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11.xml" ContentType="application/vnd.openxmlformats-officedocument.spreadsheetml.table+xml"/>
  <Override PartName="/xl/drawings/drawing3.xml" ContentType="application/vnd.openxmlformats-officedocument.drawing+xml"/>
  <Override PartName="/xl/tables/table12.xml" ContentType="application/vnd.openxmlformats-officedocument.spreadsheetml.table+xml"/>
  <Override PartName="/xl/drawings/drawing4.xml" ContentType="application/vnd.openxmlformats-officedocument.drawing+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6.xml" ContentType="application/vnd.openxmlformats-officedocument.drawing+xml"/>
  <Override PartName="/xl/tables/table26.xml" ContentType="application/vnd.openxmlformats-officedocument.spreadsheetml.table+xml"/>
  <Override PartName="/xl/drawings/drawing7.xml" ContentType="application/vnd.openxmlformats-officedocument.drawing+xml"/>
  <Override PartName="/xl/tables/table27.xml" ContentType="application/vnd.openxmlformats-officedocument.spreadsheetml.table+xml"/>
  <Override PartName="/xl/drawings/drawing8.xml" ContentType="application/vnd.openxmlformats-officedocument.drawing+xml"/>
  <Override PartName="/xl/tables/table28.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9.xml" ContentType="application/vnd.openxmlformats-officedocument.spreadsheetml.table+xml"/>
  <Override PartName="/xl/tables/table30.xml" ContentType="application/vnd.openxmlformats-officedocument.spreadsheetml.table+xml"/>
  <Override PartName="/xl/queryTables/queryTable1.xml" ContentType="application/vnd.openxmlformats-officedocument.spreadsheetml.queryTable+xml"/>
  <Override PartName="/xl/tables/table31.xml" ContentType="application/vnd.openxmlformats-officedocument.spreadsheetml.table+xml"/>
  <Override PartName="/xl/queryTables/queryTable2.xml" ContentType="application/vnd.openxmlformats-officedocument.spreadsheetml.query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45.xml" ContentType="application/vnd.openxmlformats-officedocument.spreadsheetml.table+xml"/>
  <Override PartName="/xl/tables/table46.xml" ContentType="application/vnd.openxmlformats-officedocument.spreadsheetml.table+xml"/>
  <Override PartName="/xl/pivotTables/pivotTable3.xml" ContentType="application/vnd.openxmlformats-officedocument.spreadsheetml.pivot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0.xml" ContentType="application/vnd.openxmlformats-officedocument.spreadsheetml.table+xml"/>
  <Override PartName="/xl/tables/table51.xml" ContentType="application/vnd.openxmlformats-officedocument.spreadsheetml.table+xml"/>
  <Override PartName="/xl/drawings/drawing12.xml" ContentType="application/vnd.openxmlformats-officedocument.drawing+xml"/>
  <Override PartName="/xl/tables/table52.xml" ContentType="application/vnd.openxmlformats-officedocument.spreadsheetml.table+xml"/>
  <Override PartName="/xl/tables/table53.xml" ContentType="application/vnd.openxmlformats-officedocument.spreadsheetml.table+xml"/>
  <Override PartName="/xl/queryTables/queryTable3.xml" ContentType="application/vnd.openxmlformats-officedocument.spreadsheetml.queryTable+xml"/>
  <Override PartName="/xl/drawings/drawing13.xml" ContentType="application/vnd.openxmlformats-officedocument.drawing+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4.xml" ContentType="application/vnd.openxmlformats-officedocument.drawing+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https://d.docs.live.net/d85ee65b4f8bf357/Documents/ChatGPT/SGOL/Fuentes/"/>
    </mc:Choice>
  </mc:AlternateContent>
  <xr:revisionPtr revIDLastSave="5998" documentId="8_{241DCAD9-5BE2-48A3-92DA-F9BDB5385291}" xr6:coauthVersionLast="47" xr6:coauthVersionMax="47" xr10:uidLastSave="{F36A4350-3CA5-4B73-8053-BEA06057CAB6}"/>
  <bookViews>
    <workbookView xWindow="-98" yWindow="-98" windowWidth="21795" windowHeight="13875" tabRatio="781" firstSheet="12" activeTab="22" xr2:uid="{AEDD9B1F-E594-430E-B1C3-EED9681C1789}"/>
  </bookViews>
  <sheets>
    <sheet name="S048_Contrato_Disparadores" sheetId="134" r:id="rId1"/>
    <sheet name="S049_Disparadores" sheetId="135" r:id="rId2"/>
    <sheet name="S049_Preprod_Instancias" sheetId="136" r:id="rId3"/>
    <sheet name="S049_Motor" sheetId="137" r:id="rId4"/>
    <sheet name="S049_SLA_Prueba" sheetId="139" r:id="rId5"/>
    <sheet name="S049_Parametros" sheetId="138" r:id="rId6"/>
    <sheet name="PANEL_SGOL" sheetId="50" r:id="rId7"/>
    <sheet name="RPT_Tareas_Dia" sheetId="58" r:id="rId8"/>
    <sheet name="RPT_Pendientes_Validacion" sheetId="59" r:id="rId9"/>
    <sheet name="RPT_Cierre_Semanal" sheetId="62" r:id="rId10"/>
    <sheet name="RPT_SemanalOperativo" sheetId="48" r:id="rId11"/>
    <sheet name="PLAN_Publicado" sheetId="55" state="hidden" r:id="rId12"/>
    <sheet name="EJEC_Tareas" sheetId="56" r:id="rId13"/>
    <sheet name="CFG_Sistema" sheetId="24" r:id="rId14"/>
    <sheet name="SGOL_03_Tareas_Canonica" sheetId="28" state="hidden" r:id="rId15"/>
    <sheet name="Calendario Anual" sheetId="4" state="hidden" r:id="rId16"/>
    <sheet name="S019_DASH_DATOS" sheetId="64" state="hidden" r:id="rId17"/>
    <sheet name="RPT_Cierre_Intersemanal" sheetId="63" r:id="rId18"/>
    <sheet name="OUT_AsignacionFinal" sheetId="44" r:id="rId19"/>
    <sheet name="OUT_NoAsignadas" sheetId="45" r:id="rId20"/>
    <sheet name="SGOL_MotorFrecuencias" sheetId="32" state="hidden" r:id="rId21"/>
    <sheet name="UX_Piso_Ventas" sheetId="70" r:id="rId22"/>
    <sheet name="UX_Subcoordinacion" sheetId="71" r:id="rId23"/>
    <sheet name="UX_Administracion" sheetId="72" r:id="rId24"/>
    <sheet name="SGOL_04_Generador" sheetId="31" state="hidden" r:id="rId25"/>
    <sheet name="Tareas_Generadas" sheetId="14" state="hidden" r:id="rId26"/>
    <sheet name="PQ_Elegibilidad" sheetId="47" state="hidden" r:id="rId27"/>
    <sheet name="PQ_CapacidadOperativa" sheetId="69" state="hidden" r:id="rId28"/>
    <sheet name="SGOL_06_Capacidad" sheetId="37" state="hidden" r:id="rId29"/>
    <sheet name="CAT_ReglasSGOL" sheetId="42" state="hidden" r:id="rId30"/>
    <sheet name="TMP_MotorBalanceador" sheetId="46" state="hidden" r:id="rId31"/>
    <sheet name="CAT_SGOL" sheetId="43" state="hidden" r:id="rId32"/>
    <sheet name="CAT_ProcesosSGOL" sheetId="29" state="hidden" r:id="rId33"/>
    <sheet name="Generador_Tareas" sheetId="11" state="hidden" r:id="rId34"/>
    <sheet name="tblControlOperativoPersonal1" sheetId="35" state="hidden" r:id="rId35"/>
    <sheet name="Resumen_Carga" sheetId="15" state="hidden" r:id="rId36"/>
    <sheet name="Balance_Carga_Puesto" sheetId="18" state="hidden" r:id="rId37"/>
    <sheet name="Asignacion_Tareas" sheetId="19" state="hidden" r:id="rId38"/>
    <sheet name="SGOL_Log" sheetId="25" state="hidden" r:id="rId39"/>
    <sheet name="SGOL_Reglas" sheetId="26" state="hidden" r:id="rId40"/>
    <sheet name="Master Tareas" sheetId="3" state="hidden" r:id="rId41"/>
    <sheet name="tblControlOperativoPersonal" sheetId="9" state="hidden" r:id="rId42"/>
    <sheet name="tblKardexImportado" sheetId="6" state="hidden" r:id="rId43"/>
    <sheet name="LOG_EjecucionesSGOL" sheetId="49" r:id="rId44"/>
    <sheet name="DIAG_S012" sheetId="61" state="hidden" r:id="rId45"/>
    <sheet name="S039_Resumen_Avance" sheetId="73" state="veryHidden" r:id="rId46"/>
    <sheet name="PQ_TareasCanonicas" sheetId="76" state="hidden" r:id="rId47"/>
    <sheet name="AUD_CODIGO_VBA" sheetId="74" r:id="rId48"/>
    <sheet name="AUD_TABLAS_SGOL" sheetId="77" state="hidden" r:id="rId49"/>
    <sheet name="CAT_SeguridadSGOL" sheetId="78" r:id="rId50"/>
    <sheet name="UX_Direccion" sheetId="79" r:id="rId51"/>
    <sheet name="AUD_S046_CIERRE" sheetId="80" r:id="rId52"/>
    <sheet name="S047_Pruebas_Transaccionales_V2" sheetId="85" r:id="rId53"/>
    <sheet name="S047_Graduacion_Control" sheetId="86" r:id="rId54"/>
    <sheet name="S048_BKP_Canonica" sheetId="87" state="veryHidden" r:id="rId55"/>
    <sheet name="S048_BKP_Master" sheetId="88" state="veryHidden" r:id="rId56"/>
    <sheet name="S048_BKP_PQ" sheetId="89" state="veryHidden" r:id="rId57"/>
    <sheet name="S048_Preparacion" sheetId="90" r:id="rId58"/>
    <sheet name="S048_BKP_PoliticaV4" sheetId="103" state="veryHidden" r:id="rId59"/>
    <sheet name="S048_Politicas_V4" sheetId="104" r:id="rId60"/>
    <sheet name="S048_PendientesPreProd_V4" sheetId="105" r:id="rId61"/>
    <sheet name="S048_Excepciones_Dir_V4" sheetId="106" r:id="rId62"/>
    <sheet name="S048_SimulacionPolitica_V4" sheetId="107" r:id="rId63"/>
    <sheet name="RESUMEN" sheetId="109" r:id="rId64"/>
    <sheet name="PUENTE_MAESTRO" sheetId="110" r:id="rId65"/>
    <sheet name="TRAZA_OPERATIVA" sheetId="111" r:id="rId66"/>
    <sheet name="GATES_Y_DICCIONARIO" sheetId="112" r:id="rId67"/>
    <sheet name="S048_Transicion_Maestra" sheetId="118" r:id="rId68"/>
    <sheet name="S048_Fuente_Coexistencia" sheetId="124" r:id="rId69"/>
    <sheet name="S048_Router_Activacion" sheetId="131" r:id="rId70"/>
    <sheet name="S048_Traductor_Frecuencia" sheetId="133" r:id="rId71"/>
    <sheet name="S049_AUD_PreProd" sheetId="140" r:id="rId72"/>
    <sheet name="S049_AUD_Transaccional" sheetId="141" r:id="rId73"/>
    <sheet name="S049_AUD_Duplicidad" sheetId="142" r:id="rId74"/>
    <sheet name="S049_AUD_E2E" sheetId="143" r:id="rId75"/>
    <sheet name="S049_AUD_Asignacion" sheetId="144" r:id="rId76"/>
    <sheet name="S049_Reglas_Asignacion" sheetId="145" r:id="rId77"/>
    <sheet name="S049_Cierre_Cohorte" sheetId="146" r:id="rId78"/>
    <sheet name="S049_Medicion_Carga" sheetId="147" r:id="rId79"/>
    <sheet name="S049_AUD_Cohorte8" sheetId="148" r:id="rId80"/>
    <sheet name="SGOL_02_Maestra_Tareas" sheetId="149" r:id="rId81"/>
    <sheet name="S050_Resolucion_Legacy" sheetId="150" r:id="rId82"/>
    <sheet name="S050_Adaptadores" sheetId="151" r:id="rId83"/>
  </sheets>
  <functionGroups builtInGroupCount="19"/>
  <definedNames>
    <definedName name="_xlnm._FilterDatabase" localSheetId="47" hidden="1">AUD_CODIGO_VBA!$A$3:$F$3</definedName>
    <definedName name="_xlnm._FilterDatabase" localSheetId="48" hidden="1">AUD_TABLAS_SGOL!$A$4:$H$4</definedName>
    <definedName name="_xlnm._FilterDatabase" localSheetId="40" hidden="1">'Master Tareas'!$A$1:$H$1047466</definedName>
    <definedName name="_xlnm._FilterDatabase" localSheetId="14" hidden="1">SGOL_03_Tareas_Canonica!$A$1:$H$1047464</definedName>
    <definedName name="_xlnm._FilterDatabase" localSheetId="25" hidden="1">Tareas_Generadas!$A$1:$N$250</definedName>
    <definedName name="_xlpm.asignados" hidden="1" xlm="1">#NAME?</definedName>
    <definedName name="_xlpm.candidatos" hidden="1" xlm="1">#NAME?</definedName>
    <definedName name="_xlnm.Print_Area" localSheetId="40">'Master Tareas'!$A$1:$H$151</definedName>
    <definedName name="_xlnm.Print_Area" localSheetId="14">SGOL_03_Tareas_Canonica!$A$1:$H$150</definedName>
    <definedName name="_xlnm.Print_Area" localSheetId="23">UX_Administracion!$A$1:$K$28</definedName>
    <definedName name="_xlnm.Print_Area" localSheetId="21">UX_Piso_Ventas!$A$1:$K$37</definedName>
    <definedName name="_xlnm.Print_Area" localSheetId="22">UX_Subcoordinacion!$A$1:$K$52</definedName>
    <definedName name="DatosExternos_1" localSheetId="27" hidden="1">PQ_CapacidadOperativa!$A$1:$U$7</definedName>
    <definedName name="DatosExternos_1" localSheetId="26" hidden="1">PQ_Elegibilidad!$A$1:$Q$1465</definedName>
    <definedName name="DatosExternos_1" localSheetId="46" hidden="1">PQ_TareasCanonicas!$A$1:$D$191</definedName>
    <definedName name="DatosExternos_1" localSheetId="41" hidden="1">tblControlOperativoPersonal!$A$1:$AE$1434</definedName>
    <definedName name="DatosExternos_1" localSheetId="42" hidden="1">tblKardexImportado!$A$1:$AP$65</definedName>
    <definedName name="FromOrganiz_1">_xlfn.ANCHORARRAY(Tareas_Generadas!$A$2)</definedName>
    <definedName name="lstCausasArrastreSGOL">tblCAT_CausasArrastreSGOL[Causa_Arrastre]</definedName>
    <definedName name="lstEstadosTareaSGOL">CAT_SGOL!$A$14:$A$27</definedName>
    <definedName name="lstImpactoBonoSGOL">CAT_SGOL!$A$44:$A$48</definedName>
    <definedName name="lstTiposEvidenciaSGOL">CAT_SGOL!$A$31:$A$40</definedName>
    <definedName name="_xlnm.Print_Titles" localSheetId="40">'Master Tareas'!$1:$1</definedName>
    <definedName name="_xlnm.Print_Titles" localSheetId="14">SGOL_03_Tareas_Canonica!$1:$1</definedName>
    <definedName name="_xlnm.Print_Titles" localSheetId="23">UX_Administracion!$1:$10</definedName>
    <definedName name="_xlnm.Print_Titles" localSheetId="21">UX_Piso_Ventas!$1:$10</definedName>
    <definedName name="_xlnm.Print_Titles" localSheetId="22">UX_Subcoordinacion!$1:$10</definedName>
  </definedNames>
  <calcPr calcId="191029"/>
  <pivotCaches>
    <pivotCache cacheId="6" r:id="rId84"/>
    <pivotCache cacheId="11" r:id="rId8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3" i="139" l="1"/>
  <c r="F3" i="139" s="1"/>
  <c r="E4" i="139"/>
  <c r="F4" i="139" s="1"/>
  <c r="E2" i="139"/>
  <c r="F2" i="139" s="1"/>
  <c r="J14" i="79"/>
  <c r="H14" i="79"/>
  <c r="F14" i="79"/>
  <c r="D14" i="79"/>
  <c r="B14" i="79"/>
  <c r="F2" i="11" l="1"/>
  <c r="G2" i="11"/>
  <c r="H2" i="11"/>
  <c r="I2" i="11"/>
  <c r="J2" i="11"/>
  <c r="K2" i="11"/>
  <c r="L2" i="11"/>
  <c r="M2" i="11"/>
  <c r="F3" i="11"/>
  <c r="G3" i="11"/>
  <c r="H3" i="11"/>
  <c r="I3" i="11"/>
  <c r="J3" i="11"/>
  <c r="K3" i="11"/>
  <c r="L3" i="11"/>
  <c r="M3" i="11"/>
  <c r="F4" i="11"/>
  <c r="G4" i="11"/>
  <c r="H4" i="11"/>
  <c r="I4" i="11"/>
  <c r="J4" i="11"/>
  <c r="K4" i="11"/>
  <c r="L4" i="11"/>
  <c r="M4" i="11"/>
  <c r="F5" i="11"/>
  <c r="G5" i="11"/>
  <c r="H5" i="11"/>
  <c r="I5" i="11"/>
  <c r="J5" i="11"/>
  <c r="K5" i="11"/>
  <c r="L5" i="11"/>
  <c r="M5" i="11"/>
  <c r="F6" i="11"/>
  <c r="G6" i="11"/>
  <c r="H6" i="11"/>
  <c r="I6" i="11"/>
  <c r="J6" i="11"/>
  <c r="K6" i="11"/>
  <c r="L6" i="11"/>
  <c r="M6" i="11"/>
  <c r="F7" i="11"/>
  <c r="G7" i="11"/>
  <c r="H7" i="11"/>
  <c r="I7" i="11"/>
  <c r="J7" i="11"/>
  <c r="K7" i="11"/>
  <c r="L7" i="11"/>
  <c r="M7" i="11"/>
  <c r="F8" i="11"/>
  <c r="G8" i="11"/>
  <c r="H8" i="11"/>
  <c r="I8" i="11"/>
  <c r="J8" i="11"/>
  <c r="K8" i="11"/>
  <c r="L8" i="11"/>
  <c r="M8" i="11"/>
  <c r="F9" i="11"/>
  <c r="G9" i="11"/>
  <c r="H9" i="11"/>
  <c r="I9" i="11"/>
  <c r="J9" i="11"/>
  <c r="K9" i="11"/>
  <c r="L9" i="11"/>
  <c r="M9" i="11"/>
  <c r="F10" i="11"/>
  <c r="G10" i="11"/>
  <c r="H10" i="11"/>
  <c r="I10" i="11"/>
  <c r="J10" i="11"/>
  <c r="K10" i="11"/>
  <c r="L10" i="11"/>
  <c r="M10" i="11"/>
  <c r="F11" i="11"/>
  <c r="G11" i="11"/>
  <c r="H11" i="11"/>
  <c r="I11" i="11"/>
  <c r="J11" i="11"/>
  <c r="K11" i="11"/>
  <c r="L11" i="11"/>
  <c r="M11" i="11"/>
  <c r="F12" i="11"/>
  <c r="G12" i="11"/>
  <c r="H12" i="11"/>
  <c r="I12" i="11"/>
  <c r="J12" i="11"/>
  <c r="K12" i="11"/>
  <c r="L12" i="11"/>
  <c r="M12" i="11"/>
  <c r="F13" i="11"/>
  <c r="G13" i="11"/>
  <c r="H13" i="11"/>
  <c r="I13" i="11"/>
  <c r="J13" i="11"/>
  <c r="K13" i="11"/>
  <c r="L13" i="11"/>
  <c r="M13" i="11"/>
  <c r="F14" i="11"/>
  <c r="G14" i="11"/>
  <c r="H14" i="11"/>
  <c r="I14" i="11"/>
  <c r="J14" i="11"/>
  <c r="K14" i="11"/>
  <c r="L14" i="11"/>
  <c r="M14" i="11"/>
  <c r="F15" i="11"/>
  <c r="G15" i="11"/>
  <c r="H15" i="11"/>
  <c r="I15" i="11"/>
  <c r="J15" i="11"/>
  <c r="K15" i="11"/>
  <c r="L15" i="11"/>
  <c r="M15" i="11"/>
  <c r="F16" i="11"/>
  <c r="G16" i="11"/>
  <c r="H16" i="11"/>
  <c r="I16" i="11"/>
  <c r="J16" i="11"/>
  <c r="K16" i="11"/>
  <c r="L16" i="11"/>
  <c r="M16" i="11"/>
  <c r="F17" i="11"/>
  <c r="G17" i="11"/>
  <c r="H17" i="11"/>
  <c r="I17" i="11"/>
  <c r="J17" i="11"/>
  <c r="K17" i="11"/>
  <c r="L17" i="11"/>
  <c r="M17" i="11"/>
  <c r="F18" i="11"/>
  <c r="G18" i="11"/>
  <c r="H18" i="11"/>
  <c r="I18" i="11"/>
  <c r="J18" i="11"/>
  <c r="K18" i="11"/>
  <c r="L18" i="11"/>
  <c r="M18" i="11"/>
  <c r="F19" i="11"/>
  <c r="G19" i="11"/>
  <c r="H19" i="11"/>
  <c r="I19" i="11"/>
  <c r="J19" i="11"/>
  <c r="K19" i="11"/>
  <c r="L19" i="11"/>
  <c r="M19" i="11"/>
  <c r="F20" i="11"/>
  <c r="G20" i="11"/>
  <c r="H20" i="11"/>
  <c r="I20" i="11"/>
  <c r="J20" i="11"/>
  <c r="K20" i="11"/>
  <c r="L20" i="11"/>
  <c r="M20" i="11"/>
  <c r="F21" i="11"/>
  <c r="G21" i="11"/>
  <c r="H21" i="11"/>
  <c r="I21" i="11"/>
  <c r="J21" i="11"/>
  <c r="K21" i="11"/>
  <c r="L21" i="11"/>
  <c r="M21" i="11"/>
  <c r="F22" i="11"/>
  <c r="G22" i="11"/>
  <c r="H22" i="11"/>
  <c r="I22" i="11"/>
  <c r="J22" i="11"/>
  <c r="K22" i="11"/>
  <c r="L22" i="11"/>
  <c r="M22" i="11"/>
  <c r="F23" i="11"/>
  <c r="G23" i="11"/>
  <c r="H23" i="11"/>
  <c r="I23" i="11"/>
  <c r="J23" i="11"/>
  <c r="K23" i="11"/>
  <c r="L23" i="11"/>
  <c r="M23" i="11"/>
  <c r="F24" i="11"/>
  <c r="G24" i="11"/>
  <c r="H24" i="11"/>
  <c r="I24" i="11"/>
  <c r="J24" i="11"/>
  <c r="K24" i="11"/>
  <c r="L24" i="11"/>
  <c r="M24" i="11"/>
  <c r="F25" i="11"/>
  <c r="G25" i="11"/>
  <c r="H25" i="11"/>
  <c r="I25" i="11"/>
  <c r="J25" i="11"/>
  <c r="K25" i="11"/>
  <c r="L25" i="11"/>
  <c r="M25" i="11"/>
  <c r="F26" i="11"/>
  <c r="G26" i="11"/>
  <c r="H26" i="11"/>
  <c r="I26" i="11"/>
  <c r="J26" i="11"/>
  <c r="K26" i="11"/>
  <c r="L26" i="11"/>
  <c r="M26" i="11"/>
  <c r="F27" i="11"/>
  <c r="G27" i="11"/>
  <c r="H27" i="11"/>
  <c r="I27" i="11"/>
  <c r="J27" i="11"/>
  <c r="K27" i="11"/>
  <c r="L27" i="11"/>
  <c r="M27" i="11"/>
  <c r="F28" i="11"/>
  <c r="G28" i="11"/>
  <c r="H28" i="11"/>
  <c r="I28" i="11"/>
  <c r="J28" i="11"/>
  <c r="K28" i="11"/>
  <c r="L28" i="11"/>
  <c r="M28" i="11"/>
  <c r="F29" i="11"/>
  <c r="G29" i="11"/>
  <c r="H29" i="11"/>
  <c r="I29" i="11"/>
  <c r="J29" i="11"/>
  <c r="K29" i="11"/>
  <c r="L29" i="11"/>
  <c r="M29" i="11"/>
  <c r="F30" i="11"/>
  <c r="G30" i="11"/>
  <c r="H30" i="11"/>
  <c r="I30" i="11"/>
  <c r="J30" i="11"/>
  <c r="K30" i="11"/>
  <c r="L30" i="11"/>
  <c r="M30" i="11"/>
  <c r="F31" i="11"/>
  <c r="G31" i="11"/>
  <c r="H31" i="11"/>
  <c r="I31" i="11"/>
  <c r="J31" i="11"/>
  <c r="K31" i="11"/>
  <c r="L31" i="11"/>
  <c r="M31" i="11"/>
  <c r="F32" i="11"/>
  <c r="G32" i="11"/>
  <c r="H32" i="11"/>
  <c r="I32" i="11"/>
  <c r="J32" i="11"/>
  <c r="K32" i="11"/>
  <c r="L32" i="11"/>
  <c r="M32" i="11"/>
  <c r="F33" i="11"/>
  <c r="G33" i="11"/>
  <c r="H33" i="11"/>
  <c r="I33" i="11"/>
  <c r="J33" i="11"/>
  <c r="K33" i="11"/>
  <c r="L33" i="11"/>
  <c r="M33" i="11"/>
  <c r="F34" i="11"/>
  <c r="G34" i="11"/>
  <c r="H34" i="11"/>
  <c r="I34" i="11"/>
  <c r="J34" i="11"/>
  <c r="K34" i="11"/>
  <c r="L34" i="11"/>
  <c r="M34" i="11"/>
  <c r="F35" i="11"/>
  <c r="G35" i="11"/>
  <c r="H35" i="11"/>
  <c r="I35" i="11"/>
  <c r="J35" i="11"/>
  <c r="K35" i="11"/>
  <c r="L35" i="11"/>
  <c r="M35" i="11"/>
  <c r="F36" i="11"/>
  <c r="G36" i="11"/>
  <c r="H36" i="11"/>
  <c r="I36" i="11"/>
  <c r="J36" i="11"/>
  <c r="K36" i="11"/>
  <c r="L36" i="11"/>
  <c r="M36" i="11"/>
  <c r="F37" i="11"/>
  <c r="G37" i="11"/>
  <c r="H37" i="11"/>
  <c r="I37" i="11"/>
  <c r="J37" i="11"/>
  <c r="K37" i="11"/>
  <c r="L37" i="11"/>
  <c r="M37" i="11"/>
  <c r="F38" i="11"/>
  <c r="G38" i="11"/>
  <c r="H38" i="11"/>
  <c r="I38" i="11"/>
  <c r="J38" i="11"/>
  <c r="K38" i="11"/>
  <c r="L38" i="11"/>
  <c r="M38" i="11"/>
  <c r="F39" i="11"/>
  <c r="G39" i="11"/>
  <c r="H39" i="11"/>
  <c r="I39" i="11"/>
  <c r="J39" i="11"/>
  <c r="K39" i="11"/>
  <c r="L39" i="11"/>
  <c r="M39" i="11"/>
  <c r="F40" i="11"/>
  <c r="G40" i="11"/>
  <c r="H40" i="11"/>
  <c r="I40" i="11"/>
  <c r="J40" i="11"/>
  <c r="K40" i="11"/>
  <c r="L40" i="11"/>
  <c r="M40" i="11"/>
  <c r="F41" i="11"/>
  <c r="G41" i="11"/>
  <c r="H41" i="11"/>
  <c r="I41" i="11"/>
  <c r="J41" i="11"/>
  <c r="K41" i="11"/>
  <c r="L41" i="11"/>
  <c r="M41" i="11"/>
  <c r="F42" i="11"/>
  <c r="G42" i="11"/>
  <c r="H42" i="11"/>
  <c r="I42" i="11"/>
  <c r="J42" i="11"/>
  <c r="K42" i="11"/>
  <c r="L42" i="11"/>
  <c r="M42" i="11"/>
  <c r="F43" i="11"/>
  <c r="G43" i="11"/>
  <c r="H43" i="11"/>
  <c r="I43" i="11"/>
  <c r="J43" i="11"/>
  <c r="K43" i="11"/>
  <c r="L43" i="11"/>
  <c r="M43" i="11"/>
  <c r="F44" i="11"/>
  <c r="G44" i="11"/>
  <c r="H44" i="11"/>
  <c r="I44" i="11"/>
  <c r="J44" i="11"/>
  <c r="K44" i="11"/>
  <c r="L44" i="11"/>
  <c r="M44" i="11"/>
  <c r="F45" i="11"/>
  <c r="G45" i="11"/>
  <c r="H45" i="11"/>
  <c r="I45" i="11"/>
  <c r="J45" i="11"/>
  <c r="K45" i="11"/>
  <c r="L45" i="11"/>
  <c r="M45" i="11"/>
  <c r="F46" i="11"/>
  <c r="G46" i="11"/>
  <c r="H46" i="11"/>
  <c r="I46" i="11"/>
  <c r="J46" i="11"/>
  <c r="K46" i="11"/>
  <c r="L46" i="11"/>
  <c r="M46" i="11"/>
  <c r="F47" i="11"/>
  <c r="G47" i="11"/>
  <c r="H47" i="11"/>
  <c r="I47" i="11"/>
  <c r="J47" i="11"/>
  <c r="K47" i="11"/>
  <c r="L47" i="11"/>
  <c r="M47" i="11"/>
  <c r="F48" i="11"/>
  <c r="G48" i="11"/>
  <c r="H48" i="11"/>
  <c r="I48" i="11"/>
  <c r="J48" i="11"/>
  <c r="K48" i="11"/>
  <c r="L48" i="11"/>
  <c r="M48" i="11"/>
  <c r="F49" i="11"/>
  <c r="G49" i="11"/>
  <c r="H49" i="11"/>
  <c r="I49" i="11"/>
  <c r="J49" i="11"/>
  <c r="K49" i="11"/>
  <c r="L49" i="11"/>
  <c r="M49" i="11"/>
  <c r="F50" i="11"/>
  <c r="G50" i="11"/>
  <c r="H50" i="11"/>
  <c r="I50" i="11"/>
  <c r="J50" i="11"/>
  <c r="K50" i="11"/>
  <c r="L50" i="11"/>
  <c r="M50" i="11"/>
  <c r="F51" i="11"/>
  <c r="G51" i="11"/>
  <c r="H51" i="11"/>
  <c r="I51" i="11"/>
  <c r="J51" i="11"/>
  <c r="K51" i="11"/>
  <c r="L51" i="11"/>
  <c r="M51" i="11"/>
  <c r="F52" i="11"/>
  <c r="G52" i="11"/>
  <c r="H52" i="11"/>
  <c r="I52" i="11"/>
  <c r="J52" i="11"/>
  <c r="K52" i="11"/>
  <c r="L52" i="11"/>
  <c r="M52" i="11"/>
  <c r="F53" i="11"/>
  <c r="G53" i="11"/>
  <c r="H53" i="11"/>
  <c r="I53" i="11"/>
  <c r="J53" i="11"/>
  <c r="K53" i="11"/>
  <c r="L53" i="11"/>
  <c r="M53" i="11"/>
  <c r="F54" i="11"/>
  <c r="G54" i="11"/>
  <c r="H54" i="11"/>
  <c r="I54" i="11"/>
  <c r="J54" i="11"/>
  <c r="K54" i="11"/>
  <c r="L54" i="11"/>
  <c r="M54" i="11"/>
  <c r="F55" i="11"/>
  <c r="G55" i="11"/>
  <c r="H55" i="11"/>
  <c r="I55" i="11"/>
  <c r="J55" i="11"/>
  <c r="K55" i="11"/>
  <c r="L55" i="11"/>
  <c r="M55" i="11"/>
  <c r="F56" i="11"/>
  <c r="G56" i="11"/>
  <c r="H56" i="11"/>
  <c r="I56" i="11"/>
  <c r="J56" i="11"/>
  <c r="K56" i="11"/>
  <c r="L56" i="11"/>
  <c r="M56" i="11"/>
  <c r="F57" i="11"/>
  <c r="G57" i="11"/>
  <c r="H57" i="11"/>
  <c r="I57" i="11"/>
  <c r="J57" i="11"/>
  <c r="K57" i="11"/>
  <c r="L57" i="11"/>
  <c r="M57" i="11"/>
  <c r="F58" i="11"/>
  <c r="G58" i="11"/>
  <c r="H58" i="11"/>
  <c r="I58" i="11"/>
  <c r="J58" i="11"/>
  <c r="K58" i="11"/>
  <c r="L58" i="11"/>
  <c r="M58" i="11"/>
  <c r="F59" i="11"/>
  <c r="G59" i="11"/>
  <c r="H59" i="11"/>
  <c r="I59" i="11"/>
  <c r="J59" i="11"/>
  <c r="K59" i="11"/>
  <c r="L59" i="11"/>
  <c r="M59" i="11"/>
  <c r="F60" i="11"/>
  <c r="G60" i="11"/>
  <c r="H60" i="11"/>
  <c r="I60" i="11"/>
  <c r="J60" i="11"/>
  <c r="K60" i="11"/>
  <c r="L60" i="11"/>
  <c r="M60" i="11"/>
  <c r="F61" i="11"/>
  <c r="G61" i="11"/>
  <c r="H61" i="11"/>
  <c r="I61" i="11"/>
  <c r="J61" i="11"/>
  <c r="K61" i="11"/>
  <c r="L61" i="11"/>
  <c r="M61" i="11"/>
  <c r="F62" i="11"/>
  <c r="G62" i="11"/>
  <c r="H62" i="11"/>
  <c r="I62" i="11"/>
  <c r="J62" i="11"/>
  <c r="K62" i="11"/>
  <c r="L62" i="11"/>
  <c r="M62" i="11"/>
  <c r="F63" i="11"/>
  <c r="G63" i="11"/>
  <c r="H63" i="11"/>
  <c r="I63" i="11"/>
  <c r="J63" i="11"/>
  <c r="K63" i="11"/>
  <c r="L63" i="11"/>
  <c r="M63" i="11"/>
  <c r="F64" i="11"/>
  <c r="G64" i="11"/>
  <c r="H64" i="11"/>
  <c r="I64" i="11"/>
  <c r="J64" i="11"/>
  <c r="K64" i="11"/>
  <c r="L64" i="11"/>
  <c r="M64" i="11"/>
  <c r="F65" i="11"/>
  <c r="G65" i="11"/>
  <c r="H65" i="11"/>
  <c r="I65" i="11"/>
  <c r="J65" i="11"/>
  <c r="K65" i="11"/>
  <c r="L65" i="11"/>
  <c r="M65" i="11"/>
  <c r="F66" i="11"/>
  <c r="G66" i="11"/>
  <c r="H66" i="11"/>
  <c r="I66" i="11"/>
  <c r="J66" i="11"/>
  <c r="K66" i="11"/>
  <c r="L66" i="11"/>
  <c r="M66" i="11"/>
  <c r="F67" i="11"/>
  <c r="G67" i="11"/>
  <c r="H67" i="11"/>
  <c r="I67" i="11"/>
  <c r="J67" i="11"/>
  <c r="K67" i="11"/>
  <c r="L67" i="11"/>
  <c r="M67" i="11"/>
  <c r="F68" i="11"/>
  <c r="G68" i="11"/>
  <c r="H68" i="11"/>
  <c r="I68" i="11"/>
  <c r="J68" i="11"/>
  <c r="K68" i="11"/>
  <c r="L68" i="11"/>
  <c r="M68" i="11"/>
  <c r="F69" i="11"/>
  <c r="G69" i="11"/>
  <c r="H69" i="11"/>
  <c r="I69" i="11"/>
  <c r="J69" i="11"/>
  <c r="K69" i="11"/>
  <c r="L69" i="11"/>
  <c r="M69" i="11"/>
  <c r="F70" i="11"/>
  <c r="G70" i="11"/>
  <c r="H70" i="11"/>
  <c r="I70" i="11"/>
  <c r="J70" i="11"/>
  <c r="K70" i="11"/>
  <c r="L70" i="11"/>
  <c r="M70" i="11"/>
  <c r="F71" i="11"/>
  <c r="G71" i="11"/>
  <c r="H71" i="11"/>
  <c r="I71" i="11"/>
  <c r="J71" i="11"/>
  <c r="K71" i="11"/>
  <c r="L71" i="11"/>
  <c r="M71" i="11"/>
  <c r="F72" i="11"/>
  <c r="G72" i="11"/>
  <c r="H72" i="11"/>
  <c r="I72" i="11"/>
  <c r="J72" i="11"/>
  <c r="K72" i="11"/>
  <c r="L72" i="11"/>
  <c r="M72" i="11"/>
  <c r="F73" i="11"/>
  <c r="G73" i="11"/>
  <c r="H73" i="11"/>
  <c r="I73" i="11"/>
  <c r="J73" i="11"/>
  <c r="K73" i="11"/>
  <c r="L73" i="11"/>
  <c r="M73" i="11"/>
  <c r="F74" i="11"/>
  <c r="G74" i="11"/>
  <c r="H74" i="11"/>
  <c r="I74" i="11"/>
  <c r="J74" i="11"/>
  <c r="K74" i="11"/>
  <c r="L74" i="11"/>
  <c r="M74" i="11"/>
  <c r="F75" i="11"/>
  <c r="G75" i="11"/>
  <c r="H75" i="11"/>
  <c r="I75" i="11"/>
  <c r="J75" i="11"/>
  <c r="K75" i="11"/>
  <c r="L75" i="11"/>
  <c r="M75" i="11"/>
  <c r="F76" i="11"/>
  <c r="G76" i="11"/>
  <c r="H76" i="11"/>
  <c r="I76" i="11"/>
  <c r="J76" i="11"/>
  <c r="K76" i="11"/>
  <c r="L76" i="11"/>
  <c r="M76" i="11"/>
  <c r="F77" i="11"/>
  <c r="G77" i="11"/>
  <c r="H77" i="11"/>
  <c r="I77" i="11"/>
  <c r="J77" i="11"/>
  <c r="K77" i="11"/>
  <c r="L77" i="11"/>
  <c r="M77" i="11"/>
  <c r="F78" i="11"/>
  <c r="G78" i="11"/>
  <c r="H78" i="11"/>
  <c r="I78" i="11"/>
  <c r="J78" i="11"/>
  <c r="K78" i="11"/>
  <c r="L78" i="11"/>
  <c r="M78" i="11"/>
  <c r="F79" i="11"/>
  <c r="G79" i="11"/>
  <c r="H79" i="11"/>
  <c r="I79" i="11"/>
  <c r="J79" i="11"/>
  <c r="K79" i="11"/>
  <c r="L79" i="11"/>
  <c r="M79" i="11"/>
  <c r="F80" i="11"/>
  <c r="G80" i="11"/>
  <c r="H80" i="11"/>
  <c r="I80" i="11"/>
  <c r="J80" i="11"/>
  <c r="K80" i="11"/>
  <c r="L80" i="11"/>
  <c r="M80" i="11"/>
  <c r="F81" i="11"/>
  <c r="G81" i="11"/>
  <c r="H81" i="11"/>
  <c r="I81" i="11"/>
  <c r="J81" i="11"/>
  <c r="K81" i="11"/>
  <c r="L81" i="11"/>
  <c r="M81" i="11"/>
  <c r="F82" i="11"/>
  <c r="G82" i="11"/>
  <c r="H82" i="11"/>
  <c r="I82" i="11"/>
  <c r="J82" i="11"/>
  <c r="K82" i="11"/>
  <c r="L82" i="11"/>
  <c r="M82" i="11"/>
  <c r="F83" i="11"/>
  <c r="G83" i="11"/>
  <c r="H83" i="11"/>
  <c r="I83" i="11"/>
  <c r="J83" i="11"/>
  <c r="K83" i="11"/>
  <c r="L83" i="11"/>
  <c r="M83" i="11"/>
  <c r="F84" i="11"/>
  <c r="G84" i="11"/>
  <c r="H84" i="11"/>
  <c r="I84" i="11"/>
  <c r="J84" i="11"/>
  <c r="K84" i="11"/>
  <c r="L84" i="11"/>
  <c r="M84" i="11"/>
  <c r="F85" i="11"/>
  <c r="G85" i="11"/>
  <c r="H85" i="11"/>
  <c r="I85" i="11"/>
  <c r="J85" i="11"/>
  <c r="K85" i="11"/>
  <c r="L85" i="11"/>
  <c r="M85" i="11"/>
  <c r="F86" i="11"/>
  <c r="G86" i="11"/>
  <c r="H86" i="11"/>
  <c r="I86" i="11"/>
  <c r="J86" i="11"/>
  <c r="K86" i="11"/>
  <c r="L86" i="11"/>
  <c r="M86" i="11"/>
  <c r="F87" i="11"/>
  <c r="G87" i="11"/>
  <c r="H87" i="11"/>
  <c r="I87" i="11"/>
  <c r="J87" i="11"/>
  <c r="K87" i="11"/>
  <c r="L87" i="11"/>
  <c r="M87" i="11"/>
  <c r="F88" i="11"/>
  <c r="G88" i="11"/>
  <c r="H88" i="11"/>
  <c r="J88" i="11"/>
  <c r="K88" i="11"/>
  <c r="L88" i="11"/>
  <c r="M88" i="11"/>
  <c r="F89" i="11"/>
  <c r="G89" i="11"/>
  <c r="H89" i="11"/>
  <c r="I89" i="11"/>
  <c r="J89" i="11"/>
  <c r="K89" i="11"/>
  <c r="L89" i="11"/>
  <c r="M89" i="11"/>
  <c r="F90" i="11"/>
  <c r="G90" i="11"/>
  <c r="H90" i="11"/>
  <c r="I90" i="11"/>
  <c r="J90" i="11"/>
  <c r="K90" i="11"/>
  <c r="L90" i="11"/>
  <c r="M90" i="11"/>
  <c r="F91" i="11"/>
  <c r="G91" i="11"/>
  <c r="H91" i="11"/>
  <c r="I91" i="11"/>
  <c r="J91" i="11"/>
  <c r="K91" i="11"/>
  <c r="L91" i="11"/>
  <c r="M91" i="11"/>
  <c r="F92" i="11"/>
  <c r="G92" i="11"/>
  <c r="H92" i="11"/>
  <c r="I92" i="11"/>
  <c r="J92" i="11"/>
  <c r="K92" i="11"/>
  <c r="L92" i="11"/>
  <c r="M92" i="11"/>
  <c r="F93" i="11"/>
  <c r="G93" i="11"/>
  <c r="H93" i="11"/>
  <c r="I93" i="11"/>
  <c r="J93" i="11"/>
  <c r="K93" i="11"/>
  <c r="L93" i="11"/>
  <c r="M93" i="11"/>
  <c r="F94" i="11"/>
  <c r="G94" i="11"/>
  <c r="H94" i="11"/>
  <c r="I94" i="11"/>
  <c r="J94" i="11"/>
  <c r="K94" i="11"/>
  <c r="L94" i="11"/>
  <c r="M94" i="11"/>
  <c r="F95" i="11"/>
  <c r="G95" i="11"/>
  <c r="H95" i="11"/>
  <c r="I95" i="11"/>
  <c r="J95" i="11"/>
  <c r="K95" i="11"/>
  <c r="L95" i="11"/>
  <c r="M95" i="11"/>
  <c r="F96" i="11"/>
  <c r="G96" i="11"/>
  <c r="H96" i="11"/>
  <c r="I96" i="11"/>
  <c r="J96" i="11"/>
  <c r="K96" i="11"/>
  <c r="L96" i="11"/>
  <c r="M96" i="11"/>
  <c r="F97" i="11"/>
  <c r="G97" i="11"/>
  <c r="H97" i="11"/>
  <c r="I97" i="11"/>
  <c r="J97" i="11"/>
  <c r="K97" i="11"/>
  <c r="L97" i="11"/>
  <c r="M97" i="11"/>
  <c r="F98" i="11"/>
  <c r="G98" i="11"/>
  <c r="H98" i="11"/>
  <c r="I98" i="11"/>
  <c r="J98" i="11"/>
  <c r="K98" i="11"/>
  <c r="L98" i="11"/>
  <c r="M98" i="11"/>
  <c r="F99" i="11"/>
  <c r="G99" i="11"/>
  <c r="H99" i="11"/>
  <c r="I99" i="11"/>
  <c r="J99" i="11"/>
  <c r="K99" i="11"/>
  <c r="L99" i="11"/>
  <c r="M99" i="11"/>
  <c r="F100" i="11"/>
  <c r="G100" i="11"/>
  <c r="H100" i="11"/>
  <c r="I100" i="11"/>
  <c r="J100" i="11"/>
  <c r="K100" i="11"/>
  <c r="L100" i="11"/>
  <c r="M100" i="11"/>
  <c r="F101" i="11"/>
  <c r="G101" i="11"/>
  <c r="H101" i="11"/>
  <c r="I101" i="11"/>
  <c r="J101" i="11"/>
  <c r="K101" i="11"/>
  <c r="L101" i="11"/>
  <c r="M101" i="11"/>
  <c r="F102" i="11"/>
  <c r="G102" i="11"/>
  <c r="H102" i="11"/>
  <c r="I102" i="11"/>
  <c r="J102" i="11"/>
  <c r="K102" i="11"/>
  <c r="L102" i="11"/>
  <c r="M102" i="11"/>
  <c r="F103" i="11"/>
  <c r="G103" i="11"/>
  <c r="H103" i="11"/>
  <c r="I103" i="11"/>
  <c r="J103" i="11"/>
  <c r="K103" i="11"/>
  <c r="L103" i="11"/>
  <c r="M103" i="11"/>
  <c r="F104" i="11"/>
  <c r="G104" i="11"/>
  <c r="H104" i="11"/>
  <c r="I104" i="11"/>
  <c r="J104" i="11"/>
  <c r="K104" i="11"/>
  <c r="L104" i="11"/>
  <c r="M104" i="11"/>
  <c r="F105" i="11"/>
  <c r="G105" i="11"/>
  <c r="H105" i="11"/>
  <c r="I105" i="11"/>
  <c r="J105" i="11"/>
  <c r="K105" i="11"/>
  <c r="L105" i="11"/>
  <c r="M105" i="11"/>
  <c r="F106" i="11"/>
  <c r="G106" i="11"/>
  <c r="H106" i="11"/>
  <c r="I106" i="11"/>
  <c r="J106" i="11"/>
  <c r="K106" i="11"/>
  <c r="L106" i="11"/>
  <c r="M106" i="11"/>
  <c r="F107" i="11"/>
  <c r="G107" i="11"/>
  <c r="H107" i="11"/>
  <c r="I107" i="11"/>
  <c r="J107" i="11"/>
  <c r="K107" i="11"/>
  <c r="L107" i="11"/>
  <c r="M107" i="11"/>
  <c r="F108" i="11"/>
  <c r="G108" i="11"/>
  <c r="H108" i="11"/>
  <c r="I108" i="11"/>
  <c r="J108" i="11"/>
  <c r="K108" i="11"/>
  <c r="L108" i="11"/>
  <c r="M108" i="11"/>
  <c r="F109" i="11"/>
  <c r="G109" i="11"/>
  <c r="H109" i="11"/>
  <c r="I109" i="11"/>
  <c r="J109" i="11"/>
  <c r="K109" i="11"/>
  <c r="L109" i="11"/>
  <c r="M109" i="11"/>
  <c r="F110" i="11"/>
  <c r="G110" i="11"/>
  <c r="H110" i="11"/>
  <c r="I110" i="11"/>
  <c r="J110" i="11"/>
  <c r="K110" i="11"/>
  <c r="L110" i="11"/>
  <c r="M110" i="11"/>
  <c r="F111" i="11"/>
  <c r="G111" i="11"/>
  <c r="H111" i="11"/>
  <c r="I111" i="11"/>
  <c r="J111" i="11"/>
  <c r="K111" i="11"/>
  <c r="L111" i="11"/>
  <c r="M111" i="11"/>
  <c r="F112" i="11"/>
  <c r="G112" i="11"/>
  <c r="H112" i="11"/>
  <c r="I112" i="11"/>
  <c r="J112" i="11"/>
  <c r="K112" i="11"/>
  <c r="L112" i="11"/>
  <c r="M112" i="11"/>
  <c r="F113" i="11"/>
  <c r="G113" i="11"/>
  <c r="H113" i="11"/>
  <c r="I113" i="11"/>
  <c r="J113" i="11"/>
  <c r="K113" i="11"/>
  <c r="L113" i="11"/>
  <c r="M113" i="11"/>
  <c r="F114" i="11"/>
  <c r="G114" i="11"/>
  <c r="H114" i="11"/>
  <c r="I114" i="11"/>
  <c r="J114" i="11"/>
  <c r="K114" i="11"/>
  <c r="L114" i="11"/>
  <c r="M114" i="11"/>
  <c r="F115" i="11"/>
  <c r="G115" i="11"/>
  <c r="H115" i="11"/>
  <c r="I115" i="11"/>
  <c r="J115" i="11"/>
  <c r="K115" i="11"/>
  <c r="L115" i="11"/>
  <c r="M115" i="11"/>
  <c r="F116" i="11"/>
  <c r="G116" i="11"/>
  <c r="H116" i="11"/>
  <c r="I116" i="11"/>
  <c r="J116" i="11"/>
  <c r="K116" i="11"/>
  <c r="L116" i="11"/>
  <c r="M116" i="11"/>
  <c r="F117" i="11"/>
  <c r="G117" i="11"/>
  <c r="H117" i="11"/>
  <c r="I117" i="11"/>
  <c r="J117" i="11"/>
  <c r="K117" i="11"/>
  <c r="L117" i="11"/>
  <c r="M117" i="11"/>
  <c r="F118" i="11"/>
  <c r="G118" i="11"/>
  <c r="H118" i="11"/>
  <c r="I118" i="11"/>
  <c r="J118" i="11"/>
  <c r="K118" i="11"/>
  <c r="L118" i="11"/>
  <c r="M118" i="11"/>
  <c r="F119" i="11"/>
  <c r="G119" i="11"/>
  <c r="H119" i="11"/>
  <c r="I119" i="11"/>
  <c r="J119" i="11"/>
  <c r="K119" i="11"/>
  <c r="L119" i="11"/>
  <c r="M119" i="11"/>
  <c r="F120" i="11"/>
  <c r="G120" i="11"/>
  <c r="H120" i="11"/>
  <c r="I120" i="11"/>
  <c r="J120" i="11"/>
  <c r="K120" i="11"/>
  <c r="L120" i="11"/>
  <c r="M120" i="11"/>
  <c r="F121" i="11"/>
  <c r="G121" i="11"/>
  <c r="H121" i="11"/>
  <c r="I121" i="11"/>
  <c r="J121" i="11"/>
  <c r="K121" i="11"/>
  <c r="L121" i="11"/>
  <c r="M121" i="11"/>
  <c r="F122" i="11"/>
  <c r="G122" i="11"/>
  <c r="H122" i="11"/>
  <c r="I122" i="11"/>
  <c r="J122" i="11"/>
  <c r="K122" i="11"/>
  <c r="L122" i="11"/>
  <c r="M122" i="11"/>
  <c r="F123" i="11"/>
  <c r="G123" i="11"/>
  <c r="H123" i="11"/>
  <c r="I123" i="11"/>
  <c r="J123" i="11"/>
  <c r="K123" i="11"/>
  <c r="L123" i="11"/>
  <c r="M123" i="11"/>
  <c r="F124" i="11"/>
  <c r="G124" i="11"/>
  <c r="H124" i="11"/>
  <c r="I124" i="11"/>
  <c r="J124" i="11"/>
  <c r="K124" i="11"/>
  <c r="L124" i="11"/>
  <c r="M124" i="11"/>
  <c r="F125" i="11"/>
  <c r="G125" i="11"/>
  <c r="H125" i="11"/>
  <c r="I125" i="11"/>
  <c r="J125" i="11"/>
  <c r="K125" i="11"/>
  <c r="L125" i="11"/>
  <c r="M125" i="11"/>
  <c r="F126" i="11"/>
  <c r="G126" i="11"/>
  <c r="H126" i="11"/>
  <c r="I126" i="11"/>
  <c r="J126" i="11"/>
  <c r="K126" i="11"/>
  <c r="L126" i="11"/>
  <c r="M126" i="11"/>
  <c r="F127" i="11"/>
  <c r="G127" i="11"/>
  <c r="H127" i="11"/>
  <c r="I127" i="11"/>
  <c r="J127" i="11"/>
  <c r="K127" i="11"/>
  <c r="L127" i="11"/>
  <c r="M127" i="11"/>
  <c r="F128" i="11"/>
  <c r="G128" i="11"/>
  <c r="H128" i="11"/>
  <c r="I128" i="11"/>
  <c r="J128" i="11"/>
  <c r="K128" i="11"/>
  <c r="L128" i="11"/>
  <c r="M128" i="11"/>
  <c r="F129" i="11"/>
  <c r="G129" i="11"/>
  <c r="H129" i="11"/>
  <c r="I129" i="11"/>
  <c r="J129" i="11"/>
  <c r="K129" i="11"/>
  <c r="L129" i="11"/>
  <c r="M129" i="11"/>
  <c r="F130" i="11"/>
  <c r="G130" i="11"/>
  <c r="H130" i="11"/>
  <c r="I130" i="11"/>
  <c r="J130" i="11"/>
  <c r="K130" i="11"/>
  <c r="L130" i="11"/>
  <c r="M130" i="11"/>
  <c r="F131" i="11"/>
  <c r="G131" i="11"/>
  <c r="H131" i="11"/>
  <c r="I131" i="11"/>
  <c r="J131" i="11"/>
  <c r="K131" i="11"/>
  <c r="L131" i="11"/>
  <c r="M131" i="11"/>
  <c r="F132" i="11"/>
  <c r="G132" i="11"/>
  <c r="H132" i="11"/>
  <c r="I132" i="11"/>
  <c r="J132" i="11"/>
  <c r="K132" i="11"/>
  <c r="L132" i="11"/>
  <c r="M132" i="11"/>
  <c r="F133" i="11"/>
  <c r="G133" i="11"/>
  <c r="H133" i="11"/>
  <c r="I133" i="11"/>
  <c r="J133" i="11"/>
  <c r="K133" i="11"/>
  <c r="L133" i="11"/>
  <c r="M133" i="11"/>
  <c r="F134" i="11"/>
  <c r="G134" i="11"/>
  <c r="H134" i="11"/>
  <c r="I134" i="11"/>
  <c r="J134" i="11"/>
  <c r="K134" i="11"/>
  <c r="L134" i="11"/>
  <c r="M134" i="11"/>
  <c r="F135" i="11"/>
  <c r="G135" i="11"/>
  <c r="H135" i="11"/>
  <c r="I135" i="11"/>
  <c r="J135" i="11"/>
  <c r="K135" i="11"/>
  <c r="L135" i="11"/>
  <c r="M135" i="11"/>
  <c r="F136" i="11"/>
  <c r="G136" i="11"/>
  <c r="H136" i="11"/>
  <c r="I136" i="11"/>
  <c r="J136" i="11"/>
  <c r="K136" i="11"/>
  <c r="L136" i="11"/>
  <c r="M136" i="11"/>
  <c r="F137" i="11"/>
  <c r="G137" i="11"/>
  <c r="H137" i="11"/>
  <c r="I137" i="11"/>
  <c r="J137" i="11"/>
  <c r="K137" i="11"/>
  <c r="L137" i="11"/>
  <c r="M137" i="11"/>
  <c r="F138" i="11"/>
  <c r="G138" i="11"/>
  <c r="H138" i="11"/>
  <c r="I138" i="11"/>
  <c r="J138" i="11"/>
  <c r="K138" i="11"/>
  <c r="L138" i="11"/>
  <c r="M138" i="11"/>
  <c r="F139" i="11"/>
  <c r="G139" i="11"/>
  <c r="H139" i="11"/>
  <c r="I139" i="11"/>
  <c r="J139" i="11"/>
  <c r="K139" i="11"/>
  <c r="L139" i="11"/>
  <c r="M139" i="11"/>
  <c r="F140" i="11"/>
  <c r="G140" i="11"/>
  <c r="H140" i="11"/>
  <c r="I140" i="11"/>
  <c r="J140" i="11"/>
  <c r="K140" i="11"/>
  <c r="L140" i="11"/>
  <c r="M140" i="11"/>
  <c r="F141" i="11"/>
  <c r="G141" i="11"/>
  <c r="H141" i="11"/>
  <c r="I141" i="11"/>
  <c r="J141" i="11"/>
  <c r="K141" i="11"/>
  <c r="L141" i="11"/>
  <c r="M141" i="11"/>
  <c r="F142" i="11"/>
  <c r="G142" i="11"/>
  <c r="H142" i="11"/>
  <c r="I142" i="11"/>
  <c r="J142" i="11"/>
  <c r="K142" i="11"/>
  <c r="L142" i="11"/>
  <c r="M142" i="11"/>
  <c r="F143" i="11"/>
  <c r="G143" i="11"/>
  <c r="H143" i="11"/>
  <c r="I143" i="11"/>
  <c r="J143" i="11"/>
  <c r="K143" i="11"/>
  <c r="L143" i="11"/>
  <c r="M143" i="11"/>
  <c r="F144" i="11"/>
  <c r="G144" i="11"/>
  <c r="H144" i="11"/>
  <c r="I144" i="11"/>
  <c r="J144" i="11"/>
  <c r="K144" i="11"/>
  <c r="L144" i="11"/>
  <c r="M144" i="11"/>
  <c r="F145" i="11"/>
  <c r="G145" i="11"/>
  <c r="H145" i="11"/>
  <c r="I145" i="11"/>
  <c r="J145" i="11"/>
  <c r="K145" i="11"/>
  <c r="L145" i="11"/>
  <c r="M145" i="11"/>
  <c r="F146" i="11"/>
  <c r="G146" i="11"/>
  <c r="H146" i="11"/>
  <c r="I146" i="11"/>
  <c r="J146" i="11"/>
  <c r="K146" i="11"/>
  <c r="L146" i="11"/>
  <c r="M146" i="11"/>
  <c r="F147" i="11"/>
  <c r="G147" i="11"/>
  <c r="H147" i="11"/>
  <c r="I147" i="11"/>
  <c r="J147" i="11"/>
  <c r="K147" i="11"/>
  <c r="L147" i="11"/>
  <c r="M147" i="11"/>
  <c r="F148" i="11"/>
  <c r="G148" i="11"/>
  <c r="H148" i="11"/>
  <c r="I148" i="11"/>
  <c r="J148" i="11"/>
  <c r="K148" i="11"/>
  <c r="L148" i="11"/>
  <c r="M148" i="11"/>
  <c r="F149" i="11"/>
  <c r="G149" i="11"/>
  <c r="H149" i="11"/>
  <c r="I149" i="11"/>
  <c r="J149" i="11"/>
  <c r="K149" i="11"/>
  <c r="L149" i="11"/>
  <c r="M149" i="11"/>
  <c r="F150" i="11"/>
  <c r="G150" i="11"/>
  <c r="H150" i="11"/>
  <c r="I150" i="11"/>
  <c r="J150" i="11"/>
  <c r="K150" i="11"/>
  <c r="L150" i="11"/>
  <c r="M150" i="11"/>
  <c r="F151" i="11"/>
  <c r="G151" i="11"/>
  <c r="H151" i="11"/>
  <c r="I151" i="11"/>
  <c r="J151" i="11"/>
  <c r="K151" i="11"/>
  <c r="L151" i="11"/>
  <c r="M151" i="11"/>
  <c r="F152" i="11"/>
  <c r="G152" i="11"/>
  <c r="H152" i="11"/>
  <c r="I152" i="11"/>
  <c r="J152" i="11"/>
  <c r="K152" i="11"/>
  <c r="L152" i="11"/>
  <c r="M152" i="11"/>
  <c r="F153" i="11"/>
  <c r="G153" i="11"/>
  <c r="H153" i="11"/>
  <c r="I153" i="11"/>
  <c r="J153" i="11"/>
  <c r="K153" i="11"/>
  <c r="L153" i="11"/>
  <c r="M153" i="11"/>
  <c r="F154" i="11"/>
  <c r="G154" i="11"/>
  <c r="H154" i="11"/>
  <c r="I154" i="11"/>
  <c r="J154" i="11"/>
  <c r="K154" i="11"/>
  <c r="L154" i="11"/>
  <c r="M154" i="11"/>
  <c r="F155" i="11"/>
  <c r="G155" i="11"/>
  <c r="H155" i="11"/>
  <c r="I155" i="11"/>
  <c r="J155" i="11"/>
  <c r="K155" i="11"/>
  <c r="L155" i="11"/>
  <c r="M155" i="11"/>
  <c r="F156" i="11"/>
  <c r="G156" i="11"/>
  <c r="H156" i="11"/>
  <c r="I156" i="11"/>
  <c r="J156" i="11"/>
  <c r="K156" i="11"/>
  <c r="L156" i="11"/>
  <c r="M156" i="11"/>
  <c r="F157" i="11"/>
  <c r="G157" i="11"/>
  <c r="H157" i="11"/>
  <c r="I157" i="11"/>
  <c r="J157" i="11"/>
  <c r="K157" i="11"/>
  <c r="L157" i="11"/>
  <c r="M157" i="11"/>
  <c r="F158" i="11"/>
  <c r="G158" i="11"/>
  <c r="H158" i="11"/>
  <c r="I158" i="11"/>
  <c r="J158" i="11"/>
  <c r="K158" i="11"/>
  <c r="L158" i="11"/>
  <c r="M158" i="11"/>
  <c r="F159" i="11"/>
  <c r="G159" i="11"/>
  <c r="H159" i="11"/>
  <c r="I159" i="11"/>
  <c r="J159" i="11"/>
  <c r="K159" i="11"/>
  <c r="L159" i="11"/>
  <c r="M159" i="11"/>
  <c r="F160" i="11"/>
  <c r="G160" i="11"/>
  <c r="H160" i="11"/>
  <c r="I160" i="11"/>
  <c r="J160" i="11"/>
  <c r="K160" i="11"/>
  <c r="L160" i="11"/>
  <c r="M160" i="11"/>
  <c r="F161" i="11"/>
  <c r="G161" i="11"/>
  <c r="H161" i="11"/>
  <c r="I161" i="11"/>
  <c r="J161" i="11"/>
  <c r="K161" i="11"/>
  <c r="L161" i="11"/>
  <c r="M161" i="11"/>
  <c r="F162" i="11"/>
  <c r="G162" i="11"/>
  <c r="H162" i="11"/>
  <c r="I162" i="11"/>
  <c r="J162" i="11"/>
  <c r="K162" i="11"/>
  <c r="L162" i="11"/>
  <c r="M162" i="11"/>
  <c r="F163" i="11"/>
  <c r="G163" i="11"/>
  <c r="H163" i="11"/>
  <c r="I163" i="11"/>
  <c r="J163" i="11"/>
  <c r="K163" i="11"/>
  <c r="L163" i="11"/>
  <c r="M163" i="11"/>
  <c r="F164" i="11"/>
  <c r="G164" i="11"/>
  <c r="H164" i="11"/>
  <c r="I164" i="11"/>
  <c r="J164" i="11"/>
  <c r="K164" i="11"/>
  <c r="L164" i="11"/>
  <c r="M164" i="11"/>
  <c r="F165" i="11"/>
  <c r="G165" i="11"/>
  <c r="H165" i="11"/>
  <c r="I165" i="11"/>
  <c r="J165" i="11"/>
  <c r="K165" i="11"/>
  <c r="L165" i="11"/>
  <c r="M165" i="11"/>
  <c r="F166" i="11"/>
  <c r="G166" i="11"/>
  <c r="H166" i="11"/>
  <c r="I166" i="11"/>
  <c r="J166" i="11"/>
  <c r="K166" i="11"/>
  <c r="L166" i="11"/>
  <c r="M166" i="11"/>
  <c r="F167" i="11"/>
  <c r="G167" i="11"/>
  <c r="H167" i="11"/>
  <c r="I167" i="11"/>
  <c r="J167" i="11"/>
  <c r="K167" i="11"/>
  <c r="L167" i="11"/>
  <c r="M167" i="11"/>
  <c r="F168" i="11"/>
  <c r="G168" i="11"/>
  <c r="H168" i="11"/>
  <c r="I168" i="11"/>
  <c r="J168" i="11"/>
  <c r="K168" i="11"/>
  <c r="L168" i="11"/>
  <c r="M168" i="11"/>
  <c r="F169" i="11"/>
  <c r="G169" i="11"/>
  <c r="H169" i="11"/>
  <c r="I169" i="11"/>
  <c r="J169" i="11"/>
  <c r="K169" i="11"/>
  <c r="L169" i="11"/>
  <c r="M169" i="11"/>
  <c r="F170" i="11"/>
  <c r="G170" i="11"/>
  <c r="H170" i="11"/>
  <c r="I170" i="11"/>
  <c r="J170" i="11"/>
  <c r="K170" i="11"/>
  <c r="L170" i="11"/>
  <c r="M170" i="11"/>
  <c r="F171" i="11"/>
  <c r="G171" i="11"/>
  <c r="H171" i="11"/>
  <c r="I171" i="11"/>
  <c r="J171" i="11"/>
  <c r="K171" i="11"/>
  <c r="L171" i="11"/>
  <c r="M171" i="11"/>
  <c r="F172" i="11"/>
  <c r="G172" i="11"/>
  <c r="H172" i="11"/>
  <c r="I172" i="11"/>
  <c r="J172" i="11"/>
  <c r="K172" i="11"/>
  <c r="L172" i="11"/>
  <c r="M172" i="11"/>
  <c r="F173" i="11"/>
  <c r="G173" i="11"/>
  <c r="H173" i="11"/>
  <c r="I173" i="11"/>
  <c r="J173" i="11"/>
  <c r="K173" i="11"/>
  <c r="L173" i="11"/>
  <c r="M173" i="11"/>
  <c r="F174" i="11"/>
  <c r="G174" i="11"/>
  <c r="H174" i="11"/>
  <c r="I174" i="11"/>
  <c r="J174" i="11"/>
  <c r="K174" i="11"/>
  <c r="L174" i="11"/>
  <c r="M174" i="11"/>
  <c r="F175" i="11"/>
  <c r="G175" i="11"/>
  <c r="H175" i="11"/>
  <c r="I175" i="11"/>
  <c r="J175" i="11"/>
  <c r="K175" i="11"/>
  <c r="L175" i="11"/>
  <c r="M175" i="11"/>
  <c r="F176" i="11"/>
  <c r="G176" i="11"/>
  <c r="H176" i="11"/>
  <c r="I176" i="11"/>
  <c r="J176" i="11"/>
  <c r="K176" i="11"/>
  <c r="L176" i="11"/>
  <c r="M176" i="11"/>
  <c r="F177" i="11"/>
  <c r="G177" i="11"/>
  <c r="H177" i="11"/>
  <c r="I177" i="11"/>
  <c r="J177" i="11"/>
  <c r="K177" i="11"/>
  <c r="L177" i="11"/>
  <c r="M177" i="11"/>
  <c r="F178" i="11"/>
  <c r="G178" i="11"/>
  <c r="H178" i="11"/>
  <c r="I178" i="11"/>
  <c r="J178" i="11"/>
  <c r="K178" i="11"/>
  <c r="L178" i="11"/>
  <c r="M178" i="11"/>
  <c r="F179" i="11"/>
  <c r="G179" i="11"/>
  <c r="H179" i="11"/>
  <c r="I179" i="11"/>
  <c r="J179" i="11"/>
  <c r="K179" i="11"/>
  <c r="L179" i="11"/>
  <c r="M179" i="11"/>
  <c r="F180" i="11"/>
  <c r="G180" i="11"/>
  <c r="H180" i="11"/>
  <c r="I180" i="11"/>
  <c r="J180" i="11"/>
  <c r="K180" i="11"/>
  <c r="L180" i="11"/>
  <c r="M180" i="11"/>
  <c r="F181" i="11"/>
  <c r="G181" i="11"/>
  <c r="H181" i="11"/>
  <c r="I181" i="11"/>
  <c r="J181" i="11"/>
  <c r="K181" i="11"/>
  <c r="L181" i="11"/>
  <c r="M181" i="11"/>
  <c r="F182" i="11"/>
  <c r="G182" i="11"/>
  <c r="H182" i="11"/>
  <c r="I182" i="11"/>
  <c r="J182" i="11"/>
  <c r="K182" i="11"/>
  <c r="L182" i="11"/>
  <c r="M182" i="11"/>
  <c r="F183" i="11"/>
  <c r="G183" i="11"/>
  <c r="H183" i="11"/>
  <c r="I183" i="11"/>
  <c r="J183" i="11"/>
  <c r="K183" i="11"/>
  <c r="L183" i="11"/>
  <c r="M183" i="11"/>
  <c r="F184" i="11"/>
  <c r="G184" i="11"/>
  <c r="H184" i="11"/>
  <c r="I184" i="11"/>
  <c r="J184" i="11"/>
  <c r="K184" i="11"/>
  <c r="L184" i="11"/>
  <c r="M184" i="11"/>
  <c r="F185" i="11"/>
  <c r="G185" i="11"/>
  <c r="H185" i="11"/>
  <c r="I185" i="11"/>
  <c r="J185" i="11"/>
  <c r="K185" i="11"/>
  <c r="L185" i="11"/>
  <c r="M185" i="11"/>
  <c r="F186" i="11"/>
  <c r="G186" i="11"/>
  <c r="H186" i="11"/>
  <c r="I186" i="11"/>
  <c r="J186" i="11"/>
  <c r="K186" i="11"/>
  <c r="L186" i="11"/>
  <c r="M186" i="11"/>
  <c r="F187" i="11"/>
  <c r="G187" i="11"/>
  <c r="H187" i="11"/>
  <c r="I187" i="11"/>
  <c r="J187" i="11"/>
  <c r="K187" i="11"/>
  <c r="L187" i="11"/>
  <c r="M187" i="11"/>
  <c r="F188" i="11"/>
  <c r="G188" i="11"/>
  <c r="H188" i="11"/>
  <c r="I188" i="11"/>
  <c r="J188" i="11"/>
  <c r="K188" i="11"/>
  <c r="L188" i="11"/>
  <c r="M188" i="11"/>
  <c r="F189" i="11"/>
  <c r="G189" i="11"/>
  <c r="H189" i="11"/>
  <c r="I189" i="11"/>
  <c r="J189" i="11"/>
  <c r="K189" i="11"/>
  <c r="L189" i="11"/>
  <c r="M189" i="11"/>
  <c r="F190" i="11"/>
  <c r="G190" i="11"/>
  <c r="H190" i="11"/>
  <c r="I190" i="11"/>
  <c r="J190" i="11"/>
  <c r="K190" i="11"/>
  <c r="L190" i="11"/>
  <c r="M190" i="11"/>
  <c r="F191" i="11"/>
  <c r="G191" i="11"/>
  <c r="H191" i="11"/>
  <c r="I191" i="11"/>
  <c r="J191" i="11"/>
  <c r="K191" i="11"/>
  <c r="L191" i="11"/>
  <c r="M191" i="11"/>
  <c r="F192" i="11"/>
  <c r="G192" i="11"/>
  <c r="H192" i="11"/>
  <c r="I192" i="11"/>
  <c r="J192" i="11"/>
  <c r="K192" i="11"/>
  <c r="L192" i="11"/>
  <c r="M192" i="11"/>
  <c r="F193" i="11"/>
  <c r="G193" i="11"/>
  <c r="H193" i="11"/>
  <c r="I193" i="11"/>
  <c r="J193" i="11"/>
  <c r="K193" i="11"/>
  <c r="L193" i="11"/>
  <c r="M193" i="11"/>
  <c r="F194" i="11"/>
  <c r="G194" i="11"/>
  <c r="H194" i="11"/>
  <c r="I194" i="11"/>
  <c r="J194" i="11"/>
  <c r="K194" i="11"/>
  <c r="L194" i="11"/>
  <c r="M194" i="11"/>
  <c r="F195" i="11"/>
  <c r="G195" i="11"/>
  <c r="H195" i="11"/>
  <c r="I195" i="11"/>
  <c r="J195" i="11"/>
  <c r="K195" i="11"/>
  <c r="L195" i="11"/>
  <c r="M195" i="11"/>
  <c r="F196" i="11"/>
  <c r="G196" i="11"/>
  <c r="H196" i="11"/>
  <c r="I196" i="11"/>
  <c r="J196" i="11"/>
  <c r="K196" i="11"/>
  <c r="L196" i="11"/>
  <c r="M196" i="11"/>
  <c r="F197" i="11"/>
  <c r="G197" i="11"/>
  <c r="H197" i="11"/>
  <c r="I197" i="11"/>
  <c r="J197" i="11"/>
  <c r="K197" i="11"/>
  <c r="L197" i="11"/>
  <c r="M197" i="11"/>
  <c r="F198" i="11"/>
  <c r="G198" i="11"/>
  <c r="H198" i="11"/>
  <c r="I198" i="11"/>
  <c r="J198" i="11"/>
  <c r="K198" i="11"/>
  <c r="L198" i="11"/>
  <c r="M198" i="11"/>
  <c r="F199" i="11"/>
  <c r="G199" i="11"/>
  <c r="H199" i="11"/>
  <c r="I199" i="11"/>
  <c r="J199" i="11"/>
  <c r="K199" i="11"/>
  <c r="L199" i="11"/>
  <c r="M199" i="11"/>
  <c r="F200" i="11"/>
  <c r="G200" i="11"/>
  <c r="H200" i="11"/>
  <c r="I200" i="11"/>
  <c r="J200" i="11"/>
  <c r="K200" i="11"/>
  <c r="L200" i="11"/>
  <c r="M200" i="11"/>
  <c r="F201" i="11"/>
  <c r="G201" i="11"/>
  <c r="H201" i="11"/>
  <c r="I201" i="11"/>
  <c r="J201" i="11"/>
  <c r="K201" i="11"/>
  <c r="L201" i="11"/>
  <c r="M201" i="11"/>
  <c r="F202" i="11"/>
  <c r="G202" i="11"/>
  <c r="H202" i="11"/>
  <c r="I202" i="11"/>
  <c r="J202" i="11"/>
  <c r="K202" i="11"/>
  <c r="L202" i="11"/>
  <c r="M202" i="11"/>
  <c r="F203" i="11"/>
  <c r="G203" i="11"/>
  <c r="H203" i="11"/>
  <c r="I203" i="11"/>
  <c r="J203" i="11"/>
  <c r="K203" i="11"/>
  <c r="L203" i="11"/>
  <c r="M203" i="11"/>
  <c r="F204" i="11"/>
  <c r="G204" i="11"/>
  <c r="H204" i="11"/>
  <c r="I204" i="11"/>
  <c r="J204" i="11"/>
  <c r="K204" i="11"/>
  <c r="L204" i="11"/>
  <c r="M204" i="11"/>
  <c r="F205" i="11"/>
  <c r="G205" i="11"/>
  <c r="H205" i="11"/>
  <c r="I205" i="11"/>
  <c r="J205" i="11"/>
  <c r="K205" i="11"/>
  <c r="L205" i="11"/>
  <c r="M205" i="11"/>
  <c r="F206" i="11"/>
  <c r="G206" i="11"/>
  <c r="H206" i="11"/>
  <c r="I206" i="11"/>
  <c r="J206" i="11"/>
  <c r="K206" i="11"/>
  <c r="L206" i="11"/>
  <c r="M206" i="11"/>
  <c r="F207" i="11"/>
  <c r="G207" i="11"/>
  <c r="H207" i="11"/>
  <c r="I207" i="11"/>
  <c r="J207" i="11"/>
  <c r="K207" i="11"/>
  <c r="L207" i="11"/>
  <c r="M207" i="11"/>
  <c r="F208" i="11"/>
  <c r="G208" i="11"/>
  <c r="H208" i="11"/>
  <c r="I208" i="11"/>
  <c r="J208" i="11"/>
  <c r="K208" i="11"/>
  <c r="L208" i="11"/>
  <c r="M208" i="11"/>
  <c r="F209" i="11"/>
  <c r="G209" i="11"/>
  <c r="H209" i="11"/>
  <c r="I209" i="11"/>
  <c r="J209" i="11"/>
  <c r="K209" i="11"/>
  <c r="L209" i="11"/>
  <c r="M209" i="11"/>
  <c r="F210" i="11"/>
  <c r="G210" i="11"/>
  <c r="H210" i="11"/>
  <c r="I210" i="11"/>
  <c r="J210" i="11"/>
  <c r="K210" i="11"/>
  <c r="L210" i="11"/>
  <c r="M210" i="11"/>
  <c r="F211" i="11"/>
  <c r="G211" i="11"/>
  <c r="H211" i="11"/>
  <c r="I211" i="11"/>
  <c r="J211" i="11"/>
  <c r="K211" i="11"/>
  <c r="L211" i="11"/>
  <c r="M211" i="11"/>
  <c r="F212" i="11"/>
  <c r="G212" i="11"/>
  <c r="H212" i="11"/>
  <c r="I212" i="11"/>
  <c r="J212" i="11"/>
  <c r="K212" i="11"/>
  <c r="L212" i="11"/>
  <c r="M212" i="11"/>
  <c r="F213" i="11"/>
  <c r="G213" i="11"/>
  <c r="H213" i="11"/>
  <c r="I213" i="11"/>
  <c r="J213" i="11"/>
  <c r="K213" i="11"/>
  <c r="L213" i="11"/>
  <c r="M213" i="11"/>
  <c r="F214" i="11"/>
  <c r="G214" i="11"/>
  <c r="H214" i="11"/>
  <c r="I214" i="11"/>
  <c r="J214" i="11"/>
  <c r="K214" i="11"/>
  <c r="L214" i="11"/>
  <c r="M214" i="11"/>
  <c r="F215" i="11"/>
  <c r="G215" i="11"/>
  <c r="H215" i="11"/>
  <c r="I215" i="11"/>
  <c r="J215" i="11"/>
  <c r="K215" i="11"/>
  <c r="L215" i="11"/>
  <c r="M215" i="11"/>
  <c r="F216" i="11"/>
  <c r="G216" i="11"/>
  <c r="H216" i="11"/>
  <c r="I216" i="11"/>
  <c r="J216" i="11"/>
  <c r="K216" i="11"/>
  <c r="L216" i="11"/>
  <c r="M216" i="11"/>
  <c r="F217" i="11"/>
  <c r="G217" i="11"/>
  <c r="H217" i="11"/>
  <c r="I217" i="11"/>
  <c r="J217" i="11"/>
  <c r="K217" i="11"/>
  <c r="L217" i="11"/>
  <c r="M217" i="11"/>
  <c r="F218" i="11"/>
  <c r="G218" i="11"/>
  <c r="H218" i="11"/>
  <c r="I218" i="11"/>
  <c r="J218" i="11"/>
  <c r="K218" i="11"/>
  <c r="L218" i="11"/>
  <c r="M218" i="11"/>
  <c r="F219" i="11"/>
  <c r="G219" i="11"/>
  <c r="H219" i="11"/>
  <c r="I219" i="11"/>
  <c r="J219" i="11"/>
  <c r="K219" i="11"/>
  <c r="L219" i="11"/>
  <c r="M219" i="11"/>
  <c r="F220" i="11"/>
  <c r="G220" i="11"/>
  <c r="H220" i="11"/>
  <c r="I220" i="11"/>
  <c r="J220" i="11"/>
  <c r="K220" i="11"/>
  <c r="L220" i="11"/>
  <c r="M220" i="11"/>
  <c r="F221" i="11"/>
  <c r="G221" i="11"/>
  <c r="H221" i="11"/>
  <c r="I221" i="11"/>
  <c r="J221" i="11"/>
  <c r="K221" i="11"/>
  <c r="L221" i="11"/>
  <c r="M221" i="11"/>
  <c r="F222" i="11"/>
  <c r="G222" i="11"/>
  <c r="H222" i="11"/>
  <c r="I222" i="11"/>
  <c r="J222" i="11"/>
  <c r="K222" i="11"/>
  <c r="L222" i="11"/>
  <c r="M222" i="11"/>
  <c r="F223" i="11"/>
  <c r="G223" i="11"/>
  <c r="H223" i="11"/>
  <c r="I223" i="11"/>
  <c r="J223" i="11"/>
  <c r="K223" i="11"/>
  <c r="L223" i="11"/>
  <c r="M223" i="11"/>
  <c r="F224" i="11"/>
  <c r="G224" i="11"/>
  <c r="H224" i="11"/>
  <c r="I224" i="11"/>
  <c r="J224" i="11"/>
  <c r="K224" i="11"/>
  <c r="L224" i="11"/>
  <c r="M224" i="11"/>
  <c r="F225" i="11"/>
  <c r="G225" i="11"/>
  <c r="H225" i="11"/>
  <c r="I225" i="11"/>
  <c r="J225" i="11"/>
  <c r="K225" i="11"/>
  <c r="L225" i="11"/>
  <c r="M225" i="11"/>
  <c r="F226" i="11"/>
  <c r="G226" i="11"/>
  <c r="H226" i="11"/>
  <c r="I226" i="11"/>
  <c r="J226" i="11"/>
  <c r="K226" i="11"/>
  <c r="L226" i="11"/>
  <c r="M226" i="11"/>
  <c r="F227" i="11"/>
  <c r="G227" i="11"/>
  <c r="H227" i="11"/>
  <c r="I227" i="11"/>
  <c r="J227" i="11"/>
  <c r="K227" i="11"/>
  <c r="L227" i="11"/>
  <c r="M227" i="11"/>
  <c r="F228" i="11"/>
  <c r="G228" i="11"/>
  <c r="H228" i="11"/>
  <c r="I228" i="11"/>
  <c r="J228" i="11"/>
  <c r="K228" i="11"/>
  <c r="L228" i="11"/>
  <c r="M228" i="11"/>
  <c r="F229" i="11"/>
  <c r="G229" i="11"/>
  <c r="H229" i="11"/>
  <c r="I229" i="11"/>
  <c r="J229" i="11"/>
  <c r="K229" i="11"/>
  <c r="L229" i="11"/>
  <c r="M229" i="11"/>
  <c r="F230" i="11"/>
  <c r="G230" i="11"/>
  <c r="H230" i="11"/>
  <c r="I230" i="11"/>
  <c r="J230" i="11"/>
  <c r="K230" i="11"/>
  <c r="L230" i="11"/>
  <c r="M230" i="11"/>
  <c r="F231" i="11"/>
  <c r="G231" i="11"/>
  <c r="H231" i="11"/>
  <c r="I231" i="11"/>
  <c r="J231" i="11"/>
  <c r="K231" i="11"/>
  <c r="L231" i="11"/>
  <c r="M231" i="11"/>
  <c r="F232" i="11"/>
  <c r="G232" i="11"/>
  <c r="H232" i="11"/>
  <c r="I232" i="11"/>
  <c r="J232" i="11"/>
  <c r="K232" i="11"/>
  <c r="L232" i="11"/>
  <c r="M232" i="11"/>
  <c r="F233" i="11"/>
  <c r="G233" i="11"/>
  <c r="H233" i="11"/>
  <c r="I233" i="11"/>
  <c r="J233" i="11"/>
  <c r="K233" i="11"/>
  <c r="L233" i="11"/>
  <c r="M233" i="11"/>
  <c r="F234" i="11"/>
  <c r="G234" i="11"/>
  <c r="H234" i="11"/>
  <c r="I234" i="11"/>
  <c r="J234" i="11"/>
  <c r="K234" i="11"/>
  <c r="L234" i="11"/>
  <c r="M234" i="11"/>
  <c r="F235" i="11"/>
  <c r="G235" i="11"/>
  <c r="H235" i="11"/>
  <c r="I235" i="11"/>
  <c r="J235" i="11"/>
  <c r="K235" i="11"/>
  <c r="L235" i="11"/>
  <c r="M235" i="11"/>
  <c r="F236" i="11"/>
  <c r="G236" i="11"/>
  <c r="H236" i="11"/>
  <c r="I236" i="11"/>
  <c r="J236" i="11"/>
  <c r="K236" i="11"/>
  <c r="L236" i="11"/>
  <c r="M236" i="11"/>
  <c r="F237" i="11"/>
  <c r="G237" i="11"/>
  <c r="H237" i="11"/>
  <c r="I237" i="11"/>
  <c r="J237" i="11"/>
  <c r="K237" i="11"/>
  <c r="L237" i="11"/>
  <c r="M237" i="11"/>
  <c r="F238" i="11"/>
  <c r="G238" i="11"/>
  <c r="H238" i="11"/>
  <c r="I238" i="11"/>
  <c r="J238" i="11"/>
  <c r="K238" i="11"/>
  <c r="L238" i="11"/>
  <c r="M238" i="11"/>
  <c r="F239" i="11"/>
  <c r="G239" i="11"/>
  <c r="H239" i="11"/>
  <c r="I239" i="11"/>
  <c r="J239" i="11"/>
  <c r="K239" i="11"/>
  <c r="L239" i="11"/>
  <c r="M239" i="11"/>
  <c r="F240" i="11"/>
  <c r="G240" i="11"/>
  <c r="H240" i="11"/>
  <c r="I240" i="11"/>
  <c r="J240" i="11"/>
  <c r="K240" i="11"/>
  <c r="L240" i="11"/>
  <c r="M240" i="11"/>
  <c r="F241" i="11"/>
  <c r="G241" i="11"/>
  <c r="H241" i="11"/>
  <c r="I241" i="11"/>
  <c r="J241" i="11"/>
  <c r="K241" i="11"/>
  <c r="L241" i="11"/>
  <c r="M241" i="11"/>
  <c r="F242" i="11"/>
  <c r="G242" i="11"/>
  <c r="H242" i="11"/>
  <c r="I242" i="11"/>
  <c r="J242" i="11"/>
  <c r="K242" i="11"/>
  <c r="L242" i="11"/>
  <c r="M242" i="11"/>
  <c r="F243" i="11"/>
  <c r="G243" i="11"/>
  <c r="H243" i="11"/>
  <c r="I243" i="11"/>
  <c r="J243" i="11"/>
  <c r="K243" i="11"/>
  <c r="L243" i="11"/>
  <c r="M243" i="11"/>
  <c r="F244" i="11"/>
  <c r="G244" i="11"/>
  <c r="H244" i="11"/>
  <c r="I244" i="11"/>
  <c r="J244" i="11"/>
  <c r="K244" i="11"/>
  <c r="L244" i="11"/>
  <c r="M244" i="11"/>
  <c r="F245" i="11"/>
  <c r="G245" i="11"/>
  <c r="H245" i="11"/>
  <c r="I245" i="11"/>
  <c r="J245" i="11"/>
  <c r="K245" i="11"/>
  <c r="L245" i="11"/>
  <c r="M245" i="11"/>
  <c r="F246" i="11"/>
  <c r="G246" i="11"/>
  <c r="H246" i="11"/>
  <c r="I246" i="11"/>
  <c r="J246" i="11"/>
  <c r="K246" i="11"/>
  <c r="L246" i="11"/>
  <c r="M246" i="11"/>
  <c r="F247" i="11"/>
  <c r="G247" i="11"/>
  <c r="H247" i="11"/>
  <c r="I247" i="11"/>
  <c r="J247" i="11"/>
  <c r="K247" i="11"/>
  <c r="L247" i="11"/>
  <c r="M247" i="11"/>
  <c r="F248" i="11"/>
  <c r="G248" i="11"/>
  <c r="H248" i="11"/>
  <c r="I248" i="11"/>
  <c r="J248" i="11"/>
  <c r="K248" i="11"/>
  <c r="L248" i="11"/>
  <c r="M248" i="11"/>
  <c r="F249" i="11"/>
  <c r="G249" i="11"/>
  <c r="H249" i="11"/>
  <c r="I249" i="11"/>
  <c r="J249" i="11"/>
  <c r="K249" i="11"/>
  <c r="L249" i="11"/>
  <c r="M249" i="11"/>
  <c r="F250" i="11"/>
  <c r="G250" i="11"/>
  <c r="H250" i="11"/>
  <c r="I250" i="11"/>
  <c r="J250" i="11"/>
  <c r="K250" i="11"/>
  <c r="L250" i="11"/>
  <c r="M250" i="11"/>
  <c r="F251" i="11"/>
  <c r="G251" i="11"/>
  <c r="H251" i="11"/>
  <c r="I251" i="11"/>
  <c r="J251" i="11"/>
  <c r="K251" i="11"/>
  <c r="L251" i="11"/>
  <c r="M251" i="11"/>
  <c r="F252" i="11"/>
  <c r="G252" i="11"/>
  <c r="H252" i="11"/>
  <c r="I252" i="11"/>
  <c r="J252" i="11"/>
  <c r="K252" i="11"/>
  <c r="L252" i="11"/>
  <c r="M252" i="11"/>
  <c r="F253" i="11"/>
  <c r="G253" i="11"/>
  <c r="H253" i="11"/>
  <c r="I253" i="11"/>
  <c r="J253" i="11"/>
  <c r="K253" i="11"/>
  <c r="L253" i="11"/>
  <c r="M253" i="11"/>
  <c r="F254" i="11"/>
  <c r="G254" i="11"/>
  <c r="H254" i="11"/>
  <c r="I254" i="11"/>
  <c r="J254" i="11"/>
  <c r="K254" i="11"/>
  <c r="L254" i="11"/>
  <c r="M254" i="11"/>
  <c r="F255" i="11"/>
  <c r="G255" i="11"/>
  <c r="H255" i="11"/>
  <c r="I255" i="11"/>
  <c r="J255" i="11"/>
  <c r="K255" i="11"/>
  <c r="L255" i="11"/>
  <c r="M255" i="11"/>
  <c r="F256" i="11"/>
  <c r="G256" i="11"/>
  <c r="H256" i="11"/>
  <c r="I256" i="11"/>
  <c r="J256" i="11"/>
  <c r="K256" i="11"/>
  <c r="L256" i="11"/>
  <c r="M256" i="11"/>
  <c r="F257" i="11"/>
  <c r="G257" i="11"/>
  <c r="H257" i="11"/>
  <c r="I257" i="11"/>
  <c r="J257" i="11"/>
  <c r="K257" i="11"/>
  <c r="L257" i="11"/>
  <c r="M257" i="11"/>
  <c r="F258" i="11"/>
  <c r="G258" i="11"/>
  <c r="H258" i="11"/>
  <c r="I258" i="11"/>
  <c r="J258" i="11"/>
  <c r="K258" i="11"/>
  <c r="L258" i="11"/>
  <c r="M258" i="11"/>
  <c r="F259" i="11"/>
  <c r="G259" i="11"/>
  <c r="H259" i="11"/>
  <c r="I259" i="11"/>
  <c r="J259" i="11"/>
  <c r="K259" i="11"/>
  <c r="L259" i="11"/>
  <c r="M259" i="11"/>
  <c r="F260" i="11"/>
  <c r="G260" i="11"/>
  <c r="H260" i="11"/>
  <c r="I260" i="11"/>
  <c r="J260" i="11"/>
  <c r="K260" i="11"/>
  <c r="L260" i="11"/>
  <c r="M260" i="11"/>
  <c r="F261" i="11"/>
  <c r="G261" i="11"/>
  <c r="H261" i="11"/>
  <c r="I261" i="11"/>
  <c r="J261" i="11"/>
  <c r="K261" i="11"/>
  <c r="L261" i="11"/>
  <c r="M261" i="11"/>
  <c r="F262" i="11"/>
  <c r="G262" i="11"/>
  <c r="H262" i="11"/>
  <c r="I262" i="11"/>
  <c r="J262" i="11"/>
  <c r="K262" i="11"/>
  <c r="L262" i="11"/>
  <c r="M262" i="11"/>
  <c r="F263" i="11"/>
  <c r="G263" i="11"/>
  <c r="H263" i="11"/>
  <c r="I263" i="11"/>
  <c r="J263" i="11"/>
  <c r="K263" i="11"/>
  <c r="L263" i="11"/>
  <c r="M263" i="11"/>
  <c r="F264" i="11"/>
  <c r="G264" i="11"/>
  <c r="H264" i="11"/>
  <c r="I264" i="11"/>
  <c r="J264" i="11"/>
  <c r="K264" i="11"/>
  <c r="L264" i="11"/>
  <c r="M264" i="11"/>
  <c r="F265" i="11"/>
  <c r="G265" i="11"/>
  <c r="H265" i="11"/>
  <c r="I265" i="11"/>
  <c r="J265" i="11"/>
  <c r="K265" i="11"/>
  <c r="L265" i="11"/>
  <c r="M265" i="11"/>
  <c r="F266" i="11"/>
  <c r="G266" i="11"/>
  <c r="H266" i="11"/>
  <c r="I266" i="11"/>
  <c r="J266" i="11"/>
  <c r="K266" i="11"/>
  <c r="L266" i="11"/>
  <c r="M266" i="11"/>
  <c r="F267" i="11"/>
  <c r="G267" i="11"/>
  <c r="H267" i="11"/>
  <c r="I267" i="11"/>
  <c r="J267" i="11"/>
  <c r="K267" i="11"/>
  <c r="L267" i="11"/>
  <c r="M267" i="11"/>
  <c r="F268" i="11"/>
  <c r="G268" i="11"/>
  <c r="H268" i="11"/>
  <c r="I268" i="11"/>
  <c r="J268" i="11"/>
  <c r="K268" i="11"/>
  <c r="L268" i="11"/>
  <c r="M268" i="11"/>
  <c r="F269" i="11"/>
  <c r="G269" i="11"/>
  <c r="H269" i="11"/>
  <c r="I269" i="11"/>
  <c r="J269" i="11"/>
  <c r="K269" i="11"/>
  <c r="L269" i="11"/>
  <c r="M269" i="11"/>
  <c r="F270" i="11"/>
  <c r="G270" i="11"/>
  <c r="H270" i="11"/>
  <c r="J270" i="11"/>
  <c r="K270" i="11"/>
  <c r="L270" i="11"/>
  <c r="M270" i="11"/>
  <c r="F271" i="11"/>
  <c r="G271" i="11"/>
  <c r="H271" i="11"/>
  <c r="I271" i="11"/>
  <c r="J271" i="11"/>
  <c r="K271" i="11"/>
  <c r="L271" i="11"/>
  <c r="M271" i="11"/>
  <c r="F272" i="11"/>
  <c r="G272" i="11"/>
  <c r="H272" i="11"/>
  <c r="I272" i="11"/>
  <c r="J272" i="11"/>
  <c r="K272" i="11"/>
  <c r="L272" i="11"/>
  <c r="M272" i="11"/>
  <c r="F273" i="11"/>
  <c r="G273" i="11"/>
  <c r="H273" i="11"/>
  <c r="I273" i="11"/>
  <c r="J273" i="11"/>
  <c r="K273" i="11"/>
  <c r="L273" i="11"/>
  <c r="M273" i="11"/>
  <c r="F274" i="11"/>
  <c r="G274" i="11"/>
  <c r="H274" i="11"/>
  <c r="I274" i="11"/>
  <c r="J274" i="11"/>
  <c r="K274" i="11"/>
  <c r="L274" i="11"/>
  <c r="M274" i="11"/>
  <c r="F275" i="11"/>
  <c r="G275" i="11"/>
  <c r="H275" i="11"/>
  <c r="I275" i="11"/>
  <c r="J275" i="11"/>
  <c r="K275" i="11"/>
  <c r="L275" i="11"/>
  <c r="M275" i="11"/>
  <c r="F276" i="11"/>
  <c r="G276" i="11"/>
  <c r="H276" i="11"/>
  <c r="I276" i="11"/>
  <c r="J276" i="11"/>
  <c r="K276" i="11"/>
  <c r="L276" i="11"/>
  <c r="M276" i="11"/>
  <c r="F277" i="11"/>
  <c r="G277" i="11"/>
  <c r="H277" i="11"/>
  <c r="I277" i="11"/>
  <c r="J277" i="11"/>
  <c r="K277" i="11"/>
  <c r="L277" i="11"/>
  <c r="M277" i="11"/>
  <c r="F278" i="11"/>
  <c r="G278" i="11"/>
  <c r="H278" i="11"/>
  <c r="I278" i="11"/>
  <c r="J278" i="11"/>
  <c r="K278" i="11"/>
  <c r="L278" i="11"/>
  <c r="M278" i="11"/>
  <c r="F279" i="11"/>
  <c r="G279" i="11"/>
  <c r="H279" i="11"/>
  <c r="I279" i="11"/>
  <c r="J279" i="11"/>
  <c r="K279" i="11"/>
  <c r="L279" i="11"/>
  <c r="M279" i="11"/>
  <c r="F280" i="11"/>
  <c r="G280" i="11"/>
  <c r="H280" i="11"/>
  <c r="I280" i="11"/>
  <c r="J280" i="11"/>
  <c r="K280" i="11"/>
  <c r="L280" i="11"/>
  <c r="M280" i="11"/>
  <c r="F281" i="11"/>
  <c r="G281" i="11"/>
  <c r="H281" i="11"/>
  <c r="I281" i="11"/>
  <c r="J281" i="11"/>
  <c r="K281" i="11"/>
  <c r="L281" i="11"/>
  <c r="M281" i="11"/>
  <c r="F282" i="11"/>
  <c r="G282" i="11"/>
  <c r="H282" i="11"/>
  <c r="I282" i="11"/>
  <c r="J282" i="11"/>
  <c r="K282" i="11"/>
  <c r="L282" i="11"/>
  <c r="M282" i="11"/>
  <c r="F283" i="11"/>
  <c r="G283" i="11"/>
  <c r="H283" i="11"/>
  <c r="I283" i="11"/>
  <c r="J283" i="11"/>
  <c r="K283" i="11"/>
  <c r="L283" i="11"/>
  <c r="M283" i="11"/>
  <c r="F284" i="11"/>
  <c r="G284" i="11"/>
  <c r="H284" i="11"/>
  <c r="I284" i="11"/>
  <c r="J284" i="11"/>
  <c r="K284" i="11"/>
  <c r="L284" i="11"/>
  <c r="M284" i="11"/>
  <c r="F285" i="11"/>
  <c r="G285" i="11"/>
  <c r="H285" i="11"/>
  <c r="I285" i="11"/>
  <c r="J285" i="11"/>
  <c r="K285" i="11"/>
  <c r="L285" i="11"/>
  <c r="M285" i="11"/>
  <c r="F286" i="11"/>
  <c r="G286" i="11"/>
  <c r="H286" i="11"/>
  <c r="I286" i="11"/>
  <c r="J286" i="11"/>
  <c r="K286" i="11"/>
  <c r="L286" i="11"/>
  <c r="M286" i="11"/>
  <c r="F287" i="11"/>
  <c r="G287" i="11"/>
  <c r="H287" i="11"/>
  <c r="I287" i="11"/>
  <c r="J287" i="11"/>
  <c r="K287" i="11"/>
  <c r="L287" i="11"/>
  <c r="M287" i="11"/>
  <c r="F288" i="11"/>
  <c r="G288" i="11"/>
  <c r="H288" i="11"/>
  <c r="I288" i="11"/>
  <c r="J288" i="11"/>
  <c r="K288" i="11"/>
  <c r="L288" i="11"/>
  <c r="M288" i="11"/>
  <c r="F289" i="11"/>
  <c r="G289" i="11"/>
  <c r="H289" i="11"/>
  <c r="I289" i="11"/>
  <c r="J289" i="11"/>
  <c r="K289" i="11"/>
  <c r="L289" i="11"/>
  <c r="M289" i="11"/>
  <c r="F290" i="11"/>
  <c r="G290" i="11"/>
  <c r="H290" i="11"/>
  <c r="I290" i="11"/>
  <c r="J290" i="11"/>
  <c r="K290" i="11"/>
  <c r="L290" i="11"/>
  <c r="M290" i="11"/>
  <c r="F291" i="11"/>
  <c r="G291" i="11"/>
  <c r="H291" i="11"/>
  <c r="I291" i="11"/>
  <c r="J291" i="11"/>
  <c r="K291" i="11"/>
  <c r="L291" i="11"/>
  <c r="M291" i="11"/>
  <c r="F292" i="11"/>
  <c r="G292" i="11"/>
  <c r="H292" i="11"/>
  <c r="I292" i="11"/>
  <c r="J292" i="11"/>
  <c r="K292" i="11"/>
  <c r="L292" i="11"/>
  <c r="M292" i="11"/>
  <c r="F293" i="11"/>
  <c r="G293" i="11"/>
  <c r="H293" i="11"/>
  <c r="I293" i="11"/>
  <c r="J293" i="11"/>
  <c r="K293" i="11"/>
  <c r="L293" i="11"/>
  <c r="M293" i="11"/>
  <c r="F294" i="11"/>
  <c r="G294" i="11"/>
  <c r="H294" i="11"/>
  <c r="I294" i="11"/>
  <c r="J294" i="11"/>
  <c r="K294" i="11"/>
  <c r="L294" i="11"/>
  <c r="M294" i="11"/>
  <c r="F295" i="11"/>
  <c r="G295" i="11"/>
  <c r="H295" i="11"/>
  <c r="I295" i="11"/>
  <c r="J295" i="11"/>
  <c r="K295" i="11"/>
  <c r="L295" i="11"/>
  <c r="M295" i="11"/>
  <c r="F296" i="11"/>
  <c r="G296" i="11"/>
  <c r="H296" i="11"/>
  <c r="I296" i="11"/>
  <c r="J296" i="11"/>
  <c r="K296" i="11"/>
  <c r="L296" i="11"/>
  <c r="M296" i="11"/>
  <c r="F297" i="11"/>
  <c r="G297" i="11"/>
  <c r="H297" i="11"/>
  <c r="I297" i="11"/>
  <c r="J297" i="11"/>
  <c r="K297" i="11"/>
  <c r="L297" i="11"/>
  <c r="M297" i="11"/>
  <c r="F298" i="11"/>
  <c r="G298" i="11"/>
  <c r="H298" i="11"/>
  <c r="I298" i="11"/>
  <c r="J298" i="11"/>
  <c r="K298" i="11"/>
  <c r="L298" i="11"/>
  <c r="M298" i="11"/>
  <c r="F299" i="11"/>
  <c r="G299" i="11"/>
  <c r="H299" i="11"/>
  <c r="I299" i="11"/>
  <c r="J299" i="11"/>
  <c r="K299" i="11"/>
  <c r="L299" i="11"/>
  <c r="M299" i="11"/>
  <c r="F300" i="11"/>
  <c r="G300" i="11"/>
  <c r="H300" i="11"/>
  <c r="I300" i="11"/>
  <c r="J300" i="11"/>
  <c r="K300" i="11"/>
  <c r="L300" i="11"/>
  <c r="M300" i="11"/>
  <c r="F301" i="11"/>
  <c r="G301" i="11"/>
  <c r="H301" i="11"/>
  <c r="I301" i="11"/>
  <c r="J301" i="11"/>
  <c r="K301" i="11"/>
  <c r="L301" i="11"/>
  <c r="M301" i="11"/>
  <c r="F302" i="11"/>
  <c r="G302" i="11"/>
  <c r="H302" i="11"/>
  <c r="I302" i="11"/>
  <c r="J302" i="11"/>
  <c r="K302" i="11"/>
  <c r="L302" i="11"/>
  <c r="M302" i="11"/>
  <c r="F303" i="11"/>
  <c r="G303" i="11"/>
  <c r="H303" i="11"/>
  <c r="I303" i="11"/>
  <c r="J303" i="11"/>
  <c r="K303" i="11"/>
  <c r="L303" i="11"/>
  <c r="M303" i="11"/>
  <c r="F304" i="11"/>
  <c r="G304" i="11"/>
  <c r="H304" i="11"/>
  <c r="I304" i="11"/>
  <c r="J304" i="11"/>
  <c r="K304" i="11"/>
  <c r="L304" i="11"/>
  <c r="M304" i="11"/>
  <c r="F305" i="11"/>
  <c r="G305" i="11"/>
  <c r="H305" i="11"/>
  <c r="I305" i="11"/>
  <c r="J305" i="11"/>
  <c r="K305" i="11"/>
  <c r="L305" i="11"/>
  <c r="M305" i="11"/>
  <c r="F306" i="11"/>
  <c r="G306" i="11"/>
  <c r="H306" i="11"/>
  <c r="I306" i="11"/>
  <c r="J306" i="11"/>
  <c r="K306" i="11"/>
  <c r="L306" i="11"/>
  <c r="M306" i="11"/>
  <c r="F307" i="11"/>
  <c r="G307" i="11"/>
  <c r="H307" i="11"/>
  <c r="I307" i="11"/>
  <c r="J307" i="11"/>
  <c r="K307" i="11"/>
  <c r="L307" i="11"/>
  <c r="M307" i="11"/>
  <c r="F308" i="11"/>
  <c r="G308" i="11"/>
  <c r="H308" i="11"/>
  <c r="I308" i="11"/>
  <c r="J308" i="11"/>
  <c r="K308" i="11"/>
  <c r="L308" i="11"/>
  <c r="M308" i="11"/>
  <c r="F309" i="11"/>
  <c r="G309" i="11"/>
  <c r="H309" i="11"/>
  <c r="I309" i="11"/>
  <c r="J309" i="11"/>
  <c r="K309" i="11"/>
  <c r="L309" i="11"/>
  <c r="M309" i="11"/>
  <c r="F310" i="11"/>
  <c r="G310" i="11"/>
  <c r="H310" i="11"/>
  <c r="I310" i="11"/>
  <c r="J310" i="11"/>
  <c r="K310" i="11"/>
  <c r="L310" i="11"/>
  <c r="M310" i="11"/>
  <c r="F311" i="11"/>
  <c r="G311" i="11"/>
  <c r="H311" i="11"/>
  <c r="I311" i="11"/>
  <c r="J311" i="11"/>
  <c r="K311" i="11"/>
  <c r="L311" i="11"/>
  <c r="M311" i="11"/>
  <c r="F312" i="11"/>
  <c r="G312" i="11"/>
  <c r="H312" i="11"/>
  <c r="I312" i="11"/>
  <c r="J312" i="11"/>
  <c r="K312" i="11"/>
  <c r="L312" i="11"/>
  <c r="M312" i="11"/>
  <c r="F313" i="11"/>
  <c r="G313" i="11"/>
  <c r="H313" i="11"/>
  <c r="I313" i="11"/>
  <c r="J313" i="11"/>
  <c r="K313" i="11"/>
  <c r="L313" i="11"/>
  <c r="M313" i="11"/>
  <c r="F314" i="11"/>
  <c r="G314" i="11"/>
  <c r="H314" i="11"/>
  <c r="I314" i="11"/>
  <c r="J314" i="11"/>
  <c r="K314" i="11"/>
  <c r="L314" i="11"/>
  <c r="M314" i="11"/>
  <c r="F315" i="11"/>
  <c r="G315" i="11"/>
  <c r="H315" i="11"/>
  <c r="I315" i="11"/>
  <c r="J315" i="11"/>
  <c r="K315" i="11"/>
  <c r="L315" i="11"/>
  <c r="M315" i="11"/>
  <c r="F316" i="11"/>
  <c r="G316" i="11"/>
  <c r="H316" i="11"/>
  <c r="I316" i="11"/>
  <c r="J316" i="11"/>
  <c r="K316" i="11"/>
  <c r="L316" i="11"/>
  <c r="M316" i="11"/>
  <c r="F317" i="11"/>
  <c r="G317" i="11"/>
  <c r="H317" i="11"/>
  <c r="I317" i="11"/>
  <c r="J317" i="11"/>
  <c r="K317" i="11"/>
  <c r="L317" i="11"/>
  <c r="M317" i="11"/>
  <c r="F318" i="11"/>
  <c r="G318" i="11"/>
  <c r="H318" i="11"/>
  <c r="I318" i="11"/>
  <c r="J318" i="11"/>
  <c r="K318" i="11"/>
  <c r="L318" i="11"/>
  <c r="M318" i="11"/>
  <c r="F319" i="11"/>
  <c r="G319" i="11"/>
  <c r="H319" i="11"/>
  <c r="I319" i="11"/>
  <c r="J319" i="11"/>
  <c r="K319" i="11"/>
  <c r="L319" i="11"/>
  <c r="M319" i="11"/>
  <c r="F320" i="11"/>
  <c r="G320" i="11"/>
  <c r="H320" i="11"/>
  <c r="I320" i="11"/>
  <c r="J320" i="11"/>
  <c r="K320" i="11"/>
  <c r="L320" i="11"/>
  <c r="M320" i="11"/>
  <c r="F321" i="11"/>
  <c r="G321" i="11"/>
  <c r="H321" i="11"/>
  <c r="I321" i="11"/>
  <c r="J321" i="11"/>
  <c r="K321" i="11"/>
  <c r="L321" i="11"/>
  <c r="M321" i="11"/>
  <c r="F322" i="11"/>
  <c r="G322" i="11"/>
  <c r="H322" i="11"/>
  <c r="I322" i="11"/>
  <c r="J322" i="11"/>
  <c r="K322" i="11"/>
  <c r="L322" i="11"/>
  <c r="M322" i="11"/>
  <c r="F323" i="11"/>
  <c r="G323" i="11"/>
  <c r="H323" i="11"/>
  <c r="I323" i="11"/>
  <c r="J323" i="11"/>
  <c r="K323" i="11"/>
  <c r="L323" i="11"/>
  <c r="M323" i="11"/>
  <c r="F324" i="11"/>
  <c r="G324" i="11"/>
  <c r="H324" i="11"/>
  <c r="I324" i="11"/>
  <c r="J324" i="11"/>
  <c r="K324" i="11"/>
  <c r="L324" i="11"/>
  <c r="M324" i="11"/>
  <c r="F325" i="11"/>
  <c r="G325" i="11"/>
  <c r="H325" i="11"/>
  <c r="I325" i="11"/>
  <c r="J325" i="11"/>
  <c r="K325" i="11"/>
  <c r="L325" i="11"/>
  <c r="M325" i="11"/>
  <c r="F326" i="11"/>
  <c r="G326" i="11"/>
  <c r="H326" i="11"/>
  <c r="I326" i="11"/>
  <c r="J326" i="11"/>
  <c r="K326" i="11"/>
  <c r="L326" i="11"/>
  <c r="M326" i="11"/>
  <c r="F327" i="11"/>
  <c r="G327" i="11"/>
  <c r="H327" i="11"/>
  <c r="I327" i="11"/>
  <c r="J327" i="11"/>
  <c r="K327" i="11"/>
  <c r="L327" i="11"/>
  <c r="M327" i="11"/>
  <c r="F328" i="11"/>
  <c r="G328" i="11"/>
  <c r="H328" i="11"/>
  <c r="I328" i="11"/>
  <c r="J328" i="11"/>
  <c r="K328" i="11"/>
  <c r="L328" i="11"/>
  <c r="M328" i="11"/>
  <c r="F329" i="11"/>
  <c r="G329" i="11"/>
  <c r="H329" i="11"/>
  <c r="I329" i="11"/>
  <c r="J329" i="11"/>
  <c r="K329" i="11"/>
  <c r="L329" i="11"/>
  <c r="M329" i="11"/>
  <c r="F330" i="11"/>
  <c r="G330" i="11"/>
  <c r="H330" i="11"/>
  <c r="I330" i="11"/>
  <c r="J330" i="11"/>
  <c r="K330" i="11"/>
  <c r="L330" i="11"/>
  <c r="M330" i="11"/>
  <c r="F331" i="11"/>
  <c r="G331" i="11"/>
  <c r="H331" i="11"/>
  <c r="I331" i="11"/>
  <c r="J331" i="11"/>
  <c r="K331" i="11"/>
  <c r="L331" i="11"/>
  <c r="M331" i="11"/>
  <c r="F332" i="11"/>
  <c r="G332" i="11"/>
  <c r="H332" i="11"/>
  <c r="I332" i="11"/>
  <c r="J332" i="11"/>
  <c r="K332" i="11"/>
  <c r="L332" i="11"/>
  <c r="M332" i="11"/>
  <c r="F333" i="11"/>
  <c r="G333" i="11"/>
  <c r="H333" i="11"/>
  <c r="I333" i="11"/>
  <c r="J333" i="11"/>
  <c r="K333" i="11"/>
  <c r="L333" i="11"/>
  <c r="M333" i="11"/>
  <c r="F334" i="11"/>
  <c r="G334" i="11"/>
  <c r="H334" i="11"/>
  <c r="I334" i="11"/>
  <c r="J334" i="11"/>
  <c r="K334" i="11"/>
  <c r="L334" i="11"/>
  <c r="M334" i="11"/>
  <c r="F335" i="11"/>
  <c r="G335" i="11"/>
  <c r="H335" i="11"/>
  <c r="I335" i="11"/>
  <c r="J335" i="11"/>
  <c r="K335" i="11"/>
  <c r="L335" i="11"/>
  <c r="M335" i="11"/>
  <c r="F336" i="11"/>
  <c r="G336" i="11"/>
  <c r="H336" i="11"/>
  <c r="I336" i="11"/>
  <c r="J336" i="11"/>
  <c r="K336" i="11"/>
  <c r="L336" i="11"/>
  <c r="M336" i="11"/>
  <c r="F337" i="11"/>
  <c r="G337" i="11"/>
  <c r="H337" i="11"/>
  <c r="I337" i="11"/>
  <c r="J337" i="11"/>
  <c r="K337" i="11"/>
  <c r="L337" i="11"/>
  <c r="M337" i="11"/>
  <c r="F338" i="11"/>
  <c r="G338" i="11"/>
  <c r="H338" i="11"/>
  <c r="I338" i="11"/>
  <c r="J338" i="11"/>
  <c r="K338" i="11"/>
  <c r="L338" i="11"/>
  <c r="M338" i="11"/>
  <c r="F339" i="11"/>
  <c r="G339" i="11"/>
  <c r="H339" i="11"/>
  <c r="I339" i="11"/>
  <c r="J339" i="11"/>
  <c r="K339" i="11"/>
  <c r="L339" i="11"/>
  <c r="M339" i="11"/>
  <c r="F340" i="11"/>
  <c r="G340" i="11"/>
  <c r="H340" i="11"/>
  <c r="I340" i="11"/>
  <c r="J340" i="11"/>
  <c r="K340" i="11"/>
  <c r="L340" i="11"/>
  <c r="M340" i="11"/>
  <c r="F341" i="11"/>
  <c r="G341" i="11"/>
  <c r="H341" i="11"/>
  <c r="I341" i="11"/>
  <c r="J341" i="11"/>
  <c r="K341" i="11"/>
  <c r="L341" i="11"/>
  <c r="M341" i="11"/>
  <c r="F342" i="11"/>
  <c r="G342" i="11"/>
  <c r="H342" i="11"/>
  <c r="I342" i="11"/>
  <c r="J342" i="11"/>
  <c r="K342" i="11"/>
  <c r="L342" i="11"/>
  <c r="M342" i="11"/>
  <c r="F343" i="11"/>
  <c r="G343" i="11"/>
  <c r="H343" i="11"/>
  <c r="I343" i="11"/>
  <c r="J343" i="11"/>
  <c r="K343" i="11"/>
  <c r="L343" i="11"/>
  <c r="M343" i="11"/>
  <c r="F344" i="11"/>
  <c r="G344" i="11"/>
  <c r="H344" i="11"/>
  <c r="I344" i="11"/>
  <c r="J344" i="11"/>
  <c r="K344" i="11"/>
  <c r="L344" i="11"/>
  <c r="M344" i="11"/>
  <c r="F345" i="11"/>
  <c r="G345" i="11"/>
  <c r="H345" i="11"/>
  <c r="I345" i="11"/>
  <c r="J345" i="11"/>
  <c r="K345" i="11"/>
  <c r="L345" i="11"/>
  <c r="M345" i="11"/>
  <c r="F346" i="11"/>
  <c r="G346" i="11"/>
  <c r="H346" i="11"/>
  <c r="I346" i="11"/>
  <c r="J346" i="11"/>
  <c r="K346" i="11"/>
  <c r="L346" i="11"/>
  <c r="M346" i="11"/>
  <c r="F347" i="11"/>
  <c r="G347" i="11"/>
  <c r="H347" i="11"/>
  <c r="I347" i="11"/>
  <c r="J347" i="11"/>
  <c r="K347" i="11"/>
  <c r="L347" i="11"/>
  <c r="M347" i="11"/>
  <c r="F348" i="11"/>
  <c r="G348" i="11"/>
  <c r="H348" i="11"/>
  <c r="I348" i="11"/>
  <c r="J348" i="11"/>
  <c r="K348" i="11"/>
  <c r="L348" i="11"/>
  <c r="M348" i="11"/>
  <c r="F349" i="11"/>
  <c r="G349" i="11"/>
  <c r="H349" i="11"/>
  <c r="I349" i="11"/>
  <c r="J349" i="11"/>
  <c r="K349" i="11"/>
  <c r="L349" i="11"/>
  <c r="M349" i="11"/>
  <c r="F350" i="11"/>
  <c r="G350" i="11"/>
  <c r="H350" i="11"/>
  <c r="I350" i="11"/>
  <c r="J350" i="11"/>
  <c r="K350" i="11"/>
  <c r="L350" i="11"/>
  <c r="M350" i="11"/>
  <c r="F351" i="11"/>
  <c r="G351" i="11"/>
  <c r="H351" i="11"/>
  <c r="I351" i="11"/>
  <c r="J351" i="11"/>
  <c r="K351" i="11"/>
  <c r="L351" i="11"/>
  <c r="M351" i="11"/>
  <c r="F352" i="11"/>
  <c r="G352" i="11"/>
  <c r="H352" i="11"/>
  <c r="I352" i="11"/>
  <c r="J352" i="11"/>
  <c r="K352" i="11"/>
  <c r="L352" i="11"/>
  <c r="M352" i="11"/>
  <c r="F353" i="11"/>
  <c r="G353" i="11"/>
  <c r="H353" i="11"/>
  <c r="I353" i="11"/>
  <c r="J353" i="11"/>
  <c r="K353" i="11"/>
  <c r="L353" i="11"/>
  <c r="M353" i="11"/>
  <c r="F354" i="11"/>
  <c r="G354" i="11"/>
  <c r="H354" i="11"/>
  <c r="I354" i="11"/>
  <c r="J354" i="11"/>
  <c r="K354" i="11"/>
  <c r="L354" i="11"/>
  <c r="M354" i="11"/>
  <c r="F355" i="11"/>
  <c r="G355" i="11"/>
  <c r="H355" i="11"/>
  <c r="I355" i="11"/>
  <c r="J355" i="11"/>
  <c r="K355" i="11"/>
  <c r="L355" i="11"/>
  <c r="M355" i="11"/>
  <c r="F356" i="11"/>
  <c r="G356" i="11"/>
  <c r="H356" i="11"/>
  <c r="I356" i="11"/>
  <c r="J356" i="11"/>
  <c r="K356" i="11"/>
  <c r="L356" i="11"/>
  <c r="M356" i="11"/>
  <c r="F357" i="11"/>
  <c r="G357" i="11"/>
  <c r="H357" i="11"/>
  <c r="I357" i="11"/>
  <c r="J357" i="11"/>
  <c r="K357" i="11"/>
  <c r="L357" i="11"/>
  <c r="M357" i="11"/>
  <c r="F358" i="11"/>
  <c r="G358" i="11"/>
  <c r="H358" i="11"/>
  <c r="I358" i="11"/>
  <c r="J358" i="11"/>
  <c r="K358" i="11"/>
  <c r="L358" i="11"/>
  <c r="M358" i="11"/>
  <c r="F359" i="11"/>
  <c r="G359" i="11"/>
  <c r="H359" i="11"/>
  <c r="I359" i="11"/>
  <c r="J359" i="11"/>
  <c r="K359" i="11"/>
  <c r="L359" i="11"/>
  <c r="M359" i="11"/>
  <c r="F360" i="11"/>
  <c r="G360" i="11"/>
  <c r="H360" i="11"/>
  <c r="I360" i="11"/>
  <c r="J360" i="11"/>
  <c r="K360" i="11"/>
  <c r="L360" i="11"/>
  <c r="M360" i="11"/>
  <c r="F361" i="11"/>
  <c r="G361" i="11"/>
  <c r="H361" i="11"/>
  <c r="I361" i="11"/>
  <c r="J361" i="11"/>
  <c r="K361" i="11"/>
  <c r="L361" i="11"/>
  <c r="M361" i="11"/>
  <c r="F362" i="11"/>
  <c r="G362" i="11"/>
  <c r="H362" i="11"/>
  <c r="I362" i="11"/>
  <c r="J362" i="11"/>
  <c r="K362" i="11"/>
  <c r="L362" i="11"/>
  <c r="M362" i="11"/>
  <c r="F363" i="11"/>
  <c r="G363" i="11"/>
  <c r="H363" i="11"/>
  <c r="I363" i="11"/>
  <c r="J363" i="11"/>
  <c r="K363" i="11"/>
  <c r="L363" i="11"/>
  <c r="M363" i="11"/>
  <c r="F364" i="11"/>
  <c r="G364" i="11"/>
  <c r="H364" i="11"/>
  <c r="I364" i="11"/>
  <c r="J364" i="11"/>
  <c r="K364" i="11"/>
  <c r="L364" i="11"/>
  <c r="M364" i="11"/>
  <c r="F365" i="11"/>
  <c r="G365" i="11"/>
  <c r="H365" i="11"/>
  <c r="I365" i="11"/>
  <c r="J365" i="11"/>
  <c r="K365" i="11"/>
  <c r="L365" i="11"/>
  <c r="M365" i="11"/>
  <c r="F366" i="11"/>
  <c r="G366" i="11"/>
  <c r="H366" i="11"/>
  <c r="I366" i="11"/>
  <c r="J366" i="11"/>
  <c r="K366" i="11"/>
  <c r="L366" i="11"/>
  <c r="M366" i="11"/>
  <c r="F367" i="11"/>
  <c r="G367" i="11"/>
  <c r="H367" i="11"/>
  <c r="I367" i="11"/>
  <c r="J367" i="11"/>
  <c r="K367" i="11"/>
  <c r="L367" i="11"/>
  <c r="M367" i="11"/>
  <c r="F368" i="11"/>
  <c r="G368" i="11"/>
  <c r="H368" i="11"/>
  <c r="I368" i="11"/>
  <c r="J368" i="11"/>
  <c r="K368" i="11"/>
  <c r="L368" i="11"/>
  <c r="M368" i="11"/>
  <c r="F369" i="11"/>
  <c r="G369" i="11"/>
  <c r="H369" i="11"/>
  <c r="I369" i="11"/>
  <c r="J369" i="11"/>
  <c r="K369" i="11"/>
  <c r="L369" i="11"/>
  <c r="M369" i="11"/>
  <c r="F370" i="11"/>
  <c r="G370" i="11"/>
  <c r="H370" i="11"/>
  <c r="I370" i="11"/>
  <c r="J370" i="11"/>
  <c r="K370" i="11"/>
  <c r="L370" i="11"/>
  <c r="M370" i="11"/>
  <c r="F371" i="11"/>
  <c r="G371" i="11"/>
  <c r="H371" i="11"/>
  <c r="I371" i="11"/>
  <c r="J371" i="11"/>
  <c r="K371" i="11"/>
  <c r="L371" i="11"/>
  <c r="M371" i="11"/>
  <c r="F372" i="11"/>
  <c r="G372" i="11"/>
  <c r="H372" i="11"/>
  <c r="I372" i="11"/>
  <c r="J372" i="11"/>
  <c r="K372" i="11"/>
  <c r="L372" i="11"/>
  <c r="M372" i="11"/>
  <c r="F373" i="11"/>
  <c r="G373" i="11"/>
  <c r="H373" i="11"/>
  <c r="I373" i="11"/>
  <c r="J373" i="11"/>
  <c r="K373" i="11"/>
  <c r="L373" i="11"/>
  <c r="M373" i="11"/>
  <c r="F374" i="11"/>
  <c r="G374" i="11"/>
  <c r="H374" i="11"/>
  <c r="I374" i="11"/>
  <c r="J374" i="11"/>
  <c r="K374" i="11"/>
  <c r="L374" i="11"/>
  <c r="M374" i="11"/>
  <c r="F375" i="11"/>
  <c r="G375" i="11"/>
  <c r="H375" i="11"/>
  <c r="I375" i="11"/>
  <c r="J375" i="11"/>
  <c r="K375" i="11"/>
  <c r="L375" i="11"/>
  <c r="M375" i="11"/>
  <c r="F376" i="11"/>
  <c r="G376" i="11"/>
  <c r="H376" i="11"/>
  <c r="I376" i="11"/>
  <c r="J376" i="11"/>
  <c r="K376" i="11"/>
  <c r="L376" i="11"/>
  <c r="M376" i="11"/>
  <c r="F377" i="11"/>
  <c r="G377" i="11"/>
  <c r="H377" i="11"/>
  <c r="I377" i="11"/>
  <c r="J377" i="11"/>
  <c r="K377" i="11"/>
  <c r="L377" i="11"/>
  <c r="M377" i="11"/>
  <c r="F378" i="11"/>
  <c r="G378" i="11"/>
  <c r="H378" i="11"/>
  <c r="I378" i="11"/>
  <c r="J378" i="11"/>
  <c r="K378" i="11"/>
  <c r="L378" i="11"/>
  <c r="M378" i="11"/>
  <c r="F379" i="11"/>
  <c r="G379" i="11"/>
  <c r="H379" i="11"/>
  <c r="I379" i="11"/>
  <c r="J379" i="11"/>
  <c r="K379" i="11"/>
  <c r="L379" i="11"/>
  <c r="M379" i="11"/>
  <c r="F380" i="11"/>
  <c r="G380" i="11"/>
  <c r="H380" i="11"/>
  <c r="I380" i="11"/>
  <c r="J380" i="11"/>
  <c r="K380" i="11"/>
  <c r="L380" i="11"/>
  <c r="M380" i="11"/>
  <c r="F381" i="11"/>
  <c r="G381" i="11"/>
  <c r="H381" i="11"/>
  <c r="I381" i="11"/>
  <c r="J381" i="11"/>
  <c r="K381" i="11"/>
  <c r="L381" i="11"/>
  <c r="M381" i="11"/>
  <c r="F382" i="11"/>
  <c r="G382" i="11"/>
  <c r="H382" i="11"/>
  <c r="I382" i="11"/>
  <c r="J382" i="11"/>
  <c r="K382" i="11"/>
  <c r="L382" i="11"/>
  <c r="M382" i="11"/>
  <c r="F383" i="11"/>
  <c r="G383" i="11"/>
  <c r="H383" i="11"/>
  <c r="I383" i="11"/>
  <c r="J383" i="11"/>
  <c r="K383" i="11"/>
  <c r="L383" i="11"/>
  <c r="M383" i="11"/>
  <c r="F384" i="11"/>
  <c r="G384" i="11"/>
  <c r="H384" i="11"/>
  <c r="I384" i="11"/>
  <c r="J384" i="11"/>
  <c r="K384" i="11"/>
  <c r="L384" i="11"/>
  <c r="M384" i="11"/>
  <c r="F385" i="11"/>
  <c r="G385" i="11"/>
  <c r="H385" i="11"/>
  <c r="I385" i="11"/>
  <c r="J385" i="11"/>
  <c r="K385" i="11"/>
  <c r="L385" i="11"/>
  <c r="M385" i="11"/>
  <c r="F386" i="11"/>
  <c r="G386" i="11"/>
  <c r="H386" i="11"/>
  <c r="I386" i="11"/>
  <c r="J386" i="11"/>
  <c r="K386" i="11"/>
  <c r="L386" i="11"/>
  <c r="M386" i="11"/>
  <c r="F387" i="11"/>
  <c r="G387" i="11"/>
  <c r="H387" i="11"/>
  <c r="I387" i="11"/>
  <c r="J387" i="11"/>
  <c r="K387" i="11"/>
  <c r="L387" i="11"/>
  <c r="M387" i="11"/>
  <c r="F388" i="11"/>
  <c r="G388" i="11"/>
  <c r="H388" i="11"/>
  <c r="I388" i="11"/>
  <c r="J388" i="11"/>
  <c r="K388" i="11"/>
  <c r="L388" i="11"/>
  <c r="M388" i="11"/>
  <c r="F389" i="11"/>
  <c r="G389" i="11"/>
  <c r="H389" i="11"/>
  <c r="I389" i="11"/>
  <c r="J389" i="11"/>
  <c r="K389" i="11"/>
  <c r="L389" i="11"/>
  <c r="M389" i="11"/>
  <c r="F390" i="11"/>
  <c r="G390" i="11"/>
  <c r="H390" i="11"/>
  <c r="I390" i="11"/>
  <c r="J390" i="11"/>
  <c r="K390" i="11"/>
  <c r="L390" i="11"/>
  <c r="M390" i="11"/>
  <c r="F391" i="11"/>
  <c r="G391" i="11"/>
  <c r="H391" i="11"/>
  <c r="I391" i="11"/>
  <c r="J391" i="11"/>
  <c r="K391" i="11"/>
  <c r="L391" i="11"/>
  <c r="M391" i="11"/>
  <c r="F392" i="11"/>
  <c r="G392" i="11"/>
  <c r="H392" i="11"/>
  <c r="I392" i="11"/>
  <c r="J392" i="11"/>
  <c r="K392" i="11"/>
  <c r="L392" i="11"/>
  <c r="M392" i="11"/>
  <c r="F393" i="11"/>
  <c r="G393" i="11"/>
  <c r="H393" i="11"/>
  <c r="I393" i="11"/>
  <c r="J393" i="11"/>
  <c r="K393" i="11"/>
  <c r="L393" i="11"/>
  <c r="M393" i="11"/>
  <c r="F394" i="11"/>
  <c r="G394" i="11"/>
  <c r="H394" i="11"/>
  <c r="I394" i="11"/>
  <c r="J394" i="11"/>
  <c r="K394" i="11"/>
  <c r="L394" i="11"/>
  <c r="M394" i="11"/>
  <c r="F395" i="11"/>
  <c r="G395" i="11"/>
  <c r="H395" i="11"/>
  <c r="I395" i="11"/>
  <c r="J395" i="11"/>
  <c r="K395" i="11"/>
  <c r="L395" i="11"/>
  <c r="M395" i="11"/>
  <c r="F396" i="11"/>
  <c r="G396" i="11"/>
  <c r="H396" i="11"/>
  <c r="I396" i="11"/>
  <c r="J396" i="11"/>
  <c r="K396" i="11"/>
  <c r="L396" i="11"/>
  <c r="M396" i="11"/>
  <c r="F397" i="11"/>
  <c r="G397" i="11"/>
  <c r="H397" i="11"/>
  <c r="I397" i="11"/>
  <c r="J397" i="11"/>
  <c r="K397" i="11"/>
  <c r="L397" i="11"/>
  <c r="M397" i="11"/>
  <c r="F398" i="11"/>
  <c r="G398" i="11"/>
  <c r="H398" i="11"/>
  <c r="I398" i="11"/>
  <c r="J398" i="11"/>
  <c r="K398" i="11"/>
  <c r="L398" i="11"/>
  <c r="M398" i="11"/>
  <c r="F399" i="11"/>
  <c r="G399" i="11"/>
  <c r="H399" i="11"/>
  <c r="I399" i="11"/>
  <c r="J399" i="11"/>
  <c r="K399" i="11"/>
  <c r="L399" i="11"/>
  <c r="M399" i="11"/>
  <c r="F400" i="11"/>
  <c r="G400" i="11"/>
  <c r="H400" i="11"/>
  <c r="I400" i="11"/>
  <c r="J400" i="11"/>
  <c r="K400" i="11"/>
  <c r="L400" i="11"/>
  <c r="M400" i="11"/>
  <c r="F401" i="11"/>
  <c r="G401" i="11"/>
  <c r="H401" i="11"/>
  <c r="I401" i="11"/>
  <c r="J401" i="11"/>
  <c r="K401" i="11"/>
  <c r="L401" i="11"/>
  <c r="M401" i="11"/>
  <c r="F402" i="11"/>
  <c r="G402" i="11"/>
  <c r="H402" i="11"/>
  <c r="I402" i="11"/>
  <c r="J402" i="11"/>
  <c r="K402" i="11"/>
  <c r="L402" i="11"/>
  <c r="M402" i="11"/>
  <c r="F403" i="11"/>
  <c r="G403" i="11"/>
  <c r="H403" i="11"/>
  <c r="I403" i="11"/>
  <c r="J403" i="11"/>
  <c r="K403" i="11"/>
  <c r="L403" i="11"/>
  <c r="M403" i="11"/>
  <c r="F404" i="11"/>
  <c r="G404" i="11"/>
  <c r="H404" i="11"/>
  <c r="I404" i="11"/>
  <c r="J404" i="11"/>
  <c r="K404" i="11"/>
  <c r="L404" i="11"/>
  <c r="M404" i="11"/>
  <c r="F405" i="11"/>
  <c r="G405" i="11"/>
  <c r="H405" i="11"/>
  <c r="I405" i="11"/>
  <c r="J405" i="11"/>
  <c r="K405" i="11"/>
  <c r="L405" i="11"/>
  <c r="M405" i="11"/>
  <c r="F406" i="11"/>
  <c r="G406" i="11"/>
  <c r="H406" i="11"/>
  <c r="I406" i="11"/>
  <c r="J406" i="11"/>
  <c r="K406" i="11"/>
  <c r="L406" i="11"/>
  <c r="M406" i="11"/>
  <c r="F407" i="11"/>
  <c r="G407" i="11"/>
  <c r="H407" i="11"/>
  <c r="I407" i="11"/>
  <c r="J407" i="11"/>
  <c r="K407" i="11"/>
  <c r="L407" i="11"/>
  <c r="M407" i="11"/>
  <c r="F408" i="11"/>
  <c r="G408" i="11"/>
  <c r="H408" i="11"/>
  <c r="I408" i="11"/>
  <c r="J408" i="11"/>
  <c r="K408" i="11"/>
  <c r="L408" i="11"/>
  <c r="M408" i="11"/>
  <c r="F409" i="11"/>
  <c r="G409" i="11"/>
  <c r="H409" i="11"/>
  <c r="I409" i="11"/>
  <c r="J409" i="11"/>
  <c r="K409" i="11"/>
  <c r="L409" i="11"/>
  <c r="M409" i="11"/>
  <c r="F410" i="11"/>
  <c r="G410" i="11"/>
  <c r="H410" i="11"/>
  <c r="I410" i="11"/>
  <c r="J410" i="11"/>
  <c r="K410" i="11"/>
  <c r="L410" i="11"/>
  <c r="M410" i="11"/>
  <c r="F411" i="11"/>
  <c r="G411" i="11"/>
  <c r="H411" i="11"/>
  <c r="I411" i="11"/>
  <c r="J411" i="11"/>
  <c r="K411" i="11"/>
  <c r="L411" i="11"/>
  <c r="M411" i="11"/>
  <c r="F412" i="11"/>
  <c r="G412" i="11"/>
  <c r="H412" i="11"/>
  <c r="I412" i="11"/>
  <c r="J412" i="11"/>
  <c r="K412" i="11"/>
  <c r="L412" i="11"/>
  <c r="M412" i="11"/>
  <c r="F413" i="11"/>
  <c r="G413" i="11"/>
  <c r="H413" i="11"/>
  <c r="I413" i="11"/>
  <c r="J413" i="11"/>
  <c r="K413" i="11"/>
  <c r="L413" i="11"/>
  <c r="M413" i="11"/>
  <c r="F414" i="11"/>
  <c r="G414" i="11"/>
  <c r="H414" i="11"/>
  <c r="I414" i="11"/>
  <c r="J414" i="11"/>
  <c r="K414" i="11"/>
  <c r="L414" i="11"/>
  <c r="M414" i="11"/>
  <c r="F415" i="11"/>
  <c r="G415" i="11"/>
  <c r="H415" i="11"/>
  <c r="I415" i="11"/>
  <c r="J415" i="11"/>
  <c r="K415" i="11"/>
  <c r="L415" i="11"/>
  <c r="M415" i="11"/>
  <c r="F416" i="11"/>
  <c r="G416" i="11"/>
  <c r="H416" i="11"/>
  <c r="I416" i="11"/>
  <c r="J416" i="11"/>
  <c r="K416" i="11"/>
  <c r="L416" i="11"/>
  <c r="M416" i="11"/>
  <c r="F417" i="11"/>
  <c r="G417" i="11"/>
  <c r="H417" i="11"/>
  <c r="I417" i="11"/>
  <c r="J417" i="11"/>
  <c r="K417" i="11"/>
  <c r="L417" i="11"/>
  <c r="M417" i="11"/>
  <c r="F418" i="11"/>
  <c r="G418" i="11"/>
  <c r="H418" i="11"/>
  <c r="I418" i="11"/>
  <c r="J418" i="11"/>
  <c r="K418" i="11"/>
  <c r="L418" i="11"/>
  <c r="M418" i="11"/>
  <c r="F419" i="11"/>
  <c r="G419" i="11"/>
  <c r="H419" i="11"/>
  <c r="I419" i="11"/>
  <c r="J419" i="11"/>
  <c r="K419" i="11"/>
  <c r="L419" i="11"/>
  <c r="M419" i="11"/>
  <c r="F420" i="11"/>
  <c r="G420" i="11"/>
  <c r="H420" i="11"/>
  <c r="I420" i="11"/>
  <c r="J420" i="11"/>
  <c r="K420" i="11"/>
  <c r="L420" i="11"/>
  <c r="M420" i="11"/>
  <c r="F421" i="11"/>
  <c r="G421" i="11"/>
  <c r="H421" i="11"/>
  <c r="I421" i="11"/>
  <c r="J421" i="11"/>
  <c r="K421" i="11"/>
  <c r="L421" i="11"/>
  <c r="M421" i="11"/>
  <c r="F422" i="11"/>
  <c r="G422" i="11"/>
  <c r="H422" i="11"/>
  <c r="I422" i="11"/>
  <c r="J422" i="11"/>
  <c r="K422" i="11"/>
  <c r="L422" i="11"/>
  <c r="M422" i="11"/>
  <c r="F423" i="11"/>
  <c r="G423" i="11"/>
  <c r="H423" i="11"/>
  <c r="I423" i="11"/>
  <c r="J423" i="11"/>
  <c r="K423" i="11"/>
  <c r="L423" i="11"/>
  <c r="M423" i="11"/>
  <c r="F424" i="11"/>
  <c r="G424" i="11"/>
  <c r="H424" i="11"/>
  <c r="I424" i="11"/>
  <c r="J424" i="11"/>
  <c r="K424" i="11"/>
  <c r="L424" i="11"/>
  <c r="M424" i="11"/>
  <c r="F425" i="11"/>
  <c r="G425" i="11"/>
  <c r="H425" i="11"/>
  <c r="I425" i="11"/>
  <c r="J425" i="11"/>
  <c r="K425" i="11"/>
  <c r="L425" i="11"/>
  <c r="M425" i="11"/>
  <c r="F426" i="11"/>
  <c r="G426" i="11"/>
  <c r="H426" i="11"/>
  <c r="I426" i="11"/>
  <c r="J426" i="11"/>
  <c r="K426" i="11"/>
  <c r="L426" i="11"/>
  <c r="M426" i="11"/>
  <c r="F427" i="11"/>
  <c r="G427" i="11"/>
  <c r="H427" i="11"/>
  <c r="I427" i="11"/>
  <c r="J427" i="11"/>
  <c r="K427" i="11"/>
  <c r="L427" i="11"/>
  <c r="M427" i="11"/>
  <c r="F428" i="11"/>
  <c r="G428" i="11"/>
  <c r="H428" i="11"/>
  <c r="I428" i="11"/>
  <c r="J428" i="11"/>
  <c r="K428" i="11"/>
  <c r="L428" i="11"/>
  <c r="M428" i="11"/>
  <c r="F429" i="11"/>
  <c r="G429" i="11"/>
  <c r="H429" i="11"/>
  <c r="I429" i="11"/>
  <c r="J429" i="11"/>
  <c r="K429" i="11"/>
  <c r="L429" i="11"/>
  <c r="M429" i="11"/>
  <c r="F430" i="11"/>
  <c r="G430" i="11"/>
  <c r="H430" i="11"/>
  <c r="I430" i="11"/>
  <c r="J430" i="11"/>
  <c r="K430" i="11"/>
  <c r="L430" i="11"/>
  <c r="M430" i="11"/>
  <c r="F431" i="11"/>
  <c r="G431" i="11"/>
  <c r="H431" i="11"/>
  <c r="I431" i="11"/>
  <c r="J431" i="11"/>
  <c r="K431" i="11"/>
  <c r="L431" i="11"/>
  <c r="M431" i="11"/>
  <c r="F432" i="11"/>
  <c r="G432" i="11"/>
  <c r="H432" i="11"/>
  <c r="I432" i="11"/>
  <c r="J432" i="11"/>
  <c r="K432" i="11"/>
  <c r="L432" i="11"/>
  <c r="M432" i="11"/>
  <c r="F433" i="11"/>
  <c r="G433" i="11"/>
  <c r="H433" i="11"/>
  <c r="I433" i="11"/>
  <c r="J433" i="11"/>
  <c r="K433" i="11"/>
  <c r="L433" i="11"/>
  <c r="M433" i="11"/>
  <c r="F434" i="11"/>
  <c r="G434" i="11"/>
  <c r="H434" i="11"/>
  <c r="I434" i="11"/>
  <c r="J434" i="11"/>
  <c r="K434" i="11"/>
  <c r="L434" i="11"/>
  <c r="M434" i="11"/>
  <c r="F435" i="11"/>
  <c r="G435" i="11"/>
  <c r="H435" i="11"/>
  <c r="I435" i="11"/>
  <c r="J435" i="11"/>
  <c r="K435" i="11"/>
  <c r="L435" i="11"/>
  <c r="M435" i="11"/>
  <c r="F436" i="11"/>
  <c r="G436" i="11"/>
  <c r="H436" i="11"/>
  <c r="I436" i="11"/>
  <c r="J436" i="11"/>
  <c r="K436" i="11"/>
  <c r="L436" i="11"/>
  <c r="M436" i="11"/>
  <c r="F437" i="11"/>
  <c r="G437" i="11"/>
  <c r="H437" i="11"/>
  <c r="I437" i="11"/>
  <c r="J437" i="11"/>
  <c r="K437" i="11"/>
  <c r="L437" i="11"/>
  <c r="M437" i="11"/>
  <c r="F438" i="11"/>
  <c r="G438" i="11"/>
  <c r="H438" i="11"/>
  <c r="I438" i="11"/>
  <c r="J438" i="11"/>
  <c r="K438" i="11"/>
  <c r="L438" i="11"/>
  <c r="M438" i="11"/>
  <c r="F439" i="11"/>
  <c r="G439" i="11"/>
  <c r="H439" i="11"/>
  <c r="I439" i="11"/>
  <c r="J439" i="11"/>
  <c r="K439" i="11"/>
  <c r="L439" i="11"/>
  <c r="M439" i="11"/>
  <c r="F440" i="11"/>
  <c r="G440" i="11"/>
  <c r="H440" i="11"/>
  <c r="I440" i="11"/>
  <c r="J440" i="11"/>
  <c r="K440" i="11"/>
  <c r="L440" i="11"/>
  <c r="M440" i="11"/>
  <c r="F441" i="11"/>
  <c r="G441" i="11"/>
  <c r="H441" i="11"/>
  <c r="I441" i="11"/>
  <c r="J441" i="11"/>
  <c r="K441" i="11"/>
  <c r="L441" i="11"/>
  <c r="M441" i="11"/>
  <c r="F442" i="11"/>
  <c r="G442" i="11"/>
  <c r="H442" i="11"/>
  <c r="I442" i="11"/>
  <c r="J442" i="11"/>
  <c r="K442" i="11"/>
  <c r="L442" i="11"/>
  <c r="M442" i="11"/>
  <c r="F443" i="11"/>
  <c r="G443" i="11"/>
  <c r="H443" i="11"/>
  <c r="I443" i="11"/>
  <c r="J443" i="11"/>
  <c r="K443" i="11"/>
  <c r="L443" i="11"/>
  <c r="M443" i="11"/>
  <c r="F444" i="11"/>
  <c r="G444" i="11"/>
  <c r="H444" i="11"/>
  <c r="I444" i="11"/>
  <c r="J444" i="11"/>
  <c r="K444" i="11"/>
  <c r="L444" i="11"/>
  <c r="M444" i="11"/>
  <c r="F445" i="11"/>
  <c r="G445" i="11"/>
  <c r="H445" i="11"/>
  <c r="I445" i="11"/>
  <c r="J445" i="11"/>
  <c r="K445" i="11"/>
  <c r="L445" i="11"/>
  <c r="M445" i="11"/>
  <c r="F446" i="11"/>
  <c r="G446" i="11"/>
  <c r="H446" i="11"/>
  <c r="I446" i="11"/>
  <c r="J446" i="11"/>
  <c r="K446" i="11"/>
  <c r="L446" i="11"/>
  <c r="M446" i="11"/>
  <c r="F447" i="11"/>
  <c r="G447" i="11"/>
  <c r="H447" i="11"/>
  <c r="I447" i="11"/>
  <c r="J447" i="11"/>
  <c r="K447" i="11"/>
  <c r="L447" i="11"/>
  <c r="M447" i="11"/>
  <c r="F448" i="11"/>
  <c r="G448" i="11"/>
  <c r="H448" i="11"/>
  <c r="I448" i="11"/>
  <c r="J448" i="11"/>
  <c r="K448" i="11"/>
  <c r="L448" i="11"/>
  <c r="M448" i="11"/>
  <c r="F449" i="11"/>
  <c r="G449" i="11"/>
  <c r="H449" i="11"/>
  <c r="I449" i="11"/>
  <c r="J449" i="11"/>
  <c r="K449" i="11"/>
  <c r="L449" i="11"/>
  <c r="M449" i="11"/>
  <c r="F450" i="11"/>
  <c r="G450" i="11"/>
  <c r="H450" i="11"/>
  <c r="I450" i="11"/>
  <c r="J450" i="11"/>
  <c r="K450" i="11"/>
  <c r="L450" i="11"/>
  <c r="M450" i="11"/>
  <c r="F451" i="11"/>
  <c r="G451" i="11"/>
  <c r="H451" i="11"/>
  <c r="I451" i="11"/>
  <c r="J451" i="11"/>
  <c r="K451" i="11"/>
  <c r="L451" i="11"/>
  <c r="M451" i="11"/>
  <c r="F452" i="11"/>
  <c r="G452" i="11"/>
  <c r="H452" i="11"/>
  <c r="J452" i="11"/>
  <c r="K452" i="11"/>
  <c r="L452" i="11"/>
  <c r="M452" i="11"/>
  <c r="F453" i="11"/>
  <c r="G453" i="11"/>
  <c r="H453" i="11"/>
  <c r="I453" i="11"/>
  <c r="J453" i="11"/>
  <c r="K453" i="11"/>
  <c r="L453" i="11"/>
  <c r="M453" i="11"/>
  <c r="F454" i="11"/>
  <c r="G454" i="11"/>
  <c r="H454" i="11"/>
  <c r="I454" i="11"/>
  <c r="J454" i="11"/>
  <c r="K454" i="11"/>
  <c r="L454" i="11"/>
  <c r="M454" i="11"/>
  <c r="F455" i="11"/>
  <c r="G455" i="11"/>
  <c r="H455" i="11"/>
  <c r="I455" i="11"/>
  <c r="J455" i="11"/>
  <c r="K455" i="11"/>
  <c r="L455" i="11"/>
  <c r="M455" i="11"/>
  <c r="F456" i="11"/>
  <c r="G456" i="11"/>
  <c r="H456" i="11"/>
  <c r="I456" i="11"/>
  <c r="J456" i="11"/>
  <c r="K456" i="11"/>
  <c r="L456" i="11"/>
  <c r="M456" i="11"/>
  <c r="F457" i="11"/>
  <c r="G457" i="11"/>
  <c r="H457" i="11"/>
  <c r="I457" i="11"/>
  <c r="J457" i="11"/>
  <c r="K457" i="11"/>
  <c r="L457" i="11"/>
  <c r="M457" i="11"/>
  <c r="F458" i="11"/>
  <c r="G458" i="11"/>
  <c r="H458" i="11"/>
  <c r="I458" i="11"/>
  <c r="J458" i="11"/>
  <c r="K458" i="11"/>
  <c r="L458" i="11"/>
  <c r="M458" i="11"/>
  <c r="F459" i="11"/>
  <c r="G459" i="11"/>
  <c r="H459" i="11"/>
  <c r="I459" i="11"/>
  <c r="J459" i="11"/>
  <c r="K459" i="11"/>
  <c r="L459" i="11"/>
  <c r="M459" i="11"/>
  <c r="F460" i="11"/>
  <c r="G460" i="11"/>
  <c r="H460" i="11"/>
  <c r="I460" i="11"/>
  <c r="J460" i="11"/>
  <c r="K460" i="11"/>
  <c r="L460" i="11"/>
  <c r="M460" i="11"/>
  <c r="F461" i="11"/>
  <c r="G461" i="11"/>
  <c r="H461" i="11"/>
  <c r="I461" i="11"/>
  <c r="J461" i="11"/>
  <c r="K461" i="11"/>
  <c r="L461" i="11"/>
  <c r="M461" i="11"/>
  <c r="F462" i="11"/>
  <c r="G462" i="11"/>
  <c r="H462" i="11"/>
  <c r="I462" i="11"/>
  <c r="J462" i="11"/>
  <c r="K462" i="11"/>
  <c r="L462" i="11"/>
  <c r="M462" i="11"/>
  <c r="F463" i="11"/>
  <c r="G463" i="11"/>
  <c r="H463" i="11"/>
  <c r="I463" i="11"/>
  <c r="J463" i="11"/>
  <c r="K463" i="11"/>
  <c r="L463" i="11"/>
  <c r="M463" i="11"/>
  <c r="F464" i="11"/>
  <c r="G464" i="11"/>
  <c r="H464" i="11"/>
  <c r="I464" i="11"/>
  <c r="J464" i="11"/>
  <c r="K464" i="11"/>
  <c r="L464" i="11"/>
  <c r="M464" i="11"/>
  <c r="F465" i="11"/>
  <c r="G465" i="11"/>
  <c r="H465" i="11"/>
  <c r="I465" i="11"/>
  <c r="J465" i="11"/>
  <c r="K465" i="11"/>
  <c r="L465" i="11"/>
  <c r="M465" i="11"/>
  <c r="F466" i="11"/>
  <c r="G466" i="11"/>
  <c r="H466" i="11"/>
  <c r="I466" i="11"/>
  <c r="J466" i="11"/>
  <c r="K466" i="11"/>
  <c r="L466" i="11"/>
  <c r="M466" i="11"/>
  <c r="F467" i="11"/>
  <c r="G467" i="11"/>
  <c r="H467" i="11"/>
  <c r="I467" i="11"/>
  <c r="J467" i="11"/>
  <c r="K467" i="11"/>
  <c r="L467" i="11"/>
  <c r="M467" i="11"/>
  <c r="F468" i="11"/>
  <c r="G468" i="11"/>
  <c r="H468" i="11"/>
  <c r="I468" i="11"/>
  <c r="J468" i="11"/>
  <c r="K468" i="11"/>
  <c r="L468" i="11"/>
  <c r="M468" i="11"/>
  <c r="F469" i="11"/>
  <c r="G469" i="11"/>
  <c r="H469" i="11"/>
  <c r="I469" i="11"/>
  <c r="J469" i="11"/>
  <c r="K469" i="11"/>
  <c r="L469" i="11"/>
  <c r="M469" i="11"/>
  <c r="F470" i="11"/>
  <c r="G470" i="11"/>
  <c r="H470" i="11"/>
  <c r="I470" i="11"/>
  <c r="J470" i="11"/>
  <c r="K470" i="11"/>
  <c r="L470" i="11"/>
  <c r="M470" i="11"/>
  <c r="F471" i="11"/>
  <c r="G471" i="11"/>
  <c r="H471" i="11"/>
  <c r="I471" i="11"/>
  <c r="J471" i="11"/>
  <c r="K471" i="11"/>
  <c r="L471" i="11"/>
  <c r="M471" i="11"/>
  <c r="F472" i="11"/>
  <c r="G472" i="11"/>
  <c r="H472" i="11"/>
  <c r="I472" i="11"/>
  <c r="J472" i="11"/>
  <c r="K472" i="11"/>
  <c r="L472" i="11"/>
  <c r="M472" i="11"/>
  <c r="F473" i="11"/>
  <c r="G473" i="11"/>
  <c r="H473" i="11"/>
  <c r="I473" i="11"/>
  <c r="J473" i="11"/>
  <c r="K473" i="11"/>
  <c r="L473" i="11"/>
  <c r="M473" i="11"/>
  <c r="F474" i="11"/>
  <c r="G474" i="11"/>
  <c r="H474" i="11"/>
  <c r="I474" i="11"/>
  <c r="J474" i="11"/>
  <c r="K474" i="11"/>
  <c r="L474" i="11"/>
  <c r="M474" i="11"/>
  <c r="F475" i="11"/>
  <c r="G475" i="11"/>
  <c r="H475" i="11"/>
  <c r="I475" i="11"/>
  <c r="J475" i="11"/>
  <c r="K475" i="11"/>
  <c r="L475" i="11"/>
  <c r="M475" i="11"/>
  <c r="F476" i="11"/>
  <c r="G476" i="11"/>
  <c r="H476" i="11"/>
  <c r="I476" i="11"/>
  <c r="J476" i="11"/>
  <c r="K476" i="11"/>
  <c r="L476" i="11"/>
  <c r="M476" i="11"/>
  <c r="F477" i="11"/>
  <c r="G477" i="11"/>
  <c r="H477" i="11"/>
  <c r="I477" i="11"/>
  <c r="J477" i="11"/>
  <c r="K477" i="11"/>
  <c r="L477" i="11"/>
  <c r="M477" i="11"/>
  <c r="F478" i="11"/>
  <c r="G478" i="11"/>
  <c r="H478" i="11"/>
  <c r="I478" i="11"/>
  <c r="J478" i="11"/>
  <c r="K478" i="11"/>
  <c r="L478" i="11"/>
  <c r="M478" i="11"/>
  <c r="F479" i="11"/>
  <c r="G479" i="11"/>
  <c r="H479" i="11"/>
  <c r="I479" i="11"/>
  <c r="J479" i="11"/>
  <c r="K479" i="11"/>
  <c r="L479" i="11"/>
  <c r="M479" i="11"/>
  <c r="F480" i="11"/>
  <c r="G480" i="11"/>
  <c r="H480" i="11"/>
  <c r="I480" i="11"/>
  <c r="J480" i="11"/>
  <c r="K480" i="11"/>
  <c r="L480" i="11"/>
  <c r="M480" i="11"/>
  <c r="F481" i="11"/>
  <c r="G481" i="11"/>
  <c r="H481" i="11"/>
  <c r="I481" i="11"/>
  <c r="J481" i="11"/>
  <c r="K481" i="11"/>
  <c r="L481" i="11"/>
  <c r="M481" i="11"/>
  <c r="F482" i="11"/>
  <c r="G482" i="11"/>
  <c r="H482" i="11"/>
  <c r="I482" i="11"/>
  <c r="J482" i="11"/>
  <c r="K482" i="11"/>
  <c r="L482" i="11"/>
  <c r="M482" i="11"/>
  <c r="F483" i="11"/>
  <c r="G483" i="11"/>
  <c r="H483" i="11"/>
  <c r="I483" i="11"/>
  <c r="J483" i="11"/>
  <c r="K483" i="11"/>
  <c r="L483" i="11"/>
  <c r="M483" i="11"/>
  <c r="F484" i="11"/>
  <c r="G484" i="11"/>
  <c r="H484" i="11"/>
  <c r="I484" i="11"/>
  <c r="J484" i="11"/>
  <c r="K484" i="11"/>
  <c r="L484" i="11"/>
  <c r="M484" i="11"/>
  <c r="F485" i="11"/>
  <c r="G485" i="11"/>
  <c r="H485" i="11"/>
  <c r="I485" i="11"/>
  <c r="J485" i="11"/>
  <c r="K485" i="11"/>
  <c r="L485" i="11"/>
  <c r="M485" i="11"/>
  <c r="F486" i="11"/>
  <c r="G486" i="11"/>
  <c r="H486" i="11"/>
  <c r="I486" i="11"/>
  <c r="J486" i="11"/>
  <c r="K486" i="11"/>
  <c r="L486" i="11"/>
  <c r="M486" i="11"/>
  <c r="F487" i="11"/>
  <c r="G487" i="11"/>
  <c r="H487" i="11"/>
  <c r="I487" i="11"/>
  <c r="J487" i="11"/>
  <c r="K487" i="11"/>
  <c r="L487" i="11"/>
  <c r="M487" i="11"/>
  <c r="F488" i="11"/>
  <c r="G488" i="11"/>
  <c r="H488" i="11"/>
  <c r="I488" i="11"/>
  <c r="J488" i="11"/>
  <c r="K488" i="11"/>
  <c r="L488" i="11"/>
  <c r="M488" i="11"/>
  <c r="F489" i="11"/>
  <c r="G489" i="11"/>
  <c r="H489" i="11"/>
  <c r="I489" i="11"/>
  <c r="J489" i="11"/>
  <c r="K489" i="11"/>
  <c r="L489" i="11"/>
  <c r="M489" i="11"/>
  <c r="F490" i="11"/>
  <c r="G490" i="11"/>
  <c r="H490" i="11"/>
  <c r="I490" i="11"/>
  <c r="J490" i="11"/>
  <c r="K490" i="11"/>
  <c r="L490" i="11"/>
  <c r="M490" i="11"/>
  <c r="F491" i="11"/>
  <c r="G491" i="11"/>
  <c r="H491" i="11"/>
  <c r="I491" i="11"/>
  <c r="J491" i="11"/>
  <c r="K491" i="11"/>
  <c r="L491" i="11"/>
  <c r="M491" i="11"/>
  <c r="F492" i="11"/>
  <c r="G492" i="11"/>
  <c r="H492" i="11"/>
  <c r="I492" i="11"/>
  <c r="J492" i="11"/>
  <c r="K492" i="11"/>
  <c r="L492" i="11"/>
  <c r="M492" i="11"/>
  <c r="F493" i="11"/>
  <c r="G493" i="11"/>
  <c r="H493" i="11"/>
  <c r="I493" i="11"/>
  <c r="J493" i="11"/>
  <c r="K493" i="11"/>
  <c r="L493" i="11"/>
  <c r="M493" i="11"/>
  <c r="F494" i="11"/>
  <c r="G494" i="11"/>
  <c r="H494" i="11"/>
  <c r="I494" i="11"/>
  <c r="J494" i="11"/>
  <c r="K494" i="11"/>
  <c r="L494" i="11"/>
  <c r="M494" i="11"/>
  <c r="F495" i="11"/>
  <c r="G495" i="11"/>
  <c r="H495" i="11"/>
  <c r="I495" i="11"/>
  <c r="J495" i="11"/>
  <c r="K495" i="11"/>
  <c r="L495" i="11"/>
  <c r="M495" i="11"/>
  <c r="F496" i="11"/>
  <c r="G496" i="11"/>
  <c r="H496" i="11"/>
  <c r="I496" i="11"/>
  <c r="J496" i="11"/>
  <c r="K496" i="11"/>
  <c r="L496" i="11"/>
  <c r="M496" i="11"/>
  <c r="F497" i="11"/>
  <c r="G497" i="11"/>
  <c r="H497" i="11"/>
  <c r="I497" i="11"/>
  <c r="J497" i="11"/>
  <c r="K497" i="11"/>
  <c r="L497" i="11"/>
  <c r="M497" i="11"/>
  <c r="F498" i="11"/>
  <c r="G498" i="11"/>
  <c r="H498" i="11"/>
  <c r="I498" i="11"/>
  <c r="J498" i="11"/>
  <c r="K498" i="11"/>
  <c r="L498" i="11"/>
  <c r="M498" i="11"/>
  <c r="F499" i="11"/>
  <c r="G499" i="11"/>
  <c r="H499" i="11"/>
  <c r="I499" i="11"/>
  <c r="J499" i="11"/>
  <c r="K499" i="11"/>
  <c r="L499" i="11"/>
  <c r="M499" i="11"/>
  <c r="F500" i="11"/>
  <c r="G500" i="11"/>
  <c r="H500" i="11"/>
  <c r="I500" i="11"/>
  <c r="J500" i="11"/>
  <c r="K500" i="11"/>
  <c r="L500" i="11"/>
  <c r="M500" i="11"/>
  <c r="F501" i="11"/>
  <c r="G501" i="11"/>
  <c r="H501" i="11"/>
  <c r="I501" i="11"/>
  <c r="J501" i="11"/>
  <c r="K501" i="11"/>
  <c r="L501" i="11"/>
  <c r="M501" i="11"/>
  <c r="F502" i="11"/>
  <c r="G502" i="11"/>
  <c r="H502" i="11"/>
  <c r="I502" i="11"/>
  <c r="J502" i="11"/>
  <c r="K502" i="11"/>
  <c r="L502" i="11"/>
  <c r="M502" i="11"/>
  <c r="F503" i="11"/>
  <c r="G503" i="11"/>
  <c r="H503" i="11"/>
  <c r="I503" i="11"/>
  <c r="J503" i="11"/>
  <c r="K503" i="11"/>
  <c r="L503" i="11"/>
  <c r="M503" i="11"/>
  <c r="F504" i="11"/>
  <c r="G504" i="11"/>
  <c r="H504" i="11"/>
  <c r="I504" i="11"/>
  <c r="J504" i="11"/>
  <c r="K504" i="11"/>
  <c r="L504" i="11"/>
  <c r="M504" i="11"/>
  <c r="F505" i="11"/>
  <c r="G505" i="11"/>
  <c r="H505" i="11"/>
  <c r="I505" i="11"/>
  <c r="J505" i="11"/>
  <c r="K505" i="11"/>
  <c r="L505" i="11"/>
  <c r="M505" i="11"/>
  <c r="F506" i="11"/>
  <c r="G506" i="11"/>
  <c r="H506" i="11"/>
  <c r="I506" i="11"/>
  <c r="J506" i="11"/>
  <c r="K506" i="11"/>
  <c r="L506" i="11"/>
  <c r="M506" i="11"/>
  <c r="F507" i="11"/>
  <c r="G507" i="11"/>
  <c r="H507" i="11"/>
  <c r="I507" i="11"/>
  <c r="J507" i="11"/>
  <c r="K507" i="11"/>
  <c r="L507" i="11"/>
  <c r="M507" i="11"/>
  <c r="F508" i="11"/>
  <c r="G508" i="11"/>
  <c r="H508" i="11"/>
  <c r="I508" i="11"/>
  <c r="J508" i="11"/>
  <c r="K508" i="11"/>
  <c r="L508" i="11"/>
  <c r="M508" i="11"/>
  <c r="F509" i="11"/>
  <c r="G509" i="11"/>
  <c r="H509" i="11"/>
  <c r="I509" i="11"/>
  <c r="J509" i="11"/>
  <c r="K509" i="11"/>
  <c r="L509" i="11"/>
  <c r="M509" i="11"/>
  <c r="F510" i="11"/>
  <c r="G510" i="11"/>
  <c r="H510" i="11"/>
  <c r="I510" i="11"/>
  <c r="J510" i="11"/>
  <c r="K510" i="11"/>
  <c r="L510" i="11"/>
  <c r="M510" i="11"/>
  <c r="F511" i="11"/>
  <c r="G511" i="11"/>
  <c r="H511" i="11"/>
  <c r="I511" i="11"/>
  <c r="J511" i="11"/>
  <c r="K511" i="11"/>
  <c r="L511" i="11"/>
  <c r="M511" i="11"/>
  <c r="F512" i="11"/>
  <c r="G512" i="11"/>
  <c r="H512" i="11"/>
  <c r="I512" i="11"/>
  <c r="J512" i="11"/>
  <c r="K512" i="11"/>
  <c r="L512" i="11"/>
  <c r="M512" i="11"/>
  <c r="F513" i="11"/>
  <c r="G513" i="11"/>
  <c r="H513" i="11"/>
  <c r="I513" i="11"/>
  <c r="J513" i="11"/>
  <c r="K513" i="11"/>
  <c r="L513" i="11"/>
  <c r="M513" i="11"/>
  <c r="F514" i="11"/>
  <c r="G514" i="11"/>
  <c r="H514" i="11"/>
  <c r="I514" i="11"/>
  <c r="J514" i="11"/>
  <c r="K514" i="11"/>
  <c r="L514" i="11"/>
  <c r="M514" i="11"/>
  <c r="F515" i="11"/>
  <c r="G515" i="11"/>
  <c r="H515" i="11"/>
  <c r="I515" i="11"/>
  <c r="J515" i="11"/>
  <c r="K515" i="11"/>
  <c r="L515" i="11"/>
  <c r="M515" i="11"/>
  <c r="F516" i="11"/>
  <c r="G516" i="11"/>
  <c r="H516" i="11"/>
  <c r="I516" i="11"/>
  <c r="J516" i="11"/>
  <c r="K516" i="11"/>
  <c r="L516" i="11"/>
  <c r="M516" i="11"/>
  <c r="F517" i="11"/>
  <c r="G517" i="11"/>
  <c r="H517" i="11"/>
  <c r="I517" i="11"/>
  <c r="J517" i="11"/>
  <c r="K517" i="11"/>
  <c r="L517" i="11"/>
  <c r="M517" i="11"/>
  <c r="F518" i="11"/>
  <c r="G518" i="11"/>
  <c r="H518" i="11"/>
  <c r="I518" i="11"/>
  <c r="J518" i="11"/>
  <c r="K518" i="11"/>
  <c r="L518" i="11"/>
  <c r="M518" i="11"/>
  <c r="F519" i="11"/>
  <c r="G519" i="11"/>
  <c r="H519" i="11"/>
  <c r="I519" i="11"/>
  <c r="J519" i="11"/>
  <c r="K519" i="11"/>
  <c r="L519" i="11"/>
  <c r="M519" i="11"/>
  <c r="F520" i="11"/>
  <c r="G520" i="11"/>
  <c r="H520" i="11"/>
  <c r="I520" i="11"/>
  <c r="J520" i="11"/>
  <c r="K520" i="11"/>
  <c r="L520" i="11"/>
  <c r="M520" i="11"/>
  <c r="F521" i="11"/>
  <c r="G521" i="11"/>
  <c r="H521" i="11"/>
  <c r="I521" i="11"/>
  <c r="J521" i="11"/>
  <c r="K521" i="11"/>
  <c r="L521" i="11"/>
  <c r="M521" i="11"/>
  <c r="F522" i="11"/>
  <c r="G522" i="11"/>
  <c r="H522" i="11"/>
  <c r="I522" i="11"/>
  <c r="J522" i="11"/>
  <c r="K522" i="11"/>
  <c r="L522" i="11"/>
  <c r="M522" i="11"/>
  <c r="F523" i="11"/>
  <c r="G523" i="11"/>
  <c r="H523" i="11"/>
  <c r="I523" i="11"/>
  <c r="J523" i="11"/>
  <c r="K523" i="11"/>
  <c r="L523" i="11"/>
  <c r="M523" i="11"/>
  <c r="F524" i="11"/>
  <c r="G524" i="11"/>
  <c r="H524" i="11"/>
  <c r="I524" i="11"/>
  <c r="J524" i="11"/>
  <c r="K524" i="11"/>
  <c r="L524" i="11"/>
  <c r="M524" i="11"/>
  <c r="F525" i="11"/>
  <c r="G525" i="11"/>
  <c r="H525" i="11"/>
  <c r="I525" i="11"/>
  <c r="J525" i="11"/>
  <c r="K525" i="11"/>
  <c r="L525" i="11"/>
  <c r="M525" i="11"/>
  <c r="F526" i="11"/>
  <c r="G526" i="11"/>
  <c r="H526" i="11"/>
  <c r="I526" i="11"/>
  <c r="J526" i="11"/>
  <c r="K526" i="11"/>
  <c r="L526" i="11"/>
  <c r="M526" i="11"/>
  <c r="F527" i="11"/>
  <c r="G527" i="11"/>
  <c r="H527" i="11"/>
  <c r="I527" i="11"/>
  <c r="J527" i="11"/>
  <c r="K527" i="11"/>
  <c r="L527" i="11"/>
  <c r="M527" i="11"/>
  <c r="F528" i="11"/>
  <c r="G528" i="11"/>
  <c r="H528" i="11"/>
  <c r="I528" i="11"/>
  <c r="J528" i="11"/>
  <c r="K528" i="11"/>
  <c r="L528" i="11"/>
  <c r="M528" i="11"/>
  <c r="F529" i="11"/>
  <c r="G529" i="11"/>
  <c r="H529" i="11"/>
  <c r="I529" i="11"/>
  <c r="J529" i="11"/>
  <c r="K529" i="11"/>
  <c r="L529" i="11"/>
  <c r="M529" i="11"/>
  <c r="F530" i="11"/>
  <c r="G530" i="11"/>
  <c r="H530" i="11"/>
  <c r="I530" i="11"/>
  <c r="J530" i="11"/>
  <c r="K530" i="11"/>
  <c r="L530" i="11"/>
  <c r="M530" i="11"/>
  <c r="F531" i="11"/>
  <c r="G531" i="11"/>
  <c r="H531" i="11"/>
  <c r="I531" i="11"/>
  <c r="J531" i="11"/>
  <c r="K531" i="11"/>
  <c r="L531" i="11"/>
  <c r="M531" i="11"/>
  <c r="F532" i="11"/>
  <c r="G532" i="11"/>
  <c r="H532" i="11"/>
  <c r="I532" i="11"/>
  <c r="J532" i="11"/>
  <c r="K532" i="11"/>
  <c r="L532" i="11"/>
  <c r="M532" i="11"/>
  <c r="F533" i="11"/>
  <c r="G533" i="11"/>
  <c r="H533" i="11"/>
  <c r="I533" i="11"/>
  <c r="J533" i="11"/>
  <c r="K533" i="11"/>
  <c r="L533" i="11"/>
  <c r="M533" i="11"/>
  <c r="F534" i="11"/>
  <c r="G534" i="11"/>
  <c r="H534" i="11"/>
  <c r="I534" i="11"/>
  <c r="J534" i="11"/>
  <c r="K534" i="11"/>
  <c r="L534" i="11"/>
  <c r="M534" i="11"/>
  <c r="F535" i="11"/>
  <c r="G535" i="11"/>
  <c r="H535" i="11"/>
  <c r="I535" i="11"/>
  <c r="J535" i="11"/>
  <c r="K535" i="11"/>
  <c r="L535" i="11"/>
  <c r="M535" i="11"/>
  <c r="F536" i="11"/>
  <c r="G536" i="11"/>
  <c r="H536" i="11"/>
  <c r="I536" i="11"/>
  <c r="J536" i="11"/>
  <c r="K536" i="11"/>
  <c r="L536" i="11"/>
  <c r="M536" i="11"/>
  <c r="F537" i="11"/>
  <c r="G537" i="11"/>
  <c r="H537" i="11"/>
  <c r="I537" i="11"/>
  <c r="J537" i="11"/>
  <c r="K537" i="11"/>
  <c r="L537" i="11"/>
  <c r="M537" i="11"/>
  <c r="F538" i="11"/>
  <c r="G538" i="11"/>
  <c r="H538" i="11"/>
  <c r="I538" i="11"/>
  <c r="J538" i="11"/>
  <c r="K538" i="11"/>
  <c r="L538" i="11"/>
  <c r="M538" i="11"/>
  <c r="F539" i="11"/>
  <c r="G539" i="11"/>
  <c r="H539" i="11"/>
  <c r="I539" i="11"/>
  <c r="J539" i="11"/>
  <c r="K539" i="11"/>
  <c r="L539" i="11"/>
  <c r="M539" i="11"/>
  <c r="F540" i="11"/>
  <c r="G540" i="11"/>
  <c r="H540" i="11"/>
  <c r="I540" i="11"/>
  <c r="J540" i="11"/>
  <c r="K540" i="11"/>
  <c r="L540" i="11"/>
  <c r="M540" i="11"/>
  <c r="F541" i="11"/>
  <c r="G541" i="11"/>
  <c r="H541" i="11"/>
  <c r="I541" i="11"/>
  <c r="J541" i="11"/>
  <c r="K541" i="11"/>
  <c r="L541" i="11"/>
  <c r="M541" i="11"/>
  <c r="F542" i="11"/>
  <c r="G542" i="11"/>
  <c r="H542" i="11"/>
  <c r="I542" i="11"/>
  <c r="J542" i="11"/>
  <c r="K542" i="11"/>
  <c r="L542" i="11"/>
  <c r="M542" i="11"/>
  <c r="F543" i="11"/>
  <c r="G543" i="11"/>
  <c r="H543" i="11"/>
  <c r="I543" i="11"/>
  <c r="J543" i="11"/>
  <c r="K543" i="11"/>
  <c r="L543" i="11"/>
  <c r="M543" i="11"/>
  <c r="F544" i="11"/>
  <c r="G544" i="11"/>
  <c r="H544" i="11"/>
  <c r="I544" i="11"/>
  <c r="J544" i="11"/>
  <c r="K544" i="11"/>
  <c r="L544" i="11"/>
  <c r="M544" i="11"/>
  <c r="F545" i="11"/>
  <c r="G545" i="11"/>
  <c r="H545" i="11"/>
  <c r="I545" i="11"/>
  <c r="J545" i="11"/>
  <c r="K545" i="11"/>
  <c r="L545" i="11"/>
  <c r="M545" i="11"/>
  <c r="F546" i="11"/>
  <c r="G546" i="11"/>
  <c r="H546" i="11"/>
  <c r="I546" i="11"/>
  <c r="J546" i="11"/>
  <c r="K546" i="11"/>
  <c r="L546" i="11"/>
  <c r="M546" i="11"/>
  <c r="F547" i="11"/>
  <c r="G547" i="11"/>
  <c r="H547" i="11"/>
  <c r="I547" i="11"/>
  <c r="J547" i="11"/>
  <c r="K547" i="11"/>
  <c r="L547" i="11"/>
  <c r="M547" i="11"/>
  <c r="F548" i="11"/>
  <c r="G548" i="11"/>
  <c r="H548" i="11"/>
  <c r="I548" i="11"/>
  <c r="J548" i="11"/>
  <c r="K548" i="11"/>
  <c r="L548" i="11"/>
  <c r="M548" i="11"/>
  <c r="F549" i="11"/>
  <c r="G549" i="11"/>
  <c r="H549" i="11"/>
  <c r="I549" i="11"/>
  <c r="J549" i="11"/>
  <c r="K549" i="11"/>
  <c r="L549" i="11"/>
  <c r="M549" i="11"/>
  <c r="F550" i="11"/>
  <c r="G550" i="11"/>
  <c r="H550" i="11"/>
  <c r="I550" i="11"/>
  <c r="J550" i="11"/>
  <c r="K550" i="11"/>
  <c r="L550" i="11"/>
  <c r="M550" i="11"/>
  <c r="F551" i="11"/>
  <c r="G551" i="11"/>
  <c r="H551" i="11"/>
  <c r="I551" i="11"/>
  <c r="J551" i="11"/>
  <c r="K551" i="11"/>
  <c r="L551" i="11"/>
  <c r="M551" i="11"/>
  <c r="F552" i="11"/>
  <c r="G552" i="11"/>
  <c r="H552" i="11"/>
  <c r="I552" i="11"/>
  <c r="J552" i="11"/>
  <c r="K552" i="11"/>
  <c r="L552" i="11"/>
  <c r="M552" i="11"/>
  <c r="F553" i="11"/>
  <c r="G553" i="11"/>
  <c r="H553" i="11"/>
  <c r="I553" i="11"/>
  <c r="J553" i="11"/>
  <c r="K553" i="11"/>
  <c r="L553" i="11"/>
  <c r="M553" i="11"/>
  <c r="F554" i="11"/>
  <c r="G554" i="11"/>
  <c r="H554" i="11"/>
  <c r="I554" i="11"/>
  <c r="J554" i="11"/>
  <c r="K554" i="11"/>
  <c r="L554" i="11"/>
  <c r="M554" i="11"/>
  <c r="F555" i="11"/>
  <c r="G555" i="11"/>
  <c r="H555" i="11"/>
  <c r="I555" i="11"/>
  <c r="J555" i="11"/>
  <c r="K555" i="11"/>
  <c r="L555" i="11"/>
  <c r="M555" i="11"/>
  <c r="F556" i="11"/>
  <c r="G556" i="11"/>
  <c r="H556" i="11"/>
  <c r="I556" i="11"/>
  <c r="J556" i="11"/>
  <c r="K556" i="11"/>
  <c r="L556" i="11"/>
  <c r="M556" i="11"/>
  <c r="F557" i="11"/>
  <c r="G557" i="11"/>
  <c r="H557" i="11"/>
  <c r="I557" i="11"/>
  <c r="J557" i="11"/>
  <c r="K557" i="11"/>
  <c r="L557" i="11"/>
  <c r="M557" i="11"/>
  <c r="F558" i="11"/>
  <c r="G558" i="11"/>
  <c r="H558" i="11"/>
  <c r="I558" i="11"/>
  <c r="J558" i="11"/>
  <c r="K558" i="11"/>
  <c r="L558" i="11"/>
  <c r="M558" i="11"/>
  <c r="F559" i="11"/>
  <c r="G559" i="11"/>
  <c r="H559" i="11"/>
  <c r="I559" i="11"/>
  <c r="J559" i="11"/>
  <c r="K559" i="11"/>
  <c r="L559" i="11"/>
  <c r="M559" i="11"/>
  <c r="F560" i="11"/>
  <c r="G560" i="11"/>
  <c r="H560" i="11"/>
  <c r="I560" i="11"/>
  <c r="J560" i="11"/>
  <c r="K560" i="11"/>
  <c r="L560" i="11"/>
  <c r="M560" i="11"/>
  <c r="F561" i="11"/>
  <c r="G561" i="11"/>
  <c r="H561" i="11"/>
  <c r="I561" i="11"/>
  <c r="J561" i="11"/>
  <c r="K561" i="11"/>
  <c r="L561" i="11"/>
  <c r="M561" i="11"/>
  <c r="F562" i="11"/>
  <c r="G562" i="11"/>
  <c r="H562" i="11"/>
  <c r="I562" i="11"/>
  <c r="J562" i="11"/>
  <c r="K562" i="11"/>
  <c r="L562" i="11"/>
  <c r="M562" i="11"/>
  <c r="F563" i="11"/>
  <c r="G563" i="11"/>
  <c r="H563" i="11"/>
  <c r="I563" i="11"/>
  <c r="J563" i="11"/>
  <c r="K563" i="11"/>
  <c r="L563" i="11"/>
  <c r="M563" i="11"/>
  <c r="F564" i="11"/>
  <c r="G564" i="11"/>
  <c r="H564" i="11"/>
  <c r="I564" i="11"/>
  <c r="J564" i="11"/>
  <c r="K564" i="11"/>
  <c r="L564" i="11"/>
  <c r="M564" i="11"/>
  <c r="F565" i="11"/>
  <c r="G565" i="11"/>
  <c r="H565" i="11"/>
  <c r="I565" i="11"/>
  <c r="J565" i="11"/>
  <c r="K565" i="11"/>
  <c r="L565" i="11"/>
  <c r="M565" i="11"/>
  <c r="F566" i="11"/>
  <c r="G566" i="11"/>
  <c r="H566" i="11"/>
  <c r="I566" i="11"/>
  <c r="J566" i="11"/>
  <c r="K566" i="11"/>
  <c r="L566" i="11"/>
  <c r="M566" i="11"/>
  <c r="F567" i="11"/>
  <c r="G567" i="11"/>
  <c r="H567" i="11"/>
  <c r="I567" i="11"/>
  <c r="J567" i="11"/>
  <c r="K567" i="11"/>
  <c r="L567" i="11"/>
  <c r="M567" i="11"/>
  <c r="F568" i="11"/>
  <c r="G568" i="11"/>
  <c r="H568" i="11"/>
  <c r="I568" i="11"/>
  <c r="J568" i="11"/>
  <c r="K568" i="11"/>
  <c r="L568" i="11"/>
  <c r="M568" i="11"/>
  <c r="F569" i="11"/>
  <c r="G569" i="11"/>
  <c r="H569" i="11"/>
  <c r="I569" i="11"/>
  <c r="J569" i="11"/>
  <c r="K569" i="11"/>
  <c r="L569" i="11"/>
  <c r="M569" i="11"/>
  <c r="F570" i="11"/>
  <c r="G570" i="11"/>
  <c r="H570" i="11"/>
  <c r="I570" i="11"/>
  <c r="J570" i="11"/>
  <c r="K570" i="11"/>
  <c r="L570" i="11"/>
  <c r="M570" i="11"/>
  <c r="F571" i="11"/>
  <c r="G571" i="11"/>
  <c r="H571" i="11"/>
  <c r="I571" i="11"/>
  <c r="J571" i="11"/>
  <c r="K571" i="11"/>
  <c r="L571" i="11"/>
  <c r="M571" i="11"/>
  <c r="F572" i="11"/>
  <c r="G572" i="11"/>
  <c r="H572" i="11"/>
  <c r="I572" i="11"/>
  <c r="J572" i="11"/>
  <c r="K572" i="11"/>
  <c r="L572" i="11"/>
  <c r="M572" i="11"/>
  <c r="F573" i="11"/>
  <c r="G573" i="11"/>
  <c r="H573" i="11"/>
  <c r="I573" i="11"/>
  <c r="J573" i="11"/>
  <c r="K573" i="11"/>
  <c r="L573" i="11"/>
  <c r="M573" i="11"/>
  <c r="F574" i="11"/>
  <c r="G574" i="11"/>
  <c r="H574" i="11"/>
  <c r="I574" i="11"/>
  <c r="J574" i="11"/>
  <c r="K574" i="11"/>
  <c r="L574" i="11"/>
  <c r="M574" i="11"/>
  <c r="F575" i="11"/>
  <c r="G575" i="11"/>
  <c r="H575" i="11"/>
  <c r="I575" i="11"/>
  <c r="J575" i="11"/>
  <c r="K575" i="11"/>
  <c r="L575" i="11"/>
  <c r="M575" i="11"/>
  <c r="F576" i="11"/>
  <c r="G576" i="11"/>
  <c r="H576" i="11"/>
  <c r="I576" i="11"/>
  <c r="J576" i="11"/>
  <c r="K576" i="11"/>
  <c r="L576" i="11"/>
  <c r="M576" i="11"/>
  <c r="F577" i="11"/>
  <c r="G577" i="11"/>
  <c r="H577" i="11"/>
  <c r="I577" i="11"/>
  <c r="J577" i="11"/>
  <c r="K577" i="11"/>
  <c r="L577" i="11"/>
  <c r="M577" i="11"/>
  <c r="F578" i="11"/>
  <c r="G578" i="11"/>
  <c r="H578" i="11"/>
  <c r="I578" i="11"/>
  <c r="J578" i="11"/>
  <c r="K578" i="11"/>
  <c r="L578" i="11"/>
  <c r="M578" i="11"/>
  <c r="F579" i="11"/>
  <c r="G579" i="11"/>
  <c r="H579" i="11"/>
  <c r="I579" i="11"/>
  <c r="J579" i="11"/>
  <c r="K579" i="11"/>
  <c r="L579" i="11"/>
  <c r="M579" i="11"/>
  <c r="F580" i="11"/>
  <c r="G580" i="11"/>
  <c r="H580" i="11"/>
  <c r="I580" i="11"/>
  <c r="J580" i="11"/>
  <c r="K580" i="11"/>
  <c r="L580" i="11"/>
  <c r="M580" i="11"/>
  <c r="F581" i="11"/>
  <c r="G581" i="11"/>
  <c r="H581" i="11"/>
  <c r="I581" i="11"/>
  <c r="J581" i="11"/>
  <c r="K581" i="11"/>
  <c r="L581" i="11"/>
  <c r="M581" i="11"/>
  <c r="F582" i="11"/>
  <c r="G582" i="11"/>
  <c r="H582" i="11"/>
  <c r="I582" i="11"/>
  <c r="J582" i="11"/>
  <c r="K582" i="11"/>
  <c r="L582" i="11"/>
  <c r="M582" i="11"/>
  <c r="F583" i="11"/>
  <c r="G583" i="11"/>
  <c r="H583" i="11"/>
  <c r="I583" i="11"/>
  <c r="J583" i="11"/>
  <c r="K583" i="11"/>
  <c r="L583" i="11"/>
  <c r="M583" i="11"/>
  <c r="F584" i="11"/>
  <c r="G584" i="11"/>
  <c r="H584" i="11"/>
  <c r="I584" i="11"/>
  <c r="J584" i="11"/>
  <c r="K584" i="11"/>
  <c r="L584" i="11"/>
  <c r="M584" i="11"/>
  <c r="F585" i="11"/>
  <c r="G585" i="11"/>
  <c r="H585" i="11"/>
  <c r="I585" i="11"/>
  <c r="J585" i="11"/>
  <c r="K585" i="11"/>
  <c r="L585" i="11"/>
  <c r="M585" i="11"/>
  <c r="F586" i="11"/>
  <c r="G586" i="11"/>
  <c r="H586" i="11"/>
  <c r="I586" i="11"/>
  <c r="J586" i="11"/>
  <c r="K586" i="11"/>
  <c r="L586" i="11"/>
  <c r="M586" i="11"/>
  <c r="F587" i="11"/>
  <c r="G587" i="11"/>
  <c r="H587" i="11"/>
  <c r="I587" i="11"/>
  <c r="J587" i="11"/>
  <c r="K587" i="11"/>
  <c r="L587" i="11"/>
  <c r="M587" i="11"/>
  <c r="F588" i="11"/>
  <c r="G588" i="11"/>
  <c r="H588" i="11"/>
  <c r="I588" i="11"/>
  <c r="J588" i="11"/>
  <c r="K588" i="11"/>
  <c r="L588" i="11"/>
  <c r="M588" i="11"/>
  <c r="F589" i="11"/>
  <c r="G589" i="11"/>
  <c r="H589" i="11"/>
  <c r="I589" i="11"/>
  <c r="J589" i="11"/>
  <c r="K589" i="11"/>
  <c r="L589" i="11"/>
  <c r="M589" i="11"/>
  <c r="F590" i="11"/>
  <c r="G590" i="11"/>
  <c r="H590" i="11"/>
  <c r="I590" i="11"/>
  <c r="J590" i="11"/>
  <c r="K590" i="11"/>
  <c r="L590" i="11"/>
  <c r="M590" i="11"/>
  <c r="F591" i="11"/>
  <c r="G591" i="11"/>
  <c r="H591" i="11"/>
  <c r="I591" i="11"/>
  <c r="J591" i="11"/>
  <c r="K591" i="11"/>
  <c r="L591" i="11"/>
  <c r="M591" i="11"/>
  <c r="F592" i="11"/>
  <c r="G592" i="11"/>
  <c r="H592" i="11"/>
  <c r="I592" i="11"/>
  <c r="J592" i="11"/>
  <c r="K592" i="11"/>
  <c r="L592" i="11"/>
  <c r="M592" i="11"/>
  <c r="F593" i="11"/>
  <c r="G593" i="11"/>
  <c r="H593" i="11"/>
  <c r="I593" i="11"/>
  <c r="J593" i="11"/>
  <c r="K593" i="11"/>
  <c r="L593" i="11"/>
  <c r="M593" i="11"/>
  <c r="F594" i="11"/>
  <c r="G594" i="11"/>
  <c r="H594" i="11"/>
  <c r="I594" i="11"/>
  <c r="J594" i="11"/>
  <c r="K594" i="11"/>
  <c r="L594" i="11"/>
  <c r="M594" i="11"/>
  <c r="F595" i="11"/>
  <c r="G595" i="11"/>
  <c r="H595" i="11"/>
  <c r="I595" i="11"/>
  <c r="J595" i="11"/>
  <c r="K595" i="11"/>
  <c r="L595" i="11"/>
  <c r="M595" i="11"/>
  <c r="F596" i="11"/>
  <c r="G596" i="11"/>
  <c r="H596" i="11"/>
  <c r="I596" i="11"/>
  <c r="J596" i="11"/>
  <c r="K596" i="11"/>
  <c r="L596" i="11"/>
  <c r="M596" i="11"/>
  <c r="F597" i="11"/>
  <c r="G597" i="11"/>
  <c r="H597" i="11"/>
  <c r="I597" i="11"/>
  <c r="J597" i="11"/>
  <c r="K597" i="11"/>
  <c r="L597" i="11"/>
  <c r="M597" i="11"/>
  <c r="F598" i="11"/>
  <c r="G598" i="11"/>
  <c r="H598" i="11"/>
  <c r="I598" i="11"/>
  <c r="J598" i="11"/>
  <c r="K598" i="11"/>
  <c r="L598" i="11"/>
  <c r="M598" i="11"/>
  <c r="F599" i="11"/>
  <c r="G599" i="11"/>
  <c r="H599" i="11"/>
  <c r="I599" i="11"/>
  <c r="J599" i="11"/>
  <c r="K599" i="11"/>
  <c r="L599" i="11"/>
  <c r="M599" i="11"/>
  <c r="F600" i="11"/>
  <c r="G600" i="11"/>
  <c r="H600" i="11"/>
  <c r="I600" i="11"/>
  <c r="J600" i="11"/>
  <c r="K600" i="11"/>
  <c r="L600" i="11"/>
  <c r="M600" i="11"/>
  <c r="F601" i="11"/>
  <c r="G601" i="11"/>
  <c r="H601" i="11"/>
  <c r="I601" i="11"/>
  <c r="J601" i="11"/>
  <c r="K601" i="11"/>
  <c r="L601" i="11"/>
  <c r="M601" i="11"/>
  <c r="F602" i="11"/>
  <c r="G602" i="11"/>
  <c r="H602" i="11"/>
  <c r="I602" i="11"/>
  <c r="J602" i="11"/>
  <c r="K602" i="11"/>
  <c r="L602" i="11"/>
  <c r="M602" i="11"/>
  <c r="F603" i="11"/>
  <c r="G603" i="11"/>
  <c r="H603" i="11"/>
  <c r="I603" i="11"/>
  <c r="J603" i="11"/>
  <c r="K603" i="11"/>
  <c r="L603" i="11"/>
  <c r="M603" i="11"/>
  <c r="F604" i="11"/>
  <c r="G604" i="11"/>
  <c r="H604" i="11"/>
  <c r="I604" i="11"/>
  <c r="J604" i="11"/>
  <c r="K604" i="11"/>
  <c r="L604" i="11"/>
  <c r="M604" i="11"/>
  <c r="F605" i="11"/>
  <c r="G605" i="11"/>
  <c r="H605" i="11"/>
  <c r="I605" i="11"/>
  <c r="J605" i="11"/>
  <c r="K605" i="11"/>
  <c r="L605" i="11"/>
  <c r="M605" i="11"/>
  <c r="F606" i="11"/>
  <c r="G606" i="11"/>
  <c r="H606" i="11"/>
  <c r="I606" i="11"/>
  <c r="J606" i="11"/>
  <c r="K606" i="11"/>
  <c r="L606" i="11"/>
  <c r="M606" i="11"/>
  <c r="F607" i="11"/>
  <c r="G607" i="11"/>
  <c r="H607" i="11"/>
  <c r="I607" i="11"/>
  <c r="J607" i="11"/>
  <c r="K607" i="11"/>
  <c r="L607" i="11"/>
  <c r="M607" i="11"/>
  <c r="F608" i="11"/>
  <c r="G608" i="11"/>
  <c r="H608" i="11"/>
  <c r="I608" i="11"/>
  <c r="J608" i="11"/>
  <c r="K608" i="11"/>
  <c r="L608" i="11"/>
  <c r="M608" i="11"/>
  <c r="F609" i="11"/>
  <c r="G609" i="11"/>
  <c r="H609" i="11"/>
  <c r="I609" i="11"/>
  <c r="J609" i="11"/>
  <c r="K609" i="11"/>
  <c r="L609" i="11"/>
  <c r="M609" i="11"/>
  <c r="F610" i="11"/>
  <c r="G610" i="11"/>
  <c r="H610" i="11"/>
  <c r="I610" i="11"/>
  <c r="J610" i="11"/>
  <c r="K610" i="11"/>
  <c r="L610" i="11"/>
  <c r="M610" i="11"/>
  <c r="F611" i="11"/>
  <c r="G611" i="11"/>
  <c r="H611" i="11"/>
  <c r="I611" i="11"/>
  <c r="J611" i="11"/>
  <c r="K611" i="11"/>
  <c r="L611" i="11"/>
  <c r="M611" i="11"/>
  <c r="F612" i="11"/>
  <c r="G612" i="11"/>
  <c r="H612" i="11"/>
  <c r="I612" i="11"/>
  <c r="J612" i="11"/>
  <c r="K612" i="11"/>
  <c r="L612" i="11"/>
  <c r="M612" i="11"/>
  <c r="F613" i="11"/>
  <c r="G613" i="11"/>
  <c r="H613" i="11"/>
  <c r="I613" i="11"/>
  <c r="J613" i="11"/>
  <c r="K613" i="11"/>
  <c r="L613" i="11"/>
  <c r="M613" i="11"/>
  <c r="F614" i="11"/>
  <c r="G614" i="11"/>
  <c r="H614" i="11"/>
  <c r="I614" i="11"/>
  <c r="J614" i="11"/>
  <c r="K614" i="11"/>
  <c r="L614" i="11"/>
  <c r="M614" i="11"/>
  <c r="F615" i="11"/>
  <c r="G615" i="11"/>
  <c r="H615" i="11"/>
  <c r="I615" i="11"/>
  <c r="J615" i="11"/>
  <c r="K615" i="11"/>
  <c r="L615" i="11"/>
  <c r="M615" i="11"/>
  <c r="F616" i="11"/>
  <c r="G616" i="11"/>
  <c r="H616" i="11"/>
  <c r="I616" i="11"/>
  <c r="J616" i="11"/>
  <c r="K616" i="11"/>
  <c r="L616" i="11"/>
  <c r="M616" i="11"/>
  <c r="F617" i="11"/>
  <c r="G617" i="11"/>
  <c r="H617" i="11"/>
  <c r="I617" i="11"/>
  <c r="J617" i="11"/>
  <c r="K617" i="11"/>
  <c r="L617" i="11"/>
  <c r="M617" i="11"/>
  <c r="F618" i="11"/>
  <c r="G618" i="11"/>
  <c r="H618" i="11"/>
  <c r="I618" i="11"/>
  <c r="J618" i="11"/>
  <c r="K618" i="11"/>
  <c r="L618" i="11"/>
  <c r="M618" i="11"/>
  <c r="F619" i="11"/>
  <c r="G619" i="11"/>
  <c r="H619" i="11"/>
  <c r="I619" i="11"/>
  <c r="J619" i="11"/>
  <c r="K619" i="11"/>
  <c r="L619" i="11"/>
  <c r="M619" i="11"/>
  <c r="F620" i="11"/>
  <c r="G620" i="11"/>
  <c r="H620" i="11"/>
  <c r="I620" i="11"/>
  <c r="J620" i="11"/>
  <c r="K620" i="11"/>
  <c r="L620" i="11"/>
  <c r="M620" i="11"/>
  <c r="F621" i="11"/>
  <c r="G621" i="11"/>
  <c r="H621" i="11"/>
  <c r="I621" i="11"/>
  <c r="J621" i="11"/>
  <c r="K621" i="11"/>
  <c r="L621" i="11"/>
  <c r="M621" i="11"/>
  <c r="F622" i="11"/>
  <c r="G622" i="11"/>
  <c r="H622" i="11"/>
  <c r="I622" i="11"/>
  <c r="J622" i="11"/>
  <c r="K622" i="11"/>
  <c r="L622" i="11"/>
  <c r="M622" i="11"/>
  <c r="F623" i="11"/>
  <c r="G623" i="11"/>
  <c r="H623" i="11"/>
  <c r="I623" i="11"/>
  <c r="J623" i="11"/>
  <c r="K623" i="11"/>
  <c r="L623" i="11"/>
  <c r="M623" i="11"/>
  <c r="F624" i="11"/>
  <c r="G624" i="11"/>
  <c r="H624" i="11"/>
  <c r="I624" i="11"/>
  <c r="J624" i="11"/>
  <c r="K624" i="11"/>
  <c r="L624" i="11"/>
  <c r="M624" i="11"/>
  <c r="F625" i="11"/>
  <c r="G625" i="11"/>
  <c r="H625" i="11"/>
  <c r="I625" i="11"/>
  <c r="J625" i="11"/>
  <c r="K625" i="11"/>
  <c r="L625" i="11"/>
  <c r="M625" i="11"/>
  <c r="F626" i="11"/>
  <c r="G626" i="11"/>
  <c r="H626" i="11"/>
  <c r="I626" i="11"/>
  <c r="J626" i="11"/>
  <c r="K626" i="11"/>
  <c r="L626" i="11"/>
  <c r="M626" i="11"/>
  <c r="F627" i="11"/>
  <c r="G627" i="11"/>
  <c r="H627" i="11"/>
  <c r="I627" i="11"/>
  <c r="J627" i="11"/>
  <c r="K627" i="11"/>
  <c r="L627" i="11"/>
  <c r="M627" i="11"/>
  <c r="F628" i="11"/>
  <c r="G628" i="11"/>
  <c r="H628" i="11"/>
  <c r="I628" i="11"/>
  <c r="J628" i="11"/>
  <c r="K628" i="11"/>
  <c r="L628" i="11"/>
  <c r="M628" i="11"/>
  <c r="F629" i="11"/>
  <c r="G629" i="11"/>
  <c r="H629" i="11"/>
  <c r="I629" i="11"/>
  <c r="J629" i="11"/>
  <c r="K629" i="11"/>
  <c r="L629" i="11"/>
  <c r="M629" i="11"/>
  <c r="F630" i="11"/>
  <c r="G630" i="11"/>
  <c r="H630" i="11"/>
  <c r="I630" i="11"/>
  <c r="J630" i="11"/>
  <c r="K630" i="11"/>
  <c r="L630" i="11"/>
  <c r="M630" i="11"/>
  <c r="F631" i="11"/>
  <c r="G631" i="11"/>
  <c r="H631" i="11"/>
  <c r="I631" i="11"/>
  <c r="J631" i="11"/>
  <c r="K631" i="11"/>
  <c r="L631" i="11"/>
  <c r="M631" i="11"/>
  <c r="F632" i="11"/>
  <c r="G632" i="11"/>
  <c r="H632" i="11"/>
  <c r="I632" i="11"/>
  <c r="J632" i="11"/>
  <c r="K632" i="11"/>
  <c r="L632" i="11"/>
  <c r="M632" i="11"/>
  <c r="F633" i="11"/>
  <c r="G633" i="11"/>
  <c r="H633" i="11"/>
  <c r="I633" i="11"/>
  <c r="J633" i="11"/>
  <c r="K633" i="11"/>
  <c r="L633" i="11"/>
  <c r="M633" i="11"/>
  <c r="F634" i="11"/>
  <c r="G634" i="11"/>
  <c r="H634" i="11"/>
  <c r="J634" i="11"/>
  <c r="K634" i="11"/>
  <c r="L634" i="11"/>
  <c r="M634" i="11"/>
  <c r="F635" i="11"/>
  <c r="G635" i="11"/>
  <c r="H635" i="11"/>
  <c r="I635" i="11"/>
  <c r="J635" i="11"/>
  <c r="K635" i="11"/>
  <c r="L635" i="11"/>
  <c r="M635" i="11"/>
  <c r="F636" i="11"/>
  <c r="G636" i="11"/>
  <c r="H636" i="11"/>
  <c r="I636" i="11"/>
  <c r="J636" i="11"/>
  <c r="K636" i="11"/>
  <c r="L636" i="11"/>
  <c r="M636" i="11"/>
  <c r="F637" i="11"/>
  <c r="G637" i="11"/>
  <c r="H637" i="11"/>
  <c r="I637" i="11"/>
  <c r="J637" i="11"/>
  <c r="K637" i="11"/>
  <c r="L637" i="11"/>
  <c r="M637" i="11"/>
  <c r="F638" i="11"/>
  <c r="G638" i="11"/>
  <c r="H638" i="11"/>
  <c r="I638" i="11"/>
  <c r="J638" i="11"/>
  <c r="K638" i="11"/>
  <c r="L638" i="11"/>
  <c r="M638" i="11"/>
  <c r="F639" i="11"/>
  <c r="G639" i="11"/>
  <c r="H639" i="11"/>
  <c r="I639" i="11"/>
  <c r="J639" i="11"/>
  <c r="K639" i="11"/>
  <c r="L639" i="11"/>
  <c r="M639" i="11"/>
  <c r="F640" i="11"/>
  <c r="G640" i="11"/>
  <c r="H640" i="11"/>
  <c r="I640" i="11"/>
  <c r="J640" i="11"/>
  <c r="K640" i="11"/>
  <c r="L640" i="11"/>
  <c r="M640" i="11"/>
  <c r="F641" i="11"/>
  <c r="G641" i="11"/>
  <c r="H641" i="11"/>
  <c r="I641" i="11"/>
  <c r="J641" i="11"/>
  <c r="K641" i="11"/>
  <c r="L641" i="11"/>
  <c r="M641" i="11"/>
  <c r="F642" i="11"/>
  <c r="G642" i="11"/>
  <c r="H642" i="11"/>
  <c r="I642" i="11"/>
  <c r="J642" i="11"/>
  <c r="K642" i="11"/>
  <c r="L642" i="11"/>
  <c r="M642" i="11"/>
  <c r="F643" i="11"/>
  <c r="G643" i="11"/>
  <c r="H643" i="11"/>
  <c r="I643" i="11"/>
  <c r="J643" i="11"/>
  <c r="K643" i="11"/>
  <c r="L643" i="11"/>
  <c r="M643" i="11"/>
  <c r="F644" i="11"/>
  <c r="G644" i="11"/>
  <c r="H644" i="11"/>
  <c r="I644" i="11"/>
  <c r="J644" i="11"/>
  <c r="K644" i="11"/>
  <c r="L644" i="11"/>
  <c r="M644" i="11"/>
  <c r="F645" i="11"/>
  <c r="G645" i="11"/>
  <c r="H645" i="11"/>
  <c r="I645" i="11"/>
  <c r="J645" i="11"/>
  <c r="K645" i="11"/>
  <c r="L645" i="11"/>
  <c r="M645" i="11"/>
  <c r="F646" i="11"/>
  <c r="G646" i="11"/>
  <c r="H646" i="11"/>
  <c r="I646" i="11"/>
  <c r="J646" i="11"/>
  <c r="K646" i="11"/>
  <c r="L646" i="11"/>
  <c r="M646" i="11"/>
  <c r="F647" i="11"/>
  <c r="G647" i="11"/>
  <c r="H647" i="11"/>
  <c r="I647" i="11"/>
  <c r="J647" i="11"/>
  <c r="K647" i="11"/>
  <c r="L647" i="11"/>
  <c r="M647" i="11"/>
  <c r="F648" i="11"/>
  <c r="G648" i="11"/>
  <c r="H648" i="11"/>
  <c r="I648" i="11"/>
  <c r="J648" i="11"/>
  <c r="K648" i="11"/>
  <c r="L648" i="11"/>
  <c r="M648" i="11"/>
  <c r="F649" i="11"/>
  <c r="G649" i="11"/>
  <c r="H649" i="11"/>
  <c r="I649" i="11"/>
  <c r="J649" i="11"/>
  <c r="K649" i="11"/>
  <c r="L649" i="11"/>
  <c r="M649" i="11"/>
  <c r="F650" i="11"/>
  <c r="G650" i="11"/>
  <c r="H650" i="11"/>
  <c r="I650" i="11"/>
  <c r="J650" i="11"/>
  <c r="K650" i="11"/>
  <c r="L650" i="11"/>
  <c r="M650" i="11"/>
  <c r="F651" i="11"/>
  <c r="G651" i="11"/>
  <c r="H651" i="11"/>
  <c r="I651" i="11"/>
  <c r="J651" i="11"/>
  <c r="K651" i="11"/>
  <c r="L651" i="11"/>
  <c r="M651" i="11"/>
  <c r="F652" i="11"/>
  <c r="G652" i="11"/>
  <c r="H652" i="11"/>
  <c r="I652" i="11"/>
  <c r="J652" i="11"/>
  <c r="K652" i="11"/>
  <c r="L652" i="11"/>
  <c r="M652" i="11"/>
  <c r="F653" i="11"/>
  <c r="G653" i="11"/>
  <c r="H653" i="11"/>
  <c r="I653" i="11"/>
  <c r="J653" i="11"/>
  <c r="K653" i="11"/>
  <c r="L653" i="11"/>
  <c r="M653" i="11"/>
  <c r="F654" i="11"/>
  <c r="G654" i="11"/>
  <c r="H654" i="11"/>
  <c r="I654" i="11"/>
  <c r="J654" i="11"/>
  <c r="K654" i="11"/>
  <c r="L654" i="11"/>
  <c r="M654" i="11"/>
  <c r="F655" i="11"/>
  <c r="G655" i="11"/>
  <c r="H655" i="11"/>
  <c r="I655" i="11"/>
  <c r="J655" i="11"/>
  <c r="K655" i="11"/>
  <c r="L655" i="11"/>
  <c r="M655" i="11"/>
  <c r="F656" i="11"/>
  <c r="G656" i="11"/>
  <c r="H656" i="11"/>
  <c r="I656" i="11"/>
  <c r="J656" i="11"/>
  <c r="K656" i="11"/>
  <c r="L656" i="11"/>
  <c r="M656" i="11"/>
  <c r="F657" i="11"/>
  <c r="G657" i="11"/>
  <c r="H657" i="11"/>
  <c r="I657" i="11"/>
  <c r="J657" i="11"/>
  <c r="K657" i="11"/>
  <c r="L657" i="11"/>
  <c r="M657" i="11"/>
  <c r="F658" i="11"/>
  <c r="G658" i="11"/>
  <c r="H658" i="11"/>
  <c r="I658" i="11"/>
  <c r="J658" i="11"/>
  <c r="K658" i="11"/>
  <c r="L658" i="11"/>
  <c r="M658" i="11"/>
  <c r="F659" i="11"/>
  <c r="G659" i="11"/>
  <c r="H659" i="11"/>
  <c r="I659" i="11"/>
  <c r="J659" i="11"/>
  <c r="K659" i="11"/>
  <c r="L659" i="11"/>
  <c r="M659" i="11"/>
  <c r="F660" i="11"/>
  <c r="G660" i="11"/>
  <c r="H660" i="11"/>
  <c r="I660" i="11"/>
  <c r="J660" i="11"/>
  <c r="K660" i="11"/>
  <c r="L660" i="11"/>
  <c r="M660" i="11"/>
  <c r="F661" i="11"/>
  <c r="G661" i="11"/>
  <c r="H661" i="11"/>
  <c r="I661" i="11"/>
  <c r="J661" i="11"/>
  <c r="K661" i="11"/>
  <c r="L661" i="11"/>
  <c r="M661" i="11"/>
  <c r="F662" i="11"/>
  <c r="G662" i="11"/>
  <c r="H662" i="11"/>
  <c r="I662" i="11"/>
  <c r="J662" i="11"/>
  <c r="K662" i="11"/>
  <c r="L662" i="11"/>
  <c r="M662" i="11"/>
  <c r="F663" i="11"/>
  <c r="G663" i="11"/>
  <c r="H663" i="11"/>
  <c r="I663" i="11"/>
  <c r="J663" i="11"/>
  <c r="K663" i="11"/>
  <c r="L663" i="11"/>
  <c r="M663" i="11"/>
  <c r="F664" i="11"/>
  <c r="G664" i="11"/>
  <c r="H664" i="11"/>
  <c r="I664" i="11"/>
  <c r="J664" i="11"/>
  <c r="K664" i="11"/>
  <c r="L664" i="11"/>
  <c r="M664" i="11"/>
  <c r="F665" i="11"/>
  <c r="G665" i="11"/>
  <c r="H665" i="11"/>
  <c r="I665" i="11"/>
  <c r="J665" i="11"/>
  <c r="K665" i="11"/>
  <c r="L665" i="11"/>
  <c r="M665" i="11"/>
  <c r="F666" i="11"/>
  <c r="G666" i="11"/>
  <c r="H666" i="11"/>
  <c r="I666" i="11"/>
  <c r="J666" i="11"/>
  <c r="K666" i="11"/>
  <c r="L666" i="11"/>
  <c r="M666" i="11"/>
  <c r="F667" i="11"/>
  <c r="G667" i="11"/>
  <c r="H667" i="11"/>
  <c r="I667" i="11"/>
  <c r="J667" i="11"/>
  <c r="K667" i="11"/>
  <c r="L667" i="11"/>
  <c r="M667" i="11"/>
  <c r="F668" i="11"/>
  <c r="G668" i="11"/>
  <c r="H668" i="11"/>
  <c r="I668" i="11"/>
  <c r="J668" i="11"/>
  <c r="K668" i="11"/>
  <c r="L668" i="11"/>
  <c r="M668" i="11"/>
  <c r="F669" i="11"/>
  <c r="G669" i="11"/>
  <c r="H669" i="11"/>
  <c r="I669" i="11"/>
  <c r="J669" i="11"/>
  <c r="K669" i="11"/>
  <c r="L669" i="11"/>
  <c r="M669" i="11"/>
  <c r="F670" i="11"/>
  <c r="G670" i="11"/>
  <c r="H670" i="11"/>
  <c r="I670" i="11"/>
  <c r="J670" i="11"/>
  <c r="K670" i="11"/>
  <c r="L670" i="11"/>
  <c r="M670" i="11"/>
  <c r="F671" i="11"/>
  <c r="G671" i="11"/>
  <c r="H671" i="11"/>
  <c r="I671" i="11"/>
  <c r="J671" i="11"/>
  <c r="K671" i="11"/>
  <c r="L671" i="11"/>
  <c r="M671" i="11"/>
  <c r="F672" i="11"/>
  <c r="G672" i="11"/>
  <c r="H672" i="11"/>
  <c r="I672" i="11"/>
  <c r="J672" i="11"/>
  <c r="K672" i="11"/>
  <c r="L672" i="11"/>
  <c r="M672" i="11"/>
  <c r="F673" i="11"/>
  <c r="G673" i="11"/>
  <c r="H673" i="11"/>
  <c r="I673" i="11"/>
  <c r="J673" i="11"/>
  <c r="K673" i="11"/>
  <c r="L673" i="11"/>
  <c r="M673" i="11"/>
  <c r="F674" i="11"/>
  <c r="G674" i="11"/>
  <c r="H674" i="11"/>
  <c r="I674" i="11"/>
  <c r="J674" i="11"/>
  <c r="K674" i="11"/>
  <c r="L674" i="11"/>
  <c r="M674" i="11"/>
  <c r="F675" i="11"/>
  <c r="G675" i="11"/>
  <c r="H675" i="11"/>
  <c r="I675" i="11"/>
  <c r="J675" i="11"/>
  <c r="K675" i="11"/>
  <c r="L675" i="11"/>
  <c r="M675" i="11"/>
  <c r="F676" i="11"/>
  <c r="G676" i="11"/>
  <c r="H676" i="11"/>
  <c r="I676" i="11"/>
  <c r="J676" i="11"/>
  <c r="K676" i="11"/>
  <c r="L676" i="11"/>
  <c r="M676" i="11"/>
  <c r="F677" i="11"/>
  <c r="G677" i="11"/>
  <c r="H677" i="11"/>
  <c r="I677" i="11"/>
  <c r="J677" i="11"/>
  <c r="K677" i="11"/>
  <c r="L677" i="11"/>
  <c r="M677" i="11"/>
  <c r="F678" i="11"/>
  <c r="G678" i="11"/>
  <c r="H678" i="11"/>
  <c r="I678" i="11"/>
  <c r="J678" i="11"/>
  <c r="K678" i="11"/>
  <c r="L678" i="11"/>
  <c r="M678" i="11"/>
  <c r="F679" i="11"/>
  <c r="G679" i="11"/>
  <c r="H679" i="11"/>
  <c r="I679" i="11"/>
  <c r="J679" i="11"/>
  <c r="K679" i="11"/>
  <c r="L679" i="11"/>
  <c r="M679" i="11"/>
  <c r="F680" i="11"/>
  <c r="G680" i="11"/>
  <c r="H680" i="11"/>
  <c r="I680" i="11"/>
  <c r="J680" i="11"/>
  <c r="K680" i="11"/>
  <c r="L680" i="11"/>
  <c r="M680" i="11"/>
  <c r="F681" i="11"/>
  <c r="G681" i="11"/>
  <c r="H681" i="11"/>
  <c r="I681" i="11"/>
  <c r="J681" i="11"/>
  <c r="K681" i="11"/>
  <c r="L681" i="11"/>
  <c r="M681" i="11"/>
  <c r="F682" i="11"/>
  <c r="G682" i="11"/>
  <c r="H682" i="11"/>
  <c r="I682" i="11"/>
  <c r="J682" i="11"/>
  <c r="K682" i="11"/>
  <c r="L682" i="11"/>
  <c r="M682" i="11"/>
  <c r="F683" i="11"/>
  <c r="G683" i="11"/>
  <c r="H683" i="11"/>
  <c r="I683" i="11"/>
  <c r="J683" i="11"/>
  <c r="K683" i="11"/>
  <c r="L683" i="11"/>
  <c r="M683" i="11"/>
  <c r="F684" i="11"/>
  <c r="G684" i="11"/>
  <c r="H684" i="11"/>
  <c r="I684" i="11"/>
  <c r="J684" i="11"/>
  <c r="K684" i="11"/>
  <c r="L684" i="11"/>
  <c r="M684" i="11"/>
  <c r="F685" i="11"/>
  <c r="G685" i="11"/>
  <c r="H685" i="11"/>
  <c r="I685" i="11"/>
  <c r="J685" i="11"/>
  <c r="K685" i="11"/>
  <c r="L685" i="11"/>
  <c r="M685" i="11"/>
  <c r="F686" i="11"/>
  <c r="G686" i="11"/>
  <c r="H686" i="11"/>
  <c r="I686" i="11"/>
  <c r="J686" i="11"/>
  <c r="K686" i="11"/>
  <c r="L686" i="11"/>
  <c r="M686" i="11"/>
  <c r="F687" i="11"/>
  <c r="G687" i="11"/>
  <c r="H687" i="11"/>
  <c r="I687" i="11"/>
  <c r="J687" i="11"/>
  <c r="K687" i="11"/>
  <c r="L687" i="11"/>
  <c r="M687" i="11"/>
  <c r="F688" i="11"/>
  <c r="G688" i="11"/>
  <c r="H688" i="11"/>
  <c r="I688" i="11"/>
  <c r="J688" i="11"/>
  <c r="K688" i="11"/>
  <c r="L688" i="11"/>
  <c r="M688" i="11"/>
  <c r="F689" i="11"/>
  <c r="G689" i="11"/>
  <c r="H689" i="11"/>
  <c r="I689" i="11"/>
  <c r="J689" i="11"/>
  <c r="K689" i="11"/>
  <c r="L689" i="11"/>
  <c r="M689" i="11"/>
  <c r="F690" i="11"/>
  <c r="G690" i="11"/>
  <c r="H690" i="11"/>
  <c r="I690" i="11"/>
  <c r="J690" i="11"/>
  <c r="K690" i="11"/>
  <c r="L690" i="11"/>
  <c r="M690" i="11"/>
  <c r="F691" i="11"/>
  <c r="G691" i="11"/>
  <c r="H691" i="11"/>
  <c r="I691" i="11"/>
  <c r="J691" i="11"/>
  <c r="K691" i="11"/>
  <c r="L691" i="11"/>
  <c r="M691" i="11"/>
  <c r="F692" i="11"/>
  <c r="G692" i="11"/>
  <c r="H692" i="11"/>
  <c r="I692" i="11"/>
  <c r="J692" i="11"/>
  <c r="K692" i="11"/>
  <c r="L692" i="11"/>
  <c r="M692" i="11"/>
  <c r="F693" i="11"/>
  <c r="G693" i="11"/>
  <c r="H693" i="11"/>
  <c r="I693" i="11"/>
  <c r="J693" i="11"/>
  <c r="K693" i="11"/>
  <c r="L693" i="11"/>
  <c r="M693" i="11"/>
  <c r="F694" i="11"/>
  <c r="G694" i="11"/>
  <c r="H694" i="11"/>
  <c r="I694" i="11"/>
  <c r="J694" i="11"/>
  <c r="K694" i="11"/>
  <c r="L694" i="11"/>
  <c r="M694" i="11"/>
  <c r="F695" i="11"/>
  <c r="G695" i="11"/>
  <c r="H695" i="11"/>
  <c r="I695" i="11"/>
  <c r="J695" i="11"/>
  <c r="K695" i="11"/>
  <c r="L695" i="11"/>
  <c r="M695" i="11"/>
  <c r="F696" i="11"/>
  <c r="G696" i="11"/>
  <c r="H696" i="11"/>
  <c r="I696" i="11"/>
  <c r="J696" i="11"/>
  <c r="K696" i="11"/>
  <c r="L696" i="11"/>
  <c r="M696" i="11"/>
  <c r="F697" i="11"/>
  <c r="G697" i="11"/>
  <c r="H697" i="11"/>
  <c r="I697" i="11"/>
  <c r="J697" i="11"/>
  <c r="K697" i="11"/>
  <c r="L697" i="11"/>
  <c r="M697" i="11"/>
  <c r="F698" i="11"/>
  <c r="G698" i="11"/>
  <c r="H698" i="11"/>
  <c r="I698" i="11"/>
  <c r="J698" i="11"/>
  <c r="K698" i="11"/>
  <c r="L698" i="11"/>
  <c r="M698" i="11"/>
  <c r="F699" i="11"/>
  <c r="G699" i="11"/>
  <c r="H699" i="11"/>
  <c r="I699" i="11"/>
  <c r="J699" i="11"/>
  <c r="K699" i="11"/>
  <c r="L699" i="11"/>
  <c r="M699" i="11"/>
  <c r="F700" i="11"/>
  <c r="G700" i="11"/>
  <c r="H700" i="11"/>
  <c r="I700" i="11"/>
  <c r="J700" i="11"/>
  <c r="K700" i="11"/>
  <c r="L700" i="11"/>
  <c r="M700" i="11"/>
  <c r="F701" i="11"/>
  <c r="G701" i="11"/>
  <c r="H701" i="11"/>
  <c r="I701" i="11"/>
  <c r="J701" i="11"/>
  <c r="K701" i="11"/>
  <c r="L701" i="11"/>
  <c r="M701" i="11"/>
  <c r="F702" i="11"/>
  <c r="G702" i="11"/>
  <c r="H702" i="11"/>
  <c r="I702" i="11"/>
  <c r="J702" i="11"/>
  <c r="K702" i="11"/>
  <c r="L702" i="11"/>
  <c r="M702" i="11"/>
  <c r="F703" i="11"/>
  <c r="G703" i="11"/>
  <c r="H703" i="11"/>
  <c r="I703" i="11"/>
  <c r="J703" i="11"/>
  <c r="K703" i="11"/>
  <c r="L703" i="11"/>
  <c r="M703" i="11"/>
  <c r="F704" i="11"/>
  <c r="G704" i="11"/>
  <c r="H704" i="11"/>
  <c r="I704" i="11"/>
  <c r="J704" i="11"/>
  <c r="K704" i="11"/>
  <c r="L704" i="11"/>
  <c r="M704" i="11"/>
  <c r="F705" i="11"/>
  <c r="G705" i="11"/>
  <c r="H705" i="11"/>
  <c r="I705" i="11"/>
  <c r="J705" i="11"/>
  <c r="K705" i="11"/>
  <c r="L705" i="11"/>
  <c r="M705" i="11"/>
  <c r="F706" i="11"/>
  <c r="G706" i="11"/>
  <c r="H706" i="11"/>
  <c r="I706" i="11"/>
  <c r="J706" i="11"/>
  <c r="K706" i="11"/>
  <c r="L706" i="11"/>
  <c r="M706" i="11"/>
  <c r="F707" i="11"/>
  <c r="G707" i="11"/>
  <c r="H707" i="11"/>
  <c r="I707" i="11"/>
  <c r="J707" i="11"/>
  <c r="K707" i="11"/>
  <c r="L707" i="11"/>
  <c r="M707" i="11"/>
  <c r="F708" i="11"/>
  <c r="G708" i="11"/>
  <c r="H708" i="11"/>
  <c r="I708" i="11"/>
  <c r="J708" i="11"/>
  <c r="K708" i="11"/>
  <c r="L708" i="11"/>
  <c r="M708" i="11"/>
  <c r="F709" i="11"/>
  <c r="G709" i="11"/>
  <c r="H709" i="11"/>
  <c r="I709" i="11"/>
  <c r="J709" i="11"/>
  <c r="K709" i="11"/>
  <c r="L709" i="11"/>
  <c r="M709" i="11"/>
  <c r="F710" i="11"/>
  <c r="G710" i="11"/>
  <c r="H710" i="11"/>
  <c r="I710" i="11"/>
  <c r="J710" i="11"/>
  <c r="K710" i="11"/>
  <c r="L710" i="11"/>
  <c r="M710" i="11"/>
  <c r="F711" i="11"/>
  <c r="G711" i="11"/>
  <c r="H711" i="11"/>
  <c r="I711" i="11"/>
  <c r="J711" i="11"/>
  <c r="K711" i="11"/>
  <c r="L711" i="11"/>
  <c r="M711" i="11"/>
  <c r="F712" i="11"/>
  <c r="G712" i="11"/>
  <c r="H712" i="11"/>
  <c r="I712" i="11"/>
  <c r="J712" i="11"/>
  <c r="K712" i="11"/>
  <c r="L712" i="11"/>
  <c r="M712" i="11"/>
  <c r="F713" i="11"/>
  <c r="G713" i="11"/>
  <c r="H713" i="11"/>
  <c r="I713" i="11"/>
  <c r="J713" i="11"/>
  <c r="K713" i="11"/>
  <c r="L713" i="11"/>
  <c r="M713" i="11"/>
  <c r="F714" i="11"/>
  <c r="G714" i="11"/>
  <c r="H714" i="11"/>
  <c r="I714" i="11"/>
  <c r="J714" i="11"/>
  <c r="K714" i="11"/>
  <c r="L714" i="11"/>
  <c r="M714" i="11"/>
  <c r="F715" i="11"/>
  <c r="G715" i="11"/>
  <c r="H715" i="11"/>
  <c r="I715" i="11"/>
  <c r="J715" i="11"/>
  <c r="K715" i="11"/>
  <c r="L715" i="11"/>
  <c r="M715" i="11"/>
  <c r="F716" i="11"/>
  <c r="G716" i="11"/>
  <c r="H716" i="11"/>
  <c r="I716" i="11"/>
  <c r="J716" i="11"/>
  <c r="K716" i="11"/>
  <c r="L716" i="11"/>
  <c r="M716" i="11"/>
  <c r="F717" i="11"/>
  <c r="G717" i="11"/>
  <c r="H717" i="11"/>
  <c r="I717" i="11"/>
  <c r="J717" i="11"/>
  <c r="K717" i="11"/>
  <c r="L717" i="11"/>
  <c r="M717" i="11"/>
  <c r="F718" i="11"/>
  <c r="G718" i="11"/>
  <c r="H718" i="11"/>
  <c r="I718" i="11"/>
  <c r="J718" i="11"/>
  <c r="K718" i="11"/>
  <c r="L718" i="11"/>
  <c r="M718" i="11"/>
  <c r="F719" i="11"/>
  <c r="G719" i="11"/>
  <c r="H719" i="11"/>
  <c r="I719" i="11"/>
  <c r="J719" i="11"/>
  <c r="K719" i="11"/>
  <c r="L719" i="11"/>
  <c r="M719" i="11"/>
  <c r="F720" i="11"/>
  <c r="G720" i="11"/>
  <c r="H720" i="11"/>
  <c r="I720" i="11"/>
  <c r="J720" i="11"/>
  <c r="K720" i="11"/>
  <c r="L720" i="11"/>
  <c r="M720" i="11"/>
  <c r="F721" i="11"/>
  <c r="G721" i="11"/>
  <c r="H721" i="11"/>
  <c r="I721" i="11"/>
  <c r="J721" i="11"/>
  <c r="K721" i="11"/>
  <c r="L721" i="11"/>
  <c r="M721" i="11"/>
  <c r="F722" i="11"/>
  <c r="G722" i="11"/>
  <c r="H722" i="11"/>
  <c r="I722" i="11"/>
  <c r="J722" i="11"/>
  <c r="K722" i="11"/>
  <c r="L722" i="11"/>
  <c r="M722" i="11"/>
  <c r="F723" i="11"/>
  <c r="G723" i="11"/>
  <c r="H723" i="11"/>
  <c r="I723" i="11"/>
  <c r="J723" i="11"/>
  <c r="K723" i="11"/>
  <c r="L723" i="11"/>
  <c r="M723" i="11"/>
  <c r="F724" i="11"/>
  <c r="G724" i="11"/>
  <c r="H724" i="11"/>
  <c r="I724" i="11"/>
  <c r="J724" i="11"/>
  <c r="K724" i="11"/>
  <c r="L724" i="11"/>
  <c r="M724" i="11"/>
  <c r="F725" i="11"/>
  <c r="G725" i="11"/>
  <c r="H725" i="11"/>
  <c r="I725" i="11"/>
  <c r="J725" i="11"/>
  <c r="K725" i="11"/>
  <c r="L725" i="11"/>
  <c r="M725" i="11"/>
  <c r="F726" i="11"/>
  <c r="G726" i="11"/>
  <c r="H726" i="11"/>
  <c r="I726" i="11"/>
  <c r="J726" i="11"/>
  <c r="K726" i="11"/>
  <c r="L726" i="11"/>
  <c r="M726" i="11"/>
  <c r="F727" i="11"/>
  <c r="G727" i="11"/>
  <c r="H727" i="11"/>
  <c r="I727" i="11"/>
  <c r="J727" i="11"/>
  <c r="K727" i="11"/>
  <c r="L727" i="11"/>
  <c r="M727" i="11"/>
  <c r="F728" i="11"/>
  <c r="G728" i="11"/>
  <c r="H728" i="11"/>
  <c r="I728" i="11"/>
  <c r="J728" i="11"/>
  <c r="K728" i="11"/>
  <c r="L728" i="11"/>
  <c r="M728" i="11"/>
  <c r="F729" i="11"/>
  <c r="G729" i="11"/>
  <c r="H729" i="11"/>
  <c r="I729" i="11"/>
  <c r="J729" i="11"/>
  <c r="K729" i="11"/>
  <c r="L729" i="11"/>
  <c r="M729" i="11"/>
  <c r="F730" i="11"/>
  <c r="G730" i="11"/>
  <c r="H730" i="11"/>
  <c r="I730" i="11"/>
  <c r="J730" i="11"/>
  <c r="K730" i="11"/>
  <c r="L730" i="11"/>
  <c r="M730" i="11"/>
  <c r="F731" i="11"/>
  <c r="G731" i="11"/>
  <c r="H731" i="11"/>
  <c r="I731" i="11"/>
  <c r="J731" i="11"/>
  <c r="K731" i="11"/>
  <c r="L731" i="11"/>
  <c r="M731" i="11"/>
  <c r="F732" i="11"/>
  <c r="G732" i="11"/>
  <c r="H732" i="11"/>
  <c r="I732" i="11"/>
  <c r="J732" i="11"/>
  <c r="K732" i="11"/>
  <c r="L732" i="11"/>
  <c r="M732" i="11"/>
  <c r="F733" i="11"/>
  <c r="G733" i="11"/>
  <c r="H733" i="11"/>
  <c r="I733" i="11"/>
  <c r="J733" i="11"/>
  <c r="K733" i="11"/>
  <c r="L733" i="11"/>
  <c r="M733" i="11"/>
  <c r="F734" i="11"/>
  <c r="G734" i="11"/>
  <c r="H734" i="11"/>
  <c r="I734" i="11"/>
  <c r="J734" i="11"/>
  <c r="K734" i="11"/>
  <c r="L734" i="11"/>
  <c r="M734" i="11"/>
  <c r="F735" i="11"/>
  <c r="G735" i="11"/>
  <c r="H735" i="11"/>
  <c r="I735" i="11"/>
  <c r="J735" i="11"/>
  <c r="K735" i="11"/>
  <c r="L735" i="11"/>
  <c r="M735" i="11"/>
  <c r="F736" i="11"/>
  <c r="G736" i="11"/>
  <c r="H736" i="11"/>
  <c r="I736" i="11"/>
  <c r="J736" i="11"/>
  <c r="K736" i="11"/>
  <c r="L736" i="11"/>
  <c r="M736" i="11"/>
  <c r="F737" i="11"/>
  <c r="G737" i="11"/>
  <c r="H737" i="11"/>
  <c r="I737" i="11"/>
  <c r="J737" i="11"/>
  <c r="K737" i="11"/>
  <c r="L737" i="11"/>
  <c r="M737" i="11"/>
  <c r="F738" i="11"/>
  <c r="G738" i="11"/>
  <c r="H738" i="11"/>
  <c r="I738" i="11"/>
  <c r="J738" i="11"/>
  <c r="K738" i="11"/>
  <c r="L738" i="11"/>
  <c r="M738" i="11"/>
  <c r="F739" i="11"/>
  <c r="G739" i="11"/>
  <c r="H739" i="11"/>
  <c r="I739" i="11"/>
  <c r="J739" i="11"/>
  <c r="K739" i="11"/>
  <c r="L739" i="11"/>
  <c r="M739" i="11"/>
  <c r="F740" i="11"/>
  <c r="G740" i="11"/>
  <c r="H740" i="11"/>
  <c r="I740" i="11"/>
  <c r="J740" i="11"/>
  <c r="K740" i="11"/>
  <c r="L740" i="11"/>
  <c r="M740" i="11"/>
  <c r="F741" i="11"/>
  <c r="G741" i="11"/>
  <c r="H741" i="11"/>
  <c r="I741" i="11"/>
  <c r="J741" i="11"/>
  <c r="K741" i="11"/>
  <c r="L741" i="11"/>
  <c r="M741" i="11"/>
  <c r="F742" i="11"/>
  <c r="G742" i="11"/>
  <c r="H742" i="11"/>
  <c r="I742" i="11"/>
  <c r="J742" i="11"/>
  <c r="K742" i="11"/>
  <c r="L742" i="11"/>
  <c r="M742" i="11"/>
  <c r="F743" i="11"/>
  <c r="G743" i="11"/>
  <c r="H743" i="11"/>
  <c r="I743" i="11"/>
  <c r="J743" i="11"/>
  <c r="K743" i="11"/>
  <c r="L743" i="11"/>
  <c r="M743" i="11"/>
  <c r="F744" i="11"/>
  <c r="G744" i="11"/>
  <c r="H744" i="11"/>
  <c r="I744" i="11"/>
  <c r="J744" i="11"/>
  <c r="K744" i="11"/>
  <c r="L744" i="11"/>
  <c r="M744" i="11"/>
  <c r="F745" i="11"/>
  <c r="G745" i="11"/>
  <c r="H745" i="11"/>
  <c r="I745" i="11"/>
  <c r="J745" i="11"/>
  <c r="K745" i="11"/>
  <c r="L745" i="11"/>
  <c r="M745" i="11"/>
  <c r="F746" i="11"/>
  <c r="G746" i="11"/>
  <c r="H746" i="11"/>
  <c r="I746" i="11"/>
  <c r="J746" i="11"/>
  <c r="K746" i="11"/>
  <c r="L746" i="11"/>
  <c r="M746" i="11"/>
  <c r="F747" i="11"/>
  <c r="G747" i="11"/>
  <c r="H747" i="11"/>
  <c r="I747" i="11"/>
  <c r="J747" i="11"/>
  <c r="K747" i="11"/>
  <c r="L747" i="11"/>
  <c r="M747" i="11"/>
  <c r="F748" i="11"/>
  <c r="G748" i="11"/>
  <c r="H748" i="11"/>
  <c r="I748" i="11"/>
  <c r="J748" i="11"/>
  <c r="K748" i="11"/>
  <c r="L748" i="11"/>
  <c r="M748" i="11"/>
  <c r="F749" i="11"/>
  <c r="G749" i="11"/>
  <c r="H749" i="11"/>
  <c r="I749" i="11"/>
  <c r="J749" i="11"/>
  <c r="K749" i="11"/>
  <c r="L749" i="11"/>
  <c r="M749" i="11"/>
  <c r="F750" i="11"/>
  <c r="G750" i="11"/>
  <c r="H750" i="11"/>
  <c r="I750" i="11"/>
  <c r="J750" i="11"/>
  <c r="K750" i="11"/>
  <c r="L750" i="11"/>
  <c r="M750" i="11"/>
  <c r="F751" i="11"/>
  <c r="G751" i="11"/>
  <c r="H751" i="11"/>
  <c r="I751" i="11"/>
  <c r="J751" i="11"/>
  <c r="K751" i="11"/>
  <c r="L751" i="11"/>
  <c r="M751" i="11"/>
  <c r="F752" i="11"/>
  <c r="G752" i="11"/>
  <c r="H752" i="11"/>
  <c r="I752" i="11"/>
  <c r="J752" i="11"/>
  <c r="K752" i="11"/>
  <c r="L752" i="11"/>
  <c r="M752" i="11"/>
  <c r="F753" i="11"/>
  <c r="G753" i="11"/>
  <c r="H753" i="11"/>
  <c r="I753" i="11"/>
  <c r="J753" i="11"/>
  <c r="K753" i="11"/>
  <c r="L753" i="11"/>
  <c r="M753" i="11"/>
  <c r="F754" i="11"/>
  <c r="G754" i="11"/>
  <c r="H754" i="11"/>
  <c r="I754" i="11"/>
  <c r="J754" i="11"/>
  <c r="K754" i="11"/>
  <c r="L754" i="11"/>
  <c r="M754" i="11"/>
  <c r="F755" i="11"/>
  <c r="G755" i="11"/>
  <c r="H755" i="11"/>
  <c r="I755" i="11"/>
  <c r="J755" i="11"/>
  <c r="K755" i="11"/>
  <c r="L755" i="11"/>
  <c r="M755" i="11"/>
  <c r="F756" i="11"/>
  <c r="G756" i="11"/>
  <c r="H756" i="11"/>
  <c r="I756" i="11"/>
  <c r="J756" i="11"/>
  <c r="K756" i="11"/>
  <c r="L756" i="11"/>
  <c r="M756" i="11"/>
  <c r="F757" i="11"/>
  <c r="G757" i="11"/>
  <c r="H757" i="11"/>
  <c r="I757" i="11"/>
  <c r="J757" i="11"/>
  <c r="K757" i="11"/>
  <c r="L757" i="11"/>
  <c r="M757" i="11"/>
  <c r="F758" i="11"/>
  <c r="G758" i="11"/>
  <c r="H758" i="11"/>
  <c r="I758" i="11"/>
  <c r="J758" i="11"/>
  <c r="K758" i="11"/>
  <c r="L758" i="11"/>
  <c r="M758" i="11"/>
  <c r="F759" i="11"/>
  <c r="G759" i="11"/>
  <c r="H759" i="11"/>
  <c r="I759" i="11"/>
  <c r="J759" i="11"/>
  <c r="K759" i="11"/>
  <c r="L759" i="11"/>
  <c r="M759" i="11"/>
  <c r="F760" i="11"/>
  <c r="G760" i="11"/>
  <c r="H760" i="11"/>
  <c r="I760" i="11"/>
  <c r="J760" i="11"/>
  <c r="K760" i="11"/>
  <c r="L760" i="11"/>
  <c r="M760" i="11"/>
  <c r="F761" i="11"/>
  <c r="G761" i="11"/>
  <c r="H761" i="11"/>
  <c r="I761" i="11"/>
  <c r="J761" i="11"/>
  <c r="K761" i="11"/>
  <c r="L761" i="11"/>
  <c r="M761" i="11"/>
  <c r="F762" i="11"/>
  <c r="G762" i="11"/>
  <c r="H762" i="11"/>
  <c r="I762" i="11"/>
  <c r="J762" i="11"/>
  <c r="K762" i="11"/>
  <c r="L762" i="11"/>
  <c r="M762" i="11"/>
  <c r="F763" i="11"/>
  <c r="G763" i="11"/>
  <c r="H763" i="11"/>
  <c r="I763" i="11"/>
  <c r="J763" i="11"/>
  <c r="K763" i="11"/>
  <c r="L763" i="11"/>
  <c r="M763" i="11"/>
  <c r="F764" i="11"/>
  <c r="G764" i="11"/>
  <c r="H764" i="11"/>
  <c r="I764" i="11"/>
  <c r="J764" i="11"/>
  <c r="K764" i="11"/>
  <c r="L764" i="11"/>
  <c r="M764" i="11"/>
  <c r="F765" i="11"/>
  <c r="G765" i="11"/>
  <c r="H765" i="11"/>
  <c r="I765" i="11"/>
  <c r="J765" i="11"/>
  <c r="K765" i="11"/>
  <c r="L765" i="11"/>
  <c r="M765" i="11"/>
  <c r="F766" i="11"/>
  <c r="G766" i="11"/>
  <c r="H766" i="11"/>
  <c r="I766" i="11"/>
  <c r="J766" i="11"/>
  <c r="K766" i="11"/>
  <c r="L766" i="11"/>
  <c r="M766" i="11"/>
  <c r="F767" i="11"/>
  <c r="G767" i="11"/>
  <c r="H767" i="11"/>
  <c r="I767" i="11"/>
  <c r="J767" i="11"/>
  <c r="K767" i="11"/>
  <c r="L767" i="11"/>
  <c r="M767" i="11"/>
  <c r="F768" i="11"/>
  <c r="G768" i="11"/>
  <c r="H768" i="11"/>
  <c r="I768" i="11"/>
  <c r="J768" i="11"/>
  <c r="K768" i="11"/>
  <c r="L768" i="11"/>
  <c r="M768" i="11"/>
  <c r="F769" i="11"/>
  <c r="G769" i="11"/>
  <c r="H769" i="11"/>
  <c r="I769" i="11"/>
  <c r="J769" i="11"/>
  <c r="K769" i="11"/>
  <c r="L769" i="11"/>
  <c r="M769" i="11"/>
  <c r="F770" i="11"/>
  <c r="G770" i="11"/>
  <c r="H770" i="11"/>
  <c r="I770" i="11"/>
  <c r="J770" i="11"/>
  <c r="K770" i="11"/>
  <c r="L770" i="11"/>
  <c r="M770" i="11"/>
  <c r="F771" i="11"/>
  <c r="G771" i="11"/>
  <c r="H771" i="11"/>
  <c r="I771" i="11"/>
  <c r="J771" i="11"/>
  <c r="K771" i="11"/>
  <c r="L771" i="11"/>
  <c r="M771" i="11"/>
  <c r="F772" i="11"/>
  <c r="G772" i="11"/>
  <c r="H772" i="11"/>
  <c r="I772" i="11"/>
  <c r="J772" i="11"/>
  <c r="K772" i="11"/>
  <c r="L772" i="11"/>
  <c r="M772" i="11"/>
  <c r="F773" i="11"/>
  <c r="G773" i="11"/>
  <c r="H773" i="11"/>
  <c r="I773" i="11"/>
  <c r="J773" i="11"/>
  <c r="K773" i="11"/>
  <c r="L773" i="11"/>
  <c r="M773" i="11"/>
  <c r="F774" i="11"/>
  <c r="G774" i="11"/>
  <c r="H774" i="11"/>
  <c r="I774" i="11"/>
  <c r="J774" i="11"/>
  <c r="K774" i="11"/>
  <c r="L774" i="11"/>
  <c r="M774" i="11"/>
  <c r="F775" i="11"/>
  <c r="G775" i="11"/>
  <c r="H775" i="11"/>
  <c r="I775" i="11"/>
  <c r="J775" i="11"/>
  <c r="K775" i="11"/>
  <c r="L775" i="11"/>
  <c r="M775" i="11"/>
  <c r="F776" i="11"/>
  <c r="G776" i="11"/>
  <c r="H776" i="11"/>
  <c r="I776" i="11"/>
  <c r="J776" i="11"/>
  <c r="K776" i="11"/>
  <c r="L776" i="11"/>
  <c r="M776" i="11"/>
  <c r="F777" i="11"/>
  <c r="G777" i="11"/>
  <c r="H777" i="11"/>
  <c r="I777" i="11"/>
  <c r="J777" i="11"/>
  <c r="K777" i="11"/>
  <c r="L777" i="11"/>
  <c r="M777" i="11"/>
  <c r="F778" i="11"/>
  <c r="G778" i="11"/>
  <c r="H778" i="11"/>
  <c r="I778" i="11"/>
  <c r="J778" i="11"/>
  <c r="K778" i="11"/>
  <c r="L778" i="11"/>
  <c r="M778" i="11"/>
  <c r="F779" i="11"/>
  <c r="G779" i="11"/>
  <c r="H779" i="11"/>
  <c r="I779" i="11"/>
  <c r="J779" i="11"/>
  <c r="K779" i="11"/>
  <c r="L779" i="11"/>
  <c r="M779" i="11"/>
  <c r="F780" i="11"/>
  <c r="G780" i="11"/>
  <c r="H780" i="11"/>
  <c r="I780" i="11"/>
  <c r="J780" i="11"/>
  <c r="K780" i="11"/>
  <c r="L780" i="11"/>
  <c r="M780" i="11"/>
  <c r="F781" i="11"/>
  <c r="G781" i="11"/>
  <c r="H781" i="11"/>
  <c r="I781" i="11"/>
  <c r="J781" i="11"/>
  <c r="K781" i="11"/>
  <c r="L781" i="11"/>
  <c r="M781" i="11"/>
  <c r="F782" i="11"/>
  <c r="G782" i="11"/>
  <c r="H782" i="11"/>
  <c r="I782" i="11"/>
  <c r="J782" i="11"/>
  <c r="K782" i="11"/>
  <c r="L782" i="11"/>
  <c r="M782" i="11"/>
  <c r="F783" i="11"/>
  <c r="G783" i="11"/>
  <c r="H783" i="11"/>
  <c r="I783" i="11"/>
  <c r="J783" i="11"/>
  <c r="K783" i="11"/>
  <c r="L783" i="11"/>
  <c r="M783" i="11"/>
  <c r="F784" i="11"/>
  <c r="G784" i="11"/>
  <c r="H784" i="11"/>
  <c r="I784" i="11"/>
  <c r="J784" i="11"/>
  <c r="K784" i="11"/>
  <c r="L784" i="11"/>
  <c r="M784" i="11"/>
  <c r="F785" i="11"/>
  <c r="G785" i="11"/>
  <c r="H785" i="11"/>
  <c r="I785" i="11"/>
  <c r="J785" i="11"/>
  <c r="K785" i="11"/>
  <c r="L785" i="11"/>
  <c r="M785" i="11"/>
  <c r="F786" i="11"/>
  <c r="G786" i="11"/>
  <c r="H786" i="11"/>
  <c r="I786" i="11"/>
  <c r="J786" i="11"/>
  <c r="K786" i="11"/>
  <c r="L786" i="11"/>
  <c r="M786" i="11"/>
  <c r="F787" i="11"/>
  <c r="G787" i="11"/>
  <c r="H787" i="11"/>
  <c r="I787" i="11"/>
  <c r="J787" i="11"/>
  <c r="K787" i="11"/>
  <c r="L787" i="11"/>
  <c r="M787" i="11"/>
  <c r="F788" i="11"/>
  <c r="G788" i="11"/>
  <c r="H788" i="11"/>
  <c r="I788" i="11"/>
  <c r="J788" i="11"/>
  <c r="K788" i="11"/>
  <c r="L788" i="11"/>
  <c r="M788" i="11"/>
  <c r="F789" i="11"/>
  <c r="G789" i="11"/>
  <c r="H789" i="11"/>
  <c r="I789" i="11"/>
  <c r="J789" i="11"/>
  <c r="K789" i="11"/>
  <c r="L789" i="11"/>
  <c r="M789" i="11"/>
  <c r="F790" i="11"/>
  <c r="G790" i="11"/>
  <c r="H790" i="11"/>
  <c r="I790" i="11"/>
  <c r="J790" i="11"/>
  <c r="K790" i="11"/>
  <c r="L790" i="11"/>
  <c r="M790" i="11"/>
  <c r="F791" i="11"/>
  <c r="G791" i="11"/>
  <c r="H791" i="11"/>
  <c r="I791" i="11"/>
  <c r="J791" i="11"/>
  <c r="K791" i="11"/>
  <c r="L791" i="11"/>
  <c r="M791" i="11"/>
  <c r="F792" i="11"/>
  <c r="G792" i="11"/>
  <c r="H792" i="11"/>
  <c r="I792" i="11"/>
  <c r="J792" i="11"/>
  <c r="K792" i="11"/>
  <c r="L792" i="11"/>
  <c r="M792" i="11"/>
  <c r="F793" i="11"/>
  <c r="G793" i="11"/>
  <c r="H793" i="11"/>
  <c r="I793" i="11"/>
  <c r="J793" i="11"/>
  <c r="K793" i="11"/>
  <c r="L793" i="11"/>
  <c r="M793" i="11"/>
  <c r="F794" i="11"/>
  <c r="G794" i="11"/>
  <c r="H794" i="11"/>
  <c r="I794" i="11"/>
  <c r="J794" i="11"/>
  <c r="K794" i="11"/>
  <c r="L794" i="11"/>
  <c r="M794" i="11"/>
  <c r="F795" i="11"/>
  <c r="G795" i="11"/>
  <c r="H795" i="11"/>
  <c r="I795" i="11"/>
  <c r="J795" i="11"/>
  <c r="K795" i="11"/>
  <c r="L795" i="11"/>
  <c r="M795" i="11"/>
  <c r="F796" i="11"/>
  <c r="G796" i="11"/>
  <c r="H796" i="11"/>
  <c r="I796" i="11"/>
  <c r="J796" i="11"/>
  <c r="K796" i="11"/>
  <c r="L796" i="11"/>
  <c r="M796" i="11"/>
  <c r="F797" i="11"/>
  <c r="G797" i="11"/>
  <c r="H797" i="11"/>
  <c r="I797" i="11"/>
  <c r="J797" i="11"/>
  <c r="K797" i="11"/>
  <c r="L797" i="11"/>
  <c r="M797" i="11"/>
  <c r="F798" i="11"/>
  <c r="G798" i="11"/>
  <c r="H798" i="11"/>
  <c r="I798" i="11"/>
  <c r="J798" i="11"/>
  <c r="K798" i="11"/>
  <c r="L798" i="11"/>
  <c r="M798" i="11"/>
  <c r="F799" i="11"/>
  <c r="G799" i="11"/>
  <c r="H799" i="11"/>
  <c r="I799" i="11"/>
  <c r="J799" i="11"/>
  <c r="K799" i="11"/>
  <c r="L799" i="11"/>
  <c r="M799" i="11"/>
  <c r="F800" i="11"/>
  <c r="G800" i="11"/>
  <c r="H800" i="11"/>
  <c r="I800" i="11"/>
  <c r="J800" i="11"/>
  <c r="K800" i="11"/>
  <c r="L800" i="11"/>
  <c r="M800" i="11"/>
  <c r="F801" i="11"/>
  <c r="G801" i="11"/>
  <c r="H801" i="11"/>
  <c r="I801" i="11"/>
  <c r="J801" i="11"/>
  <c r="K801" i="11"/>
  <c r="L801" i="11"/>
  <c r="M801" i="11"/>
  <c r="F802" i="11"/>
  <c r="G802" i="11"/>
  <c r="H802" i="11"/>
  <c r="I802" i="11"/>
  <c r="J802" i="11"/>
  <c r="K802" i="11"/>
  <c r="L802" i="11"/>
  <c r="M802" i="11"/>
  <c r="F803" i="11"/>
  <c r="G803" i="11"/>
  <c r="H803" i="11"/>
  <c r="I803" i="11"/>
  <c r="J803" i="11"/>
  <c r="K803" i="11"/>
  <c r="L803" i="11"/>
  <c r="M803" i="11"/>
  <c r="F804" i="11"/>
  <c r="G804" i="11"/>
  <c r="H804" i="11"/>
  <c r="I804" i="11"/>
  <c r="J804" i="11"/>
  <c r="K804" i="11"/>
  <c r="L804" i="11"/>
  <c r="M804" i="11"/>
  <c r="F805" i="11"/>
  <c r="G805" i="11"/>
  <c r="H805" i="11"/>
  <c r="I805" i="11"/>
  <c r="J805" i="11"/>
  <c r="K805" i="11"/>
  <c r="L805" i="11"/>
  <c r="M805" i="11"/>
  <c r="F806" i="11"/>
  <c r="G806" i="11"/>
  <c r="H806" i="11"/>
  <c r="I806" i="11"/>
  <c r="J806" i="11"/>
  <c r="K806" i="11"/>
  <c r="L806" i="11"/>
  <c r="M806" i="11"/>
  <c r="F807" i="11"/>
  <c r="G807" i="11"/>
  <c r="H807" i="11"/>
  <c r="I807" i="11"/>
  <c r="J807" i="11"/>
  <c r="K807" i="11"/>
  <c r="L807" i="11"/>
  <c r="M807" i="11"/>
  <c r="F808" i="11"/>
  <c r="G808" i="11"/>
  <c r="H808" i="11"/>
  <c r="I808" i="11"/>
  <c r="J808" i="11"/>
  <c r="K808" i="11"/>
  <c r="L808" i="11"/>
  <c r="M808" i="11"/>
  <c r="F809" i="11"/>
  <c r="G809" i="11"/>
  <c r="H809" i="11"/>
  <c r="I809" i="11"/>
  <c r="J809" i="11"/>
  <c r="K809" i="11"/>
  <c r="L809" i="11"/>
  <c r="M809" i="11"/>
  <c r="F810" i="11"/>
  <c r="G810" i="11"/>
  <c r="H810" i="11"/>
  <c r="I810" i="11"/>
  <c r="J810" i="11"/>
  <c r="K810" i="11"/>
  <c r="L810" i="11"/>
  <c r="M810" i="11"/>
  <c r="F811" i="11"/>
  <c r="G811" i="11"/>
  <c r="H811" i="11"/>
  <c r="I811" i="11"/>
  <c r="J811" i="11"/>
  <c r="K811" i="11"/>
  <c r="L811" i="11"/>
  <c r="M811" i="11"/>
  <c r="F812" i="11"/>
  <c r="G812" i="11"/>
  <c r="H812" i="11"/>
  <c r="I812" i="11"/>
  <c r="J812" i="11"/>
  <c r="K812" i="11"/>
  <c r="L812" i="11"/>
  <c r="M812" i="11"/>
  <c r="F813" i="11"/>
  <c r="G813" i="11"/>
  <c r="H813" i="11"/>
  <c r="I813" i="11"/>
  <c r="J813" i="11"/>
  <c r="K813" i="11"/>
  <c r="L813" i="11"/>
  <c r="M813" i="11"/>
  <c r="F814" i="11"/>
  <c r="G814" i="11"/>
  <c r="H814" i="11"/>
  <c r="I814" i="11"/>
  <c r="J814" i="11"/>
  <c r="K814" i="11"/>
  <c r="L814" i="11"/>
  <c r="M814" i="11"/>
  <c r="F815" i="11"/>
  <c r="G815" i="11"/>
  <c r="H815" i="11"/>
  <c r="I815" i="11"/>
  <c r="J815" i="11"/>
  <c r="K815" i="11"/>
  <c r="L815" i="11"/>
  <c r="M815" i="11"/>
  <c r="F816" i="11"/>
  <c r="G816" i="11"/>
  <c r="H816" i="11"/>
  <c r="J816" i="11"/>
  <c r="K816" i="11"/>
  <c r="L816" i="11"/>
  <c r="M816" i="11"/>
  <c r="F817" i="11"/>
  <c r="G817" i="11"/>
  <c r="H817" i="11"/>
  <c r="I817" i="11"/>
  <c r="J817" i="11"/>
  <c r="K817" i="11"/>
  <c r="L817" i="11"/>
  <c r="M817" i="11"/>
  <c r="F818" i="11"/>
  <c r="G818" i="11"/>
  <c r="H818" i="11"/>
  <c r="I818" i="11"/>
  <c r="J818" i="11"/>
  <c r="K818" i="11"/>
  <c r="L818" i="11"/>
  <c r="M818" i="11"/>
  <c r="F819" i="11"/>
  <c r="G819" i="11"/>
  <c r="H819" i="11"/>
  <c r="I819" i="11"/>
  <c r="J819" i="11"/>
  <c r="K819" i="11"/>
  <c r="L819" i="11"/>
  <c r="M819" i="11"/>
  <c r="F820" i="11"/>
  <c r="G820" i="11"/>
  <c r="H820" i="11"/>
  <c r="I820" i="11"/>
  <c r="J820" i="11"/>
  <c r="K820" i="11"/>
  <c r="L820" i="11"/>
  <c r="M820" i="11"/>
  <c r="F821" i="11"/>
  <c r="G821" i="11"/>
  <c r="H821" i="11"/>
  <c r="I821" i="11"/>
  <c r="J821" i="11"/>
  <c r="K821" i="11"/>
  <c r="L821" i="11"/>
  <c r="M821" i="11"/>
  <c r="F822" i="11"/>
  <c r="G822" i="11"/>
  <c r="H822" i="11"/>
  <c r="I822" i="11"/>
  <c r="J822" i="11"/>
  <c r="K822" i="11"/>
  <c r="L822" i="11"/>
  <c r="M822" i="11"/>
  <c r="F823" i="11"/>
  <c r="G823" i="11"/>
  <c r="H823" i="11"/>
  <c r="I823" i="11"/>
  <c r="J823" i="11"/>
  <c r="K823" i="11"/>
  <c r="L823" i="11"/>
  <c r="M823" i="11"/>
  <c r="F824" i="11"/>
  <c r="G824" i="11"/>
  <c r="H824" i="11"/>
  <c r="I824" i="11"/>
  <c r="J824" i="11"/>
  <c r="K824" i="11"/>
  <c r="L824" i="11"/>
  <c r="M824" i="11"/>
  <c r="F825" i="11"/>
  <c r="G825" i="11"/>
  <c r="H825" i="11"/>
  <c r="I825" i="11"/>
  <c r="J825" i="11"/>
  <c r="K825" i="11"/>
  <c r="L825" i="11"/>
  <c r="M825" i="11"/>
  <c r="F826" i="11"/>
  <c r="G826" i="11"/>
  <c r="H826" i="11"/>
  <c r="I826" i="11"/>
  <c r="J826" i="11"/>
  <c r="K826" i="11"/>
  <c r="L826" i="11"/>
  <c r="M826" i="11"/>
  <c r="F827" i="11"/>
  <c r="G827" i="11"/>
  <c r="H827" i="11"/>
  <c r="I827" i="11"/>
  <c r="J827" i="11"/>
  <c r="K827" i="11"/>
  <c r="L827" i="11"/>
  <c r="M827" i="11"/>
  <c r="F828" i="11"/>
  <c r="G828" i="11"/>
  <c r="H828" i="11"/>
  <c r="I828" i="11"/>
  <c r="J828" i="11"/>
  <c r="K828" i="11"/>
  <c r="L828" i="11"/>
  <c r="M828" i="11"/>
  <c r="F829" i="11"/>
  <c r="G829" i="11"/>
  <c r="H829" i="11"/>
  <c r="I829" i="11"/>
  <c r="J829" i="11"/>
  <c r="K829" i="11"/>
  <c r="L829" i="11"/>
  <c r="M829" i="11"/>
  <c r="F830" i="11"/>
  <c r="G830" i="11"/>
  <c r="H830" i="11"/>
  <c r="I830" i="11"/>
  <c r="J830" i="11"/>
  <c r="K830" i="11"/>
  <c r="L830" i="11"/>
  <c r="M830" i="11"/>
  <c r="F831" i="11"/>
  <c r="G831" i="11"/>
  <c r="H831" i="11"/>
  <c r="I831" i="11"/>
  <c r="J831" i="11"/>
  <c r="K831" i="11"/>
  <c r="L831" i="11"/>
  <c r="M831" i="11"/>
  <c r="F832" i="11"/>
  <c r="G832" i="11"/>
  <c r="H832" i="11"/>
  <c r="I832" i="11"/>
  <c r="J832" i="11"/>
  <c r="K832" i="11"/>
  <c r="L832" i="11"/>
  <c r="M832" i="11"/>
  <c r="F833" i="11"/>
  <c r="G833" i="11"/>
  <c r="H833" i="11"/>
  <c r="I833" i="11"/>
  <c r="J833" i="11"/>
  <c r="K833" i="11"/>
  <c r="L833" i="11"/>
  <c r="M833" i="11"/>
  <c r="F834" i="11"/>
  <c r="G834" i="11"/>
  <c r="H834" i="11"/>
  <c r="I834" i="11"/>
  <c r="J834" i="11"/>
  <c r="K834" i="11"/>
  <c r="L834" i="11"/>
  <c r="M834" i="11"/>
  <c r="F835" i="11"/>
  <c r="G835" i="11"/>
  <c r="H835" i="11"/>
  <c r="I835" i="11"/>
  <c r="J835" i="11"/>
  <c r="K835" i="11"/>
  <c r="L835" i="11"/>
  <c r="M835" i="11"/>
  <c r="F836" i="11"/>
  <c r="G836" i="11"/>
  <c r="H836" i="11"/>
  <c r="I836" i="11"/>
  <c r="J836" i="11"/>
  <c r="K836" i="11"/>
  <c r="L836" i="11"/>
  <c r="M836" i="11"/>
  <c r="F837" i="11"/>
  <c r="G837" i="11"/>
  <c r="H837" i="11"/>
  <c r="I837" i="11"/>
  <c r="J837" i="11"/>
  <c r="K837" i="11"/>
  <c r="L837" i="11"/>
  <c r="M837" i="11"/>
  <c r="F838" i="11"/>
  <c r="G838" i="11"/>
  <c r="H838" i="11"/>
  <c r="I838" i="11"/>
  <c r="J838" i="11"/>
  <c r="K838" i="11"/>
  <c r="L838" i="11"/>
  <c r="M838" i="11"/>
  <c r="F839" i="11"/>
  <c r="G839" i="11"/>
  <c r="H839" i="11"/>
  <c r="I839" i="11"/>
  <c r="J839" i="11"/>
  <c r="K839" i="11"/>
  <c r="L839" i="11"/>
  <c r="M839" i="11"/>
  <c r="F840" i="11"/>
  <c r="G840" i="11"/>
  <c r="H840" i="11"/>
  <c r="I840" i="11"/>
  <c r="J840" i="11"/>
  <c r="K840" i="11"/>
  <c r="L840" i="11"/>
  <c r="M840" i="11"/>
  <c r="F841" i="11"/>
  <c r="G841" i="11"/>
  <c r="H841" i="11"/>
  <c r="I841" i="11"/>
  <c r="J841" i="11"/>
  <c r="K841" i="11"/>
  <c r="L841" i="11"/>
  <c r="M841" i="11"/>
  <c r="F842" i="11"/>
  <c r="G842" i="11"/>
  <c r="H842" i="11"/>
  <c r="I842" i="11"/>
  <c r="J842" i="11"/>
  <c r="K842" i="11"/>
  <c r="L842" i="11"/>
  <c r="M842" i="11"/>
  <c r="F843" i="11"/>
  <c r="G843" i="11"/>
  <c r="H843" i="11"/>
  <c r="I843" i="11"/>
  <c r="J843" i="11"/>
  <c r="K843" i="11"/>
  <c r="L843" i="11"/>
  <c r="M843" i="11"/>
  <c r="F844" i="11"/>
  <c r="G844" i="11"/>
  <c r="H844" i="11"/>
  <c r="I844" i="11"/>
  <c r="J844" i="11"/>
  <c r="K844" i="11"/>
  <c r="L844" i="11"/>
  <c r="M844" i="11"/>
  <c r="F845" i="11"/>
  <c r="G845" i="11"/>
  <c r="H845" i="11"/>
  <c r="I845" i="11"/>
  <c r="J845" i="11"/>
  <c r="K845" i="11"/>
  <c r="L845" i="11"/>
  <c r="M845" i="11"/>
  <c r="F846" i="11"/>
  <c r="G846" i="11"/>
  <c r="H846" i="11"/>
  <c r="I846" i="11"/>
  <c r="J846" i="11"/>
  <c r="K846" i="11"/>
  <c r="L846" i="11"/>
  <c r="M846" i="11"/>
  <c r="F847" i="11"/>
  <c r="G847" i="11"/>
  <c r="H847" i="11"/>
  <c r="I847" i="11"/>
  <c r="J847" i="11"/>
  <c r="K847" i="11"/>
  <c r="L847" i="11"/>
  <c r="M847" i="11"/>
  <c r="F848" i="11"/>
  <c r="G848" i="11"/>
  <c r="H848" i="11"/>
  <c r="I848" i="11"/>
  <c r="J848" i="11"/>
  <c r="K848" i="11"/>
  <c r="L848" i="11"/>
  <c r="M848" i="11"/>
  <c r="F849" i="11"/>
  <c r="G849" i="11"/>
  <c r="H849" i="11"/>
  <c r="I849" i="11"/>
  <c r="J849" i="11"/>
  <c r="K849" i="11"/>
  <c r="L849" i="11"/>
  <c r="M849" i="11"/>
  <c r="F850" i="11"/>
  <c r="G850" i="11"/>
  <c r="H850" i="11"/>
  <c r="I850" i="11"/>
  <c r="J850" i="11"/>
  <c r="K850" i="11"/>
  <c r="L850" i="11"/>
  <c r="M850" i="11"/>
  <c r="F851" i="11"/>
  <c r="G851" i="11"/>
  <c r="H851" i="11"/>
  <c r="I851" i="11"/>
  <c r="J851" i="11"/>
  <c r="K851" i="11"/>
  <c r="L851" i="11"/>
  <c r="M851" i="11"/>
  <c r="F852" i="11"/>
  <c r="G852" i="11"/>
  <c r="H852" i="11"/>
  <c r="I852" i="11"/>
  <c r="J852" i="11"/>
  <c r="K852" i="11"/>
  <c r="L852" i="11"/>
  <c r="M852" i="11"/>
  <c r="F853" i="11"/>
  <c r="G853" i="11"/>
  <c r="H853" i="11"/>
  <c r="I853" i="11"/>
  <c r="J853" i="11"/>
  <c r="K853" i="11"/>
  <c r="L853" i="11"/>
  <c r="M853" i="11"/>
  <c r="F854" i="11"/>
  <c r="G854" i="11"/>
  <c r="H854" i="11"/>
  <c r="I854" i="11"/>
  <c r="J854" i="11"/>
  <c r="K854" i="11"/>
  <c r="L854" i="11"/>
  <c r="M854" i="11"/>
  <c r="F855" i="11"/>
  <c r="G855" i="11"/>
  <c r="H855" i="11"/>
  <c r="I855" i="11"/>
  <c r="J855" i="11"/>
  <c r="K855" i="11"/>
  <c r="L855" i="11"/>
  <c r="M855" i="11"/>
  <c r="F856" i="11"/>
  <c r="G856" i="11"/>
  <c r="H856" i="11"/>
  <c r="I856" i="11"/>
  <c r="J856" i="11"/>
  <c r="K856" i="11"/>
  <c r="L856" i="11"/>
  <c r="M856" i="11"/>
  <c r="F857" i="11"/>
  <c r="G857" i="11"/>
  <c r="H857" i="11"/>
  <c r="I857" i="11"/>
  <c r="J857" i="11"/>
  <c r="K857" i="11"/>
  <c r="L857" i="11"/>
  <c r="M857" i="11"/>
  <c r="F858" i="11"/>
  <c r="G858" i="11"/>
  <c r="H858" i="11"/>
  <c r="I858" i="11"/>
  <c r="J858" i="11"/>
  <c r="K858" i="11"/>
  <c r="L858" i="11"/>
  <c r="M858" i="11"/>
  <c r="F859" i="11"/>
  <c r="G859" i="11"/>
  <c r="H859" i="11"/>
  <c r="I859" i="11"/>
  <c r="J859" i="11"/>
  <c r="K859" i="11"/>
  <c r="L859" i="11"/>
  <c r="M859" i="11"/>
  <c r="F860" i="11"/>
  <c r="G860" i="11"/>
  <c r="H860" i="11"/>
  <c r="I860" i="11"/>
  <c r="J860" i="11"/>
  <c r="K860" i="11"/>
  <c r="L860" i="11"/>
  <c r="M860" i="11"/>
  <c r="F861" i="11"/>
  <c r="G861" i="11"/>
  <c r="H861" i="11"/>
  <c r="I861" i="11"/>
  <c r="J861" i="11"/>
  <c r="K861" i="11"/>
  <c r="L861" i="11"/>
  <c r="M861" i="11"/>
  <c r="F862" i="11"/>
  <c r="G862" i="11"/>
  <c r="H862" i="11"/>
  <c r="I862" i="11"/>
  <c r="J862" i="11"/>
  <c r="K862" i="11"/>
  <c r="L862" i="11"/>
  <c r="M862" i="11"/>
  <c r="F863" i="11"/>
  <c r="G863" i="11"/>
  <c r="H863" i="11"/>
  <c r="I863" i="11"/>
  <c r="J863" i="11"/>
  <c r="K863" i="11"/>
  <c r="L863" i="11"/>
  <c r="M863" i="11"/>
  <c r="F864" i="11"/>
  <c r="G864" i="11"/>
  <c r="H864" i="11"/>
  <c r="I864" i="11"/>
  <c r="J864" i="11"/>
  <c r="K864" i="11"/>
  <c r="L864" i="11"/>
  <c r="M864" i="11"/>
  <c r="F865" i="11"/>
  <c r="G865" i="11"/>
  <c r="H865" i="11"/>
  <c r="I865" i="11"/>
  <c r="J865" i="11"/>
  <c r="K865" i="11"/>
  <c r="L865" i="11"/>
  <c r="M865" i="11"/>
  <c r="F866" i="11"/>
  <c r="G866" i="11"/>
  <c r="H866" i="11"/>
  <c r="I866" i="11"/>
  <c r="J866" i="11"/>
  <c r="K866" i="11"/>
  <c r="L866" i="11"/>
  <c r="M866" i="11"/>
  <c r="F867" i="11"/>
  <c r="G867" i="11"/>
  <c r="H867" i="11"/>
  <c r="I867" i="11"/>
  <c r="J867" i="11"/>
  <c r="K867" i="11"/>
  <c r="L867" i="11"/>
  <c r="M867" i="11"/>
  <c r="F868" i="11"/>
  <c r="G868" i="11"/>
  <c r="H868" i="11"/>
  <c r="I868" i="11"/>
  <c r="J868" i="11"/>
  <c r="K868" i="11"/>
  <c r="L868" i="11"/>
  <c r="M868" i="11"/>
  <c r="F869" i="11"/>
  <c r="G869" i="11"/>
  <c r="H869" i="11"/>
  <c r="I869" i="11"/>
  <c r="J869" i="11"/>
  <c r="K869" i="11"/>
  <c r="L869" i="11"/>
  <c r="M869" i="11"/>
  <c r="F870" i="11"/>
  <c r="G870" i="11"/>
  <c r="H870" i="11"/>
  <c r="I870" i="11"/>
  <c r="J870" i="11"/>
  <c r="K870" i="11"/>
  <c r="L870" i="11"/>
  <c r="M870" i="11"/>
  <c r="F871" i="11"/>
  <c r="G871" i="11"/>
  <c r="H871" i="11"/>
  <c r="I871" i="11"/>
  <c r="J871" i="11"/>
  <c r="K871" i="11"/>
  <c r="L871" i="11"/>
  <c r="M871" i="11"/>
  <c r="F872" i="11"/>
  <c r="G872" i="11"/>
  <c r="H872" i="11"/>
  <c r="I872" i="11"/>
  <c r="J872" i="11"/>
  <c r="K872" i="11"/>
  <c r="L872" i="11"/>
  <c r="M872" i="11"/>
  <c r="F873" i="11"/>
  <c r="G873" i="11"/>
  <c r="H873" i="11"/>
  <c r="I873" i="11"/>
  <c r="J873" i="11"/>
  <c r="K873" i="11"/>
  <c r="L873" i="11"/>
  <c r="M873" i="11"/>
  <c r="F874" i="11"/>
  <c r="G874" i="11"/>
  <c r="H874" i="11"/>
  <c r="I874" i="11"/>
  <c r="J874" i="11"/>
  <c r="K874" i="11"/>
  <c r="L874" i="11"/>
  <c r="M874" i="11"/>
  <c r="F875" i="11"/>
  <c r="G875" i="11"/>
  <c r="H875" i="11"/>
  <c r="I875" i="11"/>
  <c r="J875" i="11"/>
  <c r="K875" i="11"/>
  <c r="L875" i="11"/>
  <c r="M875" i="11"/>
  <c r="F876" i="11"/>
  <c r="G876" i="11"/>
  <c r="H876" i="11"/>
  <c r="I876" i="11"/>
  <c r="J876" i="11"/>
  <c r="K876" i="11"/>
  <c r="L876" i="11"/>
  <c r="M876" i="11"/>
  <c r="F877" i="11"/>
  <c r="G877" i="11"/>
  <c r="H877" i="11"/>
  <c r="I877" i="11"/>
  <c r="J877" i="11"/>
  <c r="K877" i="11"/>
  <c r="L877" i="11"/>
  <c r="M877" i="11"/>
  <c r="F878" i="11"/>
  <c r="G878" i="11"/>
  <c r="H878" i="11"/>
  <c r="I878" i="11"/>
  <c r="J878" i="11"/>
  <c r="K878" i="11"/>
  <c r="L878" i="11"/>
  <c r="M878" i="11"/>
  <c r="F879" i="11"/>
  <c r="G879" i="11"/>
  <c r="H879" i="11"/>
  <c r="I879" i="11"/>
  <c r="J879" i="11"/>
  <c r="K879" i="11"/>
  <c r="L879" i="11"/>
  <c r="M879" i="11"/>
  <c r="F880" i="11"/>
  <c r="G880" i="11"/>
  <c r="H880" i="11"/>
  <c r="I880" i="11"/>
  <c r="J880" i="11"/>
  <c r="K880" i="11"/>
  <c r="L880" i="11"/>
  <c r="M880" i="11"/>
  <c r="F881" i="11"/>
  <c r="G881" i="11"/>
  <c r="H881" i="11"/>
  <c r="I881" i="11"/>
  <c r="J881" i="11"/>
  <c r="K881" i="11"/>
  <c r="L881" i="11"/>
  <c r="M881" i="11"/>
  <c r="F882" i="11"/>
  <c r="G882" i="11"/>
  <c r="H882" i="11"/>
  <c r="I882" i="11"/>
  <c r="J882" i="11"/>
  <c r="K882" i="11"/>
  <c r="L882" i="11"/>
  <c r="M882" i="11"/>
  <c r="F883" i="11"/>
  <c r="G883" i="11"/>
  <c r="H883" i="11"/>
  <c r="I883" i="11"/>
  <c r="J883" i="11"/>
  <c r="K883" i="11"/>
  <c r="L883" i="11"/>
  <c r="M883" i="11"/>
  <c r="F884" i="11"/>
  <c r="G884" i="11"/>
  <c r="H884" i="11"/>
  <c r="I884" i="11"/>
  <c r="J884" i="11"/>
  <c r="K884" i="11"/>
  <c r="L884" i="11"/>
  <c r="M884" i="11"/>
  <c r="F885" i="11"/>
  <c r="G885" i="11"/>
  <c r="H885" i="11"/>
  <c r="I885" i="11"/>
  <c r="J885" i="11"/>
  <c r="K885" i="11"/>
  <c r="L885" i="11"/>
  <c r="M885" i="11"/>
  <c r="F886" i="11"/>
  <c r="G886" i="11"/>
  <c r="H886" i="11"/>
  <c r="I886" i="11"/>
  <c r="J886" i="11"/>
  <c r="K886" i="11"/>
  <c r="L886" i="11"/>
  <c r="M886" i="11"/>
  <c r="F887" i="11"/>
  <c r="G887" i="11"/>
  <c r="H887" i="11"/>
  <c r="I887" i="11"/>
  <c r="J887" i="11"/>
  <c r="K887" i="11"/>
  <c r="L887" i="11"/>
  <c r="M887" i="11"/>
  <c r="F888" i="11"/>
  <c r="G888" i="11"/>
  <c r="H888" i="11"/>
  <c r="I888" i="11"/>
  <c r="J888" i="11"/>
  <c r="K888" i="11"/>
  <c r="L888" i="11"/>
  <c r="M888" i="11"/>
  <c r="F889" i="11"/>
  <c r="G889" i="11"/>
  <c r="H889" i="11"/>
  <c r="I889" i="11"/>
  <c r="J889" i="11"/>
  <c r="K889" i="11"/>
  <c r="L889" i="11"/>
  <c r="M889" i="11"/>
  <c r="F890" i="11"/>
  <c r="G890" i="11"/>
  <c r="H890" i="11"/>
  <c r="I890" i="11"/>
  <c r="J890" i="11"/>
  <c r="K890" i="11"/>
  <c r="L890" i="11"/>
  <c r="M890" i="11"/>
  <c r="F891" i="11"/>
  <c r="G891" i="11"/>
  <c r="H891" i="11"/>
  <c r="I891" i="11"/>
  <c r="J891" i="11"/>
  <c r="K891" i="11"/>
  <c r="L891" i="11"/>
  <c r="M891" i="11"/>
  <c r="F892" i="11"/>
  <c r="G892" i="11"/>
  <c r="H892" i="11"/>
  <c r="I892" i="11"/>
  <c r="J892" i="11"/>
  <c r="K892" i="11"/>
  <c r="L892" i="11"/>
  <c r="M892" i="11"/>
  <c r="F893" i="11"/>
  <c r="G893" i="11"/>
  <c r="H893" i="11"/>
  <c r="I893" i="11"/>
  <c r="J893" i="11"/>
  <c r="K893" i="11"/>
  <c r="L893" i="11"/>
  <c r="M893" i="11"/>
  <c r="F894" i="11"/>
  <c r="G894" i="11"/>
  <c r="H894" i="11"/>
  <c r="I894" i="11"/>
  <c r="J894" i="11"/>
  <c r="K894" i="11"/>
  <c r="L894" i="11"/>
  <c r="M894" i="11"/>
  <c r="F895" i="11"/>
  <c r="G895" i="11"/>
  <c r="H895" i="11"/>
  <c r="I895" i="11"/>
  <c r="J895" i="11"/>
  <c r="K895" i="11"/>
  <c r="L895" i="11"/>
  <c r="M895" i="11"/>
  <c r="F896" i="11"/>
  <c r="G896" i="11"/>
  <c r="H896" i="11"/>
  <c r="I896" i="11"/>
  <c r="J896" i="11"/>
  <c r="K896" i="11"/>
  <c r="L896" i="11"/>
  <c r="M896" i="11"/>
  <c r="F897" i="11"/>
  <c r="G897" i="11"/>
  <c r="H897" i="11"/>
  <c r="I897" i="11"/>
  <c r="J897" i="11"/>
  <c r="K897" i="11"/>
  <c r="L897" i="11"/>
  <c r="M897" i="11"/>
  <c r="F898" i="11"/>
  <c r="G898" i="11"/>
  <c r="H898" i="11"/>
  <c r="I898" i="11"/>
  <c r="J898" i="11"/>
  <c r="K898" i="11"/>
  <c r="L898" i="11"/>
  <c r="M898" i="11"/>
  <c r="F899" i="11"/>
  <c r="G899" i="11"/>
  <c r="H899" i="11"/>
  <c r="I899" i="11"/>
  <c r="J899" i="11"/>
  <c r="K899" i="11"/>
  <c r="L899" i="11"/>
  <c r="M899" i="11"/>
  <c r="F900" i="11"/>
  <c r="G900" i="11"/>
  <c r="H900" i="11"/>
  <c r="I900" i="11"/>
  <c r="J900" i="11"/>
  <c r="K900" i="11"/>
  <c r="L900" i="11"/>
  <c r="M900" i="11"/>
  <c r="F901" i="11"/>
  <c r="G901" i="11"/>
  <c r="H901" i="11"/>
  <c r="I901" i="11"/>
  <c r="J901" i="11"/>
  <c r="K901" i="11"/>
  <c r="L901" i="11"/>
  <c r="M901" i="11"/>
  <c r="F902" i="11"/>
  <c r="G902" i="11"/>
  <c r="H902" i="11"/>
  <c r="I902" i="11"/>
  <c r="J902" i="11"/>
  <c r="K902" i="11"/>
  <c r="L902" i="11"/>
  <c r="M902" i="11"/>
  <c r="F903" i="11"/>
  <c r="G903" i="11"/>
  <c r="H903" i="11"/>
  <c r="I903" i="11"/>
  <c r="J903" i="11"/>
  <c r="K903" i="11"/>
  <c r="L903" i="11"/>
  <c r="M903" i="11"/>
  <c r="F904" i="11"/>
  <c r="G904" i="11"/>
  <c r="H904" i="11"/>
  <c r="I904" i="11"/>
  <c r="J904" i="11"/>
  <c r="K904" i="11"/>
  <c r="L904" i="11"/>
  <c r="M904" i="11"/>
  <c r="F905" i="11"/>
  <c r="G905" i="11"/>
  <c r="H905" i="11"/>
  <c r="I905" i="11"/>
  <c r="J905" i="11"/>
  <c r="K905" i="11"/>
  <c r="L905" i="11"/>
  <c r="M905" i="11"/>
  <c r="F906" i="11"/>
  <c r="G906" i="11"/>
  <c r="H906" i="11"/>
  <c r="I906" i="11"/>
  <c r="J906" i="11"/>
  <c r="K906" i="11"/>
  <c r="L906" i="11"/>
  <c r="M906" i="11"/>
  <c r="F907" i="11"/>
  <c r="G907" i="11"/>
  <c r="H907" i="11"/>
  <c r="I907" i="11"/>
  <c r="J907" i="11"/>
  <c r="K907" i="11"/>
  <c r="L907" i="11"/>
  <c r="M907" i="11"/>
  <c r="F908" i="11"/>
  <c r="G908" i="11"/>
  <c r="H908" i="11"/>
  <c r="I908" i="11"/>
  <c r="J908" i="11"/>
  <c r="K908" i="11"/>
  <c r="L908" i="11"/>
  <c r="M908" i="11"/>
  <c r="F909" i="11"/>
  <c r="G909" i="11"/>
  <c r="H909" i="11"/>
  <c r="I909" i="11"/>
  <c r="J909" i="11"/>
  <c r="K909" i="11"/>
  <c r="L909" i="11"/>
  <c r="M909" i="11"/>
  <c r="F910" i="11"/>
  <c r="G910" i="11"/>
  <c r="H910" i="11"/>
  <c r="I910" i="11"/>
  <c r="J910" i="11"/>
  <c r="K910" i="11"/>
  <c r="L910" i="11"/>
  <c r="M910" i="11"/>
  <c r="F911" i="11"/>
  <c r="G911" i="11"/>
  <c r="H911" i="11"/>
  <c r="I911" i="11"/>
  <c r="J911" i="11"/>
  <c r="K911" i="11"/>
  <c r="L911" i="11"/>
  <c r="M911" i="11"/>
  <c r="F912" i="11"/>
  <c r="G912" i="11"/>
  <c r="H912" i="11"/>
  <c r="I912" i="11"/>
  <c r="J912" i="11"/>
  <c r="K912" i="11"/>
  <c r="L912" i="11"/>
  <c r="M912" i="11"/>
  <c r="F913" i="11"/>
  <c r="G913" i="11"/>
  <c r="H913" i="11"/>
  <c r="I913" i="11"/>
  <c r="J913" i="11"/>
  <c r="K913" i="11"/>
  <c r="L913" i="11"/>
  <c r="M913" i="11"/>
  <c r="F914" i="11"/>
  <c r="G914" i="11"/>
  <c r="H914" i="11"/>
  <c r="I914" i="11"/>
  <c r="J914" i="11"/>
  <c r="K914" i="11"/>
  <c r="L914" i="11"/>
  <c r="M914" i="11"/>
  <c r="F915" i="11"/>
  <c r="G915" i="11"/>
  <c r="H915" i="11"/>
  <c r="I915" i="11"/>
  <c r="J915" i="11"/>
  <c r="K915" i="11"/>
  <c r="L915" i="11"/>
  <c r="M915" i="11"/>
  <c r="F916" i="11"/>
  <c r="G916" i="11"/>
  <c r="H916" i="11"/>
  <c r="I916" i="11"/>
  <c r="J916" i="11"/>
  <c r="K916" i="11"/>
  <c r="L916" i="11"/>
  <c r="M916" i="11"/>
  <c r="F917" i="11"/>
  <c r="G917" i="11"/>
  <c r="H917" i="11"/>
  <c r="I917" i="11"/>
  <c r="J917" i="11"/>
  <c r="K917" i="11"/>
  <c r="L917" i="11"/>
  <c r="M917" i="11"/>
  <c r="F918" i="11"/>
  <c r="G918" i="11"/>
  <c r="H918" i="11"/>
  <c r="I918" i="11"/>
  <c r="J918" i="11"/>
  <c r="K918" i="11"/>
  <c r="L918" i="11"/>
  <c r="M918" i="11"/>
  <c r="F919" i="11"/>
  <c r="G919" i="11"/>
  <c r="H919" i="11"/>
  <c r="I919" i="11"/>
  <c r="J919" i="11"/>
  <c r="K919" i="11"/>
  <c r="L919" i="11"/>
  <c r="M919" i="11"/>
  <c r="F920" i="11"/>
  <c r="G920" i="11"/>
  <c r="H920" i="11"/>
  <c r="I920" i="11"/>
  <c r="J920" i="11"/>
  <c r="K920" i="11"/>
  <c r="L920" i="11"/>
  <c r="M920" i="11"/>
  <c r="F921" i="11"/>
  <c r="G921" i="11"/>
  <c r="H921" i="11"/>
  <c r="I921" i="11"/>
  <c r="J921" i="11"/>
  <c r="K921" i="11"/>
  <c r="L921" i="11"/>
  <c r="M921" i="11"/>
  <c r="F922" i="11"/>
  <c r="G922" i="11"/>
  <c r="H922" i="11"/>
  <c r="I922" i="11"/>
  <c r="J922" i="11"/>
  <c r="K922" i="11"/>
  <c r="L922" i="11"/>
  <c r="M922" i="11"/>
  <c r="F923" i="11"/>
  <c r="G923" i="11"/>
  <c r="H923" i="11"/>
  <c r="I923" i="11"/>
  <c r="J923" i="11"/>
  <c r="K923" i="11"/>
  <c r="L923" i="11"/>
  <c r="M923" i="11"/>
  <c r="F924" i="11"/>
  <c r="G924" i="11"/>
  <c r="H924" i="11"/>
  <c r="I924" i="11"/>
  <c r="J924" i="11"/>
  <c r="K924" i="11"/>
  <c r="L924" i="11"/>
  <c r="M924" i="11"/>
  <c r="F925" i="11"/>
  <c r="G925" i="11"/>
  <c r="H925" i="11"/>
  <c r="I925" i="11"/>
  <c r="J925" i="11"/>
  <c r="K925" i="11"/>
  <c r="L925" i="11"/>
  <c r="M925" i="11"/>
  <c r="F926" i="11"/>
  <c r="G926" i="11"/>
  <c r="H926" i="11"/>
  <c r="I926" i="11"/>
  <c r="J926" i="11"/>
  <c r="K926" i="11"/>
  <c r="L926" i="11"/>
  <c r="M926" i="11"/>
  <c r="F927" i="11"/>
  <c r="G927" i="11"/>
  <c r="H927" i="11"/>
  <c r="I927" i="11"/>
  <c r="J927" i="11"/>
  <c r="K927" i="11"/>
  <c r="L927" i="11"/>
  <c r="M927" i="11"/>
  <c r="F928" i="11"/>
  <c r="G928" i="11"/>
  <c r="H928" i="11"/>
  <c r="I928" i="11"/>
  <c r="J928" i="11"/>
  <c r="K928" i="11"/>
  <c r="L928" i="11"/>
  <c r="M928" i="11"/>
  <c r="F929" i="11"/>
  <c r="G929" i="11"/>
  <c r="H929" i="11"/>
  <c r="I929" i="11"/>
  <c r="J929" i="11"/>
  <c r="K929" i="11"/>
  <c r="L929" i="11"/>
  <c r="M929" i="11"/>
  <c r="F930" i="11"/>
  <c r="G930" i="11"/>
  <c r="H930" i="11"/>
  <c r="I930" i="11"/>
  <c r="J930" i="11"/>
  <c r="K930" i="11"/>
  <c r="L930" i="11"/>
  <c r="M930" i="11"/>
  <c r="F931" i="11"/>
  <c r="G931" i="11"/>
  <c r="H931" i="11"/>
  <c r="I931" i="11"/>
  <c r="J931" i="11"/>
  <c r="K931" i="11"/>
  <c r="L931" i="11"/>
  <c r="M931" i="11"/>
  <c r="F932" i="11"/>
  <c r="G932" i="11"/>
  <c r="H932" i="11"/>
  <c r="I932" i="11"/>
  <c r="J932" i="11"/>
  <c r="K932" i="11"/>
  <c r="L932" i="11"/>
  <c r="M932" i="11"/>
  <c r="F933" i="11"/>
  <c r="G933" i="11"/>
  <c r="H933" i="11"/>
  <c r="I933" i="11"/>
  <c r="J933" i="11"/>
  <c r="K933" i="11"/>
  <c r="L933" i="11"/>
  <c r="M933" i="11"/>
  <c r="F934" i="11"/>
  <c r="G934" i="11"/>
  <c r="H934" i="11"/>
  <c r="I934" i="11"/>
  <c r="J934" i="11"/>
  <c r="K934" i="11"/>
  <c r="L934" i="11"/>
  <c r="M934" i="11"/>
  <c r="F935" i="11"/>
  <c r="G935" i="11"/>
  <c r="H935" i="11"/>
  <c r="I935" i="11"/>
  <c r="J935" i="11"/>
  <c r="K935" i="11"/>
  <c r="L935" i="11"/>
  <c r="M935" i="11"/>
  <c r="F936" i="11"/>
  <c r="G936" i="11"/>
  <c r="H936" i="11"/>
  <c r="I936" i="11"/>
  <c r="J936" i="11"/>
  <c r="K936" i="11"/>
  <c r="L936" i="11"/>
  <c r="M936" i="11"/>
  <c r="F937" i="11"/>
  <c r="G937" i="11"/>
  <c r="H937" i="11"/>
  <c r="I937" i="11"/>
  <c r="J937" i="11"/>
  <c r="K937" i="11"/>
  <c r="L937" i="11"/>
  <c r="M937" i="11"/>
  <c r="F938" i="11"/>
  <c r="G938" i="11"/>
  <c r="H938" i="11"/>
  <c r="I938" i="11"/>
  <c r="J938" i="11"/>
  <c r="K938" i="11"/>
  <c r="L938" i="11"/>
  <c r="M938" i="11"/>
  <c r="F939" i="11"/>
  <c r="G939" i="11"/>
  <c r="H939" i="11"/>
  <c r="I939" i="11"/>
  <c r="J939" i="11"/>
  <c r="K939" i="11"/>
  <c r="L939" i="11"/>
  <c r="M939" i="11"/>
  <c r="F940" i="11"/>
  <c r="G940" i="11"/>
  <c r="H940" i="11"/>
  <c r="I940" i="11"/>
  <c r="J940" i="11"/>
  <c r="K940" i="11"/>
  <c r="L940" i="11"/>
  <c r="M940" i="11"/>
  <c r="F941" i="11"/>
  <c r="G941" i="11"/>
  <c r="H941" i="11"/>
  <c r="I941" i="11"/>
  <c r="J941" i="11"/>
  <c r="K941" i="11"/>
  <c r="L941" i="11"/>
  <c r="M941" i="11"/>
  <c r="F942" i="11"/>
  <c r="G942" i="11"/>
  <c r="H942" i="11"/>
  <c r="I942" i="11"/>
  <c r="J942" i="11"/>
  <c r="K942" i="11"/>
  <c r="L942" i="11"/>
  <c r="M942" i="11"/>
  <c r="F943" i="11"/>
  <c r="G943" i="11"/>
  <c r="H943" i="11"/>
  <c r="I943" i="11"/>
  <c r="J943" i="11"/>
  <c r="K943" i="11"/>
  <c r="L943" i="11"/>
  <c r="M943" i="11"/>
  <c r="F944" i="11"/>
  <c r="G944" i="11"/>
  <c r="H944" i="11"/>
  <c r="I944" i="11"/>
  <c r="J944" i="11"/>
  <c r="K944" i="11"/>
  <c r="L944" i="11"/>
  <c r="M944" i="11"/>
  <c r="F945" i="11"/>
  <c r="G945" i="11"/>
  <c r="H945" i="11"/>
  <c r="I945" i="11"/>
  <c r="J945" i="11"/>
  <c r="K945" i="11"/>
  <c r="L945" i="11"/>
  <c r="M945" i="11"/>
  <c r="F946" i="11"/>
  <c r="G946" i="11"/>
  <c r="H946" i="11"/>
  <c r="I946" i="11"/>
  <c r="J946" i="11"/>
  <c r="K946" i="11"/>
  <c r="L946" i="11"/>
  <c r="M946" i="11"/>
  <c r="F947" i="11"/>
  <c r="G947" i="11"/>
  <c r="H947" i="11"/>
  <c r="I947" i="11"/>
  <c r="J947" i="11"/>
  <c r="K947" i="11"/>
  <c r="L947" i="11"/>
  <c r="M947" i="11"/>
  <c r="F948" i="11"/>
  <c r="G948" i="11"/>
  <c r="H948" i="11"/>
  <c r="I948" i="11"/>
  <c r="J948" i="11"/>
  <c r="K948" i="11"/>
  <c r="L948" i="11"/>
  <c r="M948" i="11"/>
  <c r="F949" i="11"/>
  <c r="G949" i="11"/>
  <c r="H949" i="11"/>
  <c r="I949" i="11"/>
  <c r="J949" i="11"/>
  <c r="K949" i="11"/>
  <c r="L949" i="11"/>
  <c r="M949" i="11"/>
  <c r="F950" i="11"/>
  <c r="G950" i="11"/>
  <c r="H950" i="11"/>
  <c r="I950" i="11"/>
  <c r="J950" i="11"/>
  <c r="K950" i="11"/>
  <c r="L950" i="11"/>
  <c r="M950" i="11"/>
  <c r="F951" i="11"/>
  <c r="G951" i="11"/>
  <c r="H951" i="11"/>
  <c r="I951" i="11"/>
  <c r="J951" i="11"/>
  <c r="K951" i="11"/>
  <c r="L951" i="11"/>
  <c r="M951" i="11"/>
  <c r="F952" i="11"/>
  <c r="G952" i="11"/>
  <c r="H952" i="11"/>
  <c r="I952" i="11"/>
  <c r="J952" i="11"/>
  <c r="K952" i="11"/>
  <c r="L952" i="11"/>
  <c r="M952" i="11"/>
  <c r="F953" i="11"/>
  <c r="G953" i="11"/>
  <c r="H953" i="11"/>
  <c r="I953" i="11"/>
  <c r="J953" i="11"/>
  <c r="K953" i="11"/>
  <c r="L953" i="11"/>
  <c r="M953" i="11"/>
  <c r="F954" i="11"/>
  <c r="G954" i="11"/>
  <c r="H954" i="11"/>
  <c r="I954" i="11"/>
  <c r="J954" i="11"/>
  <c r="K954" i="11"/>
  <c r="L954" i="11"/>
  <c r="M954" i="11"/>
  <c r="F955" i="11"/>
  <c r="G955" i="11"/>
  <c r="H955" i="11"/>
  <c r="I955" i="11"/>
  <c r="J955" i="11"/>
  <c r="K955" i="11"/>
  <c r="L955" i="11"/>
  <c r="M955" i="11"/>
  <c r="F956" i="11"/>
  <c r="G956" i="11"/>
  <c r="H956" i="11"/>
  <c r="I956" i="11"/>
  <c r="J956" i="11"/>
  <c r="K956" i="11"/>
  <c r="L956" i="11"/>
  <c r="M956" i="11"/>
  <c r="F957" i="11"/>
  <c r="G957" i="11"/>
  <c r="H957" i="11"/>
  <c r="I957" i="11"/>
  <c r="J957" i="11"/>
  <c r="K957" i="11"/>
  <c r="L957" i="11"/>
  <c r="M957" i="11"/>
  <c r="F958" i="11"/>
  <c r="G958" i="11"/>
  <c r="H958" i="11"/>
  <c r="I958" i="11"/>
  <c r="J958" i="11"/>
  <c r="K958" i="11"/>
  <c r="L958" i="11"/>
  <c r="M958" i="11"/>
  <c r="F959" i="11"/>
  <c r="G959" i="11"/>
  <c r="H959" i="11"/>
  <c r="I959" i="11"/>
  <c r="J959" i="11"/>
  <c r="K959" i="11"/>
  <c r="L959" i="11"/>
  <c r="M959" i="11"/>
  <c r="F960" i="11"/>
  <c r="G960" i="11"/>
  <c r="H960" i="11"/>
  <c r="I960" i="11"/>
  <c r="J960" i="11"/>
  <c r="K960" i="11"/>
  <c r="L960" i="11"/>
  <c r="M960" i="11"/>
  <c r="F961" i="11"/>
  <c r="G961" i="11"/>
  <c r="H961" i="11"/>
  <c r="I961" i="11"/>
  <c r="J961" i="11"/>
  <c r="K961" i="11"/>
  <c r="L961" i="11"/>
  <c r="M961" i="11"/>
  <c r="F962" i="11"/>
  <c r="G962" i="11"/>
  <c r="H962" i="11"/>
  <c r="I962" i="11"/>
  <c r="J962" i="11"/>
  <c r="K962" i="11"/>
  <c r="L962" i="11"/>
  <c r="M962" i="11"/>
  <c r="F963" i="11"/>
  <c r="G963" i="11"/>
  <c r="H963" i="11"/>
  <c r="I963" i="11"/>
  <c r="J963" i="11"/>
  <c r="K963" i="11"/>
  <c r="L963" i="11"/>
  <c r="M963" i="11"/>
  <c r="F964" i="11"/>
  <c r="G964" i="11"/>
  <c r="H964" i="11"/>
  <c r="I964" i="11"/>
  <c r="J964" i="11"/>
  <c r="K964" i="11"/>
  <c r="L964" i="11"/>
  <c r="M964" i="11"/>
  <c r="F965" i="11"/>
  <c r="G965" i="11"/>
  <c r="H965" i="11"/>
  <c r="I965" i="11"/>
  <c r="J965" i="11"/>
  <c r="K965" i="11"/>
  <c r="L965" i="11"/>
  <c r="M965" i="11"/>
  <c r="F966" i="11"/>
  <c r="G966" i="11"/>
  <c r="H966" i="11"/>
  <c r="I966" i="11"/>
  <c r="J966" i="11"/>
  <c r="K966" i="11"/>
  <c r="L966" i="11"/>
  <c r="M966" i="11"/>
  <c r="F967" i="11"/>
  <c r="G967" i="11"/>
  <c r="H967" i="11"/>
  <c r="I967" i="11"/>
  <c r="J967" i="11"/>
  <c r="K967" i="11"/>
  <c r="L967" i="11"/>
  <c r="M967" i="11"/>
  <c r="F968" i="11"/>
  <c r="G968" i="11"/>
  <c r="H968" i="11"/>
  <c r="I968" i="11"/>
  <c r="J968" i="11"/>
  <c r="K968" i="11"/>
  <c r="L968" i="11"/>
  <c r="M968" i="11"/>
  <c r="F969" i="11"/>
  <c r="G969" i="11"/>
  <c r="H969" i="11"/>
  <c r="I969" i="11"/>
  <c r="J969" i="11"/>
  <c r="K969" i="11"/>
  <c r="L969" i="11"/>
  <c r="M969" i="11"/>
  <c r="F970" i="11"/>
  <c r="G970" i="11"/>
  <c r="H970" i="11"/>
  <c r="I970" i="11"/>
  <c r="J970" i="11"/>
  <c r="K970" i="11"/>
  <c r="L970" i="11"/>
  <c r="M970" i="11"/>
  <c r="F971" i="11"/>
  <c r="G971" i="11"/>
  <c r="H971" i="11"/>
  <c r="I971" i="11"/>
  <c r="J971" i="11"/>
  <c r="K971" i="11"/>
  <c r="L971" i="11"/>
  <c r="M971" i="11"/>
  <c r="F972" i="11"/>
  <c r="G972" i="11"/>
  <c r="H972" i="11"/>
  <c r="I972" i="11"/>
  <c r="J972" i="11"/>
  <c r="K972" i="11"/>
  <c r="L972" i="11"/>
  <c r="M972" i="11"/>
  <c r="F973" i="11"/>
  <c r="G973" i="11"/>
  <c r="H973" i="11"/>
  <c r="I973" i="11"/>
  <c r="J973" i="11"/>
  <c r="K973" i="11"/>
  <c r="L973" i="11"/>
  <c r="M973" i="11"/>
  <c r="F974" i="11"/>
  <c r="G974" i="11"/>
  <c r="H974" i="11"/>
  <c r="I974" i="11"/>
  <c r="J974" i="11"/>
  <c r="K974" i="11"/>
  <c r="L974" i="11"/>
  <c r="M974" i="11"/>
  <c r="F975" i="11"/>
  <c r="G975" i="11"/>
  <c r="H975" i="11"/>
  <c r="I975" i="11"/>
  <c r="J975" i="11"/>
  <c r="K975" i="11"/>
  <c r="L975" i="11"/>
  <c r="M975" i="11"/>
  <c r="F976" i="11"/>
  <c r="G976" i="11"/>
  <c r="H976" i="11"/>
  <c r="I976" i="11"/>
  <c r="J976" i="11"/>
  <c r="K976" i="11"/>
  <c r="L976" i="11"/>
  <c r="M976" i="11"/>
  <c r="F977" i="11"/>
  <c r="G977" i="11"/>
  <c r="H977" i="11"/>
  <c r="I977" i="11"/>
  <c r="J977" i="11"/>
  <c r="K977" i="11"/>
  <c r="L977" i="11"/>
  <c r="M977" i="11"/>
  <c r="F978" i="11"/>
  <c r="G978" i="11"/>
  <c r="H978" i="11"/>
  <c r="I978" i="11"/>
  <c r="J978" i="11"/>
  <c r="K978" i="11"/>
  <c r="L978" i="11"/>
  <c r="M978" i="11"/>
  <c r="F979" i="11"/>
  <c r="G979" i="11"/>
  <c r="H979" i="11"/>
  <c r="I979" i="11"/>
  <c r="J979" i="11"/>
  <c r="K979" i="11"/>
  <c r="L979" i="11"/>
  <c r="M979" i="11"/>
  <c r="F980" i="11"/>
  <c r="G980" i="11"/>
  <c r="H980" i="11"/>
  <c r="I980" i="11"/>
  <c r="J980" i="11"/>
  <c r="K980" i="11"/>
  <c r="L980" i="11"/>
  <c r="M980" i="11"/>
  <c r="F981" i="11"/>
  <c r="G981" i="11"/>
  <c r="H981" i="11"/>
  <c r="I981" i="11"/>
  <c r="J981" i="11"/>
  <c r="K981" i="11"/>
  <c r="L981" i="11"/>
  <c r="M981" i="11"/>
  <c r="F982" i="11"/>
  <c r="G982" i="11"/>
  <c r="H982" i="11"/>
  <c r="I982" i="11"/>
  <c r="J982" i="11"/>
  <c r="K982" i="11"/>
  <c r="L982" i="11"/>
  <c r="M982" i="11"/>
  <c r="F983" i="11"/>
  <c r="G983" i="11"/>
  <c r="H983" i="11"/>
  <c r="I983" i="11"/>
  <c r="J983" i="11"/>
  <c r="K983" i="11"/>
  <c r="L983" i="11"/>
  <c r="M983" i="11"/>
  <c r="F984" i="11"/>
  <c r="G984" i="11"/>
  <c r="H984" i="11"/>
  <c r="I984" i="11"/>
  <c r="J984" i="11"/>
  <c r="K984" i="11"/>
  <c r="L984" i="11"/>
  <c r="M984" i="11"/>
  <c r="F985" i="11"/>
  <c r="G985" i="11"/>
  <c r="H985" i="11"/>
  <c r="I985" i="11"/>
  <c r="J985" i="11"/>
  <c r="K985" i="11"/>
  <c r="L985" i="11"/>
  <c r="M985" i="11"/>
  <c r="F986" i="11"/>
  <c r="G986" i="11"/>
  <c r="H986" i="11"/>
  <c r="I986" i="11"/>
  <c r="J986" i="11"/>
  <c r="K986" i="11"/>
  <c r="L986" i="11"/>
  <c r="M986" i="11"/>
  <c r="F987" i="11"/>
  <c r="G987" i="11"/>
  <c r="H987" i="11"/>
  <c r="I987" i="11"/>
  <c r="J987" i="11"/>
  <c r="K987" i="11"/>
  <c r="L987" i="11"/>
  <c r="M987" i="11"/>
  <c r="F988" i="11"/>
  <c r="G988" i="11"/>
  <c r="H988" i="11"/>
  <c r="I988" i="11"/>
  <c r="J988" i="11"/>
  <c r="K988" i="11"/>
  <c r="L988" i="11"/>
  <c r="M988" i="11"/>
  <c r="F989" i="11"/>
  <c r="G989" i="11"/>
  <c r="H989" i="11"/>
  <c r="I989" i="11"/>
  <c r="J989" i="11"/>
  <c r="K989" i="11"/>
  <c r="L989" i="11"/>
  <c r="M989" i="11"/>
  <c r="F990" i="11"/>
  <c r="G990" i="11"/>
  <c r="H990" i="11"/>
  <c r="I990" i="11"/>
  <c r="J990" i="11"/>
  <c r="K990" i="11"/>
  <c r="L990" i="11"/>
  <c r="M990" i="11"/>
  <c r="F991" i="11"/>
  <c r="G991" i="11"/>
  <c r="H991" i="11"/>
  <c r="I991" i="11"/>
  <c r="J991" i="11"/>
  <c r="K991" i="11"/>
  <c r="L991" i="11"/>
  <c r="M991" i="11"/>
  <c r="F992" i="11"/>
  <c r="G992" i="11"/>
  <c r="H992" i="11"/>
  <c r="I992" i="11"/>
  <c r="J992" i="11"/>
  <c r="K992" i="11"/>
  <c r="L992" i="11"/>
  <c r="M992" i="11"/>
  <c r="F993" i="11"/>
  <c r="G993" i="11"/>
  <c r="H993" i="11"/>
  <c r="I993" i="11"/>
  <c r="J993" i="11"/>
  <c r="K993" i="11"/>
  <c r="L993" i="11"/>
  <c r="M993" i="11"/>
  <c r="F994" i="11"/>
  <c r="G994" i="11"/>
  <c r="H994" i="11"/>
  <c r="I994" i="11"/>
  <c r="J994" i="11"/>
  <c r="K994" i="11"/>
  <c r="L994" i="11"/>
  <c r="M994" i="11"/>
  <c r="F995" i="11"/>
  <c r="G995" i="11"/>
  <c r="H995" i="11"/>
  <c r="I995" i="11"/>
  <c r="J995" i="11"/>
  <c r="K995" i="11"/>
  <c r="L995" i="11"/>
  <c r="M995" i="11"/>
  <c r="F996" i="11"/>
  <c r="G996" i="11"/>
  <c r="H996" i="11"/>
  <c r="I996" i="11"/>
  <c r="J996" i="11"/>
  <c r="K996" i="11"/>
  <c r="L996" i="11"/>
  <c r="M996" i="11"/>
  <c r="F997" i="11"/>
  <c r="G997" i="11"/>
  <c r="H997" i="11"/>
  <c r="I997" i="11"/>
  <c r="J997" i="11"/>
  <c r="K997" i="11"/>
  <c r="L997" i="11"/>
  <c r="M997" i="11"/>
  <c r="F998" i="11"/>
  <c r="G998" i="11"/>
  <c r="H998" i="11"/>
  <c r="J998" i="11"/>
  <c r="K998" i="11"/>
  <c r="L998" i="11"/>
  <c r="M998" i="11"/>
  <c r="F999" i="11"/>
  <c r="G999" i="11"/>
  <c r="H999" i="11"/>
  <c r="I999" i="11"/>
  <c r="J999" i="11"/>
  <c r="K999" i="11"/>
  <c r="L999" i="11"/>
  <c r="M999" i="11"/>
  <c r="F1000" i="11"/>
  <c r="G1000" i="11"/>
  <c r="H1000" i="11"/>
  <c r="I1000" i="11"/>
  <c r="J1000" i="11"/>
  <c r="K1000" i="11"/>
  <c r="L1000" i="11"/>
  <c r="M1000" i="11"/>
  <c r="F1001" i="11"/>
  <c r="G1001" i="11"/>
  <c r="H1001" i="11"/>
  <c r="I1001" i="11"/>
  <c r="J1001" i="11"/>
  <c r="K1001" i="11"/>
  <c r="L1001" i="11"/>
  <c r="M1001" i="11"/>
  <c r="F1002" i="11"/>
  <c r="G1002" i="11"/>
  <c r="H1002" i="11"/>
  <c r="I1002" i="11"/>
  <c r="J1002" i="11"/>
  <c r="K1002" i="11"/>
  <c r="L1002" i="11"/>
  <c r="M1002" i="11"/>
  <c r="F1003" i="11"/>
  <c r="G1003" i="11"/>
  <c r="H1003" i="11"/>
  <c r="I1003" i="11"/>
  <c r="J1003" i="11"/>
  <c r="K1003" i="11"/>
  <c r="L1003" i="11"/>
  <c r="M1003" i="11"/>
  <c r="F1004" i="11"/>
  <c r="G1004" i="11"/>
  <c r="H1004" i="11"/>
  <c r="I1004" i="11"/>
  <c r="J1004" i="11"/>
  <c r="K1004" i="11"/>
  <c r="L1004" i="11"/>
  <c r="M1004" i="11"/>
  <c r="F1005" i="11"/>
  <c r="G1005" i="11"/>
  <c r="H1005" i="11"/>
  <c r="I1005" i="11"/>
  <c r="J1005" i="11"/>
  <c r="K1005" i="11"/>
  <c r="L1005" i="11"/>
  <c r="M1005" i="11"/>
  <c r="F1006" i="11"/>
  <c r="G1006" i="11"/>
  <c r="H1006" i="11"/>
  <c r="I1006" i="11"/>
  <c r="J1006" i="11"/>
  <c r="K1006" i="11"/>
  <c r="L1006" i="11"/>
  <c r="M1006" i="11"/>
  <c r="F1007" i="11"/>
  <c r="G1007" i="11"/>
  <c r="H1007" i="11"/>
  <c r="I1007" i="11"/>
  <c r="J1007" i="11"/>
  <c r="K1007" i="11"/>
  <c r="L1007" i="11"/>
  <c r="M1007" i="11"/>
  <c r="F1008" i="11"/>
  <c r="G1008" i="11"/>
  <c r="H1008" i="11"/>
  <c r="I1008" i="11"/>
  <c r="J1008" i="11"/>
  <c r="K1008" i="11"/>
  <c r="L1008" i="11"/>
  <c r="M1008" i="11"/>
  <c r="F1009" i="11"/>
  <c r="G1009" i="11"/>
  <c r="H1009" i="11"/>
  <c r="I1009" i="11"/>
  <c r="J1009" i="11"/>
  <c r="K1009" i="11"/>
  <c r="L1009" i="11"/>
  <c r="M1009" i="11"/>
  <c r="F1010" i="11"/>
  <c r="G1010" i="11"/>
  <c r="H1010" i="11"/>
  <c r="I1010" i="11"/>
  <c r="J1010" i="11"/>
  <c r="K1010" i="11"/>
  <c r="L1010" i="11"/>
  <c r="M1010" i="11"/>
  <c r="F1011" i="11"/>
  <c r="G1011" i="11"/>
  <c r="H1011" i="11"/>
  <c r="I1011" i="11"/>
  <c r="J1011" i="11"/>
  <c r="K1011" i="11"/>
  <c r="L1011" i="11"/>
  <c r="M1011" i="11"/>
  <c r="F1012" i="11"/>
  <c r="G1012" i="11"/>
  <c r="H1012" i="11"/>
  <c r="I1012" i="11"/>
  <c r="J1012" i="11"/>
  <c r="K1012" i="11"/>
  <c r="L1012" i="11"/>
  <c r="M1012" i="11"/>
  <c r="F1013" i="11"/>
  <c r="G1013" i="11"/>
  <c r="H1013" i="11"/>
  <c r="I1013" i="11"/>
  <c r="J1013" i="11"/>
  <c r="K1013" i="11"/>
  <c r="L1013" i="11"/>
  <c r="M1013" i="11"/>
  <c r="F1014" i="11"/>
  <c r="G1014" i="11"/>
  <c r="H1014" i="11"/>
  <c r="I1014" i="11"/>
  <c r="J1014" i="11"/>
  <c r="K1014" i="11"/>
  <c r="L1014" i="11"/>
  <c r="M1014" i="11"/>
  <c r="F1015" i="11"/>
  <c r="G1015" i="11"/>
  <c r="H1015" i="11"/>
  <c r="I1015" i="11"/>
  <c r="J1015" i="11"/>
  <c r="K1015" i="11"/>
  <c r="L1015" i="11"/>
  <c r="M1015" i="11"/>
  <c r="F1016" i="11"/>
  <c r="G1016" i="11"/>
  <c r="H1016" i="11"/>
  <c r="I1016" i="11"/>
  <c r="J1016" i="11"/>
  <c r="K1016" i="11"/>
  <c r="L1016" i="11"/>
  <c r="M1016" i="11"/>
  <c r="F1017" i="11"/>
  <c r="G1017" i="11"/>
  <c r="H1017" i="11"/>
  <c r="I1017" i="11"/>
  <c r="J1017" i="11"/>
  <c r="K1017" i="11"/>
  <c r="L1017" i="11"/>
  <c r="M1017" i="11"/>
  <c r="F1018" i="11"/>
  <c r="G1018" i="11"/>
  <c r="H1018" i="11"/>
  <c r="I1018" i="11"/>
  <c r="J1018" i="11"/>
  <c r="K1018" i="11"/>
  <c r="L1018" i="11"/>
  <c r="M1018" i="11"/>
  <c r="F1019" i="11"/>
  <c r="G1019" i="11"/>
  <c r="H1019" i="11"/>
  <c r="I1019" i="11"/>
  <c r="J1019" i="11"/>
  <c r="K1019" i="11"/>
  <c r="L1019" i="11"/>
  <c r="M1019" i="11"/>
  <c r="F1020" i="11"/>
  <c r="G1020" i="11"/>
  <c r="H1020" i="11"/>
  <c r="I1020" i="11"/>
  <c r="J1020" i="11"/>
  <c r="K1020" i="11"/>
  <c r="L1020" i="11"/>
  <c r="M1020" i="11"/>
  <c r="F1021" i="11"/>
  <c r="G1021" i="11"/>
  <c r="H1021" i="11"/>
  <c r="I1021" i="11"/>
  <c r="J1021" i="11"/>
  <c r="K1021" i="11"/>
  <c r="L1021" i="11"/>
  <c r="M1021" i="11"/>
  <c r="F1022" i="11"/>
  <c r="G1022" i="11"/>
  <c r="H1022" i="11"/>
  <c r="I1022" i="11"/>
  <c r="J1022" i="11"/>
  <c r="K1022" i="11"/>
  <c r="L1022" i="11"/>
  <c r="M1022" i="11"/>
  <c r="F1023" i="11"/>
  <c r="G1023" i="11"/>
  <c r="H1023" i="11"/>
  <c r="I1023" i="11"/>
  <c r="J1023" i="11"/>
  <c r="K1023" i="11"/>
  <c r="L1023" i="11"/>
  <c r="M1023" i="11"/>
  <c r="F1024" i="11"/>
  <c r="G1024" i="11"/>
  <c r="H1024" i="11"/>
  <c r="I1024" i="11"/>
  <c r="J1024" i="11"/>
  <c r="K1024" i="11"/>
  <c r="L1024" i="11"/>
  <c r="M1024" i="11"/>
  <c r="F1025" i="11"/>
  <c r="G1025" i="11"/>
  <c r="H1025" i="11"/>
  <c r="I1025" i="11"/>
  <c r="J1025" i="11"/>
  <c r="K1025" i="11"/>
  <c r="L1025" i="11"/>
  <c r="M1025" i="11"/>
  <c r="F1026" i="11"/>
  <c r="G1026" i="11"/>
  <c r="H1026" i="11"/>
  <c r="I1026" i="11"/>
  <c r="J1026" i="11"/>
  <c r="K1026" i="11"/>
  <c r="L1026" i="11"/>
  <c r="M1026" i="11"/>
  <c r="F1027" i="11"/>
  <c r="G1027" i="11"/>
  <c r="H1027" i="11"/>
  <c r="I1027" i="11"/>
  <c r="J1027" i="11"/>
  <c r="K1027" i="11"/>
  <c r="L1027" i="11"/>
  <c r="M1027" i="11"/>
  <c r="F1028" i="11"/>
  <c r="G1028" i="11"/>
  <c r="H1028" i="11"/>
  <c r="I1028" i="11"/>
  <c r="J1028" i="11"/>
  <c r="K1028" i="11"/>
  <c r="L1028" i="11"/>
  <c r="M1028" i="11"/>
  <c r="F1029" i="11"/>
  <c r="G1029" i="11"/>
  <c r="H1029" i="11"/>
  <c r="I1029" i="11"/>
  <c r="J1029" i="11"/>
  <c r="K1029" i="11"/>
  <c r="L1029" i="11"/>
  <c r="M1029" i="11"/>
  <c r="F1030" i="11"/>
  <c r="G1030" i="11"/>
  <c r="H1030" i="11"/>
  <c r="I1030" i="11"/>
  <c r="J1030" i="11"/>
  <c r="K1030" i="11"/>
  <c r="L1030" i="11"/>
  <c r="M1030" i="11"/>
  <c r="F1031" i="11"/>
  <c r="G1031" i="11"/>
  <c r="H1031" i="11"/>
  <c r="I1031" i="11"/>
  <c r="J1031" i="11"/>
  <c r="K1031" i="11"/>
  <c r="L1031" i="11"/>
  <c r="M1031" i="11"/>
  <c r="F1032" i="11"/>
  <c r="G1032" i="11"/>
  <c r="H1032" i="11"/>
  <c r="I1032" i="11"/>
  <c r="J1032" i="11"/>
  <c r="K1032" i="11"/>
  <c r="L1032" i="11"/>
  <c r="M1032" i="11"/>
  <c r="F1033" i="11"/>
  <c r="G1033" i="11"/>
  <c r="H1033" i="11"/>
  <c r="I1033" i="11"/>
  <c r="J1033" i="11"/>
  <c r="K1033" i="11"/>
  <c r="L1033" i="11"/>
  <c r="M1033" i="11"/>
  <c r="F1034" i="11"/>
  <c r="G1034" i="11"/>
  <c r="H1034" i="11"/>
  <c r="I1034" i="11"/>
  <c r="J1034" i="11"/>
  <c r="K1034" i="11"/>
  <c r="L1034" i="11"/>
  <c r="M1034" i="11"/>
  <c r="F1035" i="11"/>
  <c r="G1035" i="11"/>
  <c r="H1035" i="11"/>
  <c r="I1035" i="11"/>
  <c r="J1035" i="11"/>
  <c r="K1035" i="11"/>
  <c r="L1035" i="11"/>
  <c r="M1035" i="11"/>
  <c r="F1036" i="11"/>
  <c r="G1036" i="11"/>
  <c r="H1036" i="11"/>
  <c r="I1036" i="11"/>
  <c r="J1036" i="11"/>
  <c r="K1036" i="11"/>
  <c r="L1036" i="11"/>
  <c r="M1036" i="11"/>
  <c r="F1037" i="11"/>
  <c r="G1037" i="11"/>
  <c r="H1037" i="11"/>
  <c r="I1037" i="11"/>
  <c r="J1037" i="11"/>
  <c r="K1037" i="11"/>
  <c r="L1037" i="11"/>
  <c r="M1037" i="11"/>
  <c r="F1038" i="11"/>
  <c r="G1038" i="11"/>
  <c r="H1038" i="11"/>
  <c r="I1038" i="11"/>
  <c r="J1038" i="11"/>
  <c r="K1038" i="11"/>
  <c r="L1038" i="11"/>
  <c r="M1038" i="11"/>
  <c r="F1039" i="11"/>
  <c r="G1039" i="11"/>
  <c r="H1039" i="11"/>
  <c r="I1039" i="11"/>
  <c r="J1039" i="11"/>
  <c r="K1039" i="11"/>
  <c r="L1039" i="11"/>
  <c r="M1039" i="11"/>
  <c r="F1040" i="11"/>
  <c r="G1040" i="11"/>
  <c r="H1040" i="11"/>
  <c r="I1040" i="11"/>
  <c r="J1040" i="11"/>
  <c r="K1040" i="11"/>
  <c r="L1040" i="11"/>
  <c r="M1040" i="11"/>
  <c r="F1041" i="11"/>
  <c r="G1041" i="11"/>
  <c r="H1041" i="11"/>
  <c r="I1041" i="11"/>
  <c r="J1041" i="11"/>
  <c r="K1041" i="11"/>
  <c r="L1041" i="11"/>
  <c r="M1041" i="11"/>
  <c r="F1042" i="11"/>
  <c r="G1042" i="11"/>
  <c r="H1042" i="11"/>
  <c r="I1042" i="11"/>
  <c r="J1042" i="11"/>
  <c r="K1042" i="11"/>
  <c r="L1042" i="11"/>
  <c r="M1042" i="11"/>
  <c r="F1043" i="11"/>
  <c r="G1043" i="11"/>
  <c r="H1043" i="11"/>
  <c r="I1043" i="11"/>
  <c r="J1043" i="11"/>
  <c r="K1043" i="11"/>
  <c r="L1043" i="11"/>
  <c r="M1043" i="11"/>
  <c r="F1044" i="11"/>
  <c r="G1044" i="11"/>
  <c r="H1044" i="11"/>
  <c r="I1044" i="11"/>
  <c r="J1044" i="11"/>
  <c r="K1044" i="11"/>
  <c r="L1044" i="11"/>
  <c r="M1044" i="11"/>
  <c r="F1045" i="11"/>
  <c r="G1045" i="11"/>
  <c r="H1045" i="11"/>
  <c r="I1045" i="11"/>
  <c r="J1045" i="11"/>
  <c r="K1045" i="11"/>
  <c r="L1045" i="11"/>
  <c r="M1045" i="11"/>
  <c r="F1046" i="11"/>
  <c r="G1046" i="11"/>
  <c r="H1046" i="11"/>
  <c r="I1046" i="11"/>
  <c r="J1046" i="11"/>
  <c r="K1046" i="11"/>
  <c r="L1046" i="11"/>
  <c r="M1046" i="11"/>
  <c r="F1047" i="11"/>
  <c r="G1047" i="11"/>
  <c r="H1047" i="11"/>
  <c r="I1047" i="11"/>
  <c r="J1047" i="11"/>
  <c r="K1047" i="11"/>
  <c r="L1047" i="11"/>
  <c r="M1047" i="11"/>
  <c r="F1048" i="11"/>
  <c r="G1048" i="11"/>
  <c r="H1048" i="11"/>
  <c r="I1048" i="11"/>
  <c r="J1048" i="11"/>
  <c r="K1048" i="11"/>
  <c r="L1048" i="11"/>
  <c r="M1048" i="11"/>
  <c r="F1049" i="11"/>
  <c r="G1049" i="11"/>
  <c r="H1049" i="11"/>
  <c r="I1049" i="11"/>
  <c r="J1049" i="11"/>
  <c r="K1049" i="11"/>
  <c r="L1049" i="11"/>
  <c r="M1049" i="11"/>
  <c r="F1050" i="11"/>
  <c r="G1050" i="11"/>
  <c r="H1050" i="11"/>
  <c r="I1050" i="11"/>
  <c r="J1050" i="11"/>
  <c r="K1050" i="11"/>
  <c r="L1050" i="11"/>
  <c r="M1050" i="11"/>
  <c r="F1051" i="11"/>
  <c r="G1051" i="11"/>
  <c r="H1051" i="11"/>
  <c r="I1051" i="11"/>
  <c r="J1051" i="11"/>
  <c r="K1051" i="11"/>
  <c r="L1051" i="11"/>
  <c r="M1051" i="11"/>
  <c r="F1052" i="11"/>
  <c r="G1052" i="11"/>
  <c r="H1052" i="11"/>
  <c r="I1052" i="11"/>
  <c r="J1052" i="11"/>
  <c r="K1052" i="11"/>
  <c r="L1052" i="11"/>
  <c r="M1052" i="11"/>
  <c r="F1053" i="11"/>
  <c r="G1053" i="11"/>
  <c r="H1053" i="11"/>
  <c r="I1053" i="11"/>
  <c r="J1053" i="11"/>
  <c r="K1053" i="11"/>
  <c r="L1053" i="11"/>
  <c r="M1053" i="11"/>
  <c r="F1054" i="11"/>
  <c r="G1054" i="11"/>
  <c r="H1054" i="11"/>
  <c r="I1054" i="11"/>
  <c r="J1054" i="11"/>
  <c r="K1054" i="11"/>
  <c r="L1054" i="11"/>
  <c r="M1054" i="11"/>
  <c r="F1055" i="11"/>
  <c r="G1055" i="11"/>
  <c r="H1055" i="11"/>
  <c r="I1055" i="11"/>
  <c r="J1055" i="11"/>
  <c r="K1055" i="11"/>
  <c r="L1055" i="11"/>
  <c r="M1055" i="11"/>
  <c r="F1056" i="11"/>
  <c r="G1056" i="11"/>
  <c r="H1056" i="11"/>
  <c r="I1056" i="11"/>
  <c r="J1056" i="11"/>
  <c r="K1056" i="11"/>
  <c r="L1056" i="11"/>
  <c r="M1056" i="11"/>
  <c r="F1057" i="11"/>
  <c r="G1057" i="11"/>
  <c r="H1057" i="11"/>
  <c r="I1057" i="11"/>
  <c r="J1057" i="11"/>
  <c r="K1057" i="11"/>
  <c r="L1057" i="11"/>
  <c r="M1057" i="11"/>
  <c r="F1058" i="11"/>
  <c r="G1058" i="11"/>
  <c r="H1058" i="11"/>
  <c r="I1058" i="11"/>
  <c r="J1058" i="11"/>
  <c r="K1058" i="11"/>
  <c r="L1058" i="11"/>
  <c r="M1058" i="11"/>
  <c r="F1059" i="11"/>
  <c r="G1059" i="11"/>
  <c r="H1059" i="11"/>
  <c r="I1059" i="11"/>
  <c r="J1059" i="11"/>
  <c r="K1059" i="11"/>
  <c r="L1059" i="11"/>
  <c r="M1059" i="11"/>
  <c r="F1060" i="11"/>
  <c r="G1060" i="11"/>
  <c r="H1060" i="11"/>
  <c r="I1060" i="11"/>
  <c r="J1060" i="11"/>
  <c r="K1060" i="11"/>
  <c r="L1060" i="11"/>
  <c r="M1060" i="11"/>
  <c r="F1061" i="11"/>
  <c r="G1061" i="11"/>
  <c r="H1061" i="11"/>
  <c r="I1061" i="11"/>
  <c r="J1061" i="11"/>
  <c r="K1061" i="11"/>
  <c r="L1061" i="11"/>
  <c r="M1061" i="11"/>
  <c r="F1062" i="11"/>
  <c r="G1062" i="11"/>
  <c r="H1062" i="11"/>
  <c r="I1062" i="11"/>
  <c r="J1062" i="11"/>
  <c r="K1062" i="11"/>
  <c r="L1062" i="11"/>
  <c r="M1062" i="11"/>
  <c r="F1063" i="11"/>
  <c r="G1063" i="11"/>
  <c r="H1063" i="11"/>
  <c r="I1063" i="11"/>
  <c r="J1063" i="11"/>
  <c r="K1063" i="11"/>
  <c r="L1063" i="11"/>
  <c r="M1063" i="11"/>
  <c r="F1064" i="11"/>
  <c r="G1064" i="11"/>
  <c r="H1064" i="11"/>
  <c r="I1064" i="11"/>
  <c r="J1064" i="11"/>
  <c r="K1064" i="11"/>
  <c r="L1064" i="11"/>
  <c r="M1064" i="11"/>
  <c r="F1065" i="11"/>
  <c r="G1065" i="11"/>
  <c r="H1065" i="11"/>
  <c r="I1065" i="11"/>
  <c r="J1065" i="11"/>
  <c r="K1065" i="11"/>
  <c r="L1065" i="11"/>
  <c r="M1065" i="11"/>
  <c r="F1066" i="11"/>
  <c r="G1066" i="11"/>
  <c r="H1066" i="11"/>
  <c r="I1066" i="11"/>
  <c r="J1066" i="11"/>
  <c r="K1066" i="11"/>
  <c r="L1066" i="11"/>
  <c r="M1066" i="11"/>
  <c r="F1067" i="11"/>
  <c r="G1067" i="11"/>
  <c r="H1067" i="11"/>
  <c r="I1067" i="11"/>
  <c r="J1067" i="11"/>
  <c r="K1067" i="11"/>
  <c r="L1067" i="11"/>
  <c r="M1067" i="11"/>
  <c r="F1068" i="11"/>
  <c r="G1068" i="11"/>
  <c r="H1068" i="11"/>
  <c r="I1068" i="11"/>
  <c r="J1068" i="11"/>
  <c r="K1068" i="11"/>
  <c r="L1068" i="11"/>
  <c r="M1068" i="11"/>
  <c r="F1069" i="11"/>
  <c r="G1069" i="11"/>
  <c r="H1069" i="11"/>
  <c r="I1069" i="11"/>
  <c r="J1069" i="11"/>
  <c r="K1069" i="11"/>
  <c r="L1069" i="11"/>
  <c r="M1069" i="11"/>
  <c r="F1070" i="11"/>
  <c r="G1070" i="11"/>
  <c r="H1070" i="11"/>
  <c r="I1070" i="11"/>
  <c r="J1070" i="11"/>
  <c r="K1070" i="11"/>
  <c r="L1070" i="11"/>
  <c r="M1070" i="11"/>
  <c r="F1071" i="11"/>
  <c r="G1071" i="11"/>
  <c r="H1071" i="11"/>
  <c r="I1071" i="11"/>
  <c r="J1071" i="11"/>
  <c r="K1071" i="11"/>
  <c r="L1071" i="11"/>
  <c r="M1071" i="11"/>
  <c r="F1072" i="11"/>
  <c r="G1072" i="11"/>
  <c r="H1072" i="11"/>
  <c r="I1072" i="11"/>
  <c r="J1072" i="11"/>
  <c r="K1072" i="11"/>
  <c r="L1072" i="11"/>
  <c r="M1072" i="11"/>
  <c r="F1073" i="11"/>
  <c r="G1073" i="11"/>
  <c r="H1073" i="11"/>
  <c r="I1073" i="11"/>
  <c r="J1073" i="11"/>
  <c r="K1073" i="11"/>
  <c r="L1073" i="11"/>
  <c r="M1073" i="11"/>
  <c r="F1074" i="11"/>
  <c r="G1074" i="11"/>
  <c r="H1074" i="11"/>
  <c r="I1074" i="11"/>
  <c r="J1074" i="11"/>
  <c r="K1074" i="11"/>
  <c r="L1074" i="11"/>
  <c r="M1074" i="11"/>
  <c r="F1075" i="11"/>
  <c r="G1075" i="11"/>
  <c r="H1075" i="11"/>
  <c r="I1075" i="11"/>
  <c r="J1075" i="11"/>
  <c r="K1075" i="11"/>
  <c r="L1075" i="11"/>
  <c r="M1075" i="11"/>
  <c r="F1076" i="11"/>
  <c r="G1076" i="11"/>
  <c r="H1076" i="11"/>
  <c r="I1076" i="11"/>
  <c r="J1076" i="11"/>
  <c r="K1076" i="11"/>
  <c r="L1076" i="11"/>
  <c r="M1076" i="11"/>
  <c r="F1077" i="11"/>
  <c r="G1077" i="11"/>
  <c r="H1077" i="11"/>
  <c r="I1077" i="11"/>
  <c r="J1077" i="11"/>
  <c r="K1077" i="11"/>
  <c r="L1077" i="11"/>
  <c r="M1077" i="11"/>
  <c r="F1078" i="11"/>
  <c r="G1078" i="11"/>
  <c r="H1078" i="11"/>
  <c r="I1078" i="11"/>
  <c r="J1078" i="11"/>
  <c r="K1078" i="11"/>
  <c r="L1078" i="11"/>
  <c r="M1078" i="11"/>
  <c r="F1079" i="11"/>
  <c r="G1079" i="11"/>
  <c r="H1079" i="11"/>
  <c r="I1079" i="11"/>
  <c r="J1079" i="11"/>
  <c r="K1079" i="11"/>
  <c r="L1079" i="11"/>
  <c r="M1079" i="11"/>
  <c r="F1080" i="11"/>
  <c r="G1080" i="11"/>
  <c r="H1080" i="11"/>
  <c r="I1080" i="11"/>
  <c r="J1080" i="11"/>
  <c r="K1080" i="11"/>
  <c r="L1080" i="11"/>
  <c r="M1080" i="11"/>
  <c r="F1081" i="11"/>
  <c r="G1081" i="11"/>
  <c r="H1081" i="11"/>
  <c r="I1081" i="11"/>
  <c r="J1081" i="11"/>
  <c r="K1081" i="11"/>
  <c r="L1081" i="11"/>
  <c r="M1081" i="11"/>
  <c r="F1082" i="11"/>
  <c r="G1082" i="11"/>
  <c r="H1082" i="11"/>
  <c r="I1082" i="11"/>
  <c r="J1082" i="11"/>
  <c r="K1082" i="11"/>
  <c r="L1082" i="11"/>
  <c r="M1082" i="11"/>
  <c r="F1083" i="11"/>
  <c r="G1083" i="11"/>
  <c r="H1083" i="11"/>
  <c r="I1083" i="11"/>
  <c r="J1083" i="11"/>
  <c r="K1083" i="11"/>
  <c r="L1083" i="11"/>
  <c r="M1083" i="11"/>
  <c r="F1084" i="11"/>
  <c r="G1084" i="11"/>
  <c r="H1084" i="11"/>
  <c r="I1084" i="11"/>
  <c r="J1084" i="11"/>
  <c r="K1084" i="11"/>
  <c r="L1084" i="11"/>
  <c r="M1084" i="11"/>
  <c r="F1085" i="11"/>
  <c r="G1085" i="11"/>
  <c r="H1085" i="11"/>
  <c r="I1085" i="11"/>
  <c r="J1085" i="11"/>
  <c r="K1085" i="11"/>
  <c r="L1085" i="11"/>
  <c r="M1085" i="11"/>
  <c r="F1086" i="11"/>
  <c r="G1086" i="11"/>
  <c r="H1086" i="11"/>
  <c r="I1086" i="11"/>
  <c r="J1086" i="11"/>
  <c r="K1086" i="11"/>
  <c r="L1086" i="11"/>
  <c r="M1086" i="11"/>
  <c r="F1087" i="11"/>
  <c r="G1087" i="11"/>
  <c r="H1087" i="11"/>
  <c r="I1087" i="11"/>
  <c r="J1087" i="11"/>
  <c r="K1087" i="11"/>
  <c r="L1087" i="11"/>
  <c r="M1087" i="11"/>
  <c r="F1088" i="11"/>
  <c r="G1088" i="11"/>
  <c r="H1088" i="11"/>
  <c r="I1088" i="11"/>
  <c r="J1088" i="11"/>
  <c r="K1088" i="11"/>
  <c r="L1088" i="11"/>
  <c r="M1088" i="11"/>
  <c r="F1089" i="11"/>
  <c r="G1089" i="11"/>
  <c r="H1089" i="11"/>
  <c r="I1089" i="11"/>
  <c r="J1089" i="11"/>
  <c r="K1089" i="11"/>
  <c r="L1089" i="11"/>
  <c r="M1089" i="11"/>
  <c r="F1090" i="11"/>
  <c r="G1090" i="11"/>
  <c r="H1090" i="11"/>
  <c r="I1090" i="11"/>
  <c r="J1090" i="11"/>
  <c r="K1090" i="11"/>
  <c r="L1090" i="11"/>
  <c r="M1090" i="11"/>
  <c r="F1091" i="11"/>
  <c r="G1091" i="11"/>
  <c r="H1091" i="11"/>
  <c r="I1091" i="11"/>
  <c r="J1091" i="11"/>
  <c r="K1091" i="11"/>
  <c r="L1091" i="11"/>
  <c r="M1091" i="11"/>
  <c r="F1092" i="11"/>
  <c r="G1092" i="11"/>
  <c r="H1092" i="11"/>
  <c r="I1092" i="11"/>
  <c r="J1092" i="11"/>
  <c r="K1092" i="11"/>
  <c r="L1092" i="11"/>
  <c r="M1092" i="11"/>
  <c r="F1093" i="11"/>
  <c r="G1093" i="11"/>
  <c r="H1093" i="11"/>
  <c r="I1093" i="11"/>
  <c r="J1093" i="11"/>
  <c r="K1093" i="11"/>
  <c r="L1093" i="11"/>
  <c r="M1093" i="11"/>
  <c r="F1094" i="11"/>
  <c r="G1094" i="11"/>
  <c r="H1094" i="11"/>
  <c r="I1094" i="11"/>
  <c r="J1094" i="11"/>
  <c r="K1094" i="11"/>
  <c r="L1094" i="11"/>
  <c r="M1094" i="11"/>
  <c r="F1095" i="11"/>
  <c r="G1095" i="11"/>
  <c r="H1095" i="11"/>
  <c r="I1095" i="11"/>
  <c r="J1095" i="11"/>
  <c r="K1095" i="11"/>
  <c r="L1095" i="11"/>
  <c r="M1095" i="11"/>
  <c r="F1096" i="11"/>
  <c r="G1096" i="11"/>
  <c r="H1096" i="11"/>
  <c r="I1096" i="11"/>
  <c r="J1096" i="11"/>
  <c r="K1096" i="11"/>
  <c r="L1096" i="11"/>
  <c r="M1096" i="11"/>
  <c r="F1097" i="11"/>
  <c r="G1097" i="11"/>
  <c r="H1097" i="11"/>
  <c r="I1097" i="11"/>
  <c r="J1097" i="11"/>
  <c r="K1097" i="11"/>
  <c r="L1097" i="11"/>
  <c r="M1097" i="11"/>
  <c r="F1098" i="11"/>
  <c r="G1098" i="11"/>
  <c r="H1098" i="11"/>
  <c r="I1098" i="11"/>
  <c r="J1098" i="11"/>
  <c r="K1098" i="11"/>
  <c r="L1098" i="11"/>
  <c r="M1098" i="11"/>
  <c r="F1099" i="11"/>
  <c r="G1099" i="11"/>
  <c r="H1099" i="11"/>
  <c r="I1099" i="11"/>
  <c r="J1099" i="11"/>
  <c r="K1099" i="11"/>
  <c r="L1099" i="11"/>
  <c r="M1099" i="11"/>
  <c r="F1100" i="11"/>
  <c r="G1100" i="11"/>
  <c r="H1100" i="11"/>
  <c r="I1100" i="11"/>
  <c r="J1100" i="11"/>
  <c r="K1100" i="11"/>
  <c r="L1100" i="11"/>
  <c r="M1100" i="11"/>
  <c r="F1101" i="11"/>
  <c r="G1101" i="11"/>
  <c r="H1101" i="11"/>
  <c r="I1101" i="11"/>
  <c r="J1101" i="11"/>
  <c r="K1101" i="11"/>
  <c r="L1101" i="11"/>
  <c r="M1101" i="11"/>
  <c r="F1102" i="11"/>
  <c r="G1102" i="11"/>
  <c r="H1102" i="11"/>
  <c r="I1102" i="11"/>
  <c r="J1102" i="11"/>
  <c r="K1102" i="11"/>
  <c r="L1102" i="11"/>
  <c r="M1102" i="11"/>
  <c r="F1103" i="11"/>
  <c r="G1103" i="11"/>
  <c r="H1103" i="11"/>
  <c r="I1103" i="11"/>
  <c r="J1103" i="11"/>
  <c r="K1103" i="11"/>
  <c r="L1103" i="11"/>
  <c r="M1103" i="11"/>
  <c r="F1104" i="11"/>
  <c r="G1104" i="11"/>
  <c r="H1104" i="11"/>
  <c r="I1104" i="11"/>
  <c r="J1104" i="11"/>
  <c r="K1104" i="11"/>
  <c r="L1104" i="11"/>
  <c r="M1104" i="11"/>
  <c r="F1105" i="11"/>
  <c r="G1105" i="11"/>
  <c r="H1105" i="11"/>
  <c r="I1105" i="11"/>
  <c r="J1105" i="11"/>
  <c r="K1105" i="11"/>
  <c r="L1105" i="11"/>
  <c r="M1105" i="11"/>
  <c r="F1106" i="11"/>
  <c r="G1106" i="11"/>
  <c r="H1106" i="11"/>
  <c r="I1106" i="11"/>
  <c r="J1106" i="11"/>
  <c r="K1106" i="11"/>
  <c r="L1106" i="11"/>
  <c r="M1106" i="11"/>
  <c r="F1107" i="11"/>
  <c r="G1107" i="11"/>
  <c r="H1107" i="11"/>
  <c r="I1107" i="11"/>
  <c r="J1107" i="11"/>
  <c r="K1107" i="11"/>
  <c r="L1107" i="11"/>
  <c r="M1107" i="11"/>
  <c r="F1108" i="11"/>
  <c r="G1108" i="11"/>
  <c r="H1108" i="11"/>
  <c r="I1108" i="11"/>
  <c r="J1108" i="11"/>
  <c r="K1108" i="11"/>
  <c r="L1108" i="11"/>
  <c r="M1108" i="11"/>
  <c r="F1109" i="11"/>
  <c r="G1109" i="11"/>
  <c r="H1109" i="11"/>
  <c r="I1109" i="11"/>
  <c r="J1109" i="11"/>
  <c r="K1109" i="11"/>
  <c r="L1109" i="11"/>
  <c r="M1109" i="11"/>
  <c r="F1110" i="11"/>
  <c r="G1110" i="11"/>
  <c r="H1110" i="11"/>
  <c r="I1110" i="11"/>
  <c r="J1110" i="11"/>
  <c r="K1110" i="11"/>
  <c r="L1110" i="11"/>
  <c r="M1110" i="11"/>
  <c r="F1111" i="11"/>
  <c r="G1111" i="11"/>
  <c r="H1111" i="11"/>
  <c r="I1111" i="11"/>
  <c r="J1111" i="11"/>
  <c r="K1111" i="11"/>
  <c r="L1111" i="11"/>
  <c r="M1111" i="11"/>
  <c r="F1112" i="11"/>
  <c r="G1112" i="11"/>
  <c r="H1112" i="11"/>
  <c r="I1112" i="11"/>
  <c r="J1112" i="11"/>
  <c r="K1112" i="11"/>
  <c r="L1112" i="11"/>
  <c r="M1112" i="11"/>
  <c r="F1113" i="11"/>
  <c r="G1113" i="11"/>
  <c r="H1113" i="11"/>
  <c r="I1113" i="11"/>
  <c r="J1113" i="11"/>
  <c r="K1113" i="11"/>
  <c r="L1113" i="11"/>
  <c r="M1113" i="11"/>
  <c r="F1114" i="11"/>
  <c r="G1114" i="11"/>
  <c r="H1114" i="11"/>
  <c r="I1114" i="11"/>
  <c r="J1114" i="11"/>
  <c r="K1114" i="11"/>
  <c r="L1114" i="11"/>
  <c r="M1114" i="11"/>
  <c r="F1115" i="11"/>
  <c r="G1115" i="11"/>
  <c r="H1115" i="11"/>
  <c r="I1115" i="11"/>
  <c r="J1115" i="11"/>
  <c r="K1115" i="11"/>
  <c r="L1115" i="11"/>
  <c r="M1115" i="11"/>
  <c r="F1116" i="11"/>
  <c r="G1116" i="11"/>
  <c r="H1116" i="11"/>
  <c r="I1116" i="11"/>
  <c r="J1116" i="11"/>
  <c r="K1116" i="11"/>
  <c r="L1116" i="11"/>
  <c r="M1116" i="11"/>
  <c r="F1117" i="11"/>
  <c r="G1117" i="11"/>
  <c r="H1117" i="11"/>
  <c r="I1117" i="11"/>
  <c r="J1117" i="11"/>
  <c r="K1117" i="11"/>
  <c r="L1117" i="11"/>
  <c r="M1117" i="11"/>
  <c r="F1118" i="11"/>
  <c r="G1118" i="11"/>
  <c r="H1118" i="11"/>
  <c r="I1118" i="11"/>
  <c r="J1118" i="11"/>
  <c r="K1118" i="11"/>
  <c r="L1118" i="11"/>
  <c r="M1118" i="11"/>
  <c r="F1119" i="11"/>
  <c r="G1119" i="11"/>
  <c r="H1119" i="11"/>
  <c r="I1119" i="11"/>
  <c r="J1119" i="11"/>
  <c r="K1119" i="11"/>
  <c r="L1119" i="11"/>
  <c r="M1119" i="11"/>
  <c r="F1120" i="11"/>
  <c r="G1120" i="11"/>
  <c r="H1120" i="11"/>
  <c r="I1120" i="11"/>
  <c r="J1120" i="11"/>
  <c r="K1120" i="11"/>
  <c r="L1120" i="11"/>
  <c r="M1120" i="11"/>
  <c r="F1121" i="11"/>
  <c r="G1121" i="11"/>
  <c r="H1121" i="11"/>
  <c r="I1121" i="11"/>
  <c r="J1121" i="11"/>
  <c r="K1121" i="11"/>
  <c r="L1121" i="11"/>
  <c r="M1121" i="11"/>
  <c r="F1122" i="11"/>
  <c r="G1122" i="11"/>
  <c r="H1122" i="11"/>
  <c r="I1122" i="11"/>
  <c r="J1122" i="11"/>
  <c r="K1122" i="11"/>
  <c r="L1122" i="11"/>
  <c r="M1122" i="11"/>
  <c r="F1123" i="11"/>
  <c r="G1123" i="11"/>
  <c r="H1123" i="11"/>
  <c r="I1123" i="11"/>
  <c r="J1123" i="11"/>
  <c r="K1123" i="11"/>
  <c r="L1123" i="11"/>
  <c r="M1123" i="11"/>
  <c r="F1124" i="11"/>
  <c r="G1124" i="11"/>
  <c r="H1124" i="11"/>
  <c r="I1124" i="11"/>
  <c r="J1124" i="11"/>
  <c r="K1124" i="11"/>
  <c r="L1124" i="11"/>
  <c r="M1124" i="11"/>
  <c r="F1125" i="11"/>
  <c r="G1125" i="11"/>
  <c r="H1125" i="11"/>
  <c r="I1125" i="11"/>
  <c r="J1125" i="11"/>
  <c r="K1125" i="11"/>
  <c r="L1125" i="11"/>
  <c r="M1125" i="11"/>
  <c r="F1126" i="11"/>
  <c r="G1126" i="11"/>
  <c r="H1126" i="11"/>
  <c r="I1126" i="11"/>
  <c r="J1126" i="11"/>
  <c r="K1126" i="11"/>
  <c r="L1126" i="11"/>
  <c r="M1126" i="11"/>
  <c r="F1127" i="11"/>
  <c r="G1127" i="11"/>
  <c r="H1127" i="11"/>
  <c r="I1127" i="11"/>
  <c r="J1127" i="11"/>
  <c r="K1127" i="11"/>
  <c r="L1127" i="11"/>
  <c r="M1127" i="11"/>
  <c r="F1128" i="11"/>
  <c r="G1128" i="11"/>
  <c r="H1128" i="11"/>
  <c r="I1128" i="11"/>
  <c r="J1128" i="11"/>
  <c r="K1128" i="11"/>
  <c r="L1128" i="11"/>
  <c r="M1128" i="11"/>
  <c r="F1129" i="11"/>
  <c r="G1129" i="11"/>
  <c r="H1129" i="11"/>
  <c r="I1129" i="11"/>
  <c r="J1129" i="11"/>
  <c r="K1129" i="11"/>
  <c r="L1129" i="11"/>
  <c r="M1129" i="11"/>
  <c r="F1130" i="11"/>
  <c r="G1130" i="11"/>
  <c r="H1130" i="11"/>
  <c r="I1130" i="11"/>
  <c r="J1130" i="11"/>
  <c r="K1130" i="11"/>
  <c r="L1130" i="11"/>
  <c r="M1130" i="11"/>
  <c r="F1131" i="11"/>
  <c r="G1131" i="11"/>
  <c r="H1131" i="11"/>
  <c r="I1131" i="11"/>
  <c r="J1131" i="11"/>
  <c r="K1131" i="11"/>
  <c r="L1131" i="11"/>
  <c r="M1131" i="11"/>
  <c r="F1132" i="11"/>
  <c r="G1132" i="11"/>
  <c r="H1132" i="11"/>
  <c r="I1132" i="11"/>
  <c r="J1132" i="11"/>
  <c r="K1132" i="11"/>
  <c r="L1132" i="11"/>
  <c r="M1132" i="11"/>
  <c r="F1133" i="11"/>
  <c r="G1133" i="11"/>
  <c r="H1133" i="11"/>
  <c r="I1133" i="11"/>
  <c r="J1133" i="11"/>
  <c r="K1133" i="11"/>
  <c r="L1133" i="11"/>
  <c r="M1133" i="11"/>
  <c r="F1134" i="11"/>
  <c r="G1134" i="11"/>
  <c r="H1134" i="11"/>
  <c r="I1134" i="11"/>
  <c r="J1134" i="11"/>
  <c r="K1134" i="11"/>
  <c r="L1134" i="11"/>
  <c r="M1134" i="11"/>
  <c r="F1135" i="11"/>
  <c r="G1135" i="11"/>
  <c r="H1135" i="11"/>
  <c r="I1135" i="11"/>
  <c r="J1135" i="11"/>
  <c r="K1135" i="11"/>
  <c r="L1135" i="11"/>
  <c r="M1135" i="11"/>
  <c r="F1136" i="11"/>
  <c r="G1136" i="11"/>
  <c r="H1136" i="11"/>
  <c r="I1136" i="11"/>
  <c r="J1136" i="11"/>
  <c r="K1136" i="11"/>
  <c r="L1136" i="11"/>
  <c r="M1136" i="11"/>
  <c r="F1137" i="11"/>
  <c r="G1137" i="11"/>
  <c r="H1137" i="11"/>
  <c r="I1137" i="11"/>
  <c r="J1137" i="11"/>
  <c r="K1137" i="11"/>
  <c r="L1137" i="11"/>
  <c r="M1137" i="11"/>
  <c r="F1138" i="11"/>
  <c r="G1138" i="11"/>
  <c r="H1138" i="11"/>
  <c r="I1138" i="11"/>
  <c r="J1138" i="11"/>
  <c r="K1138" i="11"/>
  <c r="L1138" i="11"/>
  <c r="M1138" i="11"/>
  <c r="F1139" i="11"/>
  <c r="G1139" i="11"/>
  <c r="H1139" i="11"/>
  <c r="I1139" i="11"/>
  <c r="J1139" i="11"/>
  <c r="K1139" i="11"/>
  <c r="L1139" i="11"/>
  <c r="M1139" i="11"/>
  <c r="F1140" i="11"/>
  <c r="G1140" i="11"/>
  <c r="H1140" i="11"/>
  <c r="I1140" i="11"/>
  <c r="J1140" i="11"/>
  <c r="K1140" i="11"/>
  <c r="L1140" i="11"/>
  <c r="M1140" i="11"/>
  <c r="F1141" i="11"/>
  <c r="G1141" i="11"/>
  <c r="H1141" i="11"/>
  <c r="I1141" i="11"/>
  <c r="J1141" i="11"/>
  <c r="K1141" i="11"/>
  <c r="L1141" i="11"/>
  <c r="M1141" i="11"/>
  <c r="F1142" i="11"/>
  <c r="G1142" i="11"/>
  <c r="H1142" i="11"/>
  <c r="I1142" i="11"/>
  <c r="J1142" i="11"/>
  <c r="K1142" i="11"/>
  <c r="L1142" i="11"/>
  <c r="M1142" i="11"/>
  <c r="F1143" i="11"/>
  <c r="G1143" i="11"/>
  <c r="H1143" i="11"/>
  <c r="I1143" i="11"/>
  <c r="J1143" i="11"/>
  <c r="K1143" i="11"/>
  <c r="L1143" i="11"/>
  <c r="M1143" i="11"/>
  <c r="F1144" i="11"/>
  <c r="G1144" i="11"/>
  <c r="H1144" i="11"/>
  <c r="I1144" i="11"/>
  <c r="J1144" i="11"/>
  <c r="K1144" i="11"/>
  <c r="L1144" i="11"/>
  <c r="M1144" i="11"/>
  <c r="F1145" i="11"/>
  <c r="G1145" i="11"/>
  <c r="H1145" i="11"/>
  <c r="I1145" i="11"/>
  <c r="J1145" i="11"/>
  <c r="K1145" i="11"/>
  <c r="L1145" i="11"/>
  <c r="M1145" i="11"/>
  <c r="F1146" i="11"/>
  <c r="G1146" i="11"/>
  <c r="H1146" i="11"/>
  <c r="I1146" i="11"/>
  <c r="J1146" i="11"/>
  <c r="K1146" i="11"/>
  <c r="L1146" i="11"/>
  <c r="M1146" i="11"/>
  <c r="F1147" i="11"/>
  <c r="G1147" i="11"/>
  <c r="H1147" i="11"/>
  <c r="I1147" i="11"/>
  <c r="J1147" i="11"/>
  <c r="K1147" i="11"/>
  <c r="L1147" i="11"/>
  <c r="M1147" i="11"/>
  <c r="F1148" i="11"/>
  <c r="G1148" i="11"/>
  <c r="H1148" i="11"/>
  <c r="I1148" i="11"/>
  <c r="J1148" i="11"/>
  <c r="K1148" i="11"/>
  <c r="L1148" i="11"/>
  <c r="M1148" i="11"/>
  <c r="F1149" i="11"/>
  <c r="G1149" i="11"/>
  <c r="H1149" i="11"/>
  <c r="I1149" i="11"/>
  <c r="J1149" i="11"/>
  <c r="K1149" i="11"/>
  <c r="L1149" i="11"/>
  <c r="M1149" i="11"/>
  <c r="F1150" i="11"/>
  <c r="G1150" i="11"/>
  <c r="H1150" i="11"/>
  <c r="I1150" i="11"/>
  <c r="J1150" i="11"/>
  <c r="K1150" i="11"/>
  <c r="L1150" i="11"/>
  <c r="M1150" i="11"/>
  <c r="F1151" i="11"/>
  <c r="G1151" i="11"/>
  <c r="H1151" i="11"/>
  <c r="I1151" i="11"/>
  <c r="J1151" i="11"/>
  <c r="K1151" i="11"/>
  <c r="L1151" i="11"/>
  <c r="M1151" i="11"/>
  <c r="F1152" i="11"/>
  <c r="G1152" i="11"/>
  <c r="H1152" i="11"/>
  <c r="I1152" i="11"/>
  <c r="J1152" i="11"/>
  <c r="K1152" i="11"/>
  <c r="L1152" i="11"/>
  <c r="M1152" i="11"/>
  <c r="F1153" i="11"/>
  <c r="G1153" i="11"/>
  <c r="H1153" i="11"/>
  <c r="I1153" i="11"/>
  <c r="J1153" i="11"/>
  <c r="K1153" i="11"/>
  <c r="L1153" i="11"/>
  <c r="M1153" i="11"/>
  <c r="F1154" i="11"/>
  <c r="G1154" i="11"/>
  <c r="H1154" i="11"/>
  <c r="I1154" i="11"/>
  <c r="J1154" i="11"/>
  <c r="K1154" i="11"/>
  <c r="L1154" i="11"/>
  <c r="M1154" i="11"/>
  <c r="F1155" i="11"/>
  <c r="G1155" i="11"/>
  <c r="H1155" i="11"/>
  <c r="I1155" i="11"/>
  <c r="J1155" i="11"/>
  <c r="K1155" i="11"/>
  <c r="L1155" i="11"/>
  <c r="M1155" i="11"/>
  <c r="F1156" i="11"/>
  <c r="G1156" i="11"/>
  <c r="H1156" i="11"/>
  <c r="I1156" i="11"/>
  <c r="J1156" i="11"/>
  <c r="K1156" i="11"/>
  <c r="L1156" i="11"/>
  <c r="M1156" i="11"/>
  <c r="F1157" i="11"/>
  <c r="G1157" i="11"/>
  <c r="H1157" i="11"/>
  <c r="I1157" i="11"/>
  <c r="J1157" i="11"/>
  <c r="K1157" i="11"/>
  <c r="L1157" i="11"/>
  <c r="M1157" i="11"/>
  <c r="F1158" i="11"/>
  <c r="G1158" i="11"/>
  <c r="H1158" i="11"/>
  <c r="I1158" i="11"/>
  <c r="J1158" i="11"/>
  <c r="K1158" i="11"/>
  <c r="L1158" i="11"/>
  <c r="M1158" i="11"/>
  <c r="F1159" i="11"/>
  <c r="G1159" i="11"/>
  <c r="H1159" i="11"/>
  <c r="I1159" i="11"/>
  <c r="J1159" i="11"/>
  <c r="K1159" i="11"/>
  <c r="L1159" i="11"/>
  <c r="M1159" i="11"/>
  <c r="F1160" i="11"/>
  <c r="G1160" i="11"/>
  <c r="H1160" i="11"/>
  <c r="I1160" i="11"/>
  <c r="J1160" i="11"/>
  <c r="K1160" i="11"/>
  <c r="L1160" i="11"/>
  <c r="M1160" i="11"/>
  <c r="F1161" i="11"/>
  <c r="G1161" i="11"/>
  <c r="H1161" i="11"/>
  <c r="I1161" i="11"/>
  <c r="J1161" i="11"/>
  <c r="K1161" i="11"/>
  <c r="L1161" i="11"/>
  <c r="M1161" i="11"/>
  <c r="F1162" i="11"/>
  <c r="G1162" i="11"/>
  <c r="H1162" i="11"/>
  <c r="I1162" i="11"/>
  <c r="J1162" i="11"/>
  <c r="K1162" i="11"/>
  <c r="L1162" i="11"/>
  <c r="M1162" i="11"/>
  <c r="F1163" i="11"/>
  <c r="G1163" i="11"/>
  <c r="H1163" i="11"/>
  <c r="I1163" i="11"/>
  <c r="J1163" i="11"/>
  <c r="K1163" i="11"/>
  <c r="L1163" i="11"/>
  <c r="M1163" i="11"/>
  <c r="F1164" i="11"/>
  <c r="G1164" i="11"/>
  <c r="H1164" i="11"/>
  <c r="I1164" i="11"/>
  <c r="J1164" i="11"/>
  <c r="K1164" i="11"/>
  <c r="L1164" i="11"/>
  <c r="M1164" i="11"/>
  <c r="F1165" i="11"/>
  <c r="G1165" i="11"/>
  <c r="H1165" i="11"/>
  <c r="I1165" i="11"/>
  <c r="J1165" i="11"/>
  <c r="K1165" i="11"/>
  <c r="L1165" i="11"/>
  <c r="M1165" i="11"/>
  <c r="F1166" i="11"/>
  <c r="G1166" i="11"/>
  <c r="H1166" i="11"/>
  <c r="I1166" i="11"/>
  <c r="J1166" i="11"/>
  <c r="K1166" i="11"/>
  <c r="L1166" i="11"/>
  <c r="M1166" i="11"/>
  <c r="F1167" i="11"/>
  <c r="G1167" i="11"/>
  <c r="H1167" i="11"/>
  <c r="I1167" i="11"/>
  <c r="J1167" i="11"/>
  <c r="K1167" i="11"/>
  <c r="L1167" i="11"/>
  <c r="M1167" i="11"/>
  <c r="F1168" i="11"/>
  <c r="G1168" i="11"/>
  <c r="H1168" i="11"/>
  <c r="I1168" i="11"/>
  <c r="J1168" i="11"/>
  <c r="K1168" i="11"/>
  <c r="L1168" i="11"/>
  <c r="M1168" i="11"/>
  <c r="F1169" i="11"/>
  <c r="G1169" i="11"/>
  <c r="H1169" i="11"/>
  <c r="I1169" i="11"/>
  <c r="J1169" i="11"/>
  <c r="K1169" i="11"/>
  <c r="L1169" i="11"/>
  <c r="M1169" i="11"/>
  <c r="F1170" i="11"/>
  <c r="G1170" i="11"/>
  <c r="H1170" i="11"/>
  <c r="I1170" i="11"/>
  <c r="J1170" i="11"/>
  <c r="K1170" i="11"/>
  <c r="L1170" i="11"/>
  <c r="M1170" i="11"/>
  <c r="F1171" i="11"/>
  <c r="G1171" i="11"/>
  <c r="H1171" i="11"/>
  <c r="I1171" i="11"/>
  <c r="J1171" i="11"/>
  <c r="K1171" i="11"/>
  <c r="L1171" i="11"/>
  <c r="M1171" i="11"/>
  <c r="F1172" i="11"/>
  <c r="G1172" i="11"/>
  <c r="H1172" i="11"/>
  <c r="I1172" i="11"/>
  <c r="J1172" i="11"/>
  <c r="K1172" i="11"/>
  <c r="L1172" i="11"/>
  <c r="M1172" i="11"/>
  <c r="F1173" i="11"/>
  <c r="G1173" i="11"/>
  <c r="H1173" i="11"/>
  <c r="I1173" i="11"/>
  <c r="J1173" i="11"/>
  <c r="K1173" i="11"/>
  <c r="L1173" i="11"/>
  <c r="M1173" i="11"/>
  <c r="F1174" i="11"/>
  <c r="G1174" i="11"/>
  <c r="H1174" i="11"/>
  <c r="I1174" i="11"/>
  <c r="J1174" i="11"/>
  <c r="K1174" i="11"/>
  <c r="L1174" i="11"/>
  <c r="M1174" i="11"/>
  <c r="F1175" i="11"/>
  <c r="G1175" i="11"/>
  <c r="H1175" i="11"/>
  <c r="I1175" i="11"/>
  <c r="J1175" i="11"/>
  <c r="K1175" i="11"/>
  <c r="L1175" i="11"/>
  <c r="M1175" i="11"/>
  <c r="F1176" i="11"/>
  <c r="G1176" i="11"/>
  <c r="H1176" i="11"/>
  <c r="I1176" i="11"/>
  <c r="J1176" i="11"/>
  <c r="K1176" i="11"/>
  <c r="L1176" i="11"/>
  <c r="M1176" i="11"/>
  <c r="F1177" i="11"/>
  <c r="G1177" i="11"/>
  <c r="H1177" i="11"/>
  <c r="I1177" i="11"/>
  <c r="J1177" i="11"/>
  <c r="K1177" i="11"/>
  <c r="L1177" i="11"/>
  <c r="M1177" i="11"/>
  <c r="F1178" i="11"/>
  <c r="G1178" i="11"/>
  <c r="H1178" i="11"/>
  <c r="I1178" i="11"/>
  <c r="J1178" i="11"/>
  <c r="K1178" i="11"/>
  <c r="L1178" i="11"/>
  <c r="M1178" i="11"/>
  <c r="F1179" i="11"/>
  <c r="G1179" i="11"/>
  <c r="H1179" i="11"/>
  <c r="I1179" i="11"/>
  <c r="J1179" i="11"/>
  <c r="K1179" i="11"/>
  <c r="L1179" i="11"/>
  <c r="M1179" i="11"/>
  <c r="F1180" i="11"/>
  <c r="G1180" i="11"/>
  <c r="H1180" i="11"/>
  <c r="J1180" i="11"/>
  <c r="K1180" i="11"/>
  <c r="L1180" i="11"/>
  <c r="M1180" i="11"/>
  <c r="F1181" i="11"/>
  <c r="G1181" i="11"/>
  <c r="H1181" i="11"/>
  <c r="I1181" i="11"/>
  <c r="J1181" i="11"/>
  <c r="K1181" i="11"/>
  <c r="L1181" i="11"/>
  <c r="M1181" i="11"/>
  <c r="F1182" i="11"/>
  <c r="G1182" i="11"/>
  <c r="H1182" i="11"/>
  <c r="I1182" i="11"/>
  <c r="J1182" i="11"/>
  <c r="K1182" i="11"/>
  <c r="L1182" i="11"/>
  <c r="M1182" i="11"/>
  <c r="F1183" i="11"/>
  <c r="G1183" i="11"/>
  <c r="H1183" i="11"/>
  <c r="I1183" i="11"/>
  <c r="J1183" i="11"/>
  <c r="K1183" i="11"/>
  <c r="L1183" i="11"/>
  <c r="M1183" i="11"/>
  <c r="F1184" i="11"/>
  <c r="G1184" i="11"/>
  <c r="H1184" i="11"/>
  <c r="I1184" i="11"/>
  <c r="J1184" i="11"/>
  <c r="K1184" i="11"/>
  <c r="L1184" i="11"/>
  <c r="M1184" i="11"/>
  <c r="F1185" i="11"/>
  <c r="G1185" i="11"/>
  <c r="H1185" i="11"/>
  <c r="I1185" i="11"/>
  <c r="J1185" i="11"/>
  <c r="K1185" i="11"/>
  <c r="L1185" i="11"/>
  <c r="M1185" i="11"/>
  <c r="F1186" i="11"/>
  <c r="G1186" i="11"/>
  <c r="H1186" i="11"/>
  <c r="I1186" i="11"/>
  <c r="J1186" i="11"/>
  <c r="K1186" i="11"/>
  <c r="L1186" i="11"/>
  <c r="M1186" i="11"/>
  <c r="F1187" i="11"/>
  <c r="G1187" i="11"/>
  <c r="H1187" i="11"/>
  <c r="I1187" i="11"/>
  <c r="J1187" i="11"/>
  <c r="K1187" i="11"/>
  <c r="L1187" i="11"/>
  <c r="M1187" i="11"/>
  <c r="F1188" i="11"/>
  <c r="G1188" i="11"/>
  <c r="H1188" i="11"/>
  <c r="I1188" i="11"/>
  <c r="J1188" i="11"/>
  <c r="K1188" i="11"/>
  <c r="L1188" i="11"/>
  <c r="M1188" i="11"/>
  <c r="F1189" i="11"/>
  <c r="G1189" i="11"/>
  <c r="H1189" i="11"/>
  <c r="I1189" i="11"/>
  <c r="J1189" i="11"/>
  <c r="K1189" i="11"/>
  <c r="L1189" i="11"/>
  <c r="M1189" i="11"/>
  <c r="F1190" i="11"/>
  <c r="G1190" i="11"/>
  <c r="H1190" i="11"/>
  <c r="I1190" i="11"/>
  <c r="J1190" i="11"/>
  <c r="K1190" i="11"/>
  <c r="L1190" i="11"/>
  <c r="M1190" i="11"/>
  <c r="F1191" i="11"/>
  <c r="G1191" i="11"/>
  <c r="H1191" i="11"/>
  <c r="I1191" i="11"/>
  <c r="J1191" i="11"/>
  <c r="K1191" i="11"/>
  <c r="L1191" i="11"/>
  <c r="M1191" i="11"/>
  <c r="F1192" i="11"/>
  <c r="G1192" i="11"/>
  <c r="H1192" i="11"/>
  <c r="I1192" i="11"/>
  <c r="J1192" i="11"/>
  <c r="K1192" i="11"/>
  <c r="L1192" i="11"/>
  <c r="M1192" i="11"/>
  <c r="F1193" i="11"/>
  <c r="G1193" i="11"/>
  <c r="H1193" i="11"/>
  <c r="I1193" i="11"/>
  <c r="J1193" i="11"/>
  <c r="K1193" i="11"/>
  <c r="L1193" i="11"/>
  <c r="M1193" i="11"/>
  <c r="F1194" i="11"/>
  <c r="G1194" i="11"/>
  <c r="H1194" i="11"/>
  <c r="I1194" i="11"/>
  <c r="J1194" i="11"/>
  <c r="K1194" i="11"/>
  <c r="L1194" i="11"/>
  <c r="M1194" i="11"/>
  <c r="F1195" i="11"/>
  <c r="G1195" i="11"/>
  <c r="H1195" i="11"/>
  <c r="I1195" i="11"/>
  <c r="J1195" i="11"/>
  <c r="K1195" i="11"/>
  <c r="L1195" i="11"/>
  <c r="M1195" i="11"/>
  <c r="F1196" i="11"/>
  <c r="G1196" i="11"/>
  <c r="H1196" i="11"/>
  <c r="I1196" i="11"/>
  <c r="J1196" i="11"/>
  <c r="K1196" i="11"/>
  <c r="L1196" i="11"/>
  <c r="M1196" i="11"/>
  <c r="F1197" i="11"/>
  <c r="G1197" i="11"/>
  <c r="H1197" i="11"/>
  <c r="I1197" i="11"/>
  <c r="J1197" i="11"/>
  <c r="K1197" i="11"/>
  <c r="L1197" i="11"/>
  <c r="M1197" i="11"/>
  <c r="F1198" i="11"/>
  <c r="G1198" i="11"/>
  <c r="H1198" i="11"/>
  <c r="I1198" i="11"/>
  <c r="J1198" i="11"/>
  <c r="K1198" i="11"/>
  <c r="L1198" i="11"/>
  <c r="M1198" i="11"/>
  <c r="F1199" i="11"/>
  <c r="G1199" i="11"/>
  <c r="H1199" i="11"/>
  <c r="I1199" i="11"/>
  <c r="J1199" i="11"/>
  <c r="K1199" i="11"/>
  <c r="L1199" i="11"/>
  <c r="M1199" i="11"/>
  <c r="F1200" i="11"/>
  <c r="G1200" i="11"/>
  <c r="H1200" i="11"/>
  <c r="I1200" i="11"/>
  <c r="J1200" i="11"/>
  <c r="K1200" i="11"/>
  <c r="L1200" i="11"/>
  <c r="M1200" i="11"/>
  <c r="F1201" i="11"/>
  <c r="G1201" i="11"/>
  <c r="H1201" i="11"/>
  <c r="I1201" i="11"/>
  <c r="J1201" i="11"/>
  <c r="K1201" i="11"/>
  <c r="L1201" i="11"/>
  <c r="M1201" i="11"/>
  <c r="F1202" i="11"/>
  <c r="G1202" i="11"/>
  <c r="H1202" i="11"/>
  <c r="I1202" i="11"/>
  <c r="J1202" i="11"/>
  <c r="K1202" i="11"/>
  <c r="L1202" i="11"/>
  <c r="M1202" i="11"/>
  <c r="F1203" i="11"/>
  <c r="G1203" i="11"/>
  <c r="H1203" i="11"/>
  <c r="I1203" i="11"/>
  <c r="J1203" i="11"/>
  <c r="K1203" i="11"/>
  <c r="L1203" i="11"/>
  <c r="M1203" i="11"/>
  <c r="F1204" i="11"/>
  <c r="G1204" i="11"/>
  <c r="H1204" i="11"/>
  <c r="I1204" i="11"/>
  <c r="J1204" i="11"/>
  <c r="K1204" i="11"/>
  <c r="L1204" i="11"/>
  <c r="M1204" i="11"/>
  <c r="F1205" i="11"/>
  <c r="G1205" i="11"/>
  <c r="H1205" i="11"/>
  <c r="I1205" i="11"/>
  <c r="J1205" i="11"/>
  <c r="K1205" i="11"/>
  <c r="L1205" i="11"/>
  <c r="M1205" i="11"/>
  <c r="F1206" i="11"/>
  <c r="G1206" i="11"/>
  <c r="H1206" i="11"/>
  <c r="I1206" i="11"/>
  <c r="J1206" i="11"/>
  <c r="K1206" i="11"/>
  <c r="L1206" i="11"/>
  <c r="M1206" i="11"/>
  <c r="F1207" i="11"/>
  <c r="G1207" i="11"/>
  <c r="H1207" i="11"/>
  <c r="I1207" i="11"/>
  <c r="J1207" i="11"/>
  <c r="K1207" i="11"/>
  <c r="L1207" i="11"/>
  <c r="M1207" i="11"/>
  <c r="F1208" i="11"/>
  <c r="G1208" i="11"/>
  <c r="H1208" i="11"/>
  <c r="I1208" i="11"/>
  <c r="J1208" i="11"/>
  <c r="K1208" i="11"/>
  <c r="L1208" i="11"/>
  <c r="M1208" i="11"/>
  <c r="F1209" i="11"/>
  <c r="G1209" i="11"/>
  <c r="H1209" i="11"/>
  <c r="I1209" i="11"/>
  <c r="J1209" i="11"/>
  <c r="K1209" i="11"/>
  <c r="L1209" i="11"/>
  <c r="M1209" i="11"/>
  <c r="F1210" i="11"/>
  <c r="G1210" i="11"/>
  <c r="H1210" i="11"/>
  <c r="I1210" i="11"/>
  <c r="J1210" i="11"/>
  <c r="K1210" i="11"/>
  <c r="L1210" i="11"/>
  <c r="M1210" i="11"/>
  <c r="F1211" i="11"/>
  <c r="G1211" i="11"/>
  <c r="H1211" i="11"/>
  <c r="I1211" i="11"/>
  <c r="J1211" i="11"/>
  <c r="K1211" i="11"/>
  <c r="L1211" i="11"/>
  <c r="M1211" i="11"/>
  <c r="F1212" i="11"/>
  <c r="G1212" i="11"/>
  <c r="H1212" i="11"/>
  <c r="I1212" i="11"/>
  <c r="J1212" i="11"/>
  <c r="K1212" i="11"/>
  <c r="L1212" i="11"/>
  <c r="M1212" i="11"/>
  <c r="F1213" i="11"/>
  <c r="G1213" i="11"/>
  <c r="H1213" i="11"/>
  <c r="I1213" i="11"/>
  <c r="J1213" i="11"/>
  <c r="K1213" i="11"/>
  <c r="L1213" i="11"/>
  <c r="M1213" i="11"/>
  <c r="F1214" i="11"/>
  <c r="G1214" i="11"/>
  <c r="H1214" i="11"/>
  <c r="I1214" i="11"/>
  <c r="J1214" i="11"/>
  <c r="K1214" i="11"/>
  <c r="L1214" i="11"/>
  <c r="M1214" i="11"/>
  <c r="F1215" i="11"/>
  <c r="G1215" i="11"/>
  <c r="H1215" i="11"/>
  <c r="I1215" i="11"/>
  <c r="J1215" i="11"/>
  <c r="K1215" i="11"/>
  <c r="L1215" i="11"/>
  <c r="M1215" i="11"/>
  <c r="F1216" i="11"/>
  <c r="G1216" i="11"/>
  <c r="H1216" i="11"/>
  <c r="I1216" i="11"/>
  <c r="J1216" i="11"/>
  <c r="K1216" i="11"/>
  <c r="L1216" i="11"/>
  <c r="M1216" i="11"/>
  <c r="F1217" i="11"/>
  <c r="G1217" i="11"/>
  <c r="H1217" i="11"/>
  <c r="I1217" i="11"/>
  <c r="J1217" i="11"/>
  <c r="K1217" i="11"/>
  <c r="L1217" i="11"/>
  <c r="M1217" i="11"/>
  <c r="F1218" i="11"/>
  <c r="G1218" i="11"/>
  <c r="H1218" i="11"/>
  <c r="I1218" i="11"/>
  <c r="J1218" i="11"/>
  <c r="K1218" i="11"/>
  <c r="L1218" i="11"/>
  <c r="M1218" i="11"/>
  <c r="F1219" i="11"/>
  <c r="G1219" i="11"/>
  <c r="H1219" i="11"/>
  <c r="I1219" i="11"/>
  <c r="J1219" i="11"/>
  <c r="K1219" i="11"/>
  <c r="L1219" i="11"/>
  <c r="M1219" i="11"/>
  <c r="F1220" i="11"/>
  <c r="G1220" i="11"/>
  <c r="H1220" i="11"/>
  <c r="I1220" i="11"/>
  <c r="J1220" i="11"/>
  <c r="K1220" i="11"/>
  <c r="L1220" i="11"/>
  <c r="M1220" i="11"/>
  <c r="F1221" i="11"/>
  <c r="G1221" i="11"/>
  <c r="H1221" i="11"/>
  <c r="I1221" i="11"/>
  <c r="J1221" i="11"/>
  <c r="K1221" i="11"/>
  <c r="L1221" i="11"/>
  <c r="M1221" i="11"/>
  <c r="F1222" i="11"/>
  <c r="G1222" i="11"/>
  <c r="H1222" i="11"/>
  <c r="I1222" i="11"/>
  <c r="J1222" i="11"/>
  <c r="K1222" i="11"/>
  <c r="L1222" i="11"/>
  <c r="M1222" i="11"/>
  <c r="F1223" i="11"/>
  <c r="G1223" i="11"/>
  <c r="H1223" i="11"/>
  <c r="I1223" i="11"/>
  <c r="J1223" i="11"/>
  <c r="K1223" i="11"/>
  <c r="L1223" i="11"/>
  <c r="M1223" i="11"/>
  <c r="F1224" i="11"/>
  <c r="G1224" i="11"/>
  <c r="H1224" i="11"/>
  <c r="I1224" i="11"/>
  <c r="J1224" i="11"/>
  <c r="K1224" i="11"/>
  <c r="L1224" i="11"/>
  <c r="M1224" i="11"/>
  <c r="F1225" i="11"/>
  <c r="G1225" i="11"/>
  <c r="H1225" i="11"/>
  <c r="I1225" i="11"/>
  <c r="J1225" i="11"/>
  <c r="K1225" i="11"/>
  <c r="L1225" i="11"/>
  <c r="M1225" i="11"/>
  <c r="F1226" i="11"/>
  <c r="G1226" i="11"/>
  <c r="H1226" i="11"/>
  <c r="I1226" i="11"/>
  <c r="J1226" i="11"/>
  <c r="K1226" i="11"/>
  <c r="L1226" i="11"/>
  <c r="M1226" i="11"/>
  <c r="F1227" i="11"/>
  <c r="G1227" i="11"/>
  <c r="H1227" i="11"/>
  <c r="I1227" i="11"/>
  <c r="J1227" i="11"/>
  <c r="K1227" i="11"/>
  <c r="L1227" i="11"/>
  <c r="M1227" i="11"/>
  <c r="F1228" i="11"/>
  <c r="G1228" i="11"/>
  <c r="H1228" i="11"/>
  <c r="I1228" i="11"/>
  <c r="J1228" i="11"/>
  <c r="K1228" i="11"/>
  <c r="L1228" i="11"/>
  <c r="M1228" i="11"/>
  <c r="F1229" i="11"/>
  <c r="G1229" i="11"/>
  <c r="H1229" i="11"/>
  <c r="I1229" i="11"/>
  <c r="J1229" i="11"/>
  <c r="K1229" i="11"/>
  <c r="L1229" i="11"/>
  <c r="M1229" i="11"/>
  <c r="F1230" i="11"/>
  <c r="G1230" i="11"/>
  <c r="H1230" i="11"/>
  <c r="I1230" i="11"/>
  <c r="J1230" i="11"/>
  <c r="K1230" i="11"/>
  <c r="L1230" i="11"/>
  <c r="M1230" i="11"/>
  <c r="F1231" i="11"/>
  <c r="G1231" i="11"/>
  <c r="H1231" i="11"/>
  <c r="I1231" i="11"/>
  <c r="J1231" i="11"/>
  <c r="K1231" i="11"/>
  <c r="L1231" i="11"/>
  <c r="M1231" i="11"/>
  <c r="F1232" i="11"/>
  <c r="G1232" i="11"/>
  <c r="H1232" i="11"/>
  <c r="I1232" i="11"/>
  <c r="J1232" i="11"/>
  <c r="K1232" i="11"/>
  <c r="L1232" i="11"/>
  <c r="M1232" i="11"/>
  <c r="F1233" i="11"/>
  <c r="G1233" i="11"/>
  <c r="H1233" i="11"/>
  <c r="I1233" i="11"/>
  <c r="J1233" i="11"/>
  <c r="K1233" i="11"/>
  <c r="L1233" i="11"/>
  <c r="M1233" i="11"/>
  <c r="F1234" i="11"/>
  <c r="G1234" i="11"/>
  <c r="H1234" i="11"/>
  <c r="I1234" i="11"/>
  <c r="J1234" i="11"/>
  <c r="K1234" i="11"/>
  <c r="L1234" i="11"/>
  <c r="M1234" i="11"/>
  <c r="F1235" i="11"/>
  <c r="G1235" i="11"/>
  <c r="H1235" i="11"/>
  <c r="I1235" i="11"/>
  <c r="J1235" i="11"/>
  <c r="K1235" i="11"/>
  <c r="L1235" i="11"/>
  <c r="M1235" i="11"/>
  <c r="F1236" i="11"/>
  <c r="G1236" i="11"/>
  <c r="H1236" i="11"/>
  <c r="I1236" i="11"/>
  <c r="J1236" i="11"/>
  <c r="K1236" i="11"/>
  <c r="L1236" i="11"/>
  <c r="M1236" i="11"/>
  <c r="F1237" i="11"/>
  <c r="G1237" i="11"/>
  <c r="H1237" i="11"/>
  <c r="I1237" i="11"/>
  <c r="J1237" i="11"/>
  <c r="K1237" i="11"/>
  <c r="L1237" i="11"/>
  <c r="M1237" i="11"/>
  <c r="F1238" i="11"/>
  <c r="G1238" i="11"/>
  <c r="H1238" i="11"/>
  <c r="I1238" i="11"/>
  <c r="J1238" i="11"/>
  <c r="K1238" i="11"/>
  <c r="L1238" i="11"/>
  <c r="M1238" i="11"/>
  <c r="F1239" i="11"/>
  <c r="G1239" i="11"/>
  <c r="H1239" i="11"/>
  <c r="I1239" i="11"/>
  <c r="J1239" i="11"/>
  <c r="K1239" i="11"/>
  <c r="L1239" i="11"/>
  <c r="M1239" i="11"/>
  <c r="F1240" i="11"/>
  <c r="G1240" i="11"/>
  <c r="H1240" i="11"/>
  <c r="I1240" i="11"/>
  <c r="J1240" i="11"/>
  <c r="K1240" i="11"/>
  <c r="L1240" i="11"/>
  <c r="M1240" i="11"/>
  <c r="F1241" i="11"/>
  <c r="G1241" i="11"/>
  <c r="H1241" i="11"/>
  <c r="I1241" i="11"/>
  <c r="J1241" i="11"/>
  <c r="K1241" i="11"/>
  <c r="L1241" i="11"/>
  <c r="M1241" i="11"/>
  <c r="F1242" i="11"/>
  <c r="G1242" i="11"/>
  <c r="H1242" i="11"/>
  <c r="I1242" i="11"/>
  <c r="J1242" i="11"/>
  <c r="K1242" i="11"/>
  <c r="L1242" i="11"/>
  <c r="M1242" i="11"/>
  <c r="F1243" i="11"/>
  <c r="G1243" i="11"/>
  <c r="H1243" i="11"/>
  <c r="I1243" i="11"/>
  <c r="J1243" i="11"/>
  <c r="K1243" i="11"/>
  <c r="L1243" i="11"/>
  <c r="M1243" i="11"/>
  <c r="F1244" i="11"/>
  <c r="G1244" i="11"/>
  <c r="H1244" i="11"/>
  <c r="I1244" i="11"/>
  <c r="J1244" i="11"/>
  <c r="K1244" i="11"/>
  <c r="L1244" i="11"/>
  <c r="M1244" i="11"/>
  <c r="F1245" i="11"/>
  <c r="G1245" i="11"/>
  <c r="H1245" i="11"/>
  <c r="I1245" i="11"/>
  <c r="J1245" i="11"/>
  <c r="K1245" i="11"/>
  <c r="L1245" i="11"/>
  <c r="M1245" i="11"/>
  <c r="F1246" i="11"/>
  <c r="G1246" i="11"/>
  <c r="H1246" i="11"/>
  <c r="I1246" i="11"/>
  <c r="J1246" i="11"/>
  <c r="K1246" i="11"/>
  <c r="L1246" i="11"/>
  <c r="M1246" i="11"/>
  <c r="F1247" i="11"/>
  <c r="G1247" i="11"/>
  <c r="H1247" i="11"/>
  <c r="I1247" i="11"/>
  <c r="J1247" i="11"/>
  <c r="K1247" i="11"/>
  <c r="L1247" i="11"/>
  <c r="M1247" i="11"/>
  <c r="F1248" i="11"/>
  <c r="G1248" i="11"/>
  <c r="H1248" i="11"/>
  <c r="I1248" i="11"/>
  <c r="J1248" i="11"/>
  <c r="K1248" i="11"/>
  <c r="L1248" i="11"/>
  <c r="M1248" i="11"/>
  <c r="F1249" i="11"/>
  <c r="G1249" i="11"/>
  <c r="H1249" i="11"/>
  <c r="I1249" i="11"/>
  <c r="J1249" i="11"/>
  <c r="K1249" i="11"/>
  <c r="L1249" i="11"/>
  <c r="M1249" i="11"/>
  <c r="F1250" i="11"/>
  <c r="G1250" i="11"/>
  <c r="H1250" i="11"/>
  <c r="I1250" i="11"/>
  <c r="J1250" i="11"/>
  <c r="K1250" i="11"/>
  <c r="L1250" i="11"/>
  <c r="M1250" i="11"/>
  <c r="F1251" i="11"/>
  <c r="G1251" i="11"/>
  <c r="H1251" i="11"/>
  <c r="I1251" i="11"/>
  <c r="J1251" i="11"/>
  <c r="K1251" i="11"/>
  <c r="L1251" i="11"/>
  <c r="M1251" i="11"/>
  <c r="F1252" i="11"/>
  <c r="G1252" i="11"/>
  <c r="H1252" i="11"/>
  <c r="I1252" i="11"/>
  <c r="J1252" i="11"/>
  <c r="K1252" i="11"/>
  <c r="L1252" i="11"/>
  <c r="M1252" i="11"/>
  <c r="F1253" i="11"/>
  <c r="G1253" i="11"/>
  <c r="H1253" i="11"/>
  <c r="I1253" i="11"/>
  <c r="J1253" i="11"/>
  <c r="K1253" i="11"/>
  <c r="L1253" i="11"/>
  <c r="M1253" i="11"/>
  <c r="F1254" i="11"/>
  <c r="G1254" i="11"/>
  <c r="H1254" i="11"/>
  <c r="I1254" i="11"/>
  <c r="J1254" i="11"/>
  <c r="K1254" i="11"/>
  <c r="L1254" i="11"/>
  <c r="M1254" i="11"/>
  <c r="F1255" i="11"/>
  <c r="G1255" i="11"/>
  <c r="H1255" i="11"/>
  <c r="I1255" i="11"/>
  <c r="J1255" i="11"/>
  <c r="K1255" i="11"/>
  <c r="L1255" i="11"/>
  <c r="M1255" i="11"/>
  <c r="F1256" i="11"/>
  <c r="G1256" i="11"/>
  <c r="H1256" i="11"/>
  <c r="I1256" i="11"/>
  <c r="J1256" i="11"/>
  <c r="K1256" i="11"/>
  <c r="L1256" i="11"/>
  <c r="M1256" i="11"/>
  <c r="F1257" i="11"/>
  <c r="G1257" i="11"/>
  <c r="H1257" i="11"/>
  <c r="I1257" i="11"/>
  <c r="J1257" i="11"/>
  <c r="K1257" i="11"/>
  <c r="L1257" i="11"/>
  <c r="M1257" i="11"/>
  <c r="F1258" i="11"/>
  <c r="G1258" i="11"/>
  <c r="H1258" i="11"/>
  <c r="I1258" i="11"/>
  <c r="J1258" i="11"/>
  <c r="K1258" i="11"/>
  <c r="L1258" i="11"/>
  <c r="M1258" i="11"/>
  <c r="F1259" i="11"/>
  <c r="G1259" i="11"/>
  <c r="H1259" i="11"/>
  <c r="I1259" i="11"/>
  <c r="J1259" i="11"/>
  <c r="K1259" i="11"/>
  <c r="L1259" i="11"/>
  <c r="M1259" i="11"/>
  <c r="F1260" i="11"/>
  <c r="G1260" i="11"/>
  <c r="H1260" i="11"/>
  <c r="I1260" i="11"/>
  <c r="J1260" i="11"/>
  <c r="K1260" i="11"/>
  <c r="L1260" i="11"/>
  <c r="M1260" i="11"/>
  <c r="F1261" i="11"/>
  <c r="G1261" i="11"/>
  <c r="H1261" i="11"/>
  <c r="I1261" i="11"/>
  <c r="J1261" i="11"/>
  <c r="K1261" i="11"/>
  <c r="L1261" i="11"/>
  <c r="M1261" i="11"/>
  <c r="F1262" i="11"/>
  <c r="G1262" i="11"/>
  <c r="H1262" i="11"/>
  <c r="I1262" i="11"/>
  <c r="J1262" i="11"/>
  <c r="K1262" i="11"/>
  <c r="L1262" i="11"/>
  <c r="M1262" i="11"/>
  <c r="F1263" i="11"/>
  <c r="G1263" i="11"/>
  <c r="H1263" i="11"/>
  <c r="I1263" i="11"/>
  <c r="J1263" i="11"/>
  <c r="K1263" i="11"/>
  <c r="L1263" i="11"/>
  <c r="M1263" i="11"/>
  <c r="F1264" i="11"/>
  <c r="G1264" i="11"/>
  <c r="H1264" i="11"/>
  <c r="I1264" i="11"/>
  <c r="J1264" i="11"/>
  <c r="K1264" i="11"/>
  <c r="L1264" i="11"/>
  <c r="M1264" i="11"/>
  <c r="F1265" i="11"/>
  <c r="G1265" i="11"/>
  <c r="H1265" i="11"/>
  <c r="I1265" i="11"/>
  <c r="J1265" i="11"/>
  <c r="K1265" i="11"/>
  <c r="L1265" i="11"/>
  <c r="M1265" i="11"/>
  <c r="F1266" i="11"/>
  <c r="G1266" i="11"/>
  <c r="H1266" i="11"/>
  <c r="I1266" i="11"/>
  <c r="J1266" i="11"/>
  <c r="K1266" i="11"/>
  <c r="L1266" i="11"/>
  <c r="M1266" i="11"/>
  <c r="F1267" i="11"/>
  <c r="G1267" i="11"/>
  <c r="H1267" i="11"/>
  <c r="I1267" i="11"/>
  <c r="J1267" i="11"/>
  <c r="K1267" i="11"/>
  <c r="L1267" i="11"/>
  <c r="M1267" i="11"/>
  <c r="F1268" i="11"/>
  <c r="G1268" i="11"/>
  <c r="H1268" i="11"/>
  <c r="I1268" i="11"/>
  <c r="J1268" i="11"/>
  <c r="K1268" i="11"/>
  <c r="L1268" i="11"/>
  <c r="M1268" i="11"/>
  <c r="F1269" i="11"/>
  <c r="G1269" i="11"/>
  <c r="H1269" i="11"/>
  <c r="I1269" i="11"/>
  <c r="J1269" i="11"/>
  <c r="K1269" i="11"/>
  <c r="L1269" i="11"/>
  <c r="M1269" i="11"/>
  <c r="F1270" i="11"/>
  <c r="G1270" i="11"/>
  <c r="H1270" i="11"/>
  <c r="I1270" i="11"/>
  <c r="J1270" i="11"/>
  <c r="K1270" i="11"/>
  <c r="L1270" i="11"/>
  <c r="M1270" i="11"/>
  <c r="F1271" i="11"/>
  <c r="G1271" i="11"/>
  <c r="H1271" i="11"/>
  <c r="I1271" i="11"/>
  <c r="J1271" i="11"/>
  <c r="K1271" i="11"/>
  <c r="L1271" i="11"/>
  <c r="M1271" i="11"/>
  <c r="F1272" i="11"/>
  <c r="G1272" i="11"/>
  <c r="H1272" i="11"/>
  <c r="I1272" i="11"/>
  <c r="J1272" i="11"/>
  <c r="K1272" i="11"/>
  <c r="L1272" i="11"/>
  <c r="M1272" i="11"/>
  <c r="F1273" i="11"/>
  <c r="G1273" i="11"/>
  <c r="H1273" i="11"/>
  <c r="I1273" i="11"/>
  <c r="J1273" i="11"/>
  <c r="K1273" i="11"/>
  <c r="L1273" i="11"/>
  <c r="M1273" i="11"/>
  <c r="F1274" i="11"/>
  <c r="G1274" i="11"/>
  <c r="H1274" i="11"/>
  <c r="I1274" i="11"/>
  <c r="J1274" i="11"/>
  <c r="K1274" i="11"/>
  <c r="L1274" i="11"/>
  <c r="M1274" i="11"/>
  <c r="F1275" i="11"/>
  <c r="G1275" i="11"/>
  <c r="H1275" i="11"/>
  <c r="I1275" i="11"/>
  <c r="J1275" i="11"/>
  <c r="K1275" i="11"/>
  <c r="L1275" i="11"/>
  <c r="M1275" i="1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A3" i="4"/>
  <c r="C3" i="4"/>
  <c r="E3" i="4" s="1"/>
  <c r="F3" i="4"/>
  <c r="G3" i="4"/>
  <c r="H3" i="4"/>
  <c r="I3" i="4"/>
  <c r="J3" i="4"/>
  <c r="K3" i="4"/>
  <c r="L3" i="4"/>
  <c r="A4" i="4"/>
  <c r="C4" i="4"/>
  <c r="E4" i="4" s="1"/>
  <c r="F4" i="4"/>
  <c r="G4" i="4"/>
  <c r="H4" i="4"/>
  <c r="I4" i="4"/>
  <c r="J4" i="4"/>
  <c r="K4" i="4"/>
  <c r="L4" i="4"/>
  <c r="A5" i="4"/>
  <c r="C5" i="4"/>
  <c r="E5" i="4" s="1"/>
  <c r="F5" i="4"/>
  <c r="G5" i="4"/>
  <c r="H5" i="4"/>
  <c r="I5" i="4"/>
  <c r="J5" i="4"/>
  <c r="K5" i="4"/>
  <c r="L5" i="4"/>
  <c r="BG9" i="56"/>
  <c r="BG10" i="56" s="1"/>
  <c r="AB23" i="28" l="1"/>
  <c r="AC23" i="28"/>
  <c r="AD23" i="28"/>
  <c r="AE23" i="28"/>
  <c r="AG23" i="28"/>
  <c r="AI23" i="28"/>
  <c r="AJ23" i="28"/>
  <c r="AK23" i="28"/>
  <c r="AL23" i="28"/>
  <c r="AM23" i="28"/>
  <c r="AN23" i="28"/>
  <c r="AO23" i="28"/>
  <c r="AB25" i="28"/>
  <c r="AC25" i="28"/>
  <c r="AD25" i="28"/>
  <c r="AE25" i="28"/>
  <c r="AG25" i="28"/>
  <c r="AI25" i="28"/>
  <c r="AJ25" i="28"/>
  <c r="AK25" i="28"/>
  <c r="AL25" i="28"/>
  <c r="AM25" i="28"/>
  <c r="AN25" i="28"/>
  <c r="AO25" i="28"/>
  <c r="AB27" i="28"/>
  <c r="AC27" i="28"/>
  <c r="AD27" i="28"/>
  <c r="AE27" i="28"/>
  <c r="AG27" i="28"/>
  <c r="AI27" i="28"/>
  <c r="AJ27" i="28"/>
  <c r="AK27" i="28"/>
  <c r="AL27" i="28"/>
  <c r="AM27" i="28"/>
  <c r="AN27" i="28"/>
  <c r="AO27" i="28"/>
  <c r="AB29" i="28"/>
  <c r="AC29" i="28"/>
  <c r="AD29" i="28"/>
  <c r="AE29" i="28"/>
  <c r="AG29" i="28"/>
  <c r="AI29" i="28"/>
  <c r="AJ29" i="28"/>
  <c r="AK29" i="28"/>
  <c r="AL29" i="28"/>
  <c r="AM29" i="28"/>
  <c r="AN29" i="28"/>
  <c r="AO29" i="28"/>
  <c r="AP25" i="28" l="1"/>
  <c r="AP23" i="28"/>
  <c r="AP29" i="28"/>
  <c r="AP27" i="28"/>
  <c r="E46" i="31" l="1" a="1"/>
  <c r="E33" i="31" a="1"/>
  <c r="E51" i="31" a="1"/>
  <c r="E43" i="31" a="1"/>
  <c r="E30" i="31" a="1"/>
  <c r="E34" i="31" a="1"/>
  <c r="E45" i="31" a="1"/>
  <c r="E32" i="31" a="1"/>
  <c r="E16" i="31" a="1"/>
  <c r="E52" i="31" a="1"/>
  <c r="E36" i="31" a="1"/>
  <c r="E38" i="31" a="1"/>
  <c r="E55" i="31" a="1"/>
  <c r="E27" i="31" a="1"/>
  <c r="E2" i="31" a="1"/>
  <c r="E17" i="31" a="1"/>
  <c r="E23" i="31" a="1"/>
  <c r="E5" i="31" a="1"/>
  <c r="E25" i="31" a="1"/>
  <c r="E19" i="31" a="1"/>
  <c r="E41" i="31" a="1"/>
  <c r="E48" i="31" a="1"/>
  <c r="E50" i="31" a="1"/>
  <c r="E31" i="31" a="1"/>
  <c r="E11" i="31" a="1"/>
  <c r="E22" i="31" a="1"/>
  <c r="E10" i="31" a="1"/>
  <c r="E54" i="31" a="1"/>
  <c r="E20" i="31" a="1"/>
  <c r="E47" i="31" a="1"/>
  <c r="E13" i="31" a="1"/>
  <c r="E18" i="31" a="1"/>
  <c r="E14" i="31" a="1"/>
  <c r="E21" i="31" a="1"/>
  <c r="E28" i="31" a="1"/>
  <c r="E29" i="31" a="1"/>
  <c r="E37" i="31" a="1"/>
  <c r="E44" i="31" a="1"/>
  <c r="E40" i="31" a="1"/>
  <c r="E26" i="31" a="1"/>
  <c r="E56" i="31" a="1"/>
  <c r="E12" i="31" a="1"/>
  <c r="E39" i="31" a="1"/>
  <c r="E9" i="31" a="1"/>
  <c r="E3" i="31" a="1"/>
  <c r="E53" i="31" a="1"/>
  <c r="E49" i="31" a="1"/>
  <c r="E35" i="31" a="1"/>
  <c r="E42" i="31" a="1"/>
  <c r="E15" i="31" a="1"/>
  <c r="E8" i="31" a="1"/>
  <c r="E4" i="31" a="1"/>
  <c r="E24" i="31" a="1"/>
  <c r="E7" i="31" a="1"/>
  <c r="E6" i="31" a="1"/>
  <c r="AO158" i="28"/>
  <c r="AO157" i="28"/>
  <c r="AO159" i="28"/>
  <c r="AO127" i="28"/>
  <c r="AO129" i="28"/>
  <c r="AO148" i="28"/>
  <c r="AO128" i="28"/>
  <c r="AO5" i="28"/>
  <c r="AO6" i="28"/>
  <c r="AO7" i="28"/>
  <c r="AO156" i="28"/>
  <c r="AO142" i="28"/>
  <c r="AO143" i="28"/>
  <c r="AO144" i="28"/>
  <c r="AO145" i="28"/>
  <c r="AO146" i="28"/>
  <c r="AO130" i="28"/>
  <c r="AO149" i="28"/>
  <c r="AO102" i="28"/>
  <c r="AO151" i="28"/>
  <c r="AO150" i="28"/>
  <c r="AO116" i="28"/>
  <c r="AO47" i="28"/>
  <c r="AO49" i="28"/>
  <c r="AO51" i="28"/>
  <c r="AO48" i="28"/>
  <c r="AO108" i="28"/>
  <c r="AO50" i="28"/>
  <c r="AO103" i="28"/>
  <c r="AO73" i="28"/>
  <c r="AO95" i="28"/>
  <c r="AO60" i="28"/>
  <c r="AO66" i="28"/>
  <c r="AO137" i="28"/>
  <c r="AO136" i="28"/>
  <c r="AO17" i="28"/>
  <c r="AO154" i="28"/>
  <c r="AO100" i="28"/>
  <c r="AO125" i="28"/>
  <c r="AO153" i="28"/>
  <c r="AO152" i="28"/>
  <c r="AO114" i="28"/>
  <c r="AO57" i="28"/>
  <c r="AO59" i="28"/>
  <c r="AO62" i="28"/>
  <c r="AO63" i="28"/>
  <c r="AO111" i="28"/>
  <c r="AO121" i="28"/>
  <c r="AO8" i="28"/>
  <c r="AO18" i="28"/>
  <c r="AO172" i="28"/>
  <c r="AO11" i="28"/>
  <c r="AO3" i="28"/>
  <c r="AO54" i="28"/>
  <c r="AO56" i="28"/>
  <c r="AO165" i="28"/>
  <c r="AO119" i="28"/>
  <c r="AO166" i="28"/>
  <c r="AO101" i="28"/>
  <c r="AO20" i="28"/>
  <c r="AO106" i="28"/>
  <c r="AO58" i="28"/>
  <c r="AO75" i="28"/>
  <c r="AO55" i="28"/>
  <c r="AO124" i="28"/>
  <c r="AO171" i="28"/>
  <c r="AO161" i="28"/>
  <c r="AO26" i="28"/>
  <c r="AO16" i="28"/>
  <c r="AO28" i="28"/>
  <c r="AO30" i="28"/>
  <c r="AO31" i="28"/>
  <c r="AO37" i="28"/>
  <c r="AO39" i="28"/>
  <c r="AO33" i="28"/>
  <c r="AO14" i="28"/>
  <c r="AO104" i="28"/>
  <c r="AO123" i="28"/>
  <c r="AO122" i="28"/>
  <c r="AO38" i="28"/>
  <c r="AO42" i="28"/>
  <c r="AO43" i="28"/>
  <c r="AO44" i="28"/>
  <c r="AO45" i="28"/>
  <c r="AO4" i="28"/>
  <c r="AO40" i="28"/>
  <c r="AO120" i="28"/>
  <c r="AO86" i="28"/>
  <c r="AO87" i="28"/>
  <c r="AO41" i="28"/>
  <c r="AO99" i="28"/>
  <c r="AO98" i="28"/>
  <c r="AO93" i="28"/>
  <c r="AO176" i="28"/>
  <c r="AO178" i="28"/>
  <c r="AO92" i="28"/>
  <c r="AO107" i="28"/>
  <c r="AO163" i="28"/>
  <c r="AO164" i="28"/>
  <c r="AO12" i="28"/>
  <c r="AO113" i="28"/>
  <c r="AO115" i="28"/>
  <c r="AO179" i="28"/>
  <c r="AO180" i="28"/>
  <c r="AO181" i="28"/>
  <c r="AO184" i="28"/>
  <c r="AO185" i="28"/>
  <c r="AO168" i="28"/>
  <c r="AO169" i="28"/>
  <c r="AO170" i="28"/>
  <c r="AO177" i="28"/>
  <c r="AO112" i="28"/>
  <c r="AO110" i="28"/>
  <c r="AO162" i="28"/>
  <c r="AO160" i="28"/>
  <c r="AO15" i="28"/>
  <c r="AO183" i="28"/>
  <c r="AO131" i="28"/>
  <c r="AO79" i="28"/>
  <c r="AO173" i="28"/>
  <c r="AO53" i="28"/>
  <c r="AO68" i="28"/>
  <c r="AO71" i="28"/>
  <c r="AO88" i="28"/>
  <c r="AO72" i="28"/>
  <c r="AO109" i="28"/>
  <c r="AO76" i="28"/>
  <c r="AO77" i="28"/>
  <c r="AO78" i="28"/>
  <c r="AO80" i="28"/>
  <c r="AO84" i="28"/>
  <c r="AO81" i="28"/>
  <c r="AO82" i="28"/>
  <c r="AO83" i="28"/>
  <c r="AO85" i="28"/>
  <c r="AO90" i="28"/>
  <c r="AO89" i="28"/>
  <c r="AO67" i="28"/>
  <c r="AO96" i="28"/>
  <c r="AO126" i="28"/>
  <c r="AO65" i="28"/>
  <c r="AO97" i="28"/>
  <c r="AO74" i="28"/>
  <c r="AO21" i="28"/>
  <c r="AO140" i="28"/>
  <c r="AO139" i="28"/>
  <c r="AO175" i="28"/>
  <c r="AO32" i="28"/>
  <c r="AO35" i="28"/>
  <c r="AO64" i="28"/>
  <c r="AO134" i="28"/>
  <c r="AO133" i="28"/>
  <c r="AO135" i="28"/>
  <c r="AO138" i="28"/>
  <c r="AO187" i="28"/>
  <c r="AO13" i="28"/>
  <c r="AO147" i="28"/>
  <c r="AO141" i="28"/>
  <c r="AO186" i="28"/>
  <c r="AO34" i="28"/>
  <c r="AO70" i="28"/>
  <c r="AO69" i="28"/>
  <c r="AO132" i="28"/>
  <c r="AO22" i="28"/>
  <c r="AO24" i="28"/>
  <c r="AO91" i="28"/>
  <c r="AO36" i="28"/>
  <c r="AO10" i="28"/>
  <c r="AO118" i="28"/>
  <c r="AO19" i="28"/>
  <c r="AO182" i="28"/>
  <c r="AO117" i="28"/>
  <c r="AO105" i="28"/>
  <c r="AO2" i="28"/>
  <c r="AO52" i="28"/>
  <c r="AO9" i="28"/>
  <c r="AO174" i="28"/>
  <c r="AO61" i="28"/>
  <c r="AO155" i="28"/>
  <c r="AO46" i="28"/>
  <c r="AO94" i="28"/>
  <c r="AO167" i="28"/>
  <c r="AN158" i="28"/>
  <c r="AN157" i="28"/>
  <c r="AN159" i="28"/>
  <c r="AN127" i="28"/>
  <c r="AN129" i="28"/>
  <c r="AN148" i="28"/>
  <c r="AN128" i="28"/>
  <c r="AN5" i="28"/>
  <c r="AN6" i="28"/>
  <c r="AN7" i="28"/>
  <c r="AN156" i="28"/>
  <c r="AN142" i="28"/>
  <c r="AN143" i="28"/>
  <c r="AN144" i="28"/>
  <c r="AN145" i="28"/>
  <c r="AN146" i="28"/>
  <c r="AN130" i="28"/>
  <c r="AN149" i="28"/>
  <c r="AN102" i="28"/>
  <c r="AN151" i="28"/>
  <c r="AN150" i="28"/>
  <c r="AN116" i="28"/>
  <c r="AN47" i="28"/>
  <c r="AN49" i="28"/>
  <c r="AN51" i="28"/>
  <c r="AN48" i="28"/>
  <c r="AN108" i="28"/>
  <c r="AN50" i="28"/>
  <c r="AN103" i="28"/>
  <c r="AN73" i="28"/>
  <c r="AN95" i="28"/>
  <c r="AN60" i="28"/>
  <c r="AN66" i="28"/>
  <c r="AN137" i="28"/>
  <c r="AN136" i="28"/>
  <c r="AN17" i="28"/>
  <c r="AN154" i="28"/>
  <c r="AN100" i="28"/>
  <c r="AN125" i="28"/>
  <c r="AN153" i="28"/>
  <c r="AN152" i="28"/>
  <c r="AN114" i="28"/>
  <c r="AN57" i="28"/>
  <c r="AN59" i="28"/>
  <c r="AN62" i="28"/>
  <c r="AN63" i="28"/>
  <c r="AN111" i="28"/>
  <c r="AN121" i="28"/>
  <c r="AN8" i="28"/>
  <c r="AN18" i="28"/>
  <c r="AN172" i="28"/>
  <c r="AN11" i="28"/>
  <c r="AN3" i="28"/>
  <c r="AN54" i="28"/>
  <c r="AN56" i="28"/>
  <c r="AN165" i="28"/>
  <c r="AN119" i="28"/>
  <c r="AN166" i="28"/>
  <c r="AN101" i="28"/>
  <c r="AN20" i="28"/>
  <c r="AN106" i="28"/>
  <c r="AN58" i="28"/>
  <c r="AN75" i="28"/>
  <c r="AN55" i="28"/>
  <c r="AN124" i="28"/>
  <c r="AN171" i="28"/>
  <c r="AN161" i="28"/>
  <c r="AN26" i="28"/>
  <c r="AN16" i="28"/>
  <c r="AN28" i="28"/>
  <c r="AN30" i="28"/>
  <c r="AN31" i="28"/>
  <c r="AN37" i="28"/>
  <c r="AN39" i="28"/>
  <c r="AN33" i="28"/>
  <c r="AN14" i="28"/>
  <c r="AN104" i="28"/>
  <c r="AN123" i="28"/>
  <c r="AN122" i="28"/>
  <c r="AN38" i="28"/>
  <c r="AN42" i="28"/>
  <c r="AN43" i="28"/>
  <c r="AN44" i="28"/>
  <c r="AN45" i="28"/>
  <c r="AN4" i="28"/>
  <c r="AN40" i="28"/>
  <c r="AN120" i="28"/>
  <c r="AN86" i="28"/>
  <c r="AN87" i="28"/>
  <c r="AN41" i="28"/>
  <c r="AN99" i="28"/>
  <c r="AN98" i="28"/>
  <c r="AN93" i="28"/>
  <c r="AN176" i="28"/>
  <c r="AN178" i="28"/>
  <c r="AN92" i="28"/>
  <c r="AN107" i="28"/>
  <c r="AN163" i="28"/>
  <c r="AN164" i="28"/>
  <c r="AN12" i="28"/>
  <c r="AN113" i="28"/>
  <c r="AN115" i="28"/>
  <c r="AN179" i="28"/>
  <c r="AN180" i="28"/>
  <c r="AN181" i="28"/>
  <c r="AN184" i="28"/>
  <c r="AN185" i="28"/>
  <c r="AN168" i="28"/>
  <c r="AN169" i="28"/>
  <c r="AN170" i="28"/>
  <c r="AN177" i="28"/>
  <c r="AN112" i="28"/>
  <c r="AN110" i="28"/>
  <c r="AN162" i="28"/>
  <c r="AN160" i="28"/>
  <c r="AN15" i="28"/>
  <c r="AN183" i="28"/>
  <c r="AN131" i="28"/>
  <c r="AN79" i="28"/>
  <c r="AN173" i="28"/>
  <c r="AN53" i="28"/>
  <c r="AN68" i="28"/>
  <c r="AN71" i="28"/>
  <c r="AN88" i="28"/>
  <c r="AN72" i="28"/>
  <c r="AN109" i="28"/>
  <c r="AN76" i="28"/>
  <c r="AN77" i="28"/>
  <c r="AN78" i="28"/>
  <c r="AN80" i="28"/>
  <c r="AN84" i="28"/>
  <c r="AN81" i="28"/>
  <c r="AN82" i="28"/>
  <c r="AN83" i="28"/>
  <c r="AN85" i="28"/>
  <c r="AN90" i="28"/>
  <c r="AN89" i="28"/>
  <c r="AN67" i="28"/>
  <c r="AN96" i="28"/>
  <c r="AN126" i="28"/>
  <c r="AN65" i="28"/>
  <c r="AN97" i="28"/>
  <c r="AN74" i="28"/>
  <c r="AN21" i="28"/>
  <c r="AN140" i="28"/>
  <c r="AN139" i="28"/>
  <c r="AN175" i="28"/>
  <c r="AN32" i="28"/>
  <c r="AN35" i="28"/>
  <c r="AN64" i="28"/>
  <c r="AN134" i="28"/>
  <c r="AN133" i="28"/>
  <c r="AN135" i="28"/>
  <c r="AN138" i="28"/>
  <c r="AN187" i="28"/>
  <c r="AN13" i="28"/>
  <c r="AN147" i="28"/>
  <c r="AN141" i="28"/>
  <c r="AN186" i="28"/>
  <c r="AN34" i="28"/>
  <c r="AN70" i="28"/>
  <c r="AN69" i="28"/>
  <c r="AN132" i="28"/>
  <c r="AN22" i="28"/>
  <c r="AN24" i="28"/>
  <c r="AN91" i="28"/>
  <c r="AN36" i="28"/>
  <c r="AN10" i="28"/>
  <c r="AN118" i="28"/>
  <c r="AN19" i="28"/>
  <c r="AN182" i="28"/>
  <c r="AN117" i="28"/>
  <c r="AN105" i="28"/>
  <c r="AN2" i="28"/>
  <c r="AN52" i="28"/>
  <c r="AN9" i="28"/>
  <c r="AN174" i="28"/>
  <c r="AN61" i="28"/>
  <c r="AN155" i="28"/>
  <c r="AN46" i="28"/>
  <c r="AN94" i="28"/>
  <c r="AN167" i="28"/>
  <c r="AM158" i="28"/>
  <c r="AM157" i="28"/>
  <c r="AM159" i="28"/>
  <c r="AM127" i="28"/>
  <c r="AM129" i="28"/>
  <c r="AM148" i="28"/>
  <c r="AM128" i="28"/>
  <c r="AM5" i="28"/>
  <c r="AM6" i="28"/>
  <c r="AM7" i="28"/>
  <c r="AM156" i="28"/>
  <c r="AM142" i="28"/>
  <c r="AM143" i="28"/>
  <c r="AM144" i="28"/>
  <c r="AM145" i="28"/>
  <c r="AM146" i="28"/>
  <c r="AM130" i="28"/>
  <c r="AM149" i="28"/>
  <c r="AM102" i="28"/>
  <c r="AM151" i="28"/>
  <c r="AM150" i="28"/>
  <c r="AM116" i="28"/>
  <c r="AM47" i="28"/>
  <c r="AM49" i="28"/>
  <c r="AM51" i="28"/>
  <c r="AM48" i="28"/>
  <c r="AM108" i="28"/>
  <c r="AM50" i="28"/>
  <c r="AM103" i="28"/>
  <c r="AM73" i="28"/>
  <c r="AM95" i="28"/>
  <c r="AM60" i="28"/>
  <c r="AM66" i="28"/>
  <c r="AM137" i="28"/>
  <c r="AM136" i="28"/>
  <c r="AM17" i="28"/>
  <c r="AM154" i="28"/>
  <c r="AM100" i="28"/>
  <c r="AM125" i="28"/>
  <c r="AM153" i="28"/>
  <c r="AM152" i="28"/>
  <c r="AM114" i="28"/>
  <c r="AM57" i="28"/>
  <c r="AM59" i="28"/>
  <c r="AM62" i="28"/>
  <c r="AM63" i="28"/>
  <c r="AM111" i="28"/>
  <c r="AM121" i="28"/>
  <c r="AM8" i="28"/>
  <c r="AM18" i="28"/>
  <c r="AM172" i="28"/>
  <c r="AM11" i="28"/>
  <c r="AM3" i="28"/>
  <c r="AM54" i="28"/>
  <c r="AM56" i="28"/>
  <c r="AM165" i="28"/>
  <c r="AM119" i="28"/>
  <c r="AM166" i="28"/>
  <c r="AM101" i="28"/>
  <c r="AM20" i="28"/>
  <c r="AM106" i="28"/>
  <c r="AM58" i="28"/>
  <c r="AM75" i="28"/>
  <c r="AM55" i="28"/>
  <c r="AM124" i="28"/>
  <c r="AM171" i="28"/>
  <c r="AM161" i="28"/>
  <c r="AM26" i="28"/>
  <c r="AM16" i="28"/>
  <c r="AM28" i="28"/>
  <c r="AM30" i="28"/>
  <c r="AM31" i="28"/>
  <c r="AM37" i="28"/>
  <c r="AM39" i="28"/>
  <c r="AM33" i="28"/>
  <c r="AM14" i="28"/>
  <c r="AM104" i="28"/>
  <c r="AM123" i="28"/>
  <c r="AM122" i="28"/>
  <c r="AM38" i="28"/>
  <c r="AM42" i="28"/>
  <c r="AM43" i="28"/>
  <c r="AM44" i="28"/>
  <c r="AM45" i="28"/>
  <c r="AM4" i="28"/>
  <c r="AM40" i="28"/>
  <c r="AM120" i="28"/>
  <c r="AM86" i="28"/>
  <c r="AM87" i="28"/>
  <c r="AM41" i="28"/>
  <c r="AM99" i="28"/>
  <c r="AM98" i="28"/>
  <c r="AM93" i="28"/>
  <c r="AM176" i="28"/>
  <c r="AM178" i="28"/>
  <c r="AM92" i="28"/>
  <c r="AM107" i="28"/>
  <c r="AM163" i="28"/>
  <c r="AM164" i="28"/>
  <c r="AM12" i="28"/>
  <c r="AM113" i="28"/>
  <c r="AM115" i="28"/>
  <c r="AM179" i="28"/>
  <c r="AM180" i="28"/>
  <c r="AM181" i="28"/>
  <c r="AM184" i="28"/>
  <c r="AM185" i="28"/>
  <c r="AM168" i="28"/>
  <c r="AM169" i="28"/>
  <c r="AM170" i="28"/>
  <c r="AM177" i="28"/>
  <c r="AM112" i="28"/>
  <c r="AM110" i="28"/>
  <c r="AM162" i="28"/>
  <c r="AM160" i="28"/>
  <c r="AM15" i="28"/>
  <c r="AM183" i="28"/>
  <c r="AM131" i="28"/>
  <c r="AM79" i="28"/>
  <c r="AM173" i="28"/>
  <c r="AM53" i="28"/>
  <c r="AM68" i="28"/>
  <c r="AM71" i="28"/>
  <c r="AM88" i="28"/>
  <c r="AM72" i="28"/>
  <c r="AM109" i="28"/>
  <c r="AM76" i="28"/>
  <c r="AM77" i="28"/>
  <c r="AM78" i="28"/>
  <c r="AM80" i="28"/>
  <c r="AM84" i="28"/>
  <c r="AM81" i="28"/>
  <c r="AM82" i="28"/>
  <c r="AM83" i="28"/>
  <c r="AM85" i="28"/>
  <c r="AM90" i="28"/>
  <c r="AM89" i="28"/>
  <c r="AM67" i="28"/>
  <c r="AM96" i="28"/>
  <c r="AM126" i="28"/>
  <c r="AM65" i="28"/>
  <c r="AM97" i="28"/>
  <c r="AM74" i="28"/>
  <c r="AM21" i="28"/>
  <c r="AM140" i="28"/>
  <c r="AM139" i="28"/>
  <c r="AM175" i="28"/>
  <c r="AM32" i="28"/>
  <c r="AM35" i="28"/>
  <c r="AM64" i="28"/>
  <c r="AM134" i="28"/>
  <c r="AM133" i="28"/>
  <c r="AM135" i="28"/>
  <c r="AM138" i="28"/>
  <c r="AM187" i="28"/>
  <c r="AM13" i="28"/>
  <c r="AM147" i="28"/>
  <c r="AM141" i="28"/>
  <c r="AM186" i="28"/>
  <c r="AM34" i="28"/>
  <c r="AM70" i="28"/>
  <c r="AM69" i="28"/>
  <c r="AM132" i="28"/>
  <c r="AM22" i="28"/>
  <c r="AM24" i="28"/>
  <c r="AM91" i="28"/>
  <c r="AM36" i="28"/>
  <c r="AM10" i="28"/>
  <c r="AM118" i="28"/>
  <c r="AM19" i="28"/>
  <c r="AM182" i="28"/>
  <c r="AM117" i="28"/>
  <c r="AM105" i="28"/>
  <c r="AM2" i="28"/>
  <c r="AM52" i="28"/>
  <c r="AM9" i="28"/>
  <c r="AM174" i="28"/>
  <c r="AM61" i="28"/>
  <c r="AM155" i="28"/>
  <c r="AM46" i="28"/>
  <c r="AM94" i="28"/>
  <c r="AM167" i="28"/>
  <c r="AL158" i="28"/>
  <c r="AL157" i="28"/>
  <c r="AL159" i="28"/>
  <c r="AL127" i="28"/>
  <c r="AL129" i="28"/>
  <c r="AL148" i="28"/>
  <c r="AL128" i="28"/>
  <c r="AL5" i="28"/>
  <c r="AL6" i="28"/>
  <c r="AL7" i="28"/>
  <c r="AL156" i="28"/>
  <c r="AL142" i="28"/>
  <c r="AL143" i="28"/>
  <c r="AL144" i="28"/>
  <c r="AL145" i="28"/>
  <c r="AL146" i="28"/>
  <c r="AL130" i="28"/>
  <c r="AL149" i="28"/>
  <c r="AL102" i="28"/>
  <c r="AL151" i="28"/>
  <c r="AL150" i="28"/>
  <c r="AL116" i="28"/>
  <c r="AL47" i="28"/>
  <c r="AL49" i="28"/>
  <c r="AL51" i="28"/>
  <c r="AL48" i="28"/>
  <c r="AL108" i="28"/>
  <c r="AL50" i="28"/>
  <c r="AL103" i="28"/>
  <c r="AL73" i="28"/>
  <c r="AL95" i="28"/>
  <c r="AL60" i="28"/>
  <c r="AL66" i="28"/>
  <c r="AL137" i="28"/>
  <c r="AL136" i="28"/>
  <c r="AL17" i="28"/>
  <c r="AL154" i="28"/>
  <c r="AL100" i="28"/>
  <c r="AL125" i="28"/>
  <c r="AL153" i="28"/>
  <c r="AL152" i="28"/>
  <c r="AL114" i="28"/>
  <c r="AL57" i="28"/>
  <c r="AL59" i="28"/>
  <c r="AL62" i="28"/>
  <c r="AL63" i="28"/>
  <c r="AL111" i="28"/>
  <c r="AL121" i="28"/>
  <c r="AL8" i="28"/>
  <c r="AL18" i="28"/>
  <c r="AL172" i="28"/>
  <c r="AL11" i="28"/>
  <c r="AL3" i="28"/>
  <c r="AL54" i="28"/>
  <c r="AL56" i="28"/>
  <c r="AL165" i="28"/>
  <c r="AL119" i="28"/>
  <c r="AL166" i="28"/>
  <c r="AL101" i="28"/>
  <c r="AL20" i="28"/>
  <c r="AL106" i="28"/>
  <c r="AL58" i="28"/>
  <c r="AL75" i="28"/>
  <c r="AL55" i="28"/>
  <c r="AL124" i="28"/>
  <c r="AL171" i="28"/>
  <c r="AL161" i="28"/>
  <c r="AL26" i="28"/>
  <c r="AL16" i="28"/>
  <c r="AL28" i="28"/>
  <c r="AL30" i="28"/>
  <c r="AL31" i="28"/>
  <c r="AL37" i="28"/>
  <c r="AL39" i="28"/>
  <c r="AL33" i="28"/>
  <c r="AL14" i="28"/>
  <c r="AL104" i="28"/>
  <c r="AL123" i="28"/>
  <c r="AL122" i="28"/>
  <c r="AL38" i="28"/>
  <c r="AL42" i="28"/>
  <c r="AL43" i="28"/>
  <c r="AL44" i="28"/>
  <c r="AL45" i="28"/>
  <c r="AL4" i="28"/>
  <c r="AL40" i="28"/>
  <c r="AL120" i="28"/>
  <c r="AL86" i="28"/>
  <c r="AL87" i="28"/>
  <c r="AL41" i="28"/>
  <c r="AL99" i="28"/>
  <c r="AL98" i="28"/>
  <c r="AL93" i="28"/>
  <c r="AL176" i="28"/>
  <c r="AL178" i="28"/>
  <c r="AL92" i="28"/>
  <c r="AL107" i="28"/>
  <c r="AL163" i="28"/>
  <c r="AL164" i="28"/>
  <c r="AL12" i="28"/>
  <c r="AL113" i="28"/>
  <c r="AL115" i="28"/>
  <c r="AL179" i="28"/>
  <c r="AL180" i="28"/>
  <c r="AL181" i="28"/>
  <c r="AL184" i="28"/>
  <c r="AL185" i="28"/>
  <c r="AL168" i="28"/>
  <c r="AL169" i="28"/>
  <c r="AL170" i="28"/>
  <c r="AL177" i="28"/>
  <c r="AL112" i="28"/>
  <c r="AL110" i="28"/>
  <c r="AL162" i="28"/>
  <c r="AL160" i="28"/>
  <c r="AL15" i="28"/>
  <c r="AL183" i="28"/>
  <c r="AL131" i="28"/>
  <c r="AL79" i="28"/>
  <c r="AL173" i="28"/>
  <c r="AL53" i="28"/>
  <c r="AL68" i="28"/>
  <c r="AL71" i="28"/>
  <c r="AL88" i="28"/>
  <c r="AL72" i="28"/>
  <c r="AL109" i="28"/>
  <c r="AL76" i="28"/>
  <c r="AL77" i="28"/>
  <c r="AL78" i="28"/>
  <c r="AL80" i="28"/>
  <c r="AL84" i="28"/>
  <c r="AL81" i="28"/>
  <c r="AL82" i="28"/>
  <c r="AL83" i="28"/>
  <c r="AL85" i="28"/>
  <c r="AL90" i="28"/>
  <c r="AL89" i="28"/>
  <c r="AL67" i="28"/>
  <c r="AL96" i="28"/>
  <c r="AL126" i="28"/>
  <c r="AL65" i="28"/>
  <c r="AL97" i="28"/>
  <c r="AL74" i="28"/>
  <c r="AL21" i="28"/>
  <c r="AL140" i="28"/>
  <c r="AL139" i="28"/>
  <c r="AL175" i="28"/>
  <c r="AL32" i="28"/>
  <c r="AL35" i="28"/>
  <c r="AL64" i="28"/>
  <c r="AL134" i="28"/>
  <c r="AL133" i="28"/>
  <c r="AL135" i="28"/>
  <c r="AL138" i="28"/>
  <c r="AL187" i="28"/>
  <c r="AL13" i="28"/>
  <c r="AL147" i="28"/>
  <c r="AL141" i="28"/>
  <c r="AL186" i="28"/>
  <c r="AL34" i="28"/>
  <c r="AL70" i="28"/>
  <c r="AL69" i="28"/>
  <c r="AL132" i="28"/>
  <c r="AL22" i="28"/>
  <c r="AL24" i="28"/>
  <c r="AL91" i="28"/>
  <c r="AL36" i="28"/>
  <c r="AL10" i="28"/>
  <c r="AL118" i="28"/>
  <c r="AL19" i="28"/>
  <c r="AL182" i="28"/>
  <c r="AL117" i="28"/>
  <c r="AL105" i="28"/>
  <c r="AL2" i="28"/>
  <c r="AL52" i="28"/>
  <c r="AL9" i="28"/>
  <c r="AL174" i="28"/>
  <c r="AL61" i="28"/>
  <c r="AL155" i="28"/>
  <c r="AL46" i="28"/>
  <c r="AL94" i="28"/>
  <c r="AL167" i="28"/>
  <c r="AK158" i="28"/>
  <c r="AK157" i="28"/>
  <c r="AK159" i="28"/>
  <c r="AK127" i="28"/>
  <c r="AK129" i="28"/>
  <c r="AK148" i="28"/>
  <c r="AK128" i="28"/>
  <c r="AK5" i="28"/>
  <c r="AK6" i="28"/>
  <c r="AK7" i="28"/>
  <c r="AK156" i="28"/>
  <c r="AK142" i="28"/>
  <c r="AK143" i="28"/>
  <c r="AK144" i="28"/>
  <c r="AK145" i="28"/>
  <c r="AK146" i="28"/>
  <c r="AK130" i="28"/>
  <c r="AK149" i="28"/>
  <c r="AK102" i="28"/>
  <c r="AK151" i="28"/>
  <c r="AK150" i="28"/>
  <c r="AK116" i="28"/>
  <c r="AK47" i="28"/>
  <c r="AK49" i="28"/>
  <c r="AK51" i="28"/>
  <c r="AK48" i="28"/>
  <c r="AK108" i="28"/>
  <c r="AK50" i="28"/>
  <c r="AK103" i="28"/>
  <c r="AK73" i="28"/>
  <c r="AK95" i="28"/>
  <c r="AK60" i="28"/>
  <c r="AK66" i="28"/>
  <c r="AK137" i="28"/>
  <c r="AK136" i="28"/>
  <c r="AK17" i="28"/>
  <c r="AK154" i="28"/>
  <c r="AK100" i="28"/>
  <c r="AK125" i="28"/>
  <c r="AK153" i="28"/>
  <c r="AK152" i="28"/>
  <c r="AK114" i="28"/>
  <c r="AK57" i="28"/>
  <c r="AK59" i="28"/>
  <c r="AK62" i="28"/>
  <c r="AK63" i="28"/>
  <c r="AK111" i="28"/>
  <c r="AK121" i="28"/>
  <c r="AK8" i="28"/>
  <c r="AK18" i="28"/>
  <c r="AK172" i="28"/>
  <c r="AK11" i="28"/>
  <c r="AK3" i="28"/>
  <c r="AK54" i="28"/>
  <c r="AK56" i="28"/>
  <c r="AK165" i="28"/>
  <c r="AK119" i="28"/>
  <c r="AK166" i="28"/>
  <c r="AK101" i="28"/>
  <c r="AK20" i="28"/>
  <c r="AK106" i="28"/>
  <c r="AK58" i="28"/>
  <c r="AK75" i="28"/>
  <c r="AK55" i="28"/>
  <c r="AK124" i="28"/>
  <c r="AK171" i="28"/>
  <c r="AK161" i="28"/>
  <c r="AK26" i="28"/>
  <c r="AK16" i="28"/>
  <c r="AK28" i="28"/>
  <c r="AK30" i="28"/>
  <c r="AK31" i="28"/>
  <c r="AK37" i="28"/>
  <c r="AK39" i="28"/>
  <c r="AK33" i="28"/>
  <c r="AK14" i="28"/>
  <c r="AK104" i="28"/>
  <c r="AK123" i="28"/>
  <c r="AK122" i="28"/>
  <c r="AK38" i="28"/>
  <c r="AK42" i="28"/>
  <c r="AK43" i="28"/>
  <c r="AK44" i="28"/>
  <c r="AK45" i="28"/>
  <c r="AK4" i="28"/>
  <c r="AK40" i="28"/>
  <c r="AK120" i="28"/>
  <c r="AK86" i="28"/>
  <c r="AK87" i="28"/>
  <c r="AK41" i="28"/>
  <c r="AK99" i="28"/>
  <c r="AK98" i="28"/>
  <c r="AK93" i="28"/>
  <c r="AK176" i="28"/>
  <c r="AK178" i="28"/>
  <c r="AK92" i="28"/>
  <c r="AK107" i="28"/>
  <c r="AK163" i="28"/>
  <c r="AK164" i="28"/>
  <c r="AK12" i="28"/>
  <c r="AK113" i="28"/>
  <c r="AK115" i="28"/>
  <c r="AK179" i="28"/>
  <c r="AK180" i="28"/>
  <c r="AK181" i="28"/>
  <c r="AK184" i="28"/>
  <c r="AK185" i="28"/>
  <c r="AK168" i="28"/>
  <c r="AK169" i="28"/>
  <c r="AK170" i="28"/>
  <c r="AK177" i="28"/>
  <c r="AK112" i="28"/>
  <c r="AK110" i="28"/>
  <c r="AK162" i="28"/>
  <c r="AK160" i="28"/>
  <c r="AK15" i="28"/>
  <c r="AK183" i="28"/>
  <c r="AK131" i="28"/>
  <c r="AK79" i="28"/>
  <c r="AK173" i="28"/>
  <c r="AK53" i="28"/>
  <c r="AK68" i="28"/>
  <c r="AK71" i="28"/>
  <c r="AK88" i="28"/>
  <c r="AK72" i="28"/>
  <c r="AK109" i="28"/>
  <c r="AK76" i="28"/>
  <c r="AK77" i="28"/>
  <c r="AK78" i="28"/>
  <c r="AK80" i="28"/>
  <c r="AK84" i="28"/>
  <c r="AK81" i="28"/>
  <c r="AK82" i="28"/>
  <c r="AK83" i="28"/>
  <c r="AK85" i="28"/>
  <c r="AK90" i="28"/>
  <c r="AK89" i="28"/>
  <c r="AK67" i="28"/>
  <c r="AK96" i="28"/>
  <c r="AK126" i="28"/>
  <c r="AK65" i="28"/>
  <c r="AK97" i="28"/>
  <c r="AK74" i="28"/>
  <c r="AK21" i="28"/>
  <c r="AK140" i="28"/>
  <c r="AK139" i="28"/>
  <c r="AK175" i="28"/>
  <c r="AK32" i="28"/>
  <c r="AK35" i="28"/>
  <c r="AK64" i="28"/>
  <c r="AK134" i="28"/>
  <c r="AK133" i="28"/>
  <c r="AK135" i="28"/>
  <c r="AK138" i="28"/>
  <c r="AK187" i="28"/>
  <c r="AK13" i="28"/>
  <c r="AK147" i="28"/>
  <c r="AK141" i="28"/>
  <c r="AK186" i="28"/>
  <c r="AK34" i="28"/>
  <c r="AK70" i="28"/>
  <c r="AK69" i="28"/>
  <c r="AK132" i="28"/>
  <c r="AK22" i="28"/>
  <c r="AK24" i="28"/>
  <c r="AK91" i="28"/>
  <c r="AK36" i="28"/>
  <c r="AK10" i="28"/>
  <c r="AK118" i="28"/>
  <c r="AK19" i="28"/>
  <c r="AK182" i="28"/>
  <c r="AK117" i="28"/>
  <c r="AK105" i="28"/>
  <c r="AK2" i="28"/>
  <c r="AK52" i="28"/>
  <c r="AK9" i="28"/>
  <c r="AK174" i="28"/>
  <c r="AK61" i="28"/>
  <c r="AK155" i="28"/>
  <c r="AK46" i="28"/>
  <c r="AK94" i="28"/>
  <c r="AK167" i="28"/>
  <c r="AJ158" i="28"/>
  <c r="AJ157" i="28"/>
  <c r="AJ159" i="28"/>
  <c r="AJ127" i="28"/>
  <c r="AJ129" i="28"/>
  <c r="AJ148" i="28"/>
  <c r="AJ128" i="28"/>
  <c r="AJ5" i="28"/>
  <c r="AJ6" i="28"/>
  <c r="AJ7" i="28"/>
  <c r="AJ156" i="28"/>
  <c r="AJ142" i="28"/>
  <c r="AJ143" i="28"/>
  <c r="AJ144" i="28"/>
  <c r="AJ145" i="28"/>
  <c r="AJ146" i="28"/>
  <c r="AJ130" i="28"/>
  <c r="AJ149" i="28"/>
  <c r="AJ102" i="28"/>
  <c r="AJ151" i="28"/>
  <c r="AJ150" i="28"/>
  <c r="AJ116" i="28"/>
  <c r="AJ47" i="28"/>
  <c r="AJ49" i="28"/>
  <c r="AJ51" i="28"/>
  <c r="AJ48" i="28"/>
  <c r="AJ108" i="28"/>
  <c r="AJ50" i="28"/>
  <c r="AJ103" i="28"/>
  <c r="AJ73" i="28"/>
  <c r="AJ95" i="28"/>
  <c r="AJ60" i="28"/>
  <c r="AJ66" i="28"/>
  <c r="AJ137" i="28"/>
  <c r="AJ136" i="28"/>
  <c r="AJ17" i="28"/>
  <c r="AJ154" i="28"/>
  <c r="AJ100" i="28"/>
  <c r="AJ125" i="28"/>
  <c r="AJ153" i="28"/>
  <c r="AJ152" i="28"/>
  <c r="AJ114" i="28"/>
  <c r="AJ57" i="28"/>
  <c r="AJ59" i="28"/>
  <c r="AJ62" i="28"/>
  <c r="AJ63" i="28"/>
  <c r="AJ111" i="28"/>
  <c r="AJ121" i="28"/>
  <c r="AJ8" i="28"/>
  <c r="AJ18" i="28"/>
  <c r="AJ172" i="28"/>
  <c r="AJ11" i="28"/>
  <c r="AJ3" i="28"/>
  <c r="AJ54" i="28"/>
  <c r="AJ56" i="28"/>
  <c r="AJ165" i="28"/>
  <c r="AJ119" i="28"/>
  <c r="AJ166" i="28"/>
  <c r="AJ101" i="28"/>
  <c r="AJ20" i="28"/>
  <c r="AJ106" i="28"/>
  <c r="AJ58" i="28"/>
  <c r="AJ75" i="28"/>
  <c r="AJ55" i="28"/>
  <c r="AJ124" i="28"/>
  <c r="AJ171" i="28"/>
  <c r="AJ161" i="28"/>
  <c r="AJ26" i="28"/>
  <c r="AJ16" i="28"/>
  <c r="AJ28" i="28"/>
  <c r="AJ30" i="28"/>
  <c r="AJ31" i="28"/>
  <c r="AJ37" i="28"/>
  <c r="AJ39" i="28"/>
  <c r="AJ33" i="28"/>
  <c r="AJ14" i="28"/>
  <c r="AJ104" i="28"/>
  <c r="AJ123" i="28"/>
  <c r="AJ122" i="28"/>
  <c r="AJ38" i="28"/>
  <c r="AJ42" i="28"/>
  <c r="AJ43" i="28"/>
  <c r="AJ44" i="28"/>
  <c r="AJ45" i="28"/>
  <c r="AJ4" i="28"/>
  <c r="AJ40" i="28"/>
  <c r="AJ120" i="28"/>
  <c r="AJ86" i="28"/>
  <c r="AJ87" i="28"/>
  <c r="AJ41" i="28"/>
  <c r="AJ99" i="28"/>
  <c r="AJ98" i="28"/>
  <c r="AJ93" i="28"/>
  <c r="AJ176" i="28"/>
  <c r="AJ178" i="28"/>
  <c r="AJ107" i="28"/>
  <c r="AJ163" i="28"/>
  <c r="AJ164" i="28"/>
  <c r="AJ12" i="28"/>
  <c r="AJ113" i="28"/>
  <c r="AJ115" i="28"/>
  <c r="AJ179" i="28"/>
  <c r="AJ180" i="28"/>
  <c r="AJ181" i="28"/>
  <c r="AJ184" i="28"/>
  <c r="AJ185" i="28"/>
  <c r="AJ168" i="28"/>
  <c r="AJ169" i="28"/>
  <c r="AJ170" i="28"/>
  <c r="AJ177" i="28"/>
  <c r="AJ112" i="28"/>
  <c r="AJ110" i="28"/>
  <c r="AJ162" i="28"/>
  <c r="AJ160" i="28"/>
  <c r="AJ15" i="28"/>
  <c r="AJ183" i="28"/>
  <c r="AJ131" i="28"/>
  <c r="AJ79" i="28"/>
  <c r="AJ173" i="28"/>
  <c r="AJ53" i="28"/>
  <c r="AJ68" i="28"/>
  <c r="AJ71" i="28"/>
  <c r="AJ88" i="28"/>
  <c r="AJ72" i="28"/>
  <c r="AJ109" i="28"/>
  <c r="AJ76" i="28"/>
  <c r="AJ77" i="28"/>
  <c r="AJ78" i="28"/>
  <c r="AJ80" i="28"/>
  <c r="AJ84" i="28"/>
  <c r="AJ81" i="28"/>
  <c r="AJ82" i="28"/>
  <c r="AJ83" i="28"/>
  <c r="AJ85" i="28"/>
  <c r="AJ90" i="28"/>
  <c r="AJ89" i="28"/>
  <c r="AJ67" i="28"/>
  <c r="AJ96" i="28"/>
  <c r="AJ126" i="28"/>
  <c r="AJ65" i="28"/>
  <c r="AJ97" i="28"/>
  <c r="AJ74" i="28"/>
  <c r="AJ21" i="28"/>
  <c r="AJ140" i="28"/>
  <c r="AJ139" i="28"/>
  <c r="AJ175" i="28"/>
  <c r="AJ32" i="28"/>
  <c r="AJ35" i="28"/>
  <c r="AJ64" i="28"/>
  <c r="AJ134" i="28"/>
  <c r="AJ133" i="28"/>
  <c r="AJ135" i="28"/>
  <c r="AJ138" i="28"/>
  <c r="AJ187" i="28"/>
  <c r="AJ13" i="28"/>
  <c r="AJ147" i="28"/>
  <c r="AJ141" i="28"/>
  <c r="AJ186" i="28"/>
  <c r="AJ34" i="28"/>
  <c r="AJ70" i="28"/>
  <c r="AJ69" i="28"/>
  <c r="AJ132" i="28"/>
  <c r="AJ22" i="28"/>
  <c r="AJ24" i="28"/>
  <c r="AJ91" i="28"/>
  <c r="AJ36" i="28"/>
  <c r="AJ10" i="28"/>
  <c r="AJ118" i="28"/>
  <c r="AJ19" i="28"/>
  <c r="AJ182" i="28"/>
  <c r="AJ117" i="28"/>
  <c r="AJ105" i="28"/>
  <c r="AJ2" i="28"/>
  <c r="AJ52" i="28"/>
  <c r="AJ9" i="28"/>
  <c r="AJ174" i="28"/>
  <c r="AJ61" i="28"/>
  <c r="AJ155" i="28"/>
  <c r="AJ46" i="28"/>
  <c r="AJ94" i="28"/>
  <c r="AJ167" i="28"/>
  <c r="AI158" i="28"/>
  <c r="AI157" i="28"/>
  <c r="AI159" i="28"/>
  <c r="AI127" i="28"/>
  <c r="AI129" i="28"/>
  <c r="AI148" i="28"/>
  <c r="AI128" i="28"/>
  <c r="AI5" i="28"/>
  <c r="AI6" i="28"/>
  <c r="AI7" i="28"/>
  <c r="AI156" i="28"/>
  <c r="AI142" i="28"/>
  <c r="AI143" i="28"/>
  <c r="AI144" i="28"/>
  <c r="AI145" i="28"/>
  <c r="AI146" i="28"/>
  <c r="AI130" i="28"/>
  <c r="AI149" i="28"/>
  <c r="AI102" i="28"/>
  <c r="AI151" i="28"/>
  <c r="AI150" i="28"/>
  <c r="AI116" i="28"/>
  <c r="AI47" i="28"/>
  <c r="AI49" i="28"/>
  <c r="AI51" i="28"/>
  <c r="AI48" i="28"/>
  <c r="AI108" i="28"/>
  <c r="AI50" i="28"/>
  <c r="AI103" i="28"/>
  <c r="AI73" i="28"/>
  <c r="AI95" i="28"/>
  <c r="AI60" i="28"/>
  <c r="AI66" i="28"/>
  <c r="AI137" i="28"/>
  <c r="AI136" i="28"/>
  <c r="AI17" i="28"/>
  <c r="AI154" i="28"/>
  <c r="AI100" i="28"/>
  <c r="AI125" i="28"/>
  <c r="AI153" i="28"/>
  <c r="AI152" i="28"/>
  <c r="AI114" i="28"/>
  <c r="AI57" i="28"/>
  <c r="AI59" i="28"/>
  <c r="AI62" i="28"/>
  <c r="AI63" i="28"/>
  <c r="AI111" i="28"/>
  <c r="AI121" i="28"/>
  <c r="AI8" i="28"/>
  <c r="AI18" i="28"/>
  <c r="AI172" i="28"/>
  <c r="AI11" i="28"/>
  <c r="AI3" i="28"/>
  <c r="AI54" i="28"/>
  <c r="AI56" i="28"/>
  <c r="AI165" i="28"/>
  <c r="AI119" i="28"/>
  <c r="AI166" i="28"/>
  <c r="AI101" i="28"/>
  <c r="AI20" i="28"/>
  <c r="AI106" i="28"/>
  <c r="AI58" i="28"/>
  <c r="AI75" i="28"/>
  <c r="AI55" i="28"/>
  <c r="AI124" i="28"/>
  <c r="AI171" i="28"/>
  <c r="AI161" i="28"/>
  <c r="AI26" i="28"/>
  <c r="AI16" i="28"/>
  <c r="AI28" i="28"/>
  <c r="AI30" i="28"/>
  <c r="AI31" i="28"/>
  <c r="AI37" i="28"/>
  <c r="AI39" i="28"/>
  <c r="AI33" i="28"/>
  <c r="AI14" i="28"/>
  <c r="AI104" i="28"/>
  <c r="AI123" i="28"/>
  <c r="AI122" i="28"/>
  <c r="AI38" i="28"/>
  <c r="AI42" i="28"/>
  <c r="AI43" i="28"/>
  <c r="AI44" i="28"/>
  <c r="AI45" i="28"/>
  <c r="AI4" i="28"/>
  <c r="AI40" i="28"/>
  <c r="AI120" i="28"/>
  <c r="AI86" i="28"/>
  <c r="AI87" i="28"/>
  <c r="AI41" i="28"/>
  <c r="AI99" i="28"/>
  <c r="AI98" i="28"/>
  <c r="AI93" i="28"/>
  <c r="AI176" i="28"/>
  <c r="AI178" i="28"/>
  <c r="AI92" i="28"/>
  <c r="AI107" i="28"/>
  <c r="AI163" i="28"/>
  <c r="AI164" i="28"/>
  <c r="AI12" i="28"/>
  <c r="AI113" i="28"/>
  <c r="AI115" i="28"/>
  <c r="AI179" i="28"/>
  <c r="AI180" i="28"/>
  <c r="AI181" i="28"/>
  <c r="AI184" i="28"/>
  <c r="AI185" i="28"/>
  <c r="AI168" i="28"/>
  <c r="AI169" i="28"/>
  <c r="AI170" i="28"/>
  <c r="AI177" i="28"/>
  <c r="AI112" i="28"/>
  <c r="AI110" i="28"/>
  <c r="AI162" i="28"/>
  <c r="AI160" i="28"/>
  <c r="AI15" i="28"/>
  <c r="AI183" i="28"/>
  <c r="AI131" i="28"/>
  <c r="AI79" i="28"/>
  <c r="AI173" i="28"/>
  <c r="AI53" i="28"/>
  <c r="AI68" i="28"/>
  <c r="AI71" i="28"/>
  <c r="AI88" i="28"/>
  <c r="AI72" i="28"/>
  <c r="AI109" i="28"/>
  <c r="AI76" i="28"/>
  <c r="AI77" i="28"/>
  <c r="AI78" i="28"/>
  <c r="AI80" i="28"/>
  <c r="AI84" i="28"/>
  <c r="AI81" i="28"/>
  <c r="AI82" i="28"/>
  <c r="AI83" i="28"/>
  <c r="AI85" i="28"/>
  <c r="AI90" i="28"/>
  <c r="AI89" i="28"/>
  <c r="AI67" i="28"/>
  <c r="AI96" i="28"/>
  <c r="AI126" i="28"/>
  <c r="AI65" i="28"/>
  <c r="AI97" i="28"/>
  <c r="AI74" i="28"/>
  <c r="AI21" i="28"/>
  <c r="AI140" i="28"/>
  <c r="AI139" i="28"/>
  <c r="AI175" i="28"/>
  <c r="AI32" i="28"/>
  <c r="AI35" i="28"/>
  <c r="AI64" i="28"/>
  <c r="AI134" i="28"/>
  <c r="AI133" i="28"/>
  <c r="AI135" i="28"/>
  <c r="AI138" i="28"/>
  <c r="AI187" i="28"/>
  <c r="AI13" i="28"/>
  <c r="AI147" i="28"/>
  <c r="AI141" i="28"/>
  <c r="AI186" i="28"/>
  <c r="AI34" i="28"/>
  <c r="AI70" i="28"/>
  <c r="AI69" i="28"/>
  <c r="AI132" i="28"/>
  <c r="AI22" i="28"/>
  <c r="AI24" i="28"/>
  <c r="AI91" i="28"/>
  <c r="AI36" i="28"/>
  <c r="AI10" i="28"/>
  <c r="AI118" i="28"/>
  <c r="AI19" i="28"/>
  <c r="AI182" i="28"/>
  <c r="AI117" i="28"/>
  <c r="AI105" i="28"/>
  <c r="AI2" i="28"/>
  <c r="AI52" i="28"/>
  <c r="AI9" i="28"/>
  <c r="AI174" i="28"/>
  <c r="AI61" i="28"/>
  <c r="AI155" i="28"/>
  <c r="AI46" i="28"/>
  <c r="AI94" i="28"/>
  <c r="AI167" i="28"/>
  <c r="AG158" i="28"/>
  <c r="AG157" i="28"/>
  <c r="AG159" i="28"/>
  <c r="AG127" i="28"/>
  <c r="AG129" i="28"/>
  <c r="AG148" i="28"/>
  <c r="AG128" i="28"/>
  <c r="AG5" i="28"/>
  <c r="AG6" i="28"/>
  <c r="AG7" i="28"/>
  <c r="AG156" i="28"/>
  <c r="AG142" i="28"/>
  <c r="AG143" i="28"/>
  <c r="AG144" i="28"/>
  <c r="AG145" i="28"/>
  <c r="AG146" i="28"/>
  <c r="AG130" i="28"/>
  <c r="AG149" i="28"/>
  <c r="AG102" i="28"/>
  <c r="AG151" i="28"/>
  <c r="AG150" i="28"/>
  <c r="AG116" i="28"/>
  <c r="AG47" i="28"/>
  <c r="AG49" i="28"/>
  <c r="AG51" i="28"/>
  <c r="AG48" i="28"/>
  <c r="AG108" i="28"/>
  <c r="AG50" i="28"/>
  <c r="AG103" i="28"/>
  <c r="AG73" i="28"/>
  <c r="AG95" i="28"/>
  <c r="AG60" i="28"/>
  <c r="AG66" i="28"/>
  <c r="AG137" i="28"/>
  <c r="AG136" i="28"/>
  <c r="AG17" i="28"/>
  <c r="AG154" i="28"/>
  <c r="AG100" i="28"/>
  <c r="AG125" i="28"/>
  <c r="AG153" i="28"/>
  <c r="AG152" i="28"/>
  <c r="AG114" i="28"/>
  <c r="AG57" i="28"/>
  <c r="AG59" i="28"/>
  <c r="AG62" i="28"/>
  <c r="AG63" i="28"/>
  <c r="AG111" i="28"/>
  <c r="AG121" i="28"/>
  <c r="AG8" i="28"/>
  <c r="AG18" i="28"/>
  <c r="AG172" i="28"/>
  <c r="AG11" i="28"/>
  <c r="AG3" i="28"/>
  <c r="AG54" i="28"/>
  <c r="AG56" i="28"/>
  <c r="AG165" i="28"/>
  <c r="AG119" i="28"/>
  <c r="AG166" i="28"/>
  <c r="AG101" i="28"/>
  <c r="AG20" i="28"/>
  <c r="AG106" i="28"/>
  <c r="AG58" i="28"/>
  <c r="AG75" i="28"/>
  <c r="AG55" i="28"/>
  <c r="AG124" i="28"/>
  <c r="AG171" i="28"/>
  <c r="AG161" i="28"/>
  <c r="AG26" i="28"/>
  <c r="AG16" i="28"/>
  <c r="AG28" i="28"/>
  <c r="AG30" i="28"/>
  <c r="AG31" i="28"/>
  <c r="AG37" i="28"/>
  <c r="AG39" i="28"/>
  <c r="AG33" i="28"/>
  <c r="AG14" i="28"/>
  <c r="AG104" i="28"/>
  <c r="AG123" i="28"/>
  <c r="AG122" i="28"/>
  <c r="AG38" i="28"/>
  <c r="AG42" i="28"/>
  <c r="AG43" i="28"/>
  <c r="AG44" i="28"/>
  <c r="AG45" i="28"/>
  <c r="AG4" i="28"/>
  <c r="AG40" i="28"/>
  <c r="AG120" i="28"/>
  <c r="AG86" i="28"/>
  <c r="AG87" i="28"/>
  <c r="AG41" i="28"/>
  <c r="AG99" i="28"/>
  <c r="AG98" i="28"/>
  <c r="AG93" i="28"/>
  <c r="AG176" i="28"/>
  <c r="AG178" i="28"/>
  <c r="AG92" i="28"/>
  <c r="AG107" i="28"/>
  <c r="AG163" i="28"/>
  <c r="AG164" i="28"/>
  <c r="AG12" i="28"/>
  <c r="AG113" i="28"/>
  <c r="AG115" i="28"/>
  <c r="AG179" i="28"/>
  <c r="AG180" i="28"/>
  <c r="AG181" i="28"/>
  <c r="AG184" i="28"/>
  <c r="AG185" i="28"/>
  <c r="AG168" i="28"/>
  <c r="AG169" i="28"/>
  <c r="AG170" i="28"/>
  <c r="AG177" i="28"/>
  <c r="AG112" i="28"/>
  <c r="AG110" i="28"/>
  <c r="AG162" i="28"/>
  <c r="AG160" i="28"/>
  <c r="AG15" i="28"/>
  <c r="AG183" i="28"/>
  <c r="AG131" i="28"/>
  <c r="AG79" i="28"/>
  <c r="AG173" i="28"/>
  <c r="AG53" i="28"/>
  <c r="AG68" i="28"/>
  <c r="AG71" i="28"/>
  <c r="AG88" i="28"/>
  <c r="AG72" i="28"/>
  <c r="AG109" i="28"/>
  <c r="AG76" i="28"/>
  <c r="AG77" i="28"/>
  <c r="AG78" i="28"/>
  <c r="AG80" i="28"/>
  <c r="AG84" i="28"/>
  <c r="AG81" i="28"/>
  <c r="AG82" i="28"/>
  <c r="AG83" i="28"/>
  <c r="AG85" i="28"/>
  <c r="AG90" i="28"/>
  <c r="AG89" i="28"/>
  <c r="AG67" i="28"/>
  <c r="AG96" i="28"/>
  <c r="AG126" i="28"/>
  <c r="AG65" i="28"/>
  <c r="AG97" i="28"/>
  <c r="AG74" i="28"/>
  <c r="AG21" i="28"/>
  <c r="AG140" i="28"/>
  <c r="AG139" i="28"/>
  <c r="AG175" i="28"/>
  <c r="AG32" i="28"/>
  <c r="AG35" i="28"/>
  <c r="AG64" i="28"/>
  <c r="AG134" i="28"/>
  <c r="AG133" i="28"/>
  <c r="AG135" i="28"/>
  <c r="AG138" i="28"/>
  <c r="AG187" i="28"/>
  <c r="AG13" i="28"/>
  <c r="AG147" i="28"/>
  <c r="AG141" i="28"/>
  <c r="AG186" i="28"/>
  <c r="AG34" i="28"/>
  <c r="AG70" i="28"/>
  <c r="AG69" i="28"/>
  <c r="AG132" i="28"/>
  <c r="AG22" i="28"/>
  <c r="AG24" i="28"/>
  <c r="AG91" i="28"/>
  <c r="AG36" i="28"/>
  <c r="AG10" i="28"/>
  <c r="AG118" i="28"/>
  <c r="AG19" i="28"/>
  <c r="AG182" i="28"/>
  <c r="AG117" i="28"/>
  <c r="AG105" i="28"/>
  <c r="AG2" i="28"/>
  <c r="AG52" i="28"/>
  <c r="AG9" i="28"/>
  <c r="AG174" i="28"/>
  <c r="AG61" i="28"/>
  <c r="AG155" i="28"/>
  <c r="AG46" i="28"/>
  <c r="AG94" i="28"/>
  <c r="AG167" i="28"/>
  <c r="AE158" i="28"/>
  <c r="AE157" i="28"/>
  <c r="AE159" i="28"/>
  <c r="AE127" i="28"/>
  <c r="AE129" i="28"/>
  <c r="AE148" i="28"/>
  <c r="AE128" i="28"/>
  <c r="AE5" i="28"/>
  <c r="AE6" i="28"/>
  <c r="AE7" i="28"/>
  <c r="AE156" i="28"/>
  <c r="AE142" i="28"/>
  <c r="AE143" i="28"/>
  <c r="AE144" i="28"/>
  <c r="AE145" i="28"/>
  <c r="AE146" i="28"/>
  <c r="AE130" i="28"/>
  <c r="AE149" i="28"/>
  <c r="AE102" i="28"/>
  <c r="AE151" i="28"/>
  <c r="AE150" i="28"/>
  <c r="AE116" i="28"/>
  <c r="AE47" i="28"/>
  <c r="AE49" i="28"/>
  <c r="AE51" i="28"/>
  <c r="AE48" i="28"/>
  <c r="AE108" i="28"/>
  <c r="AE50" i="28"/>
  <c r="AE103" i="28"/>
  <c r="AE73" i="28"/>
  <c r="AE95" i="28"/>
  <c r="AE60" i="28"/>
  <c r="AE66" i="28"/>
  <c r="AE137" i="28"/>
  <c r="AE136" i="28"/>
  <c r="AE17" i="28"/>
  <c r="AE154" i="28"/>
  <c r="AE100" i="28"/>
  <c r="AE125" i="28"/>
  <c r="AE153" i="28"/>
  <c r="AE152" i="28"/>
  <c r="AE114" i="28"/>
  <c r="AE57" i="28"/>
  <c r="AE59" i="28"/>
  <c r="AE62" i="28"/>
  <c r="AE63" i="28"/>
  <c r="AE111" i="28"/>
  <c r="AE121" i="28"/>
  <c r="AE8" i="28"/>
  <c r="AE18" i="28"/>
  <c r="AE172" i="28"/>
  <c r="AE11" i="28"/>
  <c r="AE3" i="28"/>
  <c r="AE54" i="28"/>
  <c r="AE56" i="28"/>
  <c r="AE165" i="28"/>
  <c r="AE119" i="28"/>
  <c r="AE166" i="28"/>
  <c r="AE101" i="28"/>
  <c r="AE20" i="28"/>
  <c r="AE106" i="28"/>
  <c r="AE58" i="28"/>
  <c r="AE75" i="28"/>
  <c r="AE55" i="28"/>
  <c r="AE124" i="28"/>
  <c r="AE171" i="28"/>
  <c r="AE161" i="28"/>
  <c r="AE26" i="28"/>
  <c r="AE16" i="28"/>
  <c r="AE28" i="28"/>
  <c r="AE30" i="28"/>
  <c r="AE31" i="28"/>
  <c r="AE37" i="28"/>
  <c r="AE39" i="28"/>
  <c r="AE33" i="28"/>
  <c r="AE14" i="28"/>
  <c r="AE104" i="28"/>
  <c r="AE123" i="28"/>
  <c r="AE122" i="28"/>
  <c r="AE38" i="28"/>
  <c r="AE42" i="28"/>
  <c r="AE43" i="28"/>
  <c r="AE44" i="28"/>
  <c r="AE45" i="28"/>
  <c r="AE4" i="28"/>
  <c r="AE40" i="28"/>
  <c r="AE120" i="28"/>
  <c r="AE86" i="28"/>
  <c r="AE87" i="28"/>
  <c r="AE41" i="28"/>
  <c r="AE99" i="28"/>
  <c r="AE98" i="28"/>
  <c r="AE93" i="28"/>
  <c r="AE176" i="28"/>
  <c r="AE178" i="28"/>
  <c r="AE92" i="28"/>
  <c r="AE107" i="28"/>
  <c r="AE163" i="28"/>
  <c r="AE164" i="28"/>
  <c r="AE12" i="28"/>
  <c r="AE113" i="28"/>
  <c r="AE115" i="28"/>
  <c r="AE179" i="28"/>
  <c r="AE180" i="28"/>
  <c r="AE181" i="28"/>
  <c r="AE184" i="28"/>
  <c r="AE185" i="28"/>
  <c r="AE168" i="28"/>
  <c r="AE169" i="28"/>
  <c r="AE170" i="28"/>
  <c r="AE177" i="28"/>
  <c r="AE112" i="28"/>
  <c r="AE110" i="28"/>
  <c r="AE162" i="28"/>
  <c r="AE160" i="28"/>
  <c r="AE15" i="28"/>
  <c r="AE183" i="28"/>
  <c r="AE131" i="28"/>
  <c r="AE79" i="28"/>
  <c r="AE173" i="28"/>
  <c r="AE53" i="28"/>
  <c r="AE68" i="28"/>
  <c r="AE71" i="28"/>
  <c r="AE88" i="28"/>
  <c r="AE72" i="28"/>
  <c r="AE109" i="28"/>
  <c r="AE76" i="28"/>
  <c r="AE77" i="28"/>
  <c r="AE78" i="28"/>
  <c r="AE80" i="28"/>
  <c r="AE84" i="28"/>
  <c r="AE81" i="28"/>
  <c r="AE82" i="28"/>
  <c r="AE83" i="28"/>
  <c r="AE85" i="28"/>
  <c r="AE90" i="28"/>
  <c r="AE89" i="28"/>
  <c r="AE67" i="28"/>
  <c r="AE96" i="28"/>
  <c r="AE126" i="28"/>
  <c r="AE65" i="28"/>
  <c r="AE97" i="28"/>
  <c r="AE74" i="28"/>
  <c r="AE21" i="28"/>
  <c r="AE140" i="28"/>
  <c r="AE139" i="28"/>
  <c r="AE175" i="28"/>
  <c r="AE32" i="28"/>
  <c r="AE35" i="28"/>
  <c r="AE64" i="28"/>
  <c r="AE134" i="28"/>
  <c r="AE133" i="28"/>
  <c r="AE135" i="28"/>
  <c r="AE138" i="28"/>
  <c r="AE187" i="28"/>
  <c r="AE13" i="28"/>
  <c r="AE147" i="28"/>
  <c r="AE141" i="28"/>
  <c r="AE186" i="28"/>
  <c r="AE34" i="28"/>
  <c r="AE70" i="28"/>
  <c r="AE69" i="28"/>
  <c r="AE132" i="28"/>
  <c r="AE22" i="28"/>
  <c r="AE24" i="28"/>
  <c r="AE91" i="28"/>
  <c r="AE36" i="28"/>
  <c r="AE10" i="28"/>
  <c r="AE118" i="28"/>
  <c r="AE19" i="28"/>
  <c r="AE182" i="28"/>
  <c r="AE117" i="28"/>
  <c r="AE105" i="28"/>
  <c r="AE2" i="28"/>
  <c r="AE52" i="28"/>
  <c r="AE9" i="28"/>
  <c r="AE174" i="28"/>
  <c r="AE61" i="28"/>
  <c r="AE155" i="28"/>
  <c r="AE46" i="28"/>
  <c r="AE94" i="28"/>
  <c r="AE167" i="28"/>
  <c r="AD158" i="28"/>
  <c r="AD157" i="28"/>
  <c r="AD159" i="28"/>
  <c r="AD127" i="28"/>
  <c r="AD129" i="28"/>
  <c r="AD148" i="28"/>
  <c r="AD128" i="28"/>
  <c r="AD5" i="28"/>
  <c r="AD6" i="28"/>
  <c r="AD7" i="28"/>
  <c r="AD156" i="28"/>
  <c r="AD142" i="28"/>
  <c r="AD143" i="28"/>
  <c r="AD144" i="28"/>
  <c r="AD145" i="28"/>
  <c r="AD146" i="28"/>
  <c r="AD130" i="28"/>
  <c r="AD149" i="28"/>
  <c r="AD102" i="28"/>
  <c r="AD151" i="28"/>
  <c r="AD150" i="28"/>
  <c r="AD116" i="28"/>
  <c r="AD47" i="28"/>
  <c r="AD49" i="28"/>
  <c r="AD51" i="28"/>
  <c r="AD48" i="28"/>
  <c r="AD108" i="28"/>
  <c r="AD50" i="28"/>
  <c r="AD103" i="28"/>
  <c r="AD73" i="28"/>
  <c r="AD95" i="28"/>
  <c r="AD60" i="28"/>
  <c r="AD66" i="28"/>
  <c r="AD137" i="28"/>
  <c r="AD136" i="28"/>
  <c r="AD17" i="28"/>
  <c r="AD154" i="28"/>
  <c r="AD100" i="28"/>
  <c r="AD125" i="28"/>
  <c r="AD153" i="28"/>
  <c r="AD152" i="28"/>
  <c r="AD114" i="28"/>
  <c r="AD57" i="28"/>
  <c r="AD59" i="28"/>
  <c r="AD62" i="28"/>
  <c r="AD63" i="28"/>
  <c r="AD111" i="28"/>
  <c r="AD121" i="28"/>
  <c r="AD8" i="28"/>
  <c r="AD18" i="28"/>
  <c r="AD172" i="28"/>
  <c r="AD11" i="28"/>
  <c r="AD3" i="28"/>
  <c r="AD54" i="28"/>
  <c r="AD56" i="28"/>
  <c r="AD165" i="28"/>
  <c r="AD119" i="28"/>
  <c r="AD166" i="28"/>
  <c r="AD101" i="28"/>
  <c r="AD20" i="28"/>
  <c r="AD106" i="28"/>
  <c r="AD58" i="28"/>
  <c r="AD75" i="28"/>
  <c r="AD55" i="28"/>
  <c r="AD124" i="28"/>
  <c r="AD171" i="28"/>
  <c r="AD161" i="28"/>
  <c r="AD26" i="28"/>
  <c r="AD16" i="28"/>
  <c r="AD28" i="28"/>
  <c r="AD30" i="28"/>
  <c r="AD31" i="28"/>
  <c r="AD37" i="28"/>
  <c r="AD39" i="28"/>
  <c r="AD33" i="28"/>
  <c r="AD14" i="28"/>
  <c r="AD104" i="28"/>
  <c r="AD123" i="28"/>
  <c r="AD122" i="28"/>
  <c r="AD38" i="28"/>
  <c r="AD42" i="28"/>
  <c r="AD43" i="28"/>
  <c r="AD44" i="28"/>
  <c r="AD45" i="28"/>
  <c r="AD4" i="28"/>
  <c r="AD40" i="28"/>
  <c r="AD120" i="28"/>
  <c r="AD86" i="28"/>
  <c r="AD87" i="28"/>
  <c r="AD41" i="28"/>
  <c r="AD99" i="28"/>
  <c r="AD98" i="28"/>
  <c r="AD93" i="28"/>
  <c r="AD176" i="28"/>
  <c r="AD178" i="28"/>
  <c r="AD92" i="28"/>
  <c r="AD107" i="28"/>
  <c r="AD163" i="28"/>
  <c r="AD164" i="28"/>
  <c r="AD12" i="28"/>
  <c r="AD113" i="28"/>
  <c r="AD115" i="28"/>
  <c r="AD179" i="28"/>
  <c r="AD180" i="28"/>
  <c r="AD181" i="28"/>
  <c r="AD184" i="28"/>
  <c r="AD185" i="28"/>
  <c r="AD168" i="28"/>
  <c r="AD169" i="28"/>
  <c r="AD170" i="28"/>
  <c r="AD177" i="28"/>
  <c r="AD112" i="28"/>
  <c r="AD110" i="28"/>
  <c r="AD162" i="28"/>
  <c r="AD160" i="28"/>
  <c r="AD15" i="28"/>
  <c r="AD183" i="28"/>
  <c r="AD131" i="28"/>
  <c r="AD79" i="28"/>
  <c r="AD173" i="28"/>
  <c r="AD53" i="28"/>
  <c r="AD68" i="28"/>
  <c r="AD71" i="28"/>
  <c r="AD88" i="28"/>
  <c r="AD72" i="28"/>
  <c r="AD109" i="28"/>
  <c r="AD76" i="28"/>
  <c r="AD77" i="28"/>
  <c r="AD78" i="28"/>
  <c r="AD80" i="28"/>
  <c r="AD84" i="28"/>
  <c r="AD81" i="28"/>
  <c r="AD82" i="28"/>
  <c r="AD83" i="28"/>
  <c r="AD85" i="28"/>
  <c r="AD90" i="28"/>
  <c r="AD89" i="28"/>
  <c r="AD67" i="28"/>
  <c r="AD96" i="28"/>
  <c r="AD126" i="28"/>
  <c r="AD65" i="28"/>
  <c r="AD97" i="28"/>
  <c r="AD74" i="28"/>
  <c r="AD21" i="28"/>
  <c r="AD140" i="28"/>
  <c r="AD139" i="28"/>
  <c r="AD175" i="28"/>
  <c r="AD32" i="28"/>
  <c r="AD35" i="28"/>
  <c r="AD64" i="28"/>
  <c r="AD134" i="28"/>
  <c r="AD133" i="28"/>
  <c r="AD135" i="28"/>
  <c r="AD138" i="28"/>
  <c r="AD187" i="28"/>
  <c r="AD13" i="28"/>
  <c r="AD147" i="28"/>
  <c r="AD141" i="28"/>
  <c r="AD186" i="28"/>
  <c r="AD34" i="28"/>
  <c r="AD70" i="28"/>
  <c r="AD69" i="28"/>
  <c r="AD132" i="28"/>
  <c r="AD22" i="28"/>
  <c r="AD24" i="28"/>
  <c r="AD91" i="28"/>
  <c r="AD36" i="28"/>
  <c r="AD10" i="28"/>
  <c r="AD118" i="28"/>
  <c r="AD19" i="28"/>
  <c r="AD182" i="28"/>
  <c r="AD117" i="28"/>
  <c r="AD105" i="28"/>
  <c r="AD2" i="28"/>
  <c r="AD52" i="28"/>
  <c r="AD9" i="28"/>
  <c r="AD174" i="28"/>
  <c r="AD61" i="28"/>
  <c r="AD155" i="28"/>
  <c r="AD46" i="28"/>
  <c r="AD94" i="28"/>
  <c r="AD167" i="28"/>
  <c r="AC158" i="28"/>
  <c r="AC157" i="28"/>
  <c r="AC159" i="28"/>
  <c r="AC127" i="28"/>
  <c r="AC129" i="28"/>
  <c r="AC148" i="28"/>
  <c r="AC128" i="28"/>
  <c r="AC5" i="28"/>
  <c r="AC6" i="28"/>
  <c r="AC7" i="28"/>
  <c r="AC156" i="28"/>
  <c r="AC142" i="28"/>
  <c r="AC143" i="28"/>
  <c r="AC144" i="28"/>
  <c r="AC145" i="28"/>
  <c r="AC146" i="28"/>
  <c r="AC130" i="28"/>
  <c r="AC149" i="28"/>
  <c r="AC102" i="28"/>
  <c r="AC151" i="28"/>
  <c r="AC150" i="28"/>
  <c r="AC116" i="28"/>
  <c r="AC47" i="28"/>
  <c r="AC49" i="28"/>
  <c r="AC51" i="28"/>
  <c r="AC48" i="28"/>
  <c r="AC108" i="28"/>
  <c r="AC50" i="28"/>
  <c r="AC103" i="28"/>
  <c r="AC73" i="28"/>
  <c r="AC95" i="28"/>
  <c r="AC60" i="28"/>
  <c r="AC66" i="28"/>
  <c r="AC137" i="28"/>
  <c r="AC136" i="28"/>
  <c r="AC17" i="28"/>
  <c r="AC154" i="28"/>
  <c r="AC100" i="28"/>
  <c r="AC125" i="28"/>
  <c r="AC153" i="28"/>
  <c r="AC152" i="28"/>
  <c r="AC114" i="28"/>
  <c r="AC57" i="28"/>
  <c r="AC59" i="28"/>
  <c r="AC62" i="28"/>
  <c r="AC63" i="28"/>
  <c r="AC111" i="28"/>
  <c r="AC121" i="28"/>
  <c r="AC8" i="28"/>
  <c r="AC18" i="28"/>
  <c r="AC172" i="28"/>
  <c r="AC11" i="28"/>
  <c r="AC3" i="28"/>
  <c r="AC54" i="28"/>
  <c r="AC56" i="28"/>
  <c r="AC165" i="28"/>
  <c r="AC119" i="28"/>
  <c r="AC166" i="28"/>
  <c r="AC101" i="28"/>
  <c r="AC20" i="28"/>
  <c r="AC106" i="28"/>
  <c r="AC58" i="28"/>
  <c r="AC75" i="28"/>
  <c r="AC55" i="28"/>
  <c r="AC124" i="28"/>
  <c r="AC171" i="28"/>
  <c r="AC161" i="28"/>
  <c r="AC26" i="28"/>
  <c r="AC16" i="28"/>
  <c r="AC28" i="28"/>
  <c r="AC30" i="28"/>
  <c r="AC31" i="28"/>
  <c r="AC37" i="28"/>
  <c r="AC39" i="28"/>
  <c r="AC33" i="28"/>
  <c r="AC14" i="28"/>
  <c r="AC104" i="28"/>
  <c r="AC123" i="28"/>
  <c r="AC122" i="28"/>
  <c r="AC38" i="28"/>
  <c r="AC42" i="28"/>
  <c r="AC43" i="28"/>
  <c r="AC44" i="28"/>
  <c r="AC45" i="28"/>
  <c r="AC4" i="28"/>
  <c r="AC40" i="28"/>
  <c r="AC120" i="28"/>
  <c r="AC86" i="28"/>
  <c r="AC87" i="28"/>
  <c r="AC41" i="28"/>
  <c r="AC99" i="28"/>
  <c r="AC98" i="28"/>
  <c r="AC93" i="28"/>
  <c r="AC176" i="28"/>
  <c r="AC178" i="28"/>
  <c r="AC92" i="28"/>
  <c r="AC107" i="28"/>
  <c r="AC163" i="28"/>
  <c r="AC164" i="28"/>
  <c r="AC12" i="28"/>
  <c r="AC113" i="28"/>
  <c r="AC115" i="28"/>
  <c r="AC179" i="28"/>
  <c r="AC180" i="28"/>
  <c r="AC181" i="28"/>
  <c r="AC184" i="28"/>
  <c r="AC185" i="28"/>
  <c r="AC168" i="28"/>
  <c r="AC169" i="28"/>
  <c r="AC170" i="28"/>
  <c r="AC177" i="28"/>
  <c r="AC112" i="28"/>
  <c r="AC110" i="28"/>
  <c r="AC162" i="28"/>
  <c r="AC160" i="28"/>
  <c r="AC15" i="28"/>
  <c r="AC183" i="28"/>
  <c r="AC131" i="28"/>
  <c r="AC79" i="28"/>
  <c r="AC173" i="28"/>
  <c r="AC53" i="28"/>
  <c r="AC68" i="28"/>
  <c r="AC71" i="28"/>
  <c r="AC88" i="28"/>
  <c r="AC72" i="28"/>
  <c r="AC109" i="28"/>
  <c r="AC76" i="28"/>
  <c r="AC77" i="28"/>
  <c r="AC78" i="28"/>
  <c r="AC80" i="28"/>
  <c r="AC84" i="28"/>
  <c r="AC81" i="28"/>
  <c r="AC82" i="28"/>
  <c r="AC83" i="28"/>
  <c r="AC85" i="28"/>
  <c r="AC90" i="28"/>
  <c r="AC89" i="28"/>
  <c r="AC67" i="28"/>
  <c r="AC96" i="28"/>
  <c r="AC126" i="28"/>
  <c r="AC65" i="28"/>
  <c r="AC97" i="28"/>
  <c r="AC74" i="28"/>
  <c r="AC21" i="28"/>
  <c r="AC140" i="28"/>
  <c r="AC139" i="28"/>
  <c r="AC175" i="28"/>
  <c r="AC32" i="28"/>
  <c r="AC35" i="28"/>
  <c r="AC64" i="28"/>
  <c r="AC134" i="28"/>
  <c r="AC133" i="28"/>
  <c r="AC135" i="28"/>
  <c r="AC138" i="28"/>
  <c r="AC187" i="28"/>
  <c r="AC13" i="28"/>
  <c r="AC147" i="28"/>
  <c r="AC141" i="28"/>
  <c r="AC186" i="28"/>
  <c r="AC34" i="28"/>
  <c r="AC70" i="28"/>
  <c r="AC69" i="28"/>
  <c r="AC132" i="28"/>
  <c r="AC22" i="28"/>
  <c r="AC24" i="28"/>
  <c r="AC91" i="28"/>
  <c r="AC36" i="28"/>
  <c r="AC10" i="28"/>
  <c r="AC118" i="28"/>
  <c r="AC19" i="28"/>
  <c r="AC182" i="28"/>
  <c r="AC117" i="28"/>
  <c r="AC105" i="28"/>
  <c r="AC2" i="28"/>
  <c r="AC52" i="28"/>
  <c r="AC9" i="28"/>
  <c r="AC174" i="28"/>
  <c r="AC61" i="28"/>
  <c r="AC155" i="28"/>
  <c r="AC46" i="28"/>
  <c r="AC94" i="28"/>
  <c r="AC167" i="28"/>
  <c r="AB158" i="28"/>
  <c r="AB157" i="28"/>
  <c r="AB159" i="28"/>
  <c r="AB127" i="28"/>
  <c r="AB129" i="28"/>
  <c r="AB148" i="28"/>
  <c r="AB128" i="28"/>
  <c r="AB5" i="28"/>
  <c r="AB6" i="28"/>
  <c r="AB7" i="28"/>
  <c r="AB156" i="28"/>
  <c r="AB142" i="28"/>
  <c r="AB143" i="28"/>
  <c r="AB144" i="28"/>
  <c r="AB145" i="28"/>
  <c r="AB146" i="28"/>
  <c r="AB130" i="28"/>
  <c r="AB149" i="28"/>
  <c r="AB102" i="28"/>
  <c r="AB151" i="28"/>
  <c r="AB150" i="28"/>
  <c r="AB116" i="28"/>
  <c r="AB47" i="28"/>
  <c r="AB49" i="28"/>
  <c r="AB51" i="28"/>
  <c r="AB48" i="28"/>
  <c r="AB108" i="28"/>
  <c r="AB50" i="28"/>
  <c r="AB103" i="28"/>
  <c r="AB73" i="28"/>
  <c r="AB95" i="28"/>
  <c r="AB60" i="28"/>
  <c r="AB66" i="28"/>
  <c r="AB137" i="28"/>
  <c r="AB136" i="28"/>
  <c r="AB17" i="28"/>
  <c r="AB154" i="28"/>
  <c r="AB100" i="28"/>
  <c r="AB125" i="28"/>
  <c r="AB153" i="28"/>
  <c r="AB152" i="28"/>
  <c r="AB114" i="28"/>
  <c r="AB57" i="28"/>
  <c r="AB59" i="28"/>
  <c r="AB62" i="28"/>
  <c r="AB63" i="28"/>
  <c r="AB111" i="28"/>
  <c r="AB121" i="28"/>
  <c r="AB8" i="28"/>
  <c r="AB18" i="28"/>
  <c r="AB172" i="28"/>
  <c r="AB11" i="28"/>
  <c r="AB3" i="28"/>
  <c r="AB54" i="28"/>
  <c r="AB56" i="28"/>
  <c r="AB165" i="28"/>
  <c r="AB119" i="28"/>
  <c r="AB166" i="28"/>
  <c r="AB101" i="28"/>
  <c r="AB20" i="28"/>
  <c r="AB106" i="28"/>
  <c r="AB58" i="28"/>
  <c r="AB75" i="28"/>
  <c r="AB55" i="28"/>
  <c r="AB124" i="28"/>
  <c r="AB171" i="28"/>
  <c r="AB161" i="28"/>
  <c r="AB26" i="28"/>
  <c r="AB16" i="28"/>
  <c r="AB28" i="28"/>
  <c r="AB30" i="28"/>
  <c r="AB31" i="28"/>
  <c r="AB37" i="28"/>
  <c r="AB39" i="28"/>
  <c r="AB33" i="28"/>
  <c r="AB14" i="28"/>
  <c r="AB104" i="28"/>
  <c r="AB123" i="28"/>
  <c r="AB122" i="28"/>
  <c r="AB38" i="28"/>
  <c r="AB42" i="28"/>
  <c r="AB43" i="28"/>
  <c r="AB44" i="28"/>
  <c r="AB45" i="28"/>
  <c r="AB4" i="28"/>
  <c r="AB40" i="28"/>
  <c r="AB120" i="28"/>
  <c r="AB86" i="28"/>
  <c r="AB87" i="28"/>
  <c r="AB41" i="28"/>
  <c r="AB99" i="28"/>
  <c r="AB98" i="28"/>
  <c r="AB93" i="28"/>
  <c r="AB176" i="28"/>
  <c r="AB178" i="28"/>
  <c r="AB92" i="28"/>
  <c r="AB107" i="28"/>
  <c r="AB163" i="28"/>
  <c r="AB164" i="28"/>
  <c r="AB12" i="28"/>
  <c r="AB113" i="28"/>
  <c r="AB115" i="28"/>
  <c r="AB179" i="28"/>
  <c r="AB180" i="28"/>
  <c r="AB181" i="28"/>
  <c r="AB184" i="28"/>
  <c r="AB185" i="28"/>
  <c r="AB168" i="28"/>
  <c r="AB169" i="28"/>
  <c r="AB170" i="28"/>
  <c r="AB177" i="28"/>
  <c r="AB112" i="28"/>
  <c r="AB110" i="28"/>
  <c r="AB162" i="28"/>
  <c r="AB160" i="28"/>
  <c r="AB15" i="28"/>
  <c r="AB183" i="28"/>
  <c r="AB131" i="28"/>
  <c r="AB79" i="28"/>
  <c r="AB173" i="28"/>
  <c r="AB53" i="28"/>
  <c r="AB68" i="28"/>
  <c r="AB71" i="28"/>
  <c r="AB88" i="28"/>
  <c r="AB72" i="28"/>
  <c r="AB109" i="28"/>
  <c r="AB76" i="28"/>
  <c r="AB77" i="28"/>
  <c r="AB78" i="28"/>
  <c r="AB80" i="28"/>
  <c r="AB84" i="28"/>
  <c r="AB81" i="28"/>
  <c r="AB82" i="28"/>
  <c r="AB83" i="28"/>
  <c r="AB85" i="28"/>
  <c r="AB90" i="28"/>
  <c r="AB89" i="28"/>
  <c r="AB67" i="28"/>
  <c r="AB96" i="28"/>
  <c r="AB126" i="28"/>
  <c r="AB65" i="28"/>
  <c r="AB97" i="28"/>
  <c r="AB74" i="28"/>
  <c r="AB21" i="28"/>
  <c r="AB140" i="28"/>
  <c r="AB139" i="28"/>
  <c r="AB175" i="28"/>
  <c r="AB32" i="28"/>
  <c r="AB35" i="28"/>
  <c r="AB64" i="28"/>
  <c r="AB134" i="28"/>
  <c r="AB133" i="28"/>
  <c r="AB135" i="28"/>
  <c r="AB138" i="28"/>
  <c r="AB187" i="28"/>
  <c r="AB13" i="28"/>
  <c r="AB147" i="28"/>
  <c r="AB141" i="28"/>
  <c r="AB186" i="28"/>
  <c r="AB34" i="28"/>
  <c r="AB70" i="28"/>
  <c r="AB69" i="28"/>
  <c r="AB132" i="28"/>
  <c r="AB22" i="28"/>
  <c r="AB24" i="28"/>
  <c r="AB91" i="28"/>
  <c r="AB36" i="28"/>
  <c r="AB10" i="28"/>
  <c r="AB118" i="28"/>
  <c r="AB19" i="28"/>
  <c r="AB182" i="28"/>
  <c r="AB117" i="28"/>
  <c r="AB105" i="28"/>
  <c r="AB2" i="28"/>
  <c r="AB52" i="28"/>
  <c r="AB9" i="28"/>
  <c r="AB174" i="28"/>
  <c r="AB61" i="28"/>
  <c r="AB155" i="28"/>
  <c r="AB46" i="28"/>
  <c r="AB94" i="28"/>
  <c r="AB167" i="28"/>
  <c r="G92" i="28"/>
  <c r="AJ92" i="28" s="1"/>
  <c r="AP79" i="28" l="1"/>
  <c r="AP53" i="28"/>
  <c r="AP106" i="28"/>
  <c r="AP152" i="28"/>
  <c r="AP150" i="28"/>
  <c r="AP158" i="28"/>
  <c r="AP42" i="28"/>
  <c r="AP46" i="28"/>
  <c r="AP34" i="28"/>
  <c r="AP126" i="28"/>
  <c r="AP173" i="28"/>
  <c r="AP12" i="28"/>
  <c r="AP38" i="28"/>
  <c r="AP20" i="28"/>
  <c r="AP153" i="28"/>
  <c r="AP151" i="28"/>
  <c r="AP94" i="28"/>
  <c r="AP70" i="28"/>
  <c r="AP65" i="28"/>
  <c r="AP113" i="28"/>
  <c r="AP155" i="28"/>
  <c r="AP186" i="28"/>
  <c r="AP96" i="28"/>
  <c r="AP164" i="28"/>
  <c r="AP122" i="28"/>
  <c r="AP101" i="28"/>
  <c r="AP125" i="28"/>
  <c r="AP102" i="28"/>
  <c r="AP182" i="28"/>
  <c r="AP134" i="28"/>
  <c r="AP19" i="28"/>
  <c r="AP64" i="28"/>
  <c r="AP80" i="28"/>
  <c r="AP170" i="28"/>
  <c r="AP41" i="28"/>
  <c r="AP28" i="28"/>
  <c r="AP18" i="28"/>
  <c r="AP73" i="28"/>
  <c r="AP7" i="28"/>
  <c r="AP10" i="28"/>
  <c r="AP32" i="28"/>
  <c r="AP77" i="28"/>
  <c r="AP168" i="28"/>
  <c r="AP86" i="28"/>
  <c r="AP26" i="28"/>
  <c r="AP121" i="28"/>
  <c r="AP50" i="28"/>
  <c r="AP5" i="28"/>
  <c r="AP76" i="28"/>
  <c r="AP185" i="28"/>
  <c r="AP120" i="28"/>
  <c r="AP161" i="28"/>
  <c r="AP111" i="28"/>
  <c r="AP108" i="28"/>
  <c r="AP139" i="28"/>
  <c r="AP63" i="28"/>
  <c r="AP48" i="28"/>
  <c r="AP148" i="28"/>
  <c r="AP117" i="28"/>
  <c r="AP133" i="28"/>
  <c r="AP81" i="28"/>
  <c r="AP112" i="28"/>
  <c r="AP98" i="28"/>
  <c r="AP31" i="28"/>
  <c r="AP11" i="28"/>
  <c r="AP60" i="28"/>
  <c r="AP142" i="28"/>
  <c r="AP2" i="28"/>
  <c r="AP138" i="28"/>
  <c r="AP83" i="28"/>
  <c r="AP162" i="28"/>
  <c r="AP176" i="28"/>
  <c r="AP39" i="28"/>
  <c r="AP54" i="28"/>
  <c r="AP137" i="28"/>
  <c r="AP144" i="28"/>
  <c r="AP9" i="28"/>
  <c r="AP13" i="28"/>
  <c r="AP90" i="28"/>
  <c r="AP15" i="28"/>
  <c r="AP92" i="28"/>
  <c r="AP14" i="28"/>
  <c r="AP165" i="28"/>
  <c r="AP17" i="28"/>
  <c r="AP146" i="28"/>
  <c r="AP61" i="28"/>
  <c r="AP141" i="28"/>
  <c r="AP67" i="28"/>
  <c r="AP131" i="28"/>
  <c r="AP163" i="28"/>
  <c r="AP123" i="28"/>
  <c r="AP166" i="28"/>
  <c r="AP100" i="28"/>
  <c r="AP149" i="28"/>
  <c r="AP109" i="28"/>
  <c r="AP62" i="28"/>
  <c r="AP78" i="28"/>
  <c r="AP16" i="28"/>
  <c r="AP8" i="28"/>
  <c r="AP103" i="28"/>
  <c r="AP177" i="28"/>
  <c r="AP99" i="28"/>
  <c r="AP30" i="28"/>
  <c r="AP172" i="28"/>
  <c r="AP95" i="28"/>
  <c r="AP156" i="28"/>
  <c r="AP105" i="28"/>
  <c r="AP135" i="28"/>
  <c r="AP82" i="28"/>
  <c r="AP110" i="28"/>
  <c r="AP93" i="28"/>
  <c r="AP37" i="28"/>
  <c r="AP3" i="28"/>
  <c r="AP66" i="28"/>
  <c r="AP143" i="28"/>
  <c r="AP52" i="28"/>
  <c r="AP187" i="28"/>
  <c r="AP85" i="28"/>
  <c r="AP160" i="28"/>
  <c r="AP178" i="28"/>
  <c r="AP33" i="28"/>
  <c r="AP56" i="28"/>
  <c r="AP136" i="28"/>
  <c r="AP145" i="28"/>
  <c r="AP174" i="28"/>
  <c r="AP147" i="28"/>
  <c r="AP89" i="28"/>
  <c r="AP183" i="28"/>
  <c r="AP107" i="28"/>
  <c r="AP104" i="28"/>
  <c r="AP119" i="28"/>
  <c r="AP154" i="28"/>
  <c r="AP130" i="28"/>
  <c r="AP91" i="28"/>
  <c r="AP171" i="28"/>
  <c r="AP140" i="28"/>
  <c r="AP4" i="28"/>
  <c r="AP129" i="28"/>
  <c r="AP118" i="28"/>
  <c r="AP169" i="28"/>
  <c r="AP84" i="28"/>
  <c r="AP22" i="28"/>
  <c r="AP21" i="28"/>
  <c r="AP88" i="28"/>
  <c r="AP180" i="28"/>
  <c r="AP45" i="28"/>
  <c r="AP55" i="28"/>
  <c r="AP59" i="28"/>
  <c r="AP49" i="28"/>
  <c r="AP127" i="28"/>
  <c r="AP36" i="28"/>
  <c r="AP184" i="28"/>
  <c r="AP24" i="28"/>
  <c r="AP181" i="28"/>
  <c r="AP51" i="28"/>
  <c r="AP35" i="28"/>
  <c r="AP87" i="28"/>
  <c r="AP6" i="28"/>
  <c r="AP132" i="28"/>
  <c r="AP74" i="28"/>
  <c r="AP71" i="28"/>
  <c r="AP179" i="28"/>
  <c r="AP44" i="28"/>
  <c r="AP75" i="28"/>
  <c r="AP57" i="28"/>
  <c r="AP47" i="28"/>
  <c r="AP159" i="28"/>
  <c r="AP175" i="28"/>
  <c r="AP40" i="28"/>
  <c r="AP72" i="28"/>
  <c r="AP124" i="28"/>
  <c r="AP128" i="28"/>
  <c r="AP167" i="28"/>
  <c r="AP69" i="28"/>
  <c r="AP97" i="28"/>
  <c r="AP68" i="28"/>
  <c r="AP115" i="28"/>
  <c r="AP43" i="28"/>
  <c r="AP58" i="28"/>
  <c r="AP114" i="28"/>
  <c r="AP116" i="28"/>
  <c r="AP157" i="28"/>
  <c r="G88" i="3" l="1"/>
  <c r="I452" i="11" l="1"/>
  <c r="I88" i="11"/>
  <c r="I634" i="11"/>
  <c r="I270" i="11"/>
  <c r="I998" i="11"/>
  <c r="I1180" i="11"/>
  <c r="I816" i="11"/>
  <c r="G2" i="18"/>
  <c r="G3" i="18"/>
  <c r="G4" i="18"/>
  <c r="G5" i="18"/>
  <c r="G6" i="18"/>
  <c r="J6" i="4" l="1"/>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6" i="4"/>
  <c r="C6" i="4"/>
  <c r="E6" i="4" s="1"/>
  <c r="C7" i="4"/>
  <c r="E7" i="4" s="1"/>
  <c r="C8" i="4"/>
  <c r="E8" i="4" s="1"/>
  <c r="C9" i="4"/>
  <c r="E9" i="4" s="1"/>
  <c r="C10" i="4"/>
  <c r="C11" i="4"/>
  <c r="C12" i="4"/>
  <c r="C13" i="4"/>
  <c r="C14" i="4"/>
  <c r="C15" i="4"/>
  <c r="C16" i="4"/>
  <c r="C17" i="4"/>
  <c r="E17" i="4" s="1"/>
  <c r="C18" i="4"/>
  <c r="E18" i="4" s="1"/>
  <c r="C19" i="4"/>
  <c r="E19" i="4" s="1"/>
  <c r="C20" i="4"/>
  <c r="E20" i="4" s="1"/>
  <c r="C21" i="4"/>
  <c r="E21" i="4" s="1"/>
  <c r="C22" i="4"/>
  <c r="E22" i="4" s="1"/>
  <c r="C23" i="4"/>
  <c r="E23" i="4" s="1"/>
  <c r="C24" i="4"/>
  <c r="E24" i="4" s="1"/>
  <c r="C25" i="4"/>
  <c r="E25" i="4" s="1"/>
  <c r="C26" i="4"/>
  <c r="E26" i="4" s="1"/>
  <c r="C27" i="4"/>
  <c r="E27" i="4" s="1"/>
  <c r="C28" i="4"/>
  <c r="E28" i="4" s="1"/>
  <c r="C29" i="4"/>
  <c r="E29" i="4" s="1"/>
  <c r="C30" i="4"/>
  <c r="E30" i="4" s="1"/>
  <c r="C31" i="4"/>
  <c r="E31" i="4" s="1"/>
  <c r="C32" i="4"/>
  <c r="E32" i="4" s="1"/>
  <c r="C33" i="4"/>
  <c r="E33" i="4" s="1"/>
  <c r="C34" i="4"/>
  <c r="E34" i="4" s="1"/>
  <c r="C35" i="4"/>
  <c r="E35" i="4" s="1"/>
  <c r="C36" i="4"/>
  <c r="E36" i="4" s="1"/>
  <c r="C37" i="4"/>
  <c r="E37" i="4" s="1"/>
  <c r="C38" i="4"/>
  <c r="E38" i="4" s="1"/>
  <c r="C39" i="4"/>
  <c r="E39" i="4" s="1"/>
  <c r="C40" i="4"/>
  <c r="E40" i="4" s="1"/>
  <c r="C41" i="4"/>
  <c r="E41" i="4" s="1"/>
  <c r="C42" i="4"/>
  <c r="E42" i="4" s="1"/>
  <c r="C43" i="4"/>
  <c r="E43" i="4" s="1"/>
  <c r="C44" i="4"/>
  <c r="E44" i="4" s="1"/>
  <c r="C45" i="4"/>
  <c r="E45" i="4" s="1"/>
  <c r="C46" i="4"/>
  <c r="E46" i="4" s="1"/>
  <c r="C47" i="4"/>
  <c r="E47" i="4" s="1"/>
  <c r="C48" i="4"/>
  <c r="E48" i="4" s="1"/>
  <c r="C49" i="4"/>
  <c r="E49" i="4" s="1"/>
  <c r="C50" i="4"/>
  <c r="E50" i="4" s="1"/>
  <c r="C51" i="4"/>
  <c r="E51" i="4" s="1"/>
  <c r="C52" i="4"/>
  <c r="E52" i="4" s="1"/>
  <c r="C53" i="4"/>
  <c r="E53" i="4" s="1"/>
  <c r="C54" i="4"/>
  <c r="E54" i="4" s="1"/>
  <c r="C55" i="4"/>
  <c r="E55" i="4" s="1"/>
  <c r="C56" i="4"/>
  <c r="E56" i="4" s="1"/>
  <c r="C57" i="4"/>
  <c r="E57" i="4" s="1"/>
  <c r="C58" i="4"/>
  <c r="E58" i="4" s="1"/>
  <c r="C59" i="4"/>
  <c r="E59" i="4" s="1"/>
  <c r="C60" i="4"/>
  <c r="E60" i="4" s="1"/>
  <c r="C61" i="4"/>
  <c r="E61" i="4" s="1"/>
  <c r="C62" i="4"/>
  <c r="E62" i="4" s="1"/>
  <c r="C63" i="4"/>
  <c r="E63" i="4" s="1"/>
  <c r="C64" i="4"/>
  <c r="E64" i="4" s="1"/>
  <c r="C65" i="4"/>
  <c r="E65" i="4" s="1"/>
  <c r="C66" i="4"/>
  <c r="E66" i="4" s="1"/>
  <c r="C67" i="4"/>
  <c r="E67" i="4" s="1"/>
  <c r="C68" i="4"/>
  <c r="E68" i="4" s="1"/>
  <c r="C69" i="4"/>
  <c r="E69" i="4" s="1"/>
  <c r="C70" i="4"/>
  <c r="E70" i="4" s="1"/>
  <c r="C71" i="4"/>
  <c r="E71" i="4" s="1"/>
  <c r="C72" i="4"/>
  <c r="E72" i="4" s="1"/>
  <c r="C73" i="4"/>
  <c r="E73" i="4" s="1"/>
  <c r="C74" i="4"/>
  <c r="E74" i="4" s="1"/>
  <c r="C75" i="4"/>
  <c r="E75" i="4" s="1"/>
  <c r="C76" i="4"/>
  <c r="E76" i="4" s="1"/>
  <c r="C77" i="4"/>
  <c r="E77" i="4" s="1"/>
  <c r="C78" i="4"/>
  <c r="E78" i="4" s="1"/>
  <c r="C79" i="4"/>
  <c r="E79" i="4" s="1"/>
  <c r="C80" i="4"/>
  <c r="E80" i="4" s="1"/>
  <c r="C81" i="4"/>
  <c r="E81" i="4" s="1"/>
  <c r="C82" i="4"/>
  <c r="E82" i="4" s="1"/>
  <c r="C83" i="4"/>
  <c r="E83" i="4" s="1"/>
  <c r="C84" i="4"/>
  <c r="E84" i="4" s="1"/>
  <c r="C85" i="4"/>
  <c r="E85" i="4" s="1"/>
  <c r="C86" i="4"/>
  <c r="E86" i="4" s="1"/>
  <c r="C87" i="4"/>
  <c r="E87" i="4" s="1"/>
  <c r="C88" i="4"/>
  <c r="E88" i="4" s="1"/>
  <c r="C89" i="4"/>
  <c r="E89" i="4" s="1"/>
  <c r="C90" i="4"/>
  <c r="E90" i="4" s="1"/>
  <c r="C91" i="4"/>
  <c r="E91" i="4" s="1"/>
  <c r="C92" i="4"/>
  <c r="E92" i="4" s="1"/>
  <c r="C93" i="4"/>
  <c r="E93" i="4" s="1"/>
  <c r="C94" i="4"/>
  <c r="E94" i="4" s="1"/>
  <c r="C95" i="4"/>
  <c r="E95" i="4" s="1"/>
  <c r="C96" i="4"/>
  <c r="E96" i="4" s="1"/>
  <c r="C97" i="4"/>
  <c r="E97" i="4" s="1"/>
  <c r="C98" i="4"/>
  <c r="E98" i="4" s="1"/>
  <c r="C99" i="4"/>
  <c r="E99" i="4" s="1"/>
  <c r="C100" i="4"/>
  <c r="E100" i="4" s="1"/>
  <c r="C101" i="4"/>
  <c r="E101" i="4" s="1"/>
  <c r="C102" i="4"/>
  <c r="E102" i="4" s="1"/>
  <c r="C103" i="4"/>
  <c r="E103" i="4" s="1"/>
  <c r="C104" i="4"/>
  <c r="E104" i="4" s="1"/>
  <c r="C105" i="4"/>
  <c r="E105" i="4" s="1"/>
  <c r="C106" i="4"/>
  <c r="E106" i="4" s="1"/>
  <c r="C107" i="4"/>
  <c r="E107" i="4" s="1"/>
  <c r="C108" i="4"/>
  <c r="E108" i="4" s="1"/>
  <c r="C109" i="4"/>
  <c r="E109" i="4" s="1"/>
  <c r="C110" i="4"/>
  <c r="E110" i="4" s="1"/>
  <c r="C111" i="4"/>
  <c r="E111" i="4" s="1"/>
  <c r="C112" i="4"/>
  <c r="E112" i="4" s="1"/>
  <c r="C113" i="4"/>
  <c r="E113" i="4" s="1"/>
  <c r="C114" i="4"/>
  <c r="E114" i="4" s="1"/>
  <c r="C115" i="4"/>
  <c r="E115" i="4" s="1"/>
  <c r="C116" i="4"/>
  <c r="E116" i="4" s="1"/>
  <c r="C117" i="4"/>
  <c r="E117" i="4" s="1"/>
  <c r="C118" i="4"/>
  <c r="E118" i="4" s="1"/>
  <c r="C119" i="4"/>
  <c r="E119" i="4" s="1"/>
  <c r="C120" i="4"/>
  <c r="E120" i="4" s="1"/>
  <c r="C121" i="4"/>
  <c r="E121" i="4" s="1"/>
  <c r="C122" i="4"/>
  <c r="E122" i="4" s="1"/>
  <c r="C123" i="4"/>
  <c r="E123" i="4" s="1"/>
  <c r="C124" i="4"/>
  <c r="E124" i="4" s="1"/>
  <c r="C125" i="4"/>
  <c r="E125" i="4" s="1"/>
  <c r="C126" i="4"/>
  <c r="E126" i="4" s="1"/>
  <c r="C127" i="4"/>
  <c r="E127" i="4" s="1"/>
  <c r="C128" i="4"/>
  <c r="E128" i="4" s="1"/>
  <c r="C129" i="4"/>
  <c r="E129" i="4" s="1"/>
  <c r="C130" i="4"/>
  <c r="E130" i="4" s="1"/>
  <c r="C131" i="4"/>
  <c r="E131" i="4" s="1"/>
  <c r="C132" i="4"/>
  <c r="E132" i="4" s="1"/>
  <c r="C133" i="4"/>
  <c r="E133" i="4" s="1"/>
  <c r="C134" i="4"/>
  <c r="E134" i="4" s="1"/>
  <c r="C135" i="4"/>
  <c r="E135" i="4" s="1"/>
  <c r="C136" i="4"/>
  <c r="E136" i="4" s="1"/>
  <c r="C137" i="4"/>
  <c r="E137" i="4" s="1"/>
  <c r="C138" i="4"/>
  <c r="E138" i="4" s="1"/>
  <c r="C139" i="4"/>
  <c r="E139" i="4" s="1"/>
  <c r="C140" i="4"/>
  <c r="E140" i="4" s="1"/>
  <c r="C141" i="4"/>
  <c r="E141" i="4" s="1"/>
  <c r="C142" i="4"/>
  <c r="E142" i="4" s="1"/>
  <c r="C143" i="4"/>
  <c r="E143" i="4" s="1"/>
  <c r="C144" i="4"/>
  <c r="E144" i="4" s="1"/>
  <c r="C145" i="4"/>
  <c r="E145" i="4" s="1"/>
  <c r="C146" i="4"/>
  <c r="E146" i="4" s="1"/>
  <c r="C147" i="4"/>
  <c r="E147" i="4" s="1"/>
  <c r="C148" i="4"/>
  <c r="E148" i="4" s="1"/>
  <c r="C149" i="4"/>
  <c r="E149" i="4" s="1"/>
  <c r="C150" i="4"/>
  <c r="E150" i="4" s="1"/>
  <c r="C151" i="4"/>
  <c r="E151" i="4" s="1"/>
  <c r="C152" i="4"/>
  <c r="E152" i="4" s="1"/>
  <c r="C153" i="4"/>
  <c r="E153" i="4" s="1"/>
  <c r="C154" i="4"/>
  <c r="E154" i="4" s="1"/>
  <c r="C155" i="4"/>
  <c r="E155" i="4" s="1"/>
  <c r="C156" i="4"/>
  <c r="E156" i="4" s="1"/>
  <c r="C157" i="4"/>
  <c r="E157" i="4" s="1"/>
  <c r="C158" i="4"/>
  <c r="E158" i="4" s="1"/>
  <c r="C159" i="4"/>
  <c r="E159" i="4" s="1"/>
  <c r="C160" i="4"/>
  <c r="E160" i="4" s="1"/>
  <c r="C161" i="4"/>
  <c r="E161" i="4" s="1"/>
  <c r="C162" i="4"/>
  <c r="E162" i="4" s="1"/>
  <c r="C163" i="4"/>
  <c r="E163" i="4" s="1"/>
  <c r="C164" i="4"/>
  <c r="E164" i="4" s="1"/>
  <c r="C165" i="4"/>
  <c r="E165" i="4" s="1"/>
  <c r="C166" i="4"/>
  <c r="E166" i="4" s="1"/>
  <c r="C167" i="4"/>
  <c r="E167" i="4" s="1"/>
  <c r="C168" i="4"/>
  <c r="E168" i="4" s="1"/>
  <c r="C169" i="4"/>
  <c r="E169" i="4" s="1"/>
  <c r="C170" i="4"/>
  <c r="E170" i="4" s="1"/>
  <c r="C171" i="4"/>
  <c r="E171" i="4" s="1"/>
  <c r="C172" i="4"/>
  <c r="E172" i="4" s="1"/>
  <c r="C173" i="4"/>
  <c r="E173" i="4" s="1"/>
  <c r="C174" i="4"/>
  <c r="E174" i="4" s="1"/>
  <c r="C175" i="4"/>
  <c r="E175" i="4" s="1"/>
  <c r="C176" i="4"/>
  <c r="E176" i="4" s="1"/>
  <c r="C177" i="4"/>
  <c r="E177" i="4" s="1"/>
  <c r="C178" i="4"/>
  <c r="E178" i="4" s="1"/>
  <c r="C179" i="4"/>
  <c r="E179" i="4" s="1"/>
  <c r="C180" i="4"/>
  <c r="C181" i="4"/>
  <c r="C182" i="4"/>
  <c r="C183" i="4"/>
  <c r="C184" i="4"/>
  <c r="C185" i="4"/>
  <c r="E185" i="4" s="1"/>
  <c r="C186" i="4"/>
  <c r="C187" i="4"/>
  <c r="C188" i="4"/>
  <c r="C189" i="4"/>
  <c r="C190" i="4"/>
  <c r="C191" i="4"/>
  <c r="C192" i="4"/>
  <c r="E192" i="4" s="1"/>
  <c r="C193" i="4"/>
  <c r="E193" i="4" s="1"/>
  <c r="C194" i="4"/>
  <c r="E194" i="4" s="1"/>
  <c r="C195" i="4"/>
  <c r="E195" i="4" s="1"/>
  <c r="C196" i="4"/>
  <c r="E196" i="4" s="1"/>
  <c r="C197" i="4"/>
  <c r="E197" i="4" s="1"/>
  <c r="C198" i="4"/>
  <c r="E198" i="4" s="1"/>
  <c r="C199" i="4"/>
  <c r="E199" i="4" s="1"/>
  <c r="C200" i="4"/>
  <c r="E200" i="4" s="1"/>
  <c r="C201" i="4"/>
  <c r="E201" i="4" s="1"/>
  <c r="C202" i="4"/>
  <c r="E202" i="4" s="1"/>
  <c r="C203" i="4"/>
  <c r="E203" i="4" s="1"/>
  <c r="C204" i="4"/>
  <c r="E204" i="4" s="1"/>
  <c r="C205" i="4"/>
  <c r="E205" i="4" s="1"/>
  <c r="C206" i="4"/>
  <c r="C207" i="4"/>
  <c r="C208" i="4"/>
  <c r="C209" i="4"/>
  <c r="C210" i="4"/>
  <c r="C211" i="4"/>
  <c r="C212" i="4"/>
  <c r="C213" i="4"/>
  <c r="C214" i="4"/>
  <c r="C215" i="4"/>
  <c r="C216" i="4"/>
  <c r="C217" i="4"/>
  <c r="C218" i="4"/>
  <c r="C219" i="4"/>
  <c r="C220" i="4"/>
  <c r="E220" i="4" s="1"/>
  <c r="C221" i="4"/>
  <c r="E221" i="4" s="1"/>
  <c r="C222" i="4"/>
  <c r="E222" i="4" s="1"/>
  <c r="C223" i="4"/>
  <c r="E223" i="4" s="1"/>
  <c r="C224" i="4"/>
  <c r="E224" i="4" s="1"/>
  <c r="C225" i="4"/>
  <c r="E225" i="4" s="1"/>
  <c r="C226" i="4"/>
  <c r="E226" i="4" s="1"/>
  <c r="C227" i="4"/>
  <c r="E227" i="4" s="1"/>
  <c r="C228" i="4"/>
  <c r="E228" i="4" s="1"/>
  <c r="C229" i="4"/>
  <c r="E229" i="4" s="1"/>
  <c r="C230" i="4"/>
  <c r="E230" i="4" s="1"/>
  <c r="C231" i="4"/>
  <c r="E231" i="4" s="1"/>
  <c r="C232" i="4"/>
  <c r="E232" i="4" s="1"/>
  <c r="C233" i="4"/>
  <c r="E233" i="4" s="1"/>
  <c r="C234" i="4"/>
  <c r="E234" i="4" s="1"/>
  <c r="C235" i="4"/>
  <c r="E235" i="4" s="1"/>
  <c r="C236" i="4"/>
  <c r="E236" i="4" s="1"/>
  <c r="C237" i="4"/>
  <c r="E237" i="4" s="1"/>
  <c r="C238" i="4"/>
  <c r="E238" i="4" s="1"/>
  <c r="C239" i="4"/>
  <c r="E239" i="4" s="1"/>
  <c r="C240" i="4"/>
  <c r="E240" i="4" s="1"/>
  <c r="C241" i="4"/>
  <c r="E241" i="4" s="1"/>
  <c r="C242" i="4"/>
  <c r="E242" i="4" s="1"/>
  <c r="C243" i="4"/>
  <c r="E243" i="4" s="1"/>
  <c r="C244" i="4"/>
  <c r="E244" i="4" s="1"/>
  <c r="C245" i="4"/>
  <c r="E245" i="4" s="1"/>
  <c r="C246" i="4"/>
  <c r="E246" i="4" s="1"/>
  <c r="C247" i="4"/>
  <c r="E247" i="4" s="1"/>
  <c r="C248" i="4"/>
  <c r="E248" i="4" s="1"/>
  <c r="C249" i="4"/>
  <c r="E249" i="4" s="1"/>
  <c r="C250" i="4"/>
  <c r="E250" i="4" s="1"/>
  <c r="C251" i="4"/>
  <c r="E251" i="4" s="1"/>
  <c r="C252" i="4"/>
  <c r="E252" i="4" s="1"/>
  <c r="C253" i="4"/>
  <c r="E253" i="4" s="1"/>
  <c r="C254" i="4"/>
  <c r="E254" i="4" s="1"/>
  <c r="C255" i="4"/>
  <c r="E255" i="4" s="1"/>
  <c r="C256" i="4"/>
  <c r="E256" i="4" s="1"/>
  <c r="C257" i="4"/>
  <c r="E257" i="4" s="1"/>
  <c r="C258" i="4"/>
  <c r="E258" i="4" s="1"/>
  <c r="C259" i="4"/>
  <c r="E259" i="4" s="1"/>
  <c r="C260" i="4"/>
  <c r="E260" i="4" s="1"/>
  <c r="C261" i="4"/>
  <c r="E261" i="4" s="1"/>
  <c r="C262" i="4"/>
  <c r="E262" i="4" s="1"/>
  <c r="C263" i="4"/>
  <c r="E263" i="4" s="1"/>
  <c r="C264" i="4"/>
  <c r="E264" i="4" s="1"/>
  <c r="C265" i="4"/>
  <c r="E265" i="4" s="1"/>
  <c r="C266" i="4"/>
  <c r="E266" i="4" s="1"/>
  <c r="C267" i="4"/>
  <c r="E267" i="4" s="1"/>
  <c r="C268" i="4"/>
  <c r="E268" i="4" s="1"/>
  <c r="C269" i="4"/>
  <c r="E269" i="4" s="1"/>
  <c r="C270" i="4"/>
  <c r="E270" i="4" s="1"/>
  <c r="C271" i="4"/>
  <c r="E271" i="4" s="1"/>
  <c r="C272" i="4"/>
  <c r="E272" i="4" s="1"/>
  <c r="C273" i="4"/>
  <c r="E273" i="4" s="1"/>
  <c r="C274" i="4"/>
  <c r="E274" i="4" s="1"/>
  <c r="C275" i="4"/>
  <c r="E275" i="4" s="1"/>
  <c r="C276" i="4"/>
  <c r="E276" i="4" s="1"/>
  <c r="C277" i="4"/>
  <c r="E277" i="4" s="1"/>
  <c r="C278" i="4"/>
  <c r="E278" i="4" s="1"/>
  <c r="C279" i="4"/>
  <c r="E279" i="4" s="1"/>
  <c r="C280" i="4"/>
  <c r="E280" i="4" s="1"/>
  <c r="C281" i="4"/>
  <c r="E281" i="4" s="1"/>
  <c r="C282" i="4"/>
  <c r="E282" i="4" s="1"/>
  <c r="C283" i="4"/>
  <c r="E283" i="4" s="1"/>
  <c r="C284" i="4"/>
  <c r="E284" i="4" s="1"/>
  <c r="C285" i="4"/>
  <c r="E285" i="4" s="1"/>
  <c r="C286" i="4"/>
  <c r="E286" i="4" s="1"/>
  <c r="C287" i="4"/>
  <c r="E287" i="4" s="1"/>
  <c r="C288" i="4"/>
  <c r="E288" i="4" s="1"/>
  <c r="C289" i="4"/>
  <c r="E289" i="4" s="1"/>
  <c r="C290" i="4"/>
  <c r="E290" i="4" s="1"/>
  <c r="C291" i="4"/>
  <c r="E291" i="4" s="1"/>
  <c r="C292" i="4"/>
  <c r="E292" i="4" s="1"/>
  <c r="C293" i="4"/>
  <c r="E293" i="4" s="1"/>
  <c r="C294" i="4"/>
  <c r="E294" i="4" s="1"/>
  <c r="C295" i="4"/>
  <c r="E295" i="4" s="1"/>
  <c r="C296" i="4"/>
  <c r="E296" i="4" s="1"/>
  <c r="C297" i="4"/>
  <c r="E297" i="4" s="1"/>
  <c r="C298" i="4"/>
  <c r="E298" i="4" s="1"/>
  <c r="C299" i="4"/>
  <c r="E299" i="4" s="1"/>
  <c r="C300" i="4"/>
  <c r="E300" i="4" s="1"/>
  <c r="C301" i="4"/>
  <c r="E301" i="4" s="1"/>
  <c r="C302" i="4"/>
  <c r="E302" i="4" s="1"/>
  <c r="C303" i="4"/>
  <c r="E303" i="4" s="1"/>
  <c r="C304" i="4"/>
  <c r="E304" i="4" s="1"/>
  <c r="C305" i="4"/>
  <c r="E305" i="4" s="1"/>
  <c r="C306" i="4"/>
  <c r="E306" i="4" s="1"/>
  <c r="C307" i="4"/>
  <c r="E307" i="4" s="1"/>
  <c r="C308" i="4"/>
  <c r="E308" i="4" s="1"/>
  <c r="C309" i="4"/>
  <c r="E309" i="4" s="1"/>
  <c r="C310" i="4"/>
  <c r="E310" i="4" s="1"/>
  <c r="C311" i="4"/>
  <c r="E311" i="4" s="1"/>
  <c r="C312" i="4"/>
  <c r="E312" i="4" s="1"/>
  <c r="C313" i="4"/>
  <c r="E313" i="4" s="1"/>
  <c r="C314" i="4"/>
  <c r="E314" i="4" s="1"/>
  <c r="C315" i="4"/>
  <c r="E315" i="4" s="1"/>
  <c r="C316" i="4"/>
  <c r="E316" i="4" s="1"/>
  <c r="C317" i="4"/>
  <c r="E317" i="4" s="1"/>
  <c r="C318" i="4"/>
  <c r="E318" i="4" s="1"/>
  <c r="C319" i="4"/>
  <c r="E319" i="4" s="1"/>
  <c r="C320" i="4"/>
  <c r="E320" i="4" s="1"/>
  <c r="C321" i="4"/>
  <c r="E321" i="4" s="1"/>
  <c r="C322" i="4"/>
  <c r="E322" i="4" s="1"/>
  <c r="C323" i="4"/>
  <c r="E323" i="4" s="1"/>
  <c r="C324" i="4"/>
  <c r="E324" i="4" s="1"/>
  <c r="C325" i="4"/>
  <c r="E325" i="4" s="1"/>
  <c r="C326" i="4"/>
  <c r="E326" i="4" s="1"/>
  <c r="C327" i="4"/>
  <c r="E327" i="4" s="1"/>
  <c r="C328" i="4"/>
  <c r="E328" i="4" s="1"/>
  <c r="C329" i="4"/>
  <c r="E329" i="4" s="1"/>
  <c r="C330" i="4"/>
  <c r="E330" i="4" s="1"/>
  <c r="C331" i="4"/>
  <c r="E331" i="4" s="1"/>
  <c r="C332" i="4"/>
  <c r="E332" i="4" s="1"/>
  <c r="C333" i="4"/>
  <c r="E333" i="4" s="1"/>
  <c r="C334" i="4"/>
  <c r="E334" i="4" s="1"/>
  <c r="C335" i="4"/>
  <c r="E335" i="4" s="1"/>
  <c r="C336" i="4"/>
  <c r="E336" i="4" s="1"/>
  <c r="C337" i="4"/>
  <c r="E337" i="4" s="1"/>
  <c r="C338" i="4"/>
  <c r="E338" i="4" s="1"/>
  <c r="C339" i="4"/>
  <c r="E339" i="4" s="1"/>
  <c r="C340" i="4"/>
  <c r="E340" i="4" s="1"/>
  <c r="C341" i="4"/>
  <c r="E341" i="4" s="1"/>
  <c r="C342" i="4"/>
  <c r="E342" i="4" s="1"/>
  <c r="C343" i="4"/>
  <c r="E343" i="4" s="1"/>
  <c r="C344" i="4"/>
  <c r="E344" i="4" s="1"/>
  <c r="C345" i="4"/>
  <c r="E345" i="4" s="1"/>
  <c r="C346" i="4"/>
  <c r="E346" i="4" s="1"/>
  <c r="C347" i="4"/>
  <c r="E347" i="4" s="1"/>
  <c r="C348" i="4"/>
  <c r="E348" i="4" s="1"/>
  <c r="C349" i="4"/>
  <c r="E349" i="4" s="1"/>
  <c r="C350" i="4"/>
  <c r="E350" i="4" s="1"/>
  <c r="C351" i="4"/>
  <c r="E351" i="4" s="1"/>
  <c r="C352" i="4"/>
  <c r="E352" i="4" s="1"/>
  <c r="C353" i="4"/>
  <c r="E353" i="4" s="1"/>
  <c r="C354" i="4"/>
  <c r="E354" i="4" s="1"/>
  <c r="C355" i="4"/>
  <c r="E355" i="4" s="1"/>
  <c r="C356" i="4"/>
  <c r="E356" i="4" s="1"/>
  <c r="C357" i="4"/>
  <c r="E357" i="4" s="1"/>
  <c r="C358" i="4"/>
  <c r="E358" i="4" s="1"/>
  <c r="C359" i="4"/>
  <c r="E359" i="4" s="1"/>
  <c r="C360" i="4"/>
  <c r="E360" i="4" s="1"/>
  <c r="C361" i="4"/>
  <c r="E361" i="4" s="1"/>
  <c r="C362" i="4"/>
  <c r="E362" i="4" s="1"/>
  <c r="C363" i="4"/>
  <c r="E363" i="4" s="1"/>
  <c r="C364" i="4"/>
  <c r="E364" i="4" s="1"/>
  <c r="C365" i="4"/>
  <c r="E365" i="4" s="1"/>
  <c r="C366" i="4"/>
  <c r="E366" i="4" s="1"/>
  <c r="C367" i="4"/>
  <c r="E367" i="4" s="1"/>
  <c r="C368" i="4"/>
  <c r="E368" i="4" s="1"/>
  <c r="C369" i="4"/>
  <c r="E369" i="4" s="1"/>
  <c r="C370" i="4"/>
  <c r="E370" i="4" s="1"/>
  <c r="G368" i="4"/>
  <c r="H368" i="4"/>
  <c r="G369" i="4"/>
  <c r="H369" i="4"/>
  <c r="G370" i="4"/>
  <c r="H370" i="4"/>
  <c r="G359" i="4"/>
  <c r="H359" i="4"/>
  <c r="G360" i="4"/>
  <c r="H360" i="4"/>
  <c r="G361" i="4"/>
  <c r="H361" i="4"/>
  <c r="G362" i="4"/>
  <c r="H362" i="4"/>
  <c r="G363" i="4"/>
  <c r="H363" i="4"/>
  <c r="G364" i="4"/>
  <c r="H364" i="4"/>
  <c r="G365" i="4"/>
  <c r="H365" i="4"/>
  <c r="G366" i="4"/>
  <c r="H366" i="4"/>
  <c r="G367" i="4"/>
  <c r="H367" i="4"/>
  <c r="G323" i="4"/>
  <c r="H323" i="4"/>
  <c r="G324" i="4"/>
  <c r="H324" i="4"/>
  <c r="G325" i="4"/>
  <c r="H325" i="4"/>
  <c r="G326" i="4"/>
  <c r="H326" i="4"/>
  <c r="G327" i="4"/>
  <c r="H327" i="4"/>
  <c r="G328" i="4"/>
  <c r="H328" i="4"/>
  <c r="G329" i="4"/>
  <c r="H329" i="4"/>
  <c r="G330" i="4"/>
  <c r="H330" i="4"/>
  <c r="G331" i="4"/>
  <c r="H331" i="4"/>
  <c r="G332" i="4"/>
  <c r="H332" i="4"/>
  <c r="G333" i="4"/>
  <c r="H333" i="4"/>
  <c r="G334" i="4"/>
  <c r="H334" i="4"/>
  <c r="G335" i="4"/>
  <c r="H335" i="4"/>
  <c r="G336" i="4"/>
  <c r="H336" i="4"/>
  <c r="G337" i="4"/>
  <c r="H337" i="4"/>
  <c r="G338" i="4"/>
  <c r="H338" i="4"/>
  <c r="G339" i="4"/>
  <c r="H339" i="4"/>
  <c r="G340" i="4"/>
  <c r="H340" i="4"/>
  <c r="G341" i="4"/>
  <c r="H341" i="4"/>
  <c r="G342" i="4"/>
  <c r="H342" i="4"/>
  <c r="G343" i="4"/>
  <c r="H343" i="4"/>
  <c r="G344" i="4"/>
  <c r="H344" i="4"/>
  <c r="G345" i="4"/>
  <c r="H345" i="4"/>
  <c r="G346" i="4"/>
  <c r="H346" i="4"/>
  <c r="G347" i="4"/>
  <c r="H347" i="4"/>
  <c r="G348" i="4"/>
  <c r="H348" i="4"/>
  <c r="G349" i="4"/>
  <c r="H349" i="4"/>
  <c r="G350" i="4"/>
  <c r="H350" i="4"/>
  <c r="G351" i="4"/>
  <c r="H351" i="4"/>
  <c r="G352" i="4"/>
  <c r="H352" i="4"/>
  <c r="G353" i="4"/>
  <c r="H353" i="4"/>
  <c r="G354" i="4"/>
  <c r="H354" i="4"/>
  <c r="G355" i="4"/>
  <c r="H355" i="4"/>
  <c r="G356" i="4"/>
  <c r="H356" i="4"/>
  <c r="G357" i="4"/>
  <c r="H357" i="4"/>
  <c r="G358" i="4"/>
  <c r="H358" i="4"/>
  <c r="G8" i="4"/>
  <c r="H8" i="4"/>
  <c r="G9" i="4"/>
  <c r="H9" i="4"/>
  <c r="G10" i="4"/>
  <c r="H10" i="4"/>
  <c r="G11" i="4"/>
  <c r="H11" i="4"/>
  <c r="G12" i="4"/>
  <c r="H12" i="4"/>
  <c r="G13" i="4"/>
  <c r="H13" i="4"/>
  <c r="G14" i="4"/>
  <c r="H14" i="4"/>
  <c r="G15" i="4"/>
  <c r="H15" i="4"/>
  <c r="G16" i="4"/>
  <c r="H16" i="4"/>
  <c r="G17" i="4"/>
  <c r="H17" i="4"/>
  <c r="G18" i="4"/>
  <c r="H18" i="4"/>
  <c r="G19" i="4"/>
  <c r="H19" i="4"/>
  <c r="G20" i="4"/>
  <c r="H20" i="4"/>
  <c r="G21" i="4"/>
  <c r="H21" i="4"/>
  <c r="G22" i="4"/>
  <c r="H22" i="4"/>
  <c r="G23" i="4"/>
  <c r="H23" i="4"/>
  <c r="G24" i="4"/>
  <c r="H24" i="4"/>
  <c r="G25" i="4"/>
  <c r="H25" i="4"/>
  <c r="G26" i="4"/>
  <c r="H26" i="4"/>
  <c r="G27" i="4"/>
  <c r="H27" i="4"/>
  <c r="G28" i="4"/>
  <c r="H28" i="4"/>
  <c r="G29" i="4"/>
  <c r="H29" i="4"/>
  <c r="G30" i="4"/>
  <c r="H30" i="4"/>
  <c r="G31" i="4"/>
  <c r="H31" i="4"/>
  <c r="G32" i="4"/>
  <c r="H32" i="4"/>
  <c r="G33" i="4"/>
  <c r="H33" i="4"/>
  <c r="G34" i="4"/>
  <c r="H34" i="4"/>
  <c r="G35" i="4"/>
  <c r="H35" i="4"/>
  <c r="G36" i="4"/>
  <c r="H36" i="4"/>
  <c r="G37" i="4"/>
  <c r="H37" i="4"/>
  <c r="G38" i="4"/>
  <c r="H38" i="4"/>
  <c r="G39" i="4"/>
  <c r="H39" i="4"/>
  <c r="G40" i="4"/>
  <c r="H40" i="4"/>
  <c r="G41" i="4"/>
  <c r="H41" i="4"/>
  <c r="G42" i="4"/>
  <c r="H42" i="4"/>
  <c r="G43" i="4"/>
  <c r="H43" i="4"/>
  <c r="G44" i="4"/>
  <c r="H44" i="4"/>
  <c r="G45" i="4"/>
  <c r="H45" i="4"/>
  <c r="G46" i="4"/>
  <c r="H46" i="4"/>
  <c r="G47" i="4"/>
  <c r="H47" i="4"/>
  <c r="G48" i="4"/>
  <c r="H48" i="4"/>
  <c r="G49" i="4"/>
  <c r="H49" i="4"/>
  <c r="G50" i="4"/>
  <c r="H50" i="4"/>
  <c r="G51" i="4"/>
  <c r="H51" i="4"/>
  <c r="G52" i="4"/>
  <c r="H52" i="4"/>
  <c r="G53" i="4"/>
  <c r="H53" i="4"/>
  <c r="G54" i="4"/>
  <c r="H54" i="4"/>
  <c r="G55" i="4"/>
  <c r="H55" i="4"/>
  <c r="G56" i="4"/>
  <c r="H56" i="4"/>
  <c r="G57" i="4"/>
  <c r="H57" i="4"/>
  <c r="G58" i="4"/>
  <c r="H58" i="4"/>
  <c r="G59" i="4"/>
  <c r="H59" i="4"/>
  <c r="G60" i="4"/>
  <c r="H60" i="4"/>
  <c r="G61" i="4"/>
  <c r="H61" i="4"/>
  <c r="G62" i="4"/>
  <c r="H62" i="4"/>
  <c r="G63" i="4"/>
  <c r="H63" i="4"/>
  <c r="G64" i="4"/>
  <c r="H64" i="4"/>
  <c r="G65" i="4"/>
  <c r="H65" i="4"/>
  <c r="G66" i="4"/>
  <c r="H66" i="4"/>
  <c r="G67" i="4"/>
  <c r="H67" i="4"/>
  <c r="G68" i="4"/>
  <c r="H68" i="4"/>
  <c r="G69" i="4"/>
  <c r="H69" i="4"/>
  <c r="G70" i="4"/>
  <c r="H70" i="4"/>
  <c r="G71" i="4"/>
  <c r="H71" i="4"/>
  <c r="G72" i="4"/>
  <c r="H72" i="4"/>
  <c r="G73" i="4"/>
  <c r="H73" i="4"/>
  <c r="G74" i="4"/>
  <c r="H74" i="4"/>
  <c r="G75" i="4"/>
  <c r="H75" i="4"/>
  <c r="G76" i="4"/>
  <c r="H76" i="4"/>
  <c r="G77" i="4"/>
  <c r="H77" i="4"/>
  <c r="G78" i="4"/>
  <c r="H78" i="4"/>
  <c r="G79" i="4"/>
  <c r="H79" i="4"/>
  <c r="G80" i="4"/>
  <c r="H80" i="4"/>
  <c r="G81" i="4"/>
  <c r="H81" i="4"/>
  <c r="G82" i="4"/>
  <c r="H82" i="4"/>
  <c r="G83" i="4"/>
  <c r="H83" i="4"/>
  <c r="G84" i="4"/>
  <c r="H84" i="4"/>
  <c r="G85" i="4"/>
  <c r="H85" i="4"/>
  <c r="G86" i="4"/>
  <c r="H86" i="4"/>
  <c r="G87" i="4"/>
  <c r="H87" i="4"/>
  <c r="G88" i="4"/>
  <c r="H88" i="4"/>
  <c r="G89" i="4"/>
  <c r="H89" i="4"/>
  <c r="G90" i="4"/>
  <c r="H90" i="4"/>
  <c r="G91" i="4"/>
  <c r="H91" i="4"/>
  <c r="G92" i="4"/>
  <c r="H92" i="4"/>
  <c r="G93" i="4"/>
  <c r="H93" i="4"/>
  <c r="G94" i="4"/>
  <c r="H94" i="4"/>
  <c r="G95" i="4"/>
  <c r="H95" i="4"/>
  <c r="G96" i="4"/>
  <c r="H96" i="4"/>
  <c r="G97" i="4"/>
  <c r="H97" i="4"/>
  <c r="G98" i="4"/>
  <c r="H98" i="4"/>
  <c r="G99" i="4"/>
  <c r="H99" i="4"/>
  <c r="G100" i="4"/>
  <c r="H100" i="4"/>
  <c r="G101" i="4"/>
  <c r="H101" i="4"/>
  <c r="G102" i="4"/>
  <c r="H102" i="4"/>
  <c r="G103" i="4"/>
  <c r="H103" i="4"/>
  <c r="G104" i="4"/>
  <c r="H104" i="4"/>
  <c r="G105" i="4"/>
  <c r="H105" i="4"/>
  <c r="G106" i="4"/>
  <c r="H106" i="4"/>
  <c r="G107" i="4"/>
  <c r="H107" i="4"/>
  <c r="G108" i="4"/>
  <c r="H108" i="4"/>
  <c r="G109" i="4"/>
  <c r="H109" i="4"/>
  <c r="G110" i="4"/>
  <c r="H110" i="4"/>
  <c r="G111" i="4"/>
  <c r="H111" i="4"/>
  <c r="G112" i="4"/>
  <c r="H112" i="4"/>
  <c r="G113" i="4"/>
  <c r="H113" i="4"/>
  <c r="G114" i="4"/>
  <c r="H114" i="4"/>
  <c r="G115" i="4"/>
  <c r="H115" i="4"/>
  <c r="G116" i="4"/>
  <c r="H116" i="4"/>
  <c r="G117" i="4"/>
  <c r="H117" i="4"/>
  <c r="G118" i="4"/>
  <c r="H118" i="4"/>
  <c r="G119" i="4"/>
  <c r="H119" i="4"/>
  <c r="G120" i="4"/>
  <c r="H120" i="4"/>
  <c r="G121" i="4"/>
  <c r="H121" i="4"/>
  <c r="G122" i="4"/>
  <c r="H122" i="4"/>
  <c r="G123" i="4"/>
  <c r="H123" i="4"/>
  <c r="G124" i="4"/>
  <c r="H124" i="4"/>
  <c r="G125" i="4"/>
  <c r="H125" i="4"/>
  <c r="G126" i="4"/>
  <c r="H126" i="4"/>
  <c r="G127" i="4"/>
  <c r="H127" i="4"/>
  <c r="G128" i="4"/>
  <c r="H128" i="4"/>
  <c r="G129" i="4"/>
  <c r="H129" i="4"/>
  <c r="G130" i="4"/>
  <c r="H130" i="4"/>
  <c r="G131" i="4"/>
  <c r="H131" i="4"/>
  <c r="G132" i="4"/>
  <c r="H132" i="4"/>
  <c r="G133" i="4"/>
  <c r="H133" i="4"/>
  <c r="G134" i="4"/>
  <c r="H134" i="4"/>
  <c r="G135" i="4"/>
  <c r="H135" i="4"/>
  <c r="G136" i="4"/>
  <c r="H136" i="4"/>
  <c r="G137" i="4"/>
  <c r="H137" i="4"/>
  <c r="G138" i="4"/>
  <c r="H138" i="4"/>
  <c r="G139" i="4"/>
  <c r="H139" i="4"/>
  <c r="G140" i="4"/>
  <c r="H140" i="4"/>
  <c r="G141" i="4"/>
  <c r="H141" i="4"/>
  <c r="G142" i="4"/>
  <c r="H142" i="4"/>
  <c r="G143" i="4"/>
  <c r="H143" i="4"/>
  <c r="G144" i="4"/>
  <c r="H144" i="4"/>
  <c r="G145" i="4"/>
  <c r="H145" i="4"/>
  <c r="G146" i="4"/>
  <c r="H146" i="4"/>
  <c r="G147" i="4"/>
  <c r="H147" i="4"/>
  <c r="G148" i="4"/>
  <c r="H148" i="4"/>
  <c r="G149" i="4"/>
  <c r="H149" i="4"/>
  <c r="G150" i="4"/>
  <c r="H150" i="4"/>
  <c r="G151" i="4"/>
  <c r="H151" i="4"/>
  <c r="G152" i="4"/>
  <c r="H152" i="4"/>
  <c r="G153" i="4"/>
  <c r="H153" i="4"/>
  <c r="G154" i="4"/>
  <c r="H154" i="4"/>
  <c r="G155" i="4"/>
  <c r="H155" i="4"/>
  <c r="G156" i="4"/>
  <c r="H156" i="4"/>
  <c r="G157" i="4"/>
  <c r="H157" i="4"/>
  <c r="G158" i="4"/>
  <c r="H158" i="4"/>
  <c r="G159" i="4"/>
  <c r="H159" i="4"/>
  <c r="G160" i="4"/>
  <c r="H160" i="4"/>
  <c r="G161" i="4"/>
  <c r="H161" i="4"/>
  <c r="G162" i="4"/>
  <c r="H162" i="4"/>
  <c r="G163" i="4"/>
  <c r="H163" i="4"/>
  <c r="G164" i="4"/>
  <c r="H164" i="4"/>
  <c r="G165" i="4"/>
  <c r="H165" i="4"/>
  <c r="G166" i="4"/>
  <c r="H166" i="4"/>
  <c r="G167" i="4"/>
  <c r="H167" i="4"/>
  <c r="G168" i="4"/>
  <c r="H168" i="4"/>
  <c r="G169" i="4"/>
  <c r="H169" i="4"/>
  <c r="G170" i="4"/>
  <c r="H170" i="4"/>
  <c r="G171" i="4"/>
  <c r="H171" i="4"/>
  <c r="G172" i="4"/>
  <c r="H172" i="4"/>
  <c r="G173" i="4"/>
  <c r="H173" i="4"/>
  <c r="G174" i="4"/>
  <c r="H174" i="4"/>
  <c r="G175" i="4"/>
  <c r="H175" i="4"/>
  <c r="G176" i="4"/>
  <c r="H176" i="4"/>
  <c r="G177" i="4"/>
  <c r="H177" i="4"/>
  <c r="G178" i="4"/>
  <c r="H178" i="4"/>
  <c r="G179" i="4"/>
  <c r="H179" i="4"/>
  <c r="G180" i="4"/>
  <c r="H180" i="4"/>
  <c r="G181" i="4"/>
  <c r="H181" i="4"/>
  <c r="G182" i="4"/>
  <c r="H182" i="4"/>
  <c r="G183" i="4"/>
  <c r="H183" i="4"/>
  <c r="G184" i="4"/>
  <c r="H184" i="4"/>
  <c r="G185" i="4"/>
  <c r="H185" i="4"/>
  <c r="G186" i="4"/>
  <c r="H186" i="4"/>
  <c r="G187" i="4"/>
  <c r="H187" i="4"/>
  <c r="G188" i="4"/>
  <c r="H188" i="4"/>
  <c r="G189" i="4"/>
  <c r="H189" i="4"/>
  <c r="G190" i="4"/>
  <c r="H190" i="4"/>
  <c r="G191" i="4"/>
  <c r="H191" i="4"/>
  <c r="G192" i="4"/>
  <c r="H192" i="4"/>
  <c r="G193" i="4"/>
  <c r="H193" i="4"/>
  <c r="G194" i="4"/>
  <c r="H194" i="4"/>
  <c r="G195" i="4"/>
  <c r="H195" i="4"/>
  <c r="G196" i="4"/>
  <c r="H196" i="4"/>
  <c r="G197" i="4"/>
  <c r="H197" i="4"/>
  <c r="G198" i="4"/>
  <c r="H198" i="4"/>
  <c r="G199" i="4"/>
  <c r="H199" i="4"/>
  <c r="G200" i="4"/>
  <c r="H200" i="4"/>
  <c r="G201" i="4"/>
  <c r="H201" i="4"/>
  <c r="G202" i="4"/>
  <c r="H202" i="4"/>
  <c r="G203" i="4"/>
  <c r="H203" i="4"/>
  <c r="G204" i="4"/>
  <c r="H204" i="4"/>
  <c r="G205" i="4"/>
  <c r="H205" i="4"/>
  <c r="G206" i="4"/>
  <c r="H206" i="4"/>
  <c r="G207" i="4"/>
  <c r="H207" i="4"/>
  <c r="G208" i="4"/>
  <c r="H208" i="4"/>
  <c r="G209" i="4"/>
  <c r="H209" i="4"/>
  <c r="G210" i="4"/>
  <c r="H210" i="4"/>
  <c r="G211" i="4"/>
  <c r="H211" i="4"/>
  <c r="G212" i="4"/>
  <c r="H212" i="4"/>
  <c r="G213" i="4"/>
  <c r="H213" i="4"/>
  <c r="G214" i="4"/>
  <c r="H214" i="4"/>
  <c r="G215" i="4"/>
  <c r="H215" i="4"/>
  <c r="G216" i="4"/>
  <c r="H216" i="4"/>
  <c r="G217" i="4"/>
  <c r="H217" i="4"/>
  <c r="G218" i="4"/>
  <c r="H218" i="4"/>
  <c r="G219" i="4"/>
  <c r="H219" i="4"/>
  <c r="G220" i="4"/>
  <c r="H220" i="4"/>
  <c r="G221" i="4"/>
  <c r="H221" i="4"/>
  <c r="G222" i="4"/>
  <c r="H222" i="4"/>
  <c r="G223" i="4"/>
  <c r="H223" i="4"/>
  <c r="G224" i="4"/>
  <c r="H224" i="4"/>
  <c r="G225" i="4"/>
  <c r="H225" i="4"/>
  <c r="G226" i="4"/>
  <c r="H226" i="4"/>
  <c r="G227" i="4"/>
  <c r="H227" i="4"/>
  <c r="G228" i="4"/>
  <c r="H228" i="4"/>
  <c r="G229" i="4"/>
  <c r="H229" i="4"/>
  <c r="G230" i="4"/>
  <c r="H230" i="4"/>
  <c r="G231" i="4"/>
  <c r="H231" i="4"/>
  <c r="G232" i="4"/>
  <c r="H232" i="4"/>
  <c r="G233" i="4"/>
  <c r="H233" i="4"/>
  <c r="G234" i="4"/>
  <c r="H234" i="4"/>
  <c r="G235" i="4"/>
  <c r="H235" i="4"/>
  <c r="G236" i="4"/>
  <c r="H236" i="4"/>
  <c r="G237" i="4"/>
  <c r="H237" i="4"/>
  <c r="G238" i="4"/>
  <c r="H238" i="4"/>
  <c r="G239" i="4"/>
  <c r="H239" i="4"/>
  <c r="G240" i="4"/>
  <c r="H240" i="4"/>
  <c r="G241" i="4"/>
  <c r="H241" i="4"/>
  <c r="G242" i="4"/>
  <c r="H242" i="4"/>
  <c r="G243" i="4"/>
  <c r="H243" i="4"/>
  <c r="G244" i="4"/>
  <c r="H244" i="4"/>
  <c r="G245" i="4"/>
  <c r="H245" i="4"/>
  <c r="G246" i="4"/>
  <c r="H246" i="4"/>
  <c r="G247" i="4"/>
  <c r="H247" i="4"/>
  <c r="G248" i="4"/>
  <c r="H248" i="4"/>
  <c r="G249" i="4"/>
  <c r="H249" i="4"/>
  <c r="G250" i="4"/>
  <c r="H250" i="4"/>
  <c r="G251" i="4"/>
  <c r="H251" i="4"/>
  <c r="G252" i="4"/>
  <c r="H252" i="4"/>
  <c r="G253" i="4"/>
  <c r="H253" i="4"/>
  <c r="G254" i="4"/>
  <c r="H254" i="4"/>
  <c r="G255" i="4"/>
  <c r="H255" i="4"/>
  <c r="G256" i="4"/>
  <c r="H256" i="4"/>
  <c r="G257" i="4"/>
  <c r="H257" i="4"/>
  <c r="G258" i="4"/>
  <c r="H258" i="4"/>
  <c r="G259" i="4"/>
  <c r="H259" i="4"/>
  <c r="G260" i="4"/>
  <c r="H260" i="4"/>
  <c r="G261" i="4"/>
  <c r="H261" i="4"/>
  <c r="G262" i="4"/>
  <c r="H262" i="4"/>
  <c r="G263" i="4"/>
  <c r="H263" i="4"/>
  <c r="G264" i="4"/>
  <c r="H264" i="4"/>
  <c r="G265" i="4"/>
  <c r="H265" i="4"/>
  <c r="G266" i="4"/>
  <c r="H266" i="4"/>
  <c r="G267" i="4"/>
  <c r="H267" i="4"/>
  <c r="G268" i="4"/>
  <c r="H268" i="4"/>
  <c r="G269" i="4"/>
  <c r="H269" i="4"/>
  <c r="G270" i="4"/>
  <c r="H270" i="4"/>
  <c r="G271" i="4"/>
  <c r="H271" i="4"/>
  <c r="G272" i="4"/>
  <c r="H272" i="4"/>
  <c r="G273" i="4"/>
  <c r="H273" i="4"/>
  <c r="G274" i="4"/>
  <c r="H274" i="4"/>
  <c r="G275" i="4"/>
  <c r="H275" i="4"/>
  <c r="G276" i="4"/>
  <c r="H276" i="4"/>
  <c r="G277" i="4"/>
  <c r="H277" i="4"/>
  <c r="G278" i="4"/>
  <c r="H278" i="4"/>
  <c r="G279" i="4"/>
  <c r="H279" i="4"/>
  <c r="G280" i="4"/>
  <c r="H280" i="4"/>
  <c r="G281" i="4"/>
  <c r="H281" i="4"/>
  <c r="G282" i="4"/>
  <c r="H282" i="4"/>
  <c r="G283" i="4"/>
  <c r="H283" i="4"/>
  <c r="G284" i="4"/>
  <c r="H284" i="4"/>
  <c r="G285" i="4"/>
  <c r="H285" i="4"/>
  <c r="G286" i="4"/>
  <c r="H286" i="4"/>
  <c r="G287" i="4"/>
  <c r="H287" i="4"/>
  <c r="G288" i="4"/>
  <c r="H288" i="4"/>
  <c r="G289" i="4"/>
  <c r="H289" i="4"/>
  <c r="G290" i="4"/>
  <c r="H290" i="4"/>
  <c r="G291" i="4"/>
  <c r="H291" i="4"/>
  <c r="G292" i="4"/>
  <c r="H292" i="4"/>
  <c r="G293" i="4"/>
  <c r="H293" i="4"/>
  <c r="G294" i="4"/>
  <c r="H294" i="4"/>
  <c r="G295" i="4"/>
  <c r="H295" i="4"/>
  <c r="G296" i="4"/>
  <c r="H296" i="4"/>
  <c r="G297" i="4"/>
  <c r="H297" i="4"/>
  <c r="G298" i="4"/>
  <c r="H298" i="4"/>
  <c r="G299" i="4"/>
  <c r="H299" i="4"/>
  <c r="G300" i="4"/>
  <c r="H300" i="4"/>
  <c r="G301" i="4"/>
  <c r="H301" i="4"/>
  <c r="G302" i="4"/>
  <c r="H302" i="4"/>
  <c r="G303" i="4"/>
  <c r="H303" i="4"/>
  <c r="G304" i="4"/>
  <c r="H304" i="4"/>
  <c r="G305" i="4"/>
  <c r="H305" i="4"/>
  <c r="G306" i="4"/>
  <c r="H306" i="4"/>
  <c r="G307" i="4"/>
  <c r="H307" i="4"/>
  <c r="G308" i="4"/>
  <c r="H308" i="4"/>
  <c r="G309" i="4"/>
  <c r="H309" i="4"/>
  <c r="G310" i="4"/>
  <c r="H310" i="4"/>
  <c r="G311" i="4"/>
  <c r="H311" i="4"/>
  <c r="G312" i="4"/>
  <c r="H312" i="4"/>
  <c r="G313" i="4"/>
  <c r="H313" i="4"/>
  <c r="G314" i="4"/>
  <c r="H314" i="4"/>
  <c r="G315" i="4"/>
  <c r="H315" i="4"/>
  <c r="G316" i="4"/>
  <c r="H316" i="4"/>
  <c r="G317" i="4"/>
  <c r="H317" i="4"/>
  <c r="G318" i="4"/>
  <c r="H318" i="4"/>
  <c r="G319" i="4"/>
  <c r="H319" i="4"/>
  <c r="G320" i="4"/>
  <c r="H320" i="4"/>
  <c r="G321" i="4"/>
  <c r="H321" i="4"/>
  <c r="G322" i="4"/>
  <c r="H322" i="4"/>
  <c r="H7" i="4"/>
  <c r="G7" i="4"/>
  <c r="H6" i="4"/>
  <c r="G6" i="4"/>
  <c r="B386" i="11" l="1"/>
  <c r="B416" i="11"/>
  <c r="B447" i="11"/>
  <c r="B477" i="11"/>
  <c r="B484" i="11"/>
  <c r="B539" i="11"/>
  <c r="B546" i="11"/>
  <c r="B373" i="11"/>
  <c r="B382" i="11"/>
  <c r="B391" i="11"/>
  <c r="B402" i="11"/>
  <c r="B411" i="11"/>
  <c r="B420" i="11"/>
  <c r="B427" i="11"/>
  <c r="B438" i="11"/>
  <c r="B456" i="11"/>
  <c r="B463" i="11"/>
  <c r="B470" i="11"/>
  <c r="B393" i="11"/>
  <c r="B440" i="11"/>
  <c r="B449" i="11"/>
  <c r="B479" i="11"/>
  <c r="B493" i="11"/>
  <c r="B509" i="11"/>
  <c r="B516" i="11"/>
  <c r="B532" i="11"/>
  <c r="B366" i="11"/>
  <c r="B406" i="11"/>
  <c r="B415" i="11"/>
  <c r="B424" i="11"/>
  <c r="B433" i="11"/>
  <c r="B460" i="11"/>
  <c r="B467" i="11"/>
  <c r="B488" i="11"/>
  <c r="B504" i="11"/>
  <c r="B379" i="11"/>
  <c r="B388" i="11"/>
  <c r="B397" i="11"/>
  <c r="B444" i="11"/>
  <c r="B453" i="11"/>
  <c r="B497" i="11"/>
  <c r="B370" i="11"/>
  <c r="B401" i="11"/>
  <c r="B455" i="11"/>
  <c r="B392" i="11"/>
  <c r="B394" i="11"/>
  <c r="B451" i="11"/>
  <c r="B461" i="11"/>
  <c r="B482" i="11"/>
  <c r="B501" i="11"/>
  <c r="B523" i="11"/>
  <c r="B534" i="11"/>
  <c r="B545" i="11"/>
  <c r="B384" i="11"/>
  <c r="B390" i="11"/>
  <c r="B514" i="11"/>
  <c r="B525" i="11"/>
  <c r="B547" i="11"/>
  <c r="B396" i="11"/>
  <c r="B398" i="11"/>
  <c r="B400" i="11"/>
  <c r="B404" i="11"/>
  <c r="B410" i="11"/>
  <c r="B465" i="11"/>
  <c r="B418" i="11"/>
  <c r="B473" i="11"/>
  <c r="B507" i="11"/>
  <c r="B371" i="11"/>
  <c r="B375" i="11"/>
  <c r="B426" i="11"/>
  <c r="B428" i="11"/>
  <c r="B475" i="11"/>
  <c r="B490" i="11"/>
  <c r="B492" i="11"/>
  <c r="B529" i="11"/>
  <c r="B542" i="11"/>
  <c r="B367" i="11"/>
  <c r="B369" i="11"/>
  <c r="B422" i="11"/>
  <c r="B448" i="11"/>
  <c r="B494" i="11"/>
  <c r="B520" i="11"/>
  <c r="B531" i="11"/>
  <c r="B439" i="11"/>
  <c r="B441" i="11"/>
  <c r="B443" i="11"/>
  <c r="B474" i="11"/>
  <c r="B480" i="11"/>
  <c r="B412" i="11"/>
  <c r="B414" i="11"/>
  <c r="B429" i="11"/>
  <c r="B437" i="11"/>
  <c r="B464" i="11"/>
  <c r="B466" i="11"/>
  <c r="B472" i="11"/>
  <c r="B431" i="11"/>
  <c r="B462" i="11"/>
  <c r="B468" i="11"/>
  <c r="B368" i="11"/>
  <c r="B408" i="11"/>
  <c r="B435" i="11"/>
  <c r="B515" i="11"/>
  <c r="B541" i="11"/>
  <c r="B389" i="11"/>
  <c r="B425" i="11"/>
  <c r="B454" i="11"/>
  <c r="B505" i="11"/>
  <c r="B513" i="11"/>
  <c r="B517" i="11"/>
  <c r="B519" i="11"/>
  <c r="B543" i="11"/>
  <c r="B387" i="11"/>
  <c r="B423" i="11"/>
  <c r="B450" i="11"/>
  <c r="B452" i="11"/>
  <c r="B458" i="11"/>
  <c r="B503" i="11"/>
  <c r="B511" i="11"/>
  <c r="B521" i="11"/>
  <c r="B535" i="11"/>
  <c r="B377" i="11"/>
  <c r="B417" i="11"/>
  <c r="B483" i="11"/>
  <c r="B485" i="11"/>
  <c r="B374" i="11"/>
  <c r="B436" i="11"/>
  <c r="B481" i="11"/>
  <c r="B500" i="11"/>
  <c r="B540" i="11"/>
  <c r="B434" i="11"/>
  <c r="B498" i="11"/>
  <c r="B372" i="11"/>
  <c r="B409" i="11"/>
  <c r="B432" i="11"/>
  <c r="B496" i="11"/>
  <c r="B536" i="11"/>
  <c r="B538" i="11"/>
  <c r="B385" i="11"/>
  <c r="B405" i="11"/>
  <c r="B407" i="11"/>
  <c r="B430" i="11"/>
  <c r="B524" i="11"/>
  <c r="B403" i="11"/>
  <c r="B522" i="11"/>
  <c r="B526" i="11"/>
  <c r="B528" i="11"/>
  <c r="B530" i="11"/>
  <c r="B383" i="11"/>
  <c r="B476" i="11"/>
  <c r="B378" i="11"/>
  <c r="B399" i="11"/>
  <c r="B486" i="11"/>
  <c r="B442" i="11"/>
  <c r="B495" i="11"/>
  <c r="B376" i="11"/>
  <c r="B527" i="11"/>
  <c r="B395" i="11"/>
  <c r="B518" i="11"/>
  <c r="B421" i="11"/>
  <c r="B457" i="11"/>
  <c r="B459" i="11"/>
  <c r="B471" i="11"/>
  <c r="B502" i="11"/>
  <c r="B469" i="11"/>
  <c r="B445" i="11"/>
  <c r="B544" i="11"/>
  <c r="B537" i="11"/>
  <c r="B419" i="11"/>
  <c r="B491" i="11"/>
  <c r="B533" i="11"/>
  <c r="B446" i="11"/>
  <c r="B489" i="11"/>
  <c r="B506" i="11"/>
  <c r="B508" i="11"/>
  <c r="B510" i="11"/>
  <c r="B487" i="11"/>
  <c r="B499" i="11"/>
  <c r="B478" i="11"/>
  <c r="B380" i="11"/>
  <c r="B413" i="11"/>
  <c r="B381" i="11"/>
  <c r="B512" i="11"/>
  <c r="E15" i="4"/>
  <c r="C935" i="11"/>
  <c r="N935" i="11" s="1"/>
  <c r="C951" i="11"/>
  <c r="N951" i="11" s="1"/>
  <c r="C958" i="11"/>
  <c r="N958" i="11" s="1"/>
  <c r="C965" i="11"/>
  <c r="N965" i="11" s="1"/>
  <c r="C1002" i="11"/>
  <c r="N1002" i="11" s="1"/>
  <c r="C1032" i="11"/>
  <c r="N1032" i="11" s="1"/>
  <c r="C928" i="11"/>
  <c r="N928" i="11" s="1"/>
  <c r="C944" i="11"/>
  <c r="N944" i="11" s="1"/>
  <c r="C974" i="11"/>
  <c r="N974" i="11" s="1"/>
  <c r="C995" i="11"/>
  <c r="N995" i="11" s="1"/>
  <c r="C916" i="11"/>
  <c r="N916" i="11" s="1"/>
  <c r="C955" i="11"/>
  <c r="N955" i="11" s="1"/>
  <c r="C962" i="11"/>
  <c r="N962" i="11" s="1"/>
  <c r="C983" i="11"/>
  <c r="N983" i="11" s="1"/>
  <c r="C990" i="11"/>
  <c r="N990" i="11" s="1"/>
  <c r="C1006" i="11"/>
  <c r="N1006" i="11" s="1"/>
  <c r="C948" i="11"/>
  <c r="N948" i="11" s="1"/>
  <c r="C999" i="11"/>
  <c r="N999" i="11" s="1"/>
  <c r="C934" i="11"/>
  <c r="N934" i="11" s="1"/>
  <c r="C1001" i="11"/>
  <c r="N1001" i="11" s="1"/>
  <c r="C1024" i="11"/>
  <c r="N1024" i="11" s="1"/>
  <c r="C1040" i="11"/>
  <c r="N1040" i="11" s="1"/>
  <c r="C924" i="11"/>
  <c r="N924" i="11" s="1"/>
  <c r="C985" i="11"/>
  <c r="N985" i="11" s="1"/>
  <c r="C987" i="11"/>
  <c r="N987" i="11" s="1"/>
  <c r="C1008" i="11"/>
  <c r="N1008" i="11" s="1"/>
  <c r="C1010" i="11"/>
  <c r="N1010" i="11" s="1"/>
  <c r="C1050" i="11"/>
  <c r="N1050" i="11" s="1"/>
  <c r="C953" i="11"/>
  <c r="N953" i="11" s="1"/>
  <c r="C970" i="11"/>
  <c r="N970" i="11" s="1"/>
  <c r="C989" i="11"/>
  <c r="N989" i="11" s="1"/>
  <c r="C1057" i="11"/>
  <c r="N1057" i="11" s="1"/>
  <c r="C1080" i="11"/>
  <c r="N1080" i="11" s="1"/>
  <c r="C930" i="11"/>
  <c r="N930" i="11" s="1"/>
  <c r="C932" i="11"/>
  <c r="N932" i="11" s="1"/>
  <c r="C1025" i="11"/>
  <c r="N1025" i="11" s="1"/>
  <c r="C1052" i="11"/>
  <c r="N1052" i="11" s="1"/>
  <c r="C917" i="11"/>
  <c r="N917" i="11" s="1"/>
  <c r="C940" i="11"/>
  <c r="N940" i="11" s="1"/>
  <c r="C961" i="11"/>
  <c r="N961" i="11" s="1"/>
  <c r="C1016" i="11"/>
  <c r="N1016" i="11" s="1"/>
  <c r="C1027" i="11"/>
  <c r="N1027" i="11" s="1"/>
  <c r="C1054" i="11"/>
  <c r="N1054" i="11" s="1"/>
  <c r="C1075" i="11"/>
  <c r="N1075" i="11" s="1"/>
  <c r="C919" i="11"/>
  <c r="N919" i="11" s="1"/>
  <c r="C963" i="11"/>
  <c r="N963" i="11" s="1"/>
  <c r="C978" i="11"/>
  <c r="N978" i="11" s="1"/>
  <c r="C980" i="11"/>
  <c r="N980" i="11" s="1"/>
  <c r="C1003" i="11"/>
  <c r="N1003" i="11" s="1"/>
  <c r="C1038" i="11"/>
  <c r="N1038" i="11" s="1"/>
  <c r="C1047" i="11"/>
  <c r="N1047" i="11" s="1"/>
  <c r="C1084" i="11"/>
  <c r="N1084" i="11" s="1"/>
  <c r="C1091" i="11"/>
  <c r="N1091" i="11" s="1"/>
  <c r="C921" i="11"/>
  <c r="N921" i="11" s="1"/>
  <c r="C1026" i="11"/>
  <c r="N1026" i="11" s="1"/>
  <c r="C1028" i="11"/>
  <c r="N1028" i="11" s="1"/>
  <c r="C1034" i="11"/>
  <c r="N1034" i="11" s="1"/>
  <c r="C1070" i="11"/>
  <c r="N1070" i="11" s="1"/>
  <c r="C1072" i="11"/>
  <c r="N1072" i="11" s="1"/>
  <c r="C913" i="11"/>
  <c r="N913" i="11" s="1"/>
  <c r="C923" i="11"/>
  <c r="N923" i="11" s="1"/>
  <c r="C966" i="11"/>
  <c r="N966" i="11" s="1"/>
  <c r="C972" i="11"/>
  <c r="N972" i="11" s="1"/>
  <c r="C982" i="11"/>
  <c r="N982" i="11" s="1"/>
  <c r="C984" i="11"/>
  <c r="N984" i="11" s="1"/>
  <c r="C986" i="11"/>
  <c r="N986" i="11" s="1"/>
  <c r="C1030" i="11"/>
  <c r="N1030" i="11" s="1"/>
  <c r="C1036" i="11"/>
  <c r="N1036" i="11" s="1"/>
  <c r="C1074" i="11"/>
  <c r="N1074" i="11" s="1"/>
  <c r="C1076" i="11"/>
  <c r="N1076" i="11" s="1"/>
  <c r="C915" i="11"/>
  <c r="N915" i="11" s="1"/>
  <c r="C952" i="11"/>
  <c r="N952" i="11" s="1"/>
  <c r="C954" i="11"/>
  <c r="N954" i="11" s="1"/>
  <c r="C960" i="11"/>
  <c r="N960" i="11" s="1"/>
  <c r="C964" i="11"/>
  <c r="N964" i="11" s="1"/>
  <c r="C968" i="11"/>
  <c r="N968" i="11" s="1"/>
  <c r="C976" i="11"/>
  <c r="N976" i="11" s="1"/>
  <c r="C1042" i="11"/>
  <c r="N1042" i="11" s="1"/>
  <c r="C1044" i="11"/>
  <c r="N1044" i="11" s="1"/>
  <c r="C1059" i="11"/>
  <c r="N1059" i="11" s="1"/>
  <c r="C1078" i="11"/>
  <c r="N1078" i="11" s="1"/>
  <c r="C1093" i="11"/>
  <c r="N1093" i="11" s="1"/>
  <c r="C950" i="11"/>
  <c r="N950" i="11" s="1"/>
  <c r="C956" i="11"/>
  <c r="N956" i="11" s="1"/>
  <c r="C946" i="11"/>
  <c r="N946" i="11" s="1"/>
  <c r="C1046" i="11"/>
  <c r="N1046" i="11" s="1"/>
  <c r="C1048" i="11"/>
  <c r="N1048" i="11" s="1"/>
  <c r="C1061" i="11"/>
  <c r="N1061" i="11" s="1"/>
  <c r="C1082" i="11"/>
  <c r="N1082" i="11" s="1"/>
  <c r="C942" i="11"/>
  <c r="N942" i="11" s="1"/>
  <c r="C936" i="11"/>
  <c r="N936" i="11" s="1"/>
  <c r="C1063" i="11"/>
  <c r="N1063" i="11" s="1"/>
  <c r="C938" i="11"/>
  <c r="N938" i="11" s="1"/>
  <c r="C997" i="11"/>
  <c r="N997" i="11" s="1"/>
  <c r="C1011" i="11"/>
  <c r="N1011" i="11" s="1"/>
  <c r="C1015" i="11"/>
  <c r="N1015" i="11" s="1"/>
  <c r="C1017" i="11"/>
  <c r="N1017" i="11" s="1"/>
  <c r="C1019" i="11"/>
  <c r="N1019" i="11" s="1"/>
  <c r="C1065" i="11"/>
  <c r="N1065" i="11" s="1"/>
  <c r="C991" i="11"/>
  <c r="N991" i="11" s="1"/>
  <c r="C993" i="11"/>
  <c r="N993" i="11" s="1"/>
  <c r="C1005" i="11"/>
  <c r="N1005" i="11" s="1"/>
  <c r="C1007" i="11"/>
  <c r="N1007" i="11" s="1"/>
  <c r="C1009" i="11"/>
  <c r="N1009" i="11" s="1"/>
  <c r="C1013" i="11"/>
  <c r="N1013" i="11" s="1"/>
  <c r="C1021" i="11"/>
  <c r="N1021" i="11" s="1"/>
  <c r="C1067" i="11"/>
  <c r="N1067" i="11" s="1"/>
  <c r="C926" i="11"/>
  <c r="N926" i="11" s="1"/>
  <c r="C1023" i="11"/>
  <c r="N1023" i="11" s="1"/>
  <c r="C1069" i="11"/>
  <c r="N1069" i="11" s="1"/>
  <c r="C1090" i="11"/>
  <c r="N1090" i="11" s="1"/>
  <c r="C981" i="11"/>
  <c r="N981" i="11" s="1"/>
  <c r="C1029" i="11"/>
  <c r="N1029" i="11" s="1"/>
  <c r="C1033" i="11"/>
  <c r="N1033" i="11" s="1"/>
  <c r="C1035" i="11"/>
  <c r="N1035" i="11" s="1"/>
  <c r="C1071" i="11"/>
  <c r="N1071" i="11" s="1"/>
  <c r="C1073" i="11"/>
  <c r="N1073" i="11" s="1"/>
  <c r="C918" i="11"/>
  <c r="N918" i="11" s="1"/>
  <c r="C920" i="11"/>
  <c r="N920" i="11" s="1"/>
  <c r="C914" i="11"/>
  <c r="N914" i="11" s="1"/>
  <c r="C922" i="11"/>
  <c r="N922" i="11" s="1"/>
  <c r="C967" i="11"/>
  <c r="N967" i="11" s="1"/>
  <c r="C971" i="11"/>
  <c r="N971" i="11" s="1"/>
  <c r="C973" i="11"/>
  <c r="N973" i="11" s="1"/>
  <c r="C975" i="11"/>
  <c r="N975" i="11" s="1"/>
  <c r="C1031" i="11"/>
  <c r="N1031" i="11" s="1"/>
  <c r="C1037" i="11"/>
  <c r="N1037" i="11" s="1"/>
  <c r="C1039" i="11"/>
  <c r="N1039" i="11" s="1"/>
  <c r="C1056" i="11"/>
  <c r="N1056" i="11" s="1"/>
  <c r="C1077" i="11"/>
  <c r="N1077" i="11" s="1"/>
  <c r="C912" i="11"/>
  <c r="N912" i="11" s="1"/>
  <c r="C959" i="11"/>
  <c r="N959" i="11" s="1"/>
  <c r="C969" i="11"/>
  <c r="N969" i="11" s="1"/>
  <c r="C979" i="11"/>
  <c r="N979" i="11" s="1"/>
  <c r="C1041" i="11"/>
  <c r="N1041" i="11" s="1"/>
  <c r="C1043" i="11"/>
  <c r="N1043" i="11" s="1"/>
  <c r="C1045" i="11"/>
  <c r="N1045" i="11" s="1"/>
  <c r="C945" i="11"/>
  <c r="N945" i="11" s="1"/>
  <c r="C949" i="11"/>
  <c r="N949" i="11" s="1"/>
  <c r="C957" i="11"/>
  <c r="N957" i="11" s="1"/>
  <c r="C977" i="11"/>
  <c r="N977" i="11" s="1"/>
  <c r="C1081" i="11"/>
  <c r="N1081" i="11" s="1"/>
  <c r="C943" i="11"/>
  <c r="N943" i="11" s="1"/>
  <c r="C947" i="11"/>
  <c r="N947" i="11" s="1"/>
  <c r="C1060" i="11"/>
  <c r="N1060" i="11" s="1"/>
  <c r="C925" i="11"/>
  <c r="N925" i="11" s="1"/>
  <c r="C988" i="11"/>
  <c r="N988" i="11" s="1"/>
  <c r="C1022" i="11"/>
  <c r="N1022" i="11" s="1"/>
  <c r="C1055" i="11"/>
  <c r="N1055" i="11" s="1"/>
  <c r="C992" i="11"/>
  <c r="N992" i="11" s="1"/>
  <c r="C1089" i="11"/>
  <c r="N1089" i="11" s="1"/>
  <c r="C927" i="11"/>
  <c r="N927" i="11" s="1"/>
  <c r="C1012" i="11"/>
  <c r="N1012" i="11" s="1"/>
  <c r="C933" i="11"/>
  <c r="N933" i="11" s="1"/>
  <c r="C1066" i="11"/>
  <c r="N1066" i="11" s="1"/>
  <c r="C1087" i="11"/>
  <c r="N1087" i="11" s="1"/>
  <c r="C939" i="11"/>
  <c r="N939" i="11" s="1"/>
  <c r="C1018" i="11"/>
  <c r="N1018" i="11" s="1"/>
  <c r="C931" i="11"/>
  <c r="N931" i="11" s="1"/>
  <c r="C1085" i="11"/>
  <c r="N1085" i="11" s="1"/>
  <c r="C1079" i="11"/>
  <c r="N1079" i="11" s="1"/>
  <c r="C1064" i="11"/>
  <c r="N1064" i="11" s="1"/>
  <c r="C1083" i="11"/>
  <c r="N1083" i="11" s="1"/>
  <c r="C1086" i="11"/>
  <c r="N1086" i="11" s="1"/>
  <c r="C1051" i="11"/>
  <c r="N1051" i="11" s="1"/>
  <c r="C1053" i="11"/>
  <c r="N1053" i="11" s="1"/>
  <c r="C1000" i="11"/>
  <c r="N1000" i="11" s="1"/>
  <c r="C1014" i="11"/>
  <c r="N1014" i="11" s="1"/>
  <c r="C1062" i="11"/>
  <c r="N1062" i="11" s="1"/>
  <c r="C941" i="11"/>
  <c r="N941" i="11" s="1"/>
  <c r="C1020" i="11"/>
  <c r="N1020" i="11" s="1"/>
  <c r="C1049" i="11"/>
  <c r="N1049" i="11" s="1"/>
  <c r="C1092" i="11"/>
  <c r="N1092" i="11" s="1"/>
  <c r="C1088" i="11"/>
  <c r="N1088" i="11" s="1"/>
  <c r="C996" i="11"/>
  <c r="N996" i="11" s="1"/>
  <c r="C937" i="11"/>
  <c r="N937" i="11" s="1"/>
  <c r="C1004" i="11"/>
  <c r="N1004" i="11" s="1"/>
  <c r="C1058" i="11"/>
  <c r="N1058" i="11" s="1"/>
  <c r="C998" i="11"/>
  <c r="N998" i="11" s="1"/>
  <c r="C994" i="11"/>
  <c r="N994" i="11" s="1"/>
  <c r="C929" i="11"/>
  <c r="N929" i="11" s="1"/>
  <c r="C1068" i="11"/>
  <c r="N1068" i="11" s="1"/>
  <c r="B187" i="11"/>
  <c r="B228" i="11"/>
  <c r="B237" i="11"/>
  <c r="B246" i="11"/>
  <c r="B278" i="11"/>
  <c r="B294" i="11"/>
  <c r="B303" i="11"/>
  <c r="B319" i="11"/>
  <c r="B326" i="11"/>
  <c r="B361" i="11"/>
  <c r="B205" i="11"/>
  <c r="B212" i="11"/>
  <c r="B221" i="11"/>
  <c r="B255" i="11"/>
  <c r="B262" i="11"/>
  <c r="B287" i="11"/>
  <c r="B335" i="11"/>
  <c r="B342" i="11"/>
  <c r="B349" i="11"/>
  <c r="B189" i="11"/>
  <c r="B196" i="11"/>
  <c r="B230" i="11"/>
  <c r="B239" i="11"/>
  <c r="B248" i="11"/>
  <c r="B271" i="11"/>
  <c r="B280" i="11"/>
  <c r="B305" i="11"/>
  <c r="B312" i="11"/>
  <c r="B328" i="11"/>
  <c r="B356" i="11"/>
  <c r="B214" i="11"/>
  <c r="B223" i="11"/>
  <c r="B264" i="11"/>
  <c r="B289" i="11"/>
  <c r="B296" i="11"/>
  <c r="B321" i="11"/>
  <c r="B184" i="11"/>
  <c r="B191" i="11"/>
  <c r="B200" i="11"/>
  <c r="B209" i="11"/>
  <c r="B225" i="11"/>
  <c r="B234" i="11"/>
  <c r="B259" i="11"/>
  <c r="B275" i="11"/>
  <c r="B284" i="11"/>
  <c r="B316" i="11"/>
  <c r="B323" i="11"/>
  <c r="B203" i="11"/>
  <c r="B207" i="11"/>
  <c r="B238" i="11"/>
  <c r="B240" i="11"/>
  <c r="B360" i="11"/>
  <c r="B188" i="11"/>
  <c r="B213" i="11"/>
  <c r="B236" i="11"/>
  <c r="B267" i="11"/>
  <c r="B292" i="11"/>
  <c r="B317" i="11"/>
  <c r="B338" i="11"/>
  <c r="B351" i="11"/>
  <c r="B362" i="11"/>
  <c r="B186" i="11"/>
  <c r="B190" i="11"/>
  <c r="B211" i="11"/>
  <c r="B215" i="11"/>
  <c r="B242" i="11"/>
  <c r="B353" i="11"/>
  <c r="B217" i="11"/>
  <c r="B194" i="11"/>
  <c r="B252" i="11"/>
  <c r="B256" i="11"/>
  <c r="B285" i="11"/>
  <c r="B308" i="11"/>
  <c r="B331" i="11"/>
  <c r="B344" i="11"/>
  <c r="B198" i="11"/>
  <c r="B229" i="11"/>
  <c r="B231" i="11"/>
  <c r="B254" i="11"/>
  <c r="B258" i="11"/>
  <c r="B346" i="11"/>
  <c r="B202" i="11"/>
  <c r="B204" i="11"/>
  <c r="B206" i="11"/>
  <c r="B235" i="11"/>
  <c r="B260" i="11"/>
  <c r="B310" i="11"/>
  <c r="B314" i="11"/>
  <c r="B333" i="11"/>
  <c r="B348" i="11"/>
  <c r="B350" i="11"/>
  <c r="B197" i="11"/>
  <c r="B199" i="11"/>
  <c r="B201" i="11"/>
  <c r="B293" i="11"/>
  <c r="B295" i="11"/>
  <c r="B297" i="11"/>
  <c r="B320" i="11"/>
  <c r="B322" i="11"/>
  <c r="B330" i="11"/>
  <c r="B301" i="11"/>
  <c r="B233" i="11"/>
  <c r="B281" i="11"/>
  <c r="B283" i="11"/>
  <c r="B250" i="11"/>
  <c r="B265" i="11"/>
  <c r="B337" i="11"/>
  <c r="B355" i="11"/>
  <c r="B357" i="11"/>
  <c r="B263" i="11"/>
  <c r="B277" i="11"/>
  <c r="B341" i="11"/>
  <c r="B345" i="11"/>
  <c r="B347" i="11"/>
  <c r="B359" i="11"/>
  <c r="B227" i="11"/>
  <c r="B304" i="11"/>
  <c r="B306" i="11"/>
  <c r="B343" i="11"/>
  <c r="B365" i="11"/>
  <c r="B219" i="11"/>
  <c r="B313" i="11"/>
  <c r="B185" i="11"/>
  <c r="B192" i="11"/>
  <c r="B208" i="11"/>
  <c r="B302" i="11"/>
  <c r="B311" i="11"/>
  <c r="B291" i="11"/>
  <c r="B309" i="11"/>
  <c r="B340" i="11"/>
  <c r="B364" i="11"/>
  <c r="B226" i="11"/>
  <c r="B261" i="11"/>
  <c r="B300" i="11"/>
  <c r="B318" i="11"/>
  <c r="B329" i="11"/>
  <c r="B224" i="11"/>
  <c r="B244" i="11"/>
  <c r="B268" i="11"/>
  <c r="B270" i="11"/>
  <c r="B272" i="11"/>
  <c r="B274" i="11"/>
  <c r="B276" i="11"/>
  <c r="B298" i="11"/>
  <c r="B307" i="11"/>
  <c r="B327" i="11"/>
  <c r="B195" i="11"/>
  <c r="B336" i="11"/>
  <c r="B220" i="11"/>
  <c r="B218" i="11"/>
  <c r="B334" i="11"/>
  <c r="B241" i="11"/>
  <c r="B279" i="11"/>
  <c r="B288" i="11"/>
  <c r="B290" i="11"/>
  <c r="B358" i="11"/>
  <c r="B232" i="11"/>
  <c r="B266" i="11"/>
  <c r="B286" i="11"/>
  <c r="B363" i="11"/>
  <c r="B324" i="11"/>
  <c r="B354" i="11"/>
  <c r="B352" i="11"/>
  <c r="B339" i="11"/>
  <c r="B210" i="11"/>
  <c r="B257" i="11"/>
  <c r="B193" i="11"/>
  <c r="B253" i="11"/>
  <c r="B299" i="11"/>
  <c r="B247" i="11"/>
  <c r="B243" i="11"/>
  <c r="B273" i="11"/>
  <c r="B222" i="11"/>
  <c r="B245" i="11"/>
  <c r="B269" i="11"/>
  <c r="B216" i="11"/>
  <c r="B282" i="11"/>
  <c r="B315" i="11"/>
  <c r="B332" i="11"/>
  <c r="B325" i="11"/>
  <c r="B251" i="11"/>
  <c r="B249" i="11"/>
  <c r="E14" i="4"/>
  <c r="C743" i="11"/>
  <c r="N743" i="11" s="1"/>
  <c r="C757" i="11"/>
  <c r="N757" i="11" s="1"/>
  <c r="C766" i="11"/>
  <c r="N766" i="11" s="1"/>
  <c r="C819" i="11"/>
  <c r="N819" i="11" s="1"/>
  <c r="C826" i="11"/>
  <c r="N826" i="11" s="1"/>
  <c r="C736" i="11"/>
  <c r="N736" i="11" s="1"/>
  <c r="C775" i="11"/>
  <c r="N775" i="11" s="1"/>
  <c r="C782" i="11"/>
  <c r="N782" i="11" s="1"/>
  <c r="C789" i="11"/>
  <c r="N789" i="11" s="1"/>
  <c r="C796" i="11"/>
  <c r="N796" i="11" s="1"/>
  <c r="C803" i="11"/>
  <c r="N803" i="11" s="1"/>
  <c r="C812" i="11"/>
  <c r="N812" i="11" s="1"/>
  <c r="C835" i="11"/>
  <c r="N835" i="11" s="1"/>
  <c r="C844" i="11"/>
  <c r="N844" i="11" s="1"/>
  <c r="C851" i="11"/>
  <c r="N851" i="11" s="1"/>
  <c r="C860" i="11"/>
  <c r="N860" i="11" s="1"/>
  <c r="C752" i="11"/>
  <c r="N752" i="11" s="1"/>
  <c r="C777" i="11"/>
  <c r="N777" i="11" s="1"/>
  <c r="C805" i="11"/>
  <c r="N805" i="11" s="1"/>
  <c r="C814" i="11"/>
  <c r="N814" i="11" s="1"/>
  <c r="C821" i="11"/>
  <c r="N821" i="11" s="1"/>
  <c r="C731" i="11"/>
  <c r="N731" i="11" s="1"/>
  <c r="C738" i="11"/>
  <c r="N738" i="11" s="1"/>
  <c r="C770" i="11"/>
  <c r="N770" i="11" s="1"/>
  <c r="C784" i="11"/>
  <c r="N784" i="11" s="1"/>
  <c r="C791" i="11"/>
  <c r="N791" i="11" s="1"/>
  <c r="C798" i="11"/>
  <c r="N798" i="11" s="1"/>
  <c r="C846" i="11"/>
  <c r="N846" i="11" s="1"/>
  <c r="C754" i="11"/>
  <c r="N754" i="11" s="1"/>
  <c r="C761" i="11"/>
  <c r="N761" i="11" s="1"/>
  <c r="C807" i="11"/>
  <c r="N807" i="11" s="1"/>
  <c r="C830" i="11"/>
  <c r="N830" i="11" s="1"/>
  <c r="C839" i="11"/>
  <c r="N839" i="11" s="1"/>
  <c r="C740" i="11"/>
  <c r="N740" i="11" s="1"/>
  <c r="C747" i="11"/>
  <c r="N747" i="11" s="1"/>
  <c r="C779" i="11"/>
  <c r="N779" i="11" s="1"/>
  <c r="C816" i="11"/>
  <c r="N816" i="11" s="1"/>
  <c r="C823" i="11"/>
  <c r="N823" i="11" s="1"/>
  <c r="C734" i="11"/>
  <c r="N734" i="11" s="1"/>
  <c r="C759" i="11"/>
  <c r="N759" i="11" s="1"/>
  <c r="C788" i="11"/>
  <c r="N788" i="11" s="1"/>
  <c r="C792" i="11"/>
  <c r="N792" i="11" s="1"/>
  <c r="C859" i="11"/>
  <c r="N859" i="11" s="1"/>
  <c r="C868" i="11"/>
  <c r="N868" i="11" s="1"/>
  <c r="C882" i="11"/>
  <c r="N882" i="11" s="1"/>
  <c r="C765" i="11"/>
  <c r="N765" i="11" s="1"/>
  <c r="C767" i="11"/>
  <c r="N767" i="11" s="1"/>
  <c r="C769" i="11"/>
  <c r="N769" i="11" s="1"/>
  <c r="C771" i="11"/>
  <c r="N771" i="11" s="1"/>
  <c r="C790" i="11"/>
  <c r="N790" i="11" s="1"/>
  <c r="C794" i="11"/>
  <c r="N794" i="11" s="1"/>
  <c r="C848" i="11"/>
  <c r="N848" i="11" s="1"/>
  <c r="C861" i="11"/>
  <c r="N861" i="11" s="1"/>
  <c r="C875" i="11"/>
  <c r="N875" i="11" s="1"/>
  <c r="C891" i="11"/>
  <c r="N891" i="11" s="1"/>
  <c r="C905" i="11"/>
  <c r="N905" i="11" s="1"/>
  <c r="C825" i="11"/>
  <c r="N825" i="11" s="1"/>
  <c r="C831" i="11"/>
  <c r="N831" i="11" s="1"/>
  <c r="C746" i="11"/>
  <c r="N746" i="11" s="1"/>
  <c r="C748" i="11"/>
  <c r="N748" i="11" s="1"/>
  <c r="C808" i="11"/>
  <c r="N808" i="11" s="1"/>
  <c r="C837" i="11"/>
  <c r="N837" i="11" s="1"/>
  <c r="C854" i="11"/>
  <c r="N854" i="11" s="1"/>
  <c r="C879" i="11"/>
  <c r="N879" i="11" s="1"/>
  <c r="C886" i="11"/>
  <c r="N886" i="11" s="1"/>
  <c r="C893" i="11"/>
  <c r="N893" i="11" s="1"/>
  <c r="C900" i="11"/>
  <c r="N900" i="11" s="1"/>
  <c r="C802" i="11"/>
  <c r="N802" i="11" s="1"/>
  <c r="C804" i="11"/>
  <c r="N804" i="11" s="1"/>
  <c r="C806" i="11"/>
  <c r="N806" i="11" s="1"/>
  <c r="C810" i="11"/>
  <c r="N810" i="11" s="1"/>
  <c r="C841" i="11"/>
  <c r="N841" i="11" s="1"/>
  <c r="C865" i="11"/>
  <c r="N865" i="11" s="1"/>
  <c r="C872" i="11"/>
  <c r="N872" i="11" s="1"/>
  <c r="C909" i="11"/>
  <c r="N909" i="11" s="1"/>
  <c r="C733" i="11"/>
  <c r="N733" i="11" s="1"/>
  <c r="C762" i="11"/>
  <c r="N762" i="11" s="1"/>
  <c r="C874" i="11"/>
  <c r="N874" i="11" s="1"/>
  <c r="C732" i="11"/>
  <c r="N732" i="11" s="1"/>
  <c r="C822" i="11"/>
  <c r="N822" i="11" s="1"/>
  <c r="C820" i="11"/>
  <c r="N820" i="11" s="1"/>
  <c r="C749" i="11"/>
  <c r="N749" i="11" s="1"/>
  <c r="C768" i="11"/>
  <c r="N768" i="11" s="1"/>
  <c r="C876" i="11"/>
  <c r="N876" i="11" s="1"/>
  <c r="C895" i="11"/>
  <c r="N895" i="11" s="1"/>
  <c r="C897" i="11"/>
  <c r="N897" i="11" s="1"/>
  <c r="C751" i="11"/>
  <c r="N751" i="11" s="1"/>
  <c r="C753" i="11"/>
  <c r="N753" i="11" s="1"/>
  <c r="C755" i="11"/>
  <c r="N755" i="11" s="1"/>
  <c r="C818" i="11"/>
  <c r="N818" i="11" s="1"/>
  <c r="C899" i="11"/>
  <c r="N899" i="11" s="1"/>
  <c r="C745" i="11"/>
  <c r="N745" i="11" s="1"/>
  <c r="C878" i="11"/>
  <c r="N878" i="11" s="1"/>
  <c r="C901" i="11"/>
  <c r="N901" i="11" s="1"/>
  <c r="C739" i="11"/>
  <c r="N739" i="11" s="1"/>
  <c r="C773" i="11"/>
  <c r="N773" i="11" s="1"/>
  <c r="C785" i="11"/>
  <c r="N785" i="11" s="1"/>
  <c r="C833" i="11"/>
  <c r="N833" i="11" s="1"/>
  <c r="C843" i="11"/>
  <c r="N843" i="11" s="1"/>
  <c r="C855" i="11"/>
  <c r="N855" i="11" s="1"/>
  <c r="C863" i="11"/>
  <c r="N863" i="11" s="1"/>
  <c r="C884" i="11"/>
  <c r="N884" i="11" s="1"/>
  <c r="C907" i="11"/>
  <c r="N907" i="11" s="1"/>
  <c r="C890" i="11"/>
  <c r="N890" i="11" s="1"/>
  <c r="C760" i="11"/>
  <c r="N760" i="11" s="1"/>
  <c r="C871" i="11"/>
  <c r="N871" i="11" s="1"/>
  <c r="C888" i="11"/>
  <c r="N888" i="11" s="1"/>
  <c r="C892" i="11"/>
  <c r="N892" i="11" s="1"/>
  <c r="C750" i="11"/>
  <c r="N750" i="11" s="1"/>
  <c r="C758" i="11"/>
  <c r="N758" i="11" s="1"/>
  <c r="C809" i="11"/>
  <c r="N809" i="11" s="1"/>
  <c r="C811" i="11"/>
  <c r="N811" i="11" s="1"/>
  <c r="C730" i="11"/>
  <c r="N730" i="11" s="1"/>
  <c r="C793" i="11"/>
  <c r="N793" i="11" s="1"/>
  <c r="C795" i="11"/>
  <c r="N795" i="11" s="1"/>
  <c r="C815" i="11"/>
  <c r="N815" i="11" s="1"/>
  <c r="C894" i="11"/>
  <c r="N894" i="11" s="1"/>
  <c r="C896" i="11"/>
  <c r="N896" i="11" s="1"/>
  <c r="C786" i="11"/>
  <c r="N786" i="11" s="1"/>
  <c r="C797" i="11"/>
  <c r="N797" i="11" s="1"/>
  <c r="C856" i="11"/>
  <c r="N856" i="11" s="1"/>
  <c r="C737" i="11"/>
  <c r="N737" i="11" s="1"/>
  <c r="C813" i="11"/>
  <c r="N813" i="11" s="1"/>
  <c r="C873" i="11"/>
  <c r="N873" i="11" s="1"/>
  <c r="C911" i="11"/>
  <c r="N911" i="11" s="1"/>
  <c r="C829" i="11"/>
  <c r="N829" i="11" s="1"/>
  <c r="C850" i="11"/>
  <c r="N850" i="11" s="1"/>
  <c r="C852" i="11"/>
  <c r="N852" i="11" s="1"/>
  <c r="C869" i="11"/>
  <c r="N869" i="11" s="1"/>
  <c r="C776" i="11"/>
  <c r="N776" i="11" s="1"/>
  <c r="C778" i="11"/>
  <c r="N778" i="11" s="1"/>
  <c r="C867" i="11"/>
  <c r="N867" i="11" s="1"/>
  <c r="C880" i="11"/>
  <c r="N880" i="11" s="1"/>
  <c r="C735" i="11"/>
  <c r="N735" i="11" s="1"/>
  <c r="C774" i="11"/>
  <c r="N774" i="11" s="1"/>
  <c r="C780" i="11"/>
  <c r="N780" i="11" s="1"/>
  <c r="C827" i="11"/>
  <c r="N827" i="11" s="1"/>
  <c r="C903" i="11"/>
  <c r="N903" i="11" s="1"/>
  <c r="C772" i="11"/>
  <c r="N772" i="11" s="1"/>
  <c r="C744" i="11"/>
  <c r="N744" i="11" s="1"/>
  <c r="C742" i="11"/>
  <c r="N742" i="11" s="1"/>
  <c r="C756" i="11"/>
  <c r="N756" i="11" s="1"/>
  <c r="C840" i="11"/>
  <c r="N840" i="11" s="1"/>
  <c r="C763" i="11"/>
  <c r="N763" i="11" s="1"/>
  <c r="C800" i="11"/>
  <c r="N800" i="11" s="1"/>
  <c r="C838" i="11"/>
  <c r="N838" i="11" s="1"/>
  <c r="C842" i="11"/>
  <c r="N842" i="11" s="1"/>
  <c r="C787" i="11"/>
  <c r="N787" i="11" s="1"/>
  <c r="C836" i="11"/>
  <c r="N836" i="11" s="1"/>
  <c r="C857" i="11"/>
  <c r="N857" i="11" s="1"/>
  <c r="C832" i="11"/>
  <c r="N832" i="11" s="1"/>
  <c r="C834" i="11"/>
  <c r="N834" i="11" s="1"/>
  <c r="C853" i="11"/>
  <c r="N853" i="11" s="1"/>
  <c r="C910" i="11"/>
  <c r="N910" i="11" s="1"/>
  <c r="C849" i="11"/>
  <c r="N849" i="11" s="1"/>
  <c r="C883" i="11"/>
  <c r="N883" i="11" s="1"/>
  <c r="C906" i="11"/>
  <c r="N906" i="11" s="1"/>
  <c r="C908" i="11"/>
  <c r="N908" i="11" s="1"/>
  <c r="C783" i="11"/>
  <c r="N783" i="11" s="1"/>
  <c r="C828" i="11"/>
  <c r="N828" i="11" s="1"/>
  <c r="C866" i="11"/>
  <c r="N866" i="11" s="1"/>
  <c r="C870" i="11"/>
  <c r="N870" i="11" s="1"/>
  <c r="C881" i="11"/>
  <c r="N881" i="11" s="1"/>
  <c r="C885" i="11"/>
  <c r="N885" i="11" s="1"/>
  <c r="C889" i="11"/>
  <c r="N889" i="11" s="1"/>
  <c r="C904" i="11"/>
  <c r="N904" i="11" s="1"/>
  <c r="C799" i="11"/>
  <c r="N799" i="11" s="1"/>
  <c r="C801" i="11"/>
  <c r="N801" i="11" s="1"/>
  <c r="C817" i="11"/>
  <c r="N817" i="11" s="1"/>
  <c r="C858" i="11"/>
  <c r="N858" i="11" s="1"/>
  <c r="C781" i="11"/>
  <c r="N781" i="11" s="1"/>
  <c r="C847" i="11"/>
  <c r="N847" i="11" s="1"/>
  <c r="C864" i="11"/>
  <c r="N864" i="11" s="1"/>
  <c r="C764" i="11"/>
  <c r="N764" i="11" s="1"/>
  <c r="C824" i="11"/>
  <c r="N824" i="11" s="1"/>
  <c r="C862" i="11"/>
  <c r="N862" i="11" s="1"/>
  <c r="C898" i="11"/>
  <c r="N898" i="11" s="1"/>
  <c r="C845" i="11"/>
  <c r="N845" i="11" s="1"/>
  <c r="C887" i="11"/>
  <c r="N887" i="11" s="1"/>
  <c r="C877" i="11"/>
  <c r="N877" i="11" s="1"/>
  <c r="C741" i="11"/>
  <c r="N741" i="11" s="1"/>
  <c r="C902" i="11"/>
  <c r="N902" i="11" s="1"/>
  <c r="E13" i="4"/>
  <c r="C560" i="11"/>
  <c r="N560" i="11" s="1"/>
  <c r="C579" i="11"/>
  <c r="N579" i="11" s="1"/>
  <c r="C593" i="11"/>
  <c r="N593" i="11" s="1"/>
  <c r="C602" i="11"/>
  <c r="N602" i="11" s="1"/>
  <c r="C639" i="11"/>
  <c r="N639" i="11" s="1"/>
  <c r="C646" i="11"/>
  <c r="N646" i="11" s="1"/>
  <c r="C653" i="11"/>
  <c r="N653" i="11" s="1"/>
  <c r="C660" i="11"/>
  <c r="N660" i="11" s="1"/>
  <c r="C563" i="11"/>
  <c r="N563" i="11" s="1"/>
  <c r="C570" i="11"/>
  <c r="N570" i="11" s="1"/>
  <c r="C611" i="11"/>
  <c r="N611" i="11" s="1"/>
  <c r="C625" i="11"/>
  <c r="N625" i="11" s="1"/>
  <c r="C632" i="11"/>
  <c r="N632" i="11" s="1"/>
  <c r="C669" i="11"/>
  <c r="N669" i="11" s="1"/>
  <c r="C556" i="11"/>
  <c r="N556" i="11" s="1"/>
  <c r="C588" i="11"/>
  <c r="N588" i="11" s="1"/>
  <c r="C595" i="11"/>
  <c r="N595" i="11" s="1"/>
  <c r="C618" i="11"/>
  <c r="N618" i="11" s="1"/>
  <c r="C558" i="11"/>
  <c r="N558" i="11" s="1"/>
  <c r="C574" i="11"/>
  <c r="N574" i="11" s="1"/>
  <c r="C583" i="11"/>
  <c r="N583" i="11" s="1"/>
  <c r="C606" i="11"/>
  <c r="N606" i="11" s="1"/>
  <c r="C613" i="11"/>
  <c r="N613" i="11" s="1"/>
  <c r="C620" i="11"/>
  <c r="N620" i="11" s="1"/>
  <c r="C567" i="11"/>
  <c r="N567" i="11" s="1"/>
  <c r="C599" i="11"/>
  <c r="N599" i="11" s="1"/>
  <c r="C629" i="11"/>
  <c r="N629" i="11" s="1"/>
  <c r="C636" i="11"/>
  <c r="N636" i="11" s="1"/>
  <c r="C643" i="11"/>
  <c r="N643" i="11" s="1"/>
  <c r="C551" i="11"/>
  <c r="N551" i="11" s="1"/>
  <c r="C576" i="11"/>
  <c r="N576" i="11" s="1"/>
  <c r="C585" i="11"/>
  <c r="N585" i="11" s="1"/>
  <c r="C608" i="11"/>
  <c r="N608" i="11" s="1"/>
  <c r="C615" i="11"/>
  <c r="N615" i="11" s="1"/>
  <c r="C582" i="11"/>
  <c r="N582" i="11" s="1"/>
  <c r="C584" i="11"/>
  <c r="N584" i="11" s="1"/>
  <c r="C664" i="11"/>
  <c r="N664" i="11" s="1"/>
  <c r="C700" i="11"/>
  <c r="N700" i="11" s="1"/>
  <c r="C638" i="11"/>
  <c r="N638" i="11" s="1"/>
  <c r="C640" i="11"/>
  <c r="N640" i="11" s="1"/>
  <c r="C666" i="11"/>
  <c r="N666" i="11" s="1"/>
  <c r="C679" i="11"/>
  <c r="N679" i="11" s="1"/>
  <c r="C686" i="11"/>
  <c r="N686" i="11" s="1"/>
  <c r="C549" i="11"/>
  <c r="N549" i="11" s="1"/>
  <c r="C590" i="11"/>
  <c r="N590" i="11" s="1"/>
  <c r="C642" i="11"/>
  <c r="N642" i="11" s="1"/>
  <c r="C668" i="11"/>
  <c r="N668" i="11" s="1"/>
  <c r="C670" i="11"/>
  <c r="N670" i="11" s="1"/>
  <c r="C702" i="11"/>
  <c r="N702" i="11" s="1"/>
  <c r="C553" i="11"/>
  <c r="N553" i="11" s="1"/>
  <c r="C555" i="11"/>
  <c r="N555" i="11" s="1"/>
  <c r="C557" i="11"/>
  <c r="N557" i="11" s="1"/>
  <c r="C592" i="11"/>
  <c r="N592" i="11" s="1"/>
  <c r="C617" i="11"/>
  <c r="N617" i="11" s="1"/>
  <c r="C619" i="11"/>
  <c r="N619" i="11" s="1"/>
  <c r="C644" i="11"/>
  <c r="N644" i="11" s="1"/>
  <c r="C657" i="11"/>
  <c r="N657" i="11" s="1"/>
  <c r="C688" i="11"/>
  <c r="N688" i="11" s="1"/>
  <c r="C695" i="11"/>
  <c r="N695" i="11" s="1"/>
  <c r="C725" i="11"/>
  <c r="N725" i="11" s="1"/>
  <c r="C685" i="11"/>
  <c r="N685" i="11" s="1"/>
  <c r="C687" i="11"/>
  <c r="N687" i="11" s="1"/>
  <c r="C689" i="11"/>
  <c r="N689" i="11" s="1"/>
  <c r="C720" i="11"/>
  <c r="N720" i="11" s="1"/>
  <c r="C622" i="11"/>
  <c r="N622" i="11" s="1"/>
  <c r="C650" i="11"/>
  <c r="N650" i="11" s="1"/>
  <c r="C654" i="11"/>
  <c r="N654" i="11" s="1"/>
  <c r="C711" i="11"/>
  <c r="N711" i="11" s="1"/>
  <c r="C729" i="11"/>
  <c r="N729" i="11" s="1"/>
  <c r="C596" i="11"/>
  <c r="N596" i="11" s="1"/>
  <c r="C600" i="11"/>
  <c r="N600" i="11" s="1"/>
  <c r="C691" i="11"/>
  <c r="N691" i="11" s="1"/>
  <c r="C564" i="11"/>
  <c r="N564" i="11" s="1"/>
  <c r="C594" i="11"/>
  <c r="N594" i="11" s="1"/>
  <c r="C598" i="11"/>
  <c r="N598" i="11" s="1"/>
  <c r="C628" i="11"/>
  <c r="N628" i="11" s="1"/>
  <c r="C630" i="11"/>
  <c r="N630" i="11" s="1"/>
  <c r="C672" i="11"/>
  <c r="N672" i="11" s="1"/>
  <c r="C706" i="11"/>
  <c r="N706" i="11" s="1"/>
  <c r="C713" i="11"/>
  <c r="N713" i="11" s="1"/>
  <c r="C722" i="11"/>
  <c r="N722" i="11" s="1"/>
  <c r="C562" i="11"/>
  <c r="N562" i="11" s="1"/>
  <c r="C566" i="11"/>
  <c r="N566" i="11" s="1"/>
  <c r="C568" i="11"/>
  <c r="N568" i="11" s="1"/>
  <c r="C586" i="11"/>
  <c r="N586" i="11" s="1"/>
  <c r="C604" i="11"/>
  <c r="N604" i="11" s="1"/>
  <c r="C610" i="11"/>
  <c r="N610" i="11" s="1"/>
  <c r="C612" i="11"/>
  <c r="N612" i="11" s="1"/>
  <c r="C614" i="11"/>
  <c r="N614" i="11" s="1"/>
  <c r="C616" i="11"/>
  <c r="N616" i="11" s="1"/>
  <c r="C634" i="11"/>
  <c r="N634" i="11" s="1"/>
  <c r="C662" i="11"/>
  <c r="N662" i="11" s="1"/>
  <c r="C693" i="11"/>
  <c r="N693" i="11" s="1"/>
  <c r="C572" i="11"/>
  <c r="N572" i="11" s="1"/>
  <c r="C674" i="11"/>
  <c r="N674" i="11" s="1"/>
  <c r="C678" i="11"/>
  <c r="N678" i="11" s="1"/>
  <c r="C680" i="11"/>
  <c r="N680" i="11" s="1"/>
  <c r="C697" i="11"/>
  <c r="N697" i="11" s="1"/>
  <c r="C715" i="11"/>
  <c r="N715" i="11" s="1"/>
  <c r="C724" i="11"/>
  <c r="N724" i="11" s="1"/>
  <c r="C548" i="11"/>
  <c r="N548" i="11" s="1"/>
  <c r="C623" i="11"/>
  <c r="N623" i="11" s="1"/>
  <c r="C651" i="11"/>
  <c r="N651" i="11" s="1"/>
  <c r="C597" i="11"/>
  <c r="N597" i="11" s="1"/>
  <c r="C699" i="11"/>
  <c r="N699" i="11" s="1"/>
  <c r="C565" i="11"/>
  <c r="N565" i="11" s="1"/>
  <c r="C655" i="11"/>
  <c r="N655" i="11" s="1"/>
  <c r="C701" i="11"/>
  <c r="N701" i="11" s="1"/>
  <c r="C703" i="11"/>
  <c r="N703" i="11" s="1"/>
  <c r="C705" i="11"/>
  <c r="N705" i="11" s="1"/>
  <c r="C707" i="11"/>
  <c r="N707" i="11" s="1"/>
  <c r="C627" i="11"/>
  <c r="N627" i="11" s="1"/>
  <c r="C580" i="11"/>
  <c r="N580" i="11" s="1"/>
  <c r="C552" i="11"/>
  <c r="N552" i="11" s="1"/>
  <c r="C578" i="11"/>
  <c r="N578" i="11" s="1"/>
  <c r="C717" i="11"/>
  <c r="N717" i="11" s="1"/>
  <c r="C589" i="11"/>
  <c r="N589" i="11" s="1"/>
  <c r="C591" i="11"/>
  <c r="N591" i="11" s="1"/>
  <c r="C645" i="11"/>
  <c r="N645" i="11" s="1"/>
  <c r="C647" i="11"/>
  <c r="N647" i="11" s="1"/>
  <c r="C683" i="11"/>
  <c r="N683" i="11" s="1"/>
  <c r="C719" i="11"/>
  <c r="N719" i="11" s="1"/>
  <c r="C609" i="11"/>
  <c r="N609" i="11" s="1"/>
  <c r="C621" i="11"/>
  <c r="N621" i="11" s="1"/>
  <c r="C673" i="11"/>
  <c r="N673" i="11" s="1"/>
  <c r="C675" i="11"/>
  <c r="N675" i="11" s="1"/>
  <c r="C696" i="11"/>
  <c r="N696" i="11" s="1"/>
  <c r="C698" i="11"/>
  <c r="N698" i="11" s="1"/>
  <c r="C635" i="11"/>
  <c r="N635" i="11" s="1"/>
  <c r="C626" i="11"/>
  <c r="N626" i="11" s="1"/>
  <c r="C633" i="11"/>
  <c r="N633" i="11" s="1"/>
  <c r="C677" i="11"/>
  <c r="N677" i="11" s="1"/>
  <c r="C708" i="11"/>
  <c r="N708" i="11" s="1"/>
  <c r="C718" i="11"/>
  <c r="N718" i="11" s="1"/>
  <c r="C607" i="11"/>
  <c r="N607" i="11" s="1"/>
  <c r="C631" i="11"/>
  <c r="N631" i="11" s="1"/>
  <c r="C710" i="11"/>
  <c r="N710" i="11" s="1"/>
  <c r="C714" i="11"/>
  <c r="N714" i="11" s="1"/>
  <c r="C624" i="11"/>
  <c r="N624" i="11" s="1"/>
  <c r="C658" i="11"/>
  <c r="N658" i="11" s="1"/>
  <c r="C712" i="11"/>
  <c r="N712" i="11" s="1"/>
  <c r="C716" i="11"/>
  <c r="N716" i="11" s="1"/>
  <c r="C605" i="11"/>
  <c r="N605" i="11" s="1"/>
  <c r="C587" i="11"/>
  <c r="N587" i="11" s="1"/>
  <c r="C601" i="11"/>
  <c r="N601" i="11" s="1"/>
  <c r="C603" i="11"/>
  <c r="N603" i="11" s="1"/>
  <c r="C671" i="11"/>
  <c r="N671" i="11" s="1"/>
  <c r="C682" i="11"/>
  <c r="N682" i="11" s="1"/>
  <c r="C684" i="11"/>
  <c r="N684" i="11" s="1"/>
  <c r="C723" i="11"/>
  <c r="N723" i="11" s="1"/>
  <c r="C727" i="11"/>
  <c r="N727" i="11" s="1"/>
  <c r="C721" i="11"/>
  <c r="N721" i="11" s="1"/>
  <c r="C661" i="11"/>
  <c r="N661" i="11" s="1"/>
  <c r="C665" i="11"/>
  <c r="N665" i="11" s="1"/>
  <c r="C676" i="11"/>
  <c r="N676" i="11" s="1"/>
  <c r="C709" i="11"/>
  <c r="N709" i="11" s="1"/>
  <c r="C637" i="11"/>
  <c r="N637" i="11" s="1"/>
  <c r="C726" i="11"/>
  <c r="N726" i="11" s="1"/>
  <c r="C728" i="11"/>
  <c r="N728" i="11" s="1"/>
  <c r="C656" i="11"/>
  <c r="N656" i="11" s="1"/>
  <c r="C561" i="11"/>
  <c r="N561" i="11" s="1"/>
  <c r="C581" i="11"/>
  <c r="N581" i="11" s="1"/>
  <c r="C649" i="11"/>
  <c r="N649" i="11" s="1"/>
  <c r="C663" i="11"/>
  <c r="N663" i="11" s="1"/>
  <c r="C554" i="11"/>
  <c r="N554" i="11" s="1"/>
  <c r="C559" i="11"/>
  <c r="N559" i="11" s="1"/>
  <c r="C571" i="11"/>
  <c r="N571" i="11" s="1"/>
  <c r="C573" i="11"/>
  <c r="N573" i="11" s="1"/>
  <c r="C575" i="11"/>
  <c r="N575" i="11" s="1"/>
  <c r="C577" i="11"/>
  <c r="N577" i="11" s="1"/>
  <c r="C659" i="11"/>
  <c r="N659" i="11" s="1"/>
  <c r="C694" i="11"/>
  <c r="N694" i="11" s="1"/>
  <c r="C569" i="11"/>
  <c r="N569" i="11" s="1"/>
  <c r="C652" i="11"/>
  <c r="N652" i="11" s="1"/>
  <c r="C550" i="11"/>
  <c r="N550" i="11" s="1"/>
  <c r="C692" i="11"/>
  <c r="N692" i="11" s="1"/>
  <c r="C690" i="11"/>
  <c r="N690" i="11" s="1"/>
  <c r="C641" i="11"/>
  <c r="N641" i="11" s="1"/>
  <c r="C667" i="11"/>
  <c r="N667" i="11" s="1"/>
  <c r="C648" i="11"/>
  <c r="N648" i="11" s="1"/>
  <c r="C704" i="11"/>
  <c r="N704" i="11" s="1"/>
  <c r="C681" i="11"/>
  <c r="N681" i="11" s="1"/>
  <c r="D16" i="11"/>
  <c r="D23" i="11"/>
  <c r="D32" i="11"/>
  <c r="D64" i="11"/>
  <c r="D80" i="11"/>
  <c r="D103" i="11"/>
  <c r="D144" i="11"/>
  <c r="D153" i="11"/>
  <c r="D169" i="11"/>
  <c r="D9" i="11"/>
  <c r="D48" i="11"/>
  <c r="D57" i="11"/>
  <c r="D89" i="11"/>
  <c r="D96" i="11"/>
  <c r="D128" i="11"/>
  <c r="D178" i="11"/>
  <c r="D2" i="11"/>
  <c r="D25" i="11"/>
  <c r="D34" i="11"/>
  <c r="D66" i="11"/>
  <c r="D73" i="11"/>
  <c r="D105" i="11"/>
  <c r="D112" i="11"/>
  <c r="D121" i="11"/>
  <c r="D137" i="11"/>
  <c r="D162" i="11"/>
  <c r="D18" i="11"/>
  <c r="D41" i="11"/>
  <c r="D50" i="11"/>
  <c r="D59" i="11"/>
  <c r="D82" i="11"/>
  <c r="D98" i="11"/>
  <c r="D130" i="11"/>
  <c r="D146" i="11"/>
  <c r="D155" i="11"/>
  <c r="D171" i="11"/>
  <c r="D180" i="11"/>
  <c r="D61" i="11"/>
  <c r="D100" i="11"/>
  <c r="D116" i="11"/>
  <c r="D166" i="11"/>
  <c r="D182" i="11"/>
  <c r="D6" i="11"/>
  <c r="D21" i="11"/>
  <c r="D40" i="11"/>
  <c r="D44" i="11"/>
  <c r="D65" i="11"/>
  <c r="D67" i="11"/>
  <c r="D86" i="11"/>
  <c r="D159" i="11"/>
  <c r="D69" i="11"/>
  <c r="D27" i="11"/>
  <c r="D46" i="11"/>
  <c r="D52" i="11"/>
  <c r="D88" i="11"/>
  <c r="D111" i="11"/>
  <c r="D113" i="11"/>
  <c r="D115" i="11"/>
  <c r="D136" i="11"/>
  <c r="D138" i="11"/>
  <c r="D140" i="11"/>
  <c r="D8" i="11"/>
  <c r="D29" i="11"/>
  <c r="D54" i="11"/>
  <c r="D71" i="11"/>
  <c r="D75" i="11"/>
  <c r="D90" i="11"/>
  <c r="D117" i="11"/>
  <c r="D161" i="11"/>
  <c r="D163" i="11"/>
  <c r="D165" i="11"/>
  <c r="D14" i="11"/>
  <c r="D33" i="11"/>
  <c r="D56" i="11"/>
  <c r="D58" i="11"/>
  <c r="D60" i="11"/>
  <c r="D125" i="11"/>
  <c r="D148" i="11"/>
  <c r="D173" i="11"/>
  <c r="D37" i="11"/>
  <c r="D79" i="11"/>
  <c r="D150" i="11"/>
  <c r="D175" i="11"/>
  <c r="D43" i="11"/>
  <c r="D81" i="11"/>
  <c r="D85" i="11"/>
  <c r="D104" i="11"/>
  <c r="D108" i="11"/>
  <c r="D127" i="11"/>
  <c r="D129" i="11"/>
  <c r="D133" i="11"/>
  <c r="D152" i="11"/>
  <c r="D156" i="11"/>
  <c r="D102" i="11"/>
  <c r="D132" i="11"/>
  <c r="D11" i="11"/>
  <c r="D13" i="11"/>
  <c r="D19" i="11"/>
  <c r="D77" i="11"/>
  <c r="D172" i="11"/>
  <c r="D174" i="11"/>
  <c r="D176" i="11"/>
  <c r="D15" i="11"/>
  <c r="D17" i="11"/>
  <c r="D168" i="11"/>
  <c r="D170" i="11"/>
  <c r="D36" i="11"/>
  <c r="D38" i="11"/>
  <c r="D145" i="11"/>
  <c r="D7" i="11"/>
  <c r="D63" i="11"/>
  <c r="D126" i="11"/>
  <c r="D3" i="11"/>
  <c r="D5" i="11"/>
  <c r="D30" i="11"/>
  <c r="D84" i="11"/>
  <c r="D183" i="11"/>
  <c r="D49" i="11"/>
  <c r="D91" i="11"/>
  <c r="D95" i="11"/>
  <c r="D47" i="11"/>
  <c r="D45" i="11"/>
  <c r="D124" i="11"/>
  <c r="D142" i="11"/>
  <c r="D122" i="11"/>
  <c r="D135" i="11"/>
  <c r="D120" i="11"/>
  <c r="D12" i="11"/>
  <c r="D118" i="11"/>
  <c r="D151" i="11"/>
  <c r="D167" i="11"/>
  <c r="D78" i="11"/>
  <c r="D94" i="11"/>
  <c r="D107" i="11"/>
  <c r="D149" i="11"/>
  <c r="D158" i="11"/>
  <c r="D35" i="11"/>
  <c r="D74" i="11"/>
  <c r="D76" i="11"/>
  <c r="D92" i="11"/>
  <c r="D147" i="11"/>
  <c r="D26" i="11"/>
  <c r="D70" i="11"/>
  <c r="D72" i="11"/>
  <c r="D179" i="11"/>
  <c r="D24" i="11"/>
  <c r="D68" i="11"/>
  <c r="D123" i="11"/>
  <c r="D87" i="11"/>
  <c r="D141" i="11"/>
  <c r="D110" i="11"/>
  <c r="D22" i="11"/>
  <c r="D101" i="11"/>
  <c r="D134" i="11"/>
  <c r="D160" i="11"/>
  <c r="D106" i="11"/>
  <c r="D139" i="11"/>
  <c r="D177" i="11"/>
  <c r="D10" i="11"/>
  <c r="D99" i="11"/>
  <c r="D53" i="11"/>
  <c r="D109" i="11"/>
  <c r="D154" i="11"/>
  <c r="D55" i="11"/>
  <c r="D62" i="11"/>
  <c r="D181" i="11"/>
  <c r="D164" i="11"/>
  <c r="D20" i="11"/>
  <c r="D51" i="11"/>
  <c r="D42" i="11"/>
  <c r="D114" i="11"/>
  <c r="D131" i="11"/>
  <c r="D97" i="11"/>
  <c r="D39" i="11"/>
  <c r="D83" i="11"/>
  <c r="D93" i="11"/>
  <c r="D28" i="11"/>
  <c r="D119" i="11"/>
  <c r="D157" i="11"/>
  <c r="D31" i="11"/>
  <c r="D143" i="11"/>
  <c r="D4" i="11"/>
  <c r="E12" i="4"/>
  <c r="C368" i="11"/>
  <c r="N368" i="11" s="1"/>
  <c r="C384" i="11"/>
  <c r="N384" i="11" s="1"/>
  <c r="C370" i="11"/>
  <c r="N370" i="11" s="1"/>
  <c r="C379" i="11"/>
  <c r="N379" i="11" s="1"/>
  <c r="C393" i="11"/>
  <c r="N393" i="11" s="1"/>
  <c r="C400" i="11"/>
  <c r="N400" i="11" s="1"/>
  <c r="C407" i="11"/>
  <c r="N407" i="11" s="1"/>
  <c r="C423" i="11"/>
  <c r="N423" i="11" s="1"/>
  <c r="C371" i="11"/>
  <c r="N371" i="11" s="1"/>
  <c r="C409" i="11"/>
  <c r="N409" i="11" s="1"/>
  <c r="C418" i="11"/>
  <c r="N418" i="11" s="1"/>
  <c r="C436" i="11"/>
  <c r="N436" i="11" s="1"/>
  <c r="C491" i="11"/>
  <c r="N491" i="11" s="1"/>
  <c r="C507" i="11"/>
  <c r="N507" i="11" s="1"/>
  <c r="C514" i="11"/>
  <c r="N514" i="11" s="1"/>
  <c r="C530" i="11"/>
  <c r="N530" i="11" s="1"/>
  <c r="C447" i="11"/>
  <c r="N447" i="11" s="1"/>
  <c r="C477" i="11"/>
  <c r="N477" i="11" s="1"/>
  <c r="C484" i="11"/>
  <c r="N484" i="11" s="1"/>
  <c r="C373" i="11"/>
  <c r="N373" i="11" s="1"/>
  <c r="C382" i="11"/>
  <c r="N382" i="11" s="1"/>
  <c r="C391" i="11"/>
  <c r="N391" i="11" s="1"/>
  <c r="C402" i="11"/>
  <c r="N402" i="11" s="1"/>
  <c r="C411" i="11"/>
  <c r="N411" i="11" s="1"/>
  <c r="C420" i="11"/>
  <c r="N420" i="11" s="1"/>
  <c r="C427" i="11"/>
  <c r="N427" i="11" s="1"/>
  <c r="C438" i="11"/>
  <c r="N438" i="11" s="1"/>
  <c r="C456" i="11"/>
  <c r="N456" i="11" s="1"/>
  <c r="C463" i="11"/>
  <c r="N463" i="11" s="1"/>
  <c r="C470" i="11"/>
  <c r="N470" i="11" s="1"/>
  <c r="C500" i="11"/>
  <c r="N500" i="11" s="1"/>
  <c r="C523" i="11"/>
  <c r="N523" i="11" s="1"/>
  <c r="C377" i="11"/>
  <c r="N377" i="11" s="1"/>
  <c r="C386" i="11"/>
  <c r="N386" i="11" s="1"/>
  <c r="C422" i="11"/>
  <c r="N422" i="11" s="1"/>
  <c r="C442" i="11"/>
  <c r="N442" i="11" s="1"/>
  <c r="C451" i="11"/>
  <c r="N451" i="11" s="1"/>
  <c r="C474" i="11"/>
  <c r="N474" i="11" s="1"/>
  <c r="C481" i="11"/>
  <c r="N481" i="11" s="1"/>
  <c r="C366" i="11"/>
  <c r="N366" i="11" s="1"/>
  <c r="C406" i="11"/>
  <c r="N406" i="11" s="1"/>
  <c r="C415" i="11"/>
  <c r="N415" i="11" s="1"/>
  <c r="C424" i="11"/>
  <c r="N424" i="11" s="1"/>
  <c r="C433" i="11"/>
  <c r="N433" i="11" s="1"/>
  <c r="C460" i="11"/>
  <c r="N460" i="11" s="1"/>
  <c r="C467" i="11"/>
  <c r="N467" i="11" s="1"/>
  <c r="C488" i="11"/>
  <c r="N488" i="11" s="1"/>
  <c r="C504" i="11"/>
  <c r="N504" i="11" s="1"/>
  <c r="C399" i="11"/>
  <c r="N399" i="11" s="1"/>
  <c r="C408" i="11"/>
  <c r="N408" i="11" s="1"/>
  <c r="C417" i="11"/>
  <c r="N417" i="11" s="1"/>
  <c r="C435" i="11"/>
  <c r="N435" i="11" s="1"/>
  <c r="C380" i="11"/>
  <c r="N380" i="11" s="1"/>
  <c r="C443" i="11"/>
  <c r="N443" i="11" s="1"/>
  <c r="C445" i="11"/>
  <c r="N445" i="11" s="1"/>
  <c r="C459" i="11"/>
  <c r="N459" i="11" s="1"/>
  <c r="C480" i="11"/>
  <c r="N480" i="11" s="1"/>
  <c r="C499" i="11"/>
  <c r="N499" i="11" s="1"/>
  <c r="C512" i="11"/>
  <c r="N512" i="11" s="1"/>
  <c r="C392" i="11"/>
  <c r="N392" i="11" s="1"/>
  <c r="C394" i="11"/>
  <c r="N394" i="11" s="1"/>
  <c r="C461" i="11"/>
  <c r="N461" i="11" s="1"/>
  <c r="C482" i="11"/>
  <c r="N482" i="11" s="1"/>
  <c r="C501" i="11"/>
  <c r="N501" i="11" s="1"/>
  <c r="C534" i="11"/>
  <c r="N534" i="11" s="1"/>
  <c r="C545" i="11"/>
  <c r="N545" i="11" s="1"/>
  <c r="C388" i="11"/>
  <c r="N388" i="11" s="1"/>
  <c r="C390" i="11"/>
  <c r="N390" i="11" s="1"/>
  <c r="C525" i="11"/>
  <c r="N525" i="11" s="1"/>
  <c r="C547" i="11"/>
  <c r="N547" i="11" s="1"/>
  <c r="C414" i="11"/>
  <c r="N414" i="11" s="1"/>
  <c r="C416" i="11"/>
  <c r="N416" i="11" s="1"/>
  <c r="C518" i="11"/>
  <c r="N518" i="11" s="1"/>
  <c r="C527" i="11"/>
  <c r="N527" i="11" s="1"/>
  <c r="C538" i="11"/>
  <c r="N538" i="11" s="1"/>
  <c r="C540" i="11"/>
  <c r="N540" i="11" s="1"/>
  <c r="C473" i="11"/>
  <c r="N473" i="11" s="1"/>
  <c r="C375" i="11"/>
  <c r="N375" i="11" s="1"/>
  <c r="C426" i="11"/>
  <c r="N426" i="11" s="1"/>
  <c r="C428" i="11"/>
  <c r="N428" i="11" s="1"/>
  <c r="C475" i="11"/>
  <c r="N475" i="11" s="1"/>
  <c r="C490" i="11"/>
  <c r="N490" i="11" s="1"/>
  <c r="C492" i="11"/>
  <c r="N492" i="11" s="1"/>
  <c r="C509" i="11"/>
  <c r="N509" i="11" s="1"/>
  <c r="C529" i="11"/>
  <c r="N529" i="11" s="1"/>
  <c r="C542" i="11"/>
  <c r="N542" i="11" s="1"/>
  <c r="C486" i="11"/>
  <c r="N486" i="11" s="1"/>
  <c r="C439" i="11"/>
  <c r="N439" i="11" s="1"/>
  <c r="C441" i="11"/>
  <c r="N441" i="11" s="1"/>
  <c r="C410" i="11"/>
  <c r="N410" i="11" s="1"/>
  <c r="C412" i="11"/>
  <c r="N412" i="11" s="1"/>
  <c r="C429" i="11"/>
  <c r="N429" i="11" s="1"/>
  <c r="C437" i="11"/>
  <c r="N437" i="11" s="1"/>
  <c r="C464" i="11"/>
  <c r="N464" i="11" s="1"/>
  <c r="C466" i="11"/>
  <c r="N466" i="11" s="1"/>
  <c r="C472" i="11"/>
  <c r="N472" i="11" s="1"/>
  <c r="C404" i="11"/>
  <c r="N404" i="11" s="1"/>
  <c r="C431" i="11"/>
  <c r="N431" i="11" s="1"/>
  <c r="C462" i="11"/>
  <c r="N462" i="11" s="1"/>
  <c r="C468" i="11"/>
  <c r="N468" i="11" s="1"/>
  <c r="C515" i="11"/>
  <c r="N515" i="11" s="1"/>
  <c r="C541" i="11"/>
  <c r="N541" i="11" s="1"/>
  <c r="C389" i="11"/>
  <c r="N389" i="11" s="1"/>
  <c r="C425" i="11"/>
  <c r="N425" i="11" s="1"/>
  <c r="C448" i="11"/>
  <c r="N448" i="11" s="1"/>
  <c r="C454" i="11"/>
  <c r="N454" i="11" s="1"/>
  <c r="C505" i="11"/>
  <c r="N505" i="11" s="1"/>
  <c r="C513" i="11"/>
  <c r="N513" i="11" s="1"/>
  <c r="C517" i="11"/>
  <c r="N517" i="11" s="1"/>
  <c r="C519" i="11"/>
  <c r="N519" i="11" s="1"/>
  <c r="C539" i="11"/>
  <c r="N539" i="11" s="1"/>
  <c r="C543" i="11"/>
  <c r="N543" i="11" s="1"/>
  <c r="C381" i="11"/>
  <c r="N381" i="11" s="1"/>
  <c r="C383" i="11"/>
  <c r="N383" i="11" s="1"/>
  <c r="C446" i="11"/>
  <c r="N446" i="11" s="1"/>
  <c r="C495" i="11"/>
  <c r="N495" i="11" s="1"/>
  <c r="C497" i="11"/>
  <c r="N497" i="11" s="1"/>
  <c r="C376" i="11"/>
  <c r="N376" i="11" s="1"/>
  <c r="C378" i="11"/>
  <c r="N378" i="11" s="1"/>
  <c r="C374" i="11"/>
  <c r="N374" i="11" s="1"/>
  <c r="C396" i="11"/>
  <c r="N396" i="11" s="1"/>
  <c r="C479" i="11"/>
  <c r="N479" i="11" s="1"/>
  <c r="C387" i="11"/>
  <c r="N387" i="11" s="1"/>
  <c r="C434" i="11"/>
  <c r="N434" i="11" s="1"/>
  <c r="C498" i="11"/>
  <c r="N498" i="11" s="1"/>
  <c r="C372" i="11"/>
  <c r="N372" i="11" s="1"/>
  <c r="C432" i="11"/>
  <c r="N432" i="11" s="1"/>
  <c r="C452" i="11"/>
  <c r="N452" i="11" s="1"/>
  <c r="C494" i="11"/>
  <c r="N494" i="11" s="1"/>
  <c r="C496" i="11"/>
  <c r="N496" i="11" s="1"/>
  <c r="C450" i="11"/>
  <c r="N450" i="11" s="1"/>
  <c r="C536" i="11"/>
  <c r="N536" i="11" s="1"/>
  <c r="C385" i="11"/>
  <c r="N385" i="11" s="1"/>
  <c r="C405" i="11"/>
  <c r="N405" i="11" s="1"/>
  <c r="C430" i="11"/>
  <c r="N430" i="11" s="1"/>
  <c r="C511" i="11"/>
  <c r="N511" i="11" s="1"/>
  <c r="C520" i="11"/>
  <c r="N520" i="11" s="1"/>
  <c r="C524" i="11"/>
  <c r="N524" i="11" s="1"/>
  <c r="C401" i="11"/>
  <c r="N401" i="11" s="1"/>
  <c r="C403" i="11"/>
  <c r="N403" i="11" s="1"/>
  <c r="C522" i="11"/>
  <c r="N522" i="11" s="1"/>
  <c r="C526" i="11"/>
  <c r="N526" i="11" s="1"/>
  <c r="C528" i="11"/>
  <c r="N528" i="11" s="1"/>
  <c r="C532" i="11"/>
  <c r="N532" i="11" s="1"/>
  <c r="C395" i="11"/>
  <c r="N395" i="11" s="1"/>
  <c r="C453" i="11"/>
  <c r="N453" i="11" s="1"/>
  <c r="C469" i="11"/>
  <c r="N469" i="11" s="1"/>
  <c r="C478" i="11"/>
  <c r="N478" i="11" s="1"/>
  <c r="C458" i="11"/>
  <c r="N458" i="11" s="1"/>
  <c r="C502" i="11"/>
  <c r="N502" i="11" s="1"/>
  <c r="C449" i="11"/>
  <c r="N449" i="11" s="1"/>
  <c r="C397" i="11"/>
  <c r="N397" i="11" s="1"/>
  <c r="C440" i="11"/>
  <c r="N440" i="11" s="1"/>
  <c r="C369" i="11"/>
  <c r="N369" i="11" s="1"/>
  <c r="C516" i="11"/>
  <c r="N516" i="11" s="1"/>
  <c r="C419" i="11"/>
  <c r="N419" i="11" s="1"/>
  <c r="C489" i="11"/>
  <c r="N489" i="11" s="1"/>
  <c r="C503" i="11"/>
  <c r="N503" i="11" s="1"/>
  <c r="C413" i="11"/>
  <c r="N413" i="11" s="1"/>
  <c r="C476" i="11"/>
  <c r="N476" i="11" s="1"/>
  <c r="C367" i="11"/>
  <c r="N367" i="11" s="1"/>
  <c r="C457" i="11"/>
  <c r="N457" i="11" s="1"/>
  <c r="C455" i="11"/>
  <c r="N455" i="11" s="1"/>
  <c r="C546" i="11"/>
  <c r="N546" i="11" s="1"/>
  <c r="C544" i="11"/>
  <c r="N544" i="11" s="1"/>
  <c r="C521" i="11"/>
  <c r="N521" i="11" s="1"/>
  <c r="C531" i="11"/>
  <c r="N531" i="11" s="1"/>
  <c r="C506" i="11"/>
  <c r="N506" i="11" s="1"/>
  <c r="C508" i="11"/>
  <c r="N508" i="11" s="1"/>
  <c r="C510" i="11"/>
  <c r="N510" i="11" s="1"/>
  <c r="C487" i="11"/>
  <c r="N487" i="11" s="1"/>
  <c r="C485" i="11"/>
  <c r="N485" i="11" s="1"/>
  <c r="C537" i="11"/>
  <c r="N537" i="11" s="1"/>
  <c r="C421" i="11"/>
  <c r="N421" i="11" s="1"/>
  <c r="C483" i="11"/>
  <c r="N483" i="11" s="1"/>
  <c r="C535" i="11"/>
  <c r="N535" i="11" s="1"/>
  <c r="C471" i="11"/>
  <c r="N471" i="11" s="1"/>
  <c r="C533" i="11"/>
  <c r="N533" i="11" s="1"/>
  <c r="C444" i="11"/>
  <c r="N444" i="11" s="1"/>
  <c r="C493" i="11"/>
  <c r="N493" i="11" s="1"/>
  <c r="C465" i="11"/>
  <c r="N465" i="11" s="1"/>
  <c r="C398" i="11"/>
  <c r="N398" i="11" s="1"/>
  <c r="E10" i="4"/>
  <c r="C9" i="11"/>
  <c r="N9" i="11" s="1"/>
  <c r="C48" i="11"/>
  <c r="N48" i="11" s="1"/>
  <c r="C57" i="11"/>
  <c r="N57" i="11" s="1"/>
  <c r="C89" i="11"/>
  <c r="N89" i="11" s="1"/>
  <c r="C96" i="11"/>
  <c r="N96" i="11" s="1"/>
  <c r="C128" i="11"/>
  <c r="N128" i="11" s="1"/>
  <c r="C178" i="11"/>
  <c r="N178" i="11" s="1"/>
  <c r="C2" i="11"/>
  <c r="N2" i="11" s="1"/>
  <c r="C25" i="11"/>
  <c r="N25" i="11" s="1"/>
  <c r="C34" i="11"/>
  <c r="N34" i="11" s="1"/>
  <c r="C66" i="11"/>
  <c r="N66" i="11" s="1"/>
  <c r="C73" i="11"/>
  <c r="N73" i="11" s="1"/>
  <c r="C105" i="11"/>
  <c r="N105" i="11" s="1"/>
  <c r="C112" i="11"/>
  <c r="N112" i="11" s="1"/>
  <c r="C121" i="11"/>
  <c r="N121" i="11" s="1"/>
  <c r="C137" i="11"/>
  <c r="N137" i="11" s="1"/>
  <c r="C162" i="11"/>
  <c r="N162" i="11" s="1"/>
  <c r="C18" i="11"/>
  <c r="N18" i="11" s="1"/>
  <c r="C41" i="11"/>
  <c r="N41" i="11" s="1"/>
  <c r="C50" i="11"/>
  <c r="N50" i="11" s="1"/>
  <c r="C59" i="11"/>
  <c r="N59" i="11" s="1"/>
  <c r="C82" i="11"/>
  <c r="N82" i="11" s="1"/>
  <c r="C98" i="11"/>
  <c r="N98" i="11" s="1"/>
  <c r="C130" i="11"/>
  <c r="N130" i="11" s="1"/>
  <c r="C146" i="11"/>
  <c r="N146" i="11" s="1"/>
  <c r="C155" i="11"/>
  <c r="N155" i="11" s="1"/>
  <c r="C171" i="11"/>
  <c r="N171" i="11" s="1"/>
  <c r="C180" i="11"/>
  <c r="N180" i="11" s="1"/>
  <c r="C4" i="11"/>
  <c r="N4" i="11" s="1"/>
  <c r="C11" i="11"/>
  <c r="N11" i="11" s="1"/>
  <c r="C75" i="11"/>
  <c r="N75" i="11" s="1"/>
  <c r="C114" i="11"/>
  <c r="N114" i="11" s="1"/>
  <c r="C123" i="11"/>
  <c r="N123" i="11" s="1"/>
  <c r="C139" i="11"/>
  <c r="N139" i="11" s="1"/>
  <c r="C164" i="11"/>
  <c r="N164" i="11" s="1"/>
  <c r="C6" i="11"/>
  <c r="N6" i="11" s="1"/>
  <c r="C13" i="11"/>
  <c r="N13" i="11" s="1"/>
  <c r="C29" i="11"/>
  <c r="N29" i="11" s="1"/>
  <c r="C54" i="11"/>
  <c r="N54" i="11" s="1"/>
  <c r="C70" i="11"/>
  <c r="N70" i="11" s="1"/>
  <c r="C77" i="11"/>
  <c r="N77" i="11" s="1"/>
  <c r="C93" i="11"/>
  <c r="N93" i="11" s="1"/>
  <c r="C109" i="11"/>
  <c r="N109" i="11" s="1"/>
  <c r="C125" i="11"/>
  <c r="N125" i="11" s="1"/>
  <c r="C134" i="11"/>
  <c r="N134" i="11" s="1"/>
  <c r="C141" i="11"/>
  <c r="N141" i="11" s="1"/>
  <c r="C150" i="11"/>
  <c r="N150" i="11" s="1"/>
  <c r="C159" i="11"/>
  <c r="N159" i="11" s="1"/>
  <c r="C175" i="11"/>
  <c r="N175" i="11" s="1"/>
  <c r="C69" i="11"/>
  <c r="N69" i="11" s="1"/>
  <c r="C182" i="11"/>
  <c r="N182" i="11" s="1"/>
  <c r="C23" i="11"/>
  <c r="N23" i="11" s="1"/>
  <c r="C27" i="11"/>
  <c r="N27" i="11" s="1"/>
  <c r="C46" i="11"/>
  <c r="N46" i="11" s="1"/>
  <c r="C52" i="11"/>
  <c r="N52" i="11" s="1"/>
  <c r="C88" i="11"/>
  <c r="N88" i="11" s="1"/>
  <c r="C111" i="11"/>
  <c r="N111" i="11" s="1"/>
  <c r="C113" i="11"/>
  <c r="N113" i="11" s="1"/>
  <c r="C115" i="11"/>
  <c r="N115" i="11" s="1"/>
  <c r="C136" i="11"/>
  <c r="N136" i="11" s="1"/>
  <c r="C138" i="11"/>
  <c r="N138" i="11" s="1"/>
  <c r="C140" i="11"/>
  <c r="N140" i="11" s="1"/>
  <c r="C8" i="11"/>
  <c r="N8" i="11" s="1"/>
  <c r="C71" i="11"/>
  <c r="N71" i="11" s="1"/>
  <c r="C90" i="11"/>
  <c r="N90" i="11" s="1"/>
  <c r="C117" i="11"/>
  <c r="N117" i="11" s="1"/>
  <c r="C161" i="11"/>
  <c r="N161" i="11" s="1"/>
  <c r="C163" i="11"/>
  <c r="N163" i="11" s="1"/>
  <c r="C165" i="11"/>
  <c r="N165" i="11" s="1"/>
  <c r="C10" i="11"/>
  <c r="N10" i="11" s="1"/>
  <c r="C92" i="11"/>
  <c r="N92" i="11" s="1"/>
  <c r="C119" i="11"/>
  <c r="N119" i="11" s="1"/>
  <c r="C142" i="11"/>
  <c r="N142" i="11" s="1"/>
  <c r="C37" i="11"/>
  <c r="N37" i="11" s="1"/>
  <c r="C79" i="11"/>
  <c r="N79" i="11" s="1"/>
  <c r="C100" i="11"/>
  <c r="N100" i="11" s="1"/>
  <c r="C169" i="11"/>
  <c r="N169" i="11" s="1"/>
  <c r="C16" i="11"/>
  <c r="N16" i="11" s="1"/>
  <c r="C20" i="11"/>
  <c r="N20" i="11" s="1"/>
  <c r="C39" i="11"/>
  <c r="N39" i="11" s="1"/>
  <c r="C62" i="11"/>
  <c r="N62" i="11" s="1"/>
  <c r="C83" i="11"/>
  <c r="N83" i="11" s="1"/>
  <c r="C102" i="11"/>
  <c r="N102" i="11" s="1"/>
  <c r="C106" i="11"/>
  <c r="N106" i="11" s="1"/>
  <c r="C131" i="11"/>
  <c r="N131" i="11" s="1"/>
  <c r="C3" i="11"/>
  <c r="N3" i="11" s="1"/>
  <c r="C64" i="11"/>
  <c r="N64" i="11" s="1"/>
  <c r="C68" i="11"/>
  <c r="N68" i="11" s="1"/>
  <c r="C135" i="11"/>
  <c r="N135" i="11" s="1"/>
  <c r="C154" i="11"/>
  <c r="N154" i="11" s="1"/>
  <c r="C158" i="11"/>
  <c r="N158" i="11" s="1"/>
  <c r="C177" i="11"/>
  <c r="N177" i="11" s="1"/>
  <c r="C179" i="11"/>
  <c r="N179" i="11" s="1"/>
  <c r="C181" i="11"/>
  <c r="N181" i="11" s="1"/>
  <c r="C56" i="11"/>
  <c r="N56" i="11" s="1"/>
  <c r="C94" i="11"/>
  <c r="N94" i="11" s="1"/>
  <c r="C157" i="11"/>
  <c r="N157" i="11" s="1"/>
  <c r="C19" i="11"/>
  <c r="N19" i="11" s="1"/>
  <c r="C81" i="11"/>
  <c r="N81" i="11" s="1"/>
  <c r="C172" i="11"/>
  <c r="N172" i="11" s="1"/>
  <c r="C174" i="11"/>
  <c r="N174" i="11" s="1"/>
  <c r="C176" i="11"/>
  <c r="N176" i="11" s="1"/>
  <c r="C15" i="11"/>
  <c r="N15" i="11" s="1"/>
  <c r="C17" i="11"/>
  <c r="N17" i="11" s="1"/>
  <c r="C21" i="11"/>
  <c r="N21" i="11" s="1"/>
  <c r="C166" i="11"/>
  <c r="N166" i="11" s="1"/>
  <c r="C168" i="11"/>
  <c r="N168" i="11" s="1"/>
  <c r="C170" i="11"/>
  <c r="N170" i="11" s="1"/>
  <c r="C143" i="11"/>
  <c r="N143" i="11" s="1"/>
  <c r="C151" i="11"/>
  <c r="N151" i="11" s="1"/>
  <c r="C153" i="11"/>
  <c r="N153" i="11" s="1"/>
  <c r="C7" i="11"/>
  <c r="N7" i="11" s="1"/>
  <c r="C40" i="11"/>
  <c r="N40" i="11" s="1"/>
  <c r="C61" i="11"/>
  <c r="N61" i="11" s="1"/>
  <c r="C63" i="11"/>
  <c r="N63" i="11" s="1"/>
  <c r="C65" i="11"/>
  <c r="N65" i="11" s="1"/>
  <c r="C126" i="11"/>
  <c r="N126" i="11" s="1"/>
  <c r="C5" i="11"/>
  <c r="N5" i="11" s="1"/>
  <c r="C30" i="11"/>
  <c r="N30" i="11" s="1"/>
  <c r="C84" i="11"/>
  <c r="N84" i="11" s="1"/>
  <c r="C86" i="11"/>
  <c r="N86" i="11" s="1"/>
  <c r="C116" i="11"/>
  <c r="N116" i="11" s="1"/>
  <c r="C183" i="11"/>
  <c r="N183" i="11" s="1"/>
  <c r="C28" i="11"/>
  <c r="N28" i="11" s="1"/>
  <c r="C32" i="11"/>
  <c r="N32" i="11" s="1"/>
  <c r="C55" i="11"/>
  <c r="N55" i="11" s="1"/>
  <c r="C47" i="11"/>
  <c r="N47" i="11" s="1"/>
  <c r="C45" i="11"/>
  <c r="N45" i="11" s="1"/>
  <c r="C58" i="11"/>
  <c r="N58" i="11" s="1"/>
  <c r="C104" i="11"/>
  <c r="N104" i="11" s="1"/>
  <c r="C124" i="11"/>
  <c r="N124" i="11" s="1"/>
  <c r="C144" i="11"/>
  <c r="N144" i="11" s="1"/>
  <c r="C122" i="11"/>
  <c r="N122" i="11" s="1"/>
  <c r="C14" i="11"/>
  <c r="N14" i="11" s="1"/>
  <c r="C43" i="11"/>
  <c r="N43" i="11" s="1"/>
  <c r="C67" i="11"/>
  <c r="N67" i="11" s="1"/>
  <c r="C120" i="11"/>
  <c r="N120" i="11" s="1"/>
  <c r="C12" i="11"/>
  <c r="N12" i="11" s="1"/>
  <c r="C118" i="11"/>
  <c r="N118" i="11" s="1"/>
  <c r="C133" i="11"/>
  <c r="N133" i="11" s="1"/>
  <c r="C167" i="11"/>
  <c r="N167" i="11" s="1"/>
  <c r="C87" i="11"/>
  <c r="N87" i="11" s="1"/>
  <c r="C160" i="11"/>
  <c r="N160" i="11" s="1"/>
  <c r="C35" i="11"/>
  <c r="N35" i="11" s="1"/>
  <c r="C74" i="11"/>
  <c r="N74" i="11" s="1"/>
  <c r="C76" i="11"/>
  <c r="N76" i="11" s="1"/>
  <c r="C85" i="11"/>
  <c r="N85" i="11" s="1"/>
  <c r="C147" i="11"/>
  <c r="N147" i="11" s="1"/>
  <c r="C26" i="11"/>
  <c r="N26" i="11" s="1"/>
  <c r="C72" i="11"/>
  <c r="N72" i="11" s="1"/>
  <c r="C129" i="11"/>
  <c r="N129" i="11" s="1"/>
  <c r="C156" i="11"/>
  <c r="N156" i="11" s="1"/>
  <c r="C22" i="11"/>
  <c r="N22" i="11" s="1"/>
  <c r="C31" i="11"/>
  <c r="N31" i="11" s="1"/>
  <c r="C44" i="11"/>
  <c r="N44" i="11" s="1"/>
  <c r="C103" i="11"/>
  <c r="N103" i="11" s="1"/>
  <c r="C24" i="11"/>
  <c r="N24" i="11" s="1"/>
  <c r="C36" i="11"/>
  <c r="N36" i="11" s="1"/>
  <c r="C148" i="11"/>
  <c r="N148" i="11" s="1"/>
  <c r="C80" i="11"/>
  <c r="N80" i="11" s="1"/>
  <c r="C110" i="11"/>
  <c r="N110" i="11" s="1"/>
  <c r="C101" i="11"/>
  <c r="N101" i="11" s="1"/>
  <c r="C108" i="11"/>
  <c r="N108" i="11" s="1"/>
  <c r="C78" i="11"/>
  <c r="N78" i="11" s="1"/>
  <c r="C99" i="11"/>
  <c r="N99" i="11" s="1"/>
  <c r="C127" i="11"/>
  <c r="N127" i="11" s="1"/>
  <c r="C91" i="11"/>
  <c r="N91" i="11" s="1"/>
  <c r="C149" i="11"/>
  <c r="N149" i="11" s="1"/>
  <c r="C132" i="11"/>
  <c r="N132" i="11" s="1"/>
  <c r="C60" i="11"/>
  <c r="N60" i="11" s="1"/>
  <c r="C152" i="11"/>
  <c r="N152" i="11" s="1"/>
  <c r="C53" i="11"/>
  <c r="N53" i="11" s="1"/>
  <c r="C97" i="11"/>
  <c r="N97" i="11" s="1"/>
  <c r="C107" i="11"/>
  <c r="N107" i="11" s="1"/>
  <c r="C95" i="11"/>
  <c r="N95" i="11" s="1"/>
  <c r="C51" i="11"/>
  <c r="N51" i="11" s="1"/>
  <c r="C42" i="11"/>
  <c r="N42" i="11" s="1"/>
  <c r="C145" i="11"/>
  <c r="N145" i="11" s="1"/>
  <c r="C33" i="11"/>
  <c r="N33" i="11" s="1"/>
  <c r="C173" i="11"/>
  <c r="N173" i="11" s="1"/>
  <c r="C49" i="11"/>
  <c r="N49" i="11" s="1"/>
  <c r="C38" i="11"/>
  <c r="N38" i="11" s="1"/>
  <c r="E11" i="4"/>
  <c r="C194" i="11"/>
  <c r="N194" i="11" s="1"/>
  <c r="C203" i="11"/>
  <c r="N203" i="11" s="1"/>
  <c r="C269" i="11"/>
  <c r="N269" i="11" s="1"/>
  <c r="C310" i="11"/>
  <c r="N310" i="11" s="1"/>
  <c r="C333" i="11"/>
  <c r="N333" i="11" s="1"/>
  <c r="C187" i="11"/>
  <c r="N187" i="11" s="1"/>
  <c r="C228" i="11"/>
  <c r="N228" i="11" s="1"/>
  <c r="C237" i="11"/>
  <c r="N237" i="11" s="1"/>
  <c r="C246" i="11"/>
  <c r="N246" i="11" s="1"/>
  <c r="C278" i="11"/>
  <c r="N278" i="11" s="1"/>
  <c r="C294" i="11"/>
  <c r="N294" i="11" s="1"/>
  <c r="C303" i="11"/>
  <c r="N303" i="11" s="1"/>
  <c r="C319" i="11"/>
  <c r="N319" i="11" s="1"/>
  <c r="C326" i="11"/>
  <c r="N326" i="11" s="1"/>
  <c r="C205" i="11"/>
  <c r="N205" i="11" s="1"/>
  <c r="C212" i="11"/>
  <c r="N212" i="11" s="1"/>
  <c r="C221" i="11"/>
  <c r="N221" i="11" s="1"/>
  <c r="C255" i="11"/>
  <c r="N255" i="11" s="1"/>
  <c r="C262" i="11"/>
  <c r="N262" i="11" s="1"/>
  <c r="C287" i="11"/>
  <c r="N287" i="11" s="1"/>
  <c r="C335" i="11"/>
  <c r="N335" i="11" s="1"/>
  <c r="C342" i="11"/>
  <c r="N342" i="11" s="1"/>
  <c r="C349" i="11"/>
  <c r="N349" i="11" s="1"/>
  <c r="C189" i="11"/>
  <c r="N189" i="11" s="1"/>
  <c r="C196" i="11"/>
  <c r="N196" i="11" s="1"/>
  <c r="C230" i="11"/>
  <c r="N230" i="11" s="1"/>
  <c r="C239" i="11"/>
  <c r="N239" i="11" s="1"/>
  <c r="C248" i="11"/>
  <c r="N248" i="11" s="1"/>
  <c r="C271" i="11"/>
  <c r="N271" i="11" s="1"/>
  <c r="C280" i="11"/>
  <c r="N280" i="11" s="1"/>
  <c r="C305" i="11"/>
  <c r="N305" i="11" s="1"/>
  <c r="C312" i="11"/>
  <c r="N312" i="11" s="1"/>
  <c r="C328" i="11"/>
  <c r="N328" i="11" s="1"/>
  <c r="C216" i="11"/>
  <c r="N216" i="11" s="1"/>
  <c r="C241" i="11"/>
  <c r="N241" i="11" s="1"/>
  <c r="C250" i="11"/>
  <c r="N250" i="11" s="1"/>
  <c r="C266" i="11"/>
  <c r="N266" i="11" s="1"/>
  <c r="C298" i="11"/>
  <c r="N298" i="11" s="1"/>
  <c r="C307" i="11"/>
  <c r="N307" i="11" s="1"/>
  <c r="C184" i="11"/>
  <c r="N184" i="11" s="1"/>
  <c r="C261" i="11"/>
  <c r="N261" i="11" s="1"/>
  <c r="C265" i="11"/>
  <c r="N265" i="11" s="1"/>
  <c r="C290" i="11"/>
  <c r="N290" i="11" s="1"/>
  <c r="C315" i="11"/>
  <c r="N315" i="11" s="1"/>
  <c r="C336" i="11"/>
  <c r="N336" i="11" s="1"/>
  <c r="C207" i="11"/>
  <c r="N207" i="11" s="1"/>
  <c r="C209" i="11"/>
  <c r="N209" i="11" s="1"/>
  <c r="C238" i="11"/>
  <c r="N238" i="11" s="1"/>
  <c r="C240" i="11"/>
  <c r="N240" i="11" s="1"/>
  <c r="C321" i="11"/>
  <c r="N321" i="11" s="1"/>
  <c r="C360" i="11"/>
  <c r="N360" i="11" s="1"/>
  <c r="C188" i="11"/>
  <c r="N188" i="11" s="1"/>
  <c r="C213" i="11"/>
  <c r="N213" i="11" s="1"/>
  <c r="C236" i="11"/>
  <c r="N236" i="11" s="1"/>
  <c r="C267" i="11"/>
  <c r="N267" i="11" s="1"/>
  <c r="C292" i="11"/>
  <c r="N292" i="11" s="1"/>
  <c r="C296" i="11"/>
  <c r="N296" i="11" s="1"/>
  <c r="C317" i="11"/>
  <c r="N317" i="11" s="1"/>
  <c r="C338" i="11"/>
  <c r="N338" i="11" s="1"/>
  <c r="C351" i="11"/>
  <c r="N351" i="11" s="1"/>
  <c r="C362" i="11"/>
  <c r="N362" i="11" s="1"/>
  <c r="C186" i="11"/>
  <c r="N186" i="11" s="1"/>
  <c r="C190" i="11"/>
  <c r="N190" i="11" s="1"/>
  <c r="C211" i="11"/>
  <c r="N211" i="11" s="1"/>
  <c r="C215" i="11"/>
  <c r="N215" i="11" s="1"/>
  <c r="C219" i="11"/>
  <c r="N219" i="11" s="1"/>
  <c r="C277" i="11"/>
  <c r="N277" i="11" s="1"/>
  <c r="C283" i="11"/>
  <c r="N283" i="11" s="1"/>
  <c r="C302" i="11"/>
  <c r="N302" i="11" s="1"/>
  <c r="C306" i="11"/>
  <c r="N306" i="11" s="1"/>
  <c r="C357" i="11"/>
  <c r="N357" i="11" s="1"/>
  <c r="C225" i="11"/>
  <c r="N225" i="11" s="1"/>
  <c r="C252" i="11"/>
  <c r="N252" i="11" s="1"/>
  <c r="C256" i="11"/>
  <c r="N256" i="11" s="1"/>
  <c r="C285" i="11"/>
  <c r="N285" i="11" s="1"/>
  <c r="C308" i="11"/>
  <c r="N308" i="11" s="1"/>
  <c r="C331" i="11"/>
  <c r="N331" i="11" s="1"/>
  <c r="C344" i="11"/>
  <c r="N344" i="11" s="1"/>
  <c r="C227" i="11"/>
  <c r="N227" i="11" s="1"/>
  <c r="C233" i="11"/>
  <c r="N233" i="11" s="1"/>
  <c r="C264" i="11"/>
  <c r="N264" i="11" s="1"/>
  <c r="C359" i="11"/>
  <c r="N359" i="11" s="1"/>
  <c r="C214" i="11"/>
  <c r="N214" i="11" s="1"/>
  <c r="C218" i="11"/>
  <c r="N218" i="11" s="1"/>
  <c r="C220" i="11"/>
  <c r="N220" i="11" s="1"/>
  <c r="C226" i="11"/>
  <c r="N226" i="11" s="1"/>
  <c r="C334" i="11"/>
  <c r="N334" i="11" s="1"/>
  <c r="C193" i="11"/>
  <c r="N193" i="11" s="1"/>
  <c r="C195" i="11"/>
  <c r="N195" i="11" s="1"/>
  <c r="C258" i="11"/>
  <c r="N258" i="11" s="1"/>
  <c r="C260" i="11"/>
  <c r="N260" i="11" s="1"/>
  <c r="C289" i="11"/>
  <c r="N289" i="11" s="1"/>
  <c r="C291" i="11"/>
  <c r="N291" i="11" s="1"/>
  <c r="C299" i="11"/>
  <c r="N299" i="11" s="1"/>
  <c r="C318" i="11"/>
  <c r="N318" i="11" s="1"/>
  <c r="C324" i="11"/>
  <c r="N324" i="11" s="1"/>
  <c r="C332" i="11"/>
  <c r="N332" i="11" s="1"/>
  <c r="C235" i="11"/>
  <c r="N235" i="11" s="1"/>
  <c r="C301" i="11"/>
  <c r="N301" i="11" s="1"/>
  <c r="C316" i="11"/>
  <c r="N316" i="11" s="1"/>
  <c r="C185" i="11"/>
  <c r="N185" i="11" s="1"/>
  <c r="C206" i="11"/>
  <c r="N206" i="11" s="1"/>
  <c r="C229" i="11"/>
  <c r="N229" i="11" s="1"/>
  <c r="C244" i="11"/>
  <c r="N244" i="11" s="1"/>
  <c r="C273" i="11"/>
  <c r="N273" i="11" s="1"/>
  <c r="C275" i="11"/>
  <c r="N275" i="11" s="1"/>
  <c r="C339" i="11"/>
  <c r="N339" i="11" s="1"/>
  <c r="C363" i="11"/>
  <c r="N363" i="11" s="1"/>
  <c r="C204" i="11"/>
  <c r="N204" i="11" s="1"/>
  <c r="C337" i="11"/>
  <c r="N337" i="11" s="1"/>
  <c r="C355" i="11"/>
  <c r="N355" i="11" s="1"/>
  <c r="C361" i="11"/>
  <c r="N361" i="11" s="1"/>
  <c r="C217" i="11"/>
  <c r="N217" i="11" s="1"/>
  <c r="C223" i="11"/>
  <c r="N223" i="11" s="1"/>
  <c r="C263" i="11"/>
  <c r="N263" i="11" s="1"/>
  <c r="C341" i="11"/>
  <c r="N341" i="11" s="1"/>
  <c r="C345" i="11"/>
  <c r="N345" i="11" s="1"/>
  <c r="C347" i="11"/>
  <c r="N347" i="11" s="1"/>
  <c r="C210" i="11"/>
  <c r="N210" i="11" s="1"/>
  <c r="C282" i="11"/>
  <c r="N282" i="11" s="1"/>
  <c r="C293" i="11"/>
  <c r="N293" i="11" s="1"/>
  <c r="C201" i="11"/>
  <c r="N201" i="11" s="1"/>
  <c r="C313" i="11"/>
  <c r="N313" i="11" s="1"/>
  <c r="C320" i="11"/>
  <c r="N320" i="11" s="1"/>
  <c r="C192" i="11"/>
  <c r="N192" i="11" s="1"/>
  <c r="C208" i="11"/>
  <c r="N208" i="11" s="1"/>
  <c r="C254" i="11"/>
  <c r="N254" i="11" s="1"/>
  <c r="C353" i="11"/>
  <c r="N353" i="11" s="1"/>
  <c r="C199" i="11"/>
  <c r="N199" i="11" s="1"/>
  <c r="C311" i="11"/>
  <c r="N311" i="11" s="1"/>
  <c r="C242" i="11"/>
  <c r="N242" i="11" s="1"/>
  <c r="C309" i="11"/>
  <c r="N309" i="11" s="1"/>
  <c r="C340" i="11"/>
  <c r="N340" i="11" s="1"/>
  <c r="C364" i="11"/>
  <c r="N364" i="11" s="1"/>
  <c r="C197" i="11"/>
  <c r="N197" i="11" s="1"/>
  <c r="C259" i="11"/>
  <c r="N259" i="11" s="1"/>
  <c r="C300" i="11"/>
  <c r="N300" i="11" s="1"/>
  <c r="C329" i="11"/>
  <c r="N329" i="11" s="1"/>
  <c r="C222" i="11"/>
  <c r="N222" i="11" s="1"/>
  <c r="C257" i="11"/>
  <c r="N257" i="11" s="1"/>
  <c r="C323" i="11"/>
  <c r="N323" i="11" s="1"/>
  <c r="C325" i="11"/>
  <c r="N325" i="11" s="1"/>
  <c r="C202" i="11"/>
  <c r="N202" i="11" s="1"/>
  <c r="C281" i="11"/>
  <c r="N281" i="11" s="1"/>
  <c r="C314" i="11"/>
  <c r="N314" i="11" s="1"/>
  <c r="C191" i="11"/>
  <c r="N191" i="11" s="1"/>
  <c r="C270" i="11"/>
  <c r="N270" i="11" s="1"/>
  <c r="C304" i="11"/>
  <c r="N304" i="11" s="1"/>
  <c r="C234" i="11"/>
  <c r="N234" i="11" s="1"/>
  <c r="C268" i="11"/>
  <c r="N268" i="11" s="1"/>
  <c r="C297" i="11"/>
  <c r="N297" i="11" s="1"/>
  <c r="C365" i="11"/>
  <c r="N365" i="11" s="1"/>
  <c r="C279" i="11"/>
  <c r="N279" i="11" s="1"/>
  <c r="C288" i="11"/>
  <c r="N288" i="11" s="1"/>
  <c r="C358" i="11"/>
  <c r="N358" i="11" s="1"/>
  <c r="C232" i="11"/>
  <c r="N232" i="11" s="1"/>
  <c r="C295" i="11"/>
  <c r="N295" i="11" s="1"/>
  <c r="C356" i="11"/>
  <c r="N356" i="11" s="1"/>
  <c r="C284" i="11"/>
  <c r="N284" i="11" s="1"/>
  <c r="C286" i="11"/>
  <c r="N286" i="11" s="1"/>
  <c r="C343" i="11"/>
  <c r="N343" i="11" s="1"/>
  <c r="C354" i="11"/>
  <c r="N354" i="11" s="1"/>
  <c r="C330" i="11"/>
  <c r="N330" i="11" s="1"/>
  <c r="C274" i="11"/>
  <c r="N274" i="11" s="1"/>
  <c r="C198" i="11"/>
  <c r="N198" i="11" s="1"/>
  <c r="C272" i="11"/>
  <c r="N272" i="11" s="1"/>
  <c r="C352" i="11"/>
  <c r="N352" i="11" s="1"/>
  <c r="C249" i="11"/>
  <c r="N249" i="11" s="1"/>
  <c r="C200" i="11"/>
  <c r="N200" i="11" s="1"/>
  <c r="C276" i="11"/>
  <c r="N276" i="11" s="1"/>
  <c r="C245" i="11"/>
  <c r="N245" i="11" s="1"/>
  <c r="C243" i="11"/>
  <c r="N243" i="11" s="1"/>
  <c r="C350" i="11"/>
  <c r="N350" i="11" s="1"/>
  <c r="C231" i="11"/>
  <c r="N231" i="11" s="1"/>
  <c r="C348" i="11"/>
  <c r="N348" i="11" s="1"/>
  <c r="C322" i="11"/>
  <c r="N322" i="11" s="1"/>
  <c r="C253" i="11"/>
  <c r="N253" i="11" s="1"/>
  <c r="C327" i="11"/>
  <c r="N327" i="11" s="1"/>
  <c r="C224" i="11"/>
  <c r="N224" i="11" s="1"/>
  <c r="C251" i="11"/>
  <c r="N251" i="11" s="1"/>
  <c r="C247" i="11"/>
  <c r="N247" i="11" s="1"/>
  <c r="C346" i="11"/>
  <c r="N346" i="11" s="1"/>
  <c r="D210" i="11"/>
  <c r="D219" i="11"/>
  <c r="D226" i="11"/>
  <c r="D244" i="11"/>
  <c r="D253" i="11"/>
  <c r="D260" i="11"/>
  <c r="D276" i="11"/>
  <c r="D292" i="11"/>
  <c r="D301" i="11"/>
  <c r="D317" i="11"/>
  <c r="D340" i="11"/>
  <c r="D347" i="11"/>
  <c r="D354" i="11"/>
  <c r="D194" i="11"/>
  <c r="D203" i="11"/>
  <c r="D269" i="11"/>
  <c r="D310" i="11"/>
  <c r="D333" i="11"/>
  <c r="D187" i="11"/>
  <c r="D228" i="11"/>
  <c r="D237" i="11"/>
  <c r="D246" i="11"/>
  <c r="D278" i="11"/>
  <c r="D294" i="11"/>
  <c r="D303" i="11"/>
  <c r="D319" i="11"/>
  <c r="D326" i="11"/>
  <c r="D361" i="11"/>
  <c r="D205" i="11"/>
  <c r="D212" i="11"/>
  <c r="D221" i="11"/>
  <c r="D255" i="11"/>
  <c r="D262" i="11"/>
  <c r="D287" i="11"/>
  <c r="D198" i="11"/>
  <c r="D207" i="11"/>
  <c r="D232" i="11"/>
  <c r="D257" i="11"/>
  <c r="D273" i="11"/>
  <c r="D282" i="11"/>
  <c r="D314" i="11"/>
  <c r="D330" i="11"/>
  <c r="D337" i="11"/>
  <c r="D344" i="11"/>
  <c r="D351" i="11"/>
  <c r="D201" i="11"/>
  <c r="D234" i="11"/>
  <c r="D263" i="11"/>
  <c r="D286" i="11"/>
  <c r="D311" i="11"/>
  <c r="D313" i="11"/>
  <c r="D332" i="11"/>
  <c r="D334" i="11"/>
  <c r="D349" i="11"/>
  <c r="D184" i="11"/>
  <c r="D261" i="11"/>
  <c r="D265" i="11"/>
  <c r="D290" i="11"/>
  <c r="D315" i="11"/>
  <c r="D336" i="11"/>
  <c r="D209" i="11"/>
  <c r="D238" i="11"/>
  <c r="D240" i="11"/>
  <c r="D321" i="11"/>
  <c r="D360" i="11"/>
  <c r="D188" i="11"/>
  <c r="D213" i="11"/>
  <c r="D236" i="11"/>
  <c r="D192" i="11"/>
  <c r="D223" i="11"/>
  <c r="D250" i="11"/>
  <c r="D279" i="11"/>
  <c r="D281" i="11"/>
  <c r="D300" i="11"/>
  <c r="D304" i="11"/>
  <c r="D325" i="11"/>
  <c r="D327" i="11"/>
  <c r="D329" i="11"/>
  <c r="D355" i="11"/>
  <c r="D196" i="11"/>
  <c r="D277" i="11"/>
  <c r="D283" i="11"/>
  <c r="D302" i="11"/>
  <c r="D306" i="11"/>
  <c r="D357" i="11"/>
  <c r="D200" i="11"/>
  <c r="D229" i="11"/>
  <c r="D231" i="11"/>
  <c r="D254" i="11"/>
  <c r="D258" i="11"/>
  <c r="D289" i="11"/>
  <c r="D312" i="11"/>
  <c r="D335" i="11"/>
  <c r="D346" i="11"/>
  <c r="D216" i="11"/>
  <c r="D222" i="11"/>
  <c r="D224" i="11"/>
  <c r="D348" i="11"/>
  <c r="D189" i="11"/>
  <c r="D191" i="11"/>
  <c r="D197" i="11"/>
  <c r="D199" i="11"/>
  <c r="D293" i="11"/>
  <c r="D295" i="11"/>
  <c r="D297" i="11"/>
  <c r="D320" i="11"/>
  <c r="D322" i="11"/>
  <c r="D193" i="11"/>
  <c r="D195" i="11"/>
  <c r="D256" i="11"/>
  <c r="D285" i="11"/>
  <c r="D291" i="11"/>
  <c r="D299" i="11"/>
  <c r="D318" i="11"/>
  <c r="D324" i="11"/>
  <c r="D235" i="11"/>
  <c r="D316" i="11"/>
  <c r="D208" i="11"/>
  <c r="D252" i="11"/>
  <c r="D353" i="11"/>
  <c r="D185" i="11"/>
  <c r="D206" i="11"/>
  <c r="D275" i="11"/>
  <c r="D308" i="11"/>
  <c r="D339" i="11"/>
  <c r="D363" i="11"/>
  <c r="D204" i="11"/>
  <c r="D225" i="11"/>
  <c r="D359" i="11"/>
  <c r="D217" i="11"/>
  <c r="D280" i="11"/>
  <c r="D342" i="11"/>
  <c r="D190" i="11"/>
  <c r="D215" i="11"/>
  <c r="D248" i="11"/>
  <c r="D331" i="11"/>
  <c r="D242" i="11"/>
  <c r="D309" i="11"/>
  <c r="D338" i="11"/>
  <c r="D362" i="11"/>
  <c r="D364" i="11"/>
  <c r="D305" i="11"/>
  <c r="D211" i="11"/>
  <c r="D264" i="11"/>
  <c r="D323" i="11"/>
  <c r="D186" i="11"/>
  <c r="D220" i="11"/>
  <c r="D243" i="11"/>
  <c r="D272" i="11"/>
  <c r="D328" i="11"/>
  <c r="D241" i="11"/>
  <c r="D270" i="11"/>
  <c r="D239" i="11"/>
  <c r="D268" i="11"/>
  <c r="D365" i="11"/>
  <c r="D266" i="11"/>
  <c r="D288" i="11"/>
  <c r="D358" i="11"/>
  <c r="D218" i="11"/>
  <c r="D230" i="11"/>
  <c r="D259" i="11"/>
  <c r="D345" i="11"/>
  <c r="D356" i="11"/>
  <c r="D284" i="11"/>
  <c r="D307" i="11"/>
  <c r="D202" i="11"/>
  <c r="D233" i="11"/>
  <c r="D267" i="11"/>
  <c r="D296" i="11"/>
  <c r="D227" i="11"/>
  <c r="D274" i="11"/>
  <c r="D251" i="11"/>
  <c r="D350" i="11"/>
  <c r="D245" i="11"/>
  <c r="D352" i="11"/>
  <c r="D343" i="11"/>
  <c r="D214" i="11"/>
  <c r="D341" i="11"/>
  <c r="D298" i="11"/>
  <c r="D271" i="11"/>
  <c r="D249" i="11"/>
  <c r="D247" i="11"/>
  <c r="B1106" i="11"/>
  <c r="B1113" i="11"/>
  <c r="B1146" i="11"/>
  <c r="B1094" i="11"/>
  <c r="B1120" i="11"/>
  <c r="B1127" i="11"/>
  <c r="B1124" i="11"/>
  <c r="B1131" i="11"/>
  <c r="B1150" i="11"/>
  <c r="B1102" i="11"/>
  <c r="B1122" i="11"/>
  <c r="B1133" i="11"/>
  <c r="B1156" i="11"/>
  <c r="B1163" i="11"/>
  <c r="B1149" i="11"/>
  <c r="B1170" i="11"/>
  <c r="B1182" i="11"/>
  <c r="B1189" i="11"/>
  <c r="B1208" i="11"/>
  <c r="B1215" i="11"/>
  <c r="B1260" i="11"/>
  <c r="B1095" i="11"/>
  <c r="B1104" i="11"/>
  <c r="B1142" i="11"/>
  <c r="B1196" i="11"/>
  <c r="B1222" i="11"/>
  <c r="B1229" i="11"/>
  <c r="B1236" i="11"/>
  <c r="B1267" i="11"/>
  <c r="B1224" i="11"/>
  <c r="B1250" i="11"/>
  <c r="B1248" i="11"/>
  <c r="B1274" i="11"/>
  <c r="B1115" i="11"/>
  <c r="B1126" i="11"/>
  <c r="B1135" i="11"/>
  <c r="B1151" i="11"/>
  <c r="B1158" i="11"/>
  <c r="B1165" i="11"/>
  <c r="B1177" i="11"/>
  <c r="B1210" i="11"/>
  <c r="B1255" i="11"/>
  <c r="B1144" i="11"/>
  <c r="B1172" i="11"/>
  <c r="B1184" i="11"/>
  <c r="B1191" i="11"/>
  <c r="B1203" i="11"/>
  <c r="B1217" i="11"/>
  <c r="B1243" i="11"/>
  <c r="B1262" i="11"/>
  <c r="B1231" i="11"/>
  <c r="B1128" i="11"/>
  <c r="B1097" i="11"/>
  <c r="B1108" i="11"/>
  <c r="B1117" i="11"/>
  <c r="B1137" i="11"/>
  <c r="B1160" i="11"/>
  <c r="B1167" i="11"/>
  <c r="B1179" i="11"/>
  <c r="B1198" i="11"/>
  <c r="B1205" i="11"/>
  <c r="B1212" i="11"/>
  <c r="B1099" i="11"/>
  <c r="B1101" i="11"/>
  <c r="B1110" i="11"/>
  <c r="B1130" i="11"/>
  <c r="B1139" i="11"/>
  <c r="B1193" i="11"/>
  <c r="B1200" i="11"/>
  <c r="B1226" i="11"/>
  <c r="B1233" i="11"/>
  <c r="B1252" i="11"/>
  <c r="B1271" i="11"/>
  <c r="B1121" i="11"/>
  <c r="B1132" i="11"/>
  <c r="B1162" i="11"/>
  <c r="B1169" i="11"/>
  <c r="B1181" i="11"/>
  <c r="B1207" i="11"/>
  <c r="B1214" i="11"/>
  <c r="B1112" i="11"/>
  <c r="B1141" i="11"/>
  <c r="B1148" i="11"/>
  <c r="B1155" i="11"/>
  <c r="B1188" i="11"/>
  <c r="B1195" i="11"/>
  <c r="B1103" i="11"/>
  <c r="B1123" i="11"/>
  <c r="B1171" i="11"/>
  <c r="B1190" i="11"/>
  <c r="B1202" i="11"/>
  <c r="B1209" i="11"/>
  <c r="B1242" i="11"/>
  <c r="B1261" i="11"/>
  <c r="B1105" i="11"/>
  <c r="B1173" i="11"/>
  <c r="B1234" i="11"/>
  <c r="B1265" i="11"/>
  <c r="B1270" i="11"/>
  <c r="B1100" i="11"/>
  <c r="B1175" i="11"/>
  <c r="B1192" i="11"/>
  <c r="B1194" i="11"/>
  <c r="B1238" i="11"/>
  <c r="B1269" i="11"/>
  <c r="B1241" i="11"/>
  <c r="B1096" i="11"/>
  <c r="B1098" i="11"/>
  <c r="B1240" i="11"/>
  <c r="B1244" i="11"/>
  <c r="B1273" i="11"/>
  <c r="B1237" i="11"/>
  <c r="B1268" i="11"/>
  <c r="B1174" i="11"/>
  <c r="B1235" i="11"/>
  <c r="B1166" i="11"/>
  <c r="B1164" i="11"/>
  <c r="B1204" i="11"/>
  <c r="B1247" i="11"/>
  <c r="B1257" i="11"/>
  <c r="B1152" i="11"/>
  <c r="B1154" i="11"/>
  <c r="B1157" i="11"/>
  <c r="B1266" i="11"/>
  <c r="B1239" i="11"/>
  <c r="B1245" i="11"/>
  <c r="B1218" i="11"/>
  <c r="B1107" i="11"/>
  <c r="B1109" i="11"/>
  <c r="B1111" i="11"/>
  <c r="B1246" i="11"/>
  <c r="B1211" i="11"/>
  <c r="B1256" i="11"/>
  <c r="B1187" i="11"/>
  <c r="B1228" i="11"/>
  <c r="B1253" i="11"/>
  <c r="B1223" i="11"/>
  <c r="B1114" i="11"/>
  <c r="B1168" i="11"/>
  <c r="B1186" i="11"/>
  <c r="B1213" i="11"/>
  <c r="B1219" i="11"/>
  <c r="B1221" i="11"/>
  <c r="B1275" i="11"/>
  <c r="B1197" i="11"/>
  <c r="B1199" i="11"/>
  <c r="B1201" i="11"/>
  <c r="B1264" i="11"/>
  <c r="B1263" i="11"/>
  <c r="B1159" i="11"/>
  <c r="B1161" i="11"/>
  <c r="B1225" i="11"/>
  <c r="B1227" i="11"/>
  <c r="B1254" i="11"/>
  <c r="B1258" i="11"/>
  <c r="B1116" i="11"/>
  <c r="B1176" i="11"/>
  <c r="B1153" i="11"/>
  <c r="B1249" i="11"/>
  <c r="B1216" i="11"/>
  <c r="B1220" i="11"/>
  <c r="B1134" i="11"/>
  <c r="B1118" i="11"/>
  <c r="B1129" i="11"/>
  <c r="B1178" i="11"/>
  <c r="B1180" i="11"/>
  <c r="B1125" i="11"/>
  <c r="B1230" i="11"/>
  <c r="B1143" i="11"/>
  <c r="B1259" i="11"/>
  <c r="B1272" i="11"/>
  <c r="B1145" i="11"/>
  <c r="B1206" i="11"/>
  <c r="B1136" i="11"/>
  <c r="B1138" i="11"/>
  <c r="B1140" i="11"/>
  <c r="B1232" i="11"/>
  <c r="B1185" i="11"/>
  <c r="B1251" i="11"/>
  <c r="B1183" i="11"/>
  <c r="B1147" i="11"/>
  <c r="B1119" i="11"/>
  <c r="D750" i="11"/>
  <c r="D773" i="11"/>
  <c r="D787" i="11"/>
  <c r="D833" i="11"/>
  <c r="D842" i="11"/>
  <c r="D858" i="11"/>
  <c r="D743" i="11"/>
  <c r="D757" i="11"/>
  <c r="D766" i="11"/>
  <c r="D819" i="11"/>
  <c r="D826" i="11"/>
  <c r="D745" i="11"/>
  <c r="D759" i="11"/>
  <c r="D768" i="11"/>
  <c r="D828" i="11"/>
  <c r="D752" i="11"/>
  <c r="D777" i="11"/>
  <c r="D805" i="11"/>
  <c r="D814" i="11"/>
  <c r="D821" i="11"/>
  <c r="D837" i="11"/>
  <c r="D853" i="11"/>
  <c r="D731" i="11"/>
  <c r="D738" i="11"/>
  <c r="D770" i="11"/>
  <c r="D784" i="11"/>
  <c r="D791" i="11"/>
  <c r="D798" i="11"/>
  <c r="D846" i="11"/>
  <c r="D754" i="11"/>
  <c r="D761" i="11"/>
  <c r="D807" i="11"/>
  <c r="D830" i="11"/>
  <c r="D732" i="11"/>
  <c r="D763" i="11"/>
  <c r="D786" i="11"/>
  <c r="D817" i="11"/>
  <c r="D857" i="11"/>
  <c r="D889" i="11"/>
  <c r="D896" i="11"/>
  <c r="D903" i="11"/>
  <c r="D734" i="11"/>
  <c r="D788" i="11"/>
  <c r="D792" i="11"/>
  <c r="D823" i="11"/>
  <c r="D859" i="11"/>
  <c r="D868" i="11"/>
  <c r="D882" i="11"/>
  <c r="D736" i="11"/>
  <c r="D740" i="11"/>
  <c r="D765" i="11"/>
  <c r="D767" i="11"/>
  <c r="D769" i="11"/>
  <c r="D771" i="11"/>
  <c r="D790" i="11"/>
  <c r="D794" i="11"/>
  <c r="D742" i="11"/>
  <c r="D744" i="11"/>
  <c r="D839" i="11"/>
  <c r="D852" i="11"/>
  <c r="D863" i="11"/>
  <c r="D907" i="11"/>
  <c r="D746" i="11"/>
  <c r="D748" i="11"/>
  <c r="D808" i="11"/>
  <c r="D854" i="11"/>
  <c r="D879" i="11"/>
  <c r="D886" i="11"/>
  <c r="D893" i="11"/>
  <c r="D900" i="11"/>
  <c r="D783" i="11"/>
  <c r="D785" i="11"/>
  <c r="D843" i="11"/>
  <c r="D845" i="11"/>
  <c r="D856" i="11"/>
  <c r="D867" i="11"/>
  <c r="D881" i="11"/>
  <c r="D888" i="11"/>
  <c r="D895" i="11"/>
  <c r="D902" i="11"/>
  <c r="D911" i="11"/>
  <c r="D730" i="11"/>
  <c r="D797" i="11"/>
  <c r="D801" i="11"/>
  <c r="D824" i="11"/>
  <c r="D872" i="11"/>
  <c r="D822" i="11"/>
  <c r="D810" i="11"/>
  <c r="D820" i="11"/>
  <c r="D874" i="11"/>
  <c r="D747" i="11"/>
  <c r="D749" i="11"/>
  <c r="D789" i="11"/>
  <c r="D812" i="11"/>
  <c r="D816" i="11"/>
  <c r="D876" i="11"/>
  <c r="D897" i="11"/>
  <c r="D751" i="11"/>
  <c r="D753" i="11"/>
  <c r="D755" i="11"/>
  <c r="D818" i="11"/>
  <c r="D861" i="11"/>
  <c r="D899" i="11"/>
  <c r="D905" i="11"/>
  <c r="D741" i="11"/>
  <c r="D775" i="11"/>
  <c r="D806" i="11"/>
  <c r="D835" i="11"/>
  <c r="D847" i="11"/>
  <c r="D849" i="11"/>
  <c r="D865" i="11"/>
  <c r="D880" i="11"/>
  <c r="D909" i="11"/>
  <c r="D733" i="11"/>
  <c r="D735" i="11"/>
  <c r="D762" i="11"/>
  <c r="D781" i="11"/>
  <c r="D800" i="11"/>
  <c r="D825" i="11"/>
  <c r="D827" i="11"/>
  <c r="D802" i="11"/>
  <c r="D890" i="11"/>
  <c r="D873" i="11"/>
  <c r="D875" i="11"/>
  <c r="D799" i="11"/>
  <c r="D739" i="11"/>
  <c r="D793" i="11"/>
  <c r="D795" i="11"/>
  <c r="D815" i="11"/>
  <c r="D831" i="11"/>
  <c r="D892" i="11"/>
  <c r="D894" i="11"/>
  <c r="D737" i="11"/>
  <c r="D760" i="11"/>
  <c r="D813" i="11"/>
  <c r="D884" i="11"/>
  <c r="D782" i="11"/>
  <c r="D829" i="11"/>
  <c r="D848" i="11"/>
  <c r="D850" i="11"/>
  <c r="D869" i="11"/>
  <c r="D776" i="11"/>
  <c r="D778" i="11"/>
  <c r="D804" i="11"/>
  <c r="D811" i="11"/>
  <c r="D871" i="11"/>
  <c r="D758" i="11"/>
  <c r="D774" i="11"/>
  <c r="D780" i="11"/>
  <c r="D878" i="11"/>
  <c r="D901" i="11"/>
  <c r="D772" i="11"/>
  <c r="D809" i="11"/>
  <c r="D844" i="11"/>
  <c r="D756" i="11"/>
  <c r="D840" i="11"/>
  <c r="D796" i="11"/>
  <c r="D838" i="11"/>
  <c r="D836" i="11"/>
  <c r="D855" i="11"/>
  <c r="D891" i="11"/>
  <c r="D832" i="11"/>
  <c r="D834" i="11"/>
  <c r="D851" i="11"/>
  <c r="D910" i="11"/>
  <c r="D779" i="11"/>
  <c r="D883" i="11"/>
  <c r="D906" i="11"/>
  <c r="D908" i="11"/>
  <c r="D764" i="11"/>
  <c r="D898" i="11"/>
  <c r="D803" i="11"/>
  <c r="D864" i="11"/>
  <c r="D877" i="11"/>
  <c r="D862" i="11"/>
  <c r="D885" i="11"/>
  <c r="D860" i="11"/>
  <c r="D841" i="11"/>
  <c r="D887" i="11"/>
  <c r="D904" i="11"/>
  <c r="D870" i="11"/>
  <c r="D866" i="11"/>
  <c r="D912" i="11"/>
  <c r="D926" i="11"/>
  <c r="D942" i="11"/>
  <c r="D979" i="11"/>
  <c r="D986" i="11"/>
  <c r="D993" i="11"/>
  <c r="D1009" i="11"/>
  <c r="D1016" i="11"/>
  <c r="D935" i="11"/>
  <c r="D951" i="11"/>
  <c r="D958" i="11"/>
  <c r="D965" i="11"/>
  <c r="D923" i="11"/>
  <c r="D930" i="11"/>
  <c r="D939" i="11"/>
  <c r="D946" i="11"/>
  <c r="D969" i="11"/>
  <c r="D976" i="11"/>
  <c r="D997" i="11"/>
  <c r="D916" i="11"/>
  <c r="D955" i="11"/>
  <c r="D962" i="11"/>
  <c r="D983" i="11"/>
  <c r="D990" i="11"/>
  <c r="D1006" i="11"/>
  <c r="D1013" i="11"/>
  <c r="D950" i="11"/>
  <c r="D957" i="11"/>
  <c r="D964" i="11"/>
  <c r="D978" i="11"/>
  <c r="D985" i="11"/>
  <c r="D1008" i="11"/>
  <c r="D1031" i="11"/>
  <c r="D922" i="11"/>
  <c r="D947" i="11"/>
  <c r="D949" i="11"/>
  <c r="D968" i="11"/>
  <c r="D1021" i="11"/>
  <c r="D1030" i="11"/>
  <c r="D1041" i="11"/>
  <c r="D1062" i="11"/>
  <c r="D1069" i="11"/>
  <c r="D1078" i="11"/>
  <c r="D1092" i="11"/>
  <c r="D924" i="11"/>
  <c r="D928" i="11"/>
  <c r="D987" i="11"/>
  <c r="D1010" i="11"/>
  <c r="D1032" i="11"/>
  <c r="D1050" i="11"/>
  <c r="D972" i="11"/>
  <c r="D974" i="11"/>
  <c r="D991" i="11"/>
  <c r="D995" i="11"/>
  <c r="D1012" i="11"/>
  <c r="D1023" i="11"/>
  <c r="D1034" i="11"/>
  <c r="D1043" i="11"/>
  <c r="D1064" i="11"/>
  <c r="D1071" i="11"/>
  <c r="D1087" i="11"/>
  <c r="D915" i="11"/>
  <c r="D938" i="11"/>
  <c r="D1001" i="11"/>
  <c r="D1018" i="11"/>
  <c r="D1036" i="11"/>
  <c r="D1066" i="11"/>
  <c r="D917" i="11"/>
  <c r="D940" i="11"/>
  <c r="D944" i="11"/>
  <c r="D961" i="11"/>
  <c r="D1027" i="11"/>
  <c r="D1054" i="11"/>
  <c r="D1075" i="11"/>
  <c r="D919" i="11"/>
  <c r="D925" i="11"/>
  <c r="D988" i="11"/>
  <c r="D1022" i="11"/>
  <c r="D1055" i="11"/>
  <c r="D921" i="11"/>
  <c r="D980" i="11"/>
  <c r="D1026" i="11"/>
  <c r="D1028" i="11"/>
  <c r="D1038" i="11"/>
  <c r="D1057" i="11"/>
  <c r="D1070" i="11"/>
  <c r="D1072" i="11"/>
  <c r="D1091" i="11"/>
  <c r="D913" i="11"/>
  <c r="D966" i="11"/>
  <c r="D970" i="11"/>
  <c r="D982" i="11"/>
  <c r="D984" i="11"/>
  <c r="D1040" i="11"/>
  <c r="D1074" i="11"/>
  <c r="D1076" i="11"/>
  <c r="D1080" i="11"/>
  <c r="D948" i="11"/>
  <c r="D952" i="11"/>
  <c r="D954" i="11"/>
  <c r="D960" i="11"/>
  <c r="D1042" i="11"/>
  <c r="D1044" i="11"/>
  <c r="D1059" i="11"/>
  <c r="D956" i="11"/>
  <c r="D1093" i="11"/>
  <c r="D1046" i="11"/>
  <c r="D1048" i="11"/>
  <c r="D1061" i="11"/>
  <c r="D1082" i="11"/>
  <c r="D999" i="11"/>
  <c r="D1084" i="11"/>
  <c r="D932" i="11"/>
  <c r="D936" i="11"/>
  <c r="D1003" i="11"/>
  <c r="D1052" i="11"/>
  <c r="D1063" i="11"/>
  <c r="D934" i="11"/>
  <c r="D1011" i="11"/>
  <c r="D1015" i="11"/>
  <c r="D1017" i="11"/>
  <c r="D1019" i="11"/>
  <c r="D1065" i="11"/>
  <c r="D989" i="11"/>
  <c r="D1005" i="11"/>
  <c r="D1007" i="11"/>
  <c r="D1025" i="11"/>
  <c r="D1067" i="11"/>
  <c r="D1086" i="11"/>
  <c r="D1088" i="11"/>
  <c r="D1090" i="11"/>
  <c r="D918" i="11"/>
  <c r="D920" i="11"/>
  <c r="D981" i="11"/>
  <c r="D1029" i="11"/>
  <c r="D1033" i="11"/>
  <c r="D1035" i="11"/>
  <c r="D1073" i="11"/>
  <c r="D914" i="11"/>
  <c r="D953" i="11"/>
  <c r="D963" i="11"/>
  <c r="D967" i="11"/>
  <c r="D971" i="11"/>
  <c r="D973" i="11"/>
  <c r="D975" i="11"/>
  <c r="D1037" i="11"/>
  <c r="D1039" i="11"/>
  <c r="D959" i="11"/>
  <c r="D1045" i="11"/>
  <c r="D1058" i="11"/>
  <c r="D1079" i="11"/>
  <c r="D945" i="11"/>
  <c r="D977" i="11"/>
  <c r="D1047" i="11"/>
  <c r="D1081" i="11"/>
  <c r="D927" i="11"/>
  <c r="D1024" i="11"/>
  <c r="D1053" i="11"/>
  <c r="D1068" i="11"/>
  <c r="D929" i="11"/>
  <c r="D937" i="11"/>
  <c r="D992" i="11"/>
  <c r="D1089" i="11"/>
  <c r="D1049" i="11"/>
  <c r="D1002" i="11"/>
  <c r="D933" i="11"/>
  <c r="D1085" i="11"/>
  <c r="D1060" i="11"/>
  <c r="D1077" i="11"/>
  <c r="D998" i="11"/>
  <c r="D1083" i="11"/>
  <c r="D943" i="11"/>
  <c r="D1000" i="11"/>
  <c r="D1004" i="11"/>
  <c r="D941" i="11"/>
  <c r="D1051" i="11"/>
  <c r="D996" i="11"/>
  <c r="D1020" i="11"/>
  <c r="D1056" i="11"/>
  <c r="D931" i="11"/>
  <c r="D994" i="11"/>
  <c r="D1014" i="11"/>
  <c r="B2" i="11"/>
  <c r="B25" i="11"/>
  <c r="B34" i="11"/>
  <c r="B66" i="11"/>
  <c r="B73" i="11"/>
  <c r="B105" i="11"/>
  <c r="B112" i="11"/>
  <c r="B121" i="11"/>
  <c r="B137" i="11"/>
  <c r="B162" i="11"/>
  <c r="B18" i="11"/>
  <c r="B41" i="11"/>
  <c r="B50" i="11"/>
  <c r="B59" i="11"/>
  <c r="B82" i="11"/>
  <c r="B98" i="11"/>
  <c r="B130" i="11"/>
  <c r="B146" i="11"/>
  <c r="B155" i="11"/>
  <c r="B171" i="11"/>
  <c r="B180" i="11"/>
  <c r="B4" i="11"/>
  <c r="B11" i="11"/>
  <c r="B75" i="11"/>
  <c r="B114" i="11"/>
  <c r="B123" i="11"/>
  <c r="B139" i="11"/>
  <c r="B164" i="11"/>
  <c r="B20" i="11"/>
  <c r="B27" i="11"/>
  <c r="B36" i="11"/>
  <c r="B43" i="11"/>
  <c r="B52" i="11"/>
  <c r="B68" i="11"/>
  <c r="B84" i="11"/>
  <c r="B91" i="11"/>
  <c r="B107" i="11"/>
  <c r="B132" i="11"/>
  <c r="B148" i="11"/>
  <c r="B157" i="11"/>
  <c r="B173" i="11"/>
  <c r="B38" i="11"/>
  <c r="B45" i="11"/>
  <c r="B86" i="11"/>
  <c r="B118" i="11"/>
  <c r="B6" i="11"/>
  <c r="B23" i="11"/>
  <c r="B46" i="11"/>
  <c r="B88" i="11"/>
  <c r="B111" i="11"/>
  <c r="B113" i="11"/>
  <c r="B115" i="11"/>
  <c r="B136" i="11"/>
  <c r="B138" i="11"/>
  <c r="B140" i="11"/>
  <c r="B8" i="11"/>
  <c r="B71" i="11"/>
  <c r="B90" i="11"/>
  <c r="B117" i="11"/>
  <c r="B161" i="11"/>
  <c r="B163" i="11"/>
  <c r="B165" i="11"/>
  <c r="B10" i="11"/>
  <c r="B29" i="11"/>
  <c r="B48" i="11"/>
  <c r="B54" i="11"/>
  <c r="B92" i="11"/>
  <c r="B119" i="11"/>
  <c r="B142" i="11"/>
  <c r="B12" i="11"/>
  <c r="B31" i="11"/>
  <c r="B35" i="11"/>
  <c r="B94" i="11"/>
  <c r="B167" i="11"/>
  <c r="B16" i="11"/>
  <c r="B39" i="11"/>
  <c r="B62" i="11"/>
  <c r="B83" i="11"/>
  <c r="B96" i="11"/>
  <c r="B102" i="11"/>
  <c r="B106" i="11"/>
  <c r="B131" i="11"/>
  <c r="B150" i="11"/>
  <c r="B175" i="11"/>
  <c r="B81" i="11"/>
  <c r="B85" i="11"/>
  <c r="B104" i="11"/>
  <c r="B108" i="11"/>
  <c r="B127" i="11"/>
  <c r="B129" i="11"/>
  <c r="B133" i="11"/>
  <c r="B152" i="11"/>
  <c r="B156" i="11"/>
  <c r="B5" i="11"/>
  <c r="B22" i="11"/>
  <c r="B87" i="11"/>
  <c r="B110" i="11"/>
  <c r="B183" i="11"/>
  <c r="B100" i="11"/>
  <c r="B134" i="11"/>
  <c r="B159" i="11"/>
  <c r="B13" i="11"/>
  <c r="B15" i="11"/>
  <c r="B17" i="11"/>
  <c r="B21" i="11"/>
  <c r="B77" i="11"/>
  <c r="B166" i="11"/>
  <c r="B168" i="11"/>
  <c r="B170" i="11"/>
  <c r="B178" i="11"/>
  <c r="B79" i="11"/>
  <c r="B143" i="11"/>
  <c r="B151" i="11"/>
  <c r="B153" i="11"/>
  <c r="B42" i="11"/>
  <c r="B44" i="11"/>
  <c r="B69" i="11"/>
  <c r="B109" i="11"/>
  <c r="B120" i="11"/>
  <c r="B122" i="11"/>
  <c r="B124" i="11"/>
  <c r="B141" i="11"/>
  <c r="B147" i="11"/>
  <c r="B149" i="11"/>
  <c r="B30" i="11"/>
  <c r="B116" i="11"/>
  <c r="B3" i="11"/>
  <c r="B28" i="11"/>
  <c r="B32" i="11"/>
  <c r="B55" i="11"/>
  <c r="B26" i="11"/>
  <c r="B53" i="11"/>
  <c r="B57" i="11"/>
  <c r="B99" i="11"/>
  <c r="B101" i="11"/>
  <c r="B103" i="11"/>
  <c r="B160" i="11"/>
  <c r="B181" i="11"/>
  <c r="B58" i="11"/>
  <c r="B128" i="11"/>
  <c r="B144" i="11"/>
  <c r="B7" i="11"/>
  <c r="B14" i="11"/>
  <c r="B67" i="11"/>
  <c r="B89" i="11"/>
  <c r="B126" i="11"/>
  <c r="B135" i="11"/>
  <c r="B169" i="11"/>
  <c r="B176" i="11"/>
  <c r="B56" i="11"/>
  <c r="B19" i="11"/>
  <c r="B65" i="11"/>
  <c r="B80" i="11"/>
  <c r="B174" i="11"/>
  <c r="B37" i="11"/>
  <c r="B61" i="11"/>
  <c r="B72" i="11"/>
  <c r="B70" i="11"/>
  <c r="B179" i="11"/>
  <c r="B24" i="11"/>
  <c r="B33" i="11"/>
  <c r="B145" i="11"/>
  <c r="B125" i="11"/>
  <c r="B172" i="11"/>
  <c r="B78" i="11"/>
  <c r="B177" i="11"/>
  <c r="B97" i="11"/>
  <c r="B51" i="11"/>
  <c r="B154" i="11"/>
  <c r="B64" i="11"/>
  <c r="B74" i="11"/>
  <c r="B63" i="11"/>
  <c r="B182" i="11"/>
  <c r="B76" i="11"/>
  <c r="B95" i="11"/>
  <c r="B93" i="11"/>
  <c r="B47" i="11"/>
  <c r="B40" i="11"/>
  <c r="B49" i="11"/>
  <c r="B60" i="11"/>
  <c r="B158" i="11"/>
  <c r="B9" i="11"/>
  <c r="D1118" i="11"/>
  <c r="D1132" i="11"/>
  <c r="D1099" i="11"/>
  <c r="D1125" i="11"/>
  <c r="D1110" i="11"/>
  <c r="D1155" i="11"/>
  <c r="D1131" i="11"/>
  <c r="D1147" i="11"/>
  <c r="D1154" i="11"/>
  <c r="D1168" i="11"/>
  <c r="D1187" i="11"/>
  <c r="D1111" i="11"/>
  <c r="D1140" i="11"/>
  <c r="D1175" i="11"/>
  <c r="D1194" i="11"/>
  <c r="D1220" i="11"/>
  <c r="D1227" i="11"/>
  <c r="D1234" i="11"/>
  <c r="D1265" i="11"/>
  <c r="D1113" i="11"/>
  <c r="D1122" i="11"/>
  <c r="D1133" i="11"/>
  <c r="D1156" i="11"/>
  <c r="D1163" i="11"/>
  <c r="D1201" i="11"/>
  <c r="D1253" i="11"/>
  <c r="D1165" i="11"/>
  <c r="D1177" i="11"/>
  <c r="D1102" i="11"/>
  <c r="D1241" i="11"/>
  <c r="D1272" i="11"/>
  <c r="D1210" i="11"/>
  <c r="D1149" i="11"/>
  <c r="D1170" i="11"/>
  <c r="D1182" i="11"/>
  <c r="D1189" i="11"/>
  <c r="D1208" i="11"/>
  <c r="D1215" i="11"/>
  <c r="D1260" i="11"/>
  <c r="D1158" i="11"/>
  <c r="D1095" i="11"/>
  <c r="D1104" i="11"/>
  <c r="D1124" i="11"/>
  <c r="D1142" i="11"/>
  <c r="D1196" i="11"/>
  <c r="D1222" i="11"/>
  <c r="D1229" i="11"/>
  <c r="D1236" i="11"/>
  <c r="D1248" i="11"/>
  <c r="D1267" i="11"/>
  <c r="D1255" i="11"/>
  <c r="D1106" i="11"/>
  <c r="D1115" i="11"/>
  <c r="D1126" i="11"/>
  <c r="D1135" i="11"/>
  <c r="D1151" i="11"/>
  <c r="D1144" i="11"/>
  <c r="D1172" i="11"/>
  <c r="D1184" i="11"/>
  <c r="D1191" i="11"/>
  <c r="D1203" i="11"/>
  <c r="D1217" i="11"/>
  <c r="D1097" i="11"/>
  <c r="D1108" i="11"/>
  <c r="D1137" i="11"/>
  <c r="D1146" i="11"/>
  <c r="D1160" i="11"/>
  <c r="D1167" i="11"/>
  <c r="D1179" i="11"/>
  <c r="D1198" i="11"/>
  <c r="D1205" i="11"/>
  <c r="D1212" i="11"/>
  <c r="D1238" i="11"/>
  <c r="D1257" i="11"/>
  <c r="D1119" i="11"/>
  <c r="D1139" i="11"/>
  <c r="D1153" i="11"/>
  <c r="D1174" i="11"/>
  <c r="D1186" i="11"/>
  <c r="D1219" i="11"/>
  <c r="D1101" i="11"/>
  <c r="D1130" i="11"/>
  <c r="D1162" i="11"/>
  <c r="D1193" i="11"/>
  <c r="D1200" i="11"/>
  <c r="D1112" i="11"/>
  <c r="D1141" i="11"/>
  <c r="D1148" i="11"/>
  <c r="D1188" i="11"/>
  <c r="D1195" i="11"/>
  <c r="D1247" i="11"/>
  <c r="D1094" i="11"/>
  <c r="D1103" i="11"/>
  <c r="D1114" i="11"/>
  <c r="D1134" i="11"/>
  <c r="D1157" i="11"/>
  <c r="D1128" i="11"/>
  <c r="D1232" i="11"/>
  <c r="D1259" i="11"/>
  <c r="D1263" i="11"/>
  <c r="D1270" i="11"/>
  <c r="D1266" i="11"/>
  <c r="D1171" i="11"/>
  <c r="D1173" i="11"/>
  <c r="D1190" i="11"/>
  <c r="D1192" i="11"/>
  <c r="D1269" i="11"/>
  <c r="D1264" i="11"/>
  <c r="D1178" i="11"/>
  <c r="D1180" i="11"/>
  <c r="D1233" i="11"/>
  <c r="D1121" i="11"/>
  <c r="D1100" i="11"/>
  <c r="D1213" i="11"/>
  <c r="D1096" i="11"/>
  <c r="D1098" i="11"/>
  <c r="D1169" i="11"/>
  <c r="D1240" i="11"/>
  <c r="D1242" i="11"/>
  <c r="D1244" i="11"/>
  <c r="D1152" i="11"/>
  <c r="D1275" i="11"/>
  <c r="D1258" i="11"/>
  <c r="D1127" i="11"/>
  <c r="D1129" i="11"/>
  <c r="D1239" i="11"/>
  <c r="D1243" i="11"/>
  <c r="D1136" i="11"/>
  <c r="D1138" i="11"/>
  <c r="D1166" i="11"/>
  <c r="D1245" i="11"/>
  <c r="D1164" i="11"/>
  <c r="D1224" i="11"/>
  <c r="D1204" i="11"/>
  <c r="D1226" i="11"/>
  <c r="D1150" i="11"/>
  <c r="D1271" i="11"/>
  <c r="D1268" i="11"/>
  <c r="D1107" i="11"/>
  <c r="D1109" i="11"/>
  <c r="D1246" i="11"/>
  <c r="D1250" i="11"/>
  <c r="D1207" i="11"/>
  <c r="D1262" i="11"/>
  <c r="D1199" i="11"/>
  <c r="D1216" i="11"/>
  <c r="D1105" i="11"/>
  <c r="D1209" i="11"/>
  <c r="D1211" i="11"/>
  <c r="D1221" i="11"/>
  <c r="D1223" i="11"/>
  <c r="D1256" i="11"/>
  <c r="D1273" i="11"/>
  <c r="D1252" i="11"/>
  <c r="D1254" i="11"/>
  <c r="D1176" i="11"/>
  <c r="D1116" i="11"/>
  <c r="D1197" i="11"/>
  <c r="D1123" i="11"/>
  <c r="D1249" i="11"/>
  <c r="D1120" i="11"/>
  <c r="D1159" i="11"/>
  <c r="D1161" i="11"/>
  <c r="D1225" i="11"/>
  <c r="D1231" i="11"/>
  <c r="D1251" i="11"/>
  <c r="D1274" i="11"/>
  <c r="D1214" i="11"/>
  <c r="D1218" i="11"/>
  <c r="D1235" i="11"/>
  <c r="D1237" i="11"/>
  <c r="D1183" i="11"/>
  <c r="D1185" i="11"/>
  <c r="D1117" i="11"/>
  <c r="D1143" i="11"/>
  <c r="D1145" i="11"/>
  <c r="D1181" i="11"/>
  <c r="D1202" i="11"/>
  <c r="D1206" i="11"/>
  <c r="D1228" i="11"/>
  <c r="D1230" i="11"/>
  <c r="D1261" i="11"/>
  <c r="B928" i="11"/>
  <c r="B944" i="11"/>
  <c r="B974" i="11"/>
  <c r="B995" i="11"/>
  <c r="B1018" i="11"/>
  <c r="B1025" i="11"/>
  <c r="B1041" i="11"/>
  <c r="B1048" i="11"/>
  <c r="B914" i="11"/>
  <c r="B921" i="11"/>
  <c r="B937" i="11"/>
  <c r="B960" i="11"/>
  <c r="B967" i="11"/>
  <c r="B981" i="11"/>
  <c r="B988" i="11"/>
  <c r="B948" i="11"/>
  <c r="B999" i="11"/>
  <c r="B918" i="11"/>
  <c r="B925" i="11"/>
  <c r="B932" i="11"/>
  <c r="B941" i="11"/>
  <c r="B971" i="11"/>
  <c r="B992" i="11"/>
  <c r="B1015" i="11"/>
  <c r="B920" i="11"/>
  <c r="B927" i="11"/>
  <c r="B943" i="11"/>
  <c r="B973" i="11"/>
  <c r="B994" i="11"/>
  <c r="B1017" i="11"/>
  <c r="B951" i="11"/>
  <c r="B953" i="11"/>
  <c r="B970" i="11"/>
  <c r="B989" i="11"/>
  <c r="B1032" i="11"/>
  <c r="B1057" i="11"/>
  <c r="B1080" i="11"/>
  <c r="B926" i="11"/>
  <c r="B972" i="11"/>
  <c r="B991" i="11"/>
  <c r="B1012" i="11"/>
  <c r="B1023" i="11"/>
  <c r="B1034" i="11"/>
  <c r="B1043" i="11"/>
  <c r="B1064" i="11"/>
  <c r="B1071" i="11"/>
  <c r="B1087" i="11"/>
  <c r="B913" i="11"/>
  <c r="B936" i="11"/>
  <c r="B957" i="11"/>
  <c r="B959" i="11"/>
  <c r="B993" i="11"/>
  <c r="B1014" i="11"/>
  <c r="B1045" i="11"/>
  <c r="B1059" i="11"/>
  <c r="B1073" i="11"/>
  <c r="B1089" i="11"/>
  <c r="B919" i="11"/>
  <c r="B963" i="11"/>
  <c r="B978" i="11"/>
  <c r="B980" i="11"/>
  <c r="B1003" i="11"/>
  <c r="B1038" i="11"/>
  <c r="B1047" i="11"/>
  <c r="B942" i="11"/>
  <c r="B1020" i="11"/>
  <c r="B1029" i="11"/>
  <c r="B1061" i="11"/>
  <c r="B1068" i="11"/>
  <c r="B1077" i="11"/>
  <c r="B923" i="11"/>
  <c r="B966" i="11"/>
  <c r="B982" i="11"/>
  <c r="B984" i="11"/>
  <c r="B986" i="11"/>
  <c r="B1030" i="11"/>
  <c r="B1036" i="11"/>
  <c r="B1074" i="11"/>
  <c r="B1076" i="11"/>
  <c r="B915" i="11"/>
  <c r="B917" i="11"/>
  <c r="B952" i="11"/>
  <c r="B954" i="11"/>
  <c r="B964" i="11"/>
  <c r="B968" i="11"/>
  <c r="B976" i="11"/>
  <c r="B1040" i="11"/>
  <c r="B1042" i="11"/>
  <c r="B1044" i="11"/>
  <c r="B1078" i="11"/>
  <c r="B950" i="11"/>
  <c r="B956" i="11"/>
  <c r="B962" i="11"/>
  <c r="B1093" i="11"/>
  <c r="B946" i="11"/>
  <c r="B958" i="11"/>
  <c r="B1046" i="11"/>
  <c r="B1082" i="11"/>
  <c r="B1050" i="11"/>
  <c r="B1063" i="11"/>
  <c r="B1084" i="11"/>
  <c r="B938" i="11"/>
  <c r="B940" i="11"/>
  <c r="B997" i="11"/>
  <c r="B1011" i="11"/>
  <c r="B1019" i="11"/>
  <c r="B1052" i="11"/>
  <c r="B1065" i="11"/>
  <c r="B930" i="11"/>
  <c r="B934" i="11"/>
  <c r="B1001" i="11"/>
  <c r="B1005" i="11"/>
  <c r="B1007" i="11"/>
  <c r="B1009" i="11"/>
  <c r="B1013" i="11"/>
  <c r="B1021" i="11"/>
  <c r="B1067" i="11"/>
  <c r="B1086" i="11"/>
  <c r="B1088" i="11"/>
  <c r="B1054" i="11"/>
  <c r="B1069" i="11"/>
  <c r="B1033" i="11"/>
  <c r="B1035" i="11"/>
  <c r="B1027" i="11"/>
  <c r="B1031" i="11"/>
  <c r="B1037" i="11"/>
  <c r="B1039" i="11"/>
  <c r="B1056" i="11"/>
  <c r="B922" i="11"/>
  <c r="B924" i="11"/>
  <c r="B975" i="11"/>
  <c r="B987" i="11"/>
  <c r="B912" i="11"/>
  <c r="B965" i="11"/>
  <c r="B969" i="11"/>
  <c r="B979" i="11"/>
  <c r="B983" i="11"/>
  <c r="B985" i="11"/>
  <c r="B1058" i="11"/>
  <c r="B1075" i="11"/>
  <c r="B1079" i="11"/>
  <c r="B1092" i="11"/>
  <c r="B916" i="11"/>
  <c r="B945" i="11"/>
  <c r="B949" i="11"/>
  <c r="B955" i="11"/>
  <c r="B977" i="11"/>
  <c r="B947" i="11"/>
  <c r="B961" i="11"/>
  <c r="B1060" i="11"/>
  <c r="B1049" i="11"/>
  <c r="B1062" i="11"/>
  <c r="B1083" i="11"/>
  <c r="B990" i="11"/>
  <c r="B1026" i="11"/>
  <c r="B1028" i="11"/>
  <c r="B1070" i="11"/>
  <c r="B1072" i="11"/>
  <c r="B1091" i="11"/>
  <c r="B1066" i="11"/>
  <c r="B1085" i="11"/>
  <c r="B1022" i="11"/>
  <c r="B1090" i="11"/>
  <c r="B1002" i="11"/>
  <c r="B933" i="11"/>
  <c r="B929" i="11"/>
  <c r="B1010" i="11"/>
  <c r="B939" i="11"/>
  <c r="B1004" i="11"/>
  <c r="B998" i="11"/>
  <c r="B931" i="11"/>
  <c r="B1000" i="11"/>
  <c r="B1055" i="11"/>
  <c r="B1008" i="11"/>
  <c r="B1024" i="11"/>
  <c r="B1051" i="11"/>
  <c r="B1053" i="11"/>
  <c r="B1081" i="11"/>
  <c r="B1006" i="11"/>
  <c r="B935" i="11"/>
  <c r="B996" i="11"/>
  <c r="B1016" i="11"/>
  <c r="B736" i="11"/>
  <c r="B775" i="11"/>
  <c r="B782" i="11"/>
  <c r="B789" i="11"/>
  <c r="B796" i="11"/>
  <c r="B803" i="11"/>
  <c r="B812" i="11"/>
  <c r="B835" i="11"/>
  <c r="B844" i="11"/>
  <c r="B851" i="11"/>
  <c r="B860" i="11"/>
  <c r="B745" i="11"/>
  <c r="B759" i="11"/>
  <c r="B768" i="11"/>
  <c r="B828" i="11"/>
  <c r="B731" i="11"/>
  <c r="B738" i="11"/>
  <c r="B770" i="11"/>
  <c r="B784" i="11"/>
  <c r="B791" i="11"/>
  <c r="B798" i="11"/>
  <c r="B754" i="11"/>
  <c r="B761" i="11"/>
  <c r="B807" i="11"/>
  <c r="B830" i="11"/>
  <c r="B839" i="11"/>
  <c r="B740" i="11"/>
  <c r="B747" i="11"/>
  <c r="B779" i="11"/>
  <c r="B816" i="11"/>
  <c r="B823" i="11"/>
  <c r="B733" i="11"/>
  <c r="B763" i="11"/>
  <c r="B772" i="11"/>
  <c r="B793" i="11"/>
  <c r="B800" i="11"/>
  <c r="B809" i="11"/>
  <c r="B757" i="11"/>
  <c r="B765" i="11"/>
  <c r="B767" i="11"/>
  <c r="B769" i="11"/>
  <c r="B771" i="11"/>
  <c r="B790" i="11"/>
  <c r="B794" i="11"/>
  <c r="B819" i="11"/>
  <c r="B821" i="11"/>
  <c r="B848" i="11"/>
  <c r="B861" i="11"/>
  <c r="B875" i="11"/>
  <c r="B891" i="11"/>
  <c r="B905" i="11"/>
  <c r="B825" i="11"/>
  <c r="B831" i="11"/>
  <c r="B884" i="11"/>
  <c r="B898" i="11"/>
  <c r="B773" i="11"/>
  <c r="B827" i="11"/>
  <c r="B829" i="11"/>
  <c r="B802" i="11"/>
  <c r="B804" i="11"/>
  <c r="B806" i="11"/>
  <c r="B810" i="11"/>
  <c r="B841" i="11"/>
  <c r="B865" i="11"/>
  <c r="B872" i="11"/>
  <c r="B909" i="11"/>
  <c r="B750" i="11"/>
  <c r="B781" i="11"/>
  <c r="B756" i="11"/>
  <c r="B758" i="11"/>
  <c r="B760" i="11"/>
  <c r="B764" i="11"/>
  <c r="B787" i="11"/>
  <c r="B818" i="11"/>
  <c r="B820" i="11"/>
  <c r="B847" i="11"/>
  <c r="B858" i="11"/>
  <c r="B890" i="11"/>
  <c r="B904" i="11"/>
  <c r="B749" i="11"/>
  <c r="B874" i="11"/>
  <c r="B876" i="11"/>
  <c r="B751" i="11"/>
  <c r="B753" i="11"/>
  <c r="B755" i="11"/>
  <c r="B899" i="11"/>
  <c r="B808" i="11"/>
  <c r="B814" i="11"/>
  <c r="B878" i="11"/>
  <c r="B901" i="11"/>
  <c r="B741" i="11"/>
  <c r="B845" i="11"/>
  <c r="B849" i="11"/>
  <c r="B880" i="11"/>
  <c r="B903" i="11"/>
  <c r="B737" i="11"/>
  <c r="B777" i="11"/>
  <c r="B837" i="11"/>
  <c r="B853" i="11"/>
  <c r="B857" i="11"/>
  <c r="B867" i="11"/>
  <c r="B869" i="11"/>
  <c r="B882" i="11"/>
  <c r="B911" i="11"/>
  <c r="B792" i="11"/>
  <c r="B871" i="11"/>
  <c r="B888" i="11"/>
  <c r="B892" i="11"/>
  <c r="B873" i="11"/>
  <c r="B894" i="11"/>
  <c r="B748" i="11"/>
  <c r="B813" i="11"/>
  <c r="B815" i="11"/>
  <c r="B877" i="11"/>
  <c r="B739" i="11"/>
  <c r="B762" i="11"/>
  <c r="B786" i="11"/>
  <c r="B797" i="11"/>
  <c r="B822" i="11"/>
  <c r="B856" i="11"/>
  <c r="B833" i="11"/>
  <c r="B854" i="11"/>
  <c r="B850" i="11"/>
  <c r="B852" i="11"/>
  <c r="B776" i="11"/>
  <c r="B778" i="11"/>
  <c r="B907" i="11"/>
  <c r="B735" i="11"/>
  <c r="B774" i="11"/>
  <c r="B780" i="11"/>
  <c r="B811" i="11"/>
  <c r="B886" i="11"/>
  <c r="B746" i="11"/>
  <c r="B863" i="11"/>
  <c r="B744" i="11"/>
  <c r="B846" i="11"/>
  <c r="B742" i="11"/>
  <c r="B840" i="11"/>
  <c r="B838" i="11"/>
  <c r="B842" i="11"/>
  <c r="B859" i="11"/>
  <c r="B836" i="11"/>
  <c r="B897" i="11"/>
  <c r="B832" i="11"/>
  <c r="B834" i="11"/>
  <c r="B855" i="11"/>
  <c r="B895" i="11"/>
  <c r="B785" i="11"/>
  <c r="B893" i="11"/>
  <c r="B910" i="11"/>
  <c r="B883" i="11"/>
  <c r="B906" i="11"/>
  <c r="B908" i="11"/>
  <c r="B783" i="11"/>
  <c r="B866" i="11"/>
  <c r="B870" i="11"/>
  <c r="B881" i="11"/>
  <c r="B885" i="11"/>
  <c r="B889" i="11"/>
  <c r="B752" i="11"/>
  <c r="B805" i="11"/>
  <c r="B862" i="11"/>
  <c r="B864" i="11"/>
  <c r="B868" i="11"/>
  <c r="B887" i="11"/>
  <c r="B730" i="11"/>
  <c r="B788" i="11"/>
  <c r="B795" i="11"/>
  <c r="B896" i="11"/>
  <c r="B900" i="11"/>
  <c r="B732" i="11"/>
  <c r="B902" i="11"/>
  <c r="B801" i="11"/>
  <c r="B817" i="11"/>
  <c r="B824" i="11"/>
  <c r="B743" i="11"/>
  <c r="B799" i="11"/>
  <c r="B843" i="11"/>
  <c r="B879" i="11"/>
  <c r="B826" i="11"/>
  <c r="B734" i="11"/>
  <c r="B766" i="11"/>
  <c r="D553" i="11"/>
  <c r="D554" i="11"/>
  <c r="D561" i="11"/>
  <c r="D586" i="11"/>
  <c r="D616" i="11"/>
  <c r="D623" i="11"/>
  <c r="D667" i="11"/>
  <c r="D676" i="11"/>
  <c r="D579" i="11"/>
  <c r="D593" i="11"/>
  <c r="D602" i="11"/>
  <c r="D639" i="11"/>
  <c r="D646" i="11"/>
  <c r="D653" i="11"/>
  <c r="D660" i="11"/>
  <c r="D563" i="11"/>
  <c r="D570" i="11"/>
  <c r="D611" i="11"/>
  <c r="D625" i="11"/>
  <c r="D632" i="11"/>
  <c r="D549" i="11"/>
  <c r="D565" i="11"/>
  <c r="D590" i="11"/>
  <c r="D597" i="11"/>
  <c r="D558" i="11"/>
  <c r="D574" i="11"/>
  <c r="D583" i="11"/>
  <c r="D606" i="11"/>
  <c r="D613" i="11"/>
  <c r="D620" i="11"/>
  <c r="D650" i="11"/>
  <c r="D567" i="11"/>
  <c r="D599" i="11"/>
  <c r="D629" i="11"/>
  <c r="D636" i="11"/>
  <c r="D643" i="11"/>
  <c r="D657" i="11"/>
  <c r="D578" i="11"/>
  <c r="D580" i="11"/>
  <c r="D605" i="11"/>
  <c r="D607" i="11"/>
  <c r="D609" i="11"/>
  <c r="D634" i="11"/>
  <c r="D651" i="11"/>
  <c r="D675" i="11"/>
  <c r="D684" i="11"/>
  <c r="D588" i="11"/>
  <c r="D615" i="11"/>
  <c r="D655" i="11"/>
  <c r="D677" i="11"/>
  <c r="D693" i="11"/>
  <c r="D551" i="11"/>
  <c r="D638" i="11"/>
  <c r="D640" i="11"/>
  <c r="D666" i="11"/>
  <c r="D679" i="11"/>
  <c r="D686" i="11"/>
  <c r="D642" i="11"/>
  <c r="D668" i="11"/>
  <c r="D670" i="11"/>
  <c r="D702" i="11"/>
  <c r="D709" i="11"/>
  <c r="D716" i="11"/>
  <c r="D648" i="11"/>
  <c r="D683" i="11"/>
  <c r="D700" i="11"/>
  <c r="D727" i="11"/>
  <c r="D685" i="11"/>
  <c r="D687" i="11"/>
  <c r="D689" i="11"/>
  <c r="D720" i="11"/>
  <c r="D618" i="11"/>
  <c r="D624" i="11"/>
  <c r="D626" i="11"/>
  <c r="D652" i="11"/>
  <c r="D656" i="11"/>
  <c r="D658" i="11"/>
  <c r="D704" i="11"/>
  <c r="D596" i="11"/>
  <c r="D600" i="11"/>
  <c r="D608" i="11"/>
  <c r="D691" i="11"/>
  <c r="D560" i="11"/>
  <c r="D564" i="11"/>
  <c r="D592" i="11"/>
  <c r="D594" i="11"/>
  <c r="D598" i="11"/>
  <c r="D628" i="11"/>
  <c r="D630" i="11"/>
  <c r="D672" i="11"/>
  <c r="D695" i="11"/>
  <c r="D706" i="11"/>
  <c r="D713" i="11"/>
  <c r="D722" i="11"/>
  <c r="D562" i="11"/>
  <c r="D566" i="11"/>
  <c r="D568" i="11"/>
  <c r="D584" i="11"/>
  <c r="D604" i="11"/>
  <c r="D610" i="11"/>
  <c r="D612" i="11"/>
  <c r="D614" i="11"/>
  <c r="D662" i="11"/>
  <c r="D550" i="11"/>
  <c r="D619" i="11"/>
  <c r="D621" i="11"/>
  <c r="D641" i="11"/>
  <c r="D699" i="11"/>
  <c r="D556" i="11"/>
  <c r="D582" i="11"/>
  <c r="D595" i="11"/>
  <c r="D701" i="11"/>
  <c r="D703" i="11"/>
  <c r="D705" i="11"/>
  <c r="D707" i="11"/>
  <c r="D627" i="11"/>
  <c r="D681" i="11"/>
  <c r="D552" i="11"/>
  <c r="D717" i="11"/>
  <c r="D548" i="11"/>
  <c r="D559" i="11"/>
  <c r="D569" i="11"/>
  <c r="D637" i="11"/>
  <c r="D690" i="11"/>
  <c r="D728" i="11"/>
  <c r="D635" i="11"/>
  <c r="D644" i="11"/>
  <c r="D664" i="11"/>
  <c r="D688" i="11"/>
  <c r="D555" i="11"/>
  <c r="D591" i="11"/>
  <c r="D633" i="11"/>
  <c r="D708" i="11"/>
  <c r="D718" i="11"/>
  <c r="D589" i="11"/>
  <c r="D631" i="11"/>
  <c r="D697" i="11"/>
  <c r="D710" i="11"/>
  <c r="D714" i="11"/>
  <c r="D617" i="11"/>
  <c r="D673" i="11"/>
  <c r="D622" i="11"/>
  <c r="D585" i="11"/>
  <c r="D729" i="11"/>
  <c r="D645" i="11"/>
  <c r="D654" i="11"/>
  <c r="D723" i="11"/>
  <c r="D663" i="11"/>
  <c r="D719" i="11"/>
  <c r="D665" i="11"/>
  <c r="D712" i="11"/>
  <c r="D724" i="11"/>
  <c r="D726" i="11"/>
  <c r="D581" i="11"/>
  <c r="D603" i="11"/>
  <c r="D647" i="11"/>
  <c r="D649" i="11"/>
  <c r="D682" i="11"/>
  <c r="D698" i="11"/>
  <c r="D661" i="11"/>
  <c r="D601" i="11"/>
  <c r="D680" i="11"/>
  <c r="D696" i="11"/>
  <c r="D715" i="11"/>
  <c r="D571" i="11"/>
  <c r="D573" i="11"/>
  <c r="D575" i="11"/>
  <c r="D577" i="11"/>
  <c r="D659" i="11"/>
  <c r="D557" i="11"/>
  <c r="D694" i="11"/>
  <c r="D678" i="11"/>
  <c r="D692" i="11"/>
  <c r="D725" i="11"/>
  <c r="D671" i="11"/>
  <c r="D587" i="11"/>
  <c r="D711" i="11"/>
  <c r="D669" i="11"/>
  <c r="D576" i="11"/>
  <c r="D572" i="11"/>
  <c r="D674" i="11"/>
  <c r="D721" i="11"/>
  <c r="B553" i="11"/>
  <c r="B563" i="11"/>
  <c r="B570" i="11"/>
  <c r="B611" i="11"/>
  <c r="B625" i="11"/>
  <c r="B632" i="11"/>
  <c r="B669" i="11"/>
  <c r="B556" i="11"/>
  <c r="B588" i="11"/>
  <c r="B595" i="11"/>
  <c r="B618" i="11"/>
  <c r="B678" i="11"/>
  <c r="B572" i="11"/>
  <c r="B581" i="11"/>
  <c r="B604" i="11"/>
  <c r="B634" i="11"/>
  <c r="B641" i="11"/>
  <c r="B567" i="11"/>
  <c r="B599" i="11"/>
  <c r="B551" i="11"/>
  <c r="B576" i="11"/>
  <c r="B585" i="11"/>
  <c r="B608" i="11"/>
  <c r="B615" i="11"/>
  <c r="B560" i="11"/>
  <c r="B592" i="11"/>
  <c r="B622" i="11"/>
  <c r="B645" i="11"/>
  <c r="B666" i="11"/>
  <c r="B586" i="11"/>
  <c r="B653" i="11"/>
  <c r="B655" i="11"/>
  <c r="B677" i="11"/>
  <c r="B693" i="11"/>
  <c r="B549" i="11"/>
  <c r="B590" i="11"/>
  <c r="B613" i="11"/>
  <c r="B642" i="11"/>
  <c r="B668" i="11"/>
  <c r="B670" i="11"/>
  <c r="B702" i="11"/>
  <c r="B555" i="11"/>
  <c r="B557" i="11"/>
  <c r="B617" i="11"/>
  <c r="B619" i="11"/>
  <c r="B644" i="11"/>
  <c r="B657" i="11"/>
  <c r="B688" i="11"/>
  <c r="B695" i="11"/>
  <c r="B559" i="11"/>
  <c r="B594" i="11"/>
  <c r="B596" i="11"/>
  <c r="B621" i="11"/>
  <c r="B681" i="11"/>
  <c r="B718" i="11"/>
  <c r="B650" i="11"/>
  <c r="B654" i="11"/>
  <c r="B711" i="11"/>
  <c r="B729" i="11"/>
  <c r="B624" i="11"/>
  <c r="B626" i="11"/>
  <c r="B652" i="11"/>
  <c r="B656" i="11"/>
  <c r="B658" i="11"/>
  <c r="B704" i="11"/>
  <c r="B600" i="11"/>
  <c r="B564" i="11"/>
  <c r="B598" i="11"/>
  <c r="B628" i="11"/>
  <c r="B630" i="11"/>
  <c r="B660" i="11"/>
  <c r="B672" i="11"/>
  <c r="B706" i="11"/>
  <c r="B713" i="11"/>
  <c r="B722" i="11"/>
  <c r="B562" i="11"/>
  <c r="B566" i="11"/>
  <c r="B568" i="11"/>
  <c r="B602" i="11"/>
  <c r="B610" i="11"/>
  <c r="B612" i="11"/>
  <c r="B614" i="11"/>
  <c r="B616" i="11"/>
  <c r="B636" i="11"/>
  <c r="B638" i="11"/>
  <c r="B662" i="11"/>
  <c r="B584" i="11"/>
  <c r="B606" i="11"/>
  <c r="B674" i="11"/>
  <c r="B680" i="11"/>
  <c r="B697" i="11"/>
  <c r="B715" i="11"/>
  <c r="B724" i="11"/>
  <c r="B558" i="11"/>
  <c r="B580" i="11"/>
  <c r="B582" i="11"/>
  <c r="B664" i="11"/>
  <c r="B676" i="11"/>
  <c r="B682" i="11"/>
  <c r="B627" i="11"/>
  <c r="B659" i="11"/>
  <c r="B565" i="11"/>
  <c r="B620" i="11"/>
  <c r="B629" i="11"/>
  <c r="B701" i="11"/>
  <c r="B703" i="11"/>
  <c r="B705" i="11"/>
  <c r="B707" i="11"/>
  <c r="B640" i="11"/>
  <c r="B689" i="11"/>
  <c r="B691" i="11"/>
  <c r="B709" i="11"/>
  <c r="B554" i="11"/>
  <c r="B589" i="11"/>
  <c r="B591" i="11"/>
  <c r="B593" i="11"/>
  <c r="B647" i="11"/>
  <c r="B683" i="11"/>
  <c r="B685" i="11"/>
  <c r="B719" i="11"/>
  <c r="B550" i="11"/>
  <c r="B561" i="11"/>
  <c r="B587" i="11"/>
  <c r="B649" i="11"/>
  <c r="B651" i="11"/>
  <c r="B679" i="11"/>
  <c r="B721" i="11"/>
  <c r="B723" i="11"/>
  <c r="B725" i="11"/>
  <c r="B671" i="11"/>
  <c r="B694" i="11"/>
  <c r="B609" i="11"/>
  <c r="B633" i="11"/>
  <c r="B708" i="11"/>
  <c r="B720" i="11"/>
  <c r="B548" i="11"/>
  <c r="B607" i="11"/>
  <c r="B631" i="11"/>
  <c r="B710" i="11"/>
  <c r="B714" i="11"/>
  <c r="B675" i="11"/>
  <c r="B686" i="11"/>
  <c r="B699" i="11"/>
  <c r="B712" i="11"/>
  <c r="B716" i="11"/>
  <c r="B605" i="11"/>
  <c r="B673" i="11"/>
  <c r="B601" i="11"/>
  <c r="B603" i="11"/>
  <c r="B684" i="11"/>
  <c r="B663" i="11"/>
  <c r="B667" i="11"/>
  <c r="B583" i="11"/>
  <c r="B597" i="11"/>
  <c r="B643" i="11"/>
  <c r="B687" i="11"/>
  <c r="B665" i="11"/>
  <c r="B726" i="11"/>
  <c r="B728" i="11"/>
  <c r="B635" i="11"/>
  <c r="B700" i="11"/>
  <c r="B698" i="11"/>
  <c r="B717" i="11"/>
  <c r="B623" i="11"/>
  <c r="B661" i="11"/>
  <c r="B571" i="11"/>
  <c r="B573" i="11"/>
  <c r="B575" i="11"/>
  <c r="B577" i="11"/>
  <c r="B579" i="11"/>
  <c r="B696" i="11"/>
  <c r="B552" i="11"/>
  <c r="B569" i="11"/>
  <c r="B692" i="11"/>
  <c r="B690" i="11"/>
  <c r="B727" i="11"/>
  <c r="B648" i="11"/>
  <c r="B637" i="11"/>
  <c r="B578" i="11"/>
  <c r="B646" i="11"/>
  <c r="B574" i="11"/>
  <c r="B639" i="11"/>
  <c r="D377" i="11"/>
  <c r="D391" i="11"/>
  <c r="D398" i="11"/>
  <c r="D430" i="11"/>
  <c r="D439" i="11"/>
  <c r="D446" i="11"/>
  <c r="D369" i="11"/>
  <c r="D380" i="11"/>
  <c r="D389" i="11"/>
  <c r="D400" i="11"/>
  <c r="D425" i="11"/>
  <c r="D445" i="11"/>
  <c r="D454" i="11"/>
  <c r="D461" i="11"/>
  <c r="D468" i="11"/>
  <c r="D498" i="11"/>
  <c r="D521" i="11"/>
  <c r="D537" i="11"/>
  <c r="D371" i="11"/>
  <c r="D409" i="11"/>
  <c r="D418" i="11"/>
  <c r="D436" i="11"/>
  <c r="D491" i="11"/>
  <c r="D447" i="11"/>
  <c r="D477" i="11"/>
  <c r="D484" i="11"/>
  <c r="D539" i="11"/>
  <c r="D546" i="11"/>
  <c r="D395" i="11"/>
  <c r="D404" i="11"/>
  <c r="D413" i="11"/>
  <c r="D431" i="11"/>
  <c r="D458" i="11"/>
  <c r="D465" i="11"/>
  <c r="D495" i="11"/>
  <c r="D386" i="11"/>
  <c r="D422" i="11"/>
  <c r="D442" i="11"/>
  <c r="D451" i="11"/>
  <c r="D474" i="11"/>
  <c r="D481" i="11"/>
  <c r="D511" i="11"/>
  <c r="D368" i="11"/>
  <c r="D388" i="11"/>
  <c r="D397" i="11"/>
  <c r="D444" i="11"/>
  <c r="D453" i="11"/>
  <c r="D378" i="11"/>
  <c r="D382" i="11"/>
  <c r="D435" i="11"/>
  <c r="D437" i="11"/>
  <c r="D441" i="11"/>
  <c r="D497" i="11"/>
  <c r="D510" i="11"/>
  <c r="D532" i="11"/>
  <c r="D543" i="11"/>
  <c r="D402" i="11"/>
  <c r="D443" i="11"/>
  <c r="D459" i="11"/>
  <c r="D463" i="11"/>
  <c r="D480" i="11"/>
  <c r="D499" i="11"/>
  <c r="D512" i="11"/>
  <c r="D523" i="11"/>
  <c r="D384" i="11"/>
  <c r="D392" i="11"/>
  <c r="D394" i="11"/>
  <c r="D482" i="11"/>
  <c r="D501" i="11"/>
  <c r="D514" i="11"/>
  <c r="D534" i="11"/>
  <c r="D545" i="11"/>
  <c r="D412" i="11"/>
  <c r="D420" i="11"/>
  <c r="D469" i="11"/>
  <c r="D471" i="11"/>
  <c r="D486" i="11"/>
  <c r="D503" i="11"/>
  <c r="D505" i="11"/>
  <c r="D536" i="11"/>
  <c r="D373" i="11"/>
  <c r="D414" i="11"/>
  <c r="D416" i="11"/>
  <c r="D424" i="11"/>
  <c r="D488" i="11"/>
  <c r="D507" i="11"/>
  <c r="D518" i="11"/>
  <c r="D527" i="11"/>
  <c r="D538" i="11"/>
  <c r="D540" i="11"/>
  <c r="D473" i="11"/>
  <c r="D372" i="11"/>
  <c r="D476" i="11"/>
  <c r="D478" i="11"/>
  <c r="D490" i="11"/>
  <c r="D370" i="11"/>
  <c r="D470" i="11"/>
  <c r="D406" i="11"/>
  <c r="D410" i="11"/>
  <c r="D427" i="11"/>
  <c r="D429" i="11"/>
  <c r="D433" i="11"/>
  <c r="D464" i="11"/>
  <c r="D466" i="11"/>
  <c r="D472" i="11"/>
  <c r="D547" i="11"/>
  <c r="D366" i="11"/>
  <c r="D408" i="11"/>
  <c r="D456" i="11"/>
  <c r="D460" i="11"/>
  <c r="D462" i="11"/>
  <c r="D509" i="11"/>
  <c r="D515" i="11"/>
  <c r="D541" i="11"/>
  <c r="D375" i="11"/>
  <c r="D379" i="11"/>
  <c r="D385" i="11"/>
  <c r="D396" i="11"/>
  <c r="D419" i="11"/>
  <c r="D421" i="11"/>
  <c r="D493" i="11"/>
  <c r="D533" i="11"/>
  <c r="D367" i="11"/>
  <c r="D483" i="11"/>
  <c r="D487" i="11"/>
  <c r="D502" i="11"/>
  <c r="D376" i="11"/>
  <c r="D500" i="11"/>
  <c r="D374" i="11"/>
  <c r="D479" i="11"/>
  <c r="D387" i="11"/>
  <c r="D434" i="11"/>
  <c r="D475" i="11"/>
  <c r="D513" i="11"/>
  <c r="D432" i="11"/>
  <c r="D452" i="11"/>
  <c r="D494" i="11"/>
  <c r="D496" i="11"/>
  <c r="D407" i="11"/>
  <c r="D423" i="11"/>
  <c r="D448" i="11"/>
  <c r="D450" i="11"/>
  <c r="D492" i="11"/>
  <c r="D405" i="11"/>
  <c r="D520" i="11"/>
  <c r="D524" i="11"/>
  <c r="D530" i="11"/>
  <c r="D417" i="11"/>
  <c r="D411" i="11"/>
  <c r="D522" i="11"/>
  <c r="D399" i="11"/>
  <c r="D529" i="11"/>
  <c r="D390" i="11"/>
  <c r="D449" i="11"/>
  <c r="D383" i="11"/>
  <c r="D428" i="11"/>
  <c r="D525" i="11"/>
  <c r="D438" i="11"/>
  <c r="D401" i="11"/>
  <c r="D440" i="11"/>
  <c r="D457" i="11"/>
  <c r="D455" i="11"/>
  <c r="D467" i="11"/>
  <c r="D516" i="11"/>
  <c r="D535" i="11"/>
  <c r="D526" i="11"/>
  <c r="D519" i="11"/>
  <c r="D489" i="11"/>
  <c r="D506" i="11"/>
  <c r="D508" i="11"/>
  <c r="D544" i="11"/>
  <c r="D504" i="11"/>
  <c r="D485" i="11"/>
  <c r="D542" i="11"/>
  <c r="D426" i="11"/>
  <c r="D528" i="11"/>
  <c r="D531" i="11"/>
  <c r="D517" i="11"/>
  <c r="D393" i="11"/>
  <c r="D381" i="11"/>
  <c r="D415" i="11"/>
  <c r="D403" i="11"/>
  <c r="E16" i="4"/>
  <c r="C1099" i="11"/>
  <c r="N1099" i="11" s="1"/>
  <c r="C1125" i="11"/>
  <c r="N1125" i="11" s="1"/>
  <c r="C1139" i="11"/>
  <c r="N1139" i="11" s="1"/>
  <c r="C1106" i="11"/>
  <c r="N1106" i="11" s="1"/>
  <c r="C1113" i="11"/>
  <c r="N1113" i="11" s="1"/>
  <c r="C1103" i="11"/>
  <c r="N1103" i="11" s="1"/>
  <c r="C1117" i="11"/>
  <c r="N1117" i="11" s="1"/>
  <c r="C1143" i="11"/>
  <c r="N1143" i="11" s="1"/>
  <c r="C1162" i="11"/>
  <c r="N1162" i="11" s="1"/>
  <c r="C1111" i="11"/>
  <c r="N1111" i="11" s="1"/>
  <c r="C1140" i="11"/>
  <c r="N1140" i="11" s="1"/>
  <c r="C1175" i="11"/>
  <c r="N1175" i="11" s="1"/>
  <c r="C1194" i="11"/>
  <c r="N1194" i="11" s="1"/>
  <c r="C1102" i="11"/>
  <c r="N1102" i="11" s="1"/>
  <c r="C1122" i="11"/>
  <c r="N1122" i="11" s="1"/>
  <c r="C1133" i="11"/>
  <c r="N1133" i="11" s="1"/>
  <c r="C1156" i="11"/>
  <c r="N1156" i="11" s="1"/>
  <c r="C1163" i="11"/>
  <c r="N1163" i="11" s="1"/>
  <c r="C1201" i="11"/>
  <c r="N1201" i="11" s="1"/>
  <c r="C1241" i="11"/>
  <c r="N1241" i="11" s="1"/>
  <c r="C1253" i="11"/>
  <c r="N1253" i="11" s="1"/>
  <c r="C1272" i="11"/>
  <c r="N1272" i="11" s="1"/>
  <c r="C1149" i="11"/>
  <c r="N1149" i="11" s="1"/>
  <c r="C1170" i="11"/>
  <c r="N1170" i="11" s="1"/>
  <c r="C1182" i="11"/>
  <c r="N1182" i="11" s="1"/>
  <c r="C1189" i="11"/>
  <c r="N1189" i="11" s="1"/>
  <c r="C1208" i="11"/>
  <c r="N1208" i="11" s="1"/>
  <c r="C1215" i="11"/>
  <c r="N1215" i="11" s="1"/>
  <c r="C1260" i="11"/>
  <c r="N1260" i="11" s="1"/>
  <c r="C1203" i="11"/>
  <c r="N1203" i="11" s="1"/>
  <c r="C1217" i="11"/>
  <c r="N1217" i="11" s="1"/>
  <c r="C1095" i="11"/>
  <c r="N1095" i="11" s="1"/>
  <c r="C1104" i="11"/>
  <c r="N1104" i="11" s="1"/>
  <c r="C1124" i="11"/>
  <c r="N1124" i="11" s="1"/>
  <c r="C1142" i="11"/>
  <c r="N1142" i="11" s="1"/>
  <c r="C1196" i="11"/>
  <c r="N1196" i="11" s="1"/>
  <c r="C1222" i="11"/>
  <c r="N1222" i="11" s="1"/>
  <c r="C1229" i="11"/>
  <c r="N1229" i="11" s="1"/>
  <c r="C1236" i="11"/>
  <c r="N1236" i="11" s="1"/>
  <c r="C1248" i="11"/>
  <c r="N1248" i="11" s="1"/>
  <c r="C1267" i="11"/>
  <c r="N1267" i="11" s="1"/>
  <c r="C1172" i="11"/>
  <c r="N1172" i="11" s="1"/>
  <c r="C1184" i="11"/>
  <c r="N1184" i="11" s="1"/>
  <c r="C1115" i="11"/>
  <c r="N1115" i="11" s="1"/>
  <c r="C1126" i="11"/>
  <c r="N1126" i="11" s="1"/>
  <c r="C1135" i="11"/>
  <c r="N1135" i="11" s="1"/>
  <c r="C1151" i="11"/>
  <c r="N1151" i="11" s="1"/>
  <c r="C1158" i="11"/>
  <c r="N1158" i="11" s="1"/>
  <c r="C1165" i="11"/>
  <c r="N1165" i="11" s="1"/>
  <c r="C1177" i="11"/>
  <c r="N1177" i="11" s="1"/>
  <c r="C1210" i="11"/>
  <c r="N1210" i="11" s="1"/>
  <c r="C1255" i="11"/>
  <c r="N1255" i="11" s="1"/>
  <c r="C1274" i="11"/>
  <c r="N1274" i="11" s="1"/>
  <c r="C1191" i="11"/>
  <c r="N1191" i="11" s="1"/>
  <c r="C1144" i="11"/>
  <c r="N1144" i="11" s="1"/>
  <c r="C1243" i="11"/>
  <c r="N1243" i="11" s="1"/>
  <c r="C1262" i="11"/>
  <c r="N1262" i="11" s="1"/>
  <c r="C1128" i="11"/>
  <c r="N1128" i="11" s="1"/>
  <c r="C1119" i="11"/>
  <c r="N1119" i="11" s="1"/>
  <c r="C1153" i="11"/>
  <c r="N1153" i="11" s="1"/>
  <c r="C1174" i="11"/>
  <c r="N1174" i="11" s="1"/>
  <c r="C1186" i="11"/>
  <c r="N1186" i="11" s="1"/>
  <c r="C1219" i="11"/>
  <c r="N1219" i="11" s="1"/>
  <c r="C1245" i="11"/>
  <c r="N1245" i="11" s="1"/>
  <c r="C1264" i="11"/>
  <c r="N1264" i="11" s="1"/>
  <c r="C1101" i="11"/>
  <c r="N1101" i="11" s="1"/>
  <c r="C1110" i="11"/>
  <c r="N1110" i="11" s="1"/>
  <c r="C1130" i="11"/>
  <c r="N1130" i="11" s="1"/>
  <c r="C1226" i="11"/>
  <c r="N1226" i="11" s="1"/>
  <c r="C1193" i="11"/>
  <c r="N1193" i="11" s="1"/>
  <c r="C1200" i="11"/>
  <c r="N1200" i="11" s="1"/>
  <c r="C1121" i="11"/>
  <c r="N1121" i="11" s="1"/>
  <c r="C1132" i="11"/>
  <c r="N1132" i="11" s="1"/>
  <c r="C1169" i="11"/>
  <c r="N1169" i="11" s="1"/>
  <c r="C1181" i="11"/>
  <c r="N1181" i="11" s="1"/>
  <c r="C1207" i="11"/>
  <c r="N1207" i="11" s="1"/>
  <c r="C1214" i="11"/>
  <c r="N1214" i="11" s="1"/>
  <c r="C1094" i="11"/>
  <c r="N1094" i="11" s="1"/>
  <c r="C1114" i="11"/>
  <c r="N1114" i="11" s="1"/>
  <c r="C1134" i="11"/>
  <c r="N1134" i="11" s="1"/>
  <c r="C1157" i="11"/>
  <c r="N1157" i="11" s="1"/>
  <c r="C1164" i="11"/>
  <c r="N1164" i="11" s="1"/>
  <c r="C1176" i="11"/>
  <c r="N1176" i="11" s="1"/>
  <c r="C1221" i="11"/>
  <c r="N1221" i="11" s="1"/>
  <c r="C1228" i="11"/>
  <c r="N1228" i="11" s="1"/>
  <c r="C1235" i="11"/>
  <c r="N1235" i="11" s="1"/>
  <c r="C1254" i="11"/>
  <c r="N1254" i="11" s="1"/>
  <c r="C1123" i="11"/>
  <c r="N1123" i="11" s="1"/>
  <c r="C1150" i="11"/>
  <c r="N1150" i="11" s="1"/>
  <c r="C1179" i="11"/>
  <c r="N1179" i="11" s="1"/>
  <c r="C1218" i="11"/>
  <c r="N1218" i="11" s="1"/>
  <c r="C1141" i="11"/>
  <c r="N1141" i="11" s="1"/>
  <c r="C1171" i="11"/>
  <c r="N1171" i="11" s="1"/>
  <c r="C1173" i="11"/>
  <c r="N1173" i="11" s="1"/>
  <c r="C1234" i="11"/>
  <c r="N1234" i="11" s="1"/>
  <c r="C1265" i="11"/>
  <c r="N1265" i="11" s="1"/>
  <c r="C1247" i="11"/>
  <c r="N1247" i="11" s="1"/>
  <c r="C1261" i="11"/>
  <c r="N1261" i="11" s="1"/>
  <c r="C1100" i="11"/>
  <c r="N1100" i="11" s="1"/>
  <c r="C1190" i="11"/>
  <c r="N1190" i="11" s="1"/>
  <c r="C1192" i="11"/>
  <c r="N1192" i="11" s="1"/>
  <c r="C1238" i="11"/>
  <c r="N1238" i="11" s="1"/>
  <c r="C1269" i="11"/>
  <c r="N1269" i="11" s="1"/>
  <c r="C1240" i="11"/>
  <c r="N1240" i="11" s="1"/>
  <c r="C1242" i="11"/>
  <c r="N1242" i="11" s="1"/>
  <c r="C1244" i="11"/>
  <c r="N1244" i="11" s="1"/>
  <c r="C1127" i="11"/>
  <c r="N1127" i="11" s="1"/>
  <c r="C1097" i="11"/>
  <c r="N1097" i="11" s="1"/>
  <c r="C1112" i="11"/>
  <c r="N1112" i="11" s="1"/>
  <c r="C1108" i="11"/>
  <c r="N1108" i="11" s="1"/>
  <c r="C1168" i="11"/>
  <c r="N1168" i="11" s="1"/>
  <c r="C1249" i="11"/>
  <c r="N1249" i="11" s="1"/>
  <c r="C1251" i="11"/>
  <c r="N1251" i="11" s="1"/>
  <c r="C1096" i="11"/>
  <c r="N1096" i="11" s="1"/>
  <c r="C1098" i="11"/>
  <c r="N1098" i="11" s="1"/>
  <c r="C1137" i="11"/>
  <c r="N1137" i="11" s="1"/>
  <c r="C1227" i="11"/>
  <c r="N1227" i="11" s="1"/>
  <c r="C1231" i="11"/>
  <c r="N1231" i="11" s="1"/>
  <c r="C1152" i="11"/>
  <c r="N1152" i="11" s="1"/>
  <c r="C1154" i="11"/>
  <c r="N1154" i="11" s="1"/>
  <c r="C1167" i="11"/>
  <c r="N1167" i="11" s="1"/>
  <c r="C1271" i="11"/>
  <c r="N1271" i="11" s="1"/>
  <c r="C1246" i="11"/>
  <c r="N1246" i="11" s="1"/>
  <c r="C1250" i="11"/>
  <c r="N1250" i="11" s="1"/>
  <c r="C1258" i="11"/>
  <c r="N1258" i="11" s="1"/>
  <c r="C1118" i="11"/>
  <c r="N1118" i="11" s="1"/>
  <c r="C1129" i="11"/>
  <c r="N1129" i="11" s="1"/>
  <c r="C1195" i="11"/>
  <c r="N1195" i="11" s="1"/>
  <c r="C1268" i="11"/>
  <c r="N1268" i="11" s="1"/>
  <c r="C1212" i="11"/>
  <c r="N1212" i="11" s="1"/>
  <c r="C1230" i="11"/>
  <c r="N1230" i="11" s="1"/>
  <c r="C1107" i="11"/>
  <c r="N1107" i="11" s="1"/>
  <c r="C1109" i="11"/>
  <c r="N1109" i="11" s="1"/>
  <c r="C1188" i="11"/>
  <c r="N1188" i="11" s="1"/>
  <c r="C1225" i="11"/>
  <c r="N1225" i="11" s="1"/>
  <c r="C1206" i="11"/>
  <c r="N1206" i="11" s="1"/>
  <c r="C1105" i="11"/>
  <c r="N1105" i="11" s="1"/>
  <c r="C1209" i="11"/>
  <c r="N1209" i="11" s="1"/>
  <c r="C1211" i="11"/>
  <c r="N1211" i="11" s="1"/>
  <c r="C1223" i="11"/>
  <c r="N1223" i="11" s="1"/>
  <c r="C1256" i="11"/>
  <c r="N1256" i="11" s="1"/>
  <c r="C1273" i="11"/>
  <c r="N1273" i="11" s="1"/>
  <c r="C1146" i="11"/>
  <c r="N1146" i="11" s="1"/>
  <c r="C1233" i="11"/>
  <c r="N1233" i="11" s="1"/>
  <c r="C1185" i="11"/>
  <c r="N1185" i="11" s="1"/>
  <c r="C1183" i="11"/>
  <c r="N1183" i="11" s="1"/>
  <c r="C1204" i="11"/>
  <c r="N1204" i="11" s="1"/>
  <c r="C1145" i="11"/>
  <c r="N1145" i="11" s="1"/>
  <c r="C1205" i="11"/>
  <c r="N1205" i="11" s="1"/>
  <c r="C1213" i="11"/>
  <c r="N1213" i="11" s="1"/>
  <c r="C1252" i="11"/>
  <c r="N1252" i="11" s="1"/>
  <c r="C1275" i="11"/>
  <c r="N1275" i="11" s="1"/>
  <c r="C1120" i="11"/>
  <c r="N1120" i="11" s="1"/>
  <c r="C1148" i="11"/>
  <c r="N1148" i="11" s="1"/>
  <c r="C1159" i="11"/>
  <c r="N1159" i="11" s="1"/>
  <c r="C1161" i="11"/>
  <c r="N1161" i="11" s="1"/>
  <c r="C1180" i="11"/>
  <c r="N1180" i="11" s="1"/>
  <c r="C1237" i="11"/>
  <c r="N1237" i="11" s="1"/>
  <c r="C1266" i="11"/>
  <c r="N1266" i="11" s="1"/>
  <c r="C1138" i="11"/>
  <c r="N1138" i="11" s="1"/>
  <c r="C1166" i="11"/>
  <c r="N1166" i="11" s="1"/>
  <c r="C1224" i="11"/>
  <c r="N1224" i="11" s="1"/>
  <c r="C1202" i="11"/>
  <c r="N1202" i="11" s="1"/>
  <c r="C1178" i="11"/>
  <c r="N1178" i="11" s="1"/>
  <c r="C1136" i="11"/>
  <c r="N1136" i="11" s="1"/>
  <c r="C1116" i="11"/>
  <c r="N1116" i="11" s="1"/>
  <c r="C1131" i="11"/>
  <c r="N1131" i="11" s="1"/>
  <c r="C1197" i="11"/>
  <c r="N1197" i="11" s="1"/>
  <c r="C1199" i="11"/>
  <c r="N1199" i="11" s="1"/>
  <c r="C1257" i="11"/>
  <c r="N1257" i="11" s="1"/>
  <c r="C1216" i="11"/>
  <c r="N1216" i="11" s="1"/>
  <c r="C1220" i="11"/>
  <c r="N1220" i="11" s="1"/>
  <c r="C1239" i="11"/>
  <c r="N1239" i="11" s="1"/>
  <c r="C1155" i="11"/>
  <c r="N1155" i="11" s="1"/>
  <c r="C1270" i="11"/>
  <c r="N1270" i="11" s="1"/>
  <c r="C1187" i="11"/>
  <c r="N1187" i="11" s="1"/>
  <c r="C1160" i="11"/>
  <c r="N1160" i="11" s="1"/>
  <c r="C1147" i="11"/>
  <c r="N1147" i="11" s="1"/>
  <c r="C1198" i="11"/>
  <c r="N1198" i="11" s="1"/>
  <c r="C1232" i="11"/>
  <c r="N1232" i="11" s="1"/>
  <c r="C1259" i="11"/>
  <c r="N1259" i="11" s="1"/>
  <c r="C1263" i="11"/>
  <c r="N1263" i="11" s="1"/>
  <c r="E219" i="4"/>
  <c r="E218" i="4"/>
  <c r="E217" i="4"/>
  <c r="E216" i="4"/>
  <c r="E213" i="4"/>
  <c r="E215" i="4"/>
  <c r="E214" i="4"/>
  <c r="D43" i="31"/>
  <c r="D52" i="31"/>
  <c r="D51" i="31"/>
  <c r="D32" i="31"/>
  <c r="D16" i="31"/>
  <c r="D33" i="31"/>
  <c r="D46" i="31"/>
  <c r="D45" i="31"/>
  <c r="D6" i="31"/>
  <c r="D34" i="31"/>
  <c r="D30" i="31"/>
  <c r="E212" i="4"/>
  <c r="E209" i="4"/>
  <c r="E189" i="4"/>
  <c r="E190" i="4"/>
  <c r="E191" i="4"/>
  <c r="E210" i="4"/>
  <c r="E207" i="4"/>
  <c r="E186" i="4"/>
  <c r="E183" i="4"/>
  <c r="C28" i="31"/>
  <c r="R28" i="31" s="1"/>
  <c r="C44" i="31"/>
  <c r="R44" i="31" s="1"/>
  <c r="C37" i="31"/>
  <c r="R37" i="31" s="1"/>
  <c r="C39" i="31"/>
  <c r="R39" i="31" s="1"/>
  <c r="C29" i="31"/>
  <c r="R29" i="31" s="1"/>
  <c r="C12" i="31"/>
  <c r="R12" i="31" s="1"/>
  <c r="C56" i="31"/>
  <c r="R56" i="31" s="1"/>
  <c r="C21" i="31"/>
  <c r="R21" i="31" s="1"/>
  <c r="C26" i="31"/>
  <c r="R26" i="31" s="1"/>
  <c r="C14" i="31"/>
  <c r="R14" i="31" s="1"/>
  <c r="C40" i="31"/>
  <c r="R40" i="31" s="1"/>
  <c r="E187" i="4"/>
  <c r="E206" i="4"/>
  <c r="E184" i="4"/>
  <c r="C3" i="31"/>
  <c r="R3" i="31" s="1"/>
  <c r="C8" i="31"/>
  <c r="R8" i="31" s="1"/>
  <c r="C9" i="31"/>
  <c r="R9" i="31" s="1"/>
  <c r="C15" i="31"/>
  <c r="R15" i="31" s="1"/>
  <c r="C42" i="31"/>
  <c r="R42" i="31" s="1"/>
  <c r="C35" i="31"/>
  <c r="R35" i="31" s="1"/>
  <c r="C7" i="31"/>
  <c r="R7" i="31" s="1"/>
  <c r="C49" i="31"/>
  <c r="R49" i="31" s="1"/>
  <c r="C24" i="31"/>
  <c r="R24" i="31" s="1"/>
  <c r="C53" i="31"/>
  <c r="R53" i="31" s="1"/>
  <c r="C4" i="31"/>
  <c r="R4" i="31" s="1"/>
  <c r="E182" i="4"/>
  <c r="C11" i="31"/>
  <c r="R11" i="31" s="1"/>
  <c r="C13" i="31"/>
  <c r="R13" i="31" s="1"/>
  <c r="C31" i="31"/>
  <c r="R31" i="31" s="1"/>
  <c r="C47" i="31"/>
  <c r="R47" i="31" s="1"/>
  <c r="C50" i="31"/>
  <c r="R50" i="31" s="1"/>
  <c r="C20" i="31"/>
  <c r="R20" i="31" s="1"/>
  <c r="C48" i="31"/>
  <c r="R48" i="31" s="1"/>
  <c r="C54" i="31"/>
  <c r="R54" i="31" s="1"/>
  <c r="C10" i="31"/>
  <c r="R10" i="31" s="1"/>
  <c r="C22" i="31"/>
  <c r="R22" i="31" s="1"/>
  <c r="C18" i="31"/>
  <c r="R18" i="31" s="1"/>
  <c r="E188" i="4"/>
  <c r="D8" i="31"/>
  <c r="D9" i="31"/>
  <c r="D35" i="31"/>
  <c r="D15" i="31"/>
  <c r="D42" i="31"/>
  <c r="D7" i="31"/>
  <c r="D49" i="31"/>
  <c r="D24" i="31"/>
  <c r="D53" i="31"/>
  <c r="D4" i="31"/>
  <c r="D3" i="31"/>
  <c r="E208" i="4"/>
  <c r="D44" i="31"/>
  <c r="D37" i="31"/>
  <c r="D39" i="31"/>
  <c r="D29" i="31"/>
  <c r="D12" i="31"/>
  <c r="D28" i="31"/>
  <c r="D56" i="31"/>
  <c r="D21" i="31"/>
  <c r="D14" i="31"/>
  <c r="D26" i="31"/>
  <c r="D40" i="31"/>
  <c r="E211" i="4"/>
  <c r="E181" i="4"/>
  <c r="C5" i="31"/>
  <c r="R5" i="31" s="1"/>
  <c r="C36" i="31"/>
  <c r="R36" i="31" s="1"/>
  <c r="C23" i="31"/>
  <c r="R23" i="31" s="1"/>
  <c r="C17" i="31"/>
  <c r="R17" i="31" s="1"/>
  <c r="C2" i="31"/>
  <c r="R2" i="31" s="1"/>
  <c r="C41" i="31"/>
  <c r="R41" i="31" s="1"/>
  <c r="C27" i="31"/>
  <c r="R27" i="31" s="1"/>
  <c r="C19" i="31"/>
  <c r="R19" i="31" s="1"/>
  <c r="C55" i="31"/>
  <c r="R55" i="31" s="1"/>
  <c r="C25" i="31"/>
  <c r="R25" i="31" s="1"/>
  <c r="C38" i="31"/>
  <c r="R38" i="31" s="1"/>
  <c r="B18" i="31"/>
  <c r="B11" i="31"/>
  <c r="B13" i="31"/>
  <c r="B31" i="31"/>
  <c r="B47" i="31"/>
  <c r="B48" i="31"/>
  <c r="B50" i="31"/>
  <c r="B20" i="31"/>
  <c r="B54" i="31"/>
  <c r="B10" i="31"/>
  <c r="B22" i="31"/>
  <c r="B30" i="31"/>
  <c r="B43" i="31"/>
  <c r="B52" i="31"/>
  <c r="B51" i="31"/>
  <c r="B33" i="31"/>
  <c r="B16" i="31"/>
  <c r="B32" i="31"/>
  <c r="B46" i="31"/>
  <c r="B45" i="31"/>
  <c r="B6" i="31"/>
  <c r="B34" i="31"/>
  <c r="E180" i="4"/>
  <c r="C30" i="31"/>
  <c r="R30" i="31" s="1"/>
  <c r="C43" i="31"/>
  <c r="R43" i="31" s="1"/>
  <c r="C52" i="31"/>
  <c r="R52" i="31" s="1"/>
  <c r="C51" i="31"/>
  <c r="R51" i="31" s="1"/>
  <c r="C16" i="31"/>
  <c r="R16" i="31" s="1"/>
  <c r="C33" i="31"/>
  <c r="R33" i="31" s="1"/>
  <c r="C32" i="31"/>
  <c r="R32" i="31" s="1"/>
  <c r="C46" i="31"/>
  <c r="R46" i="31" s="1"/>
  <c r="C45" i="31"/>
  <c r="R45" i="31" s="1"/>
  <c r="C6" i="31"/>
  <c r="R6" i="31" s="1"/>
  <c r="C34" i="31"/>
  <c r="R34" i="31" s="1"/>
  <c r="B44" i="31"/>
  <c r="B12" i="31"/>
  <c r="B37" i="31"/>
  <c r="B39" i="31"/>
  <c r="B29" i="31"/>
  <c r="B28" i="31"/>
  <c r="B56" i="31"/>
  <c r="B21" i="31"/>
  <c r="B26" i="31"/>
  <c r="B14" i="31"/>
  <c r="B40" i="31"/>
  <c r="D13" i="31"/>
  <c r="D31" i="31"/>
  <c r="D47" i="31"/>
  <c r="D50" i="31"/>
  <c r="D20" i="31"/>
  <c r="D48" i="31"/>
  <c r="D54" i="31"/>
  <c r="D10" i="31"/>
  <c r="D22" i="31"/>
  <c r="D18" i="31"/>
  <c r="D11" i="31"/>
  <c r="D5" i="31"/>
  <c r="D36" i="31"/>
  <c r="D23" i="31"/>
  <c r="D17" i="31"/>
  <c r="D2" i="31"/>
  <c r="D41" i="31"/>
  <c r="D27" i="31"/>
  <c r="D19" i="31"/>
  <c r="D55" i="31"/>
  <c r="D25" i="31"/>
  <c r="D38" i="31"/>
  <c r="B4" i="31"/>
  <c r="B3" i="31"/>
  <c r="B8" i="31"/>
  <c r="B9" i="31"/>
  <c r="B15" i="31"/>
  <c r="B42" i="31"/>
  <c r="B35" i="31"/>
  <c r="B49" i="31"/>
  <c r="B7" i="31"/>
  <c r="B24" i="31"/>
  <c r="B53" i="31"/>
  <c r="B38" i="31"/>
  <c r="B5" i="31"/>
  <c r="B36" i="31"/>
  <c r="B23" i="31"/>
  <c r="B17" i="31"/>
  <c r="B2" i="31"/>
  <c r="B41" i="31"/>
  <c r="B27" i="31"/>
  <c r="B19" i="31"/>
  <c r="B55" i="31"/>
  <c r="B25" i="31"/>
  <c r="A2" i="14" l="1" a="1"/>
  <c r="A2" i="14" s="1"/>
  <c r="F6" i="18" l="1"/>
  <c r="H6" i="18" s="1"/>
  <c r="F3" i="18"/>
  <c r="H3" i="18" s="1"/>
  <c r="F5" i="18"/>
  <c r="H5" i="18" s="1"/>
  <c r="F2" i="18"/>
  <c r="H2" i="18" s="1"/>
  <c r="A2" i="19" a="1"/>
  <c r="K933" i="19" s="1"/>
  <c r="L933" i="19" s="1"/>
  <c r="J933" i="19" s="1" a="1"/>
  <c r="F4" i="18"/>
  <c r="H4" i="18" s="1"/>
  <c r="K397" i="19" l="1"/>
  <c r="L397" i="19" s="1"/>
  <c r="J397" i="19" s="1" a="1"/>
  <c r="K473" i="19"/>
  <c r="L473" i="19" s="1"/>
  <c r="J473" i="19" s="1" a="1"/>
  <c r="K219" i="19"/>
  <c r="L219" i="19" s="1"/>
  <c r="J219" i="19" s="1" a="1"/>
  <c r="K751" i="19"/>
  <c r="L751" i="19" s="1"/>
  <c r="J751" i="19" s="1" a="1"/>
  <c r="K538" i="19"/>
  <c r="L538" i="19" s="1"/>
  <c r="J538" i="19" s="1" a="1"/>
  <c r="K917" i="19"/>
  <c r="L917" i="19" s="1"/>
  <c r="J917" i="19" s="1" a="1"/>
  <c r="K822" i="19"/>
  <c r="L822" i="19" s="1"/>
  <c r="J822" i="19" s="1" a="1"/>
  <c r="K872" i="19"/>
  <c r="L872" i="19" s="1"/>
  <c r="J872" i="19" s="1" a="1"/>
  <c r="K836" i="19"/>
  <c r="L836" i="19" s="1"/>
  <c r="J836" i="19" s="1" a="1"/>
  <c r="K618" i="19"/>
  <c r="L618" i="19" s="1"/>
  <c r="J618" i="19" s="1" a="1"/>
  <c r="K260" i="19"/>
  <c r="L260" i="19" s="1"/>
  <c r="J260" i="19" s="1" a="1"/>
  <c r="K711" i="19"/>
  <c r="L711" i="19" s="1"/>
  <c r="J711" i="19" s="1" a="1"/>
  <c r="K280" i="19"/>
  <c r="L280" i="19" s="1"/>
  <c r="J280" i="19" s="1" a="1"/>
  <c r="K891" i="19"/>
  <c r="L891" i="19" s="1"/>
  <c r="J891" i="19" s="1" a="1"/>
  <c r="K49" i="19"/>
  <c r="L49" i="19" s="1"/>
  <c r="J49" i="19" s="1" a="1"/>
  <c r="K509" i="19"/>
  <c r="L509" i="19" s="1"/>
  <c r="J509" i="19" s="1" a="1"/>
  <c r="K113" i="19"/>
  <c r="L113" i="19" s="1"/>
  <c r="J113" i="19" s="1" a="1"/>
  <c r="K631" i="19"/>
  <c r="L631" i="19" s="1"/>
  <c r="J631" i="19" s="1" a="1"/>
  <c r="K698" i="19"/>
  <c r="L698" i="19" s="1"/>
  <c r="J698" i="19" s="1" a="1"/>
  <c r="K739" i="19"/>
  <c r="L739" i="19" s="1"/>
  <c r="J739" i="19" s="1" a="1"/>
  <c r="K717" i="19"/>
  <c r="L717" i="19" s="1"/>
  <c r="J717" i="19" s="1" a="1"/>
  <c r="K841" i="19"/>
  <c r="L841" i="19" s="1"/>
  <c r="J841" i="19" s="1" a="1"/>
  <c r="K688" i="19"/>
  <c r="L688" i="19" s="1"/>
  <c r="J688" i="19" s="1" a="1"/>
  <c r="K466" i="19"/>
  <c r="L466" i="19" s="1"/>
  <c r="J466" i="19" s="1" a="1"/>
  <c r="K634" i="19"/>
  <c r="L634" i="19" s="1"/>
  <c r="J634" i="19" s="1" a="1"/>
  <c r="K992" i="19"/>
  <c r="L992" i="19" s="1"/>
  <c r="J992" i="19" s="1" a="1"/>
  <c r="K477" i="19"/>
  <c r="L477" i="19" s="1"/>
  <c r="J477" i="19" s="1" a="1"/>
  <c r="K468" i="19"/>
  <c r="L468" i="19" s="1"/>
  <c r="J468" i="19" s="1" a="1"/>
  <c r="K854" i="19"/>
  <c r="L854" i="19" s="1"/>
  <c r="J854" i="19" s="1" a="1"/>
  <c r="K61" i="19"/>
  <c r="L61" i="19" s="1"/>
  <c r="J61" i="19" s="1" a="1"/>
  <c r="K790" i="19"/>
  <c r="L790" i="19" s="1"/>
  <c r="J790" i="19" s="1" a="1"/>
  <c r="K734" i="19"/>
  <c r="L734" i="19" s="1"/>
  <c r="J734" i="19" s="1" a="1"/>
  <c r="K621" i="19"/>
  <c r="L621" i="19" s="1"/>
  <c r="J621" i="19" s="1" a="1"/>
  <c r="K214" i="19"/>
  <c r="L214" i="19" s="1"/>
  <c r="J214" i="19" s="1" a="1"/>
  <c r="K155" i="19"/>
  <c r="L155" i="19" s="1"/>
  <c r="J155" i="19" s="1" a="1"/>
  <c r="K519" i="19"/>
  <c r="L519" i="19" s="1"/>
  <c r="J519" i="19" s="1" a="1"/>
  <c r="K805" i="19"/>
  <c r="L805" i="19" s="1"/>
  <c r="J805" i="19" s="1" a="1"/>
  <c r="K881" i="19"/>
  <c r="L881" i="19" s="1"/>
  <c r="J881" i="19" s="1" a="1"/>
  <c r="K806" i="19"/>
  <c r="L806" i="19" s="1"/>
  <c r="J806" i="19" s="1" a="1"/>
  <c r="K681" i="19"/>
  <c r="L681" i="19" s="1"/>
  <c r="J681" i="19" s="1" a="1"/>
  <c r="K204" i="19"/>
  <c r="L204" i="19" s="1"/>
  <c r="J204" i="19" s="1" a="1"/>
  <c r="K292" i="19"/>
  <c r="L292" i="19" s="1"/>
  <c r="J292" i="19" s="1" a="1"/>
  <c r="K592" i="19"/>
  <c r="L592" i="19" s="1"/>
  <c r="J592" i="19" s="1" a="1"/>
  <c r="K71" i="19"/>
  <c r="L71" i="19" s="1"/>
  <c r="J71" i="19" s="1" a="1"/>
  <c r="K746" i="19"/>
  <c r="L746" i="19" s="1"/>
  <c r="J746" i="19" s="1" a="1"/>
  <c r="K461" i="19"/>
  <c r="L461" i="19" s="1"/>
  <c r="J461" i="19" s="1" a="1"/>
  <c r="K515" i="19"/>
  <c r="L515" i="19" s="1"/>
  <c r="J515" i="19" s="1" a="1"/>
  <c r="K578" i="19"/>
  <c r="L578" i="19" s="1"/>
  <c r="J578" i="19" s="1" a="1"/>
  <c r="K235" i="19"/>
  <c r="L235" i="19" s="1"/>
  <c r="J235" i="19" s="1" a="1"/>
  <c r="K603" i="19"/>
  <c r="L603" i="19" s="1"/>
  <c r="J603" i="19" s="1" a="1"/>
  <c r="K692" i="19"/>
  <c r="L692" i="19" s="1"/>
  <c r="J692" i="19" s="1" a="1"/>
  <c r="K999" i="19"/>
  <c r="L999" i="19" s="1"/>
  <c r="J999" i="19" s="1" a="1"/>
  <c r="K188" i="19"/>
  <c r="L188" i="19" s="1"/>
  <c r="J188" i="19" s="1" a="1"/>
  <c r="K647" i="19"/>
  <c r="L647" i="19" s="1"/>
  <c r="J647" i="19" s="1" a="1"/>
  <c r="K670" i="19"/>
  <c r="L670" i="19" s="1"/>
  <c r="J670" i="19" s="1" a="1"/>
  <c r="K863" i="19"/>
  <c r="L863" i="19" s="1"/>
  <c r="J863" i="19" s="1" a="1"/>
  <c r="K199" i="19"/>
  <c r="L199" i="19" s="1"/>
  <c r="J199" i="19" s="1" a="1"/>
  <c r="K701" i="19"/>
  <c r="L701" i="19" s="1"/>
  <c r="J701" i="19" s="1" a="1"/>
  <c r="K84" i="19"/>
  <c r="L84" i="19" s="1"/>
  <c r="J84" i="19" s="1" a="1"/>
  <c r="K266" i="19"/>
  <c r="L266" i="19" s="1"/>
  <c r="J266" i="19" s="1" a="1"/>
  <c r="K38" i="19"/>
  <c r="L38" i="19" s="1"/>
  <c r="J38" i="19" s="1" a="1"/>
  <c r="K709" i="19"/>
  <c r="L709" i="19" s="1"/>
  <c r="J709" i="19" s="1" a="1"/>
  <c r="K26" i="19"/>
  <c r="L26" i="19" s="1"/>
  <c r="J26" i="19" s="1" a="1"/>
  <c r="K809" i="19"/>
  <c r="L809" i="19" s="1"/>
  <c r="J809" i="19" s="1" a="1"/>
  <c r="K724" i="19"/>
  <c r="L724" i="19" s="1"/>
  <c r="J724" i="19" s="1" a="1"/>
  <c r="K652" i="19"/>
  <c r="L652" i="19" s="1"/>
  <c r="J652" i="19" s="1" a="1"/>
  <c r="K726" i="19"/>
  <c r="L726" i="19" s="1"/>
  <c r="J726" i="19" s="1" a="1"/>
  <c r="K440" i="19"/>
  <c r="L440" i="19" s="1"/>
  <c r="J440" i="19" s="1" a="1"/>
  <c r="K216" i="19"/>
  <c r="L216" i="19" s="1"/>
  <c r="J216" i="19" s="1" a="1"/>
  <c r="K358" i="19"/>
  <c r="L358" i="19" s="1"/>
  <c r="J358" i="19" s="1" a="1"/>
  <c r="K993" i="19"/>
  <c r="L993" i="19" s="1"/>
  <c r="J993" i="19" s="1" a="1"/>
  <c r="K915" i="19"/>
  <c r="L915" i="19" s="1"/>
  <c r="J915" i="19" s="1" a="1"/>
  <c r="K498" i="19"/>
  <c r="L498" i="19" s="1"/>
  <c r="J498" i="19" s="1" a="1"/>
  <c r="K205" i="19"/>
  <c r="L205" i="19" s="1"/>
  <c r="J205" i="19" s="1" a="1"/>
  <c r="K36" i="19"/>
  <c r="L36" i="19" s="1"/>
  <c r="J36" i="19" s="1" a="1"/>
  <c r="K942" i="19"/>
  <c r="L942" i="19" s="1"/>
  <c r="J942" i="19" s="1" a="1"/>
  <c r="K677" i="19"/>
  <c r="L677" i="19" s="1"/>
  <c r="J677" i="19" s="1" a="1"/>
  <c r="K413" i="19"/>
  <c r="L413" i="19" s="1"/>
  <c r="J413" i="19" s="1" a="1"/>
  <c r="K815" i="19"/>
  <c r="L815" i="19" s="1"/>
  <c r="J815" i="19" s="1" a="1"/>
  <c r="K228" i="19"/>
  <c r="L228" i="19" s="1"/>
  <c r="J228" i="19" s="1" a="1"/>
  <c r="K53" i="19"/>
  <c r="L53" i="19" s="1"/>
  <c r="J53" i="19" s="1" a="1"/>
  <c r="K376" i="19"/>
  <c r="L376" i="19" s="1"/>
  <c r="J376" i="19" s="1" a="1"/>
  <c r="K922" i="19"/>
  <c r="L922" i="19" s="1"/>
  <c r="J922" i="19" s="1" a="1"/>
  <c r="K566" i="19"/>
  <c r="L566" i="19" s="1"/>
  <c r="J566" i="19" s="1" a="1"/>
  <c r="K940" i="19"/>
  <c r="L940" i="19" s="1"/>
  <c r="J940" i="19" s="1" a="1"/>
  <c r="K236" i="19"/>
  <c r="L236" i="19" s="1"/>
  <c r="J236" i="19" s="1" a="1"/>
  <c r="K754" i="19"/>
  <c r="L754" i="19" s="1"/>
  <c r="J754" i="19" s="1" a="1"/>
  <c r="K22" i="19"/>
  <c r="L22" i="19" s="1"/>
  <c r="J22" i="19" s="1" a="1"/>
  <c r="K627" i="19"/>
  <c r="L627" i="19" s="1"/>
  <c r="J627" i="19" s="1" a="1"/>
  <c r="K500" i="19"/>
  <c r="L500" i="19" s="1"/>
  <c r="J500" i="19" s="1" a="1"/>
  <c r="K289" i="19"/>
  <c r="L289" i="19" s="1"/>
  <c r="J289" i="19" s="1" a="1"/>
  <c r="K59" i="19"/>
  <c r="L59" i="19" s="1"/>
  <c r="J59" i="19" s="1" a="1"/>
  <c r="K203" i="19"/>
  <c r="L203" i="19" s="1"/>
  <c r="J203" i="19" s="1" a="1"/>
  <c r="K565" i="19"/>
  <c r="L565" i="19" s="1"/>
  <c r="J565" i="19" s="1" a="1"/>
  <c r="K40" i="19"/>
  <c r="L40" i="19" s="1"/>
  <c r="J40" i="19" s="1" a="1"/>
  <c r="K982" i="19"/>
  <c r="L982" i="19" s="1"/>
  <c r="J982" i="19" s="1" a="1"/>
  <c r="K972" i="19"/>
  <c r="L972" i="19" s="1"/>
  <c r="J972" i="19" s="1" a="1"/>
  <c r="K330" i="19"/>
  <c r="L330" i="19" s="1"/>
  <c r="J330" i="19" s="1" a="1"/>
  <c r="K78" i="19"/>
  <c r="L78" i="19" s="1"/>
  <c r="J78" i="19" s="1" a="1"/>
  <c r="K766" i="19"/>
  <c r="L766" i="19" s="1"/>
  <c r="J766" i="19" s="1" a="1"/>
  <c r="K888" i="19"/>
  <c r="L888" i="19" s="1"/>
  <c r="J888" i="19" s="1" a="1"/>
  <c r="K533" i="19"/>
  <c r="L533" i="19" s="1"/>
  <c r="J533" i="19" s="1" a="1"/>
  <c r="K115" i="19"/>
  <c r="L115" i="19" s="1"/>
  <c r="J115" i="19" s="1" a="1"/>
  <c r="K725" i="19"/>
  <c r="L725" i="19" s="1"/>
  <c r="J725" i="19" s="1" a="1"/>
  <c r="K259" i="19"/>
  <c r="L259" i="19" s="1"/>
  <c r="J259" i="19" s="1" a="1"/>
  <c r="K375" i="19"/>
  <c r="L375" i="19" s="1"/>
  <c r="J375" i="19" s="1" a="1"/>
  <c r="K602" i="19"/>
  <c r="L602" i="19" s="1"/>
  <c r="J602" i="19" s="1" a="1"/>
  <c r="K818" i="19"/>
  <c r="L818" i="19" s="1"/>
  <c r="J818" i="19" s="1" a="1"/>
  <c r="K700" i="19"/>
  <c r="L700" i="19" s="1"/>
  <c r="J700" i="19" s="1" a="1"/>
  <c r="K368" i="19"/>
  <c r="L368" i="19" s="1"/>
  <c r="J368" i="19" s="1" a="1"/>
  <c r="K762" i="19"/>
  <c r="L762" i="19" s="1"/>
  <c r="J762" i="19" s="1" a="1"/>
  <c r="K586" i="19"/>
  <c r="L586" i="19" s="1"/>
  <c r="J586" i="19" s="1" a="1"/>
  <c r="K449" i="19"/>
  <c r="L449" i="19" s="1"/>
  <c r="J449" i="19" s="1" a="1"/>
  <c r="K482" i="19"/>
  <c r="L482" i="19" s="1"/>
  <c r="J482" i="19" s="1" a="1"/>
  <c r="K629" i="19"/>
  <c r="L629" i="19" s="1"/>
  <c r="J629" i="19" s="1" a="1"/>
  <c r="K671" i="19"/>
  <c r="L671" i="19" s="1"/>
  <c r="J671" i="19" s="1" a="1"/>
  <c r="K106" i="19"/>
  <c r="L106" i="19" s="1"/>
  <c r="J106" i="19" s="1" a="1"/>
  <c r="K729" i="19"/>
  <c r="L729" i="19" s="1"/>
  <c r="J729" i="19" s="1" a="1"/>
  <c r="K650" i="19"/>
  <c r="L650" i="19" s="1"/>
  <c r="J650" i="19" s="1" a="1"/>
  <c r="K576" i="19"/>
  <c r="L576" i="19" s="1"/>
  <c r="J576" i="19" s="1" a="1"/>
  <c r="K110" i="19"/>
  <c r="L110" i="19" s="1"/>
  <c r="J110" i="19" s="1" a="1"/>
  <c r="K597" i="19"/>
  <c r="L597" i="19" s="1"/>
  <c r="J597" i="19" s="1" a="1"/>
  <c r="K163" i="19"/>
  <c r="L163" i="19" s="1"/>
  <c r="J163" i="19" s="1" a="1"/>
  <c r="K564" i="19"/>
  <c r="L564" i="19" s="1"/>
  <c r="J564" i="19" s="1" a="1"/>
  <c r="K918" i="19"/>
  <c r="L918" i="19" s="1"/>
  <c r="J918" i="19" s="1" a="1"/>
  <c r="K1000" i="19"/>
  <c r="L1000" i="19" s="1"/>
  <c r="J1000" i="19" s="1" a="1"/>
  <c r="K174" i="19"/>
  <c r="L174" i="19" s="1"/>
  <c r="J174" i="19" s="1" a="1"/>
  <c r="K504" i="19"/>
  <c r="L504" i="19" s="1"/>
  <c r="J504" i="19" s="1" a="1"/>
  <c r="K765" i="19"/>
  <c r="L765" i="19" s="1"/>
  <c r="J765" i="19" s="1" a="1"/>
  <c r="K950" i="19"/>
  <c r="L950" i="19" s="1"/>
  <c r="J950" i="19" s="1" a="1"/>
  <c r="K302" i="19"/>
  <c r="L302" i="19" s="1"/>
  <c r="J302" i="19" s="1" a="1"/>
  <c r="K630" i="19"/>
  <c r="L630" i="19" s="1"/>
  <c r="J630" i="19" s="1" a="1"/>
  <c r="K164" i="19"/>
  <c r="L164" i="19" s="1"/>
  <c r="J164" i="19" s="1" a="1"/>
  <c r="K340" i="19"/>
  <c r="L340" i="19" s="1"/>
  <c r="J340" i="19" s="1" a="1"/>
  <c r="K281" i="19"/>
  <c r="L281" i="19" s="1"/>
  <c r="J281" i="19" s="1" a="1"/>
  <c r="K350" i="19"/>
  <c r="L350" i="19" s="1"/>
  <c r="J350" i="19" s="1" a="1"/>
  <c r="K11" i="19"/>
  <c r="L11" i="19" s="1"/>
  <c r="K952" i="19"/>
  <c r="L952" i="19" s="1"/>
  <c r="J952" i="19" s="1" a="1"/>
  <c r="K536" i="19"/>
  <c r="L536" i="19" s="1"/>
  <c r="J536" i="19" s="1" a="1"/>
  <c r="K620" i="19"/>
  <c r="L620" i="19" s="1"/>
  <c r="J620" i="19" s="1" a="1"/>
  <c r="K369" i="19"/>
  <c r="L369" i="19" s="1"/>
  <c r="J369" i="19" s="1" a="1"/>
  <c r="K77" i="19"/>
  <c r="L77" i="19" s="1"/>
  <c r="J77" i="19" s="1" a="1"/>
  <c r="K439" i="19"/>
  <c r="L439" i="19" s="1"/>
  <c r="J439" i="19" s="1" a="1"/>
  <c r="K656" i="19"/>
  <c r="L656" i="19" s="1"/>
  <c r="J656" i="19" s="1" a="1"/>
  <c r="K963" i="19"/>
  <c r="L963" i="19" s="1"/>
  <c r="J963" i="19" s="1" a="1"/>
  <c r="K435" i="19"/>
  <c r="L435" i="19" s="1"/>
  <c r="J435" i="19" s="1" a="1"/>
  <c r="K886" i="19"/>
  <c r="L886" i="19" s="1"/>
  <c r="J886" i="19" s="1" a="1"/>
  <c r="K960" i="19"/>
  <c r="L960" i="19" s="1"/>
  <c r="J960" i="19" s="1" a="1"/>
  <c r="K470" i="19"/>
  <c r="L470" i="19" s="1"/>
  <c r="J470" i="19" s="1" a="1"/>
  <c r="K909" i="19"/>
  <c r="L909" i="19" s="1"/>
  <c r="J909" i="19" s="1" a="1"/>
  <c r="K499" i="19"/>
  <c r="L499" i="19" s="1"/>
  <c r="J499" i="19" s="1" a="1"/>
  <c r="K928" i="19"/>
  <c r="L928" i="19" s="1"/>
  <c r="J928" i="19" s="1" a="1"/>
  <c r="K852" i="19"/>
  <c r="L852" i="19" s="1"/>
  <c r="J852" i="19" s="1" a="1"/>
  <c r="K80" i="19"/>
  <c r="L80" i="19" s="1"/>
  <c r="J80" i="19" s="1" a="1"/>
  <c r="K527" i="19"/>
  <c r="L527" i="19" s="1"/>
  <c r="J527" i="19" s="1" a="1"/>
  <c r="K148" i="19"/>
  <c r="L148" i="19" s="1"/>
  <c r="J148" i="19" s="1" a="1"/>
  <c r="K320" i="19"/>
  <c r="L320" i="19" s="1"/>
  <c r="J320" i="19" s="1" a="1"/>
  <c r="K908" i="19"/>
  <c r="L908" i="19" s="1"/>
  <c r="J908" i="19" s="1" a="1"/>
  <c r="K273" i="19"/>
  <c r="L273" i="19" s="1"/>
  <c r="J273" i="19" s="1" a="1"/>
  <c r="K450" i="19"/>
  <c r="L450" i="19" s="1"/>
  <c r="J450" i="19" s="1" a="1"/>
  <c r="K462" i="19"/>
  <c r="L462" i="19" s="1"/>
  <c r="J462" i="19" s="1" a="1"/>
  <c r="K669" i="19"/>
  <c r="L669" i="19" s="1"/>
  <c r="J669" i="19" s="1" a="1"/>
  <c r="K14" i="19"/>
  <c r="L14" i="19" s="1"/>
  <c r="J14" i="19" s="1" a="1"/>
  <c r="K547" i="19"/>
  <c r="L547" i="19" s="1"/>
  <c r="J547" i="19" s="1" a="1"/>
  <c r="K839" i="19"/>
  <c r="L839" i="19" s="1"/>
  <c r="J839" i="19" s="1" a="1"/>
  <c r="K206" i="19"/>
  <c r="L206" i="19" s="1"/>
  <c r="J206" i="19" s="1" a="1"/>
  <c r="K876" i="19"/>
  <c r="L876" i="19" s="1"/>
  <c r="J876" i="19" s="1" a="1"/>
  <c r="K324" i="19"/>
  <c r="L324" i="19" s="1"/>
  <c r="J324" i="19" s="1" a="1"/>
  <c r="K741" i="19"/>
  <c r="L741" i="19" s="1"/>
  <c r="J741" i="19" s="1" a="1"/>
  <c r="K528" i="19"/>
  <c r="L528" i="19" s="1"/>
  <c r="J528" i="19" s="1" a="1"/>
  <c r="K399" i="19"/>
  <c r="L399" i="19" s="1"/>
  <c r="J399" i="19" s="1" a="1"/>
  <c r="K332" i="19"/>
  <c r="L332" i="19" s="1"/>
  <c r="J332" i="19" s="1" a="1"/>
  <c r="K702" i="19"/>
  <c r="L702" i="19" s="1"/>
  <c r="J702" i="19" s="1" a="1"/>
  <c r="K129" i="19"/>
  <c r="L129" i="19" s="1"/>
  <c r="J129" i="19" s="1" a="1"/>
  <c r="K882" i="19"/>
  <c r="L882" i="19" s="1"/>
  <c r="J882" i="19" s="1" a="1"/>
  <c r="K92" i="19"/>
  <c r="L92" i="19" s="1"/>
  <c r="J92" i="19" s="1" a="1"/>
  <c r="K28" i="19"/>
  <c r="L28" i="19" s="1"/>
  <c r="J28" i="19" s="1" a="1"/>
  <c r="K615" i="19"/>
  <c r="L615" i="19" s="1"/>
  <c r="J615" i="19" s="1" a="1"/>
  <c r="K596" i="19"/>
  <c r="L596" i="19" s="1"/>
  <c r="J596" i="19" s="1" a="1"/>
  <c r="K58" i="19"/>
  <c r="L58" i="19" s="1"/>
  <c r="J58" i="19" s="1" a="1"/>
  <c r="K757" i="19"/>
  <c r="L757" i="19" s="1"/>
  <c r="J757" i="19" s="1" a="1"/>
  <c r="K390" i="19"/>
  <c r="L390" i="19" s="1"/>
  <c r="J390" i="19" s="1" a="1"/>
  <c r="K403" i="19"/>
  <c r="L403" i="19" s="1"/>
  <c r="J403" i="19" s="1" a="1"/>
  <c r="K101" i="19"/>
  <c r="L101" i="19" s="1"/>
  <c r="J101" i="19" s="1" a="1"/>
  <c r="K511" i="19"/>
  <c r="L511" i="19" s="1"/>
  <c r="J511" i="19" s="1" a="1"/>
  <c r="K310" i="19"/>
  <c r="L310" i="19" s="1"/>
  <c r="J310" i="19" s="1" a="1"/>
  <c r="K343" i="19"/>
  <c r="L343" i="19" s="1"/>
  <c r="J343" i="19" s="1" a="1"/>
  <c r="K926" i="19"/>
  <c r="L926" i="19" s="1"/>
  <c r="J926" i="19" s="1" a="1"/>
  <c r="K713" i="19"/>
  <c r="L713" i="19" s="1"/>
  <c r="J713" i="19" s="1" a="1"/>
  <c r="K201" i="19"/>
  <c r="L201" i="19" s="1"/>
  <c r="J201" i="19" s="1" a="1"/>
  <c r="K431" i="19"/>
  <c r="L431" i="19" s="1"/>
  <c r="J431" i="19" s="1" a="1"/>
  <c r="K708" i="19"/>
  <c r="L708" i="19" s="1"/>
  <c r="J708" i="19" s="1" a="1"/>
  <c r="K305" i="19"/>
  <c r="L305" i="19" s="1"/>
  <c r="J305" i="19" s="1" a="1"/>
  <c r="K223" i="19"/>
  <c r="L223" i="19" s="1"/>
  <c r="J223" i="19" s="1" a="1"/>
  <c r="K448" i="19"/>
  <c r="L448" i="19" s="1"/>
  <c r="J448" i="19" s="1" a="1"/>
  <c r="K7" i="19"/>
  <c r="L7" i="19" s="1"/>
  <c r="J7" i="19" s="1" a="1"/>
  <c r="K941" i="19"/>
  <c r="L941" i="19" s="1"/>
  <c r="J941" i="19" s="1" a="1"/>
  <c r="K755" i="19"/>
  <c r="L755" i="19" s="1"/>
  <c r="J755" i="19" s="1" a="1"/>
  <c r="K267" i="19"/>
  <c r="L267" i="19" s="1"/>
  <c r="J267" i="19" s="1" a="1"/>
  <c r="K842" i="19"/>
  <c r="L842" i="19" s="1"/>
  <c r="J842" i="19" s="1" a="1"/>
  <c r="K795" i="19"/>
  <c r="L795" i="19" s="1"/>
  <c r="J795" i="19" s="1" a="1"/>
  <c r="K12" i="19"/>
  <c r="L12" i="19" s="1"/>
  <c r="J12" i="19" s="1" a="1"/>
  <c r="K772" i="19"/>
  <c r="L772" i="19" s="1"/>
  <c r="J772" i="19" s="1" a="1"/>
  <c r="K395" i="19"/>
  <c r="L395" i="19" s="1"/>
  <c r="J395" i="19" s="1" a="1"/>
  <c r="K567" i="19"/>
  <c r="L567" i="19" s="1"/>
  <c r="J567" i="19" s="1" a="1"/>
  <c r="K792" i="19"/>
  <c r="L792" i="19" s="1"/>
  <c r="J792" i="19" s="1" a="1"/>
  <c r="K496" i="19"/>
  <c r="L496" i="19" s="1"/>
  <c r="J496" i="19" s="1" a="1"/>
  <c r="K15" i="19"/>
  <c r="L15" i="19" s="1"/>
  <c r="J15" i="19" s="1" a="1"/>
  <c r="K868" i="19"/>
  <c r="L868" i="19" s="1"/>
  <c r="J868" i="19" s="1" a="1"/>
  <c r="K278" i="19"/>
  <c r="L278" i="19" s="1"/>
  <c r="J278" i="19" s="1" a="1"/>
  <c r="K430" i="19"/>
  <c r="L430" i="19" s="1"/>
  <c r="J430" i="19" s="1" a="1"/>
  <c r="K268" i="19"/>
  <c r="L268" i="19" s="1"/>
  <c r="J268" i="19" s="1" a="1"/>
  <c r="K966" i="19"/>
  <c r="L966" i="19" s="1"/>
  <c r="J966" i="19" s="1" a="1"/>
  <c r="K256" i="19"/>
  <c r="L256" i="19" s="1"/>
  <c r="J256" i="19" s="1" a="1"/>
  <c r="K432" i="19"/>
  <c r="L432" i="19" s="1"/>
  <c r="J432" i="19" s="1" a="1"/>
  <c r="K559" i="19"/>
  <c r="L559" i="19" s="1"/>
  <c r="J559" i="19" s="1" a="1"/>
  <c r="K673" i="19"/>
  <c r="L673" i="19" s="1"/>
  <c r="J673" i="19" s="1" a="1"/>
  <c r="K189" i="19"/>
  <c r="L189" i="19" s="1"/>
  <c r="J189" i="19" s="1" a="1"/>
  <c r="K117" i="19"/>
  <c r="L117" i="19" s="1"/>
  <c r="J117" i="19" s="1" a="1"/>
  <c r="K34" i="19"/>
  <c r="L34" i="19" s="1"/>
  <c r="J34" i="19" s="1" a="1"/>
  <c r="K225" i="19"/>
  <c r="L225" i="19" s="1"/>
  <c r="J225" i="19" s="1" a="1"/>
  <c r="K668" i="19"/>
  <c r="L668" i="19" s="1"/>
  <c r="J668" i="19" s="1" a="1"/>
  <c r="K480" i="19"/>
  <c r="L480" i="19" s="1"/>
  <c r="J480" i="19" s="1" a="1"/>
  <c r="K923" i="19"/>
  <c r="L923" i="19" s="1"/>
  <c r="J923" i="19" s="1" a="1"/>
  <c r="K248" i="19"/>
  <c r="L248" i="19" s="1"/>
  <c r="J248" i="19" s="1" a="1"/>
  <c r="K398" i="19"/>
  <c r="L398" i="19" s="1"/>
  <c r="J398" i="19" s="1" a="1"/>
  <c r="K198" i="19"/>
  <c r="L198" i="19" s="1"/>
  <c r="J198" i="19" s="1" a="1"/>
  <c r="K904" i="19"/>
  <c r="L904" i="19" s="1"/>
  <c r="J904" i="19" s="1" a="1"/>
  <c r="K880" i="19"/>
  <c r="L880" i="19" s="1"/>
  <c r="J880" i="19" s="1" a="1"/>
  <c r="K41" i="19"/>
  <c r="L41" i="19" s="1"/>
  <c r="J41" i="19" s="1" a="1"/>
  <c r="K735" i="19"/>
  <c r="L735" i="19" s="1"/>
  <c r="J735" i="19" s="1" a="1"/>
  <c r="K964" i="19"/>
  <c r="L964" i="19" s="1"/>
  <c r="J964" i="19" s="1" a="1"/>
  <c r="K781" i="19"/>
  <c r="L781" i="19" s="1"/>
  <c r="J781" i="19" s="1" a="1"/>
  <c r="K87" i="19"/>
  <c r="L87" i="19" s="1"/>
  <c r="J87" i="19" s="1" a="1"/>
  <c r="K137" i="19"/>
  <c r="L137" i="19" s="1"/>
  <c r="J137" i="19" s="1" a="1"/>
  <c r="K553" i="19"/>
  <c r="L553" i="19" s="1"/>
  <c r="J553" i="19" s="1" a="1"/>
  <c r="K969" i="19"/>
  <c r="L969" i="19" s="1"/>
  <c r="J969" i="19" s="1" a="1"/>
  <c r="K357" i="19"/>
  <c r="L357" i="19" s="1"/>
  <c r="J357" i="19" s="1" a="1"/>
  <c r="K3" i="19"/>
  <c r="L3" i="19" s="1"/>
  <c r="J3" i="19" s="1" a="1"/>
  <c r="K234" i="19"/>
  <c r="L234" i="19" s="1"/>
  <c r="J234" i="19" s="1" a="1"/>
  <c r="K833" i="19"/>
  <c r="L833" i="19" s="1"/>
  <c r="J833" i="19" s="1" a="1"/>
  <c r="K197" i="19"/>
  <c r="L197" i="19" s="1"/>
  <c r="J197" i="19" s="1" a="1"/>
  <c r="K131" i="19"/>
  <c r="L131" i="19" s="1"/>
  <c r="J131" i="19" s="1" a="1"/>
  <c r="K778" i="19"/>
  <c r="L778" i="19" s="1"/>
  <c r="J778" i="19" s="1" a="1"/>
  <c r="K433" i="19"/>
  <c r="L433" i="19" s="1"/>
  <c r="J433" i="19" s="1" a="1"/>
  <c r="K821" i="19"/>
  <c r="L821" i="19" s="1"/>
  <c r="J821" i="19" s="1" a="1"/>
  <c r="K633" i="19"/>
  <c r="L633" i="19" s="1"/>
  <c r="J633" i="19" s="1" a="1"/>
  <c r="K556" i="19"/>
  <c r="L556" i="19" s="1"/>
  <c r="J556" i="19" s="1" a="1"/>
  <c r="K405" i="19"/>
  <c r="L405" i="19" s="1"/>
  <c r="J405" i="19" s="1" a="1"/>
  <c r="K506" i="19"/>
  <c r="L506" i="19" s="1"/>
  <c r="J506" i="19" s="1" a="1"/>
  <c r="K675" i="19"/>
  <c r="L675" i="19" s="1"/>
  <c r="J675" i="19" s="1" a="1"/>
  <c r="K99" i="19"/>
  <c r="L99" i="19" s="1"/>
  <c r="J99" i="19" s="1" a="1"/>
  <c r="K64" i="19"/>
  <c r="L64" i="19" s="1"/>
  <c r="J64" i="19" s="1" a="1"/>
  <c r="K848" i="19"/>
  <c r="L848" i="19" s="1"/>
  <c r="J848" i="19" s="1" a="1"/>
  <c r="K475" i="19"/>
  <c r="L475" i="19" s="1"/>
  <c r="J475" i="19" s="1" a="1"/>
  <c r="K657" i="19"/>
  <c r="L657" i="19" s="1"/>
  <c r="J657" i="19" s="1" a="1"/>
  <c r="K457" i="19"/>
  <c r="L457" i="19" s="1"/>
  <c r="J457" i="19" s="1" a="1"/>
  <c r="K879" i="19"/>
  <c r="L879" i="19" s="1"/>
  <c r="J879" i="19" s="1" a="1"/>
  <c r="K427" i="19"/>
  <c r="L427" i="19" s="1"/>
  <c r="J427" i="19" s="1" a="1"/>
  <c r="K555" i="19"/>
  <c r="L555" i="19" s="1"/>
  <c r="J555" i="19" s="1" a="1"/>
  <c r="K856" i="19"/>
  <c r="L856" i="19" s="1"/>
  <c r="J856" i="19" s="1" a="1"/>
  <c r="K730" i="19"/>
  <c r="L730" i="19" s="1"/>
  <c r="J730" i="19" s="1" a="1"/>
  <c r="K978" i="19"/>
  <c r="L978" i="19" s="1"/>
  <c r="J978" i="19" s="1" a="1"/>
  <c r="K329" i="19"/>
  <c r="L329" i="19" s="1"/>
  <c r="J329" i="19" s="1" a="1"/>
  <c r="K159" i="19"/>
  <c r="L159" i="19" s="1"/>
  <c r="J159" i="19" s="1" a="1"/>
  <c r="K583" i="19"/>
  <c r="L583" i="19" s="1"/>
  <c r="J583" i="19" s="1" a="1"/>
  <c r="K152" i="19"/>
  <c r="L152" i="19" s="1"/>
  <c r="J152" i="19" s="1" a="1"/>
  <c r="K985" i="19"/>
  <c r="L985" i="19" s="1"/>
  <c r="J985" i="19" s="1" a="1"/>
  <c r="K372" i="19"/>
  <c r="L372" i="19" s="1"/>
  <c r="J372" i="19" s="1" a="1"/>
  <c r="K655" i="19"/>
  <c r="L655" i="19" s="1"/>
  <c r="J655" i="19" s="1" a="1"/>
  <c r="K761" i="19"/>
  <c r="L761" i="19" s="1"/>
  <c r="J761" i="19" s="1" a="1"/>
  <c r="K637" i="19"/>
  <c r="L637" i="19" s="1"/>
  <c r="J637" i="19" s="1" a="1"/>
  <c r="K37" i="19"/>
  <c r="L37" i="19" s="1"/>
  <c r="J37" i="19" s="1" a="1"/>
  <c r="K581" i="19"/>
  <c r="L581" i="19" s="1"/>
  <c r="J581" i="19" s="1" a="1"/>
  <c r="K173" i="19"/>
  <c r="L173" i="19" s="1"/>
  <c r="J173" i="19" s="1" a="1"/>
  <c r="K364" i="19"/>
  <c r="L364" i="19" s="1"/>
  <c r="J364" i="19" s="1" a="1"/>
  <c r="K276" i="19"/>
  <c r="L276" i="19" s="1"/>
  <c r="J276" i="19" s="1" a="1"/>
  <c r="K545" i="19"/>
  <c r="L545" i="19" s="1"/>
  <c r="J545" i="19" s="1" a="1"/>
  <c r="K141" i="19"/>
  <c r="L141" i="19" s="1"/>
  <c r="J141" i="19" s="1" a="1"/>
  <c r="K264" i="19"/>
  <c r="L264" i="19" s="1"/>
  <c r="J264" i="19" s="1" a="1"/>
  <c r="K644" i="19"/>
  <c r="L644" i="19" s="1"/>
  <c r="J644" i="19" s="1" a="1"/>
  <c r="K215" i="19"/>
  <c r="L215" i="19" s="1"/>
  <c r="J215" i="19" s="1" a="1"/>
  <c r="K437" i="19"/>
  <c r="L437" i="19" s="1"/>
  <c r="J437" i="19" s="1" a="1"/>
  <c r="K502" i="19"/>
  <c r="L502" i="19" s="1"/>
  <c r="J502" i="19" s="1" a="1"/>
  <c r="K336" i="19"/>
  <c r="L336" i="19" s="1"/>
  <c r="J336" i="19" s="1" a="1"/>
  <c r="K957" i="19"/>
  <c r="L957" i="19" s="1"/>
  <c r="J957" i="19" s="1" a="1"/>
  <c r="K575" i="19"/>
  <c r="L575" i="19" s="1"/>
  <c r="J575" i="19" s="1" a="1"/>
  <c r="K834" i="19"/>
  <c r="L834" i="19" s="1"/>
  <c r="J834" i="19" s="1" a="1"/>
  <c r="K44" i="19"/>
  <c r="L44" i="19" s="1"/>
  <c r="J44" i="19" s="1" a="1"/>
  <c r="K599" i="19"/>
  <c r="L599" i="19" s="1"/>
  <c r="J599" i="19" s="1" a="1"/>
  <c r="K835" i="19"/>
  <c r="L835" i="19" s="1"/>
  <c r="J835" i="19" s="1" a="1"/>
  <c r="K641" i="19"/>
  <c r="L641" i="19" s="1"/>
  <c r="J641" i="19" s="1" a="1"/>
  <c r="K651" i="19"/>
  <c r="L651" i="19" s="1"/>
  <c r="J651" i="19" s="1" a="1"/>
  <c r="K837" i="19"/>
  <c r="L837" i="19" s="1"/>
  <c r="J837" i="19" s="1" a="1"/>
  <c r="K622" i="19"/>
  <c r="L622" i="19" s="1"/>
  <c r="J622" i="19" s="1" a="1"/>
  <c r="K689" i="19"/>
  <c r="L689" i="19" s="1"/>
  <c r="J689" i="19" s="1" a="1"/>
  <c r="K697" i="19"/>
  <c r="L697" i="19" s="1"/>
  <c r="J697" i="19" s="1" a="1"/>
  <c r="K955" i="19"/>
  <c r="L955" i="19" s="1"/>
  <c r="J955" i="19" s="1" a="1"/>
  <c r="K705" i="19"/>
  <c r="L705" i="19" s="1"/>
  <c r="J705" i="19" s="1" a="1"/>
  <c r="K756" i="19"/>
  <c r="L756" i="19" s="1"/>
  <c r="J756" i="19" s="1" a="1"/>
  <c r="K523" i="19"/>
  <c r="L523" i="19" s="1"/>
  <c r="J523" i="19" s="1" a="1"/>
  <c r="K589" i="19"/>
  <c r="L589" i="19" s="1"/>
  <c r="J589" i="19" s="1" a="1"/>
  <c r="K90" i="19"/>
  <c r="L90" i="19" s="1"/>
  <c r="J90" i="19" s="1" a="1"/>
  <c r="K801" i="19"/>
  <c r="L801" i="19" s="1"/>
  <c r="J801" i="19" s="1" a="1"/>
  <c r="K374" i="19"/>
  <c r="L374" i="19" s="1"/>
  <c r="J374" i="19" s="1" a="1"/>
  <c r="K604" i="19"/>
  <c r="L604" i="19" s="1"/>
  <c r="J604" i="19" s="1" a="1"/>
  <c r="K897" i="19"/>
  <c r="L897" i="19" s="1"/>
  <c r="J897" i="19" s="1" a="1"/>
  <c r="K419" i="19"/>
  <c r="L419" i="19" s="1"/>
  <c r="J419" i="19" s="1" a="1"/>
  <c r="K924" i="19"/>
  <c r="L924" i="19" s="1"/>
  <c r="J924" i="19" s="1" a="1"/>
  <c r="K845" i="19"/>
  <c r="L845" i="19" s="1"/>
  <c r="J845" i="19" s="1" a="1"/>
  <c r="K779" i="19"/>
  <c r="L779" i="19" s="1"/>
  <c r="J779" i="19" s="1" a="1"/>
  <c r="K648" i="19"/>
  <c r="L648" i="19" s="1"/>
  <c r="J648" i="19" s="1" a="1"/>
  <c r="K981" i="19"/>
  <c r="L981" i="19" s="1"/>
  <c r="J981" i="19" s="1" a="1"/>
  <c r="K860" i="19"/>
  <c r="L860" i="19" s="1"/>
  <c r="J860" i="19" s="1" a="1"/>
  <c r="K617" i="19"/>
  <c r="L617" i="19" s="1"/>
  <c r="J617" i="19" s="1" a="1"/>
  <c r="K91" i="19"/>
  <c r="L91" i="19" s="1"/>
  <c r="J91" i="19" s="1" a="1"/>
  <c r="K786" i="19"/>
  <c r="L786" i="19" s="1"/>
  <c r="J786" i="19" s="1" a="1"/>
  <c r="K752" i="19"/>
  <c r="L752" i="19" s="1"/>
  <c r="J752" i="19" s="1" a="1"/>
  <c r="K446" i="19"/>
  <c r="L446" i="19" s="1"/>
  <c r="J446" i="19" s="1" a="1"/>
  <c r="K465" i="19"/>
  <c r="L465" i="19" s="1"/>
  <c r="J465" i="19" s="1" a="1"/>
  <c r="K954" i="19"/>
  <c r="L954" i="19" s="1"/>
  <c r="J954" i="19" s="1" a="1"/>
  <c r="K35" i="19"/>
  <c r="L35" i="19" s="1"/>
  <c r="J35" i="19" s="1" a="1"/>
  <c r="K242" i="19"/>
  <c r="L242" i="19" s="1"/>
  <c r="J242" i="19" s="1" a="1"/>
  <c r="K874" i="19"/>
  <c r="L874" i="19" s="1"/>
  <c r="J874" i="19" s="1" a="1"/>
  <c r="K304" i="19"/>
  <c r="L304" i="19" s="1"/>
  <c r="J304" i="19" s="1" a="1"/>
  <c r="K979" i="19"/>
  <c r="L979" i="19" s="1"/>
  <c r="J979" i="19" s="1" a="1"/>
  <c r="K48" i="19"/>
  <c r="L48" i="19" s="1"/>
  <c r="J48" i="19" s="1" a="1"/>
  <c r="K311" i="19"/>
  <c r="L311" i="19" s="1"/>
  <c r="J311" i="19" s="1" a="1"/>
  <c r="K285" i="19"/>
  <c r="L285" i="19" s="1"/>
  <c r="J285" i="19" s="1" a="1"/>
  <c r="K800" i="19"/>
  <c r="L800" i="19" s="1"/>
  <c r="J800" i="19" s="1" a="1"/>
  <c r="K244" i="19"/>
  <c r="L244" i="19" s="1"/>
  <c r="J244" i="19" s="1" a="1"/>
  <c r="K178" i="19"/>
  <c r="L178" i="19" s="1"/>
  <c r="J178" i="19" s="1" a="1"/>
  <c r="K632" i="19"/>
  <c r="L632" i="19" s="1"/>
  <c r="J632" i="19" s="1" a="1"/>
  <c r="K552" i="19"/>
  <c r="L552" i="19" s="1"/>
  <c r="J552" i="19" s="1" a="1"/>
  <c r="K355" i="19"/>
  <c r="L355" i="19" s="1"/>
  <c r="J355" i="19" s="1" a="1"/>
  <c r="K246" i="19"/>
  <c r="L246" i="19" s="1"/>
  <c r="J246" i="19" s="1" a="1"/>
  <c r="K529" i="19"/>
  <c r="L529" i="19" s="1"/>
  <c r="J529" i="19" s="1" a="1"/>
  <c r="K514" i="19"/>
  <c r="L514" i="19" s="1"/>
  <c r="J514" i="19" s="1" a="1"/>
  <c r="K745" i="19"/>
  <c r="L745" i="19" s="1"/>
  <c r="J745" i="19" s="1" a="1"/>
  <c r="K930" i="19"/>
  <c r="L930" i="19" s="1"/>
  <c r="J930" i="19" s="1" a="1"/>
  <c r="K660" i="19"/>
  <c r="L660" i="19" s="1"/>
  <c r="J660" i="19" s="1" a="1"/>
  <c r="K207" i="19"/>
  <c r="L207" i="19" s="1"/>
  <c r="J207" i="19" s="1" a="1"/>
  <c r="K864" i="19"/>
  <c r="L864" i="19" s="1"/>
  <c r="J864" i="19" s="1" a="1"/>
  <c r="K489" i="19"/>
  <c r="L489" i="19" s="1"/>
  <c r="J489" i="19" s="1" a="1"/>
  <c r="K710" i="19"/>
  <c r="L710" i="19" s="1"/>
  <c r="J710" i="19" s="1" a="1"/>
  <c r="K438" i="19"/>
  <c r="L438" i="19" s="1"/>
  <c r="J438" i="19" s="1" a="1"/>
  <c r="K370" i="19"/>
  <c r="L370" i="19" s="1"/>
  <c r="J370" i="19" s="1" a="1"/>
  <c r="K451" i="19"/>
  <c r="L451" i="19" s="1"/>
  <c r="J451" i="19" s="1" a="1"/>
  <c r="K135" i="19"/>
  <c r="L135" i="19" s="1"/>
  <c r="J135" i="19" s="1" a="1"/>
  <c r="K167" i="19"/>
  <c r="L167" i="19" s="1"/>
  <c r="J167" i="19" s="1" a="1"/>
  <c r="K722" i="19"/>
  <c r="L722" i="19" s="1"/>
  <c r="J722" i="19" s="1" a="1"/>
  <c r="K945" i="19"/>
  <c r="L945" i="19" s="1"/>
  <c r="J945" i="19" s="1" a="1"/>
  <c r="K748" i="19"/>
  <c r="L748" i="19" s="1"/>
  <c r="J748" i="19" s="1" a="1"/>
  <c r="K974" i="19"/>
  <c r="L974" i="19" s="1"/>
  <c r="J974" i="19" s="1" a="1"/>
  <c r="K704" i="19"/>
  <c r="L704" i="19" s="1"/>
  <c r="J704" i="19" s="1" a="1"/>
  <c r="K771" i="19"/>
  <c r="L771" i="19" s="1"/>
  <c r="J771" i="19" s="1" a="1"/>
  <c r="K826" i="19"/>
  <c r="L826" i="19" s="1"/>
  <c r="J826" i="19" s="1" a="1"/>
  <c r="K420" i="19"/>
  <c r="L420" i="19" s="1"/>
  <c r="J420" i="19" s="1" a="1"/>
  <c r="K126" i="19"/>
  <c r="L126" i="19" s="1"/>
  <c r="J126" i="19" s="1" a="1"/>
  <c r="K958" i="19"/>
  <c r="L958" i="19" s="1"/>
  <c r="J958" i="19" s="1" a="1"/>
  <c r="K811" i="19"/>
  <c r="L811" i="19" s="1"/>
  <c r="J811" i="19" s="1" a="1"/>
  <c r="K619" i="19"/>
  <c r="L619" i="19" s="1"/>
  <c r="J619" i="19" s="1" a="1"/>
  <c r="K812" i="19"/>
  <c r="L812" i="19" s="1"/>
  <c r="J812" i="19" s="1" a="1"/>
  <c r="K814" i="19"/>
  <c r="L814" i="19" s="1"/>
  <c r="J814" i="19" s="1" a="1"/>
  <c r="K294" i="19"/>
  <c r="L294" i="19" s="1"/>
  <c r="J294" i="19" s="1" a="1"/>
  <c r="K443" i="19"/>
  <c r="L443" i="19" s="1"/>
  <c r="J443" i="19" s="1" a="1"/>
  <c r="K732" i="19"/>
  <c r="L732" i="19" s="1"/>
  <c r="J732" i="19" s="1" a="1"/>
  <c r="K870" i="19"/>
  <c r="L870" i="19" s="1"/>
  <c r="J870" i="19" s="1" a="1"/>
  <c r="K406" i="19"/>
  <c r="L406" i="19" s="1"/>
  <c r="J406" i="19" s="1" a="1"/>
  <c r="K625" i="19"/>
  <c r="L625" i="19" s="1"/>
  <c r="J625" i="19" s="1" a="1"/>
  <c r="K120" i="19"/>
  <c r="L120" i="19" s="1"/>
  <c r="J120" i="19" s="1" a="1"/>
  <c r="K522" i="19"/>
  <c r="L522" i="19" s="1"/>
  <c r="J522" i="19" s="1" a="1"/>
  <c r="K591" i="19"/>
  <c r="L591" i="19" s="1"/>
  <c r="J591" i="19" s="1" a="1"/>
  <c r="K391" i="19"/>
  <c r="L391" i="19" s="1"/>
  <c r="J391" i="19" s="1" a="1"/>
  <c r="K820" i="19"/>
  <c r="L820" i="19" s="1"/>
  <c r="J820" i="19" s="1" a="1"/>
  <c r="K873" i="19"/>
  <c r="L873" i="19" s="1"/>
  <c r="J873" i="19" s="1" a="1"/>
  <c r="K551" i="19"/>
  <c r="L551" i="19" s="1"/>
  <c r="J551" i="19" s="1" a="1"/>
  <c r="K869" i="19"/>
  <c r="L869" i="19" s="1"/>
  <c r="J869" i="19" s="1" a="1"/>
  <c r="K840" i="19"/>
  <c r="L840" i="19" s="1"/>
  <c r="J840" i="19" s="1" a="1"/>
  <c r="K460" i="19"/>
  <c r="L460" i="19" s="1"/>
  <c r="J460" i="19" s="1" a="1"/>
  <c r="K39" i="19"/>
  <c r="L39" i="19" s="1"/>
  <c r="J39" i="19" s="1" a="1"/>
  <c r="K570" i="19"/>
  <c r="L570" i="19" s="1"/>
  <c r="J570" i="19" s="1" a="1"/>
  <c r="K125" i="19"/>
  <c r="L125" i="19" s="1"/>
  <c r="J125" i="19" s="1" a="1"/>
  <c r="K46" i="19"/>
  <c r="L46" i="19" s="1"/>
  <c r="J46" i="19" s="1" a="1"/>
  <c r="K241" i="19"/>
  <c r="L241" i="19" s="1"/>
  <c r="J241" i="19" s="1" a="1"/>
  <c r="K224" i="19"/>
  <c r="L224" i="19" s="1"/>
  <c r="J224" i="19" s="1" a="1"/>
  <c r="K481" i="19"/>
  <c r="L481" i="19" s="1"/>
  <c r="J481" i="19" s="1" a="1"/>
  <c r="K916" i="19"/>
  <c r="L916" i="19" s="1"/>
  <c r="J916" i="19" s="1" a="1"/>
  <c r="K322" i="19"/>
  <c r="L322" i="19" s="1"/>
  <c r="J322" i="19" s="1" a="1"/>
  <c r="K614" i="19"/>
  <c r="L614" i="19" s="1"/>
  <c r="J614" i="19" s="1" a="1"/>
  <c r="K75" i="19"/>
  <c r="L75" i="19" s="1"/>
  <c r="J75" i="19" s="1" a="1"/>
  <c r="K488" i="19"/>
  <c r="L488" i="19" s="1"/>
  <c r="J488" i="19" s="1" a="1"/>
  <c r="K610" i="19"/>
  <c r="L610" i="19" s="1"/>
  <c r="J610" i="19" s="1" a="1"/>
  <c r="K885" i="19"/>
  <c r="L885" i="19" s="1"/>
  <c r="J885" i="19" s="1" a="1"/>
  <c r="K352" i="19"/>
  <c r="L352" i="19" s="1"/>
  <c r="J352" i="19" s="1" a="1"/>
  <c r="K919" i="19"/>
  <c r="L919" i="19" s="1"/>
  <c r="J919" i="19" s="1" a="1"/>
  <c r="K823" i="19"/>
  <c r="L823" i="19" s="1"/>
  <c r="J823" i="19" s="1" a="1"/>
  <c r="K182" i="19"/>
  <c r="L182" i="19" s="1"/>
  <c r="J182" i="19" s="1" a="1"/>
  <c r="K562" i="19"/>
  <c r="L562" i="19" s="1"/>
  <c r="J562" i="19" s="1" a="1"/>
  <c r="K535" i="19"/>
  <c r="L535" i="19" s="1"/>
  <c r="J535" i="19" s="1" a="1"/>
  <c r="K366" i="19"/>
  <c r="L366" i="19" s="1"/>
  <c r="J366" i="19" s="1" a="1"/>
  <c r="K365" i="19"/>
  <c r="L365" i="19" s="1"/>
  <c r="J365" i="19" s="1" a="1"/>
  <c r="K486" i="19"/>
  <c r="L486" i="19" s="1"/>
  <c r="J486" i="19" s="1" a="1"/>
  <c r="K162" i="19"/>
  <c r="L162" i="19" s="1"/>
  <c r="J162" i="19" s="1" a="1"/>
  <c r="K799" i="19"/>
  <c r="L799" i="19" s="1"/>
  <c r="J799" i="19" s="1" a="1"/>
  <c r="K723" i="19"/>
  <c r="L723" i="19" s="1"/>
  <c r="J723" i="19" s="1" a="1"/>
  <c r="K286" i="19"/>
  <c r="L286" i="19" s="1"/>
  <c r="J286" i="19" s="1" a="1"/>
  <c r="K245" i="19"/>
  <c r="L245" i="19" s="1"/>
  <c r="J245" i="19" s="1" a="1"/>
  <c r="K442" i="19"/>
  <c r="L442" i="19" s="1"/>
  <c r="J442" i="19" s="1" a="1"/>
  <c r="K42" i="19"/>
  <c r="L42" i="19" s="1"/>
  <c r="J42" i="19" s="1" a="1"/>
  <c r="K980" i="19"/>
  <c r="L980" i="19" s="1"/>
  <c r="J980" i="19" s="1" a="1"/>
  <c r="K543" i="19"/>
  <c r="L543" i="19" s="1"/>
  <c r="J543" i="19" s="1" a="1"/>
  <c r="K290" i="19"/>
  <c r="L290" i="19" s="1"/>
  <c r="J290" i="19" s="1" a="1"/>
  <c r="K377" i="19"/>
  <c r="L377" i="19" s="1"/>
  <c r="J377" i="19" s="1" a="1"/>
  <c r="K623" i="19"/>
  <c r="L623" i="19" s="1"/>
  <c r="J623" i="19" s="1" a="1"/>
  <c r="K416" i="19"/>
  <c r="L416" i="19" s="1"/>
  <c r="J416" i="19" s="1" a="1"/>
  <c r="K532" i="19"/>
  <c r="L532" i="19" s="1"/>
  <c r="J532" i="19" s="1" a="1"/>
  <c r="K455" i="19"/>
  <c r="L455" i="19" s="1"/>
  <c r="J455" i="19" s="1" a="1"/>
  <c r="K183" i="19"/>
  <c r="L183" i="19" s="1"/>
  <c r="J183" i="19" s="1" a="1"/>
  <c r="K613" i="19"/>
  <c r="L613" i="19" s="1"/>
  <c r="J613" i="19" s="1" a="1"/>
  <c r="K185" i="19"/>
  <c r="L185" i="19" s="1"/>
  <c r="J185" i="19" s="1" a="1"/>
  <c r="K151" i="19"/>
  <c r="L151" i="19" s="1"/>
  <c r="J151" i="19" s="1" a="1"/>
  <c r="K144" i="19"/>
  <c r="L144" i="19" s="1"/>
  <c r="J144" i="19" s="1" a="1"/>
  <c r="K487" i="19"/>
  <c r="L487" i="19" s="1"/>
  <c r="J487" i="19" s="1" a="1"/>
  <c r="K712" i="19"/>
  <c r="L712" i="19" s="1"/>
  <c r="J712" i="19" s="1" a="1"/>
  <c r="K130" i="19"/>
  <c r="L130" i="19" s="1"/>
  <c r="J130" i="19" s="1" a="1"/>
  <c r="K316" i="19"/>
  <c r="L316" i="19" s="1"/>
  <c r="J316" i="19" s="1" a="1"/>
  <c r="K396" i="19"/>
  <c r="L396" i="19" s="1"/>
  <c r="J396" i="19" s="1" a="1"/>
  <c r="K271" i="19"/>
  <c r="L271" i="19" s="1"/>
  <c r="J271" i="19" s="1" a="1"/>
  <c r="K414" i="19"/>
  <c r="L414" i="19" s="1"/>
  <c r="J414" i="19" s="1" a="1"/>
  <c r="K903" i="19"/>
  <c r="L903" i="19" s="1"/>
  <c r="J903" i="19" s="1" a="1"/>
  <c r="K530" i="19"/>
  <c r="L530" i="19" s="1"/>
  <c r="J530" i="19" s="1" a="1"/>
  <c r="K210" i="19"/>
  <c r="L210" i="19" s="1"/>
  <c r="J210" i="19" s="1" a="1"/>
  <c r="K417" i="19"/>
  <c r="L417" i="19" s="1"/>
  <c r="J417" i="19" s="1" a="1"/>
  <c r="K31" i="19"/>
  <c r="L31" i="19" s="1"/>
  <c r="J31" i="19" s="1" a="1"/>
  <c r="K849" i="19"/>
  <c r="L849" i="19" s="1"/>
  <c r="J849" i="19" s="1" a="1"/>
  <c r="K703" i="19"/>
  <c r="L703" i="19" s="1"/>
  <c r="J703" i="19" s="1" a="1"/>
  <c r="K865" i="19"/>
  <c r="L865" i="19" s="1"/>
  <c r="J865" i="19" s="1" a="1"/>
  <c r="K716" i="19"/>
  <c r="L716" i="19" s="1"/>
  <c r="J716" i="19" s="1" a="1"/>
  <c r="K98" i="19"/>
  <c r="L98" i="19" s="1"/>
  <c r="J98" i="19" s="1" a="1"/>
  <c r="K661" i="19"/>
  <c r="L661" i="19" s="1"/>
  <c r="J661" i="19" s="1" a="1"/>
  <c r="K161" i="19"/>
  <c r="L161" i="19" s="1"/>
  <c r="J161" i="19" s="1" a="1"/>
  <c r="K938" i="19"/>
  <c r="L938" i="19" s="1"/>
  <c r="J938" i="19" s="1" a="1"/>
  <c r="K238" i="19"/>
  <c r="L238" i="19" s="1"/>
  <c r="J238" i="19" s="1" a="1"/>
  <c r="K607" i="19"/>
  <c r="L607" i="19" s="1"/>
  <c r="J607" i="19" s="1" a="1"/>
  <c r="K893" i="19"/>
  <c r="L893" i="19" s="1"/>
  <c r="J893" i="19" s="1" a="1"/>
  <c r="K798" i="19"/>
  <c r="L798" i="19" s="1"/>
  <c r="J798" i="19" s="1" a="1"/>
  <c r="K512" i="19"/>
  <c r="L512" i="19" s="1"/>
  <c r="J512" i="19" s="1" a="1"/>
  <c r="K861" i="19"/>
  <c r="L861" i="19" s="1"/>
  <c r="J861" i="19" s="1" a="1"/>
  <c r="K341" i="19"/>
  <c r="L341" i="19" s="1"/>
  <c r="J341" i="19" s="1" a="1"/>
  <c r="K25" i="19"/>
  <c r="L25" i="19" s="1"/>
  <c r="J25" i="19" s="1" a="1"/>
  <c r="K333" i="19"/>
  <c r="L333" i="19" s="1"/>
  <c r="J333" i="19" s="1" a="1"/>
  <c r="K436" i="19"/>
  <c r="L436" i="19" s="1"/>
  <c r="J436" i="19" s="1" a="1"/>
  <c r="K777" i="19"/>
  <c r="L777" i="19" s="1"/>
  <c r="J777" i="19" s="1" a="1"/>
  <c r="K783" i="19"/>
  <c r="L783" i="19" s="1"/>
  <c r="J783" i="19" s="1" a="1"/>
  <c r="K444" i="19"/>
  <c r="L444" i="19" s="1"/>
  <c r="J444" i="19" s="1" a="1"/>
  <c r="K573" i="19"/>
  <c r="L573" i="19" s="1"/>
  <c r="J573" i="19" s="1" a="1"/>
  <c r="K253" i="19"/>
  <c r="L253" i="19" s="1"/>
  <c r="J253" i="19" s="1" a="1"/>
  <c r="K727" i="19"/>
  <c r="L727" i="19" s="1"/>
  <c r="J727" i="19" s="1" a="1"/>
  <c r="K563" i="19"/>
  <c r="L563" i="19" s="1"/>
  <c r="J563" i="19" s="1" a="1"/>
  <c r="K200" i="19"/>
  <c r="L200" i="19" s="1"/>
  <c r="J200" i="19" s="1" a="1"/>
  <c r="K853" i="19"/>
  <c r="L853" i="19" s="1"/>
  <c r="J853" i="19" s="1" a="1"/>
  <c r="K936" i="19"/>
  <c r="L936" i="19" s="1"/>
  <c r="J936" i="19" s="1" a="1"/>
  <c r="K587" i="19"/>
  <c r="L587" i="19" s="1"/>
  <c r="J587" i="19" s="1" a="1"/>
  <c r="K143" i="19"/>
  <c r="L143" i="19" s="1"/>
  <c r="J143" i="19" s="1" a="1"/>
  <c r="K190" i="19"/>
  <c r="L190" i="19" s="1"/>
  <c r="J190" i="19" s="1" a="1"/>
  <c r="K967" i="19"/>
  <c r="L967" i="19" s="1"/>
  <c r="J967" i="19" s="1" a="1"/>
  <c r="K361" i="19"/>
  <c r="L361" i="19" s="1"/>
  <c r="J361" i="19" s="1" a="1"/>
  <c r="K912" i="19"/>
  <c r="L912" i="19" s="1"/>
  <c r="J912" i="19" s="1" a="1"/>
  <c r="K394" i="19"/>
  <c r="L394" i="19" s="1"/>
  <c r="J394" i="19" s="1" a="1"/>
  <c r="K274" i="19"/>
  <c r="L274" i="19" s="1"/>
  <c r="J274" i="19" s="1" a="1"/>
  <c r="K579" i="19"/>
  <c r="L579" i="19" s="1"/>
  <c r="J579" i="19" s="1" a="1"/>
  <c r="K774" i="19"/>
  <c r="L774" i="19" s="1"/>
  <c r="J774" i="19" s="1" a="1"/>
  <c r="K824" i="19"/>
  <c r="L824" i="19" s="1"/>
  <c r="J824" i="19" s="1" a="1"/>
  <c r="K382" i="19"/>
  <c r="L382" i="19" s="1"/>
  <c r="J382" i="19" s="1" a="1"/>
  <c r="K23" i="19"/>
  <c r="L23" i="19" s="1"/>
  <c r="J23" i="19" s="1" a="1"/>
  <c r="K56" i="19"/>
  <c r="L56" i="19" s="1"/>
  <c r="J56" i="19" s="1" a="1"/>
  <c r="K513" i="19"/>
  <c r="L513" i="19" s="1"/>
  <c r="J513" i="19" s="1" a="1"/>
  <c r="K680" i="19"/>
  <c r="L680" i="19" s="1"/>
  <c r="J680" i="19" s="1" a="1"/>
  <c r="K337" i="19"/>
  <c r="L337" i="19" s="1"/>
  <c r="J337" i="19" s="1" a="1"/>
  <c r="K363" i="19"/>
  <c r="L363" i="19" s="1"/>
  <c r="J363" i="19" s="1" a="1"/>
  <c r="K453" i="19"/>
  <c r="L453" i="19" s="1"/>
  <c r="J453" i="19" s="1" a="1"/>
  <c r="K830" i="19"/>
  <c r="L830" i="19" s="1"/>
  <c r="J830" i="19" s="1" a="1"/>
  <c r="K170" i="19"/>
  <c r="L170" i="19" s="1"/>
  <c r="J170" i="19" s="1" a="1"/>
  <c r="K561" i="19"/>
  <c r="L561" i="19" s="1"/>
  <c r="J561" i="19" s="1" a="1"/>
  <c r="K257" i="19"/>
  <c r="L257" i="19" s="1"/>
  <c r="J257" i="19" s="1" a="1"/>
  <c r="K303" i="19"/>
  <c r="L303" i="19" s="1"/>
  <c r="J303" i="19" s="1" a="1"/>
  <c r="K192" i="19"/>
  <c r="L192" i="19" s="1"/>
  <c r="J192" i="19" s="1" a="1"/>
  <c r="K393" i="19"/>
  <c r="L393" i="19" s="1"/>
  <c r="J393" i="19" s="1" a="1"/>
  <c r="K124" i="19"/>
  <c r="L124" i="19" s="1"/>
  <c r="J124" i="19" s="1" a="1"/>
  <c r="K356" i="19"/>
  <c r="L356" i="19" s="1"/>
  <c r="J356" i="19" s="1" a="1"/>
  <c r="K138" i="19"/>
  <c r="L138" i="19" s="1"/>
  <c r="J138" i="19" s="1" a="1"/>
  <c r="K434" i="19"/>
  <c r="L434" i="19" s="1"/>
  <c r="J434" i="19" s="1" a="1"/>
  <c r="K970" i="19"/>
  <c r="L970" i="19" s="1"/>
  <c r="J970" i="19" s="1" a="1"/>
  <c r="K362" i="19"/>
  <c r="L362" i="19" s="1"/>
  <c r="J362" i="19" s="1" a="1"/>
  <c r="K233" i="19"/>
  <c r="L233" i="19" s="1"/>
  <c r="J233" i="19" s="1" a="1"/>
  <c r="K150" i="19"/>
  <c r="L150" i="19" s="1"/>
  <c r="J150" i="19" s="1" a="1"/>
  <c r="K554" i="19"/>
  <c r="L554" i="19" s="1"/>
  <c r="J554" i="19" s="1" a="1"/>
  <c r="K180" i="19"/>
  <c r="L180" i="19" s="1"/>
  <c r="J180" i="19" s="1" a="1"/>
  <c r="K349" i="19"/>
  <c r="L349" i="19" s="1"/>
  <c r="J349" i="19" s="1" a="1"/>
  <c r="K373" i="19"/>
  <c r="L373" i="19" s="1"/>
  <c r="J373" i="19" s="1" a="1"/>
  <c r="K176" i="19"/>
  <c r="L176" i="19" s="1"/>
  <c r="J176" i="19" s="1" a="1"/>
  <c r="K797" i="19"/>
  <c r="L797" i="19" s="1"/>
  <c r="J797" i="19" s="1" a="1"/>
  <c r="K353" i="19"/>
  <c r="L353" i="19" s="1"/>
  <c r="J353" i="19" s="1" a="1"/>
  <c r="K378" i="19"/>
  <c r="L378" i="19" s="1"/>
  <c r="J378" i="19" s="1" a="1"/>
  <c r="K139" i="19"/>
  <c r="L139" i="19" s="1"/>
  <c r="J139" i="19" s="1" a="1"/>
  <c r="K484" i="19"/>
  <c r="L484" i="19" s="1"/>
  <c r="J484" i="19" s="1" a="1"/>
  <c r="K43" i="19"/>
  <c r="L43" i="19" s="1"/>
  <c r="J43" i="19" s="1" a="1"/>
  <c r="K318" i="19"/>
  <c r="L318" i="19" s="1"/>
  <c r="J318" i="19" s="1" a="1"/>
  <c r="K693" i="19"/>
  <c r="L693" i="19" s="1"/>
  <c r="J693" i="19" s="1" a="1"/>
  <c r="K422" i="19"/>
  <c r="L422" i="19" s="1"/>
  <c r="J422" i="19" s="1" a="1"/>
  <c r="K423" i="19"/>
  <c r="L423" i="19" s="1"/>
  <c r="J423" i="19" s="1" a="1"/>
  <c r="K763" i="19"/>
  <c r="L763" i="19" s="1"/>
  <c r="J763" i="19" s="1" a="1"/>
  <c r="K775" i="19"/>
  <c r="L775" i="19" s="1"/>
  <c r="J775" i="19" s="1" a="1"/>
  <c r="K354" i="19"/>
  <c r="L354" i="19" s="1"/>
  <c r="J354" i="19" s="1" a="1"/>
  <c r="K218" i="19"/>
  <c r="L218" i="19" s="1"/>
  <c r="J218" i="19" s="1" a="1"/>
  <c r="K250" i="19"/>
  <c r="L250" i="19" s="1"/>
  <c r="J250" i="19" s="1" a="1"/>
  <c r="K95" i="19"/>
  <c r="L95" i="19" s="1"/>
  <c r="J95" i="19" s="1" a="1"/>
  <c r="K507" i="19"/>
  <c r="L507" i="19" s="1"/>
  <c r="J507" i="19" s="1" a="1"/>
  <c r="K965" i="19"/>
  <c r="L965" i="19" s="1"/>
  <c r="J965" i="19" s="1" a="1"/>
  <c r="K898" i="19"/>
  <c r="L898" i="19" s="1"/>
  <c r="J898" i="19" s="1" a="1"/>
  <c r="K521" i="19"/>
  <c r="L521" i="19" s="1"/>
  <c r="J521" i="19" s="1" a="1"/>
  <c r="K217" i="19"/>
  <c r="L217" i="19" s="1"/>
  <c r="J217" i="19" s="1" a="1"/>
  <c r="K534" i="19"/>
  <c r="L534" i="19" s="1"/>
  <c r="J534" i="19" s="1" a="1"/>
  <c r="K844" i="19"/>
  <c r="L844" i="19" s="1"/>
  <c r="J844" i="19" s="1" a="1"/>
  <c r="K906" i="19"/>
  <c r="L906" i="19" s="1"/>
  <c r="J906" i="19" s="1" a="1"/>
  <c r="K862" i="19"/>
  <c r="L862" i="19" s="1"/>
  <c r="J862" i="19" s="1" a="1"/>
  <c r="K914" i="19"/>
  <c r="L914" i="19" s="1"/>
  <c r="J914" i="19" s="1" a="1"/>
  <c r="K472" i="19"/>
  <c r="L472" i="19" s="1"/>
  <c r="J472" i="19" s="1" a="1"/>
  <c r="K665" i="19"/>
  <c r="L665" i="19" s="1"/>
  <c r="J665" i="19" s="1" a="1"/>
  <c r="K747" i="19"/>
  <c r="L747" i="19" s="1"/>
  <c r="J747" i="19" s="1" a="1"/>
  <c r="K976" i="19"/>
  <c r="L976" i="19" s="1"/>
  <c r="J976" i="19" s="1" a="1"/>
  <c r="K491" i="19"/>
  <c r="L491" i="19" s="1"/>
  <c r="J491" i="19" s="1" a="1"/>
  <c r="K495" i="19"/>
  <c r="L495" i="19" s="1"/>
  <c r="J495" i="19" s="1" a="1"/>
  <c r="K252" i="19"/>
  <c r="L252" i="19" s="1"/>
  <c r="J252" i="19" s="1" a="1"/>
  <c r="K402" i="19"/>
  <c r="L402" i="19" s="1"/>
  <c r="J402" i="19" s="1" a="1"/>
  <c r="K160" i="19"/>
  <c r="L160" i="19" s="1"/>
  <c r="J160" i="19" s="1" a="1"/>
  <c r="K829" i="19"/>
  <c r="L829" i="19" s="1"/>
  <c r="J829" i="19" s="1" a="1"/>
  <c r="K810" i="19"/>
  <c r="L810" i="19" s="1"/>
  <c r="J810" i="19" s="1" a="1"/>
  <c r="K300" i="19"/>
  <c r="L300" i="19" s="1"/>
  <c r="J300" i="19" s="1" a="1"/>
  <c r="K146" i="19"/>
  <c r="L146" i="19" s="1"/>
  <c r="J146" i="19" s="1" a="1"/>
  <c r="K968" i="19"/>
  <c r="L968" i="19" s="1"/>
  <c r="J968" i="19" s="1" a="1"/>
  <c r="K67" i="19"/>
  <c r="L67" i="19" s="1"/>
  <c r="J67" i="19" s="1" a="1"/>
  <c r="K70" i="19"/>
  <c r="L70" i="19" s="1"/>
  <c r="J70" i="19" s="1" a="1"/>
  <c r="K319" i="19"/>
  <c r="L319" i="19" s="1"/>
  <c r="J319" i="19" s="1" a="1"/>
  <c r="K312" i="19"/>
  <c r="L312" i="19" s="1"/>
  <c r="J312" i="19" s="1" a="1"/>
  <c r="K147" i="19"/>
  <c r="L147" i="19" s="1"/>
  <c r="J147" i="19" s="1" a="1"/>
  <c r="K913" i="19"/>
  <c r="L913" i="19" s="1"/>
  <c r="J913" i="19" s="1" a="1"/>
  <c r="K371" i="19"/>
  <c r="L371" i="19" s="1"/>
  <c r="J371" i="19" s="1" a="1"/>
  <c r="K19" i="19"/>
  <c r="L19" i="19" s="1"/>
  <c r="J19" i="19" s="1" a="1"/>
  <c r="K424" i="19"/>
  <c r="L424" i="19" s="1"/>
  <c r="J424" i="19" s="1" a="1"/>
  <c r="K277" i="19"/>
  <c r="L277" i="19" s="1"/>
  <c r="J277" i="19" s="1" a="1"/>
  <c r="K127" i="19"/>
  <c r="L127" i="19" s="1"/>
  <c r="J127" i="19" s="1" a="1"/>
  <c r="K421" i="19"/>
  <c r="L421" i="19" s="1"/>
  <c r="J421" i="19" s="1" a="1"/>
  <c r="K93" i="19"/>
  <c r="L93" i="19" s="1"/>
  <c r="J93" i="19" s="1" a="1"/>
  <c r="K900" i="19"/>
  <c r="L900" i="19" s="1"/>
  <c r="J900" i="19" s="1" a="1"/>
  <c r="K222" i="19"/>
  <c r="L222" i="19" s="1"/>
  <c r="J222" i="19" s="1" a="1"/>
  <c r="K297" i="19"/>
  <c r="L297" i="19" s="1"/>
  <c r="J297" i="19" s="1" a="1"/>
  <c r="K13" i="19"/>
  <c r="L13" i="19" s="1"/>
  <c r="J13" i="19" s="1" a="1"/>
  <c r="K30" i="19"/>
  <c r="L30" i="19" s="1"/>
  <c r="J30" i="19" s="1" a="1"/>
  <c r="K817" i="19"/>
  <c r="L817" i="19" s="1"/>
  <c r="J817" i="19" s="1" a="1"/>
  <c r="K796" i="19"/>
  <c r="L796" i="19" s="1"/>
  <c r="J796" i="19" s="1" a="1"/>
  <c r="K142" i="19"/>
  <c r="L142" i="19" s="1"/>
  <c r="J142" i="19" s="1" a="1"/>
  <c r="K683" i="19"/>
  <c r="L683" i="19" s="1"/>
  <c r="J683" i="19" s="1" a="1"/>
  <c r="K262" i="19"/>
  <c r="L262" i="19" s="1"/>
  <c r="J262" i="19" s="1" a="1"/>
  <c r="K186" i="19"/>
  <c r="L186" i="19" s="1"/>
  <c r="J186" i="19" s="1" a="1"/>
  <c r="K307" i="19"/>
  <c r="L307" i="19" s="1"/>
  <c r="J307" i="19" s="1" a="1"/>
  <c r="K50" i="19"/>
  <c r="L50" i="19" s="1"/>
  <c r="J50" i="19" s="1" a="1"/>
  <c r="K209" i="19"/>
  <c r="L209" i="19" s="1"/>
  <c r="J209" i="19" s="1" a="1"/>
  <c r="K927" i="19"/>
  <c r="L927" i="19" s="1"/>
  <c r="J927" i="19" s="1" a="1"/>
  <c r="K426" i="19"/>
  <c r="L426" i="19" s="1"/>
  <c r="J426" i="19" s="1" a="1"/>
  <c r="K296" i="19"/>
  <c r="L296" i="19" s="1"/>
  <c r="J296" i="19" s="1" a="1"/>
  <c r="K88" i="19"/>
  <c r="L88" i="19" s="1"/>
  <c r="J88" i="19" s="1" a="1"/>
  <c r="K380" i="19"/>
  <c r="L380" i="19" s="1"/>
  <c r="J380" i="19" s="1" a="1"/>
  <c r="K81" i="19"/>
  <c r="L81" i="19" s="1"/>
  <c r="J81" i="19" s="1" a="1"/>
  <c r="K867" i="19"/>
  <c r="L867" i="19" s="1"/>
  <c r="J867" i="19" s="1" a="1"/>
  <c r="K642" i="19"/>
  <c r="L642" i="19" s="1"/>
  <c r="J642" i="19" s="1" a="1"/>
  <c r="K408" i="19"/>
  <c r="L408" i="19" s="1"/>
  <c r="J408" i="19" s="1" a="1"/>
  <c r="K463" i="19"/>
  <c r="L463" i="19" s="1"/>
  <c r="J463" i="19" s="1" a="1"/>
  <c r="K74" i="19"/>
  <c r="L74" i="19" s="1"/>
  <c r="J74" i="19" s="1" a="1"/>
  <c r="K287" i="19"/>
  <c r="L287" i="19" s="1"/>
  <c r="J287" i="19" s="1" a="1"/>
  <c r="K791" i="19"/>
  <c r="L791" i="19" s="1"/>
  <c r="J791" i="19" s="1" a="1"/>
  <c r="K699" i="19"/>
  <c r="L699" i="19" s="1"/>
  <c r="J699" i="19" s="1" a="1"/>
  <c r="K895" i="19"/>
  <c r="L895" i="19" s="1"/>
  <c r="J895" i="19" s="1" a="1"/>
  <c r="K441" i="19"/>
  <c r="L441" i="19" s="1"/>
  <c r="J441" i="19" s="1" a="1"/>
  <c r="K750" i="19"/>
  <c r="L750" i="19" s="1"/>
  <c r="J750" i="19" s="1" a="1"/>
  <c r="K317" i="19"/>
  <c r="L317" i="19" s="1"/>
  <c r="J317" i="19" s="1" a="1"/>
  <c r="K445" i="19"/>
  <c r="L445" i="19" s="1"/>
  <c r="J445" i="19" s="1" a="1"/>
  <c r="K518" i="19"/>
  <c r="L518" i="19" s="1"/>
  <c r="J518" i="19" s="1" a="1"/>
  <c r="K411" i="19"/>
  <c r="L411" i="19" s="1"/>
  <c r="J411" i="19" s="1" a="1"/>
  <c r="K773" i="19"/>
  <c r="L773" i="19" s="1"/>
  <c r="J773" i="19" s="1" a="1"/>
  <c r="K323" i="19"/>
  <c r="L323" i="19" s="1"/>
  <c r="J323" i="19" s="1" a="1"/>
  <c r="K666" i="19"/>
  <c r="L666" i="19" s="1"/>
  <c r="J666" i="19" s="1" a="1"/>
  <c r="K213" i="19"/>
  <c r="L213" i="19" s="1"/>
  <c r="J213" i="19" s="1" a="1"/>
  <c r="K640" i="19"/>
  <c r="L640" i="19" s="1"/>
  <c r="J640" i="19" s="1" a="1"/>
  <c r="K114" i="19"/>
  <c r="L114" i="19" s="1"/>
  <c r="J114" i="19" s="1" a="1"/>
  <c r="K991" i="19"/>
  <c r="L991" i="19" s="1"/>
  <c r="J991" i="19" s="1" a="1"/>
  <c r="K995" i="19"/>
  <c r="L995" i="19" s="1"/>
  <c r="J995" i="19" s="1" a="1"/>
  <c r="K314" i="19"/>
  <c r="L314" i="19" s="1"/>
  <c r="J314" i="19" s="1" a="1"/>
  <c r="K988" i="19"/>
  <c r="L988" i="19" s="1"/>
  <c r="J988" i="19" s="1" a="1"/>
  <c r="K959" i="19"/>
  <c r="L959" i="19" s="1"/>
  <c r="J959" i="19" s="1" a="1"/>
  <c r="K721" i="19"/>
  <c r="L721" i="19" s="1"/>
  <c r="J721" i="19" s="1" a="1"/>
  <c r="K4" i="19"/>
  <c r="L4" i="19" s="1"/>
  <c r="J4" i="19" s="1" a="1"/>
  <c r="K626" i="19"/>
  <c r="L626" i="19" s="1"/>
  <c r="J626" i="19" s="1" a="1"/>
  <c r="K345" i="19"/>
  <c r="L345" i="19" s="1"/>
  <c r="J345" i="19" s="1" a="1"/>
  <c r="K571" i="19"/>
  <c r="L571" i="19" s="1"/>
  <c r="J571" i="19" s="1" a="1"/>
  <c r="K804" i="19"/>
  <c r="L804" i="19" s="1"/>
  <c r="J804" i="19" s="1" a="1"/>
  <c r="K541" i="19"/>
  <c r="L541" i="19" s="1"/>
  <c r="J541" i="19" s="1" a="1"/>
  <c r="K580" i="19"/>
  <c r="L580" i="19" s="1"/>
  <c r="J580" i="19" s="1" a="1"/>
  <c r="K636" i="19"/>
  <c r="L636" i="19" s="1"/>
  <c r="J636" i="19" s="1" a="1"/>
  <c r="K719" i="19"/>
  <c r="L719" i="19" s="1"/>
  <c r="J719" i="19" s="1" a="1"/>
  <c r="K728" i="19"/>
  <c r="L728" i="19" s="1"/>
  <c r="J728" i="19" s="1" a="1"/>
  <c r="K624" i="19"/>
  <c r="L624" i="19" s="1"/>
  <c r="J624" i="19" s="1" a="1"/>
  <c r="K21" i="19"/>
  <c r="L21" i="19" s="1"/>
  <c r="J21" i="19" s="1" a="1"/>
  <c r="K29" i="19"/>
  <c r="L29" i="19" s="1"/>
  <c r="J29" i="19" s="1" a="1"/>
  <c r="K558" i="19"/>
  <c r="L558" i="19" s="1"/>
  <c r="J558" i="19" s="1" a="1"/>
  <c r="K517" i="19"/>
  <c r="L517" i="19" s="1"/>
  <c r="J517" i="19" s="1" a="1"/>
  <c r="K247" i="19"/>
  <c r="L247" i="19" s="1"/>
  <c r="J247" i="19" s="1" a="1"/>
  <c r="K737" i="19"/>
  <c r="L737" i="19" s="1"/>
  <c r="J737" i="19" s="1" a="1"/>
  <c r="K177" i="19"/>
  <c r="L177" i="19" s="1"/>
  <c r="J177" i="19" s="1" a="1"/>
  <c r="K94" i="19"/>
  <c r="L94" i="19" s="1"/>
  <c r="J94" i="19" s="1" a="1"/>
  <c r="K691" i="19"/>
  <c r="L691" i="19" s="1"/>
  <c r="J691" i="19" s="1" a="1"/>
  <c r="K156" i="19"/>
  <c r="L156" i="19" s="1"/>
  <c r="J156" i="19" s="1" a="1"/>
  <c r="K884" i="19"/>
  <c r="L884" i="19" s="1"/>
  <c r="J884" i="19" s="1" a="1"/>
  <c r="K187" i="19"/>
  <c r="L187" i="19" s="1"/>
  <c r="J187" i="19" s="1" a="1"/>
  <c r="K935" i="19"/>
  <c r="L935" i="19" s="1"/>
  <c r="J935" i="19" s="1" a="1"/>
  <c r="K875" i="19"/>
  <c r="L875" i="19" s="1"/>
  <c r="J875" i="19" s="1" a="1"/>
  <c r="K526" i="19"/>
  <c r="L526" i="19" s="1"/>
  <c r="J526" i="19" s="1" a="1"/>
  <c r="K24" i="19"/>
  <c r="L24" i="19" s="1"/>
  <c r="J24" i="19" s="1" a="1"/>
  <c r="K911" i="19"/>
  <c r="L911" i="19" s="1"/>
  <c r="J911" i="19" s="1" a="1"/>
  <c r="K685" i="19"/>
  <c r="L685" i="19" s="1"/>
  <c r="J685" i="19" s="1" a="1"/>
  <c r="K69" i="19"/>
  <c r="L69" i="19" s="1"/>
  <c r="J69" i="19" s="1" a="1"/>
  <c r="K672" i="19"/>
  <c r="L672" i="19" s="1"/>
  <c r="J672" i="19" s="1" a="1"/>
  <c r="K118" i="19"/>
  <c r="L118" i="19" s="1"/>
  <c r="J118" i="19" s="1" a="1"/>
  <c r="K889" i="19"/>
  <c r="L889" i="19" s="1"/>
  <c r="J889" i="19" s="1" a="1"/>
  <c r="K785" i="19"/>
  <c r="L785" i="19" s="1"/>
  <c r="J785" i="19" s="1" a="1"/>
  <c r="K612" i="19"/>
  <c r="L612" i="19" s="1"/>
  <c r="J612" i="19" s="1" a="1"/>
  <c r="K279" i="19"/>
  <c r="L279" i="19" s="1"/>
  <c r="J279" i="19" s="1" a="1"/>
  <c r="K740" i="19"/>
  <c r="L740" i="19" s="1"/>
  <c r="J740" i="19" s="1" a="1"/>
  <c r="K998" i="19"/>
  <c r="L998" i="19" s="1"/>
  <c r="J998" i="19" s="1" a="1"/>
  <c r="K767" i="19"/>
  <c r="L767" i="19" s="1"/>
  <c r="J767" i="19" s="1" a="1"/>
  <c r="K283" i="19"/>
  <c r="L283" i="19" s="1"/>
  <c r="J283" i="19" s="1" a="1"/>
  <c r="K255" i="19"/>
  <c r="L255" i="19" s="1"/>
  <c r="J255" i="19" s="1" a="1"/>
  <c r="K232" i="19"/>
  <c r="L232" i="19" s="1"/>
  <c r="J232" i="19" s="1" a="1"/>
  <c r="K295" i="19"/>
  <c r="L295" i="19" s="1"/>
  <c r="J295" i="19" s="1" a="1"/>
  <c r="K17" i="19"/>
  <c r="L17" i="19" s="1"/>
  <c r="J17" i="19" s="1" a="1"/>
  <c r="K605" i="19"/>
  <c r="L605" i="19" s="1"/>
  <c r="J605" i="19" s="1" a="1"/>
  <c r="K327" i="19"/>
  <c r="L327" i="19" s="1"/>
  <c r="J327" i="19" s="1" a="1"/>
  <c r="K510" i="19"/>
  <c r="L510" i="19" s="1"/>
  <c r="J510" i="19" s="1" a="1"/>
  <c r="K593" i="19"/>
  <c r="L593" i="19" s="1"/>
  <c r="J593" i="19" s="1" a="1"/>
  <c r="K383" i="19"/>
  <c r="L383" i="19" s="1"/>
  <c r="J383" i="19" s="1" a="1"/>
  <c r="K939" i="19"/>
  <c r="L939" i="19" s="1"/>
  <c r="J939" i="19" s="1" a="1"/>
  <c r="K288" i="19"/>
  <c r="L288" i="19" s="1"/>
  <c r="J288" i="19" s="1" a="1"/>
  <c r="K758" i="19"/>
  <c r="L758" i="19" s="1"/>
  <c r="J758" i="19" s="1" a="1"/>
  <c r="K263" i="19"/>
  <c r="L263" i="19" s="1"/>
  <c r="J263" i="19" s="1" a="1"/>
  <c r="K351" i="19"/>
  <c r="L351" i="19" s="1"/>
  <c r="J351" i="19" s="1" a="1"/>
  <c r="K258" i="19"/>
  <c r="L258" i="19" s="1"/>
  <c r="J258" i="19" s="1" a="1"/>
  <c r="K707" i="19"/>
  <c r="L707" i="19" s="1"/>
  <c r="J707" i="19" s="1" a="1"/>
  <c r="K508" i="19"/>
  <c r="L508" i="19" s="1"/>
  <c r="J508" i="19" s="1" a="1"/>
  <c r="K456" i="19"/>
  <c r="L456" i="19" s="1"/>
  <c r="J456" i="19" s="1" a="1"/>
  <c r="K165" i="19"/>
  <c r="L165" i="19" s="1"/>
  <c r="J165" i="19" s="1" a="1"/>
  <c r="K582" i="19"/>
  <c r="L582" i="19" s="1"/>
  <c r="J582" i="19" s="1" a="1"/>
  <c r="K226" i="19"/>
  <c r="L226" i="19" s="1"/>
  <c r="J226" i="19" s="1" a="1"/>
  <c r="K706" i="19"/>
  <c r="L706" i="19" s="1"/>
  <c r="J706" i="19" s="1" a="1"/>
  <c r="K299" i="19"/>
  <c r="L299" i="19" s="1"/>
  <c r="J299" i="19" s="1" a="1"/>
  <c r="K221" i="19"/>
  <c r="L221" i="19" s="1"/>
  <c r="J221" i="19" s="1" a="1"/>
  <c r="K179" i="19"/>
  <c r="L179" i="19" s="1"/>
  <c r="J179" i="19" s="1" a="1"/>
  <c r="K328" i="19"/>
  <c r="L328" i="19" s="1"/>
  <c r="J328" i="19" s="1" a="1"/>
  <c r="K211" i="19"/>
  <c r="L211" i="19" s="1"/>
  <c r="J211" i="19" s="1" a="1"/>
  <c r="K195" i="19"/>
  <c r="L195" i="19" s="1"/>
  <c r="J195" i="19" s="1" a="1"/>
  <c r="K109" i="19"/>
  <c r="L109" i="19" s="1"/>
  <c r="J109" i="19" s="1" a="1"/>
  <c r="K184" i="19"/>
  <c r="L184" i="19" s="1"/>
  <c r="J184" i="19" s="1" a="1"/>
  <c r="K628" i="19"/>
  <c r="L628" i="19" s="1"/>
  <c r="J628" i="19" s="1" a="1"/>
  <c r="K838" i="19"/>
  <c r="L838" i="19" s="1"/>
  <c r="J838" i="19" s="1" a="1"/>
  <c r="K171" i="19"/>
  <c r="L171" i="19" s="1"/>
  <c r="J171" i="19" s="1" a="1"/>
  <c r="K990" i="19"/>
  <c r="L990" i="19" s="1"/>
  <c r="J990" i="19" s="1" a="1"/>
  <c r="K883" i="19"/>
  <c r="L883" i="19" s="1"/>
  <c r="J883" i="19" s="1" a="1"/>
  <c r="K140" i="19"/>
  <c r="L140" i="19" s="1"/>
  <c r="J140" i="19" s="1" a="1"/>
  <c r="K696" i="19"/>
  <c r="L696" i="19" s="1"/>
  <c r="J696" i="19" s="1" a="1"/>
  <c r="K548" i="19"/>
  <c r="L548" i="19" s="1"/>
  <c r="J548" i="19" s="1" a="1"/>
  <c r="K272" i="19"/>
  <c r="L272" i="19" s="1"/>
  <c r="J272" i="19" s="1" a="1"/>
  <c r="K359" i="19"/>
  <c r="L359" i="19" s="1"/>
  <c r="J359" i="19" s="1" a="1"/>
  <c r="K816" i="19"/>
  <c r="L816" i="19" s="1"/>
  <c r="J816" i="19" s="1" a="1"/>
  <c r="K342" i="19"/>
  <c r="L342" i="19" s="1"/>
  <c r="J342" i="19" s="1" a="1"/>
  <c r="K212" i="19"/>
  <c r="L212" i="19" s="1"/>
  <c r="J212" i="19" s="1" a="1"/>
  <c r="K520" i="19"/>
  <c r="L520" i="19" s="1"/>
  <c r="J520" i="19" s="1" a="1"/>
  <c r="K934" i="19"/>
  <c r="L934" i="19" s="1"/>
  <c r="J934" i="19" s="1" a="1"/>
  <c r="K237" i="19"/>
  <c r="L237" i="19" s="1"/>
  <c r="J237" i="19" s="1" a="1"/>
  <c r="K690" i="19"/>
  <c r="L690" i="19" s="1"/>
  <c r="J690" i="19" s="1" a="1"/>
  <c r="K123" i="19"/>
  <c r="L123" i="19" s="1"/>
  <c r="J123" i="19" s="1" a="1"/>
  <c r="K65" i="19"/>
  <c r="L65" i="19" s="1"/>
  <c r="J65" i="19" s="1" a="1"/>
  <c r="K662" i="19"/>
  <c r="L662" i="19" s="1"/>
  <c r="J662" i="19" s="1" a="1"/>
  <c r="K454" i="19"/>
  <c r="L454" i="19" s="1"/>
  <c r="J454" i="19" s="1" a="1"/>
  <c r="K16" i="19"/>
  <c r="L16" i="19" s="1"/>
  <c r="J16" i="19" s="1" a="1"/>
  <c r="K471" i="19"/>
  <c r="L471" i="19" s="1"/>
  <c r="J471" i="19" s="1" a="1"/>
  <c r="K753" i="19"/>
  <c r="L753" i="19" s="1"/>
  <c r="J753" i="19" s="1" a="1"/>
  <c r="K172" i="19"/>
  <c r="L172" i="19" s="1"/>
  <c r="J172" i="19" s="1" a="1"/>
  <c r="K590" i="19"/>
  <c r="L590" i="19" s="1"/>
  <c r="J590" i="19" s="1" a="1"/>
  <c r="K831" i="19"/>
  <c r="L831" i="19" s="1"/>
  <c r="J831" i="19" s="1" a="1"/>
  <c r="K687" i="19"/>
  <c r="L687" i="19" s="1"/>
  <c r="J687" i="19" s="1" a="1"/>
  <c r="K387" i="19"/>
  <c r="L387" i="19" s="1"/>
  <c r="J387" i="19" s="1" a="1"/>
  <c r="K664" i="19"/>
  <c r="L664" i="19" s="1"/>
  <c r="J664" i="19" s="1" a="1"/>
  <c r="K388" i="19"/>
  <c r="L388" i="19" s="1"/>
  <c r="J388" i="19" s="1" a="1"/>
  <c r="K715" i="19"/>
  <c r="L715" i="19" s="1"/>
  <c r="J715" i="19" s="1" a="1"/>
  <c r="K410" i="19"/>
  <c r="L410" i="19" s="1"/>
  <c r="J410" i="19" s="1" a="1"/>
  <c r="K902" i="19"/>
  <c r="L902" i="19" s="1"/>
  <c r="J902" i="19" s="1" a="1"/>
  <c r="K464" i="19"/>
  <c r="L464" i="19" s="1"/>
  <c r="J464" i="19" s="1" a="1"/>
  <c r="K574" i="19"/>
  <c r="L574" i="19" s="1"/>
  <c r="J574" i="19" s="1" a="1"/>
  <c r="K230" i="19"/>
  <c r="L230" i="19" s="1"/>
  <c r="J230" i="19" s="1" a="1"/>
  <c r="K851" i="19"/>
  <c r="L851" i="19" s="1"/>
  <c r="J851" i="19" s="1" a="1"/>
  <c r="K122" i="19"/>
  <c r="L122" i="19" s="1"/>
  <c r="J122" i="19" s="1" a="1"/>
  <c r="K789" i="19"/>
  <c r="L789" i="19" s="1"/>
  <c r="J789" i="19" s="1" a="1"/>
  <c r="K282" i="19"/>
  <c r="L282" i="19" s="1"/>
  <c r="J282" i="19" s="1" a="1"/>
  <c r="K191" i="19"/>
  <c r="L191" i="19" s="1"/>
  <c r="J191" i="19" s="1" a="1"/>
  <c r="K132" i="19"/>
  <c r="L132" i="19" s="1"/>
  <c r="J132" i="19" s="1" a="1"/>
  <c r="K663" i="19"/>
  <c r="L663" i="19" s="1"/>
  <c r="J663" i="19" s="1" a="1"/>
  <c r="K768" i="19"/>
  <c r="L768" i="19" s="1"/>
  <c r="J768" i="19" s="1" a="1"/>
  <c r="K549" i="19"/>
  <c r="L549" i="19" s="1"/>
  <c r="J549" i="19" s="1" a="1"/>
  <c r="K10" i="19"/>
  <c r="L10" i="19" s="1"/>
  <c r="K47" i="19"/>
  <c r="L47" i="19" s="1"/>
  <c r="J47" i="19" s="1" a="1"/>
  <c r="K686" i="19"/>
  <c r="L686" i="19" s="1"/>
  <c r="J686" i="19" s="1" a="1"/>
  <c r="K193" i="19"/>
  <c r="L193" i="19" s="1"/>
  <c r="J193" i="19" s="1" a="1"/>
  <c r="K584" i="19"/>
  <c r="L584" i="19" s="1"/>
  <c r="J584" i="19" s="1" a="1"/>
  <c r="K616" i="19"/>
  <c r="L616" i="19" s="1"/>
  <c r="J616" i="19" s="1" a="1"/>
  <c r="K240" i="19"/>
  <c r="L240" i="19" s="1"/>
  <c r="J240" i="19" s="1" a="1"/>
  <c r="K485" i="19"/>
  <c r="L485" i="19" s="1"/>
  <c r="J485" i="19" s="1" a="1"/>
  <c r="K866" i="19"/>
  <c r="L866" i="19" s="1"/>
  <c r="J866" i="19" s="1" a="1"/>
  <c r="K270" i="19"/>
  <c r="L270" i="19" s="1"/>
  <c r="J270" i="19" s="1" a="1"/>
  <c r="K525" i="19"/>
  <c r="L525" i="19" s="1"/>
  <c r="J525" i="19" s="1" a="1"/>
  <c r="K759" i="19"/>
  <c r="L759" i="19" s="1"/>
  <c r="J759" i="19" s="1" a="1"/>
  <c r="K720" i="19"/>
  <c r="L720" i="19" s="1"/>
  <c r="J720" i="19" s="1" a="1"/>
  <c r="K611" i="19"/>
  <c r="L611" i="19" s="1"/>
  <c r="J611" i="19" s="1" a="1"/>
  <c r="K788" i="19"/>
  <c r="L788" i="19" s="1"/>
  <c r="J788" i="19" s="1" a="1"/>
  <c r="K948" i="19"/>
  <c r="L948" i="19" s="1"/>
  <c r="J948" i="19" s="1" a="1"/>
  <c r="K128" i="19"/>
  <c r="L128" i="19" s="1"/>
  <c r="J128" i="19" s="1" a="1"/>
  <c r="K254" i="19"/>
  <c r="L254" i="19" s="1"/>
  <c r="J254" i="19" s="1" a="1"/>
  <c r="K293" i="19"/>
  <c r="L293" i="19" s="1"/>
  <c r="J293" i="19" s="1" a="1"/>
  <c r="K202" i="19"/>
  <c r="L202" i="19" s="1"/>
  <c r="J202" i="19" s="1" a="1"/>
  <c r="K749" i="19"/>
  <c r="L749" i="19" s="1"/>
  <c r="J749" i="19" s="1" a="1"/>
  <c r="K649" i="19"/>
  <c r="L649" i="19" s="1"/>
  <c r="J649" i="19" s="1" a="1"/>
  <c r="K531" i="19"/>
  <c r="L531" i="19" s="1"/>
  <c r="J531" i="19" s="1" a="1"/>
  <c r="K63" i="19"/>
  <c r="L63" i="19" s="1"/>
  <c r="J63" i="19" s="1" a="1"/>
  <c r="K62" i="19"/>
  <c r="L62" i="19" s="1"/>
  <c r="J62" i="19" s="1" a="1"/>
  <c r="K169" i="19"/>
  <c r="L169" i="19" s="1"/>
  <c r="J169" i="19" s="1" a="1"/>
  <c r="K474" i="19"/>
  <c r="L474" i="19" s="1"/>
  <c r="J474" i="19" s="1" a="1"/>
  <c r="K738" i="19"/>
  <c r="L738" i="19" s="1"/>
  <c r="J738" i="19" s="1" a="1"/>
  <c r="K714" i="19"/>
  <c r="L714" i="19" s="1"/>
  <c r="J714" i="19" s="1" a="1"/>
  <c r="K953" i="19"/>
  <c r="L953" i="19" s="1"/>
  <c r="J953" i="19" s="1" a="1"/>
  <c r="K33" i="19"/>
  <c r="L33" i="19" s="1"/>
  <c r="J33" i="19" s="1" a="1"/>
  <c r="K769" i="19"/>
  <c r="L769" i="19" s="1"/>
  <c r="J769" i="19" s="1" a="1"/>
  <c r="K194" i="19"/>
  <c r="L194" i="19" s="1"/>
  <c r="J194" i="19" s="1" a="1"/>
  <c r="K389" i="19"/>
  <c r="L389" i="19" s="1"/>
  <c r="J389" i="19" s="1" a="1"/>
  <c r="K843" i="19"/>
  <c r="L843" i="19" s="1"/>
  <c r="J843" i="19" s="1" a="1"/>
  <c r="K315" i="19"/>
  <c r="L315" i="19" s="1"/>
  <c r="J315" i="19" s="1" a="1"/>
  <c r="K326" i="19"/>
  <c r="L326" i="19" s="1"/>
  <c r="J326" i="19" s="1" a="1"/>
  <c r="K901" i="19"/>
  <c r="L901" i="19" s="1"/>
  <c r="J901" i="19" s="1" a="1"/>
  <c r="K497" i="19"/>
  <c r="L497" i="19" s="1"/>
  <c r="J497" i="19" s="1" a="1"/>
  <c r="K483" i="19"/>
  <c r="L483" i="19" s="1"/>
  <c r="J483" i="19" s="1" a="1"/>
  <c r="K539" i="19"/>
  <c r="L539" i="19" s="1"/>
  <c r="J539" i="19" s="1" a="1"/>
  <c r="K208" i="19"/>
  <c r="L208" i="19" s="1"/>
  <c r="J208" i="19" s="1" a="1"/>
  <c r="K261" i="19"/>
  <c r="L261" i="19" s="1"/>
  <c r="J261" i="19" s="1" a="1"/>
  <c r="K265" i="19"/>
  <c r="L265" i="19" s="1"/>
  <c r="J265" i="19" s="1" a="1"/>
  <c r="K598" i="19"/>
  <c r="L598" i="19" s="1"/>
  <c r="J598" i="19" s="1" a="1"/>
  <c r="K8" i="19"/>
  <c r="L8" i="19" s="1"/>
  <c r="K136" i="19"/>
  <c r="L136" i="19" s="1"/>
  <c r="J136" i="19" s="1" a="1"/>
  <c r="K145" i="19"/>
  <c r="L145" i="19" s="1"/>
  <c r="J145" i="19" s="1" a="1"/>
  <c r="K476" i="19"/>
  <c r="L476" i="19" s="1"/>
  <c r="J476" i="19" s="1" a="1"/>
  <c r="K407" i="19"/>
  <c r="L407" i="19" s="1"/>
  <c r="J407" i="19" s="1" a="1"/>
  <c r="K478" i="19"/>
  <c r="L478" i="19" s="1"/>
  <c r="J478" i="19" s="1" a="1"/>
  <c r="K887" i="19"/>
  <c r="L887" i="19" s="1"/>
  <c r="J887" i="19" s="1" a="1"/>
  <c r="K770" i="19"/>
  <c r="L770" i="19" s="1"/>
  <c r="J770" i="19" s="1" a="1"/>
  <c r="K134" i="19"/>
  <c r="L134" i="19" s="1"/>
  <c r="J134" i="19" s="1" a="1"/>
  <c r="K760" i="19"/>
  <c r="L760" i="19" s="1"/>
  <c r="J760" i="19" s="1" a="1"/>
  <c r="K695" i="19"/>
  <c r="L695" i="19" s="1"/>
  <c r="J695" i="19" s="1" a="1"/>
  <c r="K667" i="19"/>
  <c r="L667" i="19" s="1"/>
  <c r="J667" i="19" s="1" a="1"/>
  <c r="K306" i="19"/>
  <c r="L306" i="19" s="1"/>
  <c r="J306" i="19" s="1" a="1"/>
  <c r="K878" i="19"/>
  <c r="L878" i="19" s="1"/>
  <c r="J878" i="19" s="1" a="1"/>
  <c r="K546" i="19"/>
  <c r="L546" i="19" s="1"/>
  <c r="J546" i="19" s="1" a="1"/>
  <c r="K827" i="19"/>
  <c r="L827" i="19" s="1"/>
  <c r="J827" i="19" s="1" a="1"/>
  <c r="K66" i="19"/>
  <c r="L66" i="19" s="1"/>
  <c r="J66" i="19" s="1" a="1"/>
  <c r="K400" i="19"/>
  <c r="L400" i="19" s="1"/>
  <c r="J400" i="19" s="1" a="1"/>
  <c r="K55" i="19"/>
  <c r="L55" i="19" s="1"/>
  <c r="J55" i="19" s="1" a="1"/>
  <c r="K52" i="19"/>
  <c r="L52" i="19" s="1"/>
  <c r="J52" i="19" s="1" a="1"/>
  <c r="K331" i="19"/>
  <c r="L331" i="19" s="1"/>
  <c r="J331" i="19" s="1" a="1"/>
  <c r="K166" i="19"/>
  <c r="L166" i="19" s="1"/>
  <c r="J166" i="19" s="1" a="1"/>
  <c r="K808" i="19"/>
  <c r="L808" i="19" s="1"/>
  <c r="J808" i="19" s="1" a="1"/>
  <c r="K308" i="19"/>
  <c r="L308" i="19" s="1"/>
  <c r="J308" i="19" s="1" a="1"/>
  <c r="K102" i="19"/>
  <c r="L102" i="19" s="1"/>
  <c r="J102" i="19" s="1" a="1"/>
  <c r="K154" i="19"/>
  <c r="L154" i="19" s="1"/>
  <c r="J154" i="19" s="1" a="1"/>
  <c r="K401" i="19"/>
  <c r="L401" i="19" s="1"/>
  <c r="J401" i="19" s="1" a="1"/>
  <c r="K381" i="19"/>
  <c r="L381" i="19" s="1"/>
  <c r="J381" i="19" s="1" a="1"/>
  <c r="K404" i="19"/>
  <c r="L404" i="19" s="1"/>
  <c r="J404" i="19" s="1" a="1"/>
  <c r="K121" i="19"/>
  <c r="L121" i="19" s="1"/>
  <c r="J121" i="19" s="1" a="1"/>
  <c r="K27" i="19"/>
  <c r="L27" i="19" s="1"/>
  <c r="J27" i="19" s="1" a="1"/>
  <c r="K793" i="19"/>
  <c r="L793" i="19" s="1"/>
  <c r="J793" i="19" s="1" a="1"/>
  <c r="K943" i="19"/>
  <c r="L943" i="19" s="1"/>
  <c r="J943" i="19" s="1" a="1"/>
  <c r="K9" i="19"/>
  <c r="L9" i="19" s="1"/>
  <c r="K103" i="19"/>
  <c r="L103" i="19" s="1"/>
  <c r="J103" i="19" s="1" a="1"/>
  <c r="K813" i="19"/>
  <c r="L813" i="19" s="1"/>
  <c r="J813" i="19" s="1" a="1"/>
  <c r="K542" i="19"/>
  <c r="L542" i="19" s="1"/>
  <c r="J542" i="19" s="1" a="1"/>
  <c r="K744" i="19"/>
  <c r="L744" i="19" s="1"/>
  <c r="J744" i="19" s="1" a="1"/>
  <c r="K459" i="19"/>
  <c r="L459" i="19" s="1"/>
  <c r="J459" i="19" s="1" a="1"/>
  <c r="K684" i="19"/>
  <c r="L684" i="19" s="1"/>
  <c r="J684" i="19" s="1" a="1"/>
  <c r="K568" i="19"/>
  <c r="L568" i="19" s="1"/>
  <c r="J568" i="19" s="1" a="1"/>
  <c r="K149" i="19"/>
  <c r="L149" i="19" s="1"/>
  <c r="J149" i="19" s="1" a="1"/>
  <c r="K494" i="19"/>
  <c r="L494" i="19" s="1"/>
  <c r="J494" i="19" s="1" a="1"/>
  <c r="K544" i="19"/>
  <c r="L544" i="19" s="1"/>
  <c r="J544" i="19" s="1" a="1"/>
  <c r="K577" i="19"/>
  <c r="L577" i="19" s="1"/>
  <c r="J577" i="19" s="1" a="1"/>
  <c r="K153" i="19"/>
  <c r="L153" i="19" s="1"/>
  <c r="J153" i="19" s="1" a="1"/>
  <c r="K858" i="19"/>
  <c r="L858" i="19" s="1"/>
  <c r="J858" i="19" s="1" a="1"/>
  <c r="K679" i="19"/>
  <c r="L679" i="19" s="1"/>
  <c r="J679" i="19" s="1" a="1"/>
  <c r="K977" i="19"/>
  <c r="L977" i="19" s="1"/>
  <c r="J977" i="19" s="1" a="1"/>
  <c r="K269" i="19"/>
  <c r="L269" i="19" s="1"/>
  <c r="J269" i="19" s="1" a="1"/>
  <c r="K479" i="19"/>
  <c r="L479" i="19" s="1"/>
  <c r="J479" i="19" s="1" a="1"/>
  <c r="K600" i="19"/>
  <c r="L600" i="19" s="1"/>
  <c r="J600" i="19" s="1" a="1"/>
  <c r="K859" i="19"/>
  <c r="L859" i="19" s="1"/>
  <c r="J859" i="19" s="1" a="1"/>
  <c r="K111" i="19"/>
  <c r="L111" i="19" s="1"/>
  <c r="J111" i="19" s="1" a="1"/>
  <c r="K505" i="19"/>
  <c r="L505" i="19" s="1"/>
  <c r="J505" i="19" s="1" a="1"/>
  <c r="K60" i="19"/>
  <c r="L60" i="19" s="1"/>
  <c r="J60" i="19" s="1" a="1"/>
  <c r="K645" i="19"/>
  <c r="L645" i="19" s="1"/>
  <c r="J645" i="19" s="1" a="1"/>
  <c r="K291" i="19"/>
  <c r="L291" i="19" s="1"/>
  <c r="J291" i="19" s="1" a="1"/>
  <c r="K784" i="19"/>
  <c r="L784" i="19" s="1"/>
  <c r="J784" i="19" s="1" a="1"/>
  <c r="K639" i="19"/>
  <c r="L639" i="19" s="1"/>
  <c r="J639" i="19" s="1" a="1"/>
  <c r="K86" i="19"/>
  <c r="L86" i="19" s="1"/>
  <c r="J86" i="19" s="1" a="1"/>
  <c r="K907" i="19"/>
  <c r="L907" i="19" s="1"/>
  <c r="J907" i="19" s="1" a="1"/>
  <c r="K899" i="19"/>
  <c r="L899" i="19" s="1"/>
  <c r="J899" i="19" s="1" a="1"/>
  <c r="K158" i="19"/>
  <c r="L158" i="19" s="1"/>
  <c r="J158" i="19" s="1" a="1"/>
  <c r="K643" i="19"/>
  <c r="L643" i="19" s="1"/>
  <c r="J643" i="19" s="1" a="1"/>
  <c r="K335" i="19"/>
  <c r="L335" i="19" s="1"/>
  <c r="J335" i="19" s="1" a="1"/>
  <c r="K658" i="19"/>
  <c r="L658" i="19" s="1"/>
  <c r="J658" i="19" s="1" a="1"/>
  <c r="K412" i="19"/>
  <c r="L412" i="19" s="1"/>
  <c r="J412" i="19" s="1" a="1"/>
  <c r="K73" i="19"/>
  <c r="L73" i="19" s="1"/>
  <c r="J73" i="19" s="1" a="1"/>
  <c r="K776" i="19"/>
  <c r="L776" i="19" s="1"/>
  <c r="J776" i="19" s="1" a="1"/>
  <c r="K367" i="19"/>
  <c r="L367" i="19" s="1"/>
  <c r="J367" i="19" s="1" a="1"/>
  <c r="K537" i="19"/>
  <c r="L537" i="19" s="1"/>
  <c r="J537" i="19" s="1" a="1"/>
  <c r="K638" i="19"/>
  <c r="L638" i="19" s="1"/>
  <c r="J638" i="19" s="1" a="1"/>
  <c r="K962" i="19"/>
  <c r="L962" i="19" s="1"/>
  <c r="J962" i="19" s="1" a="1"/>
  <c r="K807" i="19"/>
  <c r="L807" i="19" s="1"/>
  <c r="J807" i="19" s="1" a="1"/>
  <c r="K986" i="19"/>
  <c r="L986" i="19" s="1"/>
  <c r="J986" i="19" s="1" a="1"/>
  <c r="K313" i="19"/>
  <c r="L313" i="19" s="1"/>
  <c r="J313" i="19" s="1" a="1"/>
  <c r="K360" i="19"/>
  <c r="L360" i="19" s="1"/>
  <c r="J360" i="19" s="1" a="1"/>
  <c r="K694" i="19"/>
  <c r="L694" i="19" s="1"/>
  <c r="J694" i="19" s="1" a="1"/>
  <c r="K961" i="19"/>
  <c r="L961" i="19" s="1"/>
  <c r="J961" i="19" s="1" a="1"/>
  <c r="K301" i="19"/>
  <c r="L301" i="19" s="1"/>
  <c r="J301" i="19" s="1" a="1"/>
  <c r="K251" i="19"/>
  <c r="L251" i="19" s="1"/>
  <c r="J251" i="19" s="1" a="1"/>
  <c r="K920" i="19"/>
  <c r="L920" i="19" s="1"/>
  <c r="J920" i="19" s="1" a="1"/>
  <c r="K344" i="19"/>
  <c r="L344" i="19" s="1"/>
  <c r="J344" i="19" s="1" a="1"/>
  <c r="K428" i="19"/>
  <c r="L428" i="19" s="1"/>
  <c r="J428" i="19" s="1" a="1"/>
  <c r="K718" i="19"/>
  <c r="L718" i="19" s="1"/>
  <c r="J718" i="19" s="1" a="1"/>
  <c r="K850" i="19"/>
  <c r="L850" i="19" s="1"/>
  <c r="J850" i="19" s="1" a="1"/>
  <c r="K284" i="19"/>
  <c r="L284" i="19" s="1"/>
  <c r="J284" i="19" s="1" a="1"/>
  <c r="K782" i="19"/>
  <c r="L782" i="19" s="1"/>
  <c r="J782" i="19" s="1" a="1"/>
  <c r="K116" i="19"/>
  <c r="L116" i="19" s="1"/>
  <c r="J116" i="19" s="1" a="1"/>
  <c r="K309" i="19"/>
  <c r="L309" i="19" s="1"/>
  <c r="J309" i="19" s="1" a="1"/>
  <c r="K490" i="19"/>
  <c r="L490" i="19" s="1"/>
  <c r="J490" i="19" s="1" a="1"/>
  <c r="K572" i="19"/>
  <c r="L572" i="19" s="1"/>
  <c r="J572" i="19" s="1" a="1"/>
  <c r="K594" i="19"/>
  <c r="L594" i="19" s="1"/>
  <c r="J594" i="19" s="1" a="1"/>
  <c r="K231" i="19"/>
  <c r="L231" i="19" s="1"/>
  <c r="J231" i="19" s="1" a="1"/>
  <c r="K2" i="19"/>
  <c r="L2" i="19" s="1"/>
  <c r="J2" i="19" s="1" a="1"/>
  <c r="K105" i="19"/>
  <c r="L105" i="19" s="1"/>
  <c r="J105" i="19" s="1" a="1"/>
  <c r="K516" i="19"/>
  <c r="L516" i="19" s="1"/>
  <c r="J516" i="19" s="1" a="1"/>
  <c r="K560" i="19"/>
  <c r="L560" i="19" s="1"/>
  <c r="J560" i="19" s="1" a="1"/>
  <c r="K971" i="19"/>
  <c r="L971" i="19" s="1"/>
  <c r="J971" i="19" s="1" a="1"/>
  <c r="K764" i="19"/>
  <c r="L764" i="19" s="1"/>
  <c r="J764" i="19" s="1" a="1"/>
  <c r="K973" i="19"/>
  <c r="L973" i="19" s="1"/>
  <c r="J973" i="19" s="1" a="1"/>
  <c r="K112" i="19"/>
  <c r="L112" i="19" s="1"/>
  <c r="J112" i="19" s="1" a="1"/>
  <c r="K503" i="19"/>
  <c r="L503" i="19" s="1"/>
  <c r="J503" i="19" s="1" a="1"/>
  <c r="K157" i="19"/>
  <c r="L157" i="19" s="1"/>
  <c r="J157" i="19" s="1" a="1"/>
  <c r="K947" i="19"/>
  <c r="L947" i="19" s="1"/>
  <c r="J947" i="19" s="1" a="1"/>
  <c r="K540" i="19"/>
  <c r="L540" i="19" s="1"/>
  <c r="J540" i="19" s="1" a="1"/>
  <c r="K239" i="19"/>
  <c r="L239" i="19" s="1"/>
  <c r="J239" i="19" s="1" a="1"/>
  <c r="K653" i="19"/>
  <c r="L653" i="19" s="1"/>
  <c r="J653" i="19" s="1" a="1"/>
  <c r="K133" i="19"/>
  <c r="L133" i="19" s="1"/>
  <c r="J133" i="19" s="1" a="1"/>
  <c r="K949" i="19"/>
  <c r="L949" i="19" s="1"/>
  <c r="J949" i="19" s="1" a="1"/>
  <c r="K175" i="19"/>
  <c r="L175" i="19" s="1"/>
  <c r="J175" i="19" s="1" a="1"/>
  <c r="K925" i="19"/>
  <c r="L925" i="19" s="1"/>
  <c r="J925" i="19" s="1" a="1"/>
  <c r="K921" i="19"/>
  <c r="L921" i="19" s="1"/>
  <c r="J921" i="19" s="1" a="1"/>
  <c r="K119" i="19"/>
  <c r="L119" i="19" s="1"/>
  <c r="J119" i="19" s="1" a="1"/>
  <c r="K83" i="19"/>
  <c r="L83" i="19" s="1"/>
  <c r="J83" i="19" s="1" a="1"/>
  <c r="K857" i="19"/>
  <c r="L857" i="19" s="1"/>
  <c r="J857" i="19" s="1" a="1"/>
  <c r="K501" i="19"/>
  <c r="L501" i="19" s="1"/>
  <c r="J501" i="19" s="1" a="1"/>
  <c r="K347" i="19"/>
  <c r="L347" i="19" s="1"/>
  <c r="J347" i="19" s="1" a="1"/>
  <c r="K379" i="19"/>
  <c r="L379" i="19" s="1"/>
  <c r="J379" i="19" s="1" a="1"/>
  <c r="K975" i="19"/>
  <c r="L975" i="19" s="1"/>
  <c r="J975" i="19" s="1" a="1"/>
  <c r="K983" i="19"/>
  <c r="L983" i="19" s="1"/>
  <c r="J983" i="19" s="1" a="1"/>
  <c r="K654" i="19"/>
  <c r="L654" i="19" s="1"/>
  <c r="J654" i="19" s="1" a="1"/>
  <c r="K72" i="19"/>
  <c r="L72" i="19" s="1"/>
  <c r="J72" i="19" s="1" a="1"/>
  <c r="K429" i="19"/>
  <c r="L429" i="19" s="1"/>
  <c r="J429" i="19" s="1" a="1"/>
  <c r="K469" i="19"/>
  <c r="L469" i="19" s="1"/>
  <c r="J469" i="19" s="1" a="1"/>
  <c r="K415" i="19"/>
  <c r="L415" i="19" s="1"/>
  <c r="J415" i="19" s="1" a="1"/>
  <c r="K847" i="19"/>
  <c r="L847" i="19" s="1"/>
  <c r="J847" i="19" s="1" a="1"/>
  <c r="K996" i="19"/>
  <c r="L996" i="19" s="1"/>
  <c r="J996" i="19" s="1" a="1"/>
  <c r="K742" i="19"/>
  <c r="L742" i="19" s="1"/>
  <c r="J742" i="19" s="1" a="1"/>
  <c r="K229" i="19"/>
  <c r="L229" i="19" s="1"/>
  <c r="J229" i="19" s="1" a="1"/>
  <c r="K931" i="19"/>
  <c r="L931" i="19" s="1"/>
  <c r="J931" i="19" s="1" a="1"/>
  <c r="K736" i="19"/>
  <c r="L736" i="19" s="1"/>
  <c r="J736" i="19" s="1" a="1"/>
  <c r="K104" i="19"/>
  <c r="L104" i="19" s="1"/>
  <c r="J104" i="19" s="1" a="1"/>
  <c r="K76" i="19"/>
  <c r="L76" i="19" s="1"/>
  <c r="J76" i="19" s="1" a="1"/>
  <c r="K606" i="19"/>
  <c r="L606" i="19" s="1"/>
  <c r="J606" i="19" s="1" a="1"/>
  <c r="K385" i="19"/>
  <c r="L385" i="19" s="1"/>
  <c r="J385" i="19" s="1" a="1"/>
  <c r="K409" i="19"/>
  <c r="L409" i="19" s="1"/>
  <c r="J409" i="19" s="1" a="1"/>
  <c r="K32" i="19"/>
  <c r="L32" i="19" s="1"/>
  <c r="J32" i="19" s="1" a="1"/>
  <c r="K108" i="19"/>
  <c r="L108" i="19" s="1"/>
  <c r="J108" i="19" s="1" a="1"/>
  <c r="K635" i="19"/>
  <c r="L635" i="19" s="1"/>
  <c r="J635" i="19" s="1" a="1"/>
  <c r="K79" i="19"/>
  <c r="L79" i="19" s="1"/>
  <c r="J79" i="19" s="1" a="1"/>
  <c r="K321" i="19"/>
  <c r="L321" i="19" s="1"/>
  <c r="J321" i="19" s="1" a="1"/>
  <c r="K997" i="19"/>
  <c r="L997" i="19" s="1"/>
  <c r="J997" i="19" s="1" a="1"/>
  <c r="K100" i="19"/>
  <c r="L100" i="19" s="1"/>
  <c r="J100" i="19" s="1" a="1"/>
  <c r="K984" i="19"/>
  <c r="L984" i="19" s="1"/>
  <c r="J984" i="19" s="1" a="1"/>
  <c r="K392" i="19"/>
  <c r="L392" i="19" s="1"/>
  <c r="J392" i="19" s="1" a="1"/>
  <c r="K18" i="19"/>
  <c r="L18" i="19" s="1"/>
  <c r="J18" i="19" s="1" a="1"/>
  <c r="K569" i="19"/>
  <c r="L569" i="19" s="1"/>
  <c r="J569" i="19" s="1" a="1"/>
  <c r="K731" i="19"/>
  <c r="L731" i="19" s="1"/>
  <c r="J731" i="19" s="1" a="1"/>
  <c r="K733" i="19"/>
  <c r="L733" i="19" s="1"/>
  <c r="J733" i="19" s="1" a="1"/>
  <c r="K585" i="19"/>
  <c r="L585" i="19" s="1"/>
  <c r="J585" i="19" s="1" a="1"/>
  <c r="K905" i="19"/>
  <c r="L905" i="19" s="1"/>
  <c r="J905" i="19" s="1" a="1"/>
  <c r="K54" i="19"/>
  <c r="L54" i="19" s="1"/>
  <c r="J54" i="19" s="1" a="1"/>
  <c r="K892" i="19"/>
  <c r="L892" i="19" s="1"/>
  <c r="J892" i="19" s="1" a="1"/>
  <c r="K601" i="19"/>
  <c r="L601" i="19" s="1"/>
  <c r="J601" i="19" s="1" a="1"/>
  <c r="K249" i="19"/>
  <c r="L249" i="19" s="1"/>
  <c r="J249" i="19" s="1" a="1"/>
  <c r="K989" i="19"/>
  <c r="L989" i="19" s="1"/>
  <c r="J989" i="19" s="1" a="1"/>
  <c r="K275" i="19"/>
  <c r="L275" i="19" s="1"/>
  <c r="J275" i="19" s="1" a="1"/>
  <c r="K871" i="19"/>
  <c r="L871" i="19" s="1"/>
  <c r="J871" i="19" s="1" a="1"/>
  <c r="K418" i="19"/>
  <c r="L418" i="19" s="1"/>
  <c r="J418" i="19" s="1" a="1"/>
  <c r="K425" i="19"/>
  <c r="L425" i="19" s="1"/>
  <c r="J425" i="19" s="1" a="1"/>
  <c r="K107" i="19"/>
  <c r="L107" i="19" s="1"/>
  <c r="J107" i="19" s="1" a="1"/>
  <c r="K196" i="19"/>
  <c r="L196" i="19" s="1"/>
  <c r="J196" i="19" s="1" a="1"/>
  <c r="K338" i="19"/>
  <c r="L338" i="19" s="1"/>
  <c r="J338" i="19" s="1" a="1"/>
  <c r="K325" i="19"/>
  <c r="L325" i="19" s="1"/>
  <c r="J325" i="19" s="1" a="1"/>
  <c r="K819" i="19"/>
  <c r="L819" i="19" s="1"/>
  <c r="J819" i="19" s="1" a="1"/>
  <c r="K956" i="19"/>
  <c r="L956" i="19" s="1"/>
  <c r="J956" i="19" s="1" a="1"/>
  <c r="K595" i="19"/>
  <c r="L595" i="19" s="1"/>
  <c r="J595" i="19" s="1" a="1"/>
  <c r="K89" i="19"/>
  <c r="L89" i="19" s="1"/>
  <c r="J89" i="19" s="1" a="1"/>
  <c r="K334" i="19"/>
  <c r="L334" i="19" s="1"/>
  <c r="J334" i="19" s="1" a="1"/>
  <c r="K346" i="19"/>
  <c r="L346" i="19" s="1"/>
  <c r="J346" i="19" s="1" a="1"/>
  <c r="K894" i="19"/>
  <c r="L894" i="19" s="1"/>
  <c r="J894" i="19" s="1" a="1"/>
  <c r="K937" i="19"/>
  <c r="L937" i="19" s="1"/>
  <c r="J937" i="19" s="1" a="1"/>
  <c r="K557" i="19"/>
  <c r="L557" i="19" s="1"/>
  <c r="J557" i="19" s="1" a="1"/>
  <c r="K57" i="19"/>
  <c r="L57" i="19" s="1"/>
  <c r="J57" i="19" s="1" a="1"/>
  <c r="K181" i="19"/>
  <c r="L181" i="19" s="1"/>
  <c r="J181" i="19" s="1" a="1"/>
  <c r="K493" i="19"/>
  <c r="L493" i="19" s="1"/>
  <c r="J493" i="19" s="1" a="1"/>
  <c r="K832" i="19"/>
  <c r="L832" i="19" s="1"/>
  <c r="J832" i="19" s="1" a="1"/>
  <c r="K168" i="19"/>
  <c r="L168" i="19" s="1"/>
  <c r="J168" i="19" s="1" a="1"/>
  <c r="K85" i="19"/>
  <c r="L85" i="19" s="1"/>
  <c r="J85" i="19" s="1" a="1"/>
  <c r="K951" i="19"/>
  <c r="L951" i="19" s="1"/>
  <c r="J951" i="19" s="1" a="1"/>
  <c r="K5" i="19"/>
  <c r="L5" i="19" s="1"/>
  <c r="J5" i="19" s="1" a="1"/>
  <c r="K467" i="19"/>
  <c r="L467" i="19" s="1"/>
  <c r="J467" i="19" s="1" a="1"/>
  <c r="K994" i="19"/>
  <c r="L994" i="19" s="1"/>
  <c r="J994" i="19" s="1" a="1"/>
  <c r="K452" i="19"/>
  <c r="L452" i="19" s="1"/>
  <c r="J452" i="19" s="1" a="1"/>
  <c r="K6" i="19"/>
  <c r="L6" i="19" s="1"/>
  <c r="J6" i="19" s="1" a="1"/>
  <c r="K877" i="19"/>
  <c r="L877" i="19" s="1"/>
  <c r="J877" i="19" s="1" a="1"/>
  <c r="K608" i="19"/>
  <c r="L608" i="19" s="1"/>
  <c r="J608" i="19" s="1" a="1"/>
  <c r="K524" i="19"/>
  <c r="L524" i="19" s="1"/>
  <c r="J524" i="19" s="1" a="1"/>
  <c r="K51" i="19"/>
  <c r="L51" i="19" s="1"/>
  <c r="J51" i="19" s="1" a="1"/>
  <c r="K676" i="19"/>
  <c r="L676" i="19" s="1"/>
  <c r="J676" i="19" s="1" a="1"/>
  <c r="K929" i="19"/>
  <c r="L929" i="19" s="1"/>
  <c r="J929" i="19" s="1" a="1"/>
  <c r="K550" i="19"/>
  <c r="L550" i="19" s="1"/>
  <c r="J550" i="19" s="1" a="1"/>
  <c r="K794" i="19"/>
  <c r="L794" i="19" s="1"/>
  <c r="J794" i="19" s="1" a="1"/>
  <c r="K45" i="19"/>
  <c r="L45" i="19" s="1"/>
  <c r="J45" i="19" s="1" a="1"/>
  <c r="K348" i="19"/>
  <c r="L348" i="19" s="1"/>
  <c r="J348" i="19" s="1" a="1"/>
  <c r="K659" i="19"/>
  <c r="L659" i="19" s="1"/>
  <c r="J659" i="19" s="1" a="1"/>
  <c r="K802" i="19"/>
  <c r="L802" i="19" s="1"/>
  <c r="J802" i="19" s="1" a="1"/>
  <c r="K82" i="19"/>
  <c r="L82" i="19" s="1"/>
  <c r="J82" i="19" s="1" a="1"/>
  <c r="K787" i="19"/>
  <c r="L787" i="19" s="1"/>
  <c r="J787" i="19" s="1" a="1"/>
  <c r="K846" i="19"/>
  <c r="L846" i="19" s="1"/>
  <c r="J846" i="19" s="1" a="1"/>
  <c r="K243" i="19"/>
  <c r="L243" i="19" s="1"/>
  <c r="J243" i="19" s="1" a="1"/>
  <c r="K298" i="19"/>
  <c r="L298" i="19" s="1"/>
  <c r="J298" i="19" s="1" a="1"/>
  <c r="K609" i="19"/>
  <c r="L609" i="19" s="1"/>
  <c r="J609" i="19" s="1" a="1"/>
  <c r="K386" i="19"/>
  <c r="L386" i="19" s="1"/>
  <c r="J386" i="19" s="1" a="1"/>
  <c r="K855" i="19"/>
  <c r="L855" i="19" s="1"/>
  <c r="J855" i="19" s="1" a="1"/>
  <c r="K678" i="19"/>
  <c r="L678" i="19" s="1"/>
  <c r="J678" i="19" s="1" a="1"/>
  <c r="K674" i="19"/>
  <c r="L674" i="19" s="1"/>
  <c r="J674" i="19" s="1" a="1"/>
  <c r="K987" i="19"/>
  <c r="L987" i="19" s="1"/>
  <c r="J987" i="19" s="1" a="1"/>
  <c r="K339" i="19"/>
  <c r="L339" i="19" s="1"/>
  <c r="J339" i="19" s="1" a="1"/>
  <c r="K384" i="19"/>
  <c r="L384" i="19" s="1"/>
  <c r="J384" i="19" s="1" a="1"/>
  <c r="K944" i="19"/>
  <c r="L944" i="19" s="1"/>
  <c r="J944" i="19" s="1" a="1"/>
  <c r="K97" i="19"/>
  <c r="L97" i="19" s="1"/>
  <c r="J97" i="19" s="1" a="1"/>
  <c r="K946" i="19"/>
  <c r="L946" i="19" s="1"/>
  <c r="J946" i="19" s="1" a="1"/>
  <c r="K447" i="19"/>
  <c r="L447" i="19" s="1"/>
  <c r="J447" i="19" s="1" a="1"/>
  <c r="K932" i="19"/>
  <c r="L932" i="19" s="1"/>
  <c r="J932" i="19" s="1" a="1"/>
  <c r="K96" i="19"/>
  <c r="L96" i="19" s="1"/>
  <c r="J96" i="19" s="1" a="1"/>
  <c r="K682" i="19"/>
  <c r="L682" i="19" s="1"/>
  <c r="J682" i="19" s="1" a="1"/>
  <c r="K68" i="19"/>
  <c r="L68" i="19" s="1"/>
  <c r="J68" i="19" s="1" a="1"/>
  <c r="K492" i="19"/>
  <c r="L492" i="19" s="1"/>
  <c r="J492" i="19" s="1" a="1"/>
  <c r="K828" i="19"/>
  <c r="L828" i="19" s="1"/>
  <c r="J828" i="19" s="1" a="1"/>
  <c r="K220" i="19"/>
  <c r="L220" i="19" s="1"/>
  <c r="J220" i="19" s="1" a="1"/>
  <c r="K227" i="19"/>
  <c r="L227" i="19" s="1"/>
  <c r="J227" i="19" s="1" a="1"/>
  <c r="K588" i="19"/>
  <c r="L588" i="19" s="1"/>
  <c r="J588" i="19" s="1" a="1"/>
  <c r="K646" i="19"/>
  <c r="L646" i="19" s="1"/>
  <c r="J646" i="19" s="1" a="1"/>
  <c r="K896" i="19"/>
  <c r="L896" i="19" s="1"/>
  <c r="J896" i="19" s="1" a="1"/>
  <c r="K803" i="19"/>
  <c r="L803" i="19" s="1"/>
  <c r="J803" i="19" s="1" a="1"/>
  <c r="K890" i="19"/>
  <c r="L890" i="19" s="1"/>
  <c r="J890" i="19" s="1" a="1"/>
  <c r="K910" i="19"/>
  <c r="L910" i="19" s="1"/>
  <c r="J910" i="19" s="1" a="1"/>
  <c r="K825" i="19"/>
  <c r="L825" i="19" s="1"/>
  <c r="J825" i="19" s="1" a="1"/>
  <c r="K743" i="19"/>
  <c r="L743" i="19" s="1"/>
  <c r="J743" i="19" s="1" a="1"/>
  <c r="K20" i="19"/>
  <c r="L20" i="19" s="1"/>
  <c r="J20" i="19" s="1" a="1"/>
  <c r="K458" i="19"/>
  <c r="L458" i="19" s="1"/>
  <c r="J458" i="19" s="1" a="1"/>
  <c r="K780" i="19"/>
  <c r="L780" i="19" s="1"/>
  <c r="J780" i="19" s="1" a="1"/>
  <c r="J8" i="19" l="1" a="1"/>
  <c r="J9" i="19" s="1" a="1"/>
  <c r="J10" i="19" a="1"/>
  <c r="J11" i="19" s="1" a="1"/>
  <c r="J1000" i="19" l="1"/>
  <c r="J999" i="19"/>
  <c r="J998" i="19"/>
  <c r="J997" i="19"/>
  <c r="J996" i="19"/>
  <c r="J995" i="19"/>
  <c r="J994" i="19"/>
  <c r="J993" i="19"/>
  <c r="J992" i="19"/>
  <c r="J991" i="19"/>
  <c r="J990" i="19"/>
  <c r="J989" i="19"/>
  <c r="J988" i="19"/>
  <c r="J987" i="19"/>
  <c r="J986" i="19"/>
  <c r="J985" i="19"/>
  <c r="J984" i="19"/>
  <c r="J983" i="19"/>
  <c r="J982" i="19"/>
  <c r="J981" i="19"/>
  <c r="J980" i="19"/>
  <c r="J979" i="19"/>
  <c r="J978" i="19"/>
  <c r="J977" i="19"/>
  <c r="J976" i="19"/>
  <c r="J975" i="19"/>
  <c r="J974" i="19"/>
  <c r="J973" i="19"/>
  <c r="J972" i="19"/>
  <c r="J971" i="19"/>
  <c r="J970" i="19"/>
  <c r="J969" i="19"/>
  <c r="J968" i="19"/>
  <c r="J967" i="19"/>
  <c r="J966" i="19"/>
  <c r="J965" i="19"/>
  <c r="J964" i="19"/>
  <c r="J963" i="19"/>
  <c r="J962" i="19"/>
  <c r="J961" i="19"/>
  <c r="J960" i="19"/>
  <c r="J959" i="19"/>
  <c r="J958" i="19"/>
  <c r="J957" i="19"/>
  <c r="J956" i="19"/>
  <c r="J955" i="19"/>
  <c r="J954" i="19"/>
  <c r="J953" i="19"/>
  <c r="J952" i="19"/>
  <c r="J951" i="19"/>
  <c r="J950" i="19"/>
  <c r="J949" i="19"/>
  <c r="J948" i="19"/>
  <c r="J947" i="19"/>
  <c r="J946" i="19"/>
  <c r="J945" i="19"/>
  <c r="J944" i="19"/>
  <c r="J943" i="19"/>
  <c r="J942" i="19"/>
  <c r="J941" i="19"/>
  <c r="J940" i="19"/>
  <c r="J939" i="19"/>
  <c r="J938" i="19"/>
  <c r="J937" i="19"/>
  <c r="J936" i="19"/>
  <c r="J935" i="19"/>
  <c r="J934" i="19"/>
  <c r="J933" i="19"/>
  <c r="J932" i="19"/>
  <c r="J931" i="19"/>
  <c r="J930" i="19"/>
  <c r="J929" i="19"/>
  <c r="J928" i="19"/>
  <c r="J927" i="19"/>
  <c r="J926" i="19"/>
  <c r="J925" i="19"/>
  <c r="J924" i="19"/>
  <c r="J923" i="19"/>
  <c r="J922" i="19"/>
  <c r="J921" i="19"/>
  <c r="J920" i="19"/>
  <c r="J919" i="19"/>
  <c r="J918" i="19"/>
  <c r="J917" i="19"/>
  <c r="J916" i="19"/>
  <c r="J915" i="19"/>
  <c r="J914" i="19"/>
  <c r="J913" i="19"/>
  <c r="J912" i="19"/>
  <c r="J911" i="19"/>
  <c r="J910" i="19"/>
  <c r="J909" i="19"/>
  <c r="J908" i="19"/>
  <c r="J907" i="19"/>
  <c r="J906" i="19"/>
  <c r="J905" i="19"/>
  <c r="J904" i="19"/>
  <c r="J903" i="19"/>
  <c r="J902" i="19"/>
  <c r="J901" i="19"/>
  <c r="J900" i="19"/>
  <c r="J899" i="19"/>
  <c r="J898" i="19"/>
  <c r="J897" i="19"/>
  <c r="J896" i="19"/>
  <c r="J895" i="19"/>
  <c r="J894" i="19"/>
  <c r="J893" i="19"/>
  <c r="J892" i="19"/>
  <c r="J891" i="19"/>
  <c r="J890" i="19"/>
  <c r="J889" i="19"/>
  <c r="J888" i="19"/>
  <c r="J887" i="19"/>
  <c r="J886" i="19"/>
  <c r="J885" i="19"/>
  <c r="J884" i="19"/>
  <c r="J883" i="19"/>
  <c r="J882" i="19"/>
  <c r="J881" i="19"/>
  <c r="J880" i="19"/>
  <c r="J879" i="19"/>
  <c r="J878" i="19"/>
  <c r="J877" i="19"/>
  <c r="J876" i="19"/>
  <c r="J875" i="19"/>
  <c r="J874" i="19"/>
  <c r="J873" i="19"/>
  <c r="J872" i="19"/>
  <c r="J871" i="19"/>
  <c r="J870" i="19"/>
  <c r="J869" i="19"/>
  <c r="J868" i="19"/>
  <c r="J867" i="19"/>
  <c r="J866" i="19"/>
  <c r="J865" i="19"/>
  <c r="J864" i="19"/>
  <c r="J863" i="19"/>
  <c r="J862" i="19"/>
  <c r="J861" i="19"/>
  <c r="J860" i="19"/>
  <c r="J859" i="19"/>
  <c r="J858" i="19"/>
  <c r="J857" i="19"/>
  <c r="J856" i="19"/>
  <c r="J855" i="19"/>
  <c r="J854" i="19"/>
  <c r="J853" i="19"/>
  <c r="J852" i="19"/>
  <c r="J851" i="19"/>
  <c r="J850" i="19"/>
  <c r="J849" i="19"/>
  <c r="J848" i="19"/>
  <c r="J847" i="19"/>
  <c r="J846" i="19"/>
  <c r="J845" i="19"/>
  <c r="J844" i="19"/>
  <c r="J843" i="19"/>
  <c r="J842" i="19"/>
  <c r="J841" i="19"/>
  <c r="J840" i="19"/>
  <c r="J839" i="19"/>
  <c r="J838" i="19"/>
  <c r="J837" i="19"/>
  <c r="J836" i="19"/>
  <c r="J835" i="19"/>
  <c r="J834" i="19"/>
  <c r="J833" i="19"/>
  <c r="J832" i="19"/>
  <c r="J831" i="19"/>
  <c r="J830" i="19"/>
  <c r="J829" i="19"/>
  <c r="J828" i="19"/>
  <c r="J827" i="19"/>
  <c r="J826" i="19"/>
  <c r="J825" i="19"/>
  <c r="J824" i="19"/>
  <c r="J823" i="19"/>
  <c r="J822" i="19"/>
  <c r="J821" i="19"/>
  <c r="J820" i="19"/>
  <c r="J819" i="19"/>
  <c r="J818" i="19"/>
  <c r="J817" i="19"/>
  <c r="J816" i="19"/>
  <c r="J815" i="19"/>
  <c r="J814" i="19"/>
  <c r="J813" i="19"/>
  <c r="J812" i="19"/>
  <c r="J811" i="19"/>
  <c r="J810" i="19"/>
  <c r="J809" i="19"/>
  <c r="J808" i="19"/>
  <c r="J807" i="19"/>
  <c r="J806" i="19"/>
  <c r="J805" i="19"/>
  <c r="J804" i="19"/>
  <c r="J803" i="19"/>
  <c r="J802" i="19"/>
  <c r="J801" i="19"/>
  <c r="J800" i="19"/>
  <c r="J799" i="19"/>
  <c r="J798" i="19"/>
  <c r="J797" i="19"/>
  <c r="J796" i="19"/>
  <c r="J795" i="19"/>
  <c r="J794" i="19"/>
  <c r="J793" i="19"/>
  <c r="J792" i="19"/>
  <c r="J791" i="19"/>
  <c r="J790" i="19"/>
  <c r="J789" i="19"/>
  <c r="J788" i="19"/>
  <c r="J787" i="19"/>
  <c r="J786" i="19"/>
  <c r="J785" i="19"/>
  <c r="J784" i="19"/>
  <c r="J783" i="19"/>
  <c r="J782" i="19"/>
  <c r="J781" i="19"/>
  <c r="J780" i="19"/>
  <c r="J779" i="19"/>
  <c r="J778" i="19"/>
  <c r="J777" i="19"/>
  <c r="J776" i="19"/>
  <c r="J775" i="19"/>
  <c r="J774" i="19"/>
  <c r="J773" i="19"/>
  <c r="J772" i="19"/>
  <c r="J771" i="19"/>
  <c r="J770" i="19"/>
  <c r="J769" i="19"/>
  <c r="J768" i="19"/>
  <c r="J767" i="19"/>
  <c r="J766" i="19"/>
  <c r="J765" i="19"/>
  <c r="J764" i="19"/>
  <c r="J763" i="19"/>
  <c r="J762" i="19"/>
  <c r="J761" i="19"/>
  <c r="J760" i="19"/>
  <c r="J759" i="19"/>
  <c r="J758" i="19"/>
  <c r="J757" i="19"/>
  <c r="J756" i="19"/>
  <c r="J755" i="19"/>
  <c r="J754" i="19"/>
  <c r="J753" i="19"/>
  <c r="J752" i="19"/>
  <c r="J751" i="19"/>
  <c r="J750" i="19"/>
  <c r="J749" i="19"/>
  <c r="J748" i="19"/>
  <c r="J747" i="19"/>
  <c r="J746" i="19"/>
  <c r="J745" i="19"/>
  <c r="J744" i="19"/>
  <c r="J743" i="19"/>
  <c r="J742" i="19"/>
  <c r="J741" i="19"/>
  <c r="J740" i="19"/>
  <c r="J739" i="19"/>
  <c r="J738" i="19"/>
  <c r="J737" i="19"/>
  <c r="J736" i="19"/>
  <c r="J735" i="19"/>
  <c r="J734" i="19"/>
  <c r="J733" i="19"/>
  <c r="J732" i="19"/>
  <c r="J731" i="19"/>
  <c r="J730" i="19"/>
  <c r="J729" i="19"/>
  <c r="J728" i="19"/>
  <c r="J727" i="19"/>
  <c r="J726" i="19"/>
  <c r="J725" i="19"/>
  <c r="J724" i="19"/>
  <c r="J723" i="19"/>
  <c r="J722" i="19"/>
  <c r="J721" i="19"/>
  <c r="J720" i="19"/>
  <c r="J719" i="19"/>
  <c r="J718" i="19"/>
  <c r="J717" i="19"/>
  <c r="J716" i="19"/>
  <c r="J715" i="19"/>
  <c r="J714" i="19"/>
  <c r="J713" i="19"/>
  <c r="J712" i="19"/>
  <c r="J711" i="19"/>
  <c r="J710" i="19"/>
  <c r="J709" i="19"/>
  <c r="J708" i="19"/>
  <c r="J707" i="19"/>
  <c r="J706" i="19"/>
  <c r="J705" i="19"/>
  <c r="J704" i="19"/>
  <c r="J703" i="19"/>
  <c r="J702" i="19"/>
  <c r="J701" i="19"/>
  <c r="J700" i="19"/>
  <c r="J699" i="19"/>
  <c r="J698" i="19"/>
  <c r="J697" i="19"/>
  <c r="J696" i="19"/>
  <c r="J695" i="19"/>
  <c r="J694" i="19"/>
  <c r="J693" i="19"/>
  <c r="J692" i="19"/>
  <c r="J691" i="19"/>
  <c r="J690" i="19"/>
  <c r="J689" i="19"/>
  <c r="J688" i="19"/>
  <c r="J687" i="19"/>
  <c r="J686" i="19"/>
  <c r="J685" i="19"/>
  <c r="J684" i="19"/>
  <c r="J683" i="19"/>
  <c r="J682" i="19"/>
  <c r="J681" i="19"/>
  <c r="J680" i="19"/>
  <c r="J679" i="19"/>
  <c r="J678" i="19"/>
  <c r="J677" i="19"/>
  <c r="J676" i="19"/>
  <c r="J675" i="19"/>
  <c r="J674" i="19"/>
  <c r="J673" i="19"/>
  <c r="J672" i="19"/>
  <c r="J671" i="19"/>
  <c r="J670" i="19"/>
  <c r="J669" i="19"/>
  <c r="J668" i="19"/>
  <c r="J667" i="19"/>
  <c r="J666" i="19"/>
  <c r="J665" i="19"/>
  <c r="J664" i="19"/>
  <c r="J663" i="19"/>
  <c r="J662" i="19"/>
  <c r="J661" i="19"/>
  <c r="J660" i="19"/>
  <c r="J659" i="19"/>
  <c r="J658" i="19"/>
  <c r="J657" i="19"/>
  <c r="J656" i="19"/>
  <c r="J655" i="19"/>
  <c r="J654" i="19"/>
  <c r="J653" i="19"/>
  <c r="J652" i="19"/>
  <c r="J651" i="19"/>
  <c r="J650" i="19"/>
  <c r="J649" i="19"/>
  <c r="J648" i="19"/>
  <c r="J647" i="19"/>
  <c r="J646" i="19"/>
  <c r="J645" i="19"/>
  <c r="J644" i="19"/>
  <c r="J643" i="19"/>
  <c r="J642" i="19"/>
  <c r="J641" i="19"/>
  <c r="J640" i="19"/>
  <c r="J639" i="19"/>
  <c r="J638" i="19"/>
  <c r="J637" i="19"/>
  <c r="J636" i="19"/>
  <c r="J635" i="19"/>
  <c r="J634" i="19"/>
  <c r="J633" i="19"/>
  <c r="J632" i="19"/>
  <c r="J631" i="19"/>
  <c r="J630" i="19"/>
  <c r="J629" i="19"/>
  <c r="J628" i="19"/>
  <c r="J627" i="19"/>
  <c r="J626" i="19"/>
  <c r="J625" i="19"/>
  <c r="J624" i="19"/>
  <c r="J623" i="19"/>
  <c r="J622" i="19"/>
  <c r="J621" i="19"/>
  <c r="J620" i="19"/>
  <c r="J619" i="19"/>
  <c r="J618" i="19"/>
  <c r="J617" i="19"/>
  <c r="J616" i="19"/>
  <c r="J615" i="19"/>
  <c r="J614" i="19"/>
  <c r="J613" i="19"/>
  <c r="J612" i="19"/>
  <c r="J611" i="19"/>
  <c r="J610" i="19"/>
  <c r="J609" i="19"/>
  <c r="J608" i="19"/>
  <c r="J607" i="19"/>
  <c r="J606" i="19"/>
  <c r="J605" i="19"/>
  <c r="J604" i="19"/>
  <c r="J603" i="19"/>
  <c r="J602" i="19"/>
  <c r="J601" i="19"/>
  <c r="J600" i="19"/>
  <c r="J599" i="19"/>
  <c r="J598" i="19"/>
  <c r="J597" i="19"/>
  <c r="J596" i="19"/>
  <c r="J595" i="19"/>
  <c r="J594" i="19"/>
  <c r="J593" i="19"/>
  <c r="J592" i="19"/>
  <c r="J591" i="19"/>
  <c r="J590" i="19"/>
  <c r="J589" i="19"/>
  <c r="J588" i="19"/>
  <c r="J587" i="19"/>
  <c r="J586" i="19"/>
  <c r="J585" i="19"/>
  <c r="J584" i="19"/>
  <c r="J583" i="19"/>
  <c r="J582" i="19"/>
  <c r="J581" i="19"/>
  <c r="J580" i="19"/>
  <c r="J579" i="19"/>
  <c r="J578" i="19"/>
  <c r="J577" i="19"/>
  <c r="J576" i="19"/>
  <c r="J575" i="19"/>
  <c r="J574" i="19"/>
  <c r="J573" i="19"/>
  <c r="J572" i="19"/>
  <c r="J571" i="19"/>
  <c r="J570" i="19"/>
  <c r="J569" i="19"/>
  <c r="J568" i="19"/>
  <c r="J567" i="19"/>
  <c r="J566" i="19"/>
  <c r="J565" i="19"/>
  <c r="J564" i="19"/>
  <c r="J563" i="19"/>
  <c r="J562" i="19"/>
  <c r="J561" i="19"/>
  <c r="J560" i="19"/>
  <c r="J559" i="19"/>
  <c r="J558" i="19"/>
  <c r="J557" i="19"/>
  <c r="J556" i="19"/>
  <c r="J555" i="19"/>
  <c r="J554" i="19"/>
  <c r="J553" i="19"/>
  <c r="J552" i="19"/>
  <c r="J551" i="19"/>
  <c r="J550" i="19"/>
  <c r="J549" i="19"/>
  <c r="J548" i="19"/>
  <c r="J547" i="19"/>
  <c r="J546" i="19"/>
  <c r="J545" i="19"/>
  <c r="J544" i="19"/>
  <c r="J543" i="19"/>
  <c r="J542" i="19"/>
  <c r="J541" i="19"/>
  <c r="J540" i="19"/>
  <c r="J539" i="19"/>
  <c r="J538" i="19"/>
  <c r="J537" i="19"/>
  <c r="J536" i="19"/>
  <c r="J535" i="19"/>
  <c r="J534" i="19"/>
  <c r="J533" i="19"/>
  <c r="J532" i="19"/>
  <c r="J531" i="19"/>
  <c r="J530" i="19"/>
  <c r="J529" i="19"/>
  <c r="J528" i="19"/>
  <c r="J527" i="19"/>
  <c r="J526" i="19"/>
  <c r="J525" i="19"/>
  <c r="J524" i="19"/>
  <c r="J523" i="19"/>
  <c r="J522" i="19"/>
  <c r="J521" i="19"/>
  <c r="J520" i="19"/>
  <c r="J519" i="19"/>
  <c r="J518" i="19"/>
  <c r="J517" i="19"/>
  <c r="J516" i="19"/>
  <c r="J515" i="19"/>
  <c r="J514" i="19"/>
  <c r="J513" i="19"/>
  <c r="J512" i="19"/>
  <c r="J511" i="19"/>
  <c r="J510" i="19"/>
  <c r="J509" i="19"/>
  <c r="J508" i="19"/>
  <c r="J507" i="19"/>
  <c r="J506" i="19"/>
  <c r="J505" i="19"/>
  <c r="J504" i="19"/>
  <c r="J503" i="19"/>
  <c r="J502" i="19"/>
  <c r="J501" i="19"/>
  <c r="J500" i="19"/>
  <c r="J499" i="19"/>
  <c r="J498" i="19"/>
  <c r="J497" i="19"/>
  <c r="J496" i="19"/>
  <c r="J495" i="19"/>
  <c r="J494" i="19"/>
  <c r="J493" i="19"/>
  <c r="J492" i="19"/>
  <c r="J491" i="19"/>
  <c r="J490" i="19"/>
  <c r="J489" i="19"/>
  <c r="J488" i="19"/>
  <c r="J487" i="19"/>
  <c r="J486" i="19"/>
  <c r="J485" i="19"/>
  <c r="J484" i="19"/>
  <c r="J483" i="19"/>
  <c r="J482" i="19"/>
  <c r="J481" i="19"/>
  <c r="J480" i="19"/>
  <c r="J479" i="19"/>
  <c r="J478" i="19"/>
  <c r="J477" i="19"/>
  <c r="J476" i="19"/>
  <c r="J475" i="19"/>
  <c r="J474" i="19"/>
  <c r="J473" i="19"/>
  <c r="J472" i="19"/>
  <c r="J471" i="19"/>
  <c r="J470" i="19"/>
  <c r="J469" i="19"/>
  <c r="J468" i="19"/>
  <c r="J467" i="19"/>
  <c r="J466" i="19"/>
  <c r="J465" i="19"/>
  <c r="J464" i="19"/>
  <c r="J463" i="19"/>
  <c r="J462" i="19"/>
  <c r="J461" i="19"/>
  <c r="J460" i="19"/>
  <c r="J459" i="19"/>
  <c r="J458" i="19"/>
  <c r="J457" i="19"/>
  <c r="J456" i="19"/>
  <c r="J455" i="19"/>
  <c r="J454" i="19"/>
  <c r="J453" i="19"/>
  <c r="J452" i="19"/>
  <c r="J451" i="19"/>
  <c r="J450" i="19"/>
  <c r="J449" i="19"/>
  <c r="J448" i="19"/>
  <c r="J447" i="19"/>
  <c r="J446" i="19"/>
  <c r="J445" i="19"/>
  <c r="J444" i="19"/>
  <c r="J443" i="19"/>
  <c r="J442" i="19"/>
  <c r="J441" i="19"/>
  <c r="J440" i="19"/>
  <c r="J439" i="19"/>
  <c r="J438" i="19"/>
  <c r="J437" i="19"/>
  <c r="J436" i="19"/>
  <c r="J435" i="19"/>
  <c r="J434" i="19"/>
  <c r="J433" i="19"/>
  <c r="J432" i="19"/>
  <c r="J431" i="19"/>
  <c r="J430" i="19"/>
  <c r="J429" i="19"/>
  <c r="J428" i="19"/>
  <c r="J427" i="19"/>
  <c r="J426" i="19"/>
  <c r="J425" i="19"/>
  <c r="J424" i="19"/>
  <c r="J423" i="19"/>
  <c r="J422" i="19"/>
  <c r="J421" i="19"/>
  <c r="J420" i="19"/>
  <c r="J419" i="19"/>
  <c r="J418" i="19"/>
  <c r="J417" i="19"/>
  <c r="J416" i="19"/>
  <c r="J415" i="19"/>
  <c r="J414" i="19"/>
  <c r="J413" i="19"/>
  <c r="J412" i="19"/>
  <c r="J411" i="19"/>
  <c r="J410" i="19"/>
  <c r="J409" i="19"/>
  <c r="J408" i="19"/>
  <c r="J407" i="19"/>
  <c r="J406" i="19"/>
  <c r="J405" i="19"/>
  <c r="J404" i="19"/>
  <c r="J403" i="19"/>
  <c r="J402" i="19"/>
  <c r="J401" i="19"/>
  <c r="J400" i="19"/>
  <c r="J399" i="19"/>
  <c r="J398" i="19"/>
  <c r="J397" i="19"/>
  <c r="J396" i="19"/>
  <c r="J395" i="19"/>
  <c r="J394" i="19"/>
  <c r="J393" i="19"/>
  <c r="J392" i="19"/>
  <c r="J391" i="19"/>
  <c r="J390" i="19"/>
  <c r="J389" i="19"/>
  <c r="J388" i="19"/>
  <c r="J387" i="19"/>
  <c r="J386" i="19"/>
  <c r="J385" i="19"/>
  <c r="J384" i="19"/>
  <c r="J383" i="19"/>
  <c r="J382" i="19"/>
  <c r="J381" i="19"/>
  <c r="J380" i="19"/>
  <c r="J379" i="19"/>
  <c r="J378" i="19"/>
  <c r="J377" i="19"/>
  <c r="J376" i="19"/>
  <c r="J375" i="19"/>
  <c r="J374" i="19"/>
  <c r="J373" i="19"/>
  <c r="J372" i="19"/>
  <c r="J371" i="19"/>
  <c r="J370" i="19"/>
  <c r="J369" i="19"/>
  <c r="J368" i="19"/>
  <c r="J367" i="19"/>
  <c r="J366" i="19"/>
  <c r="J365" i="19"/>
  <c r="J364" i="19"/>
  <c r="J363" i="19"/>
  <c r="J362" i="19"/>
  <c r="J361" i="19"/>
  <c r="J360" i="19"/>
  <c r="J359" i="19"/>
  <c r="J358" i="19"/>
  <c r="J357" i="19"/>
  <c r="J356" i="19"/>
  <c r="J355" i="19"/>
  <c r="J354" i="19"/>
  <c r="J353" i="19"/>
  <c r="J352" i="19"/>
  <c r="J351" i="19"/>
  <c r="J350" i="19"/>
  <c r="J349" i="19"/>
  <c r="J348" i="19"/>
  <c r="J347" i="19"/>
  <c r="J346" i="19"/>
  <c r="J345" i="19"/>
  <c r="J344" i="19"/>
  <c r="J343" i="19"/>
  <c r="J342" i="19"/>
  <c r="J341" i="19"/>
  <c r="J340" i="19"/>
  <c r="J339" i="19"/>
  <c r="J338" i="19"/>
  <c r="J337" i="19"/>
  <c r="J336" i="19"/>
  <c r="J335" i="19"/>
  <c r="J334" i="19"/>
  <c r="J333" i="19"/>
  <c r="J332" i="19"/>
  <c r="J331" i="19"/>
  <c r="J330" i="19"/>
  <c r="J329" i="19"/>
  <c r="J328" i="19"/>
  <c r="J327" i="19"/>
  <c r="J326" i="19"/>
  <c r="J325" i="19"/>
  <c r="J324" i="19"/>
  <c r="J323" i="19"/>
  <c r="J322" i="19"/>
  <c r="J321" i="19"/>
  <c r="J320" i="19"/>
  <c r="J319" i="19"/>
  <c r="J318" i="19"/>
  <c r="J317" i="19"/>
  <c r="J316" i="19"/>
  <c r="J315" i="19"/>
  <c r="J314" i="19"/>
  <c r="J313" i="19"/>
  <c r="J312" i="19"/>
  <c r="J311" i="19"/>
  <c r="J310" i="19"/>
  <c r="J309" i="19"/>
  <c r="J308" i="19"/>
  <c r="J307" i="19"/>
  <c r="J306" i="19"/>
  <c r="J305" i="19"/>
  <c r="J304" i="19"/>
  <c r="J303" i="19"/>
  <c r="J302" i="19"/>
  <c r="J301" i="19"/>
  <c r="J300" i="19"/>
  <c r="J299" i="19"/>
  <c r="J298" i="19"/>
  <c r="J297" i="19"/>
  <c r="J296" i="19"/>
  <c r="J295" i="19"/>
  <c r="J294" i="19"/>
  <c r="J293" i="19"/>
  <c r="J292" i="19"/>
  <c r="J291" i="19"/>
  <c r="J290" i="19"/>
  <c r="J289" i="19"/>
  <c r="J288" i="19"/>
  <c r="J287" i="19"/>
  <c r="J286" i="19"/>
  <c r="J285" i="19"/>
  <c r="J284" i="19"/>
  <c r="J283" i="19"/>
  <c r="J282" i="19"/>
  <c r="J281" i="19"/>
  <c r="J280" i="19"/>
  <c r="J279" i="19"/>
  <c r="J278" i="19"/>
  <c r="J277" i="19"/>
  <c r="J276" i="19"/>
  <c r="J275" i="19"/>
  <c r="J274" i="19"/>
  <c r="J273" i="19"/>
  <c r="J272" i="19"/>
  <c r="J271" i="19"/>
  <c r="J270" i="19"/>
  <c r="J269" i="19"/>
  <c r="J268" i="19"/>
  <c r="J267" i="19"/>
  <c r="J266" i="19"/>
  <c r="J265" i="19"/>
  <c r="J264" i="19"/>
  <c r="J263" i="19"/>
  <c r="J262" i="19"/>
  <c r="J261" i="19"/>
  <c r="J260" i="19"/>
  <c r="J259" i="19"/>
  <c r="J258" i="19"/>
  <c r="J257" i="19"/>
  <c r="J256" i="19"/>
  <c r="J255" i="19"/>
  <c r="J254" i="19"/>
  <c r="J253" i="19"/>
  <c r="J252" i="19"/>
  <c r="J251" i="19"/>
  <c r="J250" i="19"/>
  <c r="J249" i="19"/>
  <c r="J248" i="19"/>
  <c r="J247" i="19"/>
  <c r="J246" i="19"/>
  <c r="J245" i="19"/>
  <c r="J244" i="19"/>
  <c r="J243" i="19"/>
  <c r="J242" i="19"/>
  <c r="J241" i="19"/>
  <c r="J240" i="19"/>
  <c r="J239" i="19"/>
  <c r="J238" i="19"/>
  <c r="J237" i="19"/>
  <c r="J236" i="19"/>
  <c r="J235" i="19"/>
  <c r="J234" i="19"/>
  <c r="J233" i="19"/>
  <c r="J232" i="19"/>
  <c r="J231" i="19"/>
  <c r="J230" i="19"/>
  <c r="J229" i="19"/>
  <c r="J228" i="19"/>
  <c r="J227" i="19"/>
  <c r="J226" i="19"/>
  <c r="J225" i="19"/>
  <c r="J224" i="19"/>
  <c r="J223" i="19"/>
  <c r="J222" i="19"/>
  <c r="J221" i="19"/>
  <c r="J220" i="19"/>
  <c r="J219" i="19"/>
  <c r="J218" i="19"/>
  <c r="J217" i="19"/>
  <c r="J216" i="19"/>
  <c r="J215" i="19"/>
  <c r="J214" i="19"/>
  <c r="J213" i="19"/>
  <c r="J212" i="19"/>
  <c r="J211" i="19"/>
  <c r="J210" i="19"/>
  <c r="J209" i="19"/>
  <c r="J208" i="19"/>
  <c r="J207" i="19"/>
  <c r="J206" i="19"/>
  <c r="J205" i="19"/>
  <c r="J204" i="19"/>
  <c r="J203" i="19"/>
  <c r="J202" i="19"/>
  <c r="J201" i="19"/>
  <c r="J200" i="19"/>
  <c r="J199" i="19"/>
  <c r="J198" i="19"/>
  <c r="J197" i="19"/>
  <c r="J196" i="19"/>
  <c r="J195" i="19"/>
  <c r="J194" i="19"/>
  <c r="J193" i="19"/>
  <c r="J192" i="19"/>
  <c r="J191" i="19"/>
  <c r="J190" i="19"/>
  <c r="J189" i="19"/>
  <c r="J188" i="19"/>
  <c r="J187" i="19"/>
  <c r="J186" i="19"/>
  <c r="J185" i="19"/>
  <c r="J184" i="19"/>
  <c r="J183" i="19"/>
  <c r="J182" i="19"/>
  <c r="J181" i="19"/>
  <c r="J180" i="19"/>
  <c r="J179" i="19"/>
  <c r="J178" i="19"/>
  <c r="J177" i="19"/>
  <c r="J176" i="19"/>
  <c r="J175" i="19"/>
  <c r="J174" i="19"/>
  <c r="J173" i="19"/>
  <c r="J172" i="19"/>
  <c r="J171" i="19"/>
  <c r="J170" i="19"/>
  <c r="J169" i="19"/>
  <c r="J168" i="19"/>
  <c r="J167" i="19"/>
  <c r="J166" i="19"/>
  <c r="J165" i="19"/>
  <c r="J164" i="19"/>
  <c r="J163" i="19"/>
  <c r="J162" i="19"/>
  <c r="J161" i="19"/>
  <c r="J160" i="19"/>
  <c r="J159" i="19"/>
  <c r="J158" i="19"/>
  <c r="J157" i="19"/>
  <c r="J156" i="19"/>
  <c r="J155" i="19"/>
  <c r="J154" i="19"/>
  <c r="J153" i="19"/>
  <c r="J152" i="19"/>
  <c r="J151" i="19"/>
  <c r="J150" i="19"/>
  <c r="J149" i="19"/>
  <c r="J148" i="19"/>
  <c r="J147" i="19"/>
  <c r="J146" i="19"/>
  <c r="J145" i="19"/>
  <c r="J144" i="19"/>
  <c r="J143" i="19"/>
  <c r="J142" i="19"/>
  <c r="J141" i="19"/>
  <c r="J140" i="19"/>
  <c r="J139" i="19"/>
  <c r="J138" i="19"/>
  <c r="J137" i="19"/>
  <c r="J136" i="19"/>
  <c r="J135" i="19"/>
  <c r="J134" i="19"/>
  <c r="J133" i="19"/>
  <c r="J132" i="19"/>
  <c r="J131" i="19"/>
  <c r="J130" i="19"/>
  <c r="J129" i="19"/>
  <c r="J128" i="19"/>
  <c r="J127" i="19"/>
  <c r="J126" i="19"/>
  <c r="J125" i="19"/>
  <c r="J124" i="19"/>
  <c r="J123" i="19"/>
  <c r="J122" i="19"/>
  <c r="J121" i="19"/>
  <c r="J120" i="19"/>
  <c r="J119" i="19"/>
  <c r="J118" i="19"/>
  <c r="J117" i="19"/>
  <c r="J116" i="19"/>
  <c r="J115" i="19"/>
  <c r="J114" i="19"/>
  <c r="J113" i="19"/>
  <c r="J112" i="19"/>
  <c r="J111" i="19"/>
  <c r="J110" i="19"/>
  <c r="J109" i="19"/>
  <c r="J108" i="19"/>
  <c r="J107" i="19"/>
  <c r="J106" i="19"/>
  <c r="J105" i="19"/>
  <c r="J104" i="19"/>
  <c r="J103" i="19"/>
  <c r="J102" i="19"/>
  <c r="J101" i="19"/>
  <c r="J100" i="19"/>
  <c r="J99" i="19"/>
  <c r="J98" i="19"/>
  <c r="J97" i="19"/>
  <c r="J96" i="19"/>
  <c r="J95" i="19"/>
  <c r="J94" i="19"/>
  <c r="J93" i="19"/>
  <c r="J92" i="19"/>
  <c r="J91" i="19"/>
  <c r="J90" i="19"/>
  <c r="J89" i="19"/>
  <c r="J88" i="19"/>
  <c r="J87" i="19"/>
  <c r="J86" i="19"/>
  <c r="J85" i="19"/>
  <c r="J84" i="19"/>
  <c r="J83" i="19"/>
  <c r="J82" i="19"/>
  <c r="J81" i="19"/>
  <c r="J80" i="19"/>
  <c r="J79" i="19"/>
  <c r="J78" i="19"/>
  <c r="J77" i="19"/>
  <c r="J76" i="19"/>
  <c r="J75" i="19"/>
  <c r="J74" i="19"/>
  <c r="J73" i="19"/>
  <c r="J72" i="19"/>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43" i="19"/>
  <c r="J42" i="19"/>
  <c r="J41" i="19"/>
  <c r="J40" i="19"/>
  <c r="J39" i="19"/>
  <c r="J38" i="19"/>
  <c r="J37" i="19"/>
  <c r="J36" i="19"/>
  <c r="J35" i="19"/>
  <c r="J34" i="19"/>
  <c r="J33" i="19"/>
  <c r="J32" i="19"/>
  <c r="J31" i="19"/>
  <c r="J30" i="19"/>
  <c r="J29" i="19"/>
  <c r="J28" i="19"/>
  <c r="J27" i="19"/>
  <c r="J26" i="19"/>
  <c r="J25" i="19"/>
  <c r="J24" i="19"/>
  <c r="J23" i="19"/>
  <c r="J22" i="19"/>
  <c r="J21" i="19"/>
  <c r="J20" i="19"/>
  <c r="J19" i="19"/>
  <c r="J18" i="19"/>
  <c r="J17" i="19"/>
  <c r="J16" i="19"/>
  <c r="J15" i="19"/>
  <c r="J14" i="19"/>
  <c r="J13" i="19"/>
  <c r="J12" i="19"/>
  <c r="J11" i="19"/>
  <c r="J10" i="19"/>
  <c r="J9" i="19"/>
  <c r="J8" i="19"/>
  <c r="J7" i="19"/>
  <c r="J6" i="19"/>
  <c r="J5" i="19"/>
  <c r="J4" i="19"/>
  <c r="J3" i="19"/>
  <c r="J2" i="19"/>
  <c r="A2" i="19"/>
  <c r="E56" i="31"/>
  <c r="E55" i="31"/>
  <c r="E54" i="31"/>
  <c r="E53" i="31"/>
  <c r="E52" i="31"/>
  <c r="E51" i="31"/>
  <c r="E50" i="31"/>
  <c r="E49" i="31"/>
  <c r="E48" i="31"/>
  <c r="E47" i="31"/>
  <c r="E46" i="31"/>
  <c r="E45" i="31"/>
  <c r="E44" i="31"/>
  <c r="E43" i="31"/>
  <c r="E42" i="31"/>
  <c r="E41" i="31"/>
  <c r="E40" i="31"/>
  <c r="E39" i="31"/>
  <c r="E38" i="31"/>
  <c r="E37" i="31"/>
  <c r="E36" i="31"/>
  <c r="E35" i="31"/>
  <c r="E34" i="31"/>
  <c r="E33" i="31"/>
  <c r="E32" i="31"/>
  <c r="E31" i="31"/>
  <c r="E30" i="31"/>
  <c r="E29" i="31"/>
  <c r="E28" i="31"/>
  <c r="E27" i="31"/>
  <c r="E26" i="31"/>
  <c r="E25" i="31"/>
  <c r="E24" i="31"/>
  <c r="E23" i="31"/>
  <c r="E22" i="31"/>
  <c r="E21" i="31"/>
  <c r="E20" i="31"/>
  <c r="E19" i="31"/>
  <c r="E18" i="31"/>
  <c r="E17" i="31"/>
  <c r="E16" i="31"/>
  <c r="E15" i="31"/>
  <c r="E14" i="31"/>
  <c r="E13" i="31"/>
  <c r="E12" i="31"/>
  <c r="E11" i="31"/>
  <c r="E10" i="31"/>
  <c r="E9" i="31"/>
  <c r="E8" i="31"/>
  <c r="E7" i="31"/>
  <c r="E6" i="31"/>
  <c r="E5" i="31"/>
  <c r="E4" i="31"/>
  <c r="E3" i="31"/>
  <c r="E2" i="31"/>
  <c r="H48" i="31" l="1"/>
  <c r="Q48" i="31" s="1"/>
  <c r="W48" i="31" s="1"/>
  <c r="M48" i="31"/>
  <c r="I48" i="31"/>
  <c r="G48" i="31"/>
  <c r="N48" i="31"/>
  <c r="J48" i="31"/>
  <c r="K48" i="31"/>
  <c r="F48" i="31"/>
  <c r="G9" i="31"/>
  <c r="K9" i="31"/>
  <c r="I9" i="31"/>
  <c r="M9" i="31"/>
  <c r="N9" i="31"/>
  <c r="J9" i="31"/>
  <c r="F9" i="31"/>
  <c r="H9" i="31"/>
  <c r="Q9" i="31" s="1"/>
  <c r="W9" i="31" s="1"/>
  <c r="N10" i="31"/>
  <c r="K10" i="31"/>
  <c r="I10" i="31"/>
  <c r="H10" i="31"/>
  <c r="Q10" i="31" s="1"/>
  <c r="W10" i="31" s="1"/>
  <c r="M10" i="31"/>
  <c r="J10" i="31"/>
  <c r="G10" i="31"/>
  <c r="F10" i="31"/>
  <c r="N31" i="31"/>
  <c r="F31" i="31"/>
  <c r="J31" i="31"/>
  <c r="G31" i="31"/>
  <c r="I31" i="31"/>
  <c r="K31" i="31"/>
  <c r="M31" i="31"/>
  <c r="H31" i="31"/>
  <c r="Q31" i="31" s="1"/>
  <c r="W31" i="31" s="1"/>
  <c r="H12" i="31"/>
  <c r="Q12" i="31" s="1"/>
  <c r="W12" i="31" s="1"/>
  <c r="K12" i="31"/>
  <c r="M12" i="31"/>
  <c r="N12" i="31"/>
  <c r="J12" i="31"/>
  <c r="I12" i="31"/>
  <c r="F12" i="31"/>
  <c r="G12" i="31"/>
  <c r="J53" i="31"/>
  <c r="I53" i="31"/>
  <c r="K53" i="31"/>
  <c r="H53" i="31"/>
  <c r="Q53" i="31" s="1"/>
  <c r="W53" i="31" s="1"/>
  <c r="N53" i="31"/>
  <c r="M53" i="31"/>
  <c r="G53" i="31"/>
  <c r="F53" i="31"/>
  <c r="G14" i="31"/>
  <c r="N14" i="31"/>
  <c r="K14" i="31"/>
  <c r="F14" i="31"/>
  <c r="H14" i="31"/>
  <c r="Q14" i="31" s="1"/>
  <c r="W14" i="31" s="1"/>
  <c r="M14" i="31"/>
  <c r="I14" i="31"/>
  <c r="J14" i="31"/>
  <c r="K35" i="31"/>
  <c r="G35" i="31"/>
  <c r="F35" i="31"/>
  <c r="I35" i="31"/>
  <c r="M35" i="31"/>
  <c r="N35" i="31"/>
  <c r="H35" i="31"/>
  <c r="Q35" i="31" s="1"/>
  <c r="W35" i="31" s="1"/>
  <c r="J35" i="31"/>
  <c r="H36" i="31"/>
  <c r="Q36" i="31" s="1"/>
  <c r="W36" i="31" s="1"/>
  <c r="N36" i="31"/>
  <c r="J36" i="31"/>
  <c r="I36" i="31"/>
  <c r="K36" i="31"/>
  <c r="G36" i="31"/>
  <c r="F36" i="31"/>
  <c r="M36" i="31"/>
  <c r="K17" i="31"/>
  <c r="N17" i="31"/>
  <c r="M17" i="31"/>
  <c r="I17" i="31"/>
  <c r="F17" i="31"/>
  <c r="H17" i="31"/>
  <c r="Q17" i="31" s="1"/>
  <c r="W17" i="31" s="1"/>
  <c r="G17" i="31"/>
  <c r="J17" i="31"/>
  <c r="J38" i="31"/>
  <c r="K38" i="31"/>
  <c r="F38" i="31"/>
  <c r="N38" i="31"/>
  <c r="I38" i="31"/>
  <c r="M38" i="31"/>
  <c r="H38" i="31"/>
  <c r="Q38" i="31" s="1"/>
  <c r="W38" i="31" s="1"/>
  <c r="G38" i="31"/>
  <c r="I40" i="31"/>
  <c r="K40" i="31"/>
  <c r="J40" i="31"/>
  <c r="G40" i="31"/>
  <c r="H40" i="31"/>
  <c r="Q40" i="31" s="1"/>
  <c r="W40" i="31" s="1"/>
  <c r="N40" i="31"/>
  <c r="M40" i="31"/>
  <c r="F40" i="31"/>
  <c r="G41" i="31"/>
  <c r="I41" i="31"/>
  <c r="M41" i="31"/>
  <c r="F41" i="31"/>
  <c r="H41" i="31"/>
  <c r="Q41" i="31" s="1"/>
  <c r="W41" i="31" s="1"/>
  <c r="N41" i="31"/>
  <c r="K41" i="31"/>
  <c r="J41" i="31"/>
  <c r="F22" i="31"/>
  <c r="J22" i="31"/>
  <c r="K22" i="31"/>
  <c r="I22" i="31"/>
  <c r="H22" i="31"/>
  <c r="Q22" i="31" s="1"/>
  <c r="W22" i="31" s="1"/>
  <c r="N22" i="31"/>
  <c r="G22" i="31"/>
  <c r="M22" i="31"/>
  <c r="M23" i="31"/>
  <c r="K23" i="31"/>
  <c r="F23" i="31"/>
  <c r="H23" i="31"/>
  <c r="Q23" i="31" s="1"/>
  <c r="W23" i="31" s="1"/>
  <c r="G23" i="31"/>
  <c r="N23" i="31"/>
  <c r="I23" i="31"/>
  <c r="J23" i="31"/>
  <c r="M44" i="31"/>
  <c r="N44" i="31"/>
  <c r="G44" i="31"/>
  <c r="J44" i="31"/>
  <c r="I44" i="31"/>
  <c r="K44" i="31"/>
  <c r="H44" i="31"/>
  <c r="Q44" i="31" s="1"/>
  <c r="W44" i="31" s="1"/>
  <c r="F44" i="31"/>
  <c r="G45" i="31"/>
  <c r="H45" i="31"/>
  <c r="Q45" i="31" s="1"/>
  <c r="W45" i="31" s="1"/>
  <c r="K45" i="31"/>
  <c r="J45" i="31"/>
  <c r="I45" i="31"/>
  <c r="M45" i="31"/>
  <c r="N45" i="31"/>
  <c r="F45" i="31"/>
  <c r="I8" i="31"/>
  <c r="N8" i="31"/>
  <c r="H8" i="31"/>
  <c r="Q8" i="31" s="1"/>
  <c r="W8" i="31" s="1"/>
  <c r="F8" i="31"/>
  <c r="M8" i="31"/>
  <c r="K8" i="31"/>
  <c r="G8" i="31"/>
  <c r="J8" i="31"/>
  <c r="N29" i="31"/>
  <c r="I29" i="31"/>
  <c r="G29" i="31"/>
  <c r="F29" i="31"/>
  <c r="M29" i="31"/>
  <c r="H29" i="31"/>
  <c r="Q29" i="31" s="1"/>
  <c r="W29" i="31" s="1"/>
  <c r="J29" i="31"/>
  <c r="K29" i="31"/>
  <c r="I30" i="31"/>
  <c r="G30" i="31"/>
  <c r="M30" i="31"/>
  <c r="F30" i="31"/>
  <c r="H30" i="31"/>
  <c r="Q30" i="31" s="1"/>
  <c r="W30" i="31" s="1"/>
  <c r="K30" i="31"/>
  <c r="J30" i="31"/>
  <c r="N30" i="31"/>
  <c r="M51" i="31"/>
  <c r="J51" i="31"/>
  <c r="G51" i="31"/>
  <c r="N51" i="31"/>
  <c r="K51" i="31"/>
  <c r="I51" i="31"/>
  <c r="H51" i="31"/>
  <c r="Q51" i="31" s="1"/>
  <c r="W51" i="31" s="1"/>
  <c r="F51" i="31"/>
  <c r="I32" i="31"/>
  <c r="J32" i="31"/>
  <c r="M32" i="31"/>
  <c r="G32" i="31"/>
  <c r="H32" i="31"/>
  <c r="Q32" i="31" s="1"/>
  <c r="W32" i="31" s="1"/>
  <c r="F32" i="31"/>
  <c r="K32" i="31"/>
  <c r="N32" i="31"/>
  <c r="G33" i="31"/>
  <c r="K33" i="31"/>
  <c r="I33" i="31"/>
  <c r="H33" i="31"/>
  <c r="Q33" i="31" s="1"/>
  <c r="W33" i="31" s="1"/>
  <c r="J33" i="31"/>
  <c r="N33" i="31"/>
  <c r="F33" i="31"/>
  <c r="M33" i="31"/>
  <c r="F34" i="31"/>
  <c r="K34" i="31"/>
  <c r="J34" i="31"/>
  <c r="I34" i="31"/>
  <c r="N34" i="31"/>
  <c r="M34" i="31"/>
  <c r="G34" i="31"/>
  <c r="H34" i="31"/>
  <c r="Q34" i="31" s="1"/>
  <c r="W34" i="31" s="1"/>
  <c r="F55" i="31"/>
  <c r="G55" i="31"/>
  <c r="I55" i="31"/>
  <c r="K55" i="31"/>
  <c r="H55" i="31"/>
  <c r="Q55" i="31" s="1"/>
  <c r="W55" i="31" s="1"/>
  <c r="J55" i="31"/>
  <c r="M55" i="31"/>
  <c r="N55" i="31"/>
  <c r="G16" i="31"/>
  <c r="I16" i="31"/>
  <c r="F16" i="31"/>
  <c r="H16" i="31"/>
  <c r="Q16" i="31" s="1"/>
  <c r="W16" i="31" s="1"/>
  <c r="K16" i="31"/>
  <c r="N16" i="31"/>
  <c r="J16" i="31"/>
  <c r="M16" i="31"/>
  <c r="J37" i="31"/>
  <c r="N37" i="31"/>
  <c r="H37" i="31"/>
  <c r="Q37" i="31" s="1"/>
  <c r="W37" i="31" s="1"/>
  <c r="F37" i="31"/>
  <c r="M37" i="31"/>
  <c r="K37" i="31"/>
  <c r="I37" i="31"/>
  <c r="G37" i="31"/>
  <c r="F18" i="31"/>
  <c r="H18" i="31"/>
  <c r="Q18" i="31" s="1"/>
  <c r="W18" i="31" s="1"/>
  <c r="K18" i="31"/>
  <c r="J18" i="31"/>
  <c r="N18" i="31"/>
  <c r="G18" i="31"/>
  <c r="I18" i="31"/>
  <c r="M18" i="31"/>
  <c r="M19" i="31"/>
  <c r="I19" i="31"/>
  <c r="G19" i="31"/>
  <c r="H19" i="31"/>
  <c r="Q19" i="31" s="1"/>
  <c r="W19" i="31" s="1"/>
  <c r="F19" i="31"/>
  <c r="J19" i="31"/>
  <c r="K19" i="31"/>
  <c r="N19" i="31"/>
  <c r="F2" i="31"/>
  <c r="N2" i="31"/>
  <c r="I2" i="31"/>
  <c r="H2" i="31"/>
  <c r="Q2" i="31" s="1"/>
  <c r="W2" i="31" s="1"/>
  <c r="J2" i="31"/>
  <c r="G2" i="31"/>
  <c r="M2" i="31"/>
  <c r="K2" i="31"/>
  <c r="I3" i="31"/>
  <c r="J3" i="31"/>
  <c r="N3" i="31"/>
  <c r="G3" i="31"/>
  <c r="F3" i="31"/>
  <c r="K3" i="31"/>
  <c r="M3" i="31"/>
  <c r="H3" i="31"/>
  <c r="Q3" i="31" s="1"/>
  <c r="W3" i="31" s="1"/>
  <c r="N43" i="31"/>
  <c r="I43" i="31"/>
  <c r="H43" i="31"/>
  <c r="Q43" i="31" s="1"/>
  <c r="W43" i="31" s="1"/>
  <c r="F43" i="31"/>
  <c r="J43" i="31"/>
  <c r="G43" i="31"/>
  <c r="M43" i="31"/>
  <c r="K43" i="31"/>
  <c r="H24" i="31"/>
  <c r="Q24" i="31" s="1"/>
  <c r="W24" i="31" s="1"/>
  <c r="J24" i="31"/>
  <c r="G24" i="31"/>
  <c r="N24" i="31"/>
  <c r="K24" i="31"/>
  <c r="I24" i="31"/>
  <c r="M24" i="31"/>
  <c r="F24" i="31"/>
  <c r="G25" i="31"/>
  <c r="M25" i="31"/>
  <c r="H25" i="31"/>
  <c r="Q25" i="31" s="1"/>
  <c r="W25" i="31" s="1"/>
  <c r="F25" i="31"/>
  <c r="I25" i="31"/>
  <c r="J25" i="31"/>
  <c r="K25" i="31"/>
  <c r="N25" i="31"/>
  <c r="J46" i="31"/>
  <c r="H46" i="31"/>
  <c r="Q46" i="31" s="1"/>
  <c r="W46" i="31" s="1"/>
  <c r="K46" i="31"/>
  <c r="G46" i="31"/>
  <c r="F46" i="31"/>
  <c r="N46" i="31"/>
  <c r="I46" i="31"/>
  <c r="M46" i="31"/>
  <c r="I28" i="31"/>
  <c r="K28" i="31"/>
  <c r="M28" i="31"/>
  <c r="J28" i="31"/>
  <c r="F28" i="31"/>
  <c r="H28" i="31"/>
  <c r="Q28" i="31" s="1"/>
  <c r="W28" i="31" s="1"/>
  <c r="G28" i="31"/>
  <c r="N28" i="31"/>
  <c r="K49" i="31"/>
  <c r="N49" i="31"/>
  <c r="M49" i="31"/>
  <c r="H49" i="31"/>
  <c r="Q49" i="31" s="1"/>
  <c r="W49" i="31" s="1"/>
  <c r="J49" i="31"/>
  <c r="F49" i="31"/>
  <c r="G49" i="31"/>
  <c r="I49" i="31"/>
  <c r="J50" i="31"/>
  <c r="F50" i="31"/>
  <c r="H50" i="31"/>
  <c r="Q50" i="31" s="1"/>
  <c r="W50" i="31" s="1"/>
  <c r="G50" i="31"/>
  <c r="N50" i="31"/>
  <c r="M50" i="31"/>
  <c r="K50" i="31"/>
  <c r="I50" i="31"/>
  <c r="J11" i="31"/>
  <c r="F11" i="31"/>
  <c r="G11" i="31"/>
  <c r="I11" i="31"/>
  <c r="H11" i="31"/>
  <c r="Q11" i="31" s="1"/>
  <c r="W11" i="31" s="1"/>
  <c r="M11" i="31"/>
  <c r="N11" i="31"/>
  <c r="K11" i="31"/>
  <c r="I52" i="31"/>
  <c r="H52" i="31"/>
  <c r="Q52" i="31" s="1"/>
  <c r="W52" i="31" s="1"/>
  <c r="K52" i="31"/>
  <c r="N52" i="31"/>
  <c r="F52" i="31"/>
  <c r="J52" i="31"/>
  <c r="G52" i="31"/>
  <c r="M52" i="31"/>
  <c r="H13" i="31"/>
  <c r="Q13" i="31" s="1"/>
  <c r="W13" i="31" s="1"/>
  <c r="K13" i="31"/>
  <c r="F13" i="31"/>
  <c r="I13" i="31"/>
  <c r="M13" i="31"/>
  <c r="J13" i="31"/>
  <c r="G13" i="31"/>
  <c r="N13" i="31"/>
  <c r="N54" i="31"/>
  <c r="H54" i="31"/>
  <c r="Q54" i="31" s="1"/>
  <c r="W54" i="31" s="1"/>
  <c r="K54" i="31"/>
  <c r="G54" i="31"/>
  <c r="J54" i="31"/>
  <c r="M54" i="31"/>
  <c r="I54" i="31"/>
  <c r="F54" i="31"/>
  <c r="G15" i="31"/>
  <c r="M15" i="31"/>
  <c r="N15" i="31"/>
  <c r="J15" i="31"/>
  <c r="F15" i="31"/>
  <c r="H15" i="31"/>
  <c r="Q15" i="31" s="1"/>
  <c r="W15" i="31" s="1"/>
  <c r="K15" i="31"/>
  <c r="I15" i="31"/>
  <c r="L56" i="31"/>
  <c r="L55" i="31" s="1"/>
  <c r="L54" i="31" s="1"/>
  <c r="L53" i="31" s="1"/>
  <c r="L52" i="31" s="1"/>
  <c r="L51" i="31" s="1"/>
  <c r="L50" i="31" s="1"/>
  <c r="L49" i="31" s="1"/>
  <c r="L48" i="31" s="1"/>
  <c r="L47" i="31" s="1"/>
  <c r="L46" i="31" s="1"/>
  <c r="L45" i="31" s="1"/>
  <c r="L44" i="31" s="1"/>
  <c r="L43" i="31" s="1"/>
  <c r="L42" i="31" s="1"/>
  <c r="L41" i="31" s="1"/>
  <c r="L40" i="31" s="1"/>
  <c r="L39" i="31" s="1"/>
  <c r="L38" i="31" s="1"/>
  <c r="L37" i="31" s="1"/>
  <c r="L36" i="31" s="1"/>
  <c r="L35" i="31" s="1"/>
  <c r="L34" i="31" s="1"/>
  <c r="L33" i="31" s="1"/>
  <c r="L32" i="31" s="1"/>
  <c r="L31" i="31" s="1"/>
  <c r="L30" i="31" s="1"/>
  <c r="L29" i="31" s="1"/>
  <c r="L28" i="31" s="1"/>
  <c r="L27" i="31" s="1"/>
  <c r="L26" i="31" s="1"/>
  <c r="L25" i="31" s="1"/>
  <c r="L24" i="31" s="1"/>
  <c r="L23" i="31" s="1"/>
  <c r="L22" i="31" s="1"/>
  <c r="L21" i="31" s="1"/>
  <c r="L20" i="31" s="1"/>
  <c r="L19" i="31" s="1"/>
  <c r="L18" i="31" s="1"/>
  <c r="L17" i="31" s="1"/>
  <c r="L16" i="31" s="1"/>
  <c r="L15" i="31" s="1"/>
  <c r="L14" i="31" s="1"/>
  <c r="L13" i="31" s="1"/>
  <c r="L12" i="31" s="1"/>
  <c r="L11" i="31" s="1"/>
  <c r="L10" i="31" s="1"/>
  <c r="L9" i="31" s="1"/>
  <c r="L8" i="31" s="1"/>
  <c r="L7" i="31" s="1"/>
  <c r="L6" i="31" s="1"/>
  <c r="L5" i="31" s="1"/>
  <c r="L4" i="31" s="1"/>
  <c r="L3" i="31" s="1"/>
  <c r="L2" i="31" s="1"/>
  <c r="K56" i="31"/>
  <c r="I56" i="31"/>
  <c r="G56" i="31"/>
  <c r="J56" i="31"/>
  <c r="F56" i="31"/>
  <c r="N56" i="31"/>
  <c r="M56" i="31"/>
  <c r="H56" i="31"/>
  <c r="Q56" i="31" s="1"/>
  <c r="W56" i="31" s="1"/>
  <c r="N39" i="31"/>
  <c r="M39" i="31"/>
  <c r="I39" i="31"/>
  <c r="H39" i="31"/>
  <c r="Q39" i="31" s="1"/>
  <c r="W39" i="31" s="1"/>
  <c r="G39" i="31"/>
  <c r="F39" i="31"/>
  <c r="J39" i="31"/>
  <c r="K39" i="31"/>
  <c r="F20" i="31"/>
  <c r="M20" i="31"/>
  <c r="N20" i="31"/>
  <c r="I20" i="31"/>
  <c r="H20" i="31"/>
  <c r="Q20" i="31" s="1"/>
  <c r="W20" i="31" s="1"/>
  <c r="K20" i="31"/>
  <c r="J20" i="31"/>
  <c r="G20" i="31"/>
  <c r="I21" i="31"/>
  <c r="G21" i="31"/>
  <c r="M21" i="31"/>
  <c r="H21" i="31"/>
  <c r="Q21" i="31" s="1"/>
  <c r="W21" i="31" s="1"/>
  <c r="K21" i="31"/>
  <c r="N21" i="31"/>
  <c r="F21" i="31"/>
  <c r="J21" i="31"/>
  <c r="N42" i="31"/>
  <c r="M42" i="31"/>
  <c r="G42" i="31"/>
  <c r="J42" i="31"/>
  <c r="K42" i="31"/>
  <c r="I42" i="31"/>
  <c r="H42" i="31"/>
  <c r="Q42" i="31" s="1"/>
  <c r="W42" i="31" s="1"/>
  <c r="F42" i="31"/>
  <c r="M4" i="31"/>
  <c r="K4" i="31"/>
  <c r="I4" i="31"/>
  <c r="J4" i="31"/>
  <c r="N4" i="31"/>
  <c r="F4" i="31"/>
  <c r="G4" i="31"/>
  <c r="H4" i="31"/>
  <c r="Q4" i="31" s="1"/>
  <c r="W4" i="31" s="1"/>
  <c r="F5" i="31"/>
  <c r="K5" i="31"/>
  <c r="J5" i="31"/>
  <c r="G5" i="31"/>
  <c r="M5" i="31"/>
  <c r="H5" i="31"/>
  <c r="Q5" i="31" s="1"/>
  <c r="W5" i="31" s="1"/>
  <c r="N5" i="31"/>
  <c r="I5" i="31"/>
  <c r="J6" i="31"/>
  <c r="G6" i="31"/>
  <c r="M6" i="31"/>
  <c r="I6" i="31"/>
  <c r="N6" i="31"/>
  <c r="F6" i="31"/>
  <c r="H6" i="31"/>
  <c r="Q6" i="31" s="1"/>
  <c r="W6" i="31" s="1"/>
  <c r="K6" i="31"/>
  <c r="F26" i="31"/>
  <c r="J26" i="31"/>
  <c r="I26" i="31"/>
  <c r="K26" i="31"/>
  <c r="G26" i="31"/>
  <c r="H26" i="31"/>
  <c r="Q26" i="31" s="1"/>
  <c r="W26" i="31" s="1"/>
  <c r="M26" i="31"/>
  <c r="N26" i="31"/>
  <c r="K7" i="31"/>
  <c r="I7" i="31"/>
  <c r="G7" i="31"/>
  <c r="N7" i="31"/>
  <c r="M7" i="31"/>
  <c r="H7" i="31"/>
  <c r="Q7" i="31" s="1"/>
  <c r="W7" i="31" s="1"/>
  <c r="J7" i="31"/>
  <c r="F7" i="31"/>
  <c r="N27" i="31"/>
  <c r="I27" i="31"/>
  <c r="J27" i="31"/>
  <c r="K27" i="31"/>
  <c r="H27" i="31"/>
  <c r="Q27" i="31" s="1"/>
  <c r="W27" i="31" s="1"/>
  <c r="G27" i="31"/>
  <c r="F27" i="31"/>
  <c r="M27" i="31"/>
  <c r="M47" i="31"/>
  <c r="G47" i="31"/>
  <c r="J47" i="31"/>
  <c r="F47" i="31"/>
  <c r="N47" i="31"/>
  <c r="I47" i="31"/>
  <c r="H47" i="31"/>
  <c r="Q47" i="31" s="1"/>
  <c r="W47" i="31" s="1"/>
  <c r="K47" i="31"/>
  <c r="T12" i="31" l="1"/>
  <c r="S12" i="31"/>
  <c r="O12" i="31"/>
  <c r="U12" i="31"/>
  <c r="V12" i="31"/>
  <c r="T41" i="31"/>
  <c r="V41" i="31"/>
  <c r="U41" i="31"/>
  <c r="S41" i="31"/>
  <c r="O41" i="31"/>
  <c r="U46" i="31"/>
  <c r="O46" i="31"/>
  <c r="T46" i="31"/>
  <c r="S46" i="31"/>
  <c r="V46" i="31"/>
  <c r="S36" i="31"/>
  <c r="V36" i="31"/>
  <c r="O36" i="31"/>
  <c r="U36" i="31"/>
  <c r="T36" i="31"/>
  <c r="S31" i="31"/>
  <c r="U31" i="31"/>
  <c r="T31" i="31"/>
  <c r="O31" i="31"/>
  <c r="V31" i="31"/>
  <c r="O42" i="31"/>
  <c r="S42" i="31"/>
  <c r="T42" i="31"/>
  <c r="U42" i="31"/>
  <c r="V42" i="31"/>
  <c r="S52" i="31"/>
  <c r="O52" i="31"/>
  <c r="T52" i="31"/>
  <c r="V52" i="31"/>
  <c r="U52" i="31"/>
  <c r="U2" i="31"/>
  <c r="O2" i="31"/>
  <c r="T2" i="31"/>
  <c r="V2" i="31"/>
  <c r="S2" i="31"/>
  <c r="U5" i="31"/>
  <c r="V5" i="31"/>
  <c r="S5" i="31"/>
  <c r="T5" i="31"/>
  <c r="O5" i="31"/>
  <c r="T37" i="31"/>
  <c r="S37" i="31"/>
  <c r="U37" i="31"/>
  <c r="O37" i="31"/>
  <c r="V37" i="31"/>
  <c r="S26" i="31"/>
  <c r="V26" i="31"/>
  <c r="U26" i="31"/>
  <c r="O26" i="31"/>
  <c r="T26" i="31"/>
  <c r="T30" i="31"/>
  <c r="O30" i="31"/>
  <c r="U30" i="31"/>
  <c r="S30" i="31"/>
  <c r="V30" i="31"/>
  <c r="S4" i="31"/>
  <c r="V4" i="31"/>
  <c r="U4" i="31"/>
  <c r="T4" i="31"/>
  <c r="O4" i="31"/>
  <c r="T40" i="31"/>
  <c r="O40" i="31"/>
  <c r="V40" i="31"/>
  <c r="S40" i="31"/>
  <c r="U40" i="31"/>
  <c r="V34" i="31"/>
  <c r="U34" i="31"/>
  <c r="O34" i="31"/>
  <c r="S34" i="31"/>
  <c r="T34" i="31"/>
  <c r="O22" i="31"/>
  <c r="S22" i="31"/>
  <c r="T22" i="31"/>
  <c r="V22" i="31"/>
  <c r="U22" i="31"/>
  <c r="S45" i="31"/>
  <c r="V45" i="31"/>
  <c r="U45" i="31"/>
  <c r="O45" i="31"/>
  <c r="T45" i="31"/>
  <c r="T14" i="31"/>
  <c r="V14" i="31"/>
  <c r="S14" i="31"/>
  <c r="O14" i="31"/>
  <c r="U14" i="31"/>
  <c r="T25" i="31"/>
  <c r="U25" i="31"/>
  <c r="O25" i="31"/>
  <c r="V25" i="31"/>
  <c r="S25" i="31"/>
  <c r="O49" i="31"/>
  <c r="T49" i="31"/>
  <c r="U49" i="31"/>
  <c r="S49" i="31"/>
  <c r="V49" i="31"/>
  <c r="S54" i="31"/>
  <c r="V54" i="31"/>
  <c r="T54" i="31"/>
  <c r="O54" i="31"/>
  <c r="U54" i="31"/>
  <c r="U38" i="31"/>
  <c r="O38" i="31"/>
  <c r="V38" i="31"/>
  <c r="T38" i="31"/>
  <c r="S38" i="31"/>
  <c r="V28" i="31"/>
  <c r="T28" i="31"/>
  <c r="S28" i="31"/>
  <c r="O28" i="31"/>
  <c r="U28" i="31"/>
  <c r="U29" i="31"/>
  <c r="V29" i="31"/>
  <c r="O29" i="31"/>
  <c r="S29" i="31"/>
  <c r="T29" i="31"/>
  <c r="S48" i="31"/>
  <c r="V48" i="31"/>
  <c r="O48" i="31"/>
  <c r="T48" i="31"/>
  <c r="U48" i="31"/>
  <c r="T7" i="31"/>
  <c r="O7" i="31"/>
  <c r="S7" i="31"/>
  <c r="V7" i="31"/>
  <c r="U7" i="31"/>
  <c r="U33" i="31"/>
  <c r="S33" i="31"/>
  <c r="V33" i="31"/>
  <c r="O33" i="31"/>
  <c r="T33" i="31"/>
  <c r="U43" i="31"/>
  <c r="S43" i="31"/>
  <c r="V43" i="31"/>
  <c r="O43" i="31"/>
  <c r="T43" i="31"/>
  <c r="T27" i="31"/>
  <c r="U27" i="31"/>
  <c r="V27" i="31"/>
  <c r="S27" i="31"/>
  <c r="O27" i="31"/>
  <c r="S20" i="31"/>
  <c r="V20" i="31"/>
  <c r="T20" i="31"/>
  <c r="U20" i="31"/>
  <c r="O20" i="31"/>
  <c r="V13" i="31"/>
  <c r="S13" i="31"/>
  <c r="O13" i="31"/>
  <c r="U13" i="31"/>
  <c r="T13" i="31"/>
  <c r="U19" i="31"/>
  <c r="T19" i="31"/>
  <c r="V19" i="31"/>
  <c r="O19" i="31"/>
  <c r="S19" i="31"/>
  <c r="U53" i="31"/>
  <c r="V53" i="31"/>
  <c r="O53" i="31"/>
  <c r="S53" i="31"/>
  <c r="T53" i="31"/>
  <c r="U6" i="31"/>
  <c r="S6" i="31"/>
  <c r="V6" i="31"/>
  <c r="T6" i="31"/>
  <c r="O6" i="31"/>
  <c r="O51" i="31"/>
  <c r="S51" i="31"/>
  <c r="U51" i="31"/>
  <c r="T51" i="31"/>
  <c r="V51" i="31"/>
  <c r="U8" i="31"/>
  <c r="V8" i="31"/>
  <c r="T8" i="31"/>
  <c r="S8" i="31"/>
  <c r="O8" i="31"/>
  <c r="T44" i="31"/>
  <c r="S44" i="31"/>
  <c r="U44" i="31"/>
  <c r="V44" i="31"/>
  <c r="O44" i="31"/>
  <c r="T10" i="31"/>
  <c r="S10" i="31"/>
  <c r="O10" i="31"/>
  <c r="V10" i="31"/>
  <c r="U10" i="31"/>
  <c r="T39" i="31"/>
  <c r="V39" i="31"/>
  <c r="O39" i="31"/>
  <c r="U39" i="31"/>
  <c r="S39" i="31"/>
  <c r="O35" i="31"/>
  <c r="T35" i="31"/>
  <c r="V35" i="31"/>
  <c r="U35" i="31"/>
  <c r="S35" i="31"/>
  <c r="O15" i="31"/>
  <c r="S15" i="31"/>
  <c r="V15" i="31"/>
  <c r="U15" i="31"/>
  <c r="T15" i="31"/>
  <c r="T32" i="31"/>
  <c r="V32" i="31"/>
  <c r="S32" i="31"/>
  <c r="O32" i="31"/>
  <c r="U32" i="31"/>
  <c r="V56" i="31"/>
  <c r="T56" i="31"/>
  <c r="S56" i="31"/>
  <c r="O56" i="31"/>
  <c r="U56" i="31"/>
  <c r="V11" i="31"/>
  <c r="O11" i="31"/>
  <c r="T11" i="31"/>
  <c r="S11" i="31"/>
  <c r="U11" i="31"/>
  <c r="O3" i="31"/>
  <c r="U3" i="31"/>
  <c r="V3" i="31"/>
  <c r="T3" i="31"/>
  <c r="S3" i="31"/>
  <c r="O18" i="31"/>
  <c r="T18" i="31"/>
  <c r="S18" i="31"/>
  <c r="V18" i="31"/>
  <c r="U18" i="31"/>
  <c r="U50" i="31"/>
  <c r="T50" i="31"/>
  <c r="S50" i="31"/>
  <c r="V50" i="31"/>
  <c r="O50" i="31"/>
  <c r="O24" i="31"/>
  <c r="V24" i="31"/>
  <c r="S24" i="31"/>
  <c r="T24" i="31"/>
  <c r="U24" i="31"/>
  <c r="S17" i="31"/>
  <c r="V17" i="31"/>
  <c r="U17" i="31"/>
  <c r="T17" i="31"/>
  <c r="O17" i="31"/>
  <c r="U23" i="31"/>
  <c r="O23" i="31"/>
  <c r="V23" i="31"/>
  <c r="S23" i="31"/>
  <c r="T23" i="31"/>
  <c r="O47" i="31"/>
  <c r="V47" i="31"/>
  <c r="S47" i="31"/>
  <c r="T47" i="31"/>
  <c r="U47" i="31"/>
  <c r="V55" i="31"/>
  <c r="T55" i="31"/>
  <c r="S55" i="31"/>
  <c r="U55" i="31"/>
  <c r="O55" i="31"/>
  <c r="U21" i="31"/>
  <c r="T21" i="31"/>
  <c r="O21" i="31"/>
  <c r="V21" i="31"/>
  <c r="S21" i="31"/>
  <c r="O9" i="31"/>
  <c r="T9" i="31"/>
  <c r="V9" i="31"/>
  <c r="S9" i="31"/>
  <c r="U9" i="31"/>
  <c r="O16" i="31"/>
  <c r="V16" i="31"/>
  <c r="U16" i="31"/>
  <c r="T16" i="31"/>
  <c r="S16" i="31"/>
  <c r="X36" i="31" l="1"/>
  <c r="Y36" i="31"/>
  <c r="Z36" i="31" s="1"/>
  <c r="Y46" i="31"/>
  <c r="Z46" i="31" s="1"/>
  <c r="X46" i="31"/>
  <c r="X50" i="31"/>
  <c r="Y50" i="31"/>
  <c r="Z50" i="31" s="1"/>
  <c r="X28" i="31"/>
  <c r="Y28" i="31"/>
  <c r="Z28" i="31" s="1"/>
  <c r="X33" i="31"/>
  <c r="Y33" i="31"/>
  <c r="Z33" i="31" s="1"/>
  <c r="Y26" i="31"/>
  <c r="Z26" i="31" s="1"/>
  <c r="X26" i="31"/>
  <c r="Y52" i="31"/>
  <c r="Z52" i="31" s="1"/>
  <c r="X52" i="31"/>
  <c r="X38" i="31"/>
  <c r="Y38" i="31"/>
  <c r="Z38" i="31" s="1"/>
  <c r="Y19" i="31"/>
  <c r="Z19" i="31" s="1"/>
  <c r="X19" i="31"/>
  <c r="X49" i="31"/>
  <c r="Y49" i="31"/>
  <c r="Z49" i="31" s="1"/>
  <c r="X30" i="31"/>
  <c r="Y30" i="31"/>
  <c r="Z30" i="31" s="1"/>
  <c r="X55" i="31"/>
  <c r="Y55" i="31"/>
  <c r="Z55" i="31" s="1"/>
  <c r="X51" i="31"/>
  <c r="Y51" i="31"/>
  <c r="Z51" i="31" s="1"/>
  <c r="Y9" i="31"/>
  <c r="Z9" i="31" s="1"/>
  <c r="X9" i="31"/>
  <c r="X23" i="31"/>
  <c r="Y23" i="31"/>
  <c r="Z23" i="31" s="1"/>
  <c r="X32" i="31"/>
  <c r="Y32" i="31"/>
  <c r="Z32" i="31" s="1"/>
  <c r="Y35" i="31"/>
  <c r="Z35" i="31" s="1"/>
  <c r="X35" i="31"/>
  <c r="Y2" i="31"/>
  <c r="Z2" i="31" s="1"/>
  <c r="X2" i="31"/>
  <c r="Y24" i="31"/>
  <c r="Z24" i="31" s="1"/>
  <c r="X24" i="31"/>
  <c r="X34" i="31"/>
  <c r="Y34" i="31"/>
  <c r="Z34" i="31" s="1"/>
  <c r="Y47" i="31"/>
  <c r="Z47" i="31" s="1"/>
  <c r="X47" i="31"/>
  <c r="Y40" i="31"/>
  <c r="Z40" i="31" s="1"/>
  <c r="X40" i="31"/>
  <c r="Y7" i="31"/>
  <c r="Z7" i="31" s="1"/>
  <c r="X7" i="31"/>
  <c r="Y10" i="31"/>
  <c r="Z10" i="31" s="1"/>
  <c r="X10" i="31"/>
  <c r="X6" i="31"/>
  <c r="Y6" i="31"/>
  <c r="Z6" i="31" s="1"/>
  <c r="Y37" i="31"/>
  <c r="Z37" i="31" s="1"/>
  <c r="X37" i="31"/>
  <c r="X20" i="31"/>
  <c r="Y20" i="31"/>
  <c r="Z20" i="31" s="1"/>
  <c r="X21" i="31"/>
  <c r="Y21" i="31"/>
  <c r="Z21" i="31" s="1"/>
  <c r="Y3" i="31"/>
  <c r="Z3" i="31" s="1"/>
  <c r="X3" i="31"/>
  <c r="Y8" i="31"/>
  <c r="Z8" i="31" s="1"/>
  <c r="X8" i="31"/>
  <c r="X43" i="31"/>
  <c r="Y43" i="31"/>
  <c r="Z43" i="31" s="1"/>
  <c r="Y39" i="31"/>
  <c r="Z39" i="31" s="1"/>
  <c r="X39" i="31"/>
  <c r="Y25" i="31"/>
  <c r="Z25" i="31" s="1"/>
  <c r="X25" i="31"/>
  <c r="X53" i="31"/>
  <c r="Y53" i="31"/>
  <c r="Z53" i="31" s="1"/>
  <c r="Y5" i="31"/>
  <c r="Z5" i="31" s="1"/>
  <c r="X5" i="31"/>
  <c r="Y29" i="31"/>
  <c r="Z29" i="31" s="1"/>
  <c r="X29" i="31"/>
  <c r="X56" i="31"/>
  <c r="Y56" i="31"/>
  <c r="Z56" i="31" s="1"/>
  <c r="Y42" i="31"/>
  <c r="Z42" i="31" s="1"/>
  <c r="X42" i="31"/>
  <c r="Y27" i="31"/>
  <c r="Z27" i="31" s="1"/>
  <c r="X27" i="31"/>
  <c r="Y12" i="31"/>
  <c r="Z12" i="31" s="1"/>
  <c r="X12" i="31"/>
  <c r="Y11" i="31"/>
  <c r="Z11" i="31" s="1"/>
  <c r="X11" i="31"/>
  <c r="X22" i="31"/>
  <c r="Y22" i="31"/>
  <c r="Z22" i="31" s="1"/>
  <c r="Y16" i="31"/>
  <c r="Z16" i="31" s="1"/>
  <c r="X16" i="31"/>
  <c r="Y13" i="31"/>
  <c r="Z13" i="31" s="1"/>
  <c r="X13" i="31"/>
  <c r="Y41" i="31"/>
  <c r="Z41" i="31" s="1"/>
  <c r="X41" i="31"/>
  <c r="X18" i="31"/>
  <c r="Y18" i="31"/>
  <c r="Z18" i="31" s="1"/>
  <c r="X14" i="31"/>
  <c r="Y14" i="31"/>
  <c r="Z14" i="31" s="1"/>
  <c r="X15" i="31"/>
  <c r="Y15" i="31"/>
  <c r="Z15" i="31" s="1"/>
  <c r="X44" i="31"/>
  <c r="Y44" i="31"/>
  <c r="Z44" i="31" s="1"/>
  <c r="X17" i="31"/>
  <c r="Y17" i="31"/>
  <c r="Z17" i="31" s="1"/>
  <c r="X48" i="31"/>
  <c r="Y48" i="31"/>
  <c r="Z48" i="31" s="1"/>
  <c r="Y54" i="31"/>
  <c r="Z54" i="31" s="1"/>
  <c r="X54" i="31"/>
  <c r="X45" i="31"/>
  <c r="Y45" i="31"/>
  <c r="Z45" i="31" s="1"/>
  <c r="Y4" i="31"/>
  <c r="Z4" i="31" s="1"/>
  <c r="X4" i="31"/>
  <c r="X31" i="31"/>
  <c r="Y31" i="31"/>
  <c r="Z31" i="3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tc={B586C7E3-C949-412F-84A3-10285A8CFC54}</author>
    <author>tc={7085DF81-5452-4355-A3EE-2CD2236F53F2}</author>
    <author>tc={50BC7712-9A51-4C70-BE20-57163AB526DA}</author>
    <author>tc={9069AC19-19BA-4D0F-A793-9D9F783EC27D}</author>
    <author>SGOL</author>
  </authors>
  <commentList>
    <comment ref="D1" authorId="0" shapeId="0" xr:uid="{B586C7E3-C949-412F-84A3-10285A8CFC54}">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Incluir Proceso madre, o departamento
</t>
      </text>
    </comment>
    <comment ref="H1" authorId="1" shapeId="0" xr:uid="{7085DF81-5452-4355-A3EE-2CD2236F53F2}">
      <text>
        <t>[Comentario encadenado]
Su versión de Excel le permite leer este comentario encadenado; sin embargo, las ediciones que se apliquen se quitarán si el archivo se abre en una versión más reciente de Excel. Más información: https://go.microsoft.com/fwlink/?linkid=870924
Comentario:
    Diaria / semanal / mensual / personalizada</t>
      </text>
    </comment>
    <comment ref="I1" authorId="2" shapeId="0" xr:uid="{50BC7712-9A51-4C70-BE20-57163AB526DA}">
      <text>
        <t>[Comentario encadenado]
Su versión de Excel le permite leer este comentario encadenado; sin embargo, las ediciones que se apliquen se quitarán si el archivo se abre en una versión más reciente de Excel. Más información: https://go.microsoft.com/fwlink/?linkid=870924
Comentario:
    L-M-V, día 8, rango 7–14, etc.</t>
      </text>
    </comment>
    <comment ref="J1" authorId="3" shapeId="0" xr:uid="{9069AC19-19BA-4D0F-A793-9D9F783EC27D}">
      <text>
        <t>[Comentario encadenado]
Su versión de Excel le permite leer este comentario encadenado; sin embargo, las ediciones que se apliquen se quitarán si el archivo se abre en una versión más reciente de Excel. Más información: https://go.microsoft.com/fwlink/?linkid=870924
Comentario:
    Apertura / cierre / cualquiera</t>
      </text>
    </comment>
    <comment ref="AR1" authorId="4" shapeId="0" xr:uid="{9D043D57-09BA-4EA7-AC8B-EDE2592C599B}">
      <text>
        <r>
          <rPr>
            <sz val="11"/>
            <color theme="1"/>
            <rFont val="Aptos Narrow"/>
            <family val="2"/>
            <scheme val="minor"/>
          </rPr>
          <t>Primera versión de horarios sugeridos para calibración operativa. Criterios: evitar picos de atención 11:30-13:00 y 17:00-19:00; priorizar limpieza y apertura por la mañana; programar cierres antes de las 19:00; ajustar con retroalimentación autorizada.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tc={83F38131-8A43-4A4B-9815-C6371B12AD86}</author>
    <author>tc={4D7025F6-075D-47E8-92F0-69D775DFC33F}</author>
    <author>tc={7F74FA71-E316-461D-9306-1BF138E5F818}</author>
    <author>tc={654A245E-7BCC-44FA-BA7B-3ABF670AE7EF}</author>
  </authors>
  <commentList>
    <comment ref="D1" authorId="0" shapeId="0" xr:uid="{83F38131-8A43-4A4B-9815-C6371B12AD8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Incluir Proceso madre, o departamento
</t>
      </text>
    </comment>
    <comment ref="H1" authorId="1" shapeId="0" xr:uid="{4D7025F6-075D-47E8-92F0-69D775DFC33F}">
      <text>
        <t>[Comentario encadenado]
Su versión de Excel le permite leer este comentario encadenado; sin embargo, las ediciones que se apliquen se quitarán si el archivo se abre en una versión más reciente de Excel. Más información: https://go.microsoft.com/fwlink/?linkid=870924
Comentario:
    Diaria / semanal / mensual / personalizada</t>
      </text>
    </comment>
    <comment ref="I1" authorId="2" shapeId="0" xr:uid="{7F74FA71-E316-461D-9306-1BF138E5F818}">
      <text>
        <t>[Comentario encadenado]
Su versión de Excel le permite leer este comentario encadenado; sin embargo, las ediciones que se apliquen se quitarán si el archivo se abre en una versión más reciente de Excel. Más información: https://go.microsoft.com/fwlink/?linkid=870924
Comentario:
    L-M-V, día 8, rango 7–14, etc.</t>
      </text>
    </comment>
    <comment ref="J1" authorId="3" shapeId="0" xr:uid="{654A245E-7BCC-44FA-BA7B-3ABF670AE7EF}">
      <text>
        <t>[Comentario encadenado]
Su versión de Excel le permite leer este comentario encadenado; sin embargo, las ediciones que se apliquen se quitarán si el archivo se abre en una versión más reciente de Excel. Más información: https://go.microsoft.com/fwlink/?linkid=870924
Comentario:
    Apertura / cierre / cualquiera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9D8BBCF-50CF-487B-853A-9A028EBAC8AC}" keepAlive="1" name="Consulta - PQ_Balanceador" description="Conexión a la consulta 'PQ_Balanceador' en el libro." type="5" refreshedVersion="8" saveData="1">
    <dbPr connection="Provider=Microsoft.Mashup.OleDb.1;Data Source=$Workbook$;Location=PQ_Balanceador;Extended Properties=&quot;&quot;" command="SELECT * FROM [PQ_Balanceador]"/>
  </connection>
  <connection id="2" xr16:uid="{F12BEF07-3727-490E-8C8D-E91B2D35E828}" keepAlive="1" name="Consulta - PQ_CapacidadOperativa" description="Conexión a la consulta 'PQ_CapacidadOperativa' en el libro." type="5" refreshedVersion="8" saveData="1">
    <dbPr connection="Provider=Microsoft.Mashup.OleDb.1;Data Source=$Workbook$;Location=PQ_CapacidadOperativa;Extended Properties=&quot;&quot;" command="SELECT * FROM [PQ_CapacidadOperativa]"/>
  </connection>
  <connection id="3" xr16:uid="{3D30A396-66A1-431B-A7A4-46687A2B94AF}" keepAlive="1" name="Consulta - PQ_ControlOperativoPersonal" description="Conexión a la consulta 'PQ_ControlOperativoPersonal' en el libro." type="5" refreshedVersion="8" saveData="1">
    <dbPr connection="Provider=Microsoft.Mashup.OleDb.1;Data Source=$Workbook$;Location=PQ_ControlOperativoPersonal;Extended Properties=&quot;&quot;" command="SELECT * FROM [PQ_ControlOperativoPersonal]"/>
  </connection>
  <connection id="4" xr16:uid="{29E01B26-050F-4036-9FB2-7EE29EC587B9}" keepAlive="1" name="Consulta - PQ_Elegibilidad" description="Conexión a la consulta 'PQ_Elegibilidad' en el libro." type="5" refreshedVersion="8" saveData="1">
    <dbPr connection="Provider=Microsoft.Mashup.OleDb.1;Data Source=$Workbook$;Location=PQ_Elegibilidad;Extended Properties=&quot;&quot;" command="SELECT * FROM [PQ_Elegibilidad]"/>
  </connection>
  <connection id="5" xr16:uid="{798E1ED8-BF66-46B9-8EA9-D821E38B932C}" keepAlive="1" name="Consulta - PQ_ParametrosSGOL" description="Conexión a la consulta 'PQ_ParametrosSGOL' en el libro." type="5" refreshedVersion="8" saveData="1">
    <dbPr connection="Provider=Microsoft.Mashup.OleDb.1;Data Source=$Workbook$;Location=PQ_ParametrosSGOL;Extended Properties=&quot;&quot;" command="SELECT * FROM [PQ_ParametrosSGOL]"/>
  </connection>
  <connection id="6" xr16:uid="{F1F6BBF8-26C4-4EAE-9E7D-8D05D9DEDE6F}" keepAlive="1" name="Consulta - PQ_PersonalActivo" description="Conexión a la consulta 'PQ_PersonalActivo' en el libro." type="5" refreshedVersion="8" saveData="1">
    <dbPr connection="Provider=Microsoft.Mashup.OleDb.1;Data Source=$Workbook$;Location=PQ_PersonalActivo;Extended Properties=&quot;&quot;" command="SELECT * FROM [PQ_PersonalActivo]"/>
  </connection>
  <connection id="7" xr16:uid="{75B3278E-D23D-4DE5-8A8B-D1EDFB174DC9}" keepAlive="1" name="Consulta - PQ_TareasCanonicas" description="Conexión a la consulta 'PQ_TareasCanonicas' en el libro." type="5" refreshedVersion="7" saveData="1">
    <dbPr connection="Provider=Microsoft.Mashup.OleDb.1;Data Source=$Workbook$;Location=PQ_TareasCanonicas;Extended Properties=&quot;&quot;" command="SELECT * FROM [PQ_TareasCanonicas]"/>
  </connection>
  <connection id="8" xr16:uid="{7C2289CF-6A10-4B8F-A257-BA4834DF9EB7}" keepAlive="1" name="Consulta - PQ_TareasGeneradas" description="Conexión a la consulta 'PQ_TareasGeneradas' en el libro." type="5" refreshedVersion="8" saveData="1">
    <dbPr connection="Provider=Microsoft.Mashup.OleDb.1;Data Source=$Workbook$;Location=PQ_TareasGeneradas;Extended Properties=&quot;&quot;" command="SELECT * FROM [PQ_TareasGenerada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<sst xmlns="http://schemas.openxmlformats.org/spreadsheetml/2006/main" count="136360" uniqueCount="10358">
  <si>
    <t>Fecha</t>
  </si>
  <si>
    <t>Mes</t>
  </si>
  <si>
    <t>Festivos</t>
  </si>
  <si>
    <t>ID</t>
  </si>
  <si>
    <t>Categoría</t>
  </si>
  <si>
    <t>Prioridad</t>
  </si>
  <si>
    <t>Estado</t>
  </si>
  <si>
    <t>Tipo frecuencia</t>
  </si>
  <si>
    <t>Regla frecuencia</t>
  </si>
  <si>
    <t>Fecha inicio</t>
  </si>
  <si>
    <t>Fecha fin</t>
  </si>
  <si>
    <t>Tarea</t>
  </si>
  <si>
    <t>Minutos</t>
  </si>
  <si>
    <t>Colaborador</t>
  </si>
  <si>
    <t>Tipo</t>
  </si>
  <si>
    <t>Apertura</t>
  </si>
  <si>
    <t>Cierre</t>
  </si>
  <si>
    <t>Cualquiera</t>
  </si>
  <si>
    <t>Día</t>
  </si>
  <si>
    <t>Semana</t>
  </si>
  <si>
    <t>Activo</t>
  </si>
  <si>
    <t>Turno</t>
  </si>
  <si>
    <t xml:space="preserve">Limpieza sobre y debajo de los Sillones </t>
  </si>
  <si>
    <t xml:space="preserve">Abrochar cintas y correas que esten desamarradas o sueltas. </t>
  </si>
  <si>
    <t>Bajar Cortina Sol</t>
  </si>
  <si>
    <t xml:space="preserve">Bajar cortinas cuando el sol comience a pegar en el aparador </t>
  </si>
  <si>
    <t>Barrer toda la tienda, debajo de muebles, sillones, barrer tapetes, banqueta y calle.</t>
  </si>
  <si>
    <t>Barrer ambas bodegas (planta baja y alta), incluyendo de bajo de los anaqueles.</t>
  </si>
  <si>
    <t>Alinear y comprimir las cajas, agrupándolas por marca en el área asignada. Cada caja debe estar marcada con un punto verde y llevar anotada la letra correspondiente al tipo de calzado que contiene si hablamos del area del punto.</t>
  </si>
  <si>
    <t xml:space="preserve">Al final del dia no debera quedar ningun mensajes de clientes sin responder </t>
  </si>
  <si>
    <t>Imprimir las relaciones los días 8 y 23 de cada mes, incluyendo al reverso la promoción vigente de pago con vale. Si aplica, adjuntar la relación anterior. Depurar las relaciones viejas ya pagadas y separar las que aún tengan adeudo.</t>
  </si>
  <si>
    <t xml:space="preserve">Lavar tapete de la entrada con agua y jabon, poner en el sol para sacarse. </t>
  </si>
  <si>
    <t xml:space="preserve">ALINEACION, COMPRESION Y TABLEADA DE CAJA </t>
  </si>
  <si>
    <t>Orden, seguimiento y depuración</t>
  </si>
  <si>
    <t xml:space="preserve">Revisar bodega y separar todas aquellas etiquetas deñadas para solicitar reposición </t>
  </si>
  <si>
    <t>Solicitar la lista de exhibición los días martes. Realizar la tarea y, al finalizar el día, verificar los totales y enviar evidencia de su cumplimiento. Solicitar la reclasificación de los artículos que no coincidan con el acomodo.</t>
  </si>
  <si>
    <t>Verificar que todos los pagos enviados durante la semana estén registrados en el sistema y hayan sido enviados correctamente al grupo de caja y al cliente o DV</t>
  </si>
  <si>
    <t>Supervisa</t>
  </si>
  <si>
    <t>TAREAS</t>
  </si>
  <si>
    <t xml:space="preserve">DESCRIPCION </t>
  </si>
  <si>
    <t>Evidencia</t>
  </si>
  <si>
    <t>GUIA</t>
  </si>
  <si>
    <t xml:space="preserve">FALTA </t>
  </si>
  <si>
    <t xml:space="preserve">Verificar que las tareas de limpieza, coordinacion o extras, sean realizadas bien y en el tiempo establecido. Darle su debido seguimiento. </t>
  </si>
  <si>
    <t>FOTO WHATSAPP A SUPERVISOR</t>
  </si>
  <si>
    <t xml:space="preserve">PENDIENTE </t>
  </si>
  <si>
    <t xml:space="preserve">El coordinador administratativo debera contar el total de calzados exhibidos en area de ventas, deben coincidir con los totales que aparecen en lista de exhibicion. </t>
  </si>
  <si>
    <t>Realizar pago de agua y luz, y verfificar que el recibo de telefono este pagado cada mes.</t>
  </si>
  <si>
    <t>Sumar totales en vales (transferencias/ efectivo)</t>
  </si>
  <si>
    <t>Seguimiento de apartados, comunicarnos con clientes cuando estos están por vencer (seguimiento)</t>
  </si>
  <si>
    <t>Arranque de Semana - Tareas y Evidencias</t>
  </si>
  <si>
    <t>Preparar check list cierre de mes, agendar entrega y entregar resultados</t>
  </si>
  <si>
    <t>Revisar estados de cuenta de cdto y vales para depurar pagares ya saldados</t>
  </si>
  <si>
    <t>Durante la lista de exhibición ubicar aquellos calzados que cumplan las características de descontinuados y solicitar con sus debidas pruebas</t>
  </si>
  <si>
    <t>Sugerencia de cuando se ocupan más colaboradores, coordinar descansos, permisos, vacaciones, incapacidades etc.</t>
  </si>
  <si>
    <t>Conocer promociones a pagar con vale de competencia (enviar pruebas) y enviar propuestas</t>
  </si>
  <si>
    <t>Consultar con el quipo art necesarios por resurtir (calzado, accesorios pies, bolsas, perfumes, etc)</t>
  </si>
  <si>
    <t>Revisar Negativos</t>
  </si>
  <si>
    <t>Antes de iniciar inventario revisar negativos e investigar para ver posible ajuste</t>
  </si>
  <si>
    <t>Seguimiento Tareas</t>
  </si>
  <si>
    <t>Al finalizar el día 20 min antes de salir compartir avances durante el día de las tareas pendientes</t>
  </si>
  <si>
    <t>Dar seguimiento a las solicitudes de crédito de prospectos, clientes LOSPI y clientes de otras tiendas (verificar que estén completas, agregarlas a la lista de difusión y archivarlas).</t>
  </si>
  <si>
    <t>Reabastecimiento de formatos necesarios para la semana</t>
  </si>
  <si>
    <t>Al inicio de la jornada, recorrer la tienda para identificar actividades o tareas que los colaboradores puedan realizar en tiempos muertos o después de terminar la limpieza</t>
  </si>
  <si>
    <t>Organización del equipo y repartición de marcas para empezar inventario</t>
  </si>
  <si>
    <t>Cada lunes, debe enviar un reporte con el total de activaciones de crédito (directo y distribuidoras), indicando qué colaborador las realizó.</t>
  </si>
  <si>
    <t>Los lunes, debe mandar un reporte con las promociones de la semana, incluyendo el nombre del colaborador y el número de promociones, cumpliendo con los criterios de pago.</t>
  </si>
  <si>
    <t>Debe llevar control de las horas extra, las cuales deben estar autorizadas y cuadrarse con el reporte de asistencia.</t>
  </si>
  <si>
    <t>Cada lunes por la mañana, realiza una junta para revisar temas clave como el presupuesto semanal de ventas. Informa a cada vendedor su meta semanal y seguimiento del avance mensual.</t>
  </si>
  <si>
    <t>Debe enviar evidencias del checklist de tareas cada lunes antes de las 12 p.m. en el To Do.</t>
  </si>
  <si>
    <t>En la junta de los lunes, el equipo propone ideas para mejorar el servicio y aumentar ventas. Estas propuestas se reportan ese mismo día.</t>
  </si>
  <si>
    <t>Cada lunes debe agendar reunión con el supervisor o coordinador administrativo para revisar pendientes.</t>
  </si>
  <si>
    <t>Vendedores, cajero y coordinador deben registrar diariamente los nuevos contactos generados.</t>
  </si>
  <si>
    <t>El coordinador revisa que todos los pares en exhibición tengan etiqueta QR. Si falta, solicita al coordinador administrativo.</t>
  </si>
  <si>
    <t>La exhibición tiene un acomodo y un orden, el coordinador deberá cuidar y supervisar que ésta se mantenga con ayuda del equipo.</t>
  </si>
  <si>
    <t>Los aparadores es una de las áreas importantes en la tienda, por lo cual el coordinador deberá cuidar que estos siempre se encuentren llenos y limpios. Y deberá mandar evidencia de ello (foto).</t>
  </si>
  <si>
    <t>Detecta artículos con fotos incorrectas en el sistema, solicita la foto correcta y envíar al coordinador administrativo para que sea cambiada.</t>
  </si>
  <si>
    <t xml:space="preserve">El cajero deberá de cuidar cuándo los vendedores vendan calzado que se encuentre en exhibición, deberá realizar una lista para solicitarles la reposición de esos calzados. </t>
  </si>
  <si>
    <t>El lunes el coordinador deberá revisar el reporte de traspasos para recibir aquellos que sean de nosotros y devuelva los que provienen de otras tiendas. No debemos de quedarnos con ningún Calzado de otra tienda.</t>
  </si>
  <si>
    <t>Dentro del almacén se encuentra un área llamada “el punto”, la cual contiene las cajas de todos los calzados que se encuentran en exhibición, estas cajas deberán estar marcadas con un punto verde en el cual deberemos de anotar con una D (derecho) I (izquierdo) dependiendo qué pie se encuentre afuera, el coordinador de sucursal deberá supervisar que todas las cajas cuenten con este punto.</t>
  </si>
  <si>
    <t xml:space="preserve"> El almacén se deberá de organizar y agrupar por marcas, el coordinador deberá supervisar y encargarse de qué todas las cajas estén alineadas y agrupadas con su marca correspondiente.</t>
  </si>
  <si>
    <t>El coordinador de sucursal deberá solicitar al equipo a que le ayude a reparar constantemente aquellas cajas de calzado que se encuentren maltratadas, con ayuda del coordinador administrativo, podrá solicitar reposición de cajas, si es que es necesario.</t>
  </si>
  <si>
    <t>El coordinador deberá de cuidar que el área de cocina siempre se mantenga limpia, que los colaboradores después de comer realicen limpieza en esta área, mencionándoles que no pueden dejar comida ni trastes más de un día.</t>
  </si>
  <si>
    <t>El piso del almacén y del área de ventas deberá permanecer siempre limpio y libre de etiquetas pegadas en él.</t>
  </si>
  <si>
    <t>Todas aquellas solicitudes de créditos nuevos autorizadas, solicitudes LOSPI y solicitudes de clientes de otras tiendas, deberán ser escaneadas y archivadas. El coordinador deberá pasar diariamente al coordinador administrativo todas estas solicitudes.</t>
  </si>
  <si>
    <t>Siempre que renovemos datos de clientas LOSPI debemos modificar el cliente para cambiar la nomenclatura LOSPI por LOAL, verificar que la dirección y número de teléfono sean correctos y de no ser así actualizarlos.</t>
  </si>
  <si>
    <t>El coordinador deberá revisar diariamente. Si hubo notas generales ese día, de ser así, deberá dar el seguimiento para que esas notas sean registradas correctamente, el coordinador administrativo le revisará este blog de notas al coordinador de sucursal cada semana.</t>
  </si>
  <si>
    <t>En el área de caja deberán de contar con un mínimo de 20 y un máximo de 40 solicitudes de crédito directo y formatos de buró. Cada lunes el coordinador de sucursal, solicitará reabastecimiento de estos formatos al coordinador administrativo. Esto será por medio del To Do.</t>
  </si>
  <si>
    <t>El coordinador de sucursal deberá revisar que el cajero haya registrado todos los pagos en el sistema de aquellas transferencias que se hayan mandado durante esa semana.</t>
  </si>
  <si>
    <t>El coordinador de sucursal deberá revisar que el cajero haya respondido a todos los mensajes enviados por WhatsApp y por redes sociales diariamente.</t>
  </si>
  <si>
    <t>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</si>
  <si>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El coordinador de sucursal deberá cuidar que su cajero siempre cuente con cambio, sobre todo en días fuertes de pagos.</t>
  </si>
  <si>
    <t>El coordinador administrativo realizará supervisiones aleatorias a el fondo de caja, por lo que el coordinador de sucursal deberá de notificar siempre de faltantes o sobrantes al momento de ser encontrados. En dado caso de faltantes, el coordinador de tienda no deberá dejar pasar más de tres días, de ser así, él faltante se le será descontado a él de su nómina.</t>
  </si>
  <si>
    <t>Verifica aleatoriamente que los contactos reciban el contenido de listas de difusión.</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</si>
  <si>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t>
  </si>
  <si>
    <t>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t>
  </si>
  <si>
    <t>EL Coordinador de sucursal debera presentar las notas generales (todas debidamente registradas) al coordinador administrativo el dia 21 de cada mes.</t>
  </si>
  <si>
    <t>Un dia antes se debera dejar cargados los lectores para el dia siguiente no tener fallas.</t>
  </si>
  <si>
    <t>Seguimiento Agenda</t>
  </si>
  <si>
    <t>Planificar y gestionar la agenda diaria con herramientas efectivas de gestión del tiempo, priorizando tareas según su impacto y ajustando la planificación para maximizar la productividad y adaptarse a imprevistos.</t>
  </si>
  <si>
    <t>Prospectar y procesar al menos 2 solicutdes de credito para su activacion semanal</t>
  </si>
  <si>
    <t xml:space="preserve">Evaluar Exhibicon </t>
  </si>
  <si>
    <t>Evaluar exhibicion, que hay a una adeuada satuaracion, sin espacios vacios, apoyarse en guia de exhibcion</t>
  </si>
  <si>
    <t xml:space="preserve">Se valida que los datos ingresados en el formato de caja llamado "check list Corte de Caja" sean los mismos que aparecen en el corte final del dia, ademas de revisar gastos, retiros, descuentos, pagos de dv y IDS </t>
  </si>
  <si>
    <t xml:space="preserve">CHECK LIST FIN DE MES </t>
  </si>
  <si>
    <t>MANUAL</t>
  </si>
  <si>
    <t>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t>
  </si>
  <si>
    <t xml:space="preserve">SIN EVIDENCIA </t>
  </si>
  <si>
    <t>Reporte Descuentos</t>
  </si>
  <si>
    <t>Se revisan en modulo de "Administracion" , ahi nos aparacen los descuentos desglozados por dia y por ticket y con esa informacion  se comparan con el corte del dia y el grupo de WhatsApp.</t>
  </si>
  <si>
    <t xml:space="preserve">MANUAL </t>
  </si>
  <si>
    <t>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t>
  </si>
  <si>
    <t xml:space="preserve">FOTO WHATSAPP GRUPO COORDINACIÓN </t>
  </si>
  <si>
    <t>Se realizan trampas para el caje, puede ser ingresando dinero o sacando dinero para ver si el cajero detecta y reporta todos los sobrantes y faltantes en caja.</t>
  </si>
  <si>
    <t xml:space="preserve">NOTIFICACCION POR WHATSAPP SUPERVISOR </t>
  </si>
  <si>
    <t>Revisar las redes sociales y checar que todos los colaboradores reaccionen a todaas las publicaciones.</t>
  </si>
  <si>
    <t>Documento ubicado en One Drive, aqui se anota toda las facturas o notas de venta recibidad, se da un seguimiento de cuando lleg, cuando se tiene que pagar y a que cuentas, se revisan saldos a favor y siempre se actualiza despues de cada pago.</t>
  </si>
  <si>
    <t xml:space="preserve">COOREO A SUPERVISOR / CONTADOR </t>
  </si>
  <si>
    <t>Se revisa fisicamente lo que tenemos con lo que cuadre en cash planner y viceversa.</t>
  </si>
  <si>
    <t>Organizar por fecha de pago y edentificar los que ya tiene fecha programada para proceder a su pago.</t>
  </si>
  <si>
    <t>Revisar el saldo en bancos para proceder a pagar facturas.</t>
  </si>
  <si>
    <t xml:space="preserve">Se revisa el nivel del liquido en el difusor y se realiza limpieza para posibles obstrucciones, se pregunta tambien al equipo para ver reacciones de clientes sobre la persepcion del aroma </t>
  </si>
  <si>
    <t>Se revisa que las tareas firmadas en el rol de limpieza esten realizadas correctamente, despues de la supervicion se envia foto a el Supervisor del rol de limpieza a las 5:00 pm de cada dia.</t>
  </si>
  <si>
    <t>Cada semana el contador debera enviar la nomina, se mandara a imprimir, se le solicitara a todos los colaboradores que la firmen y se archivara. El contador puede demorarse al eviarla, habra que enviarle mensaje solo como recordatorio.</t>
  </si>
  <si>
    <t>EN FISICO A SUPERVISOR SABADOS</t>
  </si>
  <si>
    <t>Cada sabado se revisa el Reporte de asistencia con el supervisor, en donde se toman puntos como entradas, salidas, faltas, etc en donde el coordinador admtvo debera de conocer cada una de las anomalias (realizara una previa investigacion)</t>
  </si>
  <si>
    <t>Se hace una estimacion de lo que se pagara esa semana, contemplando como si todos asistieran, este formato es enviado por correo al supervisor y se solicita al grupo de WhatsApp el monto del gasto</t>
  </si>
  <si>
    <t xml:space="preserve">COOREO A SUPERVISOR </t>
  </si>
  <si>
    <t xml:space="preserve">Generar Nomina Sem Anterior(Lunes)                               </t>
  </si>
  <si>
    <t>Se envia una comparativa de que fue lo que se pago realmente la semana anterior, ya que pueden surgir variaciones. Se envia por correo al Supervisor.</t>
  </si>
  <si>
    <t>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</si>
  <si>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Se revisan cumpleaños y aniversarios y se agendan, cada inicio del mes.</t>
  </si>
  <si>
    <t>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t>
  </si>
  <si>
    <t>Todos los gast mencionados aqui se anotan el el Cash Planner conforme vayan llegando (s&amp;s, contador, impuestos, imss, ISN envian correo, es cuestion de estar al pendiente, el pago de CFE es cada bimestre se revisa saldo, se solicita gst y se pasa al supervisor y en renta alex se debera ir a depositar cada 15 del mes.</t>
  </si>
  <si>
    <t>Revision de nominas, listas de asistencia.</t>
  </si>
  <si>
    <t>Realizar los depositos al banco, y solicitar facturas al contador</t>
  </si>
  <si>
    <t xml:space="preserve">FOTO WHATSAPP A SUPERVISOR / CORREO SUPERVISOR Y CONTADOR </t>
  </si>
  <si>
    <t xml:space="preserve">Se le solicita al Supervisor que nos consulte mov bancarios, el los sube a la nube </t>
  </si>
  <si>
    <t>SOLICITUD POR WHATSAPP A SUPERVISOR</t>
  </si>
  <si>
    <t xml:space="preserve">Con los mov bancarios, se pide de nuevo factura </t>
  </si>
  <si>
    <t>CORREO A SUPERVISOR Y CONTADOR</t>
  </si>
  <si>
    <t>Llevar los estados de cuenta, nts venta, isn y facturas pagadas de todo el mes, siempre antes del dia 9 de cada mes.</t>
  </si>
  <si>
    <t xml:space="preserve">Se le pasa factura al supervisor y el se encarga de realizar transferencia </t>
  </si>
  <si>
    <t>Se solicita el gst y se le lleva en efectivo al contador</t>
  </si>
  <si>
    <t>El coordinador te pasara un formato llamado "Requisicion", se debera cotizar los mejores productos y a los mejores precios minimo en 3 lugares, se pasara cotizacion al supervisor, despues de ser autorizado el gst se procede a realizar la compra de estos productos.</t>
  </si>
  <si>
    <t xml:space="preserve">FOTO WHATSAPP AL GRUPO DE CAJA </t>
  </si>
  <si>
    <t xml:space="preserve">Modolu de inventarios bajamos un reporte de existencias concentradas, lo abrimos en excel donde con una formula nos aparce el porcentaje de utilidad, no deben de bajar del 40% o aparecer en negativos. </t>
  </si>
  <si>
    <t>Cuando se realiza una compra y se nos proporciona la hoja del pedido y las imagenes de los calzados, estos se dan de alta en el sistema y se programa su llegada.</t>
  </si>
  <si>
    <t xml:space="preserve">CONTESTACION POR CORREO O WHATSAPP </t>
  </si>
  <si>
    <t xml:space="preserve">ARCHIVO ONE DRIVE </t>
  </si>
  <si>
    <t>Darle seguimiento con proveedores a los pedidos proximos a vencer o retrasados.</t>
  </si>
  <si>
    <t>PENDIENTE</t>
  </si>
  <si>
    <t>Al inicio y fin de mes se anota la ultima nota general que el coord de suc tiene en blanco, esto para evitar que se pierda de vista el consecutivo.</t>
  </si>
  <si>
    <t>Se revisa lo mas vendido, existencias de cada concepto y se programa pedido.</t>
  </si>
  <si>
    <t>Verificar que no mofifiquen precios personal no autorizado, lo pomedos checar en modulo de Administracion de Tienda</t>
  </si>
  <si>
    <t>Revisar que la fleche este en el area verde (debe de durar un año)</t>
  </si>
  <si>
    <t>Contar el total de cpus y pantallas que hay en la bodega</t>
  </si>
  <si>
    <t>CHECK LIST</t>
  </si>
  <si>
    <t xml:space="preserve">Nos comunicamos con los directores, preguntamos si siguen trabajando los mismos colaboradores, registramos sus bono y enviamos foto de los tickets </t>
  </si>
  <si>
    <t xml:space="preserve">TICKETS FISICO A SUPERVISOR, FOTO A DIRECTORES </t>
  </si>
  <si>
    <t>Se debera crear un plan para el inventario, el cual consiste en seleccionar las marcas que se revisaran ese mes, el monto que le tocara a cada colaborador, total de trampas por colaborador, duración y organización del equipo.</t>
  </si>
  <si>
    <t>Se reenvia un mensaje previamente ya elaborado en donde se especifica los puntos a ver durante la revisión.</t>
  </si>
  <si>
    <t xml:space="preserve">WHATSAPP GRUPO LORETTA SERVICIOS </t>
  </si>
  <si>
    <t>El dia 20 de cada mes despues de la ser autorizada la revision, el coord admtvo procede a confundir los pares otorgados a cada colaborador.</t>
  </si>
  <si>
    <t xml:space="preserve">WHATSAPP A SUPERVISOR Y  LORETTA SERVICIOS </t>
  </si>
  <si>
    <t>Cuando el equipo termine de revisar las marcas asignadas, el coordinador administrativo debera verificar que se hallan encontrado todos los confundidos, de no ser asi, los colaboradores deberan de revisar de nuevo esas marcas.</t>
  </si>
  <si>
    <t xml:space="preserve">NOTIFICO RESULTADOS POR WHATSAPP </t>
  </si>
  <si>
    <t>Al concluir la revision los colaboradores deberan de pasar todas aquellas etiquetas incongruentes, despintadas o despegadas, las cuales el coord admtvo debera reimprimir y reetiquetar.</t>
  </si>
  <si>
    <t xml:space="preserve">WHATSAPP A SUPERVISOR </t>
  </si>
  <si>
    <t>Antes de iniciar con la lectura el coord admtvo debera solicitar autorizacion para dar de baja todos aquellos modelos con defecto, despues de ser autorizados se realiza la baja en modulo de inventarios.</t>
  </si>
  <si>
    <t>CAPTURA DE LA BAJA POR WHATSAPP A SUPERVISOR</t>
  </si>
  <si>
    <t>Se le solicitara al coord de suc que deje cargando los lectores un dia antes de la lectura, para ese dia no tener ningun inconveniente.</t>
  </si>
  <si>
    <t>La lectura debera ser el 27 de cada mes, ah menos que este dia caiga en fin de semana (viernes, sabado, domingo)</t>
  </si>
  <si>
    <t>Cuando tengamos notas de credito se anotan en el cash planet, para que sean descontados en el siguiente pago</t>
  </si>
  <si>
    <t>Dar seguimiento con cada proveedor, ya que no todos aplican los mismos procesos, la tarea conciste en enviar o destruir aquellos calzados que nos traigan a garantia dependiendo de la respuesta del proveedor</t>
  </si>
  <si>
    <t xml:space="preserve">Cada ultimo del mes se entregara al coordinador de sucursal impresos el nuevo "check list de cierre de mes" y "check list de caja", estos documentos se encuentran en OneDrive </t>
  </si>
  <si>
    <t>T002</t>
  </si>
  <si>
    <t>T003</t>
  </si>
  <si>
    <t>T004</t>
  </si>
  <si>
    <t>T007</t>
  </si>
  <si>
    <t>T008</t>
  </si>
  <si>
    <t>T009</t>
  </si>
  <si>
    <t>T011</t>
  </si>
  <si>
    <t>T012</t>
  </si>
  <si>
    <t>T018</t>
  </si>
  <si>
    <t>T020</t>
  </si>
  <si>
    <t>T022</t>
  </si>
  <si>
    <t>T023</t>
  </si>
  <si>
    <t>T024</t>
  </si>
  <si>
    <t>T028</t>
  </si>
  <si>
    <t>T029</t>
  </si>
  <si>
    <t>T030</t>
  </si>
  <si>
    <t>T033</t>
  </si>
  <si>
    <t>T035</t>
  </si>
  <si>
    <t>T036</t>
  </si>
  <si>
    <t>T037</t>
  </si>
  <si>
    <t>T038</t>
  </si>
  <si>
    <t>T039</t>
  </si>
  <si>
    <t>T040</t>
  </si>
  <si>
    <t>T041</t>
  </si>
  <si>
    <t>T042</t>
  </si>
  <si>
    <t>T043</t>
  </si>
  <si>
    <t>T044</t>
  </si>
  <si>
    <t>T045</t>
  </si>
  <si>
    <t>T046</t>
  </si>
  <si>
    <t>T047</t>
  </si>
  <si>
    <t>T048</t>
  </si>
  <si>
    <t>T050</t>
  </si>
  <si>
    <t>T051</t>
  </si>
  <si>
    <t>T052</t>
  </si>
  <si>
    <t>T053</t>
  </si>
  <si>
    <t>T054</t>
  </si>
  <si>
    <t>T055</t>
  </si>
  <si>
    <t>T056</t>
  </si>
  <si>
    <t>T057</t>
  </si>
  <si>
    <t>T058</t>
  </si>
  <si>
    <t>T059</t>
  </si>
  <si>
    <t>T060</t>
  </si>
  <si>
    <t>T062</t>
  </si>
  <si>
    <t>T063</t>
  </si>
  <si>
    <t>T065</t>
  </si>
  <si>
    <t>T066</t>
  </si>
  <si>
    <t>T067</t>
  </si>
  <si>
    <t>T068</t>
  </si>
  <si>
    <t>T069</t>
  </si>
  <si>
    <t>T070</t>
  </si>
  <si>
    <t>T071</t>
  </si>
  <si>
    <t>T072</t>
  </si>
  <si>
    <t>T073</t>
  </si>
  <si>
    <t>T074</t>
  </si>
  <si>
    <t>T075</t>
  </si>
  <si>
    <t>T076</t>
  </si>
  <si>
    <t>T077</t>
  </si>
  <si>
    <t>T078</t>
  </si>
  <si>
    <t>T079</t>
  </si>
  <si>
    <t>T080</t>
  </si>
  <si>
    <t>T082</t>
  </si>
  <si>
    <t>T083</t>
  </si>
  <si>
    <t>T084</t>
  </si>
  <si>
    <t>T085</t>
  </si>
  <si>
    <t>T091</t>
  </si>
  <si>
    <t>T092</t>
  </si>
  <si>
    <t>T093</t>
  </si>
  <si>
    <t>T094</t>
  </si>
  <si>
    <t>T095</t>
  </si>
  <si>
    <t>T096</t>
  </si>
  <si>
    <t>T097</t>
  </si>
  <si>
    <t>T098</t>
  </si>
  <si>
    <t>T099</t>
  </si>
  <si>
    <t>T100</t>
  </si>
  <si>
    <t>T101</t>
  </si>
  <si>
    <t>T102</t>
  </si>
  <si>
    <t>T103</t>
  </si>
  <si>
    <t>T104</t>
  </si>
  <si>
    <t>T105</t>
  </si>
  <si>
    <t>T106</t>
  </si>
  <si>
    <t>T109</t>
  </si>
  <si>
    <t>T111</t>
  </si>
  <si>
    <t>T117</t>
  </si>
  <si>
    <t>T123</t>
  </si>
  <si>
    <t>T124</t>
  </si>
  <si>
    <t>T125</t>
  </si>
  <si>
    <t>T126</t>
  </si>
  <si>
    <t>T127</t>
  </si>
  <si>
    <t>T128</t>
  </si>
  <si>
    <t>T130</t>
  </si>
  <si>
    <t>T134</t>
  </si>
  <si>
    <t>T135</t>
  </si>
  <si>
    <t>T136</t>
  </si>
  <si>
    <t>T142</t>
  </si>
  <si>
    <t>T146</t>
  </si>
  <si>
    <t>T150</t>
  </si>
  <si>
    <t>T151</t>
  </si>
  <si>
    <t>T156</t>
  </si>
  <si>
    <t>T158</t>
  </si>
  <si>
    <t>T160</t>
  </si>
  <si>
    <t>T165</t>
  </si>
  <si>
    <t>T170</t>
  </si>
  <si>
    <t>T172</t>
  </si>
  <si>
    <t>T175</t>
  </si>
  <si>
    <t>T176</t>
  </si>
  <si>
    <t>T177</t>
  </si>
  <si>
    <t>T178</t>
  </si>
  <si>
    <t>T179</t>
  </si>
  <si>
    <t>T180</t>
  </si>
  <si>
    <t>T182</t>
  </si>
  <si>
    <t>T183</t>
  </si>
  <si>
    <t>T184</t>
  </si>
  <si>
    <t>T185</t>
  </si>
  <si>
    <t>T186</t>
  </si>
  <si>
    <t>T187</t>
  </si>
  <si>
    <t>T188</t>
  </si>
  <si>
    <t>T189</t>
  </si>
  <si>
    <t>T190</t>
  </si>
  <si>
    <t>T191</t>
  </si>
  <si>
    <t>T192</t>
  </si>
  <si>
    <t>T193</t>
  </si>
  <si>
    <t>T194</t>
  </si>
  <si>
    <t>T195</t>
  </si>
  <si>
    <t>T196</t>
  </si>
  <si>
    <t>T197</t>
  </si>
  <si>
    <t>T198</t>
  </si>
  <si>
    <t>T200</t>
  </si>
  <si>
    <t>T201</t>
  </si>
  <si>
    <t>T202</t>
  </si>
  <si>
    <t>T203</t>
  </si>
  <si>
    <t>T205</t>
  </si>
  <si>
    <t>T206</t>
  </si>
  <si>
    <t>T207</t>
  </si>
  <si>
    <t>T208</t>
  </si>
  <si>
    <t>T209</t>
  </si>
  <si>
    <t>T210</t>
  </si>
  <si>
    <t>T211</t>
  </si>
  <si>
    <t>T212</t>
  </si>
  <si>
    <t>T213</t>
  </si>
  <si>
    <t>T214</t>
  </si>
  <si>
    <t>T215</t>
  </si>
  <si>
    <t>T216</t>
  </si>
  <si>
    <t>T217</t>
  </si>
  <si>
    <t>T218</t>
  </si>
  <si>
    <t>T219</t>
  </si>
  <si>
    <t>T220</t>
  </si>
  <si>
    <t>T221</t>
  </si>
  <si>
    <t>T222</t>
  </si>
  <si>
    <t>T223</t>
  </si>
  <si>
    <t>T226</t>
  </si>
  <si>
    <t>T227</t>
  </si>
  <si>
    <t>T228</t>
  </si>
  <si>
    <t>T229</t>
  </si>
  <si>
    <t>T230</t>
  </si>
  <si>
    <t>T231</t>
  </si>
  <si>
    <t>T232</t>
  </si>
  <si>
    <t>T233</t>
  </si>
  <si>
    <t>T234</t>
  </si>
  <si>
    <t>T235</t>
  </si>
  <si>
    <t>T236</t>
  </si>
  <si>
    <t>T237</t>
  </si>
  <si>
    <t>T238</t>
  </si>
  <si>
    <t>T241</t>
  </si>
  <si>
    <t>T244</t>
  </si>
  <si>
    <t>T245</t>
  </si>
  <si>
    <t>T247</t>
  </si>
  <si>
    <t>T248</t>
  </si>
  <si>
    <t>T250</t>
  </si>
  <si>
    <t>Director</t>
  </si>
  <si>
    <t>Activa</t>
  </si>
  <si>
    <t>Frec Diaria</t>
  </si>
  <si>
    <t>Dia Semana</t>
  </si>
  <si>
    <t>Num de Sem</t>
  </si>
  <si>
    <t>Motivo</t>
  </si>
  <si>
    <t>Miércoles</t>
  </si>
  <si>
    <t>Año Nuevo</t>
  </si>
  <si>
    <t>Lunes</t>
  </si>
  <si>
    <t>Jueves</t>
  </si>
  <si>
    <t>Día del Trabajo</t>
  </si>
  <si>
    <t>Martes</t>
  </si>
  <si>
    <t>Día de la Independencia</t>
  </si>
  <si>
    <t>Navidad</t>
  </si>
  <si>
    <t>Obligatorio</t>
  </si>
  <si>
    <t>Constitución Mexicana</t>
  </si>
  <si>
    <t>Viernes</t>
  </si>
  <si>
    <t>Natalicio de Benito Juárez</t>
  </si>
  <si>
    <t>Jueves Santo</t>
  </si>
  <si>
    <t>No obligatorio</t>
  </si>
  <si>
    <t>Viernes Santo</t>
  </si>
  <si>
    <t>Batalla de Puebla</t>
  </si>
  <si>
    <t>Día de Muertos</t>
  </si>
  <si>
    <t>Revolución Mexicana</t>
  </si>
  <si>
    <t>Día de la Virgen de Guadalupe</t>
  </si>
  <si>
    <t>Autorizado Loretta</t>
  </si>
  <si>
    <t>SI</t>
  </si>
  <si>
    <t>no</t>
  </si>
  <si>
    <t>Fecha oficial</t>
  </si>
  <si>
    <t>Día exacto</t>
  </si>
  <si>
    <t>Día que se da al trabajador</t>
  </si>
  <si>
    <t>Sábado</t>
  </si>
  <si>
    <t>si</t>
  </si>
  <si>
    <t>ID_Fecha</t>
  </si>
  <si>
    <t>Año</t>
  </si>
  <si>
    <t>Dia Mes</t>
  </si>
  <si>
    <t>Num Dia Semana</t>
  </si>
  <si>
    <t>Fin de Sem</t>
  </si>
  <si>
    <t>Ultimo Dia Mes</t>
  </si>
  <si>
    <t>Semana del Mes</t>
  </si>
  <si>
    <t>Alejandra Duran</t>
  </si>
  <si>
    <t>ALONDRA KARINA ORTIZ CARRILLO</t>
  </si>
  <si>
    <t>CINTHIA SELENE HERNANDEZ BERSOZA</t>
  </si>
  <si>
    <t>DAFNE PAULINA RIVERA RODRIGUEZ</t>
  </si>
  <si>
    <t>ENRIQUE ALEJANDRO CASILLAS RAFAEL</t>
  </si>
  <si>
    <t>MARIANA PALOMA NAVA ACEVEDO</t>
  </si>
  <si>
    <t>VALERIA DELGADO BARRON</t>
  </si>
  <si>
    <t>VIANNEY VIRIDIANA VILLAREAL VILLA</t>
  </si>
  <si>
    <t xml:space="preserve">Estatus </t>
  </si>
  <si>
    <t>Administracion</t>
  </si>
  <si>
    <t>Ventas</t>
  </si>
  <si>
    <t>Depto</t>
  </si>
  <si>
    <t>Nombre Empleado2</t>
  </si>
  <si>
    <t>Salario x hr</t>
  </si>
  <si>
    <t>Salario x dia</t>
  </si>
  <si>
    <t>Salario x Sem</t>
  </si>
  <si>
    <t>Pago Efvo</t>
  </si>
  <si>
    <t>Bono Mcia</t>
  </si>
  <si>
    <t>Bono Meta</t>
  </si>
  <si>
    <t>Bono tareas</t>
  </si>
  <si>
    <t>Deducciones  ISR /imss</t>
  </si>
  <si>
    <t>Ret Infonavit</t>
  </si>
  <si>
    <t>Condiciones</t>
  </si>
  <si>
    <t>Fecha de Ingreso</t>
  </si>
  <si>
    <t>Puesto de Trabajo</t>
  </si>
  <si>
    <t>Fecha de Cumpleaños</t>
  </si>
  <si>
    <t>Bono Comida</t>
  </si>
  <si>
    <t>usuarioVtasS&amp;C</t>
  </si>
  <si>
    <t>NombreCorto(sinEspacios)</t>
  </si>
  <si>
    <t>Hrs Tareas</t>
  </si>
  <si>
    <t>Hrs SaC</t>
  </si>
  <si>
    <t>Hrs Trabajadas</t>
  </si>
  <si>
    <t>Imagen</t>
  </si>
  <si>
    <t>Contrato Prueba</t>
  </si>
  <si>
    <t>Cntrto Tiempo Ind</t>
  </si>
  <si>
    <t>Reglamento</t>
  </si>
  <si>
    <t>Aviso de confidencialidad</t>
  </si>
  <si>
    <t>Acta de nacimiento</t>
  </si>
  <si>
    <t>INE</t>
  </si>
  <si>
    <t>NSS</t>
  </si>
  <si>
    <t>CURP</t>
  </si>
  <si>
    <t xml:space="preserve">Constancia de Situación Actual </t>
  </si>
  <si>
    <t>Comprobante domicilio</t>
  </si>
  <si>
    <t xml:space="preserve">Celular </t>
  </si>
  <si>
    <t>Correo</t>
  </si>
  <si>
    <t xml:space="preserve">Razon Social </t>
  </si>
  <si>
    <t>RFC</t>
  </si>
  <si>
    <t xml:space="preserve">Domicilio Laboral </t>
  </si>
  <si>
    <t>Tipo de Contrato</t>
  </si>
  <si>
    <t>Duracion Contrato</t>
  </si>
  <si>
    <t>C001</t>
  </si>
  <si>
    <t>Director General</t>
  </si>
  <si>
    <t>loretta</t>
  </si>
  <si>
    <t>Olga Patricia Rafael</t>
  </si>
  <si>
    <t>RAPO591124P94</t>
  </si>
  <si>
    <t>Avenida del Parque Norte 104-A. Colonia Centro</t>
  </si>
  <si>
    <t>Indefinido</t>
  </si>
  <si>
    <t>C002</t>
  </si>
  <si>
    <t>Bono tareas 500. Bono ventas 250. Bono Mcia. 150.  Bono mensual por beca escolar 1560</t>
  </si>
  <si>
    <t>Auxiliar Administrativo</t>
  </si>
  <si>
    <t>vale</t>
  </si>
  <si>
    <t>ValeD</t>
  </si>
  <si>
    <t>valedelgadobarron@gmail.com</t>
  </si>
  <si>
    <t>C003</t>
  </si>
  <si>
    <t>KARINA GONZALEZ</t>
  </si>
  <si>
    <t>Coordinadora Redes Sociales</t>
  </si>
  <si>
    <t>Inactivo</t>
  </si>
  <si>
    <t>Pendiente Alta</t>
  </si>
  <si>
    <t>Marketing</t>
  </si>
  <si>
    <t>C004</t>
  </si>
  <si>
    <t>LORENZO JONHATAN GUERRERO CORRAL</t>
  </si>
  <si>
    <t>Supervisor de Promotoria</t>
  </si>
  <si>
    <t>Jaime Rafael</t>
  </si>
  <si>
    <t>RAPJ661016CN8</t>
  </si>
  <si>
    <t>Promotoria</t>
  </si>
  <si>
    <t>C005</t>
  </si>
  <si>
    <t>SAUL ARMANDO MARTINEZ QUEZADA</t>
  </si>
  <si>
    <t>Auxiliar General</t>
  </si>
  <si>
    <t>C006</t>
  </si>
  <si>
    <t>MISTIKA IMPERIA RUIZ GUERRA</t>
  </si>
  <si>
    <t>Promotor Creditos</t>
  </si>
  <si>
    <t>C007</t>
  </si>
  <si>
    <t>OLGA PATRICIA LARA MEXIA</t>
  </si>
  <si>
    <t xml:space="preserve">bono comida 60 </t>
  </si>
  <si>
    <t>administracion@lorettazapateria.com</t>
  </si>
  <si>
    <t>C008</t>
  </si>
  <si>
    <t>PERLA LARISSA MELENDEZ MONTOYA</t>
  </si>
  <si>
    <t>Empleada de mostrador</t>
  </si>
  <si>
    <t>C009</t>
  </si>
  <si>
    <t>CARLA VALERIA SANTOS FIERRO</t>
  </si>
  <si>
    <t>C010</t>
  </si>
  <si>
    <t>LIZBETH ALEJANDRA GALAVIZ CAMPOS</t>
  </si>
  <si>
    <t>Definido</t>
  </si>
  <si>
    <t>1 mes</t>
  </si>
  <si>
    <t>C011</t>
  </si>
  <si>
    <t>ANARIKA ALVARADO SIFUENTES</t>
  </si>
  <si>
    <t>C012</t>
  </si>
  <si>
    <t>ADRIANA BERENICE RIVAS GALLEGOS</t>
  </si>
  <si>
    <t xml:space="preserve">1 mes </t>
  </si>
  <si>
    <t>C013</t>
  </si>
  <si>
    <t>MARGARITA ESTRADA RODRIGUEZ</t>
  </si>
  <si>
    <t>C014</t>
  </si>
  <si>
    <t>LAURA ELIZABETH GUEVARA CERECERES</t>
  </si>
  <si>
    <t>Bono Meta variable(Bono Tareas y Mcia Asegurado, Inlcuido en sueldo)</t>
  </si>
  <si>
    <t>Asesora Ventas</t>
  </si>
  <si>
    <t>inactivo</t>
  </si>
  <si>
    <t>elig</t>
  </si>
  <si>
    <t>EliG</t>
  </si>
  <si>
    <t>C015</t>
  </si>
  <si>
    <t>AYLIN DANELY MORENO DE JESUS</t>
  </si>
  <si>
    <t>Base 1650 Bono tareas 150. Bono ventas 200. Bono Mcia. 150.</t>
  </si>
  <si>
    <t>danelymoreno0253@gmail.com</t>
  </si>
  <si>
    <t>C016</t>
  </si>
  <si>
    <t>ROCIO CELESTE CHAVEZ LOPEZ</t>
  </si>
  <si>
    <t>C017</t>
  </si>
  <si>
    <t>ALMA ROSA ARAGON AGUIRRE</t>
  </si>
  <si>
    <t>C018</t>
  </si>
  <si>
    <t xml:space="preserve">ARELI GUADALUPE RIVERA BRITO </t>
  </si>
  <si>
    <t xml:space="preserve">Bono tareas 200. Bono ventas 300. Bono Mcia. 150. 2 semanas prueba </t>
  </si>
  <si>
    <t>C019</t>
  </si>
  <si>
    <t>DENISSE ALEJANDRA BERNAL MARQUEZ</t>
  </si>
  <si>
    <t>C020</t>
  </si>
  <si>
    <t>Bono tareas 200. Bono ventas Variable. Bono Mcia. 150.</t>
  </si>
  <si>
    <t>mariana</t>
  </si>
  <si>
    <t>MarianaN</t>
  </si>
  <si>
    <t>botellitamariana@gmail.com</t>
  </si>
  <si>
    <t>C021</t>
  </si>
  <si>
    <t xml:space="preserve">ROSA FLORES GUTIÉRREZ </t>
  </si>
  <si>
    <t xml:space="preserve">Bono tareas 200. Bono ventas 300. Bono Mcia. 150. 2 semanas prueba  Se le pagara por horas cuando vaya a curso a chihuahuhua sabado </t>
  </si>
  <si>
    <t>C022</t>
  </si>
  <si>
    <t>LOURDES JUDITH CHAVEZ MONTES</t>
  </si>
  <si>
    <t xml:space="preserve">Bono tareas 300. Bono ventas 450. Bono Mcia. 200. 2 semanas prueba </t>
  </si>
  <si>
    <t>C023</t>
  </si>
  <si>
    <t>LIZ DAENA RAMIREZ AVILA</t>
  </si>
  <si>
    <t>C024</t>
  </si>
  <si>
    <t>ISABEL CRIsTINA GARDEA OROZCO</t>
  </si>
  <si>
    <t>C025</t>
  </si>
  <si>
    <t>CINDY VIANEY MENDOZA GARIBAY</t>
  </si>
  <si>
    <t>C026</t>
  </si>
  <si>
    <t>SAMARA NATALY LOYA DURAN</t>
  </si>
  <si>
    <t>Bono tareas 150. Bono ventas 200. Bono Mcia. 150.</t>
  </si>
  <si>
    <t>varaiza</t>
  </si>
  <si>
    <t>Samara</t>
  </si>
  <si>
    <t>samaranatalyloya@gmail.com</t>
  </si>
  <si>
    <t>Determinado</t>
  </si>
  <si>
    <t>90 dias</t>
  </si>
  <si>
    <t>C027</t>
  </si>
  <si>
    <t>VALERIA HERNANDEZ ARAIZA</t>
  </si>
  <si>
    <t>ValeriaH</t>
  </si>
  <si>
    <t>alexcasillas1@hotmail.com</t>
  </si>
  <si>
    <t>C028</t>
  </si>
  <si>
    <t>JENNIFER PATIÑO SEPULVEDA</t>
  </si>
  <si>
    <t>bono tareas 300, bono meta 100% 400,  bono mcia tareas 200, bon o mcia meta 100% 200</t>
  </si>
  <si>
    <t xml:space="preserve">1 mes asegurados </t>
  </si>
  <si>
    <t>C029</t>
  </si>
  <si>
    <t>MARCO ANTONIO AGUIRRE OLIVAS</t>
  </si>
  <si>
    <t>marcusivan26072022@gmail.com</t>
  </si>
  <si>
    <t>30 dias</t>
  </si>
  <si>
    <t>Gestor de Cobranza</t>
  </si>
  <si>
    <t>C030</t>
  </si>
  <si>
    <t>VALERIA YAZMIN RIVERA ACOSTA</t>
  </si>
  <si>
    <t>Yazmin</t>
  </si>
  <si>
    <t>C031</t>
  </si>
  <si>
    <t>ADRIANA ABIGAIL HERNANDEZ TORRES</t>
  </si>
  <si>
    <t>Bono tareas 200</t>
  </si>
  <si>
    <t>Adriana</t>
  </si>
  <si>
    <t>C032</t>
  </si>
  <si>
    <t>KAREN ALEJANDRA LEZAMA CABALLERO</t>
  </si>
  <si>
    <t>Karen</t>
  </si>
  <si>
    <t>C033</t>
  </si>
  <si>
    <t>YOSELIN RUBI SALINAS ALVARADO</t>
  </si>
  <si>
    <t>Creador de Contenido</t>
  </si>
  <si>
    <t>C034</t>
  </si>
  <si>
    <t>NADIA DOMINGUEZ QUINTANA</t>
  </si>
  <si>
    <t>Nadia</t>
  </si>
  <si>
    <t>ventas</t>
  </si>
  <si>
    <t>C035</t>
  </si>
  <si>
    <t>dafne</t>
  </si>
  <si>
    <t>Dafne</t>
  </si>
  <si>
    <t>C036</t>
  </si>
  <si>
    <t>ALONDRA ITZEL DIAZ RAMIREZ</t>
  </si>
  <si>
    <t>Cajera</t>
  </si>
  <si>
    <t>alo</t>
  </si>
  <si>
    <t>Alondra</t>
  </si>
  <si>
    <t>C037</t>
  </si>
  <si>
    <t xml:space="preserve">ANDREA FRANCELY MORENO DE JESUS </t>
  </si>
  <si>
    <t>Francely</t>
  </si>
  <si>
    <t>C038</t>
  </si>
  <si>
    <t>JOBETH FABIOLA GODINA MORALES</t>
  </si>
  <si>
    <t>BONO MENSUAL 2000</t>
  </si>
  <si>
    <t>Coordinador Administrativo</t>
  </si>
  <si>
    <t>RAPO591124P95</t>
  </si>
  <si>
    <t>3 MESES</t>
  </si>
  <si>
    <t>C039</t>
  </si>
  <si>
    <t>ANAHI TREJO ZUBIA</t>
  </si>
  <si>
    <t>Practicas</t>
  </si>
  <si>
    <t>Anahi</t>
  </si>
  <si>
    <t>PRACTICAS</t>
  </si>
  <si>
    <t>C040</t>
  </si>
  <si>
    <t xml:space="preserve">DALIA ESQUIVEL DIAZ </t>
  </si>
  <si>
    <t>da</t>
  </si>
  <si>
    <t>C041</t>
  </si>
  <si>
    <t xml:space="preserve">ANA FABIOLA ROBLES LEYVA </t>
  </si>
  <si>
    <t xml:space="preserve">Sub Coordinadora Operativa </t>
  </si>
  <si>
    <t>C042</t>
  </si>
  <si>
    <t>Bono de tareas 200.</t>
  </si>
  <si>
    <t>vi</t>
  </si>
  <si>
    <t>C043</t>
  </si>
  <si>
    <t xml:space="preserve">KAREN PONCE MORALES </t>
  </si>
  <si>
    <t>C044</t>
  </si>
  <si>
    <t>ABIGAIL ELIZABETH RODRIGUEZ TREJO</t>
  </si>
  <si>
    <t>C045</t>
  </si>
  <si>
    <t>ANA LUISA QUIÑONES HERNANDEZ</t>
  </si>
  <si>
    <t>C046</t>
  </si>
  <si>
    <t>SARAHY LLAMAS ROMERO</t>
  </si>
  <si>
    <t>Bono de tareas 350.</t>
  </si>
  <si>
    <t>C047</t>
  </si>
  <si>
    <t xml:space="preserve">UNISES ORALIA ZUBIA VILLA </t>
  </si>
  <si>
    <t>Bono de tareas 450</t>
  </si>
  <si>
    <t>C048</t>
  </si>
  <si>
    <t>C049</t>
  </si>
  <si>
    <t>C050</t>
  </si>
  <si>
    <t>C051</t>
  </si>
  <si>
    <t>Loretta zapateria Internas</t>
  </si>
  <si>
    <t>Ventas Internas</t>
  </si>
  <si>
    <t>LrtVtasInternas</t>
  </si>
  <si>
    <t>C052</t>
  </si>
  <si>
    <t>ELVIA JANETH ORTIZ LARA</t>
  </si>
  <si>
    <t>comision garantizada por 3 meses</t>
  </si>
  <si>
    <t>C053</t>
  </si>
  <si>
    <t>DIANELY INOSTROZA PORTILLO</t>
  </si>
  <si>
    <t>C054</t>
  </si>
  <si>
    <t xml:space="preserve">OMAR ALBERTO CALDERON AVILA </t>
  </si>
  <si>
    <t xml:space="preserve">CANACO </t>
  </si>
  <si>
    <t>C055</t>
  </si>
  <si>
    <t xml:space="preserve">FATIMA MARGARITA CARRASCO ESCOBAR </t>
  </si>
  <si>
    <t>C056</t>
  </si>
  <si>
    <t xml:space="preserve">CARLOS ANDRES FLORES TREJO </t>
  </si>
  <si>
    <t>C057</t>
  </si>
  <si>
    <t xml:space="preserve">JESUS ERNESTO MORAKES MARTA </t>
  </si>
  <si>
    <t xml:space="preserve">LYFE </t>
  </si>
  <si>
    <t>C058</t>
  </si>
  <si>
    <t>ELVA PORTILLO GUTIERREZ</t>
  </si>
  <si>
    <t>C059</t>
  </si>
  <si>
    <t xml:space="preserve">ZIMRI XOCHITL ROMERO MEDINA </t>
  </si>
  <si>
    <t>C060</t>
  </si>
  <si>
    <t xml:space="preserve">THANIA CASAS BALIND </t>
  </si>
  <si>
    <t>C061</t>
  </si>
  <si>
    <t xml:space="preserve">ANA GUADALUPE GARCIA VAZQUEZ </t>
  </si>
  <si>
    <t>C062</t>
  </si>
  <si>
    <t xml:space="preserve">BRENDA ENRIQUEZ FAVELA </t>
  </si>
  <si>
    <t>C063</t>
  </si>
  <si>
    <t xml:space="preserve">YAZMIN ARIEL NAVARRO TONCHE </t>
  </si>
  <si>
    <t>C064</t>
  </si>
  <si>
    <t>DIANA GUADALUPE GONZALEZ ALVARADO</t>
  </si>
  <si>
    <t>% Carga</t>
  </si>
  <si>
    <t>Lun %</t>
  </si>
  <si>
    <t>Mar %</t>
  </si>
  <si>
    <t>Mié %</t>
  </si>
  <si>
    <t>Jue %</t>
  </si>
  <si>
    <t>Vie %</t>
  </si>
  <si>
    <t>Sáb %</t>
  </si>
  <si>
    <t>Dom %</t>
  </si>
  <si>
    <t>Puesto</t>
  </si>
  <si>
    <t>Salario Base</t>
  </si>
  <si>
    <t>Salario Neto</t>
  </si>
  <si>
    <t>$ horas extras</t>
  </si>
  <si>
    <t>Bono Tarea</t>
  </si>
  <si>
    <t>Concepto</t>
  </si>
  <si>
    <t>Sem</t>
  </si>
  <si>
    <t>Horas trab.</t>
  </si>
  <si>
    <t xml:space="preserve">Hrs Extra </t>
  </si>
  <si>
    <t xml:space="preserve"> Dias Festivo</t>
  </si>
  <si>
    <t>$ Dia Festivo</t>
  </si>
  <si>
    <t>BONOS EXTRAs</t>
  </si>
  <si>
    <t>Gasto</t>
  </si>
  <si>
    <t>Retenciones</t>
  </si>
  <si>
    <t>Ret INFONAVIT</t>
  </si>
  <si>
    <t>Comentarios</t>
  </si>
  <si>
    <t>Asesora Vtas</t>
  </si>
  <si>
    <t>Nomina</t>
  </si>
  <si>
    <t>Bono por eficiencia en revision de inventario</t>
  </si>
  <si>
    <t>bono por venta</t>
  </si>
  <si>
    <t/>
  </si>
  <si>
    <t>Bono por trabajo extra</t>
  </si>
  <si>
    <t>Vacaciones</t>
  </si>
  <si>
    <t xml:space="preserve">bono por eficiencia en inventario </t>
  </si>
  <si>
    <t>comision: $50 activacion / $90 6 pares picadilly</t>
  </si>
  <si>
    <t xml:space="preserve">Finiquito </t>
  </si>
  <si>
    <t xml:space="preserve">comision: 3 pares picadilly </t>
  </si>
  <si>
    <t>bono por coordinacion</t>
  </si>
  <si>
    <t>finiquito 1850</t>
  </si>
  <si>
    <t>comision por activacion de CD</t>
  </si>
  <si>
    <t xml:space="preserve">prestamo </t>
  </si>
  <si>
    <t>bono por faltante de inventario sin proceder</t>
  </si>
  <si>
    <t>ahorro</t>
  </si>
  <si>
    <t>1ahorro</t>
  </si>
  <si>
    <t xml:space="preserve">retencion de 300 prestamo y  400 adelanto de sueldo </t>
  </si>
  <si>
    <t>esta semana se le pago + 2 dias trabajados de la semana 26</t>
  </si>
  <si>
    <t>1</t>
  </si>
  <si>
    <t>ahorro y retencion de 300 prestamo- comicion por activacion y 2 ventas de melissa</t>
  </si>
  <si>
    <t>2no se retuvieron 300 prestamo</t>
  </si>
  <si>
    <t>bono de mcia por faltante de inventario sin proceder</t>
  </si>
  <si>
    <t>VALERIA MILLER MENDOZA</t>
  </si>
  <si>
    <t>2</t>
  </si>
  <si>
    <t>comisiones + bono coordinador</t>
  </si>
  <si>
    <t>bono 2 de melissa + comisiones</t>
  </si>
  <si>
    <t>comisiones + bono de coordinador</t>
  </si>
  <si>
    <t>comisiones</t>
  </si>
  <si>
    <t>Horas extra y bono comida + comisiones</t>
  </si>
  <si>
    <t>bono por revision +comisiones agosto</t>
  </si>
  <si>
    <t>Comision asegurada por ventas (ultima)</t>
  </si>
  <si>
    <t>bono por revision</t>
  </si>
  <si>
    <t>comisiones agosto</t>
  </si>
  <si>
    <t>permiso nino enfermo</t>
  </si>
  <si>
    <t>ausente por examen</t>
  </si>
  <si>
    <t>permiso</t>
  </si>
  <si>
    <t>comision x ventas de calzado con descuento</t>
  </si>
  <si>
    <t>activacion de 1 DV</t>
  </si>
  <si>
    <t xml:space="preserve">Se agregaron 4 horas mas por apertura de tienda el domingo 17 de sep </t>
  </si>
  <si>
    <t>bono por revision de mercancia</t>
  </si>
  <si>
    <t>bono por cobranza</t>
  </si>
  <si>
    <t>bono por 1 activacion DV</t>
  </si>
  <si>
    <t xml:space="preserve">bono x activacion + bono de comida </t>
  </si>
  <si>
    <t>bono x activacion 2 CD + comisiones septiembre</t>
  </si>
  <si>
    <t>Bono x 2 activaciones DV</t>
  </si>
  <si>
    <t>BONO TAREAS X SEM 41</t>
  </si>
  <si>
    <t xml:space="preserve">ultima retencion por prestamo y bono comida </t>
  </si>
  <si>
    <t>bono de tareas semana 42</t>
  </si>
  <si>
    <t xml:space="preserve">bono de tareas semana 42 y retencion por adelanto nomina </t>
  </si>
  <si>
    <t>adelanto de nomina</t>
  </si>
  <si>
    <t>BONO POR REVISION + BONO TAREAS SEMANA 43</t>
  </si>
  <si>
    <t>activacion de 1 DV (Alma Angelica Torres)</t>
  </si>
  <si>
    <t>retencion 100 chamarra + ahorro</t>
  </si>
  <si>
    <t>comisiones noviembre - 100 chamarra</t>
  </si>
  <si>
    <t>retencion 100 chamarra</t>
  </si>
  <si>
    <t>1retencion 100 chamarra</t>
  </si>
  <si>
    <t>retencion por adelanto de nomina</t>
  </si>
  <si>
    <t>2retencion por prestamo (500) y uniforme (100)</t>
  </si>
  <si>
    <t>retencion chamarra</t>
  </si>
  <si>
    <t>retencion infonavit + chamarra</t>
  </si>
  <si>
    <t>retencion 100 de chamarra + 500 prestamo / Bono por activacion 1 DV</t>
  </si>
  <si>
    <t>retencion chamarra y bono por activacion CD</t>
  </si>
  <si>
    <t>retencion chamarra y bono por activacion CD y revision</t>
  </si>
  <si>
    <t xml:space="preserve"> - retencion chamarra + bono ventas semana 46</t>
  </si>
  <si>
    <t>retencion chamarra + faltante</t>
  </si>
  <si>
    <t>retencion chamarra + bono parcial por tareas semana 48</t>
  </si>
  <si>
    <t>retencion chamarra + bono por tareas sem 48</t>
  </si>
  <si>
    <t>retencion chamarra y prestamo</t>
  </si>
  <si>
    <t>Aguinaldo</t>
  </si>
  <si>
    <t>comision noviembre</t>
  </si>
  <si>
    <t>comision noviembre + bono cobranza</t>
  </si>
  <si>
    <t>bono de tareas</t>
  </si>
  <si>
    <t xml:space="preserve">retencion chamarra + bono de ventas y tareas y 1er bono de mcia </t>
  </si>
  <si>
    <t>bono de ventas</t>
  </si>
  <si>
    <t>retencion prestamo</t>
  </si>
  <si>
    <t>4 bonos comida  21, 22, 23, 24)</t>
  </si>
  <si>
    <t>-retencion prestamo +bono comida 24</t>
  </si>
  <si>
    <t>bono  tareas sem 50 + bono comida</t>
  </si>
  <si>
    <t>bono  tareas sem 50</t>
  </si>
  <si>
    <t xml:space="preserve"> bono de ventas y tareas y 1er bono de mcia sem 50 - 150 retencion por faltante de 769 </t>
  </si>
  <si>
    <t xml:space="preserve"> bono de ventas y tareas y 1er bono de mcia sem 50 + bono comida</t>
  </si>
  <si>
    <t>bono de ventas proporcional a dias trabajados</t>
  </si>
  <si>
    <t>bono comida + tiempo extra</t>
  </si>
  <si>
    <t xml:space="preserve">retencion prestamo+ extra por hora de comida 23 </t>
  </si>
  <si>
    <t xml:space="preserve">bono tareas sem 51 + 3 HORAS DEL DOMINGO </t>
  </si>
  <si>
    <t>bono tareas sem 51 + HORA EXTRA SABADO</t>
  </si>
  <si>
    <t>bono tareas sem 51 (penalizado por no avisar al faltar)</t>
  </si>
  <si>
    <t>bono de revision + bono tareas sem 51</t>
  </si>
  <si>
    <t>bono tareas sem 51</t>
  </si>
  <si>
    <t xml:space="preserve">no se presento esta semana </t>
  </si>
  <si>
    <t>ultima retencion prestamo +  retencion infonavit  sem  50 y 51/ bono por activacion CD</t>
  </si>
  <si>
    <t>Bono ventas, tareas, mcia y bono por revision - 450  (2a retencion por un faltante totsl de 769)</t>
  </si>
  <si>
    <t xml:space="preserve">retencion infonavit sem 52 y 1 </t>
  </si>
  <si>
    <t>Comision por activacion CD</t>
  </si>
  <si>
    <t xml:space="preserve">bono por tareas -ultima retencion por faltante </t>
  </si>
  <si>
    <t>retencion por infonavit 2 y prestamo</t>
  </si>
  <si>
    <t>bono comida</t>
  </si>
  <si>
    <t>bono ventas</t>
  </si>
  <si>
    <t>comision por 3x2 + bono asegurado de tareas, ventas y mcia</t>
  </si>
  <si>
    <t>bono por tareas + bono asegurado de ventas y mcia</t>
  </si>
  <si>
    <t>retencion por infonavit 3 y prestamo / bono por activacion de DV</t>
  </si>
  <si>
    <t>Comision por 3x2 y descontinuado semana 3</t>
  </si>
  <si>
    <t>Bono tareas, ventas y mcia semana 3 / Retencion por faltante</t>
  </si>
  <si>
    <t>Bono tareas, ventas y mcia semana 3 +  bono promo 3x2</t>
  </si>
  <si>
    <t>Bono Tareas + bono promo 3x2</t>
  </si>
  <si>
    <t>Bono tareas, ventas y mcia semana 3 +bono revision</t>
  </si>
  <si>
    <t>Activacion 2 CD - Retencion de nomina semana 4</t>
  </si>
  <si>
    <t>Retencion de nomina semana 5</t>
  </si>
  <si>
    <t>Retencion de prestamo y CD</t>
  </si>
  <si>
    <t>Retencion de nomina semana 6 + 300 prestamo</t>
  </si>
  <si>
    <t xml:space="preserve">tiempo extra </t>
  </si>
  <si>
    <t>Retencion de prestamo y bono + tiempo extra 8 feb</t>
  </si>
  <si>
    <t>Bono ventas y tareas + prestamo de nomina</t>
  </si>
  <si>
    <t>Retencion de nomina semana 7 + 300 prestamo</t>
  </si>
  <si>
    <t>Retencion de prestamo + tiempo extra 14 febrero</t>
  </si>
  <si>
    <t>Bono ventas y tareas - retencion de adelanto nomina</t>
  </si>
  <si>
    <t>300 promotoria</t>
  </si>
  <si>
    <t>Retencion de prestamo 300</t>
  </si>
  <si>
    <t>bono revision</t>
  </si>
  <si>
    <t>Retencion de prestamo + tiempo extra 20 febrero</t>
  </si>
  <si>
    <t>bono ventas y tareas + revision</t>
  </si>
  <si>
    <t>bono tareas + revision</t>
  </si>
  <si>
    <t>Retencion de nomina semana 8 Y 9</t>
  </si>
  <si>
    <t>bono mensual- retencion por prestamo</t>
  </si>
  <si>
    <t>bono tareas + bono metas</t>
  </si>
  <si>
    <t>bonos asegurados 1 mes (2do)</t>
  </si>
  <si>
    <t>tiempo extra dia 7 mzo</t>
  </si>
  <si>
    <t>bono tareas</t>
  </si>
  <si>
    <t>tiempo extra dom 10 mzo + mitad bono ventas x no cumplir</t>
  </si>
  <si>
    <t>tiempo extra dia 13 mzo + bono metas + bono comida</t>
  </si>
  <si>
    <t>bono metas</t>
  </si>
  <si>
    <t>bono ventas + tareas</t>
  </si>
  <si>
    <t xml:space="preserve">bono por revision </t>
  </si>
  <si>
    <t>bono tareas - retencion por adelanto de nomina+bono revision</t>
  </si>
  <si>
    <t>bono ventas + tareas+bono revision</t>
  </si>
  <si>
    <t>bono tareas+bono revision</t>
  </si>
  <si>
    <t>bono ventas y tareas</t>
  </si>
  <si>
    <t>1bono de mes - retencion por prestamo y deuda CD</t>
  </si>
  <si>
    <t xml:space="preserve">bono tareas+bono ventas proporcional </t>
  </si>
  <si>
    <t>1bono ventas</t>
  </si>
  <si>
    <t>50 minutos extra</t>
  </si>
  <si>
    <t>bono proporcional tareas</t>
  </si>
  <si>
    <t>1bono tareas</t>
  </si>
  <si>
    <t>comisiones febrero y marzo</t>
  </si>
  <si>
    <t xml:space="preserve">comisiones marzo </t>
  </si>
  <si>
    <t>comisiones febrero + bono ventas+bono tareas</t>
  </si>
  <si>
    <t>(Se tomara viernes y sabado de vc 2023) (bono ventas y tareas)</t>
  </si>
  <si>
    <t xml:space="preserve"> bono ventas+bono tareas</t>
  </si>
  <si>
    <t>bono ventas¿ bon tareas</t>
  </si>
  <si>
    <t>bono comida+ bono tareas</t>
  </si>
  <si>
    <t xml:space="preserve">bono por venta y tareas y mcia </t>
  </si>
  <si>
    <t>activaciones / bono tareas</t>
  </si>
  <si>
    <t>bono proporcional de ventas</t>
  </si>
  <si>
    <t>bono aut por alex</t>
  </si>
  <si>
    <t>bono ventas ytareas y mcia</t>
  </si>
  <si>
    <t>bono ventas y tareas y mcia+ (comisiones abril y mayo)</t>
  </si>
  <si>
    <t>comisiones abril</t>
  </si>
  <si>
    <t>bono aut alex</t>
  </si>
  <si>
    <t>bono de tareas proporcional sem 24</t>
  </si>
  <si>
    <t>bono ventas+ bono tareas</t>
  </si>
  <si>
    <t>bono ventas+ bono revision</t>
  </si>
  <si>
    <t>bono ventas/tarea+ bono revision</t>
  </si>
  <si>
    <t>bono ventas proporcional + bono revision</t>
  </si>
  <si>
    <t>bono ventas proporcional</t>
  </si>
  <si>
    <t>bono tareas/comisiones</t>
  </si>
  <si>
    <t>bono tareas semana 26</t>
  </si>
  <si>
    <t>bono ventas y metas /bono comida + tiempo extra/ ausencia por vacaciones</t>
  </si>
  <si>
    <t>retencion x prestamo/ Ausencia por vacaciones</t>
  </si>
  <si>
    <t>Prestamo</t>
  </si>
  <si>
    <t>Prestamo aut Alex Gpo Whapp coord</t>
  </si>
  <si>
    <t xml:space="preserve">bono tareas metas </t>
  </si>
  <si>
    <t>bonos ventas</t>
  </si>
  <si>
    <t>bon ventas</t>
  </si>
  <si>
    <t>bono de tareas y comida</t>
  </si>
  <si>
    <t>comision por 3232 ronay 5.5 (2 pares negro y warm) y 3.5 (2 pares negro y warm) + bono comida</t>
  </si>
  <si>
    <t>bono de tareas + comision por 3232 Ronay natura negro</t>
  </si>
  <si>
    <t>Prima vacacional 25%</t>
  </si>
  <si>
    <t>activacion CD 25115 + bono ventas 2.0 art NV+bono tareas</t>
  </si>
  <si>
    <t>comision por ronay 3232 natura negro talla 5</t>
  </si>
  <si>
    <t>bono tareas y mcia</t>
  </si>
  <si>
    <t>comision por ronay 3232 natura negro talla 3 (400 como bono por pago de Cita)</t>
  </si>
  <si>
    <t xml:space="preserve">falta sabado 27 </t>
  </si>
  <si>
    <t>Finiquito</t>
  </si>
  <si>
    <t>bono tareas y ventas + 30 bono x 3x2</t>
  </si>
  <si>
    <t>bono x 2 ventas de 3x2</t>
  </si>
  <si>
    <t>vacaciones</t>
  </si>
  <si>
    <t>dia 2 y 3 agosto periodo vacacional</t>
  </si>
  <si>
    <t>-adelanto de sueldo + bono tareas</t>
  </si>
  <si>
    <t>Beca 2 mensualidades +bono tareas</t>
  </si>
  <si>
    <t>pago x 7 dias de vacaciones</t>
  </si>
  <si>
    <t>bono de ventas + cita</t>
  </si>
  <si>
    <t>Cobranza</t>
  </si>
  <si>
    <t>activacion de CD 25212 monto 4695 venta neta+bono tareas+bono ventas</t>
  </si>
  <si>
    <t>bono autorizado por alex</t>
  </si>
  <si>
    <t>bono por ventas y tareas</t>
  </si>
  <si>
    <t>retencion infonavit semana 32</t>
  </si>
  <si>
    <t>comisiones julio + bono comida lunes y miercoles</t>
  </si>
  <si>
    <t>comisiones julio</t>
  </si>
  <si>
    <t xml:space="preserve">comisiones julio </t>
  </si>
  <si>
    <t xml:space="preserve">retencion por falta </t>
  </si>
  <si>
    <t>ella no labora aquí monto se devolvio a Alex</t>
  </si>
  <si>
    <t>ausencia por vacaciones</t>
  </si>
  <si>
    <t>6infonavit sem 33 - retencion de sueldo por no presentarse</t>
  </si>
  <si>
    <t>Tiempo extra semana 33 y 34 (cubrio vacaciones Eli y descanso Mariana, y presento cierre mes y se quedo para supervisar al pintor)+ bonos tareas y ventas( NV 2.77 y 1.81)</t>
  </si>
  <si>
    <t>prestamo aut x alex</t>
  </si>
  <si>
    <t>Hora extra domingo + bonos ventas y tareas semana 33 y 34</t>
  </si>
  <si>
    <t>ausencia por vacaciones  hasta sabado</t>
  </si>
  <si>
    <t>bono por ventas NV 2.05  + comision por promocion 3x2 2 sem 34 y 2 sem 35+ bono por descontinuados+ bono tareas</t>
  </si>
  <si>
    <t>retencion prestamo + comision por promocion 3x2 1 sem 34 y 1 sem 35</t>
  </si>
  <si>
    <t xml:space="preserve">falta justificado por enfermedad hija </t>
  </si>
  <si>
    <t>bono de tareas+comision+bono coord</t>
  </si>
  <si>
    <t>retencion por prestamo (400) y 100 adelanto de sueldo + comision agosto</t>
  </si>
  <si>
    <t>ret x adelanto de nomina y pago cita + bono de ventas y tareas+pago de cita + comision agosto + bono mercancia agosto</t>
  </si>
  <si>
    <t>bono x venta descontinuado + bono tareas</t>
  </si>
  <si>
    <t>retencion x prestamo</t>
  </si>
  <si>
    <t>bono de tareas+comision por 3x2+activacion</t>
  </si>
  <si>
    <t xml:space="preserve">bono de tareas - retencion x adelanto de nomina y cita </t>
  </si>
  <si>
    <t>bono de tareas + bono 3x2 (2)+bono x revision+bono ventas (2.0 NV) + bono comida</t>
  </si>
  <si>
    <t>retencion x prestamo y adelanto nom +bono x revision+ bono comida</t>
  </si>
  <si>
    <t>activacion CD 25307 + bono tareas+bono x revision</t>
  </si>
  <si>
    <t>bono de coordinadora +tareas</t>
  </si>
  <si>
    <t>bono por promocion</t>
  </si>
  <si>
    <t>bono x activacion y tareas</t>
  </si>
  <si>
    <t>bono para estudios TP/TPT /cita psic. + bono promo 3x2+tareas</t>
  </si>
  <si>
    <t>bono tareas y bono promocion</t>
  </si>
  <si>
    <t xml:space="preserve">retencion por prestamo y adelanto / bono 900 por estudios medicos </t>
  </si>
  <si>
    <t>bono x activacion + bono tareas</t>
  </si>
  <si>
    <t>retencion por prestamo</t>
  </si>
  <si>
    <t>bono x ventas 2.19 NV+bono x activacion + bono tareas</t>
  </si>
  <si>
    <t>comision octubre+ bono tareas</t>
  </si>
  <si>
    <t>bono tareas semana 44</t>
  </si>
  <si>
    <t>bono x ventas y tareas</t>
  </si>
  <si>
    <t>bono x ventas y tareas+ comisiones oct</t>
  </si>
  <si>
    <t>comision octubre+bono perfume</t>
  </si>
  <si>
    <t>bono x ventas y tareas+ comisiones oct+ activacion CD</t>
  </si>
  <si>
    <t>pago de cita</t>
  </si>
  <si>
    <t xml:space="preserve">bono proporcional ventas </t>
  </si>
  <si>
    <t>aguinaldo pagado a 1 enero 2025</t>
  </si>
  <si>
    <t xml:space="preserve">retencion por chamarra </t>
  </si>
  <si>
    <t>retencion por chamarra / bono tareas activacion bono de mensualidad escuela</t>
  </si>
  <si>
    <t>ultima retencion por chamarra / bono ventas tareas y mcia</t>
  </si>
  <si>
    <t xml:space="preserve">ultima retencion por chamarra </t>
  </si>
  <si>
    <t>venta de perfume y bono extra</t>
  </si>
  <si>
    <t>PRIMER ABONO A PRESTAMO SOLICITADO EL MARTES 24/12/2024</t>
  </si>
  <si>
    <t>HRS EXTRA DEL DOM</t>
  </si>
  <si>
    <t>SE FUE TEMPRANO EL 26, NO TRABAJO EL 27 POR ENFERMEDAD</t>
  </si>
  <si>
    <t>FALTO EL 24 POR GOLPE CON EXTINTOR</t>
  </si>
  <si>
    <t>BONO DE META, BONO DE TARE, BONO DE MCIA, VACACIONES DEL 30 DIC/6 ENE</t>
  </si>
  <si>
    <t>SEGUNDO ABONO A PRESTAMO, COMISIONES NOVIEMBRE</t>
  </si>
  <si>
    <t>BONO POR TAREA</t>
  </si>
  <si>
    <t>com dic coord</t>
  </si>
  <si>
    <t>com dic av, tecrecer abono prestamo</t>
  </si>
  <si>
    <t>COLABORADOR MAS VALIOSO MES DIC. + com dic, bono meta sema, bono de tarea</t>
  </si>
  <si>
    <t>BONO POR BECA ESCOLAR, META, TAREAS, MERCANCIA, H.E JUEVES 16 DE ENERO</t>
  </si>
  <si>
    <t>ABONO DE PRESTAMO</t>
  </si>
  <si>
    <t>BONO POR META, BONO DE TAREAS, BONO DE MERCANCIA, ABONO A PRESTAMO</t>
  </si>
  <si>
    <t>BONO DE TAREA</t>
  </si>
  <si>
    <t>BONO DE MERCANCIA</t>
  </si>
  <si>
    <t>gratif</t>
  </si>
  <si>
    <t>H.E. JUEVES 23 Y SABADO 25</t>
  </si>
  <si>
    <t>BONO DE META, B. POR REVISION (540.00)</t>
  </si>
  <si>
    <t>BONO METAS, TAREA, MCIA, POR REVISION (390.00), ABONO PRESTAMO</t>
  </si>
  <si>
    <t>BONO MCIA</t>
  </si>
  <si>
    <t>BONO MENSUAL</t>
  </si>
  <si>
    <t>B TAREAS,2 HE LUNES 27, 2HE JUEVES 30, FESTIVO 3 DE FEB</t>
  </si>
  <si>
    <t>ABONO PRESTAMO</t>
  </si>
  <si>
    <t>ABONO PRESTAMO, B META, B TAREA, B MERCANCIA</t>
  </si>
  <si>
    <t>2HE MAR 4, 2HE JUE 6, 2HE VIE 7, B TAREAS, B MENSUAL, b comida</t>
  </si>
  <si>
    <t>ABONO A PRESTAMO</t>
  </si>
  <si>
    <t>30 MIN HE DOM 9, B TAREA, B META, B MCIA, ABONO A PRESTAMO</t>
  </si>
  <si>
    <t>PERIODO VACACIONAL DE 15/02/2025 A 28/02/2025 ABONO A PRESTAMO</t>
  </si>
  <si>
    <t>B MCIA</t>
  </si>
  <si>
    <t>B. TAREA, 2HE VIE 14, 3HE SAB 15, 4HE DOM 16, 2 P.U.</t>
  </si>
  <si>
    <t>B. META, ABONO PRESTAMO, 1HE JUE 13, 1HE VIE 14</t>
  </si>
  <si>
    <t>AUSENTE POR VACACIONES, DEPOSITO</t>
  </si>
  <si>
    <t>B. TAREAS, 2H.E. x dia DE LUN 17 A SAB 22</t>
  </si>
  <si>
    <t>4.HE. DOM 23</t>
  </si>
  <si>
    <t>AUSENTE POR VACACIONES HASTA EL DIA 01/03/2025, ABONO PRESTAMO</t>
  </si>
  <si>
    <t>B. TAREAS, B. COMIDA SABADO, 1 PAR UNIC, B. BECA ESCOLAR, 1.5 H.E LUN, 1 HE MAR, 1 HE MIE, 2HE JUE, 2 HE, VIE,2 HE SAB</t>
  </si>
  <si>
    <t>1HE POR DIA DE LUN-VIE, PAR UNIC</t>
  </si>
  <si>
    <t>B. TAREA, B. META, B. MCIA, ABONO PRESTAMO</t>
  </si>
  <si>
    <t>B. MCIA</t>
  </si>
  <si>
    <t>B. TAREAS, 2H.E JUE 06</t>
  </si>
  <si>
    <t>B. META</t>
  </si>
  <si>
    <t>B. TAREAS, ABONO PRESTAMO</t>
  </si>
  <si>
    <t>B. TAREAS, 2H.E. JUEVES 13, ACT CD</t>
  </si>
  <si>
    <t>PRIMA VACACIONAL 25%</t>
  </si>
  <si>
    <t>D.F. 17 MARZO, 30 MIN LUN 17, 2 H.E JUEVES 20, B. TAREAS</t>
  </si>
  <si>
    <t>B. META, ABONO PRESTAMO</t>
  </si>
  <si>
    <t>D.F. 17 MARZO, 30 MIN LUN 17, B. TAREAS, ABONO PRESTAMO, ADELANTO SUELDO</t>
  </si>
  <si>
    <t>B. MERCANCIA</t>
  </si>
  <si>
    <t>2H.E. JUEVES 27, B.TAREAS, B. BECA ESCOLAR, B. COLAB DEL MES</t>
  </si>
  <si>
    <t>B.META, ABONO PRESTAMO, ADELANTO DE NOMINA</t>
  </si>
  <si>
    <t>B.TAREAS, ABONO PRESTAMO, 8 PARES NIÑO</t>
  </si>
  <si>
    <t>B.MERCANCIA</t>
  </si>
  <si>
    <t>4H.E. 2 JUEVES 3, 2 VIE 4, B. TAREAS</t>
  </si>
  <si>
    <t>B.META, ABONO PRESTAMO</t>
  </si>
  <si>
    <t>B.TAREAS,2H.E MIERCOLES 9,2H.E JUE 10</t>
  </si>
  <si>
    <t>BONO DE TAREAS</t>
  </si>
  <si>
    <t>B.TAREAS, 2H.E. MIE 16 ABRIL, 2 ACTIV. 15%</t>
  </si>
  <si>
    <t>B.TAREAS</t>
  </si>
  <si>
    <t>B.MCIA</t>
  </si>
  <si>
    <t>B. TAREAS, 2H.E MIE. 23, 2H.E. JUEVES 24, B. COMIDA, B. ACTIVACION</t>
  </si>
  <si>
    <t>B. META, B. TAREAS, B. MERCANCIA, B. COLAB MAS VALIOSO</t>
  </si>
  <si>
    <t>FESTIVO 1 MAYO, B. TAREAS, ABONO PRESTAMO</t>
  </si>
  <si>
    <t>FESTIVO 1 MAYO, 1 H.E. LUNES 28 ABRIL, ABONO A PRESTAMO, AUSENTE POR INCAPACIDAD A PARTIR DEL 06 DE MAYO</t>
  </si>
  <si>
    <t>Incapacidad</t>
  </si>
  <si>
    <t xml:space="preserve">INCAPACIDAD 3 DIAS </t>
  </si>
  <si>
    <t>B. TAREAS, 2 DESC 30%</t>
  </si>
  <si>
    <t>B.TAREAS, 10 H.E, 2H.E POR DIA DE MARTES 06 A SABADO 10 DE MAYO, 6 PAR UNIC, 4 2X1.5, 7 50%,1 ACTIV. B. BECA ESCOLAR</t>
  </si>
  <si>
    <t>INCAPACIDAD</t>
  </si>
  <si>
    <t>B. TAREAS, DESCANSO LABORADO, 1 2X1.5,1 50%,6 PARES UNICOS</t>
  </si>
  <si>
    <t>B. TAREAS</t>
  </si>
  <si>
    <t>B. TAREAS, B. META, B. MCIA, ABONO PRESTAMO, 5 PARES UNICOS, 1H.E. LUN, 1.5 HE MART A VIERNES</t>
  </si>
  <si>
    <t>B. TAREAS, 1 30%, 5 50%, 2 2X1.5</t>
  </si>
  <si>
    <t>B. TAREAS, B. META, B.MCIA, 5 PARES UNIC, 4 2X1.5, 5H.E (2 LUN 19, 2 JUE 22, 1 VIE 23), ABONO PRESTAMO</t>
  </si>
  <si>
    <t>B. TAREAS, 1 30%, 2 50%</t>
  </si>
  <si>
    <t>B TAREAS</t>
  </si>
  <si>
    <t>B. TAREAS, B. COLAB. DEL MES, 1 ACTIV, 5 H.E. 2H.E. MIE 28. 1.5 H.E VIE 30. 1.5H.E SAB 31, ABONO PRESTAMO, B. BECA ESCOLAR</t>
  </si>
  <si>
    <t>B. TAREAS, 2 DESC 50%, REV TRAMPAS</t>
  </si>
  <si>
    <t>B. TAREAS, 4 H.E. 2H.E. JUEVES 05 JUN, 2H.E VIE 06 JUN, ABONO PRESTAMO</t>
  </si>
  <si>
    <t>B. TAREAS, 1 50%, 1 30%</t>
  </si>
  <si>
    <t>B. TAREAS, 1 ACTIVACION, 1 2X1.5, 1 30%, 1 50%, ABONO A PRESTAMO</t>
  </si>
  <si>
    <t>7 DIAS DE VACACIONES</t>
  </si>
  <si>
    <t>Prima Vacacional</t>
  </si>
  <si>
    <t>B. TAREAS, 1 2X1.5, 1 30%, 1 50%</t>
  </si>
  <si>
    <t>RETENCION DE FALTANTE NO RESUELTO</t>
  </si>
  <si>
    <t>B. TAREAS, 1 30%, 1 50%, 1 ACTIVACION 10%</t>
  </si>
  <si>
    <t>B. TAREAS, 1 H.E. SAB 21</t>
  </si>
  <si>
    <t>B. TAREAS, 2.5 H.E. 21 JUN, ABONO PRESTAMO, COLAB DEL MES</t>
  </si>
  <si>
    <t>B. TAREAS, 1 30%, 8 50%, 3 3x2</t>
  </si>
  <si>
    <t>B. TAREAS, 1 50%, 1 ACTIVACION 15%, 2 3x2</t>
  </si>
  <si>
    <t>B. TAREAS, 2 H.E. MAR 01 JUL, 3 30%, 3 50%, ABONO A PRESTAMO, B. BECA ESCOLAR</t>
  </si>
  <si>
    <t>B. META, B. TAREAS, B. MCIA, 2 3X2, 6 50%</t>
  </si>
  <si>
    <t>B. META SEM 26, B. TAREAS, B. MCIA, 1 30%, 2 50%</t>
  </si>
  <si>
    <t xml:space="preserve">B. TAREAS, 3 H.E.(2 17 JUL, 1 19 JUL) H.E., 1 30%, ABONO A PRESTAMO, </t>
  </si>
  <si>
    <t>B. TAREAS, 1 2X1, 1 50%, 1 30%</t>
  </si>
  <si>
    <t>Falto el viernes 25/07</t>
  </si>
  <si>
    <t>B. TAREAS, 1 2X1, 1 ACTIVACION 15% ($1898 COMPRA), $200 finiquito</t>
  </si>
  <si>
    <t>B. TAREAS 4 H.E.(2 25 JUL, 1 26 JUL) , ABONO A PRESTAMO, bono tareas extras admon</t>
  </si>
  <si>
    <t>P. 3 2X1, 1 30%</t>
  </si>
  <si>
    <t>B. TAREAS, 4 2X1, 1 3X2, bono extra productividad Almacen cafetera</t>
  </si>
  <si>
    <t>B. TAREAS, 2 H.E.(2 31 JUL) , P 3 2X1, 2 30%, 1 50%</t>
  </si>
  <si>
    <t>B. META P. 6 2X1, 2 30%, 4 3X2, 2 50%</t>
  </si>
  <si>
    <t>B. TAREAS,P 5 2X1, 1 3X2, 3 50%</t>
  </si>
  <si>
    <t xml:space="preserve">falto un dia </t>
  </si>
  <si>
    <t>B. TAREAS, 2 H.E.(2 7 AGOS) , P.1 2X1, 3 3X2,1 30%, 1 50%</t>
  </si>
  <si>
    <t>P.1 2X1, 0 3X2, 0 30%, 0 50%</t>
  </si>
  <si>
    <t>B. TAREAS,P. 1 2X1, 1 3X2, 1 30%, 1 50%</t>
  </si>
  <si>
    <t>B. META, B. MCIA B. TAREAS, 2 H.E.(2 14 AGOS) , P. 1 2X1, 0 3X2,0 30%, 0 50%</t>
  </si>
  <si>
    <t>B. META, P. 3 2X1, 3 3X2, 0 30%, 0 50%</t>
  </si>
  <si>
    <t>B.META, B.MECIA, B. TAREAS,P. 4 2X1, 0 3X2, 1 30%, 2 50%</t>
  </si>
  <si>
    <t>B. TAREAS, 4 H.E.(2 19 y 20 AGOS) , P. 0 2X1, 1 3X2, 0 30%, 0 50%</t>
  </si>
  <si>
    <t>B. META, P. 0 2X1, 2 3X2, 0 30%, 0 50%</t>
  </si>
  <si>
    <t>B.META, B.MECIA, B. TAREAS,P. 2 2X1, 0 3X2, 0 30%, 2 50%</t>
  </si>
  <si>
    <t>B. MECIA, B.META B. TAREAS, 4 H.E.(2 27 y 28 AGOS) , P. 0 2X1, 0 3X2, 1 30%, 2 50%</t>
  </si>
  <si>
    <t>COMISIONES MES AGOSTO, B. META, P. 0 2X1, 3 3X2, 1 30%, 0 50%</t>
  </si>
  <si>
    <t xml:space="preserve">COMISIONES MES AGOSTO, B.META, B.MECIA, B. TAREAS,P. 0 2X1, 0 3X2, 0 30%, 0 50% , -600 ADELANTO 05/09 </t>
  </si>
  <si>
    <t xml:space="preserve">FALTO 1 DIA </t>
  </si>
  <si>
    <t>B. TAREAS, 2 H.E.(3 SEP) , P. 0 2X1, 0 3X2, 0 30%, 1 50%</t>
  </si>
  <si>
    <t>B. META, P. 1 2X1, 2 3X2, 0 30%, 1 50%</t>
  </si>
  <si>
    <t xml:space="preserve">B. TAREAS,P. 1 2X1, 3 3X2, 1 30%, 0 50%  </t>
  </si>
  <si>
    <t>B.MECIA, B.META, B. TAREAS, 4 H.E.(11 Y 13 SEP) , P. 0 2X1, 1 3X2, 0 30%, 0 50%</t>
  </si>
  <si>
    <t>B. META, P. 2 2X1, 2 3X2, 0 30%, 0 50%</t>
  </si>
  <si>
    <t xml:space="preserve">B.MECIA, B. META, B. TAREAS,P. 0 2X1, 0 3X2, 2 30%, 0 50%, menos 200 adelanto </t>
  </si>
  <si>
    <t>B. TAREAS, 4 H.E.(17 Y 18 SEP) , P. 0 2X1, 0 3X2, 0 30%, 0 50%</t>
  </si>
  <si>
    <t>B. META, P. 1 2X1, 1 3X2, 1 30%, 0 50%</t>
  </si>
  <si>
    <t xml:space="preserve">B.MECIA, B. META, B. TAREAS,P. 1 2X1, 0 3X2, 0 30%, 0 50%, menos 400 adelanto, ACTIVACION 26394 </t>
  </si>
  <si>
    <t>B. TAREAS, 6 H.E.(24, 25 y 26 SEP) , P. 0 2X1, 0 3X2, 0 30%, 0 50%</t>
  </si>
  <si>
    <t>P. 1 2X1, 1 3X2, 0 30%, 0 50%</t>
  </si>
  <si>
    <t>B. TAREAS,P. 3 2X1, 0 3X2, 0 30%, 1 50%, activacion, - adelanto</t>
  </si>
  <si>
    <t>P. 0 2X1, 1 3X2, 0 30%, 1 50%, comisiones, ret. 1300 comisiones + 500 prestamo</t>
  </si>
  <si>
    <t>B. TAREAS,P. 0 2X1, 0 3X2, 0 30%, 0 50%, activacion $2998</t>
  </si>
  <si>
    <t>P. 0 2X1, 0 3X2, 2 30%, 0 50%</t>
  </si>
  <si>
    <t>,P. 0 2X1, 2 3X2, 0 30%, 0 50%, activacion $1848</t>
  </si>
  <si>
    <t>FINIQUITO , RETENCION DE SU CREDITO</t>
  </si>
  <si>
    <t>P. 1 2X1, 1 3X2, 2 30%, 0 50% ACTIVACION NV 43197  ($2,248.00 , 10%), Retenciones 500 prestamo y 500 adelanto</t>
  </si>
  <si>
    <t xml:space="preserve">P. 0 2X1, 0 3X2, 0 30%, 0 50%, </t>
  </si>
  <si>
    <t>ACTIVACION NV 43226 ($2,498.00 , 20%)</t>
  </si>
  <si>
    <t>P. 0 2X1, 0 3X2, 0 30%, 0 50% ACTIVACION NV 43277  ($3,896.00 , 15%),  ACTIVACION NV 43251  ($1,749.00 , 15%), Retenciones 500 prestamo</t>
  </si>
  <si>
    <t>P. 0 2X1, 0 3X2, 0 30%, 1 50%, PRIMA VACACIONAL ($925)</t>
  </si>
  <si>
    <t>B. Tareas</t>
  </si>
  <si>
    <t>B Tareas</t>
  </si>
  <si>
    <t>Ya no regreso por su pago</t>
  </si>
  <si>
    <t>P. 0 2X1, 1 3X2, 0 30%, 0 50% , Retenciones 500 prestamo</t>
  </si>
  <si>
    <t>B. MECIA, B TAREAS B.VENTASP. 0 2X1, 0 3X2, 0 30%, 0 50%</t>
  </si>
  <si>
    <t>P. 0 2X1, 0 3X2, 0 30%, 0 50% , Retenciones 500 prestamo</t>
  </si>
  <si>
    <t xml:space="preserve"> Retenciones 500 prestamo</t>
  </si>
  <si>
    <t>B. MECIA, B TAREAS B.VENTAS, DIA FESTIVI 17 NOV, ADELANTO $1500, se retiene bono de meta de 350</t>
  </si>
  <si>
    <t>B Tareas, Activacion (NV 43867, $1,598.00) 15%</t>
  </si>
  <si>
    <t>FINIQUITO</t>
  </si>
  <si>
    <t>B. Tareas, B Ventas</t>
  </si>
  <si>
    <t xml:space="preserve">Aguinaldo </t>
  </si>
  <si>
    <t>AGUINALDO</t>
  </si>
  <si>
    <t>B. Ventas  Retenciones 500 prestamo y 400 de adelanto</t>
  </si>
  <si>
    <t xml:space="preserve">B. Tareas, B Ventas, B Mcia </t>
  </si>
  <si>
    <t>AGUINALDO, Retencion por ISR ($88)</t>
  </si>
  <si>
    <t xml:space="preserve">Retencion por adelanto de Nomina </t>
  </si>
  <si>
    <t>VACACIONES 4TO AÑO (10 DIAS PENDINTES)</t>
  </si>
  <si>
    <t>AGUINALDO PRPOPORCIONAL 2025, MENOS $3,258 DEUDA CD</t>
  </si>
  <si>
    <t>VACACIONES 5TO AÑO</t>
  </si>
  <si>
    <t>PRIMA VACACIONAL 25% 5TO AÑO</t>
  </si>
  <si>
    <t>B. Tareas, Adelanto de Nomina</t>
  </si>
  <si>
    <t>B Tareas, B Ventas</t>
  </si>
  <si>
    <t>No se contempla el dia 23 de Diciembre</t>
  </si>
  <si>
    <t>B. Ventas,  Retenciones 500 prestamo, Promociones $4882 (10%)</t>
  </si>
  <si>
    <t xml:space="preserve">Vacaciones </t>
  </si>
  <si>
    <t>Vacaciones 7 dias (sueldo diario $342.85, del 26 dic al 4 enero, entra 5 de enero)</t>
  </si>
  <si>
    <t>B. Tareas, B. Ventas, Promociones $475 (10%)</t>
  </si>
  <si>
    <t>B. Tareas, Promociones $2249 (10%)</t>
  </si>
  <si>
    <t xml:space="preserve">B. Tareas, Promociones $959 (10%), Menos 4 hrs permiso sin goce </t>
  </si>
  <si>
    <t xml:space="preserve">B. Tareas, Promociones 384 (10%),  Menos 3.5 hrs permiso sin goce </t>
  </si>
  <si>
    <t xml:space="preserve">B. Ventas </t>
  </si>
  <si>
    <t xml:space="preserve">B. Tareas, 30 MIN DE RETRASO MIERCOLES 31, PERMISO SIN GOCE </t>
  </si>
  <si>
    <t>B. Tareas proporcional a hrs, B. Meta, (-2.5 hrs de permiso sin goce)</t>
  </si>
  <si>
    <t xml:space="preserve">Vacaciones 1 er año 2.33 Dias </t>
  </si>
  <si>
    <t>Prima Vacacional 1 er Año</t>
  </si>
  <si>
    <t>Aguinaldo Proporcional 2026</t>
  </si>
  <si>
    <t>(B. Ventas $100 sem 53 pend de entregar), Comisiones Ventas Diciembre (297 x $8)( Retenciones (500 prestamo y 500 adelanto 06/01/26)</t>
  </si>
  <si>
    <t>7 DIAS DE VACACIONES (la prima vacacional ya fue pagada)</t>
  </si>
  <si>
    <t>B. Tareas proporcional</t>
  </si>
  <si>
    <t>B. TAREAS, B. META (solo la mitad por indisciplina)</t>
  </si>
  <si>
    <t>B. META (solo la mitad por indisciplina), RETENCION PRESTAMO</t>
  </si>
  <si>
    <t>B. Tareas (solo la mitad por indisciplina)</t>
  </si>
  <si>
    <t>B. Tareas de la semana anterior</t>
  </si>
  <si>
    <t>Proporcional aguinaldo</t>
  </si>
  <si>
    <t>Proporcional Vacaciones, menos retencion de inventario</t>
  </si>
  <si>
    <t xml:space="preserve">Proporcional prima vaccacional </t>
  </si>
  <si>
    <t>Prestamo por Credito, Retencion por inventario.</t>
  </si>
  <si>
    <t>B. Tareas, Retencion por Inventario</t>
  </si>
  <si>
    <t>Retencion por inventario, Carta Copromiso, Bono al 50%</t>
  </si>
  <si>
    <t>B. Tareas, Retencion por Inventario.</t>
  </si>
  <si>
    <t>Bono de tareas,Retencion por inventario</t>
  </si>
  <si>
    <t xml:space="preserve"> Retencion por Inventario</t>
  </si>
  <si>
    <t>Bono de tareas,Retencion por inventario, Dia Festivo.</t>
  </si>
  <si>
    <t>Prestamo por Credito, Retencion por inventario, Retencion de Infonavit, $283.61, sin la retencion el sueldo neto seria $2050</t>
  </si>
  <si>
    <t xml:space="preserve">Retencion por Inventario, Sin bono de tareas por salir al 53% en Ventas </t>
  </si>
  <si>
    <t>Retencion por inventario</t>
  </si>
  <si>
    <t>Prestamo por Credito, Retencion por inventario</t>
  </si>
  <si>
    <t>Retencion por Inventario, B Tareas (70% en ventas)</t>
  </si>
  <si>
    <t>Vacaciones 7 dias (sueldo diario $317, del 23 feb al 2 marzo 2026, entra 3 de marzo, ya no se le debe nada 2026)</t>
  </si>
  <si>
    <t xml:space="preserve">Prestamo por Credito, Retencion por inventario, B Ventas </t>
  </si>
  <si>
    <t xml:space="preserve">Prestamo por Credito, Retencion por inventario, Retencion por prestamo </t>
  </si>
  <si>
    <t>Retencion por Inventario</t>
  </si>
  <si>
    <t>B. Tareas (descuento del 50% por indiciplina), Retencion por Inventario.</t>
  </si>
  <si>
    <t xml:space="preserve">Retencion por Inventario </t>
  </si>
  <si>
    <t>B. Tareas , Retencion por Inventario.</t>
  </si>
  <si>
    <t xml:space="preserve">Retencion por Inventario, faltante de $840 retencion del 50% restante </t>
  </si>
  <si>
    <t>Pago de Cuatro dias Laborados y uno de semana santa</t>
  </si>
  <si>
    <t xml:space="preserve">Prestamo por Credito, Retencion por inventario, Retencion por prestamo, Adelanto </t>
  </si>
  <si>
    <t>Retencion por Inventario, Bono de Tareas y Activacion de un credito 15%</t>
  </si>
  <si>
    <t>NO SE LE PAGO EL SABADO PASADO</t>
  </si>
  <si>
    <t>Retencion por Inventario, Bono de Tareas, Bono por meta</t>
  </si>
  <si>
    <t>B. Tareas , Retencion por Inventario, 1 hora extra</t>
  </si>
  <si>
    <t>Bono extra por capacitacion</t>
  </si>
  <si>
    <t>Bono de mercancia-desc prestamo</t>
  </si>
  <si>
    <t>Vino varios dias</t>
  </si>
  <si>
    <t>martes</t>
  </si>
  <si>
    <t>miércoles</t>
  </si>
  <si>
    <t>jueves</t>
  </si>
  <si>
    <t>viernes</t>
  </si>
  <si>
    <t>Automatica</t>
  </si>
  <si>
    <t>Si</t>
  </si>
  <si>
    <t>Estatus Tarea</t>
  </si>
  <si>
    <t>ID_Tarea</t>
  </si>
  <si>
    <t>Tipo_Frecuencia</t>
  </si>
  <si>
    <t>Regla_Frecuencia</t>
  </si>
  <si>
    <t>Duracion_Min</t>
  </si>
  <si>
    <t>Responsable_Tipo</t>
  </si>
  <si>
    <t>Generar</t>
  </si>
  <si>
    <t>Excluir_Festivos</t>
  </si>
  <si>
    <t>Generar_en_reporte</t>
  </si>
  <si>
    <t>Asignacion</t>
  </si>
  <si>
    <t>dia 10</t>
  </si>
  <si>
    <t>dia 19</t>
  </si>
  <si>
    <t>dia 20</t>
  </si>
  <si>
    <t>dia 24</t>
  </si>
  <si>
    <t>dia 25</t>
  </si>
  <si>
    <t>dia 26</t>
  </si>
  <si>
    <t>dia 27</t>
  </si>
  <si>
    <t>dia 29</t>
  </si>
  <si>
    <t>diario</t>
  </si>
  <si>
    <t>domingo</t>
  </si>
  <si>
    <t>lunes</t>
  </si>
  <si>
    <t>lunes a sabado</t>
  </si>
  <si>
    <t>lunes, miercoles, viernes</t>
  </si>
  <si>
    <t>martes, jueves</t>
  </si>
  <si>
    <t>martes, jueves, sabado</t>
  </si>
  <si>
    <t>sábado</t>
  </si>
  <si>
    <t>personalizada</t>
  </si>
  <si>
    <t>quincenal</t>
  </si>
  <si>
    <t>mensual</t>
  </si>
  <si>
    <t>bimestral</t>
  </si>
  <si>
    <t>semanal</t>
  </si>
  <si>
    <t>trimestral</t>
  </si>
  <si>
    <t>trimestral, primer lunes</t>
  </si>
  <si>
    <t>anual</t>
  </si>
  <si>
    <t>Etiquetas de fila</t>
  </si>
  <si>
    <t>Total general</t>
  </si>
  <si>
    <t xml:space="preserve">Totales Check Lista Caja </t>
  </si>
  <si>
    <t>Depurar Pagares Saldados</t>
  </si>
  <si>
    <t>Sugerir Art A Descontinuar</t>
  </si>
  <si>
    <t xml:space="preserve">Plantilla De Personal </t>
  </si>
  <si>
    <t xml:space="preserve">Promocion De Vales </t>
  </si>
  <si>
    <t xml:space="preserve">Resurtidos </t>
  </si>
  <si>
    <t xml:space="preserve">Videos Tv </t>
  </si>
  <si>
    <t xml:space="preserve">Formatos Disponibles </t>
  </si>
  <si>
    <t xml:space="preserve">Inspeccion Tienda </t>
  </si>
  <si>
    <t>Reporte De Activaciones De Cd Y Dv</t>
  </si>
  <si>
    <t>Solicitar Comisión Artículos De Promoción</t>
  </si>
  <si>
    <t>Reporte De Horas Extras</t>
  </si>
  <si>
    <t>Presupuesto De Venta Semanal (Lunes, Hrs Sac)</t>
  </si>
  <si>
    <t>Calca D Tallas En C/Zapato De Exhibición</t>
  </si>
  <si>
    <t>Acomodo Y Orden En Exhibiciones</t>
  </si>
  <si>
    <t>Evidencia De Aparadores</t>
  </si>
  <si>
    <t>Lista De Puntos Verdes Vendidos</t>
  </si>
  <si>
    <t>Reporte Traspasos X Devolver Y Recibir.</t>
  </si>
  <si>
    <t>Orden En Almacén</t>
  </si>
  <si>
    <t>Cajas En Almacén Sin Punto Verde O Tachado</t>
  </si>
  <si>
    <t>Cajas Maltratadas, Reparadas</t>
  </si>
  <si>
    <t>Cocina Limpia.</t>
  </si>
  <si>
    <t>Piso Limpio (Barrido/Trapeado)</t>
  </si>
  <si>
    <t>Pagares, Pagos De Dv Y Traspasos Archivados</t>
  </si>
  <si>
    <t>Sol. Cd/Lospi Autorizadas Archivadas</t>
  </si>
  <si>
    <t>Lospi Autorizada Modificado En Sist. A Loal</t>
  </si>
  <si>
    <t>Sol. Cd/Lospi Autorizadas En Lista De Difusión</t>
  </si>
  <si>
    <t>Notas Generales Capturadas</t>
  </si>
  <si>
    <t>Formatos Disponibles Crédito Dir. Y Buro De Credito (20/40)</t>
  </si>
  <si>
    <t>Transferencias Registradas En Sistema</t>
  </si>
  <si>
    <t>Mensajes De Whatsapp Respondidos</t>
  </si>
  <si>
    <t>Evaluación Cajero (# De Ine’S En Caja)</t>
  </si>
  <si>
    <t>Cambio En Fondo De Caja</t>
  </si>
  <si>
    <t>Revisión De Fondos De Caja</t>
  </si>
  <si>
    <t>Colaboradores Compartieron Estados</t>
  </si>
  <si>
    <t>Listas De Difusión Whatsapp</t>
  </si>
  <si>
    <t>Validar Que Cte. Reciba Lista De Difusión</t>
  </si>
  <si>
    <t>Cierre De Tienda</t>
  </si>
  <si>
    <t xml:space="preserve">Barrer Tienda Y Banqueta </t>
  </si>
  <si>
    <t xml:space="preserve">Barrer Y Traperar Bodega </t>
  </si>
  <si>
    <t xml:space="preserve">Supervisar Bodega / Area Del Punto </t>
  </si>
  <si>
    <t xml:space="preserve">Contestar Mensajes  De Whatsapp  Promotoria Y Publicidad </t>
  </si>
  <si>
    <t>Impresion/Depuracion De Relaciones Dia 8 Y 23</t>
  </si>
  <si>
    <t xml:space="preserve">Lavar Tapete De Afuera </t>
  </si>
  <si>
    <t xml:space="preserve">Limpiar Atrás De Los Muebles </t>
  </si>
  <si>
    <t>Limpiar Baño</t>
  </si>
  <si>
    <t>Limpiar Bolsas</t>
  </si>
  <si>
    <t>Limpiar Cajas Y Anaqueles De Polvo</t>
  </si>
  <si>
    <t xml:space="preserve">Limpiar Muebles Y Repisas </t>
  </si>
  <si>
    <t xml:space="preserve">Limpiar Sillones </t>
  </si>
  <si>
    <t>Limpiar Ventanas De Afuera</t>
  </si>
  <si>
    <t xml:space="preserve">Limpieza De Calzado </t>
  </si>
  <si>
    <t xml:space="preserve">Limpieza De Suelas </t>
  </si>
  <si>
    <t xml:space="preserve">Barrer Trapear Escalera </t>
  </si>
  <si>
    <t>Limpieza Oficina De Alex  Y Limpieza De Refri</t>
  </si>
  <si>
    <t xml:space="preserve">Limpieza Y Orden En Mostrador </t>
  </si>
  <si>
    <t xml:space="preserve">Rotar Mercancía De Exhibidores </t>
  </si>
  <si>
    <t>Subir Cortinas 6;00 Pm</t>
  </si>
  <si>
    <t xml:space="preserve">Archivar Solicitudes </t>
  </si>
  <si>
    <t xml:space="preserve">Computadoras Limpias </t>
  </si>
  <si>
    <t>Depuracion De Relaciones Saldadas</t>
  </si>
  <si>
    <t xml:space="preserve">Lavar Cintas Percudidas </t>
  </si>
  <si>
    <t>Recibí Libro De Entradas Y Salidas Del Mes</t>
  </si>
  <si>
    <t>Recibir Traspasos Pendientes</t>
  </si>
  <si>
    <t>Reporte Artículos Sin Foto</t>
  </si>
  <si>
    <t>Reporte De Metas</t>
  </si>
  <si>
    <t>Evaluación A Cajero (Sobrante En Caja)</t>
  </si>
  <si>
    <t>Control Y Planeación De Pagos</t>
  </si>
  <si>
    <t>Supervisar El Aroma En Piso De Venta</t>
  </si>
  <si>
    <t>Envio De Tareas Diarias A Alex 5:00</t>
  </si>
  <si>
    <t>Colaborador Mas Valioso / Vendedor Del Mes</t>
  </si>
  <si>
    <t>Programar Festejos (Aniversarios/Cumpleaños)</t>
  </si>
  <si>
    <t>Revisión De Tareas Variables Mensuales</t>
  </si>
  <si>
    <t>Presentar Control Semanal</t>
  </si>
  <si>
    <t>Auditar Notas De Venta</t>
  </si>
  <si>
    <t>Pago Honorarios (Mensual)</t>
  </si>
  <si>
    <t>Pago Imss (Mensual)</t>
  </si>
  <si>
    <t>Pago Isn (Mensual)</t>
  </si>
  <si>
    <t>Pago Impuestos Sat (Bimestral Olga)( Mensual Jaime)</t>
  </si>
  <si>
    <t>Requisición Mensual Surtida</t>
  </si>
  <si>
    <t>Reporte De Artículos Con Bajo Margen</t>
  </si>
  <si>
    <t>Pedidos Capturados</t>
  </si>
  <si>
    <t>Depurar Pedidos Incompletos Después De Información</t>
  </si>
  <si>
    <t>Actualizar Intereses En Crédito Directo</t>
  </si>
  <si>
    <t>Ajustar Líneas De Crédito</t>
  </si>
  <si>
    <t>Ultima Nota General En Blanco ___________</t>
  </si>
  <si>
    <t>Preparar Resurtido Niabbals</t>
  </si>
  <si>
    <t>Preparar Resurtido Perfumes Y Bodys</t>
  </si>
  <si>
    <t>Preparar Resurtido Bolsas Y Carteras</t>
  </si>
  <si>
    <t>Modificación De Precios Al Vender</t>
  </si>
  <si>
    <t>Revisión Extintores (Flecha En Área Verde)</t>
  </si>
  <si>
    <t>Bono Mercancía Colaboradores Lyfe / Canaco</t>
  </si>
  <si>
    <t>Preparar Y Organizar Revisión De Mercancía (Día 19)</t>
  </si>
  <si>
    <t>Enviar Mensaje Guía De Revisión Y Mcia A Descontinuar</t>
  </si>
  <si>
    <t>Confundir Zapatos (Día 20)</t>
  </si>
  <si>
    <t>Solicitar/Registrar Nc En Devoluciones Por Defecto</t>
  </si>
  <si>
    <t>Enviar Devoluciones Por Defecto, O Destruirlos</t>
  </si>
  <si>
    <t>Entrega De Siguiente Check List Coordinador / Corte Caja</t>
  </si>
  <si>
    <t>Total_Tareas</t>
  </si>
  <si>
    <t>Minutos_Día</t>
  </si>
  <si>
    <t>Cuenta de ID_Tarea</t>
  </si>
  <si>
    <t>Suma de Duracion_Min</t>
  </si>
  <si>
    <t>Sub Coordinadora</t>
  </si>
  <si>
    <t>KAREN ALEJANDRA DURAN REYES</t>
  </si>
  <si>
    <t>dia 20, dia 5</t>
  </si>
  <si>
    <t>dia 25, dia 11</t>
  </si>
  <si>
    <t>dia 8, dia 23</t>
  </si>
  <si>
    <t>dia 8</t>
  </si>
  <si>
    <t>ultimo dia del mes</t>
  </si>
  <si>
    <t>% Carga Tareas</t>
  </si>
  <si>
    <t>Minutos Objetivo</t>
  </si>
  <si>
    <t>Minutos Puesto Semana</t>
  </si>
  <si>
    <t>Suma % Puesto</t>
  </si>
  <si>
    <t>Cinthia</t>
  </si>
  <si>
    <t>Mariana</t>
  </si>
  <si>
    <t>Colaborador_Asignado</t>
  </si>
  <si>
    <t>Tipo_Asignacion</t>
  </si>
  <si>
    <t>Num_Candidatos</t>
  </si>
  <si>
    <t>Criticidad Operativa</t>
  </si>
  <si>
    <t>Crítica</t>
  </si>
  <si>
    <t>Importante</t>
  </si>
  <si>
    <t>Flexible</t>
  </si>
  <si>
    <t>Puede diferirse</t>
  </si>
  <si>
    <t>(Todas)</t>
  </si>
  <si>
    <t>Tareas</t>
  </si>
  <si>
    <t>Tipo de Responsable</t>
  </si>
  <si>
    <t>Exclusiva del puesto</t>
  </si>
  <si>
    <t>Compartida</t>
  </si>
  <si>
    <t>Cualquier colaborador</t>
  </si>
  <si>
    <t>Supervisor o superior</t>
  </si>
  <si>
    <t>dia 15</t>
  </si>
  <si>
    <t>Impresion Documento</t>
  </si>
  <si>
    <t xml:space="preserve">COrREO A SUPERVISOR </t>
  </si>
  <si>
    <t>dia 30</t>
  </si>
  <si>
    <t>Mensaje A Director</t>
  </si>
  <si>
    <t>Seguimiento Cobranza Dv</t>
  </si>
  <si>
    <t>Los dias 4 y 19 de cada mes se les envia foto de su relacion a las Dvs que tengan vales nuevo, los dias 5 y 20 de cada mes se les envia mensaje a todas las Dvs pendientes de pago notificandoles que ese es su ultimo dia con porcentaje del 15%</t>
  </si>
  <si>
    <t>Revisión De Mercancía</t>
  </si>
  <si>
    <t>dia 21, dia 22, dia 23</t>
  </si>
  <si>
    <t xml:space="preserve">Definir minutos por calculo de Subcoordinador </t>
  </si>
  <si>
    <t>Imagenes al grupo o Jotforms</t>
  </si>
  <si>
    <t>Reaccionar Publicación Fb Ig Tt</t>
  </si>
  <si>
    <t>Conciliación De Documentos Con Cash Planner</t>
  </si>
  <si>
    <t>Ultimo dia del mes</t>
  </si>
  <si>
    <t>Hacer Notas De Venta</t>
  </si>
  <si>
    <t>T209.5</t>
  </si>
  <si>
    <t>Planear Hacer Notas De Venta</t>
  </si>
  <si>
    <t xml:space="preserve"> pasar saldos a las notas, separar copias, verificar totales y enviar al contador.</t>
  </si>
  <si>
    <t>Desglosar las notas de venta de los depositos</t>
  </si>
  <si>
    <t>Pago De Agua</t>
  </si>
  <si>
    <t>Pago De Luz</t>
  </si>
  <si>
    <t>Pago De Telefono</t>
  </si>
  <si>
    <t>T006.1</t>
  </si>
  <si>
    <t>T006.2</t>
  </si>
  <si>
    <t>T006.3</t>
  </si>
  <si>
    <t>dia 31</t>
  </si>
  <si>
    <t>Programar Pagos Del Mes En Cash Planner Renta Dpto Alex</t>
  </si>
  <si>
    <t>Programar Pagos Del Mes En Cash Planner Imss Olga / Jaime</t>
  </si>
  <si>
    <t>Programar Pagos Del Mes En Cash Planner Isn Olga / Jaime</t>
  </si>
  <si>
    <t>Programar Pagos Del Mes En Cash Planner SAT Jaime / Olga</t>
  </si>
  <si>
    <t>Programar Pagos Del Mes En Cash Planner Honorarios Contador Olga / Jaime</t>
  </si>
  <si>
    <t>Cash Planner</t>
  </si>
  <si>
    <t>T204.1</t>
  </si>
  <si>
    <t>T204.2</t>
  </si>
  <si>
    <t>T204.3</t>
  </si>
  <si>
    <t>T204.4</t>
  </si>
  <si>
    <t>T204.5</t>
  </si>
  <si>
    <t>Mensual</t>
  </si>
  <si>
    <t>Seguimiento A Pedidos Por Recibir</t>
  </si>
  <si>
    <t>Cada mes se checa la programacion de pedidos, cuales estan por llegar o cuales estan ya vencidos y aun no llegan.</t>
  </si>
  <si>
    <t>Semanal</t>
  </si>
  <si>
    <t>Sabado</t>
  </si>
  <si>
    <t>Inspeccion en Archivero / Foto con fechas</t>
  </si>
  <si>
    <t>Inspeccion en Almacen / Fotos</t>
  </si>
  <si>
    <t>Revisar Y Cargar Lectores De Códigos para inventarios</t>
  </si>
  <si>
    <t>Sumar nts de venta una por una, checando que coincidan y no falte ninguna cantidad. Que coincidan con las facturas</t>
  </si>
  <si>
    <t>Revisión De Pares Confundidos</t>
  </si>
  <si>
    <t>Registrar Bajas Por Defectos</t>
  </si>
  <si>
    <t>Un dia antes del inventario se debera realizar una revision dejajo y detras de cada anaquel para descartar cajas tiradas. Se debera revisar que no halla cajas tiradas atras ni debajo de los anaqueles, esto previo a la lectura.</t>
  </si>
  <si>
    <t>Revisar Puntos Ciegos atrás De Anaquel a En Almacén</t>
  </si>
  <si>
    <t>Antes de iniciar inventario, el coordinador de sucursal deberá de pasar el libro de entrada y salidas con el total de artículos y accesorios que se recibieron durante el mes en curso al coordinador administrativo. Suma de todas las entradas de mcia * compra</t>
  </si>
  <si>
    <t>Inactiva</t>
  </si>
  <si>
    <t>Estatus</t>
  </si>
  <si>
    <t>Pregunta cerrada</t>
  </si>
  <si>
    <t>Papelería A Contador, Estado Cta, Notas Vta, $ Isn, Facturas Pagadas)</t>
  </si>
  <si>
    <t>dia 14</t>
  </si>
  <si>
    <t>Se baja el archivo del checador y se pasan los horarios a las listas de asistencia, se imprimen, se solicita a todos colaboradores firmar y se archivan. Impresion de formato de lista de asistencia, asegurarse que todos los colaboradores fimen, guardar en carpeta de listas de raya.</t>
  </si>
  <si>
    <t>Auditar Lista De Asistencia Olga / Jaime</t>
  </si>
  <si>
    <t>Auditar Lista De Raya Olga / Jaime</t>
  </si>
  <si>
    <t>Reunion Metas Comerciales</t>
  </si>
  <si>
    <t>Audio Reunion</t>
  </si>
  <si>
    <t>Reunión diaria, metas avances rezagfos metas espeficiacas</t>
  </si>
  <si>
    <t>Revisión Y Lectura De Inventario (Dia 27)</t>
  </si>
  <si>
    <t>Revision Marcas x Colaborador</t>
  </si>
  <si>
    <t xml:space="preserve">Reunion Cierre De Mes </t>
  </si>
  <si>
    <t>Cobranza Telefonica CD</t>
  </si>
  <si>
    <t>dia 27, dia 28, dia 4, dia 5, dia 14, dia 13, dia 20, dia 22, dia 11, dia 12, dia 26, dia 26, dia 30, dia 31</t>
  </si>
  <si>
    <t>dia 19, dia 4, dia 20, dia 21, dia 5, dia 3</t>
  </si>
  <si>
    <t>Debe empezar 4 dias antes de ada quincena y dar seguimiento hasta tener compromiso de cada cliente</t>
  </si>
  <si>
    <t>Cada quincena solicitar al equipo de marketing nuevos videos para tv de aparador</t>
  </si>
  <si>
    <t>Enviar ventas perdidas</t>
  </si>
  <si>
    <t>El coordinador debe enviar dormato vts perdidas llenado por colaborador</t>
  </si>
  <si>
    <t>Seguimiento Tareas Colaboradores</t>
  </si>
  <si>
    <t>Capacitacion equipo</t>
  </si>
  <si>
    <t>Reunión Acountability Coordinador 9:00am</t>
  </si>
  <si>
    <t># De Contactos Nuevos Por Vendedor</t>
  </si>
  <si>
    <t>Registro de Ventas Perdidas</t>
  </si>
  <si>
    <t>Cada quincena solicita la lista de exhibición y el martes manda evidencia (foto y total de pares exhibidos).</t>
  </si>
  <si>
    <t>Impresion Lista De Exhibición</t>
  </si>
  <si>
    <t>Jotform Lista de Exhibicion</t>
  </si>
  <si>
    <t>Identificar Art Con Foto Errónea</t>
  </si>
  <si>
    <t>Cajas De Punto Verde contadas vs Art en exhibicion</t>
  </si>
  <si>
    <t>Por puesto</t>
  </si>
  <si>
    <t>Fuera del area del punto no debera haber ninguna caja en el almacen que tenga un punto verde, este debera ser removido o tachado.  ALINEAR, GUARDAR ZAPATOS de AREA DEL PUNTO</t>
  </si>
  <si>
    <t>Revisión De Cortes</t>
  </si>
  <si>
    <t xml:space="preserve">Vendedores, cajero y coordinador deben registrar diariamente los nuevos contactos generados. Cada colaborador debera tener una meta operativa que consiste en agregar contactos nuevos a WhatsApp, esto con la intension de agragarlos a listas de difusion </t>
  </si>
  <si>
    <t>Debe mantener el mostrador limpio, ordenado y con los insumos necesarios. Orden y limpieza mostrador, accesorios acomodados y nada fuera de su lugar.</t>
  </si>
  <si>
    <t xml:space="preserve">Limpiar Espejos </t>
  </si>
  <si>
    <t>Martes, Jueves</t>
  </si>
  <si>
    <t>Aires apagados, tapete dentro de la tIenda,F.  Sacar Basura</t>
  </si>
  <si>
    <t>OTO a las 7:55 de Vidrio aparadores</t>
  </si>
  <si>
    <t>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t>
  </si>
  <si>
    <t>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t>
  </si>
  <si>
    <t>Revisar Lectores De Códigos</t>
  </si>
  <si>
    <t>Limpieza Profunda Sillones Jabon y Cepillo</t>
  </si>
  <si>
    <t>Asignar Responsable Redes Sociales Semana</t>
  </si>
  <si>
    <t>Cada Asesor de Ventas</t>
  </si>
  <si>
    <t>Revisar mi Zona de Exhibicion</t>
  </si>
  <si>
    <t>dia 9, dia 24</t>
  </si>
  <si>
    <t>Limpieza modulos y repisas</t>
  </si>
  <si>
    <t>dia 12</t>
  </si>
  <si>
    <t xml:space="preserve">Limpiar Ventanas De Adentro, muebles Aparador Y Piso Del Aparador </t>
  </si>
  <si>
    <t>Recuperar Acrilicos y ponerlos en su lugar</t>
  </si>
  <si>
    <t xml:space="preserve">Orden Clasificacion y depuracion de documentos en Organizador Blanco </t>
  </si>
  <si>
    <t>Marcas Agrupadas en Almacen</t>
  </si>
  <si>
    <t xml:space="preserve">El almacén deberá permanecer limpio y ordenado, siempre, ya que este facilita un servicio rápido y eficiente. El coordinador deberá enviar una foto del estado del almacén, los lunes o cuándo se le solicite. Cajas Fuera De Su Lugar </t>
  </si>
  <si>
    <t>Reparar Cajas Maltratadas</t>
  </si>
  <si>
    <t>Tableo De Cajas</t>
  </si>
  <si>
    <t>Proponer Calzado a Descuento</t>
  </si>
  <si>
    <t>Poner Alarma 8:00</t>
  </si>
  <si>
    <t>dia 13</t>
  </si>
  <si>
    <t>Re imprimir Etiquetas D/ Codigo De Barra Despegadas, Borrosas</t>
  </si>
  <si>
    <t>Reimprimir Etiquetas Codigo de barra erroneas</t>
  </si>
  <si>
    <t>Hacer Espacios en almacen</t>
  </si>
  <si>
    <t xml:space="preserve">Regar Arboles </t>
  </si>
  <si>
    <t>Se debera de revisar que no haya traspasos pendientes de recibir antes de iniciar la lectura de inventario. Recibir y devolver traspasos que hubo durante la semana</t>
  </si>
  <si>
    <t>dia 1, dia 2, dia 3, dia 4, dia 5, dia 15, dia 16, dia 17, dia 18, dia 19, dia 20</t>
  </si>
  <si>
    <t>Alto flujo de Transferencias</t>
  </si>
  <si>
    <t>Capturar lotes de Recepcion De Mercancia</t>
  </si>
  <si>
    <t>Validar INE's vs ventas con Vale y CD Vs Veriscan</t>
  </si>
  <si>
    <t>Realizar Depósitos Efectivo</t>
  </si>
  <si>
    <t>Solicitar Facturas Olga</t>
  </si>
  <si>
    <t>Solicitar Facturas Jaime</t>
  </si>
  <si>
    <t>Activacion De 2 Credito directos Por Semana</t>
  </si>
  <si>
    <t>Avances Solicitudes credito directo o DV Pendientes</t>
  </si>
  <si>
    <t>Criterio_Traslado</t>
  </si>
  <si>
    <t>Significado</t>
  </si>
  <si>
    <t>No mover</t>
  </si>
  <si>
    <t>Debe hacerse exactamente ese día</t>
  </si>
  <si>
    <t>Diferir siguiente hábil</t>
  </si>
  <si>
    <t>Si cae domingo/festivo, pasa al lunes</t>
  </si>
  <si>
    <t>Adelantar previo hábil</t>
  </si>
  <si>
    <t>Si cae domingo/festivo, pasa al viernes o sábado</t>
  </si>
  <si>
    <t>Se puede mover según carga</t>
  </si>
  <si>
    <t>Manual</t>
  </si>
  <si>
    <t>Dirección decide</t>
  </si>
  <si>
    <t>Fact. En Cash Planner</t>
  </si>
  <si>
    <t>Administración y Finanzas</t>
  </si>
  <si>
    <t>Inventarios</t>
  </si>
  <si>
    <t>Cobranza y Crédito</t>
  </si>
  <si>
    <t>Exhibición Visual</t>
  </si>
  <si>
    <t>Comercial y Ventas</t>
  </si>
  <si>
    <t>Caja</t>
  </si>
  <si>
    <t>Mantenimiento y Limpieza</t>
  </si>
  <si>
    <t>Auditoría</t>
  </si>
  <si>
    <t>Supervisión</t>
  </si>
  <si>
    <t>Tecnología</t>
  </si>
  <si>
    <t>Almacén</t>
  </si>
  <si>
    <t>Recursos Humanos</t>
  </si>
  <si>
    <t>Saldos En Bancos</t>
  </si>
  <si>
    <t>Enviar Fotos Lista De Exhibicion</t>
  </si>
  <si>
    <t>Lista De Raya Firmada Jaime Y Olga</t>
  </si>
  <si>
    <t>Lista De Asistencia Firmada Jaime Y Olga</t>
  </si>
  <si>
    <t>Reporte Semanal Asistencia Jaime Y Olga</t>
  </si>
  <si>
    <t>Solicitar Movs. Bancarios</t>
  </si>
  <si>
    <t>Preparar/Organizar Revisión De Mcia.</t>
  </si>
  <si>
    <t>Conciliar Apartados En Sistema Vs Físicos</t>
  </si>
  <si>
    <t>Atención al Cliente</t>
  </si>
  <si>
    <t>Abrochado De Correas Y Cintas</t>
  </si>
  <si>
    <t>Generar PreNomina</t>
  </si>
  <si>
    <t>Asignación Y Seguimiento Tareas Al Equipo</t>
  </si>
  <si>
    <t>Conteo Cpu’S Y Pantallas Tio Pepe</t>
  </si>
  <si>
    <t>Impacto Comercial</t>
  </si>
  <si>
    <t>Duración Estándar (min)</t>
  </si>
  <si>
    <t>Nivel de Automatización</t>
  </si>
  <si>
    <t>¿Genera Valor al Cliente?</t>
  </si>
  <si>
    <t>Valores</t>
  </si>
  <si>
    <t>Semiautomática</t>
  </si>
  <si>
    <t>Automática</t>
  </si>
  <si>
    <t>No parece importante...</t>
  </si>
  <si>
    <t>Ejemplo</t>
  </si>
  <si>
    <t>Operativo</t>
  </si>
  <si>
    <t>Servicio</t>
  </si>
  <si>
    <t>Inventario</t>
  </si>
  <si>
    <t>Administrativo</t>
  </si>
  <si>
    <t>Parámetro</t>
  </si>
  <si>
    <t>Valor</t>
  </si>
  <si>
    <t>Descripción</t>
  </si>
  <si>
    <t>Normal</t>
  </si>
  <si>
    <t>Sí</t>
  </si>
  <si>
    <t>Año Activo</t>
  </si>
  <si>
    <t>Año operativo</t>
  </si>
  <si>
    <t>Semana Activa</t>
  </si>
  <si>
    <t>Semana que se generará</t>
  </si>
  <si>
    <t>Fecha Inicio Semana</t>
  </si>
  <si>
    <t>Fecha Fin Semana</t>
  </si>
  <si>
    <t>Modo Operación</t>
  </si>
  <si>
    <t>Normal / Alta Venta / Inventario / Buen Fin / Fin de Mes</t>
  </si>
  <si>
    <t>Balancear Por</t>
  </si>
  <si>
    <t>Permitir Adelantar</t>
  </si>
  <si>
    <t>Permitir Diferir</t>
  </si>
  <si>
    <t>Ejecutar Flexibles</t>
  </si>
  <si>
    <t>Considerar Domingos</t>
  </si>
  <si>
    <t>No</t>
  </si>
  <si>
    <t>Capacidad Objetivo</t>
  </si>
  <si>
    <t>Tiempo Colchón</t>
  </si>
  <si>
    <t>Versión SGOL</t>
  </si>
  <si>
    <t>Última Actualización</t>
  </si>
  <si>
    <t>Control documental</t>
  </si>
  <si>
    <t>Versión</t>
  </si>
  <si>
    <t>Cambio</t>
  </si>
  <si>
    <t>Responsable</t>
  </si>
  <si>
    <t>Inicio arquitectura SGOL</t>
  </si>
  <si>
    <t>Separación del sistema operativo</t>
  </si>
  <si>
    <t>Alejandro</t>
  </si>
  <si>
    <t>ID_Regla</t>
  </si>
  <si>
    <t>Nombre Regla</t>
  </si>
  <si>
    <t>Condición</t>
  </si>
  <si>
    <t>Acción</t>
  </si>
  <si>
    <t>R001</t>
  </si>
  <si>
    <t>No generar tareas inactivas</t>
  </si>
  <si>
    <t>Estado ≠ Activa</t>
  </si>
  <si>
    <t>No generar</t>
  </si>
  <si>
    <t>Alta</t>
  </si>
  <si>
    <t>Regla base</t>
  </si>
  <si>
    <t>R002</t>
  </si>
  <si>
    <t>Respetar fecha inicio</t>
  </si>
  <si>
    <t>Fecha &lt; Fecha Inicio</t>
  </si>
  <si>
    <t>R003</t>
  </si>
  <si>
    <t>Respetar fecha fin</t>
  </si>
  <si>
    <t>Fecha &gt; Fecha Fin</t>
  </si>
  <si>
    <t>R004</t>
  </si>
  <si>
    <t>Excluir festivos</t>
  </si>
  <si>
    <t>Excluir_Festivos = Sí</t>
  </si>
  <si>
    <t>No generar en festivo</t>
  </si>
  <si>
    <t>R005</t>
  </si>
  <si>
    <t>Mover domingo</t>
  </si>
  <si>
    <t>Domingo y criterio traslado</t>
  </si>
  <si>
    <t>Adelantar o diferir</t>
  </si>
  <si>
    <t>R006</t>
  </si>
  <si>
    <t>Tarea flexible</t>
  </si>
  <si>
    <t>Modo operación = Alta Venta</t>
  </si>
  <si>
    <t>Posponer</t>
  </si>
  <si>
    <t>Media</t>
  </si>
  <si>
    <t>R007</t>
  </si>
  <si>
    <t>Tarea crítica</t>
  </si>
  <si>
    <t>Criticidad = Crítica</t>
  </si>
  <si>
    <t>Nunca mover</t>
  </si>
  <si>
    <t>R008</t>
  </si>
  <si>
    <t>Individual</t>
  </si>
  <si>
    <t>Tipo Responsable = Cada colaborador</t>
  </si>
  <si>
    <t>Duplicar tarea</t>
  </si>
  <si>
    <t>R009</t>
  </si>
  <si>
    <t>Tipo Responsable = Compartida</t>
  </si>
  <si>
    <t>Enviar a balanceador</t>
  </si>
  <si>
    <t>R010</t>
  </si>
  <si>
    <t>Exclusiva</t>
  </si>
  <si>
    <t>Tipo Responsable = Exclusiva</t>
  </si>
  <si>
    <t>Asignación directa</t>
  </si>
  <si>
    <t>DESCRIPCION</t>
  </si>
  <si>
    <t>Documento Referencia</t>
  </si>
  <si>
    <t>Proceso SGOL</t>
  </si>
  <si>
    <t>Requiere Evidencia</t>
  </si>
  <si>
    <t>Tipo Evidencia</t>
  </si>
  <si>
    <t>Riesgo por no hacerla</t>
  </si>
  <si>
    <t>KPI Relacionado</t>
  </si>
  <si>
    <t>Observaciones SGOL</t>
  </si>
  <si>
    <t>Val_ID</t>
  </si>
  <si>
    <t>Val_Duración</t>
  </si>
  <si>
    <t>Val_Frecuencia</t>
  </si>
  <si>
    <t>Val_Responsable</t>
  </si>
  <si>
    <t>Val_Clasificación</t>
  </si>
  <si>
    <t>Val_Fechas</t>
  </si>
  <si>
    <t>Val_Estatus</t>
  </si>
  <si>
    <t>Val_General</t>
  </si>
  <si>
    <t>Tipo Evidencia Sugerida</t>
  </si>
  <si>
    <t>KPI Sugerido</t>
  </si>
  <si>
    <t>Administración</t>
  </si>
  <si>
    <t>MAN-ADM-01</t>
  </si>
  <si>
    <t>Comprobante / Correo / WhatsApp</t>
  </si>
  <si>
    <t>Pagos a tiempo</t>
  </si>
  <si>
    <t>MAN-CAJ-01 / MAN-SYC-01</t>
  </si>
  <si>
    <t>Ticket / Corte / Foto / Formato</t>
  </si>
  <si>
    <t>Diferencias de caja</t>
  </si>
  <si>
    <t>Crédito y Cobranza</t>
  </si>
  <si>
    <t>MAN-DV-01 / MAN-POL-01</t>
  </si>
  <si>
    <t>Relación / Captura / Documento</t>
  </si>
  <si>
    <t>Recuperación / Activaciones</t>
  </si>
  <si>
    <t>MAN-INV-01 / MAN-AUD-01</t>
  </si>
  <si>
    <t>Foto / Reporte / Kardex</t>
  </si>
  <si>
    <t>Exactitud de inventario</t>
  </si>
  <si>
    <t>Exhibición</t>
  </si>
  <si>
    <t>MAN-EXH-01</t>
  </si>
  <si>
    <t>Foto / Jotform / Checklist</t>
  </si>
  <si>
    <t>Cumplimiento visual</t>
  </si>
  <si>
    <t>Inventarios / Almacén</t>
  </si>
  <si>
    <t>MAN-INV-01</t>
  </si>
  <si>
    <t>Foto / Checklist</t>
  </si>
  <si>
    <t>Orden de almacén</t>
  </si>
  <si>
    <t>Mantenimiento</t>
  </si>
  <si>
    <t>MAN-MNT-01</t>
  </si>
  <si>
    <t>Rutinas cumplidas</t>
  </si>
  <si>
    <t>Servicio al Cliente</t>
  </si>
  <si>
    <t>MCL-SC-02</t>
  </si>
  <si>
    <t>Registro / Encuesta / Observación</t>
  </si>
  <si>
    <t>CSAT / Servicio</t>
  </si>
  <si>
    <t>Comercial</t>
  </si>
  <si>
    <t>MCL-SC-02 / MAN-POL-01</t>
  </si>
  <si>
    <t>Reporte / Captura / Lista</t>
  </si>
  <si>
    <t>Ventas / Conversión</t>
  </si>
  <si>
    <t>Pendiente</t>
  </si>
  <si>
    <t>Foto / Captura / Publicación</t>
  </si>
  <si>
    <t>Publicaciones ejecutadas</t>
  </si>
  <si>
    <t>RIT-LOR-01 / MAN-POL-01</t>
  </si>
  <si>
    <t>Firma / Reporte / Archivo</t>
  </si>
  <si>
    <t>Asistencia / Cumplimiento</t>
  </si>
  <si>
    <t>Supervisión SGOL</t>
  </si>
  <si>
    <t>SGOL</t>
  </si>
  <si>
    <t>Checklist / Reporte / Foto</t>
  </si>
  <si>
    <t>Cumplimiento operativo</t>
  </si>
  <si>
    <t>Auditoría y Control</t>
  </si>
  <si>
    <t>MAN-AUD-01 / MAN-POL-01</t>
  </si>
  <si>
    <t>Reporte / Evidencia / Firma</t>
  </si>
  <si>
    <t>Incidencias corregidas</t>
  </si>
  <si>
    <t>Sistemas</t>
  </si>
  <si>
    <t>MAN-SYC-01</t>
  </si>
  <si>
    <t>Foto / Captura / Checklist</t>
  </si>
  <si>
    <t>Equipos funcionales</t>
  </si>
  <si>
    <t>ID_Tarea2</t>
  </si>
  <si>
    <t>Regla_Normalizada</t>
  </si>
  <si>
    <t>Dia_Normalizado</t>
  </si>
  <si>
    <t>Aplica_Diario</t>
  </si>
  <si>
    <t>Aplica_Semanal</t>
  </si>
  <si>
    <t>Aplica_Mensual</t>
  </si>
  <si>
    <t>Aplica_Personalizada</t>
  </si>
  <si>
    <t>Aplica_Ultimo_Dia</t>
  </si>
  <si>
    <t>Motivo_Generacion</t>
  </si>
  <si>
    <t>Generar_Final</t>
  </si>
  <si>
    <t>Comparacion_Generar</t>
  </si>
  <si>
    <t>Elegible</t>
  </si>
  <si>
    <t>Horas Base Semana</t>
  </si>
  <si>
    <t>Horas Disponibles</t>
  </si>
  <si>
    <t>Minutos Disponibles</t>
  </si>
  <si>
    <t>Minutos Asignados</t>
  </si>
  <si>
    <t>Minutos Libres</t>
  </si>
  <si>
    <t>% Utilización</t>
  </si>
  <si>
    <t>Estatus Capacidad</t>
  </si>
  <si>
    <t>PQ_ParametrosSGOL</t>
  </si>
  <si>
    <t>Validar Puesto</t>
  </si>
  <si>
    <t>Validar Turno</t>
  </si>
  <si>
    <t>Validar Capacidad</t>
  </si>
  <si>
    <t>Validar Activo</t>
  </si>
  <si>
    <t>Permitir Turno Cualquiera</t>
  </si>
  <si>
    <t>Modo Elegibilidad</t>
  </si>
  <si>
    <t>Estricto</t>
  </si>
  <si>
    <t>Estricto / Flexible</t>
  </si>
  <si>
    <t>Registrar Motivo No Elegible</t>
  </si>
  <si>
    <t>Tipo de dato</t>
  </si>
  <si>
    <t>Usado por</t>
  </si>
  <si>
    <t>General</t>
  </si>
  <si>
    <t>Número</t>
  </si>
  <si>
    <t>PQ_TareasGeneradas</t>
  </si>
  <si>
    <t>Automático</t>
  </si>
  <si>
    <t>Calculada automáticamente</t>
  </si>
  <si>
    <t>Lista</t>
  </si>
  <si>
    <t>Todo el SGOL</t>
  </si>
  <si>
    <t>Texto</t>
  </si>
  <si>
    <t>Versión del sistema</t>
  </si>
  <si>
    <t>(Fecha)</t>
  </si>
  <si>
    <t>Usuario Responsable</t>
  </si>
  <si>
    <t>Alejandro Casillas</t>
  </si>
  <si>
    <t>Responsable de la configuración</t>
  </si>
  <si>
    <t>Generación</t>
  </si>
  <si>
    <t>Sí/No</t>
  </si>
  <si>
    <t>Genera tareas flexibles</t>
  </si>
  <si>
    <t>Permite adelantar tareas</t>
  </si>
  <si>
    <t>Permite mover tareas vencidas</t>
  </si>
  <si>
    <t>Si no trabaja domingo mueve tareas</t>
  </si>
  <si>
    <t>Generar Reporte</t>
  </si>
  <si>
    <t>Capacidad</t>
  </si>
  <si>
    <t>Porcentaje</t>
  </si>
  <si>
    <t>Utilización objetivo</t>
  </si>
  <si>
    <t>PQ_CapacidadOperativa</t>
  </si>
  <si>
    <t>Reserva para atención e imprevistos</t>
  </si>
  <si>
    <t>Minutos Mínimos Libres</t>
  </si>
  <si>
    <t>Capacidad mínima para asignar</t>
  </si>
  <si>
    <t>PQ_Elegibilidad</t>
  </si>
  <si>
    <t>Redondear Minutos</t>
  </si>
  <si>
    <t>Evita decimales</t>
  </si>
  <si>
    <t>Elegibilidad</t>
  </si>
  <si>
    <t>Solo colaboradores activos</t>
  </si>
  <si>
    <t>Debe coincidir el puesto</t>
  </si>
  <si>
    <t>Debe coincidir el turno</t>
  </si>
  <si>
    <t>Si la tarea dice "Cualquiera"</t>
  </si>
  <si>
    <t>Debe tener minutos disponibles</t>
  </si>
  <si>
    <t>Validar Carga</t>
  </si>
  <si>
    <t>Validar Semana</t>
  </si>
  <si>
    <t>Balanceador</t>
  </si>
  <si>
    <t>Balancear Automáticamente</t>
  </si>
  <si>
    <t>Activa el balanceador</t>
  </si>
  <si>
    <t>Priorizar Críticas</t>
  </si>
  <si>
    <t>Atiende primero tareas críticas</t>
  </si>
  <si>
    <t>Rebalancear Excesos</t>
  </si>
  <si>
    <t>Redistribuye sobrecargas</t>
  </si>
  <si>
    <t>Mínimo Utilización</t>
  </si>
  <si>
    <t>Utilización mínima deseada</t>
  </si>
  <si>
    <t>Empatar Carga</t>
  </si>
  <si>
    <t>Balancea equitativamente</t>
  </si>
  <si>
    <t>Reportes</t>
  </si>
  <si>
    <t>Mostrar Minutos</t>
  </si>
  <si>
    <t>Mostrar % Utilización</t>
  </si>
  <si>
    <t>Incluye utilización</t>
  </si>
  <si>
    <t>Mostrar Responsable</t>
  </si>
  <si>
    <t>Muestra responsable</t>
  </si>
  <si>
    <t>Mostrar Motivo No Elegible</t>
  </si>
  <si>
    <t>Auditoría de elegibilidad</t>
  </si>
  <si>
    <t>Mostrar Tiempo Libre</t>
  </si>
  <si>
    <t>Muestra capacidad restante</t>
  </si>
  <si>
    <t>Exportar PDF</t>
  </si>
  <si>
    <t>Preparado para futuras versiones</t>
  </si>
  <si>
    <t>Registrar Bitácora</t>
  </si>
  <si>
    <t>Guarda cambios importantes</t>
  </si>
  <si>
    <t>Bitácora</t>
  </si>
  <si>
    <t>Registrar Usuario</t>
  </si>
  <si>
    <t>Guarda usuario que modificó</t>
  </si>
  <si>
    <t>Registrar Fecha</t>
  </si>
  <si>
    <t>Guarda fecha del cambio</t>
  </si>
  <si>
    <t>Registrar Versión</t>
  </si>
  <si>
    <t>Control de versiones</t>
  </si>
  <si>
    <t>Módulo</t>
  </si>
  <si>
    <t>SGOL-01 Configuración</t>
  </si>
  <si>
    <t>SGOL-04 Generación</t>
  </si>
  <si>
    <t>Gobierno</t>
  </si>
  <si>
    <t>SGOL-08 Balanceador</t>
  </si>
  <si>
    <t>SGOL-06 Capacidad</t>
  </si>
  <si>
    <t>SGOL-07 Elegibilidad</t>
  </si>
  <si>
    <t>SGOL-10 Reportes</t>
  </si>
  <si>
    <t>CFG-001</t>
  </si>
  <si>
    <t>CFG-002</t>
  </si>
  <si>
    <t>CFG-003</t>
  </si>
  <si>
    <t>CFG-004</t>
  </si>
  <si>
    <t>CFG-005</t>
  </si>
  <si>
    <t>CFG-006</t>
  </si>
  <si>
    <t>CFG-007</t>
  </si>
  <si>
    <t>CFG-008</t>
  </si>
  <si>
    <t>CFG-009</t>
  </si>
  <si>
    <t>Empresa</t>
  </si>
  <si>
    <t>Loretta Zapatería</t>
  </si>
  <si>
    <t>Empresa operada por el sistema</t>
  </si>
  <si>
    <t>CFG-010</t>
  </si>
  <si>
    <t>Moneda</t>
  </si>
  <si>
    <t>MXN</t>
  </si>
  <si>
    <t>Moneda base del sistema</t>
  </si>
  <si>
    <t>CFG-011</t>
  </si>
  <si>
    <t>Zona Horaria</t>
  </si>
  <si>
    <t>America/Chihuahua</t>
  </si>
  <si>
    <t>Zona horaria del sistema</t>
  </si>
  <si>
    <t>CFG-012</t>
  </si>
  <si>
    <t>Estado Sistema</t>
  </si>
  <si>
    <t>Desarrollo / Pruebas / Producción</t>
  </si>
  <si>
    <t>CFG-013</t>
  </si>
  <si>
    <t>CFG-014</t>
  </si>
  <si>
    <t>CFG-015</t>
  </si>
  <si>
    <t>CFG-016</t>
  </si>
  <si>
    <t>CFG-017</t>
  </si>
  <si>
    <t>Incluye tareas en reportes</t>
  </si>
  <si>
    <t>CFG-018</t>
  </si>
  <si>
    <t>Máximo Adelanto (días)</t>
  </si>
  <si>
    <t>Máximo de días para adelantar tareas</t>
  </si>
  <si>
    <t>CFG-019</t>
  </si>
  <si>
    <t>Máximo Diferimiento (días)</t>
  </si>
  <si>
    <t>Máximo de días para diferir tareas</t>
  </si>
  <si>
    <t>CFG-020</t>
  </si>
  <si>
    <t>CFG-021</t>
  </si>
  <si>
    <t>CFG-022</t>
  </si>
  <si>
    <t>CFG-023</t>
  </si>
  <si>
    <t>CFG-024</t>
  </si>
  <si>
    <t>CFG-025</t>
  </si>
  <si>
    <t>Base para calcular capacidad</t>
  </si>
  <si>
    <t>CFG-026</t>
  </si>
  <si>
    <t>CFG-027</t>
  </si>
  <si>
    <t>CFG-028</t>
  </si>
  <si>
    <t>CFG-029</t>
  </si>
  <si>
    <t>CFG-030</t>
  </si>
  <si>
    <t>CFG-031</t>
  </si>
  <si>
    <t>Respeta el porcentaje de carga semanal</t>
  </si>
  <si>
    <t>CFG-032</t>
  </si>
  <si>
    <t>Solo considera la semana activa</t>
  </si>
  <si>
    <t>CFG-033</t>
  </si>
  <si>
    <t>Guarda la causa del rechazo</t>
  </si>
  <si>
    <t>CFG-034</t>
  </si>
  <si>
    <t>CFG-035</t>
  </si>
  <si>
    <t>Prioridad de Validación</t>
  </si>
  <si>
    <t>Puesto→Turno→Capacidad</t>
  </si>
  <si>
    <t>Orden de evaluación</t>
  </si>
  <si>
    <t>CFG-036</t>
  </si>
  <si>
    <t>CFG-037</t>
  </si>
  <si>
    <t>CFG-038</t>
  </si>
  <si>
    <t>CFG-039</t>
  </si>
  <si>
    <t>CFG-040</t>
  </si>
  <si>
    <t>CFG-041</t>
  </si>
  <si>
    <t>CFG-042</t>
  </si>
  <si>
    <t>Criterio Desempate</t>
  </si>
  <si>
    <t>Menor Utilización</t>
  </si>
  <si>
    <t>Regla para empates</t>
  </si>
  <si>
    <t>CFG-043</t>
  </si>
  <si>
    <t>Incluye minutos</t>
  </si>
  <si>
    <t>CFG-044</t>
  </si>
  <si>
    <t>CFG-045</t>
  </si>
  <si>
    <t>CFG-046</t>
  </si>
  <si>
    <t>CFG-047</t>
  </si>
  <si>
    <t>CFG-048</t>
  </si>
  <si>
    <t>CFG-049</t>
  </si>
  <si>
    <t>CFG-050</t>
  </si>
  <si>
    <t>CFG-051</t>
  </si>
  <si>
    <t>CFG-052</t>
  </si>
  <si>
    <t>Columna1</t>
  </si>
  <si>
    <t>Columna2</t>
  </si>
  <si>
    <t>Columna3</t>
  </si>
  <si>
    <t>Columna4</t>
  </si>
  <si>
    <t>Columna5</t>
  </si>
  <si>
    <t>Columna6</t>
  </si>
  <si>
    <t>Observaciones Técnicas</t>
  </si>
  <si>
    <t>CAT_ProcesosSGOL</t>
  </si>
  <si>
    <t>Orden Evaluación</t>
  </si>
  <si>
    <t>Implementada</t>
  </si>
  <si>
    <t>Consulta Responsable</t>
  </si>
  <si>
    <t>Estado &lt;&gt; Activa</t>
  </si>
  <si>
    <t>Modo Operación = Alta Venta</t>
  </si>
  <si>
    <t>Responsable individual</t>
  </si>
  <si>
    <t>Tipo Responsable = Individual</t>
  </si>
  <si>
    <t>Responsable compartido</t>
  </si>
  <si>
    <t>Responsable exclusivo</t>
  </si>
  <si>
    <t>R011</t>
  </si>
  <si>
    <t>Validar puesto</t>
  </si>
  <si>
    <t>Puesto coincide</t>
  </si>
  <si>
    <t>R012</t>
  </si>
  <si>
    <t>Validar turno</t>
  </si>
  <si>
    <t>Turno coincide o Cualquiera</t>
  </si>
  <si>
    <t>R013</t>
  </si>
  <si>
    <t>Validar capacidad</t>
  </si>
  <si>
    <t>Minutos disponibles suficientes</t>
  </si>
  <si>
    <t>R014</t>
  </si>
  <si>
    <t>Validar colaborador activo</t>
  </si>
  <si>
    <t>Activo = Sí</t>
  </si>
  <si>
    <t>R015</t>
  </si>
  <si>
    <t>Validar carga semanal</t>
  </si>
  <si>
    <t>% carga disponible</t>
  </si>
  <si>
    <t>R016</t>
  </si>
  <si>
    <t>Balancear por minutos</t>
  </si>
  <si>
    <t>Balancear Por = Minutos</t>
  </si>
  <si>
    <t>Balancear minutos</t>
  </si>
  <si>
    <t>R017</t>
  </si>
  <si>
    <t>Balancear por cantidad</t>
  </si>
  <si>
    <t>Balancear Por = Número Tareas</t>
  </si>
  <si>
    <t>Balancear tareas</t>
  </si>
  <si>
    <t>R018</t>
  </si>
  <si>
    <t>Respetar utilización máxima</t>
  </si>
  <si>
    <t>Utilización &gt; Máximo</t>
  </si>
  <si>
    <t>No asignar</t>
  </si>
  <si>
    <t>R019</t>
  </si>
  <si>
    <t>Respetar utilización mínima</t>
  </si>
  <si>
    <t>Utilización &lt; Mínimo</t>
  </si>
  <si>
    <t>Priorizar asignación</t>
  </si>
  <si>
    <t>R020</t>
  </si>
  <si>
    <t>Empatar carga</t>
  </si>
  <si>
    <t>Utilización igual</t>
  </si>
  <si>
    <t>Seleccionar menor carga histórica</t>
  </si>
  <si>
    <t>Baja</t>
  </si>
  <si>
    <t>R021</t>
  </si>
  <si>
    <t>Registrar motivo no elegible</t>
  </si>
  <si>
    <t>No cumple una regla</t>
  </si>
  <si>
    <t>Registrar motivo</t>
  </si>
  <si>
    <t>R022</t>
  </si>
  <si>
    <t>Registrar asignación</t>
  </si>
  <si>
    <t>Tarea asignada</t>
  </si>
  <si>
    <t>Registrar evento</t>
  </si>
  <si>
    <t>PQ_AsignacionFinal</t>
  </si>
  <si>
    <t>SGOL-09 Asignación Final</t>
  </si>
  <si>
    <t>R023</t>
  </si>
  <si>
    <t>Registrar cambios configuración</t>
  </si>
  <si>
    <t>Cambio en CFG_Sistema</t>
  </si>
  <si>
    <t>SGOL_Log</t>
  </si>
  <si>
    <t>R024</t>
  </si>
  <si>
    <t>Validar generación reporte</t>
  </si>
  <si>
    <t>Generar_en_reporte = Sí</t>
  </si>
  <si>
    <t>Incluir en reporte</t>
  </si>
  <si>
    <t>Reporte Semanal</t>
  </si>
  <si>
    <t>R025</t>
  </si>
  <si>
    <t>Omitir tareas sin reporte</t>
  </si>
  <si>
    <t>Generar_en_reporte = No</t>
  </si>
  <si>
    <t>Excluir reporte</t>
  </si>
  <si>
    <t>ID_Puesto</t>
  </si>
  <si>
    <t>Área</t>
  </si>
  <si>
    <t>Nivel</t>
  </si>
  <si>
    <t>Puede Supervisar</t>
  </si>
  <si>
    <t>Observaciones</t>
  </si>
  <si>
    <t>P001</t>
  </si>
  <si>
    <t>Dirección</t>
  </si>
  <si>
    <t>Dirección general</t>
  </si>
  <si>
    <t>P002</t>
  </si>
  <si>
    <t>Operación</t>
  </si>
  <si>
    <t>Supervisión operativa</t>
  </si>
  <si>
    <t>P003</t>
  </si>
  <si>
    <t>Administración y soporte</t>
  </si>
  <si>
    <t>P004</t>
  </si>
  <si>
    <t>Piso de venta</t>
  </si>
  <si>
    <t>P005</t>
  </si>
  <si>
    <t>Caja y cobro</t>
  </si>
  <si>
    <t>P006</t>
  </si>
  <si>
    <t>Seguimiento de crédito</t>
  </si>
  <si>
    <t>P007</t>
  </si>
  <si>
    <t>Inventario y acomodo</t>
  </si>
  <si>
    <t>ID_Turno</t>
  </si>
  <si>
    <t>Hora Inicio</t>
  </si>
  <si>
    <t>Hora Fin</t>
  </si>
  <si>
    <t>TR001</t>
  </si>
  <si>
    <t>Turno inicial</t>
  </si>
  <si>
    <t>TR002</t>
  </si>
  <si>
    <t>Turno final</t>
  </si>
  <si>
    <t>TR003</t>
  </si>
  <si>
    <t>Puede asignarse a cualquier turno</t>
  </si>
  <si>
    <t>TR004</t>
  </si>
  <si>
    <t>Para tareas administrativas</t>
  </si>
  <si>
    <t>TR005</t>
  </si>
  <si>
    <t>Jornada Completa</t>
  </si>
  <si>
    <t>Uso especial</t>
  </si>
  <si>
    <t>ID_Frecuencia</t>
  </si>
  <si>
    <t>Frecuencia</t>
  </si>
  <si>
    <t>Requiere Regla</t>
  </si>
  <si>
    <t>F001</t>
  </si>
  <si>
    <t>Se genera todos los días hábiles configurados</t>
  </si>
  <si>
    <t>F002</t>
  </si>
  <si>
    <t>Se genera una vez por semana según día definido</t>
  </si>
  <si>
    <t>F003</t>
  </si>
  <si>
    <t>Se genera una vez por mes según día definido</t>
  </si>
  <si>
    <t>F004</t>
  </si>
  <si>
    <t>Se genera en ciclos quincenales</t>
  </si>
  <si>
    <t>F005</t>
  </si>
  <si>
    <t>Se genera según regla escrita en ReglaFrecuencia</t>
  </si>
  <si>
    <t>F006</t>
  </si>
  <si>
    <t>Se genera cada dos meses</t>
  </si>
  <si>
    <t>F007</t>
  </si>
  <si>
    <t>Se genera cada tres meses</t>
  </si>
  <si>
    <t>F008</t>
  </si>
  <si>
    <t>Se genera una vez al año</t>
  </si>
  <si>
    <t>ID_CAT</t>
  </si>
  <si>
    <t>Nombre Tabla</t>
  </si>
  <si>
    <t>Hoja</t>
  </si>
  <si>
    <t>Utilizado por</t>
  </si>
  <si>
    <t>CAT-001</t>
  </si>
  <si>
    <t>tblCAT_Puestos</t>
  </si>
  <si>
    <t>CAT_SGOL</t>
  </si>
  <si>
    <t>Catálogo de puestos</t>
  </si>
  <si>
    <t>CAT-002</t>
  </si>
  <si>
    <t>tblCAT_Turnos</t>
  </si>
  <si>
    <t>Catálogo de turnos</t>
  </si>
  <si>
    <t>CAT-003</t>
  </si>
  <si>
    <t>tblCAT_Frecuencias</t>
  </si>
  <si>
    <t>Catálogo de frecuencias</t>
  </si>
  <si>
    <t>CAT-004</t>
  </si>
  <si>
    <t>tblCAT_Criticidad</t>
  </si>
  <si>
    <t>Catálogo de criticidad</t>
  </si>
  <si>
    <t>Planeado</t>
  </si>
  <si>
    <t>CAT-005</t>
  </si>
  <si>
    <t>tblCAT_Evidencias</t>
  </si>
  <si>
    <t>Catálogo de evidencias</t>
  </si>
  <si>
    <t>CAT-006</t>
  </si>
  <si>
    <t>tblCAT_KPI</t>
  </si>
  <si>
    <t>Catálogo de indicadores</t>
  </si>
  <si>
    <t>CAT-007</t>
  </si>
  <si>
    <t>tblCAT_ModosOperacion</t>
  </si>
  <si>
    <t>Modos de operación del sistema</t>
  </si>
  <si>
    <t>Generador</t>
  </si>
  <si>
    <t>CAT-008</t>
  </si>
  <si>
    <t>tblCAT_TiposResponsable</t>
  </si>
  <si>
    <t>Tipos de responsable</t>
  </si>
  <si>
    <t>CAT-009</t>
  </si>
  <si>
    <t>tblCAT_Catalogos</t>
  </si>
  <si>
    <t>Inventario maestro de catálogos</t>
  </si>
  <si>
    <t>Documentación</t>
  </si>
  <si>
    <t>CFG-053</t>
  </si>
  <si>
    <t>Prioridad Orden Tareas</t>
  </si>
  <si>
    <t>Crítica→Horario→Pequeñas→Largas</t>
  </si>
  <si>
    <t>Orden oficial de asignación de tareas</t>
  </si>
  <si>
    <t>VBA_Balanceador</t>
  </si>
  <si>
    <t>CFG-054</t>
  </si>
  <si>
    <t>Priorizar Apertura en Cualquiera</t>
  </si>
  <si>
    <t>CFG-055</t>
  </si>
  <si>
    <t>Rotar Tareas Repetidas</t>
  </si>
  <si>
    <t>CFG-056</t>
  </si>
  <si>
    <t>Reserva Servicio Día Normal</t>
  </si>
  <si>
    <t>CFG-057</t>
  </si>
  <si>
    <t>Reserva Servicio Quincena</t>
  </si>
  <si>
    <t>CFG-058</t>
  </si>
  <si>
    <t>Carga Operativa Máxima Normal</t>
  </si>
  <si>
    <t>CFG-059</t>
  </si>
  <si>
    <t>Carga Operativa Máxima Quincena</t>
  </si>
  <si>
    <t>CFG-060</t>
  </si>
  <si>
    <t>Días Quincena</t>
  </si>
  <si>
    <t>1-5;15-20</t>
  </si>
  <si>
    <t>CFG-061</t>
  </si>
  <si>
    <t>Reporte No Asignadas</t>
  </si>
  <si>
    <t>CFG-062</t>
  </si>
  <si>
    <t>Permitir Reasignación Manual</t>
  </si>
  <si>
    <t>R026</t>
  </si>
  <si>
    <t>Priorizar tareas críticas</t>
  </si>
  <si>
    <t>Asignar primero</t>
  </si>
  <si>
    <t>Regla confirmada por Dirección</t>
  </si>
  <si>
    <t>R027</t>
  </si>
  <si>
    <t>Priorizar horario específico</t>
  </si>
  <si>
    <t>TurnoRequerido &lt;&gt; Cualquiera</t>
  </si>
  <si>
    <t>Asignar después de críticas</t>
  </si>
  <si>
    <t>R028</t>
  </si>
  <si>
    <t>Priorizar tareas pequeñas</t>
  </si>
  <si>
    <t>Duración menor</t>
  </si>
  <si>
    <t>Asignar antes que tareas largas</t>
  </si>
  <si>
    <t>R029</t>
  </si>
  <si>
    <t>Dejar tareas largas al final</t>
  </si>
  <si>
    <t>Duración mayor</t>
  </si>
  <si>
    <t>Asignar al final</t>
  </si>
  <si>
    <t>R030</t>
  </si>
  <si>
    <t>Priorizar puesto correcto</t>
  </si>
  <si>
    <t>Puesto candidato coincide</t>
  </si>
  <si>
    <t>Elegir primero</t>
  </si>
  <si>
    <t>R031</t>
  </si>
  <si>
    <t>Priorizar mayor capacidad libre</t>
  </si>
  <si>
    <t>Minutos libres mayor</t>
  </si>
  <si>
    <t>Elegir candidato con más minutos libres</t>
  </si>
  <si>
    <t>R032</t>
  </si>
  <si>
    <t>Priorizar apertura si turno cualquiera</t>
  </si>
  <si>
    <t>TurnoRequerido = Cualquiera</t>
  </si>
  <si>
    <t>Priorizar Apertura</t>
  </si>
  <si>
    <t>R033</t>
  </si>
  <si>
    <t>Rotar tareas repetidas</t>
  </si>
  <si>
    <t>Misma tarea en semana</t>
  </si>
  <si>
    <t>Evitar mismo colaborador si existe alternativa</t>
  </si>
  <si>
    <t>R034</t>
  </si>
  <si>
    <t>Reservar servicio día normal</t>
  </si>
  <si>
    <t>Día normal</t>
  </si>
  <si>
    <t>Limitar carga operativa a 60%</t>
  </si>
  <si>
    <t>R035</t>
  </si>
  <si>
    <t>Reservar servicio quincena</t>
  </si>
  <si>
    <t>Día 1-5 o 15-20</t>
  </si>
  <si>
    <t>Limitar carga operativa a 40%</t>
  </si>
  <si>
    <t>R036</t>
  </si>
  <si>
    <t>Enviar no asignadas</t>
  </si>
  <si>
    <t>Sin candidato viable</t>
  </si>
  <si>
    <t>Enviar a reporte especial</t>
  </si>
  <si>
    <t>R037</t>
  </si>
  <si>
    <t>Permitir justificación extra</t>
  </si>
  <si>
    <t>Tarea no asignada tomada manualmente</t>
  </si>
  <si>
    <t>Registrar como extra justificado</t>
  </si>
  <si>
    <t>Minutos o número de tareas</t>
  </si>
  <si>
    <t>Motor_Balanceador</t>
  </si>
  <si>
    <t>Motor_Elegibilidad</t>
  </si>
  <si>
    <t>Máximo Utilización Técnica</t>
  </si>
  <si>
    <t>Límite técnico excepcional por colaborador</t>
  </si>
  <si>
    <t>Prioriza apertura cuando el turno sea "Cualquiera"</t>
  </si>
  <si>
    <t>Evita asignar repetidamente la misma tarea al mismo colaborador</t>
  </si>
  <si>
    <t>Reserva mínima para atención al cliente</t>
  </si>
  <si>
    <t>Reserva mínima para atención en días de quincena</t>
  </si>
  <si>
    <t>Máximo de capacidad utilizable en tareas operativas</t>
  </si>
  <si>
    <t>Máximo de capacidad utilizable en días de quincena</t>
  </si>
  <si>
    <t>Días considerados de alto flujo</t>
  </si>
  <si>
    <t>Genera reporte especial de tareas no asignadas</t>
  </si>
  <si>
    <t>Permite reasignar tareas no asignadas desde Dirección</t>
  </si>
  <si>
    <t>DuracionMin</t>
  </si>
  <si>
    <t>Criticidad</t>
  </si>
  <si>
    <t>TurnoRequerido</t>
  </si>
  <si>
    <t>PuestoRequerido</t>
  </si>
  <si>
    <t>Puesto_Asignado</t>
  </si>
  <si>
    <t>Turno_Asignado</t>
  </si>
  <si>
    <t>Minutos_Antes</t>
  </si>
  <si>
    <t>Minutos_Despues</t>
  </si>
  <si>
    <t>Score_Elegibilidad</t>
  </si>
  <si>
    <t>Estado_Asignacion</t>
  </si>
  <si>
    <t>Motivo_Asignacion</t>
  </si>
  <si>
    <t>Requiere_Reasignacion</t>
  </si>
  <si>
    <t>ID_Asignacion</t>
  </si>
  <si>
    <t>Colaborador_Propuesto</t>
  </si>
  <si>
    <t>Puesto_Propuesto</t>
  </si>
  <si>
    <t>Turno_Propuesto</t>
  </si>
  <si>
    <t>Estado_Motor</t>
  </si>
  <si>
    <t>Motivo_Motor</t>
  </si>
  <si>
    <t>Origen_Asignacion</t>
  </si>
  <si>
    <t>Version_Motor</t>
  </si>
  <si>
    <t>Fecha_Ejecucion</t>
  </si>
  <si>
    <t>Usuario_Ejecucion</t>
  </si>
  <si>
    <t xml:space="preserve"> </t>
  </si>
  <si>
    <t>Colaborador_Candidato</t>
  </si>
  <si>
    <t>Puesto_Candidato</t>
  </si>
  <si>
    <t>Turno_Candidato</t>
  </si>
  <si>
    <t>Minutos_Disponibles</t>
  </si>
  <si>
    <t>Minutos_Libres</t>
  </si>
  <si>
    <t>Motivo_Elegibilidad</t>
  </si>
  <si>
    <t>Seguimiento vespertino de tareas</t>
  </si>
  <si>
    <t>Revisión después de las 5:00 p. m.</t>
  </si>
  <si>
    <t>Supervisión de cierre operativo</t>
  </si>
  <si>
    <t>Validar pendientes, evidencias y tareas críticas</t>
  </si>
  <si>
    <t>Revisión de carga del día siguiente</t>
  </si>
  <si>
    <t>Detectar sobrecarga y reasignar manualmente</t>
  </si>
  <si>
    <t>Escalamiento a Dirección/Subcoordinación</t>
  </si>
  <si>
    <t>Cuando haya tareas no realizadas o no asignadas</t>
  </si>
  <si>
    <t>Max_Tareas_Normal</t>
  </si>
  <si>
    <t>Max_Tareas_Quincena</t>
  </si>
  <si>
    <t>Reserva_Servicio_Normal</t>
  </si>
  <si>
    <t>Reserva_Servicio_Quincena</t>
  </si>
  <si>
    <t>Reserva_Variable</t>
  </si>
  <si>
    <t>Capacidad_Asignable_Activa</t>
  </si>
  <si>
    <t>Observaciones_Capacidad</t>
  </si>
  <si>
    <t>Solo validación, dirección o excepción</t>
  </si>
  <si>
    <t>Combina supervisión, seguimiento y apoyo operativo</t>
  </si>
  <si>
    <t>Puede absorber mayor carga administrativa</t>
  </si>
  <si>
    <t>Prioridad principal: venta y servicio al cliente</t>
  </si>
  <si>
    <t>Prioridad: caja, cobro y atención</t>
  </si>
  <si>
    <t>Seguimiento de crédito y cobranza</t>
  </si>
  <si>
    <t>Inventario, acomodo, mercancía y tareas físicas</t>
  </si>
  <si>
    <t>Tipo_Carga</t>
  </si>
  <si>
    <t>Programada</t>
  </si>
  <si>
    <t>Manual/Eventual</t>
  </si>
  <si>
    <t>Reactiva</t>
  </si>
  <si>
    <t>PROPUESTA</t>
  </si>
  <si>
    <t>V1.2</t>
  </si>
  <si>
    <t>Contestar Mensajes  De Whatsapp  Promotoria Y Publicidad</t>
  </si>
  <si>
    <t>Inspeccion Tienda</t>
  </si>
  <si>
    <t>Supervisar Bodega / Area Del Punto</t>
  </si>
  <si>
    <t>Lavar Tapete De Afuera</t>
  </si>
  <si>
    <t>Evaluar Exhibicon</t>
  </si>
  <si>
    <t>Barrer Tienda Y Banqueta</t>
  </si>
  <si>
    <t>Limpieza De Calzado</t>
  </si>
  <si>
    <t>Limpieza De Suelas</t>
  </si>
  <si>
    <t>Limpiar Atrás De Los Muebles</t>
  </si>
  <si>
    <t>Plantilla De Personal</t>
  </si>
  <si>
    <t>Limpieza Y Orden En Mostrador</t>
  </si>
  <si>
    <t>Barrer Y Traperar Bodega</t>
  </si>
  <si>
    <t>Generar Nomina Sem Anterior(Lunes)</t>
  </si>
  <si>
    <t>NO_ASIGNADA</t>
  </si>
  <si>
    <t>Sin candidato viable o capacidad protegida por reserva de servicio</t>
  </si>
  <si>
    <t>Estado_Ejecucion</t>
  </si>
  <si>
    <t>Responsable_Real</t>
  </si>
  <si>
    <t>Fecha_Cumplimiento</t>
  </si>
  <si>
    <t>Estatus_Registro</t>
  </si>
  <si>
    <t>Fecha_Generacion_OUT</t>
  </si>
  <si>
    <t>Hora_Sugerida</t>
  </si>
  <si>
    <t>Fecha_Hora</t>
  </si>
  <si>
    <t>Usuario</t>
  </si>
  <si>
    <t>Version_SGOL</t>
  </si>
  <si>
    <t>Sprint</t>
  </si>
  <si>
    <t>Proceso</t>
  </si>
  <si>
    <t>Filas_OUT_AsignacionFinal</t>
  </si>
  <si>
    <t>Filas_OUT_NoAsignadas</t>
  </si>
  <si>
    <t>Filas_RPT_Semanal</t>
  </si>
  <si>
    <t>SGOL v2.0</t>
  </si>
  <si>
    <t>Sprint 008.1</t>
  </si>
  <si>
    <t>Registro manual</t>
  </si>
  <si>
    <t>OK</t>
  </si>
  <si>
    <t>Prueba de registro LOG Sprint 008.1</t>
  </si>
  <si>
    <t>Flujo completo SGOL</t>
  </si>
  <si>
    <t>Inicio: 06/07/2026 17:41:31 | Fin: 06/07/2026 17:42:54 | Secuencia: Cierre semanal + Reporte semanal.</t>
  </si>
  <si>
    <t>Inicio: 06/07/2026 17:47:57 | Fin: 06/07/2026 17:49:15 | Secuencia: Cierre semanal + Reporte semanal.</t>
  </si>
  <si>
    <t>Inicio: 06/07/2026 17:53:22 | Fin: 06/07/2026 17:55:42 | Secuencia: Cierre semanal + Reporte semanal.</t>
  </si>
  <si>
    <t>Inicio: 06/07/2026 18:01:26 | Fin: 06/07/2026 18:02:47 | Secuencia: Cierre semanal + Reporte semanal.</t>
  </si>
  <si>
    <t>PANEL OPERATIVO SGOL</t>
  </si>
  <si>
    <t>Sistema de Gestión Operativa Loretta</t>
  </si>
  <si>
    <t>Indicador</t>
  </si>
  <si>
    <t>Observación</t>
  </si>
  <si>
    <t>Última actualización del panel</t>
  </si>
  <si>
    <t>Última ejecución registrada</t>
  </si>
  <si>
    <t>Filas OUT_AsignacionFinal</t>
  </si>
  <si>
    <t>Filas OUT_NoAsignadas</t>
  </si>
  <si>
    <t>Filas RPT_SemanalOperativo</t>
  </si>
  <si>
    <t>Estructura mínima SGOL</t>
  </si>
  <si>
    <t>Estructura mínima validada correctamente.</t>
  </si>
  <si>
    <t>Sprint 008.3</t>
  </si>
  <si>
    <t>Inicio: 06/07/2026 18:14:58 | Fin: 06/07/2026 18:15:37 | Secuencia: Cierre semanal + Reporte semanal.</t>
  </si>
  <si>
    <t>Inicio: 06/07/2026 19:21:06 | Fin: 06/07/2026 19:21:43 | Secuencia: Cierre semanal + Reporte semanal.</t>
  </si>
  <si>
    <t>Inicio: 06/07/2026 19:28:37 | Fin: 06/07/2026 19:29:28 | Secuencia: Respaldo + Cierre semanal + Reporte semanal. | Respaldo creado: C:\Users\alexc\Documents\Respaldos_SGOL\SGOL v2.0 Sistema de Gestion Operativa Loretta_BACKUP_20260706_192837.xlsm</t>
  </si>
  <si>
    <t>Sprint 008.4</t>
  </si>
  <si>
    <t>Inicio: 06/07/2026 19:31:00 | Fin: 06/07/2026 19:31:33 | Secuencia: Respaldo + Cierre semanal + Reporte semanal. | Respaldo creado: C:\Users\alexc\Documents\Respaldos_SGOL\SGOL v2.0 Sistema de Gestion Operativa Loretta_BACKUP_20260706_193100.xlsm</t>
  </si>
  <si>
    <t>Inicio: 06/07/2026 19:45:52 | Fin: 06/07/2026 19:46:32 | Secuencia: Respaldo + Cierre semanal + Reporte semanal. | Respaldo creado: C:\Users\alexc\Documents\Respaldos_SGOL\SGOL v2.0 Sistema de Gestion Operativa Loretta_BACKUP_20260706_194553.xlsm</t>
  </si>
  <si>
    <t>Inicio: 06/07/2026 19:54:33 | Fin: 06/07/2026 19:55:06 | Secuencia: Respaldo + Cierre semanal + Reporte semanal. | Respaldo creado: C:\Users\alexc\Documents\Respaldos_SGOL\SGOL v2.0 Sistema de Gestion Operativa Loretta_BACKUP_20260706_195433.xlsm</t>
  </si>
  <si>
    <t>Inicio: 07/07/2026 09:37:15 | Fin: 07/07/2026 09:41:26 | Secuencia: Respaldo + Cierre semanal + Reporte semanal. | Respaldo creado: C:\Users\Alejandro Casillas\Documents\Respaldos_SGOL\SGOL v2.0 Sistema de Gestion Operativa Loretta_BACKUP_20260707_093716.xlsm</t>
  </si>
  <si>
    <t>Estado_Tarea</t>
  </si>
  <si>
    <t>Tipo_Estado</t>
  </si>
  <si>
    <t>Descripcion</t>
  </si>
  <si>
    <t>Afecta_Bono</t>
  </si>
  <si>
    <t>Requiere_Validacion</t>
  </si>
  <si>
    <t>Plan</t>
  </si>
  <si>
    <t>Salida del motor; aún no es obligación operativa.</t>
  </si>
  <si>
    <t>Tarea generada sin responsable válido; debe resolverse antes de publicar.</t>
  </si>
  <si>
    <t>EN_REVISION</t>
  </si>
  <si>
    <t>Tarea en revisión antes de publicarse.</t>
  </si>
  <si>
    <t>PUBLICADA</t>
  </si>
  <si>
    <t>Tarea aprobada; aquí nace la obligación operativa.</t>
  </si>
  <si>
    <t>Potencial</t>
  </si>
  <si>
    <t>Según tarea</t>
  </si>
  <si>
    <t>REASIGNADA</t>
  </si>
  <si>
    <t>Tarea publicada con cambio autorizado de responsable.</t>
  </si>
  <si>
    <t>EN_PROCESO</t>
  </si>
  <si>
    <t>Ejecución</t>
  </si>
  <si>
    <t>Tarea iniciada o activa.</t>
  </si>
  <si>
    <t>CONCLUIDA_PENDIENTE_VALIDACION</t>
  </si>
  <si>
    <t>Responsable reporta que terminó; falta validar.</t>
  </si>
  <si>
    <t>VALIDADA_CUMPLIDA</t>
  </si>
  <si>
    <t>Supervisor confirma cumplimiento correcto.</t>
  </si>
  <si>
    <t>Positivo</t>
  </si>
  <si>
    <t>VALIDADA_INCOMPLETA</t>
  </si>
  <si>
    <t>Cumplimiento parcial, tardío o con evidencia insuficiente.</t>
  </si>
  <si>
    <t>Parcial</t>
  </si>
  <si>
    <t>NO_CUMPLIDA</t>
  </si>
  <si>
    <t>Tarea no realizada o incumplida.</t>
  </si>
  <si>
    <t>Negativo</t>
  </si>
  <si>
    <t>CANCELADA_JUSTIFICADA</t>
  </si>
  <si>
    <t>Plan/Ejecución</t>
  </si>
  <si>
    <t>Tarea cancelada con causa válida.</t>
  </si>
  <si>
    <t>No aplica</t>
  </si>
  <si>
    <t>POSPUESTA</t>
  </si>
  <si>
    <t>Tarea reprogramada formalmente.</t>
  </si>
  <si>
    <t>No aplica temporal</t>
  </si>
  <si>
    <t>ARRASTRADA</t>
  </si>
  <si>
    <t>Tarea no concluida que sigue viva para continuar.</t>
  </si>
  <si>
    <t>CERRADA</t>
  </si>
  <si>
    <t>Estado técnico-administrativo de cierre semanal.</t>
  </si>
  <si>
    <t>Congela resultado</t>
  </si>
  <si>
    <t>Tipo_Evidencia</t>
  </si>
  <si>
    <t>Acepta_Link</t>
  </si>
  <si>
    <t>Acepta_Folio</t>
  </si>
  <si>
    <t>Acepta_Observacion</t>
  </si>
  <si>
    <t>FOTO</t>
  </si>
  <si>
    <t>Imagen que demuestra cumplimiento visual de la tarea.</t>
  </si>
  <si>
    <t>CHECKLIST</t>
  </si>
  <si>
    <t>Lista de verificación física o digital.</t>
  </si>
  <si>
    <t>FORMATO_FISICO</t>
  </si>
  <si>
    <t>Documento físico, formato firmado, relación impresa o bitácora manual.</t>
  </si>
  <si>
    <t>FORMATO_DIGITAL</t>
  </si>
  <si>
    <t>Registro digital en Excel, formulario interno o bitácora digital.</t>
  </si>
  <si>
    <t>DOCUMENTO</t>
  </si>
  <si>
    <t>Comprobante, ticket, reporte, pagaré, vale, recibo o archivo documental.</t>
  </si>
  <si>
    <t>POS_SISTEMA</t>
  </si>
  <si>
    <t>Registro o captura en Sizes &amp; Colors, TPV, banca u otro sistema operativo.</t>
  </si>
  <si>
    <t>FOLIO_JOTFORM</t>
  </si>
  <si>
    <t>Folio o identificador de formulario Jotform.</t>
  </si>
  <si>
    <t>OBSERVACION_SUPERVISOR</t>
  </si>
  <si>
    <t>Validación presencial o revisión directa del supervisor.</t>
  </si>
  <si>
    <t>WHATSAPP_AUTORIZADO</t>
  </si>
  <si>
    <t>Evidencia temporal enviada por WhatsApp con autorización operativa.</t>
  </si>
  <si>
    <t>NO_APLICA</t>
  </si>
  <si>
    <t>La tarea no requiere evidencia.</t>
  </si>
  <si>
    <t>Impacto_Bono</t>
  </si>
  <si>
    <t>Cuenta_Cumplimiento</t>
  </si>
  <si>
    <t>Penaliza</t>
  </si>
  <si>
    <t>POSITIVO</t>
  </si>
  <si>
    <t>Cumplimiento validado correctamente.</t>
  </si>
  <si>
    <t>PARCIAL</t>
  </si>
  <si>
    <t>Cumplimiento incompleto, tardío, débil o con evidencia insuficiente.</t>
  </si>
  <si>
    <t>NEGATIVO</t>
  </si>
  <si>
    <t>Tarea no cumplida o incumplimiento confirmado.</t>
  </si>
  <si>
    <t>Cancelada, pospuesta autorizada o tarea no evaluable.</t>
  </si>
  <si>
    <t>En proceso, arrastrada o pendiente de validación.</t>
  </si>
  <si>
    <t>No todavía</t>
  </si>
  <si>
    <t>ID_PlanPublicado</t>
  </si>
  <si>
    <t>ID_CorridaSGOL</t>
  </si>
  <si>
    <t>ID_TareaBase</t>
  </si>
  <si>
    <t>ID_TareaGenerada</t>
  </si>
  <si>
    <t>Anio</t>
  </si>
  <si>
    <t>Fecha_Tarea</t>
  </si>
  <si>
    <t>Sucursal</t>
  </si>
  <si>
    <t>Area</t>
  </si>
  <si>
    <t>ProcesoSGOL</t>
  </si>
  <si>
    <t>Categoria</t>
  </si>
  <si>
    <t>Responsable_Original</t>
  </si>
  <si>
    <t>Responsable_Publicado</t>
  </si>
  <si>
    <t>Puesto_Responsable</t>
  </si>
  <si>
    <t>Supervisor_Asignado</t>
  </si>
  <si>
    <t>Estado_Plan</t>
  </si>
  <si>
    <t>Requiere_Evidencia</t>
  </si>
  <si>
    <t>Tipo_Evidencia_Requerida</t>
  </si>
  <si>
    <t>Afecta_Bono_Tareas</t>
  </si>
  <si>
    <t>Fecha_Publicacion</t>
  </si>
  <si>
    <t>Publicado_Por</t>
  </si>
  <si>
    <t>Fecha_Ultima_Modificacion</t>
  </si>
  <si>
    <t>Modificado_Por</t>
  </si>
  <si>
    <t>Tipo_Modificacion</t>
  </si>
  <si>
    <t>Motivo_Modificacion</t>
  </si>
  <si>
    <t>Autorizado_Por</t>
  </si>
  <si>
    <t>Observaciones_Plan</t>
  </si>
  <si>
    <t>Es_Arrastrada</t>
  </si>
  <si>
    <t>ID_Plan_Origen_Arrastre</t>
  </si>
  <si>
    <t>Fecha_Original_Tarea</t>
  </si>
  <si>
    <t>Fecha_Nueva_Compromiso</t>
  </si>
  <si>
    <t>Motivo_Arrastre</t>
  </si>
  <si>
    <t>Autorizado_Arrastre_Por</t>
  </si>
  <si>
    <t>Fecha_Autorizacion_Arrastre</t>
  </si>
  <si>
    <t>Origen_NoAsignada</t>
  </si>
  <si>
    <t>Causa_NoAsignada</t>
  </si>
  <si>
    <t>Resolucion_NoAsignada</t>
  </si>
  <si>
    <t>Motivo_Resolucion_NoAsignada</t>
  </si>
  <si>
    <t>Resuelta_Por</t>
  </si>
  <si>
    <t>Fecha_Resolucion_NoAsignada</t>
  </si>
  <si>
    <t>Protege_Tiempo_Comercial</t>
  </si>
  <si>
    <t>Puede_Interrumpirse_Por_Cliente</t>
  </si>
  <si>
    <t>Ventana_Sugerida_Ejecucion</t>
  </si>
  <si>
    <t>Bloqueada_PostCierre</t>
  </si>
  <si>
    <t>ID_EjecucionTarea</t>
  </si>
  <si>
    <t>Fecha_Ejecucion_Real</t>
  </si>
  <si>
    <t>Hora_Inicio_Real</t>
  </si>
  <si>
    <t>Hora_Fin_Real</t>
  </si>
  <si>
    <t>Responsable_Ejecucion</t>
  </si>
  <si>
    <t>Supervisor_Validacion</t>
  </si>
  <si>
    <t>Evidencia_Entregada</t>
  </si>
  <si>
    <t>Tipo_Evidencia_Entregada</t>
  </si>
  <si>
    <t>Link_Evidencia</t>
  </si>
  <si>
    <t>Observaciones_Responsable</t>
  </si>
  <si>
    <t>Fecha_Marcada_Concluida</t>
  </si>
  <si>
    <t>Marcada_Concluida_Por</t>
  </si>
  <si>
    <t>Validada</t>
  </si>
  <si>
    <t>Resultado_Validacion</t>
  </si>
  <si>
    <t>Fecha_Validacion</t>
  </si>
  <si>
    <t>Validada_Por</t>
  </si>
  <si>
    <t>Observaciones_Validacion</t>
  </si>
  <si>
    <t>Motivo_No_Cumplimiento</t>
  </si>
  <si>
    <t>Motivo_Cancelacion_Posposicion</t>
  </si>
  <si>
    <t>Fecha_Cierre</t>
  </si>
  <si>
    <t>Cerrada_Por</t>
  </si>
  <si>
    <t>Observaciones_Cierre</t>
  </si>
  <si>
    <t>Es_Arrastre</t>
  </si>
  <si>
    <t>Fecha_Continuacion</t>
  </si>
  <si>
    <t>Veces_Arrastrada</t>
  </si>
  <si>
    <t>Causa_Arrastre</t>
  </si>
  <si>
    <t>Requiere_Accion_Correctiva</t>
  </si>
  <si>
    <t>Accion_Correctiva</t>
  </si>
  <si>
    <t>Evaluado_Por</t>
  </si>
  <si>
    <t>Fecha_Evaluacion_Arrastre</t>
  </si>
  <si>
    <t>Motivo_Pausa_Comercial</t>
  </si>
  <si>
    <t>Arrastre_Justificado_Comercial</t>
  </si>
  <si>
    <t>EJEC_Tareas</t>
  </si>
  <si>
    <t>tblEJEC_Tareas</t>
  </si>
  <si>
    <t>PLAN-20260708104907-0001</t>
  </si>
  <si>
    <t>T080-20260630</t>
  </si>
  <si>
    <t>CHECKLIST_/_REPORTE_/_FOTO</t>
  </si>
  <si>
    <t>PLAN-20260708104907-0002</t>
  </si>
  <si>
    <t>T080-20260701</t>
  </si>
  <si>
    <t>PLAN-20260708104907-0003</t>
  </si>
  <si>
    <t>T080-20260702</t>
  </si>
  <si>
    <t>PLAN-20260708104907-0004</t>
  </si>
  <si>
    <t>T080-20260703</t>
  </si>
  <si>
    <t>PLAN-20260708104907-0005</t>
  </si>
  <si>
    <t>T080-20260704</t>
  </si>
  <si>
    <t>PLAN-20260708104907-0006</t>
  </si>
  <si>
    <t>T080-20260705</t>
  </si>
  <si>
    <t>PLAN-20260708104907-0007</t>
  </si>
  <si>
    <t>T071-20260630</t>
  </si>
  <si>
    <t>REGISTRO_/_ENCUESTA_/_OBSERVACIÓN</t>
  </si>
  <si>
    <t>PLAN-20260708104908-0008</t>
  </si>
  <si>
    <t>T071-20260701</t>
  </si>
  <si>
    <t>PLAN-20260708104908-0009</t>
  </si>
  <si>
    <t>T071-20260702</t>
  </si>
  <si>
    <t>PLAN-20260708104908-0010</t>
  </si>
  <si>
    <t>T071-20260703</t>
  </si>
  <si>
    <t>PLAN-20260708104908-0011</t>
  </si>
  <si>
    <t>T071-20260704</t>
  </si>
  <si>
    <t>PLAN-20260708104908-0012</t>
  </si>
  <si>
    <t>T071-20260705</t>
  </si>
  <si>
    <t>PLAN-20260708104908-0013</t>
  </si>
  <si>
    <t>T091-20260630</t>
  </si>
  <si>
    <t>FOTO_/_CAPTURA_/_PUBLICACIÓN</t>
  </si>
  <si>
    <t>PLAN-20260708104908-0014</t>
  </si>
  <si>
    <t>T091-20260701</t>
  </si>
  <si>
    <t>PLAN-20260708104908-0015</t>
  </si>
  <si>
    <t>T091-20260702</t>
  </si>
  <si>
    <t>PLAN-20260708104908-0016</t>
  </si>
  <si>
    <t>T091-20260703</t>
  </si>
  <si>
    <t>PLAN-20260708104908-0017</t>
  </si>
  <si>
    <t>T091-20260704</t>
  </si>
  <si>
    <t>PLAN-20260708104909-0018</t>
  </si>
  <si>
    <t>T091-20260705</t>
  </si>
  <si>
    <t>PLAN-20260708104909-0019</t>
  </si>
  <si>
    <t>T043-20260630</t>
  </si>
  <si>
    <t>PLAN-20260708104909-0020</t>
  </si>
  <si>
    <t>T074-20260630</t>
  </si>
  <si>
    <t>TICKET_/_CORTE_/_FOTO_/_FORMATO</t>
  </si>
  <si>
    <t>PLAN-20260708104909-0021</t>
  </si>
  <si>
    <t>T082-20260630</t>
  </si>
  <si>
    <t>PLAN-20260708104909-0022</t>
  </si>
  <si>
    <t>T111-20260630</t>
  </si>
  <si>
    <t>PLAN-20260708104909-0023</t>
  </si>
  <si>
    <t>T124-20260630</t>
  </si>
  <si>
    <t>PLAN-20260708104909-0024</t>
  </si>
  <si>
    <t>T195-20260630</t>
  </si>
  <si>
    <t>PLAN-20260708104909-0025</t>
  </si>
  <si>
    <t>T043-20260701</t>
  </si>
  <si>
    <t>PLAN-20260708104909-0026</t>
  </si>
  <si>
    <t>T074-20260701</t>
  </si>
  <si>
    <t>PLAN-20260708104910-0027</t>
  </si>
  <si>
    <t>T082-20260701</t>
  </si>
  <si>
    <t>PLAN-20260708104910-0028</t>
  </si>
  <si>
    <t>T111-20260701</t>
  </si>
  <si>
    <t>PLAN-20260708104910-0029</t>
  </si>
  <si>
    <t>T124-20260701</t>
  </si>
  <si>
    <t>PLAN-20260708104910-0030</t>
  </si>
  <si>
    <t>T195-20260701</t>
  </si>
  <si>
    <t>PLAN-20260708104910-0031</t>
  </si>
  <si>
    <t>T043-20260702</t>
  </si>
  <si>
    <t>PLAN-20260708104910-0032</t>
  </si>
  <si>
    <t>T046-20260702</t>
  </si>
  <si>
    <t>REPORTE_/_CAPTURA_/_LISTA</t>
  </si>
  <si>
    <t>PLAN-20260708104910-0033</t>
  </si>
  <si>
    <t>T074-20260702</t>
  </si>
  <si>
    <t>PLAN-20260708104911-0034</t>
  </si>
  <si>
    <t>T082-20260702</t>
  </si>
  <si>
    <t>PLAN-20260708104911-0035</t>
  </si>
  <si>
    <t>T111-20260702</t>
  </si>
  <si>
    <t>PLAN-20260708104911-0036</t>
  </si>
  <si>
    <t>T124-20260702</t>
  </si>
  <si>
    <t>PLAN-20260708104911-0037</t>
  </si>
  <si>
    <t>T195-20260702</t>
  </si>
  <si>
    <t>PLAN-20260708104911-0038</t>
  </si>
  <si>
    <t>T043-20260703</t>
  </si>
  <si>
    <t>PLAN-20260708104911-0039</t>
  </si>
  <si>
    <t>T074-20260703</t>
  </si>
  <si>
    <t>PLAN-20260708104912-0040</t>
  </si>
  <si>
    <t>T082-20260703</t>
  </si>
  <si>
    <t>PLAN-20260708104912-0041</t>
  </si>
  <si>
    <t>T111-20260703</t>
  </si>
  <si>
    <t>PLAN-20260708104912-0042</t>
  </si>
  <si>
    <t>T124-20260703</t>
  </si>
  <si>
    <t>PLAN-20260708104912-0043</t>
  </si>
  <si>
    <t>T195-20260703</t>
  </si>
  <si>
    <t>PLAN-20260708104912-0044</t>
  </si>
  <si>
    <t>T043-20260704</t>
  </si>
  <si>
    <t>PLAN-20260708104912-0045</t>
  </si>
  <si>
    <t>T074-20260704</t>
  </si>
  <si>
    <t>PLAN-20260708104912-0046</t>
  </si>
  <si>
    <t>T082-20260704</t>
  </si>
  <si>
    <t>PLAN-20260708104913-0047</t>
  </si>
  <si>
    <t>T111-20260704</t>
  </si>
  <si>
    <t>PLAN-20260708104913-0048</t>
  </si>
  <si>
    <t>T124-20260704</t>
  </si>
  <si>
    <t>PLAN-20260708104913-0049</t>
  </si>
  <si>
    <t>T195-20260704</t>
  </si>
  <si>
    <t>PLAN-20260708104913-0050</t>
  </si>
  <si>
    <t>T043-20260705</t>
  </si>
  <si>
    <t>PLAN-20260708104913-0051</t>
  </si>
  <si>
    <t>T074-20260705</t>
  </si>
  <si>
    <t>PLAN-20260708104913-0052</t>
  </si>
  <si>
    <t>T082-20260705</t>
  </si>
  <si>
    <t>PLAN-20260708104913-0053</t>
  </si>
  <si>
    <t>T111-20260705</t>
  </si>
  <si>
    <t>PLAN-20260708104914-0054</t>
  </si>
  <si>
    <t>T124-20260705</t>
  </si>
  <si>
    <t>PLAN-20260708104914-0055</t>
  </si>
  <si>
    <t>T195-20260705</t>
  </si>
  <si>
    <t>PLAN-20260708104914-0056</t>
  </si>
  <si>
    <t>T029-20260630</t>
  </si>
  <si>
    <t>PLAN-20260708104914-0057</t>
  </si>
  <si>
    <t>T036-20260630</t>
  </si>
  <si>
    <t>PLAN-20260708104914-0058</t>
  </si>
  <si>
    <t>T044-20260630</t>
  </si>
  <si>
    <t>FIRMA_/_REPORTE_/_ARCHIVO</t>
  </si>
  <si>
    <t>PLAN-20260708104914-0059</t>
  </si>
  <si>
    <t>T047-20260630</t>
  </si>
  <si>
    <t>PLAN-20260708104914-0060</t>
  </si>
  <si>
    <t>T054-20260630</t>
  </si>
  <si>
    <t>FOTO_/_JOTFORM_/_CHECKLIST</t>
  </si>
  <si>
    <t>PLAN-20260708104915-0061</t>
  </si>
  <si>
    <t>T085-20260630</t>
  </si>
  <si>
    <t>FOTO_/_CHECKLIST</t>
  </si>
  <si>
    <t>PLAN-20260708104915-0062</t>
  </si>
  <si>
    <t>T180-20260630</t>
  </si>
  <si>
    <t>PLAN-20260708104915-0063</t>
  </si>
  <si>
    <t>T029-20260701</t>
  </si>
  <si>
    <t>PLAN-20260708104915-0064</t>
  </si>
  <si>
    <t>T036-20260701</t>
  </si>
  <si>
    <t>PLAN-20260708104915-0065</t>
  </si>
  <si>
    <t>T044-20260701</t>
  </si>
  <si>
    <t>PLAN-20260708104915-0066</t>
  </si>
  <si>
    <t>T047-20260701</t>
  </si>
  <si>
    <t>PLAN-20260708104915-0067</t>
  </si>
  <si>
    <t>T051-20260701</t>
  </si>
  <si>
    <t>PLAN-20260708104915-0068</t>
  </si>
  <si>
    <t>T054-20260701</t>
  </si>
  <si>
    <t>PLAN-20260708104916-0069</t>
  </si>
  <si>
    <t>T058-20260701</t>
  </si>
  <si>
    <t>PLAN-20260708104916-0070</t>
  </si>
  <si>
    <t>T065-20260701</t>
  </si>
  <si>
    <t>RELACIÓN_/_CAPTURA_/_DOCUMENTO</t>
  </si>
  <si>
    <t>PLAN-20260708104916-0071</t>
  </si>
  <si>
    <t>T072-20260701</t>
  </si>
  <si>
    <t>PLAN-20260708104916-0072</t>
  </si>
  <si>
    <t>T093-20260701</t>
  </si>
  <si>
    <t>PLAN-20260708104916-0073</t>
  </si>
  <si>
    <t>T180-20260701</t>
  </si>
  <si>
    <t>PLAN-20260708104916-0074</t>
  </si>
  <si>
    <t>T029-20260702</t>
  </si>
  <si>
    <t>PLAN-20260708104916-0075</t>
  </si>
  <si>
    <t>T036-20260702</t>
  </si>
  <si>
    <t>PLAN-20260708104917-0076</t>
  </si>
  <si>
    <t>T044-20260702</t>
  </si>
  <si>
    <t>PLAN-20260708104917-0077</t>
  </si>
  <si>
    <t>T047-20260702</t>
  </si>
  <si>
    <t>PLAN-20260708104917-0078</t>
  </si>
  <si>
    <t>T052-20260702</t>
  </si>
  <si>
    <t>PLAN-20260708104917-0079</t>
  </si>
  <si>
    <t>T054-20260702</t>
  </si>
  <si>
    <t>PLAN-20260708104917-0080</t>
  </si>
  <si>
    <t>T060-20260702</t>
  </si>
  <si>
    <t>PLAN-20260708104917-0081</t>
  </si>
  <si>
    <t>T066-20260702</t>
  </si>
  <si>
    <t>PLAN-20260708104917-0082</t>
  </si>
  <si>
    <t>T073-20260702</t>
  </si>
  <si>
    <t>PLAN-20260708104918-0083</t>
  </si>
  <si>
    <t>T076-20260702</t>
  </si>
  <si>
    <t>PLAN-20260708104918-0084</t>
  </si>
  <si>
    <t>T180-20260702</t>
  </si>
  <si>
    <t>PLAN-20260708104918-0085</t>
  </si>
  <si>
    <t>T029-20260703</t>
  </si>
  <si>
    <t>PLAN-20260708104918-0086</t>
  </si>
  <si>
    <t>T036-20260703</t>
  </si>
  <si>
    <t>PLAN-20260708104918-0087</t>
  </si>
  <si>
    <t>T044-20260703</t>
  </si>
  <si>
    <t>PLAN-20260708104918-0088</t>
  </si>
  <si>
    <t>T047-20260703</t>
  </si>
  <si>
    <t>PLAN-20260708104918-0089</t>
  </si>
  <si>
    <t>T054-20260703</t>
  </si>
  <si>
    <t>PLAN-20260708104919-0090</t>
  </si>
  <si>
    <t>T056-20260703</t>
  </si>
  <si>
    <t>PLAN-20260708104919-0091</t>
  </si>
  <si>
    <t>T070-20260703</t>
  </si>
  <si>
    <t>PLAN-20260708104919-0092</t>
  </si>
  <si>
    <t>T180-20260703</t>
  </si>
  <si>
    <t>PLAN-20260708104919-0093</t>
  </si>
  <si>
    <t>T029-20260704</t>
  </si>
  <si>
    <t>PLAN-20260708104919-0094</t>
  </si>
  <si>
    <t>T036-20260704</t>
  </si>
  <si>
    <t>PLAN-20260708104919-0095</t>
  </si>
  <si>
    <t>T044-20260704</t>
  </si>
  <si>
    <t>PLAN-20260708104919-0096</t>
  </si>
  <si>
    <t>T047-20260704</t>
  </si>
  <si>
    <t>PLAN-20260708104919-0097</t>
  </si>
  <si>
    <t>T054-20260704</t>
  </si>
  <si>
    <t>PLAN-20260708104920-0098</t>
  </si>
  <si>
    <t>T075-20260704</t>
  </si>
  <si>
    <t>PLAN-20260708104920-0099</t>
  </si>
  <si>
    <t>T180-20260704</t>
  </si>
  <si>
    <t>PLAN-20260708104920-0100</t>
  </si>
  <si>
    <t>T183-20260704</t>
  </si>
  <si>
    <t>PLAN-20260708104920-0101</t>
  </si>
  <si>
    <t>T029-20260705</t>
  </si>
  <si>
    <t>PLAN-20260708104920-0102</t>
  </si>
  <si>
    <t>T036-20260705</t>
  </si>
  <si>
    <t>PLAN-20260708104920-0103</t>
  </si>
  <si>
    <t>T044-20260705</t>
  </si>
  <si>
    <t>PLAN-20260708104920-0104</t>
  </si>
  <si>
    <t>T047-20260705</t>
  </si>
  <si>
    <t>PLAN-20260708104921-0105</t>
  </si>
  <si>
    <t>T054-20260705</t>
  </si>
  <si>
    <t>PLAN-20260708104921-0106</t>
  </si>
  <si>
    <t>T062-20260705</t>
  </si>
  <si>
    <t>PLAN-20260708104921-0107</t>
  </si>
  <si>
    <t>T069-20260705</t>
  </si>
  <si>
    <t>PLAN-20260708104921-0108</t>
  </si>
  <si>
    <t>T142-20260705</t>
  </si>
  <si>
    <t>PLAN-20260708104921-0109</t>
  </si>
  <si>
    <t>T180-20260705</t>
  </si>
  <si>
    <t>PLAN-20260708104921-0110</t>
  </si>
  <si>
    <t>T189-20260705</t>
  </si>
  <si>
    <t>PLAN-20260708104921-0111</t>
  </si>
  <si>
    <t>T002-20260630</t>
  </si>
  <si>
    <t>PLAN-20260708104922-0112</t>
  </si>
  <si>
    <t>T008-20260630</t>
  </si>
  <si>
    <t>PLAN-20260708104922-0113</t>
  </si>
  <si>
    <t>T083-20260630</t>
  </si>
  <si>
    <t>PLAN-20260708104922-0114</t>
  </si>
  <si>
    <t>T103-20260630</t>
  </si>
  <si>
    <t>PLAN-20260708104922-0115</t>
  </si>
  <si>
    <t>T104-20260630</t>
  </si>
  <si>
    <t>PLAN-20260708104922-0116</t>
  </si>
  <si>
    <t>T002-20260701</t>
  </si>
  <si>
    <t>PLAN-20260708104922-0117</t>
  </si>
  <si>
    <t>T083-20260701</t>
  </si>
  <si>
    <t>PLAN-20260708104922-0118</t>
  </si>
  <si>
    <t>T103-20260701</t>
  </si>
  <si>
    <t>PLAN-20260708104923-0119</t>
  </si>
  <si>
    <t>T104-20260701</t>
  </si>
  <si>
    <t>PLAN-20260708104923-0120</t>
  </si>
  <si>
    <t>T170-20260701</t>
  </si>
  <si>
    <t>PLAN-20260708104923-0121</t>
  </si>
  <si>
    <t>T002-20260702</t>
  </si>
  <si>
    <t>PLAN-20260708104923-0122</t>
  </si>
  <si>
    <t>T083-20260702</t>
  </si>
  <si>
    <t>PLAN-20260708104923-0123</t>
  </si>
  <si>
    <t>T094-20260702</t>
  </si>
  <si>
    <t>PLAN-20260708104923-0124</t>
  </si>
  <si>
    <t>T103-20260702</t>
  </si>
  <si>
    <t>PLAN-20260708104923-0125</t>
  </si>
  <si>
    <t>T104-20260702</t>
  </si>
  <si>
    <t>PLAN-20260708104924-0126</t>
  </si>
  <si>
    <t>T170-20260702</t>
  </si>
  <si>
    <t>PLAN-20260708104924-0127</t>
  </si>
  <si>
    <t>T002-20260703</t>
  </si>
  <si>
    <t>PLAN-20260708104924-0128</t>
  </si>
  <si>
    <t>T083-20260703</t>
  </si>
  <si>
    <t>PLAN-20260708104924-0129</t>
  </si>
  <si>
    <t>T103-20260703</t>
  </si>
  <si>
    <t>PLAN-20260708104924-0130</t>
  </si>
  <si>
    <t>T104-20260703</t>
  </si>
  <si>
    <t>PLAN-20260708104924-0131</t>
  </si>
  <si>
    <t>T170-20260703</t>
  </si>
  <si>
    <t>PLAN-20260708104924-0132</t>
  </si>
  <si>
    <t>T002-20260704</t>
  </si>
  <si>
    <t>PLAN-20260708104925-0133</t>
  </si>
  <si>
    <t>T083-20260704</t>
  </si>
  <si>
    <t>PLAN-20260708104925-0134</t>
  </si>
  <si>
    <t>T103-20260704</t>
  </si>
  <si>
    <t>PLAN-20260708104925-0135</t>
  </si>
  <si>
    <t>T104-20260704</t>
  </si>
  <si>
    <t>PLAN-20260708104925-0136</t>
  </si>
  <si>
    <t>T170-20260704</t>
  </si>
  <si>
    <t>PLAN-20260708104925-0137</t>
  </si>
  <si>
    <t>T002-20260705</t>
  </si>
  <si>
    <t>PLAN-20260708104925-0138</t>
  </si>
  <si>
    <t>T083-20260705</t>
  </si>
  <si>
    <t>PLAN-20260708104925-0139</t>
  </si>
  <si>
    <t>T103-20260705</t>
  </si>
  <si>
    <t>PLAN-20260708104925-0140</t>
  </si>
  <si>
    <t>T104-20260705</t>
  </si>
  <si>
    <t>PLAN-20260708104926-0141</t>
  </si>
  <si>
    <t>T170-20260705</t>
  </si>
  <si>
    <t>PLAN-20260708104926-0142</t>
  </si>
  <si>
    <t>T018-20260630</t>
  </si>
  <si>
    <t>PLAN-20260708104926-0143</t>
  </si>
  <si>
    <t>T050-20260630</t>
  </si>
  <si>
    <t>PLAN-20260708104926-0144</t>
  </si>
  <si>
    <t>T109-20260630</t>
  </si>
  <si>
    <t>PLAN-20260708104926-0145</t>
  </si>
  <si>
    <t>T050-20260701</t>
  </si>
  <si>
    <t>PLAN-20260708104926-0146</t>
  </si>
  <si>
    <t>T109-20260701</t>
  </si>
  <si>
    <t>PLAN-20260708104926-0147</t>
  </si>
  <si>
    <t>T050-20260702</t>
  </si>
  <si>
    <t>PLAN-20260708104927-0148</t>
  </si>
  <si>
    <t>T109-20260702</t>
  </si>
  <si>
    <t>PLAN-20260708104927-0149</t>
  </si>
  <si>
    <t>T158-20260702</t>
  </si>
  <si>
    <t>PLAN-20260708104927-0150</t>
  </si>
  <si>
    <t>T050-20260703</t>
  </si>
  <si>
    <t>PLAN-20260708104927-0151</t>
  </si>
  <si>
    <t>T109-20260703</t>
  </si>
  <si>
    <t>PLAN-20260708104927-0152</t>
  </si>
  <si>
    <t>T050-20260704</t>
  </si>
  <si>
    <t>PLAN-20260708104927-0153</t>
  </si>
  <si>
    <t>T109-20260704</t>
  </si>
  <si>
    <t>PLAN-20260708104927-0154</t>
  </si>
  <si>
    <t>T050-20260705</t>
  </si>
  <si>
    <t>PLAN-20260708104928-0155</t>
  </si>
  <si>
    <t>T109-20260705</t>
  </si>
  <si>
    <t>PLAN-20260708104928-0156</t>
  </si>
  <si>
    <t>T084-20260630</t>
  </si>
  <si>
    <t>PLAN-20260708104928-0157</t>
  </si>
  <si>
    <t>T125-20260630</t>
  </si>
  <si>
    <t>PLAN-20260708104928-0158</t>
  </si>
  <si>
    <t>T165-20260630</t>
  </si>
  <si>
    <t>FOTO_/_REPORTE_/_KARDEX</t>
  </si>
  <si>
    <t>PLAN-20260708104928-0159</t>
  </si>
  <si>
    <t>T186-20260630</t>
  </si>
  <si>
    <t>PLAN-20260708104928-0160</t>
  </si>
  <si>
    <t>T084-20260701</t>
  </si>
  <si>
    <t>PLAN-20260708104928-0161</t>
  </si>
  <si>
    <t>T125-20260701</t>
  </si>
  <si>
    <t>PLAN-20260708104928-0162</t>
  </si>
  <si>
    <t>T165-20260701</t>
  </si>
  <si>
    <t>PLAN-20260708104929-0163</t>
  </si>
  <si>
    <t>T186-20260701</t>
  </si>
  <si>
    <t>PLAN-20260708104929-0164</t>
  </si>
  <si>
    <t>T084-20260702</t>
  </si>
  <si>
    <t>PLAN-20260708104929-0165</t>
  </si>
  <si>
    <t>T125-20260702</t>
  </si>
  <si>
    <t>PLAN-20260708104929-0166</t>
  </si>
  <si>
    <t>T165-20260702</t>
  </si>
  <si>
    <t>PLAN-20260708104929-0167</t>
  </si>
  <si>
    <t>T186-20260702</t>
  </si>
  <si>
    <t>PLAN-20260708104929-0168</t>
  </si>
  <si>
    <t>T028-20260703</t>
  </si>
  <si>
    <t>PLAN-20260708104929-0169</t>
  </si>
  <si>
    <t>T084-20260703</t>
  </si>
  <si>
    <t>PLAN-20260708104930-0170</t>
  </si>
  <si>
    <t>T125-20260703</t>
  </si>
  <si>
    <t>PLAN-20260708104930-0171</t>
  </si>
  <si>
    <t>T165-20260703</t>
  </si>
  <si>
    <t>PLAN-20260708104930-0172</t>
  </si>
  <si>
    <t>T186-20260703</t>
  </si>
  <si>
    <t>PLAN-20260708104930-0173</t>
  </si>
  <si>
    <t>T028-20260704</t>
  </si>
  <si>
    <t>PLAN-20260708104930-0174</t>
  </si>
  <si>
    <t>T084-20260704</t>
  </si>
  <si>
    <t>PLAN-20260708104930-0175</t>
  </si>
  <si>
    <t>T125-20260704</t>
  </si>
  <si>
    <t>PLAN-20260708104930-0176</t>
  </si>
  <si>
    <t>T165-20260704</t>
  </si>
  <si>
    <t>PLAN-20260708104931-0177</t>
  </si>
  <si>
    <t>T186-20260704</t>
  </si>
  <si>
    <t>PLAN-20260708104931-0178</t>
  </si>
  <si>
    <t>T028-20260705</t>
  </si>
  <si>
    <t>PLAN-20260708104931-0179</t>
  </si>
  <si>
    <t>T084-20260705</t>
  </si>
  <si>
    <t>PLAN-20260708104931-0180</t>
  </si>
  <si>
    <t>T125-20260705</t>
  </si>
  <si>
    <t>PLAN-20260708104931-0181</t>
  </si>
  <si>
    <t>T165-20260705</t>
  </si>
  <si>
    <t>PLAN-20260708104931-0182</t>
  </si>
  <si>
    <t>T186-20260705</t>
  </si>
  <si>
    <t>PLAN-20260708104931-0183</t>
  </si>
  <si>
    <t>T200-20260705</t>
  </si>
  <si>
    <t>PLAN-20260708104932-0184</t>
  </si>
  <si>
    <t>T206-20260630</t>
  </si>
  <si>
    <t>COMPROBANTE_/_CORREO_/_WHATSAPP</t>
  </si>
  <si>
    <t>PLAN-20260708104932-0185</t>
  </si>
  <si>
    <t>T003-20260630</t>
  </si>
  <si>
    <t>PLAN-20260708104932-0186</t>
  </si>
  <si>
    <t>T208-20260630</t>
  </si>
  <si>
    <t>EJEC-20260708110316-0001</t>
  </si>
  <si>
    <t>EJEC-20260708110316-0002</t>
  </si>
  <si>
    <t>EJEC-20260708110316-0003</t>
  </si>
  <si>
    <t>EJEC-20260708110316-0004</t>
  </si>
  <si>
    <t>EJEC-20260708110316-0005</t>
  </si>
  <si>
    <t>EJEC-20260708110316-0006</t>
  </si>
  <si>
    <t>EJEC-20260708110316-0007</t>
  </si>
  <si>
    <t>EJEC-20260708110316-0008</t>
  </si>
  <si>
    <t>EJEC-20260708110316-0009</t>
  </si>
  <si>
    <t>EJEC-20260708110317-0010</t>
  </si>
  <si>
    <t>EJEC-20260708110317-0011</t>
  </si>
  <si>
    <t>EJEC-20260708110317-0012</t>
  </si>
  <si>
    <t>EJEC-20260708110317-0013</t>
  </si>
  <si>
    <t>EJEC-20260708110317-0014</t>
  </si>
  <si>
    <t>EJEC-20260708110317-0015</t>
  </si>
  <si>
    <t>EJEC-20260708110317-0016</t>
  </si>
  <si>
    <t>EJEC-20260708110317-0017</t>
  </si>
  <si>
    <t>EJEC-20260708110317-0018</t>
  </si>
  <si>
    <t>EJEC-20260708110317-0019</t>
  </si>
  <si>
    <t>EJEC-20260708110317-0020</t>
  </si>
  <si>
    <t>EJEC-20260708110317-0021</t>
  </si>
  <si>
    <t>EJEC-20260708110317-0022</t>
  </si>
  <si>
    <t>EJEC-20260708110317-0023</t>
  </si>
  <si>
    <t>EJEC-20260708110317-0024</t>
  </si>
  <si>
    <t>EJEC-20260708110318-0025</t>
  </si>
  <si>
    <t>EJEC-20260708110318-0026</t>
  </si>
  <si>
    <t>EJEC-20260708110318-0027</t>
  </si>
  <si>
    <t>EJEC-20260708110318-0028</t>
  </si>
  <si>
    <t>EJEC-20260708110318-0029</t>
  </si>
  <si>
    <t>EJEC-20260708110318-0030</t>
  </si>
  <si>
    <t>EJEC-20260708110318-0031</t>
  </si>
  <si>
    <t>EJEC-20260708110318-0032</t>
  </si>
  <si>
    <t>EJEC-20260708110318-0033</t>
  </si>
  <si>
    <t>EJEC-20260708110318-0034</t>
  </si>
  <si>
    <t>EJEC-20260708110318-0035</t>
  </si>
  <si>
    <t>EJEC-20260708110319-0036</t>
  </si>
  <si>
    <t>EJEC-20260708110319-0037</t>
  </si>
  <si>
    <t>EJEC-20260708110319-0038</t>
  </si>
  <si>
    <t>EJEC-20260708110319-0039</t>
  </si>
  <si>
    <t>EJEC-20260708110319-0040</t>
  </si>
  <si>
    <t>EJEC-20260708110319-0041</t>
  </si>
  <si>
    <t>EJEC-20260708110319-0042</t>
  </si>
  <si>
    <t>EJEC-20260708110319-0043</t>
  </si>
  <si>
    <t>EJEC-20260708110319-0044</t>
  </si>
  <si>
    <t>EJEC-20260708110319-0045</t>
  </si>
  <si>
    <t>EJEC-20260708110320-0046</t>
  </si>
  <si>
    <t>EJEC-20260708110320-0047</t>
  </si>
  <si>
    <t>EJEC-20260708110320-0048</t>
  </si>
  <si>
    <t>EJEC-20260708110320-0049</t>
  </si>
  <si>
    <t>EJEC-20260708110320-0050</t>
  </si>
  <si>
    <t>EJEC-20260708110320-0051</t>
  </si>
  <si>
    <t>EJEC-20260708110320-0052</t>
  </si>
  <si>
    <t>EJEC-20260708110320-0053</t>
  </si>
  <si>
    <t>EJEC-20260708110320-0054</t>
  </si>
  <si>
    <t>EJEC-20260708110320-0055</t>
  </si>
  <si>
    <t>EJEC-20260708110320-0056</t>
  </si>
  <si>
    <t>EJEC-20260708110321-0057</t>
  </si>
  <si>
    <t>EJEC-20260708110321-0058</t>
  </si>
  <si>
    <t>EJEC-20260708110321-0059</t>
  </si>
  <si>
    <t>EJEC-20260708110321-0060</t>
  </si>
  <si>
    <t>EJEC-20260708110321-0061</t>
  </si>
  <si>
    <t>EJEC-20260708110321-0062</t>
  </si>
  <si>
    <t>EJEC-20260708110321-0063</t>
  </si>
  <si>
    <t>EJEC-20260708110321-0064</t>
  </si>
  <si>
    <t>EJEC-20260708110321-0065</t>
  </si>
  <si>
    <t>EJEC-20260708110321-0066</t>
  </si>
  <si>
    <t>EJEC-20260708110322-0067</t>
  </si>
  <si>
    <t>EJEC-20260708110322-0068</t>
  </si>
  <si>
    <t>EJEC-20260708110322-0069</t>
  </si>
  <si>
    <t>EJEC-20260708110322-0070</t>
  </si>
  <si>
    <t>EJEC-20260708110322-0071</t>
  </si>
  <si>
    <t>EJEC-20260708110322-0072</t>
  </si>
  <si>
    <t>EJEC-20260708110322-0073</t>
  </si>
  <si>
    <t>EJEC-20260708110322-0074</t>
  </si>
  <si>
    <t>EJEC-20260708110322-0075</t>
  </si>
  <si>
    <t>EJEC-20260708110322-0076</t>
  </si>
  <si>
    <t>EJEC-20260708110323-0077</t>
  </si>
  <si>
    <t>EJEC-20260708110323-0078</t>
  </si>
  <si>
    <t>EJEC-20260708110323-0079</t>
  </si>
  <si>
    <t>EJEC-20260708110323-0080</t>
  </si>
  <si>
    <t>EJEC-20260708110323-0081</t>
  </si>
  <si>
    <t>EJEC-20260708110323-0082</t>
  </si>
  <si>
    <t>EJEC-20260708110323-0083</t>
  </si>
  <si>
    <t>EJEC-20260708110323-0084</t>
  </si>
  <si>
    <t>EJEC-20260708110323-0085</t>
  </si>
  <si>
    <t>EJEC-20260708110323-0086</t>
  </si>
  <si>
    <t>EJEC-20260708110323-0087</t>
  </si>
  <si>
    <t>EJEC-20260708110324-0088</t>
  </si>
  <si>
    <t>EJEC-20260708110324-0089</t>
  </si>
  <si>
    <t>EJEC-20260708110324-0090</t>
  </si>
  <si>
    <t>EJEC-20260708110324-0091</t>
  </si>
  <si>
    <t>EJEC-20260708110324-0092</t>
  </si>
  <si>
    <t>EJEC-20260708110324-0093</t>
  </si>
  <si>
    <t>EJEC-20260708110324-0094</t>
  </si>
  <si>
    <t>EJEC-20260708110324-0095</t>
  </si>
  <si>
    <t>EJEC-20260708110324-0096</t>
  </si>
  <si>
    <t>EJEC-20260708110324-0097</t>
  </si>
  <si>
    <t>EJEC-20260708110324-0098</t>
  </si>
  <si>
    <t>EJEC-20260708110325-0099</t>
  </si>
  <si>
    <t>EJEC-20260708110325-0100</t>
  </si>
  <si>
    <t>EJEC-20260708110325-0101</t>
  </si>
  <si>
    <t>EJEC-20260708110325-0102</t>
  </si>
  <si>
    <t>EJEC-20260708110325-0103</t>
  </si>
  <si>
    <t>EJEC-20260708110325-0104</t>
  </si>
  <si>
    <t>EJEC-20260708110325-0105</t>
  </si>
  <si>
    <t>EJEC-20260708110325-0106</t>
  </si>
  <si>
    <t>EJEC-20260708110325-0107</t>
  </si>
  <si>
    <t>EJEC-20260708110325-0108</t>
  </si>
  <si>
    <t>EJEC-20260708110326-0109</t>
  </si>
  <si>
    <t>EJEC-20260708110326-0110</t>
  </si>
  <si>
    <t>EJEC-20260708110326-0111</t>
  </si>
  <si>
    <t>EJEC-20260708110326-0112</t>
  </si>
  <si>
    <t>EJEC-20260708110326-0113</t>
  </si>
  <si>
    <t>EJEC-20260708110326-0114</t>
  </si>
  <si>
    <t>EJEC-20260708110326-0115</t>
  </si>
  <si>
    <t>EJEC-20260708110326-0116</t>
  </si>
  <si>
    <t>EJEC-20260708110326-0117</t>
  </si>
  <si>
    <t>EJEC-20260708110326-0118</t>
  </si>
  <si>
    <t>EJEC-20260708110326-0119</t>
  </si>
  <si>
    <t>EJEC-20260708110327-0120</t>
  </si>
  <si>
    <t>EJEC-20260708110327-0121</t>
  </si>
  <si>
    <t>EJEC-20260708110327-0122</t>
  </si>
  <si>
    <t>EJEC-20260708110327-0123</t>
  </si>
  <si>
    <t>EJEC-20260708110327-0124</t>
  </si>
  <si>
    <t>EJEC-20260708110327-0125</t>
  </si>
  <si>
    <t>EJEC-20260708110327-0126</t>
  </si>
  <si>
    <t>EJEC-20260708110327-0127</t>
  </si>
  <si>
    <t>EJEC-20260708110327-0128</t>
  </si>
  <si>
    <t>EJEC-20260708110327-0129</t>
  </si>
  <si>
    <t>EJEC-20260708110328-0130</t>
  </si>
  <si>
    <t>EJEC-20260708110328-0131</t>
  </si>
  <si>
    <t>EJEC-20260708110328-0132</t>
  </si>
  <si>
    <t>EJEC-20260708110328-0133</t>
  </si>
  <si>
    <t>EJEC-20260708110328-0134</t>
  </si>
  <si>
    <t>EJEC-20260708110328-0135</t>
  </si>
  <si>
    <t>EJEC-20260708110328-0136</t>
  </si>
  <si>
    <t>EJEC-20260708110328-0137</t>
  </si>
  <si>
    <t>EJEC-20260708110328-0138</t>
  </si>
  <si>
    <t>EJEC-20260708110328-0139</t>
  </si>
  <si>
    <t>EJEC-20260708110329-0140</t>
  </si>
  <si>
    <t>EJEC-20260708110329-0141</t>
  </si>
  <si>
    <t>EJEC-20260708110329-0142</t>
  </si>
  <si>
    <t>EJEC-20260708110329-0143</t>
  </si>
  <si>
    <t>EJEC-20260708110329-0144</t>
  </si>
  <si>
    <t>EJEC-20260708110329-0145</t>
  </si>
  <si>
    <t>EJEC-20260708110329-0146</t>
  </si>
  <si>
    <t>EJEC-20260708110329-0147</t>
  </si>
  <si>
    <t>EJEC-20260708110329-0148</t>
  </si>
  <si>
    <t>EJEC-20260708110329-0149</t>
  </si>
  <si>
    <t>EJEC-20260708110329-0150</t>
  </si>
  <si>
    <t>EJEC-20260708110330-0151</t>
  </si>
  <si>
    <t>EJEC-20260708110330-0152</t>
  </si>
  <si>
    <t>EJEC-20260708110330-0153</t>
  </si>
  <si>
    <t>EJEC-20260708110330-0154</t>
  </si>
  <si>
    <t>EJEC-20260708110330-0155</t>
  </si>
  <si>
    <t>EJEC-20260708110330-0156</t>
  </si>
  <si>
    <t>EJEC-20260708110330-0157</t>
  </si>
  <si>
    <t>EJEC-20260708110330-0158</t>
  </si>
  <si>
    <t>EJEC-20260708110330-0159</t>
  </si>
  <si>
    <t>EJEC-20260708110330-0160</t>
  </si>
  <si>
    <t>EJEC-20260708110330-0161</t>
  </si>
  <si>
    <t>EJEC-20260708110331-0162</t>
  </si>
  <si>
    <t>EJEC-20260708110331-0163</t>
  </si>
  <si>
    <t>EJEC-20260708110331-0164</t>
  </si>
  <si>
    <t>EJEC-20260708110331-0165</t>
  </si>
  <si>
    <t>EJEC-20260708110331-0166</t>
  </si>
  <si>
    <t>EJEC-20260708110331-0167</t>
  </si>
  <si>
    <t>EJEC-20260708110331-0168</t>
  </si>
  <si>
    <t>EJEC-20260708110331-0169</t>
  </si>
  <si>
    <t>EJEC-20260708110331-0170</t>
  </si>
  <si>
    <t>EJEC-20260708110331-0171</t>
  </si>
  <si>
    <t>EJEC-20260708110331-0172</t>
  </si>
  <si>
    <t>EJEC-20260708110332-0173</t>
  </si>
  <si>
    <t>EJEC-20260708110332-0174</t>
  </si>
  <si>
    <t>EJEC-20260708110332-0175</t>
  </si>
  <si>
    <t>EJEC-20260708110332-0176</t>
  </si>
  <si>
    <t>EJEC-20260708110332-0177</t>
  </si>
  <si>
    <t>EJEC-20260708110332-0178</t>
  </si>
  <si>
    <t>EJEC-20260708110332-0179</t>
  </si>
  <si>
    <t>EJEC-20260708110332-0180</t>
  </si>
  <si>
    <t>EJEC-20260708110332-0181</t>
  </si>
  <si>
    <t>EJEC-20260708110332-0182</t>
  </si>
  <si>
    <t>EJEC-20260708110333-0183</t>
  </si>
  <si>
    <t>EJEC-20260708110333-0184</t>
  </si>
  <si>
    <t>EJEC-20260708110333-0185</t>
  </si>
  <si>
    <t>EJEC-20260708110333-0186</t>
  </si>
  <si>
    <t>FOTO_WHATSAPP</t>
  </si>
  <si>
    <t>todo bien</t>
  </si>
  <si>
    <t>Cumplida</t>
  </si>
  <si>
    <t>ok</t>
  </si>
  <si>
    <t>WHATSAPP</t>
  </si>
  <si>
    <t>Arrastrada</t>
  </si>
  <si>
    <t>WHATS</t>
  </si>
  <si>
    <t>porque si</t>
  </si>
  <si>
    <t>Columna</t>
  </si>
  <si>
    <t>En_Proceso</t>
  </si>
  <si>
    <t>Pendientes_Validacion</t>
  </si>
  <si>
    <t>Validadas_Cumplidas</t>
  </si>
  <si>
    <t>Incompletas</t>
  </si>
  <si>
    <t>No_Cumplidas</t>
  </si>
  <si>
    <t>Arrastradas</t>
  </si>
  <si>
    <t>Pospuestas</t>
  </si>
  <si>
    <t>Canceladas_Justificadas</t>
  </si>
  <si>
    <t>Impacto_Positivo</t>
  </si>
  <si>
    <t>Impacto_Negativo</t>
  </si>
  <si>
    <t>Impacto_Pendiente</t>
  </si>
  <si>
    <t>Porcentaje_Cumplimiento</t>
  </si>
  <si>
    <t>Semaforo</t>
  </si>
  <si>
    <t>Observacion_Cierre</t>
  </si>
  <si>
    <t>DIAGNOSTICO SPRINT 012 - CIERRE SEMANAL OPERATIVO SGOL</t>
  </si>
  <si>
    <t>Fecha diagnóstico</t>
  </si>
  <si>
    <t>1. Validación tabla principal</t>
  </si>
  <si>
    <t>ENCONTRADA</t>
  </si>
  <si>
    <t>Registros</t>
  </si>
  <si>
    <t>2. Columnas encontradas en tblEJEC_Tareas</t>
  </si>
  <si>
    <t>No.</t>
  </si>
  <si>
    <t>3. Validación de columnas críticas</t>
  </si>
  <si>
    <t>Columna requerida</t>
  </si>
  <si>
    <t>4. Estados encontrados</t>
  </si>
  <si>
    <t>Conteo</t>
  </si>
  <si>
    <t>5. Semanas encontradas</t>
  </si>
  <si>
    <t>6. Responsables encontrados</t>
  </si>
  <si>
    <t>7. Dictamen preliminar</t>
  </si>
  <si>
    <t>Se puede construir RPT_Cierre_Semanal.</t>
  </si>
  <si>
    <t>Cierre masivo supervisado</t>
  </si>
  <si>
    <t>foto</t>
  </si>
  <si>
    <t>Validación masiva supervisor</t>
  </si>
  <si>
    <t>ID_CausaArrastre</t>
  </si>
  <si>
    <t>Impacto_Bono_Predeterminado</t>
  </si>
  <si>
    <t>Nivel_Autorizacion</t>
  </si>
  <si>
    <t>Requiere_Escalamiento</t>
  </si>
  <si>
    <t>Genera_Tarea_Derivada</t>
  </si>
  <si>
    <t>CAU-ARR-001</t>
  </si>
  <si>
    <t>FALTA_TIEMPO_OPERATIVO</t>
  </si>
  <si>
    <t>No existió capacidad operativa suficiente para concluir la tarea.</t>
  </si>
  <si>
    <t>SUPERVISOR</t>
  </si>
  <si>
    <t>CAU-ARR-002</t>
  </si>
  <si>
    <t>ALTA_AFLUENCIA_CLIENTES</t>
  </si>
  <si>
    <t>La atención prioritaria a clientes impidió concluir la tarea.</t>
  </si>
  <si>
    <t>CAU-ARR-003</t>
  </si>
  <si>
    <t>PRIORIDAD_COMERCIAL</t>
  </si>
  <si>
    <t>La tarea fue pausada por una actividad comercial prioritaria autorizada.</t>
  </si>
  <si>
    <t>CAU-ARR-004</t>
  </si>
  <si>
    <t>FALTA_RESPONSABLE</t>
  </si>
  <si>
    <t>El responsable estuvo ausente o no disponible; debe revisarse la causa.</t>
  </si>
  <si>
    <t>CAU-ARR-005</t>
  </si>
  <si>
    <t>OMISION_RESPONSABLE</t>
  </si>
  <si>
    <t>La tarea no se realizó por omisión atribuible al responsable.</t>
  </si>
  <si>
    <t>CAU-ARR-006</t>
  </si>
  <si>
    <t>FALTA_EVIDENCIA</t>
  </si>
  <si>
    <t>No existe evidencia suficiente para confirmar el cumplimiento.</t>
  </si>
  <si>
    <t>CAU-ARR-007</t>
  </si>
  <si>
    <t>REPROGRAMACION_SUPERVISOR</t>
  </si>
  <si>
    <t>El supervisor autorizó formalmente modificar la fecha de ejecución.</t>
  </si>
  <si>
    <t>CAU-ARR-008</t>
  </si>
  <si>
    <t>ERROR_DE_ASIGNACION</t>
  </si>
  <si>
    <t>La tarea fue asignada incorrectamente por puesto, persona, fecha o capacidad.</t>
  </si>
  <si>
    <t>CAU-ARR-009</t>
  </si>
  <si>
    <t>DEPENDENCIA_EXTERNA</t>
  </si>
  <si>
    <t>La tarea depende de un proveedor, cliente, sistema externo o tercero.</t>
  </si>
  <si>
    <t>CAU-ARR-010</t>
  </si>
  <si>
    <t>FALLA_SISTEMA_HERRAMIENTA</t>
  </si>
  <si>
    <t>Una falla técnica o falta de herramienta impidió concluir la tarea.</t>
  </si>
  <si>
    <t>CAU-ARR-011</t>
  </si>
  <si>
    <t>CAUSA_NO_IDENTIFICADA</t>
  </si>
  <si>
    <t>La causa no pudo determinarse y requiere revisión antes de definir el bono.</t>
  </si>
  <si>
    <t>DIRECCION</t>
  </si>
  <si>
    <t>Dirección revisó el arrastre y determinó que no penaliza el bono.</t>
  </si>
  <si>
    <t>PLAN-20260710110657-0190</t>
  </si>
  <si>
    <t>T080-20260715-ARR01</t>
  </si>
  <si>
    <t>EJEC-20260710110657-0187</t>
  </si>
  <si>
    <t>PLAN-20260710111120-0191</t>
  </si>
  <si>
    <t>T091-20260711-ARR01</t>
  </si>
  <si>
    <t>EJEC-20260710111120-0188</t>
  </si>
  <si>
    <t>Fecha inicial 09/07/2026 vencida. Se autoriza nueva fecha de compromiso.</t>
  </si>
  <si>
    <t>La fecha inicial 09/07/2026 venció sin ejecución. Nueva fecha autorizada: 15/07/2026.</t>
  </si>
  <si>
    <t>PLAN-20260710112202-0192</t>
  </si>
  <si>
    <t>T091-20260715-ARR01</t>
  </si>
  <si>
    <t>EJEC-20260710112202-0189</t>
  </si>
  <si>
    <t>SEMANA_ABIERTA</t>
  </si>
  <si>
    <t>Semana abierta; existen tareas en proceso o pendientes de validación.</t>
  </si>
  <si>
    <t>Cierre intersemanal. Plan derivado: PLAN-20260710110657-0190. Ejecución derivada: EJEC-20260710110657-0187. Fecha compromiso: 15/07/2026.</t>
  </si>
  <si>
    <t>Cierre intersemanal. Plan derivado: PLAN-20260710111120-0191. Ejecución derivada: EJEC-20260710111120-0188. Fecha compromiso: 11/07/2026.</t>
  </si>
  <si>
    <t>Cierre intersemanal. Plan derivado: PLAN-20260710112202-0192. Ejecución derivada: EJEC-20260710112202-0189. Fecha compromiso: 15/07/2026.</t>
  </si>
  <si>
    <t>Procesar</t>
  </si>
  <si>
    <t>ID_Ejecucion_Origen</t>
  </si>
  <si>
    <t>ID_Plan_Origen</t>
  </si>
  <si>
    <t>Semana_Origen</t>
  </si>
  <si>
    <t>Fecha_Original</t>
  </si>
  <si>
    <t>ID_Plan_Derivado</t>
  </si>
  <si>
    <t>ID_Ejecucion_Derivada</t>
  </si>
  <si>
    <t>Origen_Cerrado</t>
  </si>
  <si>
    <t>Plan_Origen_Bloqueado</t>
  </si>
  <si>
    <t>Diagnostico</t>
  </si>
  <si>
    <t>COMPLETO</t>
  </si>
  <si>
    <t>Tipo_Registro</t>
  </si>
  <si>
    <t>Otros_Estados</t>
  </si>
  <si>
    <t>Pendientes_Operativos</t>
  </si>
  <si>
    <t>Porcentaje_Avance</t>
  </si>
  <si>
    <t>RESUMEN_SEMANA</t>
  </si>
  <si>
    <t>ROJO</t>
  </si>
  <si>
    <t>COLABORADOR</t>
  </si>
  <si>
    <t>Semana activa</t>
  </si>
  <si>
    <t>Semana anterior</t>
  </si>
  <si>
    <t>Inicio: 15/07/2026 08:21:40 | Fin: 15/07/2026 08:22:52 | Secuencia: Respaldo + Cierre semanal + Reporte semanal. | Respaldo creado: C:\Users\alexc\Documents\Respaldos_SGOL\SGOL v2.0 Sistema de Gestion Operativa Loretta - S019_AUDITORIA_V1_BACKUP_20260715_082140.xlsm</t>
  </si>
  <si>
    <t>Horas Base</t>
  </si>
  <si>
    <t>Utilización</t>
  </si>
  <si>
    <t>Estado Capacidad</t>
  </si>
  <si>
    <t>Barrer Trapear Escalera</t>
  </si>
  <si>
    <t>Formatos Disponibles</t>
  </si>
  <si>
    <t>Promocion De Vales</t>
  </si>
  <si>
    <t>Archivar Solicitudes</t>
  </si>
  <si>
    <t>Orden Clasificacion y depuracion de documentos en Organizador Blanco</t>
  </si>
  <si>
    <t>Resurtidos</t>
  </si>
  <si>
    <t>PLAN-20260715182132-0001</t>
  </si>
  <si>
    <t>T080-20260720</t>
  </si>
  <si>
    <t>PLAN-20260715182133-0002</t>
  </si>
  <si>
    <t>T080-20260721</t>
  </si>
  <si>
    <t>PLAN-20260715182133-0003</t>
  </si>
  <si>
    <t>T080-20260722</t>
  </si>
  <si>
    <t>PLAN-20260715182133-0004</t>
  </si>
  <si>
    <t>T080-20260723</t>
  </si>
  <si>
    <t>PLAN-20260715182133-0005</t>
  </si>
  <si>
    <t>T080-20260724</t>
  </si>
  <si>
    <t>PLAN-20260715182133-0006</t>
  </si>
  <si>
    <t>T080-20260725</t>
  </si>
  <si>
    <t>PLAN-20260715182133-0007</t>
  </si>
  <si>
    <t>T080-20260726</t>
  </si>
  <si>
    <t>PLAN-20260715182133-0008</t>
  </si>
  <si>
    <t>T071-20260720</t>
  </si>
  <si>
    <t>PLAN-20260715182133-0009</t>
  </si>
  <si>
    <t>T071-20260721</t>
  </si>
  <si>
    <t>PLAN-20260715182134-0010</t>
  </si>
  <si>
    <t>T071-20260722</t>
  </si>
  <si>
    <t>PLAN-20260715182134-0011</t>
  </si>
  <si>
    <t>T071-20260723</t>
  </si>
  <si>
    <t>PLAN-20260715182134-0012</t>
  </si>
  <si>
    <t>T071-20260724</t>
  </si>
  <si>
    <t>PLAN-20260715182134-0013</t>
  </si>
  <si>
    <t>T071-20260725</t>
  </si>
  <si>
    <t>PLAN-20260715182134-0014</t>
  </si>
  <si>
    <t>T071-20260726</t>
  </si>
  <si>
    <t>PLAN-20260715182135-0015</t>
  </si>
  <si>
    <t>T091-20260720</t>
  </si>
  <si>
    <t>PLAN-20260715182135-0016</t>
  </si>
  <si>
    <t>T091-20260721</t>
  </si>
  <si>
    <t>PLAN-20260715182135-0017</t>
  </si>
  <si>
    <t>T091-20260722</t>
  </si>
  <si>
    <t>PLAN-20260715182135-0018</t>
  </si>
  <si>
    <t>T091-20260723</t>
  </si>
  <si>
    <t>PLAN-20260715182135-0019</t>
  </si>
  <si>
    <t>T091-20260724</t>
  </si>
  <si>
    <t>PLAN-20260715182136-0020</t>
  </si>
  <si>
    <t>T105-20260724</t>
  </si>
  <si>
    <t>PLAN-20260715182136-0021</t>
  </si>
  <si>
    <t>T091-20260725</t>
  </si>
  <si>
    <t>PLAN-20260715182136-0022</t>
  </si>
  <si>
    <t>T091-20260726</t>
  </si>
  <si>
    <t>PLAN-20260715182136-0023</t>
  </si>
  <si>
    <t>T035-20260720</t>
  </si>
  <si>
    <t>PLAN-20260715182136-0024</t>
  </si>
  <si>
    <t>T041-20260720</t>
  </si>
  <si>
    <t>PLAN-20260715182136-0025</t>
  </si>
  <si>
    <t>T043-20260720</t>
  </si>
  <si>
    <t>PLAN-20260715182137-0026</t>
  </si>
  <si>
    <t>T074-20260720</t>
  </si>
  <si>
    <t>PLAN-20260715182137-0027</t>
  </si>
  <si>
    <t>T082-20260720</t>
  </si>
  <si>
    <t>PLAN-20260715182137-0028</t>
  </si>
  <si>
    <t>T111-20260720</t>
  </si>
  <si>
    <t>PLAN-20260715182137-0029</t>
  </si>
  <si>
    <t>T124-20260720</t>
  </si>
  <si>
    <t>PLAN-20260715182137-0030</t>
  </si>
  <si>
    <t>T146-20260720</t>
  </si>
  <si>
    <t>PLAN-20260715182137-0031</t>
  </si>
  <si>
    <t>T188-20260720</t>
  </si>
  <si>
    <t>PLAN-20260715182138-0032</t>
  </si>
  <si>
    <t>T195-20260720</t>
  </si>
  <si>
    <t>PLAN-20260715182138-0033</t>
  </si>
  <si>
    <t>T043-20260721</t>
  </si>
  <si>
    <t>PLAN-20260715182138-0034</t>
  </si>
  <si>
    <t>T074-20260721</t>
  </si>
  <si>
    <t>PLAN-20260715182138-0035</t>
  </si>
  <si>
    <t>T082-20260721</t>
  </si>
  <si>
    <t>PLAN-20260715182138-0036</t>
  </si>
  <si>
    <t>T111-20260721</t>
  </si>
  <si>
    <t>PLAN-20260715182138-0037</t>
  </si>
  <si>
    <t>T124-20260721</t>
  </si>
  <si>
    <t>PLAN-20260715182139-0038</t>
  </si>
  <si>
    <t>T195-20260721</t>
  </si>
  <si>
    <t>PLAN-20260715182139-0039</t>
  </si>
  <si>
    <t>T043-20260722</t>
  </si>
  <si>
    <t>PLAN-20260715182139-0040</t>
  </si>
  <si>
    <t>T074-20260722</t>
  </si>
  <si>
    <t>PLAN-20260715182139-0041</t>
  </si>
  <si>
    <t>T082-20260722</t>
  </si>
  <si>
    <t>PLAN-20260715182139-0042</t>
  </si>
  <si>
    <t>T111-20260722</t>
  </si>
  <si>
    <t>PLAN-20260715182139-0043</t>
  </si>
  <si>
    <t>T124-20260722</t>
  </si>
  <si>
    <t>PLAN-20260715182140-0044</t>
  </si>
  <si>
    <t>T195-20260722</t>
  </si>
  <si>
    <t>PLAN-20260715182140-0045</t>
  </si>
  <si>
    <t>T043-20260723</t>
  </si>
  <si>
    <t>PLAN-20260715182140-0046</t>
  </si>
  <si>
    <t>T046-20260723</t>
  </si>
  <si>
    <t>PLAN-20260715182140-0047</t>
  </si>
  <si>
    <t>T074-20260723</t>
  </si>
  <si>
    <t>PLAN-20260715182140-0048</t>
  </si>
  <si>
    <t>T082-20260723</t>
  </si>
  <si>
    <t>PLAN-20260715182141-0049</t>
  </si>
  <si>
    <t>T111-20260723</t>
  </si>
  <si>
    <t>PLAN-20260715182141-0050</t>
  </si>
  <si>
    <t>T124-20260723</t>
  </si>
  <si>
    <t>PLAN-20260715182141-0051</t>
  </si>
  <si>
    <t>T195-20260723</t>
  </si>
  <si>
    <t>PLAN-20260715182141-0052</t>
  </si>
  <si>
    <t>T020-20260724</t>
  </si>
  <si>
    <t>PLAN-20260715182141-0053</t>
  </si>
  <si>
    <t>T043-20260724</t>
  </si>
  <si>
    <t>PLAN-20260715182141-0054</t>
  </si>
  <si>
    <t>T074-20260724</t>
  </si>
  <si>
    <t>PLAN-20260715182142-0055</t>
  </si>
  <si>
    <t>T082-20260724</t>
  </si>
  <si>
    <t>PLAN-20260715182142-0056</t>
  </si>
  <si>
    <t>T111-20260724</t>
  </si>
  <si>
    <t>PLAN-20260715182142-0057</t>
  </si>
  <si>
    <t>T124-20260724</t>
  </si>
  <si>
    <t>PLAN-20260715182142-0058</t>
  </si>
  <si>
    <t>T195-20260724</t>
  </si>
  <si>
    <t>PLAN-20260715182142-0059</t>
  </si>
  <si>
    <t>T203-20260724</t>
  </si>
  <si>
    <t>PLAN-20260715182142-0060</t>
  </si>
  <si>
    <t>T212-20260724</t>
  </si>
  <si>
    <t>PLAN-20260715182143-0061</t>
  </si>
  <si>
    <t>T244-20260724</t>
  </si>
  <si>
    <t>FOTO_/_CAPTURA_/_CHECKLIST</t>
  </si>
  <si>
    <t>PLAN-20260715182143-0062</t>
  </si>
  <si>
    <t>T250-20260724</t>
  </si>
  <si>
    <t>PLAN-20260715182143-0063</t>
  </si>
  <si>
    <t>T043-20260725</t>
  </si>
  <si>
    <t>PLAN-20260715182143-0064</t>
  </si>
  <si>
    <t>T074-20260725</t>
  </si>
  <si>
    <t>PLAN-20260715182143-0065</t>
  </si>
  <si>
    <t>T082-20260725</t>
  </si>
  <si>
    <t>PLAN-20260715182143-0066</t>
  </si>
  <si>
    <t>T111-20260725</t>
  </si>
  <si>
    <t>PLAN-20260715182143-0067</t>
  </si>
  <si>
    <t>T124-20260725</t>
  </si>
  <si>
    <t>PLAN-20260715182144-0068</t>
  </si>
  <si>
    <t>T195-20260725</t>
  </si>
  <si>
    <t>PLAN-20260715182144-0069</t>
  </si>
  <si>
    <t>T043-20260726</t>
  </si>
  <si>
    <t>PLAN-20260715182144-0070</t>
  </si>
  <si>
    <t>T074-20260726</t>
  </si>
  <si>
    <t>PLAN-20260715182144-0071</t>
  </si>
  <si>
    <t>T082-20260726</t>
  </si>
  <si>
    <t>PLAN-20260715182144-0072</t>
  </si>
  <si>
    <t>T111-20260726</t>
  </si>
  <si>
    <t>PLAN-20260715182144-0073</t>
  </si>
  <si>
    <t>T124-20260726</t>
  </si>
  <si>
    <t>PLAN-20260715182144-0074</t>
  </si>
  <si>
    <t>T195-20260726</t>
  </si>
  <si>
    <t>PLAN-20260715182145-0075</t>
  </si>
  <si>
    <t>T204.1-20260726</t>
  </si>
  <si>
    <t>PLAN-20260715182145-0076</t>
  </si>
  <si>
    <t>T029-20260720</t>
  </si>
  <si>
    <t>PLAN-20260715182145-0077</t>
  </si>
  <si>
    <t>T036-20260720</t>
  </si>
  <si>
    <t>PLAN-20260715182145-0078</t>
  </si>
  <si>
    <t>T039-20260720</t>
  </si>
  <si>
    <t>PLAN-20260715182145-0079</t>
  </si>
  <si>
    <t>T042-20260720</t>
  </si>
  <si>
    <t>PLAN-20260715182145-0080</t>
  </si>
  <si>
    <t>T044-20260720</t>
  </si>
  <si>
    <t>PLAN-20260715182146-0081</t>
  </si>
  <si>
    <t>T047-20260720</t>
  </si>
  <si>
    <t>PLAN-20260715182146-0082</t>
  </si>
  <si>
    <t>T054-20260720</t>
  </si>
  <si>
    <t>PLAN-20260715182146-0083</t>
  </si>
  <si>
    <t>T056-20260720</t>
  </si>
  <si>
    <t>PLAN-20260715182146-0084</t>
  </si>
  <si>
    <t>T063-20260720</t>
  </si>
  <si>
    <t>PLAN-20260715182146-0085</t>
  </si>
  <si>
    <t>T070-20260720</t>
  </si>
  <si>
    <t>PLAN-20260715182146-0086</t>
  </si>
  <si>
    <t>T077-20260720</t>
  </si>
  <si>
    <t>PLAN-20260715182146-0087</t>
  </si>
  <si>
    <t>T177-20260720</t>
  </si>
  <si>
    <t>PLAN-20260715182147-0088</t>
  </si>
  <si>
    <t>T180-20260720</t>
  </si>
  <si>
    <t>PLAN-20260715182147-0089</t>
  </si>
  <si>
    <t>T193-20260720</t>
  </si>
  <si>
    <t>PLAN-20260715182147-0090</t>
  </si>
  <si>
    <t>T194-20260720</t>
  </si>
  <si>
    <t>PLAN-20260715182147-0091</t>
  </si>
  <si>
    <t>T029-20260721</t>
  </si>
  <si>
    <t>PLAN-20260715182147-0092</t>
  </si>
  <si>
    <t>T036-20260721</t>
  </si>
  <si>
    <t>PLAN-20260715182147-0093</t>
  </si>
  <si>
    <t>T044-20260721</t>
  </si>
  <si>
    <t>PLAN-20260715182148-0094</t>
  </si>
  <si>
    <t>T047-20260721</t>
  </si>
  <si>
    <t>PLAN-20260715182148-0095</t>
  </si>
  <si>
    <t>T054-20260721</t>
  </si>
  <si>
    <t>PLAN-20260715182148-0096</t>
  </si>
  <si>
    <t>T085-20260721</t>
  </si>
  <si>
    <t>PLAN-20260715182148-0097</t>
  </si>
  <si>
    <t>T172-20260721</t>
  </si>
  <si>
    <t>PLAN-20260715182148-0098</t>
  </si>
  <si>
    <t>T180-20260721</t>
  </si>
  <si>
    <t>PLAN-20260715182148-0099</t>
  </si>
  <si>
    <t>T029-20260722</t>
  </si>
  <si>
    <t>PLAN-20260715182149-0100</t>
  </si>
  <si>
    <t>T036-20260722</t>
  </si>
  <si>
    <t>PLAN-20260715182149-0101</t>
  </si>
  <si>
    <t>T044-20260722</t>
  </si>
  <si>
    <t>PLAN-20260715182149-0102</t>
  </si>
  <si>
    <t>T047-20260722</t>
  </si>
  <si>
    <t>PLAN-20260715182149-0103</t>
  </si>
  <si>
    <t>T051-20260722</t>
  </si>
  <si>
    <t>PLAN-20260715182149-0104</t>
  </si>
  <si>
    <t>T054-20260722</t>
  </si>
  <si>
    <t>PLAN-20260715182149-0105</t>
  </si>
  <si>
    <t>T058-20260722</t>
  </si>
  <si>
    <t>PLAN-20260715182150-0106</t>
  </si>
  <si>
    <t>T065-20260722</t>
  </si>
  <si>
    <t>PLAN-20260715182150-0107</t>
  </si>
  <si>
    <t>T072-20260722</t>
  </si>
  <si>
    <t>PLAN-20260715182150-0108</t>
  </si>
  <si>
    <t>T093-20260722</t>
  </si>
  <si>
    <t>PLAN-20260715182150-0109</t>
  </si>
  <si>
    <t>T172-20260722</t>
  </si>
  <si>
    <t>PLAN-20260715182150-0110</t>
  </si>
  <si>
    <t>T180-20260722</t>
  </si>
  <si>
    <t>PLAN-20260715182150-0111</t>
  </si>
  <si>
    <t>T029-20260723</t>
  </si>
  <si>
    <t>PLAN-20260715182151-0112</t>
  </si>
  <si>
    <t>T036-20260723</t>
  </si>
  <si>
    <t>PLAN-20260715182151-0113</t>
  </si>
  <si>
    <t>T044-20260723</t>
  </si>
  <si>
    <t>PLAN-20260715182151-0114</t>
  </si>
  <si>
    <t>T047-20260723</t>
  </si>
  <si>
    <t>PLAN-20260715182151-0115</t>
  </si>
  <si>
    <t>T052-20260723</t>
  </si>
  <si>
    <t>PLAN-20260715182151-0116</t>
  </si>
  <si>
    <t>T053-20260723</t>
  </si>
  <si>
    <t>PLAN-20260715182151-0117</t>
  </si>
  <si>
    <t>T054-20260723</t>
  </si>
  <si>
    <t>PLAN-20260715182152-0118</t>
  </si>
  <si>
    <t>T060-20260723</t>
  </si>
  <si>
    <t>PLAN-20260715182152-0119</t>
  </si>
  <si>
    <t>T066-20260723</t>
  </si>
  <si>
    <t>PLAN-20260715182152-0120</t>
  </si>
  <si>
    <t>T073-20260723</t>
  </si>
  <si>
    <t>PLAN-20260715182152-0121</t>
  </si>
  <si>
    <t>T076-20260723</t>
  </si>
  <si>
    <t>PLAN-20260715182152-0122</t>
  </si>
  <si>
    <t>T172-20260723</t>
  </si>
  <si>
    <t>PLAN-20260715182152-0123</t>
  </si>
  <si>
    <t>T180-20260723</t>
  </si>
  <si>
    <t>PLAN-20260715182153-0124</t>
  </si>
  <si>
    <t>T006.1-20260724</t>
  </si>
  <si>
    <t>PLAN-20260715182153-0125</t>
  </si>
  <si>
    <t>T006.2-20260724</t>
  </si>
  <si>
    <t>PLAN-20260715182153-0126</t>
  </si>
  <si>
    <t>T006.3-20260724</t>
  </si>
  <si>
    <t>PLAN-20260715182153-0127</t>
  </si>
  <si>
    <t>T029-20260724</t>
  </si>
  <si>
    <t>PLAN-20260715182153-0128</t>
  </si>
  <si>
    <t>T036-20260724</t>
  </si>
  <si>
    <t>PLAN-20260715182153-0129</t>
  </si>
  <si>
    <t>T044-20260724</t>
  </si>
  <si>
    <t>PLAN-20260715182154-0130</t>
  </si>
  <si>
    <t>T047-20260724</t>
  </si>
  <si>
    <t>PLAN-20260715182154-0131</t>
  </si>
  <si>
    <t>T054-20260724</t>
  </si>
  <si>
    <t>PLAN-20260715182154-0132</t>
  </si>
  <si>
    <t>T056-20260724</t>
  </si>
  <si>
    <t>PLAN-20260715182154-0133</t>
  </si>
  <si>
    <t>T067-20260724</t>
  </si>
  <si>
    <t>PLAN-20260715182154-0134</t>
  </si>
  <si>
    <t>T070-20260724</t>
  </si>
  <si>
    <t>PLAN-20260715182154-0135</t>
  </si>
  <si>
    <t>T135-20260724</t>
  </si>
  <si>
    <t>PLAN-20260715182155-0136</t>
  </si>
  <si>
    <t>T156-20260724</t>
  </si>
  <si>
    <t>PLAN-20260715182155-0137</t>
  </si>
  <si>
    <t>T180-20260724</t>
  </si>
  <si>
    <t>PLAN-20260715182155-0138</t>
  </si>
  <si>
    <t>T182-20260724</t>
  </si>
  <si>
    <t>PLAN-20260715182155-0139</t>
  </si>
  <si>
    <t>T029-20260725</t>
  </si>
  <si>
    <t>PLAN-20260715182155-0140</t>
  </si>
  <si>
    <t>T036-20260725</t>
  </si>
  <si>
    <t>PLAN-20260715182155-0141</t>
  </si>
  <si>
    <t>T044-20260725</t>
  </si>
  <si>
    <t>PLAN-20260715182155-0142</t>
  </si>
  <si>
    <t>T047-20260725</t>
  </si>
  <si>
    <t>PLAN-20260715182156-0143</t>
  </si>
  <si>
    <t>T054-20260725</t>
  </si>
  <si>
    <t>PLAN-20260715182156-0144</t>
  </si>
  <si>
    <t>T068-20260725</t>
  </si>
  <si>
    <t>PLAN-20260715182156-0145</t>
  </si>
  <si>
    <t>T075-20260725</t>
  </si>
  <si>
    <t>PLAN-20260715182156-0146</t>
  </si>
  <si>
    <t>T178-20260725</t>
  </si>
  <si>
    <t>PLAN-20260715182156-0147</t>
  </si>
  <si>
    <t>T180-20260725</t>
  </si>
  <si>
    <t>PLAN-20260715182156-0148</t>
  </si>
  <si>
    <t>T183-20260725</t>
  </si>
  <si>
    <t>PLAN-20260715182157-0149</t>
  </si>
  <si>
    <t>T029-20260726</t>
  </si>
  <si>
    <t>PLAN-20260715182157-0150</t>
  </si>
  <si>
    <t>T036-20260726</t>
  </si>
  <si>
    <t>PLAN-20260715182157-0151</t>
  </si>
  <si>
    <t>T044-20260726</t>
  </si>
  <si>
    <t>PLAN-20260715182157-0152</t>
  </si>
  <si>
    <t>T047-20260726</t>
  </si>
  <si>
    <t>PLAN-20260715182157-0153</t>
  </si>
  <si>
    <t>T054-20260726</t>
  </si>
  <si>
    <t>PLAN-20260715182157-0154</t>
  </si>
  <si>
    <t>T062-20260726</t>
  </si>
  <si>
    <t>PLAN-20260715182158-0155</t>
  </si>
  <si>
    <t>T069-20260726</t>
  </si>
  <si>
    <t>PLAN-20260715182158-0156</t>
  </si>
  <si>
    <t>T142-20260726</t>
  </si>
  <si>
    <t>PLAN-20260715182158-0157</t>
  </si>
  <si>
    <t>T180-20260726</t>
  </si>
  <si>
    <t>PLAN-20260715182158-0158</t>
  </si>
  <si>
    <t>T189-20260726</t>
  </si>
  <si>
    <t>PLAN-20260715182158-0159</t>
  </si>
  <si>
    <t>T002-20260720</t>
  </si>
  <si>
    <t>PLAN-20260715182158-0160</t>
  </si>
  <si>
    <t>T040-20260720</t>
  </si>
  <si>
    <t>PLAN-20260715182158-0161</t>
  </si>
  <si>
    <t>T048-20260720</t>
  </si>
  <si>
    <t>PLAN-20260715182159-0162</t>
  </si>
  <si>
    <t>T083-20260720</t>
  </si>
  <si>
    <t>PLAN-20260715182159-0163</t>
  </si>
  <si>
    <t>T103-20260720</t>
  </si>
  <si>
    <t>PLAN-20260715182159-0164</t>
  </si>
  <si>
    <t>T104-20260720</t>
  </si>
  <si>
    <t>PLAN-20260715182159-0165</t>
  </si>
  <si>
    <t>T170-20260720</t>
  </si>
  <si>
    <t>PLAN-20260715182159-0166</t>
  </si>
  <si>
    <t>T002-20260721</t>
  </si>
  <si>
    <t>PLAN-20260715182159-0167</t>
  </si>
  <si>
    <t>T008-20260721</t>
  </si>
  <si>
    <t>PLAN-20260715182200-0168</t>
  </si>
  <si>
    <t>T083-20260721</t>
  </si>
  <si>
    <t>PLAN-20260715182200-0169</t>
  </si>
  <si>
    <t>T103-20260721</t>
  </si>
  <si>
    <t>PLAN-20260715182200-0170</t>
  </si>
  <si>
    <t>T104-20260721</t>
  </si>
  <si>
    <t>PLAN-20260715182200-0171</t>
  </si>
  <si>
    <t>T002-20260722</t>
  </si>
  <si>
    <t>PLAN-20260715182200-0172</t>
  </si>
  <si>
    <t>T083-20260722</t>
  </si>
  <si>
    <t>PLAN-20260715182200-0173</t>
  </si>
  <si>
    <t>T103-20260722</t>
  </si>
  <si>
    <t>PLAN-20260715182201-0174</t>
  </si>
  <si>
    <t>T104-20260722</t>
  </si>
  <si>
    <t>PLAN-20260715182201-0175</t>
  </si>
  <si>
    <t>T002-20260723</t>
  </si>
  <si>
    <t>PLAN-20260715182201-0176</t>
  </si>
  <si>
    <t>T083-20260723</t>
  </si>
  <si>
    <t>PLAN-20260715182201-0177</t>
  </si>
  <si>
    <t>T094-20260723</t>
  </si>
  <si>
    <t>PLAN-20260715182201-0178</t>
  </si>
  <si>
    <t>T103-20260723</t>
  </si>
  <si>
    <t>PLAN-20260715182201-0179</t>
  </si>
  <si>
    <t>T104-20260723</t>
  </si>
  <si>
    <t>PLAN-20260715182202-0180</t>
  </si>
  <si>
    <t>T002-20260724</t>
  </si>
  <si>
    <t>PLAN-20260715182202-0181</t>
  </si>
  <si>
    <t>T083-20260724</t>
  </si>
  <si>
    <t>PLAN-20260715182202-0182</t>
  </si>
  <si>
    <t>T103-20260724</t>
  </si>
  <si>
    <t>PLAN-20260715182202-0183</t>
  </si>
  <si>
    <t>T104-20260724</t>
  </si>
  <si>
    <t>PLAN-20260715182202-0184</t>
  </si>
  <si>
    <t>T002-20260725</t>
  </si>
  <si>
    <t>PLAN-20260715182202-0185</t>
  </si>
  <si>
    <t>T083-20260725</t>
  </si>
  <si>
    <t>PLAN-20260715182203-0186</t>
  </si>
  <si>
    <t>T096-20260725</t>
  </si>
  <si>
    <t>PLAN-20260715182203-0187</t>
  </si>
  <si>
    <t>T103-20260725</t>
  </si>
  <si>
    <t>PLAN-20260715182203-0188</t>
  </si>
  <si>
    <t>T104-20260725</t>
  </si>
  <si>
    <t>PLAN-20260715182203-0189</t>
  </si>
  <si>
    <t>T136-20260725</t>
  </si>
  <si>
    <t>PLAN-20260715182203-0190</t>
  </si>
  <si>
    <t>T196-20260725</t>
  </si>
  <si>
    <t>PLAN-20260715182203-0191</t>
  </si>
  <si>
    <t>T002-20260726</t>
  </si>
  <si>
    <t>PLAN-20260715182204-0192</t>
  </si>
  <si>
    <t>T022-20260726</t>
  </si>
  <si>
    <t>PLAN-20260715182204-0193</t>
  </si>
  <si>
    <t>T037-20260726</t>
  </si>
  <si>
    <t>PLAN-20260715182204-0194</t>
  </si>
  <si>
    <t>T083-20260726</t>
  </si>
  <si>
    <t>PLAN-20260715182204-0195</t>
  </si>
  <si>
    <t>T103-20260726</t>
  </si>
  <si>
    <t>PLAN-20260715182204-0196</t>
  </si>
  <si>
    <t>T104-20260726</t>
  </si>
  <si>
    <t>PLAN-20260715182204-0197</t>
  </si>
  <si>
    <t>T202-20260726</t>
  </si>
  <si>
    <t>PLAN-20260715182205-0198</t>
  </si>
  <si>
    <t>T241-20260726</t>
  </si>
  <si>
    <t>PLAN-20260715182205-0199</t>
  </si>
  <si>
    <t>T050-20260720</t>
  </si>
  <si>
    <t>PLAN-20260715182205-0200</t>
  </si>
  <si>
    <t>T109-20260720</t>
  </si>
  <si>
    <t>PLAN-20260715182205-0201</t>
  </si>
  <si>
    <t>T187-20260720</t>
  </si>
  <si>
    <t>PLAN-20260715182205-0202</t>
  </si>
  <si>
    <t>T018-20260721</t>
  </si>
  <si>
    <t>PLAN-20260715182205-0203</t>
  </si>
  <si>
    <t>T050-20260721</t>
  </si>
  <si>
    <t>PLAN-20260715182206-0204</t>
  </si>
  <si>
    <t>T109-20260721</t>
  </si>
  <si>
    <t>PLAN-20260715182206-0205</t>
  </si>
  <si>
    <t>T050-20260722</t>
  </si>
  <si>
    <t>PLAN-20260715182206-0206</t>
  </si>
  <si>
    <t>T109-20260722</t>
  </si>
  <si>
    <t>PLAN-20260715182206-0207</t>
  </si>
  <si>
    <t>T050-20260723</t>
  </si>
  <si>
    <t>PLAN-20260715182206-0208</t>
  </si>
  <si>
    <t>T109-20260723</t>
  </si>
  <si>
    <t>PLAN-20260715182206-0209</t>
  </si>
  <si>
    <t>T158-20260723</t>
  </si>
  <si>
    <t>PLAN-20260715182206-0210</t>
  </si>
  <si>
    <t>T050-20260724</t>
  </si>
  <si>
    <t>PLAN-20260715182207-0211</t>
  </si>
  <si>
    <t>T097-20260724</t>
  </si>
  <si>
    <t>PLAN-20260715182207-0212</t>
  </si>
  <si>
    <t>T109-20260724</t>
  </si>
  <si>
    <t>PLAN-20260715182207-0213</t>
  </si>
  <si>
    <t>T050-20260725</t>
  </si>
  <si>
    <t>PLAN-20260715182207-0214</t>
  </si>
  <si>
    <t>T109-20260725</t>
  </si>
  <si>
    <t>PLAN-20260715182207-0215</t>
  </si>
  <si>
    <t>T134-20260725</t>
  </si>
  <si>
    <t>REPORTE_/_EVIDENCIA_/_FIRMA</t>
  </si>
  <si>
    <t>PLAN-20260715182207-0216</t>
  </si>
  <si>
    <t>T050-20260726</t>
  </si>
  <si>
    <t>PLAN-20260715182208-0217</t>
  </si>
  <si>
    <t>T109-20260726</t>
  </si>
  <si>
    <t>PLAN-20260715182208-0218</t>
  </si>
  <si>
    <t>T217-20260726</t>
  </si>
  <si>
    <t>PLAN-20260715182208-0219</t>
  </si>
  <si>
    <t>T028-20260720</t>
  </si>
  <si>
    <t>PLAN-20260715182208-0220</t>
  </si>
  <si>
    <t>T084-20260720</t>
  </si>
  <si>
    <t>PLAN-20260715182208-0221</t>
  </si>
  <si>
    <t>T125-20260720</t>
  </si>
  <si>
    <t>PLAN-20260715182208-0222</t>
  </si>
  <si>
    <t>T165-20260720</t>
  </si>
  <si>
    <t>PLAN-20260715182209-0223</t>
  </si>
  <si>
    <t>T186-20260720</t>
  </si>
  <si>
    <t>PLAN-20260715182209-0224</t>
  </si>
  <si>
    <t>T028-20260721</t>
  </si>
  <si>
    <t>PLAN-20260715182209-0225</t>
  </si>
  <si>
    <t>T084-20260721</t>
  </si>
  <si>
    <t>PLAN-20260715182209-0226</t>
  </si>
  <si>
    <t>T125-20260721</t>
  </si>
  <si>
    <t>PLAN-20260715182209-0227</t>
  </si>
  <si>
    <t>T165-20260721</t>
  </si>
  <si>
    <t>PLAN-20260715182209-0228</t>
  </si>
  <si>
    <t>T186-20260721</t>
  </si>
  <si>
    <t>PLAN-20260715182210-0229</t>
  </si>
  <si>
    <t>T084-20260722</t>
  </si>
  <si>
    <t>PLAN-20260715182210-0230</t>
  </si>
  <si>
    <t>T125-20260722</t>
  </si>
  <si>
    <t>PLAN-20260715182210-0231</t>
  </si>
  <si>
    <t>T165-20260722</t>
  </si>
  <si>
    <t>PLAN-20260715182210-0232</t>
  </si>
  <si>
    <t>T186-20260722</t>
  </si>
  <si>
    <t>PLAN-20260715182210-0233</t>
  </si>
  <si>
    <t>T084-20260723</t>
  </si>
  <si>
    <t>PLAN-20260715182210-0234</t>
  </si>
  <si>
    <t>T125-20260723</t>
  </si>
  <si>
    <t>PLAN-20260715182211-0235</t>
  </si>
  <si>
    <t>T165-20260723</t>
  </si>
  <si>
    <t>PLAN-20260715182211-0236</t>
  </si>
  <si>
    <t>T186-20260723</t>
  </si>
  <si>
    <t>PLAN-20260715182211-0237</t>
  </si>
  <si>
    <t>T084-20260724</t>
  </si>
  <si>
    <t>PLAN-20260715182211-0238</t>
  </si>
  <si>
    <t>T125-20260724</t>
  </si>
  <si>
    <t>PLAN-20260715182211-0239</t>
  </si>
  <si>
    <t>T165-20260724</t>
  </si>
  <si>
    <t>PLAN-20260715182211-0240</t>
  </si>
  <si>
    <t>T186-20260724</t>
  </si>
  <si>
    <t>PLAN-20260715182212-0241</t>
  </si>
  <si>
    <t>T219-20260724</t>
  </si>
  <si>
    <t>PLAN-20260715182212-0242</t>
  </si>
  <si>
    <t>T084-20260725</t>
  </si>
  <si>
    <t>PLAN-20260715182212-0243</t>
  </si>
  <si>
    <t>T125-20260725</t>
  </si>
  <si>
    <t>PLAN-20260715182212-0244</t>
  </si>
  <si>
    <t>T165-20260725</t>
  </si>
  <si>
    <t>PLAN-20260715182212-0245</t>
  </si>
  <si>
    <t>T186-20260725</t>
  </si>
  <si>
    <t>PLAN-20260715182212-0246</t>
  </si>
  <si>
    <t>T084-20260726</t>
  </si>
  <si>
    <t>PLAN-20260715182213-0247</t>
  </si>
  <si>
    <t>T125-20260726</t>
  </si>
  <si>
    <t>PLAN-20260715182213-0248</t>
  </si>
  <si>
    <t>T165-20260726</t>
  </si>
  <si>
    <t>PLAN-20260715182213-0249</t>
  </si>
  <si>
    <t>T186-20260726</t>
  </si>
  <si>
    <t>PLAN-20260715182213-0250</t>
  </si>
  <si>
    <t>T200-20260726</t>
  </si>
  <si>
    <t>PLAN-20260715182213-0251</t>
  </si>
  <si>
    <t>T248-20260720</t>
  </si>
  <si>
    <t>PLAN-20260715182213-0252</t>
  </si>
  <si>
    <t>T045-20260720</t>
  </si>
  <si>
    <t>PLAN-20260715182214-0253</t>
  </si>
  <si>
    <t>T106-20260720</t>
  </si>
  <si>
    <t>PLAN-20260715182214-0254</t>
  </si>
  <si>
    <t>T197-20260720</t>
  </si>
  <si>
    <t>PLAN-20260715182214-0255</t>
  </si>
  <si>
    <t>T092-20260723</t>
  </si>
  <si>
    <t>PLAN-20260715182214-0256</t>
  </si>
  <si>
    <t>T128-20260724</t>
  </si>
  <si>
    <t>PLAN-20260715182214-0257</t>
  </si>
  <si>
    <t>T184-20260724</t>
  </si>
  <si>
    <t>PLAN-20260715182214-0258</t>
  </si>
  <si>
    <t>T003-20260720</t>
  </si>
  <si>
    <t>PLAN-20260715182215-0259</t>
  </si>
  <si>
    <t>T190-20260720</t>
  </si>
  <si>
    <t>PLAN-20260715182215-0260</t>
  </si>
  <si>
    <t>T236-20260720</t>
  </si>
  <si>
    <t>PLAN-20260715182215-0261</t>
  </si>
  <si>
    <t>T003-20260722</t>
  </si>
  <si>
    <t>PLAN-20260715182215-0262</t>
  </si>
  <si>
    <t>T003-20260726</t>
  </si>
  <si>
    <t>PLAN-20260715182215-0263</t>
  </si>
  <si>
    <t>T205-20260726</t>
  </si>
  <si>
    <t>PLAN-20260715182215-0264</t>
  </si>
  <si>
    <t>T237-20260726</t>
  </si>
  <si>
    <t>EJEC-20260715184317-0001</t>
  </si>
  <si>
    <t>EJEC-20260715184317-0002</t>
  </si>
  <si>
    <t>EJEC-20260715184317-0003</t>
  </si>
  <si>
    <t>EJEC-20260715184317-0004</t>
  </si>
  <si>
    <t>EJEC-20260715184317-0005</t>
  </si>
  <si>
    <t>EJEC-20260715184317-0006</t>
  </si>
  <si>
    <t>EJEC-20260715184317-0007</t>
  </si>
  <si>
    <t>EJEC-20260715184318-0008</t>
  </si>
  <si>
    <t>EJEC-20260715184318-0009</t>
  </si>
  <si>
    <t>EJEC-20260715184318-0010</t>
  </si>
  <si>
    <t>EJEC-20260715184318-0011</t>
  </si>
  <si>
    <t>EJEC-20260715184318-0012</t>
  </si>
  <si>
    <t>EJEC-20260715184318-0013</t>
  </si>
  <si>
    <t>EJEC-20260715184318-0014</t>
  </si>
  <si>
    <t>EJEC-20260715184319-0015</t>
  </si>
  <si>
    <t>EJEC-20260715184319-0016</t>
  </si>
  <si>
    <t>EJEC-20260715184319-0017</t>
  </si>
  <si>
    <t>EJEC-20260715184319-0018</t>
  </si>
  <si>
    <t>EJEC-20260715184319-0019</t>
  </si>
  <si>
    <t>EJEC-20260715184319-0020</t>
  </si>
  <si>
    <t>EJEC-20260715184319-0021</t>
  </si>
  <si>
    <t>EJEC-20260715184319-0022</t>
  </si>
  <si>
    <t>EJEC-20260715184320-0023</t>
  </si>
  <si>
    <t>EJEC-20260715184320-0024</t>
  </si>
  <si>
    <t>EJEC-20260715184320-0025</t>
  </si>
  <si>
    <t>EJEC-20260715184320-0026</t>
  </si>
  <si>
    <t>EJEC-20260715184320-0027</t>
  </si>
  <si>
    <t>EJEC-20260715184320-0028</t>
  </si>
  <si>
    <t>EJEC-20260715184320-0029</t>
  </si>
  <si>
    <t>EJEC-20260715184320-0030</t>
  </si>
  <si>
    <t>EJEC-20260715184321-0031</t>
  </si>
  <si>
    <t>EJEC-20260715184321-0032</t>
  </si>
  <si>
    <t>EJEC-20260715184321-0033</t>
  </si>
  <si>
    <t>EJEC-20260715184321-0034</t>
  </si>
  <si>
    <t>EJEC-20260715184321-0035</t>
  </si>
  <si>
    <t>EJEC-20260715184321-0036</t>
  </si>
  <si>
    <t>EJEC-20260715184321-0037</t>
  </si>
  <si>
    <t>EJEC-20260715184322-0038</t>
  </si>
  <si>
    <t>EJEC-20260715184322-0039</t>
  </si>
  <si>
    <t>EJEC-20260715184322-0040</t>
  </si>
  <si>
    <t>EJEC-20260715184322-0041</t>
  </si>
  <si>
    <t>EJEC-20260715184322-0042</t>
  </si>
  <si>
    <t>EJEC-20260715184322-0043</t>
  </si>
  <si>
    <t>EJEC-20260715184322-0044</t>
  </si>
  <si>
    <t>EJEC-20260715184322-0045</t>
  </si>
  <si>
    <t>EJEC-20260715184323-0046</t>
  </si>
  <si>
    <t>EJEC-20260715184323-0047</t>
  </si>
  <si>
    <t>EJEC-20260715184323-0048</t>
  </si>
  <si>
    <t>EJEC-20260715184323-0049</t>
  </si>
  <si>
    <t>EJEC-20260715184323-0050</t>
  </si>
  <si>
    <t>EJEC-20260715184323-0051</t>
  </si>
  <si>
    <t>EJEC-20260715184323-0052</t>
  </si>
  <si>
    <t>EJEC-20260715184324-0053</t>
  </si>
  <si>
    <t>EJEC-20260715184324-0054</t>
  </si>
  <si>
    <t>EJEC-20260715184324-0055</t>
  </si>
  <si>
    <t>EJEC-20260715184324-0056</t>
  </si>
  <si>
    <t>EJEC-20260715184324-0057</t>
  </si>
  <si>
    <t>EJEC-20260715184324-0058</t>
  </si>
  <si>
    <t>EJEC-20260715184324-0059</t>
  </si>
  <si>
    <t>EJEC-20260715184324-0060</t>
  </si>
  <si>
    <t>EJEC-20260715184325-0061</t>
  </si>
  <si>
    <t>EJEC-20260715184325-0062</t>
  </si>
  <si>
    <t>EJEC-20260715184325-0063</t>
  </si>
  <si>
    <t>EJEC-20260715184325-0064</t>
  </si>
  <si>
    <t>EJEC-20260715184325-0065</t>
  </si>
  <si>
    <t>EJEC-20260715184325-0066</t>
  </si>
  <si>
    <t>EJEC-20260715184325-0067</t>
  </si>
  <si>
    <t>EJEC-20260715184325-0068</t>
  </si>
  <si>
    <t>EJEC-20260715184326-0069</t>
  </si>
  <si>
    <t>EJEC-20260715184326-0070</t>
  </si>
  <si>
    <t>EJEC-20260715184326-0071</t>
  </si>
  <si>
    <t>EJEC-20260715184326-0072</t>
  </si>
  <si>
    <t>EJEC-20260715184326-0073</t>
  </si>
  <si>
    <t>EJEC-20260715184326-0074</t>
  </si>
  <si>
    <t>EJEC-20260715184326-0075</t>
  </si>
  <si>
    <t>EJEC-20260715184326-0076</t>
  </si>
  <si>
    <t>EJEC-20260715184327-0077</t>
  </si>
  <si>
    <t>EJEC-20260715184327-0078</t>
  </si>
  <si>
    <t>EJEC-20260715184327-0079</t>
  </si>
  <si>
    <t>EJEC-20260715184327-0080</t>
  </si>
  <si>
    <t>EJEC-20260715184327-0081</t>
  </si>
  <si>
    <t>EJEC-20260715184327-0082</t>
  </si>
  <si>
    <t>EJEC-20260715184327-0083</t>
  </si>
  <si>
    <t>EJEC-20260715184328-0084</t>
  </si>
  <si>
    <t>EJEC-20260715184328-0085</t>
  </si>
  <si>
    <t>EJEC-20260715184328-0086</t>
  </si>
  <si>
    <t>EJEC-20260715184328-0087</t>
  </si>
  <si>
    <t>EJEC-20260715184328-0088</t>
  </si>
  <si>
    <t>EJEC-20260715184328-0089</t>
  </si>
  <si>
    <t>EJEC-20260715184328-0090</t>
  </si>
  <si>
    <t>EJEC-20260715184328-0091</t>
  </si>
  <si>
    <t>EJEC-20260715184329-0092</t>
  </si>
  <si>
    <t>EJEC-20260715184329-0093</t>
  </si>
  <si>
    <t>EJEC-20260715184329-0094</t>
  </si>
  <si>
    <t>EJEC-20260715184329-0095</t>
  </si>
  <si>
    <t>EJEC-20260715184329-0096</t>
  </si>
  <si>
    <t>EJEC-20260715184329-0097</t>
  </si>
  <si>
    <t>EJEC-20260715184329-0098</t>
  </si>
  <si>
    <t>EJEC-20260715184329-0099</t>
  </si>
  <si>
    <t>EJEC-20260715184330-0100</t>
  </si>
  <si>
    <t>EJEC-20260715184330-0101</t>
  </si>
  <si>
    <t>EJEC-20260715184330-0102</t>
  </si>
  <si>
    <t>EJEC-20260715184330-0103</t>
  </si>
  <si>
    <t>EJEC-20260715184330-0104</t>
  </si>
  <si>
    <t>EJEC-20260715184330-0105</t>
  </si>
  <si>
    <t>EJEC-20260715184330-0106</t>
  </si>
  <si>
    <t>EJEC-20260715184330-0107</t>
  </si>
  <si>
    <t>EJEC-20260715184331-0108</t>
  </si>
  <si>
    <t>EJEC-20260715184331-0109</t>
  </si>
  <si>
    <t>EJEC-20260715184331-0110</t>
  </si>
  <si>
    <t>EJEC-20260715184331-0111</t>
  </si>
  <si>
    <t>EJEC-20260715184331-0112</t>
  </si>
  <si>
    <t>EJEC-20260715184331-0113</t>
  </si>
  <si>
    <t>EJEC-20260715184331-0114</t>
  </si>
  <si>
    <t>EJEC-20260715184332-0115</t>
  </si>
  <si>
    <t>EJEC-20260715184332-0116</t>
  </si>
  <si>
    <t>EJEC-20260715184332-0117</t>
  </si>
  <si>
    <t>EJEC-20260715184332-0118</t>
  </si>
  <si>
    <t>EJEC-20260715184332-0119</t>
  </si>
  <si>
    <t>EJEC-20260715184332-0120</t>
  </si>
  <si>
    <t>EJEC-20260715184332-0121</t>
  </si>
  <si>
    <t>EJEC-20260715184332-0122</t>
  </si>
  <si>
    <t>EJEC-20260715184333-0123</t>
  </si>
  <si>
    <t>EJEC-20260715184333-0124</t>
  </si>
  <si>
    <t>EJEC-20260715184333-0125</t>
  </si>
  <si>
    <t>EJEC-20260715184333-0126</t>
  </si>
  <si>
    <t>EJEC-20260715184333-0127</t>
  </si>
  <si>
    <t>EJEC-20260715184333-0128</t>
  </si>
  <si>
    <t>EJEC-20260715184333-0129</t>
  </si>
  <si>
    <t>EJEC-20260715184333-0130</t>
  </si>
  <si>
    <t>EJEC-20260715184334-0131</t>
  </si>
  <si>
    <t>EJEC-20260715184334-0132</t>
  </si>
  <si>
    <t>EJEC-20260715184334-0133</t>
  </si>
  <si>
    <t>EJEC-20260715184334-0134</t>
  </si>
  <si>
    <t>EJEC-20260715184334-0135</t>
  </si>
  <si>
    <t>EJEC-20260715184334-0136</t>
  </si>
  <si>
    <t>EJEC-20260715184334-0137</t>
  </si>
  <si>
    <t>EJEC-20260715184334-0138</t>
  </si>
  <si>
    <t>EJEC-20260715184335-0139</t>
  </si>
  <si>
    <t>EJEC-20260715184335-0140</t>
  </si>
  <si>
    <t>EJEC-20260715184335-0141</t>
  </si>
  <si>
    <t>EJEC-20260715184335-0142</t>
  </si>
  <si>
    <t>EJEC-20260715184335-0143</t>
  </si>
  <si>
    <t>EJEC-20260715184335-0144</t>
  </si>
  <si>
    <t>EJEC-20260715184335-0145</t>
  </si>
  <si>
    <t>EJEC-20260715184336-0146</t>
  </si>
  <si>
    <t>EJEC-20260715184336-0147</t>
  </si>
  <si>
    <t>EJEC-20260715184336-0148</t>
  </si>
  <si>
    <t>EJEC-20260715184336-0149</t>
  </si>
  <si>
    <t>EJEC-20260715184336-0150</t>
  </si>
  <si>
    <t>EJEC-20260715184336-0151</t>
  </si>
  <si>
    <t>EJEC-20260715184336-0152</t>
  </si>
  <si>
    <t>EJEC-20260715184336-0153</t>
  </si>
  <si>
    <t>EJEC-20260715184337-0154</t>
  </si>
  <si>
    <t>EJEC-20260715184337-0155</t>
  </si>
  <si>
    <t>EJEC-20260715184337-0156</t>
  </si>
  <si>
    <t>EJEC-20260715184337-0157</t>
  </si>
  <si>
    <t>EJEC-20260715184337-0158</t>
  </si>
  <si>
    <t>EJEC-20260715184337-0159</t>
  </si>
  <si>
    <t>EJEC-20260715184337-0160</t>
  </si>
  <si>
    <t>EJEC-20260715184338-0161</t>
  </si>
  <si>
    <t>EJEC-20260715184338-0162</t>
  </si>
  <si>
    <t>EJEC-20260715184338-0163</t>
  </si>
  <si>
    <t>EJEC-20260715184338-0164</t>
  </si>
  <si>
    <t>EJEC-20260715184338-0165</t>
  </si>
  <si>
    <t>EJEC-20260715184338-0166</t>
  </si>
  <si>
    <t>EJEC-20260715184338-0167</t>
  </si>
  <si>
    <t>EJEC-20260715184338-0168</t>
  </si>
  <si>
    <t>EJEC-20260715184339-0169</t>
  </si>
  <si>
    <t>EJEC-20260715184339-0170</t>
  </si>
  <si>
    <t>EJEC-20260715184339-0171</t>
  </si>
  <si>
    <t>EJEC-20260715184339-0172</t>
  </si>
  <si>
    <t>EJEC-20260715184339-0173</t>
  </si>
  <si>
    <t>EJEC-20260715184339-0174</t>
  </si>
  <si>
    <t>EJEC-20260715184339-0175</t>
  </si>
  <si>
    <t>EJEC-20260715184339-0176</t>
  </si>
  <si>
    <t>EJEC-20260715184340-0177</t>
  </si>
  <si>
    <t>EJEC-20260715184340-0178</t>
  </si>
  <si>
    <t>EJEC-20260715184340-0179</t>
  </si>
  <si>
    <t>EJEC-20260715184340-0180</t>
  </si>
  <si>
    <t>EJEC-20260715184340-0181</t>
  </si>
  <si>
    <t>EJEC-20260715184340-0182</t>
  </si>
  <si>
    <t>EJEC-20260715184340-0183</t>
  </si>
  <si>
    <t>EJEC-20260715184341-0184</t>
  </si>
  <si>
    <t>EJEC-20260715184341-0185</t>
  </si>
  <si>
    <t>EJEC-20260715184341-0186</t>
  </si>
  <si>
    <t>EJEC-20260715184341-0187</t>
  </si>
  <si>
    <t>EJEC-20260715184341-0188</t>
  </si>
  <si>
    <t>EJEC-20260715184341-0189</t>
  </si>
  <si>
    <t>EJEC-20260715184342-0190</t>
  </si>
  <si>
    <t>EJEC-20260715184342-0191</t>
  </si>
  <si>
    <t>EJEC-20260715184342-0192</t>
  </si>
  <si>
    <t>EJEC-20260715184342-0193</t>
  </si>
  <si>
    <t>EJEC-20260715184342-0194</t>
  </si>
  <si>
    <t>EJEC-20260715184342-0195</t>
  </si>
  <si>
    <t>EJEC-20260715184343-0196</t>
  </si>
  <si>
    <t>EJEC-20260715184343-0197</t>
  </si>
  <si>
    <t>EJEC-20260715184343-0198</t>
  </si>
  <si>
    <t>EJEC-20260715184343-0199</t>
  </si>
  <si>
    <t>EJEC-20260715184344-0200</t>
  </si>
  <si>
    <t>EJEC-20260715184344-0201</t>
  </si>
  <si>
    <t>EJEC-20260715184344-0202</t>
  </si>
  <si>
    <t>EJEC-20260715184344-0203</t>
  </si>
  <si>
    <t>EJEC-20260715184344-0204</t>
  </si>
  <si>
    <t>EJEC-20260715184345-0205</t>
  </si>
  <si>
    <t>EJEC-20260715184345-0206</t>
  </si>
  <si>
    <t>EJEC-20260715184345-0207</t>
  </si>
  <si>
    <t>EJEC-20260715184345-0208</t>
  </si>
  <si>
    <t>EJEC-20260715184345-0209</t>
  </si>
  <si>
    <t>EJEC-20260715184345-0210</t>
  </si>
  <si>
    <t>EJEC-20260715184345-0211</t>
  </si>
  <si>
    <t>EJEC-20260715184346-0212</t>
  </si>
  <si>
    <t>EJEC-20260715184346-0213</t>
  </si>
  <si>
    <t>EJEC-20260715184346-0214</t>
  </si>
  <si>
    <t>EJEC-20260715184346-0215</t>
  </si>
  <si>
    <t>EJEC-20260715184346-0216</t>
  </si>
  <si>
    <t>EJEC-20260715184346-0217</t>
  </si>
  <si>
    <t>EJEC-20260715184347-0218</t>
  </si>
  <si>
    <t>EJEC-20260715184347-0219</t>
  </si>
  <si>
    <t>EJEC-20260715184347-0220</t>
  </si>
  <si>
    <t>EJEC-20260715184347-0221</t>
  </si>
  <si>
    <t>EJEC-20260715184347-0222</t>
  </si>
  <si>
    <t>EJEC-20260715184347-0223</t>
  </si>
  <si>
    <t>EJEC-20260715184348-0224</t>
  </si>
  <si>
    <t>EJEC-20260715184348-0225</t>
  </si>
  <si>
    <t>EJEC-20260715184348-0226</t>
  </si>
  <si>
    <t>EJEC-20260715184348-0227</t>
  </si>
  <si>
    <t>EJEC-20260715184348-0228</t>
  </si>
  <si>
    <t>EJEC-20260715184348-0229</t>
  </si>
  <si>
    <t>EJEC-20260715184348-0230</t>
  </si>
  <si>
    <t>EJEC-20260715184349-0231</t>
  </si>
  <si>
    <t>EJEC-20260715184349-0232</t>
  </si>
  <si>
    <t>EJEC-20260715184349-0233</t>
  </si>
  <si>
    <t>EJEC-20260715184349-0234</t>
  </si>
  <si>
    <t>EJEC-20260715184349-0235</t>
  </si>
  <si>
    <t>EJEC-20260715184349-0236</t>
  </si>
  <si>
    <t>EJEC-20260715184349-0237</t>
  </si>
  <si>
    <t>EJEC-20260715184350-0238</t>
  </si>
  <si>
    <t>EJEC-20260715184350-0239</t>
  </si>
  <si>
    <t>EJEC-20260715184350-0240</t>
  </si>
  <si>
    <t>EJEC-20260715184350-0241</t>
  </si>
  <si>
    <t>EJEC-20260715184350-0242</t>
  </si>
  <si>
    <t>EJEC-20260715184350-0243</t>
  </si>
  <si>
    <t>EJEC-20260715184350-0244</t>
  </si>
  <si>
    <t>EJEC-20260715184351-0245</t>
  </si>
  <si>
    <t>EJEC-20260715184351-0246</t>
  </si>
  <si>
    <t>EJEC-20260715184351-0247</t>
  </si>
  <si>
    <t>EJEC-20260715184351-0248</t>
  </si>
  <si>
    <t>EJEC-20260715184351-0249</t>
  </si>
  <si>
    <t>EJEC-20260715184351-0250</t>
  </si>
  <si>
    <t>EJEC-20260715184351-0251</t>
  </si>
  <si>
    <t>EJEC-20260715184351-0252</t>
  </si>
  <si>
    <t>EJEC-20260715184352-0253</t>
  </si>
  <si>
    <t>EJEC-20260715184352-0254</t>
  </si>
  <si>
    <t>EJEC-20260715184352-0255</t>
  </si>
  <si>
    <t>EJEC-20260715184352-0256</t>
  </si>
  <si>
    <t>EJEC-20260715184353-0257</t>
  </si>
  <si>
    <t>EJEC-20260715184353-0258</t>
  </si>
  <si>
    <t>EJEC-20260715184353-0259</t>
  </si>
  <si>
    <t>EJEC-20260715184353-0260</t>
  </si>
  <si>
    <t>EJEC-20260715184353-0261</t>
  </si>
  <si>
    <t>EJEC-20260715184353-0262</t>
  </si>
  <si>
    <t>EJEC-20260715184353-0263</t>
  </si>
  <si>
    <t>EJEC-20260715184354-0264</t>
  </si>
  <si>
    <t>Rotar Mercancía De Exhibidores</t>
  </si>
  <si>
    <t>Reunion Cierre De Mes</t>
  </si>
  <si>
    <t>CFG-063</t>
  </si>
  <si>
    <t>Estado Semana</t>
  </si>
  <si>
    <t>DISPONIBLE_PARA_SIMULACION</t>
  </si>
  <si>
    <t>Estado centralizado del ciclo operativo semanal</t>
  </si>
  <si>
    <t>Controlador de Ciclo Operativo</t>
  </si>
  <si>
    <t>Tipo_Excepcion</t>
  </si>
  <si>
    <t>Estado_Anterior</t>
  </si>
  <si>
    <t>Estado_Nuevo</t>
  </si>
  <si>
    <t>Resultado</t>
  </si>
  <si>
    <t>Numero_Error</t>
  </si>
  <si>
    <t>Descripcion_Error</t>
  </si>
  <si>
    <t>CFG-064</t>
  </si>
  <si>
    <t>Fuentes</t>
  </si>
  <si>
    <t>Ruta Archivo Personal</t>
  </si>
  <si>
    <t>Ruta completa del archivo externo de nómina y capacidad</t>
  </si>
  <si>
    <t>PQ_ControlOperativoPersonal</t>
  </si>
  <si>
    <t>SGOL-02 Fuentes</t>
  </si>
  <si>
    <t>CFG-065</t>
  </si>
  <si>
    <t>Validar Semana en Fuente</t>
  </si>
  <si>
    <t>Bloquea la actualización si la fuente no contiene el año y semana activos</t>
  </si>
  <si>
    <t>Disponible</t>
  </si>
  <si>
    <t>Asignada por mayor capacidad, puesto y rotación semanal</t>
  </si>
  <si>
    <t>Asignada: candidato viable con repetición semanal</t>
  </si>
  <si>
    <t>Sprint 023</t>
  </si>
  <si>
    <t>S022GOB_EstablecerEstadoSemana</t>
  </si>
  <si>
    <t>Transición aprobada por el gobierno semanal.</t>
  </si>
  <si>
    <t>TRANSICION_SEMANAL</t>
  </si>
  <si>
    <t>TRANSICION_NORMAL</t>
  </si>
  <si>
    <t>alexc</t>
  </si>
  <si>
    <t>EN_EJECUCION</t>
  </si>
  <si>
    <t>Inicio: 22/07/2026 10:48:53 | Fin: 22/07/2026 10:49:41 | Secuencia: Respaldo + Cierre semanal + Reporte semanal. | Respaldo creado: C:\Users\alexc\Documents\Respaldos_SGOL\SGOL v2.0 Sistema de Gestion Operativa Loretta - S026_BKP_PRUEBA_S024_VAL_BACKUP_20260722_104853.xlsm</t>
  </si>
  <si>
    <t>EJECUCION</t>
  </si>
  <si>
    <t>ERROR</t>
  </si>
  <si>
    <t>Error en: Cierre semanal | Inicio: 22/07/2026 11:49:46 | Fin: 22/07/2026 11:49:55 | Error -2147219303: El cierre semanal fue bloqueado por las validaciones de simulación o balanceador.</t>
  </si>
  <si>
    <t>Año activo</t>
  </si>
  <si>
    <t>Estado semanal</t>
  </si>
  <si>
    <t>Acción permitida</t>
  </si>
  <si>
    <t>Error en: Cierre semanal | Inicio: 23/07/2026 08:17:27 | Fin: 23/07/2026 08:17:38 | Error -2147219303: El cierre semanal fue bloqueado por las validaciones de simulación o balanceador.</t>
  </si>
  <si>
    <t>SECUENCIA OFICIAL DE OPERACIÓN</t>
  </si>
  <si>
    <t>TAREA</t>
  </si>
  <si>
    <t>LUN</t>
  </si>
  <si>
    <t>MAR</t>
  </si>
  <si>
    <t>MIÉ</t>
  </si>
  <si>
    <t>JUE</t>
  </si>
  <si>
    <t>VIE</t>
  </si>
  <si>
    <t>SÁB</t>
  </si>
  <si>
    <t>DOM</t>
  </si>
  <si>
    <t>OBSERVACIONES</t>
  </si>
  <si>
    <t>RESUMEN SEMANAL DE CARGA Y AVANCE</t>
  </si>
  <si>
    <t>PUESTO</t>
  </si>
  <si>
    <t>MIN ASIGNADOS</t>
  </si>
  <si>
    <t>MIN CONCLUIDOS</t>
  </si>
  <si>
    <t>% CONCLUIDO</t>
  </si>
  <si>
    <t>MIN VALIDADOS</t>
  </si>
  <si>
    <t>% VALIDADO</t>
  </si>
  <si>
    <t>TAREAS CONCLUIDAS</t>
  </si>
  <si>
    <t>TAREAS VALIDADAS</t>
  </si>
  <si>
    <t>AVANCE DEL EQUIPO DE PISO</t>
  </si>
  <si>
    <t>TAREAS PENDIENTES</t>
  </si>
  <si>
    <t>Hora_sugerida</t>
  </si>
  <si>
    <t>C:\Users\alexc\Desktop\Kpis\1.0 Reporte Nomina y Aguinaldos.xlsx</t>
  </si>
  <si>
    <t>PLAN-20260728091100-0001</t>
  </si>
  <si>
    <t>T080-20260727</t>
  </si>
  <si>
    <t>PLAN-20260728091100-0002</t>
  </si>
  <si>
    <t>T080-20260728</t>
  </si>
  <si>
    <t>PLAN-20260728091100-0003</t>
  </si>
  <si>
    <t>T080-20260729</t>
  </si>
  <si>
    <t>PLAN-20260728091100-0004</t>
  </si>
  <si>
    <t>T080-20260730</t>
  </si>
  <si>
    <t>PLAN-20260728091100-0005</t>
  </si>
  <si>
    <t>T080-20260731</t>
  </si>
  <si>
    <t>PLAN-20260728091100-0006</t>
  </si>
  <si>
    <t>T080-20260801</t>
  </si>
  <si>
    <t>PLAN-20260728091100-0007</t>
  </si>
  <si>
    <t>T080-20260802</t>
  </si>
  <si>
    <t>PLAN-20260728091101-0008</t>
  </si>
  <si>
    <t>T071-20260727</t>
  </si>
  <si>
    <t>PLAN-20260728091101-0009</t>
  </si>
  <si>
    <t>T071-20260728</t>
  </si>
  <si>
    <t>PLAN-20260728091101-0010</t>
  </si>
  <si>
    <t>T071-20260729</t>
  </si>
  <si>
    <t>PLAN-20260728091101-0011</t>
  </si>
  <si>
    <t>T071-20260730</t>
  </si>
  <si>
    <t>PLAN-20260728091101-0012</t>
  </si>
  <si>
    <t>T071-20260731</t>
  </si>
  <si>
    <t>PLAN-20260728091101-0013</t>
  </si>
  <si>
    <t>T071-20260801</t>
  </si>
  <si>
    <t>PLAN-20260728091101-0014</t>
  </si>
  <si>
    <t>T071-20260802</t>
  </si>
  <si>
    <t>PLAN-20260728091102-0015</t>
  </si>
  <si>
    <t>T091-20260727</t>
  </si>
  <si>
    <t>PLAN-20260728091102-0016</t>
  </si>
  <si>
    <t>T091-20260728</t>
  </si>
  <si>
    <t>PLAN-20260728091102-0017</t>
  </si>
  <si>
    <t>T091-20260729</t>
  </si>
  <si>
    <t>PLAN-20260728091102-0018</t>
  </si>
  <si>
    <t>T091-20260730</t>
  </si>
  <si>
    <t>PLAN-20260728091102-0019</t>
  </si>
  <si>
    <t>T091-20260731</t>
  </si>
  <si>
    <t>PLAN-20260728091102-0020</t>
  </si>
  <si>
    <t>T105-20260731</t>
  </si>
  <si>
    <t>PLAN-20260728091103-0021</t>
  </si>
  <si>
    <t>T091-20260801</t>
  </si>
  <si>
    <t>PLAN-20260728091103-0022</t>
  </si>
  <si>
    <t>T091-20260802</t>
  </si>
  <si>
    <t>PLAN-20260728091103-0023</t>
  </si>
  <si>
    <t>T035-20260727</t>
  </si>
  <si>
    <t>PLAN-20260728091103-0024</t>
  </si>
  <si>
    <t>T041-20260727</t>
  </si>
  <si>
    <t>PLAN-20260728091103-0025</t>
  </si>
  <si>
    <t>T043-20260727</t>
  </si>
  <si>
    <t>PLAN-20260728091103-0026</t>
  </si>
  <si>
    <t>T074-20260727</t>
  </si>
  <si>
    <t>PLAN-20260728091103-0027</t>
  </si>
  <si>
    <t>T082-20260727</t>
  </si>
  <si>
    <t>PLAN-20260728091104-0028</t>
  </si>
  <si>
    <t>T111-20260727</t>
  </si>
  <si>
    <t>PLAN-20260728091104-0029</t>
  </si>
  <si>
    <t>T124-20260727</t>
  </si>
  <si>
    <t>PLAN-20260728091104-0030</t>
  </si>
  <si>
    <t>T146-20260727</t>
  </si>
  <si>
    <t>PLAN-20260728091104-0031</t>
  </si>
  <si>
    <t>T188-20260727</t>
  </si>
  <si>
    <t>PLAN-20260728091104-0032</t>
  </si>
  <si>
    <t>T195-20260727</t>
  </si>
  <si>
    <t>PLAN-20260728091104-0033</t>
  </si>
  <si>
    <t>T204.2-20260727</t>
  </si>
  <si>
    <t>PLAN-20260728091105-0034</t>
  </si>
  <si>
    <t>T043-20260728</t>
  </si>
  <si>
    <t>PLAN-20260728091105-0035</t>
  </si>
  <si>
    <t>T074-20260728</t>
  </si>
  <si>
    <t>PLAN-20260728091105-0036</t>
  </si>
  <si>
    <t>T082-20260728</t>
  </si>
  <si>
    <t>PLAN-20260728091105-0037</t>
  </si>
  <si>
    <t>T111-20260728</t>
  </si>
  <si>
    <t>PLAN-20260728091105-0038</t>
  </si>
  <si>
    <t>T124-20260728</t>
  </si>
  <si>
    <t>PLAN-20260728091105-0039</t>
  </si>
  <si>
    <t>T195-20260728</t>
  </si>
  <si>
    <t>PLAN-20260728091105-0040</t>
  </si>
  <si>
    <t>T043-20260729</t>
  </si>
  <si>
    <t>PLAN-20260728091106-0041</t>
  </si>
  <si>
    <t>T074-20260729</t>
  </si>
  <si>
    <t>PLAN-20260728091106-0042</t>
  </si>
  <si>
    <t>T082-20260729</t>
  </si>
  <si>
    <t>PLAN-20260728091106-0043</t>
  </si>
  <si>
    <t>T111-20260729</t>
  </si>
  <si>
    <t>PLAN-20260728091106-0044</t>
  </si>
  <si>
    <t>T124-20260729</t>
  </si>
  <si>
    <t>PLAN-20260728091106-0045</t>
  </si>
  <si>
    <t>T195-20260729</t>
  </si>
  <si>
    <t>PLAN-20260728091106-0046</t>
  </si>
  <si>
    <t>T204.3-20260729</t>
  </si>
  <si>
    <t>PLAN-20260728091106-0047</t>
  </si>
  <si>
    <t>T043-20260730</t>
  </si>
  <si>
    <t>PLAN-20260728091107-0048</t>
  </si>
  <si>
    <t>T046-20260730</t>
  </si>
  <si>
    <t>PLAN-20260728091107-0049</t>
  </si>
  <si>
    <t>T074-20260730</t>
  </si>
  <si>
    <t>PLAN-20260728091107-0050</t>
  </si>
  <si>
    <t>T082-20260730</t>
  </si>
  <si>
    <t>PLAN-20260728091107-0051</t>
  </si>
  <si>
    <t>T111-20260730</t>
  </si>
  <si>
    <t>PLAN-20260728091107-0052</t>
  </si>
  <si>
    <t>T124-20260730</t>
  </si>
  <si>
    <t>PLAN-20260728091107-0053</t>
  </si>
  <si>
    <t>T195-20260730</t>
  </si>
  <si>
    <t>PLAN-20260728091108-0054</t>
  </si>
  <si>
    <t>T204.4-20260730</t>
  </si>
  <si>
    <t>PLAN-20260728091108-0055</t>
  </si>
  <si>
    <t>T043-20260731</t>
  </si>
  <si>
    <t>PLAN-20260728091108-0056</t>
  </si>
  <si>
    <t>T074-20260731</t>
  </si>
  <si>
    <t>PLAN-20260728091108-0057</t>
  </si>
  <si>
    <t>T082-20260731</t>
  </si>
  <si>
    <t>PLAN-20260728091108-0058</t>
  </si>
  <si>
    <t>T111-20260731</t>
  </si>
  <si>
    <t>PLAN-20260728091108-0059</t>
  </si>
  <si>
    <t>T124-20260731</t>
  </si>
  <si>
    <t>PLAN-20260728091108-0060</t>
  </si>
  <si>
    <t>T195-20260731</t>
  </si>
  <si>
    <t>PLAN-20260728091109-0061</t>
  </si>
  <si>
    <t>T204.5-20260731</t>
  </si>
  <si>
    <t>PLAN-20260728091109-0062</t>
  </si>
  <si>
    <t>T043-20260801</t>
  </si>
  <si>
    <t>PLAN-20260728091109-0063</t>
  </si>
  <si>
    <t>T074-20260801</t>
  </si>
  <si>
    <t>PLAN-20260728091109-0064</t>
  </si>
  <si>
    <t>T082-20260801</t>
  </si>
  <si>
    <t>PLAN-20260728091109-0065</t>
  </si>
  <si>
    <t>T111-20260801</t>
  </si>
  <si>
    <t>PLAN-20260728091110-0066</t>
  </si>
  <si>
    <t>T124-20260801</t>
  </si>
  <si>
    <t>PLAN-20260728091111-0067</t>
  </si>
  <si>
    <t>T195-20260801</t>
  </si>
  <si>
    <t>PLAN-20260728091111-0068</t>
  </si>
  <si>
    <t>T043-20260802</t>
  </si>
  <si>
    <t>PLAN-20260728091112-0069</t>
  </si>
  <si>
    <t>T074-20260802</t>
  </si>
  <si>
    <t>PLAN-20260728091113-0070</t>
  </si>
  <si>
    <t>T082-20260802</t>
  </si>
  <si>
    <t>PLAN-20260728091113-0071</t>
  </si>
  <si>
    <t>T111-20260802</t>
  </si>
  <si>
    <t>PLAN-20260728091114-0072</t>
  </si>
  <si>
    <t>T124-20260802</t>
  </si>
  <si>
    <t>PLAN-20260728091115-0073</t>
  </si>
  <si>
    <t>T195-20260802</t>
  </si>
  <si>
    <t>PLAN-20260728091116-0074</t>
  </si>
  <si>
    <t>T029-20260727</t>
  </si>
  <si>
    <t>PLAN-20260728091116-0075</t>
  </si>
  <si>
    <t>T036-20260727</t>
  </si>
  <si>
    <t>PLAN-20260728091117-0076</t>
  </si>
  <si>
    <t>T039-20260727</t>
  </si>
  <si>
    <t>PLAN-20260728091118-0077</t>
  </si>
  <si>
    <t>T042-20260727</t>
  </si>
  <si>
    <t>PLAN-20260728091119-0078</t>
  </si>
  <si>
    <t>T044-20260727</t>
  </si>
  <si>
    <t>PLAN-20260728091119-0079</t>
  </si>
  <si>
    <t>T047-20260727</t>
  </si>
  <si>
    <t>PLAN-20260728091120-0080</t>
  </si>
  <si>
    <t>T054-20260727</t>
  </si>
  <si>
    <t>PLAN-20260728091121-0081</t>
  </si>
  <si>
    <t>T056-20260727</t>
  </si>
  <si>
    <t>PLAN-20260728091122-0082</t>
  </si>
  <si>
    <t>T063-20260727</t>
  </si>
  <si>
    <t>PLAN-20260728091122-0083</t>
  </si>
  <si>
    <t>T070-20260727</t>
  </si>
  <si>
    <t>PLAN-20260728091123-0084</t>
  </si>
  <si>
    <t>T077-20260727</t>
  </si>
  <si>
    <t>PLAN-20260728091124-0085</t>
  </si>
  <si>
    <t>T177-20260727</t>
  </si>
  <si>
    <t>PLAN-20260728091125-0086</t>
  </si>
  <si>
    <t>T180-20260727</t>
  </si>
  <si>
    <t>PLAN-20260728091126-0087</t>
  </si>
  <si>
    <t>T194-20260727</t>
  </si>
  <si>
    <t>PLAN-20260728091126-0088</t>
  </si>
  <si>
    <t>T227-20260727</t>
  </si>
  <si>
    <t>PLAN-20260728091127-0089</t>
  </si>
  <si>
    <t>T029-20260728</t>
  </si>
  <si>
    <t>PLAN-20260728091128-0090</t>
  </si>
  <si>
    <t>T036-20260728</t>
  </si>
  <si>
    <t>PLAN-20260728091128-0091</t>
  </si>
  <si>
    <t>T044-20260728</t>
  </si>
  <si>
    <t>PLAN-20260728091129-0092</t>
  </si>
  <si>
    <t>T047-20260728</t>
  </si>
  <si>
    <t>PLAN-20260728091130-0093</t>
  </si>
  <si>
    <t>T054-20260728</t>
  </si>
  <si>
    <t>PLAN-20260728091131-0094</t>
  </si>
  <si>
    <t>T085-20260728</t>
  </si>
  <si>
    <t>PLAN-20260728091132-0095</t>
  </si>
  <si>
    <t>T180-20260728</t>
  </si>
  <si>
    <t>PLAN-20260728091132-0096</t>
  </si>
  <si>
    <t>T029-20260729</t>
  </si>
  <si>
    <t>PLAN-20260728091133-0097</t>
  </si>
  <si>
    <t>T036-20260729</t>
  </si>
  <si>
    <t>PLAN-20260728091134-0098</t>
  </si>
  <si>
    <t>T044-20260729</t>
  </si>
  <si>
    <t>PLAN-20260728091135-0099</t>
  </si>
  <si>
    <t>T047-20260729</t>
  </si>
  <si>
    <t>PLAN-20260728091135-0100</t>
  </si>
  <si>
    <t>T051-20260729</t>
  </si>
  <si>
    <t>PLAN-20260728091136-0101</t>
  </si>
  <si>
    <t>T054-20260729</t>
  </si>
  <si>
    <t>PLAN-20260728091137-0102</t>
  </si>
  <si>
    <t>T058-20260729</t>
  </si>
  <si>
    <t>PLAN-20260728091137-0103</t>
  </si>
  <si>
    <t>T065-20260729</t>
  </si>
  <si>
    <t>PLAN-20260728091138-0104</t>
  </si>
  <si>
    <t>T072-20260729</t>
  </si>
  <si>
    <t>PLAN-20260728091139-0105</t>
  </si>
  <si>
    <t>T093-20260729</t>
  </si>
  <si>
    <t>PLAN-20260728091140-0106</t>
  </si>
  <si>
    <t>T180-20260729</t>
  </si>
  <si>
    <t>PLAN-20260728091140-0107</t>
  </si>
  <si>
    <t>T029-20260730</t>
  </si>
  <si>
    <t>PLAN-20260728091141-0108</t>
  </si>
  <si>
    <t>T036-20260730</t>
  </si>
  <si>
    <t>PLAN-20260728091142-0109</t>
  </si>
  <si>
    <t>T044-20260730</t>
  </si>
  <si>
    <t>PLAN-20260728091143-0110</t>
  </si>
  <si>
    <t>T047-20260730</t>
  </si>
  <si>
    <t>PLAN-20260728091143-0111</t>
  </si>
  <si>
    <t>T052-20260730</t>
  </si>
  <si>
    <t>PLAN-20260728091144-0112</t>
  </si>
  <si>
    <t>T054-20260730</t>
  </si>
  <si>
    <t>PLAN-20260728091145-0113</t>
  </si>
  <si>
    <t>T060-20260730</t>
  </si>
  <si>
    <t>PLAN-20260728091146-0114</t>
  </si>
  <si>
    <t>T066-20260730</t>
  </si>
  <si>
    <t>PLAN-20260728091146-0115</t>
  </si>
  <si>
    <t>T073-20260730</t>
  </si>
  <si>
    <t>PLAN-20260728091147-0116</t>
  </si>
  <si>
    <t>T076-20260730</t>
  </si>
  <si>
    <t>PLAN-20260728091148-0117</t>
  </si>
  <si>
    <t>T180-20260730</t>
  </si>
  <si>
    <t>PLAN-20260728091148-0118</t>
  </si>
  <si>
    <t>T029-20260731</t>
  </si>
  <si>
    <t>PLAN-20260728091149-0119</t>
  </si>
  <si>
    <t>T036-20260731</t>
  </si>
  <si>
    <t>PLAN-20260728091149-0120</t>
  </si>
  <si>
    <t>T044-20260731</t>
  </si>
  <si>
    <t>PLAN-20260728091150-0121</t>
  </si>
  <si>
    <t>T047-20260731</t>
  </si>
  <si>
    <t>PLAN-20260728091151-0122</t>
  </si>
  <si>
    <t>T054-20260731</t>
  </si>
  <si>
    <t>PLAN-20260728091152-0123</t>
  </si>
  <si>
    <t>T056-20260731</t>
  </si>
  <si>
    <t>PLAN-20260728091153-0124</t>
  </si>
  <si>
    <t>T067-20260731</t>
  </si>
  <si>
    <t>PLAN-20260728091153-0125</t>
  </si>
  <si>
    <t>T070-20260731</t>
  </si>
  <si>
    <t>PLAN-20260728091154-0126</t>
  </si>
  <si>
    <t>T135-20260731</t>
  </si>
  <si>
    <t>PLAN-20260728091155-0127</t>
  </si>
  <si>
    <t>T180-20260731</t>
  </si>
  <si>
    <t>PLAN-20260728091156-0128</t>
  </si>
  <si>
    <t>T182-20260731</t>
  </si>
  <si>
    <t>PLAN-20260728091157-0129</t>
  </si>
  <si>
    <t>T029-20260801</t>
  </si>
  <si>
    <t>PLAN-20260728091157-0130</t>
  </si>
  <si>
    <t>T036-20260801</t>
  </si>
  <si>
    <t>PLAN-20260728091158-0131</t>
  </si>
  <si>
    <t>T044-20260801</t>
  </si>
  <si>
    <t>PLAN-20260728091159-0132</t>
  </si>
  <si>
    <t>T047-20260801</t>
  </si>
  <si>
    <t>PLAN-20260728091200-0133</t>
  </si>
  <si>
    <t>T054-20260801</t>
  </si>
  <si>
    <t>PLAN-20260728091200-0134</t>
  </si>
  <si>
    <t>T068-20260801</t>
  </si>
  <si>
    <t>PLAN-20260728091201-0135</t>
  </si>
  <si>
    <t>T075-20260801</t>
  </si>
  <si>
    <t>PLAN-20260728091202-0136</t>
  </si>
  <si>
    <t>T180-20260801</t>
  </si>
  <si>
    <t>PLAN-20260728091203-0137</t>
  </si>
  <si>
    <t>T183-20260801</t>
  </si>
  <si>
    <t>PLAN-20260728091203-0138</t>
  </si>
  <si>
    <t>T029-20260802</t>
  </si>
  <si>
    <t>PLAN-20260728091204-0139</t>
  </si>
  <si>
    <t>T036-20260802</t>
  </si>
  <si>
    <t>PLAN-20260728091205-0140</t>
  </si>
  <si>
    <t>T044-20260802</t>
  </si>
  <si>
    <t>PLAN-20260728091206-0141</t>
  </si>
  <si>
    <t>T047-20260802</t>
  </si>
  <si>
    <t>PLAN-20260728091207-0142</t>
  </si>
  <si>
    <t>T054-20260802</t>
  </si>
  <si>
    <t>PLAN-20260728091207-0143</t>
  </si>
  <si>
    <t>T062-20260802</t>
  </si>
  <si>
    <t>PLAN-20260728091208-0144</t>
  </si>
  <si>
    <t>T069-20260802</t>
  </si>
  <si>
    <t>PLAN-20260728091209-0145</t>
  </si>
  <si>
    <t>T142-20260802</t>
  </si>
  <si>
    <t>PLAN-20260728091210-0146</t>
  </si>
  <si>
    <t>T180-20260802</t>
  </si>
  <si>
    <t>PLAN-20260728091210-0147</t>
  </si>
  <si>
    <t>T189-20260802</t>
  </si>
  <si>
    <t>PLAN-20260728091211-0148</t>
  </si>
  <si>
    <t>T002-20260727</t>
  </si>
  <si>
    <t>PLAN-20260728091212-0149</t>
  </si>
  <si>
    <t>T040-20260727</t>
  </si>
  <si>
    <t>PLAN-20260728091213-0150</t>
  </si>
  <si>
    <t>T048-20260727</t>
  </si>
  <si>
    <t>PLAN-20260728091214-0151</t>
  </si>
  <si>
    <t>T083-20260727</t>
  </si>
  <si>
    <t>PLAN-20260728091214-0152</t>
  </si>
  <si>
    <t>T103-20260727</t>
  </si>
  <si>
    <t>PLAN-20260728091215-0153</t>
  </si>
  <si>
    <t>T104-20260727</t>
  </si>
  <si>
    <t>PLAN-20260728091216-0154</t>
  </si>
  <si>
    <t>T002-20260728</t>
  </si>
  <si>
    <t>PLAN-20260728091217-0155</t>
  </si>
  <si>
    <t>T008-20260728</t>
  </si>
  <si>
    <t>PLAN-20260728091217-0156</t>
  </si>
  <si>
    <t>T083-20260728</t>
  </si>
  <si>
    <t>PLAN-20260728091218-0157</t>
  </si>
  <si>
    <t>T103-20260728</t>
  </si>
  <si>
    <t>PLAN-20260728091219-0158</t>
  </si>
  <si>
    <t>T104-20260728</t>
  </si>
  <si>
    <t>PLAN-20260728091220-0159</t>
  </si>
  <si>
    <t>T002-20260729</t>
  </si>
  <si>
    <t>PLAN-20260728091220-0160</t>
  </si>
  <si>
    <t>T083-20260729</t>
  </si>
  <si>
    <t>PLAN-20260728091221-0161</t>
  </si>
  <si>
    <t>T103-20260729</t>
  </si>
  <si>
    <t>PLAN-20260728091222-0162</t>
  </si>
  <si>
    <t>T104-20260729</t>
  </si>
  <si>
    <t>PLAN-20260728091223-0163</t>
  </si>
  <si>
    <t>T002-20260730</t>
  </si>
  <si>
    <t>PLAN-20260728091223-0164</t>
  </si>
  <si>
    <t>T083-20260730</t>
  </si>
  <si>
    <t>PLAN-20260728091223-0165</t>
  </si>
  <si>
    <t>T094-20260730</t>
  </si>
  <si>
    <t>PLAN-20260728091224-0166</t>
  </si>
  <si>
    <t>T103-20260730</t>
  </si>
  <si>
    <t>PLAN-20260728091224-0167</t>
  </si>
  <si>
    <t>T104-20260730</t>
  </si>
  <si>
    <t>PLAN-20260728091225-0168</t>
  </si>
  <si>
    <t>T002-20260731</t>
  </si>
  <si>
    <t>PLAN-20260728091226-0169</t>
  </si>
  <si>
    <t>T083-20260731</t>
  </si>
  <si>
    <t>PLAN-20260728091227-0170</t>
  </si>
  <si>
    <t>T103-20260731</t>
  </si>
  <si>
    <t>PLAN-20260728091227-0171</t>
  </si>
  <si>
    <t>T104-20260731</t>
  </si>
  <si>
    <t>PLAN-20260728091228-0172</t>
  </si>
  <si>
    <t>T002-20260801</t>
  </si>
  <si>
    <t>PLAN-20260728091229-0173</t>
  </si>
  <si>
    <t>T083-20260801</t>
  </si>
  <si>
    <t>PLAN-20260728091230-0174</t>
  </si>
  <si>
    <t>T103-20260801</t>
  </si>
  <si>
    <t>PLAN-20260728091230-0175</t>
  </si>
  <si>
    <t>T104-20260801</t>
  </si>
  <si>
    <t>PLAN-20260728091231-0176</t>
  </si>
  <si>
    <t>T136-20260801</t>
  </si>
  <si>
    <t>PLAN-20260728091232-0177</t>
  </si>
  <si>
    <t>T170-20260801</t>
  </si>
  <si>
    <t>PLAN-20260728091233-0178</t>
  </si>
  <si>
    <t>T196-20260801</t>
  </si>
  <si>
    <t>PLAN-20260728091233-0179</t>
  </si>
  <si>
    <t>T002-20260802</t>
  </si>
  <si>
    <t>PLAN-20260728091234-0180</t>
  </si>
  <si>
    <t>T083-20260802</t>
  </si>
  <si>
    <t>PLAN-20260728091235-0181</t>
  </si>
  <si>
    <t>T103-20260802</t>
  </si>
  <si>
    <t>PLAN-20260728091236-0182</t>
  </si>
  <si>
    <t>T104-20260802</t>
  </si>
  <si>
    <t>PLAN-20260728091236-0183</t>
  </si>
  <si>
    <t>T170-20260802</t>
  </si>
  <si>
    <t>PLAN-20260728091237-0184</t>
  </si>
  <si>
    <t>T050-20260727</t>
  </si>
  <si>
    <t>PLAN-20260728091238-0185</t>
  </si>
  <si>
    <t>T109-20260727</t>
  </si>
  <si>
    <t>PLAN-20260728091239-0186</t>
  </si>
  <si>
    <t>T187-20260727</t>
  </si>
  <si>
    <t>PLAN-20260728091239-0187</t>
  </si>
  <si>
    <t>T018-20260728</t>
  </si>
  <si>
    <t>PLAN-20260728091240-0188</t>
  </si>
  <si>
    <t>T050-20260728</t>
  </si>
  <si>
    <t>PLAN-20260728091241-0189</t>
  </si>
  <si>
    <t>T109-20260728</t>
  </si>
  <si>
    <t>PLAN-20260728091242-0190</t>
  </si>
  <si>
    <t>T050-20260729</t>
  </si>
  <si>
    <t>PLAN-20260728091242-0191</t>
  </si>
  <si>
    <t>T109-20260729</t>
  </si>
  <si>
    <t>PLAN-20260728091243-0192</t>
  </si>
  <si>
    <t>T050-20260730</t>
  </si>
  <si>
    <t>PLAN-20260728091244-0193</t>
  </si>
  <si>
    <t>T109-20260730</t>
  </si>
  <si>
    <t>PLAN-20260728091245-0194</t>
  </si>
  <si>
    <t>T158-20260730</t>
  </si>
  <si>
    <t>PLAN-20260728091246-0195</t>
  </si>
  <si>
    <t>T050-20260731</t>
  </si>
  <si>
    <t>PLAN-20260728091246-0196</t>
  </si>
  <si>
    <t>T097-20260731</t>
  </si>
  <si>
    <t>PLAN-20260728091247-0197</t>
  </si>
  <si>
    <t>T109-20260731</t>
  </si>
  <si>
    <t>PLAN-20260728091248-0198</t>
  </si>
  <si>
    <t>T050-20260801</t>
  </si>
  <si>
    <t>PLAN-20260728091249-0199</t>
  </si>
  <si>
    <t>T109-20260801</t>
  </si>
  <si>
    <t>PLAN-20260728091249-0200</t>
  </si>
  <si>
    <t>T134-20260801</t>
  </si>
  <si>
    <t>PLAN-20260728091250-0201</t>
  </si>
  <si>
    <t>T050-20260802</t>
  </si>
  <si>
    <t>PLAN-20260728091251-0202</t>
  </si>
  <si>
    <t>T109-20260802</t>
  </si>
  <si>
    <t>PLAN-20260728091252-0203</t>
  </si>
  <si>
    <t>T084-20260727</t>
  </si>
  <si>
    <t>PLAN-20260728091253-0204</t>
  </si>
  <si>
    <t>T125-20260727</t>
  </si>
  <si>
    <t>PLAN-20260728091253-0205</t>
  </si>
  <si>
    <t>T165-20260727</t>
  </si>
  <si>
    <t>PLAN-20260728091254-0206</t>
  </si>
  <si>
    <t>T186-20260727</t>
  </si>
  <si>
    <t>PLAN-20260728091255-0207</t>
  </si>
  <si>
    <t>T233-20260727</t>
  </si>
  <si>
    <t>PLAN-20260728091256-0208</t>
  </si>
  <si>
    <t>T084-20260728</t>
  </si>
  <si>
    <t>PLAN-20260728091256-0209</t>
  </si>
  <si>
    <t>T125-20260728</t>
  </si>
  <si>
    <t>PLAN-20260728091257-0210</t>
  </si>
  <si>
    <t>T165-20260728</t>
  </si>
  <si>
    <t>PLAN-20260728091258-0211</t>
  </si>
  <si>
    <t>T186-20260728</t>
  </si>
  <si>
    <t>PLAN-20260728091259-0212</t>
  </si>
  <si>
    <t>T084-20260729</t>
  </si>
  <si>
    <t>PLAN-20260728091259-0213</t>
  </si>
  <si>
    <t>T125-20260729</t>
  </si>
  <si>
    <t>PLAN-20260728091300-0214</t>
  </si>
  <si>
    <t>T165-20260729</t>
  </si>
  <si>
    <t>PLAN-20260728091301-0215</t>
  </si>
  <si>
    <t>T186-20260729</t>
  </si>
  <si>
    <t>PLAN-20260728091302-0216</t>
  </si>
  <si>
    <t>T084-20260730</t>
  </si>
  <si>
    <t>PLAN-20260728091302-0217</t>
  </si>
  <si>
    <t>T125-20260730</t>
  </si>
  <si>
    <t>PLAN-20260728091303-0218</t>
  </si>
  <si>
    <t>T165-20260730</t>
  </si>
  <si>
    <t>PLAN-20260728091304-0219</t>
  </si>
  <si>
    <t>T186-20260730</t>
  </si>
  <si>
    <t>PLAN-20260728091305-0220</t>
  </si>
  <si>
    <t>T084-20260731</t>
  </si>
  <si>
    <t>PLAN-20260728091305-0221</t>
  </si>
  <si>
    <t>T125-20260731</t>
  </si>
  <si>
    <t>PLAN-20260728091306-0222</t>
  </si>
  <si>
    <t>T165-20260731</t>
  </si>
  <si>
    <t>PLAN-20260728091307-0223</t>
  </si>
  <si>
    <t>T186-20260731</t>
  </si>
  <si>
    <t>PLAN-20260728091308-0224</t>
  </si>
  <si>
    <t>T084-20260801</t>
  </si>
  <si>
    <t>PLAN-20260728091309-0225</t>
  </si>
  <si>
    <t>T125-20260801</t>
  </si>
  <si>
    <t>PLAN-20260728091309-0226</t>
  </si>
  <si>
    <t>T165-20260801</t>
  </si>
  <si>
    <t>PLAN-20260728091310-0227</t>
  </si>
  <si>
    <t>T186-20260801</t>
  </si>
  <si>
    <t>PLAN-20260728091311-0228</t>
  </si>
  <si>
    <t>T084-20260802</t>
  </si>
  <si>
    <t>PLAN-20260728091312-0229</t>
  </si>
  <si>
    <t>T125-20260802</t>
  </si>
  <si>
    <t>PLAN-20260728091312-0230</t>
  </si>
  <si>
    <t>T165-20260802</t>
  </si>
  <si>
    <t>PLAN-20260728091313-0231</t>
  </si>
  <si>
    <t>T186-20260802</t>
  </si>
  <si>
    <t>PLAN-20260728091314-0232</t>
  </si>
  <si>
    <t>T200-20260802</t>
  </si>
  <si>
    <t>PLAN-20260728091315-0233</t>
  </si>
  <si>
    <t>T123-20260727</t>
  </si>
  <si>
    <t>PLAN-20260728091315-0234</t>
  </si>
  <si>
    <t>T201-20260727</t>
  </si>
  <si>
    <t>PLAN-20260728091316-0235</t>
  </si>
  <si>
    <t>T248-20260727</t>
  </si>
  <si>
    <t>PLAN-20260728091317-0236</t>
  </si>
  <si>
    <t>T045-20260727</t>
  </si>
  <si>
    <t>PLAN-20260728091318-0237</t>
  </si>
  <si>
    <t>T106-20260727</t>
  </si>
  <si>
    <t>PLAN-20260728091319-0238</t>
  </si>
  <si>
    <t>T197-20260727</t>
  </si>
  <si>
    <t>PLAN-20260728091319-0239</t>
  </si>
  <si>
    <t>T206-20260730</t>
  </si>
  <si>
    <t>PLAN-20260728091320-0240</t>
  </si>
  <si>
    <t>T184-20260731</t>
  </si>
  <si>
    <t>PLAN-20260728091321-0241</t>
  </si>
  <si>
    <t>T003-20260727</t>
  </si>
  <si>
    <t>PLAN-20260728091322-0242</t>
  </si>
  <si>
    <t>T009-20260727</t>
  </si>
  <si>
    <t>PLAN-20260728091322-0243</t>
  </si>
  <si>
    <t>T003-20260728</t>
  </si>
  <si>
    <t>PLAN-20260728091323-0244</t>
  </si>
  <si>
    <t>T003-20260730</t>
  </si>
  <si>
    <t>PLAN-20260728091324-0245</t>
  </si>
  <si>
    <t>T208-20260730</t>
  </si>
  <si>
    <t>PLAN-20260728091325-0246</t>
  </si>
  <si>
    <t>T003-20260731</t>
  </si>
  <si>
    <t>PLAN-20260728091325-0247</t>
  </si>
  <si>
    <t>T245-20260727</t>
  </si>
  <si>
    <t>EJEC-20260728110800-0001</t>
  </si>
  <si>
    <t>EJEC-20260728110801-0002</t>
  </si>
  <si>
    <t>EJEC-20260728110801-0003</t>
  </si>
  <si>
    <t>EJEC-20260728110801-0004</t>
  </si>
  <si>
    <t>EJEC-20260728110801-0005</t>
  </si>
  <si>
    <t>EJEC-20260728110801-0006</t>
  </si>
  <si>
    <t>EJEC-20260728110801-0007</t>
  </si>
  <si>
    <t>EJEC-20260728110801-0008</t>
  </si>
  <si>
    <t>EJEC-20260728110801-0009</t>
  </si>
  <si>
    <t>EJEC-20260728110802-0010</t>
  </si>
  <si>
    <t>EJEC-20260728110802-0011</t>
  </si>
  <si>
    <t>EJEC-20260728110802-0012</t>
  </si>
  <si>
    <t>EJEC-20260728110802-0013</t>
  </si>
  <si>
    <t>EJEC-20260728110802-0014</t>
  </si>
  <si>
    <t>EJEC-20260728110802-0015</t>
  </si>
  <si>
    <t>EJEC-20260728110802-0016</t>
  </si>
  <si>
    <t>EJEC-20260728110802-0017</t>
  </si>
  <si>
    <t>EJEC-20260728110803-0018</t>
  </si>
  <si>
    <t>EJEC-20260728110803-0019</t>
  </si>
  <si>
    <t>EJEC-20260728110803-0020</t>
  </si>
  <si>
    <t>EJEC-20260728110803-0021</t>
  </si>
  <si>
    <t>EJEC-20260728110803-0022</t>
  </si>
  <si>
    <t>EJEC-20260728110803-0023</t>
  </si>
  <si>
    <t>EJEC-20260728110803-0024</t>
  </si>
  <si>
    <t>EJEC-20260728110803-0025</t>
  </si>
  <si>
    <t>EJEC-20260728110804-0026</t>
  </si>
  <si>
    <t>EJEC-20260728110804-0027</t>
  </si>
  <si>
    <t>EJEC-20260728110804-0028</t>
  </si>
  <si>
    <t>EJEC-20260728110804-0029</t>
  </si>
  <si>
    <t>EJEC-20260728110804-0030</t>
  </si>
  <si>
    <t>EJEC-20260728110804-0031</t>
  </si>
  <si>
    <t>EJEC-20260728110804-0032</t>
  </si>
  <si>
    <t>EJEC-20260728110804-0033</t>
  </si>
  <si>
    <t>EJEC-20260728110805-0034</t>
  </si>
  <si>
    <t>EJEC-20260728110805-0035</t>
  </si>
  <si>
    <t>EJEC-20260728110805-0036</t>
  </si>
  <si>
    <t>EJEC-20260728110805-0037</t>
  </si>
  <si>
    <t>EJEC-20260728110805-0038</t>
  </si>
  <si>
    <t>EJEC-20260728110805-0039</t>
  </si>
  <si>
    <t>EJEC-20260728110805-0040</t>
  </si>
  <si>
    <t>EJEC-20260728110806-0041</t>
  </si>
  <si>
    <t>EJEC-20260728110806-0042</t>
  </si>
  <si>
    <t>EJEC-20260728110806-0043</t>
  </si>
  <si>
    <t>EJEC-20260728110806-0044</t>
  </si>
  <si>
    <t>EJEC-20260728110806-0045</t>
  </si>
  <si>
    <t>EJEC-20260728110806-0046</t>
  </si>
  <si>
    <t>EJEC-20260728110806-0047</t>
  </si>
  <si>
    <t>EJEC-20260728110806-0048</t>
  </si>
  <si>
    <t>EJEC-20260728110807-0049</t>
  </si>
  <si>
    <t>EJEC-20260728110807-0050</t>
  </si>
  <si>
    <t>EJEC-20260728110807-0051</t>
  </si>
  <si>
    <t>EJEC-20260728110807-0052</t>
  </si>
  <si>
    <t>EJEC-20260728110807-0053</t>
  </si>
  <si>
    <t>EJEC-20260728110807-0054</t>
  </si>
  <si>
    <t>EJEC-20260728110807-0055</t>
  </si>
  <si>
    <t>EJEC-20260728110808-0056</t>
  </si>
  <si>
    <t>EJEC-20260728110808-0057</t>
  </si>
  <si>
    <t>EJEC-20260728110808-0058</t>
  </si>
  <si>
    <t>EJEC-20260728110808-0059</t>
  </si>
  <si>
    <t>EJEC-20260728110808-0060</t>
  </si>
  <si>
    <t>EJEC-20260728110808-0061</t>
  </si>
  <si>
    <t>EJEC-20260728110808-0062</t>
  </si>
  <si>
    <t>EJEC-20260728110808-0063</t>
  </si>
  <si>
    <t>EJEC-20260728110809-0064</t>
  </si>
  <si>
    <t>EJEC-20260728110809-0065</t>
  </si>
  <si>
    <t>EJEC-20260728110809-0066</t>
  </si>
  <si>
    <t>EJEC-20260728110809-0067</t>
  </si>
  <si>
    <t>EJEC-20260728110809-0068</t>
  </si>
  <si>
    <t>EJEC-20260728110809-0069</t>
  </si>
  <si>
    <t>EJEC-20260728110809-0070</t>
  </si>
  <si>
    <t>EJEC-20260728110809-0071</t>
  </si>
  <si>
    <t>EJEC-20260728110810-0072</t>
  </si>
  <si>
    <t>EJEC-20260728110810-0073</t>
  </si>
  <si>
    <t>EJEC-20260728110810-0074</t>
  </si>
  <si>
    <t>EJEC-20260728110810-0075</t>
  </si>
  <si>
    <t>EJEC-20260728110810-0076</t>
  </si>
  <si>
    <t>EJEC-20260728110810-0077</t>
  </si>
  <si>
    <t>EJEC-20260728110810-0078</t>
  </si>
  <si>
    <t>EJEC-20260728110810-0079</t>
  </si>
  <si>
    <t>EJEC-20260728110811-0080</t>
  </si>
  <si>
    <t>EJEC-20260728110811-0081</t>
  </si>
  <si>
    <t>EJEC-20260728110811-0082</t>
  </si>
  <si>
    <t>EJEC-20260728110811-0083</t>
  </si>
  <si>
    <t>EJEC-20260728110811-0084</t>
  </si>
  <si>
    <t>EJEC-20260728110811-0085</t>
  </si>
  <si>
    <t>EJEC-20260728110811-0086</t>
  </si>
  <si>
    <t>EJEC-20260728110811-0087</t>
  </si>
  <si>
    <t>EJEC-20260728110811-0088</t>
  </si>
  <si>
    <t>EJEC-20260728110811-0089</t>
  </si>
  <si>
    <t>EJEC-20260728110811-0090</t>
  </si>
  <si>
    <t>EJEC-20260728110812-0091</t>
  </si>
  <si>
    <t>EJEC-20260728110812-0092</t>
  </si>
  <si>
    <t>EJEC-20260728110812-0093</t>
  </si>
  <si>
    <t>EJEC-20260728110812-0094</t>
  </si>
  <si>
    <t>EJEC-20260728110812-0095</t>
  </si>
  <si>
    <t>EJEC-20260728110812-0096</t>
  </si>
  <si>
    <t>EJEC-20260728110812-0097</t>
  </si>
  <si>
    <t>EJEC-20260728110813-0098</t>
  </si>
  <si>
    <t>EJEC-20260728110813-0099</t>
  </si>
  <si>
    <t>EJEC-20260728110813-0100</t>
  </si>
  <si>
    <t>EJEC-20260728110813-0101</t>
  </si>
  <si>
    <t>EJEC-20260728110813-0102</t>
  </si>
  <si>
    <t>EJEC-20260728110813-0103</t>
  </si>
  <si>
    <t>EJEC-20260728110813-0104</t>
  </si>
  <si>
    <t>EJEC-20260728110813-0105</t>
  </si>
  <si>
    <t>EJEC-20260728110814-0106</t>
  </si>
  <si>
    <t>EJEC-20260728110814-0107</t>
  </si>
  <si>
    <t>EJEC-20260728110814-0108</t>
  </si>
  <si>
    <t>EJEC-20260728110814-0109</t>
  </si>
  <si>
    <t>EJEC-20260728110814-0110</t>
  </si>
  <si>
    <t>EJEC-20260728110814-0111</t>
  </si>
  <si>
    <t>EJEC-20260728110814-0112</t>
  </si>
  <si>
    <t>EJEC-20260728110814-0113</t>
  </si>
  <si>
    <t>EJEC-20260728110815-0114</t>
  </si>
  <si>
    <t>EJEC-20260728110815-0115</t>
  </si>
  <si>
    <t>EJEC-20260728110815-0116</t>
  </si>
  <si>
    <t>EJEC-20260728110815-0117</t>
  </si>
  <si>
    <t>EJEC-20260728110815-0118</t>
  </si>
  <si>
    <t>EJEC-20260728110815-0119</t>
  </si>
  <si>
    <t>EJEC-20260728110815-0120</t>
  </si>
  <si>
    <t>EJEC-20260728110815-0121</t>
  </si>
  <si>
    <t>EJEC-20260728110816-0122</t>
  </si>
  <si>
    <t>EJEC-20260728110816-0123</t>
  </si>
  <si>
    <t>EJEC-20260728110816-0124</t>
  </si>
  <si>
    <t>EJEC-20260728110816-0125</t>
  </si>
  <si>
    <t>EJEC-20260728110816-0126</t>
  </si>
  <si>
    <t>EJEC-20260728110816-0127</t>
  </si>
  <si>
    <t>EJEC-20260728110816-0128</t>
  </si>
  <si>
    <t>EJEC-20260728110816-0129</t>
  </si>
  <si>
    <t>EJEC-20260728110817-0130</t>
  </si>
  <si>
    <t>EJEC-20260728110817-0131</t>
  </si>
  <si>
    <t>EJEC-20260728110817-0132</t>
  </si>
  <si>
    <t>EJEC-20260728110817-0133</t>
  </si>
  <si>
    <t>EJEC-20260728110817-0134</t>
  </si>
  <si>
    <t>EJEC-20260728110817-0135</t>
  </si>
  <si>
    <t>EJEC-20260728110817-0136</t>
  </si>
  <si>
    <t>EJEC-20260728110817-0137</t>
  </si>
  <si>
    <t>EJEC-20260728110818-0138</t>
  </si>
  <si>
    <t>EJEC-20260728110818-0139</t>
  </si>
  <si>
    <t>EJEC-20260728110818-0140</t>
  </si>
  <si>
    <t>EJEC-20260728110818-0141</t>
  </si>
  <si>
    <t>EJEC-20260728110818-0142</t>
  </si>
  <si>
    <t>EJEC-20260728110818-0143</t>
  </si>
  <si>
    <t>EJEC-20260728110818-0144</t>
  </si>
  <si>
    <t>EJEC-20260728110818-0145</t>
  </si>
  <si>
    <t>EJEC-20260728110819-0146</t>
  </si>
  <si>
    <t>EJEC-20260728110819-0147</t>
  </si>
  <si>
    <t>EJEC-20260728110819-0148</t>
  </si>
  <si>
    <t>EJEC-20260728110819-0149</t>
  </si>
  <si>
    <t>EJEC-20260728110819-0150</t>
  </si>
  <si>
    <t>EJEC-20260728110819-0151</t>
  </si>
  <si>
    <t>EJEC-20260728110819-0152</t>
  </si>
  <si>
    <t>EJEC-20260728110820-0153</t>
  </si>
  <si>
    <t>EJEC-20260728110820-0154</t>
  </si>
  <si>
    <t>EJEC-20260728110820-0155</t>
  </si>
  <si>
    <t>EJEC-20260728110820-0156</t>
  </si>
  <si>
    <t>EJEC-20260728110820-0157</t>
  </si>
  <si>
    <t>EJEC-20260728110820-0158</t>
  </si>
  <si>
    <t>EJEC-20260728110820-0159</t>
  </si>
  <si>
    <t>EJEC-20260728110820-0160</t>
  </si>
  <si>
    <t>EJEC-20260728110821-0161</t>
  </si>
  <si>
    <t>EJEC-20260728110821-0162</t>
  </si>
  <si>
    <t>EJEC-20260728110821-0163</t>
  </si>
  <si>
    <t>EJEC-20260728110821-0164</t>
  </si>
  <si>
    <t>EJEC-20260728110821-0165</t>
  </si>
  <si>
    <t>EJEC-20260728110821-0166</t>
  </si>
  <si>
    <t>EJEC-20260728110821-0167</t>
  </si>
  <si>
    <t>EJEC-20260728110821-0168</t>
  </si>
  <si>
    <t>EJEC-20260728110822-0169</t>
  </si>
  <si>
    <t>EJEC-20260728110822-0170</t>
  </si>
  <si>
    <t>EJEC-20260728110822-0171</t>
  </si>
  <si>
    <t>EJEC-20260728110822-0172</t>
  </si>
  <si>
    <t>EJEC-20260728110822-0173</t>
  </si>
  <si>
    <t>EJEC-20260728110822-0174</t>
  </si>
  <si>
    <t>EJEC-20260728110822-0175</t>
  </si>
  <si>
    <t>EJEC-20260728110822-0176</t>
  </si>
  <si>
    <t>EJEC-20260728110823-0177</t>
  </si>
  <si>
    <t>EJEC-20260728110823-0178</t>
  </si>
  <si>
    <t>EJEC-20260728110823-0179</t>
  </si>
  <si>
    <t>EJEC-20260728110823-0180</t>
  </si>
  <si>
    <t>EJEC-20260728110823-0181</t>
  </si>
  <si>
    <t>EJEC-20260728110823-0182</t>
  </si>
  <si>
    <t>EJEC-20260728110823-0183</t>
  </si>
  <si>
    <t>EJEC-20260728110824-0184</t>
  </si>
  <si>
    <t>EJEC-20260728110824-0185</t>
  </si>
  <si>
    <t>EJEC-20260728110824-0186</t>
  </si>
  <si>
    <t>EJEC-20260728110824-0187</t>
  </si>
  <si>
    <t>EJEC-20260728110824-0188</t>
  </si>
  <si>
    <t>EJEC-20260728110824-0189</t>
  </si>
  <si>
    <t>EJEC-20260728110824-0190</t>
  </si>
  <si>
    <t>EJEC-20260728110825-0191</t>
  </si>
  <si>
    <t>EJEC-20260728110825-0192</t>
  </si>
  <si>
    <t>EJEC-20260728110825-0193</t>
  </si>
  <si>
    <t>EJEC-20260728110825-0194</t>
  </si>
  <si>
    <t>EJEC-20260728110825-0195</t>
  </si>
  <si>
    <t>EJEC-20260728110825-0196</t>
  </si>
  <si>
    <t>EJEC-20260728110825-0197</t>
  </si>
  <si>
    <t>EJEC-20260728110825-0198</t>
  </si>
  <si>
    <t>EJEC-20260728110826-0199</t>
  </si>
  <si>
    <t>EJEC-20260728110826-0200</t>
  </si>
  <si>
    <t>EJEC-20260728110826-0201</t>
  </si>
  <si>
    <t>EJEC-20260728110826-0202</t>
  </si>
  <si>
    <t>EJEC-20260728110826-0203</t>
  </si>
  <si>
    <t>EJEC-20260728110826-0204</t>
  </si>
  <si>
    <t>EJEC-20260728110826-0205</t>
  </si>
  <si>
    <t>EJEC-20260728110827-0206</t>
  </si>
  <si>
    <t>EJEC-20260728110827-0207</t>
  </si>
  <si>
    <t>EJEC-20260728110827-0208</t>
  </si>
  <si>
    <t>EJEC-20260728110827-0209</t>
  </si>
  <si>
    <t>EJEC-20260728110827-0210</t>
  </si>
  <si>
    <t>EJEC-20260728110827-0211</t>
  </si>
  <si>
    <t>EJEC-20260728110827-0212</t>
  </si>
  <si>
    <t>EJEC-20260728110828-0213</t>
  </si>
  <si>
    <t>EJEC-20260728110828-0214</t>
  </si>
  <si>
    <t>EJEC-20260728110828-0215</t>
  </si>
  <si>
    <t>EJEC-20260728110828-0216</t>
  </si>
  <si>
    <t>EJEC-20260728110828-0217</t>
  </si>
  <si>
    <t>EJEC-20260728110828-0218</t>
  </si>
  <si>
    <t>EJEC-20260728110828-0219</t>
  </si>
  <si>
    <t>EJEC-20260728110829-0220</t>
  </si>
  <si>
    <t>EJEC-20260728110829-0221</t>
  </si>
  <si>
    <t>EJEC-20260728110829-0222</t>
  </si>
  <si>
    <t>EJEC-20260728110829-0223</t>
  </si>
  <si>
    <t>EJEC-20260728110829-0224</t>
  </si>
  <si>
    <t>EJEC-20260728110829-0225</t>
  </si>
  <si>
    <t>EJEC-20260728110829-0226</t>
  </si>
  <si>
    <t>EJEC-20260728110830-0227</t>
  </si>
  <si>
    <t>EJEC-20260728110830-0228</t>
  </si>
  <si>
    <t>EJEC-20260728110830-0229</t>
  </si>
  <si>
    <t>EJEC-20260728110830-0230</t>
  </si>
  <si>
    <t>EJEC-20260728110830-0231</t>
  </si>
  <si>
    <t>EJEC-20260728110830-0232</t>
  </si>
  <si>
    <t>EJEC-20260728110830-0233</t>
  </si>
  <si>
    <t>EJEC-20260728110830-0234</t>
  </si>
  <si>
    <t>EJEC-20260728110831-0235</t>
  </si>
  <si>
    <t>EJEC-20260728110831-0236</t>
  </si>
  <si>
    <t>EJEC-20260728110831-0237</t>
  </si>
  <si>
    <t>EJEC-20260728110831-0238</t>
  </si>
  <si>
    <t>EJEC-20260728110831-0239</t>
  </si>
  <si>
    <t>EJEC-20260728110831-0240</t>
  </si>
  <si>
    <t>EJEC-20260728110831-0241</t>
  </si>
  <si>
    <t>EJEC-20260728110832-0242</t>
  </si>
  <si>
    <t>EJEC-20260728110832-0243</t>
  </si>
  <si>
    <t>EJEC-20260728110832-0244</t>
  </si>
  <si>
    <t>EJEC-20260728110832-0245</t>
  </si>
  <si>
    <t>EJEC-20260728110832-0246</t>
  </si>
  <si>
    <t>EJEC-20260728110832-0247</t>
  </si>
  <si>
    <t>lgñg</t>
  </si>
  <si>
    <t>vl</t>
  </si>
  <si>
    <t>jkgfjk</t>
  </si>
  <si>
    <t>g</t>
  </si>
  <si>
    <t>Poner Alarma</t>
  </si>
  <si>
    <t xml:space="preserve">Videos TV </t>
  </si>
  <si>
    <t>T001</t>
  </si>
  <si>
    <t>T005</t>
  </si>
  <si>
    <t>T006</t>
  </si>
  <si>
    <t>T010</t>
  </si>
  <si>
    <t>T013</t>
  </si>
  <si>
    <t>T014</t>
  </si>
  <si>
    <t>T015</t>
  </si>
  <si>
    <t>T016</t>
  </si>
  <si>
    <t>T017</t>
  </si>
  <si>
    <t>T019</t>
  </si>
  <si>
    <t>T021</t>
  </si>
  <si>
    <t>T025</t>
  </si>
  <si>
    <t>T026</t>
  </si>
  <si>
    <t>T027</t>
  </si>
  <si>
    <t>T031</t>
  </si>
  <si>
    <t>T032</t>
  </si>
  <si>
    <t>T034</t>
  </si>
  <si>
    <t>T049</t>
  </si>
  <si>
    <t>T061</t>
  </si>
  <si>
    <t>T064</t>
  </si>
  <si>
    <t>T081</t>
  </si>
  <si>
    <t>T086</t>
  </si>
  <si>
    <t>T087</t>
  </si>
  <si>
    <t>T088</t>
  </si>
  <si>
    <t>T089</t>
  </si>
  <si>
    <t>T090</t>
  </si>
  <si>
    <t>T107</t>
  </si>
  <si>
    <t>T108</t>
  </si>
  <si>
    <t>T110</t>
  </si>
  <si>
    <t>T112</t>
  </si>
  <si>
    <t>T113</t>
  </si>
  <si>
    <t>T114</t>
  </si>
  <si>
    <t>T115</t>
  </si>
  <si>
    <t>T116</t>
  </si>
  <si>
    <t>T118</t>
  </si>
  <si>
    <t>T119</t>
  </si>
  <si>
    <t>T120</t>
  </si>
  <si>
    <t>T121</t>
  </si>
  <si>
    <t>T122</t>
  </si>
  <si>
    <t>T129</t>
  </si>
  <si>
    <t>T131</t>
  </si>
  <si>
    <t>T132</t>
  </si>
  <si>
    <t>T133</t>
  </si>
  <si>
    <t>T137</t>
  </si>
  <si>
    <t>T138</t>
  </si>
  <si>
    <t>T139</t>
  </si>
  <si>
    <t>T140</t>
  </si>
  <si>
    <t>T141</t>
  </si>
  <si>
    <t>T143</t>
  </si>
  <si>
    <t>T144</t>
  </si>
  <si>
    <t>T145</t>
  </si>
  <si>
    <t>T147</t>
  </si>
  <si>
    <t>T148</t>
  </si>
  <si>
    <t>T149</t>
  </si>
  <si>
    <t>T152</t>
  </si>
  <si>
    <t>T153</t>
  </si>
  <si>
    <t>T154</t>
  </si>
  <si>
    <t>T155</t>
  </si>
  <si>
    <t>T157</t>
  </si>
  <si>
    <t>T159</t>
  </si>
  <si>
    <t>T161</t>
  </si>
  <si>
    <t>T162</t>
  </si>
  <si>
    <t>T163</t>
  </si>
  <si>
    <t>T164</t>
  </si>
  <si>
    <t>T166</t>
  </si>
  <si>
    <t>T167</t>
  </si>
  <si>
    <t>T168</t>
  </si>
  <si>
    <t>T169</t>
  </si>
  <si>
    <t>T171</t>
  </si>
  <si>
    <t>T173</t>
  </si>
  <si>
    <t>T174</t>
  </si>
  <si>
    <t>T181</t>
  </si>
  <si>
    <t>T251</t>
  </si>
  <si>
    <t>T252</t>
  </si>
  <si>
    <t>T253</t>
  </si>
  <si>
    <t>T254</t>
  </si>
  <si>
    <t>T255</t>
  </si>
  <si>
    <t>Sprint 041</t>
  </si>
  <si>
    <t>Error en: Cierre semanal | Inicio: 30/07/2026 19:53:02 | Fin: 30/07/2026 19:53:04 | Error -2147218095: El archivo externo no contiene registros para el año 2026 y la semana 1.</t>
  </si>
  <si>
    <t>CFG-066</t>
  </si>
  <si>
    <t>Año Fuente Pruebas</t>
  </si>
  <si>
    <t>Año disponible en nómina que se utilizará durante pruebas</t>
  </si>
  <si>
    <t>Validación fuente personal</t>
  </si>
  <si>
    <t>CFG-067</t>
  </si>
  <si>
    <t>Semana Fuente Pruebas</t>
  </si>
  <si>
    <t>Semana disponible en nómina que se reutilizará durante pruebas</t>
  </si>
  <si>
    <t>No elegible: puesto no coincide</t>
  </si>
  <si>
    <t>No elegible: turno no coincide</t>
  </si>
  <si>
    <t>No elegible: capacidad insuficiente</t>
  </si>
  <si>
    <t>Inicio: 31/07/2026 09:16:02 | Fin: 31/07/2026 09:19:02 | Secuencia: Respaldo + Cierre semanal + Reporte semanal. | Respaldo creado: C:\Users\alexc\Documents\Respaldos_SGOL\SGOL v2.0 Sistema de Gestion Operativa Loretta - S042_CATALOGO_UNIFICADO_EN_CURSO_V2_BACKUP_20260731_091602.xlsm</t>
  </si>
  <si>
    <t>Sprint 043</t>
  </si>
  <si>
    <t>Error en: Reporte semanal | Inicio: 31/07/2026 13:09:22 | Fin: 31/07/2026 13:11:04 | Error 1004: No se pudo limpiar la tabla tblRPT_SemanalOperativo. Detalle: No se pueden mover las celdas de una tabla o un rango filtrado.</t>
  </si>
  <si>
    <t>Inicio: 31/07/2026 13:12:50 | Fin: 31/07/2026 13:14:20 | Secuencia: Respaldo + Cierre semanal + Reporte semanal. | Respaldo creado: C:\Users\alexc\Documents\Respaldos_SGOL\SGOL v2.0 Sistema de Gestion Operativa Loretta - S043_PILOTO_OPERATIVO_EN_CURSO_V1_BACKUP_20260731_131250.xlsm</t>
  </si>
  <si>
    <t>ASG-20260731131718-0001</t>
  </si>
  <si>
    <t>ASG-20260731131718-0002</t>
  </si>
  <si>
    <t>ASG-20260731131718-0003</t>
  </si>
  <si>
    <t>ASG-20260731131718-0004</t>
  </si>
  <si>
    <t>ASG-20260731131718-0005</t>
  </si>
  <si>
    <t>ASG-20260731131718-0006</t>
  </si>
  <si>
    <t>ASG-20260731131718-0007</t>
  </si>
  <si>
    <t>ASG-20260731131718-0008</t>
  </si>
  <si>
    <t>ASG-20260731131718-0009</t>
  </si>
  <si>
    <t>ASG-20260731131718-0010</t>
  </si>
  <si>
    <t>ASG-20260731131718-0011</t>
  </si>
  <si>
    <t>ASG-20260731131718-0012</t>
  </si>
  <si>
    <t>ASG-20260731131718-0013</t>
  </si>
  <si>
    <t>ASG-20260731131718-0014</t>
  </si>
  <si>
    <t>ASG-20260731131718-0015</t>
  </si>
  <si>
    <t>ASG-20260731131718-0016</t>
  </si>
  <si>
    <t>ASG-20260731131718-0017</t>
  </si>
  <si>
    <t>ASG-20260731131718-0018</t>
  </si>
  <si>
    <t>ASG-20260731131718-0019</t>
  </si>
  <si>
    <t>ASG-20260731131718-0020</t>
  </si>
  <si>
    <t>ASG-20260731131718-0021</t>
  </si>
  <si>
    <t>ASG-20260731131718-0022</t>
  </si>
  <si>
    <t>ASG-20260731131718-0023</t>
  </si>
  <si>
    <t>ASG-20260731131719-0024</t>
  </si>
  <si>
    <t>ASG-20260731131719-0025</t>
  </si>
  <si>
    <t>ASG-20260731131719-0026</t>
  </si>
  <si>
    <t>ASG-20260731131719-0027</t>
  </si>
  <si>
    <t>ASG-20260731131719-0028</t>
  </si>
  <si>
    <t>ASG-20260731131719-0029</t>
  </si>
  <si>
    <t>ASG-20260731131719-0030</t>
  </si>
  <si>
    <t>ASG-20260731131719-0031</t>
  </si>
  <si>
    <t>ASG-20260731131719-0032</t>
  </si>
  <si>
    <t>ASG-20260731131720-0033</t>
  </si>
  <si>
    <t>ASG-20260731131720-0034</t>
  </si>
  <si>
    <t>ASG-20260731131720-0035</t>
  </si>
  <si>
    <t>ASG-20260731131720-0036</t>
  </si>
  <si>
    <t>ASG-20260731131720-0037</t>
  </si>
  <si>
    <t>ASG-20260731131720-0038</t>
  </si>
  <si>
    <t>ASG-20260731131720-0039</t>
  </si>
  <si>
    <t>ASG-20260731131720-0040</t>
  </si>
  <si>
    <t>ASG-20260731131720-0041</t>
  </si>
  <si>
    <t>ASG-20260731131720-0042</t>
  </si>
  <si>
    <t>ASG-20260731131721-0043</t>
  </si>
  <si>
    <t>ASG-20260731131721-0044</t>
  </si>
  <si>
    <t>ASG-20260731131721-0045</t>
  </si>
  <si>
    <t>ASG-20260731131721-0046</t>
  </si>
  <si>
    <t>ASG-20260731131721-0047</t>
  </si>
  <si>
    <t>ASG-20260731131721-0048</t>
  </si>
  <si>
    <t>ASG-20260731131721-0049</t>
  </si>
  <si>
    <t>ASG-20260731131721-0050</t>
  </si>
  <si>
    <t>ASG-20260731131721-0051</t>
  </si>
  <si>
    <t>ASG-20260731131722-0052</t>
  </si>
  <si>
    <t>ASG-20260731131722-0053</t>
  </si>
  <si>
    <t>ASG-20260731131722-0054</t>
  </si>
  <si>
    <t>ASG-20260731131722-0055</t>
  </si>
  <si>
    <t>ASG-20260731131722-0056</t>
  </si>
  <si>
    <t>ASG-20260731131722-0057</t>
  </si>
  <si>
    <t>ASG-20260731131722-0058</t>
  </si>
  <si>
    <t>ASG-20260731131722-0059</t>
  </si>
  <si>
    <t>ASG-20260731131722-0060</t>
  </si>
  <si>
    <t>ASG-20260731131722-0061</t>
  </si>
  <si>
    <t>ASG-20260731131723-0062</t>
  </si>
  <si>
    <t>ASG-20260731131723-0063</t>
  </si>
  <si>
    <t>ASG-20260731131723-0064</t>
  </si>
  <si>
    <t>ASG-20260731131723-0065</t>
  </si>
  <si>
    <t>ASG-20260731131723-0066</t>
  </si>
  <si>
    <t>ASG-20260731131723-0067</t>
  </si>
  <si>
    <t>ASG-20260731131723-0068</t>
  </si>
  <si>
    <t>ASG-20260731131723-0069</t>
  </si>
  <si>
    <t>ASG-20260731131723-0070</t>
  </si>
  <si>
    <t>ASG-20260731131724-0071</t>
  </si>
  <si>
    <t>ASG-20260731131724-0072</t>
  </si>
  <si>
    <t>ASG-20260731131724-0073</t>
  </si>
  <si>
    <t>ASG-20260731131724-0074</t>
  </si>
  <si>
    <t>ASG-20260731131724-0075</t>
  </si>
  <si>
    <t>ASG-20260731131724-0076</t>
  </si>
  <si>
    <t>ASG-20260731131724-0077</t>
  </si>
  <si>
    <t>ASG-20260731131724-0078</t>
  </si>
  <si>
    <t>ASG-20260731131724-0079</t>
  </si>
  <si>
    <t>ASG-20260731131724-0080</t>
  </si>
  <si>
    <t>ASG-20260731131725-0081</t>
  </si>
  <si>
    <t>ASG-20260731131725-0082</t>
  </si>
  <si>
    <t>ASG-20260731131725-0083</t>
  </si>
  <si>
    <t>ASG-20260731131725-0084</t>
  </si>
  <si>
    <t>ASG-20260731131725-0085</t>
  </si>
  <si>
    <t>ASG-20260731131725-0086</t>
  </si>
  <si>
    <t>ASG-20260731131725-0087</t>
  </si>
  <si>
    <t>ASG-20260731131725-0088</t>
  </si>
  <si>
    <t>ASG-20260731131725-0089</t>
  </si>
  <si>
    <t>ASG-20260731131726-0090</t>
  </si>
  <si>
    <t>ASG-20260731131726-0091</t>
  </si>
  <si>
    <t>ASG-20260731131726-0092</t>
  </si>
  <si>
    <t>ASG-20260731131726-0093</t>
  </si>
  <si>
    <t>ASG-20260731131726-0094</t>
  </si>
  <si>
    <t>ASG-20260731131726-0095</t>
  </si>
  <si>
    <t>ASG-20260731131726-0096</t>
  </si>
  <si>
    <t>ASG-20260731131726-0097</t>
  </si>
  <si>
    <t>ASG-20260731131726-0098</t>
  </si>
  <si>
    <t>ASG-20260731131727-0099</t>
  </si>
  <si>
    <t>ASG-20260731131727-0100</t>
  </si>
  <si>
    <t>ASG-20260731131727-0101</t>
  </si>
  <si>
    <t>ASG-20260731131727-0102</t>
  </si>
  <si>
    <t>ASG-20260731131727-0103</t>
  </si>
  <si>
    <t>ASG-20260731131727-0104</t>
  </si>
  <si>
    <t>ASG-20260731131727-0105</t>
  </si>
  <si>
    <t>ASG-20260731131727-0106</t>
  </si>
  <si>
    <t>ASG-20260731131727-0107</t>
  </si>
  <si>
    <t>ASG-20260731131728-0108</t>
  </si>
  <si>
    <t>ASG-20260731131728-0109</t>
  </si>
  <si>
    <t>ASG-20260731131728-0110</t>
  </si>
  <si>
    <t>ASG-20260731131728-0111</t>
  </si>
  <si>
    <t>ASG-20260731131728-0112</t>
  </si>
  <si>
    <t>ASG-20260731131728-0113</t>
  </si>
  <si>
    <t>ASG-20260731131728-0114</t>
  </si>
  <si>
    <t>ASG-20260731131728-0115</t>
  </si>
  <si>
    <t>ASG-20260731131728-0116</t>
  </si>
  <si>
    <t>ASG-20260731131728-0117</t>
  </si>
  <si>
    <t>ASG-20260731131729-0118</t>
  </si>
  <si>
    <t>ASG-20260731131729-0119</t>
  </si>
  <si>
    <t>ASG-20260731131729-0120</t>
  </si>
  <si>
    <t>ASG-20260731131729-0121</t>
  </si>
  <si>
    <t>ASG-20260731131729-0122</t>
  </si>
  <si>
    <t>ASG-20260731131729-0123</t>
  </si>
  <si>
    <t>ASG-20260731131729-0124</t>
  </si>
  <si>
    <t>ASG-20260731131729-0125</t>
  </si>
  <si>
    <t>ASG-20260731131729-0126</t>
  </si>
  <si>
    <t>ASG-20260731131730-0127</t>
  </si>
  <si>
    <t>ASG-20260731131730-0128</t>
  </si>
  <si>
    <t>ASG-20260731131730-0129</t>
  </si>
  <si>
    <t>ASG-20260731131730-0130</t>
  </si>
  <si>
    <t>ASG-20260731131730-0131</t>
  </si>
  <si>
    <t>ASG-20260731131730-0132</t>
  </si>
  <si>
    <t>ASG-20260731131730-0133</t>
  </si>
  <si>
    <t>ASG-20260731131730-0134</t>
  </si>
  <si>
    <t>ASG-20260731131731-0135</t>
  </si>
  <si>
    <t>ASG-20260731131731-0136</t>
  </si>
  <si>
    <t>ASG-20260731131731-0137</t>
  </si>
  <si>
    <t>ASG-20260731131731-0138</t>
  </si>
  <si>
    <t>ASG-20260731131731-0139</t>
  </si>
  <si>
    <t>ASG-20260731131731-0140</t>
  </si>
  <si>
    <t>ASG-20260731131731-0141</t>
  </si>
  <si>
    <t>ASG-20260731131731-0142</t>
  </si>
  <si>
    <t>ASG-20260731131731-0143</t>
  </si>
  <si>
    <t>ASG-20260731131732-0144</t>
  </si>
  <si>
    <t>ASG-20260731131732-0145</t>
  </si>
  <si>
    <t>ASG-20260731131732-0146</t>
  </si>
  <si>
    <t>ASG-20260731131732-0147</t>
  </si>
  <si>
    <t>ASG-20260731131732-0148</t>
  </si>
  <si>
    <t>ASG-20260731131732-0149</t>
  </si>
  <si>
    <t>ASG-20260731131732-0150</t>
  </si>
  <si>
    <t>ASG-20260731131732-0151</t>
  </si>
  <si>
    <t>ASG-20260731131732-0152</t>
  </si>
  <si>
    <t>ASG-20260731131732-0153</t>
  </si>
  <si>
    <t>ASG-20260731131733-0154</t>
  </si>
  <si>
    <t>ASG-20260731131733-0155</t>
  </si>
  <si>
    <t>ASG-20260731131733-0156</t>
  </si>
  <si>
    <t>ASG-20260731131733-0157</t>
  </si>
  <si>
    <t>ASG-20260731131733-0158</t>
  </si>
  <si>
    <t>ASG-20260731131733-0159</t>
  </si>
  <si>
    <t>ASG-20260731131733-0160</t>
  </si>
  <si>
    <t>ASG-20260731131733-0161</t>
  </si>
  <si>
    <t>ASG-20260731131733-0162</t>
  </si>
  <si>
    <t>ASG-20260731131734-0163</t>
  </si>
  <si>
    <t>ASG-20260731131734-0164</t>
  </si>
  <si>
    <t>ASG-20260731131734-0165</t>
  </si>
  <si>
    <t>ASG-20260731131734-0166</t>
  </si>
  <si>
    <t>ASG-20260731131734-0167</t>
  </si>
  <si>
    <t>ASG-20260731131734-0168</t>
  </si>
  <si>
    <t>ASG-20260731131734-0169</t>
  </si>
  <si>
    <t>ASG-20260731131734-0170</t>
  </si>
  <si>
    <t>ASG-20260731131734-0171</t>
  </si>
  <si>
    <t>ASG-20260731131735-0172</t>
  </si>
  <si>
    <t>ASG-20260731131735-0173</t>
  </si>
  <si>
    <t>ASG-20260731131735-0174</t>
  </si>
  <si>
    <t>ASG-20260731131735-0175</t>
  </si>
  <si>
    <t>ASG-20260731131735-0176</t>
  </si>
  <si>
    <t>ASG-20260731131735-0177</t>
  </si>
  <si>
    <t>ASG-20260731131735-0178</t>
  </si>
  <si>
    <t>ASG-20260731131735-0179</t>
  </si>
  <si>
    <t>ASG-20260731131736-0180</t>
  </si>
  <si>
    <t>ASG-20260731131736-0181</t>
  </si>
  <si>
    <t>ASG-20260731131736-0182</t>
  </si>
  <si>
    <t>ASG-20260731131736-0183</t>
  </si>
  <si>
    <t>ASG-20260731131736-0184</t>
  </si>
  <si>
    <t>ASG-20260731131736-0185</t>
  </si>
  <si>
    <t>ASG-20260731131736-0186</t>
  </si>
  <si>
    <t>ASG-20260731131736-0187</t>
  </si>
  <si>
    <t>ASG-20260731131736-0188</t>
  </si>
  <si>
    <t>ASG-20260731131737-0189</t>
  </si>
  <si>
    <t>ASG-20260731131737-0190</t>
  </si>
  <si>
    <t>ASG-20260731131737-0191</t>
  </si>
  <si>
    <t>ASG-20260731131737-0192</t>
  </si>
  <si>
    <t>ASG-20260731131737-0193</t>
  </si>
  <si>
    <t>ASG-20260731131737-0194</t>
  </si>
  <si>
    <t>ASG-20260731131737-0195</t>
  </si>
  <si>
    <t>ASG-20260731131737-0196</t>
  </si>
  <si>
    <t>ASG-20260731131737-0197</t>
  </si>
  <si>
    <t>ASG-20260731131737-0198</t>
  </si>
  <si>
    <t>ASG-20260731131738-0199</t>
  </si>
  <si>
    <t>ASG-20260731131738-0200</t>
  </si>
  <si>
    <t>ASG-20260731131738-0201</t>
  </si>
  <si>
    <t>ASG-20260731131738-0202</t>
  </si>
  <si>
    <t>ASG-20260731131738-0203</t>
  </si>
  <si>
    <t>ASG-20260731131738-0204</t>
  </si>
  <si>
    <t>ASG-20260731131738-0205</t>
  </si>
  <si>
    <t>ASG-20260731131738-0206</t>
  </si>
  <si>
    <t>ASG-20260731131738-0207</t>
  </si>
  <si>
    <t>ASG-20260731131739-0208</t>
  </si>
  <si>
    <t>ASG-20260731131739-0209</t>
  </si>
  <si>
    <t>ASG-20260731131739-0210</t>
  </si>
  <si>
    <t>ASG-20260731131739-0211</t>
  </si>
  <si>
    <t>ASG-20260731131739-0212</t>
  </si>
  <si>
    <t>ASG-20260731131739-0213</t>
  </si>
  <si>
    <t>ASG-20260731131739-0214</t>
  </si>
  <si>
    <t>ASG-20260731131739-0215</t>
  </si>
  <si>
    <t>ASG-20260731131739-0216</t>
  </si>
  <si>
    <t>ASG-20260731131740-0217</t>
  </si>
  <si>
    <t>ASG-20260731131740-0218</t>
  </si>
  <si>
    <t>ASG-20260731131740-0219</t>
  </si>
  <si>
    <t>ASG-20260731131740-0220</t>
  </si>
  <si>
    <t>ASG-20260731131740-0221</t>
  </si>
  <si>
    <t>ASG-20260731131740-0222</t>
  </si>
  <si>
    <t>ASG-20260731131740-0223</t>
  </si>
  <si>
    <t>ASG-20260731131740-0224</t>
  </si>
  <si>
    <t>ASG-20260731131740-0225</t>
  </si>
  <si>
    <t>ASG-20260731131741-0226</t>
  </si>
  <si>
    <t>ASG-20260731131741-0227</t>
  </si>
  <si>
    <t>ASG-20260731131741-0228</t>
  </si>
  <si>
    <t>ASG-20260731131741-0229</t>
  </si>
  <si>
    <t>ASG-20260731131741-0230</t>
  </si>
  <si>
    <t>ASG-20260731131741-0231</t>
  </si>
  <si>
    <t>ASG-20260731131741-0232</t>
  </si>
  <si>
    <t>ASG-20260731131741-0233</t>
  </si>
  <si>
    <t>ASG-20260731131741-0234</t>
  </si>
  <si>
    <t>ASG-20260731131742-0235</t>
  </si>
  <si>
    <t>ASG-20260731131742-0236</t>
  </si>
  <si>
    <t>ASG-20260731131742-0237</t>
  </si>
  <si>
    <t>ASG-20260731131742-0238</t>
  </si>
  <si>
    <t>ASG-20260731131742-0239</t>
  </si>
  <si>
    <t>ASG-20260731131742-0240</t>
  </si>
  <si>
    <t>Inicio: 31/07/2026 13:17:11 | Fin: 31/07/2026 13:18:43 | Secuencia: Respaldo + Cierre semanal + Reporte semanal. | Respaldo creado: C:\Users\alexc\Documents\Respaldos_SGOL\SGOL v2.0 Sistema de Gestion Operativa Loretta - S043_PILOTO_OPERATIVO_EN_CURSO_V1_BACKUP_20260731_131711.xlsm</t>
  </si>
  <si>
    <t>Restauración automática por reversión del proceso.</t>
  </si>
  <si>
    <t>RESTAURACION</t>
  </si>
  <si>
    <t>PLAN-20260731164923-0001</t>
  </si>
  <si>
    <t>OUT-20260731</t>
  </si>
  <si>
    <t>T080-20260105</t>
  </si>
  <si>
    <t>PLAN-20260731164923-0002</t>
  </si>
  <si>
    <t>T080-20260106</t>
  </si>
  <si>
    <t>PLAN-20260731164923-0003</t>
  </si>
  <si>
    <t>T080-20260107</t>
  </si>
  <si>
    <t>PLAN-20260731164923-0004</t>
  </si>
  <si>
    <t>T080-20260108</t>
  </si>
  <si>
    <t>PLAN-20260731164923-0005</t>
  </si>
  <si>
    <t>T080-20260109</t>
  </si>
  <si>
    <t>PLAN-20260731164923-0006</t>
  </si>
  <si>
    <t>T080-20260110</t>
  </si>
  <si>
    <t>PLAN-20260731164923-0007</t>
  </si>
  <si>
    <t>T071-20260105</t>
  </si>
  <si>
    <t>PLAN-20260731164923-0008</t>
  </si>
  <si>
    <t>T071-20260106</t>
  </si>
  <si>
    <t>PLAN-20260731164923-0009</t>
  </si>
  <si>
    <t>T071-20260107</t>
  </si>
  <si>
    <t>PLAN-20260731164923-0010</t>
  </si>
  <si>
    <t>T071-20260108</t>
  </si>
  <si>
    <t>PLAN-20260731164923-0011</t>
  </si>
  <si>
    <t>T071-20260109</t>
  </si>
  <si>
    <t>PLAN-20260731164923-0012</t>
  </si>
  <si>
    <t>T071-20260110</t>
  </si>
  <si>
    <t>PLAN-20260731164923-0013</t>
  </si>
  <si>
    <t>T091-20260105</t>
  </si>
  <si>
    <t>PLAN-20260731164923-0014</t>
  </si>
  <si>
    <t>T091-20260106</t>
  </si>
  <si>
    <t>PLAN-20260731164923-0015</t>
  </si>
  <si>
    <t>T091-20260107</t>
  </si>
  <si>
    <t>PLAN-20260731164923-0016</t>
  </si>
  <si>
    <t>T091-20260108</t>
  </si>
  <si>
    <t>PLAN-20260731164923-0017</t>
  </si>
  <si>
    <t>T091-20260109</t>
  </si>
  <si>
    <t>PLAN-20260731164924-0018</t>
  </si>
  <si>
    <t>T105-20260109</t>
  </si>
  <si>
    <t>PLAN-20260731164924-0019</t>
  </si>
  <si>
    <t>T091-20260110</t>
  </si>
  <si>
    <t>PLAN-20260731164924-0020</t>
  </si>
  <si>
    <t>T035-20260105</t>
  </si>
  <si>
    <t>PLAN-20260731164924-0021</t>
  </si>
  <si>
    <t>T041-20260105</t>
  </si>
  <si>
    <t>PLAN-20260731164924-0022</t>
  </si>
  <si>
    <t>T043-20260105</t>
  </si>
  <si>
    <t>PLAN-20260731164924-0023</t>
  </si>
  <si>
    <t>T074-20260105</t>
  </si>
  <si>
    <t>PLAN-20260731164925-0024</t>
  </si>
  <si>
    <t>T082-20260105</t>
  </si>
  <si>
    <t>PLAN-20260731164925-0025</t>
  </si>
  <si>
    <t>T111-20260105</t>
  </si>
  <si>
    <t>PLAN-20260731164925-0026</t>
  </si>
  <si>
    <t>T124-20260105</t>
  </si>
  <si>
    <t>PLAN-20260731164925-0027</t>
  </si>
  <si>
    <t>T146-20260105</t>
  </si>
  <si>
    <t>PLAN-20260731164925-0028</t>
  </si>
  <si>
    <t>T188-20260105</t>
  </si>
  <si>
    <t>PLAN-20260731164925-0029</t>
  </si>
  <si>
    <t>T195-20260105</t>
  </si>
  <si>
    <t>PLAN-20260731164926-0030</t>
  </si>
  <si>
    <t>T043-20260106</t>
  </si>
  <si>
    <t>PLAN-20260731164926-0031</t>
  </si>
  <si>
    <t>T074-20260106</t>
  </si>
  <si>
    <t>PLAN-20260731164926-0032</t>
  </si>
  <si>
    <t>T082-20260106</t>
  </si>
  <si>
    <t>PLAN-20260731164926-0033</t>
  </si>
  <si>
    <t>T111-20260106</t>
  </si>
  <si>
    <t>PLAN-20260731164926-0034</t>
  </si>
  <si>
    <t>T124-20260106</t>
  </si>
  <si>
    <t>PLAN-20260731164926-0035</t>
  </si>
  <si>
    <t>T195-20260106</t>
  </si>
  <si>
    <t>PLAN-20260731164927-0036</t>
  </si>
  <si>
    <t>T043-20260107</t>
  </si>
  <si>
    <t>PLAN-20260731164927-0037</t>
  </si>
  <si>
    <t>T074-20260107</t>
  </si>
  <si>
    <t>PLAN-20260731164927-0038</t>
  </si>
  <si>
    <t>T082-20260107</t>
  </si>
  <si>
    <t>PLAN-20260731164927-0039</t>
  </si>
  <si>
    <t>T111-20260107</t>
  </si>
  <si>
    <t>PLAN-20260731164927-0040</t>
  </si>
  <si>
    <t>T124-20260107</t>
  </si>
  <si>
    <t>PLAN-20260731164927-0041</t>
  </si>
  <si>
    <t>T195-20260107</t>
  </si>
  <si>
    <t>PLAN-20260731164928-0042</t>
  </si>
  <si>
    <t>T043-20260108</t>
  </si>
  <si>
    <t>PLAN-20260731164928-0043</t>
  </si>
  <si>
    <t>T046-20260108</t>
  </si>
  <si>
    <t>PLAN-20260731164928-0044</t>
  </si>
  <si>
    <t>T074-20260108</t>
  </si>
  <si>
    <t>PLAN-20260731164928-0045</t>
  </si>
  <si>
    <t>T082-20260108</t>
  </si>
  <si>
    <t>PLAN-20260731164928-0046</t>
  </si>
  <si>
    <t>T111-20260108</t>
  </si>
  <si>
    <t>PLAN-20260731164928-0047</t>
  </si>
  <si>
    <t>T124-20260108</t>
  </si>
  <si>
    <t>PLAN-20260731164928-0048</t>
  </si>
  <si>
    <t>T195-20260108</t>
  </si>
  <si>
    <t>PLAN-20260731164929-0049</t>
  </si>
  <si>
    <t>T043-20260109</t>
  </si>
  <si>
    <t>PLAN-20260731164929-0050</t>
  </si>
  <si>
    <t>T074-20260109</t>
  </si>
  <si>
    <t>PLAN-20260731164929-0051</t>
  </si>
  <si>
    <t>T082-20260109</t>
  </si>
  <si>
    <t>PLAN-20260731164929-0052</t>
  </si>
  <si>
    <t>T111-20260109</t>
  </si>
  <si>
    <t>PLAN-20260731164929-0053</t>
  </si>
  <si>
    <t>T124-20260109</t>
  </si>
  <si>
    <t>PLAN-20260731164929-0054</t>
  </si>
  <si>
    <t>T195-20260109</t>
  </si>
  <si>
    <t>PLAN-20260731164930-0055</t>
  </si>
  <si>
    <t>T043-20260110</t>
  </si>
  <si>
    <t>PLAN-20260731164930-0056</t>
  </si>
  <si>
    <t>T074-20260110</t>
  </si>
  <si>
    <t>PLAN-20260731164930-0057</t>
  </si>
  <si>
    <t>T082-20260110</t>
  </si>
  <si>
    <t>PLAN-20260731164930-0058</t>
  </si>
  <si>
    <t>T111-20260110</t>
  </si>
  <si>
    <t>PLAN-20260731164930-0059</t>
  </si>
  <si>
    <t>T124-20260110</t>
  </si>
  <si>
    <t>PLAN-20260731164930-0060</t>
  </si>
  <si>
    <t>T195-20260110</t>
  </si>
  <si>
    <t>PLAN-20260731164931-0061</t>
  </si>
  <si>
    <t>T214-20260110</t>
  </si>
  <si>
    <t>PLAN-20260731164931-0062</t>
  </si>
  <si>
    <t>T029-20260105</t>
  </si>
  <si>
    <t>PLAN-20260731164931-0063</t>
  </si>
  <si>
    <t>T036-20260105</t>
  </si>
  <si>
    <t>PLAN-20260731164931-0064</t>
  </si>
  <si>
    <t>T039-20260105</t>
  </si>
  <si>
    <t>PLAN-20260731164931-0065</t>
  </si>
  <si>
    <t>T042-20260105</t>
  </si>
  <si>
    <t>PLAN-20260731164931-0066</t>
  </si>
  <si>
    <t>T044-20260105</t>
  </si>
  <si>
    <t>PLAN-20260731164931-0067</t>
  </si>
  <si>
    <t>T047-20260105</t>
  </si>
  <si>
    <t>PLAN-20260731164932-0068</t>
  </si>
  <si>
    <t>T054-20260105</t>
  </si>
  <si>
    <t>PLAN-20260731164932-0069</t>
  </si>
  <si>
    <t>T056-20260105</t>
  </si>
  <si>
    <t>PLAN-20260731164932-0070</t>
  </si>
  <si>
    <t>T063-20260105</t>
  </si>
  <si>
    <t>PLAN-20260731164932-0071</t>
  </si>
  <si>
    <t>T070-20260105</t>
  </si>
  <si>
    <t>PLAN-20260731164932-0072</t>
  </si>
  <si>
    <t>T077-20260105</t>
  </si>
  <si>
    <t>PLAN-20260731164932-0073</t>
  </si>
  <si>
    <t>T177-20260105</t>
  </si>
  <si>
    <t>PLAN-20260731164933-0074</t>
  </si>
  <si>
    <t>T180-20260105</t>
  </si>
  <si>
    <t>PLAN-20260731164933-0075</t>
  </si>
  <si>
    <t>T193-20260105</t>
  </si>
  <si>
    <t>PLAN-20260731164933-0076</t>
  </si>
  <si>
    <t>T194-20260105</t>
  </si>
  <si>
    <t>PLAN-20260731164933-0077</t>
  </si>
  <si>
    <t>T029-20260106</t>
  </si>
  <si>
    <t>PLAN-20260731164933-0078</t>
  </si>
  <si>
    <t>T036-20260106</t>
  </si>
  <si>
    <t>PLAN-20260731164933-0079</t>
  </si>
  <si>
    <t>T044-20260106</t>
  </si>
  <si>
    <t>PLAN-20260731164934-0080</t>
  </si>
  <si>
    <t>T047-20260106</t>
  </si>
  <si>
    <t>PLAN-20260731164934-0081</t>
  </si>
  <si>
    <t>T054-20260106</t>
  </si>
  <si>
    <t>PLAN-20260731164934-0082</t>
  </si>
  <si>
    <t>T085-20260106</t>
  </si>
  <si>
    <t>PLAN-20260731164934-0083</t>
  </si>
  <si>
    <t>T180-20260106</t>
  </si>
  <si>
    <t>PLAN-20260731164934-0084</t>
  </si>
  <si>
    <t>T029-20260107</t>
  </si>
  <si>
    <t>PLAN-20260731164934-0085</t>
  </si>
  <si>
    <t>T036-20260107</t>
  </si>
  <si>
    <t>PLAN-20260731164935-0086</t>
  </si>
  <si>
    <t>T044-20260107</t>
  </si>
  <si>
    <t>PLAN-20260731164935-0087</t>
  </si>
  <si>
    <t>T047-20260107</t>
  </si>
  <si>
    <t>PLAN-20260731164935-0088</t>
  </si>
  <si>
    <t>T051-20260107</t>
  </si>
  <si>
    <t>PLAN-20260731164935-0089</t>
  </si>
  <si>
    <t>T054-20260107</t>
  </si>
  <si>
    <t>PLAN-20260731164935-0090</t>
  </si>
  <si>
    <t>T058-20260107</t>
  </si>
  <si>
    <t>PLAN-20260731164935-0091</t>
  </si>
  <si>
    <t>T065-20260107</t>
  </si>
  <si>
    <t>PLAN-20260731164936-0092</t>
  </si>
  <si>
    <t>T072-20260107</t>
  </si>
  <si>
    <t>PLAN-20260731164936-0093</t>
  </si>
  <si>
    <t>T093-20260107</t>
  </si>
  <si>
    <t>PLAN-20260731164936-0094</t>
  </si>
  <si>
    <t>T180-20260107</t>
  </si>
  <si>
    <t>PLAN-20260731164936-0095</t>
  </si>
  <si>
    <t>T029-20260108</t>
  </si>
  <si>
    <t>PLAN-20260731164936-0096</t>
  </si>
  <si>
    <t>T036-20260108</t>
  </si>
  <si>
    <t>PLAN-20260731164936-0097</t>
  </si>
  <si>
    <t>T044-20260108</t>
  </si>
  <si>
    <t>PLAN-20260731164937-0098</t>
  </si>
  <si>
    <t>T047-20260108</t>
  </si>
  <si>
    <t>PLAN-20260731164937-0099</t>
  </si>
  <si>
    <t>T052-20260108</t>
  </si>
  <si>
    <t>PLAN-20260731164937-0100</t>
  </si>
  <si>
    <t>T053-20260108</t>
  </si>
  <si>
    <t>PLAN-20260731164937-0101</t>
  </si>
  <si>
    <t>T054-20260108</t>
  </si>
  <si>
    <t>PLAN-20260731164937-0102</t>
  </si>
  <si>
    <t>T060-20260108</t>
  </si>
  <si>
    <t>PLAN-20260731164937-0103</t>
  </si>
  <si>
    <t>T066-20260108</t>
  </si>
  <si>
    <t>PLAN-20260731164937-0104</t>
  </si>
  <si>
    <t>T073-20260108</t>
  </si>
  <si>
    <t>PLAN-20260731164938-0105</t>
  </si>
  <si>
    <t>T076-20260108</t>
  </si>
  <si>
    <t>PLAN-20260731164938-0106</t>
  </si>
  <si>
    <t>T180-20260108</t>
  </si>
  <si>
    <t>PLAN-20260731164938-0107</t>
  </si>
  <si>
    <t>T029-20260109</t>
  </si>
  <si>
    <t>PLAN-20260731164938-0108</t>
  </si>
  <si>
    <t>T036-20260109</t>
  </si>
  <si>
    <t>PLAN-20260731164938-0109</t>
  </si>
  <si>
    <t>T044-20260109</t>
  </si>
  <si>
    <t>PLAN-20260731164938-0110</t>
  </si>
  <si>
    <t>T047-20260109</t>
  </si>
  <si>
    <t>PLAN-20260731164939-0111</t>
  </si>
  <si>
    <t>T054-20260109</t>
  </si>
  <si>
    <t>PLAN-20260731164939-0112</t>
  </si>
  <si>
    <t>T056-20260109</t>
  </si>
  <si>
    <t>PLAN-20260731164939-0113</t>
  </si>
  <si>
    <t>T067-20260109</t>
  </si>
  <si>
    <t>PLAN-20260731164939-0114</t>
  </si>
  <si>
    <t>T070-20260109</t>
  </si>
  <si>
    <t>PLAN-20260731164939-0115</t>
  </si>
  <si>
    <t>T135-20260109</t>
  </si>
  <si>
    <t>PLAN-20260731164939-0116</t>
  </si>
  <si>
    <t>T180-20260109</t>
  </si>
  <si>
    <t>PLAN-20260731164940-0117</t>
  </si>
  <si>
    <t>T182-20260109</t>
  </si>
  <si>
    <t>PLAN-20260731164940-0118</t>
  </si>
  <si>
    <t>T029-20260110</t>
  </si>
  <si>
    <t>PLAN-20260731164940-0119</t>
  </si>
  <si>
    <t>T036-20260110</t>
  </si>
  <si>
    <t>PLAN-20260731164940-0120</t>
  </si>
  <si>
    <t>T044-20260110</t>
  </si>
  <si>
    <t>PLAN-20260731164940-0121</t>
  </si>
  <si>
    <t>T047-20260110</t>
  </si>
  <si>
    <t>PLAN-20260731164940-0122</t>
  </si>
  <si>
    <t>T054-20260110</t>
  </si>
  <si>
    <t>PLAN-20260731164940-0123</t>
  </si>
  <si>
    <t>T057-20260110</t>
  </si>
  <si>
    <t>PLAN-20260731164941-0124</t>
  </si>
  <si>
    <t>T068-20260110</t>
  </si>
  <si>
    <t>PLAN-20260731164941-0125</t>
  </si>
  <si>
    <t>T075-20260110</t>
  </si>
  <si>
    <t>PLAN-20260731164941-0126</t>
  </si>
  <si>
    <t>T180-20260110</t>
  </si>
  <si>
    <t>PLAN-20260731164941-0127</t>
  </si>
  <si>
    <t>T183-20260110</t>
  </si>
  <si>
    <t>PLAN-20260731164941-0128</t>
  </si>
  <si>
    <t>T229-20260110</t>
  </si>
  <si>
    <t>PLAN-20260731164941-0129</t>
  </si>
  <si>
    <t>T002-20260105</t>
  </si>
  <si>
    <t>PLAN-20260731164942-0130</t>
  </si>
  <si>
    <t>T040-20260105</t>
  </si>
  <si>
    <t>PLAN-20260731164942-0131</t>
  </si>
  <si>
    <t>T048-20260105</t>
  </si>
  <si>
    <t>PLAN-20260731164942-0132</t>
  </si>
  <si>
    <t>T083-20260105</t>
  </si>
  <si>
    <t>PLAN-20260731164942-0133</t>
  </si>
  <si>
    <t>T103-20260105</t>
  </si>
  <si>
    <t>PLAN-20260731164942-0134</t>
  </si>
  <si>
    <t>T104-20260105</t>
  </si>
  <si>
    <t>PLAN-20260731164942-0135</t>
  </si>
  <si>
    <t>T170-20260105</t>
  </si>
  <si>
    <t>PLAN-20260731164942-0136</t>
  </si>
  <si>
    <t>T002-20260106</t>
  </si>
  <si>
    <t>PLAN-20260731164943-0137</t>
  </si>
  <si>
    <t>T008-20260106</t>
  </si>
  <si>
    <t>PLAN-20260731164943-0138</t>
  </si>
  <si>
    <t>T083-20260106</t>
  </si>
  <si>
    <t>PLAN-20260731164943-0139</t>
  </si>
  <si>
    <t>T103-20260106</t>
  </si>
  <si>
    <t>PLAN-20260731164943-0140</t>
  </si>
  <si>
    <t>T104-20260106</t>
  </si>
  <si>
    <t>PLAN-20260731164943-0141</t>
  </si>
  <si>
    <t>T002-20260107</t>
  </si>
  <si>
    <t>PLAN-20260731164943-0142</t>
  </si>
  <si>
    <t>T083-20260107</t>
  </si>
  <si>
    <t>PLAN-20260731164944-0143</t>
  </si>
  <si>
    <t>T103-20260107</t>
  </si>
  <si>
    <t>PLAN-20260731164944-0144</t>
  </si>
  <si>
    <t>T104-20260107</t>
  </si>
  <si>
    <t>PLAN-20260731164944-0145</t>
  </si>
  <si>
    <t>T002-20260108</t>
  </si>
  <si>
    <t>PLAN-20260731164944-0146</t>
  </si>
  <si>
    <t>T083-20260108</t>
  </si>
  <si>
    <t>PLAN-20260731164944-0147</t>
  </si>
  <si>
    <t>T094-20260108</t>
  </si>
  <si>
    <t>PLAN-20260731164944-0148</t>
  </si>
  <si>
    <t>T103-20260108</t>
  </si>
  <si>
    <t>PLAN-20260731164945-0149</t>
  </si>
  <si>
    <t>T104-20260108</t>
  </si>
  <si>
    <t>PLAN-20260731164945-0150</t>
  </si>
  <si>
    <t>T002-20260109</t>
  </si>
  <si>
    <t>PLAN-20260731164945-0151</t>
  </si>
  <si>
    <t>T083-20260109</t>
  </si>
  <si>
    <t>PLAN-20260731164945-0152</t>
  </si>
  <si>
    <t>T103-20260109</t>
  </si>
  <si>
    <t>PLAN-20260731164945-0153</t>
  </si>
  <si>
    <t>T104-20260109</t>
  </si>
  <si>
    <t>PLAN-20260731164945-0154</t>
  </si>
  <si>
    <t>T002-20260110</t>
  </si>
  <si>
    <t>PLAN-20260731164946-0155</t>
  </si>
  <si>
    <t>T012-20260110</t>
  </si>
  <si>
    <t>PLAN-20260731164946-0156</t>
  </si>
  <si>
    <t>T083-20260110</t>
  </si>
  <si>
    <t>PLAN-20260731164946-0157</t>
  </si>
  <si>
    <t>T103-20260110</t>
  </si>
  <si>
    <t>PLAN-20260731164946-0158</t>
  </si>
  <si>
    <t>T104-20260110</t>
  </si>
  <si>
    <t>PLAN-20260731164946-0159</t>
  </si>
  <si>
    <t>T136-20260110</t>
  </si>
  <si>
    <t>PLAN-20260731164946-0160</t>
  </si>
  <si>
    <t>T196-20260110</t>
  </si>
  <si>
    <t>PLAN-20260731164947-0161</t>
  </si>
  <si>
    <t>T253-20260110</t>
  </si>
  <si>
    <t>PLAN-20260731164947-0162</t>
  </si>
  <si>
    <t>T050-20260105</t>
  </si>
  <si>
    <t>PLAN-20260731164947-0163</t>
  </si>
  <si>
    <t>T109-20260105</t>
  </si>
  <si>
    <t>PLAN-20260731164947-0164</t>
  </si>
  <si>
    <t>T187-20260105</t>
  </si>
  <si>
    <t>PLAN-20260731164947-0165</t>
  </si>
  <si>
    <t>T018-20260106</t>
  </si>
  <si>
    <t>PLAN-20260731164947-0166</t>
  </si>
  <si>
    <t>T050-20260106</t>
  </si>
  <si>
    <t>PLAN-20260731164948-0167</t>
  </si>
  <si>
    <t>T109-20260106</t>
  </si>
  <si>
    <t>PLAN-20260731164948-0168</t>
  </si>
  <si>
    <t>T050-20260107</t>
  </si>
  <si>
    <t>PLAN-20260731164948-0169</t>
  </si>
  <si>
    <t>T109-20260107</t>
  </si>
  <si>
    <t>PLAN-20260731164948-0170</t>
  </si>
  <si>
    <t>T050-20260108</t>
  </si>
  <si>
    <t>PLAN-20260731164948-0171</t>
  </si>
  <si>
    <t>T109-20260108</t>
  </si>
  <si>
    <t>PLAN-20260731164948-0172</t>
  </si>
  <si>
    <t>T158-20260108</t>
  </si>
  <si>
    <t>PLAN-20260731164948-0173</t>
  </si>
  <si>
    <t>T050-20260109</t>
  </si>
  <si>
    <t>PLAN-20260731164949-0174</t>
  </si>
  <si>
    <t>T097-20260109</t>
  </si>
  <si>
    <t>PLAN-20260731164949-0175</t>
  </si>
  <si>
    <t>T109-20260109</t>
  </si>
  <si>
    <t>PLAN-20260731164949-0176</t>
  </si>
  <si>
    <t>T050-20260110</t>
  </si>
  <si>
    <t>PLAN-20260731164949-0177</t>
  </si>
  <si>
    <t>T109-20260110</t>
  </si>
  <si>
    <t>PLAN-20260731164949-0178</t>
  </si>
  <si>
    <t>T134-20260110</t>
  </si>
  <si>
    <t>PLAN-20260731164949-0179</t>
  </si>
  <si>
    <t>T028-20260105</t>
  </si>
  <si>
    <t>PLAN-20260731164950-0180</t>
  </si>
  <si>
    <t>T084-20260105</t>
  </si>
  <si>
    <t>PLAN-20260731164950-0181</t>
  </si>
  <si>
    <t>T125-20260105</t>
  </si>
  <si>
    <t>PLAN-20260731164950-0182</t>
  </si>
  <si>
    <t>T165-20260105</t>
  </si>
  <si>
    <t>PLAN-20260731164950-0183</t>
  </si>
  <si>
    <t>T186-20260105</t>
  </si>
  <si>
    <t>PLAN-20260731164950-0184</t>
  </si>
  <si>
    <t>T084-20260106</t>
  </si>
  <si>
    <t>PLAN-20260731164950-0185</t>
  </si>
  <si>
    <t>T125-20260106</t>
  </si>
  <si>
    <t>PLAN-20260731164951-0186</t>
  </si>
  <si>
    <t>T165-20260106</t>
  </si>
  <si>
    <t>PLAN-20260731164951-0187</t>
  </si>
  <si>
    <t>T186-20260106</t>
  </si>
  <si>
    <t>PLAN-20260731164951-0188</t>
  </si>
  <si>
    <t>T084-20260107</t>
  </si>
  <si>
    <t>PLAN-20260731164951-0189</t>
  </si>
  <si>
    <t>T125-20260107</t>
  </si>
  <si>
    <t>PLAN-20260731164951-0190</t>
  </si>
  <si>
    <t>T165-20260107</t>
  </si>
  <si>
    <t>PLAN-20260731164951-0191</t>
  </si>
  <si>
    <t>T186-20260107</t>
  </si>
  <si>
    <t>PLAN-20260731164952-0192</t>
  </si>
  <si>
    <t>T084-20260108</t>
  </si>
  <si>
    <t>PLAN-20260731164952-0193</t>
  </si>
  <si>
    <t>T125-20260108</t>
  </si>
  <si>
    <t>PLAN-20260731164952-0194</t>
  </si>
  <si>
    <t>T165-20260108</t>
  </si>
  <si>
    <t>PLAN-20260731164952-0195</t>
  </si>
  <si>
    <t>T186-20260108</t>
  </si>
  <si>
    <t>PLAN-20260731164952-0196</t>
  </si>
  <si>
    <t>T252-20260108</t>
  </si>
  <si>
    <t>PLAN-20260731164952-0197</t>
  </si>
  <si>
    <t>T084-20260109</t>
  </si>
  <si>
    <t>PLAN-20260731164952-0198</t>
  </si>
  <si>
    <t>T125-20260109</t>
  </si>
  <si>
    <t>PLAN-20260731164953-0199</t>
  </si>
  <si>
    <t>T165-20260109</t>
  </si>
  <si>
    <t>PLAN-20260731164953-0200</t>
  </si>
  <si>
    <t>T186-20260109</t>
  </si>
  <si>
    <t>PLAN-20260731164953-0201</t>
  </si>
  <si>
    <t>T084-20260110</t>
  </si>
  <si>
    <t>PLAN-20260731164953-0202</t>
  </si>
  <si>
    <t>T125-20260110</t>
  </si>
  <si>
    <t>PLAN-20260731164953-0203</t>
  </si>
  <si>
    <t>T165-20260110</t>
  </si>
  <si>
    <t>PLAN-20260731164953-0204</t>
  </si>
  <si>
    <t>T186-20260110</t>
  </si>
  <si>
    <t>PLAN-20260731164954-0205</t>
  </si>
  <si>
    <t>T248-20260105</t>
  </si>
  <si>
    <t>PLAN-20260731164954-0206</t>
  </si>
  <si>
    <t>T045-20260105</t>
  </si>
  <si>
    <t>PLAN-20260731164954-0207</t>
  </si>
  <si>
    <t>T106-20260105</t>
  </si>
  <si>
    <t>PLAN-20260731164954-0208</t>
  </si>
  <si>
    <t>T197-20260105</t>
  </si>
  <si>
    <t>PLAN-20260731164954-0209</t>
  </si>
  <si>
    <t>T092-20260108</t>
  </si>
  <si>
    <t>PLAN-20260731164954-0210</t>
  </si>
  <si>
    <t>T128-20260109</t>
  </si>
  <si>
    <t>PLAN-20260731164955-0211</t>
  </si>
  <si>
    <t>T184-20260109</t>
  </si>
  <si>
    <t>PLAN-20260731164955-0212</t>
  </si>
  <si>
    <t>T003-20260105</t>
  </si>
  <si>
    <t>PLAN-20260731164955-0213</t>
  </si>
  <si>
    <t>T190-20260105</t>
  </si>
  <si>
    <t>PLAN-20260731164955-0214</t>
  </si>
  <si>
    <t>T251-20260110</t>
  </si>
  <si>
    <t>EJEC-20260731165323-0006</t>
  </si>
  <si>
    <t>EJEC-20260731165323-0007</t>
  </si>
  <si>
    <t>EJEC-20260731165323-0008</t>
  </si>
  <si>
    <t>EJEC-20260731165323-0009</t>
  </si>
  <si>
    <t>EJEC-20260731165323-0010</t>
  </si>
  <si>
    <t>EJEC-20260731165323-0011</t>
  </si>
  <si>
    <t>EJEC-20260731165323-0012</t>
  </si>
  <si>
    <t>EJEC-20260731165324-0013</t>
  </si>
  <si>
    <t>EJEC-20260731165324-0014</t>
  </si>
  <si>
    <t>EJEC-20260731165324-0015</t>
  </si>
  <si>
    <t>EJEC-20260731165324-0016</t>
  </si>
  <si>
    <t>EJEC-20260731165324-0017</t>
  </si>
  <si>
    <t>EJEC-20260731165324-0018</t>
  </si>
  <si>
    <t>EJEC-20260731165324-0019</t>
  </si>
  <si>
    <t>EJEC-20260731165324-0020</t>
  </si>
  <si>
    <t>EJEC-20260731165325-0021</t>
  </si>
  <si>
    <t>EJEC-20260731165325-0022</t>
  </si>
  <si>
    <t>EJEC-20260731165325-0023</t>
  </si>
  <si>
    <t>EJEC-20260731165325-0024</t>
  </si>
  <si>
    <t>EJEC-20260731165325-0025</t>
  </si>
  <si>
    <t>EJEC-20260731165325-0026</t>
  </si>
  <si>
    <t>EJEC-20260731165325-0027</t>
  </si>
  <si>
    <t>EJEC-20260731165326-0028</t>
  </si>
  <si>
    <t>EJEC-20260731165326-0029</t>
  </si>
  <si>
    <t>EJEC-20260731165326-0030</t>
  </si>
  <si>
    <t>EJEC-20260731165326-0031</t>
  </si>
  <si>
    <t>EJEC-20260731165326-0032</t>
  </si>
  <si>
    <t>EJEC-20260731165326-0033</t>
  </si>
  <si>
    <t>EJEC-20260731165326-0034</t>
  </si>
  <si>
    <t>EJEC-20260731165327-0035</t>
  </si>
  <si>
    <t>EJEC-20260731165327-0036</t>
  </si>
  <si>
    <t>EJEC-20260731165327-0037</t>
  </si>
  <si>
    <t>EJEC-20260731165327-0038</t>
  </si>
  <si>
    <t>EJEC-20260731165327-0039</t>
  </si>
  <si>
    <t>EJEC-20260731165327-0040</t>
  </si>
  <si>
    <t>EJEC-20260731165328-0041</t>
  </si>
  <si>
    <t>EJEC-20260731165328-0042</t>
  </si>
  <si>
    <t>EJEC-20260731165328-0043</t>
  </si>
  <si>
    <t>EJEC-20260731165328-0044</t>
  </si>
  <si>
    <t>EJEC-20260731165328-0045</t>
  </si>
  <si>
    <t>EJEC-20260731165328-0046</t>
  </si>
  <si>
    <t>EJEC-20260731165328-0047</t>
  </si>
  <si>
    <t>EJEC-20260731165329-0048</t>
  </si>
  <si>
    <t>EJEC-20260731165329-0049</t>
  </si>
  <si>
    <t>EJEC-20260731165329-0050</t>
  </si>
  <si>
    <t>EJEC-20260731165329-0051</t>
  </si>
  <si>
    <t>EJEC-20260731165329-0052</t>
  </si>
  <si>
    <t>EJEC-20260731165329-0053</t>
  </si>
  <si>
    <t>EJEC-20260731165330-0054</t>
  </si>
  <si>
    <t>EJEC-20260731165330-0055</t>
  </si>
  <si>
    <t>EJEC-20260731165330-0056</t>
  </si>
  <si>
    <t>EJEC-20260731165330-0057</t>
  </si>
  <si>
    <t>EJEC-20260731165330-0058</t>
  </si>
  <si>
    <t>EJEC-20260731165330-0059</t>
  </si>
  <si>
    <t>EJEC-20260731165330-0060</t>
  </si>
  <si>
    <t>EJEC-20260731165330-0061</t>
  </si>
  <si>
    <t>EJEC-20260731165331-0062</t>
  </si>
  <si>
    <t>EJEC-20260731165331-0063</t>
  </si>
  <si>
    <t>EJEC-20260731165331-0064</t>
  </si>
  <si>
    <t>EJEC-20260731165331-0065</t>
  </si>
  <si>
    <t>EJEC-20260731165331-0066</t>
  </si>
  <si>
    <t>EJEC-20260731165331-0067</t>
  </si>
  <si>
    <t>EJEC-20260731165331-0068</t>
  </si>
  <si>
    <t>EJEC-20260731165331-0069</t>
  </si>
  <si>
    <t>EJEC-20260731165332-0070</t>
  </si>
  <si>
    <t>EJEC-20260731165332-0071</t>
  </si>
  <si>
    <t>EJEC-20260731165332-0072</t>
  </si>
  <si>
    <t>EJEC-20260731165332-0073</t>
  </si>
  <si>
    <t>EJEC-20260731165332-0074</t>
  </si>
  <si>
    <t>EJEC-20260731165332-0075</t>
  </si>
  <si>
    <t>EJEC-20260731165332-0076</t>
  </si>
  <si>
    <t>EJEC-20260731165333-0077</t>
  </si>
  <si>
    <t>EJEC-20260731165333-0078</t>
  </si>
  <si>
    <t>EJEC-20260731165333-0079</t>
  </si>
  <si>
    <t>EJEC-20260731165333-0080</t>
  </si>
  <si>
    <t>EJEC-20260731165333-0081</t>
  </si>
  <si>
    <t>EJEC-20260731165334-0082</t>
  </si>
  <si>
    <t>EJEC-20260731165334-0083</t>
  </si>
  <si>
    <t>EJEC-20260731165334-0084</t>
  </si>
  <si>
    <t>EJEC-20260731165334-0085</t>
  </si>
  <si>
    <t>EJEC-20260731165334-0086</t>
  </si>
  <si>
    <t>EJEC-20260731165334-0087</t>
  </si>
  <si>
    <t>EJEC-20260731165334-0088</t>
  </si>
  <si>
    <t>EJEC-20260731165334-0089</t>
  </si>
  <si>
    <t>EJEC-20260731165335-0090</t>
  </si>
  <si>
    <t>EJEC-20260731165335-0091</t>
  </si>
  <si>
    <t>EJEC-20260731165335-0092</t>
  </si>
  <si>
    <t>EJEC-20260731165335-0093</t>
  </si>
  <si>
    <t>EJEC-20260731165335-0094</t>
  </si>
  <si>
    <t>EJEC-20260731165335-0095</t>
  </si>
  <si>
    <t>EJEC-20260731165335-0096</t>
  </si>
  <si>
    <t>EJEC-20260731165335-0097</t>
  </si>
  <si>
    <t>EJEC-20260731165336-0098</t>
  </si>
  <si>
    <t>EJEC-20260731165336-0099</t>
  </si>
  <si>
    <t>EJEC-20260731165336-0100</t>
  </si>
  <si>
    <t>EJEC-20260731165336-0101</t>
  </si>
  <si>
    <t>EJEC-20260731165336-0102</t>
  </si>
  <si>
    <t>EJEC-20260731165336-0103</t>
  </si>
  <si>
    <t>EJEC-20260731165336-0104</t>
  </si>
  <si>
    <t>EJEC-20260731165337-0105</t>
  </si>
  <si>
    <t>EJEC-20260731165337-0106</t>
  </si>
  <si>
    <t>EJEC-20260731165337-0107</t>
  </si>
  <si>
    <t>EJEC-20260731165337-0108</t>
  </si>
  <si>
    <t>EJEC-20260731165337-0109</t>
  </si>
  <si>
    <t>EJEC-20260731165337-0110</t>
  </si>
  <si>
    <t>EJEC-20260731165337-0111</t>
  </si>
  <si>
    <t>EJEC-20260731165338-0112</t>
  </si>
  <si>
    <t>EJEC-20260731165338-0113</t>
  </si>
  <si>
    <t>EJEC-20260731165338-0114</t>
  </si>
  <si>
    <t>EJEC-20260731165338-0115</t>
  </si>
  <si>
    <t>EJEC-20260731165338-0116</t>
  </si>
  <si>
    <t>EJEC-20260731165338-0117</t>
  </si>
  <si>
    <t>EJEC-20260731165338-0118</t>
  </si>
  <si>
    <t>EJEC-20260731165338-0119</t>
  </si>
  <si>
    <t>EJEC-20260731165339-0120</t>
  </si>
  <si>
    <t>EJEC-20260731165339-0121</t>
  </si>
  <si>
    <t>EJEC-20260731165339-0122</t>
  </si>
  <si>
    <t>EJEC-20260731165339-0123</t>
  </si>
  <si>
    <t>EJEC-20260731165339-0124</t>
  </si>
  <si>
    <t>EJEC-20260731165339-0125</t>
  </si>
  <si>
    <t>EJEC-20260731165339-0126</t>
  </si>
  <si>
    <t>EJEC-20260731165340-0127</t>
  </si>
  <si>
    <t>EJEC-20260731165340-0128</t>
  </si>
  <si>
    <t>EJEC-20260731165340-0129</t>
  </si>
  <si>
    <t>EJEC-20260731165340-0130</t>
  </si>
  <si>
    <t>EJEC-20260731165340-0131</t>
  </si>
  <si>
    <t>EJEC-20260731165340-0132</t>
  </si>
  <si>
    <t>EJEC-20260731165340-0133</t>
  </si>
  <si>
    <t>EJEC-20260731165341-0134</t>
  </si>
  <si>
    <t>EJEC-20260731165341-0135</t>
  </si>
  <si>
    <t>EJEC-20260731165341-0136</t>
  </si>
  <si>
    <t>EJEC-20260731165341-0137</t>
  </si>
  <si>
    <t>EJEC-20260731165341-0138</t>
  </si>
  <si>
    <t>EJEC-20260731165341-0139</t>
  </si>
  <si>
    <t>EJEC-20260731165341-0140</t>
  </si>
  <si>
    <t>EJEC-20260731165342-0141</t>
  </si>
  <si>
    <t>EJEC-20260731165342-0142</t>
  </si>
  <si>
    <t>EJEC-20260731165342-0143</t>
  </si>
  <si>
    <t>EJEC-20260731165342-0144</t>
  </si>
  <si>
    <t>EJEC-20260731165342-0145</t>
  </si>
  <si>
    <t>EJEC-20260731165342-0146</t>
  </si>
  <si>
    <t>EJEC-20260731165342-0147</t>
  </si>
  <si>
    <t>EJEC-20260731165343-0148</t>
  </si>
  <si>
    <t>EJEC-20260731165343-0149</t>
  </si>
  <si>
    <t>EJEC-20260731165343-0150</t>
  </si>
  <si>
    <t>EJEC-20260731165343-0151</t>
  </si>
  <si>
    <t>EJEC-20260731165343-0152</t>
  </si>
  <si>
    <t>EJEC-20260731165343-0153</t>
  </si>
  <si>
    <t>EJEC-20260731165343-0154</t>
  </si>
  <si>
    <t>EJEC-20260731165343-0155</t>
  </si>
  <si>
    <t>EJEC-20260731165344-0156</t>
  </si>
  <si>
    <t>EJEC-20260731165344-0157</t>
  </si>
  <si>
    <t>EJEC-20260731165344-0158</t>
  </si>
  <si>
    <t>EJEC-20260731165344-0159</t>
  </si>
  <si>
    <t>EJEC-20260731165344-0160</t>
  </si>
  <si>
    <t>EJEC-20260731165344-0161</t>
  </si>
  <si>
    <t>EJEC-20260731165344-0162</t>
  </si>
  <si>
    <t>EJEC-20260731165344-0163</t>
  </si>
  <si>
    <t>EJEC-20260731165345-0164</t>
  </si>
  <si>
    <t>EJEC-20260731165345-0165</t>
  </si>
  <si>
    <t>EJEC-20260731165345-0166</t>
  </si>
  <si>
    <t>EJEC-20260731165345-0167</t>
  </si>
  <si>
    <t>EJEC-20260731165345-0168</t>
  </si>
  <si>
    <t>EJEC-20260731165345-0169</t>
  </si>
  <si>
    <t>EJEC-20260731165345-0170</t>
  </si>
  <si>
    <t>EJEC-20260731165346-0171</t>
  </si>
  <si>
    <t>EJEC-20260731165346-0172</t>
  </si>
  <si>
    <t>EJEC-20260731165346-0173</t>
  </si>
  <si>
    <t>EJEC-20260731165346-0174</t>
  </si>
  <si>
    <t>EJEC-20260731165346-0175</t>
  </si>
  <si>
    <t>EJEC-20260731165346-0176</t>
  </si>
  <si>
    <t>EJEC-20260731165346-0177</t>
  </si>
  <si>
    <t>EJEC-20260731165346-0178</t>
  </si>
  <si>
    <t>EJEC-20260731165347-0179</t>
  </si>
  <si>
    <t>EJEC-20260731165347-0180</t>
  </si>
  <si>
    <t>EJEC-20260731165347-0181</t>
  </si>
  <si>
    <t>EJEC-20260731165347-0182</t>
  </si>
  <si>
    <t>EJEC-20260731165347-0183</t>
  </si>
  <si>
    <t>EJEC-20260731165347-0184</t>
  </si>
  <si>
    <t>EJEC-20260731165347-0185</t>
  </si>
  <si>
    <t>EJEC-20260731165348-0186</t>
  </si>
  <si>
    <t>EJEC-20260731165348-0187</t>
  </si>
  <si>
    <t>EJEC-20260731165348-0188</t>
  </si>
  <si>
    <t>EJEC-20260731165348-0189</t>
  </si>
  <si>
    <t>EJEC-20260731165348-0190</t>
  </si>
  <si>
    <t>EJEC-20260731165348-0191</t>
  </si>
  <si>
    <t>EJEC-20260731165349-0192</t>
  </si>
  <si>
    <t>EJEC-20260731165349-0193</t>
  </si>
  <si>
    <t>EJEC-20260731165349-0194</t>
  </si>
  <si>
    <t>EJEC-20260731165349-0195</t>
  </si>
  <si>
    <t>EJEC-20260731165349-0196</t>
  </si>
  <si>
    <t>EJEC-20260731165349-0197</t>
  </si>
  <si>
    <t>EJEC-20260731165349-0198</t>
  </si>
  <si>
    <t>EJEC-20260731165350-0199</t>
  </si>
  <si>
    <t>EJEC-20260731165350-0200</t>
  </si>
  <si>
    <t>EJEC-20260731165350-0201</t>
  </si>
  <si>
    <t>EJEC-20260731165350-0202</t>
  </si>
  <si>
    <t>EJEC-20260731165350-0203</t>
  </si>
  <si>
    <t>EJEC-20260731165350-0204</t>
  </si>
  <si>
    <t>EJEC-20260731165351-0205</t>
  </si>
  <si>
    <t>EJEC-20260731165351-0206</t>
  </si>
  <si>
    <t>EJEC-20260731165351-0207</t>
  </si>
  <si>
    <t>EJEC-20260731165351-0208</t>
  </si>
  <si>
    <t>EJEC-20260731165351-0209</t>
  </si>
  <si>
    <t>EJEC-20260731165352-0210</t>
  </si>
  <si>
    <t>EJEC-20260731165352-0211</t>
  </si>
  <si>
    <t>EJEC-20260731165352-0212</t>
  </si>
  <si>
    <t>EJEC-20260731165352-0213</t>
  </si>
  <si>
    <t>EJEC-20260731165352-0214</t>
  </si>
  <si>
    <t>Continuar operación; simulación bloqueada</t>
  </si>
  <si>
    <t>Resumen</t>
  </si>
  <si>
    <t>Línea inicial</t>
  </si>
  <si>
    <t>Línea final</t>
  </si>
  <si>
    <t>Código completo del procedimiento</t>
  </si>
  <si>
    <t>SGOL - AUDITORÍA DE ESTRUCTURA DE TABLAS</t>
  </si>
  <si>
    <t>Tabla solicitada</t>
  </si>
  <si>
    <t>Posición</t>
  </si>
  <si>
    <t>Encabezado</t>
  </si>
  <si>
    <t>Relacionado con tiempo</t>
  </si>
  <si>
    <t>Tipo de coincidencia</t>
  </si>
  <si>
    <t>Referencia estructural</t>
  </si>
  <si>
    <t>tblTareas_V1_Canonica</t>
  </si>
  <si>
    <t>SGOL_03_Tareas_Canonica</t>
  </si>
  <si>
    <t>NO</t>
  </si>
  <si>
    <t>A1:AR187</t>
  </si>
  <si>
    <t>SÍ</t>
  </si>
  <si>
    <t>DURACIÓN</t>
  </si>
  <si>
    <t>HORA</t>
  </si>
  <si>
    <t>tblGenerador</t>
  </si>
  <si>
    <t>Generador_Tareas</t>
  </si>
  <si>
    <t>A1:N1275</t>
  </si>
  <si>
    <t>tblRPT_SemanalOperativo</t>
  </si>
  <si>
    <t>RPT_SemanalOperativo</t>
  </si>
  <si>
    <t>A1:O215</t>
  </si>
  <si>
    <t>tblPLAN_Publicado</t>
  </si>
  <si>
    <t>PLAN_Publicado</t>
  </si>
  <si>
    <t>A1:AY215</t>
  </si>
  <si>
    <t>TIEMPO</t>
  </si>
  <si>
    <t>VENTANA DE EJECUCIÓN</t>
  </si>
  <si>
    <t>A1:BC910</t>
  </si>
  <si>
    <t>Tablas solicitadas: 5 | Encontradas: 5 | No encontradas: 0 | Columnas revisadas: 179 | Columnas relacionadas con tiempo: 12</t>
  </si>
  <si>
    <t>TIEMPO / HORARIO</t>
  </si>
  <si>
    <t>5 min · 09:15</t>
  </si>
  <si>
    <t>15 min · 10:30</t>
  </si>
  <si>
    <t>15 min · 09:10</t>
  </si>
  <si>
    <t>5 min · 17:00</t>
  </si>
  <si>
    <t>5 min · 10:45</t>
  </si>
  <si>
    <t>5 min · 09:10</t>
  </si>
  <si>
    <t>5 min · 15:00</t>
  </si>
  <si>
    <t>10 min · 18:30</t>
  </si>
  <si>
    <t>10 min · 18:20</t>
  </si>
  <si>
    <t>10 min · 15:00</t>
  </si>
  <si>
    <t>10 min · 09:15</t>
  </si>
  <si>
    <t>10 min · 10:30</t>
  </si>
  <si>
    <t>15 min · 09:15</t>
  </si>
  <si>
    <t>15 min · 10:45</t>
  </si>
  <si>
    <t>20 min · 09:15</t>
  </si>
  <si>
    <t>20 min · 10:45</t>
  </si>
  <si>
    <t>30 min · 09:15</t>
  </si>
  <si>
    <t>30 min · 15:00</t>
  </si>
  <si>
    <t>60 min · 09:15</t>
  </si>
  <si>
    <t>60 min · 14:00</t>
  </si>
  <si>
    <t>60 min · 18:20</t>
  </si>
  <si>
    <t>MARP</t>
  </si>
  <si>
    <t>CINS</t>
  </si>
  <si>
    <t>KARA</t>
  </si>
  <si>
    <t>10 min · 09:10</t>
  </si>
  <si>
    <t>5 min · 10:30</t>
  </si>
  <si>
    <t>5 min · 18:30</t>
  </si>
  <si>
    <t>10 min · 18:40</t>
  </si>
  <si>
    <t>10 min · 09:30</t>
  </si>
  <si>
    <t>10 min · 10:45</t>
  </si>
  <si>
    <t>10 min · 10:00</t>
  </si>
  <si>
    <t>15 min · 15:00</t>
  </si>
  <si>
    <t>20 min · 09:10</t>
  </si>
  <si>
    <t>20 min · 10:00</t>
  </si>
  <si>
    <t>30 min · 18:30</t>
  </si>
  <si>
    <t>60 min · 09:00</t>
  </si>
  <si>
    <t>60 min · 10:30</t>
  </si>
  <si>
    <t>VIAV</t>
  </si>
  <si>
    <t>5 min · 10:00</t>
  </si>
  <si>
    <t>15 min · 10:00</t>
  </si>
  <si>
    <t>20 min · 10:30</t>
  </si>
  <si>
    <t>30 min · 10:15</t>
  </si>
  <si>
    <t>30 min · 10:30</t>
  </si>
  <si>
    <t>50 min · 15:00</t>
  </si>
  <si>
    <t>120 min · 10:15</t>
  </si>
  <si>
    <t>120 min · 10:00</t>
  </si>
  <si>
    <t>120 min · 09:30</t>
  </si>
  <si>
    <t>DAFP</t>
  </si>
  <si>
    <t>ACCESOS POR PERFIL</t>
  </si>
  <si>
    <t>OPERACIÓN Y CONSULTAS</t>
  </si>
  <si>
    <t>CIERRES Y CONTROL</t>
  </si>
  <si>
    <t>1. Confirmar Año, Semana y Estado  ?  2. Ejecutar la acción autorizada  ?  3. Revisar resultados  ?  4. Consultar excepciones cuando corresponda.</t>
  </si>
  <si>
    <t>CONTROL DE SUBCOORDINACION</t>
  </si>
  <si>
    <t>CONTROL ADMINISTRATIVO</t>
  </si>
  <si>
    <t>MIN ASIG.</t>
  </si>
  <si>
    <t>MIN CONCL.</t>
  </si>
  <si>
    <t>% CONCL.</t>
  </si>
  <si>
    <t>MIN VALID.</t>
  </si>
  <si>
    <t>% VALID.</t>
  </si>
  <si>
    <t>PENDIENTES</t>
  </si>
  <si>
    <t>S044CIE_EjecutarCierreDefinitivo</t>
  </si>
  <si>
    <t>BLOQUEADO</t>
  </si>
  <si>
    <t>Ejecución de cierre bloqueada. Total=214; EN_PROCESO=210; PENDIENTES_VALIDACION=2.</t>
  </si>
  <si>
    <t>CIERRE_DEFINITIVO</t>
  </si>
  <si>
    <t>AÑO 2026  |  SEMANA 2  |  ESTADO EN_EJECUCION</t>
  </si>
  <si>
    <t>CIERRE SEMANAL</t>
  </si>
  <si>
    <t>CIERRE INTERSEMANAL</t>
  </si>
  <si>
    <t>Cumplimiento, pendientes, validaciones e impacto operativo.</t>
  </si>
  <si>
    <t>Arrastres, continuidad y derivación entre semanas.</t>
  </si>
  <si>
    <t>SGOL - Vista Operativa Diaria de Tareas</t>
  </si>
  <si>
    <t>Año activo: 2026 | Semana activa: 2 | Selecciona una fila para marcar avance o validar.</t>
  </si>
  <si>
    <t>SGOL - Pendientes de Validacion y Seguimiento</t>
  </si>
  <si>
    <t>Vista para supervisor: tareas concluidas pendientes, arrastradas, incompletas, no cumplidas, pospuestas o canceladas justificadas.</t>
  </si>
  <si>
    <t>EJEC-20260805170908-0001</t>
  </si>
  <si>
    <t>EJEC-20260805170909-0002</t>
  </si>
  <si>
    <t>EJEC-20260805170909-0003</t>
  </si>
  <si>
    <t>EJEC-20260805170909-0004</t>
  </si>
  <si>
    <t>EJEC-20260805170909-0005</t>
  </si>
  <si>
    <t>Procedimiento buscado</t>
  </si>
  <si>
    <t>S039VAL_ValidarSeleccionCumplida</t>
  </si>
  <si>
    <t>Procedimiento que llama</t>
  </si>
  <si>
    <t>Procedimiento</t>
  </si>
  <si>
    <t>Código completo</t>
  </si>
  <si>
    <t>ID_UsuarioSGOL</t>
  </si>
  <si>
    <t>Usuario_Windows</t>
  </si>
  <si>
    <t>Usuario_Excel</t>
  </si>
  <si>
    <t>Rol_SGOL</t>
  </si>
  <si>
    <t>Fecha_Alta</t>
  </si>
  <si>
    <t>Permiso_SGOL</t>
  </si>
  <si>
    <t>Permitido</t>
  </si>
  <si>
    <t>Alcance_Rol_Objetivo</t>
  </si>
  <si>
    <t>Requiere_Autorizacion</t>
  </si>
  <si>
    <t>Rol_Autorizador</t>
  </si>
  <si>
    <t>CATÁLOGO DE USUARIOS SGOL</t>
  </si>
  <si>
    <t>CATÁLOGO DE PERMISOS POR ROL</t>
  </si>
  <si>
    <t>USR-001</t>
  </si>
  <si>
    <t>TODAS</t>
  </si>
  <si>
    <t>Usuario administrador inicial S046</t>
  </si>
  <si>
    <t>VER_UX_DIRECCION</t>
  </si>
  <si>
    <t>Acceso a indicadores y acciones ejecutivas</t>
  </si>
  <si>
    <t>VALIDAR_ADMINISTRACION</t>
  </si>
  <si>
    <t>ADMINISTRACION</t>
  </si>
  <si>
    <t>Validación superior de tareas de Administración</t>
  </si>
  <si>
    <t>VALIDAR_SUBCOORDINACION</t>
  </si>
  <si>
    <t>SUBCOORDINACION</t>
  </si>
  <si>
    <t>Validación superior de tareas de Subcoordinación</t>
  </si>
  <si>
    <t>AUTORIZAR_EXCEPCIONES</t>
  </si>
  <si>
    <t>TODOS</t>
  </si>
  <si>
    <t>Autoriza excepciones y acciones críticas</t>
  </si>
  <si>
    <t>VER_ALERTAS_EJECUTIVAS</t>
  </si>
  <si>
    <t>Consulta pendientes, criticidad y bloqueos</t>
  </si>
  <si>
    <t>VER_AUDITORIA_EJECUTIVA</t>
  </si>
  <si>
    <t>Consulta trazabilidad sin acceso al LOG técnico</t>
  </si>
  <si>
    <t>PISO_VENTAS</t>
  </si>
  <si>
    <t>COMPLETAR_TAREA_PROPIA</t>
  </si>
  <si>
    <t>Permiso operativo vigente desde S045</t>
  </si>
  <si>
    <t>VALIDAR_PISO</t>
  </si>
  <si>
    <t>Validación de tareas de Piso vigente desde S045</t>
  </si>
  <si>
    <t>CONTROL_SEMANAL</t>
  </si>
  <si>
    <t>Consulta y control semanal sin validación</t>
  </si>
  <si>
    <t>S011RPT_ValidarSeleccionSupervisor</t>
  </si>
  <si>
    <t>_x000D_
Public Sub S011RPT_ValidarSeleccionSupervisor()_x000D_
_x000D_
    On Error GoTo ErrHandler_x000D_
    _x000D_
    Dim loRPT As ListObject_x000D_
    Dim loEjec As ListObject_x000D_
    Dim loPlan As ListObject_x000D_
    Dim filaRpt As Long_x000D_
    Dim filaEjec As Long_x000D_
    Dim filaPlan As Long_x000D_
    Dim idPlan As String_x000D_
    Dim estadoActual As String_x000D_
    Dim tarea As String_x000D_
    Dim responsable As String_x000D_
    Dim opcion As String_x000D_
    Dim nuevoEstado As String_x000D_
    Dim impactoBono As String_x000D_
    Dim resultadoValidacion As String_x000D_
    Dim observaciones As String_x000D_
    Dim usuario As String_x000D_
    Dim resp As VbMsgBoxResult_x000D_
    Dim fechaNueva As Variant_x000D_
    Dim motivoNoCumplimiento As String_x000D_
    Dim motivoArrastre As String_x000D_
    Dim motivoCancelacionPosposicion As String_x000D_
    Dim causaArrastre As String_x000D_
    Dim vecesArrastrada As Long_x000D_
    Dim nombreVista As String_x000D_
    _x000D_
    Set loRPT = S011RPT_ObtenerTablaSeleccionValidacion(nombreVista)_x000D_
    _x000D_
    If loRPT Is Nothing Then_x000D_
        MsgBox "Selecciona una celda dentro de una tarea en alguna de estas vistas:" &amp; vbCrLf &amp; vbCrLf &amp; __x000D_
               "- RPT_Tareas_Dia" &amp; vbCrLf &amp; __x000D_
               "- RPT_Pendientes_Validacion", __x000D_
               vbExclamation, "SGOL Sprint 011"_x000D_
        Exit Sub_x000D_
    End If_x000D_
    _x000D_
    Set loEjec = S011SEL_ObtenerTabla("tblEJEC_Tareas")_x000D_
    Set loPlan = S011SEL_ObtenerTabla("tblPLAN_Publicado")_x000D_
    _x000D_
    filaRpt = ActiveCell.Row - loRPT.DataBodyRange.Row + 1_x000D_
    idPlan = Trim(CStr(S011SEL_Valor(loRPT, filaRpt, "ID_PlanPublicado")))_x000D_
    _x000D_
    If Len(idPlan) = 0 Then_x000D_
        MsgBox "La fila seleccionada no tiene ID_PlanPublicado.", vbExclamation, "SGOL Sprint 011"_x000D_
        Exit Sub_x000D_
    End If_x000D_
    _x000D_
    filaEjec = S011SEL_BuscarFilaPorIDPlan(loEjec, idPlan)_x000D_
    filaPlan = S011SEL_BuscarFilaPorIDPlan(loPlan, idPlan)_x000D_
    _x000D_
    If filaEjec = 0 Then_x000D_
        MsgBox "No se encontró la tarea en tblEJEC_Tareas.", vbCritical, "SGOL Sprint 011"_x000D_
        Exit Sub_x000D_
    End If_x000D_
    _x000D_
If filaPlan = 0 Then_x000D_
    MsgBox "No se encontró la tarea en tblPLAN_Publicado.", vbCritical, "SGOL Sprint 011"_x000D_
    Exit Sub_x000D_
End If_x000D_
_x000D_
If Not S014GOB_PuedeModificarRegistro( __x000D_
    idPlan, __x000D_
    "Validar tarea por supervisor", __x000D_
    True, __x000D_
    True) Then_x000D_
_x000D_
    Exit Sub_x000D_
_x000D_
End If_x000D_
    _x000D_
    estadoActual = Trim(CStr(S011SEL_Valor(loEjec, filaEjec, "Estado_Ejecucion")))_x000D_
    tarea = CStr(S011SEL_Valor(loEjec, filaEjec, "Tarea"))_x000D_
    responsable = CStr(S011SEL_Valor(loEjec, filaEjec, "Responsable_Ejecucion"))_x000D_
    _x000D_
    If estadoActual &lt;&gt; "CONCLUIDA_PENDIENTE_VALIDACION" Then_x000D_
        MsgBox "Esta tarea no está pendiente de validación." &amp; vbCrLf &amp; vbCrLf &amp; __x000D_
               "Vista: " &amp; nombreVista &amp; vbCrLf &amp; __x000D_
               "Estado actual: " &amp; estadoActual, __x000D_
               vbExclamation, "SGOL Sprint 011"_x000D_
        Exit Sub_x000D_
    End If_x000D_
    _x000D_
    opcion = InputBox( __x000D_
        "Validación de supervisor:" &amp; vbCrLf &amp; vbCrLf &amp; __x000D_
        "Vista: " &amp; nombreVista &amp; vbCrLf &amp; __x000D_
        "Responsable: " &amp; responsable &amp; vbCrLf &amp; __x000D_
        "Tarea: " &amp; tarea &amp; vbCrLf &amp; vbCrLf &amp; __x000D_
        "Escribe una opción:" &amp; vbCrLf &amp; __x000D_
        "1 = Cumplida" &amp; vbCrLf &amp; __x000D_
        "2 = Incompleta" &amp; vbCrLf &amp; __x000D_
        "3 = No cumplida" &amp; vbCrLf &amp; __x000D_
        "4 = Arrastrada" &amp; vbCrLf &amp; __x000D_
        "5 = Pospuesta" &amp; vbCrLf &amp; __x000D_
        "6 = Cancelada justificada", __x000D_
        "SGOL Sprint 011")_x000D_
    _x000D_
    opcion = Trim(opcion)_x000D_
    _x000D_
    Select Case opcion_x000D_
        _x000D_
        Case "1"_x000D_
            nuevoEstado = "VALIDADA_CUMPLIDA"_x000D_
            impactoBono = "POSITIVO"_x000D_
            resultadoValidacion = "Cumplida"_x000D_
            _x000D_
        Case "2"_x000D_
            nuevoEstado = "VALIDADA_INCOMPLETA"_x000D_
            impactoBono = "PARCIAL"_x000D_
            resultadoValidacion = "Incompleta"_x000D_
            _x000D_
        Case "3"_x000D_
            nuevoEstado = "NO_CUMPLIDA"_x000D_
            impactoBono = "NEGATIVO"_x000D_
            resultadoValidacion = "No cumplida"_x000D_
            _x000D_
            motivoNoCumplimiento = InputBox("Motivo de no cumplimiento:", "SGOL Sprint 011")_x000D_
            If Len(Trim(motivoNoCumplimiento)) = 0 Then_x000D_
                MsgBox "Para NO_CUMPLIDA es obligatorio capturar motivo.", vbExclamation, "SGOL Sprint 011"_x000D_
                Exit Sub_x000D_
            End If_x000D_
            _x000D_
        Case "4"_x000D_
            nuevoEstado = "ARRASTRADA"_x000D_
            impactoBono = "PENDIENTE"_x000D_
            resultadoValidacion = "Arrastrada"_x000D_
            _x000D_
            motivoArrastre = InputBox("Motivo del arrastre:", "SGOL Sprint 011")_x000D_
            If Len(Trim(motivoArrastre)) = 0 Then_x000D_
                MsgBox "Para ARRASTRADA es obligatorio capturar motivo.", vbExclamation, "SGOL Sprint 011"_x000D_
                Exit Sub_x000D_
            End If_x000D_
            _x000D_
            fechaNueva = InputBox("Nueva fecha de continuación. Formato sugerido: dd/mm/aaaa", "SGOL Sprint 011")_x000D_
            If Not IsDate(fechaNueva) Then_x000D_
                MsgBox "Para ARRASTRADA es obligatorio capturar una fecha válida.", vbExclamation, "SGOL Sprint 011"_x000D_
                Exit Sub_x000D_
            End If_x000D_
            _x000D_
            vecesArrastrada = Val(S011SEL_Valor(loEjec, filaEjec, "Veces_Arrastrada")) + 1_x000D_
            _x000D_
            If vecesArrastrada &gt;= 3 Then_x000D_
                causaArrastre = InputBox( __x000D_
                    "La tarea llegará a " &amp; vecesArrastrada &amp; " arrastres." &amp; vbCrLf &amp; vbCrLf &amp; __x000D_
                    "Clasifica la causa:" &amp; vbCrLf &amp; __x000D_
                    "DURACION_MAL_ESTIMADA" &amp; vbCrLf &amp; __x000D_
                    "ASIGNACION_INCORRECTA" &amp; vbCrLf &amp; __x000D_
                    "FALTA_HABILIDAD" &amp; vbCrLf &amp; __x000D_
                    "CARGA_OPERATIVA_REAL" &amp; vbCrLf &amp; __x000D_
                    "DEPENDENCIA_EXTERNA" &amp; vbCrLf &amp; __x000D_
                    "DESCUIDO_OMISION", __x000D_
                    "SGOL Sprint 011")_x000D_
                _x000D_
                causaArrastre = UCase(Replace(Trim(causaArrastre), " ", "_"))_x000D_
                _x000D_
                If Len(causaArrastre) = 0 Then_x000D_
                    MsgBox "Al tercer arrastre es obligatorio clasificar la causa.", vbExclamation, "SGOL Sprint 011"_x000D_
                    Exit Sub_x000D_
                End If_x000D_
            End If_x000D_
            _x000D_
        Case "5"_x000D_
            nuevoEstado = "POSPUESTA"_x000D_
            impactoBono = "NO_APLICA"_x000D_
            resultadoValidacion = "Pospuesta"_x000D_
            _x000D_
            motivoCancelacionPosposicion = InputBox("Motivo de posposición:", "SGOL Sprint 011")_x000D_
            If Len(Trim(motivoCancelacionPosposicion)) = 0 Then_x000D_
                MsgBox "Para POSPUESTA es obligatorio capturar motivo.", vbExclamation, "SGOL Sprint 011"_x000D_
                Exit Sub_x000D_
            End If_x000D_
            _x000D_
            fechaNueva = InputBox("Nueva fecha de compromiso. Formato sugerido: dd/mm/aaaa", "SGOL Sprint 011")_x000D_
            If Not IsDate(fechaNueva) Then_x000D_
                MsgBox "Para POSPUESTA es obligatorio capturar una fecha válida.", vbExclamation, "SGOL Sprint 011"_x000D_
                Exit Sub_x000D_
            End If_x000D_
            _x000D_
        Case "6"_x000D_
            nuevoEstado = "CANCELADA_JUSTIFICADA"_x000D_
            impactoBono = "NO_APLICA"_x000D_
            resultadoValidacion = "Cancelada justificada"_x000D_
            _x000D_
            motivoCancelacionPosposicion = InputBox("Motivo de cancelación justificada:", "SGOL Sprint 011")_x000D_
            If Len(Trim(motivoCancelacionPosposicion)) = 0 Then_x000D_
                MsgBox "Para CANCELADA_JUSTIFICADA es obligatorio capturar motivo.", vbExclamation, "SGOL Sprint 011"_x000D_
                Exit Sub_x000D_
            End If_x000D_
            _x000D_
        Case Else_x000D_
            MsgBox "Opción inválida. No se modificó la tarea.", vbExclamation, "SGOL Sprint 011"_x000D_
            Exit Sub_x000D_
            _x000D_
    End Select_x000D_
    _x000D_
    If Len(Trim(motivoNoCumplimiento)) &gt; 0 Then_x000D_
        observaciones = motivoNoCumplimiento_x000D_
    ElseIf Len(Trim(motivoArrastre)) &gt; 0 Then_x000D_
        observaciones = motivoArrastre_x000D_
    ElseIf Len(Trim(motivoCancelacionPosposicion)) &gt; 0 Then_x000D_
        observaciones = motivoCancelacionPosposicion_x000D_
    Else_x000D_
        observaciones = InputBox("Observaciones de validación del supervisor:", "SGOL Sprint 011")_x000D_
    End If_x000D_
    _x000D_
    resp = MsgBox("Confirmar validación:" &amp; vbCrLf &amp; vbCrLf &amp; __x000D_
                  "Vista: " &amp; nombreVista &amp; vbCrLf &amp; __x000D_
                  "Nuevo estado: " &amp; nuevoEstado &amp; vbCrLf &amp; __x000D_
                  "Impacto bono: " &amp; impactoBono &amp; vbCrLf &amp; vbCrLf &amp; __x000D_
                  "¿Deseas continuar?", __x000D_
                  vbYesNo + vbQuestion, "SGOL Sprint 011")_x000D_
    _x000D_
    If resp &lt;&gt; vbYes Then Exit Sub_x000D_
    _x000D_
    usuario = Application.UserName_x000D_
    If Len(Trim(usuario)) = 0 Then usuario = "Usuario Excel"_x000D_
    _x000D_
    Application.ScreenUpdating = False_x000D_
    Application.EnableEvents = False_x000D_
    _x000D_
    Call S011SEL_SetValor(loEjec, filaEjec, "Estado_Ejecucion", nuevoEstado)_x000D_
    Call S011SEL_SetValor(loEjec, filaEjec, "Validada", "Sí")_x000D_
    Call S011SEL_SetValor(loEjec, filaEjec, "Resultado_Validacion", resultadoValidacion)_x000D_
    Call S011SEL_SetValor(loEjec, filaEjec, "Fecha_Validacion", Now)_x000D_
    Call S011SEL_SetValor(loEjec, filaEjec, "Validada_Por", usuario)_x000D_
    Call S011SEL_SetValor(loEjec, filaEjec, "Observaciones_Validacion", observaciones)_x000D_
    Call S011SEL_SetValor(loEjec, filaEjec, "Impacto_Bono", impactoBono)_x000D_
    _x000D_
    If nuevoEstado = "NO_CUMPLIDA" Then_x000D_
        Call S011SEL_SetValor(loEjec, filaEjec, "Motivo_No_Cumplimiento", motivoNoCumplimiento)_x000D_
    End If_x000D_
    _x000D_
    If nuevoEstado = "POSPUESTA" Or nuevoEstado = "CANCELADA_JUSTIFICADA" Then_x000D_
        Call S011SEL_SetValor(loEjec, filaEjec, "Motivo_Cancelacion_Posposicion", motivoCancelacionPosposicion)_x000D_
    End If_x000D_
    _x000D_
    If nuevoEstado = "POSPUESTA" Then_x000D_
        Call S011SEL_SetValor(loEjec, filaEjec, "Fecha_Continuacion", CDate(fechaNueva))_x000D_
    End If_x000D_
    _x000D_
    If nuevoEstado = "ARRASTRADA" Then_x000D_
        Call S011SEL_SetValor(loEjec, filaEjec, "Es_Arrastre", "Sí")_x000D_
        Call S011SEL_SetValor(loEjec, filaEjec, "Fecha_Continuacion", CDate(fechaNueva))_x000D_
        Call S011SEL_SetValor(loEjec, filaEjec, "Motivo_Arrastre", motivoArrastre)_x000D_
        Call S011SEL_SetValor(loEjec, filaEjec, "Autorizado_Arrastre_Por", usuario)_x000D_
        Call S011SEL_SetValor(loEjec, filaEjec, "Fecha_Autorizacion_Arrastre", Now)_x000D_
        Call S011SEL_SetValor(loEjec, filaEjec, "Veces_Arrastrada", vecesArrastrada)_x000D_
        _x000D_
        If vecesArrastrada &gt;= 3 Then_x000D_
            Call S011SEL_SetValor(loEjec, filaEjec, "Causa_Arrastre", causaArrastre)_x000D_
            Call S011SEL_SetValor(loEjec, filaEjec, "Requiere_Accion_Correctiva", "Sí")_x000D_
            Call S011SEL_SetValor(loEjec, filaEjec, "Accion_Correctiva", "Evaluar duración, asignación, habilidad, carga o medida disciplinaria.")_x000D_
            Call S011SEL_SetValor(loEjec, filaEjec, "Evaluado_Por", usuario)_x000D_
            Call S011SEL_SetValor(loEjec, filaEjec, "Fecha_Evaluacion_Arrastre", Now)_x000D_
        End If_x000D_
    End If_x000D_
    _x000D_
    If nuevoEstado = "ARRASTRADA" Or nuevoEstado = "POSPUESTA" Or nuevoEstado = "CANCELADA_JUSTIFICADA" Then_x000D_
        _x000D_
        Call S011SEL_SetValor(loPlan, filaPlan, "Estado_Plan", nuevoEstado)_x000D_
        Call S011SEL_SetValor(loPlan, filaPlan, "Fecha_Ultima_Modificacion", Now)_x000D_
        Call S011SEL_SetValor(loPlan, filaPlan, "Modificado_Por", usuario)_x000D_
        Call S011SEL_SetValor(loPlan, filaPlan, "Tipo_Modificacion", nuevoEstado)_x000D_
        Call S011SEL_SetValor(loPlan, filaPlan, "Motivo_Modificacion", observaciones)_x000D_
        Call S011SEL_SetValor(loPlan, filaPlan, "Autorizado_Por", usuario)_x000D_
        _x000D_
        If nuevoEstado = "ARRASTRADA" Then_x000D_
            Call S011SEL_SetValor(loPlan, filaPlan, "Es_Arrastrada", "Sí")_x000D_
            Call S011SEL_SetValor(loPlan, filaPlan, "Fecha_Nueva_Compromiso", CDate(fechaNueva))_x000D_
            Call S011SEL_SetValor(loPlan, filaPlan, "Motivo_Arrastre", motivoArrastre)_x000D_
            Call S011SEL_SetValor(loPlan, filaPlan, "Autorizado_Arrastre_Por", usuario)_x000D_
            Call S011SEL_SetValor(loPlan, filaPlan, "Fecha_Autorizacion_Arrastre", Now)_x000D_
        End If_x000D_
        _x000D_
        If nuevoEstado = "POSPUESTA" Then_x000D_
            Call S011SEL_SetValor(loPlan, filaPlan, "Fecha_Nueva_Compromiso", CDate(fechaNueva))_x000D_
        End If_x000D_
        _x000D_
    End If_x000D_
    _x000D_
    Application.EnableEvents = True_x000D_
    Application.ScreenUpdating = True_x000D_
_x000D_
    Call S011PEND_ActualizarPendientesValidacion(True)_x000D_
    Call S011RPT_ActualizarTareasDia_x000D_
    _x000D_
    MsgBox "Tarea validada correctamente." &amp; vbCrLf &amp; vbCrLf &amp; __x000D_
           "Estado: " &amp; nuevoEstado &amp; vbCrLf &amp; __x000D_
           "Impacto bono: " &amp; impactoBono, __x000D_
           vbInformation, "SGOL Sprint 011"_x000D_
    _x000D_
    Exit Sub_x000D_
_x000D_
ErrHandler:_x000D_
    Application.EnableEvents = True_x000D_
    Application.ScreenUpdating = True_x000D_
    MsgBox "Error al validar tarea: " &amp; Err.Description, vbCritical, "SGOL Sprint 011"_x000D_
_x000D_
End Sub</t>
  </si>
  <si>
    <t>DIRECCIÓN · CONTROL EJECUTIVO SGOL</t>
  </si>
  <si>
    <t>Validaciones, alertas, autorizaciones y trazabilidad</t>
  </si>
  <si>
    <t>ROL ACTUAL</t>
  </si>
  <si>
    <t>Vista creada como base controlada del Sprint 046.</t>
  </si>
  <si>
    <t>No contiene todavía acciones que modifiquen tareas.</t>
  </si>
  <si>
    <t>INDICADORES EJECUTIVOS</t>
  </si>
  <si>
    <t>TOTAL TAREAS</t>
  </si>
  <si>
    <t>EN PROCESO</t>
  </si>
  <si>
    <t>PENDIENTES VALIDACIÓN</t>
  </si>
  <si>
    <t>VALIDADAS CUMPLIDAS</t>
  </si>
  <si>
    <t>NO ASIGNADAS</t>
  </si>
  <si>
    <t>ESTADO DE SEGURIDAD</t>
  </si>
  <si>
    <t>ROL IDENTIFICADO</t>
  </si>
  <si>
    <t>VALIDAR ADMIN.</t>
  </si>
  <si>
    <t>VALIDAR SUBCOORD.</t>
  </si>
  <si>
    <t>VALIDAR PISO</t>
  </si>
  <si>
    <t>ACTIVO</t>
  </si>
  <si>
    <t>AUTORIZADO</t>
  </si>
  <si>
    <t>ALERTAS EJECUTIVAS</t>
  </si>
  <si>
    <t>TAREAS EN PROCESO</t>
  </si>
  <si>
    <t>ATENCIÓN EJECUTIVA</t>
  </si>
  <si>
    <t>REVISAR NO ASIGNADAS</t>
  </si>
  <si>
    <t>Las alertas son informativas y no modifican tareas.</t>
  </si>
  <si>
    <t>AUDITORÍA EJECUTIVA</t>
  </si>
  <si>
    <t>Fecha y hora</t>
  </si>
  <si>
    <t>Tipo registro</t>
  </si>
  <si>
    <t>Estado anterior</t>
  </si>
  <si>
    <t>Estado nuevo</t>
  </si>
  <si>
    <t>Motivo / observaciones</t>
  </si>
  <si>
    <t>Ejecución de cierre bloqueada. Total=214; EN_PROCESO=210; PENDIENTES_VALIDACION=2. | Ejecución de cierre bloqueada. Total=214; EN_PROCESO=210; PENDIENTES_VALIDACION=2.</t>
  </si>
  <si>
    <t>Transición aprobada por el gobierno semanal. | Transición aprobada por el gobierno semanal.</t>
  </si>
  <si>
    <t>Restauración automática por reversión del proceso. | Restauración automática por reversión del proceso.</t>
  </si>
  <si>
    <t>ID_Autorizacion</t>
  </si>
  <si>
    <t>Tipo_Autorizacion</t>
  </si>
  <si>
    <t>Rol_Objetivo</t>
  </si>
  <si>
    <t>Estado_Autorizacion</t>
  </si>
  <si>
    <t>TRAZABILIDAD DE AUTORIZACIONES S046</t>
  </si>
  <si>
    <t>AUTORIZACIONES EJECUTIVAS</t>
  </si>
  <si>
    <t>TOTAL</t>
  </si>
  <si>
    <t>AUTORIZADAS</t>
  </si>
  <si>
    <t>RECHAZADAS</t>
  </si>
  <si>
    <t>ÚLTIMO REGISTRO</t>
  </si>
  <si>
    <t>SIN REGISTROS</t>
  </si>
  <si>
    <t>EJECUTAR_CIERRE_SEMANAL</t>
  </si>
  <si>
    <t>Permite ejecutar el cierre semanal definitivo.</t>
  </si>
  <si>
    <t>REVISAR_TAREAS_EJECUTIVAS</t>
  </si>
  <si>
    <t>Permite consultar el resumen ejecutivo de revisión de tareas.</t>
  </si>
  <si>
    <t>Registro ejecutivo independiente; la autorización no modifica tareas por sí sola.</t>
  </si>
  <si>
    <t>REVISIÓN EJECUTIVA DE TAREAS</t>
  </si>
  <si>
    <t>ADMINISTRACIÓN</t>
  </si>
  <si>
    <t>SUBCOORDINACIÓN</t>
  </si>
  <si>
    <t>CRÍTICAS ABIERTAS</t>
  </si>
  <si>
    <t>ACCIÓN RECOMENDADA: REVISAR 26 TAREAS NO ASIGNADAS</t>
  </si>
  <si>
    <t>AUDITORÍA DE CIERRE S046-P2</t>
  </si>
  <si>
    <t>Prueba</t>
  </si>
  <si>
    <t>Esperado</t>
  </si>
  <si>
    <t>Actual</t>
  </si>
  <si>
    <t>Rollback</t>
  </si>
  <si>
    <t>P2-001</t>
  </si>
  <si>
    <t>Entorno</t>
  </si>
  <si>
    <t>Año / semana activos</t>
  </si>
  <si>
    <t>2026 / 2</t>
  </si>
  <si>
    <t>APROBADA</t>
  </si>
  <si>
    <t>P0</t>
  </si>
  <si>
    <t>Cerrar sin guardar si cambió</t>
  </si>
  <si>
    <t>Baseline oficial S045/S046</t>
  </si>
  <si>
    <t>P2-002</t>
  </si>
  <si>
    <t>Restaurar CFG-063</t>
  </si>
  <si>
    <t>No ejecutar balanceador ni cierre en estado incorrecto.</t>
  </si>
  <si>
    <t>P2-003</t>
  </si>
  <si>
    <t>Gate piloto</t>
  </si>
  <si>
    <t>CFG-012 Estado Sistema</t>
  </si>
  <si>
    <t>Decisión antes de piloto</t>
  </si>
  <si>
    <t>P1</t>
  </si>
  <si>
    <t>No modificar en esta batería</t>
  </si>
  <si>
    <t>Debe resolverse antes del piloto real.</t>
  </si>
  <si>
    <t>P2-004</t>
  </si>
  <si>
    <t>Regresión S045</t>
  </si>
  <si>
    <t>PLAN publicado</t>
  </si>
  <si>
    <t>Restaurar desde respaldo</t>
  </si>
  <si>
    <t>Conteo total de tblPLAN_Publicado.</t>
  </si>
  <si>
    <t>P2-005</t>
  </si>
  <si>
    <t>EJEC semana activa</t>
  </si>
  <si>
    <t>No confundir con las 914 filas históricas.</t>
  </si>
  <si>
    <t>P2-006</t>
  </si>
  <si>
    <t>RPT tareas del día</t>
  </si>
  <si>
    <t>Regenerar reporte</t>
  </si>
  <si>
    <t>Vista activa de tareas.</t>
  </si>
  <si>
    <t>P2-007</t>
  </si>
  <si>
    <t>Total cierre semanal</t>
  </si>
  <si>
    <t>Regenerar cierre</t>
  </si>
  <si>
    <t>Suma por responsables.</t>
  </si>
  <si>
    <t>P2-008</t>
  </si>
  <si>
    <t>Asignadas / no asignadas</t>
  </si>
  <si>
    <t>214 / 26</t>
  </si>
  <si>
    <t>Restaurar OUT</t>
  </si>
  <si>
    <t>Baseline PANEL_SGOL.</t>
  </si>
  <si>
    <t>P2-009</t>
  </si>
  <si>
    <t>Integridad</t>
  </si>
  <si>
    <t>Duplicados PLAN / EJEC</t>
  </si>
  <si>
    <t>0 / 0</t>
  </si>
  <si>
    <t>Restaurar y reconciliar</t>
  </si>
  <si>
    <t>IDs técnicos únicos.</t>
  </si>
  <si>
    <t>P2-010</t>
  </si>
  <si>
    <t>Seguridad</t>
  </si>
  <si>
    <t>Permisos activos configurados</t>
  </si>
  <si>
    <t>&gt;= 13</t>
  </si>
  <si>
    <t>Reejecutar instalador</t>
  </si>
  <si>
    <t>Incluye cierre y revisión ejecutiva.</t>
  </si>
  <si>
    <t>P2-011</t>
  </si>
  <si>
    <t>Permisos Dirección</t>
  </si>
  <si>
    <t>TRUE / TRUE / FALSE</t>
  </si>
  <si>
    <t>Restaurar catálogo</t>
  </si>
  <si>
    <t>Admin y Subcoord autorizados; Piso bloqueado.</t>
  </si>
  <si>
    <t>P2-012</t>
  </si>
  <si>
    <t>Permiso de cierre</t>
  </si>
  <si>
    <t>Gate interno del cierre definitivo.</t>
  </si>
  <si>
    <t>P2-013</t>
  </si>
  <si>
    <t>Limpieza</t>
  </si>
  <si>
    <t>Registros sintéticos</t>
  </si>
  <si>
    <t>Eliminar TEST-S046</t>
  </si>
  <si>
    <t>No conservar registros de prueba.</t>
  </si>
  <si>
    <t>P2-014</t>
  </si>
  <si>
    <t>Código</t>
  </si>
  <si>
    <t>Parches funcionales instalados</t>
  </si>
  <si>
    <t>0 faltantes</t>
  </si>
  <si>
    <t>Restaurar módulos o reinstalar</t>
  </si>
  <si>
    <t>Gates y trazabilidad en rutas críticas.</t>
  </si>
  <si>
    <t>P2-015</t>
  </si>
  <si>
    <t>UX</t>
  </si>
  <si>
    <t>Botones S046</t>
  </si>
  <si>
    <t>4/4 correctos</t>
  </si>
  <si>
    <t>Panel, actualizar, autorización y revisión.</t>
  </si>
  <si>
    <t>P2-016</t>
  </si>
  <si>
    <t>Auditoría ejecutiva compacta</t>
  </si>
  <si>
    <t>&lt;= 5</t>
  </si>
  <si>
    <t>Regenerar UX</t>
  </si>
  <si>
    <t>Evita una lista extensa en UX_Direccion.</t>
  </si>
  <si>
    <t>P2-017</t>
  </si>
  <si>
    <t>Liberación</t>
  </si>
  <si>
    <t>Código temporal pendiente</t>
  </si>
  <si>
    <t>0 para liberar</t>
  </si>
  <si>
    <t>Ejecutar limpieza P2</t>
  </si>
  <si>
    <t>Antes de versión operativa eliminar P1 y pruebas con IDs fijos.</t>
  </si>
  <si>
    <t>Producción</t>
  </si>
  <si>
    <t>S047-SIM-002</t>
  </si>
  <si>
    <t>valeriadb</t>
  </si>
  <si>
    <t>Valeria Delgado Barron</t>
  </si>
  <si>
    <t>Loretta</t>
  </si>
  <si>
    <t>SIMULACION S047 - eliminar en rollback</t>
  </si>
  <si>
    <t>S047-SIM-003</t>
  </si>
  <si>
    <t>dafnerivera</t>
  </si>
  <si>
    <t>Dafne Paulina Rivera Rodriguez</t>
  </si>
  <si>
    <t>S047-SIM-004</t>
  </si>
  <si>
    <t>vianneyvv</t>
  </si>
  <si>
    <t>Vianney Viridiana Villareal Villa</t>
  </si>
  <si>
    <t>S047-SIM-005</t>
  </si>
  <si>
    <t>mariananava</t>
  </si>
  <si>
    <t>Mariana Paloma Nava Acevedo</t>
  </si>
  <si>
    <t>S047-SIM-006</t>
  </si>
  <si>
    <t>cinthiahb</t>
  </si>
  <si>
    <t>Cinthia Selene Hernandez Bersoza</t>
  </si>
  <si>
    <t>S047-SIM-007</t>
  </si>
  <si>
    <t>karenduran</t>
  </si>
  <si>
    <t>Karen Alejandra Duran Reyes</t>
  </si>
  <si>
    <t>ID_Piloto</t>
  </si>
  <si>
    <t>S047-USR-001</t>
  </si>
  <si>
    <t>S047-USR-002</t>
  </si>
  <si>
    <t>S047-USR-003</t>
  </si>
  <si>
    <t>S047-USR-004</t>
  </si>
  <si>
    <t>S047-USR-005</t>
  </si>
  <si>
    <t>S047-USR-006</t>
  </si>
  <si>
    <t>S047-USR-007</t>
  </si>
  <si>
    <t>Frente</t>
  </si>
  <si>
    <t>AUD_S047_PILOTO</t>
  </si>
  <si>
    <t>OPERATIVA</t>
  </si>
  <si>
    <t>Capacitacion</t>
  </si>
  <si>
    <t>Restauracion</t>
  </si>
  <si>
    <t>Severidad</t>
  </si>
  <si>
    <t>Regresion</t>
  </si>
  <si>
    <t>Subcoordinacion</t>
  </si>
  <si>
    <t>tblS047_UsuariosPiloto</t>
  </si>
  <si>
    <t>USR-001 restaurado</t>
  </si>
  <si>
    <t>TX-001</t>
  </si>
  <si>
    <t>Precondición</t>
  </si>
  <si>
    <t>Respaldo lógico USR-001</t>
  </si>
  <si>
    <t>Capturado</t>
  </si>
  <si>
    <t>Rollback automático</t>
  </si>
  <si>
    <t>TX-002</t>
  </si>
  <si>
    <t>Datos sintéticos</t>
  </si>
  <si>
    <t>2 PLAN + 2 EJEC</t>
  </si>
  <si>
    <t>Creados</t>
  </si>
  <si>
    <t>Eliminar TEST-S047</t>
  </si>
  <si>
    <t>TX-003</t>
  </si>
  <si>
    <t>Permiso</t>
  </si>
  <si>
    <t>Piso completa propia</t>
  </si>
  <si>
    <t>Restaurar USR-001</t>
  </si>
  <si>
    <t>TX-004</t>
  </si>
  <si>
    <t>Transacción</t>
  </si>
  <si>
    <t>Piso EN_PROCESO -&gt; CONCLUIDA_PENDIENTE_VALIDACION</t>
  </si>
  <si>
    <t>TX-005</t>
  </si>
  <si>
    <t>Subcoordinación valida Piso</t>
  </si>
  <si>
    <t>TX-006</t>
  </si>
  <si>
    <t>Piso validada cumplida</t>
  </si>
  <si>
    <t>TX-007</t>
  </si>
  <si>
    <t>Administración completa propia</t>
  </si>
  <si>
    <t>TX-008</t>
  </si>
  <si>
    <t>Administración EN_PROCESO -&gt; CONCLUIDA_PENDIENTE_VALIDACION</t>
  </si>
  <si>
    <t>TX-009</t>
  </si>
  <si>
    <t>Dirección valida Administración</t>
  </si>
  <si>
    <t>TX-010</t>
  </si>
  <si>
    <t>Administración validada cumplida</t>
  </si>
  <si>
    <t>TX-011</t>
  </si>
  <si>
    <t>Negativa</t>
  </si>
  <si>
    <t>Piso NO valida Piso</t>
  </si>
  <si>
    <t>Sin cambio de datos</t>
  </si>
  <si>
    <t>TX-012</t>
  </si>
  <si>
    <t>Administración NO valida Piso</t>
  </si>
  <si>
    <t>TX-013</t>
  </si>
  <si>
    <t>Subcoordinación NO valida Administración</t>
  </si>
  <si>
    <t>TX-014</t>
  </si>
  <si>
    <t>Piso NO ejecuta cierre semanal</t>
  </si>
  <si>
    <t>TX-015</t>
  </si>
  <si>
    <t>PLAN restaurado</t>
  </si>
  <si>
    <t>Restaurar respaldo si falla</t>
  </si>
  <si>
    <t>TX-016</t>
  </si>
  <si>
    <t>EJEC restaurado</t>
  </si>
  <si>
    <t>TX-017</t>
  </si>
  <si>
    <t>TX-018</t>
  </si>
  <si>
    <t>Registros TEST-S047</t>
  </si>
  <si>
    <t>Eliminar prefijo TEST-S047</t>
  </si>
  <si>
    <t>SGOL S047 - Bateria transaccional V2 con rollback reforzado</t>
  </si>
  <si>
    <t>Ejecución: 07/08/2026 14:42:05</t>
  </si>
  <si>
    <t>SGOL v2.0 Sistema de Gestion Operativa Loretta - S047_PILOTO_V1.xlsm</t>
  </si>
  <si>
    <t>Ejecución no destructiva · 07/08/2026 15:11</t>
  </si>
  <si>
    <t>SGOL S047 - Graduacion y Puesta en Marcha</t>
  </si>
  <si>
    <t>ID_Gate</t>
  </si>
  <si>
    <t>Criterio</t>
  </si>
  <si>
    <t>Estado_Automatico</t>
  </si>
  <si>
    <t>Estado_Manual</t>
  </si>
  <si>
    <t>Bloquea_Cierre</t>
  </si>
  <si>
    <t>Fecha_Actualizacion</t>
  </si>
  <si>
    <t>S047-GATE-001</t>
  </si>
  <si>
    <t>Auditoria tecnica</t>
  </si>
  <si>
    <t>S047 24/0/0</t>
  </si>
  <si>
    <t>APROBADO</t>
  </si>
  <si>
    <t>24/0/0</t>
  </si>
  <si>
    <t>Bateria no destructiva final</t>
  </si>
  <si>
    <t>S047-GATE-002</t>
  </si>
  <si>
    <t>S046 17/0/0</t>
  </si>
  <si>
    <t>17/0/0</t>
  </si>
  <si>
    <t>AUD_S046_CIERRE</t>
  </si>
  <si>
    <t>PLAN/EJEC sin modificaciones</t>
  </si>
  <si>
    <t>S047-GATE-003</t>
  </si>
  <si>
    <t>Identidad por rol</t>
  </si>
  <si>
    <t>AUD_S047_IDENTIDAD</t>
  </si>
  <si>
    <t>Rollback de USR-001 verificado</t>
  </si>
  <si>
    <t>S047-GATE-004</t>
  </si>
  <si>
    <t>Transacciones</t>
  </si>
  <si>
    <t>18/0</t>
  </si>
  <si>
    <t>S047_Pruebas_Transaccionales_V2</t>
  </si>
  <si>
    <t>Casos positivos, negativos y rollback</t>
  </si>
  <si>
    <t>S047-GATE-005</t>
  </si>
  <si>
    <t>Limpieza y rollback</t>
  </si>
  <si>
    <t>TEST-S047=0; DIRECCION</t>
  </si>
  <si>
    <t>TEST-S047=0; USR-001=DIRECCION</t>
  </si>
  <si>
    <t>Catalogos/PLAN/EJEC</t>
  </si>
  <si>
    <t>No conservar residuos de prueba</t>
  </si>
  <si>
    <t>S047-GATE-006</t>
  </si>
  <si>
    <t>Persistencia</t>
  </si>
  <si>
    <t>S047_PILOTO_V1 reabierto</t>
  </si>
  <si>
    <t>Candidata y piloto reabiertos sin reparacion</t>
  </si>
  <si>
    <t>S047-GATE-007</t>
  </si>
  <si>
    <t>Usuarios reales</t>
  </si>
  <si>
    <t>7/7 identidades reales</t>
  </si>
  <si>
    <t>Capturar cada equipo con S04748_CapturarIdentidadPilotoEnEsteEquipo</t>
  </si>
  <si>
    <t>S047-GATE-008</t>
  </si>
  <si>
    <t>7/7 completadas</t>
  </si>
  <si>
    <t>tblS047_CapacitacionPiloto</t>
  </si>
  <si>
    <t>Registrar capacitacion por usuario</t>
  </si>
  <si>
    <t>S047-GATE-009</t>
  </si>
  <si>
    <t>Distribucion y soporte</t>
  </si>
  <si>
    <t>6/6 aprobados</t>
  </si>
  <si>
    <t>tblS047_DistribucionPiloto</t>
  </si>
  <si>
    <t>Respaldo, guia, seguridad, soporte y rollback</t>
  </si>
  <si>
    <t>S047-GATE-010</t>
  </si>
  <si>
    <t>Incidencias</t>
  </si>
  <si>
    <t>0 abiertas P0/P1</t>
  </si>
  <si>
    <t>0 abiertas</t>
  </si>
  <si>
    <t>tblS047_IncidenciasPiloto</t>
  </si>
  <si>
    <t>Cerrar incidencias criticas antes de graduar</t>
  </si>
  <si>
    <t>S047-GATE-011</t>
  </si>
  <si>
    <t>Decision</t>
  </si>
  <si>
    <t>Cierre formal autorizado</t>
  </si>
  <si>
    <t>Requiere Direccion</t>
  </si>
  <si>
    <t>Bitacora/manifest</t>
  </si>
  <si>
    <t>No declarar operativa sin decision formal</t>
  </si>
  <si>
    <t>S047-GATE-012</t>
  </si>
  <si>
    <t>Fuente externa</t>
  </si>
  <si>
    <t>CFG-064 disponible en equipo de actualizacion</t>
  </si>
  <si>
    <t>DISPONIBLE | C:\Users\alexc\Desktop\Kpis\1.0 Reporte Nomina y Aguinaldos.xlsx</t>
  </si>
  <si>
    <t>tblS047_FuentesPiloto</t>
  </si>
  <si>
    <t>La ruta local debe validarse antes del piloto real</t>
  </si>
  <si>
    <t>Apertura_y_Acceso</t>
  </si>
  <si>
    <t>Gestion_Tareas</t>
  </si>
  <si>
    <t>Validacion_segun_Rol</t>
  </si>
  <si>
    <t>Soporte_y_Rollback</t>
  </si>
  <si>
    <t>Capacitador</t>
  </si>
  <si>
    <t>Evidencia_Capacitacion</t>
  </si>
  <si>
    <t>ID_Control</t>
  </si>
  <si>
    <t>Requisito</t>
  </si>
  <si>
    <t>DST-001</t>
  </si>
  <si>
    <t>Version</t>
  </si>
  <si>
    <t>Archivo S047_PILOTO_V1 identificado y reabierto</t>
  </si>
  <si>
    <t>Direccion</t>
  </si>
  <si>
    <t>Version tecnica validada</t>
  </si>
  <si>
    <t>DST-002</t>
  </si>
  <si>
    <t>Respaldo</t>
  </si>
  <si>
    <t>Respaldo previo a operacion disponible</t>
  </si>
  <si>
    <t>DST-003</t>
  </si>
  <si>
    <t>Guia</t>
  </si>
  <si>
    <t>Guia breve por rol disponible</t>
  </si>
  <si>
    <t>tblS047_GuiaPorRol</t>
  </si>
  <si>
    <t>Generada por paquete</t>
  </si>
  <si>
    <t>DST-004</t>
  </si>
  <si>
    <t>Macros, permisos y roles verificados</t>
  </si>
  <si>
    <t>Baterias 24/0/0 y 17/0/0</t>
  </si>
  <si>
    <t>DST-005</t>
  </si>
  <si>
    <t>Soporte</t>
  </si>
  <si>
    <t>Canal y severidades definidos</t>
  </si>
  <si>
    <t>tblS047_SoportePiloto</t>
  </si>
  <si>
    <t>Escalamiento operativo</t>
  </si>
  <si>
    <t>DST-006</t>
  </si>
  <si>
    <t>Metodo de rollback documentado</t>
  </si>
  <si>
    <t>tblS047_RollbackPiloto</t>
  </si>
  <si>
    <t>Prueba transaccional 18/0</t>
  </si>
  <si>
    <t>Operacion</t>
  </si>
  <si>
    <t>Validacion</t>
  </si>
  <si>
    <t>Restricciones</t>
  </si>
  <si>
    <t>Abrir PANEL_SGOL y UX_Direccion</t>
  </si>
  <si>
    <t>Revisar indicadores, alertas y autorizaciones</t>
  </si>
  <si>
    <t>Validar Administracion y Subcoordinacion</t>
  </si>
  <si>
    <t>No validar Piso directamente</t>
  </si>
  <si>
    <t>Escalar fallas P0 y conservar evidencia</t>
  </si>
  <si>
    <t>Abrir UX_Administracion</t>
  </si>
  <si>
    <t>Completar tareas propias y control semanal</t>
  </si>
  <si>
    <t>No ejecutar cierre definitivo</t>
  </si>
  <si>
    <t>No validar Piso</t>
  </si>
  <si>
    <t>Reportar incidencias al canal definido</t>
  </si>
  <si>
    <t>Abrir UX_Subcoordinacion</t>
  </si>
  <si>
    <t>Completar tareas propias y revisar equipo</t>
  </si>
  <si>
    <t>Validar tareas de Piso</t>
  </si>
  <si>
    <t>No validar Administracion</t>
  </si>
  <si>
    <t>Reportar bloqueos y evidencia</t>
  </si>
  <si>
    <t>Abrir UX_Piso_Ventas</t>
  </si>
  <si>
    <t>Consultar y completar tareas propias</t>
  </si>
  <si>
    <t>Adjuntar evidencia requerida</t>
  </si>
  <si>
    <t>No validar ni cerrar semana</t>
  </si>
  <si>
    <t>Solicitar apoyo a Subcoordinacion</t>
  </si>
  <si>
    <t>Definicion</t>
  </si>
  <si>
    <t>Tiempo_Objetivo</t>
  </si>
  <si>
    <t>Accion_Inicial</t>
  </si>
  <si>
    <t>Sistema bloqueado, datos alterados o perdida de trazabilidad</t>
  </si>
  <si>
    <t>Inmediato</t>
  </si>
  <si>
    <t>Detener operacion, cerrar sin guardar si aplica y restaurar respaldo</t>
  </si>
  <si>
    <t>No continuar hasta resolver</t>
  </si>
  <si>
    <t>Permiso incorrecto, rollback fallido o cierre bloqueado</t>
  </si>
  <si>
    <t>Mismo dia</t>
  </si>
  <si>
    <t>Direccion/Administracion</t>
  </si>
  <si>
    <t>Registrar incidencia y evidencia</t>
  </si>
  <si>
    <t>Escalar antes del cierre</t>
  </si>
  <si>
    <t>P2</t>
  </si>
  <si>
    <t>Error de reporte, vista o dato regenerable</t>
  </si>
  <si>
    <t>24 horas</t>
  </si>
  <si>
    <t>Regenerar vista y documentar</t>
  </si>
  <si>
    <t>No modificar tablas maestras</t>
  </si>
  <si>
    <t>P3</t>
  </si>
  <si>
    <t>Duda de uso o mejora cosmetica</t>
  </si>
  <si>
    <t>72 horas</t>
  </si>
  <si>
    <t>Registrar para backlog</t>
  </si>
  <si>
    <t>No bloquea piloto</t>
  </si>
  <si>
    <t>ID_Fuente</t>
  </si>
  <si>
    <t>Parametro_CFG</t>
  </si>
  <si>
    <t>Ruta_Configurada</t>
  </si>
  <si>
    <t>Estado_Validacion</t>
  </si>
  <si>
    <t>Equipo_Validado</t>
  </si>
  <si>
    <t>Usuario_Validacion</t>
  </si>
  <si>
    <t>SRC-001</t>
  </si>
  <si>
    <t>LAPTOPAC</t>
  </si>
  <si>
    <t>alexc / Alejandro Casillas</t>
  </si>
  <si>
    <t>Ruta disponible en este equipo</t>
  </si>
  <si>
    <t>La fuente debe conservar tblControlOperativoPersonal con Puesto, Colaborador, Anio y Semana</t>
  </si>
  <si>
    <t>SGOL S048 - Respaldo logico de tblTareas_V1_Canonica</t>
  </si>
  <si>
    <t>Creado: 2026-08-07 16:02:21 | Archivo: SGOL v2.0 Sistema de Gestion Operativa Loretta - S048_DESARROLLO_V1.xlsm</t>
  </si>
  <si>
    <t>Revisar clasificación</t>
  </si>
  <si>
    <t>REVISAR</t>
  </si>
  <si>
    <t>SGOL S048 - Respaldo logico de tblTareas</t>
  </si>
  <si>
    <t>SGOL S048 - Respaldo logico de PQ_TareasCanonicas</t>
  </si>
  <si>
    <t>SGOL S048 - Preparacion de Integracion de Catalogo</t>
  </si>
  <si>
    <t>Fuente</t>
  </si>
  <si>
    <t>Tabla</t>
  </si>
  <si>
    <t>Filas</t>
  </si>
  <si>
    <t>Columnas</t>
  </si>
  <si>
    <t>ID_Duplicados</t>
  </si>
  <si>
    <t>ID_Vacios</t>
  </si>
  <si>
    <t>Nombre_Vacio</t>
  </si>
  <si>
    <t>Categorias_Unicas</t>
  </si>
  <si>
    <t>CANONICA_SGOL</t>
  </si>
  <si>
    <t>MASTER_OPERATIVO</t>
  </si>
  <si>
    <t>tblTareas</t>
  </si>
  <si>
    <t>Master Tareas</t>
  </si>
  <si>
    <t>POWER_QUERY</t>
  </si>
  <si>
    <t>PQ_TareasCanonicas</t>
  </si>
  <si>
    <t>PROCESOS</t>
  </si>
  <si>
    <t>tblCAT_ProcesosSGOL</t>
  </si>
  <si>
    <t>Clave_Mapeo</t>
  </si>
  <si>
    <t>ID_Canonica</t>
  </si>
  <si>
    <t>Tarea_Canonica</t>
  </si>
  <si>
    <t>ID_Operativa</t>
  </si>
  <si>
    <t>Tarea_Operativa</t>
  </si>
  <si>
    <t>Estado_Mapeo</t>
  </si>
  <si>
    <t>Coincide_ID</t>
  </si>
  <si>
    <t>Accion_Propuesta</t>
  </si>
  <si>
    <t>Decision_Direccion</t>
  </si>
  <si>
    <t>Observaciones_Direccion</t>
  </si>
  <si>
    <t>T001|T002|ASIGNACIONYSEGUIMIENTOTAREASALEQUIPO|VERIFICARQUELASTAREASDELIMPIEZACOORDINACIONOEXTRASSEANREALIZADASBIENYENELTIEMPOESTABLECIDODARLESUDEBIDOSEGUIMIENTO</t>
  </si>
  <si>
    <t>COINCIDENCIA_TAREA</t>
  </si>
  <si>
    <t>DECIDIR_ID_OFICIAL</t>
  </si>
  <si>
    <t>T002|T003|COBRANZATELEFONICACD|DEBEEMPEZAR4DIASANTESDEADAQUINCENAYDARSEGUIMIENTOHASTATENERCOMPROMISODECADACLIENTE</t>
  </si>
  <si>
    <t>T003|T004|ENVIARFOTOSLISTADEEXHIBICION|ELCOORDINADORADMINISTRATATIVODEBERACONTARELTOTALDECALZADOSEXHIBIDOSENAREADEVENTASDEBENCOINCIDIRCONLOSTOTALESQUEAPARECENENLISTADEEXHIBICION</t>
  </si>
  <si>
    <t>T004|T006.1|PAGODETELEFONO|REALIZARPAGODEAGUAYLUZYVERFIFICARQUEELRECIBODETELEFONOESTEPAGADOCADAMES</t>
  </si>
  <si>
    <t>T005|T006.2|PAGODEAGUA|REALIZARPAGODEAGUAYLUZYVERFIFICARQUEELRECIBODETELEFONOESTEPAGADOCADAMES</t>
  </si>
  <si>
    <t>T006|T006.3|PAGODELUZ|REALIZARPAGODEAGUAYLUZYVERFIFICARQUEELRECIBODETELEFONOESTEPAGADOCADAMES</t>
  </si>
  <si>
    <t>T007|T007|TOTALESCHECKLISTACAJA|SUMARTOTALESENVALESTRANSFERENCIASEFECTIVO</t>
  </si>
  <si>
    <t>CONSERVAR</t>
  </si>
  <si>
    <t>T008|T008|CONCILIARAPARTADOSENSISTEMAVSFISICOS|SEGUIMIENTODEAPARTADOSCOMUNICARNOSCONCLIENTESCUANDOESTOSESTANPORVENCERSEGUIMIENTO</t>
  </si>
  <si>
    <t>T009|T009|REUNIONCIERREDEMES|PREPARARCHECKLISTCIERREDEMESAGENDARENTREGAYENTREGARRESULTADOS</t>
  </si>
  <si>
    <t>T010|T011|DEPURARPAGARESSALDADOS|REVISARESTADOSDECUENTADECDTOYVALESPARADEPURARPAGARESYASALDADOS</t>
  </si>
  <si>
    <t>T011|T012|SUGERIRARTADESCONTINUAR|DURANTELALISTADEEXHIBICIONUBICARAQUELLOSCALZADOSQUECUMPLANLASCARACTERISTICASDEDESCONTINUADOSYSOLICITARCONSUSDEBIDASPRUEBAS</t>
  </si>
  <si>
    <t>T012|T018|PLANTILLADEPERSONAL|SUGERENCIADECUANDOSEOCUPANMASCOLABORADORESCOORDINARDESCANSOSPERMISOSVACACIONESINCAPACIDADESETC</t>
  </si>
  <si>
    <t>T013|T020|PROMOCIONDEVALES|CONOCERPROMOCIONESAPAGARCONVALEDECOMPETENCIAENVIARPRUEBASYENVIARPROPUESTAS</t>
  </si>
  <si>
    <t>T014|T022|RESURTIDOS|CONSULTARCONELQUIPOARTNECESARIOSPORRESURTIRCALZADOACCESORIOSPIESBOLSASPERFUMESETC</t>
  </si>
  <si>
    <t>T015|T023|REUNIONMETASCOMERCIALES|REUNIONDIARIAMETASAVANCESREZAGFOSMETASESPEFICIACAS</t>
  </si>
  <si>
    <t>T016|T024|REVISARNEGATIVOS|ANTESDEINICIARINVENTARIOREVISARNEGATIVOSEINVESTIGARPARAVERPOSIBLEAJUSTE</t>
  </si>
  <si>
    <t>T017|T028|SEGUIMIENTOCOBRANZADV|LOSDIAS4Y19DECADAMESSELESENVIAFOTODESURELACIONALASDVSQUETENGANVALESNUEVOLOSDIAS5Y20DECADAMESSELESENVIAMENSAJEATODASLASDVSPENDIENTESDEPAGONOTIFICANDOLESQUEESEESSUULTIMODIACONPORCENTAJEDEL15</t>
  </si>
  <si>
    <t>T018|T029|SEGUIMIENTOTAREAS|ALFINALIZARELDIA20MINANTESDESALIRCOMPARTIRAVANCESDURANTEELDIADELASTAREASPENDIENTES</t>
  </si>
  <si>
    <t>T019|T030|AVANCESSOLICITUDESCREDITODIRECTOODVPENDIENTES|DARSEGUIMIENTOALASSOLICITUDESDECREDITODEPROSPECTOSCLIENTESLOSPIYCLIENTESDEOTRASTIENDASVERIFICARQUEESTENCOMPLETASAGREGARLASALALISTADEDIFUSIONYARCHIVARLAS</t>
  </si>
  <si>
    <t>T020|T033|VIDEOSTV|CADAQUINCENASOLICITARALEQUIPODEMARKETINGNUEVOSVIDEOSPARATVDEAPARADOR</t>
  </si>
  <si>
    <t>T021|T035|FORMATOSDISPONIBLES|REABASTECIMIENTODEFORMATOSNECESARIOSPARALASEMANA</t>
  </si>
  <si>
    <t>T022||SEGUIMIENTOVESPERTINODETAREAS|REVISIONDESPUESDELAS500PM</t>
  </si>
  <si>
    <t>SOLO_CANONICA</t>
  </si>
  <si>
    <t>DECIDIR_ALTA_BAJA</t>
  </si>
  <si>
    <t>T023|T036|INSPECCIONTIENDA|ALINICIODELAJORNADARECORRERLATIENDAPARAIDENTIFICARACTIVIDADESOTAREASQUELOSCOLABORADORESPUEDANREALIZARENTIEMPOSMUERTOSODESPUESDETERMINARLALIMPIEZA</t>
  </si>
  <si>
    <t>T024||SUPERVISIONDECIERREOPERATIVO|VALIDARPENDIENTESEVIDENCIASYTAREASCRITICAS</t>
  </si>
  <si>
    <t>T025|T037|REVISIONMARCASXCOLABORADOR|ORGANIZACIONDELEQUIPOYREPARTICIONDEMARCASPARAEMPEZARINVENTARIO</t>
  </si>
  <si>
    <t>T026||REVISIONDECARGADELDIASIGUIENTE|DETECTARSOBRECARGAYREASIGNARMANUALMENTE</t>
  </si>
  <si>
    <t>T027|T038|ENVIARVENTASPERDIDAS|ELCOORDINADORDEBEENVIARDORMATOVTSPERDIDASLLENADOPORCOLABORADOR</t>
  </si>
  <si>
    <t>T028||ESCALAMIENTOADIRECCIONSUBCOORDINACION|CUANDOHAYATAREASNOREALIZADASONOASIGNADAS</t>
  </si>
  <si>
    <t>T029|T039|REPORTEDEACTIVACIONESDECDYDV|CADALUNESDEBEENVIARUNREPORTECONELTOTALDEACTIVACIONESDECREDITODIRECTOYDISTRIBUIDORASINDICANDOQUECOLABORADORLASREALIZO</t>
  </si>
  <si>
    <t>T030|T040|SOLICITARCOMISIONARTICULOSDEPROMOCION|LOSLUNESDEBEMANDARUNREPORTECONLASPROMOCIONESDELASEMANAINCLUYENDOELNOMBREDELCOLABORADORYELNUMERODEPROMOCIONESCUMPLIENDOCONLOSCRITERIOSDEPAGO</t>
  </si>
  <si>
    <t>T031|T041|REPORTEDEHORASEXTRAS|DEBELLEVARCONTROLDELASHORASEXTRALASCUALESDEBENESTARAUTORIZADASYCUADRARSECONELREPORTEDEASISTENCIA</t>
  </si>
  <si>
    <t>T032|T042|PRESUPUESTODEVENTASEMANALLUNESHRSSAC|CADALUNESPORLAMANANAREALIZAUNAJUNTAPARAREVISARTEMASCLAVECOMOELPRESUPUESTOSEMANALDEVENTASINFORMAACADAVENDEDORSUMETASEMANALYSEGUIMIENTODELAVANCEMENSUAL</t>
  </si>
  <si>
    <t>T033|T043|SEGUIMIENTOTAREASCOLABORADORES|DEBEENVIAREVIDENCIASDELCHECKLISTDETAREASCADALUNESANTESDELAS12PMENELTODO</t>
  </si>
  <si>
    <t>T034|T044|CAPACITACIONEQUIPO|ENLAJUNTADELOSLUNESELEQUIPOPROPONEIDEASPARAMEJORARELSERVICIOYAUMENTARVENTASESTASPROPUESTASSEREPORTANESEMISMODIA</t>
  </si>
  <si>
    <t>T035|T045|REUNIONACOUNTABILITYCOORDINADOR900AM|CADALUNESDEBEAGENDARREUNIONCONELSUPERVISOROCOORDINADORADMINISTRATIVOPARAREVISARPENDIENTES</t>
  </si>
  <si>
    <t>T036|T046|DECONTACTOSNUEVOSPORVENDEDOR|VENDEDORESCAJEROYCOORDINADORDEBENREGISTRARDIARIAMENTELOSNUEVOSCONTACTOSGENERADOSCADACOLABORADORDEBERATENERUNAMETAOPERATIVAQUECONSISTEENAGREGARCONTACTOSNUEVOSAWHATSAPPESTOCONLAINTENSIONDEAGRAGARLOSALISTASDEDIFUSION</t>
  </si>
  <si>
    <t>T037|T252|IMPRESIONLISTADEEXHIBICION|CADAQUINCENASOLICITALALISTADEEXHIBICIONYELMARTESMANDAEVIDENCIAFOTOYTOTALDEPARESEXHIBIDOS</t>
  </si>
  <si>
    <t>T038|T047|REGISTRODEVENTASPERDIDAS|VENDEDORESCAJEROYCOORDINADORDEBENREGISTRARDIARIAMENTELOSNUEVOSCONTACTOSGENERADOS</t>
  </si>
  <si>
    <t>T039|T048|CALCADTALLASENCZAPATODEEXHIBICION|ELCOORDINADORREVISAQUETODOSLOSPARESENEXHIBICIONTENGANETIQUETAQRSIFALTASOLICITAALCOORDINADORADMINISTRATIVO</t>
  </si>
  <si>
    <t>T040|T050|LIMPIEZAYORDENENMOSTRADOR|DEBEMANTENERELMOSTRADORLIMPIOORDENADOYCONLOSINSUMOSNECESARIOSORDENYLIMPIEZAMOSTRADORACCESORIOSACOMODADOSYNADAFUERADESULUGAR</t>
  </si>
  <si>
    <t>T041|T051|ACOMODOYORDENENEXHIBICIONES|LAEXHIBICIONTIENEUNACOMODOYUNORDENELCOORDINADORDEBERACUIDARYSUPERVISARQUEESTASEMANTENGACONAYUDADELEQUIPO</t>
  </si>
  <si>
    <t>T042|T052|EVIDENCIADEAPARADORES|LOSAPARADORESESUNADELASAREASIMPORTANTESENLATIENDAPORLOCUALELCOORDINADORDEBERACUIDARQUEESTOSSIEMPRESEENCUENTRENLLENOSYLIMPIOSYDEBERAMANDAREVIDENCIADEELLOFOTO</t>
  </si>
  <si>
    <t>T043|T053|IDENTIFICARARTCONFOTOERRONEA|DETECTAARTICULOSCONFOTOSINCORRECTASENELSISTEMASOLICITALAFOTOCORRECTAYENVIARALCOORDINADORADMINISTRATIVOPARAQUESEACAMBIADA</t>
  </si>
  <si>
    <t>T044|T054|LISTADEPUNTOSVERDESVENDIDOS|ELCAJERODEBERADECUIDARCUANDOLOSVENDEDORESVENDANCALZADOQUESEENCUENTREENEXHIBICIONDEBERAREALIZARUNALISTAPARASOLICITARLESLAREPOSICIONDEESOSCALZADOS</t>
  </si>
  <si>
    <t>T045|T055|REPORTETRASPASOSXDEVOLVERYRECIBIR|ELLUNESELCOORDINADORDEBERAREVISARELREPORTEDETRASPASOSPARARECIBIRAQUELLOSQUESEANDENOSOTROSYDEVUELVALOSQUEPROVIENENDEOTRASTIENDASNODEBEMOSDEQUEDARNOSCONNINGUNCALZADODEOTRATIENDA</t>
  </si>
  <si>
    <t>T046|T056|ORDENENALMACEN|ELALMACENDEBERAPERMANECERLIMPIOYORDENADOSIEMPREYAQUEESTEFACILITAUNSERVICIORAPIDOYEFICIENTEELCOORDINADORDEBERAENVIARUNAFOTODELESTADODELALMACENLOSLUNESOCUANDOSELESOLICITECAJASFUERADESULUGAR</t>
  </si>
  <si>
    <t>T047|T057|CAJASDEPUNTOVERDECONTADASVSARTENEXHIBICION|DENTRODELALMACENSEENCUENTRAUNAREALLAMADAELPUNTOLACUALCONTIENELASCAJASDETODOSLOSCALZADOSQUESEENCUENTRANENEXHIBICIONESTASCAJASDEBERANESTARMARCADASCONUNPUNTOVERDEENELCUALDEBEREMOSDEANOTARCONUNADDERECHOIIZQUIERDODEPENDIENDOQUEPIESEENCUENTREAFUERAELCOORDINADORDESUCURSALDEBERASUPERVISARQUETODASLASCAJASCUENTENCONESTEPUNTO</t>
  </si>
  <si>
    <t>T048|T058|CAJASENALMACENSINPUNTOVERDEOTACHADO|FUERADELAREADELPUNTONODEBERAHABERNINGUNACAJAENELALMACENQUETENGAUNPUNTOVERDEESTEDEBERASERREMOVIDOOTACHADOALINEARGUARDARZAPATOSDEAREADELPUNTO</t>
  </si>
  <si>
    <t>T049|T059|MARCASAGRUPADASENALMACEN|ELALMACENSEDEBERADEORGANIZARYAGRUPARPORMARCASELCOORDINADORDEBERASUPERVISARYENCARGARSEDEQUETODASLASCAJASESTENALINEADASYAGRUPADASCONSUMARCACORRESPONDIENTE</t>
  </si>
  <si>
    <t>T050|T060|CAJASMALTRATADASREPARADAS|ELCOORDINADORDESUCURSALDEBERASOLICITARALEQUIPOAQUELEAYUDEAREPARARCONSTANTEMENTEAQUELLASCAJASDECALZADOQUESEENCUENTRENMALTRATADASCONAYUDADELCOORDINADORADMINISTRATIVOPODRASOLICITARREPOSICIONDECAJASSIESQUEESNECESARIO</t>
  </si>
  <si>
    <t>T051|T062|COCINALIMPIA|ELCOORDINADORDEBERADECUIDARQUEELAREADECOCINASIEMPRESEMANTENGALIMPIAQUELOSCOLABORADORESDESPUESDECOMERREALICENLIMPIEZAENESTAAREAMENCIONANDOLESQUENOPUEDENDEJARCOMIDANITRASTESMASDEUNDIA</t>
  </si>
  <si>
    <t>T052|T063|PISOLIMPIOBARRIDOTRAPEADO|ELPISODELALMACENYDELAREADEVENTASDEBERAPERMANECERSIEMPRELIMPIOYLIBREDEETIQUETASPEGADASENEL</t>
  </si>
  <si>
    <t>T053|T065|SOLCDLOSPIAUTORIZADASARCHIVADAS|TODASAQUELLASSOLICITUDESDECREDITOSNUEVOSAUTORIZADASSOLICITUDESLOSPIYSOLICITUDESDECLIENTESDEOTRASTIENDASDEBERANSERESCANEADASYARCHIVADASELCOORDINADORDEBERAPASARDIARIAMENTEALCOORDINADORADMINISTRATIVOTODASESTASSOLICITUDES</t>
  </si>
  <si>
    <t>T054|T066|LOSPIAUTORIZADAMODIFICADOENSISTALOAL|SIEMPREQUERENOVEMOSDATOSDECLIENTASLOSPIDEBEMOSMODIFICARELCLIENTEPARACAMBIARLANOMENCLATURALOSPIPORLOALVERIFICARQUELADIRECCIONYNUMERODETELEFONOSEANCORRECTOSYDENOSERASIACTUALIZARLOS</t>
  </si>
  <si>
    <t>T055|T067|SOLCDLOSPIAUTORIZADASENLISTADEDIFUSION|</t>
  </si>
  <si>
    <t>T056|T068|NOTASGENERALESCAPTURADAS|ELCOORDINADORDEBERAREVISARDIARIAMENTESIHUBONOTASGENERALESESEDIADESERASIDEBERADARELSEGUIMIENTOPARAQUEESASNOTASSEANREGISTRADASCORRECTAMENTEELCOORDINADORADMINISTRATIVOLEREVISARAESTEBLOGDENOTASALCOORDINADORDESUCURSALCADASEMANA</t>
  </si>
  <si>
    <t>T057|T069|FORMATOSDISPONIBLESCREDITODIRYBURODECREDITO2040|ENELAREADECAJADEBERANDECONTARCONUNMINIMODE20YUNMAXIMODE40SOLICITUDESDECREDITODIRECTOYFORMATOSDEBUROCADALUNESELCOORDINADORDESUCURSALSOLICITARAREABASTECIMIENTODEESTOSFORMATOSALCOORDINADORADMINISTRATIVOESTOSERAPORMEDIODELTODO</t>
  </si>
  <si>
    <t>T058|T070|TRANSFERENCIASREGISTRADASENSISTEMA|ELCOORDINADORDESUCURSALDEBERAREVISARQUEELCAJEROHAYAREGISTRADOTODOSLOSPAGOSENELSISTEMADEAQUELLASTRANSFERENCIASQUESEHAYANMANDADODURANTEESASEMANA</t>
  </si>
  <si>
    <t>T059|T071|MENSAJESDEWHATSAPPRESPONDIDOS|ELCOORDINADORDESUCURSALDEBERAREVISARQUEELCAJEROHAYARESPONDIDOATODOSLOSMENSAJESENVIADOSPORWHATSAPPYPORREDESSOCIALESDIARIAMENTE</t>
  </si>
  <si>
    <t>T060|T072|EVALUACIONCAJERODEINESENCAJA|ELCAJERODEBERASIEMPRESOLICITARALOSCLIENTESSUCREDENCIALPARAREALIZARUNACOMPRAELCOORDINADORDESUCURSALDEBERACUIDARQUETODASLASINESSOLICITADASSEANREGRESADASASUDUENOENCASODEQUEALGUNASEAOLVIDADASEDEBERACONTACTARCONELCLIENTEPARAAGENDARSUENTREGASEDEBERASUBIRUNAFOTOALTODOCADALUNESPARASUPERVISARCUANTASINEHAYENCAJA</t>
  </si>
  <si>
    <t>T061|T073|CAMBIOENFONDODECAJA|ELCOORDINADORDESUCURSALDEBERACUIDARQUESUCAJEROSIEMPRECUENTECONCAMBIOSOBRETODOENDIASFUERTESDEPAGOS</t>
  </si>
  <si>
    <t>T062|T074|REVISIONDEFONDOSDECAJA|ELCOORDINADORADMINISTRATIVOREALIZARASUPERVISIONESALEATORIASAELFONDODECAJAPORLOQUEELCOORDINADORDESUCURSALDEBERADENOTIFICARSIEMPREDEFALTANTESOSOBRANTESALMOMENTODESERENCONTRADOSENDADOCASODEFALTANTESELCOORDINADORDETIENDANODEBERADEJARPASARMASDETRESDIASDESERASIELFALTANTESELESERADESCONTADOAELDESUNOMINA</t>
  </si>
  <si>
    <t>T063|T075|COLABORADORESCOMPARTIERONESTADOS|ELCOORDINADORDESUCURSALDEBERADEREVISARQUELOSDIASQUESEENVIECONTENIDOPORPARTEDEMARKETINGLOSCOLABORADORESCOMPARTANLOSVIDEOSOIMAGENESASUSESTADOSDEWHATSAPPYPOSTERIORMENTEAESTOFIRMENESTATAREAENELROLDELIMPIEZACADACOLABORADORDEBERASUBIRASUSESTADOSELVIDEODIRIGIDOAWHATSAPPTOMARCAPTURYENVIARLAALGRUPODELORETTASERVICIOS</t>
  </si>
  <si>
    <t>T064|T076|LISTASDEDIFUSIONWHATSAPP|ELCOORDINADORDESUCURSALDEBERADEREVISARQUELOSDIASQUESEENVIECONTENIDOPORPARTEDEMARKETINGESTECONTENIDOSEENVIEPORTODASLASLISTASDEDIFUSIONAUTORIZADASYQUESEMANDESUDEBIDAEVIDENCIAALGRUPODELORETTASERVICIOSCOMPARTIRELCONTENIDOENVIADOPORELEQUIPODEMARKETINGALASLISTASDEDIFUSIONQUEELLOSSENALEN</t>
  </si>
  <si>
    <t>T065|T077|VALIDARQUECTERECIBALISTADEDIFUSION|VERIFICAALEATORIAMENTEQUELOSCONTACTOSRECIBANELCONTENIDODELISTASDEDIFUSION</t>
  </si>
  <si>
    <t>T066|T078|LIMPIEZAPROFUNDASILLONESJABONYCEPILLO|LIMPIEZASOBREYDEBAJODELOSSILLONES</t>
  </si>
  <si>
    <t>T067|T079|ABROCHADODECORREASYCINTAS|ABROCHARCINTASYCORREASQUEESTENDESAMARRADASOSUELTAS</t>
  </si>
  <si>
    <t>T068|T080|CIERREDETIENDA|AIRESAPAGADOSTAPETEDENTRODELATIENDAFSACARBASURA</t>
  </si>
  <si>
    <t>T069|T082|BAJARCORTINASOL|BAJARCORTINASCUANDOELSOLCOMIENCEAPEGARENELAPARADOR</t>
  </si>
  <si>
    <t>T070|T083|BARRERTIENDAYBANQUETA|BARRERTODALATIENDADEBAJODEMUEBLESSILLONESBARRERTAPETESBANQUETAYCALLE</t>
  </si>
  <si>
    <t>T071|T084|BARRERYTRAPERARBODEGA|BARRERAMBASBODEGASPLANTABAJAYALTAINCLUYENDODEBAJODELOSANAQUELES</t>
  </si>
  <si>
    <t>T072|T085|SUPERVISARBODEGAAREADELPUNTO|ALINEARYCOMPRIMIRLASCAJASAGRUPANDOLASPORMARCAENELAREAASIGNADACADACAJADEBEESTARMARCADACONUNPUNTOVERDEYLLEVARANOTADALALETRACORRESPONDIENTEALTIPODECALZADOQUECONTIENESIHABLAMOSDELAREADELPUNTO</t>
  </si>
  <si>
    <t>T073|T091|CONTESTARMENSAJESDEWHATSAPPPROMOTORIAYPUBLICIDAD|ALFINALDELDIANODEBERAQUEDARNINGUNMENSAJESDECLIENTESSINRESPONDER</t>
  </si>
  <si>
    <t>T074|T092|IMPRESIONDEPURACIONDERELACIONESDIA8Y23|IMPRIMIRLASRELACIONESLOSDIAS8Y23DECADAMESINCLUYENDOALREVERSOLAPROMOCIONVIGENTEDEPAGOCONVALESIAPLICAADJUNTARLARELACIONANTERIORDEPURARLASRELACIONESVIEJASYAPAGADASYSEPARARLASQUEAUNTENGANADEUDO</t>
  </si>
  <si>
    <t>T075|T093|LAVARTAPETEDEAFUERA|LAVARTAPETEDELAENTRADACONAGUAYJABONPONERENELSOLPARASACARSE</t>
  </si>
  <si>
    <t>T076|T094|LIMPIARATRASDELOSMUEBLES|</t>
  </si>
  <si>
    <t>T077|T095|LIMPIARBANO|</t>
  </si>
  <si>
    <t>T078|T096|LIMPIARBOLSAS|</t>
  </si>
  <si>
    <t>T079|T097|LIMPIARCAJASYANAQUELESDEPOLVO|</t>
  </si>
  <si>
    <t>T080|T098|LIMPIARMUEBLESYREPISAS|</t>
  </si>
  <si>
    <t>T081|T099|LIMPIARSILLONES|</t>
  </si>
  <si>
    <t>T082|T100|LIMPIARVENTANASDEADENTROMUEBLESAPARADORYPISODELAPARADOR|</t>
  </si>
  <si>
    <t>T083|T101|LIMPIARESPEJOS|</t>
  </si>
  <si>
    <t>T084|T102|LIMPIARVENTANASDEAFUERA|</t>
  </si>
  <si>
    <t>T085|T103|LIMPIEZADECALZADO|</t>
  </si>
  <si>
    <t>T086|T104|LIMPIEZADESUELAS|</t>
  </si>
  <si>
    <t>T087|T105|BARRERTRAPEARESCALERA|</t>
  </si>
  <si>
    <t>T088|T106|LIMPIEZAOFICINADEALEXYLIMPIEZADEREFRI|</t>
  </si>
  <si>
    <t>T089|T109|LIMPIEZAMODULOSYREPISAS|</t>
  </si>
  <si>
    <t>T090||PONERALARMA|</t>
  </si>
  <si>
    <t>T091|T117|REVISIONDEMERCANCIA|ELDIA22DECADAMESSEDEBERAINICIARLAREVISIONDEMERCANCIAENDONDESEESTARAREVISANDOQUEELCALZADOQUESEENCUENTRADENTRODECADACAJACOINCIDAELMODELOLATALLAYELCOLORCOMOSEGUNMARCAENLAETIQUETAADEMASDEREVISARQUESEENCUENTREUNDERECHOYUNIZQUIERDO</t>
  </si>
  <si>
    <t>T092|T123|ROTARMERCANCIADEEXHIBIDORES|</t>
  </si>
  <si>
    <t>T093|T124|SUBIRCORTINAS600PM|</t>
  </si>
  <si>
    <t>T094|T125|TABLEODECAJAS|ALINEACIONCOMPRESIONYTABLEADADECAJA</t>
  </si>
  <si>
    <t>T095|T126|REGARARBOLES|</t>
  </si>
  <si>
    <t>T096|T127|ASIGNARRESPONSABLEREDESSOCIALESSEMANA|</t>
  </si>
  <si>
    <t>T097|T128|REVISARMIZONADEEXHIBICION|SOLICITARLALISTADEEXHIBICIONLOSDIASMARTESREALIZARLATAREAYALFINALIZARELDIAVERIFICARLOSTOTALESYENVIAREVIDENCIADESUCUMPLIMIENTOSOLICITARLARECLASIFICACIONDELOSARTICULOSQUENOCOINCIDANCONELACOMODO</t>
  </si>
  <si>
    <t>T098|T130|RECUPERARACRILICOSYPONERLOSENSULUGAR|</t>
  </si>
  <si>
    <t>T099|T134|VALIDARINESVSVENTASCONVALEYCDVSVERISCAN|</t>
  </si>
  <si>
    <t>T100|T135|ARCHIVARSOLICITUDES|</t>
  </si>
  <si>
    <t>T101|T136|ORDENCLASIFICACIONYDEPURACIONDEDOCUMENTOSENORGANIZADORBLANCO|ORDENSEGUIMIENTOYDEPURACION</t>
  </si>
  <si>
    <t>T102|T142|REPARARCAJASMALTRATADAS|</t>
  </si>
  <si>
    <t>T103|T146|PROPONERCALZADOADESCUENTO|</t>
  </si>
  <si>
    <t>T104|T150|COMPUTADORASLIMPIAS|</t>
  </si>
  <si>
    <t>T105|T151|DEPURACIONDERELACIONESSALDADAS|</t>
  </si>
  <si>
    <t>T106|T156|REIMPRIMIRETIQUETASDCODIGODEBARRADESPEGADASBORROSAS|REVISARBODEGAYSEPARARTODASAQUELLASETIQUETASDENADASPARASOLICITARREPOSICION</t>
  </si>
  <si>
    <t>T107|T158|HACERESPACIOSENALMACEN|</t>
  </si>
  <si>
    <t>T108|T160|LAVARCINTASPERCUDIDAS|</t>
  </si>
  <si>
    <t>T109|T165|CAPTURARLOTESDERECEPCIONDEMERCANCIA|</t>
  </si>
  <si>
    <t>T110|T170|ALTOFLUJODETRANSFERENCIAS|VERIFICARQUETODOSLOSPAGOSENVIADOSDURANTELASEMANAESTENREGISTRADOSENELSISTEMAYHAYANSIDOENVIADOSCORRECTAMENTEALGRUPODECAJAYALCLIENTEODV</t>
  </si>
  <si>
    <t>T111|T172|PREPARARORGANIZARREVISIONDEMCIA|ELEQUIPOSEDEBERADEPREPARARORGANIZANDOELALMACENPARAREALIZARREVISIONDEMERCANCIAELDIA21DECADAMESESTAORGANIZACIONLADEBEDELLEVARACABOELCOORDINADORDESUCURSALESTEDIAELCOORDINADORDESUCURSALLEDEBERADESOLICITARALCOORDINADORADMINISTRATIVOELPLANDEREVISION</t>
  </si>
  <si>
    <t>T112|T175|RECIBILIBRODEENTRADASYSALIDASDELMES|ANTESDEINICIARINVENTARIOELCOORDINADORDESUCURSALDEBERADEPASARELLIBRODEENTRADAYSALIDASCONELTOTALDEARTICULOSYACCESORIOSQUESERECIBIERONDURANTEELMESENCURSOALCOORDINADORADMINISTRATIVOSUMADETODASLASENTRADASDEMCIACOMPRA</t>
  </si>
  <si>
    <t>T113|T176|NOTASGENERALESCAPTURADAS|ELCOORDINADORDESUCURSALDEBERAPRESENTARLASNOTASGENERALESTODASDEBIDAMENTEREGISTRADASALCOORDINADORADMINISTRATIVOELDIA21DECADAMES</t>
  </si>
  <si>
    <t>T114|T177|RECIBIRTRASPASOSPENDIENTES|SEDEBERADEREVISARQUENOHAYATRASPASOSPENDIENTESDERECIBIRANTESDEINICIARLALECTURADEINVENTARIORECIBIRYDEVOLVERTRASPASOSQUEHUBODURANTELASEMANA</t>
  </si>
  <si>
    <t>T115|T178|REVISARPUNTOSCIEGOSATRASDEANAQUELAENALMACEN|UNDIAANTESDELINVENTARIOSEDEBERAREALIZARUNAREVISIONDEJAJOYDETRASDECADAANAQUELPARADESCARTARCAJASTIRADASSEDEBERAREVISARQUENOHALLACAJASTIRADASATRASNIDEBAJODELOSANAQUELESESTOPREVIOALALECTURA</t>
  </si>
  <si>
    <t>T116|T179|REVISARYCARGARLECTORESDECODIGOSPARAINVENTARIOS|UNDIAANTESSEDEBERADEJARCARGADOSLOSLECTORESPARAELDIASIGUIENTENOTENERFALLAS</t>
  </si>
  <si>
    <t>T117|T180|SEGUIMIENTOAGENDA|PLANIFICARYGESTIONARLAAGENDADIARIACONHERRAMIENTASEFECTIVASDEGESTIONDELTIEMPOPRIORIZANDOTAREASSEGUNSUIMPACTOYAJUSTANDOLAPLANIFICACIONPARAMAXIMIZARLAPRODUCTIVIDADYADAPTARSEAIMPREVISTOS</t>
  </si>
  <si>
    <t>T118|T182|ACTIVACIONDE2CREDITODIRECTOSPORSEMANA|PROSPECTARYPROCESARALMENOS2SOLICUTDESDECREDITOPARASUACTIVACIONSEMANAL</t>
  </si>
  <si>
    <t>T119|T183|EVALUAREXHIBICON|EVALUAREXHIBICIONQUEHAYAUNAADEUADASATUARACIONSINESPACIOSVACIOSAPOYARSEENGUIADEEXHIBCION</t>
  </si>
  <si>
    <t>T120|T184|REVISIONDECORTES|SEVALIDAQUELOSDATOSINGRESADOSENELFORMATODECAJALLAMADOCHECKLISTCORTEDECAJASEANLOSMISMOSQUEAPARECENENELCORTEFINALDELDIAADEMASDEREVISARGASTOSRETIROSDESCUENTOSPAGOSDEDVYIDS</t>
  </si>
  <si>
    <t>T121|T185|REPORTEARTICULOSSINFOTO|SEREALIZAUNCRUCEDEDOSDOCUMENTOSEXISTENCIASCONCENTRADASREPORTEDEARTSINFOTOAMBOSSEOBTIENENDELSISTEMAUNOENMODULODEINVENTARIOSYELOTRODELMODULOCATALOGOSGENERALSEABRENENEXCELYSEAPLICAFORMULAPARAPODERCRUZARLOSFILTRARLOSYASINOSARROJELOSMODELOSQUENOCUENTANCONFOTO</t>
  </si>
  <si>
    <t>T122|T186|REPORTEDESCUENTOS|SEREVISANENMODULODEADMINISTRACIONAHINOSAPARACENLOSDESCUENTOSDESGLOZADOSPORDIAYPORTICKETYCONESAINFORMACIONSECOMPARANCONELCORTEDELDIAYELGRUPODEWHATSAPP</t>
  </si>
  <si>
    <t>T123|T187|REPORTEDEMETAS|ENONEDRIVESEENCUENTRAUNDOCUMENTOLLAMADO10DP10PPTOVTASVSAVANCEDENTODEESTEDOCUMENTOMODIFICAMOSELAPARTADOHRSDESERVICIOHRSQUESERANPROPORCIONADASPORELCOORDINADORDESUCURSALCONESTASHORASPODRMOSOBTENERELPORCENTAJEDEMETAASIGNADOPARACADACOLABORADORYASIVERELPORCENTAJEDEMETAOBTENIDOPORCADAUNOESTATABLASECOMPARTEENELGRUPODEWHATSAPPCOORDINACIOYSEIMPRIMELATABLAYSECOMPARTECONELEQUIPO</t>
  </si>
  <si>
    <t>T124|T188|EVALUACIONACAJEROSOBRANTEENCAJA|SEREALIZANTRAMPASPARAELCAJEPUEDESERINGRESANDODINEROOSACANDODINEROPARAVERSIELCAJERODETECTAYREPORTATODOSLOSSOBRANTESYFALTANTESENCAJA</t>
  </si>
  <si>
    <t>T125|T189|REACCIONARPUBLICACIONFBIGTT|REVISARLASREDESSOCIALESYCHECARQUETODOSLOSCOLABORADORESREACCIONENATODAASLASPUBLICACIONES</t>
  </si>
  <si>
    <t>T126|T190|FACTENCASHPLANNER|DOCUMENTOUBICADOENONEDRIVEAQUISEANOTATODALASFACTURASONOTASDEVENTARECIBIDADSEDAUNSEGUIMIENTODECUANDOLLEGCUANDOSETIENEQUEPAGARYAQUECUENTASSEREVISANSALDOSAFAVORYSIEMPRESEACTUALIZADESPUESDECADAPAGO</t>
  </si>
  <si>
    <t>T127|T191|CONCILIACIONDEDOCUMENTOSCONCASHPLANNER|SEREVISAFISICAMENTELOQUETENEMOSCONLOQUECUADREENCASHPLANNERYVICEVERSA</t>
  </si>
  <si>
    <t>T128|T192|CONTROLYPLANEACIONDEPAGOS|ORGANIZARPORFECHADEPAGOYEDENTIFICARLOSQUEYATIENEFECHAPROGRAMADAPARAPROCEDERASUPAGO</t>
  </si>
  <si>
    <t>T129|T193|SALDOSENBANCOS|REVISARELSALDOENBANCOSPARAPROCEDERAPAGARFACTURAS</t>
  </si>
  <si>
    <t>T130|T194|SUPERVISARELAROMAENPISODEVENTA|SEREVISAELNIVELDELLIQUIDOENELDIFUSORYSEREALIZALIMPIEZAPARAPOSIBLESOBSTRUCCIONESSEPREGUNTATAMBIENALEQUIPOPARAVERREACCIONESDECLIENTESSOBRELAPERSEPCIONDELAROMA</t>
  </si>
  <si>
    <t>T131|T195|ENVIODETAREASDIARIASAALEX500|SEREVISAQUELASTAREASFIRMADASENELROLDELIMPIEZAESTENREALIZADASCORRECTAMENTEDESPUESDELASUPERVICIONSEENVIAFOTOAELSUPERVISORDELROLDELIMPIEZAALAS500PMDECADADIA</t>
  </si>
  <si>
    <t>T132|T253|LISTADEASISTENCIAFIRMADAJAIMEYOLGA|CADASEMANAELCONTADORDEBERAENVIARLANOMINASEMANDARAAIMPRIMIRSELESOLICITARAATODOSLOSCOLABORADORESQUELAFIRMENYSEARCHIVARAELCONTADORPUEDEDEMORARSEALEVIARLAHABRAQUEENVIARLEMENSAJESOLOCOMORECORDATORIO</t>
  </si>
  <si>
    <t>T133|T196|LISTADERAYAFIRMADAJAIMEYOLGA|CADASEMANAELCONTADORDEBERAENVIARLANOMINASEMANDARAAIMPRIMIRSELESOLICITARAATODOSLOSCOLABORADORESQUELAFIRMENYSEARCHIVARAELCONTADORPUEDEDEMORARSEALEVIARLAHABRAQUEENVIARLEMENSAJESOLOCOMORECORDATORIO</t>
  </si>
  <si>
    <t>T134|T197|REPORTESEMANALASISTENCIAJAIMEYOLGA|SEBAJAELARCHIVODELCHECADORYSEPASANLOSHORARIOSALASLISTASDEASISTENCIASEIMPRIMENSESOLICITAATODOSCOLABORADORESFIRMARYSEARCHIVANIMPRESIONDEFORMATODELISTADEASISTENCIAASEGURARSEQUETODOSLOSCOLABORADORESFIMENGUARDARENCARPETADELISTASDERAYA</t>
  </si>
  <si>
    <t>T135|T254|AUDITARLISTADEASISTENCIAOLGAJAIME|CADASABADOSEREVISAELREPORTEDEASISTENCIACONELSUPERVISORENDONDESETOMANPUNTOSCOMOENTRADASSALIDASFALTASETCENDONDEELCOORDINADORADMTVODEBERADECONOCERCADAUNADELASANOMALIASREALIZARAUNAPREVIAINVESTIGACION</t>
  </si>
  <si>
    <t>T136|T198|AUDITARLISTADERAYAOLGAJAIME|CADASABADOSEREVISAELREPORTEDEASISTENCIACONELSUPERVISORENDONDESETOMANPUNTOSCOMOENTRADASSALIDASFALTASETCENDONDEELCOORDINADORADMTVODEBERADECONOCERCADAUNADELASANOMALIASREALIZARAUNAPREVIAINVESTIGACION</t>
  </si>
  <si>
    <t>T137|T200|GENERARNOMINASEMANTERIORLUNES|SEENVIAUNACOMPARATIVADEQUEFUELOQUESEPAGOREALMENTELASEMANAANTERIORYAQUEPUEDENSURGIRVARIACIONESSEENVIAPORCORREOALSUPERVISOR</t>
  </si>
  <si>
    <t>T138|T201|COLABORADORMASVALIOSOVENDEDORDELMES|PARAELCOLABORADORMASVALISOSEENVIAUNAENCUESTADEFORMSALGRUPODEWHATSAPPLORETTASERVICIOSENDONDETODOSLOSCOLABORADORESDEBERANCONTESTARLOSRESULTADOSSONCHECADOSPORELSUPERVISORELCUALCONBASEENLOSRESULTADOSMENCIONARAQUIENFUEELCOLABORADORMASVALIOSOPARAELVENDEDORDELMESSEREVISAELPRESUPUESTODEMESELPREMIOESASIGNADOALQUEMEJORHAYAVENDIDODURANTEESEMESESTODEBERASERELPRIMERODECADAMES</t>
  </si>
  <si>
    <t>T139|T202|PROGRAMARFESTEJOSANIVERSARIOSCUMPLEANOS|SEREVISANCUMPLEANOSYANIVERSARIOSYSEAGENDANCADAINICIODELMES</t>
  </si>
  <si>
    <t>T140|T203|REVISIONDETAREASVARIABLESMENSUALES|SEREVISANCOSASCOMOEXTINTORESSAPICAPEDIDOSESCOLARESDESCUENTOSREVALORARCOLABORADOESPARATEMPORADAALTAENLACOMPUTADORADELCOORDINADORADMINISTARTIVOSEENCUENTRAUNDOCUMENTOLLAMADOTAREASVARIABLESMENSUALESENDONDEAPARECENESTASTAREASYELMESENQUESEDEBENREVISAR</t>
  </si>
  <si>
    <t>T141|T204.1|PROGRAMARPAGOSDELMESENCASHPLANNERRENTADPTOALEX|TODOSLOSGASTMENCIONADOSAQUISEANOTANELELCASHPLANNERCONFORMEVAYANLLEGANDOSSCONTADORIMPUESTOSIMSSISNENVIANCORREOESCUESTIONDEESTARALPENDIENTEELPAGODECFEESCADABIMESTRESEREVISASALDOSESOLICITAGSTYSEPASAALSUPERVISORYENRENTAALEXSEDEBERAIRADEPOSITARCADA15DELMES</t>
  </si>
  <si>
    <t>T142|T204.2|PROGRAMARPAGOSDELMESENCASHPLANNERHONORARIOSCONTADOROLGAJAIME|TODOSLOSGASTMENCIONADOSAQUISEANOTANELELCASHPLANNERCONFORMEVAYANLLEGANDOSSCONTADORIMPUESTOSIMSSISNENVIANCORREOESCUESTIONDEESTARALPENDIENTEELPAGODECFEESCADABIMESTRESEREVISASALDOSESOLICITAGSTYSEPASAALSUPERVISORYENRENTAALEXSEDEBERAIRADEPOSITARCADA15DELMES</t>
  </si>
  <si>
    <t>T143|T204.3|PROGRAMARPAGOSDELMESENCASHPLANNERSATJAIMEOLGA|TODOSLOSGASTMENCIONADOSAQUISEANOTANELELCASHPLANNERCONFORMEVAYANLLEGANDOSSCONTADORIMPUESTOSIMSSISNENVIANCORREOESCUESTIONDEESTARALPENDIENTEELPAGODECFEESCADABIMESTRESEREVISASALDOSESOLICITAGSTYSEPASAALSUPERVISORYENRENTAALEXSEDEBERAIRADEPOSITARCADA15DELMES</t>
  </si>
  <si>
    <t>T144|T204.4|PROGRAMARPAGOSDELMESENCASHPLANNERISNOLGAJAIME|TODOSLOSGASTMENCIONADOSAQUISEANOTANELELCASHPLANNERCONFORMEVAYANLLEGANDOSSCONTADORIMPUESTOSIMSSISNENVIANCORREOESCUESTIONDEESTARALPENDIENTEELPAGODECFEESCADABIMESTRESEREVISASALDOSESOLICITAGSTYSEPASAALSUPERVISORYENRENTAALEXSEDEBERAIRADEPOSITARCADA15DELMES</t>
  </si>
  <si>
    <t>T145|T204.5|PROGRAMARPAGOSDELMESENCASHPLANNERIMSSOLGAJAIME|TODOSLOSGASTMENCIONADOSAQUISEANOTANELELCASHPLANNERCONFORMEVAYANLLEGANDOSSCONTADORIMPUESTOSIMSSISNENVIANCORREOESCUESTIONDEESTARALPENDIENTEELPAGODECFEESCADABIMESTRESEREVISASALDOSESOLICITAGSTYSEPASAALSUPERVISORYENRENTAALEXSEDEBERAIRADEPOSITARCADA15DELMES</t>
  </si>
  <si>
    <t>T146|T205|PRESENTARCONTROLSEMANAL|REVISIONDENOMINASLISTASDEASISTENCIA</t>
  </si>
  <si>
    <t>T147|T206|REALIZARDEPOSITOSEFECTIVO|REALIZARLOSDEPOSITOSALBANCOYSOLICITARFACTURASALCONTADOR</t>
  </si>
  <si>
    <t>T148|T207|SOLICITARMOVSBANCARIOS|SELESOLICITAALSUPERVISORQUENOSCONSULTEMOVBANCARIOSELLOSSUBEALANUBE</t>
  </si>
  <si>
    <t>T149|T255|SOLICITARFACTURASOLGA|CONLOSMOVBANCARIOSSEPIDEDENUEVOFACTURA</t>
  </si>
  <si>
    <t>T150|T208|SOLICITARFACTURASJAIME|CONLOSMOVBANCARIOSSEPIDEDENUEVOFACTURA</t>
  </si>
  <si>
    <t>T151|T209|HACERNOTASDEVENTA|PASARSALDOSALASNOTASSEPARARCOPIASVERIFICARTOTALESYENVIARALCONTADOR</t>
  </si>
  <si>
    <t>T152|T209.5|PLANEARHACERNOTASDEVENTA|DESGLOSARLASNOTASDEVENTADELOSDEPOSITOS</t>
  </si>
  <si>
    <t>T153|T210|AUDITARNOTASDEVENTA|SUMARNTSDEVENTAUNAPORUNACHECANDOQUECOINCIDANYNOFALTENINGUNACANTIDADQUECOINCIDANCONLASFACTURAS</t>
  </si>
  <si>
    <t>T154|T211|PAPELERIAACONTADORESTADOCTANOTASVTAISNFACTURASPAGADAS|LLEVARLOSESTADOSDECUENTANTSVENTAISNYFACTURASPAGADASDETODOELMESSIEMPREANTESDELDIA9DECADAMES</t>
  </si>
  <si>
    <t>T155|T212|PAGOHONORARIOSMENSUAL|SELEPASAFACTURAALSUPERVISORYELSEENCARGADEREALIZARTRANSFERENCIA</t>
  </si>
  <si>
    <t>T156|T213|PAGOIMSSMENSUAL|SELEPASAFACTURAALSUPERVISORYELSEENCARGADEREALIZARTRANSFERENCIA</t>
  </si>
  <si>
    <t>T157|T214|PAGOISNMENSUAL|SESOLICITAELGSTYSELELLEVAENEFECTIVOALCONTADOR</t>
  </si>
  <si>
    <t>T158|T215|PAGOIMPUESTOSSATBIMESTRALOLGAMENSUALJAIME|SELEPASAFACTURAALSUPERVISORYELSEENCARGADEREALIZARTRANSFERENCIA</t>
  </si>
  <si>
    <t>T159|T216|REQUISICIONMENSUALSURTIDA|ELCOORDINADORTEPASARAUNFORMATOLLAMADOREQUISICIONSEDEBERACOTIZARLOSMEJORESPRODUCTOSYALOSMEJORESPRECIOSMINIMOEN3LUGARESSEPASARACOTIZACIONALSUPERVISORDESPUESDESERAUTORIZADOELGSTSEPROCEDEAREALIZARLACOMPRADEESTOSPRODUCTOS</t>
  </si>
  <si>
    <t>T160|T217|REPORTEDEARTICULOSCONBAJOMARGEN|MODOLUDEINVENTARIOSBAJAMOSUNREPORTEDEEXISTENCIASCONCENTRADASLOABRIMOSENEXCELDONDECONUNAFORMULANOSAPARCEELPORCENTAJEDEUTILIDADNODEBENDEBAJARDEL40OAPARECERENNEGATIVOS</t>
  </si>
  <si>
    <t>T161|T218|PEDIDOSCAPTURADOS|CUANDOSEREALIZAUNACOMPRAYSENOSPROPORCIONALAHOJADELPEDIDOYLASIMAGENESDELOSCALZADOSESTOSSEDANDEALTAENELSISTEMAYSEPROGRAMASULLEGADA</t>
  </si>
  <si>
    <t>T162|T219|SEGUIMIENTOAPEDIDOSPORRECIBIR|CADAMESSECHECALAPROGRAMACIONDEPEDIDOSCUALESESTANPORLLEGAROCUALESESTANYAVENCIDOSYAUNNOLLEGAN</t>
  </si>
  <si>
    <t>T163|T220|DEPURARPEDIDOSINCOMPLETOSDESPUESDEINFORMACION|DARLESEGUIMIENTOCONPROVEEDORESALOSPEDIDOSPROXIMOSAVENCERORETRASADOS</t>
  </si>
  <si>
    <t>T164|T221|ACTUALIZARINTERESESENCREDITODIRECTO|PENDIENTE</t>
  </si>
  <si>
    <t>T165|T222|AJUSTARLINEASDECREDITO|PENDIENTE</t>
  </si>
  <si>
    <t>T166|T223|ULTIMANOTAGENERALENBLANCO|ALINICIOYFINDEMESSEANOTALAULTIMANOTAGENERALQUEELCOORDDESUCTIENEENBLANCOESTOPARAEVITARQUESEPIERDADEVISTAELCONSECUTIVO</t>
  </si>
  <si>
    <t>T167|T226|PREPARARRESURTIDONIABBALS|SEREVISALOMASVENDIDOEXISTENCIASDECADACONCEPTOYSEPROGRAMAPEDIDO</t>
  </si>
  <si>
    <t>T168|T227|PREPARARRESURTIDOPERFUMESYBODYS|SEREVISALOMASVENDIDOEXISTENCIASDECADACONCEPTOYSEPROGRAMAPEDIDO</t>
  </si>
  <si>
    <t>T169|T228|PREPARARRESURTIDOBOLSASYCARTERAS|SEREVISALOMASVENDIDOEXISTENCIASDECADACONCEPTOYSEPROGRAMAPEDIDO</t>
  </si>
  <si>
    <t>T170|T229|MODIFICACIONDEPRECIOSALVENDER|VERIFICARQUENOMOFIFIQUENPRECIOSPERSONALNOAUTORIZADOLOPOMEDOSCHECARENMODULODEADMINISTRACIONDETIENDA</t>
  </si>
  <si>
    <t>T171|T230|PAGARESPAGOSDEDVYTRASPASOSARCHIVADOS|</t>
  </si>
  <si>
    <t>T172|T231|REVISIONEXTINTORESFLECHAENAREAVERDE|REVISARQUELAFLECHEESTEENELAREAVERDEDEBEDEDURARUNANO</t>
  </si>
  <si>
    <t>T173|T232|CONTEOCPUSYPANTALLASTIOPEPE|CONTARELTOTALDECPUSYPANTALLASQUEHAYENLABODEGA</t>
  </si>
  <si>
    <t>T174|T233|BONOMERCANCIACOLABORADORESLYFECANACO|NOSCOMUNICAMOSCONLOSDIRECTORESPREGUNTAMOSSISIGUENTRABAJANDOLOSMISMOSCOLABORADORESREGISTRAMOSSUSBONOYENVIAMOSFOTODELOSTICKETS</t>
  </si>
  <si>
    <t>T175|T234|PREPARARYORGANIZARREVISIONDEMERCANCIADIA19|SEDEBERACREARUNPLANPARAELINVENTARIOELCUALCONSISTEENSELECCIONARLASMARCASQUESEREVISARANESEMESELMONTOQUELETOCARAACADACOLABORADORTOTALDETRAMPASPORCOLABORADORDURACIONYORGANIZACIONDELEQUIPO</t>
  </si>
  <si>
    <t>T176|T235|ENVIARMENSAJEGUIADEREVISIONYMCIAADESCONTINUAR|SEREENVIAUNMENSAJEPREVIAMENTEYAELABORADOENDONDESEESPECIFICALOSPUNTOSAVERDURANTELAREVISION</t>
  </si>
  <si>
    <t>T177|T236|CONFUNDIRZAPATOSDIA20|ELDIA20DECADAMESDESPUESDELASERAUTORIZADALAREVISIONELCOORDADMTVOPROCEDEACONFUNDIRLOSPARESOTORGADOSACADACOLABORADOR</t>
  </si>
  <si>
    <t>T178|T237|REVISIONDEPARESCONFUNDIDOS|CUANDOELEQUIPOTERMINEDEREVISARLASMARCASASIGNADASELCOORDINADORADMINISTRATIVODEBERAVERIFICARQUESEHALLANENCONTRADOTODOSLOSCONFUNDIDOSDENOSERASILOSCOLABORADORESDEBERANDEREVISARDENUEVOESASMARCAS</t>
  </si>
  <si>
    <t>T179|T238|REIMPRIMIRETIQUETASCODIGODEBARRAERRONEAS|ALCONCLUIRLAREVISIONLOSCOLABORADORESDEBERANDEPASARTODASAQUELLASETIQUETASINCONGRUENTESDESPINTADASODESPEGADASLASCUALESELCOORDADMTVODEBERAREIMPRIMIRYREETIQUETAR</t>
  </si>
  <si>
    <t>T180|T241|REGISTRARBAJASPORDEFECTOS|ANTESDEINICIARCONLALECTURAELCOORDADMTVODEBERASOLICITARAUTORIZACIONPARADARDEBAJATODOSAQUELLOSMODELOSCONDEFECTODESPUESDESERAUTORIZADOSSEREALIZALABAJAENMODULODEINVENTARIOS</t>
  </si>
  <si>
    <t>T181|T244|REVISARLECTORESDECODIGOS|SELESOLICITARAALCOORDDESUCQUEDEJECARGANDOLOSLECTORESUNDIAANTESDELALECTURAPARAESEDIANOTENERNINGUNINCONVENIENTE</t>
  </si>
  <si>
    <t>T182|T245|REVISIONYLECTURADEINVENTARIODIA27|LALECTURADEBERASEREL27DECADAMESAHMENOSQUEESTEDIACAIGAENFINDESEMANAVIERNESSABADODOMINGO</t>
  </si>
  <si>
    <t>T183|T247|SOLICITARREGISTRARNCENDEVOLUCIONESPORDEFECTO|CUANDOTENGAMOSNOTASDECREDITOSEANOTANENELCASHPLANETPARAQUESEANDESCONTADOSENELSIGUIENTEPAGO</t>
  </si>
  <si>
    <t>T184|T248|ENVIARDEVOLUCIONESPORDEFECTOODESTRUIRLOS|DARSEGUIMIENTOCONCADAPROVEEDORYAQUENOTODOSAPLICANLOSMISMOSPROCESOSLATAREACONCISTEENENVIARODESTRUIRAQUELLOSCALZADOSQUENOSTRAIGANAGARANTIADEPENDIENDODELARESPUESTADELPROVEEDOR</t>
  </si>
  <si>
    <t>T185|T250|ENTREGADESIGUIENTECHECKLISTCOORDINADORCORTECAJA|CADAULTIMODELMESSEENTREGARAALCOORDINADORDESUCURSALIMPRESOSELNUEVOCHECKLISTDECIERREDEMESYCHECKLISTDECAJAESTOSDOCUMENTOSSEENCUENTRANENONEDRIVE</t>
  </si>
  <si>
    <t>T186|T251|GENERARPRENOMINA|SEHACEUNAESTIMACIONDELOQUESEPAGARAESASEMANACONTEMPLANDOCOMOSITODOSASISTIERANESTEFORMATOESENVIADOPORCORREOALSUPERVISORYSESOLICITAALGRUPODEWHATSAPPELMONTODELGASTO</t>
  </si>
  <si>
    <t>|T111|PONERALARMA800|</t>
  </si>
  <si>
    <t>SOLO_OPERATIVA</t>
  </si>
  <si>
    <t>DECIDIR_CONSERVAR_BAJA</t>
  </si>
  <si>
    <t>Resultado_Automatico</t>
  </si>
  <si>
    <t>Bloquea_Integracion</t>
  </si>
  <si>
    <t>S048-GATE-001</t>
  </si>
  <si>
    <t>PCT aprobado</t>
  </si>
  <si>
    <t>Paquete PCT-001 aprobado por Direccion</t>
  </si>
  <si>
    <t>NO_RECIBIDO</t>
  </si>
  <si>
    <t>Documento/paquete PCT</t>
  </si>
  <si>
    <t>No integrar propuestas no aprobadas</t>
  </si>
  <si>
    <t>S048-GATE-002</t>
  </si>
  <si>
    <t>Mapeo</t>
  </si>
  <si>
    <t>Decisiones de mapeo resueltas</t>
  </si>
  <si>
    <t>S048-GATE-003</t>
  </si>
  <si>
    <t>Respaldos</t>
  </si>
  <si>
    <t>Tres respaldos logicos disponibles</t>
  </si>
  <si>
    <t>S048_BKP_*</t>
  </si>
  <si>
    <t>Hojas veryHidden de solo lectura operativa</t>
  </si>
  <si>
    <t>S048-GATE-004</t>
  </si>
  <si>
    <t>IDs duplicados = 0</t>
  </si>
  <si>
    <t>0/0/0</t>
  </si>
  <si>
    <t>Inventario S048</t>
  </si>
  <si>
    <t>No modificar IDs automaticamente</t>
  </si>
  <si>
    <t>S048-GATE-005</t>
  </si>
  <si>
    <t>Piloto</t>
  </si>
  <si>
    <t>S047 graduado operativamente</t>
  </si>
  <si>
    <t>tblS047_GatesGraduacion</t>
  </si>
  <si>
    <t>Piloto tecnico no sustituye usuarios reales</t>
  </si>
  <si>
    <t>S048-GATE-006</t>
  </si>
  <si>
    <t>Procesos</t>
  </si>
  <si>
    <t>14 categorias/procesos disponibles</t>
  </si>
  <si>
    <t>PCT puede proponer jerarquia sin integrarla aun</t>
  </si>
  <si>
    <t>S048-GATE-007</t>
  </si>
  <si>
    <t>Macro de integracion no ejecutable</t>
  </si>
  <si>
    <t>NO_INCLUIDA</t>
  </si>
  <si>
    <t>Paquete preflight</t>
  </si>
  <si>
    <t>Este modulo prepara; no integra</t>
  </si>
  <si>
    <t>S048-GATE-008</t>
  </si>
  <si>
    <t>Autorizacion formal de Direccion</t>
  </si>
  <si>
    <t>Hoja_Respaldo</t>
  </si>
  <si>
    <t>Tabla_Respaldo</t>
  </si>
  <si>
    <t>Filas_Fuente</t>
  </si>
  <si>
    <t>Filas_Respaldo</t>
  </si>
  <si>
    <t>Archivo_Origen</t>
  </si>
  <si>
    <t>Fecha_Creacion</t>
  </si>
  <si>
    <t>S048_BKP_Canonica</t>
  </si>
  <si>
    <t>tblS048_BKP_Canonica</t>
  </si>
  <si>
    <t>SGOL v2.0 Sistema de Gestion Operativa Loretta - S048_DESARROLLO_V1.xlsm</t>
  </si>
  <si>
    <t>S048_BKP_Master</t>
  </si>
  <si>
    <t>tblS048_BKP_Master</t>
  </si>
  <si>
    <t>S048_BKP_PQ</t>
  </si>
  <si>
    <t>tblS048_BKP_PQ</t>
  </si>
  <si>
    <t>IDENTIDAD REAL S047 - 2026-08-07 16:19:23</t>
  </si>
  <si>
    <t>COMPLETADA</t>
  </si>
  <si>
    <t>Registro SGOL 2026-08-07 16:23:11</t>
  </si>
  <si>
    <t>Control actualizado: 2026-08-07 16:23:40</t>
  </si>
  <si>
    <t>Preflight no destructivo: 2026-08-07 16:23:40</t>
  </si>
  <si>
    <t>C:\Users\alexc\AppData\Local\Loretta\SGOL\Backups\SGOL v2.0 Sistema de Gestion Operativa Loretta - S048_BKP_PREDECISIONES_V1.xlsm</t>
  </si>
  <si>
    <t>Respaldo fisico predecisiones creado y verificable.</t>
  </si>
  <si>
    <t>6 de 6 controles aprobados</t>
  </si>
  <si>
    <t>Riesgo_ID</t>
  </si>
  <si>
    <t>Referencias_Operativas</t>
  </si>
  <si>
    <t>ALTO_TRAZABILIDAD</t>
  </si>
  <si>
    <t>Analisis no destructivo</t>
  </si>
  <si>
    <t>BAJO_SIN_CAMBIO_ID</t>
  </si>
  <si>
    <t>ALTO_CONFLICTO_CANONICA_REFERENCIADA</t>
  </si>
  <si>
    <t>PLAN 0/0; EJEC 1/0; OUT 0/0; GEN 8/0</t>
  </si>
  <si>
    <t>PLAN 0/0; EJEC 0/0; OUT 0/0; GEN 8/0</t>
  </si>
  <si>
    <t>PLAN 0/0; EJEC 0/0; OUT 0/0; GEN 1/0</t>
  </si>
  <si>
    <t>PLAN 1/0; EJEC 6/0; OUT 8/0; GEN 8/0</t>
  </si>
  <si>
    <t>PLAN 0/6; EJEC 0/26; OUT 0/56; GEN 0/7</t>
  </si>
  <si>
    <t>MEDIO_ALTA_NUEVA</t>
  </si>
  <si>
    <t>PLAN 0/0; EJEC 0/0; OUT 0/0; GEN 0/0</t>
  </si>
  <si>
    <t>ALTO_BAJA_CON_HISTORICO</t>
  </si>
  <si>
    <t>Estado_Aprobacion</t>
  </si>
  <si>
    <t>Aprobado_Por</t>
  </si>
  <si>
    <t>Fecha_Aprobacion</t>
  </si>
  <si>
    <t>ID_Salida</t>
  </si>
  <si>
    <t>Fuente_Salida</t>
  </si>
  <si>
    <t>Estado_Simulacion</t>
  </si>
  <si>
    <t>1 de 7 identidades reales</t>
  </si>
  <si>
    <t>1 de 7 capacitaciones</t>
  </si>
  <si>
    <t>3 respaldos logicos + respaldo fisico</t>
  </si>
  <si>
    <t>1 de 7 identidades; 1 de 7 capacitaciones; 6 de 6 distribucion</t>
  </si>
  <si>
    <t>Recomendacion_Tecnica</t>
  </si>
  <si>
    <t>COINCIDENCIA_TAREA_ID_DISTINTO</t>
  </si>
  <si>
    <t>SGOL S048 - Respaldo logico prepolitica V4</t>
  </si>
  <si>
    <t>No editar. Base de rollback de decisiones de staging.</t>
  </si>
  <si>
    <t>Stage_Decision_Direccion</t>
  </si>
  <si>
    <t>Stage_ID_Oficial_Aprobado</t>
  </si>
  <si>
    <t>Stage_Macroproceso_Aprobado</t>
  </si>
  <si>
    <t>Stage_Proceso_Aprobado</t>
  </si>
  <si>
    <t>Stage_Subproceso_Aprobado</t>
  </si>
  <si>
    <t>Stage_Estado_Aprobacion</t>
  </si>
  <si>
    <t>Stage_Aprobado_Por</t>
  </si>
  <si>
    <t>Stage_Fecha_Aprobacion</t>
  </si>
  <si>
    <t>Stage_Fuente_PCT</t>
  </si>
  <si>
    <t>Stage_Observaciones_Direccion</t>
  </si>
  <si>
    <t>Map_Decision_Direccion</t>
  </si>
  <si>
    <t>Map_Observaciones_Direccion</t>
  </si>
  <si>
    <t>Impact_Decision_Direccion</t>
  </si>
  <si>
    <t>Impact_Observaciones</t>
  </si>
  <si>
    <t>CONSERVAR_OPERATIVA</t>
  </si>
  <si>
    <t>Politica S048-ID-001: conservar ID operativo T002 como principal; mantener ID canonico T001 como equivalencia. Renumeracion descriptiva/ISO diferida a preproduccion.</t>
  </si>
  <si>
    <t>Politica S048-ID-001: conservar ID operativo T003 como principal; mantener ID canonico T002 como equivalencia. Renumeracion descriptiva/ISO diferida a preproduccion.</t>
  </si>
  <si>
    <t>Politica S048-ID-001: conservar ID operativo T004 como principal; mantener ID canonico T003 como equivalencia. Renumeracion descriptiva/ISO diferida a preproduccion.</t>
  </si>
  <si>
    <t>Politica S048-ID-001: conservar ID operativo T006.1 como principal; mantener ID canonico T004 como equivalencia. Renumeracion descriptiva/ISO diferida a preproduccion.</t>
  </si>
  <si>
    <t>Politica S048-ID-001: conservar ID operativo T006.2 como principal; mantener ID canonico T005 como equivalencia. Renumeracion descriptiva/ISO diferida a preproduccion.</t>
  </si>
  <si>
    <t>Politica S048-ID-001: conservar ID operativo T006.3 como principal; mantener ID canonico T006 como equivalencia. Renumeracion descriptiva/ISO diferida a preproduccion.</t>
  </si>
  <si>
    <t>SIN_CAMBIO</t>
  </si>
  <si>
    <t>Aprobacion automatica segura: misma tarea y mismo ID. Sin cambio de identificador.</t>
  </si>
  <si>
    <t>Politica S048-ID-001: conservar ID operativo T011 como principal; mantener ID canonico T010 como equivalencia. Renumeracion descriptiva/ISO diferida a preproduccion.</t>
  </si>
  <si>
    <t>Politica S048-ID-001: conservar ID operativo T012 como principal; mantener ID canonico T011 como equivalencia. Renumeracion descriptiva/ISO diferida a preproduccion.</t>
  </si>
  <si>
    <t>Politica S048-ID-001: conservar ID operativo T018 como principal; mantener ID canonico T012 como equivalencia. Renumeracion descriptiva/ISO diferida a preproduccion.</t>
  </si>
  <si>
    <t>Politica S048-ID-001: conservar ID operativo T020 como principal; mantener ID canonico T013 como equivalencia. Renumeracion descriptiva/ISO diferida a preproduccion.</t>
  </si>
  <si>
    <t>Politica S048-ID-001: conservar ID operativo T022 como principal; mantener ID canonico T014 como equivalencia. Renumeracion descriptiva/ISO diferida a preproduccion.</t>
  </si>
  <si>
    <t>Politica S048-ID-001: conservar ID operativo T023 como principal; mantener ID canonico T015 como equivalencia. Renumeracion descriptiva/ISO diferida a preproduccion.</t>
  </si>
  <si>
    <t>Politica S048-ID-001: conservar ID operativo T024 como principal; mantener ID canonico T016 como equivalencia. Renumeracion descriptiva/ISO diferida a preproduccion.</t>
  </si>
  <si>
    <t>Politica S048-ID-001: conservar ID operativo T028 como principal; mantener ID canonico T017 como equivalencia. Renumeracion descriptiva/ISO diferida a preproduccion.</t>
  </si>
  <si>
    <t>Politica S048-ID-001: conservar ID operativo T029 como principal; mantener ID canonico T018 como equivalencia. Renumeracion descriptiva/ISO diferida a preproduccion.</t>
  </si>
  <si>
    <t>Politica S048-ID-001: conservar ID operativo T030 como principal; mantener ID canonico T019 como equivalencia. Renumeracion descriptiva/ISO diferida a preproduccion.</t>
  </si>
  <si>
    <t>Politica S048-ID-001: conservar ID operativo T033 como principal; mantener ID canonico T020 como equivalencia. Renumeracion descriptiva/ISO diferida a preproduccion.</t>
  </si>
  <si>
    <t>Politica S048-ID-001: conservar ID operativo T035 como principal; mantener ID canonico T021 como equivalencia. Renumeracion descriptiva/ISO diferida a preproduccion.</t>
  </si>
  <si>
    <t>Politica S048-ID-001: conservar ID operativo T036 como principal; mantener ID canonico T023 como equivalencia. Renumeracion descriptiva/ISO diferida a preproduccion.</t>
  </si>
  <si>
    <t>Politica S048-ID-001: conservar ID operativo T037 como principal; mantener ID canonico T025 como equivalencia. Renumeracion descriptiva/ISO diferida a preproduccion.</t>
  </si>
  <si>
    <t>Politica S048-ID-001: conservar ID operativo T038 como principal; mantener ID canonico T027 como equivalencia. Renumeracion descriptiva/ISO diferida a preproduccion.</t>
  </si>
  <si>
    <t>Politica S048-ID-001: conservar ID operativo T039 como principal; mantener ID canonico T029 como equivalencia. Renumeracion descriptiva/ISO diferida a preproduccion.</t>
  </si>
  <si>
    <t>Politica S048-ID-001: conservar ID operativo T040 como principal; mantener ID canonico T030 como equivalencia. Renumeracion descriptiva/ISO diferida a preproduccion.</t>
  </si>
  <si>
    <t>Politica S048-ID-001: conservar ID operativo T041 como principal; mantener ID canonico T031 como equivalencia. Renumeracion descriptiva/ISO diferida a preproduccion.</t>
  </si>
  <si>
    <t>Politica S048-ID-001: conservar ID operativo T042 como principal; mantener ID canonico T032 como equivalencia. Renumeracion descriptiva/ISO diferida a preproduccion.</t>
  </si>
  <si>
    <t>Politica S048-ID-001: conservar ID operativo T043 como principal; mantener ID canonico T033 como equivalencia. Renumeracion descriptiva/ISO diferida a preproduccion.</t>
  </si>
  <si>
    <t>Politica S048-ID-001: conservar ID operativo T044 como principal; mantener ID canonico T034 como equivalencia. Renumeracion descriptiva/ISO diferida a preproduccion.</t>
  </si>
  <si>
    <t>Politica S048-ID-001: conservar ID operativo T045 como principal; mantener ID canonico T035 como equivalencia. Renumeracion descriptiva/ISO diferida a preproduccion.</t>
  </si>
  <si>
    <t>Politica S048-ID-001: conservar ID operativo T046 como principal; mantener ID canonico T036 como equivalencia. Renumeracion descriptiva/ISO diferida a preproduccion.</t>
  </si>
  <si>
    <t>Politica S048-ID-001: conservar ID operativo T252 como principal; mantener ID canonico T037 como equivalencia. Renumeracion descriptiva/ISO diferida a preproduccion.</t>
  </si>
  <si>
    <t>Politica S048-ID-001: conservar ID operativo T047 como principal; mantener ID canonico T038 como equivalencia. Renumeracion descriptiva/ISO diferida a preproduccion.</t>
  </si>
  <si>
    <t>Politica S048-ID-001: conservar ID operativo T048 como principal; mantener ID canonico T039 como equivalencia. Renumeracion descriptiva/ISO diferida a preproduccion.</t>
  </si>
  <si>
    <t>Politica S048-ID-001: conservar ID operativo T050 como principal; mantener ID canonico T040 como equivalencia. Renumeracion descriptiva/ISO diferida a preproduccion.</t>
  </si>
  <si>
    <t>Politica S048-ID-001: conservar ID operativo T051 como principal; mantener ID canonico T041 como equivalencia. Renumeracion descriptiva/ISO diferida a preproduccion.</t>
  </si>
  <si>
    <t>Politica S048-ID-001: conservar ID operativo T052 como principal; mantener ID canonico T042 como equivalencia. Renumeracion descriptiva/ISO diferida a preproduccion.</t>
  </si>
  <si>
    <t>Politica S048-ID-001: conservar ID operativo T053 como principal; mantener ID canonico T043 como equivalencia. Renumeracion descriptiva/ISO diferida a preproduccion.</t>
  </si>
  <si>
    <t>Politica S048-ID-001: conservar ID operativo T054 como principal; mantener ID canonico T044 como equivalencia. Renumeracion descriptiva/ISO diferida a preproduccion.</t>
  </si>
  <si>
    <t>Politica S048-ID-001: conservar ID operativo T055 como principal; mantener ID canonico T045 como equivalencia. Renumeracion descriptiva/ISO diferida a preproduccion.</t>
  </si>
  <si>
    <t>Politica S048-ID-001: conservar ID operativo T056 como principal; mantener ID canonico T046 como equivalencia. Renumeracion descriptiva/ISO diferida a preproduccion.</t>
  </si>
  <si>
    <t>Politica S048-ID-001: conservar ID operativo T057 como principal; mantener ID canonico T047 como equivalencia. Renumeracion descriptiva/ISO diferida a preproduccion.</t>
  </si>
  <si>
    <t>Politica S048-ID-001: conservar ID operativo T058 como principal; mantener ID canonico T048 como equivalencia. Renumeracion descriptiva/ISO diferida a preproduccion.</t>
  </si>
  <si>
    <t>Politica S048-ID-001: conservar ID operativo T059 como principal; mantener ID canonico T049 como equivalencia. Renumeracion descriptiva/ISO diferida a preproduccion.</t>
  </si>
  <si>
    <t>Politica S048-ID-001: conservar ID operativo T060 como principal; mantener ID canonico T050 como equivalencia. Renumeracion descriptiva/ISO diferida a preproduccion.</t>
  </si>
  <si>
    <t>Politica S048-ID-001: conservar ID operativo T062 como principal; mantener ID canonico T051 como equivalencia. Renumeracion descriptiva/ISO diferida a preproduccion.</t>
  </si>
  <si>
    <t>Politica S048-ID-001: conservar ID operativo T063 como principal; mantener ID canonico T052 como equivalencia. Renumeracion descriptiva/ISO diferida a preproduccion.</t>
  </si>
  <si>
    <t>Politica S048-ID-001: conservar ID operativo T065 como principal; mantener ID canonico T053 como equivalencia. Renumeracion descriptiva/ISO diferida a preproduccion.</t>
  </si>
  <si>
    <t>Politica S048-ID-001: conservar ID operativo T066 como principal; mantener ID canonico T054 como equivalencia. Renumeracion descriptiva/ISO diferida a preproduccion.</t>
  </si>
  <si>
    <t>Politica S048-ID-001: conservar ID operativo T067 como principal; mantener ID canonico T055 como equivalencia. Renumeracion descriptiva/ISO diferida a preproduccion.</t>
  </si>
  <si>
    <t>Politica S048-ID-001: conservar ID operativo T068 como principal; mantener ID canonico T056 como equivalencia. Renumeracion descriptiva/ISO diferida a preproduccion.</t>
  </si>
  <si>
    <t>Politica S048-ID-001: conservar ID operativo T069 como principal; mantener ID canonico T057 como equivalencia. Renumeracion descriptiva/ISO diferida a preproduccion.</t>
  </si>
  <si>
    <t>Politica S048-ID-001: conservar ID operativo T070 como principal; mantener ID canonico T058 como equivalencia. Renumeracion descriptiva/ISO diferida a preproduccion.</t>
  </si>
  <si>
    <t>Politica S048-ID-001: conservar ID operativo T071 como principal; mantener ID canonico T059 como equivalencia. Renumeracion descriptiva/ISO diferida a preproduccion.</t>
  </si>
  <si>
    <t>Politica S048-ID-001: conservar ID operativo T072 como principal; mantener ID canonico T060 como equivalencia. Renumeracion descriptiva/ISO diferida a preproduccion.</t>
  </si>
  <si>
    <t>Politica S048-ID-001: conservar ID operativo T073 como principal; mantener ID canonico T061 como equivalencia. Renumeracion descriptiva/ISO diferida a preproduccion.</t>
  </si>
  <si>
    <t>Politica S048-ID-001: conservar ID operativo T074 como principal; mantener ID canonico T062 como equivalencia. Renumeracion descriptiva/ISO diferida a preproduccion.</t>
  </si>
  <si>
    <t>Politica S048-ID-001: conservar ID operativo T075 como principal; mantener ID canonico T063 como equivalencia. Renumeracion descriptiva/ISO diferida a preproduccion.</t>
  </si>
  <si>
    <t>Politica S048-ID-001: conservar ID operativo T076 como principal; mantener ID canonico T064 como equivalencia. Renumeracion descriptiva/ISO diferida a preproduccion.</t>
  </si>
  <si>
    <t>Politica S048-ID-001: conservar ID operativo T077 como principal; mantener ID canonico T065 como equivalencia. Renumeracion descriptiva/ISO diferida a preproduccion.</t>
  </si>
  <si>
    <t>Politica S048-ID-001: conservar ID operativo T078 como principal; mantener ID canonico T066 como equivalencia. Renumeracion descriptiva/ISO diferida a preproduccion.</t>
  </si>
  <si>
    <t>Politica S048-ID-001: conservar ID operativo T079 como principal; mantener ID canonico T067 como equivalencia. Renumeracion descriptiva/ISO diferida a preproduccion.</t>
  </si>
  <si>
    <t>Politica S048-ID-001: conservar ID operativo T080 como principal; mantener ID canonico T068 como equivalencia. Renumeracion descriptiva/ISO diferida a preproduccion.</t>
  </si>
  <si>
    <t>Politica S048-ID-001: conservar ID operativo T082 como principal; mantener ID canonico T069 como equivalencia. Renumeracion descriptiva/ISO diferida a preproduccion.</t>
  </si>
  <si>
    <t>Politica S048-ID-001: conservar ID operativo T083 como principal; mantener ID canonico T070 como equivalencia. Renumeracion descriptiva/ISO diferida a preproduccion.</t>
  </si>
  <si>
    <t>Politica S048-ID-001: conservar ID operativo T084 como principal; mantener ID canonico T071 como equivalencia. Renumeracion descriptiva/ISO diferida a preproduccion.</t>
  </si>
  <si>
    <t>Politica S048-ID-001: conservar ID operativo T085 como principal; mantener ID canonico T072 como equivalencia. Renumeracion descriptiva/ISO diferida a preproduccion.</t>
  </si>
  <si>
    <t>Politica S048-ID-001: conservar ID operativo T091 como principal; mantener ID canonico T073 como equivalencia. Renumeracion descriptiva/ISO diferida a preproduccion.</t>
  </si>
  <si>
    <t>Politica S048-ID-001: conservar ID operativo T092 como principal; mantener ID canonico T074 como equivalencia. Renumeracion descriptiva/ISO diferida a preproduccion.</t>
  </si>
  <si>
    <t>Politica S048-ID-001: conservar ID operativo T093 como principal; mantener ID canonico T075 como equivalencia. Renumeracion descriptiva/ISO diferida a preproduccion.</t>
  </si>
  <si>
    <t>Politica S048-ID-001: conservar ID operativo T094 como principal; mantener ID canonico T076 como equivalencia. Renumeracion descriptiva/ISO diferida a preproduccion.</t>
  </si>
  <si>
    <t>Politica S048-ID-001: conservar ID operativo T095 como principal; mantener ID canonico T077 como equivalencia. Renumeracion descriptiva/ISO diferida a preproduccion.</t>
  </si>
  <si>
    <t>Politica S048-ID-001: conservar ID operativo T096 como principal; mantener ID canonico T078 como equivalencia. Renumeracion descriptiva/ISO diferida a preproduccion.</t>
  </si>
  <si>
    <t>Politica S048-ID-001: conservar ID operativo T097 como principal; mantener ID canonico T079 como equivalencia. Renumeracion descriptiva/ISO diferida a preproduccion.</t>
  </si>
  <si>
    <t>Politica S048-ID-001: conservar ID operativo T098 como principal; mantener ID canonico T080 como equivalencia. Renumeracion descriptiva/ISO diferida a preproduccion.</t>
  </si>
  <si>
    <t>Politica S048-ID-001: conservar ID operativo T099 como principal; mantener ID canonico T081 como equivalencia. Renumeracion descriptiva/ISO diferida a preproduccion.</t>
  </si>
  <si>
    <t>Politica S048-ID-001: conservar ID operativo T100 como principal; mantener ID canonico T082 como equivalencia. Renumeracion descriptiva/ISO diferida a preproduccion.</t>
  </si>
  <si>
    <t>Politica S048-ID-001: conservar ID operativo T101 como principal; mantener ID canonico T083 como equivalencia. Renumeracion descriptiva/ISO diferida a preproduccion.</t>
  </si>
  <si>
    <t>Politica S048-ID-001: conservar ID operativo T102 como principal; mantener ID canonico T084 como equivalencia. Renumeracion descriptiva/ISO diferida a preproduccion.</t>
  </si>
  <si>
    <t>Politica S048-ID-001: conservar ID operativo T103 como principal; mantener ID canonico T085 como equivalencia. Renumeracion descriptiva/ISO diferida a preproduccion.</t>
  </si>
  <si>
    <t>Politica S048-ID-001: conservar ID operativo T104 como principal; mantener ID canonico T086 como equivalencia. Renumeracion descriptiva/ISO diferida a preproduccion.</t>
  </si>
  <si>
    <t>Politica S048-ID-001: conservar ID operativo T105 como principal; mantener ID canonico T087 como equivalencia. Renumeracion descriptiva/ISO diferida a preproduccion.</t>
  </si>
  <si>
    <t>Politica S048-ID-001: conservar ID operativo T106 como principal; mantener ID canonico T088 como equivalencia. Renumeracion descriptiva/ISO diferida a preproduccion.</t>
  </si>
  <si>
    <t>Politica S048-ID-001: conservar ID operativo T109 como principal; mantener ID canonico T089 como equivalencia. Renumeracion descriptiva/ISO diferida a preproduccion.</t>
  </si>
  <si>
    <t>Politica S048-ID-001: conservar ID operativo T117 como principal; mantener ID canonico T091 como equivalencia. Renumeracion descriptiva/ISO diferida a preproduccion.</t>
  </si>
  <si>
    <t>Politica S048-ID-001: conservar ID operativo T123 como principal; mantener ID canonico T092 como equivalencia. Renumeracion descriptiva/ISO diferida a preproduccion.</t>
  </si>
  <si>
    <t>Politica S048-ID-001: conservar ID operativo T124 como principal; mantener ID canonico T093 como equivalencia. Renumeracion descriptiva/ISO diferida a preproduccion.</t>
  </si>
  <si>
    <t>Politica S048-ID-001: conservar ID operativo T125 como principal; mantener ID canonico T094 como equivalencia. Renumeracion descriptiva/ISO diferida a preproduccion.</t>
  </si>
  <si>
    <t>Politica S048-ID-001: conservar ID operativo T126 como principal; mantener ID canonico T095 como equivalencia. Renumeracion descriptiva/ISO diferida a preproduccion.</t>
  </si>
  <si>
    <t>Politica S048-ID-001: conservar ID operativo T127 como principal; mantener ID canonico T096 como equivalencia. Renumeracion descriptiva/ISO diferida a preproduccion.</t>
  </si>
  <si>
    <t>Politica S048-ID-001: conservar ID operativo T128 como principal; mantener ID canonico T097 como equivalencia. Renumeracion descriptiva/ISO diferida a preproduccion.</t>
  </si>
  <si>
    <t>Politica S048-ID-001: conservar ID operativo T130 como principal; mantener ID canonico T098 como equivalencia. Renumeracion descriptiva/ISO diferida a preproduccion.</t>
  </si>
  <si>
    <t>Politica S048-ID-001: conservar ID operativo T134 como principal; mantener ID canonico T099 como equivalencia. Renumeracion descriptiva/ISO diferida a preproduccion.</t>
  </si>
  <si>
    <t>Politica S048-ID-001: conservar ID operativo T135 como principal; mantener ID canonico T100 como equivalencia. Renumeracion descriptiva/ISO diferida a preproduccion.</t>
  </si>
  <si>
    <t>Politica S048-ID-001: conservar ID operativo T136 como principal; mantener ID canonico T101 como equivalencia. Renumeracion descriptiva/ISO diferida a preproduccion.</t>
  </si>
  <si>
    <t>Politica S048-ID-001: conservar ID operativo T142 como principal; mantener ID canonico T102 como equivalencia. Renumeracion descriptiva/ISO diferida a preproduccion.</t>
  </si>
  <si>
    <t>Politica S048-ID-001: conservar ID operativo T146 como principal; mantener ID canonico T103 como equivalencia. Renumeracion descriptiva/ISO diferida a preproduccion.</t>
  </si>
  <si>
    <t>Politica S048-ID-001: conservar ID operativo T150 como principal; mantener ID canonico T104 como equivalencia. Renumeracion descriptiva/ISO diferida a preproduccion.</t>
  </si>
  <si>
    <t>Politica S048-ID-001: conservar ID operativo T151 como principal; mantener ID canonico T105 como equivalencia. Renumeracion descriptiva/ISO diferida a preproduccion.</t>
  </si>
  <si>
    <t>Politica S048-ID-001: conservar ID operativo T156 como principal; mantener ID canonico T106 como equivalencia. Renumeracion descriptiva/ISO diferida a preproduccion.</t>
  </si>
  <si>
    <t>Politica S048-ID-001: conservar ID operativo T158 como principal; mantener ID canonico T107 como equivalencia. Renumeracion descriptiva/ISO diferida a preproduccion.</t>
  </si>
  <si>
    <t>Politica S048-ID-001: conservar ID operativo T160 como principal; mantener ID canonico T108 como equivalencia. Renumeracion descriptiva/ISO diferida a preproduccion.</t>
  </si>
  <si>
    <t>Politica S048-ID-001: conservar ID operativo T165 como principal; mantener ID canonico T109 como equivalencia. Renumeracion descriptiva/ISO diferida a preproduccion.</t>
  </si>
  <si>
    <t>Politica S048-ID-001: conservar ID operativo T170 como principal; mantener ID canonico T110 como equivalencia. Renumeracion descriptiva/ISO diferida a preproduccion.</t>
  </si>
  <si>
    <t>Politica S048-ID-001: conservar ID operativo T172 como principal; mantener ID canonico T111 como equivalencia. Renumeracion descriptiva/ISO diferida a preproduccion.</t>
  </si>
  <si>
    <t>Politica S048-ID-001: conservar ID operativo T175 como principal; mantener ID canonico T112 como equivalencia. Renumeracion descriptiva/ISO diferida a preproduccion.</t>
  </si>
  <si>
    <t>Politica S048-ID-001: conservar ID operativo T176 como principal; mantener ID canonico T113 como equivalencia. Renumeracion descriptiva/ISO diferida a preproduccion.</t>
  </si>
  <si>
    <t>Politica S048-ID-001: conservar ID operativo T177 como principal; mantener ID canonico T114 como equivalencia. Renumeracion descriptiva/ISO diferida a preproduccion.</t>
  </si>
  <si>
    <t>Politica S048-ID-001: conservar ID operativo T178 como principal; mantener ID canonico T115 como equivalencia. Renumeracion descriptiva/ISO diferida a preproduccion.</t>
  </si>
  <si>
    <t>Politica S048-ID-001: conservar ID operativo T179 como principal; mantener ID canonico T116 como equivalencia. Renumeracion descriptiva/ISO diferida a preproduccion.</t>
  </si>
  <si>
    <t>Politica S048-ID-001: conservar ID operativo T180 como principal; mantener ID canonico T117 como equivalencia. Renumeracion descriptiva/ISO diferida a preproduccion.</t>
  </si>
  <si>
    <t>Politica S048-ID-001: conservar ID operativo T182 como principal; mantener ID canonico T118 como equivalencia. Renumeracion descriptiva/ISO diferida a preproduccion.</t>
  </si>
  <si>
    <t>Politica S048-ID-001: conservar ID operativo T183 como principal; mantener ID canonico T119 como equivalencia. Renumeracion descriptiva/ISO diferida a preproduccion.</t>
  </si>
  <si>
    <t>Politica S048-ID-001: conservar ID operativo T184 como principal; mantener ID canonico T120 como equivalencia. Renumeracion descriptiva/ISO diferida a preproduccion.</t>
  </si>
  <si>
    <t>Politica S048-ID-001: conservar ID operativo T185 como principal; mantener ID canonico T121 como equivalencia. Renumeracion descriptiva/ISO diferida a preproduccion.</t>
  </si>
  <si>
    <t>Politica S048-ID-001: conservar ID operativo T186 como principal; mantener ID canonico T122 como equivalencia. Renumeracion descriptiva/ISO diferida a preproduccion.</t>
  </si>
  <si>
    <t>Politica S048-ID-001: conservar ID operativo T187 como principal; mantener ID canonico T123 como equivalencia. Renumeracion descriptiva/ISO diferida a preproduccion.</t>
  </si>
  <si>
    <t>Politica S048-ID-001: conservar ID operativo T188 como principal; mantener ID canonico T124 como equivalencia. Renumeracion descriptiva/ISO diferida a preproduccion.</t>
  </si>
  <si>
    <t>Politica S048-ID-001: conservar ID operativo T189 como principal; mantener ID canonico T125 como equivalencia. Renumeracion descriptiva/ISO diferida a preproduccion.</t>
  </si>
  <si>
    <t>Politica S048-ID-001: conservar ID operativo T190 como principal; mantener ID canonico T126 como equivalencia. Renumeracion descriptiva/ISO diferida a preproduccion.</t>
  </si>
  <si>
    <t>Politica S048-ID-001: conservar ID operativo T191 como principal; mantener ID canonico T127 como equivalencia. Renumeracion descriptiva/ISO diferida a preproduccion.</t>
  </si>
  <si>
    <t>Politica S048-ID-001: conservar ID operativo T192 como principal; mantener ID canonico T128 como equivalencia. Renumeracion descriptiva/ISO diferida a preproduccion.</t>
  </si>
  <si>
    <t>Politica S048-ID-001: conservar ID operativo T193 como principal; mantener ID canonico T129 como equivalencia. Renumeracion descriptiva/ISO diferida a preproduccion.</t>
  </si>
  <si>
    <t>Politica S048-ID-001: conservar ID operativo T194 como principal; mantener ID canonico T130 como equivalencia. Renumeracion descriptiva/ISO diferida a preproduccion.</t>
  </si>
  <si>
    <t>Politica S048-ID-001: conservar ID operativo T195 como principal; mantener ID canonico T131 como equivalencia. Renumeracion descriptiva/ISO diferida a preproduccion.</t>
  </si>
  <si>
    <t>Politica S048-ID-001: conservar ID operativo T253 como principal; mantener ID canonico T132 como equivalencia. Renumeracion descriptiva/ISO diferida a preproduccion.</t>
  </si>
  <si>
    <t>Politica S048-ID-001: conservar ID operativo T196 como principal; mantener ID canonico T133 como equivalencia. Renumeracion descriptiva/ISO diferida a preproduccion.</t>
  </si>
  <si>
    <t>Politica S048-ID-001: conservar ID operativo T197 como principal; mantener ID canonico T134 como equivalencia. Renumeracion descriptiva/ISO diferida a preproduccion.</t>
  </si>
  <si>
    <t>Politica S048-ID-001: conservar ID operativo T254 como principal; mantener ID canonico T135 como equivalencia. Renumeracion descriptiva/ISO diferida a preproduccion.</t>
  </si>
  <si>
    <t>Politica S048-ID-001: conservar ID operativo T198 como principal; mantener ID canonico T136 como equivalencia. Renumeracion descriptiva/ISO diferida a preproduccion.</t>
  </si>
  <si>
    <t>Politica S048-ID-001: conservar ID operativo T200 como principal; mantener ID canonico T137 como equivalencia. Renumeracion descriptiva/ISO diferida a preproduccion.</t>
  </si>
  <si>
    <t>Politica S048-ID-001: conservar ID operativo T201 como principal; mantener ID canonico T138 como equivalencia. Renumeracion descriptiva/ISO diferida a preproduccion.</t>
  </si>
  <si>
    <t>Politica S048-ID-001: conservar ID operativo T202 como principal; mantener ID canonico T139 como equivalencia. Renumeracion descriptiva/ISO diferida a preproduccion.</t>
  </si>
  <si>
    <t>Politica S048-ID-001: conservar ID operativo T203 como principal; mantener ID canonico T140 como equivalencia. Renumeracion descriptiva/ISO diferida a preproduccion.</t>
  </si>
  <si>
    <t>Politica S048-ID-001: conservar ID operativo T204.1 como principal; mantener ID canonico T141 como equivalencia. Renumeracion descriptiva/ISO diferida a preproduccion.</t>
  </si>
  <si>
    <t>Politica S048-ID-001: conservar ID operativo T204.2 como principal; mantener ID canonico T142 como equivalencia. Renumeracion descriptiva/ISO diferida a preproduccion.</t>
  </si>
  <si>
    <t>Politica S048-ID-001: conservar ID operativo T204.3 como principal; mantener ID canonico T143 como equivalencia. Renumeracion descriptiva/ISO diferida a preproduccion.</t>
  </si>
  <si>
    <t>Politica S048-ID-001: conservar ID operativo T204.4 como principal; mantener ID canonico T144 como equivalencia. Renumeracion descriptiva/ISO diferida a preproduccion.</t>
  </si>
  <si>
    <t>Politica S048-ID-001: conservar ID operativo T204.5 como principal; mantener ID canonico T145 como equivalencia. Renumeracion descriptiva/ISO diferida a preproduccion.</t>
  </si>
  <si>
    <t>Politica S048-ID-001: conservar ID operativo T205 como principal; mantener ID canonico T146 como equivalencia. Renumeracion descriptiva/ISO diferida a preproduccion.</t>
  </si>
  <si>
    <t>Politica S048-ID-001: conservar ID operativo T206 como principal; mantener ID canonico T147 como equivalencia. Renumeracion descriptiva/ISO diferida a preproduccion.</t>
  </si>
  <si>
    <t>Politica S048-ID-001: conservar ID operativo T207 como principal; mantener ID canonico T148 como equivalencia. Renumeracion descriptiva/ISO diferida a preproduccion.</t>
  </si>
  <si>
    <t>Politica S048-ID-001: conservar ID operativo T255 como principal; mantener ID canonico T149 como equivalencia. Renumeracion descriptiva/ISO diferida a preproduccion.</t>
  </si>
  <si>
    <t>Politica S048-ID-001: conservar ID operativo T208 como principal; mantener ID canonico T150 como equivalencia. Renumeracion descriptiva/ISO diferida a preproduccion.</t>
  </si>
  <si>
    <t>Politica S048-ID-001: conservar ID operativo T209 como principal; mantener ID canonico T151 como equivalencia. Renumeracion descriptiva/ISO diferida a preproduccion.</t>
  </si>
  <si>
    <t>Politica S048-ID-001: conservar ID operativo T209.5 como principal; mantener ID canonico T152 como equivalencia. Renumeracion descriptiva/ISO diferida a preproduccion.</t>
  </si>
  <si>
    <t>Politica S048-ID-001: conservar ID operativo T210 como principal; mantener ID canonico T153 como equivalencia. Renumeracion descriptiva/ISO diferida a preproduccion.</t>
  </si>
  <si>
    <t>Politica S048-ID-001: conservar ID operativo T211 como principal; mantener ID canonico T154 como equivalencia. Renumeracion descriptiva/ISO diferida a preproduccion.</t>
  </si>
  <si>
    <t>Politica S048-ID-001: conservar ID operativo T212 como principal; mantener ID canonico T155 como equivalencia. Renumeracion descriptiva/ISO diferida a preproduccion.</t>
  </si>
  <si>
    <t>Politica S048-ID-001: conservar ID operativo T213 como principal; mantener ID canonico T156 como equivalencia. Renumeracion descriptiva/ISO diferida a preproduccion.</t>
  </si>
  <si>
    <t>Politica S048-ID-001: conservar ID operativo T214 como principal; mantener ID canonico T157 como equivalencia. Renumeracion descriptiva/ISO diferida a preproduccion.</t>
  </si>
  <si>
    <t>Politica S048-ID-001: conservar ID operativo T215 como principal; mantener ID canonico T158 como equivalencia. Renumeracion descriptiva/ISO diferida a preproduccion.</t>
  </si>
  <si>
    <t>Politica S048-ID-001: conservar ID operativo T216 como principal; mantener ID canonico T159 como equivalencia. Renumeracion descriptiva/ISO diferida a preproduccion.</t>
  </si>
  <si>
    <t>Politica S048-ID-001: conservar ID operativo T217 como principal; mantener ID canonico T160 como equivalencia. Renumeracion descriptiva/ISO diferida a preproduccion.</t>
  </si>
  <si>
    <t>Politica S048-ID-001: conservar ID operativo T218 como principal; mantener ID canonico T161 como equivalencia. Renumeracion descriptiva/ISO diferida a preproduccion.</t>
  </si>
  <si>
    <t>Politica S048-ID-001: conservar ID operativo T219 como principal; mantener ID canonico T162 como equivalencia. Renumeracion descriptiva/ISO diferida a preproduccion.</t>
  </si>
  <si>
    <t>Politica S048-ID-001: conservar ID operativo T220 como principal; mantener ID canonico T163 como equivalencia. Renumeracion descriptiva/ISO diferida a preproduccion.</t>
  </si>
  <si>
    <t>Politica S048-ID-001: conservar ID operativo T221 como principal; mantener ID canonico T164 como equivalencia. Renumeracion descriptiva/ISO diferida a preproduccion.</t>
  </si>
  <si>
    <t>Politica S048-ID-001: conservar ID operativo T222 como principal; mantener ID canonico T165 como equivalencia. Renumeracion descriptiva/ISO diferida a preproduccion.</t>
  </si>
  <si>
    <t>Politica S048-ID-001: conservar ID operativo T223 como principal; mantener ID canonico T166 como equivalencia. Renumeracion descriptiva/ISO diferida a preproduccion.</t>
  </si>
  <si>
    <t>Politica S048-ID-001: conservar ID operativo T226 como principal; mantener ID canonico T167 como equivalencia. Renumeracion descriptiva/ISO diferida a preproduccion.</t>
  </si>
  <si>
    <t>Politica S048-ID-001: conservar ID operativo T227 como principal; mantener ID canonico T168 como equivalencia. Renumeracion descriptiva/ISO diferida a preproduccion.</t>
  </si>
  <si>
    <t>Politica S048-ID-001: conservar ID operativo T228 como principal; mantener ID canonico T169 como equivalencia. Renumeracion descriptiva/ISO diferida a preproduccion.</t>
  </si>
  <si>
    <t>Politica S048-ID-001: conservar ID operativo T229 como principal; mantener ID canonico T170 como equivalencia. Renumeracion descriptiva/ISO diferida a preproduccion.</t>
  </si>
  <si>
    <t>Politica S048-ID-001: conservar ID operativo T230 como principal; mantener ID canonico T171 como equivalencia. Renumeracion descriptiva/ISO diferida a preproduccion.</t>
  </si>
  <si>
    <t>Politica S048-ID-001: conservar ID operativo T231 como principal; mantener ID canonico T172 como equivalencia. Renumeracion descriptiva/ISO diferida a preproduccion.</t>
  </si>
  <si>
    <t>Politica S048-ID-001: conservar ID operativo T232 como principal; mantener ID canonico T173 como equivalencia. Renumeracion descriptiva/ISO diferida a preproduccion.</t>
  </si>
  <si>
    <t>Politica S048-ID-001: conservar ID operativo T233 como principal; mantener ID canonico T174 como equivalencia. Renumeracion descriptiva/ISO diferida a preproduccion.</t>
  </si>
  <si>
    <t>Politica S048-ID-001: conservar ID operativo T234 como principal; mantener ID canonico T175 como equivalencia. Renumeracion descriptiva/ISO diferida a preproduccion.</t>
  </si>
  <si>
    <t>Politica S048-ID-001: conservar ID operativo T235 como principal; mantener ID canonico T176 como equivalencia. Renumeracion descriptiva/ISO diferida a preproduccion.</t>
  </si>
  <si>
    <t>Politica S048-ID-001: conservar ID operativo T236 como principal; mantener ID canonico T177 como equivalencia. Renumeracion descriptiva/ISO diferida a preproduccion.</t>
  </si>
  <si>
    <t>Politica S048-ID-001: conservar ID operativo T237 como principal; mantener ID canonico T178 como equivalencia. Renumeracion descriptiva/ISO diferida a preproduccion.</t>
  </si>
  <si>
    <t>Politica S048-ID-001: conservar ID operativo T238 como principal; mantener ID canonico T179 como equivalencia. Renumeracion descriptiva/ISO diferida a preproduccion.</t>
  </si>
  <si>
    <t>Politica S048-ID-001: conservar ID operativo T241 como principal; mantener ID canonico T180 como equivalencia. Renumeracion descriptiva/ISO diferida a preproduccion.</t>
  </si>
  <si>
    <t>Politica S048-ID-001: conservar ID operativo T244 como principal; mantener ID canonico T181 como equivalencia. Renumeracion descriptiva/ISO diferida a preproduccion.</t>
  </si>
  <si>
    <t>Politica S048-ID-001: conservar ID operativo T245 como principal; mantener ID canonico T182 como equivalencia. Renumeracion descriptiva/ISO diferida a preproduccion.</t>
  </si>
  <si>
    <t>Politica S048-ID-001: conservar ID operativo T247 como principal; mantener ID canonico T183 como equivalencia. Renumeracion descriptiva/ISO diferida a preproduccion.</t>
  </si>
  <si>
    <t>Politica S048-ID-001: conservar ID operativo T248 como principal; mantener ID canonico T184 como equivalencia. Renumeracion descriptiva/ISO diferida a preproduccion.</t>
  </si>
  <si>
    <t>Politica S048-ID-001: conservar ID operativo T250 como principal; mantener ID canonico T185 como equivalencia. Renumeracion descriptiva/ISO diferida a preproduccion.</t>
  </si>
  <si>
    <t>Politica S048-ID-001: conservar ID operativo T251 como principal; mantener ID canonico T186 como equivalencia. Renumeracion descriptiva/ISO diferida a preproduccion.</t>
  </si>
  <si>
    <t>181 aprobadas; 6 pendientes</t>
  </si>
  <si>
    <t>S048-ID-001 / tblS048_DecisionesStaging</t>
  </si>
  <si>
    <t>Politica de IDs aplicada. Solo faltan 6 excepciones de contenido.</t>
  </si>
  <si>
    <t>S048-ID-001 aprobada; 6 excepciones pendientes</t>
  </si>
  <si>
    <t>tblS048_PoliticasDireccion</t>
  </si>
  <si>
    <t>Autorizacion parcial: politica masiva aprobada; excepciones aun no resueltas.</t>
  </si>
  <si>
    <t>SGOL S048 - Politicas aprobadas V4</t>
  </si>
  <si>
    <t>Registro de decisiones masivas de Direccion</t>
  </si>
  <si>
    <t>ID_Politica</t>
  </si>
  <si>
    <t>Alcance</t>
  </si>
  <si>
    <t>ID_Principal</t>
  </si>
  <si>
    <t>Tratamiento_ID_Canonico</t>
  </si>
  <si>
    <t>Impacto</t>
  </si>
  <si>
    <t>S048-ID-001</t>
  </si>
  <si>
    <t>ID_OPERATIVA</t>
  </si>
  <si>
    <t>ID_CANONICA_COMO_EQUIVALENCIA</t>
  </si>
  <si>
    <t>NO MODIFICA PLAN/EJEC/HISTORICOS</t>
  </si>
  <si>
    <t>Renumeracion descriptiva o ISO diferida a preproduccion con tabla de correspondencias y migracion controlada.</t>
  </si>
  <si>
    <t>SGOL S048 - Pendientes de preproduccion V4</t>
  </si>
  <si>
    <t>Backlog controlado que no bloquea el cierre tecnico de S048</t>
  </si>
  <si>
    <t>ID_Pendiente</t>
  </si>
  <si>
    <t>Etapa</t>
  </si>
  <si>
    <t>Bloquea_S048</t>
  </si>
  <si>
    <t>Bloquea_Produccion_Definitiva</t>
  </si>
  <si>
    <t>Condicion_Inicio</t>
  </si>
  <si>
    <t>Regla_Migracion</t>
  </si>
  <si>
    <t>PREPROD-ID-001</t>
  </si>
  <si>
    <t>Normalizacion descriptiva/ISO de IDs</t>
  </si>
  <si>
    <t>PREPRODUCCION</t>
  </si>
  <si>
    <t>Revision suficiente de manuales, catalogo consolidado y jerarquia Macroproceso-Proceso-Subproceso-Tarea aprobada</t>
  </si>
  <si>
    <t>Conservar equivalencia ID anterior-ID nuevo; no reutilizar IDs; mantener trazabilidad PLAN/EJEC; respaldo y rollback</t>
  </si>
  <si>
    <t>No bloquea S048. Debe resolverse antes de produccion definitiva.</t>
  </si>
  <si>
    <t>SGOL S048 - Gate de excepciones V4</t>
  </si>
  <si>
    <t>Unicamente seis casos de contenido permanecen pendientes</t>
  </si>
  <si>
    <t>Grupo_Decision</t>
  </si>
  <si>
    <t>Opciones_Direccion</t>
  </si>
  <si>
    <t>Justificacion_Direccion</t>
  </si>
  <si>
    <t>Razon_Tecnica</t>
  </si>
  <si>
    <t>EXC-CANONICAS-CONFLICTO</t>
  </si>
  <si>
    <t>DIFERIR_A_PREPRODUCCION</t>
  </si>
  <si>
    <t>ASIGNAR_NUEVO_ID_PREPRODUCCION | NO_INTEGRAR | REVISAR_CONTENIDO</t>
  </si>
  <si>
    <t>El ID canonico entra en conflicto o tiene referencias; no se integra automaticamente bajo S048-ID-001.</t>
  </si>
  <si>
    <t>EXC-ALARMAS</t>
  </si>
  <si>
    <t>REVISAR_CON_T111_ANTES_DE_ALTA</t>
  </si>
  <si>
    <t>ALTA_CANONICA | COMBINAR_CON_T111 | NO_INTEGRAR</t>
  </si>
  <si>
    <t>T090 Poner Alarma no tiene referencias; T111 Poner Alarma 8:00 conserva historico operativo.</t>
  </si>
  <si>
    <t>CONSERVAR_OPERATIVA_HASTA_DECISION_T090</t>
  </si>
  <si>
    <t>CONSERVAR_OPERATIVA | COMBINAR_CON_T090_PREPRODUCCION | BAJA_CON_MIGRACION</t>
  </si>
  <si>
    <t>T111 tiene referencias historicas; no debe darse de baja sin migracion.</t>
  </si>
  <si>
    <t>SGOL S048 - Simulacion politica ID V4</t>
  </si>
  <si>
    <t>Vista previa no destructiva; no modifica catalogos ni datos operativos</t>
  </si>
  <si>
    <t>LISTA_SIMULACION</t>
  </si>
  <si>
    <t>Politica S048-ID-001 aplicada; sin integracion real</t>
  </si>
  <si>
    <t>Misma tarea y mismo ID</t>
  </si>
  <si>
    <t>PENDIENTE_EXCEPCION</t>
  </si>
  <si>
    <t>Requiere decision individual de Direccion</t>
  </si>
  <si>
    <t>Control</t>
  </si>
  <si>
    <t>Propósito</t>
  </si>
  <si>
    <t>Puente no destructivo entre catálogo final de Procesos y Tareas y fuentes actuales de tareas de S048.</t>
  </si>
  <si>
    <t>Tareas canónicas finales</t>
  </si>
  <si>
    <t>PILOTO</t>
  </si>
  <si>
    <t>DIFERIDA_PREPROD</t>
  </si>
  <si>
    <t>Tareas operativas actuales tblTareas</t>
  </si>
  <si>
    <t>IDs operativos enlazados a catálogo final</t>
  </si>
  <si>
    <t>IDs operativos sin enlace al catálogo final</t>
  </si>
  <si>
    <t>Filas puente maestro</t>
  </si>
  <si>
    <t>Importación directa al motor</t>
  </si>
  <si>
    <t>NO AUTORIZADA</t>
  </si>
  <si>
    <t>Regla</t>
  </si>
  <si>
    <t>Transportar no equivale a activar. Este puente no sustituye tblTareas, tblTareas_V1_Canonica, PLAN, EJEC, Power Query ni VBA.</t>
  </si>
  <si>
    <t>Estado de enlace</t>
  </si>
  <si>
    <t>Filas canónicas finales</t>
  </si>
  <si>
    <t>SIN_REFERENCIA_HISTORICA</t>
  </si>
  <si>
    <t>ENLACE_UNICO</t>
  </si>
  <si>
    <t>ENLACE_MULTIPLE</t>
  </si>
  <si>
    <t>ENLACE_PARCIAL</t>
  </si>
  <si>
    <t>SOLO_REFERENCIAS_PENDIENTES</t>
  </si>
  <si>
    <t>REFERENCIA_SIN_MAPEO</t>
  </si>
  <si>
    <t>BR_ID_Maestro</t>
  </si>
  <si>
    <t>BR_Tipo_Registro</t>
  </si>
  <si>
    <t>BR_Fuente_Principal</t>
  </si>
  <si>
    <t>BR_Transportar_SGOL</t>
  </si>
  <si>
    <t>BR_Activar_Ahora</t>
  </si>
  <si>
    <t>BR_Estado_Activacion</t>
  </si>
  <si>
    <t>BR_IDs_Canonicos_Historicos</t>
  </si>
  <si>
    <t>BR_IDs_Operativos_Actuales</t>
  </si>
  <si>
    <t>BR_Cantidad_Operativos</t>
  </si>
  <si>
    <t>BR_Estado_Enlace_Operativo</t>
  </si>
  <si>
    <t>BR_Compatibilidad_Importacion_Directa</t>
  </si>
  <si>
    <t>BR_Bloqueos_Tecnicos</t>
  </si>
  <si>
    <t>ID_Registro</t>
  </si>
  <si>
    <t>ID_Canonico_Actual</t>
  </si>
  <si>
    <t>ID_Operativo_Actual</t>
  </si>
  <si>
    <t>ID_Futuro_ISO</t>
  </si>
  <si>
    <t>Nombre_Tarea_Actual</t>
  </si>
  <si>
    <t>Nombre_Tarea_Propuesto</t>
  </si>
  <si>
    <t>Descripcion_Actual</t>
  </si>
  <si>
    <t>Descripcion_Propuesta</t>
  </si>
  <si>
    <t>Resultado_Esperado</t>
  </si>
  <si>
    <t>Version_Tarea</t>
  </si>
  <si>
    <t>Estado_Catalogo</t>
  </si>
  <si>
    <t>Activa_Actual</t>
  </si>
  <si>
    <t>Activa_Objetivo</t>
  </si>
  <si>
    <t>Categoria_Actual</t>
  </si>
  <si>
    <t>Proceso_SGOL_Actual</t>
  </si>
  <si>
    <t>ID_Macroproceso</t>
  </si>
  <si>
    <t>Macroproceso</t>
  </si>
  <si>
    <t>ID_Proceso</t>
  </si>
  <si>
    <t>ID_Subproceso</t>
  </si>
  <si>
    <t>Subproceso</t>
  </si>
  <si>
    <t>Tipo_Funcional</t>
  </si>
  <si>
    <t>Tipo_Activacion</t>
  </si>
  <si>
    <t>Tipo_Carga_Actual</t>
  </si>
  <si>
    <t>Impacto_Comercial_Actual</t>
  </si>
  <si>
    <t>Genera_Valor_Cliente_Actual</t>
  </si>
  <si>
    <t>Valor_Agregado</t>
  </si>
  <si>
    <t>Beneficiario_Valor</t>
  </si>
  <si>
    <t>Criticidad_Actual</t>
  </si>
  <si>
    <t>Nivel_Riesgo</t>
  </si>
  <si>
    <t>Riesgo_No_Hacer</t>
  </si>
  <si>
    <t>Tipo_Frecuencia_Canonica</t>
  </si>
  <si>
    <t>Regla_Frecuencia_Canonica</t>
  </si>
  <si>
    <t>Tipo_Frecuencia_Operativa</t>
  </si>
  <si>
    <t>Regla_Frecuencia_Operativa</t>
  </si>
  <si>
    <t>Conflicto_Programacion</t>
  </si>
  <si>
    <t>Autoridad_Programacion</t>
  </si>
  <si>
    <t>Tipo_Frecuencia_Aprobada</t>
  </si>
  <si>
    <t>Regla_Frecuencia_Aprobada</t>
  </si>
  <si>
    <t>Frec_Diaria</t>
  </si>
  <si>
    <t>Duracion_Actual_Min</t>
  </si>
  <si>
    <t>Duracion_Aprobada_Min</t>
  </si>
  <si>
    <t>Fecha_Inicio</t>
  </si>
  <si>
    <t>Fecha_Fin</t>
  </si>
  <si>
    <t>Puesto_Actual</t>
  </si>
  <si>
    <t>Puesto_Responsable_Canonico</t>
  </si>
  <si>
    <t>Supervisa_Actual</t>
  </si>
  <si>
    <t>Responsable_Validacion</t>
  </si>
  <si>
    <t>Tipo_Responsable_Actual</t>
  </si>
  <si>
    <t>Es_Asignable_Rotativa</t>
  </si>
  <si>
    <t>Capacidad_Requerida_Min</t>
  </si>
  <si>
    <t>Regla_Elegibilidad</t>
  </si>
  <si>
    <t>Puede_Diferirse</t>
  </si>
  <si>
    <t>Nivel_Automatizacion</t>
  </si>
  <si>
    <t>Evidencia_Actual</t>
  </si>
  <si>
    <t>Evidencia_Esperada</t>
  </si>
  <si>
    <t>Guia_Operacion_Actual</t>
  </si>
  <si>
    <t>Guia_Operacion_Propuesta</t>
  </si>
  <si>
    <t>Criterio_Validacion</t>
  </si>
  <si>
    <t>Requiere_Supervision</t>
  </si>
  <si>
    <t>KPI_Principal</t>
  </si>
  <si>
    <t>Meta_KPI</t>
  </si>
  <si>
    <t>Unidad_KPI</t>
  </si>
  <si>
    <t>Fuente_KPI</t>
  </si>
  <si>
    <t>Documento_Fuente</t>
  </si>
  <si>
    <t>Version_Documento</t>
  </si>
  <si>
    <t>Seccion_Pagina</t>
  </si>
  <si>
    <t>Clasificacion_Accion</t>
  </si>
  <si>
    <t>ID_Relacionada</t>
  </si>
  <si>
    <t>Estado_Decision</t>
  </si>
  <si>
    <t>Fecha_Decision</t>
  </si>
  <si>
    <t>Fecha_Vigencia</t>
  </si>
  <si>
    <t>Estado_Mapeo_ID</t>
  </si>
  <si>
    <t>Dependencia_PQ</t>
  </si>
  <si>
    <t>Dependencia_VBA</t>
  </si>
  <si>
    <t>Dependencia_Formula</t>
  </si>
  <si>
    <t>Estado_Integracion_SGOL</t>
  </si>
  <si>
    <t>MAP_Frecuencia_SGOL_Propuesta</t>
  </si>
  <si>
    <t>MAP_Estado_Mapeo_Frecuencia</t>
  </si>
  <si>
    <t>MAP_Puesto_SGOL_Propuesto</t>
  </si>
  <si>
    <t>MAP_Estado_Mapeo_Rol</t>
  </si>
  <si>
    <t>MAP_Validador_SGOL_Propuesto</t>
  </si>
  <si>
    <t>MAP_Estado_Mapeo_Validador</t>
  </si>
  <si>
    <t>MAP_Tipo_Evidencia_Origen</t>
  </si>
  <si>
    <t>MAP_Tipo_Evidencia_SGOL_Propuesto</t>
  </si>
  <si>
    <t>MAP_Estado_Mapeo_Evidencia</t>
  </si>
  <si>
    <t>MAP_Revision_Flujo</t>
  </si>
  <si>
    <t>MAP_Accion_Despliegue</t>
  </si>
  <si>
    <t>MAP_Compatibilidad_Importacion_Directa_S046</t>
  </si>
  <si>
    <t>MAP_Bloqueos_Tecnicos</t>
  </si>
  <si>
    <t>OP_ID</t>
  </si>
  <si>
    <t>OP_Supervisa</t>
  </si>
  <si>
    <t>OP_Puesto</t>
  </si>
  <si>
    <t>OP_Categoría</t>
  </si>
  <si>
    <t>OP_Impacto Comercial</t>
  </si>
  <si>
    <t>OP_Estado</t>
  </si>
  <si>
    <t>OP_Duración Estándar (min)</t>
  </si>
  <si>
    <t>OP_Tipo frecuencia</t>
  </si>
  <si>
    <t>OP_Regla frecuencia</t>
  </si>
  <si>
    <t>OP_Frec Diaria</t>
  </si>
  <si>
    <t>OP_Turno</t>
  </si>
  <si>
    <t>OP_Excluir_Festivos</t>
  </si>
  <si>
    <t>OP_Asignacion</t>
  </si>
  <si>
    <t>OP_Generar_en_reporte</t>
  </si>
  <si>
    <t>OP_Fecha inicio</t>
  </si>
  <si>
    <t>OP_Fecha fin</t>
  </si>
  <si>
    <t>OP_Estatus Tarea</t>
  </si>
  <si>
    <t>OP_TAREAS</t>
  </si>
  <si>
    <t xml:space="preserve">OP_DESCRIPCION </t>
  </si>
  <si>
    <t>OP_Evidencia</t>
  </si>
  <si>
    <t>OP_GUIA</t>
  </si>
  <si>
    <t>OP_Criticidad Operativa</t>
  </si>
  <si>
    <t>OP_Puede diferirse</t>
  </si>
  <si>
    <t>OP_Tipo de Responsable</t>
  </si>
  <si>
    <t>OP_Criterio_Traslado</t>
  </si>
  <si>
    <t>OP_Nivel de Automatización</t>
  </si>
  <si>
    <t>OP_¿Genera Valor al Cliente?</t>
  </si>
  <si>
    <t>OP_Tipo_Carga</t>
  </si>
  <si>
    <t>OP_Hora_sugerida</t>
  </si>
  <si>
    <t>TAR-0005</t>
  </si>
  <si>
    <t>CANONICA_FINAL</t>
  </si>
  <si>
    <t>LORETTA_SGOL_TAREAS_STAGING_V1</t>
  </si>
  <si>
    <t>BLOQUEADA_HASTA_ADAPTADOR</t>
  </si>
  <si>
    <t>NO_IMPORTAR_DIRECTO</t>
  </si>
  <si>
    <t>REQUIERE_ADAPTADOR_TEMPORAL_Y_REGLA_PARAMETRIZADA | CAMPO_RESULTADO_NO_EXISTE_EN_MAESTRA_ACTUAL | CAMPO_CRITERIO_CIERRE_NO_EXISTE_EN_MAESTRA_ACTUAL | CAMPO_ESTADO_INTEGRACION_NO_EXISTE_EN_MAESTRA_ACTUAL</t>
  </si>
  <si>
    <t>Monitorear el avance de ventas y activar acciones correctivas</t>
  </si>
  <si>
    <t>Comparar ventas reales contra la meta durante la jornada y aplicar acciones de impulso cuando exista rezago.</t>
  </si>
  <si>
    <t>Desviaciones comerciales detectadas a tiempo y acciones correctivas ejecutadas.</t>
  </si>
  <si>
    <t>1.0</t>
  </si>
  <si>
    <t>MP-01</t>
  </si>
  <si>
    <t>Gestión Comercial y Experiencia del Cliente</t>
  </si>
  <si>
    <t>PR-01-01</t>
  </si>
  <si>
    <t>Gestión Comercial de Sucursal</t>
  </si>
  <si>
    <t>SP-01-01-01</t>
  </si>
  <si>
    <t>Planeación y seguimiento de ventas</t>
  </si>
  <si>
    <t>COMERCIAL</t>
  </si>
  <si>
    <t>PROGRAMADA</t>
  </si>
  <si>
    <t>NUEVO_CANONICO</t>
  </si>
  <si>
    <t>Operación / cliente según proceso</t>
  </si>
  <si>
    <t>ALTO</t>
  </si>
  <si>
    <t>PROGRAMADA_TEMPORAL</t>
  </si>
  <si>
    <t>Revisiones durante la jornada</t>
  </si>
  <si>
    <t>No identificado</t>
  </si>
  <si>
    <t>NUEVA_REGLA_APROBADA</t>
  </si>
  <si>
    <t>Coordinador de Sucursal</t>
  </si>
  <si>
    <t>Coordinación Administrativa</t>
  </si>
  <si>
    <t>ROL_CANONICO</t>
  </si>
  <si>
    <t>Por configurar</t>
  </si>
  <si>
    <t>Mientras la automatización no esté construida, probada y liberada</t>
  </si>
  <si>
    <t>Según criticidad / causa autorizada</t>
  </si>
  <si>
    <t>TEMPORAL_HASTA_AUTOMATIZAR</t>
  </si>
  <si>
    <t>Según definición</t>
  </si>
  <si>
    <t>Reporte de avance y acción aplicada</t>
  </si>
  <si>
    <t>Acción activada cuando el avance esté por debajo del umbral definido</t>
  </si>
  <si>
    <t>Tiempo de ciclo; % cierre en plazo; incidencias; retrabajo; carga recurrente mensual</t>
  </si>
  <si>
    <t>MAN-COOR-01; MCL-SC-02; GUI-SC-01</t>
  </si>
  <si>
    <t>Sección 2.2.1; 4.1; páginas 3; 8; MCL secciones 2, 6-8 y 12; GUI técnica PASOS/caso especial</t>
  </si>
  <si>
    <t>ALTA_CANDIDATA</t>
  </si>
  <si>
    <t>FLU-0003</t>
  </si>
  <si>
    <t>Subtipo=TEMPORAL_HASTA_AUTOMATIZAR; Flujo=FLU-0003 Planeación y seguimiento de ventas; Disparador=Calendario o frecuencia configurada; Condición=Mientras la automatización no esté construida, probada y liberada; Prioridad=P0; Validación documental=VALIDADO_ESTRUCTURALMENTE; Proyecto automatización=AUT-BI-001 · Dashboards, indicadores y alertas operativas</t>
  </si>
  <si>
    <t>NO_EVALUADA_EN_NUEVO_ID</t>
  </si>
  <si>
    <t>REQUIERE_ADAPTADOR_TEMPORAL_Y_REGLA_PARAMETRIZADA</t>
  </si>
  <si>
    <t>EQUIVALENCIA_PROPUESTA</t>
  </si>
  <si>
    <t>PROPUESTA_HEURISTICA</t>
  </si>
  <si>
    <t>OK_RELACION_REGISTRADA</t>
  </si>
  <si>
    <t>TRANSPORTAR_CANDIDATA_ACTIVAR_TRAS_ADAPTADOR</t>
  </si>
  <si>
    <t>TAR-0007</t>
  </si>
  <si>
    <t>REQUIERE_TRADUCTOR_CALENDARIO_REGLA | CAMPO_RESULTADO_NO_EXISTE_EN_MAESTRA_ACTUAL | CAMPO_CRITERIO_CIERRE_NO_EXISTE_EN_MAESTRA_ACTUAL | CAMPO_ESTADO_INTEGRACION_NO_EXISTE_EN_MAESTRA_ACTUAL | REVISAR: probable FLU-0004 (reservas de cortesía), no FLU-0030</t>
  </si>
  <si>
    <t>Liberar la mercancía al vencer un Separado de Cortesía</t>
  </si>
  <si>
    <t>Verificar la fecha y hora de vencimiento, retirar la reserva, devolver la mercancía a exhibición y actualizar el registro.</t>
  </si>
  <si>
    <t>Mercancía vencida disponible nuevamente sin retención indebida.</t>
  </si>
  <si>
    <t>SP-01-01-03</t>
  </si>
  <si>
    <t>Reservas de cortesía y continuidad de atención</t>
  </si>
  <si>
    <t>Revisar vencimientos durante la jornada y liberar al cumplirse 24 horas o el plazo autorizado.</t>
  </si>
  <si>
    <t>Asesora de Venta</t>
  </si>
  <si>
    <t>Según calendario y frecuencia configurada</t>
  </si>
  <si>
    <t>POTENCIAL_AUTOMATIZACION</t>
  </si>
  <si>
    <t>Registro de liberación y mercancía devuelta a exhibición.</t>
  </si>
  <si>
    <t>Vencimiento confirmado, sin extensión no autorizada y mercancía disponible.</t>
  </si>
  <si>
    <t>Tiempo llegada→recepción; tiempo solicitud de gasto→autorización; tiempo recepción→conciliación; tiempo conciliación→liberación; % entregas con incidencias; % retrabajo</t>
  </si>
  <si>
    <t>MAN-POL-01</t>
  </si>
  <si>
    <t>POL-VENTA-010 Separado de Cortesía y Asignación de Ventas</t>
  </si>
  <si>
    <t>FLU-0030</t>
  </si>
  <si>
    <t>Subtipo=TAREA_ASIGNABLE; Flujo=FLU-0030 Recepción y liberación de mercancía; Disparador=Calendario o frecuencia configurada; Condición=Según calendario y frecuencia configurada; Prioridad=P0; Validación documental=VALIDADO_ESTRUCTURALMENTE; Proyecto automatización=AUT-REC-001 · Recepción y conciliación de mercancía</t>
  </si>
  <si>
    <t>REQUIERE_TRADUCTOR_CALENDARIO_REGLA</t>
  </si>
  <si>
    <t>REVISAR: probable FLU-0004 (reservas de cortesía), no FLU-0030</t>
  </si>
  <si>
    <t>TAR-0008</t>
  </si>
  <si>
    <t>REQUIERE_MOTOR_CONDICIONES | CAMPO_RESULTADO_NO_EXISTE_EN_MAESTRA_ACTUAL | CAMPO_CRITERIO_CIERRE_NO_EXISTE_EN_MAESTRA_ACTUAL | CAMPO_ESTADO_INTEGRACION_NO_EXISTE_EN_MAESTRA_ACTUAL</t>
  </si>
  <si>
    <t>Resolver una controversia de asignación de venta con base en evidencia</t>
  </si>
  <si>
    <t>Revisar vigencia del separado, continuidad de la atención, gestión comercial nueva y evidencia para determinar la atribución de la venta sin afectar el servicio al cliente.</t>
  </si>
  <si>
    <t>Controversia resuelta de forma consistente y documentada.</t>
  </si>
  <si>
    <t>CONDICIONAL</t>
  </si>
  <si>
    <t>Cada vez que dos o más colaboradoras reclamen la atribución de una operación.</t>
  </si>
  <si>
    <t>Dirección General</t>
  </si>
  <si>
    <t>Se presenta una condición no conforme que requiere intervención humana</t>
  </si>
  <si>
    <t>Ticket, evidencia, secuencia de atención y resolución.</t>
  </si>
  <si>
    <t>Resolución basada en evidencia, comunicada en privado y sin conflicto frente al cliente.</t>
  </si>
  <si>
    <t>FLU-0004</t>
  </si>
  <si>
    <t>Subtipo=POR_EXCEPCION; Flujo=FLU-0004 Reservas de cortesía y continuidad de atención; Disparador=Cliente confirma compra o transacción iniciada; Condición=Se presenta una condición no conforme que requiere intervención humana; Prioridad=P0; Validación documental=VALIDADO_ESTRUCTURALMENTE; Proyecto automatización=AUT-GEN-001 · Automatización por evaluar</t>
  </si>
  <si>
    <t>REQUIERE_MOTOR_CONDICIONES</t>
  </si>
  <si>
    <t>TAR-0010</t>
  </si>
  <si>
    <t>REQUIERE_MOTOR_CONDICIONES | EVIDENCIA:NO_NORMALIZADA | CAMPO_RESULTADO_NO_EXISTE_EN_MAESTRA_ACTUAL | CAMPO_CRITERIO_CIERRE_NO_EXISTE_EN_MAESTRA_ACTUAL | CAMPO_ESTADO_INTEGRACION_NO_EXISTE_EN_MAESTRA_ACTUAL</t>
  </si>
  <si>
    <t>Gestionar pedidos e incidencias de tienda en línea</t>
  </si>
  <si>
    <t>Cuando exista una plataforma activa, confirmar el pedido, validar inventario y condiciones de envío, comunicar demoras o cambios, registrar la orden y dar seguimiento a incidencias y devoluciones digitales.</t>
  </si>
  <si>
    <t>Pedido digital confirmado, trazable y atendido conforme a políticas vigentes.</t>
  </si>
  <si>
    <t>PR-01-02</t>
  </si>
  <si>
    <t>Servicio y Posventa</t>
  </si>
  <si>
    <t>SP-01-02-04</t>
  </si>
  <si>
    <t>Atención multicanal</t>
  </si>
  <si>
    <t>Sólo cuando Loretta active formalmente el canal de comercio electrónico</t>
  </si>
  <si>
    <t>Se detecta una incidencia, falla, riesgo o contingencia</t>
  </si>
  <si>
    <t>Orden, confirmación, entrega e incidencia en plataforma autorizada</t>
  </si>
  <si>
    <t>No activar sin plataforma, política, responsable, protección de datos y flujo de inventario aprobados.</t>
  </si>
  <si>
    <t>MCL-SC-02; PLAN-RECOP-CLIENTES</t>
  </si>
  <si>
    <t>MCL 7.4.4, pág. 30; Plan págs. 6 y 9</t>
  </si>
  <si>
    <t>FLU-0026</t>
  </si>
  <si>
    <t>Subtipo=POR_EXCEPCION; Flujo=FLU-0026 Compras, pedidos y proveedores; Disparador=Condición de negocio, diferencia o excepción detectada; Condición=Se detecta una incidencia, falla, riesgo o contingencia; Prioridad=P0; Validación documental=VALIDADO_ESTRUCTURALMENTE; Proyecto automatización=Generar recordatorios y escalamientos por vencimiento; mantener la gestión humana del caso.</t>
  </si>
  <si>
    <t>POR_CLASIFICAR</t>
  </si>
  <si>
    <t>NO_NORMALIZADA</t>
  </si>
  <si>
    <t>TAR-0011</t>
  </si>
  <si>
    <t>REQUIERE_MOTOR_EVENTOS | CAMPO_RESULTADO_NO_EXISTE_EN_MAESTRA_ACTUAL | CAMPO_CRITERIO_CIERRE_NO_EXISTE_EN_MAESTRA_ACTUAL | CAMPO_ESTADO_INTEGRACION_NO_EXISTE_EN_MAESTRA_ACTUAL</t>
  </si>
  <si>
    <t>Gestionar la reparación o el cambio de una garantía autorizada después de 90 días</t>
  </si>
  <si>
    <t>Después de la evaluación y autorización, coordinar reparación o cambio, documentar costos, movimientos y comunicación al cliente hasta cerrar el caso.</t>
  </si>
  <si>
    <t>Garantía excepcional cerrada con solución y trazabilidad.</t>
  </si>
  <si>
    <t>SP-01-02-02</t>
  </si>
  <si>
    <t>Cambios, devoluciones y garantías</t>
  </si>
  <si>
    <t>EVENTO</t>
  </si>
  <si>
    <t>Cada garantía excepcional autorizada después de 90 días.</t>
  </si>
  <si>
    <t>Cuando se active el evento o condición del flujo</t>
  </si>
  <si>
    <t>Evaluación, autorización, reparación/cambio, tickets/notas y evidencia de entrega.</t>
  </si>
  <si>
    <t>Solución coincide con autorización; producto, costo y documentos conciliados; cliente notificado.; CRIT-POL-008: cambios dentro de 30 días naturales para producto sin uso, con ticket y caja o empaque; garantía interna hasta 90 días; después de 90 días sólo mediante POL-SAT-010, sin limitar derechos obligatorios del consumidor.</t>
  </si>
  <si>
    <t>Tiempo de atención/resolución; % casos cerrados en SLA; satisfacción; reincidencia</t>
  </si>
  <si>
    <t>POL-SAT-010 Garantías posteriores a 90 días</t>
  </si>
  <si>
    <t>FLU-0008</t>
  </si>
  <si>
    <t>Subtipo=TAREA_ASIGNABLE; Flujo=FLU-0008 Devoluciones, cambios y garantías; Disparador=Solicitud del cliente o defecto reportado; Condición=Cuando se active el evento o condición del flujo; Prioridad=P0; Validación documental=VALIDADO_ESTRUCTURALMENTE; Proyecto automatización=AUT-GEN-001 · Automatización por evaluar</t>
  </si>
  <si>
    <t>REQUIERE_MOTOR_EVENTOS</t>
  </si>
  <si>
    <t>TAR-0012</t>
  </si>
  <si>
    <t>REQUIERE_MOTOR_CONDICIONES | EVIDENCIA:MULTIPLE_NO_SOPORTADO_EN_CAMPO_UNICO | CAMPO_RESULTADO_NO_EXISTE_EN_MAESTRA_ACTUAL | CAMPO_CRITERIO_CIERRE_NO_EXISTE_EN_MAESTRA_ACTUAL | CAMPO_ESTADO_INTEGRACION_NO_EXISTE_EN_MAESTRA_ACTUAL</t>
  </si>
  <si>
    <t>Recibir y documentar solicitud de garantía</t>
  </si>
  <si>
    <t>Solicitar datos y ticket, fotografiar el producto desde los ángulos requeridos, registrar el caso y remitir evidencias para validación y seguimiento con proveedor.</t>
  </si>
  <si>
    <t>Solicitud de garantía completa, trazable y lista para dictamen.</t>
  </si>
  <si>
    <t>Quejas, devoluciones y garantías</t>
  </si>
  <si>
    <t>Cada vez que se presente la operación</t>
  </si>
  <si>
    <t>Cajera Base</t>
  </si>
  <si>
    <t>Dirección General / Coordinación Administrativa</t>
  </si>
  <si>
    <t>Registro de garantía, ticket y evidencia fotográfica completa; Ticket, caja, fotografías, evaluación, autorización, nota de crédito/voucher y cierre del caso.</t>
  </si>
  <si>
    <t>Caso incluye datos, ticket, fotografías y folio de seguimiento; Solicitud completa, plazo aplicable confirmado, condición y defecto evaluados, autoridad válida, resolución y documentos de cierre.; CRIT-POL-008: cambios dentro de 30 días naturales para producto sin uso, con ticket y caja o empaque; garantía interna hasta 90 días; después de 90 días sólo mediante POL-SAT-010, sin limitar derechos obligatorios del consumidor.</t>
  </si>
  <si>
    <t>MAN-CAJ-01; MCL-SC-02; MAN-POL-01</t>
  </si>
  <si>
    <t>6.3.2.1, págs. 27-29; 7.3, 9.2 y 12 Anexo C; POL-SERV-013 Devoluciones, Cambios y Garantías; POL-SAT-010 Garantías posteriores a 90 días</t>
  </si>
  <si>
    <t>Subtipo=POR_EXCEPCION; Flujo=FLU-0008 Devoluciones, cambios y garantías; Disparador=Condición de negocio, diferencia o excepción detectada; Condición=Se presenta una condición no conforme que requiere intervención humana; Prioridad=P0; Validación documental=VALIDADO_ESTRUCTURALMENTE; Proyecto automatización=Generar recordatorios y escalamientos por vencimiento; mantener la gestión humana del caso.</t>
  </si>
  <si>
    <t>VALIDACION_MULTIRROL</t>
  </si>
  <si>
    <t>MULTIPLE: FOTO, DOCUMENTO, FORMATO_DIGITAL</t>
  </si>
  <si>
    <t>MULTIPLE_NO_SOPORTADO_EN_CAMPO_UNICO</t>
  </si>
  <si>
    <t>TAR-0013</t>
  </si>
  <si>
    <t>REQUIERE_MOTOR_EVENTOS | EVIDENCIA:MULTIPLE_NO_SOPORTADO_EN_CAMPO_UNICO | CAMPO_RESULTADO_NO_EXISTE_EN_MAESTRA_ACTUAL | CAMPO_CRITERIO_CIERRE_NO_EXISTE_EN_MAESTRA_ACTUAL | CAMPO_ESTADO_INTEGRACION_NO_EXISTE_EN_MAESTRA_ACTUAL</t>
  </si>
  <si>
    <t>Resolver quejas y reclamos de clientes</t>
  </si>
  <si>
    <t>Escuchar, verificar antecedentes y políticas, proponer una solución autorizada y documentar la resolución.</t>
  </si>
  <si>
    <t>Queja resuelta o escalada con trazabilidad y explicación clara al cliente.</t>
  </si>
  <si>
    <t>Al recibir la queja</t>
  </si>
  <si>
    <t>Registro de queja y resolución; Ticket, caja, fotografías, evaluación, autorización, nota de crédito/voucher y cierre del caso.</t>
  </si>
  <si>
    <t>Solución cumple política y queda aceptada o escalada; Solicitud completa, plazo aplicable confirmado, condición y defecto evaluados, autoridad válida, resolución y documentos de cierre.; CRIT-POL-008: cambios dentro de 30 días naturales para producto sin uso, con ticket y caja o empaque; garantía interna hasta 90 días; después de 90 días sólo mediante POL-SAT-010, sin limitar derechos obligatorios del consumidor.</t>
  </si>
  <si>
    <t>MAN-COOR-01; MCL-SC-02; GUI-SC-01; MAN-POL-01</t>
  </si>
  <si>
    <t>Sección 2.2.1; 4.2; páginas 4; 9; MCL secciones 2, 6-8 y 12; GUI técnica PASOS/caso especial; 7.3, 9.2 y 12 Anexo C; POL-SERV-013 Devoluciones, Cambios y Garantías; POL-SAT-010 Garantías posteriores a 90 días</t>
  </si>
  <si>
    <t>Subtipo=TAREA_ASIGNABLE; Flujo=FLU-0008 Devoluciones, cambios y garantías; Disparador=Evento operativo registrado; Condición=Cuando se active el evento o condición del flujo; Prioridad=P0; Validación documental=VALIDADO_ESTRUCTURALMENTE; Proyecto automatización=AUT-CRM-001 · CRM, consentimiento y seguimiento de clientes</t>
  </si>
  <si>
    <t>TAR-0014</t>
  </si>
  <si>
    <t>REQUIERE_TRADUCTOR_CALENDARIO_REGLA | EVIDENCIA:NO_NORMALIZADA | CAMPO_RESULTADO_NO_EXISTE_EN_MAESTRA_ACTUAL | CAMPO_CRITERIO_CIERRE_NO_EXISTE_EN_MAESTRA_ACTUAL | CAMPO_ESTADO_INTEGRACION_NO_EXISTE_EN_MAESTRA_ACTUAL</t>
  </si>
  <si>
    <t>Analizar la reincidencia de quejas y aplicar acciones correctivas</t>
  </si>
  <si>
    <t>Agrupar quejas por causa, identificar recurrencias y definir acciones de personal, proceso o capacidad.</t>
  </si>
  <si>
    <t>Causas recurrentes tratadas con acciones correctivas y seguimiento.</t>
  </si>
  <si>
    <t>SP-01-02-03</t>
  </si>
  <si>
    <t>Satisfacción y fidelización</t>
  </si>
  <si>
    <t>Al cierre del periodo</t>
  </si>
  <si>
    <t>Análisis de recurrencia y plan de acción</t>
  </si>
  <si>
    <t>Acciones asignadas y verificadas en el siguiente periodo</t>
  </si>
  <si>
    <t>Sección 4.2; páginas 9; MCL secciones 2, 6-8 y 12; GUI técnica PASOS/caso especial</t>
  </si>
  <si>
    <t>FLU-0009</t>
  </si>
  <si>
    <t>Subtipo=TAREA_ASIGNABLE; Flujo=FLU-0009 Satisfacción y fidelización; Disparador=Calendario o frecuencia configurada; Condición=Según calendario y frecuencia configurada; Prioridad=P0; Validación documental=VALIDADO_ESTRUCTURALMENTE; Proyecto automatización=AUT-BI-001 · Dashboards, indicadores y alertas operativas</t>
  </si>
  <si>
    <t>TAR-0016</t>
  </si>
  <si>
    <t>REQUIERE_MOTOR_EVENTOS | EVIDENCIA:NO_NORMALIZADA | CAMPO_RESULTADO_NO_EXISTE_EN_MAESTRA_ACTUAL | CAMPO_CRITERIO_CIERRE_NO_EXISTE_EN_MAESTRA_ACTUAL | CAMPO_ESTADO_INTEGRACION_NO_EXISTE_EN_MAESTRA_ACTUAL</t>
  </si>
  <si>
    <t>Atender clientes especiales o casos complejos</t>
  </si>
  <si>
    <t>Intervenir personalmente cuando la atención requiera autoridad, experiencia o contención adicional.</t>
  </si>
  <si>
    <t>Caso atendido con solución o escalamiento claro y trato alineado a Loretta.</t>
  </si>
  <si>
    <t>SP-01-02-01</t>
  </si>
  <si>
    <t>Protocolo de atención</t>
  </si>
  <si>
    <t>Cuando el caso exceda la atención ordinaria</t>
  </si>
  <si>
    <t>Nota de atención cuando el riesgo lo requiera</t>
  </si>
  <si>
    <t>Solución comunicada y caso cerrado o escalado</t>
  </si>
  <si>
    <t>Sección 3.3; páginas 6; MCL secciones 2, 6-8 y 12; GUI técnica PASOS/caso especial</t>
  </si>
  <si>
    <t>FLU-0010</t>
  </si>
  <si>
    <t>Subtipo=TAREA_ASIGNABLE; Flujo=FLU-0010 Servicio y posventa; Disparador=Evento operativo registrado; Condición=Cuando se active el evento o condición del flujo; Prioridad=P0; Validación documental=VALIDADO_ESTRUCTURALMENTE; Proyecto automatización=AUT-CRM-001 · CRM, consentimiento y seguimiento de clientes</t>
  </si>
  <si>
    <t>TAR-0018</t>
  </si>
  <si>
    <t>T031; T137; T186; T041; T097; T119; T074; T105; T092</t>
  </si>
  <si>
    <t>T041; T200; T251; T051; T128; T183; T092; T151; T123</t>
  </si>
  <si>
    <t>REQUIERE_TRADUCTOR_CALENDARIO_REGLA | EVIDENCIA:MULTIPLE_NO_SOPORTADO_EN_CAMPO_UNICO | CAMPO_RESULTADO_NO_EXISTE_EN_MAESTRA_ACTUAL | CAMPO_CRITERIO_CIERRE_NO_EXISTE_EN_MAESTRA_ACTUAL | CAMPO_ESTADO_INTEGRACION_NO_EXISTE_EN_MAESTRA_ACTUAL</t>
  </si>
  <si>
    <t>Montar o actualizar exhibiciones conforme al planograma y la zonificación</t>
  </si>
  <si>
    <t>Ejecutar el montaje o actualización de módulos, islas y aparadores usando la Lista Institucional, el planograma, la zona visual, la familia de producto y los criterios de altura, alineación, orientación, espaciado y saturación aplicables.</t>
  </si>
  <si>
    <t>Exhibición montada de forma coherente, limpia, legible y alineada con la estrategia visual vigente.</t>
  </si>
  <si>
    <t>PR-01-03</t>
  </si>
  <si>
    <t>Visual Merchandising</t>
  </si>
  <si>
    <t>SP-01-03-01</t>
  </si>
  <si>
    <t>Exhibición y planogramas</t>
  </si>
  <si>
    <t>Ante una nueva lista, campaña, llegada de producto o rotación autorizada.</t>
  </si>
  <si>
    <t>Checklist de montaje y fotografías de la exhibición terminada.; Fotografía, bitácora, checklist y lista/planograma vigente.</t>
  </si>
  <si>
    <t>Producto correcto en zona y familia; formación estable; etiquetas visibles; alineación consistente; ocupación sin huecos o sobrecarga injustificados.; Exhibición limpia, completa, señalizada, trazable y alineada con la lista/planograma vigente.</t>
  </si>
  <si>
    <t>MAN-EXH-01; GDC-EXH-01; MAN-POL-01</t>
  </si>
  <si>
    <t>MAN-EXH-01 secciones 3, 4, 6, 7, 8 y 9; GDC-EXH módulos 2 y 3; POL-EXH-002 Montaje y Exhibición de Calzado</t>
  </si>
  <si>
    <t>MAPEAR_EQUIVALENCIA</t>
  </si>
  <si>
    <t>FLU-0011</t>
  </si>
  <si>
    <t>Subtipo=PAQUETE_DE_TRABAJO; Flujo=FLU-0011 Exhibición visual; Disparador=Evento operativo registrado; Condición=Cuando se active el evento o condición del flujo; Prioridad=P0; Validación documental=VALIDADO_ESTRUCTURALMENTE; Proyecto automatización=Soporte digital de evidencia, no sustitución del trabajo humano</t>
  </si>
  <si>
    <t>TRAZABILIDAD_LEGACY</t>
  </si>
  <si>
    <t>CAN:T031;  CAN:T137;  CAN:T186;  CAN:T041;  CAN:T097;  CAN:T119;  CAN:T074;  CAN:T105;  CAN:T092</t>
  </si>
  <si>
    <t>MULTIPLE: CHECKLIST, FOTO, FORMATO_DIGITAL</t>
  </si>
  <si>
    <t>T041 | T200 | T251 | T051 | T128 | T183 | T092 | T151 | T123</t>
  </si>
  <si>
    <t>Auxiliar Administrativo | Director | Sub Coordinadora</t>
  </si>
  <si>
    <t>Sub Coordinadora | Auxiliar Administrativo | Asesora Ventas</t>
  </si>
  <si>
    <t>Recursos Humanos | Exhibición Visual | Cobranza y Crédito</t>
  </si>
  <si>
    <t>5 | 30 | 120 | 10 | 60 | 20 | 40</t>
  </si>
  <si>
    <t>semanal | quincenal | mensual</t>
  </si>
  <si>
    <t>lunes | domingo | sábado | miércoles | dia 9, dia 24 | dia 8, dia 23 | dia 13 | dia 27</t>
  </si>
  <si>
    <t xml:space="preserve">Reporte De Horas Extras | Generar Nomina Sem Anterior(Lunes)                                | Generar PreNomina | Acomodo Y Orden En Exhibiciones | Revisar mi Zona de Exhibicion | Evaluar Exhibicon  | Impresion/Depuracion De Relaciones Dia 8 Y 23 | Depuracion De Relaciones Saldadas | Rotar Mercancía De Exhibidores </t>
  </si>
  <si>
    <t>Debe llevar control de las horas extra, las cuales deben estar autorizadas y cuadrarse con el reporte de asistencia. | Se envia una comparativa de que fue lo que se pago realmente la semana anterior, ya que pueden surgir variaciones. Se envia por correo al Supervisor. | Se hace una estimacion de lo que se pagara esa semana, contemplando como si todos asistieran, este formato es enviado por correo al supervisor y se solicita al grupo de WhatsApp el monto del gasto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Imprimir las relaciones los días 8 y 23 de cada mes, incluyendo al reverso la promoción vigente de pago con vale. Si aplica, adjuntar la relación anterior. Depurar las relaciones viejas ya pagadas y separar las que aún tengan adeudo.</t>
  </si>
  <si>
    <t>Arranque de Semana - Tareas y Evidencias | COOREO A SUPERVISOR  | Jotform Lista de Exhibicion</t>
  </si>
  <si>
    <t>Crítica | Importante</t>
  </si>
  <si>
    <t>no | si</t>
  </si>
  <si>
    <t>Exclusiva del puesto | Cualquier colaborador | Cada Asesor de Ventas</t>
  </si>
  <si>
    <t>Supervisión | Programada | Comercial | Manual/Eventual</t>
  </si>
  <si>
    <t>0.4375 | 0.4166666666666667 | 0.3958333333333333 | 0.7638888888888888 | 0.5833333333333334 | 0.4479166666666667 | 0.625</t>
  </si>
  <si>
    <t>TAR-0022</t>
  </si>
  <si>
    <t>T007; T120; T124; T117; T140; T146; T180; T183; T184</t>
  </si>
  <si>
    <t>T007; T184; T188; T180; T203; T205; T241; T247; T248</t>
  </si>
  <si>
    <t>Retirar y reportar productos dañados o deteriorados de exhibición</t>
  </si>
  <si>
    <t>Retirar de piso el producto con daño, suciedad no corregible, deformación o deterioro; tomar evidencia, aislarlo, colocar un reemplazo visual y reportar el caso para que continúe el flujo autorizado de garantía, devolución o baja.</t>
  </si>
  <si>
    <t>Ningún producto deteriorado permanece expuesto y cada caso queda trazable para su tratamiento posterior.</t>
  </si>
  <si>
    <t>Al detectar daño o deterioro durante cualquier revisión.</t>
  </si>
  <si>
    <t>Fotografía, identificación del artículo, ubicación y reporte al Coordinador.; Fotografías, reporte, autorización, movimiento de sistema y evidencia de disposición final.; Fotografía, bitácora, checklist y lista/planograma vigente.</t>
  </si>
  <si>
    <t>Producto retirado de exhibición, evidencia completa, reemplazo visual aplicado y caso escalado sin ejecutar una facultad sensible.; Producto identificado, causa y condición documentadas, autorización previa y disposición final trazable.; Exhibición limpia, completa, señalizada, trazable y alineada con la lista/planograma vigente.</t>
  </si>
  <si>
    <t>MAN-EXH-01 secciones 5.7 y 12; GDC-EXH módulos 4 y 7; POL-INV-012 Baja y Descontinuación de Mercancía por Deterioro; POL-EXH-002 Montaje y Exhibición de Calzado</t>
  </si>
  <si>
    <t>Subtipo=TAREA_ASIGNABLE; Flujo=FLU-0011 Exhibición visual; Disparador=Evento operativo registrado; Condición=Cuando se active el evento o condición del flujo; Prioridad=P0; Validación documental=VALIDADO_ESTRUCTURALMENTE; Proyecto automatización=Generar recordatorios y escalamientos por vencimiento; mantener la gestión humana del caso.</t>
  </si>
  <si>
    <t>CAN:T007;  CAN:T120;  CAN:T124;  CAN:T117;  CAN:T140;  CAN:T146;  CAN:T180;  CAN:T183;  CAN:T184</t>
  </si>
  <si>
    <t>MULTIPLE: CHECKLIST, FOTO, POS_SISTEMA, FORMATO_DIGITAL</t>
  </si>
  <si>
    <t>T007 | T184 | T188 | T180 | T203 | T205 | T241 | T247 | T248</t>
  </si>
  <si>
    <t>Auxiliar Administrativo | Sub Coordinadora</t>
  </si>
  <si>
    <t>Caja | Supervisión | Inventarios</t>
  </si>
  <si>
    <t>10 | 60 | 5 | 120 | 15 | 50</t>
  </si>
  <si>
    <t>mensual | semanal | diario | Mensual</t>
  </si>
  <si>
    <t>dia 24 | viernes | lunes | diario | domingo | dia 26 | martes</t>
  </si>
  <si>
    <t>Totales Check Lista Caja  | Revisión De Cortes | Evaluación A Cajero (Sobrante En Caja) | Seguimiento Agenda | Revisión De Tareas Variables Mensuales | Presentar Control Semanal | Registrar Bajas Por Defectos | Solicitar/Registrar Nc En Devoluciones Por Defecto | Enviar Devoluciones Por Defecto, O Destruirlos</t>
  </si>
  <si>
    <t>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 | 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Antes de iniciar con la lectura el coord admtvo debera solicitar autorizacion para dar de baja todos aquellos modelos con defecto, despues de ser autorizados se realiza la baja en modulo de inventarios. | Cuando tengamos notas de credito se anotan en el cash planet, para que sean descontados en el siguiente pago | Dar seguimiento con cada proveedor, ya que no todos aplican los mismos procesos, la tarea conciste en enviar o destruir aquellos calzados que nos traigan a garantia dependiendo de la respuesta del proveedor</t>
  </si>
  <si>
    <t xml:space="preserve">CHECK LIST FIN DE MES  | NOTIFICACCION POR WHATSAPP SUPERVISOR  | SIN EVIDENCIA  | EN FISICO A SUPERVISOR SABADOS | CAPTURA DE LA BAJA POR WHATSAPP A SUPERVISOR | Cash Planner | WHATSAPP A SUPERVISOR </t>
  </si>
  <si>
    <t xml:space="preserve">MANUAL | FALTA </t>
  </si>
  <si>
    <t>si | no</t>
  </si>
  <si>
    <t>Exclusiva del puesto | Cualquier colaborador</t>
  </si>
  <si>
    <t>Manual/Eventual | Programada | Supervisión</t>
  </si>
  <si>
    <t>0.4375 | 0.7638888888888888 | 0.4479166666666667 | 0.4166666666666667 | 0.625</t>
  </si>
  <si>
    <t>TAR-0026</t>
  </si>
  <si>
    <t>T004; T005; T006; T128; T141; T142; T143; T144; T145; T041; T097; T119; T003; T042; T129; T148</t>
  </si>
  <si>
    <t>T006.1; T006.2; T006.3; T192; T204.1; T204.2; T204.3; T204.4; T204.5; T051; T128; T183; T004; T052; T193; T207</t>
  </si>
  <si>
    <t>REQUIERE_TRADUCTOR_CALENDARIO_REGLA | CAMPO_RESULTADO_NO_EXISTE_EN_MAESTRA_ACTUAL | CAMPO_CRITERIO_CIERRE_NO_EXISTE_EN_MAESTRA_ACTUAL | CAMPO_ESTADO_INTEGRACION_NO_EXISTE_EN_MAESTRA_ACTUAL</t>
  </si>
  <si>
    <t>Programar y realizar el pago de servicios básicos</t>
  </si>
  <si>
    <t>Concentrar agua, electricidad, telefonía e internet en un calendario de vencimientos; revisar la disponibilidad de recursos, efectuar cada pago antes de vencer y archivar su comprobante, manteniendo separada la obligación del medio o cuenta utilizada para pagar.</t>
  </si>
  <si>
    <t>Servicios pagados oportunamente, con comprobantes conciliados y sin interrupciones por omisión.</t>
  </si>
  <si>
    <t>MP-02</t>
  </si>
  <si>
    <t>Gestión Financiera y de Crédito</t>
  </si>
  <si>
    <t>PR-02-03</t>
  </si>
  <si>
    <t>Administración de Sucursal</t>
  </si>
  <si>
    <t>SP-02-03-02</t>
  </si>
  <si>
    <t>Pagos y obligaciones de sucursal</t>
  </si>
  <si>
    <t>SERVICIO</t>
  </si>
  <si>
    <t>Revisar el calendario y pagar cada servicio antes de su fecha de vencimiento.</t>
  </si>
  <si>
    <t>FORM-ADM-02 actualizado y comprobantes digitales/físicos archivados.</t>
  </si>
  <si>
    <t>Cada servicio programado cuenta con pago previo al vencimiento y comprobante localizable.</t>
  </si>
  <si>
    <t>Tiempo solicitud→decisión; tiempo autorización→pago; % gastos con autorización previa; % soportes completos; % rechazos/devoluciones</t>
  </si>
  <si>
    <t>Control de Pagos de Servicios y Saldos Bancarios, págs. 1-2</t>
  </si>
  <si>
    <t>FLU-0012</t>
  </si>
  <si>
    <t>Subtipo=TAREA_ASIGNABLE; Flujo=FLU-0012 Autorización de gastos y cuentas por pagar; Disparador=Calendario o frecuencia configurada; Condición=Según calendario y frecuencia configurada; Prioridad=P0; Validación documental=VALIDADO_ESTRUCTURALMENTE; Proyecto automatización=AUT-GAS-001 · Autorización de gastos y cuentas por pagar</t>
  </si>
  <si>
    <t>CAN:T004;  CAN:T005;  CAN:T006;  CAN:T128;  CAN:T141;  CAN:T142;  CAN:T143;  CAN:T144;  CAN:T145;  CAN:T041;  CAN:T097;  CAN:T119;  CAN:T003;  CAN:T042;  CAN:T129;  CAN:T148</t>
  </si>
  <si>
    <t>T006.1 | T006.2 | T006.3 | T192 | T204.1 | T204.2 | T204.3 | T204.4 | T204.5 | T051 | T128 | T183 | T004 | T052 | T193 | T207</t>
  </si>
  <si>
    <t>Director | Auxiliar Administrativo | Sub Coordinadora</t>
  </si>
  <si>
    <t>Auxiliar Administrativo | Sub Coordinadora | Asesora Ventas</t>
  </si>
  <si>
    <t>Administración y Finanzas | Exhibición Visual</t>
  </si>
  <si>
    <t>10 | 5 | 60</t>
  </si>
  <si>
    <t>mensual | quincenal | semanal</t>
  </si>
  <si>
    <t>dia 24 | dia 20, dia 5 | dia 26 | dia 27 | dia 29 | dia 30 | dia 31 | miércoles | dia 9, dia 24 | sábado | jueves | Ultimo dia del mes</t>
  </si>
  <si>
    <t>Pago De Telefono | Pago De Agua | Pago De Luz | Control Y Planeación De Pagos | Programar Pagos Del Mes En Cash Planner Renta Dpto Alex | Programar Pagos Del Mes En Cash Planner Honorarios Contador Olga / Jaime | Programar Pagos Del Mes En Cash Planner SAT Jaime / Olga | Programar Pagos Del Mes En Cash Planner Isn Olga / Jaime | Programar Pagos Del Mes En Cash Planner Imss Olga / Jaime | Acomodo Y Orden En Exhibiciones | Revisar mi Zona de Exhibicion | Evaluar Exhibicon  | Enviar Fotos Lista De Exhibicion | Evidencia De Aparadores | Saldos En Bancos | Solicitar Movs. Bancarios</t>
  </si>
  <si>
    <t xml:space="preserve">Realizar pago de agua y luz, y verfificar que el recibo de telefono este pagado cada mes. | Organizar por fecha de pago y edentificar los que ya tiene fecha programada para proceder a su pago. | Todos los gast mencionados aqui se anotan el el Cash Planner conforme vayan llegando (s&amp;s, contador, impuestos, imss, ISN envian correo, es cuestion de estar al pendiente, el pago de CFE es cada bimestre se revisa saldo, se solicita gst y se pasa al supervisor y en renta alex se debera ir a depositar cada 15 del mes.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Revisar el saldo en bancos para proceder a pagar facturas. | Se le solicita al Supervisor que nos consulte mov bancarios, el los sube a la nube </t>
  </si>
  <si>
    <t>Cash Planner | Jotform Lista de Exhibicion | Imagenes al grupo o Jotforms | Mensaje A Director | SOLICITUD POR WHATSAPP A SUPERVISOR</t>
  </si>
  <si>
    <t>Flexible | Importante | Crítica</t>
  </si>
  <si>
    <t>Cualquier colaborador | Exclusiva del puesto | Cada Asesor de Ventas | Compartida</t>
  </si>
  <si>
    <t>Programada | Reactiva | Comercial | Supervisión | Manual/Eventual</t>
  </si>
  <si>
    <t>0.4166666666666667 | 0.4375 | 0.7638888888888888</t>
  </si>
  <si>
    <t>TAR-0029</t>
  </si>
  <si>
    <t>Documentar cancelaciones, reembolsos y movimientos especiales</t>
  </si>
  <si>
    <t>Integrar ticket, motivo, evidencia y autorización de cada movimiento especial y archivar el expediente.</t>
  </si>
  <si>
    <t>Movimiento especial trazable y disponible para auditoría.</t>
  </si>
  <si>
    <t>PR-02-01</t>
  </si>
  <si>
    <t>Caja y Tesorería de Sucursal</t>
  </si>
  <si>
    <t>SP-02-01-04</t>
  </si>
  <si>
    <t>Evidencia financiera</t>
  </si>
  <si>
    <t>Inmediatamente después de la operación</t>
  </si>
  <si>
    <t>Expediente del movimiento</t>
  </si>
  <si>
    <t>Expediente contiene autorización y comprobantes</t>
  </si>
  <si>
    <t>MAN-COOR-01; MAN-COOR-01; MAN-CAJ-01</t>
  </si>
  <si>
    <t>Sección 4.4; 5.2; páginas 9; 11; MAN-COOR 4.4; MAN-CAJ devoluciones/cancelaciones</t>
  </si>
  <si>
    <t>Subtipo=TAREA_ASIGNABLE; Flujo=FLU-0008 Devoluciones, cambios y garantías; Disparador=Evento operativo registrado; Condición=Cuando se active el evento o condición del flujo; Prioridad=P0; Validación documental=VALIDADO_ESTRUCTURALMENTE; Proyecto automatización=Crear expediente digital, validar soportes obligatorios y alertar documentos faltantes.</t>
  </si>
  <si>
    <t>TAR-0030</t>
  </si>
  <si>
    <t>T122; T170</t>
  </si>
  <si>
    <t>T186; T229</t>
  </si>
  <si>
    <t>Aplicar descuento autorizado en venta</t>
  </si>
  <si>
    <t>Verificar promociones vigentes, aplicar sólo el descuento disponible o autorizado, conservar evidencia de excepciones y confirmar que el ticket refleje el monto correcto.</t>
  </si>
  <si>
    <t>Descuento válido, trazable y correctamente reflejado en la venta.</t>
  </si>
  <si>
    <t>SP-02-01-02</t>
  </si>
  <si>
    <t>Operación y control de caja</t>
  </si>
  <si>
    <t>Ticket y autorización escrita o registro digital cuando sea excepcional</t>
  </si>
  <si>
    <t>Promoción vigente o autorización expresa; monto final correcto</t>
  </si>
  <si>
    <t>Tiempo de cierre; % diferencias; tiempo de resolución; % operaciones con evidencia completa</t>
  </si>
  <si>
    <t>MAN-CAJ-01; MAN-SYC-01</t>
  </si>
  <si>
    <t>MAN-CAJ 6.2.4 y 6.3.3, págs. 22-23 y 29-30; MAN-SYC Descuentos, págs. 57-60</t>
  </si>
  <si>
    <t>FLU-0017</t>
  </si>
  <si>
    <t>Subtipo=POR_EXCEPCION; Flujo=FLU-0017 Operación y conciliación de caja; Disparador=Condición de negocio, diferencia o excepción detectada; Condición=Se presenta una condición no conforme que requiere intervención humana; Prioridad=P0; Validación documental=VALIDADO_ESTRUCTURALMENTE; Proyecto automatización=AUT-CONC-001 · Conciliación caja-banco y tareas por excepción</t>
  </si>
  <si>
    <t>CAN:T122;  CAN:T170</t>
  </si>
  <si>
    <t>MULTIPLE: DOCUMENTO, FORMATO_DIGITAL</t>
  </si>
  <si>
    <t>T186 | T229</t>
  </si>
  <si>
    <t>30 | 10</t>
  </si>
  <si>
    <t>diario | mensual</t>
  </si>
  <si>
    <t>diario | dia 10</t>
  </si>
  <si>
    <t>Reporte Descuentos | Modificación De Precios Al Vender</t>
  </si>
  <si>
    <t>Se revisan en modulo de "Administracion" , ahi nos aparacen los descuentos desglozados por dia y por ticket y con esa informacion  se comparan con el corte del dia y el grupo de WhatsApp. | Verificar que no mofifiquen precios personal no autorizado, lo pomedos checar en modulo de Administracion de Tienda</t>
  </si>
  <si>
    <t xml:space="preserve">MANUAL  | FALTA </t>
  </si>
  <si>
    <t>Importante | Flexible</t>
  </si>
  <si>
    <t>Cualquier colaborador | Exclusiva del puesto</t>
  </si>
  <si>
    <t>Comercial | Programada</t>
  </si>
  <si>
    <t>0.4375 | 0.4479166666666667</t>
  </si>
  <si>
    <t>TAR-0031</t>
  </si>
  <si>
    <t>Consultar y documentar el tipo de cambio para una operación en dólares</t>
  </si>
  <si>
    <t>Consultar la fuente definida por la política al momento de la operación, documentar la tasa y obtener confirmación cuando exista discrepancia.</t>
  </si>
  <si>
    <t>Operación en USD convertida con tasa trazable y comunicada al cliente.</t>
  </si>
  <si>
    <t>SP-02-01-03</t>
  </si>
  <si>
    <t>Moneda extranjera y medios especiales</t>
  </si>
  <si>
    <t>Cada vez que se acepte una operación en dólares.</t>
  </si>
  <si>
    <t>Captura de la fuente, cálculo, ticket y autorización si hubo discrepancia.</t>
  </si>
  <si>
    <t>Fuente, fecha/hora, tasa, cálculo y total coinciden.</t>
  </si>
  <si>
    <t>POL-FIN-003 Conversión del Dólar para Ventas y Pagos</t>
  </si>
  <si>
    <t>Subtipo=TAREA_ASIGNABLE; Flujo=FLU-0017 Operación y conciliación de caja; Disparador=Evento operativo registrado; Condición=Cuando se active el evento o condición del flujo; Prioridad=P0; Validación documental=VALIDADO_ESTRUCTURALMENTE; Proyecto automatización=AUT-CONC-001 · Conciliación caja-banco y tareas por excepción</t>
  </si>
  <si>
    <t>TAR-0035</t>
  </si>
  <si>
    <t>Regularizar identificaciones pendientes detectadas en operaciones de crédito o vale</t>
  </si>
  <si>
    <t>Atender únicamente operaciones cuyo cruce diario de KPI detecte INE no reconocida o pendiente; conseguir y validar la identificación dentro del SLA.</t>
  </si>
  <si>
    <t>Identificación validada o incidencia vencida documentada con responsable.</t>
  </si>
  <si>
    <t>Validación de identidad</t>
  </si>
  <si>
    <t>ADMINISTRATIVA</t>
  </si>
  <si>
    <t>SLA 3 días desde el reporte diario</t>
  </si>
  <si>
    <t>Identificación validada y referencia de operación</t>
  </si>
  <si>
    <t>INE reconocida o incidencia escalada al vencer SLA</t>
  </si>
  <si>
    <t>Subtipo=POR_EXCEPCION; Flujo=FLU-0017 Operación y conciliación de caja; Disparador=Reporte diario de KPI detecta identificación pendiente; Condición=None; Prioridad=P0; Validación documental=VALIDACION_FINAL_CONTRA_POLITICA; Proyecto automatización=AUT-INE-001</t>
  </si>
  <si>
    <t>TAR-0038</t>
  </si>
  <si>
    <t>Validar las operaciones de contado, crédito y vales realizadas por caja</t>
  </si>
  <si>
    <t>Revisar que las cajeras apliquen procedimientos, precios, promociones y documentos correctos en cada forma de pago.</t>
  </si>
  <si>
    <t>Operaciones de caja correctas y conformes a política.</t>
  </si>
  <si>
    <t>CONTROL</t>
  </si>
  <si>
    <t>Muestreo durante la jornada</t>
  </si>
  <si>
    <t>Muestra de operaciones revisadas</t>
  </si>
  <si>
    <t>Operaciones sin errores o con corrección documentada</t>
  </si>
  <si>
    <t>MAN-COOR-01; MAN-COOR-01; MAN-CAJ-01; MAN-SYC-01</t>
  </si>
  <si>
    <t>Sección 3.4; páginas 7; MAN-COOR 3.4; MAN-CAJ 6.1-6.2; MAN-SYC procedimientos de venta</t>
  </si>
  <si>
    <t>Subtipo=TAREA_ASIGNABLE; Flujo=FLU-0017 Operación y conciliación de caja; Disparador=Calendario o frecuencia configurada; Condición=Según calendario y frecuencia configurada; Prioridad=P0; Validación documental=VALIDADO_ESTRUCTURALMENTE; Proyecto automatización=AUT-CONC-001 · Conciliación caja-banco y tareas por excepción</t>
  </si>
  <si>
    <t>TAR-0039</t>
  </si>
  <si>
    <t>Monitorear morosidad y acciones de recuperación</t>
  </si>
  <si>
    <t>Revisar el nivel de cartera vencida, identificar cuentas críticas y verificar que exista gestión de recuperación.</t>
  </si>
  <si>
    <t>Morosidad controlada y cuentas críticas con plan de acción.</t>
  </si>
  <si>
    <t>PR-02-02</t>
  </si>
  <si>
    <t>Crédito, Vales y Cobranza</t>
  </si>
  <si>
    <t>SP-02-02-03</t>
  </si>
  <si>
    <t>Control de cartera</t>
  </si>
  <si>
    <t>Revisión semanal y cierre mensual</t>
  </si>
  <si>
    <t>Reporte de cartera y acciones</t>
  </si>
  <si>
    <t>Cuentas vencidas clasificadas y con gestión</t>
  </si>
  <si>
    <t>MAN-COOR-01; MAN-COOR-01; MAN-DV-01; MODV-LEG-2.0</t>
  </si>
  <si>
    <t>Sección 3.4.1; 4.4; páginas 7; 9; MAN-COOR 4.4; MAN-DV 5.4; MODV cobranza</t>
  </si>
  <si>
    <t>FLU-0018</t>
  </si>
  <si>
    <t>Subtipo=TEMPORAL_HASTA_AUTOMATIZAR; Flujo=FLU-0018 Cobranza y control de cartera; Disparador=Calendario o frecuencia configurada; Condición=Mientras la automatización no esté construida, probada y liberada; Prioridad=P0; Validación documental=VALIDADO_ESTRUCTURALMENTE; Proyecto automatización=AUT-BI-001 · Dashboards, indicadores y alertas operativas</t>
  </si>
  <si>
    <t>TAR-0040</t>
  </si>
  <si>
    <t>Emitir y revisar estado de cuenta de crédito directo</t>
  </si>
  <si>
    <t>Consultar el crédito activo, verificar saldo, abonos y próximos pagos, imprimir o exportar el estado de cuenta, explicarlo al cliente y archivar el soporte cuando aplique.</t>
  </si>
  <si>
    <t>Estado de cuenta actualizado, entregado sin alteraciones y coherente con S&amp;C.</t>
  </si>
  <si>
    <t>Estado de cuenta emitido y registro en bitácora</t>
  </si>
  <si>
    <t>Folio, cliente, movimientos, saldo y fecha son actuales y coinciden con S&amp;C</t>
  </si>
  <si>
    <t>Procesos Abono a crédito y Revisión de estado de cuenta, págs. 88-95</t>
  </si>
  <si>
    <t>FLU-0019</t>
  </si>
  <si>
    <t>Subtipo=TAREA_ASIGNABLE; Flujo=FLU-0019 Crédito directo; Disparador=Evento operativo registrado; Condición=Cuando se active el evento o condición del flujo; Prioridad=P0; Validación documental=VALIDADO_ESTRUCTURALMENTE; Proyecto automatización=Controlar folios, relaciones, recibos y estatus; conservar entrega física, firma y validaciones humanas.</t>
  </si>
  <si>
    <t>MULTIPLE: POS_SISTEMA, FORMATO_DIGITAL</t>
  </si>
  <si>
    <t>TAR-0041</t>
  </si>
  <si>
    <t>Evaluar la elegibilidad para migrar de Distribuidora de Vales a Crédito Directo</t>
  </si>
  <si>
    <t>Consultar historial, vale activo, saldo, convenio y fecha de última compra; aplicar la regla temporal y documentar si el expediente puede iniciarse.</t>
  </si>
  <si>
    <t>Solicitud clasificada como no procedente, evaluable con autorización o evaluable normalmente.</t>
  </si>
  <si>
    <t>Migración y convivencia de canales de crédito</t>
  </si>
  <si>
    <t>Antes de iniciar un expediente de Crédito Directo a cliente con historial de DV.</t>
  </si>
  <si>
    <t>Historial, saldo, vale/convenio y fecha de última compra.</t>
  </si>
  <si>
    <t>Condiciones verificadas y clasificación respaldada antes de capturar el crédito.</t>
  </si>
  <si>
    <t>POL-CRD-001 Migración de Clientes de DV a Crédito Directo</t>
  </si>
  <si>
    <t>Subtipo=TAREA_ASIGNABLE; Flujo=FLU-0019 Crédito directo;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</si>
  <si>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TAR-0044</t>
  </si>
  <si>
    <t>T061; T062; T052; T070; T087; T074; T105</t>
  </si>
  <si>
    <t>T073; T074; T063; T083; T105; T092; T151</t>
  </si>
  <si>
    <t>Clasificar relaciones de distribuidoras según estado de pago</t>
  </si>
  <si>
    <t>Revisar el adeudo vencido y separar relaciones al corriente de relaciones atrasadas, conservando las restringidas hasta que se cumplan las condiciones de liberación.</t>
  </si>
  <si>
    <t>Relaciones organizadas y entrega controlada conforme al estado de cuenta.</t>
  </si>
  <si>
    <t>Después de generar relaciones los días 8 y 23</t>
  </si>
  <si>
    <t>Relaciones clasificadas y lista de restringidas</t>
  </si>
  <si>
    <t>Estado de pago coincide con clasificación y no se entrega relación restringida</t>
  </si>
  <si>
    <t>MODV-LEG-2.0; MAN-DV-01</t>
  </si>
  <si>
    <t>MODV págs. 1-2 y 5; MAN-DV 5.4, págs. 8-9</t>
  </si>
  <si>
    <t>FLU-0020</t>
  </si>
  <si>
    <t>Subtipo=TEMPORAL_HASTA_AUTOMATIZAR; Flujo=FLU-0020 Distribuidoras de Vales Loretta; Disparador=Calendario o frecuencia configurada; Condición=Mientras la automatización no esté construida, probada y liberada; Prioridad=P0; Validación documental=VALIDADO_ESTRUCTURALMENTE; Proyecto automatización=AUT-DV-001 · Control documental y financiero de Distribuidoras</t>
  </si>
  <si>
    <t>CAN:T061;  CAN:T062;  CAN:T052;  CAN:T070;  CAN:T087;  CAN:T074;  CAN:T105</t>
  </si>
  <si>
    <t>T073 | T074 | T063 | T083 | T105 | T092 | T151</t>
  </si>
  <si>
    <t>Sub Coordinadora | Asesora Ventas</t>
  </si>
  <si>
    <t>Caja | Mantenimiento y Limpieza | Cobranza y Crédito</t>
  </si>
  <si>
    <t>10 | 5 | 15 | 60 | 20</t>
  </si>
  <si>
    <t>semanal | diario | quincenal | mensual</t>
  </si>
  <si>
    <t>jueves | lunes a sabado | lunes | diario | viernes | dia 8, dia 23 | dia 13</t>
  </si>
  <si>
    <t>Cualquiera | Apertura</t>
  </si>
  <si>
    <t>Cambio En Fondo De Caja | Revisión De Fondos De Caja | Piso Limpio (Barrido/Trapeado) | Barrer Tienda Y Banqueta  | Barrer Trapear Escalera  | Impresion/Depuracion De Relaciones Dia 8 Y 23 | Depuracion De Relaciones Saldadas</t>
  </si>
  <si>
    <t>El coordinador de sucursal deberá cuidar que su cajero siempre cuente con cambio, sobre todo en días fuertes de pagos. | El coordinador administrativo realizará supervisiones aleatorias a el fondo de caja, por lo que el coordinador de sucursal deberá de notificar siempre de faltantes o sobrantes al momento de ser encontrados. En dado caso de faltantes, el coordinador de tienda no deberá dejar pasar más de tres días, de ser así, él faltante se le será descontado a él de su nómina. | El piso del almacén y del área de ventas deberá permanecer siempre limpio y libre de etiquetas pegadas en él. | Barrer toda la tienda, debajo de muebles, sillones, barrer tapetes, banqueta y calle. | Imprimir las relaciones los días 8 y 23 de cada mes, incluyendo al reverso la promoción vigente de pago con vale. Si aplica, adjuntar la relación anterior. Depurar las relaciones viejas ya pagadas y separar las que aún tengan adeudo.</t>
  </si>
  <si>
    <t>Supervisión | Comercial | Programada | Manual/Eventual</t>
  </si>
  <si>
    <t>0.4375 | 0.4479166666666667 | 0.3854166666666667 | 0.3819444444444444 | 0.5833333333333334</t>
  </si>
  <si>
    <t>TAR-0047</t>
  </si>
  <si>
    <t>INFERIBLE_PERO_REQUIERE_VALIDACION_REGLA | EVIDENCIA:MULTIPLE_NO_SOPORTADO_EN_CAMPO_UNICO | CAMPO_RESULTADO_NO_EXISTE_EN_MAESTRA_ACTUAL | CAMPO_CRITERIO_CIERRE_NO_EXISTE_EN_MAESTRA_ACTUAL | CAMPO_ESTADO_INTEGRACION_NO_EXISTE_EN_MAESTRA_ACTUAL</t>
  </si>
  <si>
    <t>Entregar relaciones y recibos con acuse firmado</t>
  </si>
  <si>
    <t>Entregar a la distribuidora la relación y recibos del periodo, detallar los documentos incluidos y obtener fecha, nombre y firma de recepción para archivar el acuse.</t>
  </si>
  <si>
    <t>Documentos quincenales entregados con trazabilidad de recepción.</t>
  </si>
  <si>
    <t>SP-02-02-01</t>
  </si>
  <si>
    <t>Operación de crédito, vales y apartados</t>
  </si>
  <si>
    <t>Alrededor de los días 10 y 25 de cada mes</t>
  </si>
  <si>
    <t>Acuse de entrega de relación y recibos</t>
  </si>
  <si>
    <t>Periodo, cantidad de recibos, fecha y firmas completos</t>
  </si>
  <si>
    <t>MAN-DV-01; WIP-CAJ-DV-0.2</t>
  </si>
  <si>
    <t>MAN-DV 8.6, pág. 12; WIP págs. 5-6 y plantilla pág. 10</t>
  </si>
  <si>
    <t>Subtipo=TAREA_ASIGNABLE; Flujo=FLU-0020 Distribuidoras de Vales Loretta; Disparador=Calendario o frecuencia configurada; Condición=Según calendario y frecuencia configurada; Prioridad=P0; Validación documental=VALIDADO_ESTRUCTURALMENTE; Proyecto automatización=AUT-DV-001 · Control documental y financiero de Distribuidoras</t>
  </si>
  <si>
    <t>INFERIBLE_PERO_REQUIERE_VALIDACION_REGLA</t>
  </si>
  <si>
    <t>TAR-0050</t>
  </si>
  <si>
    <t>Notificar la línea y condiciones autorizadas a la distribuidora</t>
  </si>
  <si>
    <t>Comunicar por escrito el monto, condiciones de uso, responsabilidades y restricciones antes de entregar folios o habilitar operaciones.</t>
  </si>
  <si>
    <t>Distribuidora informada y condiciones aceptadas con evidencia.</t>
  </si>
  <si>
    <t>Área de Cobranza</t>
  </si>
  <si>
    <t>Notificación y acuse o aceptación de condiciones; Historial, evidencia de saldo, fecha de última compra, autorización, comunicación con distribuidora y expediente de crédito.</t>
  </si>
  <si>
    <t>Monto y condiciones coinciden con autorización y se conserva acuse; Cliente sin saldo/vale/convenio activo, fecha de última compra verificada, regla aplicable identificada, autorización y expediente completos.</t>
  </si>
  <si>
    <t>MAN-DV-01; MAN-POL-01</t>
  </si>
  <si>
    <t>2.3, pág. 4; POL-CRD-001 Migración de Clientes de Distribuidoras a Crédito Directo</t>
  </si>
  <si>
    <t>Subtipo=TAREA_ASIGNABLE; Flujo=FLU-0020 Distribuidoras de Vales Loretta;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</si>
  <si>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TAR-0054</t>
  </si>
  <si>
    <t>Recibir y validar solicitud de alta de distribuidora</t>
  </si>
  <si>
    <t>Recibir la solicitud y documentación, verificar identidad, domicilio, referencias y firmas y registrar cualquier faltante antes de enviarla a evaluación.</t>
  </si>
  <si>
    <t>Solicitud de distribuidora completa y lista para revisión de crédito.</t>
  </si>
  <si>
    <t>Solicitud y expediente de afiliación completos; Historial, evidencia de saldo, fecha de última compra, autorización, comunicación con distribuidora y expediente de crédito.</t>
  </si>
  <si>
    <t>Documentos vigentes, campos completos y firmas presentes; Cliente sin saldo/vale/convenio activo, fecha de última compra verificada, regla aplicable identificada, autorización y expediente completos.</t>
  </si>
  <si>
    <t>MAN-DV-01; MODV-LEG-2.0; MAN-POL-01</t>
  </si>
  <si>
    <t>MAN-DV 2.1 y 2.4, págs. 3-4; MODV pág. 8; POL-CRD-001 Migración de Clientes de Distribuidoras a Crédito Directo</t>
  </si>
  <si>
    <t>Subtipo=PAQUETE_DE_TRABAJO; Flujo=FLU-0020 Distribuidoras de Vales Loretta; Disparador=Solicitud, entrega, canje o vencimiento de vale/distribuidora; Condición=Cuando se active el evento o condición del flujo; Prioridad=P0; Validación documental=VALIDADO_ESTRUCTURALMENTE; Proyecto automatización=AUT-DV-001 · Control documental y financiero de Distribuidoras</t>
  </si>
  <si>
    <t>MULTIPLE: POS_SISTEMA, DOCUMENTO</t>
  </si>
  <si>
    <t>TAR-0055</t>
  </si>
  <si>
    <t>Resolver comprobante oportuno de Distribuidora no capturado en tiempo</t>
  </si>
  <si>
    <t>Cuando la distribuidora acredita envío oportuno pero la sucursal no capturó en tiempo, documentar el caso, prevalidar compensación y registrar responsabilidad operativa.</t>
  </si>
  <si>
    <t>Compensación prevalidada o caso escalado, sin afectar injustamente a la Distribuidora.</t>
  </si>
  <si>
    <t>Pagos de Distribuidoras</t>
  </si>
  <si>
    <t>Por caso; validación masiva semanal o quincenal</t>
  </si>
  <si>
    <t>Dirección General por lote/excepción</t>
  </si>
  <si>
    <t>Captura del envío oportuno y movimiento relacionado</t>
  </si>
  <si>
    <t>Compensación registrada o excepción resuelta</t>
  </si>
  <si>
    <t>Subtipo=POR_EXCEPCION; Flujo=FLU-0020 Distribuidoras de Vales Loretta; Disparador=Comprobante oportuno no capturado en sistema; Condición=None; Prioridad=P0; Validación documental=VALIDACION_FINAL_CONTRA_MANUAL_DV; Proyecto automatización=AUT-DV-COMP-001</t>
  </si>
  <si>
    <t>VALIDACION_POR_REGLA</t>
  </si>
  <si>
    <t>TAR-0056</t>
  </si>
  <si>
    <t>Solicitar ajuste de fecha de inicio de pago</t>
  </si>
  <si>
    <t>Preparar número de distribuidora, apellido, folio interno, fecha solicitada y motivo; enviar la solicitud al responsable autorizado y conservar la respuesta antes de modificar el calendario.</t>
  </si>
  <si>
    <t>Cambio de fecha solicitado y, si se aprueba, aplicado con trazabilidad.</t>
  </si>
  <si>
    <t>Dirección General / Área de Cobranza</t>
  </si>
  <si>
    <t>Solicitud, motivo y respuesta del supervisor/Dirección</t>
  </si>
  <si>
    <t>Datos completos, autorización previa y calendario actualizado</t>
  </si>
  <si>
    <t>MODV-LEG-2.0</t>
  </si>
  <si>
    <t>pág. 8</t>
  </si>
  <si>
    <t>Subtipo=POR_EXCEPCION; Flujo=FLU-0020 Distribuidoras de Vales Loretta; Disparador=Condición de negocio, diferencia o excepción detectada; Condición=Se presenta una condición no conforme que requiere intervención humana; Prioridad=P0; Validación documental=VALIDADO_ESTRUCTURALMENTE; Proyecto automatización=AUT-DV-001 · Control documental y financiero de Distribuidoras</t>
  </si>
  <si>
    <t>TAR-0060</t>
  </si>
  <si>
    <t>Asignar, recuperar y conciliar equipo, accesos y materiales entregados</t>
  </si>
  <si>
    <t>Registrar la entrega de equipo, herramientas, uniformes, gafetes o accesos; revisar su condición y documentar devolución, desgaste, daño o extravío.</t>
  </si>
  <si>
    <t>Bienes asignados conciliados con responsable, condición y ubicación verificables.</t>
  </si>
  <si>
    <t>MP-05</t>
  </si>
  <si>
    <t>Gestión Operativa de Sucursal</t>
  </si>
  <si>
    <t>PR-05-04</t>
  </si>
  <si>
    <t>Activos y Continuidad Operativa</t>
  </si>
  <si>
    <t>SP-05-04-01</t>
  </si>
  <si>
    <t>Custodia de equipos, accesos y materiales</t>
  </si>
  <si>
    <t>En cada asignación, cambio de puesto, revisión o terminación de relación.</t>
  </si>
  <si>
    <t>Responsiva o acta de entrega-recepción, inventario y evidencia de condición.; Logs, bitácora de acceso, acuses, inventario documental y registro de incidentes/destrucción.; Responsiva, bitácora de uso, inspección de resguardo y registro de incidente.</t>
  </si>
  <si>
    <t>Bien, serie/folio, condición, custodio, fecha y devolución documentados.; Acceso mínimo, usuario individual, canal autorizado, documentos resguardados, consultas externas autorizadas e incidentes reportados.; Dispositivo localizado, usuario autorizado, consulta registrada, contraseña protegida y ausencia de conexiones o copias no autorizadas.</t>
  </si>
  <si>
    <t>Tiempo de respuesta; tiempo fuera de servicio; % mantenimiento preventivo cumplido</t>
  </si>
  <si>
    <t>RIT-LOR-01; MAN-POL-01</t>
  </si>
  <si>
    <t>RIT arts. 22 y 91-92; POL-CAJ-06 Confidencialidad y Protección de Datos de Clientes; POL-SYS-001 Control de Accesos; POL-EQUIP-001 Uso del e-Reader; POL-SYS-001 Control de Accesos</t>
  </si>
  <si>
    <t>FLU-0041</t>
  </si>
  <si>
    <t>Subtipo=TAREA_ASIGNABLE; Flujo=FLU-0041 Gobierno documental; Disparador=Evento operativo registrado; Condición=Cuando se active el evento o condición del flujo; Prioridad=P0; Validación documental=VALIDADO_ESTRUCTURALMENTE; Proyecto automatización=AUT-CONC-001 · Conciliación caja-banco y tareas por excepción</t>
  </si>
  <si>
    <t>TAR-0067</t>
  </si>
  <si>
    <t>Solicitar y coordinar mantenimiento preventivo y correctivo</t>
  </si>
  <si>
    <t>Detectar fallas, registrar solicitud, coordinar proveedor o área responsable y verificar la solución.</t>
  </si>
  <si>
    <t>Falla atendida y equipo o instalación restablecida.</t>
  </si>
  <si>
    <t>PR-05-03</t>
  </si>
  <si>
    <t>Mantenimiento e Infraestructura</t>
  </si>
  <si>
    <t>SP-05-03-02</t>
  </si>
  <si>
    <t>Mantenimiento de equipos e instalaciones</t>
  </si>
  <si>
    <t>MANTENIMIENTO</t>
  </si>
  <si>
    <t>Al detectar falla y según programa preventivo</t>
  </si>
  <si>
    <t>Solicitud y cierre de mantenimiento</t>
  </si>
  <si>
    <t>Falla documentada, atendida y verificada; La falla o necesidad tiene diagnóstico inicial, responsable, seguimiento y verificación de solución.</t>
  </si>
  <si>
    <t>MAN-COOR-01; MAN-MNT-01</t>
  </si>
  <si>
    <t>Sección 2.2.1; 3.6; 10.2; páginas 4; 8; 22; Secciones 3, 5, 6 y 7; págs. 2-10</t>
  </si>
  <si>
    <t>FLU-0022</t>
  </si>
  <si>
    <t>Subtipo=TAREA_ASIGNABLE; Flujo=FLU-0022 Mantenimiento de tienda; Disparador=Evento operativo registrado; Condición=Cuando se active el evento o condición del flujo; Prioridad=P0; Validación documental=VALIDADO_ESTRUCTURALMENTE; Proyecto automatización=AUT-MNT-001 · Mantenimiento, activos y SLA de incidencias</t>
  </si>
  <si>
    <t>TAR-0071</t>
  </si>
  <si>
    <t>Verificar y organizar la documentación anual de sucursal</t>
  </si>
  <si>
    <t>Confirmar que formatos, contratos, vales, apartados, devoluciones y bitácoras estén completos, firmados y archivados por mes y proceso.</t>
  </si>
  <si>
    <t>Archivo anual completo y preparado para auditoría.</t>
  </si>
  <si>
    <t>Planeación Estratégica de Sucursal</t>
  </si>
  <si>
    <t>Cierre anual</t>
  </si>
  <si>
    <t>Antes de emitir el informe final</t>
  </si>
  <si>
    <t>Índice y archivo anual; FORM-ADM-05, FORM-ADM-06 o equivalentes controlados, reportes fuente y acta de aprobación.</t>
  </si>
  <si>
    <t>Muestra documental completa y ordenada; Fuentes conciliadas, informe aprobado, objetivos y responsables definidos, comunicación realizada y seguimiento documentado.</t>
  </si>
  <si>
    <t>MAN-COOR-01; MAN-POL-01</t>
  </si>
  <si>
    <t>Sección 13.2; páginas 26; Cierre Anual y Planeación Estratégica</t>
  </si>
  <si>
    <t>FLU-0023</t>
  </si>
  <si>
    <t>Subtipo=TAREA_ASIGNABLE; Flujo=FLU-0023 Cierre de sucursal; Disparador=Calendario o frecuencia configurada; Condición=Según calendario y frecuencia configurada; Prioridad=P0; Validación documental=VALIDADO_ESTRUCTURALMENTE; Proyecto automatización=Crear expediente digital, validar soportes obligatorios y alertar documentos faltantes.</t>
  </si>
  <si>
    <t>TAR-0073</t>
  </si>
  <si>
    <t>Dar seguimiento trimestral al plan estratégico de sucursal</t>
  </si>
  <si>
    <t>Revisar avances, desviaciones y acciones del plan anual y actualizar responsables o plazos cuando sea necesario.</t>
  </si>
  <si>
    <t>Plan anual monitoreado y corregido durante el ejercicio.</t>
  </si>
  <si>
    <t>SP-05-04-02</t>
  </si>
  <si>
    <t>Planeación anual y seguimiento</t>
  </si>
  <si>
    <t>Cierre de cada trimestre</t>
  </si>
  <si>
    <t>Reporte trimestral de avance; FORM-ADM-05, FORM-ADM-06 o equivalentes controlados, reportes fuente y acta de aprobación.</t>
  </si>
  <si>
    <t>Metas comparadas con resultado y acciones actualizadas; Fuentes conciliadas, informe aprobado, objetivos y responsables definidos, comunicación realizada y seguimiento documentado.</t>
  </si>
  <si>
    <t>Sección 13.5; páginas 28; Cierre Anual y Planeación Estratégica</t>
  </si>
  <si>
    <t>FLU-0024</t>
  </si>
  <si>
    <t>Subtipo=TAREA_ASIGNABLE; Flujo=FLU-0024 Planeación y cierre anual;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</si>
  <si>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TAR-0074</t>
  </si>
  <si>
    <t>Definir metas y plan anual de la sucursal</t>
  </si>
  <si>
    <t>Proponer metas trimestrales y anuales de ventas, rentabilidad, servicio y control, alineadas a Visión Loretta 2035.</t>
  </si>
  <si>
    <t>Plan anual con metas, responsables, calendario y seguimiento.</t>
  </si>
  <si>
    <t>Después del cierre del ejercicio</t>
  </si>
  <si>
    <t>Plan anual de sucursal; FORM-ADM-05, FORM-ADM-06 o equivalentes controlados, reportes fuente y acta de aprobación.</t>
  </si>
  <si>
    <t>Metas medibles y responsables definidos; Fuentes conciliadas, informe aprobado, objetivos y responsables definidos, comunicación realizada y seguimiento documentado.</t>
  </si>
  <si>
    <t>Sección 13.3; 13.5; páginas 27-28; Cierre Anual y Planeación Estratégica</t>
  </si>
  <si>
    <t>TAR-0077</t>
  </si>
  <si>
    <t>T009; T015; T032; T035; T123</t>
  </si>
  <si>
    <t>T009; T023; T042; T045; T187</t>
  </si>
  <si>
    <t>Analizar KPI y definir el plan correctivo mensual</t>
  </si>
  <si>
    <t>Comparar resultados contra metas, explicar desviaciones y definir acciones, responsables y plazos para el siguiente periodo.</t>
  </si>
  <si>
    <t>Dirección recibe análisis mensual y plan de acción.</t>
  </si>
  <si>
    <t>PR-05-02</t>
  </si>
  <si>
    <t>Planeación y Supervisión Operativa</t>
  </si>
  <si>
    <t>SP-05-02-02</t>
  </si>
  <si>
    <t>Comunicación y reportes</t>
  </si>
  <si>
    <t>Cierre de mes</t>
  </si>
  <si>
    <t>Informe mensual y plan</t>
  </si>
  <si>
    <t>KPI, desviaciones, causas y acciones documentados</t>
  </si>
  <si>
    <t>MAN-COOR-01; MCL-SC-02; PLAN-RECOP-CLIENTES</t>
  </si>
  <si>
    <t>Sección 4.6; 8.3-8.4; páginas 10; 17-18; MCL 7.5, 11.4 y 12.1; Plan conclusiones</t>
  </si>
  <si>
    <t>FLU-0025</t>
  </si>
  <si>
    <t>Subtipo=TAREA_ASIGNABLE; Flujo=FLU-0025 Planeación y supervisión operativa; Disparador=Calendario o frecuencia configurada; Condición=Según calendario y frecuencia configurada; Prioridad=P0; Validación documental=VALIDADO_ESTRUCTURALMENTE; Proyecto automatización=Generar datos, alertas y reportes automáticamente; conservar interpretación y decisiones humanas.</t>
  </si>
  <si>
    <t>CAN:T009;  CAN:T015;  CAN:T032;  CAN:T035;  CAN:T123</t>
  </si>
  <si>
    <t>T009 | T023 | T042 | T045 | T187</t>
  </si>
  <si>
    <t>Auxiliar Administrativo | Director</t>
  </si>
  <si>
    <t>Sub Coordinadora | Auxiliar Administrativo</t>
  </si>
  <si>
    <t>Supervisión | Comercial y Ventas</t>
  </si>
  <si>
    <t>120 | 20 | 10 | 60</t>
  </si>
  <si>
    <t>mensual | personalizada | semanal</t>
  </si>
  <si>
    <t>dia 27 | lunes a sabado | lunes | Lunes</t>
  </si>
  <si>
    <t>Reunion Cierre De Mes  | Reunion Metas Comerciales | Presupuesto De Venta Semanal (Lunes, Hrs Sac) | Reunión Acountability Coordinador 9:00am | Reporte De Metas</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</si>
  <si>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t>
  </si>
  <si>
    <t xml:space="preserve">Audio Reunion | Arranque de Semana - Tareas y Evidencias | FOTO WHATSAPP GRUPO COORDINACIÓN </t>
  </si>
  <si>
    <t>Programada | Supervisión | Comercial</t>
  </si>
  <si>
    <t>0.5833333333333334 | 0.3958333333333333 | 0.375 | 0.4375</t>
  </si>
  <si>
    <t>TAR-0079</t>
  </si>
  <si>
    <t>Transmitir lineamientos corporativos y verificar su comprensión</t>
  </si>
  <si>
    <t>Explicar al equipo los nuevos lineamientos, resolver dudas y dejar evidencia de comprensión cuando el riesgo lo requiera.</t>
  </si>
  <si>
    <t>Equipo informado y capaz de aplicar el lineamiento vigente.</t>
  </si>
  <si>
    <t>El mismo día de la emisión o antes de su vigencia</t>
  </si>
  <si>
    <t>Bitácora o acuse de comprensión</t>
  </si>
  <si>
    <t>Lineamiento comunicado antes de su aplicación y dudas resueltas</t>
  </si>
  <si>
    <t>MAN-COOR-01</t>
  </si>
  <si>
    <t>Sección 8.5; páginas 18</t>
  </si>
  <si>
    <t>Subtipo=TAREA_ASIGNABLE; Flujo=FLU-0025 Planeación y supervisión operativa; Disparador=Evento operativo registrado; Condición=Cuando se active el evento o condición del flujo; Prioridad=P0; Validación documental=VALIDADO_ESTRUCTURALMENTE; Proyecto automatización=Generar datos, alertas y reportes automáticamente; conservar interpretación y decisiones humanas.</t>
  </si>
  <si>
    <t>TAR-0085</t>
  </si>
  <si>
    <t>T111; T175; T090</t>
  </si>
  <si>
    <t>T172; T234</t>
  </si>
  <si>
    <t>REQUIERE_TRADUCTOR_CALENDARIO_REGLA | ROL:ASIGNACION_DINAMICA | EVIDENCIA:MULTIPLE_NO_SOPORTADO_EN_CAMPO_UNICO | CAMPO_RESULTADO_NO_EXISTE_EN_MAESTRA_ACTUAL | CAMPO_CRITERIO_CIERRE_NO_EXISTE_EN_MAESTRA_ACTUAL | CAMPO_ESTADO_INTEGRACION_NO_EXISTE_EN_MAESTRA_ACTUAL</t>
  </si>
  <si>
    <t>Ejecutar el conteo cíclico formal mensual por zona</t>
  </si>
  <si>
    <t>Asignar a dos colaboradores una zona o familia, contar pares y tallas, comparar contra Sizes &amp; Colors, registrar diferencias en FORM-AUD-05 y escalar los hallazgos que excedan el ajuste permitido.</t>
  </si>
  <si>
    <t>Conteo cíclico mensual concluido, conciliado y archivado antes de la auditoría oficial.</t>
  </si>
  <si>
    <t>MP-03</t>
  </si>
  <si>
    <t>Gestión de Mercancía e Inventario</t>
  </si>
  <si>
    <t>PR-03-02</t>
  </si>
  <si>
    <t>Control de Inventario</t>
  </si>
  <si>
    <t>SP-03-02-01</t>
  </si>
  <si>
    <t>Conteos y conciliación</t>
  </si>
  <si>
    <t>Realizar al menos un conteo cíclico formal por mes, según zona asignada.</t>
  </si>
  <si>
    <t>Colaborador asignado</t>
  </si>
  <si>
    <t>FORM-AUD-05 y reporte de diferencias.; Checklist pre-auditoría, hallazgos, correcciones, participantes y cálculo propuesto.</t>
  </si>
  <si>
    <t>Conteo cíclico mensual concluido, conciliado y archivado antes de la auditoría oficial.; Revisión y evidencia completas; hallazgos resueltos o escalados; cálculo de incentivo separado y autorizado.</t>
  </si>
  <si>
    <t>Tiempo por etapa; diferencias detectadas; retrabajo; % cierre en plazo; reincidencia</t>
  </si>
  <si>
    <t>MAN-AUD-01; MAN-INV-01; MAN-POL-01</t>
  </si>
  <si>
    <t>Págs. 3-4; MAN-INV-01, secciones 5.1-5.10 y matriz de referencias, según actividad; POL-INV-015 Revisión Operativa y Evaluación de Desempeño en Pre-Auditoría</t>
  </si>
  <si>
    <t>FLU-0038</t>
  </si>
  <si>
    <t>Subtipo=TAREA_ASIGNABLE; Flujo=FLU-0038 Auditoría de inventario; Disparador=Calendario o frecuencia configurada; Condición=Según calendario y frecuencia configurada; Prioridad=P0; Validación documental=VALIDADO_ESTRUCTURALMENTE; Proyecto automatización=Detectar faltantes, baja rotación, diferencias y necesidades de intervención; generar tareas por excepción.</t>
  </si>
  <si>
    <t>CAN:T111;  CAN:T175;  CAN:T090</t>
  </si>
  <si>
    <t>ASIGNACION_DINAMICA</t>
  </si>
  <si>
    <t>MULTIPLE: CHECKLIST, POS_SISTEMA, FORMATO_DIGITAL</t>
  </si>
  <si>
    <t>T172 | T234</t>
  </si>
  <si>
    <t>10 | 180</t>
  </si>
  <si>
    <t>dia 21, dia 22, dia 23 | dia 19</t>
  </si>
  <si>
    <t>Preparar/Organizar Revisión De Mcia. | Preparar Y Organizar Revisión De Mercancía (Día 19)</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</si>
  <si>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 | Se debera crear un plan para el inventario, el cual consiste en seleccionar las marcas que se revisaran ese mes, el monto que le tocara a cada colaborador, total de trampas por colaborador, duración y organización del equipo.</t>
  </si>
  <si>
    <t>0.4479166666666667 | 0.5833333333333334</t>
  </si>
  <si>
    <t>TAR-0087</t>
  </si>
  <si>
    <t>T111; T175; T112; T090</t>
  </si>
  <si>
    <t>T172; T234; T175</t>
  </si>
  <si>
    <t>Organizar conteos parciales semanales</t>
  </si>
  <si>
    <t>Definir zonas o categorías, asignar responsables y ejecutar conteos cíclicos con conciliación contra sistema.</t>
  </si>
  <si>
    <t>Conteos parciales concluidos y diferencias registradas.</t>
  </si>
  <si>
    <t>Según calendario de inventario</t>
  </si>
  <si>
    <t>Formato de conteo y conciliación</t>
  </si>
  <si>
    <t>Conteo completo y diferencias con tratamiento</t>
  </si>
  <si>
    <t>MAN-COOR-01; MAN-AUD-01; MAN-INV-01</t>
  </si>
  <si>
    <t>Sección 3.5; 7.2; 7.3; páginas 7; 15; Programa mensual, preparación, lectura, conciliación, cierre y anexos A-H; MAN-INV-01, secciones 5.1-5.10 y matriz de referencias, según actividad</t>
  </si>
  <si>
    <t>FLU-0027</t>
  </si>
  <si>
    <t>Subtipo=TAREA_ASIGNABLE; Flujo=FLU-0027 Control cíclico de inventario; Disparador=Calendario o frecuencia configurada; Condición=Según calendario y frecuencia configurada; Prioridad=P0; Validación documental=VALIDADO_ESTRUCTURALMENTE; Proyecto automatización=Cruzar fuentes y crear tarea sólo cuando exista una diferencia o soporte faltante.</t>
  </si>
  <si>
    <t>CAN:T111;  CAN:T175;  CAN:T112;  CAN:T090</t>
  </si>
  <si>
    <t>T172 | T234 | T175</t>
  </si>
  <si>
    <t>dia 21, dia 22, dia 23 | dia 19 | dia 25</t>
  </si>
  <si>
    <t>Preparar/Organizar Revisión De Mcia. | Preparar Y Organizar Revisión De Mercancía (Día 19) | Recibí Libro De Entradas Y Salidas Del Mes</t>
  </si>
  <si>
    <t>El equipo se deberá de preparar organizando el almacén para realizar revisión de mercancía el día 21 de cada mes. Esta organización la debe de llevar a cabo el coordinador de sucursal. Este día el coordinador de sucursal le deberá de solicitar al coordinador administrativo, el plan de revisión. | Se debera crear un plan para el inventario, el cual consiste en seleccionar las marcas que se revisaran ese mes, el monto que le tocara a cada colaborador, total de trampas por colaborador, duración y organización del equipo. | Antes de iniciar inventario, el coordinador de sucursal deberá de pasar el libro de entrada y salidas con el total de artículos y accesorios que se recibieron durante el mes en curso al coordinador administrativo. Suma de todas las entradas de mcia * compra</t>
  </si>
  <si>
    <t>Supervisión | Manual/Eventual</t>
  </si>
  <si>
    <t>0.4479166666666667 | 0.5833333333333334 | 0.625</t>
  </si>
  <si>
    <t>TAR-0088</t>
  </si>
  <si>
    <t>T117; T140; T146; T011; T103; T160; T176; T010; T171; T180</t>
  </si>
  <si>
    <t>T180; T203; T205; T012; T146; T217; T235; T011; T230; T241</t>
  </si>
  <si>
    <t>Aplicar en sistema el descuento autorizado a mercancía de baja rotación</t>
  </si>
  <si>
    <t>Después de la revisión de productos sin movimiento y de la autorización de Dirección, actualizar el descuento o condición comercial en el sistema y conservar el soporte de la decisión.</t>
  </si>
  <si>
    <t>Mercancía de baja rotación con descuento autorizado correctamente aplicado y trazable.</t>
  </si>
  <si>
    <t>SP-03-02-02</t>
  </si>
  <si>
    <t>Rotación, resurtido y merma</t>
  </si>
  <si>
    <t>Después de la revisión mensual y únicamente con autorización expresa.</t>
  </si>
  <si>
    <t>FORM-INV-11, autorización de Dirección y registro del cambio en POS.</t>
  </si>
  <si>
    <t>Cada descuento aplicado coincide con la autorización y puede rastrearse al artículo y al análisis de rotación.</t>
  </si>
  <si>
    <t>5.5.11, págs. 25-26</t>
  </si>
  <si>
    <t>FLU-0028</t>
  </si>
  <si>
    <t>Subtipo=POR_EXCEPCION; Flujo=FLU-0028 Gestión de baja rotación; Disparador=Condición de negocio, diferencia o excepción detectada; Condición=Se presenta una condición no conforme que requiere intervención humana; Prioridad=P0; Validación documental=VALIDADO_ESTRUCTURALMENTE; Proyecto automatización=AUT-REC-001 · Recepción y conciliación de mercancía</t>
  </si>
  <si>
    <t>CAN:T117;  CAN:T140;  CAN:T146;  CAN:T011;  CAN:T103;  CAN:T160;  CAN:T176;  CAN:T010;  CAN:T171;  CAN:T180</t>
  </si>
  <si>
    <t>T180 | T203 | T205 | T012 | T146 | T217 | T235 | T011 | T230 | T241</t>
  </si>
  <si>
    <t>Supervisión | Inventarios | Comercial y Ventas | Cobranza y Crédito</t>
  </si>
  <si>
    <t>10 | 5 | 120 | 15 | 20</t>
  </si>
  <si>
    <t>diario | mensual | semanal | bimestral | trimestral</t>
  </si>
  <si>
    <t>diario | dia 24 | domingo | dia 10 | lunes | dia 26 | dia 20 | trimestral, primer lunes</t>
  </si>
  <si>
    <t>Seguimiento Agenda | Revisión De Tareas Variables Mensuales | Presentar Control Semanal | Sugerir Art A Descontinuar | Proponer Calzado a Descuento | Reporte De Artículos Con Bajo Margen | Enviar Mensaje Guía De Revisión Y Mcia A Descontinuar | Depurar Pagares Saldados | Pagares, Pagos De Dv Y Traspasos Archivados | Registrar Bajas Por Defectos</t>
  </si>
  <si>
    <t>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Durante la lista de exhibición ubicar aquellos calzados que cumplan las características de descontinuados y solicitar con sus debidas pruebas | Modolu de inventarios bajamos un reporte de existencias concentradas, lo abrimos en excel donde con una formula nos aparce el porcentaje de utilidad, no deben de bajar del 40% o aparecer en negativos.  | Se reenvia un mensaje previamente ya elaborado en donde se especifica los puntos a ver durante la revisión. | Revisar estados de cuenta de cdto y vales para depurar pagares ya saldados | Antes de iniciar con la lectura el coord admtvo debera solicitar autorizacion para dar de baja todos aquellos modelos con defecto, despues de ser autorizados se realiza la baja en modulo de inventarios.</t>
  </si>
  <si>
    <t>SIN EVIDENCIA  | EN FISICO A SUPERVISOR SABADOS | WHATSAPP GRUPO LORETTA SERVICIOS  | Inspeccion en Archivero / Foto con fechas | CAPTURA DE LA BAJA POR WHATSAPP A SUPERVISOR</t>
  </si>
  <si>
    <t xml:space="preserve">FALTA  | MANUAL </t>
  </si>
  <si>
    <t>Importante | Crítica | Flexible</t>
  </si>
  <si>
    <t>0.4479166666666667 | 0.4166666666666667 | 0.4375 | 0.625 | 0.4270833333333333</t>
  </si>
  <si>
    <t>TAR-0092</t>
  </si>
  <si>
    <t>T073; T091</t>
  </si>
  <si>
    <t>T091; T117</t>
  </si>
  <si>
    <t>Coordinar la recepción de mercancía contra la nota de envío</t>
  </si>
  <si>
    <t>Supervisar la recepción física y documental, cotejar cajas contra guía y asegurar registro de incidencias y F-ENT-001 antes de captura.</t>
  </si>
  <si>
    <t>Recepción coordinada con cantidades y documentos validados.</t>
  </si>
  <si>
    <t>PR-03-01</t>
  </si>
  <si>
    <t>Recepción y Movimientos</t>
  </si>
  <si>
    <t>SP-03-01-01</t>
  </si>
  <si>
    <t>Recepción y registro de mercancía</t>
  </si>
  <si>
    <t>En cada recepción</t>
  </si>
  <si>
    <t>Guía, F-ENT-001, factura o remisión y fotografías si aplica.</t>
  </si>
  <si>
    <t>Cantidad, modelo y estado coinciden o diferencia documentada</t>
  </si>
  <si>
    <t>Sección 3.5; páginas 7; Programa mensual, preparación, lectura, conciliación, cierre y anexos A-H; MAN-INV-01, secciones 5.1-5.10 y matriz de referencias, según actividad</t>
  </si>
  <si>
    <t>Subtipo=TAREA_ASIGNABLE; Flujo=FLU-0030 Recepción y liberación de mercancía; Disparador=Llegada de mercancía, guía o entrega de proveedor; Condición=Cuando se active el evento o condición del flujo; Prioridad=P0; Validación documental=VALIDADO_ESTRUCTURALMENTE; Proyecto automatización=AUT-REC-001 · Recepción y conciliación de mercancía</t>
  </si>
  <si>
    <t>CAN:T073;  CAN:T091</t>
  </si>
  <si>
    <t>T091 | T117</t>
  </si>
  <si>
    <t>Marketing | Inventarios</t>
  </si>
  <si>
    <t>15 | 960</t>
  </si>
  <si>
    <t>diario | dia 21, dia 22, dia 23</t>
  </si>
  <si>
    <t>Cierre | Cualquiera</t>
  </si>
  <si>
    <t>Contestar Mensajes  De Whatsapp  Promotoria Y Publicidad  | Revisión De Mercancía</t>
  </si>
  <si>
    <t>Al final del dia no debera quedar ningun mensajes de clientes sin responder  | 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t>
  </si>
  <si>
    <t>Programada | Supervisión</t>
  </si>
  <si>
    <t>0.4375 | 0.5833333333333334</t>
  </si>
  <si>
    <t>TAR-0093</t>
  </si>
  <si>
    <t>Documentar y notificar incidencia de recepción de mercancía</t>
  </si>
  <si>
    <t>Registrar cajas faltantes, daños, aperturas, humedad, diferencias contra factura o cobros indebidos; tomar evidencia fotográfica y escalar antes de capturar la mercancía en el sistema.</t>
  </si>
  <si>
    <t>Incidencia de recepción documentada, comunicada y con tratamiento definido antes de incorporar el lote al inventario.</t>
  </si>
  <si>
    <t>Cada vez que la recepción presente una irregularidad física, documental o económica.</t>
  </si>
  <si>
    <t>Fotografías, anotación en F-ENT-001 y comunicación de la incidencia.</t>
  </si>
  <si>
    <t>La incidencia se reportó antes de la captura y conserva evidencia suficiente para reclamación o ajuste.</t>
  </si>
  <si>
    <t>5.1.6 y 5.1.7, págs. 6-9</t>
  </si>
  <si>
    <t>Subtipo=POR_EXCEPCION; Flujo=FLU-0030 Recepción y liberación de mercancía; Disparador=Condición de negocio, diferencia o excepción detectada; Condición=Se detecta una incidencia, falla, riesgo o contingencia; Prioridad=P0; Validación documental=VALIDADO_ESTRUCTURALMENTE; Proyecto automatización=AUT-REC-001 · Recepción y conciliación de mercancía</t>
  </si>
  <si>
    <t>MULTIPLE: FOTO, POS_SISTEMA, DOCUMENTO</t>
  </si>
  <si>
    <t>TAR-0094</t>
  </si>
  <si>
    <t>T039; T106; T179; T116; T181; T051; T077; T088</t>
  </si>
  <si>
    <t>T048; T156; T238; T179; T244; T062; T095; T106</t>
  </si>
  <si>
    <t>Imprimir y colocar la etiqueta inicial de código de barras</t>
  </si>
  <si>
    <t>Después de completar la captura, imprimir la etiqueta, verificar estilo, talla, color, precio y código, colocarla sobre el código del proveedor y comprobar que quede adherida, legible y escaneable.</t>
  </si>
  <si>
    <t>Mercancía nueva correctamente identificada antes de su acomodo o exhibición.</t>
  </si>
  <si>
    <t>En cada artículo o lote nuevo después de la captura completa.</t>
  </si>
  <si>
    <t>Etiqueta colocada y prueba de lectura o revisión visual.</t>
  </si>
  <si>
    <t>Etiqueta correcta, legible, firmemente adherida y coincidente con estilo, talla, color y precio.</t>
  </si>
  <si>
    <t>5.2.6 y 5.3.6.1, págs. 12-15</t>
  </si>
  <si>
    <t>Subtipo=TAREA_ASIGNABLE; Flujo=FLU-0030 Recepción y liberación de mercancía; Disparador=Evento operativo registrado; Condición=Cuando se active el evento o condición del flujo; Prioridad=P0; Validación documental=VALIDADO_ESTRUCTURALMENTE; Proyecto automatización=AUT-REC-001 · Recepción y conciliación de mercancía</t>
  </si>
  <si>
    <t>CAN:T039;  CAN:T106;  CAN:T179;  CAN:T116;  CAN:T181;  CAN:T051;  CAN:T077;  CAN:T088</t>
  </si>
  <si>
    <t>EXACTO</t>
  </si>
  <si>
    <t>T048 | T156 | T238 | T179 | T244 | T062 | T095 | T106</t>
  </si>
  <si>
    <t>Auxiliar Administrativo | Sub Coordinadora | Director</t>
  </si>
  <si>
    <t>Sub Coordinadora | Asesora Ventas | Auxiliar Administrativo</t>
  </si>
  <si>
    <t>Exhibición Visual | Inventarios | Tecnología | Mantenimiento y Limpieza</t>
  </si>
  <si>
    <t>15 | 10 | 20 | 5 | 60</t>
  </si>
  <si>
    <t>semanal | mensual | personalizada</t>
  </si>
  <si>
    <t>lunes | dia 24 | dia 26 | dia 25 | domingo | martes, jueves, sabado</t>
  </si>
  <si>
    <t>Inactiva | Activa</t>
  </si>
  <si>
    <t>Calca D Tallas En C/Zapato De Exhibición | Re imprimir Etiquetas D/ Codigo De Barra Despegadas, Borrosas | Reimprimir Etiquetas Codigo de barra erroneas | Revisar Y Cargar Lectores De Códigos para inventarios | Revisar Lectores De Códigos | Cocina Limpia. | Limpiar Baño | Limpieza Oficina De Alex  Y Limpieza De Refri</t>
  </si>
  <si>
    <t>El coordinador revisa que todos los pares en exhibición tengan etiqueta QR. Si falta, solicita al coordinador administrativo. | Revisar bodega y separar todas aquellas etiquetas deñadas para solicitar reposición  | Al concluir la revision los colaboradores deberan de pasar todas aquellas etiquetas incongruentes, despintadas o despegadas, las cuales el coord admtvo debera reimprimir y reetiquetar. | Un dia antes se debera dejar cargados los lectores para el dia siguiente no tener fallas. | Se le solicitara al coord de suc que deje cargando los lectores un dia antes de la lectura, para ese dia no tener ningun inconveniente. | El coordinador deberá de cuidar que el área de cocina siempre se mantenga limpia, que los colaboradores después de comer realicen limpieza en esta área, mencionándoles que no pueden dejar comida ni trastes más de un día.</t>
  </si>
  <si>
    <t>WHATSAPP A SUPERVISOR  | SIN EVIDENCIA  | Arranque de Semana - Tareas y Evidencias</t>
  </si>
  <si>
    <t>Comercial | Supervisión | Reactiva | Programada</t>
  </si>
  <si>
    <t>0.625 | 0.4479166666666667 | 0.7604166666666666 | 0.4375 | 0.3854166666666667</t>
  </si>
  <si>
    <t>TAR-0095</t>
  </si>
  <si>
    <t>T073; T091; T112</t>
  </si>
  <si>
    <t>T091; T117; T175</t>
  </si>
  <si>
    <t>Registrar la recepción de mercancía en F-ENT-001</t>
  </si>
  <si>
    <t>Después de validar físicamente el embarque, registrar fecha, modelo, color, tipo y número de documento, cantidades por talla y total, precio y responsable antes de capturar el lote en Sizes &amp; Colors.</t>
  </si>
  <si>
    <t>Recepción documentada y trazable entre guía, factura o remisión, mercancía física y registro previo a captura.</t>
  </si>
  <si>
    <t>En cada recepción de mercancía, antes de capturar o liberar el lote.</t>
  </si>
  <si>
    <t>F-ENT-001 completo, factura o remisión y guía de embarque relacionadas.</t>
  </si>
  <si>
    <t>El registro contiene todos los campos obligatorios y coincide con la mercancía y los documentos recibidos.</t>
  </si>
  <si>
    <t>5.1 Recepción de mercancía, págs. 6-9</t>
  </si>
  <si>
    <t>CAN:T073;  CAN:T091;  CAN:T112</t>
  </si>
  <si>
    <t>MULTIPLE: POS_SISTEMA, DOCUMENTO, FORMATO_DIGITAL</t>
  </si>
  <si>
    <t>T091 | T117 | T175</t>
  </si>
  <si>
    <t>Asesora Ventas | Sub Coordinadora</t>
  </si>
  <si>
    <t>15 | 960 | 10</t>
  </si>
  <si>
    <t>diario | dia 21, dia 22, dia 23 | dia 25</t>
  </si>
  <si>
    <t>Contestar Mensajes  De Whatsapp  Promotoria Y Publicidad  | Revisión De Mercancía | Recibí Libro De Entradas Y Salidas Del Mes</t>
  </si>
  <si>
    <t>Al final del dia no debera quedar ningun mensajes de clientes sin responder  | El día 22 de cada mes se deberá iniciar la revisión de mercancía, en dónde se estará revisando que el Calzado que se encuentra dentro de cada caja coincida el modelo, la talla y el color como según marca en la etiqueta. Además de revisar que se encuentre un derecho y un izquierdo. | Antes de iniciar inventario, el coordinador de sucursal deberá de pasar el libro de entrada y salidas con el total de artículos y accesorios que se recibieron durante el mes en curso al coordinador administrativo. Suma de todas las entradas de mcia * compra</t>
  </si>
  <si>
    <t>Programada | Supervisión | Manual/Eventual</t>
  </si>
  <si>
    <t>0.4375 | 0.5833333333333334 | 0.625</t>
  </si>
  <si>
    <t>TAR-0096</t>
  </si>
  <si>
    <t>T009; T015; T032; T035; T123; T045; T114</t>
  </si>
  <si>
    <t>T009; T023; T042; T045; T187; T055; T177</t>
  </si>
  <si>
    <t>Preparar y registrar el envío de mercancía por traspaso</t>
  </si>
  <si>
    <t>Seleccionar los pares autorizados, generar la remisión en dos copias, registrar la salida en Sizes &amp; Colors, empacar e identificar la mercancía y enviarla por transporte autorizado.</t>
  </si>
  <si>
    <t>Traspaso despachado con registro en sistema, remisión firmada y trazabilidad hasta su recepción.</t>
  </si>
  <si>
    <t>SP-03-01-02</t>
  </si>
  <si>
    <t>Traspasos, devoluciones y bajas</t>
  </si>
  <si>
    <t>Cuando una sucursal apruebe y solicite mercancía de otra.</t>
  </si>
  <si>
    <t>FORM-INV-09, FORM-INV-10, registro de salida y acuse de recepción.</t>
  </si>
  <si>
    <t>La remisión coincide con el contenido y el movimiento queda abierto únicamente hasta que destino confirme la recepción.</t>
  </si>
  <si>
    <t>5.5.10, págs. 23-24</t>
  </si>
  <si>
    <t>FLU-0031</t>
  </si>
  <si>
    <t>Subtipo=PAQUETE_DE_TRABAJO; Flujo=FLU-0031 Traspasos de mercancía; Disparador=Llegada de mercancía, guía o entrega de proveedor; Condición=Cuando se active el evento o condición del flujo; Prioridad=P0; Validación documental=VALIDADO_ESTRUCTURALMENTE; Proyecto automatización=AUT-REC-001 · Recepción y conciliación de mercancía</t>
  </si>
  <si>
    <t>CAN:T009;  CAN:T015;  CAN:T032;  CAN:T035;  CAN:T123;  CAN:T045;  CAN:T114</t>
  </si>
  <si>
    <t>T009 | T023 | T042 | T045 | T187 | T055 | T177</t>
  </si>
  <si>
    <t>Supervisión | Comercial y Ventas | Inventarios</t>
  </si>
  <si>
    <t>mensual | personalizada | semanal | Semanal</t>
  </si>
  <si>
    <t>dia 27 | lunes a sabado | lunes | Lunes | ultimo dia del mes</t>
  </si>
  <si>
    <t>Reunion Cierre De Mes  | Reunion Metas Comerciales | Presupuesto De Venta Semanal (Lunes, Hrs Sac) | Reunión Acountability Coordinador 9:00am | Reporte De Metas | Reporte Traspasos X Devolver Y Recibir. | Recibir Traspasos Pendientes</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</si>
  <si>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 | El lunes el coordinador deberá revisar el reporte de traspasos para recibir aquellos que sean de nosotros y devuelva los que provienen de otras tiendas. No debemos de quedarnos con ningún Calzado de otra tienda. | Se debera de revisar que no haya traspasos pendientes de recibir antes de iniciar la lectura de inventario. Recibir y devolver traspasos que hubo durante la semana</t>
  </si>
  <si>
    <t>0.5833333333333334 | 0.3958333333333333 | 0.375 | 0.4375 | 0.625</t>
  </si>
  <si>
    <t>TAR-0097</t>
  </si>
  <si>
    <t>Activar y validar el control manual de asistencia durante una contingencia</t>
  </si>
  <si>
    <t>Habilitar una lista física temporal cuando falle el sistema oficial, registrar entradas y salidas y validar cada registro mediante firma del superior inmediato.</t>
  </si>
  <si>
    <t>Asistencia preservada durante la falla sin convertir el control manual en mecanismo ordinario.</t>
  </si>
  <si>
    <t>MP-04</t>
  </si>
  <si>
    <t>Gestión de Personas y Cultura</t>
  </si>
  <si>
    <t>PR-04-01</t>
  </si>
  <si>
    <t>Administración de Personal</t>
  </si>
  <si>
    <t>SP-04-01-01</t>
  </si>
  <si>
    <t>Asistencia, horarios y disciplina</t>
  </si>
  <si>
    <t>Sólo durante una falla técnica documentada y hasta restablecer el sistema.</t>
  </si>
  <si>
    <t>Lista temporal, evidencia de la falla, firmas y cierre de contingencia.; Reporte facial, lista temporal autorizada, incidencias y prenómina.</t>
  </si>
  <si>
    <t>Periodo de contingencia delimitado y todos los registros validados.; Entrada y salida en sistema o respaldo excepcional autorizado; incidencias conciliadas y firma/revisión semanal.</t>
  </si>
  <si>
    <t>RIT art. 21; Política de Asistencia y Puntualidad; Anexo RH-01 Control de Asistencia y Nómina</t>
  </si>
  <si>
    <t>FLU-0032</t>
  </si>
  <si>
    <t>Subtipo=POR_EXCEPCION; Flujo=FLU-0032 Administración de personal; Disparador=Incidente, contingencia o falla detectada; Condición=Se presenta una condición no conforme que requiere intervención humana; Prioridad=P0; Validación documental=VALIDADO_ESTRUCTURALMENTE; Proyecto automatización=AUT-RH-001 · Asistencia, incidencias y expediente laboral</t>
  </si>
  <si>
    <t>TAR-0099</t>
  </si>
  <si>
    <t>REQUIERE_MOTOR_EVENTOS | ROL:REQUIERE_GATE_RH | EVIDENCIA:NO_NORMALIZADA | CAMPO_RESULTADO_NO_EXISTE_EN_MAESTRA_ACTUAL | CAMPO_CRITERIO_CIERRE_NO_EXISTE_EN_MAESTRA_ACTUAL | CAMPO_ESTADO_INTEGRACION_NO_EXISTE_EN_MAESTRA_ACTUAL</t>
  </si>
  <si>
    <t>Comunicar cambios de horario o turno con anticipación documentada</t>
  </si>
  <si>
    <t>Notificar al personal afectado cualquier ajuste temporal de entrada, salida, turno o distribución semanal mediante un canal verificable.</t>
  </si>
  <si>
    <t>Cambio de horario conocido por el trabajador antes de su aplicación.</t>
  </si>
  <si>
    <t>Cada cambio se comunica con la anticipación indicada en el RIT y se conserva evidencia.</t>
  </si>
  <si>
    <t>Coordinación Administrativa (custodia provisional RH)</t>
  </si>
  <si>
    <t>Mensaje, rol o aviso con fecha, horario anterior/nuevo y personal notificado.</t>
  </si>
  <si>
    <t>Aviso emitido en plazo, contenido claro y destinatarios identificados.</t>
  </si>
  <si>
    <t>RIT-LOR-01</t>
  </si>
  <si>
    <t>RIT arts. 11-15</t>
  </si>
  <si>
    <t>Subtipo=TAREA_ASIGNABLE; Flujo=FLU-0032 Administración de personal; Disparador=Solicitud o necesidad operativa registrada; Condición=Cuando se active el evento o condición del flujo; Prioridad=P0; Validación documental=VALIDADO_ESTRUCTURALMENTE; Proyecto automatización=AUT-RH-001 · Asistencia, incidencias y expediente laboral</t>
  </si>
  <si>
    <t>CAN:T012</t>
  </si>
  <si>
    <t>REQUIERE_GATE_RH</t>
  </si>
  <si>
    <t>TAR-0100</t>
  </si>
  <si>
    <t>REQUIERE_MOTOR_EVENTOS | ROL:REQUIERE_GATE_RH | CAMPO_RESULTADO_NO_EXISTE_EN_MAESTRA_ACTUAL | CAMPO_CRITERIO_CIERRE_NO_EXISTE_EN_MAESTRA_ACTUAL | CAMPO_ESTADO_INTEGRACION_NO_EXISTE_EN_MAESTRA_ACTUAL</t>
  </si>
  <si>
    <t>Integrar y validar el expediente laboral de ingreso</t>
  </si>
  <si>
    <t>Recibir la solicitud y documentos requeridos, verificar integridad y firmas, completar los instrumentos de ingreso vigentes y archivar el expediente con acceso controlado.</t>
  </si>
  <si>
    <t>Expediente de ingreso completo, verificable y vinculado al puesto contratado.</t>
  </si>
  <si>
    <t>SP-04-01-02</t>
  </si>
  <si>
    <t>Expedientes, permisos y prestaciones</t>
  </si>
  <si>
    <t>Cada vez que se incorpore una persona, antes de habilitarla para operar sin acompañamiento.</t>
  </si>
  <si>
    <t>Solicitud, identificación, contrato, acuses, responsivas y demás documentos aprobados.</t>
  </si>
  <si>
    <t>Documentación requerida completa, legible, firmada y localizable.</t>
  </si>
  <si>
    <t>RIT arts. 6-8 y 95</t>
  </si>
  <si>
    <t>Subtipo=TAREA_ASIGNABLE; Flujo=FLU-0032 Administración de personal; Disparador=Evento operativo registrado; Condición=Cuando se active el evento o condición del flujo; Prioridad=P0; Validación documental=VALIDADO_ESTRUCTURALMENTE; Proyecto automatización=AUT-RH-001 · Asistencia, incidencias y expediente laboral</t>
  </si>
  <si>
    <t>TAR-0102</t>
  </si>
  <si>
    <t>REQUIERE_TRADUCTOR_CALENDARIO_REGLA | ROL:REQUIERE_GATE_RH | EVIDENCIA:NO_NORMALIZADA | CAMPO_RESULTADO_NO_EXISTE_EN_MAESTRA_ACTUAL | CAMPO_CRITERIO_CIERRE_NO_EXISTE_EN_MAESTRA_ACTUAL | CAMPO_ESTADO_INTEGRACION_NO_EXISTE_EN_MAESTRA_ACTUAL</t>
  </si>
  <si>
    <t>Programar y comunicar vacaciones del personal</t>
  </si>
  <si>
    <t>Calcular el periodo aplicable, proponer fechas compatibles con la operación, obtener aprobación y comunicar por escrito el calendario al trabajador.</t>
  </si>
  <si>
    <t>Vacaciones programadas, comunicadas y registradas sin afectar cobertura ni derechos.</t>
  </si>
  <si>
    <t>Conforme al periodo legal y la planeación de personal.</t>
  </si>
  <si>
    <t>Solicitud o calendario, cálculo, autorización y aviso al trabajador.</t>
  </si>
  <si>
    <t>Fechas, días, prima y comunicación documentados.</t>
  </si>
  <si>
    <t>RIT arts. 47-49</t>
  </si>
  <si>
    <t>Subtipo=TAREA_ASIGNABLE; Flujo=FLU-0032 Administración de personal; Disparador=Calendario o frecuencia configurada; Condición=Según calendario y frecuencia configurada; Prioridad=P0; Validación documental=VALIDADO_ESTRUCTURALMENTE; Proyecto automatización=AUT-RH-001 · Asistencia, incidencias y expediente laboral</t>
  </si>
  <si>
    <t>TAR-0103</t>
  </si>
  <si>
    <t>T132; T133</t>
  </si>
  <si>
    <t>T253; T196</t>
  </si>
  <si>
    <t>REQUIERE_TRADUCTOR_CALENDARIO_REGLA | ROL:REQUIERE_GATE_RH | EVIDENCIA:MULTIPLE_NO_SOPORTADO_EN_CAMPO_UNICO | CAMPO_RESULTADO_NO_EXISTE_EN_MAESTRA_ACTUAL | CAMPO_CRITERIO_CIERRE_NO_EXISTE_EN_MAESTRA_ACTUAL | CAMPO_ESTADO_INTEGRACION_NO_EXISTE_EN_MAESTRA_ACTUAL</t>
  </si>
  <si>
    <t>Recabar recibos de nómina firmados y gestionar inconformidades</t>
  </si>
  <si>
    <t>Entregar la constancia de pago, recabar firma o registro equivalente y canalizar de inmediato cualquier diferencia para su revisión antes de cerrar el periodo.</t>
  </si>
  <si>
    <t>Recibos resguardados y discrepancias de pago atendidas con trazabilidad.</t>
  </si>
  <si>
    <t>SP-04-01-03</t>
  </si>
  <si>
    <t>Nómina y control documental</t>
  </si>
  <si>
    <t>En cada pago de salario o prestación.</t>
  </si>
  <si>
    <t>Recibo de nómina y expediente de aclaración cuando aplique.; Checklist, asistencia, reportes de ventas/servicio, cálculo y autorización.</t>
  </si>
  <si>
    <t>Recibo vinculado al periodo y aclaraciones cerradas o escaladas.; Periodo, tareas, asistencia, metas, servicio, incidencias, cálculo y autorización trazables antes de cualquier pago o afectación.</t>
  </si>
  <si>
    <t>RIT arts. 39-45; POL-RH-004 Bono de Tareas; POL-RH-012 Bono de Meta Semanal</t>
  </si>
  <si>
    <t>Subtipo=TAREA_ASIGNABLE; Flujo=FLU-0032 Administración de personal; Disparador=Calendario o frecuencia configurada; Condición=Según calendario y frecuencia configurada; Prioridad=P0; Validación documental=VALIDADO_ESTRUCTURALMENTE; Proyecto automatización=AUT-DV-001 · Control documental y financiero de Distribuidoras</t>
  </si>
  <si>
    <t>CAN:T132;  CAN:T133</t>
  </si>
  <si>
    <t>MULTIPLE: CHECKLIST, DOCUMENTO, FORMATO_DIGITAL</t>
  </si>
  <si>
    <t>T253 | T196</t>
  </si>
  <si>
    <t>Lista De Asistencia Firmada Jaime Y Olga | Lista De Raya Firmada Jaime Y Olga</t>
  </si>
  <si>
    <t>TAR-0104</t>
  </si>
  <si>
    <t>Resolver y documentar permisos o admisiones tardías</t>
  </si>
  <si>
    <t>Revisar la solicitud y evidencia, decidir conforme a la facultad delegada y comunicar por escrito la autorización, rechazo o condiciones aplicables.</t>
  </si>
  <si>
    <t>Permiso o admisión tardía resuelto por autoridad habilitada y con evidencia.</t>
  </si>
  <si>
    <t>Cada vez que se solicite ausencia, salida, admisión tardía o excepción de horario.</t>
  </si>
  <si>
    <t>Solicitud, evidencia, decisión escrita y registro de asistencia.</t>
  </si>
  <si>
    <t>Autoridad, motivo, periodo y decisión documentados.</t>
  </si>
  <si>
    <t>RIT arts. 13, 25 y 29-30</t>
  </si>
  <si>
    <t>Subtipo=TAREA_ASIGNABLE; Flujo=FLU-0032 Administración de personal; Disparador=Solicitud o necesidad operativa registrada; Condición=Cuando se active el evento o condición del flujo; Prioridad=P0; Validación documental=VALIDADO_ESTRUCTURALMENTE; Proyecto automatización=Registrar y conciliar asistencia automáticamente; generar excepción ante omisiones, retardos o contingencias.</t>
  </si>
  <si>
    <t>TAR-0107</t>
  </si>
  <si>
    <t>Gestionar afiliación y movimientos de seguridad social</t>
  </si>
  <si>
    <t>Integrar los datos necesarios para alta, modificación o baja ante el IMSS y conservar las constancias emitidas en el expediente laboral.</t>
  </si>
  <si>
    <t>Situación de seguridad social actualizada y verificable.</t>
  </si>
  <si>
    <t>Con cada alta, modificación de datos o terminación que requiera movimiento.</t>
  </si>
  <si>
    <t>Acuse o constancia de movimiento ante IMSS.</t>
  </si>
  <si>
    <t>Movimiento coincide con la relación laboral y se efectuó en el plazo aplicable.</t>
  </si>
  <si>
    <t>RIT art. 73</t>
  </si>
  <si>
    <t>FLU-0042</t>
  </si>
  <si>
    <t>Subtipo=TAREA_ASIGNABLE; Flujo=FLU-0042 Incidentes, seguridad y contingencias; Disparador=Evento operativo registrado; Condición=Cuando se active el evento o condición del flujo; Prioridad=P0; Validación documental=VALIDADO_ESTRUCTURALMENTE; Proyecto automatización=Crear expediente digital, validar soportes obligatorios y alertar documentos faltantes.</t>
  </si>
  <si>
    <t>TAR-0111</t>
  </si>
  <si>
    <t>Inducir a nuevos ingresos durante su primera semana</t>
  </si>
  <si>
    <t>Guiar al nuevo colaborador en filosofía, servicio, caja, inventario, seguridad y procesos de su puesto, utilizando un checklist de integración.</t>
  </si>
  <si>
    <t>Nuevo ingreso completa la inducción mínima y conoce los procesos de su puesto.</t>
  </si>
  <si>
    <t>PR-04-02</t>
  </si>
  <si>
    <t>Capacitación y Desarrollo</t>
  </si>
  <si>
    <t>SP-04-02-03</t>
  </si>
  <si>
    <t>Inducción de personal</t>
  </si>
  <si>
    <t>Primera semana del ingreso</t>
  </si>
  <si>
    <t>Checklist de inducción firmado</t>
  </si>
  <si>
    <t>Todos los módulos obligatorios completados; Nuevo ingreso con documentos, inducción y acuses requeridos antes de operar sin acompañamiento.</t>
  </si>
  <si>
    <t>% asistencia; evaluación antes/después; aplicación observada; reincidencia de error</t>
  </si>
  <si>
    <t>MAN-COOR-01; MCL-SC-02; GUI-SC-01; RIT-LOR-01</t>
  </si>
  <si>
    <t>Sección 6.5; 10.4; páginas 13-14; 23; MCL 6.6, 7.7, 9.10 y 11; GUI estructura y role-play; RIT arts. 6-9, 17-22, 51-72, 76-78, 91 y 96</t>
  </si>
  <si>
    <t>FLU-0033</t>
  </si>
  <si>
    <t>Subtipo=TAREA_ASIGNABLE; Flujo=FLU-0033 Capacitación y desarrollo; Disparador=Evento operativo registrado; Condición=Cuando se active el evento o condición del flujo; Prioridad=P0; Validación documental=VALIDADO_ESTRUCTURALMENTE; Proyecto automatización=Programar contenidos, asistencia, evaluaciones y vencimientos; conservar enseñanza y coaching humanos.</t>
  </si>
  <si>
    <t>MULTIPLE: CHECKLIST, DOCUMENTO</t>
  </si>
  <si>
    <t>TAR-0115</t>
  </si>
  <si>
    <t>T034; T138</t>
  </si>
  <si>
    <t>T044; T201</t>
  </si>
  <si>
    <t>REQUIERE_TRADUCTOR_CALENDARIO_REGLA | ROL:ASIGNACION_DINAMICA | EVIDENCIA:NO_NORMALIZADA | CAMPO_RESULTADO_NO_EXISTE_EN_MAESTRA_ACTUAL | CAMPO_CRITERIO_CIERRE_NO_EXISTE_EN_MAESTRA_ACTUAL | CAMPO_ESTADO_INTEGRACION_NO_EXISTE_EN_MAESTRA_ACTUAL</t>
  </si>
  <si>
    <t>Participar y acreditar la capacitación obligatoria del puesto</t>
  </si>
  <si>
    <t>Asistir a las sesiones requeridas, realizar prácticas o evaluaciones y firmar la constancia o compromiso de aplicación.</t>
  </si>
  <si>
    <t>Colaborador con conocimientos obligatorios verificados para ejecutar su puesto con seguridad y cumplimiento.</t>
  </si>
  <si>
    <t>Desarrollo, Ética y Cultura</t>
  </si>
  <si>
    <t>SP-04-02-01</t>
  </si>
  <si>
    <t>Capacitación y desarrollo</t>
  </si>
  <si>
    <t>En inducción, cuando cambie un proceso y en los refuerzos definidos.</t>
  </si>
  <si>
    <t>Lista de asistencia, evaluación y constancia de capacitación.</t>
  </si>
  <si>
    <t>Asistencia, evaluación y resultado documentados.</t>
  </si>
  <si>
    <t>RIT arts. 65, 71-72 y 76-78</t>
  </si>
  <si>
    <t>Subtipo=TAREA_ASIGNABLE; Flujo=FLU-0033 Capacitación y desarrollo; Disparador=Calendario o frecuencia configurada; Condición=Según calendario y frecuencia configurada; Prioridad=P0; Validación documental=VALIDADO_ESTRUCTURALMENTE; Proyecto automatización=Programar contenidos, asistencia, evaluaciones y vencimientos; conservar enseñanza y coaching humanos.</t>
  </si>
  <si>
    <t>CAN:T034;  CAN:T138</t>
  </si>
  <si>
    <t>T044 | T201</t>
  </si>
  <si>
    <t>10 | 50</t>
  </si>
  <si>
    <t>lunes a sabado | dia 27</t>
  </si>
  <si>
    <t>Activa | Inactiva</t>
  </si>
  <si>
    <t>Capacitacion equipo | Colaborador Mas Valioso / Vendedor Del Mes</t>
  </si>
  <si>
    <t>En la junta de los lunes, el equipo propone ideas para mejorar el servicio y aumentar ventas. Estas propuestas se reportan ese mismo día. | 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</si>
  <si>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Arranque de Semana - Tareas y Evidencias | FOTO WHATSAPP A SUPERVISOR</t>
  </si>
  <si>
    <t>Supervisión | Programada</t>
  </si>
  <si>
    <t>0.3958333333333333 | 0.625</t>
  </si>
  <si>
    <t>TAR-0120</t>
  </si>
  <si>
    <t>T050; T102; T007; T120; T124; T069; T093; T060; T099</t>
  </si>
  <si>
    <t>T060; T142; T007; T184; T188; T082; T124; T072; T134</t>
  </si>
  <si>
    <t>Evaluar el desempeño de colaboradores</t>
  </si>
  <si>
    <t>Integrar observación, ventas, devoluciones, asistencia, puntualidad, servicio y cumplimiento de políticas según la frecuencia definida.</t>
  </si>
  <si>
    <t>Evaluación objetiva y documentada por colaborador.</t>
  </si>
  <si>
    <t>PR-04-03</t>
  </si>
  <si>
    <t>Desempeño y Cultura</t>
  </si>
  <si>
    <t>SP-04-03-01</t>
  </si>
  <si>
    <t>Evaluación y retroalimentación</t>
  </si>
  <si>
    <t>Seguimiento diario/semanal y evaluación formal mensual</t>
  </si>
  <si>
    <t>Formato de evaluación; Matriz de elegibilidad, validación, autorización y comunicación del reconocimiento.; Plan, lista de asistencia, evaluación, role-play, observación, coaching y compromiso de mejora.</t>
  </si>
  <si>
    <t>Evaluación contiene indicadores y ejemplos verificables; Candidato activo, evidencia completa, criterios homogéneos, aprobación documentada y presupuesto disponible cuando aplique.; Capacitación y evaluación sustentadas en evidencia objetiva; compromisos y seguimientos documentados; cualquier consecuencia tramitada por el proceso laboral autorizado.</t>
  </si>
  <si>
    <t>Sección 4.5; 11.1-11.3; páginas 9; 23-24; MCL 6.6, 7.7, 9.10 y 11; GUI estructura y role-play; POL-RH-010 Celebraciones; POL-RH-011 Colaborador Más Valioso y Asesor del Mes; POL-RH-014 Capacitación, Evaluación de Desempeño y Escalamiento Comercial</t>
  </si>
  <si>
    <t>FLU-0037</t>
  </si>
  <si>
    <t>Subtipo=TAREA_ASIGNABLE; Flujo=FLU-0037 Evaluación y mejora del desempeño; Disparador=Calendario o frecuencia configurada; Condición=Según calendario y frecuencia configurada; Prioridad=P0; Validación documental=VALIDADO_ESTRUCTURALMENTE; Proyecto automatización=Registrar y conciliar asistencia automáticamente; generar excepción ante omisiones, retardos o contingencias.</t>
  </si>
  <si>
    <t>CAN:T050;  CAN:T102;  CAN:T007;  CAN:T120;  CAN:T124;  CAN:T069;  CAN:T093;  CAN:T060;  CAN:T099</t>
  </si>
  <si>
    <t>T060 | T142 | T007 | T184 | T188 | T082 | T124 | T072 | T134</t>
  </si>
  <si>
    <t>Almacén | Caja | Supervisión | Auditoría</t>
  </si>
  <si>
    <t>10 | 60 | 5 | 20</t>
  </si>
  <si>
    <t>semanal | mensual | diario</t>
  </si>
  <si>
    <t>jueves | domingo | dia 24 | viernes | lunes | diario | miércoles | sábado</t>
  </si>
  <si>
    <t>Cajas Maltratadas, Reparadas | Reparar Cajas Maltratadas | Totales Check Lista Caja  | Revisión De Cortes | Evaluación A Cajero (Sobrante En Caja) | Bajar Cortina Sol | Subir Cortinas 6;00 Pm | Evaluación Cajero (# De Ine’S En Caja) | Validar INE's vs ventas con Vale y CD Vs Veriscan</t>
  </si>
  <si>
    <t>El coordinador de sucursal deberá solicitar al equipo a que le ayude a reparar constantemente aquellas cajas de calzado que se encuentren maltratadas, con ayuda del coordinador administrativo, podrá solicitar reposición de cajas, si es que es necesario. | 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 | Bajar cortinas cuando el sol comience a pegar en el aparador  | 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</si>
  <si>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CHECK LIST FIN DE MES  | NOTIFICACCION POR WHATSAPP SUPERVISOR  | Arranque de Semana - Tareas y Evidencias</t>
  </si>
  <si>
    <t>Comercial | Manual/Eventual | Programada | Supervisión</t>
  </si>
  <si>
    <t>0.625 | 0.4375 | 0.7638888888888888 | 0.7083333333333334 | 0.3819444444444444 | 0.4479166666666667</t>
  </si>
  <si>
    <t>TAR-0121</t>
  </si>
  <si>
    <t>Realizar sesiones de retroalimentación y acordar planes de mejora</t>
  </si>
  <si>
    <t>Conducir una conversación privada y constructiva, reconocer avances, describir áreas de mejora y acordar metas con plazo.</t>
  </si>
  <si>
    <t>Colaborador conoce sus fortalezas, brechas y compromisos de mejora.</t>
  </si>
  <si>
    <t>Después de la evaluación o ante necesidad</t>
  </si>
  <si>
    <t>Plan de mejora o minuta de retroalimentación; Plan, lista de asistencia, evaluación, role-play, observación, coaching y compromiso de mejora.</t>
  </si>
  <si>
    <t>Metas, fechas y seguimiento acordados; Capacitación y evaluación sustentadas en evidencia objetiva; compromisos y seguimientos documentados; cualquier consecuencia tramitada por el proceso laboral autorizado.</t>
  </si>
  <si>
    <t>Sección 11.4; páginas 24-25; MCL 6.6, 7.7, 9.10 y 11; GUI estructura y role-play; POL-RH-014 Capacitación, Evaluación de Desempeño y Escalamiento Comercial</t>
  </si>
  <si>
    <t>Subtipo=TAREA_ASIGNABLE; Flujo=FLU-0037 Evaluación y mejora del desempeño;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</si>
  <si>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TAR-0122</t>
  </si>
  <si>
    <t>Supervisar el cumplimiento de bonos de tareas y reconocimientos</t>
  </si>
  <si>
    <t>Revisar que los bonos de tareas y reconocimientos se determinen con evidencia y conforme a políticas de recursos humanos.</t>
  </si>
  <si>
    <t>Bonos y reconocimientos sustentados en criterios y evidencias verificables.</t>
  </si>
  <si>
    <t>Según corte de bonos y reconocimientos</t>
  </si>
  <si>
    <t>Relación de cumplimiento y evidencias; Checklist, asistencia, reportes de ventas/servicio, cálculo y autorización.; Matriz de elegibilidad, validación, autorización y comunicación del reconocimiento.</t>
  </si>
  <si>
    <t>Criterios de elegibilidad aplicados sin excepciones no autorizadas; Periodo, tareas, asistencia, metas, servicio, incidencias, cálculo y autorización trazables antes de cualquier pago o afectación.; Candidato activo, evidencia completa, criterios homogéneos, aprobación documentada y presupuesto disponible cuando aplique.</t>
  </si>
  <si>
    <t>Sección 2.2.2; páginas 5; POL-RH-004 Bono de Tareas; POL-RH-012 Bono de Meta Semanal; POL-RH-010 Celebraciones; POL-RH-011 Colaborador Más Valioso y Asesor del Mes</t>
  </si>
  <si>
    <t>Subtipo=TAREA_ASIGNABLE; Flujo=FLU-0037 Evaluación y mejora del desempeño; Disparador=Calendario o frecuencia configurada; Condición=Según calendario y frecuencia configurada; Prioridad=P0; Validación documental=VALIDADO_ESTRUCTURALMENTE; Proyecto automatización=AUT-GEN-001 · Automatización por evaluar</t>
  </si>
  <si>
    <t>MULTIPLE: CHECKLIST, FORMATO_DIGITAL</t>
  </si>
  <si>
    <t>TAR-0123</t>
  </si>
  <si>
    <t>Integrar y documentar las comisiones de seguridad y capacitación</t>
  </si>
  <si>
    <t>Designar representantes, formalizar la integración, calendarizar reuniones y conservar actas, recorridos, acuerdos y seguimiento.</t>
  </si>
  <si>
    <t>Comisiones activas con evidencia de participación y acuerdos cumplidos.</t>
  </si>
  <si>
    <t>Seguridad y Salud Laboral</t>
  </si>
  <si>
    <t>Prevención de riesgos y salud ocupacional</t>
  </si>
  <si>
    <t>Al integrar o renovar la comisión y en cada sesión o recorrido programado.</t>
  </si>
  <si>
    <t>Acta de integración, calendario, minutas y seguimiento de acuerdos.</t>
  </si>
  <si>
    <t>Integración vigente, reuniones celebradas y acuerdos con cierre verificable.</t>
  </si>
  <si>
    <t>RIT arts. 51, 53 y 71-72</t>
  </si>
  <si>
    <t>Subtipo=TAREA_ASIGNABLE; Flujo=FLU-0033 Capacitación y desarrollo; Disparador=Calendario o frecuencia configurada; Condición=Según calendario y frecuencia configurada; Prioridad=P0; Validación documental=VALIDADO_ESTRUCTURALMENTE; Proyecto automatización=Generar recordatorios y escalamientos por vencimiento; mantener la gestión humana del caso.</t>
  </si>
  <si>
    <t>TAR-0128</t>
  </si>
  <si>
    <t>INFERIBLE_PERO_REQUIERE_VALIDACION_REGLA | EVIDENCIA:NO_NORMALIZADA | CAMPO_RESULTADO_NO_EXISTE_EN_MAESTRA_ACTUAL | CAMPO_CRITERIO_CIERRE_NO_EXISTE_EN_MAESTRA_ACTUAL | CAMPO_ESTADO_INTEGRACION_NO_EXISTE_EN_MAESTRA_ACTUAL</t>
  </si>
  <si>
    <t>Comunicar el programa mensual de auditoría y los roles asignados</t>
  </si>
  <si>
    <t>Enviar el día 20 el aviso oficial con fechas de preparación, lectura, conciliación y cierre; indicar roles, prohibición de lectura en sábado y protocolo de excepción por los canales oficiales.</t>
  </si>
  <si>
    <t>Equipo informado con calendario y responsabilidades trazables antes de iniciar la preparación.</t>
  </si>
  <si>
    <t>MP-06</t>
  </si>
  <si>
    <t>Gobierno, Riesgo y Cumplimiento</t>
  </si>
  <si>
    <t>PR-06-01</t>
  </si>
  <si>
    <t>Auditoría y Control Interno</t>
  </si>
  <si>
    <t>SP-06-01-02</t>
  </si>
  <si>
    <t>Programa y ejecución de auditorías</t>
  </si>
  <si>
    <t>Enviar el aviso oficial el día 20 de cada mes.</t>
  </si>
  <si>
    <t>Mensaje oficial y correo con calendario y roles.</t>
  </si>
  <si>
    <t>MAN-AUD-01</t>
  </si>
  <si>
    <t>Págs. 5-7</t>
  </si>
  <si>
    <t>Subtipo=TAREA_ASIGNABLE; Flujo=FLU-0038 Auditoría de inventario; Disparador=Calendario o frecuencia configurada; Condición=Según calendario y frecuencia configurada; Prioridad=P0; Validación documental=VALIDADO_ESTRUCTURALMENTE; Proyecto automatización=AUT-AUD-001 · Preparación, diferencias y cierre de auditoría</t>
  </si>
  <si>
    <t>TAR-0129</t>
  </si>
  <si>
    <t>INFERIBLE_PERO_REQUIERE_VALIDACION_REGLA | CAMPO_RESULTADO_NO_EXISTE_EN_MAESTRA_ACTUAL | CAMPO_CRITERIO_CIERRE_NO_EXISTE_EN_MAESTRA_ACTUAL | CAMPO_ESTADO_INTEGRACION_NO_EXISTE_EN_MAESTRA_ACTUAL</t>
  </si>
  <si>
    <t>Delimitar las zonas y la secuencia de lectura del inventario</t>
  </si>
  <si>
    <t>Dividir la tienda en zonas, iniciar por almacén y continuar hacia piso y vitrinas; asignar funciones de apoyo y definir el mecanismo para marcar áreas leídas.</t>
  </si>
  <si>
    <t>Plan de lectura por zonas y roles que evita omisiones, duplicidades e interrupciones.</t>
  </si>
  <si>
    <t>Antes de cada lectura mensual.</t>
  </si>
  <si>
    <t>Lista o plano de zonas, secuencia y responsables.; Checklist pre-auditoría, hallazgos, correcciones, participantes y cálculo propuesto.</t>
  </si>
  <si>
    <t>Plan de lectura por zonas y roles que evita omisiones, duplicidades e interrupciones.; Revisión y evidencia completas; hallazgos resueltos o escalados; cálculo de incentivo separado y autorizado.</t>
  </si>
  <si>
    <t>MAN-AUD-01; MAN-POL-01</t>
  </si>
  <si>
    <t>Págs. 12-14; POL-INV-015 Revisión Operativa y Evaluación de Desempeño en Pre-Auditoría</t>
  </si>
  <si>
    <t>Subtipo=TAREA_ASIGNABLE; Flujo=FLU-0038 Auditoría de inventario; Disparador=Calendario o frecuencia configurada; Condición=Según calendario y frecuencia configurada; Prioridad=P0; Validación documental=VALIDADO_ESTRUCTURALMENTE; Proyecto automatización=Versionar archivos, comparar resultados y controlar diferencias; conservar investigación y autorización humanas.</t>
  </si>
  <si>
    <t>TAR-0135</t>
  </si>
  <si>
    <t>Resolver el estatus de artículos en zonas grises antes de la auditoría</t>
  </si>
  <si>
    <t>Identificar productos en vitrinas, exhibidores, cajas abiertas o con etiquetas sueltas; determinar si están apartados, en devolución, dados de baja o disponibles y corregir su estatus antes de leer.</t>
  </si>
  <si>
    <t>Ningún artículo inicia la auditoría sin ubicación y estatus físico-digital definidos.</t>
  </si>
  <si>
    <t>Durante la preparación previa, antes de autorizar el inicio.</t>
  </si>
  <si>
    <t>Listado de artículos en zona gris y resolución aplicada.</t>
  </si>
  <si>
    <t>Págs. 10-12</t>
  </si>
  <si>
    <t>TAR-0136</t>
  </si>
  <si>
    <t>Suspender y reanudar la auditoría ante una contingencia técnica</t>
  </si>
  <si>
    <t>Detener la lectura ante falla de energía, laptop, lector o sistema; documentar el último punto leído y reanudar únicamente después de resolver la causa y validar el punto de continuación.</t>
  </si>
  <si>
    <t>Auditoría reanudada sin pérdida de avance, omisiones o duplicidades.</t>
  </si>
  <si>
    <t>Ante una falla técnica que impida continuar la lectura con seguridad.</t>
  </si>
  <si>
    <t>Supervisor</t>
  </si>
  <si>
    <t>Registro de contingencia, último punto leído y autorización de reanudación.</t>
  </si>
  <si>
    <t>Pág. 14 y matriz de riesgos</t>
  </si>
  <si>
    <t>Subtipo=POR_EXCEPCION; Flujo=FLU-0038 Auditoría de inventario; Disparador=Incidente, contingencia o falla detectada; Condición=Se presenta una condición no conforme que requiere intervención humana; Prioridad=P0; Validación documental=VALIDADO_ESTRUCTURALMENTE; Proyecto automatización=AUT-AUD-001 · Preparación, diferencias y cierre de auditoría</t>
  </si>
  <si>
    <t>SUPERVISOR_DINAMICO</t>
  </si>
  <si>
    <t>TAR-0137</t>
  </si>
  <si>
    <t>Verificar condiciones técnicas y materiales para la auditoría</t>
  </si>
  <si>
    <t>Probar laptop y lector, confirmar energía o carga, disponer etiquetas, cinta transparente, lista de zonas y herramientas de corrección antes de iniciar la lectura.</t>
  </si>
  <si>
    <t>Equipo y materiales listos, probados y disponibles antes de escanear inventario.</t>
  </si>
  <si>
    <t>Antes de iniciar la lectura física y digital.</t>
  </si>
  <si>
    <t>Checklist técnico y prueba de lector/laptop.; Checklist pre-auditoría, hallazgos, correcciones, participantes y cálculo propuesto.</t>
  </si>
  <si>
    <t>Equipo y materiales listos, probados y disponibles antes de escanear inventario.; Revisión y evidencia completas; hallazgos resueltos o escalados; cálculo de incentivo separado y autorizado.</t>
  </si>
  <si>
    <t>Pág. 13 y matriz de riesgos; POL-INV-015 Revisión Operativa y Evaluación de Desempeño en Pre-Auditoría</t>
  </si>
  <si>
    <t>TAR-0138</t>
  </si>
  <si>
    <t>Programar el calendario de auditorías operativas</t>
  </si>
  <si>
    <t>Definir auditorías diarias, semanales, mensuales y trimestrales por proceso, alcance y responsable.</t>
  </si>
  <si>
    <t>Programa de auditoría completo y comunicado.</t>
  </si>
  <si>
    <t>Antes de iniciar el periodo</t>
  </si>
  <si>
    <t>Calendario de auditoría</t>
  </si>
  <si>
    <t>Frecuencias y procesos cubiertos conforme al manual</t>
  </si>
  <si>
    <t>MAN-COOR-01; MAN-AUD-01</t>
  </si>
  <si>
    <t>Sección 7.3; 7.5; páginas 15-16; Programa mensual, preparación, lectura, conciliación, cierre y anexos A-H</t>
  </si>
  <si>
    <t>FLU-0039</t>
  </si>
  <si>
    <t>Subtipo=TAREA_ASIGNABLE; Flujo=FLU-0039 Auditoría operativa de sucursal; Disparador=Calendario o frecuencia configurada; Condición=Según calendario y frecuencia configurada; Prioridad=P0; Validación documental=VALIDADO_ESTRUCTURALMENTE; Proyecto automatización=AUT-AUD-001 · Preparación, diferencias y cierre de auditoría</t>
  </si>
  <si>
    <t>TAR-0139</t>
  </si>
  <si>
    <t>Realizar la auditoría visual mensual de la sucursal</t>
  </si>
  <si>
    <t>Evaluar durante la última semana limpieza, planogramas, lista, saturación, etiquetas, señalización, aparadores y seguimiento de observaciones mediante checklist firmado.</t>
  </si>
  <si>
    <t>Auditoría visual mensual completa, firmada e integrada al reporte administrativo.</t>
  </si>
  <si>
    <t>Según programa</t>
  </si>
  <si>
    <t>Checklist mensual firmado por ambos responsables, fotografías y reporte de observaciones.</t>
  </si>
  <si>
    <t>Puntos revisados, evidencia y hallazgos registrados; Checklist completo, firma dual, evidencia y observaciones con seguimiento.</t>
  </si>
  <si>
    <t>MAN-COOR-01; MAN-EXH-01; GDC-EXH-01</t>
  </si>
  <si>
    <t>Sección 7.2; páginas 15; MAN-EXH-01 sección 11 y 9.7; GDC-EXH módulo 8</t>
  </si>
  <si>
    <t>Subtipo=PAQUETE_DE_TRABAJO; Flujo=FLU-0039 Auditoría operativa de sucursal; Disparador=Calendario o frecuencia configurada; Condición=Según calendario y frecuencia configurada; Prioridad=P0; Validación documental=VALIDADO_ESTRUCTURALMENTE; Proyecto automatización=AUT-AUD-001 · Preparación, diferencias y cierre de auditoría</t>
  </si>
  <si>
    <t>TAR-0140</t>
  </si>
  <si>
    <t>Documentar hallazgos, causa raíz y evidencia</t>
  </si>
  <si>
    <t>Registrar qué ocurrió, dónde, cuánto, evidencia, causa raíz y riesgo de cada hallazgo de auditoría o control.</t>
  </si>
  <si>
    <t>Hallazgo completo y apto para definir acción correctiva o preventiva.</t>
  </si>
  <si>
    <t>SP-06-01-03</t>
  </si>
  <si>
    <t>Hallazgos y acciones correctivas</t>
  </si>
  <si>
    <t>Al concluir cada revisión</t>
  </si>
  <si>
    <t>Registro o informe de hallazgo</t>
  </si>
  <si>
    <t>Hallazgo contiene todos los elementos requeridos</t>
  </si>
  <si>
    <t>MAN-COOR-01; MCL-SC-02; MAN-AUD-01</t>
  </si>
  <si>
    <t>Sección 7.1; 7.5; páginas 14; 16; 2.4, 7.3, 11.2 y 11.3; Programa mensual, preparación, lectura, conciliación, cierre y anexos A-H</t>
  </si>
  <si>
    <t>FLU-0040</t>
  </si>
  <si>
    <t>Subtipo=TAREA_ASIGNABLE; Flujo=FLU-0040 Auditoría operativa y acciones correctivas; Disparador=Evento operativo registrado; Condición=Cuando se active el evento o condición del flujo; Prioridad=P0; Validación documental=VALIDADO_ESTRUCTURALMENTE; Proyecto automatización=Versionar archivos, comparar resultados y controlar diferencias; conservar investigación y autorización humanas.</t>
  </si>
  <si>
    <t>TAR-0143</t>
  </si>
  <si>
    <t>Auditar servicio, devoluciones y cumplimiento PRC</t>
  </si>
  <si>
    <t>Revisar tiempos de atención, aplicación del protocolo, quejas y devoluciones contra política y autorizaciones.</t>
  </si>
  <si>
    <t>Desviaciones de servicio y posventa documentadas.</t>
  </si>
  <si>
    <t>Informe de auditoría de servicio</t>
  </si>
  <si>
    <t>Muestra y criterios de política documentados</t>
  </si>
  <si>
    <t>MAN-COOR-01; MCL-SC-02</t>
  </si>
  <si>
    <t>Sección 7.2; páginas 15; 2.4, 7.3, 11.2 y 11.3; 7.3, 9.2 y 12 Anexo C</t>
  </si>
  <si>
    <t>Subtipo=TAREA_ASIGNABLE; Flujo=FLU-0008 Devoluciones, cambios y garantías; Disparador=Calendario o frecuencia configurada; Condición=Según calendario y frecuencia configurada; Prioridad=P0; Validación documental=VALIDADO_ESTRUCTURALMENTE; Proyecto automatización=Versionar archivos, comparar resultados y controlar diferencias; conservar investigación y autorización humanas.</t>
  </si>
  <si>
    <t>TAR-0144</t>
  </si>
  <si>
    <t>Controlar ventas, devoluciones y movimientos realizados durante la auditoría</t>
  </si>
  <si>
    <t>Registrar cada venta, devolución, traspaso o movimiento que ocurra durante la lectura, identificar los artículos afectados y reflejar el ajuste antes de continuar o conciliar.</t>
  </si>
  <si>
    <t>Movimientos durante la auditoría identificados y considerados sin perder trazabilidad.</t>
  </si>
  <si>
    <t>Cada vez que ocurra una operación mientras la auditoría está abierta.</t>
  </si>
  <si>
    <t>Registro de movimiento durante auditoría y soporte de ajuste.</t>
  </si>
  <si>
    <t>Subtipo=TAREA_ASIGNABLE; Flujo=FLU-0008 Devoluciones, cambios y garantías; Disparador=Cliente confirma compra o transacción iniciada; Condición=Cuando se active el evento o condición del flujo; Prioridad=P0; Validación documental=VALIDADO_ESTRUCTURALMENTE; Proyecto automatización=AUT-AUD-001 · Preparación, diferencias y cierre de auditoría</t>
  </si>
  <si>
    <t>TAR-0145</t>
  </si>
  <si>
    <t>Asegurar el cumplimiento de políticas y manuales de sucursal</t>
  </si>
  <si>
    <t>Verificar que la operación de ventas, caja, inventario, servicio, mantenimiento y personal se ejecute conforme a políticas, reglamentos y manuales vigentes.</t>
  </si>
  <si>
    <t>Operación de sucursal alineada a la normativa interna, con desviaciones identificadas y atendidas.</t>
  </si>
  <si>
    <t>SP-06-01-01</t>
  </si>
  <si>
    <t>Cumplimiento de políticas y manuales</t>
  </si>
  <si>
    <t>Durante la jornada</t>
  </si>
  <si>
    <t>Checklist operativo o registro de desviaciones</t>
  </si>
  <si>
    <t>Controles revisados y desviaciones con responsable y plazo; Desviaciones laborales documentadas y canalizadas al responsable con autoridad.</t>
  </si>
  <si>
    <t>MAN-COOR-01; RIT-LOR-01</t>
  </si>
  <si>
    <t>Sección 2.1; 3.0; 7.1; páginas 3-5; 14; RIT arts. 1-98</t>
  </si>
  <si>
    <t>Subtipo=TAREA_ASIGNABLE; Flujo=FLU-0041 Gobierno documental; Disparador=Calendario o frecuencia configurada; Condición=Según calendario y frecuencia configurada; Prioridad=P0; Validación documental=VALIDADO_ESTRUCTURALMENTE; Proyecto automatización=AUT-DOC-001 · Gobierno documental y expedientes</t>
  </si>
  <si>
    <t>TAR-0150</t>
  </si>
  <si>
    <t>Actualizar formatos y anexos cuando cambien políticas o procesos</t>
  </si>
  <si>
    <t>Actualizar formatos, referencias cruzadas y parámetros cuando cambien los procesos de recepción, captura, almacén, pedidos o control de inventario.</t>
  </si>
  <si>
    <t>Formato o anexo vigente, controlado y coherente con la política actual.</t>
  </si>
  <si>
    <t>PR-06-03</t>
  </si>
  <si>
    <t>Gestión Documental</t>
  </si>
  <si>
    <t>SP-06-03-01</t>
  </si>
  <si>
    <t>Manuales, formatos y control de versiones</t>
  </si>
  <si>
    <t>Ante cambio aprobado</t>
  </si>
  <si>
    <t>Formato o anexo versionado; Listado maestro, control de cambios, aprobación, distribución, acuses y archivo histórico.</t>
  </si>
  <si>
    <t>Cambio autorizado y versión identificada; Cambio aprobado, registrado, versionado y comunicado sin retirar anticipadamente la versión vigente.; Documento vigente identificado, cambio aprobado, versión distribuida, acuse disponible y copia obsoleta retirada o marcada.</t>
  </si>
  <si>
    <t>MAN-COOR-01; MAN-CAJ-01; MAN-DV-01; MAN-SYC-01; MCL-SC-02; GUI-SC-01; MAN-AUD-01; MAN-INV-01; RIT-LOR-01; MAN-POL-01</t>
  </si>
  <si>
    <t>Sección 14.3; páginas 29-30; Control documental de los cuatro manuales; MCL 1, 9.11 y 12; GUI decisiones/pendientes; Programa mensual, preparación, lectura, conciliación, cierre y anexos A-H; MAN-INV-01, secciones 5.1-5.10 y matriz de referencias, según actividad; RIT arts. 93-96; Cap. 11 Control Documental y de Versiones; Declaración de Conocimiento y Compromiso</t>
  </si>
  <si>
    <t>Subtipo=TAREA_ASIGNABLE; Flujo=FLU-0041 Gobierno documental; Disparador=Evento operativo registrado; Condición=Cuando se active el evento o condición del flujo; Prioridad=P0; Validación documental=VALIDADO_ESTRUCTURALMENTE; Proyecto automatización=AUT-DOC-001 · Gobierno documental y expedientes</t>
  </si>
  <si>
    <t>TAR-0154</t>
  </si>
  <si>
    <t>Analizar incidentes y actualizar la base de riesgos</t>
  </si>
  <si>
    <t>Determinar causa raíz, proponer medidas preventivas y revisar con el equipo las lecciones aprendidas.</t>
  </si>
  <si>
    <t>Riesgo actualizado y prevención incorporada a la operación.</t>
  </si>
  <si>
    <t>PR-06-02</t>
  </si>
  <si>
    <t>Seguridad y Continuidad</t>
  </si>
  <si>
    <t>SP-06-02-03</t>
  </si>
  <si>
    <t>Gestión de incidentes</t>
  </si>
  <si>
    <t>Después de cada incidente y revisión mensual</t>
  </si>
  <si>
    <t>Análisis de causa y base de riesgos</t>
  </si>
  <si>
    <t>Medida preventiva asignada y seguimiento definido</t>
  </si>
  <si>
    <t>Sección 9.4; páginas 20; Programa mensual, preparación, lectura, conciliación, cierre y anexos A-H</t>
  </si>
  <si>
    <t>Subtipo=TAREA_ASIGNABLE; Flujo=FLU-0042 Incidentes, seguridad y contingencias; Disparador=Calendario o frecuencia configurada; Condición=Según calendario y frecuencia configurada; Prioridad=P0; Validación documental=VALIDADO_ESTRUCTURALMENTE; Proyecto automatización=AUT-BI-001 · Dashboards, indicadores y alertas operativas</t>
  </si>
  <si>
    <t>TAR-0158</t>
  </si>
  <si>
    <t>Gestionar una falla eléctrica o de sistema</t>
  </si>
  <si>
    <t>Proteger equipos, activar el procedimiento alterno de venta, notificar a soporte y documentar impacto y recuperación.</t>
  </si>
  <si>
    <t>Continuidad operativa segura o suspensión controlada hasta restablecimiento.</t>
  </si>
  <si>
    <t>SP-06-02-02</t>
  </si>
  <si>
    <t>Respuesta a contingencias</t>
  </si>
  <si>
    <t>SISTEMAS</t>
  </si>
  <si>
    <t>Reporte de falla y contingencia aplicada</t>
  </si>
  <si>
    <t>Equipos protegidos y alternativa autorizada utilizada; Continuidad aplicada sin entregar mercancía ni registrar operaciones fuera de los controles autorizados; movimientos pendientes conciliados al restablecerse.</t>
  </si>
  <si>
    <t>MAN-COOR-01; MAN-COOR-01; MAN-CAJ-01; MAN-SYC-01; MAN-MNT-01</t>
  </si>
  <si>
    <t>Sección 9.3; páginas 20; MAN-COOR 9.3; MAN-CAJ 6.3.4; MAN-SYC contingencias; Sección 7, págs. 9-10</t>
  </si>
  <si>
    <t>Subtipo=POR_EXCEPCION; Flujo=FLU-0042 Incidentes, seguridad y contingencias; Disparador=Incidente, contingencia o falla detectada; Condición=Se detecta una incidencia, falla, riesgo o contingencia; Prioridad=P0; Validación documental=VALIDADO_ESTRUCTURALMENTE; Proyecto automatización=AUT-MNT-001 · Mantenimiento, activos y SLA de incidencias</t>
  </si>
  <si>
    <t>TAR-0165</t>
  </si>
  <si>
    <t>Controlar el ingreso y acompañamiento de visitantes</t>
  </si>
  <si>
    <t>Verificar autorización y motivo de visita, registrar acceso, asignar acompañante y limitar la permanencia a las áreas y tiempo autorizados.</t>
  </si>
  <si>
    <t>Visitante identificado y acompañado sin acceso libre a zonas operativas.</t>
  </si>
  <si>
    <t>Seguridad y Protección Patrimonial</t>
  </si>
  <si>
    <t>Control de accesos y revisiones de seguridad</t>
  </si>
  <si>
    <t>En cada ingreso de persona no trabajadora a zonas internas.</t>
  </si>
  <si>
    <t>Bitácora de visitantes, autorización y salida.</t>
  </si>
  <si>
    <t>Visitante autorizado, acompañado y sin permanencia no registrada.</t>
  </si>
  <si>
    <t>RIT arts. 88-89</t>
  </si>
  <si>
    <t>Subtipo=TAREA_ASIGNABLE; Flujo=FLU-0042 Incidentes, seguridad y contingencias; Disparador=Evento operativo registrado; Condición=Cuando se active el evento o condición del flujo; Prioridad=P0; Validación documental=VALIDADO_ESTRUCTURALMENTE; Proyecto automatización=Controlar autorizaciones, bitácoras y alertas de acceso; conservar revisiones sensibles bajo autoridad humana.</t>
  </si>
  <si>
    <t>TAR-0168</t>
  </si>
  <si>
    <t>T116; T181</t>
  </si>
  <si>
    <t>T179; T244</t>
  </si>
  <si>
    <t>Verificar el funcionamiento de equipos operativos</t>
  </si>
  <si>
    <t>Probar POS, terminales, aire acondicionado, iluminación, audio, lectores y otros equipos críticos; registrar fallas.</t>
  </si>
  <si>
    <t>Equipos críticos disponibles o contingencia activada.</t>
  </si>
  <si>
    <t>MP-07</t>
  </si>
  <si>
    <t>Tecnología y Soporte Operativo</t>
  </si>
  <si>
    <t>PR-07-02</t>
  </si>
  <si>
    <t>Equipos Operativos</t>
  </si>
  <si>
    <t>SP-07-02-01</t>
  </si>
  <si>
    <t>Disponibilidad de equipos y herramientas</t>
  </si>
  <si>
    <t>Apertura y antes de actividades críticas</t>
  </si>
  <si>
    <t>Checklist de equipos</t>
  </si>
  <si>
    <t>Equipo probado y estado registrado; Prueba funcional realizada por personal elegible y sin actos inseguros.</t>
  </si>
  <si>
    <t>MAN-COOR-01; MAN-MNT-01; RIT-LOR-01</t>
  </si>
  <si>
    <t>Sección 5.4; páginas 11-12; Secciones 2, 3, 6, 7 y 8; págs. 1-3 y 9-11; RIT arts. 54, 58, 62 y 68</t>
  </si>
  <si>
    <t>Subtipo=TAREA_ASIGNABLE; Flujo=FLU-0041 Gobierno documental; Disparador=Calendario o frecuencia configurada; Condición=Según calendario y frecuencia configurada; Prioridad=P0; Validación documental=VALIDADO_ESTRUCTURALMENTE; Proyecto automatización=AUT-MNT-001 · Mantenimiento, activos y SLA de incidencias</t>
  </si>
  <si>
    <t>CAN:T116;  CAN:T181</t>
  </si>
  <si>
    <t>MULTIPLE: CHECKLIST, POS_SISTEMA</t>
  </si>
  <si>
    <t>T179 | T244</t>
  </si>
  <si>
    <t>10 | 5</t>
  </si>
  <si>
    <t>dia 25 | dia 24</t>
  </si>
  <si>
    <t>Revisar Y Cargar Lectores De Códigos para inventarios | Revisar Lectores De Códigos</t>
  </si>
  <si>
    <t>Un dia antes se debera dejar cargados los lectores para el dia siguiente no tener fallas. | Se le solicitara al coord de suc que deje cargando los lectores un dia antes de la lectura, para ese dia no tener ningun inconveniente.</t>
  </si>
  <si>
    <t>Flexible | Crítica</t>
  </si>
  <si>
    <t>Reactiva | Programada</t>
  </si>
  <si>
    <t>0.7604166666666666 | 0.4375</t>
  </si>
  <si>
    <t>TAR-0171</t>
  </si>
  <si>
    <t>Capacitar al personal en S&amp;C y cambios de versión</t>
  </si>
  <si>
    <t>Explicar operaciones, permisos y cambios relevantes del sistema, y verificar que el personal pueda ejecutar los procesos aplicables.</t>
  </si>
  <si>
    <t>Usuarios competentes y menor riesgo de errores de captura.</t>
  </si>
  <si>
    <t>PR-07-01</t>
  </si>
  <si>
    <t>Sistemas de Sucursal</t>
  </si>
  <si>
    <t>SP-07-01-01</t>
  </si>
  <si>
    <t>Operación y reportes de S&amp;C</t>
  </si>
  <si>
    <t>Ingreso, cambio de versión o brecha detectada</t>
  </si>
  <si>
    <t>Registro de capacitación y práctica</t>
  </si>
  <si>
    <t>Usuario demuestra operación correcta</t>
  </si>
  <si>
    <t>MAN-COOR-01; MAN-COOR-01; MAN-SYC-01; MAN-CAJ-01</t>
  </si>
  <si>
    <t>Sección 5.1; páginas 10-11; MAN-COOR 5.1; MAN-SYC procesos; MAN-CAJ 9.1-9.4</t>
  </si>
  <si>
    <t>TAR-0173</t>
  </si>
  <si>
    <t>Consultar y vincular transacciones en el módulo Relaciones</t>
  </si>
  <si>
    <t>Buscar la operación origen por folio, revisar ventas, abonos, cancelaciones, devoluciones o créditos asociados y crear o corregir vínculos sólo con autorización cuando corresponda.</t>
  </si>
  <si>
    <t>Transacciones relacionadas correctamente para consulta, conciliación y auditoría.</t>
  </si>
  <si>
    <t>Relación de folios en S&amp;C y reporte cuando se corrige</t>
  </si>
  <si>
    <t>Cada vínculo corresponde a la operación y cualquier eliminación tiene autorización</t>
  </si>
  <si>
    <t>Proceso Consulta y control de Relaciones, págs. 34-38</t>
  </si>
  <si>
    <t>TAR-0174</t>
  </si>
  <si>
    <t>Gestionar recuperación o bloqueo de acceso a Sizes &amp; Colors</t>
  </si>
  <si>
    <t>Usar el mecanismo de recuperación disponible, evitar intentos repetidos, verificar identidad del usuario y escalar bloqueo o falla a soporte mediante el canal autorizado, registrando la incidencia.</t>
  </si>
  <si>
    <t>Acceso restablecido de forma segura o caso escalado con evidencia.</t>
  </si>
  <si>
    <t>SP-07-01-02</t>
  </si>
  <si>
    <t>Soporte, accesos y continuidad</t>
  </si>
  <si>
    <t>FORM-SOP-01 o registro de soporte y confirmación de restablecimiento</t>
  </si>
  <si>
    <t>Usuario validado, acceso personal restablecido y contraseña no compartida; No se divulgaron credenciales y el restablecimiento quedó registrado.</t>
  </si>
  <si>
    <t>MAN-SYC-01; RIT-LOR-01</t>
  </si>
  <si>
    <t>Proceso Contraseña y soporte, págs. 9-14; RIT art. 78</t>
  </si>
  <si>
    <t>Subtipo=POR_EXCEPCION; Flujo=FLU-0017 Operación y conciliación de caja; Disparador=Incidente, contingencia o falla detectada; Condición=Se presenta una condición no conforme que requiere intervención humana; Prioridad=P0; Validación documental=VALIDADO_ESTRUCTURALMENTE; Proyecto automatización=AUT-CONC-001 · Conciliación caja-banco y tareas por excepción</t>
  </si>
  <si>
    <t>TAR-0175</t>
  </si>
  <si>
    <t>Reportar y escalar fallas técnicas</t>
  </si>
  <si>
    <t>Registrar la falla, impacto y pruebas realizadas; notificar a Administración o soporte y dar seguimiento hasta restablecimiento.</t>
  </si>
  <si>
    <t>Falla técnica trazable y atendida.</t>
  </si>
  <si>
    <t>Inmediato según impacto</t>
  </si>
  <si>
    <t>Ticket o reporte de falla</t>
  </si>
  <si>
    <t>Falla, impacto, hora y seguimiento registrados; Pruebas iniciales, hora, alcance, número de reporte y seguimiento quedan documentados.</t>
  </si>
  <si>
    <t>MAN-COOR-01; MAN-COOR-01; MAN-SYC-01; MAN-CAJ-01; MAN-MNT-01</t>
  </si>
  <si>
    <t>Sección 5.1; páginas 10-11; MAN-COOR 5.1; MAN-SYC Contraseña/soporte; MAN-CAJ contingencias; Sección 7, págs. 9-10</t>
  </si>
  <si>
    <t>FLU-0045</t>
  </si>
  <si>
    <t>Subtipo=TAREA_ASIGNABLE; Flujo=FLU-0045 Soporte, accesos y continuidad; Disparador=Incidente o condición de riesgo detectada; Condición=Cuando se active el evento o condición del flujo; Prioridad=P0; Validación documental=VALIDADO_ESTRUCTURALMENTE; Proyecto automatización=Generar recordatorios y escalamientos por vencimiento; mantener la gestión humana del caso.</t>
  </si>
  <si>
    <t>TAR-0006</t>
  </si>
  <si>
    <t>REQUIERE_ADAPTADOR_TEMPORAL_Y_REGLA_PARAMETRIZADA | EVIDENCIA:MULTIPLE_NO_SOPORTADO_EN_CAMPO_UNICO | CAMPO_RESULTADO_NO_EXISTE_EN_MAESTRA_ACTUAL | CAMPO_CRITERIO_CIERRE_NO_EXISTE_EN_MAESTRA_ACTUAL | CAMPO_ESTADO_INTEGRACION_NO_EXISTE_EN_MAESTRA_ACTUAL</t>
  </si>
  <si>
    <t>Monitorear ticket promedio y unidades por transacción</t>
  </si>
  <si>
    <t>Revisar los indicadores de ticket promedio y UPT, compararlos con meta y comunicar oportunidades al equipo.</t>
  </si>
  <si>
    <t>Indicadores comerciales monitoreados y utilizados para la gestión diaria.</t>
  </si>
  <si>
    <t>MEDIO</t>
  </si>
  <si>
    <t>Durante y al cierre de la jornada</t>
  </si>
  <si>
    <t>Reporte S&amp;C o tablero comercial</t>
  </si>
  <si>
    <t>Indicadores actualizados y comparados con meta</t>
  </si>
  <si>
    <t>Sección 4.1; páginas 8; MCL secciones 2, 6-8 y 12; GUI técnica PASOS/caso especial</t>
  </si>
  <si>
    <t>Subtipo=TEMPORAL_HASTA_AUTOMATIZAR; Flujo=FLU-0003 Planeación y seguimiento de ventas; Disparador=Calendario o frecuencia configurada; Condición=Mientras la automatización no esté construida, probada y liberada; Prioridad=P1; Validación documental=VALIDADO_ESTRUCTURALMENTE; Proyecto automatización=AUT-BI-001 · Dashboards, indicadores y alertas operativas</t>
  </si>
  <si>
    <t>TAR-0015</t>
  </si>
  <si>
    <t>Medir el tiempo de atención y la satisfacción del cliente</t>
  </si>
  <si>
    <t>Obtener mediciones mediante observación, encuestas rápidas u otros mecanismos autorizados y analizar resultados.</t>
  </si>
  <si>
    <t>Indicadores de experiencia disponibles para orientar mejoras.</t>
  </si>
  <si>
    <t>Muestreo durante la semana</t>
  </si>
  <si>
    <t>Registro de tiempos y encuestas</t>
  </si>
  <si>
    <t>Muestra definida y resultados consolidados</t>
  </si>
  <si>
    <t>Subtipo=TEMPORAL_HASTA_AUTOMATIZAR; Flujo=FLU-0009 Satisfacción y fidelización; Disparador=Calendario o frecuencia configurada; Condición=Mientras la automatización no esté construida, probada y liberada; Prioridad=P1; Validación documental=VALIDADO_ESTRUCTURALMENTE; Proyecto automatización=AUT-BI-001 · Dashboards, indicadores y alertas operativas</t>
  </si>
  <si>
    <t>TAR-0101</t>
  </si>
  <si>
    <t>T134; T135; T136; T060; T099</t>
  </si>
  <si>
    <t>T197; T254; T198; T072; T134</t>
  </si>
  <si>
    <t>Monitorear asistencia y puntualidad del equipo</t>
  </si>
  <si>
    <t>Validar diariamente los registros del sistema facial o listas oficiales e identificar ausencias, retardos o incidencias.</t>
  </si>
  <si>
    <t>Asistencia y puntualidad verificadas, con incidencias registradas y canalizadas.</t>
  </si>
  <si>
    <t>Inicio de turno y cierre de incidencias</t>
  </si>
  <si>
    <t>Registro facial o lista oficial y reporte de incidencias</t>
  </si>
  <si>
    <t>Registro coincide con presencia y horarios autorizados; Cada jornada tiene entrada y salida verificables o soporte manual excepcional validado.</t>
  </si>
  <si>
    <t>Sección 2.2.2; 4.5; páginas 5; 9; RIT arts. 17-26 y 40</t>
  </si>
  <si>
    <t>Subtipo=TEMPORAL_HASTA_AUTOMATIZAR; Flujo=FLU-0032 Administración de personal; Disparador=Calendario o frecuencia configurada; Condición=Mientras la automatización no esté construida, probada y liberada; Prioridad=P1; Validación documental=VALIDADO_ESTRUCTURALMENTE; Proyecto automatización=AUT-RH-001 · Asistencia, incidencias y expediente laboral</t>
  </si>
  <si>
    <t>CAN:T134;  CAN:T135;  CAN:T136;  CAN:T060;  CAN:T099</t>
  </si>
  <si>
    <t>T197 | T254 | T198 | T072 | T134</t>
  </si>
  <si>
    <t>Recursos Humanos | Auditoría | Caja</t>
  </si>
  <si>
    <t>60 | 10 | 20</t>
  </si>
  <si>
    <t>semanal | mensual</t>
  </si>
  <si>
    <t>Lunes | martes | miércoles | sábado</t>
  </si>
  <si>
    <t>Reporte Semanal Asistencia Jaime Y Olga | Auditar Lista De Asistencia Olga / Jaime | Auditar Lista De Raya Olga / Jaime | Evaluación Cajero (# De Ine’S En Caja) | Validar INE's vs ventas con Vale y CD Vs Veriscan</t>
  </si>
  <si>
    <t>Se baja el archivo del checador y se pasan los horarios a las listas de asistencia, se imprimen, se solicita a todos colaboradores firmar y se archivan. Impresion de formato de lista de asistencia, asegurarse que todos los colaboradores fimen, guardar en carpeta de listas de raya. | Cada sabado se revisa el Reporte de asistencia con el supervisor, en donde se toman puntos como entradas, salidas, faltas, etc en donde el coordinador admtvo debera de conocer cada una de las anomalias (realizara una previa investigacion) | El cajero deberá siempre solicitar a los clientes, su credencial para realizar una compra. El coordinador de sucursal deberá cuidar que todas las Inés solicitadas sean regresadas a su dueño, en caso de qué alguna sea olvidada se deberá contactar con el cliente para agendar su entrega. Se deberá subir una foto al To Do cada lunes para supervisar cuántas INE hay en caja.</t>
  </si>
  <si>
    <t>EN FISICO A SUPERVISOR SABADOS | Arranque de Semana - Tareas y Evidencias</t>
  </si>
  <si>
    <t>TAR-0001</t>
  </si>
  <si>
    <t>Analizar causas de ventas perdidas y proponer soluciones</t>
  </si>
  <si>
    <t>Identificar patrones por talla, producto, surtido o atención y plantear acciones de resurtido, exhibición, capacitación o servicio.</t>
  </si>
  <si>
    <t>Causas recurrentes convertidas en acciones de mejora verificables.</t>
  </si>
  <si>
    <t>Análisis de demanda y ventas perdidas</t>
  </si>
  <si>
    <t>Después de consolidar el reporte</t>
  </si>
  <si>
    <t>Análisis y propuesta de acción</t>
  </si>
  <si>
    <t>Cada patrón relevante tiene acción, responsable y plazo</t>
  </si>
  <si>
    <t>Sección 2.2.1; páginas 3; MCL secciones 2, 6-8 y 12; GUI técnica PASOS/caso especial</t>
  </si>
  <si>
    <t>FLU-0001</t>
  </si>
  <si>
    <t>Subtipo=TAREA_ASIGNABLE; Flujo=FLU-0001 Análisis de demanda y ventas perdidas; Disparador=Calendario o frecuencia configurada; Condición=Según calendario y frecuencia configurada; Prioridad=P2; Validación documental=VALIDADO_ESTRUCTURALMENTE; Proyecto automatización=AUT-BI-001 · Dashboards, indicadores y alertas operativas</t>
  </si>
  <si>
    <t>TAR-0002</t>
  </si>
  <si>
    <t>Impulsar venta cruzada, upselling y apartados</t>
  </si>
  <si>
    <t>Coordinar dinámicas y recomendaciones para aumentar unidades por transacción, ticket promedio y cierre de apartados sin afectar la experiencia del cliente.</t>
  </si>
  <si>
    <t>Mayor aprovechamiento de oportunidades de venta con servicio adecuado.</t>
  </si>
  <si>
    <t>SP-01-01-02</t>
  </si>
  <si>
    <t>Acciones comerciales y conversión</t>
  </si>
  <si>
    <t>Resultados de ticket promedio, UPT o apartados</t>
  </si>
  <si>
    <t>Estrategia aplicada y resultado medido</t>
  </si>
  <si>
    <t>Sección 2.2.1; 3.3; 4.1; páginas 3; 6; 8; MCL secciones 2, 6-8 y 12; GUI técnica PASOS/caso especial</t>
  </si>
  <si>
    <t>FLU-0007</t>
  </si>
  <si>
    <t>Subtipo=TAREA_ASIGNABLE; Flujo=FLU-0007 Atención y venta mediante PASOS; Disparador=Calendario o frecuencia configurada; Condición=Según calendario y frecuencia configurada; Prioridad=P2; Validación documental=VALIDADO_ESTRUCTURALMENTE; Proyecto automatización=AUT-GEN-001 · Automatización por evaluar</t>
  </si>
  <si>
    <t>TAR-0003</t>
  </si>
  <si>
    <t>Diseñar y coordinar acciones comerciales locales</t>
  </si>
  <si>
    <t>Proponer y ejecutar dinámicas para mejorar conversión, ticket promedio, fidelización y experiencia de compra, alineadas a promociones autorizadas.</t>
  </si>
  <si>
    <t>Acciones comerciales ejecutadas con objetivo, periodo y resultado medido.</t>
  </si>
  <si>
    <t>Ante rezago o campaña autorizada</t>
  </si>
  <si>
    <t>Plan breve de acción y resultado</t>
  </si>
  <si>
    <t>Acción autorizada, comunicada y medida</t>
  </si>
  <si>
    <t>MAN-COOR-01; MCL-SC-02; GUI-SC-01; PLAN-RECOP-CLIENTES</t>
  </si>
  <si>
    <t>Sección 2.2.1; 4.1; páginas 3; 8; MCL secciones 2, 6-8 y 12; GUI técnica PASOS/caso especial; Plan págs. 2-4 y 10-11; MCL sección 8</t>
  </si>
  <si>
    <t>Subtipo=POR_EXCEPCION; Flujo=FLU-0041 Gobierno documental; Disparador=Condición de negocio, diferencia o excepción detectada; Condición=Se presenta una condición no conforme que requiere intervención humana; Prioridad=P2; Validación documental=VALIDADO_ESTRUCTURALMENTE; Proyecto automatización=AUT-GEN-001 · Automatización por evaluar</t>
  </si>
  <si>
    <t>CAN:T013</t>
  </si>
  <si>
    <t>TAR-0004</t>
  </si>
  <si>
    <t>Elaborar el precorte de ventas de las 19:00</t>
  </si>
  <si>
    <t>Generar y revisar un precorte de ventas para evaluar el avance del día y decidir acciones inmediatas.</t>
  </si>
  <si>
    <t>Resultado parcial disponible y acción definida ante desviaciones.</t>
  </si>
  <si>
    <t>19:00</t>
  </si>
  <si>
    <t>Precorte de ventas</t>
  </si>
  <si>
    <t>Reporte generado y comparado con meta</t>
  </si>
  <si>
    <t>Sección 3.1.1; páginas 6</t>
  </si>
  <si>
    <t>Subtipo=TAREA_ASIGNABLE; Flujo=FLU-0003 Planeación y seguimiento de ventas; Disparador=Calendario o frecuencia configurada; Condición=Según calendario y frecuencia configurada; Prioridad=P2; Validación documental=VALIDADO_ESTRUCTURALMENTE; Proyecto automatización=AUT-CONC-001 · Conciliación caja-banco y tareas por excepción</t>
  </si>
  <si>
    <t>TAR-0009</t>
  </si>
  <si>
    <t>T027; T038</t>
  </si>
  <si>
    <t>T038; T047</t>
  </si>
  <si>
    <t>Gestionar alternativas por falta de talla o producto</t>
  </si>
  <si>
    <t>Consultar existencias, otra sucursal o alternativas equivalentes; ofrecer apartado o seguimiento y registrar la venta perdida cuando no exista una solución aceptada.</t>
  </si>
  <si>
    <t>Cliente recibe una alternativa verificable y la demanda no atendida queda registrada para análisis.</t>
  </si>
  <si>
    <t>Cada vez que se presente la actividad</t>
  </si>
  <si>
    <t>Consulta de inventario y registro de venta perdida o seguimiento</t>
  </si>
  <si>
    <t>Se verifican existencias antes de informar y, si no se concreta, se registra la causa de pérdida.</t>
  </si>
  <si>
    <t>MCL-SC-02; GUI-SC-01</t>
  </si>
  <si>
    <t>MCL 6.3, 7.1 y Anexo 3; GUI técnicas de sugerencia</t>
  </si>
  <si>
    <t>Subtipo=TAREA_ASIGNABLE; Flujo=FLU-0007 Atención y venta mediante PASOS; Disparador=Evento operativo registrado; Condición=Cuando se active el evento o condición del flujo; Prioridad=P2; Validación documental=VALIDADO_ESTRUCTURALMENTE; Proyecto automatización=Detectar faltantes, baja rotación, diferencias y necesidades de intervención; generar tareas por excepción.</t>
  </si>
  <si>
    <t>CAN:T027;  CAN:T038</t>
  </si>
  <si>
    <t>T038 | T047</t>
  </si>
  <si>
    <t>5 | 10</t>
  </si>
  <si>
    <t>semanal | diario</t>
  </si>
  <si>
    <t>Sabado | lunes a sabado</t>
  </si>
  <si>
    <t>1 | 2</t>
  </si>
  <si>
    <t>Enviar ventas perdidas | Registro de Ventas Perdidas</t>
  </si>
  <si>
    <t>El coordinador debe enviar dormato vts perdidas llenado por colaborador | Vendedores, cajero y coordinador deben registrar diariamente los nuevos contactos generados.</t>
  </si>
  <si>
    <t>TAR-0017</t>
  </si>
  <si>
    <t>T014; T167; T168; T169; T041; T097; T119; T011; T103; T160; T176; T010; T171</t>
  </si>
  <si>
    <t>T022; T226; T227; T228; T051; T128; T183; T012; T146; T217; T235; T011; T230</t>
  </si>
  <si>
    <t>Analizar el desempeño de exhibición por zona y familia y proponer ajustes</t>
  </si>
  <si>
    <t>Cruzar ubicación, familia, ventas, rotación, inventario, atención visual y saturación para identificar zonas o productos que requieren reubicación, rotación, refuerzo de señalética o revisión de surtido.</t>
  </si>
  <si>
    <t>Propuestas visuales sustentadas en datos y observación, sin ejecutar automáticamente descuentos, bajas o cambios de política.</t>
  </si>
  <si>
    <t>Al consolidar la revisión visual y los resultados del periodo.</t>
  </si>
  <si>
    <t>Reporte por zona/familia con datos, causa probable y acción recomendada.; Fotografía, bitácora, checklist y lista/planograma vigente.</t>
  </si>
  <si>
    <t>La propuesta identifica fuente, periodo, zona, familia, comportamiento y acción; no activa descuento, baja o compra sin autoridad.; Exhibición limpia, completa, señalizada, trazable y alineada con la lista/planograma vigente.</t>
  </si>
  <si>
    <t>MAN-EXH-01 secciones 3.5.4, 7.3, 9.9 y 13; POL-EXH-002 Montaje y Exhibición de Calzado</t>
  </si>
  <si>
    <t>Subtipo=TAREA_ASIGNABLE; Flujo=FLU-0011 Exhibición visual; Disparador=Calendario o frecuencia configurada; Condición=Según calendario y frecuencia configurada; Prioridad=P2; Validación documental=VALIDADO_ESTRUCTURALMENTE; Proyecto automatización=AUT-BI-001 · Dashboards, indicadores y alertas operativas</t>
  </si>
  <si>
    <t>CAN:T014;  CAN:T167;  CAN:T168;  CAN:T169;  CAN:T041;  CAN:T097;  CAN:T119;  CAN:T011;  CAN:T103;  CAN:T160;  CAN:T176;  CAN:T010;  CAN:T171</t>
  </si>
  <si>
    <t>T022 | T226 | T227 | T228 | T051 | T128 | T183 | T012 | T146 | T217 | T235 | T011 | T230</t>
  </si>
  <si>
    <t>Inventarios | Exhibición Visual | Comercial y Ventas | Cobranza y Crédito</t>
  </si>
  <si>
    <t>15 | 10 | 60 | 5 | 20</t>
  </si>
  <si>
    <t>mensual | bimestral | semanal | quincenal | trimestral</t>
  </si>
  <si>
    <t>dia 26 | dia 27 | miércoles | dia 9, dia 24 | sábado | dia 10 | lunes | dia 20 | trimestral, primer lunes</t>
  </si>
  <si>
    <t>Resurtidos  | Preparar Resurtido Niabbals | Preparar Resurtido Perfumes Y Bodys | Preparar Resurtido Bolsas Y Carteras | Acomodo Y Orden En Exhibiciones | Revisar mi Zona de Exhibicion | Evaluar Exhibicon  | Sugerir Art A Descontinuar | Proponer Calzado a Descuento | Reporte De Artículos Con Bajo Margen | Enviar Mensaje Guía De Revisión Y Mcia A Descontinuar | Depurar Pagares Saldados | Pagares, Pagos De Dv Y Traspasos Archivados</t>
  </si>
  <si>
    <t>Consultar con el quipo art necesarios por resurtir (calzado, accesorios pies, bolsas, perfumes, etc) | Se revisa lo mas vendido, existencias de cada concepto y se programa pedido.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Durante la lista de exhibición ubicar aquellos calzados que cumplan las características de descontinuados y solicitar con sus debidas pruebas | Modolu de inventarios bajamos un reporte de existencias concentradas, lo abrimos en excel donde con una formula nos aparce el porcentaje de utilidad, no deben de bajar del 40% o aparecer en negativos.  | Se reenvia un mensaje previamente ya elaborado en donde se especifica los puntos a ver durante la revisión. | Revisar estados de cuenta de cdto y vales para depurar pagares ya saldados</t>
  </si>
  <si>
    <t>Jotform Lista de Exhibicion | SIN EVIDENCIA  | WHATSAPP GRUPO LORETTA SERVICIOS  | Inspeccion en Archivero / Foto con fechas</t>
  </si>
  <si>
    <t>Compartida | Exclusiva del puesto | Cualquier colaborador | Cada Asesor de Ventas</t>
  </si>
  <si>
    <t>Comercial | Supervisión | Programada | Reactiva</t>
  </si>
  <si>
    <t>0.625 | 0.4166666666666667 | 0.7638888888888888 | 0.4375 | 0.4270833333333333 | 0.4479166666666667</t>
  </si>
  <si>
    <t>TAR-0019</t>
  </si>
  <si>
    <t>Observar y documentar el recorrido del cliente por zonas de exhibición</t>
  </si>
  <si>
    <t>Registrar de manera agregada las zonas observadas, permanencia, puntos poco visitados y posibles bloqueos del recorrido para alimentar decisiones de exhibición.</t>
  </si>
  <si>
    <t>Mapa u observación periódica del flujo que permita probar mejoras sin identificar innecesariamente a clientes.</t>
  </si>
  <si>
    <t>Durante periodos de observación definidos y antes/después de cambios relevantes.</t>
  </si>
  <si>
    <t>Mapa de calor manual o registro agregado de zonas y horarios observados.</t>
  </si>
  <si>
    <t>El registro describe zonas y patrones sin datos personales innecesarios y diferencia observación de conclusión.</t>
  </si>
  <si>
    <t>MAN-EXH-01; GDC-EXH-01</t>
  </si>
  <si>
    <t>MAN-EXH-01 secciones 3.4 y 3.5.1</t>
  </si>
  <si>
    <t>Subtipo=TAREA_ASIGNABLE; Flujo=FLU-0011 Exhibición visual; Disparador=Inicio manual autorizado; Condición=Cuando se active el evento o condición del flujo; Prioridad=P2; Validación documental=VALIDADO_ESTRUCTURALMENTE; Proyecto automatización=AUT-CRM-001 · CRM, consentimiento y seguimiento de clientes</t>
  </si>
  <si>
    <t>TAR-0020</t>
  </si>
  <si>
    <t>T009; T015; T032; T035; T123; T003; T042; T002</t>
  </si>
  <si>
    <t>T009; T023; T042; T045; T187; T004; T052; T003</t>
  </si>
  <si>
    <t>Registrar cambios, incidencias y evidencias en la Bitácora de Exhibición</t>
  </si>
  <si>
    <t>Documentar fecha, hora, responsable, zona o módulo, familia o estilo, capacidad, nivel de saturación, observaciones, acciones tomadas y evidencia antes/después cuando aplique.</t>
  </si>
  <si>
    <t>Historial visual completo, auditable y útil para seguimiento y capacitación.</t>
  </si>
  <si>
    <t>En revisiones quincenales y siempre que exista una desviación o cambio relevante.</t>
  </si>
  <si>
    <t>Bitácora de Exhibición completa y fotografías antes/después cuando corresponda.; Fotografía, bitácora, checklist y lista/planograma vigente.</t>
  </si>
  <si>
    <t>Todos los campos mínimos están completos, las evidencias corresponden a la zona y las observaciones tienen seguimiento.; Exhibición limpia, completa, señalizada, trazable y alineada con la lista/planograma vigente.</t>
  </si>
  <si>
    <t>MAN-EXH-01 sección 9; GDC-EXH módulos 4 y 8; POL-EXH-002 Montaje y Exhibición de Calzado</t>
  </si>
  <si>
    <t>Subtipo=TAREA_ASIGNABLE; Flujo=FLU-0011 Exhibición visual; Disparador=Calendario o frecuencia configurada; Condición=Según calendario y frecuencia configurada; Prioridad=P2; Validación documental=VALIDADO_ESTRUCTURALMENTE; Proyecto automatización=Crear expediente digital, validar soportes obligatorios y alertar documentos faltantes.</t>
  </si>
  <si>
    <t>CAN:T009;  CAN:T015;  CAN:T032;  CAN:T035;  CAN:T123;  CAN:T003;  CAN:T042;  CAN:T002</t>
  </si>
  <si>
    <t>T009 | T023 | T042 | T045 | T187 | T004 | T052 | T003</t>
  </si>
  <si>
    <t>Supervisión | Comercial y Ventas | Exhibición Visual | Cobranza y Crédito</t>
  </si>
  <si>
    <t>dia 27 | lunes a sabado | lunes | Lunes | jueves | dia 27, dia 28, dia 4, dia 5, dia 14, dia 13, dia 20, dia 22, dia 11, dia 12, dia 26, dia 26, dia 30, dia 31</t>
  </si>
  <si>
    <t>Reunion Cierre De Mes  | Reunion Metas Comerciales | Presupuesto De Venta Semanal (Lunes, Hrs Sac) | Reunión Acountability Coordinador 9:00am | Reporte De Metas | Enviar Fotos Lista De Exhibicion | Evidencia De Aparadores | Cobranza Telefonica CD</t>
  </si>
  <si>
    <t>Preparar check list cierre de mes, agendar entrega y entregar resultados | Reunión diaria, metas avances rezagfos metas espeficiacas | Cada lunes por la mañana, realiza una junta para revisar temas clave como el presupuesto semanal de ventas. Informa a cada vendedor su meta semanal y seguimiento del avance mensual. | Cada lunes debe agendar reunión con el supervisor o coordinador administrativo para revisar pendientes. | En OneDrive se encuentra un documento llamado "1.0 DP / 1.0 Ppto Vtas vs Avance" dento de este documento modificamos el apartado hrs de servicio (hrs que seran proporcionadas por el coordinador de sucursal), con estas horas podrmos obtener el porcentaje de meta asignado para cada colaborador y asi ver el porcentaje de meta obtenido por cada uno, esta tabla se comparte en el grupo de WhatsApp "Coordinacio" y se imprime la tabla y se comparte con el equipo.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Debe empezar 4 dias antes de ada quincena y dar seguimiento hasta tener compromiso de cada cliente</t>
  </si>
  <si>
    <t>Audio Reunion | Arranque de Semana - Tareas y Evidencias | FOTO WHATSAPP GRUPO COORDINACIÓN  | Imagenes al grupo o Jotforms | Jotform Lista de Exhibicion</t>
  </si>
  <si>
    <t>Crítica | Flexible | Importante</t>
  </si>
  <si>
    <t>Exclusiva del puesto | Compartida | Cualquier colaborador</t>
  </si>
  <si>
    <t>Programada | Supervisión | Comercial | Manual/Eventual</t>
  </si>
  <si>
    <t>0.5833333333333334 | 0.3958333333333333 | 0.375 | 0.4375 | 0.4270833333333333</t>
  </si>
  <si>
    <t>TAR-0021</t>
  </si>
  <si>
    <t>T031; T137; T186; T027; T038; T041; T097; T119; T044; T047; T048; T034; T138</t>
  </si>
  <si>
    <t>T041; T200; T251; T038; T047; T051; T128; T183; T054; T057; T058; T044; T201</t>
  </si>
  <si>
    <t>Reponer productos vendidos y corregir huecos de exhibición</t>
  </si>
  <si>
    <t>Detectar la venta o retiro de un producto exhibido, localizar una reposición válida o redistribuir la formación para eliminar el hueco sin duplicar estilos ni romper el concepto del módulo.</t>
  </si>
  <si>
    <t>Exhibición completa y ordenada después de cada venta, sin huecos visibles prolongados.</t>
  </si>
  <si>
    <t>Después de cada venta o retiro de un producto exhibido; objetivo documental de atención en 15 minutos, pendiente de activación.</t>
  </si>
  <si>
    <t>Registro de producto vendido o retirado y confirmación de reposición o redistribución.; Fotografía, bitácora, checklist y lista/planograma vigente.</t>
  </si>
  <si>
    <t>El hueco fue corregido, el reemplazo corresponde a la familia y no se creó una duplicidad injustificada.; Exhibición limpia, completa, señalizada, trazable y alineada con la lista/planograma vigente.</t>
  </si>
  <si>
    <t>MAN-EXH-01 secciones 5.6, 9.7 y 12.3; GDC-EXH módulo 4; POL-EXH-002 Montaje y Exhibición de Calzado</t>
  </si>
  <si>
    <t>Subtipo=TAREA_ASIGNABLE; Flujo=FLU-0011 Exhibición visual; Disparador=Evento operativo registrado; Condición=Cuando se active el evento o condición del flujo; Prioridad=P2; Validación documental=VALIDADO_ESTRUCTURALMENTE; Proyecto automatización=AUT-GEN-001 · Automatización por evaluar</t>
  </si>
  <si>
    <t>CAN:T031;  CAN:T137;  CAN:T186;  CAN:T027;  CAN:T038;  CAN:T041;  CAN:T097;  CAN:T119;  CAN:T044;  CAN:T047;  CAN:T048;  CAN:T034;  CAN:T138</t>
  </si>
  <si>
    <t>T041 | T200 | T251 | T038 | T047 | T051 | T128 | T183 | T054 | T057 | T058 | T044 | T201</t>
  </si>
  <si>
    <t>Recursos Humanos | Comercial y Ventas | Exhibición Visual | Almacén</t>
  </si>
  <si>
    <t>5 | 30 | 120 | 10 | 60 | 50</t>
  </si>
  <si>
    <t>semanal | diario | quincenal | personalizada | mensual</t>
  </si>
  <si>
    <t>lunes | domingo | sábado | Sabado | lunes a sabado | miércoles | dia 9, dia 24 | dia 10 | dia 27</t>
  </si>
  <si>
    <t>Reporte De Horas Extras | Generar Nomina Sem Anterior(Lunes)                                | Generar PreNomina | Enviar ventas perdidas | Registro de Ventas Perdidas | Acomodo Y Orden En Exhibiciones | Revisar mi Zona de Exhibicion | Evaluar Exhibicon  | Lista De Puntos Verdes Vendidos | Cajas De Punto Verde contadas vs Art en exhibicion | Cajas En Almacén Sin Punto Verde O Tachado | Capacitacion equipo | Colaborador Mas Valioso / Vendedor Del Mes</t>
  </si>
  <si>
    <t>Debe llevar control de las horas extra, las cuales deben estar autorizadas y cuadrarse con el reporte de asistencia. | Se envia una comparativa de que fue lo que se pago realmente la semana anterior, ya que pueden surgir variaciones. Se envia por correo al Supervisor. | Se hace una estimacion de lo que se pagara esa semana, contemplando como si todos asistieran, este formato es enviado por correo al supervisor y se solicita al grupo de WhatsApp el monto del gasto | El coordinador debe enviar dormato vts perdidas llenado por colaborador | Vendedores, cajero y coordinador deben registrar diariamente los nuevos contactos generados.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cajero deberá de cuidar cuándo los vendedores vendan calzado que se encuentre en exhibición, deberá realizar una lista para solicitarles la reposición de esos calzados.  | Dentro del almacén se encuentra un área llamada “el punto”, la cual contiene las cajas de todos los calzados que se encuentran en exhibición, estas cajas deberán estar marcadas con un punto verde en el cual deberemos de anotar con una D (derecho) I (izquierdo) dependiendo qué pie se encuentre afuera, el coordinador de sucursal deberá supervisar que todas las cajas cuenten con este punto. | Fuera del area del punto no debera haber ninguna caja en el almacen que tenga un punto verde, este debera ser removido o tachado.  ALINEAR, GUARDAR ZAPATOS de AREA DEL PUNTO | En la junta de los lunes, el equipo propone ideas para mejorar el servicio y aumentar ventas. Estas propuestas se reportan ese mismo día. | Para el colaborador mas valiso, se envia una encuesta de Forms al grupo de WhatsApp "Loretta Servicios" en donde todos los colaboradores deberan contestar, los resultados son checados por el Supervisor el cual con base en los resultados mencionara quien fue el colaborador mas valioso, Para el vendedor del mes: se revisa el presupuesto de mes, el premio es asignado al que mejor haya vendido durante ese mes, esto debera ser el primero de cada mes.</t>
  </si>
  <si>
    <t>Arranque de Semana - Tareas y Evidencias | COOREO A SUPERVISOR  | Jotform Lista de Exhibicion | FOTO WHATSAPP A SUPERVISOR</t>
  </si>
  <si>
    <t>Crítica | Importante | Flexible</t>
  </si>
  <si>
    <t>Supervisión | Comercial | Programada</t>
  </si>
  <si>
    <t>0.4375 | 0.4166666666666667 | 0.3958333333333333 | 0.7708333333333334 | 0.7638888888888888 | 0.625</t>
  </si>
  <si>
    <t>TAR-0023</t>
  </si>
  <si>
    <t>T058; T110; T122; T170</t>
  </si>
  <si>
    <t>T070; T170; T186; T229</t>
  </si>
  <si>
    <t>Revisar precios, etiquetas y señalización conforme a PROFECO</t>
  </si>
  <si>
    <t>Verificar que precios, etiquetas, promociones y señalización sean visibles, vigentes y congruentes con sistema y normativa aplicable.</t>
  </si>
  <si>
    <t>Información comercial correcta y sin riesgo de incumplimiento.</t>
  </si>
  <si>
    <t>CRITICO</t>
  </si>
  <si>
    <t>Y ante cambios de precio o promoción</t>
  </si>
  <si>
    <t>Lista de precios y señalización revisada; Checklist, fotografías y reporte de diferencias de precio/etiqueta.</t>
  </si>
  <si>
    <t>Muestra coincide con sistema y promoción vigente; Información legible y consistente; toda diferencia se corrige o escala antes de continuar la venta.</t>
  </si>
  <si>
    <t>Sección 3.6; 7.2; 10.2; páginas 8; 15; 22; MAN-EXH-01 secciones 4.8, 8.7, 8.9 y anexo J; GDC-EXH módulos 4 y 6</t>
  </si>
  <si>
    <t>Subtipo=TAREA_ASIGNABLE; Flujo=FLU-0011 Exhibición visual; Disparador=Calendario o frecuencia configurada; Condición=Según calendario y frecuencia configurada; Prioridad=P2; Validación documental=VALIDADO_ESTRUCTURALMENTE; Proyecto automatización=AUT-GEN-001 · Automatización por evaluar</t>
  </si>
  <si>
    <t>CAN:T058;  CAN:T110;  CAN:T122;  CAN:T170</t>
  </si>
  <si>
    <t>T070 | T170 | T186 | T229</t>
  </si>
  <si>
    <t>Caja | Comercial y Ventas</t>
  </si>
  <si>
    <t>10 | 15 | 30</t>
  </si>
  <si>
    <t>semanal | personalizada | diario | mensual</t>
  </si>
  <si>
    <t>lunes, miercoles, viernes | dia 1, dia 2, dia 3, dia 4, dia 5, dia 15, dia 16, dia 17, dia 18, dia 19, dia 20 | diario | dia 10</t>
  </si>
  <si>
    <t>Transferencias Registradas En Sistema | Alto flujo de Transferencias | Reporte Descuentos | Modificación De Precios Al Vender</t>
  </si>
  <si>
    <t>El coordinador de sucursal deberá revisar que el cajero haya registrado todos los pagos en el sistema de aquellas transferencias que se hayan mandado durante esa semana. | Verificar que todos los pagos enviados durante la semana estén registrados en el sistema y hayan sido enviados correctamente al grupo de caja y al cliente o DV | Se revisan en modulo de "Administracion" , ahi nos aparacen los descuentos desglozados por dia y por ticket y con esa informacion  se comparan con el corte del dia y el grupo de WhatsApp. | Verificar que no mofifiquen precios personal no autorizado, lo pomedos checar en modulo de Administracion de Tienda</t>
  </si>
  <si>
    <t xml:space="preserve">Arranque de Semana - Tareas y Evidencias | SIN EVIDENCIA </t>
  </si>
  <si>
    <t>Programada | Comercial</t>
  </si>
  <si>
    <t>TAR-0024</t>
  </si>
  <si>
    <t>T025; T041; T097; T119; T037</t>
  </si>
  <si>
    <t>T037; T051; T128; T183; T252</t>
  </si>
  <si>
    <t>Solicitar altas, bajas o justificaciones en la Lista Institucional de Exhibición</t>
  </si>
  <si>
    <t>Documentar el producto, zona, motivo y evidencia cuando se requiera enlistar, deslistar o justificar la omisión temporal de un artículo de exhibición.</t>
  </si>
  <si>
    <t>Solicitud completa y trazable para que Coordinación Administrativa pueda validar el movimiento.</t>
  </si>
  <si>
    <t>Ante alta, baja, cambio o justificación de un producto en la lista.</t>
  </si>
  <si>
    <t>Solicitud oficial con artículo, zona, motivo, evidencia y fecha.; Fotografía, bitácora, checklist y lista/planograma vigente.</t>
  </si>
  <si>
    <t>Solicitud completa y sin cambios unilaterales a la lista o al planograma.; Exhibición limpia, completa, señalizada, trazable y alineada con la lista/planograma vigente.</t>
  </si>
  <si>
    <t>MAN-EXH-01 secciones 9.2, 9.5 y 9.6; POL-EXH-002 Montaje y Exhibición de Calzado</t>
  </si>
  <si>
    <t>CAN:T025;  CAN:T041;  CAN:T097;  CAN:T119;  CAN:T037</t>
  </si>
  <si>
    <t>T037 | T051 | T128 | T183 | T252</t>
  </si>
  <si>
    <t>Comercial y Ventas | Exhibición Visual</t>
  </si>
  <si>
    <t>15 | 10 | 60 | 30</t>
  </si>
  <si>
    <t>mensual | semanal | quincenal | personalizada</t>
  </si>
  <si>
    <t>dia 26 | miércoles | dia 9, dia 24 | sábado | dia 8, dia 23</t>
  </si>
  <si>
    <t>Revision Marcas x Colaborador | Acomodo Y Orden En Exhibiciones | Revisar mi Zona de Exhibicion | Evaluar Exhibicon  | Impresion Lista De Exhibición</t>
  </si>
  <si>
    <t>Organización del equipo y repartición de marcas para empezar inventario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Cada quincena solicita la lista de exhibición y el martes manda evidencia (foto y total de pares exhibidos).</t>
  </si>
  <si>
    <t>Importante | Crítica</t>
  </si>
  <si>
    <t>Programada | Comercial | Supervisión</t>
  </si>
  <si>
    <t>0.4479166666666667 | 0.4166666666666667 | 0.7638888888888888 | 0.7708333333333334</t>
  </si>
  <si>
    <t>TAR-0025</t>
  </si>
  <si>
    <t>Verificar el estado de mobiliario, fachada, escaparates y letreros</t>
  </si>
  <si>
    <t>Inspeccionar elementos visuales y físicos para detectar daños, suciedad o deterioro y activar mantenimiento.</t>
  </si>
  <si>
    <t>Imagen física profesional y desperfectos con seguimiento.</t>
  </si>
  <si>
    <t>SP-01-03-02</t>
  </si>
  <si>
    <t>Imagen y ambientación</t>
  </si>
  <si>
    <t>Recorrido semanal y ante daños</t>
  </si>
  <si>
    <t>Registro de inspección y evidencia de daño</t>
  </si>
  <si>
    <t>Elementos revisados y daños con solicitud; Elementos limpios, estables y funcionales o con incidencia, prioridad y seguimiento documentados.</t>
  </si>
  <si>
    <t>MAN-COOR-01; MAN-EXH-01; GDC-EXH-01; MAN-MNT-01</t>
  </si>
  <si>
    <t>Sección 5.4; 10.2; páginas 11-12; 22; MAN-EXH-01 secciones 5, 8 y anexo H; GDC-EXH módulos 4 y 6; Secciones 5, 6 y 9; págs. 4-11</t>
  </si>
  <si>
    <t>Subtipo=TAREA_ASIGNABLE; Flujo=FLU-0011 Exhibición visual;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</si>
  <si>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TAR-0185</t>
  </si>
  <si>
    <t>Mantener limpia y ordenada la zona de caja y exhibiciones cercanas</t>
  </si>
  <si>
    <t>Conservar el mostrador, accesorios y productos próximos a caja limpios, alineados, señalizados y sin objetos ajenos.</t>
  </si>
  <si>
    <t>Zona de caja ordenada y coherente con la imagen de la tienda.</t>
  </si>
  <si>
    <t>PENDIENTE_REVISION</t>
  </si>
  <si>
    <t>POR_EVALUAR</t>
  </si>
  <si>
    <t>HUMANA</t>
  </si>
  <si>
    <t>Punto de control en checklist de apertura/cierre.</t>
  </si>
  <si>
    <t>Área limpia, despejada, ordenada y con señalización vigente.</t>
  </si>
  <si>
    <t>GDC-EXH módulos 1, 4 y 6; Secciones 4 y 6, págs. 4 y 9</t>
  </si>
  <si>
    <t>FLU-0056</t>
  </si>
  <si>
    <t>Subtipo=LEGACY_ENRIQUECIDA; Flujo=FLU-0056 Visual Merchandising; Disparador=Frecuencia o evento heredado; Condición=None; Prioridad=P2; Validación documental=VALIDACION_FINAL_CONTRA_MANUAL; Proyecto automatización=</t>
  </si>
  <si>
    <t>CAN:T040</t>
  </si>
  <si>
    <t>TRANSPORTAR_NO_ACTIVAR</t>
  </si>
  <si>
    <t>TAR-0183</t>
  </si>
  <si>
    <t>T126; T127; T154</t>
  </si>
  <si>
    <t>T190; T191; T211</t>
  </si>
  <si>
    <t>Conciliar documentos contra Cash Planner</t>
  </si>
  <si>
    <t>Documento ubicado en One Drive, aqui se anota toda las facturas o notas de venta recibidad, se da un seguimiento de cuando lleg, cuando se tiene que pagar y a que cuentas, se revisan saldos a favor y siempre se actualiza despues de cada pago.; Comparar documentos y movimientos registrados contra Cash Planner, POS y controles parciales; identificar diferencias y dejar su tratamiento documentado.; Llevar los estados de cuenta, nts venta, isn y facturas pagadas de todo el mes, siempre antes del dia 9 de cada mes.</t>
  </si>
  <si>
    <t>Documentos conciliados o diferencias asignadas con responsable y plazo.</t>
  </si>
  <si>
    <t>Archivo y control administrativo</t>
  </si>
  <si>
    <t>dia 20, dia 5; viernes; dia 14</t>
  </si>
  <si>
    <t>Conciliación y relación de discrepancias.</t>
  </si>
  <si>
    <t>Documentos coinciden con registros o cuentan con incidencia documentada.</t>
  </si>
  <si>
    <t>MAN-ADM-01 / MAN-AUD-01 / formatos Lote 04, según actividad</t>
  </si>
  <si>
    <t>FLU-0048</t>
  </si>
  <si>
    <t>Subtipo=LEGACY_ENRIQUECIDA; Flujo=FLU-0048 Administración de Sucursal; Disparador=Frecuencia o evento heredado; Condición=None; Prioridad=P2; Validación documental=VALIDACION_FINAL_CONTRA_MANUAL; Proyecto automatización=</t>
  </si>
  <si>
    <t>CAN:T126;  CAN:T127;  CAN:T154</t>
  </si>
  <si>
    <t>T190 | T191 | T211</t>
  </si>
  <si>
    <t>120 | 10 | 30</t>
  </si>
  <si>
    <t>quincenal | mensual</t>
  </si>
  <si>
    <t>dia 20, dia 5 | viernes | dia 14</t>
  </si>
  <si>
    <t>Fact. En Cash Planner | Conciliación De Documentos Con Cash Planner | Papelería A Contador, Estado Cta, Notas Vta, $ Isn, Facturas Pagadas)</t>
  </si>
  <si>
    <t>Documento ubicado en One Drive, aqui se anota toda las facturas o notas de venta recibidad, se da un seguimiento de cuando lleg, cuando se tiene que pagar y a que cuentas, se revisan saldos a favor y siempre se actualiza despues de cada pago. | Se revisa fisicamente lo que tenemos con lo que cuadre en cash planner y viceversa. | Llevar los estados de cuenta, nts venta, isn y facturas pagadas de todo el mes, siempre antes del dia 9 de cada mes.</t>
  </si>
  <si>
    <t xml:space="preserve">COOREO A SUPERVISOR / CONTADOR  | SIN EVIDENCIA </t>
  </si>
  <si>
    <t>Adelantar previo hábil | Flexible</t>
  </si>
  <si>
    <t>0.4166666666666667 | 0.4375</t>
  </si>
  <si>
    <t>TAR-0176</t>
  </si>
  <si>
    <t>T155; T156; T157; T158</t>
  </si>
  <si>
    <t>T212; T213; T214; T215</t>
  </si>
  <si>
    <t>Ejecutar pagos fiscales, de seguridad social y honorarios autorizados</t>
  </si>
  <si>
    <t>Se le pasa factura al supervisor y el se encarga de realizar transferencia; Se solicita el gst y se le lleva en efectivo al contador</t>
  </si>
  <si>
    <t>dia 24; dia 15; dia 10</t>
  </si>
  <si>
    <t>CAN:T155;  CAN:T156;  CAN:T157;  CAN:T158</t>
  </si>
  <si>
    <t>DIRECTO</t>
  </si>
  <si>
    <t>T212 | T213 | T214 | T215</t>
  </si>
  <si>
    <t>dia 24 | dia 15 | dia 10</t>
  </si>
  <si>
    <t>Pago Honorarios (Mensual) | Pago Imss (Mensual) | Pago Isn (Mensual) | Pago Impuestos Sat (Bimestral Olga)( Mensual Jaime)</t>
  </si>
  <si>
    <t>Se le pasa factura al supervisor y el se encarga de realizar transferencia  | Se solicita el gst y se le lleva en efectivo al contador</t>
  </si>
  <si>
    <t>SIN EVIDENCIA  | Impresion Documento</t>
  </si>
  <si>
    <t>Flexible | Adelantar previo hábil</t>
  </si>
  <si>
    <t>TAR-0184</t>
  </si>
  <si>
    <t>Preparar y entregar papelería al contador</t>
  </si>
  <si>
    <t>TAR-0182</t>
  </si>
  <si>
    <t>Registrar facturas en Cash Planner</t>
  </si>
  <si>
    <t>TAR-0027</t>
  </si>
  <si>
    <t>Elaborar el análisis administrativo trimestral de tendencias</t>
  </si>
  <si>
    <t>Comparar tres meses de resultados administrativos, identificar tendencias, reincidencias y áreas con incumplimientos, y proponer acciones correctivas para revisión de Dirección.</t>
  </si>
  <si>
    <t>FORM-ADM-04 con análisis comparativo, hallazgos prioritarios y acciones recomendadas.</t>
  </si>
  <si>
    <t>SP-02-03-04</t>
  </si>
  <si>
    <t>Conciliación administrativa integral</t>
  </si>
  <si>
    <t>Al cierre de cada trimestre, con comparativo de los tres meses.</t>
  </si>
  <si>
    <t>FORM-ADM-04 y anexos comparativos.</t>
  </si>
  <si>
    <t>El análisis cubre tres meses, identifica variaciones y relaciona cada hallazgo relevante con una acción sugerida.</t>
  </si>
  <si>
    <t>Anexo ADM-02, págs. 3-4</t>
  </si>
  <si>
    <t>FLU-0013</t>
  </si>
  <si>
    <t>Subtipo=TAREA_ASIGNABLE; Flujo=FLU-0013 Conciliación administrativa; Disparador=Calendario o frecuencia configurada; Condición=Según calendario y frecuencia configurada; Prioridad=P2; Validación documental=VALIDADO_ESTRUCTURALMENTE; Proyecto automatización=Cruzar fuentes y crear tarea sólo cuando exista una diferencia o soporte faltante.</t>
  </si>
  <si>
    <t>TAR-0028</t>
  </si>
  <si>
    <t>Preparar la requisición mensual de insumos de limpieza y oficina</t>
  </si>
  <si>
    <t>Completar la requisición con unidad, existencia, cantidad por comprar, costo y total; validar la integridad de las fórmulas y referencias antes de usar los importes para solicitar compra.</t>
  </si>
  <si>
    <t>Requisición mensual completa, verificable y sin referencias de cálculo rotas.</t>
  </si>
  <si>
    <t>SP-02-03-05</t>
  </si>
  <si>
    <t>Requisiciones e insumos</t>
  </si>
  <si>
    <t>Preparar una requisición por mes antes del ciclo de compra.</t>
  </si>
  <si>
    <t>Libro o formato de requisición validado.</t>
  </si>
  <si>
    <t>Campos completos, cantidades justificadas y totales verificables sin errores de referencia.</t>
  </si>
  <si>
    <t>1. Requisición Mensual.xlsx</t>
  </si>
  <si>
    <t>Hojas mensuales, Machote y Total</t>
  </si>
  <si>
    <t>FLU-0016</t>
  </si>
  <si>
    <t>Subtipo=PAQUETE_DE_TRABAJO; Flujo=FLU-0016 Requisiciones e insumos; Disparador=Calendario o frecuencia configurada; Condición=Según calendario y frecuencia configurada; Prioridad=P2; Validación documental=VALIDADO_ESTRUCTURALMENTE; Proyecto automatización=AUT-GEN-001 · Automatización por evaluar</t>
  </si>
  <si>
    <t>TAR-0032</t>
  </si>
  <si>
    <t>T007; T120; T124</t>
  </si>
  <si>
    <t>T007; T184; T188</t>
  </si>
  <si>
    <t>Ejecutar cierre y conciliación de caja</t>
  </si>
  <si>
    <t>Generar cierres POS y TPV, contar valores por separado, conciliar todas las formas de pago, documentar diferencias, preparar el paquete de cierre y resguardar efectivo y soportes.</t>
  </si>
  <si>
    <t>Caja conciliada o diferencia documentada, con paquete completo y valores resguardados.</t>
  </si>
  <si>
    <t>Cierre y conciliación</t>
  </si>
  <si>
    <t>Al cierre de cada turno</t>
  </si>
  <si>
    <t>Reporte POS/TPV, FORM-CAJ-13, sobre de cierre y FORM-CAJ-07 si aplica; Arqueo, corte, bitácora de incidencia, explicación, investigación y autorización.</t>
  </si>
  <si>
    <t>Sistema=efectivo+tarjetas+vales+otros; paquete firmado y resguardado; Diferencia confirmada, investigación y explicación documentadas, cálculo trazable y decisión emitida por autoridad habilitada.</t>
  </si>
  <si>
    <t>MAN-CAJ-01; MAN-POL-01</t>
  </si>
  <si>
    <t>6.1.5 y 7.2, págs. 16-17 y 35-37; POL-CAJ-007/POL-CAJ-07 Sobrantes y Faltantes de Caja</t>
  </si>
  <si>
    <t>Subtipo=PAQUETE_DE_TRABAJO; Flujo=FLU-0017 Operación y conciliación de caja; Disparador=Calendario o frecuencia configurada; Condición=Según calendario y frecuencia configurada; Prioridad=P2; Validación documental=VALIDADO_ESTRUCTURALMENTE; Proyecto automatización=AUT-CONC-001 · Conciliación caja-banco y tareas por excepción</t>
  </si>
  <si>
    <t>CAN:T007;  CAN:T120;  CAN:T124</t>
  </si>
  <si>
    <t>T007 | T184 | T188</t>
  </si>
  <si>
    <t>10 | 60 | 5</t>
  </si>
  <si>
    <t>mensual | semanal</t>
  </si>
  <si>
    <t>dia 24 | viernes | lunes</t>
  </si>
  <si>
    <t>Totales Check Lista Caja  | Revisión De Cortes | Evaluación A Cajero (Sobrante En Caja)</t>
  </si>
  <si>
    <t>Sumar totales en vales (transferencias/ efectivo) | Se valida que los datos ingresados en el formato de caja llamado "check list Corte de Caja" sean los mismos que aparecen en el corte final del dia, ademas de revisar gastos, retiros, descuentos, pagos de dv y IDS  | Se realizan trampas para el caje, puede ser ingresando dinero o sacando dinero para ver si el cajero detecta y reporta todos los sobrantes y faltantes en caja.</t>
  </si>
  <si>
    <t xml:space="preserve">CHECK LIST FIN DE MES  | NOTIFICACCION POR WHATSAPP SUPERVISOR </t>
  </si>
  <si>
    <t>Manual/Eventual | Programada</t>
  </si>
  <si>
    <t>0.4375 | 0.7638888888888888</t>
  </si>
  <si>
    <t>TAR-0033</t>
  </si>
  <si>
    <t>Realizar arqueos sorpresa durante la jornada</t>
  </si>
  <si>
    <t>Efectuar arqueos no anunciados en distintos turnos y comparar efectivo, terminales, vales y POS.</t>
  </si>
  <si>
    <t>Diferencias de caja detectadas oportunamente y documentadas.</t>
  </si>
  <si>
    <t>En distintos turnos según programa</t>
  </si>
  <si>
    <t>Formato de arqueo sorpresa</t>
  </si>
  <si>
    <t>Conteo y conciliación firmados; diferencias tratadas</t>
  </si>
  <si>
    <t>Sección 3.4; 7.2; páginas 7; 14-15; MAN-COOR 3.4; MAN-CAJ 6.3.4/10.8.3</t>
  </si>
  <si>
    <t>Subtipo=TAREA_ASIGNABLE; Flujo=FLU-0017 Operación y conciliación de caja; Disparador=Calendario o frecuencia configurada; Condición=Según calendario y frecuencia configurada; Prioridad=P2; Validación documental=VALIDADO_ESTRUCTURALMENTE; Proyecto automatización=AUT-CONC-001 · Conciliación caja-banco y tareas por excepción</t>
  </si>
  <si>
    <t>TAR-0034</t>
  </si>
  <si>
    <t>Realizar cambio de encargado de caja</t>
  </si>
  <si>
    <t>Detener y conciliar el turno sin cerrar el día, verificar ventas pendientes y efectivo, registrar el cambio en S&amp;C, imprimir y firmar el comprobante y entregar la caja al usuario entrante.</t>
  </si>
  <si>
    <t>Responsabilidad de caja transferida con montos conciliados, firmas y usuarios correctos.</t>
  </si>
  <si>
    <t>Cada relevo de responsable de caja</t>
  </si>
  <si>
    <t>Comprobante de cambio de encargado y FORM-CAJ-01 firmados; Ticket, autorización, registro de cancelación y conciliación.</t>
  </si>
  <si>
    <t>Montos, hora, usuarios y firmas coinciden antes de reanudar operaciones; Cancelación autorizada, registrada una sola vez y conciliada con documentos y corte.</t>
  </si>
  <si>
    <t>MAN-SYC-01; MAN-POL-01</t>
  </si>
  <si>
    <t>Proceso Cambio de encargado de corte, págs. 3-8; POL-CAJ-04 Cancelaciones</t>
  </si>
  <si>
    <t>Subtipo=PAQUETE_DE_TRABAJO; Flujo=FLU-0017 Operación y conciliación de caja; Disparador=Evento operativo registrado; Condición=Cuando se active el evento o condición del flujo; Prioridad=P2; Validación documental=VALIDADO_ESTRUCTURALMENTE; Proyecto automatización=AUT-CONC-001 · Conciliación caja-banco y tareas por excepción</t>
  </si>
  <si>
    <t>TAR-0036</t>
  </si>
  <si>
    <t>T010; T171</t>
  </si>
  <si>
    <t>T011; T230</t>
  </si>
  <si>
    <t>Resguardar documentos y valores del turno</t>
  </si>
  <si>
    <t>Clasificar pagarés, vales, vouchers, tickets y efectivo en los sobres o resguardos definidos, rotularlos por fecha y turno y entregarlos o depositarlos conforme al cierre.</t>
  </si>
  <si>
    <t>Valores y documentos localizables, íntegros y protegidos contra pérdida o mezcla.</t>
  </si>
  <si>
    <t>Durante la jornada y al cierre de cada turno</t>
  </si>
  <si>
    <t>Sobre rotulado, relación de documentos y firma de entrega</t>
  </si>
  <si>
    <t>Documentos completos, ordenados, firmados y vinculados al turno correcto</t>
  </si>
  <si>
    <t>MAN-CAJ-01; MAN-DV-01; WIP-CAJ-DV-0.2</t>
  </si>
  <si>
    <t>MAN-CAJ 6.1.5, 7.4 y 8.6, págs. 16-17, 38-40 y 56-57; MAN-DV 3.4, págs. 5-6; WIP págs. 4-5</t>
  </si>
  <si>
    <t>CAN:T010;  CAN:T171</t>
  </si>
  <si>
    <t>T011 | T230</t>
  </si>
  <si>
    <t>Depurar Pagares Saldados | Pagares, Pagos De Dv Y Traspasos Archivados</t>
  </si>
  <si>
    <t>0.4479166666666667 | 0.625</t>
  </si>
  <si>
    <t>TAR-0037</t>
  </si>
  <si>
    <t>Validar el cierre operativo y documental de la sucursal</t>
  </si>
  <si>
    <t>Revisar monto, fecha, firmas y contenido de los sobres de depósito antes de su resguardo o entrega.</t>
  </si>
  <si>
    <t>Depósito preparado, firmado y trazable.</t>
  </si>
  <si>
    <t>Al cierre</t>
  </si>
  <si>
    <t>Sobre amarillo y comprobantes</t>
  </si>
  <si>
    <t>Monto y firmas coinciden con corte autorizado</t>
  </si>
  <si>
    <t>Sección 3.2; 3.4; 7.2; páginas 6-7; 15</t>
  </si>
  <si>
    <t>CAN:T147</t>
  </si>
  <si>
    <t>TAR-0042</t>
  </si>
  <si>
    <t>Integrar solicitud y expediente de crédito directo</t>
  </si>
  <si>
    <t>Recibir la solicitud, verificar campos y anexos, capturar datos en S&amp;C, integrar identificación, comprobante y firmas y archivar el expediente para revisión.</t>
  </si>
  <si>
    <t>Expediente de crédito completo y listo para evaluación.</t>
  </si>
  <si>
    <t>FORM-CRD-01 y anexos completos en expediente; Historial, evidencia de saldo, fecha de última compra, autorización, comunicación con distribuidora y expediente de crédito.</t>
  </si>
  <si>
    <t>Campos, identificación, domicilio y firmas completos y legibles; Cliente sin saldo/vale/convenio activo, fecha de última compra verificada, regla aplicable identificada, autorización y expediente completos.</t>
  </si>
  <si>
    <t>7.5, págs. 38-39; POL-CRD-001 Migración de Clientes de Distribuidoras a Crédito Directo</t>
  </si>
  <si>
    <t>Subtipo=TAREA_ASIGNABLE; Flujo=FLU-0019 Crédito directo; Disparador=Evento operativo registrado; Condición=Cuando se active el evento o condición del flujo; Prioridad=P2; Validación documental=VALIDADO_ESTRUCTURALMENTE; Proyecto automatización=AUT-DOC-001 · Gobierno documental y expedientes</t>
  </si>
  <si>
    <t>TAR-0043</t>
  </si>
  <si>
    <t>Aplicar descuento de pronto pago a distribuidora</t>
  </si>
  <si>
    <t>Verificar la fecha de pago y aplicar en el sistema el porcentaje vigente: 15% dentro de la ventana aprobada y reducción de 3 puntos por día hasta 0%, conservando el cálculo y comprobante.</t>
  </si>
  <si>
    <t>Descuento aplicado de forma uniforme y trazable conforme a la política vigente.</t>
  </si>
  <si>
    <t>Ticket de pago y cálculo/porcentaje registrado</t>
  </si>
  <si>
    <t>Fecha y porcentaje cumplen CRIT-DV-001; monto final coincide</t>
  </si>
  <si>
    <t>CRIT-DV-001; MODV-LEG-2.0</t>
  </si>
  <si>
    <t>Criterio vigente; MODV págs. 3-4 y 9</t>
  </si>
  <si>
    <t>Subtipo=TAREA_ASIGNABLE; Flujo=FLU-0020 Distribuidoras de Vales Loretta; Disparador=Pago, abono o vencimiento registrado; Condición=Cuando se active el evento o condición del flujo; Prioridad=P2; Validación documental=VALIDADO_ESTRUCTURALMENTE; Proyecto automatización=AUT-DV-001 · Control documental y financiero de Distribuidoras</t>
  </si>
  <si>
    <t>CAN:T017</t>
  </si>
  <si>
    <t>TAR-0045</t>
  </si>
  <si>
    <t>Conciliar vales, relaciones, sobres y Sizes &amp; Colors</t>
  </si>
  <si>
    <t>Comparar folios, clientes, montos, firmas y estatus entre vales físicos, relación del periodo, sobres y registros de S&amp;C; documentar cualquier faltante o diferencia.</t>
  </si>
  <si>
    <t>Conciliación quincenal completa y diferencias identificadas para corrección.</t>
  </si>
  <si>
    <t>Al recibir la relación y sobres de cada periodo</t>
  </si>
  <si>
    <t>FORM-DV-02/relación conciliada y reporte de observaciones</t>
  </si>
  <si>
    <t>Folios, firmas, montos y estatus coinciden con S&amp;C</t>
  </si>
  <si>
    <t>MAN-DV-01; MAN-SYC-01</t>
  </si>
  <si>
    <t>MAN-DV 5.1-5.3, págs. 8-9; MAN-SYC Estado de cuenta/Listado de vales, págs. 15-26</t>
  </si>
  <si>
    <t>Subtipo=TAREA_ASIGNABLE; Flujo=FLU-0020 Distribuidoras de Vales Loretta; Disparador=Calendario o frecuencia configurada; Condición=Según calendario y frecuencia configurada; Prioridad=P2; Validación documental=VALIDADO_ESTRUCTURALMENTE; Proyecto automatización=AUT-CONC-001 · Conciliación caja-banco y tareas por excepción</t>
  </si>
  <si>
    <t>TAR-0046</t>
  </si>
  <si>
    <t>Consultar y conciliar estado de cuenta de Distribuidora de Vales Loretta</t>
  </si>
  <si>
    <t>Consultar por Distribuidora Loretta y periodo, exportar el estado de cuenta, identificar pendientes y conciliar contra vales físicos, pagarés, tickets y soportes antes de reportar diferencias.</t>
  </si>
  <si>
    <t>Estado de cuenta de Distribuidora Loretta conciliado y diferencias documentadas.</t>
  </si>
  <si>
    <t>Semanal y al cierre mensual</t>
  </si>
  <si>
    <t>Reporte exportado, conciliación y FORM-DV/FORM-AUD aplicable; Captura de saldo cero, autorización, registro de cambios en sistema y acuse de entrega del pagaré.</t>
  </si>
  <si>
    <t>Registros digitales y soportes físicos coinciden por folio y monto; Cuenta sin adeudo, evidencia completa, autorización final de Dirección y documento entregado registrado.</t>
  </si>
  <si>
    <t>Proceso Estado de cuenta DV, págs. 15-18; POL-DV-007 Cierre de cuenta y entrega de pagaré a Distribuidora de Vale</t>
  </si>
  <si>
    <t>TAR-0048</t>
  </si>
  <si>
    <t>Escalar cobranza vencida a la etapa correspondiente</t>
  </si>
  <si>
    <t>Cuando la gestión preventiva no logre regularización, integrar saldo, datos de distribuidora y aval, vales pendientes y evidencias de contacto y transferir el caso al nivel autorizado de cobranza.</t>
  </si>
  <si>
    <t>Caso vencido transferido con expediente suficiente y sin pérdida de trazabilidad.</t>
  </si>
  <si>
    <t>SP-02-02-02</t>
  </si>
  <si>
    <t>Cobranza preventiva</t>
  </si>
  <si>
    <t>Se alcanza el umbral de atraso o vencimiento definido</t>
  </si>
  <si>
    <t>Expediente de escalamiento y acuse de recepción</t>
  </si>
  <si>
    <t>Saldo, antigüedad, gestiones y documentos completos antes de transferir</t>
  </si>
  <si>
    <t>MAN-DV-01; MODV-LEG-2.0</t>
  </si>
  <si>
    <t>MAN-DV 5.4, págs. 8-9; MODV págs. 6 y 9-10</t>
  </si>
  <si>
    <t>Subtipo=POR_EXCEPCION; Flujo=FLU-0020 Distribuidoras de Vales Loretta; Disparador=Condición de negocio, diferencia o excepción detectada; Condición=Se alcanza el umbral de atraso o vencimiento definido; Prioridad=P2; Validación documental=VALIDADO_ESTRUCTURALMENTE; Proyecto automatización=AUT-DV-001 · Control documental y financiero de Distribuidoras</t>
  </si>
  <si>
    <t>TAR-0049</t>
  </si>
  <si>
    <t>Evaluar y aprobar línea inicial de distribuidora</t>
  </si>
  <si>
    <t>Revisar referencias y capacidad conforme a política, determinar el monto inicial y autorizar la línea antes de registrarla y habilitar vales.</t>
  </si>
  <si>
    <t>Línea de crédito aprobada con monto y condiciones documentadas.</t>
  </si>
  <si>
    <t>Dictamen o autorización escrita y registro de línea; Historial, evidencia de saldo, fecha de última compra, autorización, comunicación con distribuidora y expediente de crédito.</t>
  </si>
  <si>
    <t>Monto aprobado, condiciones y responsable de autorización identificados; Cliente sin saldo/vale/convenio activo, fecha de última compra verificada, regla aplicable identificada, autorización y expediente completos.</t>
  </si>
  <si>
    <t>Subtipo=POR_EXCEPCION; Flujo=FLU-0020 Distribuidoras de Vales Loretta; Disparador=Condición de negocio, diferencia o excepción detectada; Condición=Se presenta una condición no conforme que requiere intervención humana; Prioridad=P2; Validación documental=VALIDADO_ESTRUCTURALMENTE; Proyecto automatización=AUT-DV-001 · Control documental y financiero de Distribuidoras</t>
  </si>
  <si>
    <t>TAR-0051</t>
  </si>
  <si>
    <t>Preparar y entregar valera con folios controlados</t>
  </si>
  <si>
    <t>Confirmar línea activa, registrar folio inicial, folio final y cantidad, verificar identidad, solicitar conteo de vales y obtener firmas de entrega y recepción.</t>
  </si>
  <si>
    <t>Valera entregada con rango trazable y acuse completo.</t>
  </si>
  <si>
    <t>Formato de entrega de valera, copia de identificación y firmas</t>
  </si>
  <si>
    <t>Rango, cantidad, distribuidora, fecha y firmas coinciden</t>
  </si>
  <si>
    <t>MAN-DV-01; MODV-LEG-2.0; WIP-CAJ-DV-0.2</t>
  </si>
  <si>
    <t>MAN-DV 3.1 y 3.6, págs. 4-6; MODV pág. 5; WIP pág. 1</t>
  </si>
  <si>
    <t>Subtipo=PAQUETE_DE_TRABAJO; Flujo=FLU-0020 Distribuidoras de Vales Loretta; Disparador=Solicitud, entrega, canje o vencimiento de vale/distribuidora; Condición=Cuando se active el evento o condición del flujo; Prioridad=P2; Validación documental=VALIDADO_ESTRUCTURALMENTE; Proyecto automatización=AUT-DV-001 · Control documental y financiero de Distribuidoras</t>
  </si>
  <si>
    <t>TAR-0052</t>
  </si>
  <si>
    <t>Recibir pago adelantado de distribuidora bajo control</t>
  </si>
  <si>
    <t>Registrar intención, nombre, número y monto; cuando el sistema no permita aplicarlo, emitir comprobante temporal, resguardar el efectivo, notificar al supervisor y completar el ajuste y relación dentro del plazo comprometido.</t>
  </si>
  <si>
    <t>Pago adelantado resguardado y posteriormente aplicado sin saldo huérfano.</t>
  </si>
  <si>
    <t>Nota General, registro en corte, notificación y relación actualizada</t>
  </si>
  <si>
    <t>Efectivo, comprobante temporal y aplicación posterior coinciden</t>
  </si>
  <si>
    <t>pág. 6</t>
  </si>
  <si>
    <t>TAR-0053</t>
  </si>
  <si>
    <t>Recibir pago o abono parcial de Distribuidora Loretta</t>
  </si>
  <si>
    <t>Consultar la cuenta de la Distribuidora Loretta, confirmar adeudos y descuento aplicable, registrar el monto recibido, imprimir comprobante por duplicado, obtener firmas y dar seguimiento al saldo no liquidado.</t>
  </si>
  <si>
    <t>Pago o abono de Distribuidora Loretta aplicado a la cuenta correcta, con comprobante y saldo actualizado.</t>
  </si>
  <si>
    <t>Ticket de pago firmado, registro S&amp;C y efectivo conciliado</t>
  </si>
  <si>
    <t>Cuenta, monto, descuento, firmas y saldo posterior coinciden</t>
  </si>
  <si>
    <t>MODV-LEG-2.0; MAN-SYC-01</t>
  </si>
  <si>
    <t>MODV págs. 2-4; MAN-SYC Pago de distribuidora, págs. 98-101</t>
  </si>
  <si>
    <t>Subtipo=PAQUETE_DE_TRABAJO; Flujo=FLU-0020 Distribuidoras de Vales Loretta; Disparador=Pago, abono o vencimiento registrado; Condición=Cuando se active el evento o condición del flujo; Prioridad=P2; Validación documental=VALIDADO_ESTRUCTURALMENTE; Proyecto automatización=AUT-DV-001 · Control documental y financiero de Distribuidoras</t>
  </si>
  <si>
    <t>TAR-0057</t>
  </si>
  <si>
    <t>Solicitar y documentar descuento extraordinario de distribuidora</t>
  </si>
  <si>
    <t>Preparar el cálculo y motivo, solicitar autorización escrita antes de registrar un descuento no generado automáticamente y archivar la autorización con el comprobante del pago.</t>
  </si>
  <si>
    <t>Descuento extraordinario aplicado sólo con autoridad y respaldo documental.</t>
  </si>
  <si>
    <t>Autorización escrita, cálculo y ticket de pago</t>
  </si>
  <si>
    <t>Autorización previa, monto y registro coinciden</t>
  </si>
  <si>
    <t>MODV-LEG-2.0; COOR-002</t>
  </si>
  <si>
    <t>MODV págs. 4-5; COOR-002</t>
  </si>
  <si>
    <t>TAR-0058</t>
  </si>
  <si>
    <t>T109; T165</t>
  </si>
  <si>
    <t>T165; T222</t>
  </si>
  <si>
    <t>Suspender o cancelar línea de distribuidora en todas las sucursales</t>
  </si>
  <si>
    <t>Con autorización, actualizar el estatus y la línea en cada tienda, impedir nuevas operaciones, documentar el motivo y coordinar devolución de documentos o pagarés cuando proceda.</t>
  </si>
  <si>
    <t>Cuenta suspendida o cancelada de forma consistente en todas las sucursales.</t>
  </si>
  <si>
    <t>Autorización, registros de cada sucursal y relación de documentos entregados; Captura de saldo cero, autorización, registro de cambios en sistema y acuse de entrega del pagaré.</t>
  </si>
  <si>
    <t>Estatus uniforme en todas las tiendas y documentos conciliados; Cuenta sin adeudo, evidencia completa, autorización final de Dirección y documento entregado registrado.</t>
  </si>
  <si>
    <t>MAN-DV 5.4 y 6.5, págs. 8-10; MODV pág. 10; POL-DV-007 Cierre de cuenta y entrega de pagaré a Distribuidora de Vale</t>
  </si>
  <si>
    <t>CAN:T109;  CAN:T165</t>
  </si>
  <si>
    <t>T165 | T222</t>
  </si>
  <si>
    <t>Sub Coordinadora | Director</t>
  </si>
  <si>
    <t>Asesora Ventas | Auxiliar Administrativo</t>
  </si>
  <si>
    <t>Inventarios | Cobranza y Crédito</t>
  </si>
  <si>
    <t>diario | personalizada</t>
  </si>
  <si>
    <t>diario | ultimo dia del mes</t>
  </si>
  <si>
    <t>Capturar lotes de Recepcion De Mercancia | Ajustar Líneas De Crédito</t>
  </si>
  <si>
    <t>Supervisión | Comercial</t>
  </si>
  <si>
    <t>0.625 | 0.4375</t>
  </si>
  <si>
    <t>TAR-0059</t>
  </si>
  <si>
    <t>Gestionar autorización telefónica de vale sin documento físico</t>
  </si>
  <si>
    <t>Cuando el cliente no porta el vale físico de su Distribuidora Loretta, solicitar identificación, contactar a la distribuidora desde el teléfono oficial y en privado, documentar persona, hora, monto y condiciones autorizadas, completar el soporte físico aplicable y no entregar mercancía sin autorización válida. El folio interno lo genera S&amp;C automáticamente.</t>
  </si>
  <si>
    <t>Autorización de Distribuidora Loretta trazable y respaldada, o mercancía apartada sin exposición de crédito.</t>
  </si>
  <si>
    <t>Vale/formato firmado y registro de autorización con nombre, hora y monto; Registro ID Scan o evidencia autorizada, vale físico y ticket.; FORM-CAJ-08, identificación, ticket, pagaré y sobre/expediente.</t>
  </si>
  <si>
    <t>Autorización proviene de la distribuidora y queda vinculada a la venta; Identidad verificada con documento vigente y evidencia en sistema; vale completo, autorizado y registrado.; Vale completo, identidad y autorización verificadas, operación registrada y documento archivado.; CRIT-POL-008: identificación oficial vigente obligatoria, coincidencia con el cliente y vínculo trazable con la operación; no existe excepción por cliente frecuente.</t>
  </si>
  <si>
    <t>MAN-CAJ-01; MAN-DV-01; MODV-LEG-2.0; WIP-CAJ-DV-0.2; MAN-POL-01</t>
  </si>
  <si>
    <t>MAN-CAJ 8.5.3-8.5.5, págs. 54-56; MAN-DV 4.6, pág. 7; MODV pág. 7; WIP págs. 1-4; POL-CAJ-02 Validación de Identidad; POL-CAJ-05 Validación de Vales; POL-CAJ-05 Validación de Vales; POL-VAL-02 Sanciones Internas en la Operación de Vales</t>
  </si>
  <si>
    <t>Subtipo=POR_EXCEPCION; Flujo=FLU-0017 Operación y conciliación de caja; Disparador=Condición de negocio, diferencia o excepción detectada; Condición=Se presenta una condición no conforme que requiere intervención humana; Prioridad=P2; Validación documental=VALIDADO_ESTRUCTURALMENTE; Proyecto automatización=AUT-CONC-001 · Conciliación caja-banco y tareas por excepción</t>
  </si>
  <si>
    <t>TAR-0061</t>
  </si>
  <si>
    <t>Definir y comunicar medidas temporales de continuidad laboral en contingencia</t>
  </si>
  <si>
    <t>Evaluar la contingencia, definir temporalmente tareas, turnos, lugares, canales y medidas de protección y comunicar las instrucciones por medios oficiales.</t>
  </si>
  <si>
    <t>Personal informado y operación reorganizada temporalmente con protección de personas, bienes e información.</t>
  </si>
  <si>
    <t>Continuidad y reorganización temporal</t>
  </si>
  <si>
    <t>Mientras dure una situación extraordinaria documentada.</t>
  </si>
  <si>
    <t>Declaración de contingencia, medidas, vigencia, comunicaciones y cierre.</t>
  </si>
  <si>
    <t>Medidas temporales, justificadas, comunicadas y cerradas.</t>
  </si>
  <si>
    <t>RIT art. 97</t>
  </si>
  <si>
    <t>Subtipo=POR_EXCEPCION; Flujo=FLU-0041 Gobierno documental; Disparador=Incidente, contingencia o falla detectada; Condición=Se presenta una condición no conforme que requiere intervención humana; Prioridad=P2; Validación documental=VALIDADO_ESTRUCTURALMENTE; Proyecto automatización=AUT-GEN-001 · Automatización por evaluar</t>
  </si>
  <si>
    <t>TAR-0062</t>
  </si>
  <si>
    <t>Ejecutar la apertura operativa de la sucursal</t>
  </si>
  <si>
    <t>Completar y validar el checklist de luces, clima, aroma, cómputo, POS, seguridad, orden y condiciones de inicio.</t>
  </si>
  <si>
    <t>Sucursal lista para abrir puntualmente y sin riesgos críticos.</t>
  </si>
  <si>
    <t>PR-05-01</t>
  </si>
  <si>
    <t>Apertura y Cierre</t>
  </si>
  <si>
    <t>SP-05-01-01</t>
  </si>
  <si>
    <t>Apertura de sucursal</t>
  </si>
  <si>
    <t>Antes de las 9:00</t>
  </si>
  <si>
    <t>Checklist de apertura firmado o registrado</t>
  </si>
  <si>
    <t>Todos los puntos críticos conformes o con contingencia activada</t>
  </si>
  <si>
    <t>Sección 3.1; 5.2; páginas 5-6; 11</t>
  </si>
  <si>
    <t>FLU-0021</t>
  </si>
  <si>
    <t>Subtipo=TAREA_ASIGNABLE; Flujo=FLU-0021 Apertura de sucursal;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</si>
  <si>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TAR-0063</t>
  </si>
  <si>
    <t>T001; T018; T022; T026; T033; T131; T020; T043; T121; T021; T057; T185</t>
  </si>
  <si>
    <t>T002; T029; T043; T195; T033; T053; T185; T035; T069; T250</t>
  </si>
  <si>
    <t>Asignar, verificar y cerrar el rol semanal de limpieza</t>
  </si>
  <si>
    <t>Preparar el rol de limpieza, distribuir las tareas de forma equilibrada, verificar diariamente su cumplimiento y cerrar y archivar el formato al finalizar la semana.</t>
  </si>
  <si>
    <t>Rutinas de limpieza asignadas con equidad, ejecutadas y respaldadas por un formato semanal completo.</t>
  </si>
  <si>
    <t>SP-05-03-01</t>
  </si>
  <si>
    <t>Limpieza y condiciones de tienda</t>
  </si>
  <si>
    <t>Una vez por semana, con verificación diaria y cierre semanal; el día exacto queda sujeto a ARCH-SCHED-001 por contradicción sábado/lunes en la fuente.</t>
  </si>
  <si>
    <t>FORM-MNT-SEM con asignaciones, marcas diarias, firma de cierre y archivo semanal.</t>
  </si>
  <si>
    <t>Todas las tareas tienen responsable, estado y cierre; no se asignan personas como parte de la identidad canónica.</t>
  </si>
  <si>
    <t>Secciones 5.2, 5.3 y 10; págs. 6-8 y 11-12</t>
  </si>
  <si>
    <t>Subtipo=TAREA_ASIGNABLE; Flujo=FLU-0022 Mantenimiento de tienda; Disparador=Calendario o frecuencia configurada; Condición=Según calendario y frecuencia configurada; Prioridad=P2; Validación documental=VALIDADO_ESTRUCTURALMENTE; Proyecto automatización=Crear expediente digital, validar soportes obligatorios y alertar documentos faltantes.</t>
  </si>
  <si>
    <t>CAN:T001;  CAN:T018;  CAN:T022;  CAN:T026;  CAN:T033;  CAN:T131;  CAN:T020;  CAN:T043;  CAN:T121;  CAN:T021;  CAN:T057;  CAN:T185</t>
  </si>
  <si>
    <t>T002 | T029 | T043 | T195 | T033 | T053 | T185 | T035 | T069 | T250</t>
  </si>
  <si>
    <t>Director | Auxiliar Administrativo</t>
  </si>
  <si>
    <t>Supervisión | Marketing | Exhibición Visual | Cobranza y Crédito</t>
  </si>
  <si>
    <t>15 | 10 | 5</t>
  </si>
  <si>
    <t>diario | quincenal | personalizada | mensual | semanal</t>
  </si>
  <si>
    <t>diario | lunes a sabado | viernes | dia 8, dia 23 | lunes | domingo | dia 24</t>
  </si>
  <si>
    <t>Asignación Y Seguimiento Tareas Al Equipo | Seguimiento Tareas | Seguimiento Tareas Colaboradores | Envio De Tareas Diarias A Alex 5:00 | Videos Tv  | Identificar Art Con Foto Errónea | Reporte Artículos Sin Foto | Formatos Disponibles  | Formatos Disponibles Crédito Dir. Y Buro De Credito (20/40) | Entrega De Siguiente Check List Coordinador / Corte Caja</t>
  </si>
  <si>
    <t xml:space="preserve">Verificar que las tareas de limpieza, coordinacion o extras, sean realizadas bien y en el tiempo establecido. Darle su debido seguimiento.  | Al finalizar el día 20 min antes de salir compartir avances durante el día de las tareas pendientes | Debe enviar evidencias del checklist de tareas cada lunes antes de las 12 p.m. en el To Do. | Se revisa que las tareas firmadas en el rol de limpieza esten realizadas correctamente, despues de la supervicion se envia foto a el Supervisor del rol de limpieza a las 5:00 pm de cada dia. | Cada quincena solicitar al equipo de marketing nuevos videos para tv de aparador | Detecta artículos con fotos incorrectas en el sistema, solicita la foto correcta y envíar al coordinador administrativo para que sea cambiada. | 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 | Reabastecimiento de formatos necesarios para la semana | En el área de caja deberán de contar con un mínimo de 20 y un máximo de 40 solicitudes de crédito directo y formatos de buró. Cada lunes el coordinador de sucursal, solicitará reabastecimiento de estos formatos al coordinador administrativo. Esto será por medio del To Do. | Cada ultimo del mes se entregara al coordinador de sucursal impresos el nuevo "check list de cierre de mes" y "check list de caja", estos documentos se encuentran en OneDrive </t>
  </si>
  <si>
    <t>FOTO WHATSAPP A SUPERVISOR | SIN EVIDENCIA  | Arranque de Semana - Tareas y Evidencias</t>
  </si>
  <si>
    <t>FALTA  | MANUAL</t>
  </si>
  <si>
    <t>Importante | Flexible | Crítica</t>
  </si>
  <si>
    <t>Cualquier colaborador | Exclusiva del puesto | Compartida</t>
  </si>
  <si>
    <t>Comercial | Programada | Supervisión</t>
  </si>
  <si>
    <t>0.3854166666666667 | 0.7777777777777778 | 0.7708333333333334 | 0.4375 | 0.4479166666666667</t>
  </si>
  <si>
    <t>TAR-0064</t>
  </si>
  <si>
    <t>Operar ventiladores elevados con apoyo de resguardo y precauciones de escalera</t>
  </si>
  <si>
    <t>Encender o apagar los ventiladores elevados cuando la condición térmica lo requiera, únicamente después de definir el método seguro, el equipo autorizado y el puesto elegible para ejecutar la maniobra.</t>
  </si>
  <si>
    <t>Ventilación del almacén ajustada sin exponer al personal a una caída o a un riesgo eléctrico.</t>
  </si>
  <si>
    <t>Febrero-agosto cuando el calor lo requiera, sujeto al cierre de MNT-GATE-001 antes de cualquier activación.</t>
  </si>
  <si>
    <t>No activar hasta cerrar el gate, documentar autoridad y validar fuente aplicable</t>
  </si>
  <si>
    <t>Método de trabajo autorizado y checklist de ejecución segura cuando se active.</t>
  </si>
  <si>
    <t>Sólo se considera válida con método, equipo, elegibilidad y supervisión formalmente definidos.; Además del método seguro, debe existir capacitación y autorización expresa del puesto ejecutor.</t>
  </si>
  <si>
    <t>MAN-MNT-01; RIT-LOR-01</t>
  </si>
  <si>
    <t>Sección 2, págs. 1-2; RIT arts. 54, 58, 62 y 68</t>
  </si>
  <si>
    <t>Subtipo=OPERATIVA_CON_PRECAUCIONES; Flujo=FLU-0022 Mantenimiento de tienda; Disparador=Inicio de temporada o condición climática definida; Condición=No activar hasta cerrar el gate, documentar autoridad y validar fuente aplicable; Prioridad=P2; Validación documental=VALIDADO_ESTRUCTURALMENTE; Proyecto automatización=Proyecto condicionado al cierre del gate aplicable</t>
  </si>
  <si>
    <t>TAR-0065</t>
  </si>
  <si>
    <t>T023; T130; T098</t>
  </si>
  <si>
    <t>T036; T194; T130</t>
  </si>
  <si>
    <t>Realizar la limpieza técnica del difusor de aroma</t>
  </si>
  <si>
    <t>Limpiar boquillas con hisopo y alcohol isopropílico, revisar obstrucciones, reinstalar el equipo y comprobar la emisión regular del aroma.</t>
  </si>
  <si>
    <t>Difusor limpio, sin obstrucciones y con funcionamiento estable.</t>
  </si>
  <si>
    <t>SP-05-03-03</t>
  </si>
  <si>
    <t>Ambientación y condiciones ambientales</t>
  </si>
  <si>
    <t>Cada 30 días como referencia inicial y cuando se detecte emisión irregular.</t>
  </si>
  <si>
    <t>Checklist de limpieza técnica con fecha, responsable, hallazgos y prueba de funcionamiento.</t>
  </si>
  <si>
    <t>Boquillas limpias, sin obstrucción y emisión regular confirmada.</t>
  </si>
  <si>
    <t>Sección 3.2, págs. 2-3</t>
  </si>
  <si>
    <t>Subtipo=TAREA_ASIGNABLE; Flujo=FLU-0022 Mantenimiento de tienda; Disparador=Calendario o frecuencia configurada; Condición=Según calendario y frecuencia configurada; Prioridad=P2; Validación documental=VALIDADO_ESTRUCTURALMENTE; Proyecto automatización=AUT-MNT-001 · Mantenimiento, activos y SLA de incidencias</t>
  </si>
  <si>
    <t>CAN:T023;  CAN:T130;  CAN:T098</t>
  </si>
  <si>
    <t>T036 | T194 | T130</t>
  </si>
  <si>
    <t>Supervisión | Mantenimiento y Limpieza | Exhibición Visual</t>
  </si>
  <si>
    <t>diario | semanal | personalizada</t>
  </si>
  <si>
    <t>diario | lunes | lunes, miercoles, viernes</t>
  </si>
  <si>
    <t>Inspeccion Tienda  | Supervisar El Aroma En Piso De Venta | Recuperar Acrilicos y ponerlos en su lugar</t>
  </si>
  <si>
    <t xml:space="preserve">Al inicio de la jornada, recorrer la tienda para identificar actividades o tareas que los colaboradores puedan realizar en tiempos muertos o después de terminar la limpieza | Se revisa el nivel del liquido en el difusor y se realiza limpieza para posibles obstrucciones, se pregunta tambien al equipo para ver reacciones de clientes sobre la persepcion del aroma </t>
  </si>
  <si>
    <t>0.3819444444444444 | 0.3854166666666667 | 0.4375</t>
  </si>
  <si>
    <t>TAR-0066</t>
  </si>
  <si>
    <t>Recargar la esencia del difusor de aroma</t>
  </si>
  <si>
    <t>Apagar el difusor, retirar el tanque, rellenarlo sin exceder el nivel máximo, limpiar el exterior con paño seco, reinstalarlo y comprobar su funcionamiento.</t>
  </si>
  <si>
    <t>Difusor abastecido, sin derrames y disponible para la programación autorizada.</t>
  </si>
  <si>
    <t>Cada 15 días como referencia inicial y antes si el nivel lo requiere; el intervalo se ajusta con evidencia de consumo.</t>
  </si>
  <si>
    <t>Registro de fecha, nivel inicial/final, responsable y verificación de funcionamiento en FORM-MNT-04 o checklist equivalente.</t>
  </si>
  <si>
    <t>Tanque correctamente instalado, sin derrame, nivel suficiente y funcionamiento confirmado.</t>
  </si>
  <si>
    <t>Subtipo=POR_EXCEPCION; Flujo=FLU-0022 Mantenimiento de tienda; Disparador=Calendario o frecuencia configurada; Condición=Se presenta una condición no conforme que requiere intervención humana; Prioridad=P2; Validación documental=VALIDADO_ESTRUCTURALMENTE; Proyecto automatización=AUT-MNT-001 · Mantenimiento, activos y SLA de incidencias</t>
  </si>
  <si>
    <t>TAR-0068</t>
  </si>
  <si>
    <t>T058; T110; T019; T053; T054; T100; T069; T093; T041; T097; T119; T003; T042; T046; T049; T071; T072; T079; T094; T107; T115; T052; T070; T087; T066; T081; T082; T083; T084; T036; T055; T063; T064; T065; T096; T125; T051; T077; T088</t>
  </si>
  <si>
    <t>T070; T170; T030; T065; T066; T135; T082; T124; T051; T128; T183; T004; T052; T056; T059; T084; T085; T097; T125; T158; T178; T063; T083; T105; T078; T099; T100; T101; T102; T046; T067; T075; T076; T077; T127; T189; T062; T095; T106</t>
  </si>
  <si>
    <t>Supervisar la limpieza de áreas visibles al cliente</t>
  </si>
  <si>
    <t>Revisar piso de venta, vitrinas, mobiliario, probadores, fachada y zonas de tránsito; asignar correcciones cuando sea necesario.</t>
  </si>
  <si>
    <t>Áreas visibles limpias, seguras y presentables.</t>
  </si>
  <si>
    <t>Apertura y durante la jornada</t>
  </si>
  <si>
    <t>Checklist de limpieza</t>
  </si>
  <si>
    <t>Áreas críticas conformes y desviaciones corregidas; Las áreas visibles y de tránsito están limpias, secas y sin obstáculos; cada pendiente tiene responsable y fecha.</t>
  </si>
  <si>
    <t>Sección 3.6; 10.2; páginas 8; 22; Secciones 4-6 y Anexo MNT-01, págs. 4-9 y 12-14</t>
  </si>
  <si>
    <t>Subtipo=TAREA_ASIGNABLE; Flujo=FLU-0022 Mantenimiento de tienda; Disparador=Calendario o frecuencia configurada; Condición=Según calendario y frecuencia configurada; Prioridad=P2; Validación documental=VALIDADO_ESTRUCTURALMENTE; Proyecto automatización=AUT-CRM-001 · CRM, consentimiento y seguimiento de clientes</t>
  </si>
  <si>
    <t>CAN:T058;  CAN:T110;  CAN:T019;  CAN:T053;  CAN:T054;  CAN:T100;  CAN:T069;  CAN:T093;  CAN:T041;  CAN:T097;  CAN:T119;  CAN:T003;  CAN:T042;  CAN:T046;  CAN:T049;  CAN:T071;  CAN:T072;  CAN:T079;  CAN:T094;  CAN:T107;  CAN:T115;  CAN:T052;  CAN:T070;  CAN:T087;  CAN:T066;  CAN:T081;  CAN:T082;  CAN:T083;  CAN:T084;  CAN:T036;  CAN:T055;  CAN:T063;  CAN:T064;  CAN:T065;  CAN:T096;  CAN:T125;  CAN:T051;  CAN:T077;  CAN:T088</t>
  </si>
  <si>
    <t>T070 | T170 | T030 | T065 | T066 | T135 | T082 | T124 | T051 | T128 | T183 | T004 | T052 | T056 | T059 | T084 | T085 | T097 | T125 | T158 | T178 | T063 | T083 | T105 | T078 | T099 | T100 | T101 | T102 | T046 | T067 | T075 | T076 | T077 | T127 | T189 | T062 | T095 | T106</t>
  </si>
  <si>
    <t>Caja | Cobranza y Crédito | Supervisión | Exhibición Visual | Almacén | Mantenimiento y Limpieza | Comercial y Ventas | Recursos Humanos | Marketing | Atención al Cliente</t>
  </si>
  <si>
    <t>10 | 15 | 25 | 5 | 60 | 30 | 20</t>
  </si>
  <si>
    <t>semanal | personalizada | diario | quincenal | mensual | trimestral</t>
  </si>
  <si>
    <t>lunes, miercoles, viernes | dia 1, dia 2, dia 3, dia 4, dia 5, dia 15, dia 16, dia 17, dia 18, dia 19, dia 20 | Martes, Jueves | miércoles | jueves | viernes | diario | dia 9, dia 24 | sábado | martes | dia 25 | lunes | trimestral, primer lunes | martes, jueves | martes, jueves, sabado | lunes a sabado | Jueves | Lunes | domingo</t>
  </si>
  <si>
    <t>Transferencias Registradas En Sistema | Alto flujo de Transferencias | Avances Solicitudes credito directo o DV Pendientes | Sol. Cd/Lospi Autorizadas Archivadas | Lospi Autorizada Modificado En Sist. A Loal | Archivar Solicitudes  | Bajar Cortina Sol | Subir Cortinas 6;00 Pm | Acomodo Y Orden En Exhibiciones | Revisar mi Zona de Exhibicion | Evaluar Exhibicon  | Enviar Fotos Lista De Exhibicion | Evidencia De Aparadores | Orden En Almacén | Marcas Agrupadas en Almacen | Barrer Y Traperar Bodega  | Supervisar Bodega / Area Del Punto  | Limpiar Cajas Y Anaqueles De Polvo | Tableo De Cajas | Hacer Espacios en almacen | Revisar Puntos Ciegos atrás De Anaquel a En Almacén | Piso Limpio (Barrido/Trapeado) | Barrer Tienda Y Banqueta  | Barrer Trapear Escalera  | Limpieza Profunda Sillones Jabon y Cepillo | Limpiar Sillones  | Limpiar Ventanas De Adentro, muebles Aparador Y Piso Del Aparador  | Limpiar Espejos  | Limpiar Ventanas De Afuera | # De Contactos Nuevos Por Vendedor | Sol. Cd/Lospi Autorizadas En Lista De Difusión | Colaboradores Compartieron Estados | Listas De Difusión Whatsapp | Validar Que Cte. Reciba Lista De Difusión | Asignar Responsable Redes Sociales Semana | Reaccionar Publicación Fb Ig Tt | Cocina Limpia. | Limpiar Baño | Limpieza Oficina De Alex  Y Limpieza De Refri</t>
  </si>
  <si>
    <t>El coordinador de sucursal deberá revisar que el cajero haya registrado todos los pagos en el sistema de aquellas transferencias que se hayan mandado durante esa semana. | Verificar que todos los pagos enviados durante la semana estén registrados en el sistema y hayan sido enviados correctamente al grupo de caja y al cliente o DV | Dar seguimiento a las solicitudes de crédito de prospectos, clientes LOSPI y clientes de otras tiendas (verificar que estén completas, agregarlas a la lista de difusión y archivarlas). | Todas aquellas solicitudes de créditos nuevos autorizadas, solicitudes LOSPI y solicitudes de clientes de otras tiendas, deberán ser escaneadas y archivadas. El coordinador deberá pasar diariamente al coordinador administrativo todas estas solicitudes. | Siempre que renovemos datos de clientas LOSPI debemos modificar el cliente para cambiar la nomenclatura LOSPI por LOAL, verificar que la dirección y número de teléfono sean correctos y de no ser así actualizarlos. | Bajar cortinas cuando el sol comience a pegar en el aparador  | La exhibición tiene un acomodo y un orden, el coordinador deberá cuidar y supervisar que ésta se mantenga con ayuda del equipo. | Solicitar la lista de exhibición los días martes. Realizar la tarea y, al finalizar el día, verificar los totales y enviar evidencia de su cumplimiento. Solicitar la reclasificación de los artículos que no coincidan con el acomodo. | Evaluar exhibicion, que hay a una adeuada satuaracion, sin espacios vacios, apoyarse en guia de exhibcion | El coordinador administratativo debera contar el total de calzados exhibidos en area de ventas, deben coincidir con los totales que aparecen en lista de exhibicion.  | Los aparadores es una de las áreas importantes en la tienda, por lo cual el coordinador deberá cuidar que estos siempre se encuentren llenos y limpios. Y deberá mandar evidencia de ello (foto). | El almacén deberá permanecer limpio y ordenado, siempre, ya que este facilita un servicio rápido y eficiente. El coordinador deberá enviar una foto del estado del almacén, los lunes o cuándo se le solicite. Cajas Fuera De Su Lugar  |  El almacén se deberá de organizar y agrupar por marcas, el coordinador deberá supervisar y encargarse de qué todas las cajas estén alineadas y agrupadas con su marca correspondiente. | Barrer ambas bodegas (planta baja y alta), incluyendo de bajo de los anaqueles. | Alinear y comprimir las cajas, agrupándolas por marca en el área asignada. Cada caja debe estar marcada con un punto verde y llevar anotada la letra correspondiente al tipo de calzado que contiene si hablamos del area del punto. | ALINEACION, COMPRESION Y TABLEADA DE CAJA  | Un dia antes del inventario se debera realizar una revision dejajo y detras de cada anaquel para descartar cajas tiradas. Se debera revisar que no halla cajas tiradas atras ni debajo de los anaqueles, esto previo a la lectura. | El piso del almacén y del área de ventas deberá permanecer siempre limpio y libre de etiquetas pegadas en él. | Barrer toda la tienda, debajo de muebles, sillones, barrer tapetes, banqueta y calle. | Limpieza sobre y debajo de los Sillones  | Vendedores, cajero y coordinador deben registrar diariamente los nuevos contactos generados. Cada colaborador debera tener una meta operativa que consiste en agregar contactos nuevos a WhatsApp, esto con la intension de agragarlos a listas de difusion  | 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 | 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 | Verifica aleatoriamente que los contactos reciban el contenido de listas de difusión. | Revisar las redes sociales y checar que todos los colaboradores reaccionen a todaas las publicaciones. | El coordinador deberá de cuidar que el área de cocina siempre se mantenga limpia, que los colaboradores después de comer realicen limpieza en esta área, mencionándoles que no pueden dejar comida ni trastes más de un día.</t>
  </si>
  <si>
    <t xml:space="preserve">Arranque de Semana - Tareas y Evidencias | Jotform Lista de Exhibicion | Imagenes al grupo o Jotforms | Inspeccion en Almacen / Fotos | SIN EVIDENCIA </t>
  </si>
  <si>
    <t>Cualquier colaborador | Compartida | Cada Asesor de Ventas | Exclusiva del puesto | Por puesto</t>
  </si>
  <si>
    <t>Programada | Comercial | Supervisión | Manual/Eventual</t>
  </si>
  <si>
    <t>0.4375 | 0.4479166666666667 | 0.4166666666666667 | 0.7083333333333334 | 0.3819444444444444 | 0.7638888888888888 | 0.3854166666666667 | 0.625</t>
  </si>
  <si>
    <t>TAR-0177</t>
  </si>
  <si>
    <t>T067; T078; T085; T086; T108</t>
  </si>
  <si>
    <t>T079; T096; T103; T104; T160</t>
  </si>
  <si>
    <t>Abrochar cintas y correas que esten desamarradas o sueltas.; Retirar polvo, manchas y huellas con la técnica adecuada al material y revisar que el producto no presente deformación o daño visible.; Limpiar las suelas y retirar marcas visibles sin dañar material, etiqueta o calca de talla.</t>
  </si>
  <si>
    <t>Calzado exhibido limpio, presentable y apto para venta.; Suelas limpias y producto listo para exhibición.</t>
  </si>
  <si>
    <t>lunes, miercoles, viernes; dia 25, dia 11; diario; ultimo dia del mes</t>
  </si>
  <si>
    <t>Checklist diario de limpieza visual.; Punto de control dentro del checklist diario de limpieza.</t>
  </si>
  <si>
    <t>Sin polvo, manchas, deformación ni daño visible.; Suela sin suciedad visible y sin daño por limpieza.</t>
  </si>
  <si>
    <t>MAN-EXH-01 sección 5 y 9.7; GDC-EXH módulos 4 y 6; MAN-EXH-01 sección 5; GDC-EXH módulos 4 y 6</t>
  </si>
  <si>
    <t>FLU-0053</t>
  </si>
  <si>
    <t>Subtipo=LEGACY_ENRIQUECIDA; Flujo=FLU-0053 Mantenimiento e Infraestructura; Disparador=Frecuencia o evento heredado; Condición=None; Prioridad=P2; Validación documental=VALIDACION_FINAL_CONTRA_MANUAL; Proyecto automatización=</t>
  </si>
  <si>
    <t>CAN:T067;  CAN:T078;  CAN:T085;  CAN:T086;  CAN:T108</t>
  </si>
  <si>
    <t>T079 | T096 | T103 | T104 | T160</t>
  </si>
  <si>
    <t>Mantenimiento y Limpieza | Exhibición Visual</t>
  </si>
  <si>
    <t>10 | 15</t>
  </si>
  <si>
    <t>personalizada | diario | bimestral</t>
  </si>
  <si>
    <t>lunes, miercoles, viernes | dia 25, dia 11 | diario | ultimo dia del mes</t>
  </si>
  <si>
    <t xml:space="preserve">Abrochado De Correas Y Cintas | Limpiar Bolsas | Limpieza De Calzado  | Limpieza De Suelas  | Lavar Cintas Percudidas </t>
  </si>
  <si>
    <t>TAR-0181</t>
  </si>
  <si>
    <t>Lavar Cintas Percudidas</t>
  </si>
  <si>
    <t>TAR-0186</t>
  </si>
  <si>
    <t>Lavar y secar el tapete de entrada</t>
  </si>
  <si>
    <t>Lavar el tapete con agua y detergente, enjuagarlo y dejarlo secar completamente antes de volver a colocarlo.</t>
  </si>
  <si>
    <t>Tapete limpio, seco y seguro en el acceso de la tienda.</t>
  </si>
  <si>
    <t>FORM-MNT-SEM o rol semanal de limpieza.</t>
  </si>
  <si>
    <t>Tapete sin suciedad visible, olor, humedad o riesgo de deslizamiento.</t>
  </si>
  <si>
    <t>Sección 5.1, pág. 5 y Anexo MNT-01, pág. 13</t>
  </si>
  <si>
    <t>CAN:T075</t>
  </si>
  <si>
    <t>TAR-0178</t>
  </si>
  <si>
    <t>TAR-0187</t>
  </si>
  <si>
    <t>Limpiar computadoras y equipos electrónicos</t>
  </si>
  <si>
    <t>Limpiar superficies y pantallas con paño suave y producto especializado, evitando humedad en conexiones o componentes.</t>
  </si>
  <si>
    <t>Equipos limpios, funcionales y sin daño por el método de limpieza.</t>
  </si>
  <si>
    <t>FORM-MNT-SEM o checklist de mantenimiento específico.</t>
  </si>
  <si>
    <t>Equipo sin polvo o manchas, conexiones secas y funcionamiento confirmado.</t>
  </si>
  <si>
    <t>CAN:T104</t>
  </si>
  <si>
    <t>TAR-0180</t>
  </si>
  <si>
    <t>Limpiar las suelas del calzado exhibido</t>
  </si>
  <si>
    <t>TAR-0179</t>
  </si>
  <si>
    <t>Limpiar y revisar el calzado exhibido</t>
  </si>
  <si>
    <t>TAR-0069</t>
  </si>
  <si>
    <t>Coordinar el inventario físico anual</t>
  </si>
  <si>
    <t>Planear y ejecutar el conteo total con el personal designado, conciliar contra sistema y documentar ajustes y mermas.</t>
  </si>
  <si>
    <t>Inventario anual conciliado y respaldado documentalmente.</t>
  </si>
  <si>
    <t>Durante el cierre anual</t>
  </si>
  <si>
    <t>Acta y reporte de inventario anual</t>
  </si>
  <si>
    <t>Conteo total, conciliación y ajustes aprobados</t>
  </si>
  <si>
    <t>Sección 13.2; páginas 26-27</t>
  </si>
  <si>
    <t>Subtipo=TAREA_ASIGNABLE; Flujo=FLU-0023 Cierre de sucursal; Disparador=Calendario o frecuencia configurada; Condición=Según calendario y frecuencia configurada; Prioridad=P2; Validación documental=VALIDADO_ESTRUCTURALMENTE; Proyecto automatización=Cruzar fuentes y crear tarea sólo cuando exista una diferencia o soporte faltante.</t>
  </si>
  <si>
    <t>TAR-0070</t>
  </si>
  <si>
    <t>Revisar la cartera anual de créditos y vales</t>
  </si>
  <si>
    <t>Analizar cuentas activas, pagos pendientes y morosidad; consolidar el estado y proponer recuperación o depuración.</t>
  </si>
  <si>
    <t>Cartera anual clasificada y con estrategia de tratamiento.</t>
  </si>
  <si>
    <t>Cierre del ejercicio</t>
  </si>
  <si>
    <t>Reporte anual de cartera; FORM-ADM-05, FORM-ADM-06 o equivalentes controlados, reportes fuente y acta de aprobación.</t>
  </si>
  <si>
    <t>Saldos conciliados y estrategia por segmento; Fuentes conciliadas, informe aprobado, objetivos y responsables definidos, comunicación realizada y seguimiento documentado.</t>
  </si>
  <si>
    <t>Subtipo=TAREA_ASIGNABLE; Flujo=FLU-0023 Cierre de sucursal; Disparador=Calendario o frecuencia configurada; Condición=Según calendario y frecuencia configurada; Prioridad=P2; Validación documental=VALIDADO_ESTRUCTURALMENTE; Proyecto automatización=AUT-DV-001 · Control documental y financiero de Distribuidoras</t>
  </si>
  <si>
    <t>TAR-0072</t>
  </si>
  <si>
    <t>Realizar el corte y arqueo final anual</t>
  </si>
  <si>
    <t>Ejecutar el corte final, verificar depósitos y comprobantes del año y conciliar diferencias antes del cierre.</t>
  </si>
  <si>
    <t>Caja anual conciliada y respaldada.</t>
  </si>
  <si>
    <t>Corte y conciliación anual; FORM-ADM-05, FORM-ADM-06 o equivalentes controlados, reportes fuente y acta de aprobación.</t>
  </si>
  <si>
    <t>Depósitos, comprobantes y reportes coinciden; Fuentes conciliadas, informe aprobado, objetivos y responsables definidos, comunicación realizada y seguimiento documentado.</t>
  </si>
  <si>
    <t>TAR-0075</t>
  </si>
  <si>
    <t>T014; T167; T168; T169</t>
  </si>
  <si>
    <t>T022; T226; T227; T228</t>
  </si>
  <si>
    <t>Participar en la selección de surtido con información de campo</t>
  </si>
  <si>
    <t>Presentar faltantes, rotación, temporada, tallas, colores, solicitudes del equipo y desempeño de pedidos como insumo para la compra.; Incorporar ubicación, respuesta del cliente, saturación, productos estancados y desempeño por familia como evidencia complementaria de surtido.</t>
  </si>
  <si>
    <t>Decisiones de surtido respaldadas por evidencia de la sucursal.</t>
  </si>
  <si>
    <t>En reuniones de compras o surtido</t>
  </si>
  <si>
    <t>Informe de campo para surtido; FORM-ADM-05, FORM-ADM-06 o equivalentes controlados, reportes fuente y acta de aprobación.</t>
  </si>
  <si>
    <t>Datos y recomendaciones sustentados; La recomendación separa demanda, surtido y problema de exhibición.; Fuentes conciliadas, informe aprobado, objetivos y responsables definidos, comunicación realizada y seguimiento documentado.</t>
  </si>
  <si>
    <t>MAN-COOR-01; PLAN-RECOP-CLIENTES; MCL-SC-02; MAN-INV-01; MAN-EXH-01; GDC-EXH-01; MAN-POL-01</t>
  </si>
  <si>
    <t>Sección 13.3; páginas 27; Plan págs. 2-4 y 10-11; MCL sección 8; MAN-INV-01, secciones 5.1-5.10 y matriz de referencias, según actividad; MAN-EXH-01 secciones 3.5.4, 7.3 y 9.9; Cierre Anual y Planeación Estratégica</t>
  </si>
  <si>
    <t>Subtipo=TAREA_ASIGNABLE; Flujo=FLU-0024 Planeación y cierre anual; Disparador=Calendario o frecuencia configurada; Condición=Según calendario y frecuencia configurada; Prioridad=P2; Validación documental=VALIDADO_ESTRUCTURALMENTE; Proyecto automatización=Detectar faltantes, baja rotación, diferencias y necesidades de intervención; generar tareas por excepción.</t>
  </si>
  <si>
    <t>CAN:T014;  CAN:T167;  CAN:T168;  CAN:T169</t>
  </si>
  <si>
    <t>T022 | T226 | T227 | T228</t>
  </si>
  <si>
    <t>15 | 10</t>
  </si>
  <si>
    <t>mensual | bimestral</t>
  </si>
  <si>
    <t>dia 26 | dia 27</t>
  </si>
  <si>
    <t>Resurtidos  | Preparar Resurtido Niabbals | Preparar Resurtido Perfumes Y Bodys | Preparar Resurtido Bolsas Y Carteras</t>
  </si>
  <si>
    <t>Consultar con el quipo art necesarios por resurtir (calzado, accesorios pies, bolsas, perfumes, etc) | Se revisa lo mas vendido, existencias de cada concepto y se programa pedido.</t>
  </si>
  <si>
    <t>Compartida | Exclusiva del puesto</t>
  </si>
  <si>
    <t>TAR-0076</t>
  </si>
  <si>
    <t>Realizar sesiones de cierre y planeación con el equipo</t>
  </si>
  <si>
    <t>Revisar logros, desafíos y aprendizajes, recolectar propuestas y comunicar las metas del nuevo año.</t>
  </si>
  <si>
    <t>Equipo participa y comprende objetivos y contribución de cada rol.</t>
  </si>
  <si>
    <t>Durante cierre y arranque de año</t>
  </si>
  <si>
    <t>Minuta y propuestas del equipo; FORM-ADM-05, FORM-ADM-06 o equivalentes controlados, reportes fuente y acta de aprobación.</t>
  </si>
  <si>
    <t>Participantes, acuerdos y metas comunicados; Fuentes conciliadas, informe aprobado, objetivos y responsables definidos, comunicación realizada y seguimiento documentado.</t>
  </si>
  <si>
    <t>Sección 13.4; páginas 27-28; Cierre Anual y Planeación Estratégica</t>
  </si>
  <si>
    <t>Subtipo=TAREA_ASIGNABLE; Flujo=FLU-0024 Planeación y cierre anual; Disparador=Calendario o frecuencia configurada; Condición=Según calendario y frecuencia configurada; Prioridad=P2; Validación documental=VALIDADO_ESTRUCTURALMENTE; Proyecto automatización=AUT-MNT-001 · Mantenimiento, activos y SLA de incidencias</t>
  </si>
  <si>
    <t>TAR-0078</t>
  </si>
  <si>
    <t>Realizar reunión breve de cierre</t>
  </si>
  <si>
    <t>Reunir al equipo al finalizar la jornada para revisar resultados, incidencias, pendientes y compromisos del siguiente día.</t>
  </si>
  <si>
    <t>Resultados y pendientes del día comunicados y transferidos al siguiente turno o jornada.</t>
  </si>
  <si>
    <t>BAJO</t>
  </si>
  <si>
    <t>Al cierre; aproximadamente 5 minutos</t>
  </si>
  <si>
    <t>Registro breve de resultados y pendientes</t>
  </si>
  <si>
    <t>Pendientes críticos y responsables identificados</t>
  </si>
  <si>
    <t>Sección 8.3; páginas 17</t>
  </si>
  <si>
    <t>Subtipo=TAREA_ASIGNABLE; Flujo=FLU-0025 Planeación y supervisión operativa; Disparador=Calendario o frecuencia configurada; Condición=Según calendario y frecuencia configurada; Prioridad=P2; Validación documental=VALIDADO_ESTRUCTURALMENTE; Proyecto automatización=Soporte digital de evidencia, no sustitución del trabajo humano</t>
  </si>
  <si>
    <t>TAR-0193</t>
  </si>
  <si>
    <t>Dar seguimiento a pedidos por recibir y actualizar fechas de compromiso</t>
  </si>
  <si>
    <t>Confirmar con el proveedor un mes antes de la entrega, actualizar fechas de entrega, confirmación o cancelación, registrar avances y comunicar cambios que afecten programación de pagos.</t>
  </si>
  <si>
    <t>Pedidos pendientes con fecha y compromiso actualizados, incidencias comunicadas y seguimiento trazable.</t>
  </si>
  <si>
    <t>Abastecimiento y Compras</t>
  </si>
  <si>
    <t>Recepción y conciliación de pedidos</t>
  </si>
  <si>
    <t>Pedido impreso o digital con avances, fechas y comunicaciones al proveedor y pagos.</t>
  </si>
  <si>
    <t>Cada pedido abierto tiene próxima acción, fecha confirmada y cambio comunicado cuando afecta pagos.</t>
  </si>
  <si>
    <t>MAN-INV-01, secciones 5.1-5.10 y matriz de referencias, según actividad</t>
  </si>
  <si>
    <t>FLU-0046</t>
  </si>
  <si>
    <t>Subtipo=LEGACY_ENRIQUECIDA; Flujo=FLU-0046 Abastecimiento y Compras; Disparador=Frecuencia o evento heredado; Condición=None; Prioridad=P2; Validación documental=VALIDACION_FINAL_CONTRA_MANUAL; Proyecto automatización=</t>
  </si>
  <si>
    <t>CAN:T162</t>
  </si>
  <si>
    <t>TAR-0080</t>
  </si>
  <si>
    <t>Definir y autorizar la compra a proveedor</t>
  </si>
  <si>
    <t>Analizar faltantes, rotación y temporada; definir productos y cantidades, negociar costos, descuentos y condiciones de pago, y documentar la autorización antes de registrar el pedido.</t>
  </si>
  <si>
    <t>Compra aprobada con alcance y condiciones comerciales verificables.</t>
  </si>
  <si>
    <t>PR-03-04</t>
  </si>
  <si>
    <t>SP-03-04-01</t>
  </si>
  <si>
    <t>Planeación y autorización de compras</t>
  </si>
  <si>
    <t>Antes de cada pedido ordinario o compra directa.</t>
  </si>
  <si>
    <t>Orden, correo o mensaje corporativo con productos, cantidades y condiciones autorizadas.</t>
  </si>
  <si>
    <t>La autorización identifica proveedor, productos, cantidades, costos, descuentos y condiciones de pago.</t>
  </si>
  <si>
    <t>5.5.6.1 y detalle, págs. 20-23 y 30-37</t>
  </si>
  <si>
    <t>Subtipo=TAREA_ASIGNABLE; Flujo=FLU-0026 Compras, pedidos y proveedores; Disparador=Evento operativo registrado; Condición=Cuando se active el evento o condición del flujo; Prioridad=P2; Validación documental=VALIDADO_ESTRUCTURALMENTE; Proyecto automatización=Detectar faltantes, baja rotación, diferencias y necesidades de intervención; generar tareas por excepción.</t>
  </si>
  <si>
    <t>TAR-0081</t>
  </si>
  <si>
    <t>T076; T080; T089; T109; T161</t>
  </si>
  <si>
    <t>T094; T098; T109; T165; T218</t>
  </si>
  <si>
    <t>Registrar una compra directa sin pedido previo</t>
  </si>
  <si>
    <t>Con autorización escrita de Dirección, crear el artículo en Artículos sin Pedido, capturar proveedor, marca, estilo, categoría, costo, tallas, concepto, temporada y fotografía, y generar la entrada correspondiente.</t>
  </si>
  <si>
    <t>Compra directa registrada de forma completa, trazable e integrada a inventario y cuentas por pagar.</t>
  </si>
  <si>
    <t>SP-03-04-03</t>
  </si>
  <si>
    <t>Compras directas y excepciones</t>
  </si>
  <si>
    <t>Cuando exista una compra autorizada sin pedido previo.</t>
  </si>
  <si>
    <t>Autorización de Dirección, registro completo en Sizes &amp; Colors y documento de compra.</t>
  </si>
  <si>
    <t>No existe compra directa registrada sin autorización y ficha completa del artículo.</t>
  </si>
  <si>
    <t>5.5.6.4 y detalle, págs. 21-23 y 35-36</t>
  </si>
  <si>
    <t>Subtipo=POR_EXCEPCION; Flujo=FLU-0026 Compras, pedidos y proveedores; Disparador=Condición de negocio, diferencia o excepción detectada; Condición=Se presenta una condición no conforme que requiere intervención humana; Prioridad=P2; Validación documental=VALIDADO_ESTRUCTURALMENTE; Proyecto automatización=AUT-GEN-001 · Automatización por evaluar</t>
  </si>
  <si>
    <t>CAN:T076;  CAN:T080;  CAN:T089;  CAN:T109;  CAN:T161</t>
  </si>
  <si>
    <t>MULTIPLE: FOTO, POS_SISTEMA, DOCUMENTO, FORMATO_DIGITAL</t>
  </si>
  <si>
    <t>T094 | T098 | T109 | T165 | T218</t>
  </si>
  <si>
    <t>Mantenimiento y Limpieza | Inventarios</t>
  </si>
  <si>
    <t>15 | 30 | 20 | 120</t>
  </si>
  <si>
    <t>jueves | martes, jueves, sabado | diario | ultimo dia del mes</t>
  </si>
  <si>
    <t>Limpiar Atrás De Los Muebles  | Limpiar Muebles Y Repisas  | Limpieza modulos y repisas | Capturar lotes de Recepcion De Mercancia | Pedidos Capturados</t>
  </si>
  <si>
    <t>Flexible | Importante</t>
  </si>
  <si>
    <t>0.3854166666666667 | 0.625 | 0.5833333333333334</t>
  </si>
  <si>
    <t>TAR-0082</t>
  </si>
  <si>
    <t>T045; T114</t>
  </si>
  <si>
    <t>T055; T177</t>
  </si>
  <si>
    <t>Controlar la entrada y salida de mercancía con documentación</t>
  </si>
  <si>
    <t>Controlar entradas, salidas y traspasos con F-ENT-001, remisiones, guías y registros de Sizes &amp; Colors.</t>
  </si>
  <si>
    <t>Movimientos de mercancía respaldados y conciliables.</t>
  </si>
  <si>
    <t>PR-03-03</t>
  </si>
  <si>
    <t>Almacén y Resguardo</t>
  </si>
  <si>
    <t>SP-03-03-01</t>
  </si>
  <si>
    <t>Orden y seguridad de almacén</t>
  </si>
  <si>
    <t>En cada entrada o salida</t>
  </si>
  <si>
    <t>Documento de movimiento y registro S&amp;C</t>
  </si>
  <si>
    <t>Mercancía, documento y sistema coinciden</t>
  </si>
  <si>
    <t>MAN-COOR-01; MAN-INV-01</t>
  </si>
  <si>
    <t>Sección 9.2; páginas 19; MAN-INV-01, secciones 5.1-5.10 y matriz de referencias, según actividad</t>
  </si>
  <si>
    <t>Subtipo=TAREA_ASIGNABLE; Flujo=FLU-0042 Incidentes, seguridad y contingencias; Disparador=Llegada de mercancía, guía o entrega de proveedor; Condición=Cuando se active el evento o condición del flujo; Prioridad=P2; Validación documental=VALIDADO_ESTRUCTURALMENTE; Proyecto automatización=AUT-REC-001 · Recepción y conciliación de mercancía</t>
  </si>
  <si>
    <t>CAN:T045;  CAN:T114</t>
  </si>
  <si>
    <t>T055 | T177</t>
  </si>
  <si>
    <t>mensual | Semanal</t>
  </si>
  <si>
    <t>ultimo dia del mes | Lunes</t>
  </si>
  <si>
    <t>Reporte Traspasos X Devolver Y Recibir. | Recibir Traspasos Pendientes</t>
  </si>
  <si>
    <t>El lunes el coordinador deberá revisar el reporte de traspasos para recibir aquellos que sean de nosotros y devuelva los que provienen de otras tiendas. No debemos de quedarnos con ningún Calzado de otra tienda. | Se debera de revisar que no haya traspasos pendientes de recibir antes de iniciar la lectura de inventario. Recibir y devolver traspasos que hubo durante la semana</t>
  </si>
  <si>
    <t>0.4375 | 0.625</t>
  </si>
  <si>
    <t>TAR-0083</t>
  </si>
  <si>
    <t>Marcar y resguardar la caja vacía cuando el cliente no requiere empaque</t>
  </si>
  <si>
    <t>Anotar la nota de venta, inutilizar visualmente el código de barras y colocar la caja vacía en el área designada inmediatamente después de la venta.</t>
  </si>
  <si>
    <t>Caja vacía identificada y sin riesgo de confundirse con mercancía disponible.</t>
  </si>
  <si>
    <t>SP-03-03-02</t>
  </si>
  <si>
    <t>Empaques, cajas y materiales de producto</t>
  </si>
  <si>
    <t>Cada venta en la que el cliente rechace la caja original.</t>
  </si>
  <si>
    <t>Caja marcada con número de nota y ubicación controlada.</t>
  </si>
  <si>
    <t>Número de nota visible, código inutilizado y caja ubicada en el área correcta.</t>
  </si>
  <si>
    <t>POL-VENTA-009 Manejo de Cajas Vacías</t>
  </si>
  <si>
    <t>Subtipo=TAREA_ASIGNABLE; Flujo=FLU-0017 Operación y conciliación de caja; Disparador=Evento operativo registrado; Condición=Cuando se active el evento o condición del flujo; Prioridad=P2; Validación documental=VALIDADO_ESTRUCTURALMENTE; Proyecto automatización=AUT-CONC-001 · Conciliación caja-banco y tareas por excepción</t>
  </si>
  <si>
    <t>TAR-0084</t>
  </si>
  <si>
    <t>T076; T080; T089; T046; T049; T071; T072; T079; T094; T107; T115; T036; T055; T063; T064; T065; T096; T125</t>
  </si>
  <si>
    <t>T094; T098; T109; T056; T059; T084; T085; T097; T125; T158; T178; T046; T067; T075; T076; T077; T127; T189</t>
  </si>
  <si>
    <t>Registrar y validar el etiquetado y acomodo del lote recibido</t>
  </si>
  <si>
    <t>Registrar fecha, responsable, zona y observaciones en F-ETI-001; verificar que todo esté etiquetado, alineado y sin saturaciones o vacíos críticos después del acomodo.</t>
  </si>
  <si>
    <t>Lote acomodado con evidencia de revisión y anomalías escaladas.</t>
  </si>
  <si>
    <t>Al finalizar el acomodo de cada lote recibido y ante reordenamientos relevantes.</t>
  </si>
  <si>
    <t>F-ETI-001 y, cuando corresponda, fotografía del antes y después.</t>
  </si>
  <si>
    <t>F-ETI-001 está completo y el lote cumple el criterio de ubicación, legibilidad y acceso.</t>
  </si>
  <si>
    <t>5.3 y 5.4, págs. 14-17</t>
  </si>
  <si>
    <t>Subtipo=TAREA_ASIGNABLE; Flujo=FLU-0030 Recepción y liberación de mercancía; Disparador=Llegada de mercancía, guía o entrega de proveedor; Condición=Cuando se active el evento o condición del flujo; Prioridad=P2; Validación documental=VALIDADO_ESTRUCTURALMENTE; Proyecto automatización=AUT-REC-001 · Recepción y conciliación de mercancía</t>
  </si>
  <si>
    <t>CAN:T076;  CAN:T080;  CAN:T089;  CAN:T046;  CAN:T049;  CAN:T071;  CAN:T072;  CAN:T079;  CAN:T094;  CAN:T107;  CAN:T115;  CAN:T036;  CAN:T055;  CAN:T063;  CAN:T064;  CAN:T065;  CAN:T096;  CAN:T125</t>
  </si>
  <si>
    <t>T094 | T098 | T109 | T056 | T059 | T084 | T085 | T097 | T125 | T158 | T178 | T046 | T067 | T075 | T076 | T077 | T127 | T189</t>
  </si>
  <si>
    <t>Sub Coordinadora | Auxiliar Administrativo | Director</t>
  </si>
  <si>
    <t>Asesora Ventas | Sub Coordinadora | Auxiliar Administrativo</t>
  </si>
  <si>
    <t>Mantenimiento y Limpieza | Almacén | Comercial y Ventas | Cobranza y Crédito | Recursos Humanos | Marketing | Atención al Cliente</t>
  </si>
  <si>
    <t>15 | 30 | 20 | 10 | 5</t>
  </si>
  <si>
    <t>jueves | martes, jueves, sabado | diario | lunes, miercoles, viernes | martes | viernes | dia 25 | sábado | Jueves | lunes | Lunes | domingo</t>
  </si>
  <si>
    <t>Limpiar Atrás De Los Muebles  | Limpiar Muebles Y Repisas  | Limpieza modulos y repisas | Orden En Almacén | Marcas Agrupadas en Almacen | Barrer Y Traperar Bodega  | Supervisar Bodega / Area Del Punto  | Limpiar Cajas Y Anaqueles De Polvo | Tableo De Cajas | Hacer Espacios en almacen | Revisar Puntos Ciegos atrás De Anaquel a En Almacén | # De Contactos Nuevos Por Vendedor | Sol. Cd/Lospi Autorizadas En Lista De Difusión | Colaboradores Compartieron Estados | Listas De Difusión Whatsapp | Validar Que Cte. Reciba Lista De Difusión | Asignar Responsable Redes Sociales Semana | Reaccionar Publicación Fb Ig Tt</t>
  </si>
  <si>
    <t>El almacén deberá permanecer limpio y ordenado, siempre, ya que este facilita un servicio rápido y eficiente. El coordinador deberá enviar una foto del estado del almacén, los lunes o cuándo se le solicite. Cajas Fuera De Su Lugar  |  El almacén se deberá de organizar y agrupar por marcas, el coordinador deberá supervisar y encargarse de qué todas las cajas estén alineadas y agrupadas con su marca correspondiente. | Barrer ambas bodegas (planta baja y alta), incluyendo de bajo de los anaqueles. | Alinear y comprimir las cajas, agrupándolas por marca en el área asignada. Cada caja debe estar marcada con un punto verde y llevar anotada la letra correspondiente al tipo de calzado que contiene si hablamos del area del punto. | ALINEACION, COMPRESION Y TABLEADA DE CAJA  | Un dia antes del inventario se debera realizar una revision dejajo y detras de cada anaquel para descartar cajas tiradas. Se debera revisar que no halla cajas tiradas atras ni debajo de los anaqueles, esto previo a la lectura. | Vendedores, cajero y coordinador deben registrar diariamente los nuevos contactos generados. Cada colaborador debera tener una meta operativa que consiste en agregar contactos nuevos a WhatsApp, esto con la intension de agragarlos a listas de difusion  | El coordinador de sucursal deberá de revisar que los días que se envíe contenido por parte de marketing, los colaboradores, compartan los videos o imágenes a sus estados de ‎WhatsApp y posteriormente a esto firmen esta tarea en el rol de limpieza. Cada colaborador debera subir a sus estados el video dirigido a WhatsApp, tomar captur y enviarla al grupo de "Loretta Servicios" | El coordinador de sucursal deberá de revisar que los días que se envié contenido por parte de marketing, este contenido se envíe por todas las listas de difusión autorizadas, y que se mande su debida evidencia al grupo de Loretta servicios. Compartir el contenido enviado por el equipo de marketing a las listas de difusion que ellos señalen. | Verifica aleatoriamente que los contactos reciban el contenido de listas de difusión. | Revisar las redes sociales y checar que todos los colaboradores reaccionen a todaas las publicaciones.</t>
  </si>
  <si>
    <t xml:space="preserve">Arranque de Semana - Tareas y Evidencias | Inspeccion en Almacen / Fotos | SIN EVIDENCIA </t>
  </si>
  <si>
    <t>Cualquier colaborador | Exclusiva del puesto | Por puesto</t>
  </si>
  <si>
    <t>Programada | Supervisión | Manual/Eventual | Comercial</t>
  </si>
  <si>
    <t>0.3854166666666667 | 0.4375 | 0.625 | 0.4479166666666667</t>
  </si>
  <si>
    <t>TAR-0086</t>
  </si>
  <si>
    <t>T016; T182</t>
  </si>
  <si>
    <t>T024; T245</t>
  </si>
  <si>
    <t>Apoyar la búsqueda física y el seguimiento de diferencias de inventario</t>
  </si>
  <si>
    <t>Localizar físicamente artículos, verificar ubicación y orden, recopilar evidencia y comunicar hallazgos a Coordinación Administrativa, sin autorizar ni ejecutar ajustes.</t>
  </si>
  <si>
    <t>Evidencia de búsqueda física entregada y diferencia canalizada al flujo formal de investigación, autorización y cierre.</t>
  </si>
  <si>
    <t>Al detectar una diferencia</t>
  </si>
  <si>
    <t>Reporte de diferencias, búsqueda física y Kardex.</t>
  </si>
  <si>
    <t>Búsqueda y evidencia completas, entregadas a Coordinación Administrativa; no se ejecutaron ajustes ni se declaró cierre desde sucursal.</t>
  </si>
  <si>
    <t>Sección 2.2.1; 3.5; 4.3; páginas 4; 7; 9; Programa mensual, preparación, lectura, conciliación, cierre y anexos A-H; MAN-INV-01, secciones 5.1-5.10 y matriz de referencias, según actividad</t>
  </si>
  <si>
    <t>Subtipo=TAREA_ASIGNABLE; Flujo=FLU-0027 Control cíclico de inventario; Disparador=Cliente confirma compra o transacción iniciada; Condición=Cuando se active el evento o condición del flujo; Prioridad=P2; Validación documental=VALIDADO_ESTRUCTURALMENTE; Proyecto automatización=AUT-AUD-001 · Preparación, diferencias y cierre de auditoría</t>
  </si>
  <si>
    <t>CAN:T016;  CAN:T182</t>
  </si>
  <si>
    <t>T024 | T245</t>
  </si>
  <si>
    <t>Auditoría | Inventarios</t>
  </si>
  <si>
    <t>10 | 480</t>
  </si>
  <si>
    <t>dia 24 | dia 27</t>
  </si>
  <si>
    <t>Revisar Negativos | Revisión Y Lectura De Inventario (Dia 27)</t>
  </si>
  <si>
    <t>Antes de iniciar inventario revisar negativos e investigar para ver posible ajuste | La lectura debera ser el 27 de cada mes, ah menos que este dia caiga en fin de semana (viernes, sabado, domingo)</t>
  </si>
  <si>
    <t>Reactiva | Comercial</t>
  </si>
  <si>
    <t>0.625 | 0.375</t>
  </si>
  <si>
    <t>TAR-0190</t>
  </si>
  <si>
    <t>FLU-0050</t>
  </si>
  <si>
    <t>Subtipo=LEGACY_ENRIQUECIDA; Flujo=FLU-0050 Control de Inventario; Disparador=Frecuencia o evento heredado; Condición=None; Prioridad=P2; Validación documental=VALIDACION_FINAL_CONTRA_MANUAL; Proyecto automatización=</t>
  </si>
  <si>
    <t>CAN:T177</t>
  </si>
  <si>
    <t>TAR-0192</t>
  </si>
  <si>
    <t>CAN:T159</t>
  </si>
  <si>
    <t>TAR-0191</t>
  </si>
  <si>
    <t>CAN:T178</t>
  </si>
  <si>
    <t>TAR-0089</t>
  </si>
  <si>
    <t>Reportar pérdidas por robo, faltantes o merma</t>
  </si>
  <si>
    <t>Documentar la pérdida, cuantificar impacto, adjuntar evidencia y notificar a Dirección conforme a criticidad.</t>
  </si>
  <si>
    <t>Pérdida registrada y escalada para investigación y acción preventiva.</t>
  </si>
  <si>
    <t>Inmediato al confirmar la pérdida</t>
  </si>
  <si>
    <t>Reporte de pérdida e incidencia</t>
  </si>
  <si>
    <t>Cantidad, valor, causa preliminar y evidencia registrados</t>
  </si>
  <si>
    <t>Sección 4.3; 7.1; páginas 9; 14; MAN-INV-01, secciones 5.1-5.10 y matriz de referencias, según actividad</t>
  </si>
  <si>
    <t>Subtipo=TAREA_ASIGNABLE; Flujo=FLU-0042 Incidentes, seguridad y contingencias; Disparador=Incidente o condición de riesgo detectada; Condición=Cuando se active el evento o condición del flujo; Prioridad=P2; Validación documental=VALIDADO_ESTRUCTURALMENTE; Proyecto automatización=Detectar faltantes, baja rotación, diferencias y necesidades de intervención; generar tareas por excepción.</t>
  </si>
  <si>
    <t>TAR-0090</t>
  </si>
  <si>
    <t>T117; T140; T146; T180</t>
  </si>
  <si>
    <t>T180; T203; T205; T241</t>
  </si>
  <si>
    <t>Solicitar y documentar la autorización de baja de producto dañado o defectuoso</t>
  </si>
  <si>
    <t>Integrar la evidencia y solicitar la autorización de Dirección; la ejecución de la baja se mantiene separada en T180.</t>
  </si>
  <si>
    <t>Decisión de baja documentada antes de modificar inventario.</t>
  </si>
  <si>
    <t>Antes de registrar la baja</t>
  </si>
  <si>
    <t>Evidencia del defecto y autorización; Fotografías, reporte, autorización, movimiento de sistema y evidencia de disposición final.</t>
  </si>
  <si>
    <t>Producto, causa y facultad de autorización validados; Producto retirado, evidencia completa y autorización previa a cualquier movimiento de inventario.; Producto identificado, causa y condición documentadas, autorización previa y disposición final trazable.</t>
  </si>
  <si>
    <t>MAN-COOR-01; MAN-INV-01; MAN-EXH-01; GDC-EXH-01; MAN-POL-01</t>
  </si>
  <si>
    <t>Sección 3.5; páginas 7; MAN-INV-01, secciones 5.1-5.10 y matriz de referencias, según actividad; MAN-EXH-01 secciones 5.7 y 12; GDC-EXH módulo 4; POL-INV-012 Baja y Descontinuación de Mercancía por Deterioro</t>
  </si>
  <si>
    <t>FLU-0029</t>
  </si>
  <si>
    <t>Subtipo=TAREA_ASIGNABLE; Flujo=FLU-0029 Bajas y disposición de mercancía; Disparador=Evento operativo registrado; Condición=Cuando se active el evento o condición del flujo; Prioridad=P2; Validación documental=VALIDADO_ESTRUCTURALMENTE; Proyecto automatización=AUT-REC-001 · Recepción y conciliación de mercancía</t>
  </si>
  <si>
    <t>CAN:T117;  CAN:T140;  CAN:T146;  CAN:T180</t>
  </si>
  <si>
    <t>MULTIPLE: FOTO, POS_SISTEMA, FORMATO_DIGITAL</t>
  </si>
  <si>
    <t>T180 | T203 | T205 | T241</t>
  </si>
  <si>
    <t>Supervisión | Inventarios</t>
  </si>
  <si>
    <t>10 | 5 | 120 | 15</t>
  </si>
  <si>
    <t>diario | mensual | semanal</t>
  </si>
  <si>
    <t>diario | dia 24 | domingo | dia 26</t>
  </si>
  <si>
    <t>Seguimiento Agenda | Revisión De Tareas Variables Mensuales | Presentar Control Semanal | Registrar Bajas Por Defectos</t>
  </si>
  <si>
    <t>Planificar y gestionar la agenda diaria con herramientas efectivas de gestión del tiempo, priorizando tareas según su impacto y ajustando la planificación para maximizar la productividad y adaptarse a imprevistos. | Se revisan cosas como extintores, sapica, pedidos escolares, descuentos, revalorar colaboradoes para temporada alta. En la computadora del coordinador administartivo se encuentra un documento llamado "Tareas Variables Mensuales" en donde aparecen estas tareas y el mes en que se deben revisar. | Revision de nominas, listas de asistencia. | Antes de iniciar con la lectura el coord admtvo debera solicitar autorizacion para dar de baja todos aquellos modelos con defecto, despues de ser autorizados se realiza la baja en modulo de inventarios.</t>
  </si>
  <si>
    <t>SIN EVIDENCIA  | EN FISICO A SUPERVISOR SABADOS | CAPTURA DE LA BAJA POR WHATSAPP A SUPERVISOR</t>
  </si>
  <si>
    <t>0.4479166666666667 | 0.4166666666666667 | 0.625</t>
  </si>
  <si>
    <t>TAR-0091</t>
  </si>
  <si>
    <t>T076; T080; T089; T001; T018; T022; T026; T033; T131; T043; T121; T109</t>
  </si>
  <si>
    <t>T094; T098; T109; T002; T029; T043; T195; T053; T185; T165</t>
  </si>
  <si>
    <t>Cargar y validar la fotografía de estudio del artículo en Sizes &amp; Colors</t>
  </si>
  <si>
    <t>Capturar una imagen panorámica limpia, con fondo neutro y producto centrado, y vincularla al estilo y color correctos antes de liberar el artículo para venta.</t>
  </si>
  <si>
    <t>Artículo con fotografía clara, correcta y disponible en Sizes &amp; Colors.</t>
  </si>
  <si>
    <t>Al crear o completar cada artículo recibido.</t>
  </si>
  <si>
    <t>Imagen visible en la ficha correcta de Sizes &amp; Colors.</t>
  </si>
  <si>
    <t>La imagen corresponde al producto, no está duplicada, es legible y aparece en el artículo correcto.</t>
  </si>
  <si>
    <t>5.2.6 y ejemplos, págs. 12-13</t>
  </si>
  <si>
    <t>Subtipo=TAREA_ASIGNABLE; Flujo=FLU-0030 Recepción y liberación de mercancía; Disparador=Evento operativo registrado; Condición=Cuando se active el evento o condición del flujo; Prioridad=P2; Validación documental=VALIDADO_ESTRUCTURALMENTE; Proyecto automatización=AUT-REC-001 · Recepción y conciliación de mercancía</t>
  </si>
  <si>
    <t>CAN:T076;  CAN:T080;  CAN:T089;  CAN:T001;  CAN:T018;  CAN:T022;  CAN:T026;  CAN:T033;  CAN:T131;  CAN:T043;  CAN:T121;  CAN:T109</t>
  </si>
  <si>
    <t>MULTIPLE: FOTO, POS_SISTEMA</t>
  </si>
  <si>
    <t>T094 | T098 | T109 | T002 | T029 | T043 | T195 | T053 | T185 | T165</t>
  </si>
  <si>
    <t>Sub Coordinadora | Director | Auxiliar Administrativo</t>
  </si>
  <si>
    <t>Asesora Ventas | Auxiliar Administrativo | Sub Coordinadora</t>
  </si>
  <si>
    <t>Mantenimiento y Limpieza | Supervisión | Exhibición Visual | Inventarios</t>
  </si>
  <si>
    <t>jueves | martes, jueves, sabado | diario | lunes a sabado | dia 8, dia 23 | viernes</t>
  </si>
  <si>
    <t>Limpiar Atrás De Los Muebles  | Limpiar Muebles Y Repisas  | Limpieza modulos y repisas | Asignación Y Seguimiento Tareas Al Equipo | Seguimiento Tareas | Seguimiento Tareas Colaboradores | Envio De Tareas Diarias A Alex 5:00 | Identificar Art Con Foto Errónea | Reporte Artículos Sin Foto | Capturar lotes de Recepcion De Mercancia</t>
  </si>
  <si>
    <t>Verificar que las tareas de limpieza, coordinacion o extras, sean realizadas bien y en el tiempo establecido. Darle su debido seguimiento.  | Al finalizar el día 20 min antes de salir compartir avances durante el día de las tareas pendientes | Debe enviar evidencias del checklist de tareas cada lunes antes de las 12 p.m. en el To Do. | Se revisa que las tareas firmadas en el rol de limpieza esten realizadas correctamente, despues de la supervicion se envia foto a el Supervisor del rol de limpieza a las 5:00 pm de cada dia. | Detecta artículos con fotos incorrectas en el sistema, solicita la foto correcta y envíar al coordinador administrativo para que sea cambiada. | Se realiza un cruce de dos documentos, "Existencias Concentradas", "Reporte de Art sin foto", ambos se obtienen del sistema uno en modulo de inventarios y el otro del modulo catalogos general, se abren en excel y se aplica formula para poder cruzarlos,filtrarlos y asi nos arroje los modelos que no cuentan con foto.</t>
  </si>
  <si>
    <t xml:space="preserve">FOTO WHATSAPP A SUPERVISOR | SIN EVIDENCIA </t>
  </si>
  <si>
    <t>0.3854166666666667 | 0.7777777777777778 | 0.7708333333333334 | 0.4375 | 0.625</t>
  </si>
  <si>
    <t>TAR-0188</t>
  </si>
  <si>
    <t>Matriz de elegibilidad, validación, autorización y comunicación del reconocimiento.</t>
  </si>
  <si>
    <t>Candidato activo, evidencia completa, criterios homogéneos, aprobación documentada y presupuesto disponible cuando aplique.</t>
  </si>
  <si>
    <t>POL-RH-010 Celebraciones; POL-RH-011 Colaborador Más Valioso y Asesor del Mes</t>
  </si>
  <si>
    <t>FLU-0047</t>
  </si>
  <si>
    <t>Subtipo=LEGACY_ENRIQUECIDA; Flujo=FLU-0047 Administración de Personal; Disparador=Frecuencia o evento heredado; Condición=None; Prioridad=P2; Validación documental=VALIDACION_FINAL_CONTRA_MANUAL; Proyecto automatización=</t>
  </si>
  <si>
    <t>CAN:T139</t>
  </si>
  <si>
    <t>TAR-0098</t>
  </si>
  <si>
    <t>Aplicar medidas disciplinarias autorizadas con derecho de audiencia</t>
  </si>
  <si>
    <t>Ejecutar únicamente la medida autorizada después de documentar los hechos, escuchar al trabajador y elaborar el soporte requerido, respetando la matriz de facultades y el RIT.</t>
  </si>
  <si>
    <t>Medida disciplinaria sustentada, proporcional, autorizada y archivada en el expediente laboral.</t>
  </si>
  <si>
    <t>Ante incumplimiento documentado</t>
  </si>
  <si>
    <t>Autorización, expediente de investigación, audiencia y acta administrativa.</t>
  </si>
  <si>
    <t>Hechos, norma, derecho de audiencia, autorización, firmas y medida aplicada están documentados.</t>
  </si>
  <si>
    <t>Sección 2.2.1; páginas 5; RIT arts. 33 y 79-87</t>
  </si>
  <si>
    <t>Subtipo=TAREA_ASIGNABLE; Flujo=FLU-0032 Administración de personal; Disparador=Evento operativo registrado; Condición=Cuando se active el evento o condición del flujo; Prioridad=P2; Validación documental=VALIDADO_ESTRUCTURALMENTE; Proyecto automatización=Registrar y conciliar asistencia automáticamente; generar excepción ante omisiones, retardos o contingencias.</t>
  </si>
  <si>
    <t>TAR-0105</t>
  </si>
  <si>
    <t>Documentar y autorizar descuentos o reposiciones por responsabilidad</t>
  </si>
  <si>
    <t>Investigar el hecho, determinar desgaste, daño, pérdida o deuda, calcular el importe con soporte y obtener autorización antes de cualquier descuento o reposición.</t>
  </si>
  <si>
    <t>Decisión patrimonial respaldada, comunicada y dentro de la autoridad y límites aplicables.</t>
  </si>
  <si>
    <t>SP-04-01-04</t>
  </si>
  <si>
    <t>Relaciones laborales y terminación</t>
  </si>
  <si>
    <t>Cuando exista daño, extravío o responsabilidad patrimonial documentada.</t>
  </si>
  <si>
    <t>Investigación, valuación, notificación, autorización y soporte del movimiento.; Hoja de diferencias, búsqueda, Kardex, evidencia, audiencia, cálculo y autorización.; Arqueo, corte, bitácora de incidencia, explicación, investigación y autorización.</t>
  </si>
  <si>
    <t>Causa, monto, límite, autorización y notificación documentados.; Faltante no localizado después de búsqueda, atribuibilidad sustentada, exclusiones revisadas, cálculo separado, audiencia y autorización documentada.; Diferencia confirmada, investigación y explicación documentadas, cálculo trazable y decisión emitida por autoridad habilitada.</t>
  </si>
  <si>
    <t>RIT arts. 41, 46, 85 y 91; POL-INV-016 Penalización Escalonada por Faltantes de Inventario; POL-CAJ-007/POL-CAJ-07 Sobrantes y Faltantes de Caja</t>
  </si>
  <si>
    <t>Subtipo=TAREA_ASIGNABLE; Flujo=FLU-0041 Gobierno documental; Disparador=Evento operativo registrado; Condición=Cuando se active el evento o condición del flujo; Prioridad=P2; Validación documental=VALIDADO_ESTRUCTURALMENTE; Proyecto automatización=Implementar flujo de solicitud, autoridad, evidencia y autorización sin sustituir el juicio humano.</t>
  </si>
  <si>
    <t>TAR-0106</t>
  </si>
  <si>
    <t>Preparar y entregar un aviso de rescisión con causa documentada</t>
  </si>
  <si>
    <t>Integrar la investigación y autorización, redactar el aviso con causa y fecha y gestionar su entrega y resguardo conforme al procedimiento aplicable.</t>
  </si>
  <si>
    <t>Terminación documentada y sustentada por autoridad competente.</t>
  </si>
  <si>
    <t>Sólo después de investigación y decisión formal de Dirección.</t>
  </si>
  <si>
    <t>Expediente de investigación, autorización, aviso y constancia de entrega.</t>
  </si>
  <si>
    <t>Causal, hechos, fecha, autoridad y entrega documentados.</t>
  </si>
  <si>
    <t>RIT arts. 8 y 83-87</t>
  </si>
  <si>
    <t>Subtipo=PAQUETE_DE_TRABAJO; Flujo=FLU-0041 Gobierno documental; Disparador=Evento operativo registrado; Condición=Cuando se active el evento o condición del flujo; Prioridad=P2; Validación documental=VALIDADO_ESTRUCTURALMENTE; Proyecto automatización=AUT-GEN-001 · Automatización por evaluar</t>
  </si>
  <si>
    <t>TAR-0108</t>
  </si>
  <si>
    <t>Elaborar el plan mensual y trimestral de capacitación</t>
  </si>
  <si>
    <t>Incorporar al plan de capacitación los procesos de recepción, captura, etiquetado, bajas y actualización semestral documentados en MAN-INV-01.; Incorporar módulos de zonificación, montaje, mantenimiento, rotación, errores comunes y auditoría visual usando GDC-EXH-01.</t>
  </si>
  <si>
    <t>Plan de capacitación completo y alineado a prioridades operativas.</t>
  </si>
  <si>
    <t>Planeación de capacitación</t>
  </si>
  <si>
    <t>Plan de capacitación; Plan con temas de exhibición, fecha, responsable y práctica programada.; Plan, lista de asistencia, evaluación, role-play, observación, coaching y compromiso de mejora.</t>
  </si>
  <si>
    <t>Plan contiene objetivo medible, tema, fecha y responsable; El plan cubre las brechas detectadas y define práctica y evidencia.; Capacitación y evaluación sustentadas en evidencia objetiva; compromisos y seguimientos documentados; cualquier consecuencia tramitada por el proceso laboral autorizado.</t>
  </si>
  <si>
    <t>MAN-COOR-01; MCL-SC-02; GUI-SC-01; MAN-INV-01; MAN-EXH-01; GDC-EXH-01; MAN-POL-01</t>
  </si>
  <si>
    <t>Sección 6.1; páginas 12; MCL 6.6, 7.7, 9.10 y 11; GUI estructura y role-play; MAN-INV-01, secciones 5.1-5.10 y matriz de referencias, según actividad; MAN-EXH-01 secciones 9.9, 12.4 y 13; GDC-EXH-01 completo;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</si>
  <si>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automatización=Versionar archivos, comparar resultados y controlar diferencias; conservar investigación y autorización humanas.</t>
  </si>
  <si>
    <t>TAR-0109</t>
  </si>
  <si>
    <t>Elaborar materiales de apoyo para capacitación de servicio</t>
  </si>
  <si>
    <t>Preparar o actualizar guiones, tarjetas rápidas, casos, rúbricas, infografías y cápsulas de servicio alineadas con manuales y decisiones vigentes, evitando incluir metas o políticas no aprobadas.; Incluir fichas por zona, comparativos correcto/incorrecto, formaciones, mapas de piso y checklists derivados de la guía didáctica de exhibición.</t>
  </si>
  <si>
    <t>Material de capacitación actualizado, controlado y listo para uso práctico en sucursales.; Material visual de capacitación claro, versionado y alineado con el manual operativo de exhibición.</t>
  </si>
  <si>
    <t>SP-04-02-02</t>
  </si>
  <si>
    <t>Ejecución y evaluación de capacitación</t>
  </si>
  <si>
    <t>Según plan de capacitación, cambios documentales y necesidades detectadas</t>
  </si>
  <si>
    <t>Material controlado, versión y registro de distribución; Fichas, fotografías comparativas, ejercicios y control de versión.; Plan, lista de asistencia, evaluación, role-play, observación, coaching y compromiso de mejora.</t>
  </si>
  <si>
    <t>Contenido alineado con fuentes vigentes, lenguaje claro, versión identificada y sin contradicciones no declaradas.; El material conserva el criterio del manual, identifica la versión y no agrega políticas, metas o sanciones no aprobadas.; Capacitación y evaluación sustentadas en evidencia objetiva; compromisos y seguimientos documentados; cualquier consecuencia tramitada por el proceso laboral autorizado.</t>
  </si>
  <si>
    <t>MCL-SC-02; GUI-SC-01; MAN-EXH-01; GDC-EXH-01; MAN-POL-01</t>
  </si>
  <si>
    <t>MCL 7.7, 9.5 y 12; GUI estructura/anexos; MAN-EXH-01 secciones 12.4 y 13; GDC-EXH-01 completo;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</si>
  <si>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automatización=Programar contenidos, asistencia, evaluaciones y vencimientos; conservar enseñanza y coaching humanos.</t>
  </si>
  <si>
    <t>MULTIPLE: CHECKLIST, FOTO, DOCUMENTO, FORMATO_DIGITAL</t>
  </si>
  <si>
    <t>TAR-0110</t>
  </si>
  <si>
    <t>Evaluar la efectividad de la capacitación y ajustar el plan</t>
  </si>
  <si>
    <t>Evaluar la aplicación práctica de procesos de inventario y ajustar el plan según errores de captura, acomodo, etiquetado o diferencias.; Medir la reducción de errores visuales, la calidad de montajes y la aplicación de criterios después de la capacitación.</t>
  </si>
  <si>
    <t>Capacitación evaluada y plan corregido según resultados.</t>
  </si>
  <si>
    <t>Después del periodo de aplicación</t>
  </si>
  <si>
    <t>Evaluación o comparativo de resultados; Comparativo de auditoría/bitácora antes y después de la capacitación.; Plan, lista de asistencia, evaluación, role-play, observación, coaching y compromiso de mejora.</t>
  </si>
  <si>
    <t>Resultado medido frente al objetivo de la sesión; La evaluación usa criterios observables y produce un ajuste del plan cuando persisten brechas.; Capacitación y evaluación sustentadas en evidencia objetiva; compromisos y seguimientos documentados; cualquier consecuencia tramitada por el proceso laboral autorizado.</t>
  </si>
  <si>
    <t>Sección 6.4; páginas 13; MCL 6.6, 7.7, 9.10 y 11; GUI estructura y role-play; MAN-INV-01, secciones 5.1-5.10 y matriz de referencias, según actividad; MAN-EXH-01 secciones 9.9, 11 y 12; GDC-EXH módulo 8; POL-RH-014 Capacitación, Evaluación de Desempeño y Escalamiento Comercial</t>
  </si>
  <si>
    <t>Subtipo=TAREA_ASIGNABLE; Flujo=FLU-0033 Capacitación y desarrollo; Disparador=Calendario o frecuencia configurada; Condición=Según calendario y frecuencia configurada; Prioridad=P2; Validación documental=VALIDADO_ESTRUCTURALMENTE; Proyecto automatización=Detectar faltantes, baja rotación, diferencias y necesidades de intervención; generar tareas por excepción.</t>
  </si>
  <si>
    <t>TAR-0112</t>
  </si>
  <si>
    <t>Mantener el expediente de capacitación por colaborador</t>
  </si>
  <si>
    <t>Conservar actualizados registros, evaluaciones, refuerzos y evidencias de formación de cada integrante del equipo.</t>
  </si>
  <si>
    <t>Expediente individual completo y localizable.</t>
  </si>
  <si>
    <t>Actualización por evento y revisión mensual</t>
  </si>
  <si>
    <t>Registro de capacitación de inventario, evaluación práctica y actualización semestral.</t>
  </si>
  <si>
    <t>Registros ordenados y vinculados al colaborador; Expediente actualizado y con segregación de documentos sensibles.</t>
  </si>
  <si>
    <t>MAN-COOR-01; MCL-SC-02; GUI-SC-01; MAN-INV-01; RIT-LOR-01</t>
  </si>
  <si>
    <t>Sección 6.5; páginas 14; MCL 6.6, 7.7, 9.10 y 11; GUI estructura y role-play; MAN-INV-01, secciones 5.1-5.10 y matriz de referencias, según actividad; RIT arts. 52, 57, 71-75 y 82</t>
  </si>
  <si>
    <t>Subtipo=TAREA_ASIGNABLE; Flujo=FLU-0033 Capacitación y desarrollo; Disparador=Calendario o frecuencia configurada; Condición=Según calendario y frecuencia configurada; Prioridad=P2; Validación documental=VALIDADO_ESTRUCTURALMENTE; Proyecto automatización=AUT-DOC-001 · Gobierno documental y expedientes</t>
  </si>
  <si>
    <t>TAR-0113</t>
  </si>
  <si>
    <t>Participar y acreditar capacitación práctica de servicio y ventas</t>
  </si>
  <si>
    <t>Asistir a sesiones y role-plays, practicar PASOS, objeciones, venta cruzada y casos de servicio, recibir retroalimentación y completar la evaluación o compromiso de aplicación.</t>
  </si>
  <si>
    <t>Colaboradora capacitada con resultado documentado y acciones de mejora identificadas.</t>
  </si>
  <si>
    <t>Según calendario de capacitación y refuerzos correctivos</t>
  </si>
  <si>
    <t>Lista de asistencia, rúbrica de role-play y compromiso de aplicación; Plan, lista de asistencia, evaluación, role-play, observación, coaching y compromiso de mejora.</t>
  </si>
  <si>
    <t>Asistencia registrada, ejercicio completado y resultado o retroalimentación documentados.; Capacitación y evaluación sustentadas en evidencia objetiva; compromisos y seguimientos documentados; cualquier consecuencia tramitada por el proceso laboral autorizado.</t>
  </si>
  <si>
    <t>MCL-SC-02; GUI-SC-01; MAN-POL-01</t>
  </si>
  <si>
    <t>MCL 6.6, 7.7 y 11; GUI Anexos/role-play; POL-RH-014 Capacitación, Evaluación de Desempeño y Escalamiento Comercial</t>
  </si>
  <si>
    <t>TAR-0114</t>
  </si>
  <si>
    <t>Programar sesiones, espacios y responsables de capacitación</t>
  </si>
  <si>
    <t>Asegurar disponibilidad de tiempo, lugar, facilitador, participantes y materiales para cada sesión.</t>
  </si>
  <si>
    <t>Sesiones listas para ejecutarse sin afectar la cobertura operativa.</t>
  </si>
  <si>
    <t>Según plan</t>
  </si>
  <si>
    <t>Calendario o convocatoria; Plan, lista de asistencia, evaluación, role-play, observación, coaching y compromiso de mejora.</t>
  </si>
  <si>
    <t>Participantes, lugar y materiales confirmados; Capacitación y evaluación sustentadas en evidencia objetiva; compromisos y seguimientos documentados; cualquier consecuencia tramitada por el proceso laboral autorizado.</t>
  </si>
  <si>
    <t>Sección 6.1; páginas 12; MCL 6.6, 7.7, 9.10 y 11; GUI estructura y role-play; POL-RH-014 Capacitación, Evaluación de Desempeño y Escalamiento Comercial</t>
  </si>
  <si>
    <t>TAR-0116</t>
  </si>
  <si>
    <t>Recibir, resguardar e investigar una queja ética o de acoso</t>
  </si>
  <si>
    <t>Recibir la queja, proteger la identidad y evidencias, evaluar medidas de protección, investigar con imparcialidad y comunicar el resultado a la autoridad competente.</t>
  </si>
  <si>
    <t>Caso atendido sin represalias, con expediente confidencial y resolución documentada.</t>
  </si>
  <si>
    <t>Ética, igualdad y atención de quejas</t>
  </si>
  <si>
    <t>Cada vez que se reciba una denuncia o reporte ético.</t>
  </si>
  <si>
    <t>Expediente de queja, entrevistas, evidencias, medidas de protección y resolución.; Análisis de puesto, justificación, alternativas, comunicación y expediente de inconformidad.</t>
  </si>
  <si>
    <t>Confidencialidad, imparcialidad, derecho de audiencia y resolución documentados.; Decisión individual documentada, opciones consideradas, respuesta formal y ausencia de exclusión automática no validada.</t>
  </si>
  <si>
    <t>RIT arts. 57, 77 y 80-82; POL-RH-006 Igualdad de Oportunidades y Asignación Justificada de Puestos</t>
  </si>
  <si>
    <t>Subtipo=POR_EXCEPCION; Flujo=FLU-0041 Gobierno documental; Disparador=Evento operativo registrado; Condición=Se presenta una condición no conforme que requiere intervención humana; Prioridad=P2; Validación documental=VALIDADO_ESTRUCTURALMENTE; Proyecto automatización=AUT-DOC-001 · Gobierno documental y expedientes</t>
  </si>
  <si>
    <t>TAR-0117</t>
  </si>
  <si>
    <t>Promover propuestas de innovación y mejora continua</t>
  </si>
  <si>
    <t>Solicitar ideas al equipo, evaluar viabilidad, documentar las útiles y canalizarlas a Dirección.</t>
  </si>
  <si>
    <t>Propuestas operativas registradas y las viables escaladas.</t>
  </si>
  <si>
    <t>SP-04-03-02</t>
  </si>
  <si>
    <t>Cultura, reconocimiento y pertenencia</t>
  </si>
  <si>
    <t>En junta de equipo</t>
  </si>
  <si>
    <t>Registro de propuestas</t>
  </si>
  <si>
    <t>Propuesta describe problema, beneficio y factibilidad</t>
  </si>
  <si>
    <t>Sección 10.3; 13.4; páginas 22; 27-28; MCL 6.6, 7.7, 9.10 y 11; GUI estructura y role-play</t>
  </si>
  <si>
    <t>FLU-0036</t>
  </si>
  <si>
    <t>Subtipo=TAREA_ASIGNABLE; Flujo=FLU-0036 Cultura, reconocimiento y pertenencia;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</si>
  <si>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TAR-0118</t>
  </si>
  <si>
    <t>Reforzar la filosofía y valores Loretta</t>
  </si>
  <si>
    <t>Incluir misión, visión y valores en inducción, reuniones y casos prácticos, promoviendo coherencia entre discurso y conducta.</t>
  </si>
  <si>
    <t>Equipo comprende cómo aplicar los valores en la operación y servicio.</t>
  </si>
  <si>
    <t>En juntas y capacitaciones</t>
  </si>
  <si>
    <t>Tema o caso registrado en bitácora</t>
  </si>
  <si>
    <t>Valor vinculado a conducta observable</t>
  </si>
  <si>
    <t>Sección 10.3-10.5; páginas 22-23; MCL 6.6, 7.7, 9.10 y 11; GUI estructura y role-play</t>
  </si>
  <si>
    <t>Subtipo=TAREA_ASIGNABLE; Flujo=FLU-0036 Cultura, reconocimiento y pertenencia; Disparador=Calendario o frecuencia configurada; Condición=Según calendario y frecuencia configurada; Prioridad=P2; Validación documental=VALIDADO_ESTRUCTURALMENTE; Proyecto automatización=Programar contenidos, asistencia, evaluaciones y vencimientos; conservar enseñanza y coaching humanos.</t>
  </si>
  <si>
    <t>TAR-0119</t>
  </si>
  <si>
    <t>Dar seguimiento a los planes de mejora individuales</t>
  </si>
  <si>
    <t>Revisar periódicamente compromisos, evidencias y resultados; ajustar apoyos o escalar incumplimientos.</t>
  </si>
  <si>
    <t>Avance del plan de mejora documentado hasta su cierre.</t>
  </si>
  <si>
    <t>Según compromisos del plan</t>
  </si>
  <si>
    <t>Registro de seguimiento; Plan, lista de asistencia, evaluación, role-play, observación, coaching y compromiso de mejora.</t>
  </si>
  <si>
    <t>Cada compromiso tiene estado y evidencia; Capacitación y evaluación sustentadas en evidencia objetiva; compromisos y seguimientos documentados; cualquier consecuencia tramitada por el proceso laboral autorizado.</t>
  </si>
  <si>
    <t>Sección 11.4; 11.5; páginas 24-25; MCL 6.6, 7.7, 9.10 y 11; GUI estructura y role-play; POL-RH-014 Capacitación, Evaluación de Desempeño y Escalamiento Comercial</t>
  </si>
  <si>
    <t>Subtipo=TAREA_ASIGNABLE; Flujo=FLU-0037 Evaluación y mejora del desempeño; Disparador=Calendario o frecuencia configurada; Condición=Según calendario y frecuencia configurada; Prioridad=P2; Validación documental=VALIDADO_ESTRUCTURALMENTE; Proyecto automatización=Generar recordatorios y escalamientos por vencimiento; mantener la gestión humana del caso.</t>
  </si>
  <si>
    <t>TAR-0124</t>
  </si>
  <si>
    <t>Gestionar exámenes médicos ocupacionales y resguardar resultados</t>
  </si>
  <si>
    <t>Coordinar los exámenes de ingreso, periódicos o posteriores a accidentes que correspondan, recibir únicamente la información necesaria y resguardarla con acceso restringido.</t>
  </si>
  <si>
    <t>Evaluación médica gestionada y expediente sensible protegido.</t>
  </si>
  <si>
    <t>Cuando lo ordene la autoridad competente o el responsable habilitado y después de accidentes cuando corresponda.</t>
  </si>
  <si>
    <t>Solicitud, constancia de examen y registro de acceso al expediente médico.</t>
  </si>
  <si>
    <t>Finalidad, consentimiento/aviso, acceso y resguardo documentados.</t>
  </si>
  <si>
    <t>RIT arts. 10, 52, 55-57 y 74</t>
  </si>
  <si>
    <t>Subtipo=TAREA_ASIGNABLE; Flujo=FLU-0042 Incidentes, seguridad y contingencias; Disparador=Evento operativo registrado; Condición=Cuando se active el evento o condición del flujo; Prioridad=P2; Validación documental=VALIDADO_ESTRUCTURALMENTE; Proyecto automatización=AUT-DOC-001 · Gobierno documental y expedientes</t>
  </si>
  <si>
    <t>TAR-0125</t>
  </si>
  <si>
    <t>Gestionar permisos y adecuaciones por maternidad o paternidad</t>
  </si>
  <si>
    <t>Recibir la notificación y soporte, proteger la confidencialidad, documentar descansos o permisos y, cuando exista indicación médica, coordinar una asignación temporal compatible.</t>
  </si>
  <si>
    <t>Derechos de maternidad o paternidad atendidos sin discriminación y con datos protegidos.</t>
  </si>
  <si>
    <t>Cuando una persona notifique embarazo, nacimiento, lactancia o condición relacionada.</t>
  </si>
  <si>
    <t>Notificación, soporte médico mínimo, permiso o ajuste temporal y constancia de comunicación.</t>
  </si>
  <si>
    <t>Medida documentada, sin detrimento indebido y con protección contra represalias.</t>
  </si>
  <si>
    <t>RIT art. 57</t>
  </si>
  <si>
    <t>Subtipo=TAREA_ASIGNABLE; Flujo=FLU-0042 Incidentes, seguridad y contingencias; Disparador=Solicitud o necesidad operativa registrada; Condición=Cuando se active el evento o condición del flujo; Prioridad=P2; Validación documental=VALIDADO_ESTRUCTURALMENTE; Proyecto automatización=Implementar flujo de solicitud, autoridad, evidencia y autorización sin sustituir el juicio humano.</t>
  </si>
  <si>
    <t>TAR-0126</t>
  </si>
  <si>
    <t>REQUIERE_MOTOR_CONDICIONES | ROL:ASIGNACION_DINAMICA | EVIDENCIA:MULTIPLE_NO_SOPORTADO_EN_CAMPO_UNICO | CAMPO_RESULTADO_NO_EXISTE_EN_MAESTRA_ACTUAL | CAMPO_CRITERIO_CIERRE_NO_EXISTE_EN_MAESTRA_ACTUAL | CAMPO_ESTADO_INTEGRACION_NO_EXISTE_EN_MAESTRA_ACTUAL</t>
  </si>
  <si>
    <t>Reportar actos, condiciones inseguras o personas sospechosas</t>
  </si>
  <si>
    <t>Detener o aislar la condición cuando sea posible sin exponerse y comunicar de inmediato el riesgo o conducta sospechosa al superior por el canal autorizado.</t>
  </si>
  <si>
    <t>Riesgo conocido y atendido antes de causar daño.</t>
  </si>
  <si>
    <t>Inmediatamente al detectar la condición, acto o persona.</t>
  </si>
  <si>
    <t>Reporte, fotografía autorizada o registro de incidencia cuando aplique.</t>
  </si>
  <si>
    <t>Riesgo comunicado, ubicación identificada y acción inicial documentada.</t>
  </si>
  <si>
    <t>RIT arts. 54, 62-64 y 76</t>
  </si>
  <si>
    <t>Subtipo=POR_EXCEPCION; Flujo=FLU-0042 Incidentes, seguridad y contingencias; Disparador=Incidente, contingencia o falla detectada; Condición=Se presenta una condición no conforme que requiere intervención humana; Prioridad=P2; Validación documental=VALIDADO_ESTRUCTURALMENTE; Proyecto automatización=Controlar autorizaciones, bitácoras y alertas de acceso; conservar revisiones sensibles bajo autoridad humana.</t>
  </si>
  <si>
    <t>MULTIPLE: FOTO, FORMATO_DIGITAL</t>
  </si>
  <si>
    <t>TAR-0127</t>
  </si>
  <si>
    <t>Auditar inventario y movimientos de mercancía</t>
  </si>
  <si>
    <t>Revisar conteos, conciliaciones, bajas, mermas, traspasos y devoluciones con soporte físico y de sistema.</t>
  </si>
  <si>
    <t>Riesgos y diferencias de inventario identificados con evidencia.</t>
  </si>
  <si>
    <t>Informe de auditoría de inventario</t>
  </si>
  <si>
    <t>Alcance y soportes revisados; tolerancia calculada</t>
  </si>
  <si>
    <t>Sección 7.2; páginas 15; Programa mensual, preparación, lectura, conciliación, cierre y anexos A-H</t>
  </si>
  <si>
    <t>Subtipo=TAREA_ASIGNABLE; Flujo=FLU-0038 Auditoría de inventario; Disparador=Calendario o frecuencia configurada; Condición=Según calendario y frecuencia configurada; Prioridad=P2; Validación documental=VALIDADO_ESTRUCTURALMENTE; Proyecto automatización=AUT-REC-001 · Recepción y conciliación de mercancía</t>
  </si>
  <si>
    <t>TAR-0130</t>
  </si>
  <si>
    <t>Ejecutar ajustes y traspasos correctivos de inventario autorizados</t>
  </si>
  <si>
    <t>Ejecutar en Sizes &amp; Colors los ajustes o traspasos correctivos que cuenten con evidencia, validación técnica del Supervisor y autorización escrita previa de Dirección General.</t>
  </si>
  <si>
    <t>Existencias corregidas por Coordinación Administrativa, con autorización previa, trazabilidad y verificación técnica posterior.</t>
  </si>
  <si>
    <t>Cuando la investigación determine un ajuste o traspaso procedente.</t>
  </si>
  <si>
    <t>Supervisor (validación técnica) / Dirección General (autorización previa)</t>
  </si>
  <si>
    <t>Autorización escrita, movimiento en sistema y Kardex posterior.; Hoja de diferencias, búsqueda, Kardex, evidencia, audiencia, cálculo y autorización.</t>
  </si>
  <si>
    <t>Ningún ajuste se ejecuta sin autorización previa; el movimiento coincide con lo autorizado y el Supervisor valida técnicamente su efecto.; Faltante no localizado después de búsqueda, atribuibilidad sustentada, exclusiones revisadas, cálculo separado, audiencia y autorización documentada.</t>
  </si>
  <si>
    <t>Págs. 18-21 y anexos A-C; POL-INV-016 Penalización Escalonada por Faltantes de Inventario</t>
  </si>
  <si>
    <t>Subtipo=TAREA_ASIGNABLE; Flujo=FLU-0038 Auditoría de inventario; Disparador=Cliente confirma compra o transacción iniciada; Condición=Cuando se active el evento o condición del flujo; Prioridad=P2; Validación documental=VALIDADO_ESTRUCTURALMENTE; Proyecto automatización=Versionar archivos, comparar resultados y controlar diferencias; conservar investigación y autorización humanas.</t>
  </si>
  <si>
    <t>VALIDACION_Y_AUTORIZACION_SEPARADAS</t>
  </si>
  <si>
    <t>TAR-0131</t>
  </si>
  <si>
    <t>Ejecutar la lectura física y digital del inventario por zonas</t>
  </si>
  <si>
    <t>Escanear cada artículo directamente desde su caja, validar par completo y etiqueta legible, seguir la secuencia autorizada, aislar incidencias y marcar cada zona como leída.</t>
  </si>
  <si>
    <t>Lectura completa, ordenada y trazable de todas las zonas sin omisiones ni doble conteo.</t>
  </si>
  <si>
    <t>Entre los días 24 y 28; no realizar lectura en sábado.</t>
  </si>
  <si>
    <t>Archivo de escaneo y control de zonas leídas.</t>
  </si>
  <si>
    <t>Págs. 5, 8-15</t>
  </si>
  <si>
    <t>Subtipo=PAQUETE_DE_TRABAJO; Flujo=FLU-0038 Auditoría de inventario; Disparador=Calendario o frecuencia configurada; Condición=Según calendario y frecuencia configurada; Prioridad=P2; Validación documental=VALIDADO_ESTRUCTURALMENTE; Proyecto automatización=Versionar archivos, comparar resultados y controlar diferencias; conservar investigación y autorización humanas.</t>
  </si>
  <si>
    <t>TAR-0132</t>
  </si>
  <si>
    <t>Gestionar la reprogramación documentada de una auditoría</t>
  </si>
  <si>
    <t>Documentar la causa, solicitar autorización escrita de Dirección, proponer una nueva fecha dentro del mismo mes, notificar el cambio en 24 horas y conservar el registro de reprogramación.</t>
  </si>
  <si>
    <t>Auditoría reprogramada dentro del mes con autorización, nueva fecha y comunicación trazables.</t>
  </si>
  <si>
    <t>Cuando una causa operativa crítica impida cumplir el calendario original.</t>
  </si>
  <si>
    <t>Causa documentada, autorización escrita, nueva fecha y aviso.</t>
  </si>
  <si>
    <t>Págs. 5-6</t>
  </si>
  <si>
    <t>Subtipo=POR_EXCEPCION; Flujo=FLU-0038 Auditoría de inventario; Disparador=Condición de negocio, diferencia o excepción detectada; Condición=Se presenta una condición no conforme que requiere intervención humana; Prioridad=P2; Validación documental=VALIDADO_ESTRUCTURALMENTE; Proyecto automatización=AUT-AUD-001 · Preparación, diferencias y cierre de auditoría</t>
  </si>
  <si>
    <t>TAR-0133</t>
  </si>
  <si>
    <t>Investigar diferencias mediante revisión física y Kardex</t>
  </si>
  <si>
    <t>Investigar cada diferencia mediante revisión física, Kardex y soportes; solicitar a Coordinación de Sucursal las búsquedas y evidencias necesarias; determinar causa y proponer tratamiento para validación técnica.</t>
  </si>
  <si>
    <t>Diferencias con causa identificada, evidencia suficiente y propuesta de tratamiento sometida a validación técnica.</t>
  </si>
  <si>
    <t>Después de cada reporte de diferencias y hasta completar la conciliación.</t>
  </si>
  <si>
    <t>La conciliación detecta una diferencia, faltante, sobrante o descuadre</t>
  </si>
  <si>
    <t>Reporte de investigación, Kardex, fotografías y capturas.; Hoja de diferencias, búsqueda, Kardex, evidencia, audiencia, cálculo y autorización.</t>
  </si>
  <si>
    <t>Cada diferencia cuenta con causa, evidencia y tratamiento propuesto; el Supervisor valida técnicamente antes de solicitar autorización cuando proceda.; Faltante no localizado después de búsqueda, atribuibilidad sustentada, exclusiones revisadas, cálculo separado, audiencia y autorización documentada.</t>
  </si>
  <si>
    <t>Págs. 17-18 y anexos A-C; POL-INV-016 Penalización Escalonada por Faltantes de Inventario</t>
  </si>
  <si>
    <t>Subtipo=POR_EXCEPCION; Flujo=FLU-0038 Auditoría de inventario; Disparador=Evento operativo registrado; Condición=La conciliación detecta una diferencia, faltante, sobrante o descuadre; Prioridad=P2; Validación documental=VALIDADO_ESTRUCTURALMENTE; Proyecto automatización=AUT-AUD-001 · Preparación, diferencias y cierre de auditoría</t>
  </si>
  <si>
    <t>TAR-0134</t>
  </si>
  <si>
    <t>Realizar la revisión técnica y documentar mejoras del proceso de auditoría</t>
  </si>
  <si>
    <t>Analizar errores recurrentes de clasificación, captura, orden, recepción y control; documentar acciones correctivas y propuestas de actualización del procedimiento.</t>
  </si>
  <si>
    <t>Mejoras del proceso documentadas y vinculadas al siguiente ciclo de auditoría.</t>
  </si>
  <si>
    <t>Dentro de los cinco días hábiles posteriores al cierre.</t>
  </si>
  <si>
    <t>Minuta técnica y propuestas de mejora.; Checklist pre-auditoría, hallazgos, correcciones, participantes y cálculo propuesto.</t>
  </si>
  <si>
    <t>Mejoras del proceso documentadas y vinculadas al siguiente ciclo de auditoría.; Revisión y evidencia completas; hallazgos resueltos o escalados; cálculo de incentivo separado y autorizado.</t>
  </si>
  <si>
    <t>Págs. 22-23 y anexo F; MAN-INV-01, secciones 5.1-5.10 y matriz de referencias, según actividad; POL-INV-015 Revisión Operativa y Evaluación de Desempeño en Pre-Auditoría</t>
  </si>
  <si>
    <t>Subtipo=TAREA_ASIGNABLE; Flujo=FLU-0038 Auditoría de inventario; Disparador=Calendario o frecuencia configurada; Condición=Según calendario y frecuencia configurada; Prioridad=P2; Validación documental=VALIDADO_ESTRUCTURALMENTE; Proyecto automatización=AUT-AUD-001 · Preparación, diferencias y cierre de auditoría</t>
  </si>
  <si>
    <t>TAR-0141</t>
  </si>
  <si>
    <t>Implementar y verificar el cierre de acciones correctivas y preventivas</t>
  </si>
  <si>
    <t>Asignar responsable y plazo, dar seguimiento a la AC/AP y validar que la causa o riesgo haya sido atendido antes del cierre.</t>
  </si>
  <si>
    <t>Acción correctiva o preventiva cerrada con evidencia de efectividad.</t>
  </si>
  <si>
    <t>Según plazo del hallazgo</t>
  </si>
  <si>
    <t>Plan AC/AP y evidencia de cierre</t>
  </si>
  <si>
    <t>Acción ejecutada y efectividad verificada</t>
  </si>
  <si>
    <t>Sección 7.5; páginas 16; 2.4, 7.3, 11.2 y 11.3; Programa mensual, preparación, lectura, conciliación, cierre y anexos A-H</t>
  </si>
  <si>
    <t>Subtipo=TAREA_ASIGNABLE; Flujo=FLU-0040 Auditoría operativa y acciones correctivas; Disparador=Evento operativo registrado; Condición=Cuando se active el evento o condición del flujo; Prioridad=P2; Validación documental=VALIDADO_ESTRUCTURALMENTE; Proyecto automatización=Versionar archivos, comparar resultados y controlar diferencias; conservar investigación y autorización humanas.</t>
  </si>
  <si>
    <t>TAR-0142</t>
  </si>
  <si>
    <t>Auditar crédito, vales, pagarés y morosidad</t>
  </si>
  <si>
    <t>Conciliar documentos y sistema, revisar pagarés y evidencias de gestión, y evaluar morosidad y controles.</t>
  </si>
  <si>
    <t>Riesgos de crédito y vales identificados y documentados.</t>
  </si>
  <si>
    <t>Con conciliación quincenal de vales</t>
  </si>
  <si>
    <t>Informe de auditoría de crédito/vales</t>
  </si>
  <si>
    <t>Muestra, conciliación y hallazgos completos</t>
  </si>
  <si>
    <t>MAN-COOR-01; MAN-COOR-01; MAN-DV-01; MAN-CAJ-01; MAN-SYC-01</t>
  </si>
  <si>
    <t>Sección 7.2; páginas 15; MAN-COOR 7.2; MAN-DV 5; MAN-CAJ 7.4-7.6; MAN-SYC DV</t>
  </si>
  <si>
    <t>Subtipo=TAREA_ASIGNABLE; Flujo=FLU-0018 Cobranza y control de cartera; Disparador=Calendario o frecuencia configurada; Condición=Según calendario y frecuencia configurada; Prioridad=P2; Validación documental=VALIDADO_ESTRUCTURALMENTE; Proyecto automatización=AUT-DV-001 · Control documental y financiero de Distribuidoras</t>
  </si>
  <si>
    <t>TAR-0146</t>
  </si>
  <si>
    <t>Auditar caja y movimientos extraordinarios</t>
  </si>
  <si>
    <t>Revisar arqueos, conciliaciones, cancelaciones, devoluciones, notas de crédito y sobres mediante la muestra definida.</t>
  </si>
  <si>
    <t>Hallazgos de caja documentados y controles evaluados.</t>
  </si>
  <si>
    <t>Y arqueos sorpresa durante el mes</t>
  </si>
  <si>
    <t>Informe de auditoría de caja; Ticket, autorización, registro de cancelación y conciliación.</t>
  </si>
  <si>
    <t>Muestra, evidencia, hallazgo y conclusión documentados; Cancelación autorizada, registrada una sola vez y conciliada con documentos y corte.</t>
  </si>
  <si>
    <t>MAN-COOR-01; MAN-COOR-01; MAN-CAJ-01; MAN-SYC-01; MAN-POL-01</t>
  </si>
  <si>
    <t>Sección 7.2; páginas 14-15; MAN-COOR 7.2; MAN-CAJ cierres/descuentos/notas; MAN-SYC conciliaciones; POL-CAJ-04 Cancelaciones</t>
  </si>
  <si>
    <t>TAR-0147</t>
  </si>
  <si>
    <t>Elaborar y archivar el acta administrativa de una sanción</t>
  </si>
  <si>
    <t>Documentar la falta, norma aplicable, medida autorizada, versión del trabajador, responsables y testigos; recabar firmas o asentar la negativa y archivar el acta.</t>
  </si>
  <si>
    <t>Acta administrativa completa y vinculada al expediente y autorización correspondiente.</t>
  </si>
  <si>
    <t>Cumplimiento Laboral y Documental</t>
  </si>
  <si>
    <t>Investigación y disciplina laboral</t>
  </si>
  <si>
    <t>Después de la investigación y antes de cerrar la aplicación de la medida.</t>
  </si>
  <si>
    <t>Acta administrativa con anexos y constancia de entrega o negativa de firma.; Análisis de puesto, justificación, alternativas, comunicación y expediente de inconformidad.</t>
  </si>
  <si>
    <t>Campos mínimos, firmas/testigos, versión del trabajador y autorización completos.; Decisión individual documentada, opciones consideradas, respuesta formal y ausencia de exclusión automática no validada.</t>
  </si>
  <si>
    <t>RIT arts. 81-82; POL-RH-006 Igualdad de Oportunidades y Asignación Justificada de Puestos</t>
  </si>
  <si>
    <t>Subtipo=TAREA_ASIGNABLE; Flujo=FLU-0041 Gobierno documental; Disparador=Evento operativo registrado; Condición=Cuando se active el evento o condición del flujo; Prioridad=P2; Validación documental=VALIDADO_ESTRUCTURALMENTE; Proyecto automatización=AUT-DOC-001 · Gobierno documental y expedientes</t>
  </si>
  <si>
    <t>TAR-0148</t>
  </si>
  <si>
    <t>Investigar una posible falta y realizar audiencia interna</t>
  </si>
  <si>
    <t>Definir el alcance de la investigación, reunir evidencias, escuchar al trabajador y testigos y emitir una conclusión antes de decidir cualquier medida.</t>
  </si>
  <si>
    <t>Expediente objetivo que permita una decisión informada y con derecho de defensa.</t>
  </si>
  <si>
    <t>Cuando se reporte una posible falta administrativa o causal grave.</t>
  </si>
  <si>
    <t>Apertura de investigación, evidencias, entrevistas, descargo y conclusión.; Análisis de puesto, justificación, alternativas, comunicación y expediente de inconformidad.</t>
  </si>
  <si>
    <t>Hechos, pruebas, audiencia y conclusión claramente diferenciados.; Decisión individual documentada, opciones consideradas, respuesta formal y ausencia de exclusión automática no validada.</t>
  </si>
  <si>
    <t>RIT arts. 79-86; POL-RH-006 Igualdad de Oportunidades y Asignación Justificada de Puestos</t>
  </si>
  <si>
    <t>Subtipo=POR_EXCEPCION; Flujo=FLU-0041 Gobierno documental; Disparador=Evento operativo registrado; Condición=Se presenta una condición no conforme que requiere intervención humana; Prioridad=P2; Validación documental=VALIDADO_ESTRUCTURALMENTE; Proyecto automatización=AUT-GEN-001 · Automatización por evaluar</t>
  </si>
  <si>
    <t>TAR-0149</t>
  </si>
  <si>
    <t>Mantener actualizadas las guías visuales y planogramas</t>
  </si>
  <si>
    <t>Sustituir versiones obsoletas y asegurar que el equipo consulte la guía vigente para montajes y cambios.</t>
  </si>
  <si>
    <t>Guías visuales vigentes, accesibles y utilizadas.</t>
  </si>
  <si>
    <t>Ante emisión o cambio de guía</t>
  </si>
  <si>
    <t>Repositorio con versión vigente; Repositorio, versión vigente y registro de difusión.</t>
  </si>
  <si>
    <t>Versión actual identificada y anteriores archivadas; Versión identificada, disponible y comunicada; documentos históricos no se usan para operar.</t>
  </si>
  <si>
    <t>Sección 10.5; 14.3; páginas 23; 29-30; MAN-EXH-01 sección 13 y anexos; GDC-EXH-01 completo</t>
  </si>
  <si>
    <t>Subtipo=TAREA_ASIGNABLE; Flujo=FLU-0011 Exhibición visual; Disparador=Evento operativo registrado; Condición=Cuando se active el evento o condición del flujo; Prioridad=P2; Validación documental=VALIDADO_ESTRUCTURALMENTE; Proyecto automatización=Crear expediente digital, validar soportes obligatorios y alertar documentos faltantes.</t>
  </si>
  <si>
    <t>TAR-0151</t>
  </si>
  <si>
    <t>Difundir y capacitar al equipo en el uso de anexos y manuales</t>
  </si>
  <si>
    <t>Difundir la versión vigente de MAN-INV-01 y capacitar al personal que recibe, captura, etiqueta, acomoda o controla mercancía.; Difundir MAN-EXH-01 como fuente operativa y GDC-EXH-01 como material didáctico, explicando su relación y evitando operar con copias o ejemplos obsoletos.</t>
  </si>
  <si>
    <t>Equipo utiliza guías oficiales en lugar de improvisar soluciones.</t>
  </si>
  <si>
    <t>Ante emisión, cambio o ingreso</t>
  </si>
  <si>
    <t>Registro de difusión o capacitación; Acuse de versión, registro de capacitación y material vigente.; Listado maestro, control de cambios, aprobación, distribución, acuses y archivo histórico.</t>
  </si>
  <si>
    <t>Personal informado y acceso confirmado; Personal informado y acuse o evidencia de difusión vinculada a la versión correcta.; Documento vigente identificado, cambio aprobado, versión distribuida, acuse disponible y copia obsoleta retirada o marcada.</t>
  </si>
  <si>
    <t>MAN-COOR-01; MAN-CAJ-01; MAN-DV-01; MAN-SYC-01; MCL-SC-02; GUI-SC-01; MAN-AUD-01; MAN-INV-01; MAN-EXH-01; GDC-EXH-01; RIT-LOR-01; MAN-POL-01</t>
  </si>
  <si>
    <t>Sección 5.3; 14.3-14.4; páginas 11; 29-30; Secciones de capacitación y anexos; MCL 1, 9.11 y 12; GUI decisiones/pendientes; Programa mensual, preparación, lectura, conciliación, cierre y anexos A-H; MAN-INV-01, secciones 5.1-5.10 y matriz de referencias, según actividad; MAN-EXH-01 sección 13; GDC-EXH-01 completo; RIT arts. 94-96; Cap. 11 Control Documental y de Versiones; Declaración de Conocimiento y Compromiso</t>
  </si>
  <si>
    <t>TAR-0152</t>
  </si>
  <si>
    <t>Mantener manuales y anexos accesibles con control de versiones</t>
  </si>
  <si>
    <t>Mantener accesibles MAN-INV-01, sus formatos y referencias vigentes; archivar versiones anteriores y evitar uso de anexos obsoletos.</t>
  </si>
  <si>
    <t>Repositorio documental ordenado y con una versión vigente identificable.</t>
  </si>
  <si>
    <t>Revisión mensual y ante actualización</t>
  </si>
  <si>
    <t>Índice de documentos y archivo de versiones; Listado maestro, control de cambios, aprobación, distribución, acuses y archivo histórico.</t>
  </si>
  <si>
    <t>Vigente identificada y obsoletas segregadas; Documento vigente disponible, identificado y sin copias contradictorias en uso.; Documento vigente identificado, cambio aprobado, versión distribuida, acuse disponible y copia obsoleta retirada o marcada.</t>
  </si>
  <si>
    <t>MAN-COOR-01; MAN-CAJ-01; MAN-DV-01; MCL-SC-02; GUI-SC-01; MAN-AUD-01; MAN-INV-01; RIT-LOR-01; MAN-POL-01</t>
  </si>
  <si>
    <t>Sección 5.3; 14.3; páginas 11; 29-30; Control documental y anexos; MCL 1, 9.11 y 12; GUI decisiones/pendientes; Programa mensual, preparación, lectura, conciliación, cierre y anexos A-H; MAN-INV-01, secciones 5.1-5.10 y matriz de referencias, según actividad; RIT arts. 94-96; Cap. 11 Control Documental y de Versiones; Declaración de Conocimiento y Compromiso</t>
  </si>
  <si>
    <t>Subtipo=TAREA_ASIGNABLE; Flujo=FLU-0041 Gobierno documental; Disparador=Calendario o frecuencia configurada; Condición=Según calendario y frecuencia configurada; Prioridad=P2; Validación documental=VALIDADO_ESTRUCTURALMENTE; Proyecto automatización=AUT-DOC-001 · Gobierno documental y expedientes</t>
  </si>
  <si>
    <t>CAN:T101</t>
  </si>
  <si>
    <t>TAR-0153</t>
  </si>
  <si>
    <t>Recabar y resguardar acuses de lectura de documentos normativos</t>
  </si>
  <si>
    <t>Entregar o comunicar la versión vigente del manual o reglamento aplicable, orientar al personal, recabar acuse y archivar el original y respaldo con referencia a la versión.</t>
  </si>
  <si>
    <t>Personal incluido con acuse vigente y localizable por documento y versión.</t>
  </si>
  <si>
    <t>Al ingreso, en cada actualización del manual y durante la renovación anual</t>
  </si>
  <si>
    <t>Acuse firmado del documento aplicable y respaldo de archivo.; Listado maestro, control de cambios, aprobación, distribución, acuses y archivo histórico.</t>
  </si>
  <si>
    <t>Nombre, puesto, sucursal, documento, versión, fecha y firma completos.; Documento vigente identificado, cambio aprobado, versión distribuida, acuse disponible y copia obsoleta retirada o marcada.</t>
  </si>
  <si>
    <t>MCL-SC-02; RIT-LOR-01; MAN-POL-01</t>
  </si>
  <si>
    <t>1.3 y 9.11, págs. 2 y 48-51; RIT art. 96; Cap. 11 Control Documental y de Versiones; Declaración de Conocimiento y Compromiso</t>
  </si>
  <si>
    <t>TAR-0155</t>
  </si>
  <si>
    <t>Atender una emergencia médica</t>
  </si>
  <si>
    <t>Brindar apoyo básico sólo si existe capacitación, contactar servicios médicos y familiares, despejar el área y documentar el evento.</t>
  </si>
  <si>
    <t>Persona atendida por servicios competentes y evento registrado.</t>
  </si>
  <si>
    <t>Bitácora, reporte médico o testigos</t>
  </si>
  <si>
    <t>Servicios contactados y acciones registradas; Atención inicial oportuna, traslado o canalización y reporte documentado.</t>
  </si>
  <si>
    <t>Sección 9.3; páginas 20; RIT arts. 66-67</t>
  </si>
  <si>
    <t>Subtipo=POR_EXCEPCION; Flujo=FLU-0042 Incidentes, seguridad y contingencias; Disparador=Incidente, contingencia o falla detectada; Condición=Se detecta una incidencia, falla, riesgo o contingencia; Prioridad=P2; Validación documental=VALIDADO_ESTRUCTURALMENTE; Proyecto automatización=Soporte digital de evidencia, no sustitución del trabajo humano</t>
  </si>
  <si>
    <t>TAR-0156</t>
  </si>
  <si>
    <t>Capacitar al equipo en seguridad y evacuación</t>
  </si>
  <si>
    <t>Explicar roles, rutas, puntos de reunión y conducta ante robos, emergencias médicas, sismos e incendios; realizar práctica cuando corresponda.</t>
  </si>
  <si>
    <t>Equipo conoce su rol y puede responder de forma ordenada.</t>
  </si>
  <si>
    <t>SP-06-02-01</t>
  </si>
  <si>
    <t>Prevención y seguridad</t>
  </si>
  <si>
    <t>Según plan de seguridad</t>
  </si>
  <si>
    <t>Registro de capacitación o simulacro</t>
  </si>
  <si>
    <t>Participantes y roles documentados; Participantes registrados y demostración o evaluación de comprensión realizada.</t>
  </si>
  <si>
    <t>Sección 9.2; 9.5; páginas 19-21; RIT arts. 62, 65-68 y 71-72</t>
  </si>
  <si>
    <t>Subtipo=TAREA_ASIGNABLE; Flujo=FLU-0042 Incidentes, seguridad y contingencias; Disparador=Calendario o frecuencia configurada; Condición=Según calendario y frecuencia configurada; Prioridad=P2; Validación documental=VALIDADO_ESTRUCTURALMENTE; Proyecto automatización=AUT-MNT-001 · Mantenimiento, activos y SLA de incidencias</t>
  </si>
  <si>
    <t>TAR-0157</t>
  </si>
  <si>
    <t>Gestionar una evacuación por sismo o incendio</t>
  </si>
  <si>
    <t>Activar el protocolo, dirigir a personas al punto de reunión, verificar desalojo, contactar autoridades e inspeccionar antes de reanudar.</t>
  </si>
  <si>
    <t>Evacuación completa, ordenada y reingreso sólo con condición segura.</t>
  </si>
  <si>
    <t>Activación en menos de 2 minutos</t>
  </si>
  <si>
    <t>Bitácora y reporte de evacuación</t>
  </si>
  <si>
    <t>Personas contabilizadas y reingreso autorizado</t>
  </si>
  <si>
    <t>Sección 9.3; páginas 20</t>
  </si>
  <si>
    <t>TAR-0159</t>
  </si>
  <si>
    <t>Mantener actualizado el directorio de emergencias</t>
  </si>
  <si>
    <t>Verificar teléfonos y contactos de Protección Civil, bomberos, policía, soporte y seguridad corporativa.</t>
  </si>
  <si>
    <t>Directorio vigente y disponible para respuesta inmediata.</t>
  </si>
  <si>
    <t>Y ante cambios de contacto</t>
  </si>
  <si>
    <t>Directorio fechado</t>
  </si>
  <si>
    <t>Contactos verificados y accesibles</t>
  </si>
  <si>
    <t>Sección 9.2; páginas 19</t>
  </si>
  <si>
    <t>Subtipo=TAREA_ASIGNABLE; Flujo=FLU-0042 Incidentes, seguridad y contingencias;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</si>
  <si>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TAR-0160</t>
  </si>
  <si>
    <t>Realizar inspecciones de seguridad y corregir riesgos</t>
  </si>
  <si>
    <t>Revisar puertas, vitrinas, caja fuerte, accesos, derrames, obstrucciones y cables; corregir o aislar condiciones inseguras.</t>
  </si>
  <si>
    <t>Riesgos físicos detectados y controlados antes de causar un incidente.</t>
  </si>
  <si>
    <t>Apertura y rondas durante la jornada</t>
  </si>
  <si>
    <t>Checklist o ronda de seguridad</t>
  </si>
  <si>
    <t>Riesgo corregido, aislado o escalado; Riesgos identificados corregidos, aislados o escalados antes de continuar la actividad.</t>
  </si>
  <si>
    <t>Sección 9.2; 9.5; páginas 19-21; Sección 6, pág. 9 y sección 9, pág. 11; RIT arts. 51-68</t>
  </si>
  <si>
    <t>TAR-0161</t>
  </si>
  <si>
    <t>Resguardar llaves, controles y accesos restringidos</t>
  </si>
  <si>
    <t>Mantener bajo control las llaves y accesos de bodega, caja fuerte, sistemas y otras áreas restringidas.</t>
  </si>
  <si>
    <t>Accesos críticos protegidos y entregas trazables.</t>
  </si>
  <si>
    <t>Durante toda la jornada</t>
  </si>
  <si>
    <t>Control de llaves o accesos; Responsiva, bitácora de uso, inspección de resguardo y registro de incidente.</t>
  </si>
  <si>
    <t>Acceso entregado sólo a personal autorizado; Bienes y accesos localizables, conciliados y devueltos o con incidencia documentada.; Dispositivo localizado, usuario autorizado, consulta registrada, contraseña protegida y ausencia de conexiones o copias no autorizadas.</t>
  </si>
  <si>
    <t>MAN-COOR-01; RIT-LOR-01; MAN-POL-01</t>
  </si>
  <si>
    <t>Sección 5.4; 9.2; páginas 11; 19; RIT arts. 91-92; POL-EQUIP-001 Uso del e-Reader; POL-SYS-001 Control de Accesos</t>
  </si>
  <si>
    <t>Subtipo=TAREA_ASIGNABLE; Flujo=FLU-0042 Incidentes, seguridad y contingencias; Disparador=Inicio manual autorizado; Condición=Cuando se active el evento o condición del flujo; Prioridad=P2; Validación documental=VALIDADO_ESTRUCTURALMENTE; Proyecto automatización=AUT-DOC-001 · Gobierno documental y expedientes</t>
  </si>
  <si>
    <t>TAR-0162</t>
  </si>
  <si>
    <t>Revisar semanalmente la seguridad y actualizar el plan de emergencias</t>
  </si>
  <si>
    <t>Evaluar condiciones de seguridad, cambios físicos y lecciones aprendidas; actualizar el plan y coordinar mantenimiento preventivo.</t>
  </si>
  <si>
    <t>Plan de emergencias vigente y condiciones críticas atendidas.</t>
  </si>
  <si>
    <t>Según calendario</t>
  </si>
  <si>
    <t>Revisión semanal y versión del plan</t>
  </si>
  <si>
    <t>Cambios relevantes reflejados en el plan; Hallazgos, acuerdos y responsables documentados y comunicados.</t>
  </si>
  <si>
    <t>Sección 9.5; páginas 20-21; RIT arts. 51-53 y 71-72</t>
  </si>
  <si>
    <t>Subtipo=TAREA_ASIGNABLE; Flujo=FLU-0042 Incidentes, seguridad y contingencias; Disparador=Calendario o frecuencia configurada; Condición=Según calendario y frecuencia configurada; Prioridad=P2; Validación documental=VALIDADO_ESTRUCTURALMENTE; Proyecto automatización=Programar mantenimientos, activos, evidencias y alertas; conservar la ejecución física.</t>
  </si>
  <si>
    <t>TAR-0163</t>
  </si>
  <si>
    <t>Verificar cámaras, alarmas, sensores, señalización y botiquín</t>
  </si>
  <si>
    <t>Comprobar que los equipos y elementos de seguridad estén activos, accesibles y con mantenimiento vigente.</t>
  </si>
  <si>
    <t>Sistema de seguridad operativo o falla reportada con contingencia.</t>
  </si>
  <si>
    <t>Apertura y revisión semanal documentada</t>
  </si>
  <si>
    <t>Checklist de equipo de seguridad</t>
  </si>
  <si>
    <t>Cada elemento crítico probado o inspeccionado; Equipos disponibles, inspeccionados y vinculados a entrenamiento o protocolo.</t>
  </si>
  <si>
    <t>Sección 5.4; 9.2; páginas 12; 19; RIT arts. 51-53 y 65-67</t>
  </si>
  <si>
    <t>TAR-0164</t>
  </si>
  <si>
    <t>Registrar y escalar incidencia de caja</t>
  </si>
  <si>
    <t>Clasificar la incidencia, registrar fecha, hora, monto, descripción y medidas en FORM-CAJ-07, asignar folio cuando corresponda y escalar según nivel y autoridad.</t>
  </si>
  <si>
    <t>Incidencia trazable, atendida por el nivel correcto y con acción definida.</t>
  </si>
  <si>
    <t>FORM-CAJ-07 con folio y evidencias</t>
  </si>
  <si>
    <t>Registro completo, escalamiento correcto y responsable de cierre asignado</t>
  </si>
  <si>
    <t>MAN-CAJ-01</t>
  </si>
  <si>
    <t>6.3.4 y 8.9, págs. 31-33 y 58-59</t>
  </si>
  <si>
    <t>Subtipo=POR_EXCEPCION; Flujo=FLU-0017 Operación y conciliación de caja; Disparador=Incidente, contingencia o falla detectada; Condición=Se detecta una incidencia, falla, riesgo o contingencia; Prioridad=P2; Validación documental=VALIDADO_ESTRUCTURALMENTE; Proyecto automatización=AUT-CONC-001 · Conciliación caja-banco y tareas por excepción</t>
  </si>
  <si>
    <t>TAR-0194</t>
  </si>
  <si>
    <t>Revisar el estado y vigencia de los extintores</t>
  </si>
  <si>
    <t>Comprobar indicador, vigencia, accesibilidad y ausencia de daño en los extintores de la sucursal.</t>
  </si>
  <si>
    <t>Extintores disponibles y dentro de condición segura.</t>
  </si>
  <si>
    <t>PENDIENTE_DOCUMENTAR</t>
  </si>
  <si>
    <t>Registro de inspección del extintor</t>
  </si>
  <si>
    <t>Indicador y vigencia conformes; desviación escalada; Equipo vigente, accesible y personal con inducción básica documentada.</t>
  </si>
  <si>
    <t>Sección 5.4; 7.2; 9.2; páginas 12; 15; 19; RIT art. 65</t>
  </si>
  <si>
    <t>FLU-0055</t>
  </si>
  <si>
    <t>Subtipo=LEGACY_ENRIQUECIDA; Flujo=FLU-0055 Seguridad y Continuidad; Disparador=Frecuencia o evento heredado; Condición=None; Prioridad=P2; Validación documental=VALIDACION_FINAL_CONTRA_MANUAL; Proyecto automatización=</t>
  </si>
  <si>
    <t>CAN:T172</t>
  </si>
  <si>
    <t>TAR-0166</t>
  </si>
  <si>
    <t>Ejecutar una revisión de seguridad conforme a protocolo autorizado</t>
  </si>
  <si>
    <t>Realizar una revisión física o electrónica únicamente con personal autorizado, alcance definido, respeto a la privacidad y registro de la actuación y hallazgos.</t>
  </si>
  <si>
    <t>Revisión proporcional, no discriminatoria y trazable.</t>
  </si>
  <si>
    <t>Sólo cuando lo permita el protocolo aprobado y exista finalidad de seguridad documentada.</t>
  </si>
  <si>
    <t>Orden o regla de revisión, bitácora, participantes y hallazgos.</t>
  </si>
  <si>
    <t>Autoridad, alcance, trato, resultado y resguardo documentados.</t>
  </si>
  <si>
    <t>RIT art. 90</t>
  </si>
  <si>
    <t>Subtipo=TAREA_ASIGNABLE; Flujo=FLU-0042 Incidentes, seguridad y contingencias; Disparador=Evento operativo registrado; Condición=Cuando se active el evento o condición del flujo; Prioridad=P2; Validación documental=VALIDADO_ESTRUCTURALMENTE; Proyecto automatización=Controlar autorizaciones, bitácoras y alertas de acceso; conservar revisiones sensibles bajo autoridad humana.</t>
  </si>
  <si>
    <t>TAR-0189</t>
  </si>
  <si>
    <t>FLU-0051</t>
  </si>
  <si>
    <t>Subtipo=LEGACY_ENRIQUECIDA; Flujo=FLU-0051 Equipos Operativos; Disparador=Frecuencia o evento heredado; Condición=None; Prioridad=P2; Validación documental=VALIDACION_FINAL_CONTRA_MANUAL; Proyecto automatización=</t>
  </si>
  <si>
    <t>CAN:T173</t>
  </si>
  <si>
    <t>TAR-0167</t>
  </si>
  <si>
    <t>Coordinar la reposición de herramientas dañadas o faltantes</t>
  </si>
  <si>
    <t>Identificar la herramienta, justificar reposición, solicitar autorización o compra y verificar la entrega.</t>
  </si>
  <si>
    <t>Herramienta crítica repuesta sin interrupción prolongada.</t>
  </si>
  <si>
    <t>Al detectar faltante o daño</t>
  </si>
  <si>
    <t>Solicitud y recepción de reposición</t>
  </si>
  <si>
    <t>Herramienta repuesta y registrada; Reposición o devolución sustentada por registro de entrega y condición del bien.</t>
  </si>
  <si>
    <t>Sección 5.4; páginas 11-12; Secciones 5 y 6, págs. 4-9; RIT art. 91</t>
  </si>
  <si>
    <t>Subtipo=TAREA_ASIGNABLE; Flujo=FLU-0041 Gobierno documental; Disparador=Evento operativo registrado; Condición=Cuando se active el evento o condición del flujo; Prioridad=P2; Validación documental=VALIDADO_ESTRUCTURALMENTE; Proyecto automatización=Programar mantenimientos, activos, evidencias y alertas; conservar la ejecución física.</t>
  </si>
  <si>
    <t>TAR-0169</t>
  </si>
  <si>
    <t>REQUIERE_TRADUCTOR_CALENDARIO_REGLA | ROL:REQUIERE_DEFINICION | EVIDENCIA:MULTIPLE_NO_SOPORTADO_EN_CAMPO_UNICO | CAMPO_RESULTADO_NO_EXISTE_EN_MAESTRA_ACTUAL | CAMPO_CRITERIO_CIERRE_NO_EXISTE_EN_MAESTRA_ACTUAL | CAMPO_ESTADO_INTEGRACION_NO_EXISTE_EN_MAESTRA_ACTUAL</t>
  </si>
  <si>
    <t>Auditar accesos y uso autorizado de sistemas corporativos</t>
  </si>
  <si>
    <t>Revisar usuarios, accesos, movimientos, descargas y alteraciones en sistemas o archivos cuando exista finalidad de control documentada y personal autorizado.</t>
  </si>
  <si>
    <t>Uso tecnológico trazable y anomalías detectadas sin exceder la finalidad autorizada.</t>
  </si>
  <si>
    <t>Gobierno de Información y Accesos</t>
  </si>
  <si>
    <t>Uso autorizado y monitoreo de sistemas</t>
  </si>
  <si>
    <t>Conforme al plan de accesos y cuando se investigue una incidencia documentada.</t>
  </si>
  <si>
    <t>Coordinación Administrativa / Soporte designado</t>
  </si>
  <si>
    <t>Bitácora de auditoría, alcance, autorización, hallazgos y acciones.; Logs, bitácora de acceso, acuses, inventario documental y registro de incidentes/destrucción.; Responsiva, bitácora de uso, inspección de resguardo y registro de incidente.</t>
  </si>
  <si>
    <t>Auditoría autorizada, proporcional, reproducible y con acceso restringido.; Acceso mínimo, usuario individual, canal autorizado, documentos resguardados, consultas externas autorizadas e incidentes reportados.; Dispositivo localizado, usuario autorizado, consulta registrada, contraseña protegida y ausencia de conexiones o copias no autorizadas.</t>
  </si>
  <si>
    <t>RIT arts. 78 y 90; POL-CAJ-06 Confidencialidad y Protección de Datos de Clientes; POL-SYS-001 Control de Accesos; POL-EQUIP-001 Uso del e-Reader; POL-SYS-001 Control de Accesos</t>
  </si>
  <si>
    <t>Subtipo=TAREA_ASIGNABLE; Flujo=FLU-0041 Gobierno documental; Disparador=Calendario o frecuencia configurada; Condición=Según calendario y frecuencia configurada; Prioridad=P2; Validación documental=VALIDADO_ESTRUCTURALMENTE; Proyecto automatización=Controlar autorizaciones, bitácoras y alertas de acceso; conservar revisiones sensibles bajo autoridad humana.</t>
  </si>
  <si>
    <t>REQUIERE_DEFINICION</t>
  </si>
  <si>
    <t>TAR-0170</t>
  </si>
  <si>
    <t>Brindar soporte inicial y verificar permisos en S&amp;C</t>
  </si>
  <si>
    <t>Revisar permisos y operación básica cuando un usuario no pueda completar un proceso; escalar si persiste.</t>
  </si>
  <si>
    <t>Incidencia resuelta o escalada sin alterar controles de acceso.</t>
  </si>
  <si>
    <t>Al recibir la incidencia</t>
  </si>
  <si>
    <t>Registro de soporte</t>
  </si>
  <si>
    <t>Permiso validado y solución documentada</t>
  </si>
  <si>
    <t>MAN-COOR-01; MAN-COOR-01; MAN-SYC-01</t>
  </si>
  <si>
    <t>Sección 5.1; páginas 10-11; MAN-COOR 5.1; MAN-SYC Contraseña/soporte</t>
  </si>
  <si>
    <t>Subtipo=TAREA_ASIGNABLE; Flujo=FLU-0032 Administración de personal; Disparador=Solicitud o necesidad operativa registrada; Condición=Cuando se active el evento o condición del flujo; Prioridad=P2; Validación documental=VALIDADO_ESTRUCTURALMENTE; Proyecto automatización=Implementar flujo de solicitud, autoridad, evidencia y autorización sin sustituir el juicio humano.</t>
  </si>
  <si>
    <t>TAR-0172</t>
  </si>
  <si>
    <t>Resguardar credenciales y accesos de sistemas</t>
  </si>
  <si>
    <t>Evitar uso compartido o no autorizado de claves, revisar perfiles y reportar accesos indebidos.</t>
  </si>
  <si>
    <t>Accesos al sistema controlados y atribuibles a usuarios autorizados.</t>
  </si>
  <si>
    <t>Durante toda la operación</t>
  </si>
  <si>
    <t>Registro de usuarios/perfiles; Logs, bitácora de acceso, acuses, inventario documental y registro de incidentes/destrucción.</t>
  </si>
  <si>
    <t>Cada usuario tiene acceso acorde a su función; Accesos individuales, información sin divulgación y cualquier incidente escalado.; Acceso mínimo, usuario individual, canal autorizado, documentos resguardados, consultas externas autorizadas e incidentes reportados.</t>
  </si>
  <si>
    <t>MAN-COOR-01; MAN-COOR-01; MAN-SYC-01; MAN-CAJ-01; RIT-LOR-01; MAN-POL-01</t>
  </si>
  <si>
    <t>Sección 5.1; 7.4; páginas 10-11; 15; MAN-COOR 5.1; MAN-SYC Contraseña; MAN-CAJ 8.6; RIT arts. 9, 76-78; POL-CAJ-06 Confidencialidad y Protección de Datos de Clientes; POL-SYS-001 Control de Accesos</t>
  </si>
  <si>
    <t>Subtipo=TAREA_ASIGNABLE; Flujo=FLU-0041 Gobierno documental; Disparador=Inicio manual autorizado; Condición=Cuando se active el evento o condición del flujo; Prioridad=P2; Validación documental=VALIDADO_ESTRUCTURALMENTE; Proyecto automatización=AUT-DOC-001 · Gobierno documental y expedientes</t>
  </si>
  <si>
    <t>LEGACY_SOLO</t>
  </si>
  <si>
    <t>SI_CONSERVAR_LEGACY</t>
  </si>
  <si>
    <t>MANTENER_ESTADO_ACTUAL</t>
  </si>
  <si>
    <t>NO_CAMBIAR_MOTOR_ACTUAL</t>
  </si>
  <si>
    <t>LEGACY_SIN_ENLACE_CANONICO_FINAL</t>
  </si>
  <si>
    <t>NO_APLICA_LEGACY_EXISTENTE</t>
  </si>
  <si>
    <t>REVISAR_DESTINO_ANTES_DE_RETIRO_O_FUSION</t>
  </si>
  <si>
    <t>ID_Canonico_Final</t>
  </si>
  <si>
    <t>ID_Canonico_Historico</t>
  </si>
  <si>
    <t>Estado_Enlace</t>
  </si>
  <si>
    <t>Decision_S048</t>
  </si>
  <si>
    <t>Estado_Aprobacion_S048</t>
  </si>
  <si>
    <t>Riesgo_ID_S048</t>
  </si>
  <si>
    <t>ENLAZADO</t>
  </si>
  <si>
    <t>PENDIENTE_S048_ANTERIOR</t>
  </si>
  <si>
    <t>Campo/Regla</t>
  </si>
  <si>
    <t>Definición</t>
  </si>
  <si>
    <t>Indica que el registro debe viajar a la nueva fuente maestra; no significa que el motor lo genere.</t>
  </si>
  <si>
    <t>NO para nuevas tareas canónicas hasta construir/probar adaptador. Legacy mantiene estado actual.</t>
  </si>
  <si>
    <t>Trazabilidad entre final TAR-####, antiguo CAN:T### y el ID operativo actual de S048.</t>
  </si>
  <si>
    <t>Una tarea final enlaza a un solo ID operativo actual.</t>
  </si>
  <si>
    <t>Una tarea final resume o absorbe múltiples IDs operativos actuales; no retirar ninguno sin prueba.</t>
  </si>
  <si>
    <t>Parte de las referencias históricas enlaza a S048 y parte quedó pendiente en el mapeo anterior.</t>
  </si>
  <si>
    <t>Tarea final sin referencia CAN:T###; se trata como nueva respecto al catálogo SGOL actual.</t>
  </si>
  <si>
    <t>Tarea operativa actual que no quedó enlazada al catálogo final; se conserva hasta decisión trazable.</t>
  </si>
  <si>
    <t>GATE 1</t>
  </si>
  <si>
    <t>No sustituir tblTareas, tblTareas_V1_Canonica ni PQ_TareasCanonicas en esta fase.</t>
  </si>
  <si>
    <t>GATE 2</t>
  </si>
  <si>
    <t>No activar PILOTO hasta que el adaptador resuelva activación, frecuencia/evento, roles, evidencia, resultado y criterio de validación.</t>
  </si>
  <si>
    <t>GATE 3</t>
  </si>
  <si>
    <t>DIFERIDA_PREPROD se transporta pero permanece desactivada.</t>
  </si>
  <si>
    <t>GATE 4</t>
  </si>
  <si>
    <t>PLAN/EJEC e históricos no se renumeran ni se reescriben.</t>
  </si>
  <si>
    <t>ID_Maestro</t>
  </si>
  <si>
    <t>ID_Canonico</t>
  </si>
  <si>
    <t>Estado_Enlace_Operativo</t>
  </si>
  <si>
    <t>Transportar_SGOL</t>
  </si>
  <si>
    <t>Activar_Ahora</t>
  </si>
  <si>
    <t>Tipo_Frecuencia_Origen</t>
  </si>
  <si>
    <t>Regla_Frecuencia_Origen</t>
  </si>
  <si>
    <t>Estado_Mapeo_Frecuencia</t>
  </si>
  <si>
    <t>Puesto_Canonico</t>
  </si>
  <si>
    <t>Puesto_SGOL_Propuesto</t>
  </si>
  <si>
    <t>Estado_Mapeo_Rol</t>
  </si>
  <si>
    <t>Estado_Mapeo_Evidencia</t>
  </si>
  <si>
    <t>Motivo_No_Activar</t>
  </si>
  <si>
    <t>PENDIENTE_ADAPTADOR</t>
  </si>
  <si>
    <t>Estado_Integracion</t>
  </si>
  <si>
    <t>IDs_Operativos_Actuales</t>
  </si>
  <si>
    <t>Cantidad_Operativos</t>
  </si>
  <si>
    <t>Evidencia_SGOL_Propuesta</t>
  </si>
  <si>
    <t>Accion_Transicion</t>
  </si>
  <si>
    <t>Bloquea_Activacion</t>
  </si>
  <si>
    <t>NUEVA_CANONICA_PILOTO_INACTIVA</t>
  </si>
  <si>
    <t>FUSION_REQUIERE_CORTE_COORDINADO</t>
  </si>
  <si>
    <t>DEPURAR_TRAZABILIDAD_ANTES_DE_ACTIVAR</t>
  </si>
  <si>
    <t>REEMPLAZO_1_A_1_PILOTO</t>
  </si>
  <si>
    <t>TRANSPORTAR_SIN_ACTIVAR</t>
  </si>
  <si>
    <t>MANTENER_LEGACY_HASTA_RESOLVER</t>
  </si>
  <si>
    <t>Observacion</t>
  </si>
  <si>
    <t>Frecuencia_SGOL_Propuesta</t>
  </si>
  <si>
    <t>Ruta_Motor</t>
  </si>
  <si>
    <t>Regla_Maquina</t>
  </si>
  <si>
    <t>Estado_Router</t>
  </si>
  <si>
    <t>Apta_Activacion</t>
  </si>
  <si>
    <t>Parametro_Requerido</t>
  </si>
  <si>
    <t>Observacion_Tecnica</t>
  </si>
  <si>
    <t>CALENDARIO</t>
  </si>
  <si>
    <t>BLOQUEADA_PARAMETRIZACION_CALENDARIO</t>
  </si>
  <si>
    <t>Ventanas/horas de revision + umbral de desviacion de ventas</t>
  </si>
  <si>
    <t>PROGRAMADA temporal; no hay horarios ni umbral parametrizados.</t>
  </si>
  <si>
    <t>Fecha-hora origen del separado + SLA 24h/plazo autorizado</t>
  </si>
  <si>
    <t>El vencimiento depende de un timestamp de origen; no es calendario fijo simple.</t>
  </si>
  <si>
    <t>CONDICIONES</t>
  </si>
  <si>
    <t>BLOQUEADA_MOTOR_CONDICIONES</t>
  </si>
  <si>
    <t>Evento de controversia + folio/operacion + reclamantes</t>
  </si>
  <si>
    <t>Requiere motor de condiciones/casos; no debe convertirse en recurrencia.</t>
  </si>
  <si>
    <t>EVENTOS</t>
  </si>
  <si>
    <t>BLOQUEADA_MOTOR_EVENTOS</t>
  </si>
  <si>
    <t>Evento garantia autorizada &gt;90 dias + expediente origen</t>
  </si>
  <si>
    <t>Requiere evento autorizado y expediente; no debe programarse por calendario.</t>
  </si>
  <si>
    <t>Evento lista/campana/llegada/rotacion + planograma/lista vigente</t>
  </si>
  <si>
    <t>La regla 'Ante...' es semanticamente de evento; revisar clasificacion antes de activar.</t>
  </si>
  <si>
    <t>Catalogo de servicios + vencimiento por servicio + ventana previa</t>
  </si>
  <si>
    <t>Una tarea canonica agrupa varios servicios con vencimientos distintos; requiere parametros hijos.</t>
  </si>
  <si>
    <t>Evento de recepcion + folio/nota de envio/proveedor</t>
  </si>
  <si>
    <t>Requiere evento de recepcion y contexto del lote.</t>
  </si>
  <si>
    <t>Condicion de irregularidad + recepcion origen + tipo incidencia</t>
  </si>
  <si>
    <t>Requiere condicion derivada de la recepcion; debe conservar vinculo con el caso origen.</t>
  </si>
  <si>
    <t>Tipo_Activacion_Origen</t>
  </si>
  <si>
    <t>Frecuencia_SGOL_Candidata</t>
  </si>
  <si>
    <t>Modelo_Ejecucion_Propuesto</t>
  </si>
  <si>
    <t>Regla_Maquina_Propuesta</t>
  </si>
  <si>
    <t>Parametro_Clave_1</t>
  </si>
  <si>
    <t>Parametro_Clave_2</t>
  </si>
  <si>
    <t>Estado_Traductor</t>
  </si>
  <si>
    <t>Accion_Siguiente</t>
  </si>
  <si>
    <t>Contradiccion_Detectada</t>
  </si>
  <si>
    <t>VENTANAS_INTRADIA</t>
  </si>
  <si>
    <t>Ventanas/horas de revision</t>
  </si>
  <si>
    <t>Umbral de desviacion de ventas</t>
  </si>
  <si>
    <t>BLOQUEADA_PARAMETROS_INTRADIA</t>
  </si>
  <si>
    <t>Definir ventanas y umbral como parametros configurables</t>
  </si>
  <si>
    <t>PROGRAMADA_TEMPORAL: conservar control humano hasta automatizacion confiable.</t>
  </si>
  <si>
    <t>SLA_DESDE_TIMESTAMP_ORIGEN</t>
  </si>
  <si>
    <t>Fecha-hora origen del separado</t>
  </si>
  <si>
    <t>SLA 24h o plazo autorizado</t>
  </si>
  <si>
    <t>BLOQUEADA_ADAPTADOR_SLA</t>
  </si>
  <si>
    <t>Construir adaptador SLA desde evento origen; no usar calendario fijo</t>
  </si>
  <si>
    <t>El vencimiento depende de timestamp y plazo autorizado.</t>
  </si>
  <si>
    <t>NO_APLICA_HASTA_DECISION</t>
  </si>
  <si>
    <t>EVENTO_DISPARADOR</t>
  </si>
  <si>
    <t>Nueva lista/campana/llegada/rotacion autorizada</t>
  </si>
  <si>
    <t>Planograma o lista vigente</t>
  </si>
  <si>
    <t>BLOQUEADA_CONTRADICCION_PROGRAMADA_EVENTO</t>
  </si>
  <si>
    <t>Resolver clasificacion PROGRAMADA vs EVENTO antes de activar</t>
  </si>
  <si>
    <t>La regla inicia con 'Ante...'; el traductor no cambia la decision canonica por si solo.</t>
  </si>
  <si>
    <t>CALENDARIO_PARAMETRICO_HIJOS</t>
  </si>
  <si>
    <t>Catalogo de servicios</t>
  </si>
  <si>
    <t>Vencimiento y ventana previa por servicio</t>
  </si>
  <si>
    <t>BLOQUEADA_PARAMETROS_HIJOS</t>
  </si>
  <si>
    <t>Construir parametros hijos por servicio antes de generar instancias</t>
  </si>
  <si>
    <t>Una sola regla no representa varios servicios con vencimientos distintos.</t>
  </si>
  <si>
    <t>Regla_Disparo</t>
  </si>
  <si>
    <t>Fuente_Disparo_PreProd</t>
  </si>
  <si>
    <t>Campos_Clave</t>
  </si>
  <si>
    <t>ID_Flujo</t>
  </si>
  <si>
    <t>ID_Tarea_Padre</t>
  </si>
  <si>
    <t>Responsable_SGOL_Propuesto</t>
  </si>
  <si>
    <t>Validador_SGOL_Propuesto</t>
  </si>
  <si>
    <t>Estado_Contrato</t>
  </si>
  <si>
    <t>Generar_Tarea_Real</t>
  </si>
  <si>
    <t>Dos o mas colaboradoras reclaman la atribucion de una misma operacion.</t>
  </si>
  <si>
    <t>PREPROD_CASO_CONTROVERSIA</t>
  </si>
  <si>
    <t>Folio_Operacion; Reclamantes; Evidencia</t>
  </si>
  <si>
    <t>Resolucion basada en evidencia, comunicada en privado y sin conflicto frente al cliente.</t>
  </si>
  <si>
    <t>PREPROD_VALIDADO</t>
  </si>
  <si>
    <t>Garantia excepcional autorizada despues de 90 dias.</t>
  </si>
  <si>
    <t>PREPROD_EVENTO_GARANTIA</t>
  </si>
  <si>
    <t>ID_Expediente; Autorizada; Antiguedad_Dias</t>
  </si>
  <si>
    <t>Garantia excepcional cerrada con solucion y trazabilidad.</t>
  </si>
  <si>
    <t>Solucion coincide con autorizacion; producto, costo y documentos conciliados; cliente notificado.</t>
  </si>
  <si>
    <t>Se registra una recepcion de mercancia.</t>
  </si>
  <si>
    <t>PREPROD_EVENTO_RECEPCION</t>
  </si>
  <si>
    <t>ID_Recepcion; Proveedor; Nota_Envio</t>
  </si>
  <si>
    <t>Recepcion coordinada con cantidades y documentos validados.</t>
  </si>
  <si>
    <t>Cantidad, modelo y estado coinciden o diferencia documentada.</t>
  </si>
  <si>
    <t>La recepcion presenta una irregularidad fisica, documental o economica.</t>
  </si>
  <si>
    <t>PREPROD_COND_RECEPCION</t>
  </si>
  <si>
    <t>ID_Recepcion; Tipo_Incidencia; Evidencia</t>
  </si>
  <si>
    <t>Incidencia de recepcion documentada, comunicada y con tratamiento definido antes de incorporar el lote al inventario.</t>
  </si>
  <si>
    <t>La incidencia se reporto antes de la captura y conserva evidencia suficiente para reclamacion o ajuste.</t>
  </si>
  <si>
    <t>ID_Disparo</t>
  </si>
  <si>
    <t>ID_Caso</t>
  </si>
  <si>
    <t>ID_Caso_Padre</t>
  </si>
  <si>
    <t>ID_Disparo_Padre</t>
  </si>
  <si>
    <t>Evento_Cumplido</t>
  </si>
  <si>
    <t>Condicion_Cumplida</t>
  </si>
  <si>
    <t>Datos_Prueba</t>
  </si>
  <si>
    <t>Estado_Disparo</t>
  </si>
  <si>
    <t>Resultado_Simulado</t>
  </si>
  <si>
    <t>DISP-0001</t>
  </si>
  <si>
    <t>OP-TEST-001</t>
  </si>
  <si>
    <t>Reclamantes=2; Folio_Operacion=OP-TEST-001; Evidencia=DISPONIBLE</t>
  </si>
  <si>
    <t>LISTO_PREPROD</t>
  </si>
  <si>
    <t>DISPARA_EN_PREPROD</t>
  </si>
  <si>
    <t>DISP-0002</t>
  </si>
  <si>
    <t>GAR-TEST-001</t>
  </si>
  <si>
    <t>Autorizada=SI; Antiguedad_Dias=120; Expediente=GAR-TEST-001</t>
  </si>
  <si>
    <t>DISP-0003</t>
  </si>
  <si>
    <t>REC-TEST-001</t>
  </si>
  <si>
    <t>Proveedor=PRV-TEST; Nota_Envio=NE-TEST-001; Recepcion=REC-TEST-001</t>
  </si>
  <si>
    <t>DISP-0004</t>
  </si>
  <si>
    <t>Tipo_Incidencia=DIFERENCIA_DOCUMENTAL; Evidencia=DISPONIBLE</t>
  </si>
  <si>
    <t>Cumple_Regla</t>
  </si>
  <si>
    <t>ID_Instancia_Prueba</t>
  </si>
  <si>
    <t>Fecha_Hora_Disparo</t>
  </si>
  <si>
    <t>INST-TAR-0008-0001</t>
  </si>
  <si>
    <t>INST-TAR-0011-0001</t>
  </si>
  <si>
    <t>INST-TAR-0092-0001</t>
  </si>
  <si>
    <t>INST-TAR-0093-0001</t>
  </si>
  <si>
    <t>ID_Instancia</t>
  </si>
  <si>
    <t>Estado_Preprod</t>
  </si>
  <si>
    <t>LISTA_PREPROD</t>
  </si>
  <si>
    <t>Duplicado_Instancia</t>
  </si>
  <si>
    <t>Vinculo_Padre_OK</t>
  </si>
  <si>
    <t>Listo_Para_Motor</t>
  </si>
  <si>
    <t>Condicion de controversia lista para motor</t>
  </si>
  <si>
    <t>Evento de garantia listo para motor</t>
  </si>
  <si>
    <t>Evento de recepcion listo para motor</t>
  </si>
  <si>
    <t>Condicion derivada con vinculo padre validado</t>
  </si>
  <si>
    <t>ID_Plan_Generado</t>
  </si>
  <si>
    <t>ID_Ejec_Generada</t>
  </si>
  <si>
    <t>Resultado_Motor</t>
  </si>
  <si>
    <t>PREPROD</t>
  </si>
  <si>
    <t>BLOQUEADA_PREPROD</t>
  </si>
  <si>
    <t>ID_Parametro</t>
  </si>
  <si>
    <t>Tipo_Regla</t>
  </si>
  <si>
    <t>Parametro</t>
  </si>
  <si>
    <t>Unidad</t>
  </si>
  <si>
    <t>S049-PRM-001</t>
  </si>
  <si>
    <t>VENTANA_INTRADIA</t>
  </si>
  <si>
    <t>Ventana_1</t>
  </si>
  <si>
    <t>Hora</t>
  </si>
  <si>
    <t>S049-PRM-002</t>
  </si>
  <si>
    <t>UMBRAL</t>
  </si>
  <si>
    <t>Umbral</t>
  </si>
  <si>
    <t>S049-PRM-003</t>
  </si>
  <si>
    <t>SLA_TIMESTAMP</t>
  </si>
  <si>
    <t>SLA</t>
  </si>
  <si>
    <t>S049-PRM-004</t>
  </si>
  <si>
    <t>CALENDARIO_HIJO</t>
  </si>
  <si>
    <t>Horas</t>
  </si>
  <si>
    <t>S049-PRM-005</t>
  </si>
  <si>
    <t>TELEFONIA</t>
  </si>
  <si>
    <t>S049-PRM-006</t>
  </si>
  <si>
    <t>AGUA</t>
  </si>
  <si>
    <t>S049-PRM-007</t>
  </si>
  <si>
    <t>ELECTRICIDAD</t>
  </si>
  <si>
    <t>S049-PRM-008</t>
  </si>
  <si>
    <t>INTERNET</t>
  </si>
  <si>
    <t>BLOQUEADA</t>
  </si>
  <si>
    <t>DISP-0005</t>
  </si>
  <si>
    <t>EXH-TEST-001</t>
  </si>
  <si>
    <t>Tipo_Evento=NUEVA_LISTA; Referencia=EXH-TEST-001</t>
  </si>
  <si>
    <t>INST-TAR-0018-0001</t>
  </si>
  <si>
    <t>Evento de nueva lista listo para motor</t>
  </si>
  <si>
    <t>Timestamp_Origen</t>
  </si>
  <si>
    <t>SLA_Horas</t>
  </si>
  <si>
    <t>Fecha_Hora_Vencimiento</t>
  </si>
  <si>
    <t>Estado_SLA</t>
  </si>
  <si>
    <t>Resultado_Prueba</t>
  </si>
  <si>
    <t>INST-TAR-0007-0001</t>
  </si>
  <si>
    <t>Timestamp_Evaluacion</t>
  </si>
  <si>
    <t>ESPERADO_EN_PLAZO</t>
  </si>
  <si>
    <t>INST-TAR-0007-0002</t>
  </si>
  <si>
    <t>ESPERADO_VENCE_AHORA</t>
  </si>
  <si>
    <t>INST-TAR-0007-0003</t>
  </si>
  <si>
    <t>ESPERADO_VENCIDA</t>
  </si>
  <si>
    <t>SLA-0001</t>
  </si>
  <si>
    <t>SLA-TEST-001</t>
  </si>
  <si>
    <t>SLA 24 horas desde timestamp origen</t>
  </si>
  <si>
    <t>SLA_LISTO_PREPROD</t>
  </si>
  <si>
    <t>SGOL S049 - AUDITORIA PREPRODUCCION</t>
  </si>
  <si>
    <t>S049-AUD-001</t>
  </si>
  <si>
    <t>Baseline</t>
  </si>
  <si>
    <t>PRODUCCION</t>
  </si>
  <si>
    <t>S049-AUD-002</t>
  </si>
  <si>
    <t>S049-AUD-003</t>
  </si>
  <si>
    <t>S049-AUD-004</t>
  </si>
  <si>
    <t>S049-AUD-005</t>
  </si>
  <si>
    <t>Fuente coexistencia</t>
  </si>
  <si>
    <t>S049-AUD-006</t>
  </si>
  <si>
    <t>S049-AUD-007</t>
  </si>
  <si>
    <t>S049-AUD-008</t>
  </si>
  <si>
    <t>Duplicados PLAN</t>
  </si>
  <si>
    <t>S049-AUD-009</t>
  </si>
  <si>
    <t>Duplicados EJEC</t>
  </si>
  <si>
    <t>S049-AUD-010</t>
  </si>
  <si>
    <t>Disparadores</t>
  </si>
  <si>
    <t>S049-AUD-011</t>
  </si>
  <si>
    <t>Generacion real bloqueada</t>
  </si>
  <si>
    <t>5 NO</t>
  </si>
  <si>
    <t>S049-AUD-012</t>
  </si>
  <si>
    <t>Gate S049-DEC-001 resuelto.</t>
  </si>
  <si>
    <t>S049-AUD-013</t>
  </si>
  <si>
    <t>PreProd</t>
  </si>
  <si>
    <t>Instancias</t>
  </si>
  <si>
    <t>S049-AUD-014</t>
  </si>
  <si>
    <t>Duplicados instancia</t>
  </si>
  <si>
    <t>S049-AUD-015</t>
  </si>
  <si>
    <t>6 NO</t>
  </si>
  <si>
    <t>S049-AUD-016</t>
  </si>
  <si>
    <t>Padre TAR-0093</t>
  </si>
  <si>
    <t>S049-AUD-017</t>
  </si>
  <si>
    <t>Motor</t>
  </si>
  <si>
    <t>S049-AUD-018</t>
  </si>
  <si>
    <t>S049-AUD-019</t>
  </si>
  <si>
    <t>PLAN generado</t>
  </si>
  <si>
    <t>S049-AUD-020</t>
  </si>
  <si>
    <t>EJEC generada</t>
  </si>
  <si>
    <t>S049-AUD-021</t>
  </si>
  <si>
    <t>Parametros</t>
  </si>
  <si>
    <t>S049-AUD-022</t>
  </si>
  <si>
    <t>TODOS NO</t>
  </si>
  <si>
    <t>S049-AUD-023</t>
  </si>
  <si>
    <t>TAR-0005 bloqueada</t>
  </si>
  <si>
    <t>2 BLOQUEADA</t>
  </si>
  <si>
    <t>S049-AUD-024</t>
  </si>
  <si>
    <t>SLA TAR-0007</t>
  </si>
  <si>
    <t>24 Horas</t>
  </si>
  <si>
    <t>S049-AUD-025</t>
  </si>
  <si>
    <t>Casos limite TAR-0007</t>
  </si>
  <si>
    <t>EN_PLAZO / VENCE_AHORA / VENCIDA</t>
  </si>
  <si>
    <t>S049-AUD-026</t>
  </si>
  <si>
    <t>Instancias TEST en PLAN/EJEC</t>
  </si>
  <si>
    <t>La preproduccion no debe haber contaminado operacion.</t>
  </si>
  <si>
    <t>Acepta Produccion con o sin acento.</t>
  </si>
  <si>
    <t>8 NO</t>
  </si>
  <si>
    <t>SGOL S049 - PRUEBA TRANSACCIONAL CONTROLADA</t>
  </si>
  <si>
    <t>S049-TXN-001</t>
  </si>
  <si>
    <t>Transaccional</t>
  </si>
  <si>
    <t>Baseline PLAN</t>
  </si>
  <si>
    <t>S049-TXN-002</t>
  </si>
  <si>
    <t>Baseline EJEC activa</t>
  </si>
  <si>
    <t>PLAN-S049-TXN-0001</t>
  </si>
  <si>
    <t>INST-TAR-0092-TXN-0001</t>
  </si>
  <si>
    <t>PLAN-S049-TXN-0002</t>
  </si>
  <si>
    <t>INST-TAR-0093-TXN-0001</t>
  </si>
  <si>
    <t>S049-TXN-003</t>
  </si>
  <si>
    <t>PLAN durante prueba</t>
  </si>
  <si>
    <t>S049-TXN-004</t>
  </si>
  <si>
    <t>EJEC durante prueba</t>
  </si>
  <si>
    <t>S049-TXN-005</t>
  </si>
  <si>
    <t>PLAN TAR-0092</t>
  </si>
  <si>
    <t>S049-TXN-006</t>
  </si>
  <si>
    <t>EJEC TAR-0092</t>
  </si>
  <si>
    <t>S049-TXN-007</t>
  </si>
  <si>
    <t>PLAN TAR-0093</t>
  </si>
  <si>
    <t>S049-TXN-008</t>
  </si>
  <si>
    <t>EJEC TAR-0093</t>
  </si>
  <si>
    <t>S049-TXN-009</t>
  </si>
  <si>
    <t>Vinculo PLAN/EJEC 0092</t>
  </si>
  <si>
    <t>S049-TXN-010</t>
  </si>
  <si>
    <t>Vinculo PLAN/EJEC 0093</t>
  </si>
  <si>
    <t>S049-TXN-011</t>
  </si>
  <si>
    <t>Instancia unica 0092</t>
  </si>
  <si>
    <t>S049-TXN-012</t>
  </si>
  <si>
    <t>Instancia unica 0093</t>
  </si>
  <si>
    <t>Ejecucion: 2026-08-20 18:10:35</t>
  </si>
  <si>
    <t>Ejecucion: 2026-08-20 18:10:47</t>
  </si>
  <si>
    <t>S049-TXN-013</t>
  </si>
  <si>
    <t>Rollback PLAN</t>
  </si>
  <si>
    <t>S049-TXN-014</t>
  </si>
  <si>
    <t>Rollback EJEC</t>
  </si>
  <si>
    <t>S049-TXN-015</t>
  </si>
  <si>
    <t>Residuos PLAN</t>
  </si>
  <si>
    <t>S049-TXN-016</t>
  </si>
  <si>
    <t>Residuos EJEC</t>
  </si>
  <si>
    <t>SGOL S049 - AUDITORIA DE COEXISTENCIA Y DUPLICIDAD</t>
  </si>
  <si>
    <t>Ejecucion: 2026-08-20 18:22:30</t>
  </si>
  <si>
    <t>Nombre_Canonico</t>
  </si>
  <si>
    <t>IDs_Bridge_Operativos</t>
  </si>
  <si>
    <t>Detalle_Legacy_Bridge</t>
  </si>
  <si>
    <t>Legacy_Activas_Semana</t>
  </si>
  <si>
    <t>Canonica_Activa_PLAN</t>
  </si>
  <si>
    <t>Usar_Mapeo_Para_Bloqueo</t>
  </si>
  <si>
    <t>Permitir_Activacion_Real</t>
  </si>
  <si>
    <t>Permitir_Retiro_Legacy</t>
  </si>
  <si>
    <t>SIN_ENLACES</t>
  </si>
  <si>
    <t>SIN_MAPEO_BRIDGE</t>
  </si>
  <si>
    <t>Sin equivalencia legacy validada. No retirar legacy ni activar automaticamente.</t>
  </si>
  <si>
    <t>T041=Reporte De Horas Extras [PLAN:1] | T200=Generar Nomina Sem Anterior(Lunes) [PLAN:0] | T251=Generar PreNomina [PLAN:1] | T051=Acomodo Y Orden En Exhibiciones [PLAN:1] | T128=Revisar mi Zona de Exhibicion [PLAN:1] | T183=Evaluar Exhibicon [PLAN:1] | T092=Impresion/Depuracion De Relaciones Dia 8 Y 23 [PLAN:1] | T151=Depuracion De Relaciones Saldadas [PLAN:0] | T123=Rotar Mercancía De Exhibidores [PLAN:0]</t>
  </si>
  <si>
    <t>MAPEO_BRIDGE_NO_VALIDADO</t>
  </si>
  <si>
    <t>El bridge conserva enlaces de trazabilidad/heuristica; no se usan como equivalencia automatica hasta validacion semantica.</t>
  </si>
  <si>
    <t>T006.1=Pago De Telefono [PLAN:0] | T006.2=Pago De Agua [PLAN:0] | T006.3=Pago De Luz [PLAN:0] | T192=Control Y Planeación De Pagos [PLAN:0] | T204.1=Programar Pagos Del Mes En Cash Planner Renta Dpto Alex [PLAN:0] | T204.2=Programar Pagos Del Mes En Cash Planner Honorarios Contador Olga / Jaime [PLAN:0] | T204.3=Programar Pagos Del Mes En Cash Planner SAT Jaime / Olga [PLAN:0] | T204.4=Programar Pagos Del Mes En Cash Planner Isn Olga / Jaime [PLAN:0] | T204.5=Programar Pagos Del Mes En Cash Planner Imss Olga / Jaime [PLAN:0] | T051=Acomodo Y Orden En Exhibiciones [PLAN:1] | T128=Revisar mi Zona de Exhibicion [PLAN:1] | T183=Evaluar Exhibicon [PLAN:1] | T004=Enviar Fotos Lista De Exhibicion [PLAN:0] | T052=Evidencia De Aparadores [PLAN:1] | T193=Saldos En Bancos [PLAN:1] | T207=Solicitar Movs. Bancarios [PLAN:0]</t>
  </si>
  <si>
    <t>T091=Contestar Mensajes  De Whatsapp  Promotoria Y Publicidad [PLAN:6] | T117=Revisión De Mercancía [PLAN:0]</t>
  </si>
  <si>
    <t>Estado_Equivalencia</t>
  </si>
  <si>
    <t>Fuente_Autorizada</t>
  </si>
  <si>
    <t>S049-DUP-001</t>
  </si>
  <si>
    <t>PLAN semana activa</t>
  </si>
  <si>
    <t>S049-DUP-002</t>
  </si>
  <si>
    <t>S049-DUP-003</t>
  </si>
  <si>
    <t>S049-DUP-004</t>
  </si>
  <si>
    <t>S049-DUP-005</t>
  </si>
  <si>
    <t>Canonicas cohorte activas en PLAN</t>
  </si>
  <si>
    <t>Coexistencia</t>
  </si>
  <si>
    <t>S049-DUP-006</t>
  </si>
  <si>
    <t>Disparadores generacion real</t>
  </si>
  <si>
    <t>0 SI</t>
  </si>
  <si>
    <t>Bloqueo</t>
  </si>
  <si>
    <t>S049-DUP-007</t>
  </si>
  <si>
    <t>PreProd generacion real</t>
  </si>
  <si>
    <t>S049-DUP-008</t>
  </si>
  <si>
    <t>Motor generacion real</t>
  </si>
  <si>
    <t>S049-DUP-009</t>
  </si>
  <si>
    <t>Gate equivalencia activacion</t>
  </si>
  <si>
    <t>Ninguna activacion real sin gate.</t>
  </si>
  <si>
    <t>S049-DUP-010</t>
  </si>
  <si>
    <t>Gate retiro legacy</t>
  </si>
  <si>
    <t>Ningun retiro legacy sin equivalencia.</t>
  </si>
  <si>
    <t>S049-DUP-011</t>
  </si>
  <si>
    <t>Mapeo bridge usado automaticamente</t>
  </si>
  <si>
    <t>Evita falsos bloqueos por enlaces heuristicos.</t>
  </si>
  <si>
    <t>S049-DUP-012</t>
  </si>
  <si>
    <t>Residuos prueba transaccional PLAN/EJEC</t>
  </si>
  <si>
    <t>Rollback previo debe permanecer limpio.</t>
  </si>
  <si>
    <t>SGOL S049 - FLUJO PUNTA A PUNTA</t>
  </si>
  <si>
    <t>Ejecucion: 2026-08-20 19:42:33</t>
  </si>
  <si>
    <t>S049-E2E-001</t>
  </si>
  <si>
    <t>PLAN</t>
  </si>
  <si>
    <t>S049-E2E-002</t>
  </si>
  <si>
    <t>EJEC activa</t>
  </si>
  <si>
    <t>S049-E2E-003</t>
  </si>
  <si>
    <t>RPT diario</t>
  </si>
  <si>
    <t>S049-E2E-004</t>
  </si>
  <si>
    <t>Cierre semanal total</t>
  </si>
  <si>
    <t>PRUEBA_S049</t>
  </si>
  <si>
    <t>S049_E2E</t>
  </si>
  <si>
    <t>S049-E2E-005</t>
  </si>
  <si>
    <t>Generacion</t>
  </si>
  <si>
    <t>S049-E2E-006</t>
  </si>
  <si>
    <t>S049-E2E-007</t>
  </si>
  <si>
    <t>Responsable PLAN</t>
  </si>
  <si>
    <t>S049-E2E-008</t>
  </si>
  <si>
    <t>Responsable EJEC</t>
  </si>
  <si>
    <t>S049-E2E-009</t>
  </si>
  <si>
    <t>Ejecucion</t>
  </si>
  <si>
    <t>Estado EN_PROCESO</t>
  </si>
  <si>
    <t>S049-E2E-010</t>
  </si>
  <si>
    <t>Reporte</t>
  </si>
  <si>
    <t>Instancia visible RPT diario</t>
  </si>
  <si>
    <t>S049-E2E://REC-TEST-001</t>
  </si>
  <si>
    <t>S049-E2E-011</t>
  </si>
  <si>
    <t>Conclusion</t>
  </si>
  <si>
    <t>Estado pendiente validacion</t>
  </si>
  <si>
    <t>S049-E2E-012</t>
  </si>
  <si>
    <t>Evidencia entregada</t>
  </si>
  <si>
    <t>S049-E2E-013</t>
  </si>
  <si>
    <t>Tipo evidencia</t>
  </si>
  <si>
    <t>S049-E2E-014</t>
  </si>
  <si>
    <t>Referencia evidencia</t>
  </si>
  <si>
    <t>S049-E2E-015</t>
  </si>
  <si>
    <t>Visible pendientes validacion</t>
  </si>
  <si>
    <t>S049-E2E-016</t>
  </si>
  <si>
    <t>Estado validado</t>
  </si>
  <si>
    <t>S049-E2E-017</t>
  </si>
  <si>
    <t>S049-E2E-018</t>
  </si>
  <si>
    <t>CUMPLIDA</t>
  </si>
  <si>
    <t>S049-E2E-019</t>
  </si>
  <si>
    <t>Sale de pendientes</t>
  </si>
  <si>
    <t>S049-E2E-020</t>
  </si>
  <si>
    <t>Afecta bono sintetico</t>
  </si>
  <si>
    <t>S049-E2E-021</t>
  </si>
  <si>
    <t>Fecha cierre registrada</t>
  </si>
  <si>
    <t>S049-E2E-022</t>
  </si>
  <si>
    <t>Cerrada por</t>
  </si>
  <si>
    <t>S049-E2E-023</t>
  </si>
  <si>
    <t>PLAN bloqueado postcierre</t>
  </si>
  <si>
    <t>S049-E2E-024</t>
  </si>
  <si>
    <t>Gobierno impide modificar</t>
  </si>
  <si>
    <t>S049-E2E-025</t>
  </si>
  <si>
    <t>Cierre semanal durante prueba</t>
  </si>
  <si>
    <t>S049-E2E-026</t>
  </si>
  <si>
    <t>S049-E2E-027</t>
  </si>
  <si>
    <t>EJEC restaurada</t>
  </si>
  <si>
    <t>S049-E2E-028</t>
  </si>
  <si>
    <t>Residuos PLAN/EJEC</t>
  </si>
  <si>
    <t>0/0</t>
  </si>
  <si>
    <t>S049-E2E-029</t>
  </si>
  <si>
    <t>RPT diario restaurado</t>
  </si>
  <si>
    <t>S049-E2E-030</t>
  </si>
  <si>
    <t>Pendientes restaurados</t>
  </si>
  <si>
    <t>S049-E2E-031</t>
  </si>
  <si>
    <t>Cierre semanal restaurado</t>
  </si>
  <si>
    <t>Responsable_Origen</t>
  </si>
  <si>
    <t>Puesto_Requerido</t>
  </si>
  <si>
    <t>Responsable_Resuelto</t>
  </si>
  <si>
    <t>Fuente_Asignacion</t>
  </si>
  <si>
    <t>Supervisor_Resuelto</t>
  </si>
  <si>
    <t>Estado_Validador</t>
  </si>
  <si>
    <t>Candidatos_Activos</t>
  </si>
  <si>
    <t>Puesto_Validador</t>
  </si>
  <si>
    <t>Validadores_Activos</t>
  </si>
  <si>
    <t>Validador_Resuelto</t>
  </si>
  <si>
    <t>Permitir_Generacion_Real</t>
  </si>
  <si>
    <t>UNICO_ACTIVO_PUESTO</t>
  </si>
  <si>
    <t>ASIGNADA_UNICA</t>
  </si>
  <si>
    <t>DAFNE PAULINA RIVERA RODRIGUEZ | DALIA ESQUIVEL DIAZ | VALERIA DELGADO BARRON</t>
  </si>
  <si>
    <t>Activacion real bloqueada hasta gate explicito.</t>
  </si>
  <si>
    <t>VALIDADOR_UNICO</t>
  </si>
  <si>
    <t>Valor_Regla</t>
  </si>
  <si>
    <t>S049-ASG-0007-01</t>
  </si>
  <si>
    <t>ORIGEN_PROCESO</t>
  </si>
  <si>
    <t>RESPONSABLE_EXPEDIENTE_ORIGEN</t>
  </si>
  <si>
    <t>ACTIVA</t>
  </si>
  <si>
    <t>S049-ASG-0018-01</t>
  </si>
  <si>
    <t>ESPECIALIZACION</t>
  </si>
  <si>
    <t>S049-ASG-0026-01</t>
  </si>
  <si>
    <t>ROL_PRIORIDAD</t>
  </si>
  <si>
    <t>S049-ASG-0026-02</t>
  </si>
  <si>
    <t>S049-ASG-0026-03</t>
  </si>
  <si>
    <t>Subcoordinador de Sucursal</t>
  </si>
  <si>
    <t>RESPONSABLE DEL PROCESO ORIGEN</t>
  </si>
  <si>
    <t>ESPERA_ORIGEN_PROCESO</t>
  </si>
  <si>
    <t>Etapa de proceso: no se asigna por recurrencia ni por puesto generico. Hereda responsable del expediente origen.</t>
  </si>
  <si>
    <t>ESPECIALIZACION_EXHIBICION</t>
  </si>
  <si>
    <t>ASIGNADA_ESPECIALIDAD</t>
  </si>
  <si>
    <t>Especializacion EXHIBICION. La tabla de reglas permite agregar futuras especialistas sin cambiar codigo.</t>
  </si>
  <si>
    <t>ROL_PRIORIDAD_1</t>
  </si>
  <si>
    <t>ASIGNADA_PRIORIDAD_ROL</t>
  </si>
  <si>
    <t>Prioridad: Auxiliar Administrativo &gt; Coordinador Administrativo &gt; Subcoordinacion.</t>
  </si>
  <si>
    <t>S049-VAL-0005-01</t>
  </si>
  <si>
    <t>VALIDADOR_ROL</t>
  </si>
  <si>
    <t>S049-VAL-0092-01</t>
  </si>
  <si>
    <t>S049-VAL-0093-01</t>
  </si>
  <si>
    <t>SGOL S049 - AUDITORIA ASIGNACION HIBRIDA V3</t>
  </si>
  <si>
    <t>Anio/Semana: 2026/2 | Ejecucion: 2026-08-21 11:40:03</t>
  </si>
  <si>
    <t>Estado_Gate</t>
  </si>
  <si>
    <t>Permitir_Controlada</t>
  </si>
  <si>
    <t>Permitir_Real</t>
  </si>
  <si>
    <t>S049-GATE-GLOBAL</t>
  </si>
  <si>
    <t>GLOBAL</t>
  </si>
  <si>
    <t>S049-GATE-0008</t>
  </si>
  <si>
    <t>S049-GATE-0011</t>
  </si>
  <si>
    <t>S049-ACT-001</t>
  </si>
  <si>
    <t>S049-ACT-002</t>
  </si>
  <si>
    <t>S049-ACT-003</t>
  </si>
  <si>
    <t>Gate</t>
  </si>
  <si>
    <t>Global real</t>
  </si>
  <si>
    <t>La prueba no habilita casos reales.</t>
  </si>
  <si>
    <t>S049-ACT-004</t>
  </si>
  <si>
    <t>TAR-0008 controlada</t>
  </si>
  <si>
    <t>S049-ACT-005</t>
  </si>
  <si>
    <t>TAR-0011 controlada</t>
  </si>
  <si>
    <t>S049-ACT-006</t>
  </si>
  <si>
    <t>Retiro legacy</t>
  </si>
  <si>
    <t>S049-ACT-007</t>
  </si>
  <si>
    <t>Generadas</t>
  </si>
  <si>
    <t>Mismo nucleo que usara la activacion real.</t>
  </si>
  <si>
    <t>S049-ACT-008</t>
  </si>
  <si>
    <t>Durante prueba</t>
  </si>
  <si>
    <t>S049-ACT-009</t>
  </si>
  <si>
    <t>EJEC</t>
  </si>
  <si>
    <t>S049-ACT-010</t>
  </si>
  <si>
    <t>TAR-0008 unica</t>
  </si>
  <si>
    <t>S049-ACT-011</t>
  </si>
  <si>
    <t>TAR-0011 unica</t>
  </si>
  <si>
    <t>S049-ACT-012</t>
  </si>
  <si>
    <t>S049-ACT-013</t>
  </si>
  <si>
    <t>S049-ACT-014</t>
  </si>
  <si>
    <t>Responsable TAR-0008</t>
  </si>
  <si>
    <t>S049-ACT-015</t>
  </si>
  <si>
    <t>Responsable TAR-0011</t>
  </si>
  <si>
    <t>S049-ACT-016</t>
  </si>
  <si>
    <t>Validador TAR-0008</t>
  </si>
  <si>
    <t>S049-ACT-017</t>
  </si>
  <si>
    <t>Validador TAR-0011</t>
  </si>
  <si>
    <t>S049-ACT-018</t>
  </si>
  <si>
    <t>Bono TAR-0008</t>
  </si>
  <si>
    <t>S049-ACT-019</t>
  </si>
  <si>
    <t>Bono TAR-0011</t>
  </si>
  <si>
    <t>S049-ACT-020</t>
  </si>
  <si>
    <t>S049-ACT-021</t>
  </si>
  <si>
    <t>S049-ACT-022</t>
  </si>
  <si>
    <t>S049-ACT-023</t>
  </si>
  <si>
    <t>Residuos disparadores</t>
  </si>
  <si>
    <t>S049-ACT-024</t>
  </si>
  <si>
    <t>Residuos motor</t>
  </si>
  <si>
    <t>Ventana intradia aprobada por Direccion.</t>
  </si>
  <si>
    <t>S049-PRM-009</t>
  </si>
  <si>
    <t>Ventana_2</t>
  </si>
  <si>
    <t>Umbral aprobado: 90% del avance esperado.</t>
  </si>
  <si>
    <t>S049-PRM-021</t>
  </si>
  <si>
    <t>CIERRE_SIN_ALERTA</t>
  </si>
  <si>
    <t>Resultado_Sin_Alerta</t>
  </si>
  <si>
    <t>REVISION_CONFORME_SIN_ACCION</t>
  </si>
  <si>
    <t>Cierre cuando no se rebasa condicion de alerta.</t>
  </si>
  <si>
    <t>Separado de Cortesia: maximo ordinario 24h desde origen; si requiere mas tiempo se convierte a Apartado formal.</t>
  </si>
  <si>
    <t>S049-PRM-022</t>
  </si>
  <si>
    <t>ACTIVACION_DESDE_PROCESO</t>
  </si>
  <si>
    <t>Origen</t>
  </si>
  <si>
    <t>EXPEDIENTE_SEPARADO</t>
  </si>
  <si>
    <t>Hereda timestamp y responsable del caso origen; no programar como recurrencia.</t>
  </si>
  <si>
    <t>S049-PRM-016</t>
  </si>
  <si>
    <t>NUEVA_LISTA|CAMPANA|LLEGADA_PRODUCTO|ROTACION_AUTORIZADA</t>
  </si>
  <si>
    <t>Evento</t>
  </si>
  <si>
    <t>Clasificacion definitiva EVENTO.</t>
  </si>
  <si>
    <t>S049-PRM-023</t>
  </si>
  <si>
    <t>AUTORIZACION</t>
  </si>
  <si>
    <t>Rotacion_Autorizada_Por</t>
  </si>
  <si>
    <t>COORDINADOR_SUCURSAL</t>
  </si>
  <si>
    <t>Rol</t>
  </si>
  <si>
    <t>Rotacion extraordinaria autorizada por Coordinador de Sucursal.</t>
  </si>
  <si>
    <t>Fuente_Calendario</t>
  </si>
  <si>
    <t>VENCIMIENTO_REAL_RECIBO_FORM_ADM_02</t>
  </si>
  <si>
    <t>No usar dia fijo como regla maestra.</t>
  </si>
  <si>
    <t>VENCIMIENTO_REAL</t>
  </si>
  <si>
    <t>Periodicidad segun recibo/proveedor.</t>
  </si>
  <si>
    <t>Periodicidad segun recibo/proveedor; CFE puede ser bimestral.</t>
  </si>
  <si>
    <t>Gobernado por vencimiento real.</t>
  </si>
  <si>
    <t>S049-PRM-010</t>
  </si>
  <si>
    <t>ANTICIPACION</t>
  </si>
  <si>
    <t>Generar_Antes</t>
  </si>
  <si>
    <t>Dias_Habiles</t>
  </si>
  <si>
    <t>Generar 3 dias habiles antes del vencimiento.</t>
  </si>
  <si>
    <t>S049-PRM-011</t>
  </si>
  <si>
    <t>DIA_INHABIL</t>
  </si>
  <si>
    <t>Ajuste_Vencimiento</t>
  </si>
  <si>
    <t>HABIL_ANTERIOR</t>
  </si>
  <si>
    <t>Si vence en dia inhabil, objetivo de pago = dia habil anterior.</t>
  </si>
  <si>
    <t>S049-PRM-012</t>
  </si>
  <si>
    <t>PERIODICIDAD</t>
  </si>
  <si>
    <t>Periodicidad</t>
  </si>
  <si>
    <t>SEGUN_RECIBO_PROVEEDOR</t>
  </si>
  <si>
    <t>No forzar mensualidad fija.</t>
  </si>
  <si>
    <t>S049-PRM-013</t>
  </si>
  <si>
    <t>SLA_CONDICION</t>
  </si>
  <si>
    <t>Desde deteccion formal de controversia.</t>
  </si>
  <si>
    <t>S049-PRM-024</t>
  </si>
  <si>
    <t>INICIO_SLA</t>
  </si>
  <si>
    <t>DETECCION_FORMAL_CONTROVERSIA</t>
  </si>
  <si>
    <t>Resolver antes del cierre definitivo de atribucion de venta.</t>
  </si>
  <si>
    <t>S049-PRM-014</t>
  </si>
  <si>
    <t>SLA_POST_AUTORIZACION</t>
  </si>
  <si>
    <t>SLA posterior a autorizacion excepcional.</t>
  </si>
  <si>
    <t>S049-PRM-015</t>
  </si>
  <si>
    <t>EVALUACION_PREVIA</t>
  </si>
  <si>
    <t>Horizonte_Previo</t>
  </si>
  <si>
    <t>Las 72h corresponden a evaluacion tecnica previa; no al SLA de TAR-0011.</t>
  </si>
  <si>
    <t>S049-PRM-017</t>
  </si>
  <si>
    <t>ID_CASO</t>
  </si>
  <si>
    <t>ID_Recepcion</t>
  </si>
  <si>
    <t>OBLIGATORIO_UNICO</t>
  </si>
  <si>
    <t>Contrato</t>
  </si>
  <si>
    <t>Crear ID_Recepcion unico al registrar cada recepcion.</t>
  </si>
  <si>
    <t>S049-PRM-018</t>
  </si>
  <si>
    <t>TIMESTAMP_ORIGEN</t>
  </si>
  <si>
    <t>INICIO_EFECTIVO_RECEPCION</t>
  </si>
  <si>
    <t>Timestamp del inicio efectivo de la recepcion.</t>
  </si>
  <si>
    <t>S049-PRM-019</t>
  </si>
  <si>
    <t>KPI</t>
  </si>
  <si>
    <t>Recepcion_Objetivo</t>
  </si>
  <si>
    <t>45 minutos es KPI, no SLA contractual.</t>
  </si>
  <si>
    <t>S049-PRM-020</t>
  </si>
  <si>
    <t>PADRE</t>
  </si>
  <si>
    <t>Tarea_Padre</t>
  </si>
  <si>
    <t>TAR-0093 conserva TAR-0092 como padre.</t>
  </si>
  <si>
    <t>S049-PRM-025</t>
  </si>
  <si>
    <t>HIJO_IRREGULARIDAD</t>
  </si>
  <si>
    <t>Granularidad</t>
  </si>
  <si>
    <t>UN_CASO_HIJO_POR_RECEPCION</t>
  </si>
  <si>
    <t>Lista de irregularidades; crear hijo adicional si requiere responsable/reclamacion independiente.</t>
  </si>
  <si>
    <t>S049-PRM-026</t>
  </si>
  <si>
    <t>HERENCIA</t>
  </si>
  <si>
    <t>Campos_Heredados</t>
  </si>
  <si>
    <t>PROVEEDOR|NOTA_ENVIO|SUCURSAL|TIMESTAMP|RESPONSABLE|EVIDENCIA_BASE</t>
  </si>
  <si>
    <t>Campos heredados de TAR-0092.</t>
  </si>
  <si>
    <t>SGOL S049 - CIERRE DOCUMENTAL COHORTE 8</t>
  </si>
  <si>
    <t>Estado_Documental</t>
  </si>
  <si>
    <t>Gate_Pendiente</t>
  </si>
  <si>
    <t>Regla_Cerrada</t>
  </si>
  <si>
    <t>Activacion_Real</t>
  </si>
  <si>
    <t>Retiro_Legacy</t>
  </si>
  <si>
    <t>APTA_ACTIVACION_CONTROLADA</t>
  </si>
  <si>
    <t>NINGUNO_DOCUMENTAL</t>
  </si>
  <si>
    <t>PROGRAMADA_PARAMETRICA</t>
  </si>
  <si>
    <t>12:00 / 17:00; umbral 90%</t>
  </si>
  <si>
    <t>CONDICIONADA_A_GATE_TECNICO</t>
  </si>
  <si>
    <t>Sin alerta: REVISION_CONFORME_SIN_ACCION.</t>
  </si>
  <si>
    <t>DESDE_PROCESO_SLA</t>
  </si>
  <si>
    <t>24h desde expediente de Separado; &gt;24h Apartado formal</t>
  </si>
  <si>
    <t>CONDICIONADA_A_CASO_ORIGEN</t>
  </si>
  <si>
    <t>No programar por recurrencia.</t>
  </si>
  <si>
    <t>SLA 30 min desde deteccion formal</t>
  </si>
  <si>
    <t>Valida Direccion.</t>
  </si>
  <si>
    <t>7 dias habiles post-autorizacion; 72h solo evaluacion previa</t>
  </si>
  <si>
    <t>Especializacion exhibicion; Mariana prioridad actual.</t>
  </si>
  <si>
    <t>CALENDARIO_VENCIMIENTO</t>
  </si>
  <si>
    <t>3 dias habiles antes de vencimiento real</t>
  </si>
  <si>
    <t>Dia inhabil -&gt; habil anterior; periodicidad por recibo/proveedor.</t>
  </si>
  <si>
    <t>ID_Recepcion unico + timestamp inicio; 45 min KPI</t>
  </si>
  <si>
    <t>Caso padre de recepcion.</t>
  </si>
  <si>
    <t>CONDICIONAL_PADRE</t>
  </si>
  <si>
    <t>Hijo de TAR-0092; hereda datos base</t>
  </si>
  <si>
    <t>Hijo adicional si irregularidad exige responsable/reclamacion independiente.</t>
  </si>
  <si>
    <t>S049-DOC-001</t>
  </si>
  <si>
    <t>Cohorte documentada</t>
  </si>
  <si>
    <t>S049-DOC-002</t>
  </si>
  <si>
    <t>Gates documentales pendientes</t>
  </si>
  <si>
    <t>S049-DOC-003</t>
  </si>
  <si>
    <t>TAR-0005 ventana 12:00</t>
  </si>
  <si>
    <t>S049-DOC-004</t>
  </si>
  <si>
    <t>TAR-0005 ventana 17:00</t>
  </si>
  <si>
    <t>S049-DOC-005</t>
  </si>
  <si>
    <t>TAR-0005 umbral</t>
  </si>
  <si>
    <t>90 Porcentaje</t>
  </si>
  <si>
    <t>S049-DOC-006</t>
  </si>
  <si>
    <t>TAR-0008 SLA</t>
  </si>
  <si>
    <t>30 Minutos</t>
  </si>
  <si>
    <t>S049-DOC-007</t>
  </si>
  <si>
    <t>TAR-0011 SLA</t>
  </si>
  <si>
    <t>7 Dias_Habiles</t>
  </si>
  <si>
    <t>S049-DOC-008</t>
  </si>
  <si>
    <t>TAR-0026 anticipacion</t>
  </si>
  <si>
    <t>3 Dias_Habiles</t>
  </si>
  <si>
    <t>S049-DOC-009</t>
  </si>
  <si>
    <t>TAR-0092 KPI</t>
  </si>
  <si>
    <t>45 Minutos KPI</t>
  </si>
  <si>
    <t>45 Minutos</t>
  </si>
  <si>
    <t>No tratar como SLA.</t>
  </si>
  <si>
    <t>S049-DOC-010</t>
  </si>
  <si>
    <t>Retiro legacy cohorte</t>
  </si>
  <si>
    <t>S049-DOC-011</t>
  </si>
  <si>
    <t>PLAN preservado</t>
  </si>
  <si>
    <t>No se genero trabajo real.</t>
  </si>
  <si>
    <t>S049-DOC-012</t>
  </si>
  <si>
    <t>EJEC semana activa preservada</t>
  </si>
  <si>
    <t>Decisiones D-01 a D-07 cerradas: 2026-08-21 14:04:48</t>
  </si>
  <si>
    <t>S049-GATE-0005</t>
  </si>
  <si>
    <t>S049-GATE-0007</t>
  </si>
  <si>
    <t>S049-GATE-0018</t>
  </si>
  <si>
    <t>S049-GATE-0026</t>
  </si>
  <si>
    <t>S049-GATE-0092</t>
  </si>
  <si>
    <t>S049-GATE-0093</t>
  </si>
  <si>
    <t>Estado_Medicion</t>
  </si>
  <si>
    <t>Duracion_Real_Min</t>
  </si>
  <si>
    <t>Volumen_Real</t>
  </si>
  <si>
    <t>Retrabajo_Min</t>
  </si>
  <si>
    <t>PENDIENTE_DATOS_REALES</t>
  </si>
  <si>
    <t>Capturar duracion, volumen, incidencias y retrabajo durante operacion real.</t>
  </si>
  <si>
    <t>SGOL S049 - BATERIA TECNICA FINAL COHORTE 8</t>
  </si>
  <si>
    <t>Ejecucion: 2026-08-21 14:17:55</t>
  </si>
  <si>
    <t>S049-B8-001</t>
  </si>
  <si>
    <t>CFG-012 Produccion</t>
  </si>
  <si>
    <t>S049-B8-002</t>
  </si>
  <si>
    <t>No ejecuta balanceador.</t>
  </si>
  <si>
    <t>S049-B8-003</t>
  </si>
  <si>
    <t>S049-B8-004</t>
  </si>
  <si>
    <t>S049-B8-005</t>
  </si>
  <si>
    <t>Documental</t>
  </si>
  <si>
    <t>Cohorte cerrada</t>
  </si>
  <si>
    <t>S049-B8-006</t>
  </si>
  <si>
    <t>Gates documentales</t>
  </si>
  <si>
    <t>S049-B8-007</t>
  </si>
  <si>
    <t>Cohorte evaluada</t>
  </si>
  <si>
    <t>S049-B8-008</t>
  </si>
  <si>
    <t>Validadores resueltos</t>
  </si>
  <si>
    <t>S049-B8-009</t>
  </si>
  <si>
    <t>Pendientes manuales</t>
  </si>
  <si>
    <t>TAR-0007 espera origen de proceso, no asignacion manual.</t>
  </si>
  <si>
    <t>S049-B8-010</t>
  </si>
  <si>
    <t>Gates de tarea</t>
  </si>
  <si>
    <t>S049-B8-011</t>
  </si>
  <si>
    <t>Controlada autorizada</t>
  </si>
  <si>
    <t>8 SI</t>
  </si>
  <si>
    <t>S049-B8-012</t>
  </si>
  <si>
    <t>Activacion real</t>
  </si>
  <si>
    <t>Se mantiene bloqueada durante bateria final.</t>
  </si>
  <si>
    <t>S049-B8-013</t>
  </si>
  <si>
    <t>S049-B8-014</t>
  </si>
  <si>
    <t>S049-B8-015</t>
  </si>
  <si>
    <t>S049-B8-016</t>
  </si>
  <si>
    <t>S049-B8-017</t>
  </si>
  <si>
    <t>TAR-0007 SLA</t>
  </si>
  <si>
    <t>Desde proceso origen.</t>
  </si>
  <si>
    <t>S049-B8-018</t>
  </si>
  <si>
    <t>Minutos desde deteccion formal.</t>
  </si>
  <si>
    <t>S049-B8-019</t>
  </si>
  <si>
    <t>Dias habiles post-autorizacion.</t>
  </si>
  <si>
    <t>S049-B8-020</t>
  </si>
  <si>
    <t>TAR-0018 EVENTO</t>
  </si>
  <si>
    <t>4 DISPARADORES</t>
  </si>
  <si>
    <t>S049-B8-021</t>
  </si>
  <si>
    <t>Dias habiles antes de vencimiento real.</t>
  </si>
  <si>
    <t>S049-B8-022</t>
  </si>
  <si>
    <t>KPI, no SLA.</t>
  </si>
  <si>
    <t>S049-B8-023</t>
  </si>
  <si>
    <t>TAR-0093 padre</t>
  </si>
  <si>
    <t>S049-B8-024</t>
  </si>
  <si>
    <t>Generadas sinteticas</t>
  </si>
  <si>
    <t>S049-B8-025</t>
  </si>
  <si>
    <t>Durante bateria</t>
  </si>
  <si>
    <t>S049-B8-026</t>
  </si>
  <si>
    <t>S049-B8-027</t>
  </si>
  <si>
    <t>PLAN sinteticos</t>
  </si>
  <si>
    <t>S049-B8-028</t>
  </si>
  <si>
    <t>EJEC sinteticos</t>
  </si>
  <si>
    <t>S049-B8-029</t>
  </si>
  <si>
    <t>Instancias PLAN unicas</t>
  </si>
  <si>
    <t>S049-B8-030</t>
  </si>
  <si>
    <t>Instancias EJEC unicas</t>
  </si>
  <si>
    <t>S049-B8-031</t>
  </si>
  <si>
    <t>Responsables en PLAN</t>
  </si>
  <si>
    <t>S049-B8-032</t>
  </si>
  <si>
    <t>Validadores en EJEC</t>
  </si>
  <si>
    <t>S049-B8-033</t>
  </si>
  <si>
    <t>Padre/Hijo</t>
  </si>
  <si>
    <t>TAR-0093 conserva TAR-0092</t>
  </si>
  <si>
    <t>S049-B8-034</t>
  </si>
  <si>
    <t>S049-B8-035</t>
  </si>
  <si>
    <t>S049-B8-036</t>
  </si>
  <si>
    <t>S049-B8-037</t>
  </si>
  <si>
    <t>S049-B8-038</t>
  </si>
  <si>
    <t>Real y retiro siguen bloqueados</t>
  </si>
  <si>
    <t>S049-B8-039</t>
  </si>
  <si>
    <t>Medicion</t>
  </si>
  <si>
    <t>Cohorte instrumentada</t>
  </si>
  <si>
    <t>S049-B8-040</t>
  </si>
  <si>
    <t>Pendiente datos reales</t>
  </si>
  <si>
    <t>La estructura queda lista; duracion/carga real se captura en operacion.</t>
  </si>
  <si>
    <t>Contexto_Operacion</t>
  </si>
  <si>
    <t>Tipo_Evento</t>
  </si>
  <si>
    <t>Fecha_Vencimiento</t>
  </si>
  <si>
    <t>Tipo_Guarda</t>
  </si>
  <si>
    <t>Clave_Contexto</t>
  </si>
  <si>
    <t>ID_Legacy</t>
  </si>
  <si>
    <t>SIN_LEGACY</t>
  </si>
  <si>
    <t>Sin legacy equivalente documentada.</t>
  </si>
  <si>
    <t>Etapa desde proceso; sin legacy equivalente directa.</t>
  </si>
  <si>
    <t>EVENTO_LEGACY</t>
  </si>
  <si>
    <t>ROTACION_AUTORIZADA</t>
  </si>
  <si>
    <t>Bloquear solo si T123 ya existe el mismo dia. Nueva lista/campana/llegada siguen habilitadas.</t>
  </si>
  <si>
    <t>SERVICIO_LEGACY</t>
  </si>
  <si>
    <t>Bloquear hijo telefono si legacy existe el mismo dia.</t>
  </si>
  <si>
    <t>Bloquear hijo agua si legacy existe el mismo dia.</t>
  </si>
  <si>
    <t>Bloquear hijo electricidad si legacy existe el mismo dia. Internet queda libre.</t>
  </si>
  <si>
    <t>RECEPCION_LEGACY</t>
  </si>
  <si>
    <t>RECEPCION</t>
  </si>
  <si>
    <t>Bloquear si T117 existe el mismo dia; T165 no es equivalente directo.</t>
  </si>
  <si>
    <t>Bloquear si T117 existe el mismo dia; conserva TAR-0092 como padre.</t>
  </si>
  <si>
    <t>S049_COHORTE8_GUARDA_COEXISTENCIA</t>
  </si>
  <si>
    <t>SIN_LEGACY_EQUIVALENTE_ACTIVABLE</t>
  </si>
  <si>
    <t>Activacion real permitida; no existe legacy equivalente documentada. Retiro legacy NO.</t>
  </si>
  <si>
    <t>COEXISTENCIA_GUARDADA_T123</t>
  </si>
  <si>
    <t>Activacion real con guarda por evento. ROTACION_AUTORIZADA se bloquea si T123 ya existe el mismo dia. Retiro legacy NO.</t>
  </si>
  <si>
    <t>COEXISTENCIA_GUARDADA_SERVICIOS</t>
  </si>
  <si>
    <t>Activacion real por servicio. Telefono/agua/electricidad se bloquean si su legacy existe el mismo dia; internet queda libre. Retiro legacy NO.</t>
  </si>
  <si>
    <t>COEXISTENCIA_GUARDADA_T117</t>
  </si>
  <si>
    <t>Activacion real permitida con guarda T117 por fecha. T165 no es equivalente directo. Retiro legacy NO.</t>
  </si>
  <si>
    <t>S049-FIN-001</t>
  </si>
  <si>
    <t>S049-FIN-002</t>
  </si>
  <si>
    <t>S049-FIN-003</t>
  </si>
  <si>
    <t>S049-FIN-004</t>
  </si>
  <si>
    <t>S049-FIN-005</t>
  </si>
  <si>
    <t>Pruebas</t>
  </si>
  <si>
    <t>Bateria cohorte</t>
  </si>
  <si>
    <t>S049-FIN-006</t>
  </si>
  <si>
    <t>Cohorte sin bloqueos</t>
  </si>
  <si>
    <t>S049-FIN-007</t>
  </si>
  <si>
    <t>S049-FIN-008</t>
  </si>
  <si>
    <t>Validadores</t>
  </si>
  <si>
    <t>S049-FIN-009</t>
  </si>
  <si>
    <t>Tareas controladas</t>
  </si>
  <si>
    <t>S049-FIN-010</t>
  </si>
  <si>
    <t>Activacion real antes de liberar</t>
  </si>
  <si>
    <t>S049-FIN-011</t>
  </si>
  <si>
    <t>Legacy</t>
  </si>
  <si>
    <t>S049-FIN-012</t>
  </si>
  <si>
    <t>Guardas activas</t>
  </si>
  <si>
    <t>8 tareas</t>
  </si>
  <si>
    <t>S049-FIN-013</t>
  </si>
  <si>
    <t>Equivalencia</t>
  </si>
  <si>
    <t>Activables sin retiro</t>
  </si>
  <si>
    <t>S049-FIN-014</t>
  </si>
  <si>
    <t>Residuos PLAN B8</t>
  </si>
  <si>
    <t>S049-FIN-015</t>
  </si>
  <si>
    <t>Residuos EJEC B8</t>
  </si>
  <si>
    <t>S049-FIN-016</t>
  </si>
  <si>
    <t>Columnas estructuradas</t>
  </si>
  <si>
    <t>ACTIVACION_REAL_COHORTE8</t>
  </si>
  <si>
    <t>Direccion autorizo activacion real de la cohorte 8 con guardas de coexistencia.</t>
  </si>
  <si>
    <t>ACTIVA_REAL_GUARDADA</t>
  </si>
  <si>
    <t>Activacion real autorizada; retiro legacy NO; guarda de coexistencia obligatoria.</t>
  </si>
  <si>
    <t>Estado_Control</t>
  </si>
  <si>
    <t>Accion_Solicitada</t>
  </si>
  <si>
    <t>Tipo_Responsable</t>
  </si>
  <si>
    <t>IDs_Legacy</t>
  </si>
  <si>
    <t>Fuente_Origen</t>
  </si>
  <si>
    <t>Fecha_Ultimo_Cambio</t>
  </si>
  <si>
    <t>Motivo_Cambio</t>
  </si>
  <si>
    <t>PUENTE_MAESTRO</t>
  </si>
  <si>
    <t>ALTA_MAESTRA_S050</t>
  </si>
  <si>
    <t>LEGACY</t>
  </si>
  <si>
    <t>LEGACY_PENDIENTE</t>
  </si>
  <si>
    <t>Tarea_Legacy</t>
  </si>
  <si>
    <t>Clasificacion</t>
  </si>
  <si>
    <t>Destino_Canonico</t>
  </si>
  <si>
    <t>Confianza</t>
  </si>
  <si>
    <t>Motivo_Tecnico</t>
  </si>
  <si>
    <t>Estado_Resolucion</t>
  </si>
  <si>
    <t>NUEVA_CANONICA</t>
  </si>
  <si>
    <t>TAR-0195</t>
  </si>
  <si>
    <t>CONVERTIR_A_CANONICA</t>
  </si>
  <si>
    <t>ALTA</t>
  </si>
  <si>
    <t>Control de apartados fisicos vs sistema y seguimiento de vencimientos no esta cubierto de forma completa por TAR-0007 ni TAR-0002.</t>
  </si>
  <si>
    <t>RESUELTA_CLASIFICADA</t>
  </si>
  <si>
    <t>LEGACY_RESUELTA_CLASIFICADA</t>
  </si>
  <si>
    <t>RESOLUCION_S050_DEFINIDA</t>
  </si>
  <si>
    <t>RESOLUCION_LEGACY_S050</t>
  </si>
  <si>
    <t>Legacy conservada hasta resolver equivalencia canonica. | S050: NUEVA_CANONICA -&gt; TAR-0195; Control de apartados fisicos vs sistema y seguimiento de vencimientos no esta cubierto de forma completa por TAR-0007 ni TAR-0002.</t>
  </si>
  <si>
    <t>TAR-0196</t>
  </si>
  <si>
    <t>Reporte semanal de activaciones de credito directo y distribuidoras conserva una obligacion operativa propia.</t>
  </si>
  <si>
    <t>Legacy conservada hasta resolver equivalencia canonica. | S050: NUEVA_CANONICA -&gt; TAR-0196; Reporte semanal de activaciones de credito directo y distribuidoras conserva una obligacion operativa propia.</t>
  </si>
  <si>
    <t>TAR-0197</t>
  </si>
  <si>
    <t>Solicitud semanal de comision por articulos de promocion no equivale a descuento en venta ni a bono de tareas.</t>
  </si>
  <si>
    <t>Legacy conservada hasta resolver equivalencia canonica. | S050: NUEVA_CANONICA -&gt; TAR-0197; Solicitud semanal de comision por articulos de promocion no equivale a descuento en venta ni a bono de tareas.</t>
  </si>
  <si>
    <t>FUSION_NUEVA_CANONICA</t>
  </si>
  <si>
    <t>TAR-0198</t>
  </si>
  <si>
    <t>FUSIONAR</t>
  </si>
  <si>
    <t>Mismo control documental que T176 y T223: captura, revision y consecutivo de notas generales.</t>
  </si>
  <si>
    <t>Legacy conservada hasta resolver equivalencia canonica. | S050: FUSION_NUEVA_CANONICA -&gt; TAR-0198; Mismo control documental que T176 y T223: captura, revision y consecutivo de notas generales.</t>
  </si>
  <si>
    <t>TAR-0199</t>
  </si>
  <si>
    <t>Supervision diaria de WhatsApp y redes sociales no esta cubierta por la tarea de tienda en linea condicionada.</t>
  </si>
  <si>
    <t>Legacy conservada hasta resolver equivalencia canonica. | S050: NUEVA_CANONICA -&gt; TAR-0199; Supervision diaria de WhatsApp y redes sociales no esta cubierta por la tarea de tienda en linea condicionada.</t>
  </si>
  <si>
    <t>TAR-0200</t>
  </si>
  <si>
    <t>Cierre fisico de tienda y activacion de seguridad forman un solo checklist de cierre junto con T111.</t>
  </si>
  <si>
    <t>Legacy conservada hasta resolver equivalencia canonica. | S050: FUSION_NUEVA_CANONICA -&gt; TAR-0200; Cierre fisico de tienda y activacion de seguridad forman un solo checklist de cierre junto con T111.</t>
  </si>
  <si>
    <t>Activar alarma es un componente del cierre operativo y de seguridad de la sucursal.</t>
  </si>
  <si>
    <t>Legacy conservada hasta resolver equivalencia canonica. | S050: FUSION_NUEVA_CANONICA -&gt; TAR-0200; Activar alarma es un componente del cierre operativo y de seguridad de la sucursal.</t>
  </si>
  <si>
    <t>TAR-0201</t>
  </si>
  <si>
    <t>MEDIA_ALTA</t>
  </si>
  <si>
    <t>Riego de arboles tiene frecuencia propia y no queda explicitamente cubierto por limpieza general.</t>
  </si>
  <si>
    <t>Legacy conservada hasta resolver equivalencia canonica. | S050: NUEVA_CANONICA -&gt; TAR-0201; Riego de arboles tiene frecuencia propia y no queda explicitamente cubierto por limpieza general.</t>
  </si>
  <si>
    <t>Mismo control documental que T068 y T223: captura, revision y consecutivo de notas generales.</t>
  </si>
  <si>
    <t>Legacy conservada hasta resolver equivalencia canonica. | S050: FUSION_NUEVA_CANONICA -&gt; TAR-0198; Mismo control documental que T068 y T223: captura, revision y consecutivo de notas generales.</t>
  </si>
  <si>
    <t>MIGRAR_A_KPI</t>
  </si>
  <si>
    <t>CONVERTIR_META_A_KPI</t>
  </si>
  <si>
    <t>Dos activaciones por semana es una meta de resultado, no un paso operativo independiente; se vincula al proceso de credito directo.</t>
  </si>
  <si>
    <t>Legacy conservada hasta resolver equivalencia canonica. | S050: MIGRAR_A_KPI -&gt; TAR-0042; Dos activaciones por semana es una meta de resultado, no un paso operativo independiente; se vincula al proceso de credito directo.</t>
  </si>
  <si>
    <t>FUSION_CANONICA_EXISTENTE</t>
  </si>
  <si>
    <t>ABSORBER_EN_CANONICA</t>
  </si>
  <si>
    <t>Solicitar facturas faltantes derivadas de movimientos bancarios es tratamiento de diferencias de conciliacion documental.</t>
  </si>
  <si>
    <t>Legacy conservada hasta resolver equivalencia canonica. | S050: FUSION_CANONICA_EXISTENTE -&gt; TAR-0183; Solicitar facturas faltantes derivadas de movimientos bancarios es tratamiento de diferencias de conciliacion documental.</t>
  </si>
  <si>
    <t>Preparar notas, separar copias, verificar totales y enviar al contador forma parte de preparar y entregar papeleria al contador.</t>
  </si>
  <si>
    <t>Legacy conservada hasta resolver equivalencia canonica. | S050: FUSION_CANONICA_EXISTENTE -&gt; TAR-0184; Preparar notas, separar copias, verificar totales y enviar al contador forma parte de preparar y entregar papeleria al contador.</t>
  </si>
  <si>
    <t>Desglosar notas de venta de depositos corresponde a la conciliacion de documentos y movimientos.</t>
  </si>
  <si>
    <t>Legacy conservada hasta resolver equivalencia canonica. | S050: FUSION_CANONICA_EXISTENTE -&gt; TAR-0183; Desglosar notas de venta de depositos corresponde a la conciliacion de documentos y movimientos.</t>
  </si>
  <si>
    <t>Auditar notas contra facturas y totales es conciliacion documental y tratamiento de diferencias.</t>
  </si>
  <si>
    <t>Legacy conservada hasta resolver equivalencia canonica. | S050: FUSION_CANONICA_EXISTENTE -&gt; TAR-0183; Auditar notas contra facturas y totales es conciliacion documental y tratamiento de diferencias.</t>
  </si>
  <si>
    <t>EQUIVALENTE_CANONICA</t>
  </si>
  <si>
    <t>SUSTITUIR_POR_CANONICA</t>
  </si>
  <si>
    <t>MUY_ALTA</t>
  </si>
  <si>
    <t>Ambas tareas dan seguimiento con proveedores a pedidos por recibir, retrasados o proximos a vencer y actualizan compromisos.</t>
  </si>
  <si>
    <t>Legacy conservada hasta resolver equivalencia canonica. | S050: EQUIVALENTE_CANONICA -&gt; TAR-0193; Ambas tareas dan seguimiento con proveedores a pedidos por recibir, retrasados o proximos a vencer y actualizan compromisos.</t>
  </si>
  <si>
    <t>MANTENER_TRANSITORIA</t>
  </si>
  <si>
    <t>SIN_DESTINO</t>
  </si>
  <si>
    <t>DEFINIR_REGLA_NEGOCIO</t>
  </si>
  <si>
    <t>BAJA</t>
  </si>
  <si>
    <t>La descripcion fuente esta marcada PENDIENTE; no existe evidencia suficiente para fusionar o crear una definicion canonica segura.</t>
  </si>
  <si>
    <t>TRANSITORIA_DEFINICION_PENDIENTE</t>
  </si>
  <si>
    <t>LEGACY_TRANSITORIA_DEFINIR</t>
  </si>
  <si>
    <t>Legacy conservada hasta resolver equivalencia canonica. | S050: MANTENER_TRANSITORIA -&gt; SIN_DESTINO; La descripcion fuente esta marcada PENDIENTE; no existe evidencia suficiente para fusionar o crear una definicion canonica segura.</t>
  </si>
  <si>
    <t>Control de consecutivo de notas generales complementa T068 y T176 y debe quedar en una sola canonica.</t>
  </si>
  <si>
    <t>Legacy conservada hasta resolver equivalencia canonica. | S050: FUSION_NUEVA_CANONICA -&gt; TAR-0198; Control de consecutivo de notas generales complementa T068 y T176 y debe quedar en una sola canonica.</t>
  </si>
  <si>
    <t>TAR-0202</t>
  </si>
  <si>
    <t>Gestion mensual de bonos de mercancia de convenios externos es una obligacion propia y no equivale a bono de tareas.</t>
  </si>
  <si>
    <t>Legacy conservada hasta resolver equivalencia canonica. | S050: NUEVA_CANONICA -&gt; TAR-0202; Gestion mensual de bonos de mercancia de convenios externos es una obligacion propia y no equivale a bono de tareas.</t>
  </si>
  <si>
    <t>Misma actividad que T208; solicitar facturas faltantes por movimientos bancarios forma parte de conciliacion documental.</t>
  </si>
  <si>
    <t>Legacy conservada hasta resolver equivalencia canonica. | S050: FUSION_CANONICA_EXISTENTE -&gt; TAR-0183; Misma actividad que T208; solicitar facturas faltantes por movimientos bancarios forma parte de conciliacion documental.</t>
  </si>
  <si>
    <t>Tipo_Activacion_Aprobado</t>
  </si>
  <si>
    <t>Adaptador_Requerido</t>
  </si>
  <si>
    <t>Estado_Control_Actual</t>
  </si>
  <si>
    <t>Estado_Adaptador</t>
  </si>
  <si>
    <t>Requiere_Parametro</t>
  </si>
  <si>
    <t>Requiere_Origen_Caso</t>
  </si>
  <si>
    <t>Generacion_Real</t>
  </si>
  <si>
    <t>ADP_CALENDARIO</t>
  </si>
  <si>
    <t>INSTALADO_S049</t>
  </si>
  <si>
    <t>CALENDARIO_FRECUENCIA</t>
  </si>
  <si>
    <t>Clasificacion masiva S050; no habilita generacion real.</t>
  </si>
  <si>
    <t>PROCESO</t>
  </si>
  <si>
    <t>NORMALIZACION_ACTIVACION_S050</t>
  </si>
  <si>
    <t>Subtipo=TAREA_ASIGNABLE; Flujo=FLU-0030 Recepción y liberación de mercancía; Disparador=Calendario o frecuencia configurada; Condición=Según calendario y frecuencia configurada; Prioridad=P0; Validación documental=VALIDADO_ESTRUCTURALMENTE; Proyecto automatización=AUT-REC-001 · Recepción y conciliación de mercancía | S050: Tipo_Activacion normalizado de PROGRAMADA a PROCESO conforme cierre S049.</t>
  </si>
  <si>
    <t>ADP_PROCESO_ORIGEN</t>
  </si>
  <si>
    <t>FUENTE_PROCESO_SLA</t>
  </si>
  <si>
    <t>Normalizada a PROCESO: nace del caso origen; no usar recurrencia de calendario.</t>
  </si>
  <si>
    <t>ADP_CONDICION</t>
  </si>
  <si>
    <t>REGLA_CONDICION</t>
  </si>
  <si>
    <t>PENDIENTE_CONFIGURACION</t>
  </si>
  <si>
    <t>ADP_EVENTO</t>
  </si>
  <si>
    <t>REGLA_EVENTO</t>
  </si>
  <si>
    <t>Subtipo=PAQUETE_DE_TRABAJO; Flujo=FLU-0011 Exhibición visual; Disparador=Evento operativo registrado; Condición=Cuando se active el evento o condición del flujo; Prioridad=P0; Validación documental=VALIDADO_ESTRUCTURALMENTE; Proyecto automatización=Soporte digital de evidencia, no sustitución del trabajo humano | S050: Tipo_Activacion normalizado de PROGRAMADA a EVENTO conforme cierre S049.</t>
  </si>
  <si>
    <t>Normalizada a EVENTO: nueva lista, campana, llegada de producto o rotacion autorizada.</t>
  </si>
  <si>
    <t>Canonicas</t>
  </si>
  <si>
    <t>Programadas</t>
  </si>
  <si>
    <t>Eventos</t>
  </si>
  <si>
    <t>Condicionales</t>
  </si>
  <si>
    <t>Proceso-origen</t>
  </si>
  <si>
    <t>Cohorte S049 instalada</t>
  </si>
  <si>
    <t>Pendientes configuracion</t>
  </si>
  <si>
    <t>Diferidas preprod</t>
  </si>
  <si>
    <t>Normalizaciones aprobadas</t>
  </si>
  <si>
    <t>Motor y generacion</t>
  </si>
  <si>
    <t>SIN CAMBIOS</t>
  </si>
  <si>
    <t>Error en: Cierre semanal | Inicio: 24/08/2026 18:09:14 | Fin: 24/08/2026 18:09:14 | Error 91: Variable de objeto o bloque With no establecido</t>
  </si>
  <si>
    <t>24/08/2026 18:09:14 | Flujo completo SGOL | ERROR</t>
  </si>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</sst>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00_);_(* \(#,##0.00\);_(* &quot;-&quot;??_);_(@_)"/>
    <numFmt numFmtId="165" formatCode="dd/mm/yy;@"/>
    <numFmt numFmtId="166" formatCode="dd/mm/yyyy\ hh:mm:ss"/>
    <numFmt numFmtId="167" formatCode="_-* #,##0_-;\-* #,##0_-;_-* &quot;-&quot;??_-;_-@_-"/>
    <numFmt numFmtId="168" formatCode="yyyy\-mm\-dd\ h:mm:ss"/>
    <numFmt numFmtId="169" formatCode="m/d/yyyy"/>
    <numFmt numFmtId="170" formatCode="h:mm"/>
    <numFmt numFmtId="171" formatCode="m/d/yyyy\ h:mm"/>
  </numFmts>
  <fonts count="55">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3.5"/>
      <color theme="1"/>
      <name val="Aptos Narrow"/>
      <family val="2"/>
      <scheme val="minor"/>
    </font>
    <font>
      <sz val="11"/>
      <name val="Aptos Narrow"/>
      <family val="2"/>
      <scheme val="minor"/>
    </font>
    <font>
      <u/>
      <sz val="11"/>
      <color theme="10"/>
      <name val="Aptos Narrow"/>
      <family val="2"/>
      <scheme val="minor"/>
    </font>
    <font>
      <sz val="8"/>
      <name val="Aptos Narrow"/>
      <family val="2"/>
      <scheme val="minor"/>
    </font>
    <font>
      <sz val="11"/>
      <color theme="1"/>
      <name val="Aptos Narrow"/>
      <family val="2"/>
      <scheme val="minor"/>
    </font>
    <font>
      <sz val="11"/>
      <color rgb="FF242424"/>
      <name val="Aptos Narrow"/>
      <family val="2"/>
      <scheme val="minor"/>
    </font>
    <font>
      <b/>
      <sz val="11"/>
      <name val="Aptos Narrow"/>
      <family val="2"/>
      <scheme val="minor"/>
    </font>
    <font>
      <b/>
      <sz val="11"/>
      <color rgb="FF000000"/>
      <name val="Aptos Narrow"/>
      <family val="2"/>
      <scheme val="minor"/>
    </font>
    <font>
      <sz val="11"/>
      <color theme="1"/>
      <name val="Aptos Narrow"/>
      <family val="2"/>
    </font>
    <font>
      <b/>
      <sz val="14"/>
      <color theme="1"/>
      <name val="Aptos Narrow"/>
      <family val="2"/>
      <scheme val="minor"/>
    </font>
    <font>
      <u/>
      <sz val="11"/>
      <color theme="1"/>
      <name val="Aptos Narrow"/>
      <family val="2"/>
      <scheme val="minor"/>
    </font>
    <font>
      <b/>
      <sz val="11"/>
      <color rgb="FFFFFFFF"/>
      <name val="Aptos Narrow"/>
      <family val="2"/>
      <scheme val="minor"/>
    </font>
    <font>
      <b/>
      <sz val="11"/>
      <color rgb="FF843C0C"/>
      <name val="Aptos Narrow"/>
      <family val="2"/>
      <scheme val="minor"/>
    </font>
    <font>
      <sz val="11"/>
      <color rgb="FFA6A6A6"/>
      <name val="Aptos Narrow"/>
      <family val="2"/>
      <scheme val="minor"/>
    </font>
    <font>
      <sz val="10"/>
      <color rgb="FFC00000"/>
      <name val="Aptos"/>
      <family val="2"/>
    </font>
    <font>
      <sz val="10"/>
      <color rgb="FFC8C8C8"/>
      <name val="Aptos"/>
      <family val="2"/>
    </font>
    <font>
      <sz val="10"/>
      <color rgb="FFFFC000"/>
      <name val="Aptos"/>
      <family val="2"/>
    </font>
    <font>
      <sz val="9"/>
      <color rgb="FF373737"/>
      <name val="Aptos Narrow"/>
      <family val="2"/>
      <scheme val="minor"/>
    </font>
    <font>
      <b/>
      <sz val="15"/>
      <color rgb="FFFFFFFF"/>
      <name val="Aptos Display"/>
      <family val="2"/>
    </font>
    <font>
      <sz val="9"/>
      <color theme="1"/>
      <name val="Aptos"/>
      <family val="2"/>
    </font>
    <font>
      <b/>
      <sz val="9"/>
      <color theme="1"/>
      <name val="Aptos"/>
      <family val="2"/>
    </font>
    <font>
      <b/>
      <i/>
      <sz val="9"/>
      <color rgb="FF1F1F1F"/>
      <name val="Aptos"/>
      <family val="2"/>
    </font>
    <font>
      <i/>
      <sz val="9"/>
      <color rgb="FF1F1F1F"/>
      <name val="Aptos"/>
      <family val="2"/>
    </font>
    <font>
      <b/>
      <sz val="15"/>
      <color rgb="FFFFFFFF"/>
      <name val="Aptos"/>
      <family val="2"/>
    </font>
    <font>
      <b/>
      <sz val="9"/>
      <color rgb="FF375623"/>
      <name val="Aptos"/>
      <family val="2"/>
    </font>
    <font>
      <b/>
      <i/>
      <sz val="11"/>
      <color theme="1"/>
      <name val="Aptos Narrow"/>
      <family val="2"/>
      <scheme val="minor"/>
    </font>
    <font>
      <b/>
      <sz val="18"/>
      <color theme="1"/>
      <name val="Aptos Narrow"/>
      <family val="2"/>
      <scheme val="minor"/>
    </font>
    <font>
      <b/>
      <sz val="16"/>
      <color theme="1"/>
      <name val="Aptos Narrow"/>
      <family val="2"/>
      <scheme val="minor"/>
    </font>
    <font>
      <i/>
      <sz val="11"/>
      <color theme="1"/>
      <name val="Aptos Narrow"/>
      <family val="2"/>
      <scheme val="minor"/>
    </font>
    <font>
      <sz val="11"/>
      <color rgb="FF0000FF"/>
      <name val="Aptos Narrow"/>
      <family val="2"/>
      <scheme val="minor"/>
    </font>
    <font>
      <b/>
      <sz val="11"/>
      <color rgb="FFFFFFFF"/>
      <name val="Calibri"/>
      <family val="2"/>
    </font>
    <font>
      <b/>
      <sz val="11"/>
      <color rgb="FFFFFFFF"/>
      <name val="Calibri"/>
      <family val="2"/>
    </font>
    <font>
      <sz val="10"/>
      <color theme="1"/>
      <name val="Aptos"/>
    </font>
    <font>
      <b/>
      <sz val="11"/>
      <color theme="1"/>
      <name val="Aptos"/>
    </font>
    <font>
      <b/>
      <sz val="10"/>
      <color theme="1"/>
      <name val="Aptos"/>
    </font>
    <font>
      <b/>
      <sz val="10"/>
      <color rgb="FFFFFFFF"/>
      <name val="Aptos"/>
    </font>
    <font>
      <sz val="10"/>
      <color rgb="FFFFFFFF"/>
      <name val="Aptos"/>
    </font>
    <font>
      <b/>
      <sz val="19"/>
      <color rgb="FFFFFFFF"/>
      <name val="Aptos Display"/>
    </font>
    <font>
      <b/>
      <sz val="11"/>
      <color rgb="FFFFFFFF"/>
      <name val="Aptos Narrow"/>
      <scheme val="minor"/>
    </font>
    <font>
      <b/>
      <sz val="11"/>
      <color rgb="FF1F4E79"/>
      <name val="Aptos Narrow"/>
      <scheme val="minor"/>
    </font>
    <font>
      <b/>
      <sz val="9"/>
      <color rgb="FFFFFFFF"/>
      <name val="Aptos"/>
    </font>
    <font>
      <b/>
      <sz val="9"/>
      <color rgb="FFC00000"/>
      <name val="Aptos"/>
    </font>
    <font>
      <b/>
      <sz val="16"/>
      <color rgb="FFFFFFFF"/>
      <name val="Aptos Narrow"/>
      <scheme val="minor"/>
    </font>
    <font>
      <b/>
      <sz val="15"/>
      <color rgb="FFFFFFFF"/>
      <name val="Aptos"/>
    </font>
    <font>
      <b/>
      <sz val="8"/>
      <color rgb="FFFFFFFF"/>
      <name val="Aptos"/>
    </font>
    <font>
      <sz val="9"/>
      <color rgb="FFA6A6A6"/>
      <name val="Aptos"/>
    </font>
    <font>
      <sz val="9"/>
      <color theme="1"/>
      <name val="Aptos"/>
    </font>
    <font>
      <b/>
      <sz val="9"/>
      <color rgb="FF843C0C"/>
      <name val="Aptos"/>
    </font>
    <font>
      <b/>
      <sz val="9"/>
      <color rgb="FF000000"/>
      <name val="Aptos"/>
    </font>
    <font>
      <b/>
      <sz val="9"/>
      <color rgb="FF1F4E79"/>
      <name val="Aptos"/>
    </font>
    <font>
      <b/>
      <sz val="15"/>
      <color rgb="FFFFFFFF"/>
      <name val="Aptos Display"/>
    </font>
  </fonts>
  <fills count="21">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1F4E79"/>
        <bgColor indexed="64"/>
      </patternFill>
    </fill>
    <fill>
      <patternFill patternType="solid">
        <fgColor theme="0" tint="-0.14999847407452621"/>
        <bgColor indexed="64"/>
      </patternFill>
    </fill>
    <fill>
      <patternFill patternType="solid">
        <fgColor rgb="FF4472C4"/>
        <bgColor indexed="64"/>
      </patternFill>
    </fill>
    <fill>
      <patternFill patternType="solid">
        <fgColor rgb="FFFFFFFF"/>
        <bgColor indexed="64"/>
      </patternFill>
    </fill>
    <fill>
      <patternFill patternType="solid">
        <fgColor rgb="FF007080"/>
        <bgColor indexed="64"/>
      </patternFill>
    </fill>
    <fill>
      <patternFill patternType="solid">
        <fgColor rgb="FFDDEBF7"/>
        <bgColor indexed="64"/>
      </patternFill>
    </fill>
    <fill>
      <patternFill patternType="solid">
        <fgColor rgb="FFF2F8FC"/>
        <bgColor indexed="64"/>
      </patternFill>
    </fill>
    <fill>
      <patternFill patternType="solid">
        <fgColor rgb="FFF8FCFC"/>
        <bgColor indexed="64"/>
      </patternFill>
    </fill>
    <fill>
      <patternFill patternType="solid">
        <fgColor rgb="FFF8FAFD"/>
        <bgColor indexed="64"/>
      </patternFill>
    </fill>
    <fill>
      <patternFill patternType="solid">
        <fgColor rgb="FFFAFAFA"/>
        <bgColor indexed="64"/>
      </patternFill>
    </fill>
    <fill>
      <patternFill patternType="solid">
        <fgColor rgb="FFE2EFDA"/>
        <bgColor indexed="64"/>
      </patternFill>
    </fill>
    <fill>
      <patternFill patternType="solid">
        <fgColor rgb="FFF2F6FA"/>
        <bgColor indexed="64"/>
      </patternFill>
    </fill>
    <fill>
      <patternFill patternType="solid">
        <fgColor rgb="FFF7F9FC"/>
        <bgColor indexed="64"/>
      </patternFill>
    </fill>
    <fill>
      <patternFill patternType="solid">
        <fgColor rgb="FFFFF2CC"/>
        <bgColor indexed="64"/>
      </patternFill>
    </fill>
    <fill>
      <patternFill patternType="solid">
        <fgColor rgb="FF1F4E78"/>
      </patternFill>
    </fill>
    <fill>
      <patternFill patternType="solid">
        <fgColor rgb="FFE2F0D9"/>
      </patternFill>
    </fill>
  </fills>
  <borders count="13">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diagonal/>
    </border>
    <border>
      <left style="thin">
        <color rgb="FFD2D2D2"/>
      </left>
      <right style="thin">
        <color rgb="FFD2D2D2"/>
      </right>
      <top style="thin">
        <color rgb="FFD2D2D2"/>
      </top>
      <bottom style="thin">
        <color rgb="FFD2D2D2"/>
      </bottom>
      <diagonal/>
    </border>
    <border>
      <left style="thin">
        <color rgb="FFD2DCE6"/>
      </left>
      <right style="thin">
        <color rgb="FFD2DCE6"/>
      </right>
      <top style="thin">
        <color rgb="FFD2DCE6"/>
      </top>
      <bottom style="thin">
        <color rgb="FFD2DCE6"/>
      </bottom>
      <diagonal/>
    </border>
    <border>
      <left/>
      <right/>
      <top/>
      <bottom style="thin">
        <color rgb="FFCDCDCD"/>
      </bottom>
      <diagonal/>
    </border>
    <border>
      <left style="thin">
        <color rgb="FFFFFFFF"/>
      </left>
      <right style="thin">
        <color rgb="FFFFFFFF"/>
      </right>
      <top style="thin">
        <color rgb="FFFFFFFF"/>
      </top>
      <bottom style="thin">
        <color rgb="FFFFFFFF"/>
      </bottom>
      <diagonal/>
    </border>
    <border>
      <left style="thin">
        <color rgb="FFDCE1E6"/>
      </left>
      <right style="thin">
        <color rgb="FFDCE1E6"/>
      </right>
      <top style="thin">
        <color rgb="FFDCE1E6"/>
      </top>
      <bottom style="thin">
        <color rgb="FFDCE1E6"/>
      </bottom>
      <diagonal/>
    </border>
  </borders>
  <cellStyleXfs count="5">
    <xf numFmtId="0" fontId="0" fillId="0" borderId="0"/>
    <xf numFmtId="0" fontId="6" fillId="0" borderId="0" applyNumberFormat="0" applyFill="0" applyBorder="0" applyAlignment="0" applyProtection="0"/>
    <xf numFmtId="0" fontId="6" fillId="0" borderId="0" applyNumberFormat="0" applyFill="0" applyBorder="0" applyAlignment="0" applyProtection="0"/>
    <xf numFmtId="164" fontId="8" fillId="0" borderId="0" applyFont="0" applyFill="0" applyBorder="0" applyAlignment="0" applyProtection="0"/>
    <xf numFmtId="9" fontId="8" fillId="0" borderId="0" applyFont="0" applyFill="0" applyBorder="0" applyAlignment="0" applyProtection="0"/>
  </cellStyleXfs>
  <cellXfs count="217">
    <xf numFmtId="0" fontId="0" fillId="0" borderId="0" xfId="0"/>
    <xf numFmtId="0" fontId="0" fillId="0" borderId="0" xfId="0" applyAlignment="1">
      <alignment horizontal="left" vertical="center" indent="1"/>
    </xf>
    <xf numFmtId="0" fontId="0" fillId="0" borderId="0" xfId="0" applyAlignment="1">
      <alignment horizontal="center" vertical="center" wrapText="1"/>
    </xf>
    <xf numFmtId="0" fontId="2" fillId="0" borderId="0" xfId="0" applyFont="1" applyAlignment="1">
      <alignment horizontal="center" vertical="center" wrapText="1"/>
    </xf>
    <xf numFmtId="0" fontId="0" fillId="0" borderId="0" xfId="0" applyAlignment="1">
      <alignment vertical="center" wrapText="1"/>
    </xf>
    <xf numFmtId="0" fontId="4" fillId="0" borderId="0" xfId="0" applyFont="1" applyAlignment="1">
      <alignment vertical="center"/>
    </xf>
    <xf numFmtId="14" fontId="0" fillId="0" borderId="0" xfId="0" applyNumberFormat="1"/>
    <xf numFmtId="0" fontId="6" fillId="0" borderId="0" xfId="2" applyAlignment="1">
      <alignment horizontal="left" vertical="center" indent="1"/>
    </xf>
    <xf numFmtId="14" fontId="0" fillId="0" borderId="0" xfId="0" applyNumberFormat="1" applyAlignment="1">
      <alignment vertical="center" wrapText="1"/>
    </xf>
    <xf numFmtId="0" fontId="0" fillId="0" borderId="0" xfId="0" applyAlignment="1">
      <alignment horizontal="center"/>
    </xf>
    <xf numFmtId="9" fontId="0" fillId="0" borderId="0" xfId="4" applyFont="1"/>
    <xf numFmtId="0" fontId="1" fillId="0" borderId="0" xfId="0" applyFont="1" applyAlignment="1">
      <alignment horizontal="left" vertical="center"/>
    </xf>
    <xf numFmtId="0" fontId="5" fillId="0" borderId="0" xfId="0" applyFont="1" applyAlignment="1">
      <alignment horizontal="left" vertical="center"/>
    </xf>
    <xf numFmtId="0" fontId="5" fillId="0" borderId="0" xfId="0" applyFont="1" applyAlignment="1">
      <alignment horizontal="left" vertical="center" wrapText="1"/>
    </xf>
    <xf numFmtId="16" fontId="5"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3" applyNumberFormat="1"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left" indent="1"/>
    </xf>
    <xf numFmtId="0" fontId="0" fillId="0" borderId="0" xfId="0" applyAlignment="1">
      <alignment horizontal="left" indent="2"/>
    </xf>
    <xf numFmtId="0" fontId="5" fillId="0" borderId="0" xfId="0" applyFont="1" applyAlignment="1">
      <alignment horizontal="left" vertical="top"/>
    </xf>
    <xf numFmtId="0" fontId="5"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9" fillId="0" borderId="0" xfId="0" applyFont="1" applyAlignment="1">
      <alignment horizontal="left" vertical="top"/>
    </xf>
    <xf numFmtId="9" fontId="0" fillId="0" borderId="0" xfId="0" applyNumberFormat="1" applyAlignment="1">
      <alignment horizontal="center"/>
    </xf>
    <xf numFmtId="0" fontId="1" fillId="4" borderId="1" xfId="0" applyFont="1" applyFill="1" applyBorder="1" applyAlignment="1">
      <alignment horizontal="left" vertical="center"/>
    </xf>
    <xf numFmtId="0" fontId="1" fillId="4" borderId="2" xfId="0" applyFont="1" applyFill="1" applyBorder="1" applyAlignment="1">
      <alignment horizontal="left" vertical="center"/>
    </xf>
    <xf numFmtId="0" fontId="0" fillId="3" borderId="1" xfId="0" applyFill="1" applyBorder="1" applyAlignment="1">
      <alignment horizontal="left" vertical="center"/>
    </xf>
    <xf numFmtId="0" fontId="0" fillId="3" borderId="2" xfId="0" applyFill="1" applyBorder="1" applyAlignment="1">
      <alignment horizontal="left" vertical="center"/>
    </xf>
    <xf numFmtId="0" fontId="0" fillId="0" borderId="1" xfId="0" applyBorder="1" applyAlignment="1">
      <alignment horizontal="left" vertical="center"/>
    </xf>
    <xf numFmtId="0" fontId="0" fillId="0" borderId="2" xfId="0" applyBorder="1" applyAlignment="1">
      <alignment horizontal="left" vertical="center"/>
    </xf>
    <xf numFmtId="0" fontId="10" fillId="0" borderId="0" xfId="0" applyFont="1" applyAlignment="1">
      <alignment horizontal="left" vertical="top" wrapText="1"/>
    </xf>
    <xf numFmtId="0" fontId="11" fillId="0" borderId="0" xfId="0" applyFont="1" applyAlignment="1">
      <alignment horizontal="left" vertical="top" wrapText="1"/>
    </xf>
    <xf numFmtId="0" fontId="10" fillId="0" borderId="0" xfId="0" applyFont="1" applyAlignment="1">
      <alignment horizontal="left" vertical="top"/>
    </xf>
    <xf numFmtId="0" fontId="0" fillId="2" borderId="0" xfId="0" applyFill="1" applyAlignment="1">
      <alignment horizontal="left" vertical="center"/>
    </xf>
    <xf numFmtId="0" fontId="1" fillId="4" borderId="0" xfId="0" applyFont="1" applyFill="1" applyAlignment="1">
      <alignment horizontal="left" vertical="center"/>
    </xf>
    <xf numFmtId="0" fontId="1" fillId="2" borderId="0" xfId="0" applyFont="1" applyFill="1" applyAlignment="1">
      <alignment horizontal="left" vertical="center"/>
    </xf>
    <xf numFmtId="9" fontId="0" fillId="0" borderId="0" xfId="0" applyNumberFormat="1"/>
    <xf numFmtId="0" fontId="1" fillId="0" borderId="0" xfId="0" applyFont="1" applyAlignment="1">
      <alignment horizontal="left" vertical="top"/>
    </xf>
    <xf numFmtId="0" fontId="3" fillId="0" borderId="0" xfId="0" applyFont="1" applyAlignment="1">
      <alignment horizontal="left" vertical="center"/>
    </xf>
    <xf numFmtId="0" fontId="12" fillId="0" borderId="0" xfId="0" applyFont="1" applyAlignment="1">
      <alignment horizontal="left" vertical="center"/>
    </xf>
    <xf numFmtId="0" fontId="0" fillId="0" borderId="0" xfId="0" applyAlignment="1">
      <alignment horizontal="right" vertical="center" wrapText="1"/>
    </xf>
    <xf numFmtId="0" fontId="2" fillId="0" borderId="0" xfId="0" applyFont="1" applyAlignment="1">
      <alignment horizontal="right" vertical="center" wrapText="1"/>
    </xf>
    <xf numFmtId="20" fontId="0" fillId="0" borderId="0" xfId="0" applyNumberFormat="1"/>
    <xf numFmtId="22" fontId="0" fillId="0" borderId="0" xfId="0" applyNumberFormat="1"/>
    <xf numFmtId="14" fontId="10" fillId="0" borderId="0" xfId="0" applyNumberFormat="1" applyFont="1" applyAlignment="1">
      <alignment horizontal="left" vertical="top" wrapText="1"/>
    </xf>
    <xf numFmtId="165" fontId="0" fillId="0" borderId="0" xfId="0" applyNumberFormat="1"/>
    <xf numFmtId="165" fontId="0" fillId="0" borderId="0" xfId="0" applyNumberFormat="1" applyAlignment="1">
      <alignment horizontal="center" vertical="center" wrapText="1"/>
    </xf>
    <xf numFmtId="0" fontId="0" fillId="0" borderId="0" xfId="0" applyAlignment="1">
      <alignment wrapText="1"/>
    </xf>
    <xf numFmtId="0" fontId="0" fillId="3" borderId="1" xfId="0" applyFill="1" applyBorder="1"/>
    <xf numFmtId="14" fontId="1" fillId="4" borderId="4" xfId="0" applyNumberFormat="1" applyFont="1" applyFill="1" applyBorder="1"/>
    <xf numFmtId="0" fontId="1" fillId="4" borderId="5" xfId="0" applyFont="1" applyFill="1" applyBorder="1"/>
    <xf numFmtId="14" fontId="0" fillId="3" borderId="4" xfId="0" applyNumberFormat="1" applyFill="1" applyBorder="1"/>
    <xf numFmtId="0" fontId="0" fillId="3" borderId="5" xfId="0" applyFill="1" applyBorder="1"/>
    <xf numFmtId="14" fontId="0" fillId="0" borderId="4" xfId="0" applyNumberFormat="1" applyBorder="1"/>
    <xf numFmtId="0" fontId="0" fillId="0" borderId="5" xfId="0" applyBorder="1"/>
    <xf numFmtId="14" fontId="0" fillId="3" borderId="3" xfId="0" applyNumberFormat="1" applyFill="1" applyBorder="1"/>
    <xf numFmtId="166" fontId="0" fillId="0" borderId="0" xfId="0" applyNumberFormat="1"/>
    <xf numFmtId="166" fontId="2" fillId="0" borderId="0" xfId="0" applyNumberFormat="1" applyFont="1"/>
    <xf numFmtId="0" fontId="2" fillId="0" borderId="0" xfId="0" applyFont="1"/>
    <xf numFmtId="0" fontId="2" fillId="0" borderId="0" xfId="0" applyFont="1" applyAlignment="1">
      <alignment wrapText="1"/>
    </xf>
    <xf numFmtId="0" fontId="13" fillId="0" borderId="0" xfId="0" applyFont="1"/>
    <xf numFmtId="0" fontId="2" fillId="0" borderId="0" xfId="0" applyFont="1" applyAlignment="1">
      <alignment horizontal="left" vertical="top" wrapText="1"/>
    </xf>
    <xf numFmtId="14" fontId="2" fillId="0" borderId="0" xfId="0" applyNumberFormat="1" applyFont="1" applyAlignment="1">
      <alignment horizontal="left" vertical="top" wrapText="1"/>
    </xf>
    <xf numFmtId="19" fontId="2" fillId="0" borderId="0" xfId="0" applyNumberFormat="1" applyFont="1" applyAlignment="1">
      <alignment horizontal="left" vertical="top" wrapText="1"/>
    </xf>
    <xf numFmtId="22" fontId="2" fillId="0" borderId="0" xfId="0" applyNumberFormat="1" applyFont="1" applyAlignment="1">
      <alignment horizontal="left" vertical="top" wrapText="1"/>
    </xf>
    <xf numFmtId="10" fontId="0" fillId="0" borderId="0" xfId="0" applyNumberFormat="1"/>
    <xf numFmtId="0" fontId="0" fillId="3" borderId="2" xfId="0" applyFill="1" applyBorder="1"/>
    <xf numFmtId="0" fontId="1" fillId="4" borderId="7" xfId="0" applyFont="1" applyFill="1" applyBorder="1"/>
    <xf numFmtId="0" fontId="0" fillId="3" borderId="7" xfId="0" applyFill="1" applyBorder="1"/>
    <xf numFmtId="0" fontId="0" fillId="0" borderId="7" xfId="0" applyBorder="1"/>
    <xf numFmtId="0" fontId="0" fillId="3" borderId="3" xfId="0" applyFill="1" applyBorder="1"/>
    <xf numFmtId="0" fontId="1" fillId="4" borderId="4" xfId="0" applyFont="1" applyFill="1" applyBorder="1"/>
    <xf numFmtId="0" fontId="0" fillId="3" borderId="4" xfId="0" applyFill="1" applyBorder="1"/>
    <xf numFmtId="0" fontId="0" fillId="0" borderId="4" xfId="0" applyBorder="1"/>
    <xf numFmtId="0" fontId="14" fillId="0" borderId="0" xfId="0" applyFont="1"/>
    <xf numFmtId="22" fontId="0" fillId="0" borderId="0" xfId="0" applyNumberFormat="1" applyAlignment="1">
      <alignment horizontal="left" vertical="top"/>
    </xf>
    <xf numFmtId="0" fontId="0" fillId="6" borderId="0" xfId="0" applyFill="1"/>
    <xf numFmtId="20" fontId="12" fillId="0" borderId="0" xfId="0" applyNumberFormat="1" applyFont="1" applyAlignment="1">
      <alignment horizontal="left" vertical="center"/>
    </xf>
    <xf numFmtId="0" fontId="2" fillId="0" borderId="0" xfId="0" applyFont="1" applyAlignment="1">
      <alignment vertical="top"/>
    </xf>
    <xf numFmtId="20" fontId="2" fillId="0" borderId="0" xfId="0" applyNumberFormat="1" applyFont="1" applyAlignment="1">
      <alignment wrapText="1"/>
    </xf>
    <xf numFmtId="20" fontId="2" fillId="0" borderId="0" xfId="0" applyNumberFormat="1" applyFont="1" applyAlignment="1">
      <alignment horizontal="left" vertical="top" wrapText="1"/>
    </xf>
    <xf numFmtId="14" fontId="2" fillId="0" borderId="0" xfId="0" applyNumberFormat="1" applyFont="1" applyAlignment="1">
      <alignment horizontal="center" vertical="center" wrapText="1"/>
    </xf>
    <xf numFmtId="22" fontId="2" fillId="0" borderId="0" xfId="0" applyNumberFormat="1" applyFont="1" applyAlignment="1">
      <alignment horizontal="center" vertical="center" wrapText="1"/>
    </xf>
    <xf numFmtId="0" fontId="0" fillId="0" borderId="6" xfId="0" applyBorder="1" applyAlignment="1">
      <alignment vertical="top"/>
    </xf>
    <xf numFmtId="0" fontId="0" fillId="12" borderId="0" xfId="0" applyFill="1"/>
    <xf numFmtId="0" fontId="0" fillId="13" borderId="0" xfId="0" applyFill="1"/>
    <xf numFmtId="0" fontId="0" fillId="14" borderId="0" xfId="0" applyFill="1"/>
    <xf numFmtId="1" fontId="23" fillId="15" borderId="12" xfId="0" applyNumberFormat="1" applyFont="1" applyFill="1" applyBorder="1" applyAlignment="1">
      <alignment horizontal="center" vertical="center"/>
    </xf>
    <xf numFmtId="9" fontId="23" fillId="15" borderId="12" xfId="0" applyNumberFormat="1" applyFont="1" applyFill="1" applyBorder="1" applyAlignment="1">
      <alignment horizontal="center" vertical="center"/>
    </xf>
    <xf numFmtId="1" fontId="23" fillId="15" borderId="12" xfId="3" applyNumberFormat="1" applyFont="1" applyFill="1" applyBorder="1" applyAlignment="1">
      <alignment horizontal="center" vertical="center"/>
    </xf>
    <xf numFmtId="1" fontId="23" fillId="16" borderId="12" xfId="0" applyNumberFormat="1" applyFont="1" applyFill="1" applyBorder="1" applyAlignment="1">
      <alignment horizontal="center" vertical="center"/>
    </xf>
    <xf numFmtId="9" fontId="23" fillId="16" borderId="12" xfId="0" applyNumberFormat="1" applyFont="1" applyFill="1" applyBorder="1" applyAlignment="1">
      <alignment horizontal="center" vertical="center"/>
    </xf>
    <xf numFmtId="1" fontId="23" fillId="16" borderId="12" xfId="3" applyNumberFormat="1" applyFont="1" applyFill="1" applyBorder="1" applyAlignment="1">
      <alignment horizontal="center" vertical="center"/>
    </xf>
    <xf numFmtId="1" fontId="23" fillId="15" borderId="12" xfId="0" applyNumberFormat="1" applyFont="1" applyFill="1" applyBorder="1" applyAlignment="1">
      <alignment horizontal="left" vertical="center"/>
    </xf>
    <xf numFmtId="1" fontId="23" fillId="16" borderId="12" xfId="0" applyNumberFormat="1" applyFont="1" applyFill="1" applyBorder="1" applyAlignment="1">
      <alignment horizontal="left" vertical="center"/>
    </xf>
    <xf numFmtId="0" fontId="23" fillId="16" borderId="12" xfId="0" applyFont="1" applyFill="1" applyBorder="1" applyAlignment="1">
      <alignment horizontal="left" vertical="center"/>
    </xf>
    <xf numFmtId="0" fontId="23" fillId="15" borderId="12" xfId="0" applyFont="1" applyFill="1" applyBorder="1" applyAlignment="1">
      <alignment horizontal="left" vertical="center"/>
    </xf>
    <xf numFmtId="167" fontId="0" fillId="0" borderId="0" xfId="3" applyNumberFormat="1" applyFont="1" applyFill="1" applyBorder="1" applyAlignment="1">
      <alignment wrapText="1"/>
    </xf>
    <xf numFmtId="0" fontId="24" fillId="0" borderId="0" xfId="0" applyFont="1" applyAlignment="1">
      <alignment horizontal="center" vertical="center" wrapText="1"/>
    </xf>
    <xf numFmtId="14" fontId="23" fillId="0" borderId="0" xfId="0" applyNumberFormat="1" applyFont="1" applyAlignment="1">
      <alignment vertical="center"/>
    </xf>
    <xf numFmtId="0" fontId="23" fillId="0" borderId="0" xfId="0" applyFont="1" applyAlignment="1">
      <alignment vertical="center"/>
    </xf>
    <xf numFmtId="0" fontId="24" fillId="0" borderId="0" xfId="0" applyFont="1" applyAlignment="1">
      <alignment vertical="center"/>
    </xf>
    <xf numFmtId="10" fontId="24" fillId="0" borderId="0" xfId="0" applyNumberFormat="1" applyFont="1" applyAlignment="1">
      <alignment vertical="center"/>
    </xf>
    <xf numFmtId="0" fontId="27" fillId="5" borderId="0" xfId="0" applyFont="1" applyFill="1" applyAlignment="1">
      <alignment horizontal="center" vertical="center"/>
    </xf>
    <xf numFmtId="0" fontId="25" fillId="10" borderId="0" xfId="0" applyFont="1" applyFill="1" applyAlignment="1">
      <alignment horizontal="center" vertical="center" wrapText="1"/>
    </xf>
    <xf numFmtId="0" fontId="26" fillId="10" borderId="0" xfId="0" applyFont="1" applyFill="1" applyAlignment="1">
      <alignment horizontal="center" vertical="center" wrapText="1"/>
    </xf>
    <xf numFmtId="0" fontId="2"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2" fillId="0" borderId="0" xfId="0" applyFont="1" applyAlignment="1">
      <alignment horizontal="center" wrapText="1"/>
    </xf>
    <xf numFmtId="1" fontId="30" fillId="0" borderId="0" xfId="0" applyNumberFormat="1" applyFont="1" applyAlignment="1">
      <alignment horizontal="center" wrapText="1"/>
    </xf>
    <xf numFmtId="22" fontId="0" fillId="0" borderId="0" xfId="0" applyNumberFormat="1" applyAlignment="1">
      <alignment vertical="top" wrapText="1"/>
    </xf>
    <xf numFmtId="0" fontId="31" fillId="0" borderId="0" xfId="0" applyFont="1" applyAlignment="1">
      <alignment horizontal="center"/>
    </xf>
    <xf numFmtId="14" fontId="0" fillId="3" borderId="1" xfId="0" applyNumberFormat="1" applyFill="1" applyBorder="1"/>
    <xf numFmtId="0" fontId="31" fillId="0" borderId="0" xfId="0" applyFont="1"/>
    <xf numFmtId="17" fontId="0" fillId="0" borderId="0" xfId="0" applyNumberFormat="1"/>
    <xf numFmtId="16" fontId="0" fillId="0" borderId="0" xfId="0" applyNumberFormat="1"/>
    <xf numFmtId="0" fontId="32" fillId="0" borderId="0" xfId="0" applyFont="1"/>
    <xf numFmtId="0" fontId="33" fillId="18" borderId="0" xfId="0" applyFont="1" applyFill="1"/>
    <xf numFmtId="0" fontId="34" fillId="19" borderId="0" xfId="0" applyFont="1" applyFill="1"/>
    <xf numFmtId="0" fontId="34" fillId="19" borderId="0" xfId="0" applyFont="1" applyFill="1" applyAlignment="1">
      <alignment horizontal="center" vertical="center" wrapText="1"/>
    </xf>
    <xf numFmtId="0" fontId="0" fillId="20" borderId="0" xfId="0" applyFill="1"/>
    <xf numFmtId="168" fontId="0" fillId="0" borderId="0" xfId="0" applyNumberFormat="1"/>
    <xf numFmtId="0" fontId="35" fillId="19" borderId="0" xfId="0" applyFont="1" applyFill="1" applyAlignment="1">
      <alignment horizontal="center" vertical="center" wrapText="1"/>
    </xf>
    <xf numFmtId="170" fontId="2" fillId="0" borderId="0" xfId="0" applyNumberFormat="1" applyFont="1" applyAlignment="1">
      <alignment wrapText="1"/>
    </xf>
    <xf numFmtId="169" fontId="2" fillId="0" borderId="0" xfId="0" applyNumberFormat="1" applyFont="1" applyAlignment="1">
      <alignment horizontal="left" vertical="top" wrapText="1"/>
    </xf>
    <xf numFmtId="20" fontId="2" fillId="0" borderId="0" xfId="0" applyNumberFormat="1" applyFont="1"/>
    <xf numFmtId="171" fontId="0" fillId="0" borderId="0" xfId="0" applyNumberFormat="1"/>
    <xf numFmtId="20" fontId="0" fillId="0" borderId="0" xfId="0" applyNumberFormat="1" applyAlignment="1">
      <alignment vertical="top" wrapText="1"/>
    </xf>
    <xf numFmtId="20" fontId="2" fillId="0" borderId="0" xfId="0" applyNumberFormat="1" applyFont="1" applyAlignment="1">
      <alignment vertical="top"/>
    </xf>
    <xf numFmtId="20" fontId="0" fillId="0" borderId="0" xfId="0" applyNumberFormat="1" applyAlignment="1">
      <alignment vertical="top"/>
    </xf>
    <xf numFmtId="14" fontId="2" fillId="0" borderId="0" xfId="0" applyNumberFormat="1" applyFont="1" applyAlignment="1">
      <alignment vertical="top"/>
    </xf>
    <xf numFmtId="14" fontId="0" fillId="0" borderId="0" xfId="0" applyNumberFormat="1" applyAlignment="1">
      <alignment vertical="top"/>
    </xf>
    <xf numFmtId="22" fontId="2" fillId="0" borderId="0" xfId="0" applyNumberFormat="1" applyFont="1" applyAlignment="1">
      <alignment vertical="top"/>
    </xf>
    <xf numFmtId="22" fontId="0" fillId="0" borderId="0" xfId="0" applyNumberFormat="1" applyAlignment="1">
      <alignment vertical="top"/>
    </xf>
    <xf numFmtId="0" fontId="21" fillId="11" borderId="9" xfId="0" applyFont="1" applyFill="1" applyBorder="1" applyAlignment="1">
      <alignment horizontal="left" vertical="center" wrapText="1"/>
    </xf>
    <xf numFmtId="0" fontId="13" fillId="0" borderId="0" xfId="0" applyFont="1"/>
    <xf numFmtId="0" fontId="2" fillId="0" borderId="0" xfId="0" applyFont="1"/>
    <xf numFmtId="0" fontId="29" fillId="0" borderId="0" xfId="0" applyFont="1"/>
    <xf numFmtId="0" fontId="28" fillId="15" borderId="0" xfId="0" applyFont="1" applyFill="1" applyAlignment="1">
      <alignment horizontal="center" vertical="center"/>
    </xf>
    <xf numFmtId="0" fontId="22" fillId="5" borderId="0" xfId="0" applyFont="1" applyFill="1" applyAlignment="1">
      <alignment horizontal="center" vertical="center"/>
    </xf>
    <xf numFmtId="0" fontId="27" fillId="5" borderId="0" xfId="0" applyFont="1" applyFill="1" applyAlignment="1">
      <alignment horizontal="center" vertical="center"/>
    </xf>
    <xf numFmtId="0" fontId="25" fillId="10" borderId="0" xfId="0" applyFont="1" applyFill="1" applyAlignment="1">
      <alignment horizontal="left" vertical="center" wrapText="1"/>
    </xf>
    <xf numFmtId="0" fontId="26" fillId="10" borderId="0" xfId="0" applyFont="1" applyFill="1" applyAlignment="1">
      <alignment horizontal="left" vertical="center" wrapText="1"/>
    </xf>
    <xf numFmtId="0" fontId="13" fillId="0" borderId="0" xfId="0" applyFont="1" applyAlignment="1">
      <alignment horizontal="center"/>
    </xf>
    <xf numFmtId="0" fontId="0" fillId="0" borderId="0" xfId="0" applyAlignment="1">
      <alignment horizontal="center"/>
    </xf>
    <xf numFmtId="0" fontId="30"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2" fillId="0" borderId="0" xfId="0" applyFont="1" applyAlignment="1">
      <alignment horizontal="center"/>
    </xf>
    <xf numFmtId="0" fontId="31" fillId="0" borderId="0" xfId="0" applyFont="1" applyAlignment="1">
      <alignment horizontal="center" wrapText="1"/>
    </xf>
    <xf numFmtId="0" fontId="36" fillId="0" borderId="0" xfId="0" applyFont="1"/>
    <xf numFmtId="0" fontId="37" fillId="0" borderId="10" xfId="0" applyFont="1" applyBorder="1" applyAlignment="1">
      <alignment horizontal="left" vertical="center"/>
    </xf>
    <xf numFmtId="0" fontId="38" fillId="0" borderId="0" xfId="0" applyFont="1" applyAlignment="1">
      <alignment horizontal="left" vertical="center"/>
    </xf>
    <xf numFmtId="0" fontId="41" fillId="5" borderId="0" xfId="0" applyFont="1" applyFill="1" applyAlignment="1">
      <alignment horizontal="center" vertical="center"/>
    </xf>
    <xf numFmtId="0" fontId="39" fillId="8" borderId="0" xfId="0" applyFont="1" applyFill="1" applyBorder="1" applyAlignment="1">
      <alignment horizontal="left" vertical="center" wrapText="1"/>
    </xf>
    <xf numFmtId="0" fontId="40" fillId="8" borderId="0" xfId="0" applyFont="1" applyFill="1" applyBorder="1" applyAlignment="1">
      <alignment horizontal="left" vertical="center" wrapText="1"/>
    </xf>
    <xf numFmtId="0" fontId="42" fillId="9" borderId="0" xfId="0" applyFont="1" applyFill="1" applyAlignment="1">
      <alignment horizontal="center" vertical="center"/>
    </xf>
    <xf numFmtId="0" fontId="42" fillId="7" borderId="0" xfId="0" applyFont="1" applyFill="1" applyAlignment="1">
      <alignment horizontal="center" vertical="center"/>
    </xf>
    <xf numFmtId="0" fontId="43" fillId="10" borderId="0" xfId="0" applyFont="1" applyFill="1" applyAlignment="1">
      <alignment horizontal="left" vertical="center"/>
    </xf>
    <xf numFmtId="0" fontId="39" fillId="8" borderId="0" xfId="0" applyFont="1" applyFill="1" applyBorder="1" applyAlignment="1">
      <alignment horizontal="left" vertical="center"/>
    </xf>
    <xf numFmtId="0" fontId="39" fillId="8" borderId="0" xfId="0" applyFont="1" applyFill="1" applyBorder="1" applyAlignment="1">
      <alignment horizontal="left" vertical="center"/>
    </xf>
    <xf numFmtId="0" fontId="39" fillId="8" borderId="0" xfId="0" applyFont="1" applyFill="1" applyBorder="1" applyAlignment="1">
      <alignment vertical="center"/>
    </xf>
    <xf numFmtId="0" fontId="39" fillId="8" borderId="0" xfId="0" applyFont="1" applyFill="1" applyBorder="1" applyAlignment="1">
      <alignment horizontal="right" vertical="center"/>
    </xf>
    <xf numFmtId="166" fontId="40" fillId="8" borderId="0" xfId="0" applyNumberFormat="1" applyFont="1" applyFill="1" applyBorder="1" applyAlignment="1">
      <alignment horizontal="right" vertical="center"/>
    </xf>
    <xf numFmtId="0" fontId="40" fillId="8" borderId="0" xfId="0" applyFont="1" applyFill="1" applyBorder="1" applyAlignment="1">
      <alignment horizontal="right" vertical="center"/>
    </xf>
    <xf numFmtId="1" fontId="40" fillId="8" borderId="0" xfId="0" applyNumberFormat="1" applyFont="1" applyFill="1" applyBorder="1" applyAlignment="1">
      <alignment horizontal="right" vertical="center"/>
    </xf>
    <xf numFmtId="0" fontId="39" fillId="8" borderId="0" xfId="0" applyFont="1" applyFill="1" applyBorder="1" applyAlignment="1">
      <alignment horizontal="center" vertical="center"/>
    </xf>
    <xf numFmtId="0" fontId="36" fillId="8" borderId="0" xfId="0" applyFont="1" applyFill="1" applyBorder="1"/>
    <xf numFmtId="0" fontId="0" fillId="0" borderId="0" xfId="0" applyNumberFormat="1"/>
    <xf numFmtId="0" fontId="46" fillId="5" borderId="0" xfId="0" applyFont="1" applyFill="1" applyAlignment="1">
      <alignment horizontal="center" vertical="center"/>
    </xf>
    <xf numFmtId="0" fontId="42" fillId="7" borderId="0" xfId="0" applyFont="1" applyFill="1" applyAlignment="1">
      <alignment horizontal="center" vertical="center" wrapText="1"/>
    </xf>
    <xf numFmtId="0" fontId="0" fillId="0" borderId="8" xfId="0" applyFill="1" applyBorder="1" applyAlignment="1">
      <alignment vertical="center"/>
    </xf>
    <xf numFmtId="1" fontId="0" fillId="0" borderId="8" xfId="0" applyNumberFormat="1" applyFill="1" applyBorder="1" applyAlignment="1">
      <alignment horizontal="center" vertical="center"/>
    </xf>
    <xf numFmtId="9" fontId="0" fillId="0" borderId="8" xfId="0" applyNumberFormat="1" applyFill="1" applyBorder="1" applyAlignment="1">
      <alignment horizontal="center" vertical="center"/>
    </xf>
    <xf numFmtId="0" fontId="0" fillId="0" borderId="8" xfId="0" applyFill="1" applyBorder="1" applyAlignment="1">
      <alignment horizontal="center" vertical="center"/>
    </xf>
    <xf numFmtId="0" fontId="15" fillId="0" borderId="0" xfId="0" applyFont="1" applyFill="1" applyBorder="1" applyAlignment="1">
      <alignment horizontal="center" vertical="center" wrapText="1"/>
    </xf>
    <xf numFmtId="0" fontId="0" fillId="0" borderId="0" xfId="0" applyFill="1" applyBorder="1" applyAlignment="1">
      <alignment horizontal="center"/>
    </xf>
    <xf numFmtId="0" fontId="0" fillId="0" borderId="0" xfId="0" applyFill="1" applyBorder="1" applyAlignment="1">
      <alignment wrapText="1"/>
    </xf>
    <xf numFmtId="0" fontId="0" fillId="0" borderId="0" xfId="0" applyFill="1" applyBorder="1"/>
    <xf numFmtId="0" fontId="47" fillId="5" borderId="0" xfId="0" applyFont="1" applyFill="1" applyBorder="1" applyAlignment="1">
      <alignment horizontal="center" vertical="center"/>
    </xf>
    <xf numFmtId="0" fontId="44" fillId="5" borderId="11" xfId="0" applyFont="1" applyFill="1" applyBorder="1" applyAlignment="1">
      <alignment horizontal="center" vertical="center" wrapText="1"/>
    </xf>
    <xf numFmtId="0" fontId="50" fillId="8" borderId="12" xfId="0" applyFont="1" applyFill="1" applyBorder="1" applyAlignment="1">
      <alignment horizontal="center" vertical="center"/>
    </xf>
    <xf numFmtId="0" fontId="50" fillId="8" borderId="12" xfId="0" applyFont="1" applyFill="1" applyBorder="1" applyAlignment="1">
      <alignment horizontal="left" vertical="center" wrapText="1"/>
    </xf>
    <xf numFmtId="49" fontId="51" fillId="8" borderId="12" xfId="0" applyNumberFormat="1" applyFont="1" applyFill="1" applyBorder="1" applyAlignment="1">
      <alignment horizontal="center" vertical="center" wrapText="1"/>
    </xf>
    <xf numFmtId="0" fontId="45" fillId="8" borderId="12" xfId="0" applyFont="1" applyFill="1" applyBorder="1" applyAlignment="1">
      <alignment horizontal="center" vertical="center" wrapText="1"/>
    </xf>
    <xf numFmtId="0" fontId="49" fillId="8" borderId="12" xfId="0" applyFont="1" applyFill="1" applyBorder="1" applyAlignment="1">
      <alignment horizontal="left" vertical="center" wrapText="1"/>
    </xf>
    <xf numFmtId="0" fontId="50" fillId="16" borderId="12" xfId="0" applyFont="1" applyFill="1" applyBorder="1" applyAlignment="1">
      <alignment horizontal="center" vertical="center"/>
    </xf>
    <xf numFmtId="0" fontId="50" fillId="16" borderId="12" xfId="0" applyFont="1" applyFill="1" applyBorder="1" applyAlignment="1">
      <alignment horizontal="left" vertical="center" wrapText="1"/>
    </xf>
    <xf numFmtId="49" fontId="51" fillId="16" borderId="12" xfId="0" applyNumberFormat="1" applyFont="1" applyFill="1" applyBorder="1" applyAlignment="1">
      <alignment horizontal="center" vertical="center" wrapText="1"/>
    </xf>
    <xf numFmtId="49" fontId="52" fillId="8" borderId="12" xfId="0" applyNumberFormat="1" applyFont="1" applyFill="1" applyBorder="1" applyAlignment="1">
      <alignment horizontal="center" vertical="center" wrapText="1"/>
    </xf>
    <xf numFmtId="49" fontId="52" fillId="16" borderId="12" xfId="0" applyNumberFormat="1" applyFont="1" applyFill="1" applyBorder="1" applyAlignment="1">
      <alignment horizontal="center" vertical="center" wrapText="1"/>
    </xf>
    <xf numFmtId="0" fontId="47" fillId="5" borderId="0" xfId="0" applyFont="1" applyFill="1" applyBorder="1" applyAlignment="1">
      <alignment horizontal="center" vertical="center"/>
    </xf>
    <xf numFmtId="0" fontId="53" fillId="8" borderId="0" xfId="0" applyFont="1" applyFill="1" applyBorder="1" applyAlignment="1">
      <alignment horizontal="right" vertical="center"/>
    </xf>
    <xf numFmtId="0" fontId="53" fillId="8" borderId="0" xfId="0" applyFont="1" applyFill="1" applyBorder="1" applyAlignment="1">
      <alignment horizontal="left" vertical="center" wrapText="1"/>
    </xf>
    <xf numFmtId="0" fontId="53" fillId="8" borderId="0" xfId="0" applyFont="1" applyFill="1" applyBorder="1" applyAlignment="1">
      <alignment horizontal="left" vertical="center"/>
    </xf>
    <xf numFmtId="0" fontId="54" fillId="5" borderId="0" xfId="0" applyFont="1" applyFill="1" applyBorder="1" applyAlignment="1">
      <alignment horizontal="center" vertical="center"/>
    </xf>
    <xf numFmtId="0" fontId="48" fillId="7" borderId="11" xfId="0" applyFont="1" applyFill="1" applyBorder="1" applyAlignment="1">
      <alignment horizontal="center" vertical="center" wrapText="1"/>
    </xf>
    <xf numFmtId="9" fontId="23" fillId="15" borderId="12" xfId="4" applyNumberFormat="1" applyFont="1" applyFill="1" applyBorder="1" applyAlignment="1">
      <alignment horizontal="center" vertical="center"/>
    </xf>
    <xf numFmtId="9" fontId="23" fillId="16" borderId="12" xfId="4" applyNumberFormat="1" applyFont="1" applyFill="1" applyBorder="1" applyAlignment="1">
      <alignment horizontal="center" vertical="center"/>
    </xf>
    <xf numFmtId="0" fontId="0" fillId="17" borderId="0" xfId="0" applyFill="1" applyBorder="1"/>
    <xf numFmtId="0" fontId="0" fillId="17" borderId="0" xfId="0" applyFill="1" applyBorder="1" applyAlignment="1">
      <alignment horizontal="center"/>
    </xf>
    <xf numFmtId="0" fontId="0" fillId="17" borderId="0" xfId="0" applyFill="1" applyBorder="1" applyAlignment="1">
      <alignment wrapText="1"/>
    </xf>
    <xf numFmtId="49" fontId="50" fillId="16" borderId="12" xfId="0" applyNumberFormat="1" applyFont="1"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left" vertical="center" wrapText="1"/>
    </xf>
    <xf numFmtId="49" fontId="11" fillId="0" borderId="0" xfId="0" applyNumberFormat="1" applyFont="1" applyFill="1" applyBorder="1" applyAlignment="1">
      <alignment horizontal="center" vertical="center" wrapText="1"/>
    </xf>
    <xf numFmtId="0" fontId="17" fillId="0" borderId="0" xfId="0" applyFont="1" applyFill="1" applyBorder="1" applyAlignment="1">
      <alignment horizontal="left" vertical="center" wrapText="1"/>
    </xf>
    <xf numFmtId="0" fontId="20" fillId="0" borderId="0" xfId="0" applyFont="1" applyFill="1" applyBorder="1" applyAlignment="1">
      <alignment horizontal="center" vertical="center" wrapText="1"/>
    </xf>
    <xf numFmtId="0" fontId="19" fillId="0" borderId="0" xfId="0"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18" fillId="0" borderId="0" xfId="0" applyFont="1" applyFill="1" applyBorder="1" applyAlignment="1">
      <alignment horizontal="center" vertical="center" wrapText="1"/>
    </xf>
  </cellXfs>
  <cellStyles count="5">
    <cellStyle name="Hipervínculo" xfId="2" builtinId="8"/>
    <cellStyle name="Hyperlink" xfId="1" xr:uid="{9C48382E-730C-45C6-937F-49A1D653AAE9}"/>
    <cellStyle name="Millares" xfId="3" builtinId="3"/>
    <cellStyle name="Normal" xfId="0" builtinId="0"/>
    <cellStyle name="Porcentaje" xfId="4" builtinId="5"/>
  </cellStyles>
  <dxfs count="442">
    <dxf>
      <font>
        <b/>
      </font>
    </dxf>
    <dxf>
      <alignment horizontal="general" vertical="top" textRotation="0" wrapText="1" indent="0" justifyLastLine="0" shrinkToFit="0" readingOrder="0"/>
    </dxf>
    <dxf>
      <alignment horizontal="general" vertical="top" textRotation="0" wrapText="0" indent="0" justifyLastLine="0" shrinkToFit="0" readingOrder="0"/>
    </dxf>
    <dxf>
      <numFmt numFmtId="27" formatCode="dd/mm/yyyy\ hh:mm"/>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25" formatCode="hh:mm"/>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alignment horizontal="general" vertical="top"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font>
      <alignment horizontal="general"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color rgb="FF0000FF"/>
      </font>
      <fill>
        <patternFill patternType="solid">
          <fgColor indexed="64"/>
          <bgColor rgb="FFFFF2CC"/>
        </patternFill>
      </fill>
    </dxf>
    <dxf>
      <font>
        <color rgb="FF0000FF"/>
      </font>
      <fill>
        <patternFill patternType="solid">
          <fgColor indexed="64"/>
          <bgColor rgb="FFFFF2CC"/>
        </patternFill>
      </fill>
    </dxf>
    <dxf>
      <numFmt numFmtId="171" formatCode="m/d/yyyy\ h:mm"/>
    </dxf>
    <dxf>
      <numFmt numFmtId="171" formatCode="m/d/yyyy\ h:mm"/>
    </dxf>
    <dxf>
      <numFmt numFmtId="171" formatCode="m/d/yyyy\ h:mm"/>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71" formatCode="m/d/yyyy\ h:mm"/>
      <alignment horizontal="general" vertical="top" textRotation="0" wrapText="1" indent="0" justifyLastLine="0" shrinkToFit="0" readingOrder="0"/>
    </dxf>
    <dxf>
      <alignment horizontal="general" vertical="top" textRotation="0" wrapText="1" indent="0" justifyLastLine="0" shrinkToFit="0" readingOrder="0"/>
    </dxf>
    <dxf>
      <alignment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66" formatCode="dd/mm/yyyy\ hh:mm:ss"/>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numFmt numFmtId="0" formatCode="General"/>
    </dxf>
    <dxf>
      <numFmt numFmtId="16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1"/>
        <name val="Aptos Narrow"/>
        <family val="2"/>
        <scheme val="minor"/>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b/>
        <i val="0"/>
        <strike val="0"/>
        <condense val="0"/>
        <extend val="0"/>
        <outline val="0"/>
        <shadow val="0"/>
        <u val="none"/>
        <vertAlign val="baseline"/>
        <sz val="11"/>
        <color auto="1"/>
        <name val="Aptos Narrow"/>
        <family val="2"/>
        <scheme val="minor"/>
      </font>
      <numFmt numFmtId="169" formatCode="m/d/yyyy"/>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1"/>
        <name val="Aptos Narrow"/>
        <family val="2"/>
        <scheme val="minor"/>
      </font>
      <numFmt numFmtId="169" formatCode="m/d/yyyy"/>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b/>
        <i val="0"/>
        <strike val="0"/>
        <condense val="0"/>
        <extend val="0"/>
        <outline val="0"/>
        <shadow val="0"/>
        <u val="none"/>
        <vertAlign val="baseline"/>
        <sz val="11"/>
        <color theme="0"/>
        <name val="Aptos Narrow"/>
        <family val="2"/>
        <scheme val="minor"/>
      </font>
      <fill>
        <patternFill patternType="none">
          <fgColor indexed="64"/>
          <bgColor auto="1"/>
        </patternFill>
      </fill>
      <alignment horizontal="left" vertical="center" textRotation="0" indent="0" justifyLastLine="0" shrinkToFit="0" readingOrder="0"/>
    </dxf>
    <dxf>
      <font>
        <color rgb="FF9C0006"/>
      </font>
      <fill>
        <patternFill>
          <bgColor rgb="FFFFC7CE"/>
        </patternFill>
      </fill>
    </dxf>
    <dxf>
      <numFmt numFmtId="169" formatCode="m/d/yyyy"/>
    </dxf>
    <dxf>
      <numFmt numFmtId="0" formatCode="General"/>
    </dxf>
    <dxf>
      <numFmt numFmtId="0" formatCode="General"/>
    </dxf>
    <dxf>
      <numFmt numFmtId="13" formatCode="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numFmt numFmtId="170" formatCode="h:mm"/>
    </dxf>
    <dxf>
      <numFmt numFmtId="170" formatCode="h:mm"/>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171"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yy"/>
    </dxf>
    <dxf>
      <alignment horizontal="center" vertical="center" textRotation="0" wrapText="1"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169" formatCode="m/d/yyyy"/>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numFmt numFmtId="169" formatCode="m/d/yyyy"/>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val="0"/>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center" vertical="center" textRotation="0" wrapText="1" indent="0" justifyLastLine="0" shrinkToFit="0" readingOrder="0"/>
    </dxf>
    <dxf>
      <numFmt numFmtId="14" formatCode="0.00%"/>
    </dxf>
    <dxf>
      <numFmt numFmtId="0" formatCode="General"/>
    </dxf>
    <dxf>
      <numFmt numFmtId="0" formatCode="General"/>
      <alignment horizontal="center" textRotation="0" indent="0" justifyLastLine="0" shrinkToFit="0" readingOrder="0"/>
    </dxf>
    <dxf>
      <numFmt numFmtId="0" formatCode="General"/>
      <alignment horizontal="center" textRotation="0" indent="0" justifyLastLine="0" shrinkToFit="0" readingOrder="0"/>
    </dxf>
    <dxf>
      <numFmt numFmtId="0" formatCode="General"/>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0" formatCode="General"/>
      <alignment horizontal="center" textRotation="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dxf>
    <dxf>
      <numFmt numFmtId="165" formatCode="dd/mm/yy;@"/>
    </dxf>
    <dxf>
      <numFmt numFmtId="0" formatCode="Genera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169" formatCode="m/d/yyyy"/>
      <alignment horizontal="general" vertical="center" textRotation="0" wrapText="1" indent="0" justifyLastLine="0" shrinkToFit="0" readingOrder="0"/>
    </dxf>
    <dxf>
      <alignment horizontal="center" vertical="center" textRotation="0" wrapText="1" indent="0" justifyLastLine="0" shrinkToFit="0" readingOrder="0"/>
    </dxf>
    <dxf>
      <numFmt numFmtId="169" formatCode="m/d/yyyy"/>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font>
        <strike val="0"/>
        <outline val="0"/>
        <shadow val="0"/>
        <u val="none"/>
        <vertAlign val="baseline"/>
        <sz val="11"/>
        <name val="Aptos Narrow"/>
        <family val="2"/>
        <scheme val="none"/>
      </font>
      <numFmt numFmtId="170" formatCode="h:mm"/>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none"/>
      </font>
      <numFmt numFmtId="0" formatCode="General"/>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strike val="0"/>
        <outline val="0"/>
        <shadow val="0"/>
        <u val="none"/>
        <vertAlign val="baseline"/>
        <sz val="11"/>
        <name val="Aptos Narrow"/>
        <family val="2"/>
        <scheme val="minor"/>
      </font>
      <alignment horizontal="left" vertical="top" textRotation="0" indent="0" justifyLastLine="0" shrinkToFit="0" readingOrder="0"/>
    </dxf>
    <dxf>
      <font>
        <b/>
        <i val="0"/>
        <strike val="0"/>
        <condense val="0"/>
        <extend val="0"/>
        <outline val="0"/>
        <shadow val="0"/>
        <u val="none"/>
        <vertAlign val="baseline"/>
        <sz val="11"/>
        <color auto="1"/>
        <name val="Aptos Narrow"/>
        <family val="2"/>
        <scheme val="minor"/>
      </font>
      <numFmt numFmtId="169" formatCode="m/d/yyyy"/>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11"/>
        <name val="Aptos Narrow"/>
        <family val="2"/>
        <scheme val="minor"/>
      </font>
      <numFmt numFmtId="169" formatCode="m/d/yyyy"/>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strike val="0"/>
        <outline val="0"/>
        <shadow val="0"/>
        <u val="none"/>
        <vertAlign val="baseline"/>
        <sz val="1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name val="Aptos Narrow"/>
        <family val="2"/>
        <scheme val="none"/>
      </font>
      <alignment horizontal="left" vertical="center" textRotation="0" indent="0" justifyLastLine="0" shrinkToFit="0" readingOrder="0"/>
    </dxf>
    <dxf>
      <font>
        <b/>
        <i val="0"/>
        <strike val="0"/>
        <condense val="0"/>
        <extend val="0"/>
        <outline val="0"/>
        <shadow val="0"/>
        <u val="none"/>
        <vertAlign val="baseline"/>
        <sz val="11"/>
        <color theme="0"/>
        <name val="Aptos Narrow"/>
        <family val="2"/>
        <scheme val="minor"/>
      </font>
      <fill>
        <patternFill patternType="none">
          <fgColor indexed="64"/>
          <bgColor auto="1"/>
        </patternFill>
      </fill>
      <alignment horizontal="left" vertical="center"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ont>
        <b/>
        <i val="0"/>
        <strike val="0"/>
        <condense val="0"/>
        <extend val="0"/>
        <outline val="0"/>
        <shadow val="0"/>
        <u val="none"/>
        <vertAlign val="baseline"/>
        <sz val="11"/>
        <color theme="1"/>
        <name val="Aptos Narrow"/>
        <family val="2"/>
        <scheme val="minor"/>
      </font>
      <numFmt numFmtId="169" formatCode="m/d/yyyy"/>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ill>
        <patternFill patternType="none">
          <fgColor indexed="64"/>
          <bgColor auto="1"/>
        </patternFill>
      </fill>
      <alignment horizontal="left" vertical="top" textRotation="0" indent="0" justifyLastLine="0" shrinkToFit="0" readingOrder="0"/>
    </dxf>
    <dxf>
      <alignment horizontal="left" vertical="top" textRotation="0" indent="0" justifyLastLine="0" shrinkToFit="0" readingOrder="0"/>
    </dxf>
    <dxf>
      <font>
        <b/>
      </font>
      <alignment horizontal="left"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70" formatCode="h:mm"/>
      <alignment horizontal="general" vertical="bottom" textRotation="0" wrapText="1" indent="0" justifyLastLine="0" shrinkToFit="0" readingOrder="0"/>
    </dxf>
    <dxf>
      <font>
        <b/>
      </font>
      <alignment horizontal="center" vertical="center" textRotation="0" wrapText="1"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numFmt numFmtId="14" formatCode="0.00%"/>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general" vertical="center" textRotation="0" wrapText="0" indent="0" justifyLastLine="0" shrinkToFit="0" readingOrder="0"/>
    </dxf>
    <dxf>
      <font>
        <b/>
        <i val="0"/>
        <strike val="0"/>
        <outline val="0"/>
        <shadow val="0"/>
        <u val="none"/>
        <vertAlign val="baseline"/>
        <sz val="9"/>
        <color theme="1"/>
        <name val="Aptos"/>
        <family val="2"/>
        <scheme val="none"/>
      </font>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font>
      <alignment horizontal="general" vertical="bottom" textRotation="0" wrapText="1" indent="0" justifyLastLine="0" shrinkToFit="0" readingOrder="0"/>
    </dxf>
    <dxf>
      <fill>
        <patternFill>
          <bgColor rgb="FFD9D9D9"/>
        </patternFill>
      </fill>
    </dxf>
    <dxf>
      <fill>
        <patternFill>
          <bgColor rgb="FFF8CBAD"/>
        </patternFill>
      </fill>
    </dxf>
    <dxf>
      <fill>
        <patternFill>
          <bgColor rgb="FFFFF2CC"/>
        </patternFill>
      </fill>
    </dxf>
    <dxf>
      <fill>
        <patternFill>
          <bgColor rgb="FFFFE699"/>
        </patternFill>
      </fill>
    </dxf>
    <dxf>
      <fill>
        <patternFill>
          <bgColor rgb="FFDDEBF7"/>
        </patternFill>
      </fill>
    </dxf>
    <dxf>
      <alignment horizontal="general" vertical="bottom" textRotation="0" wrapText="1" indent="0" justifyLastLine="0" shrinkToFit="0" readingOrder="0"/>
    </dxf>
    <dxf>
      <numFmt numFmtId="25" formatCode="hh:mm"/>
    </dxf>
    <dxf>
      <numFmt numFmtId="19" formatCode="dd/mm/yyyy"/>
    </dxf>
    <dxf>
      <font>
        <b/>
      </font>
      <alignment horizontal="general" vertical="bottom" textRotation="0" wrapText="1" indent="0" justifyLastLine="0" shrinkToFit="0" readingOrder="0"/>
    </dxf>
    <dxf>
      <fill>
        <patternFill>
          <bgColor rgb="FFF8CBAD"/>
        </patternFill>
      </fill>
    </dxf>
    <dxf>
      <fill>
        <patternFill>
          <bgColor rgb="FFE2EFDA"/>
        </patternFill>
      </fill>
    </dxf>
    <dxf>
      <fill>
        <patternFill>
          <bgColor rgb="FFFFF2CC"/>
        </patternFill>
      </fill>
    </dxf>
    <dxf>
      <fill>
        <patternFill>
          <bgColor rgb="FFFFE699"/>
        </patternFill>
      </fill>
    </dxf>
    <dxf>
      <fill>
        <patternFill>
          <bgColor rgb="FFF8CBAD"/>
        </patternFill>
      </fill>
    </dxf>
    <dxf>
      <fill>
        <patternFill>
          <bgColor rgb="FFE2EFDA"/>
        </patternFill>
      </fill>
    </dxf>
    <dxf>
      <fill>
        <patternFill>
          <bgColor rgb="FFDDEBF7"/>
        </patternFill>
      </fill>
    </dxf>
    <dxf>
      <fill>
        <patternFill>
          <bgColor rgb="FFFFF2CC"/>
        </patternFill>
      </fill>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
      <numFmt numFmtId="171" formatCode="m/d/yyyy\ h:mm"/>
    </dxf>
  </dxfs>
  <tableStyles count="1" defaultTableStyle="TableStyleMedium2" defaultPivotStyle="PivotStyleLight16">
    <tableStyle name="Invisible" pivot="0" table="0" count="0" xr9:uid="{1D27A0CA-567A-4781-9B5B-59697DC69D2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pivotCacheDefinition" Target="pivotCache/pivotCacheDefinition1.xml"/><Relationship Id="rId89" Type="http://schemas.openxmlformats.org/officeDocument/2006/relationships/sharedStrings" Target="sharedStrings.xml"/><Relationship Id="rId97"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sheetMetadata" Target="metadata.xml"/><Relationship Id="rId95"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pivotCacheDefinition" Target="pivotCache/pivotCacheDefinition2.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9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drawings/drawing1.xml><?xml version="1.0" encoding="utf-8"?>
<xdr:wsDr xmlns:xdr="http://schemas.openxmlformats.org/drawingml/2006/spreadsheetDrawing" xmlns:a="http://schemas.openxmlformats.org/drawingml/2006/main">
  <xdr:twoCellAnchor editAs="absolute">
    <xdr:from>
      <xdr:col>5</xdr:col>
      <xdr:colOff>89652</xdr:colOff>
      <xdr:row>27</xdr:row>
      <xdr:rowOff>40022</xdr:rowOff>
    </xdr:from>
    <xdr:to>
      <xdr:col>7</xdr:col>
      <xdr:colOff>1327819</xdr:colOff>
      <xdr:row>29</xdr:row>
      <xdr:rowOff>241217</xdr:rowOff>
    </xdr:to>
    <xdr:sp macro="SGOL_Panel_EjecutarFlujoYActualizar" textlink="">
      <xdr:nvSpPr>
        <xdr:cNvPr id="8" name="btnSGOL_Ejecutar">
          <a:extLst>
            <a:ext uri="{FF2B5EF4-FFF2-40B4-BE49-F238E27FC236}">
              <a16:creationId xmlns:a16="http://schemas.microsoft.com/office/drawing/2014/main" id="{97A2BAF9-706D-C299-54F6-F4BAC3D530F1}"/>
            </a:ext>
          </a:extLst>
        </xdr:cNvPr>
        <xdr:cNvSpPr/>
      </xdr:nvSpPr>
      <xdr:spPr>
        <a:xfrm>
          <a:off x="8075613" y="7399338"/>
          <a:ext cx="4065588" cy="812800"/>
        </a:xfrm>
        <a:prstGeom prst="roundRect">
          <a:avLst/>
        </a:prstGeom>
        <a:solidFill>
          <a:srgbClr val="C0000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EJECUTAR CIERRE SEMANAL SGOL</a:t>
          </a:r>
        </a:p>
      </xdr:txBody>
    </xdr:sp>
    <xdr:clientData/>
  </xdr:twoCellAnchor>
  <xdr:twoCellAnchor editAs="absolute">
    <xdr:from>
      <xdr:col>5</xdr:col>
      <xdr:colOff>88900</xdr:colOff>
      <xdr:row>5</xdr:row>
      <xdr:rowOff>50800</xdr:rowOff>
    </xdr:from>
    <xdr:to>
      <xdr:col>7</xdr:col>
      <xdr:colOff>1325563</xdr:colOff>
      <xdr:row>6</xdr:row>
      <xdr:rowOff>225425</xdr:rowOff>
    </xdr:to>
    <xdr:sp macro="[0]!S045UX_ActualizarPanelVisual" textlink="">
      <xdr:nvSpPr>
        <xdr:cNvPr id="9" name="btnSGOL_Actualizar">
          <a:extLst>
            <a:ext uri="{FF2B5EF4-FFF2-40B4-BE49-F238E27FC236}">
              <a16:creationId xmlns:a16="http://schemas.microsoft.com/office/drawing/2014/main" id="{E79CE04D-FA6C-40FD-178F-7DB0AA4B919E}"/>
            </a:ext>
          </a:extLst>
        </xdr:cNvPr>
        <xdr:cNvSpPr/>
      </xdr:nvSpPr>
      <xdr:spPr>
        <a:xfrm>
          <a:off x="8075613" y="1450975"/>
          <a:ext cx="4065588" cy="45085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ACTUALIZAR PANEL</a:t>
          </a:r>
        </a:p>
      </xdr:txBody>
    </xdr:sp>
    <xdr:clientData/>
  </xdr:twoCellAnchor>
  <xdr:twoCellAnchor editAs="absolute">
    <xdr:from>
      <xdr:col>5</xdr:col>
      <xdr:colOff>88900</xdr:colOff>
      <xdr:row>7</xdr:row>
      <xdr:rowOff>50800</xdr:rowOff>
    </xdr:from>
    <xdr:to>
      <xdr:col>7</xdr:col>
      <xdr:colOff>1325563</xdr:colOff>
      <xdr:row>8</xdr:row>
      <xdr:rowOff>225425</xdr:rowOff>
    </xdr:to>
    <xdr:sp macro="SGOL_Panel_VerReporteSemanal" textlink="">
      <xdr:nvSpPr>
        <xdr:cNvPr id="10" name="btnSGOL_VerReporte">
          <a:extLst>
            <a:ext uri="{FF2B5EF4-FFF2-40B4-BE49-F238E27FC236}">
              <a16:creationId xmlns:a16="http://schemas.microsoft.com/office/drawing/2014/main" id="{50436E13-E2ED-2F58-C473-9C620126050F}"/>
            </a:ext>
          </a:extLst>
        </xdr:cNvPr>
        <xdr:cNvSpPr/>
      </xdr:nvSpPr>
      <xdr:spPr>
        <a:xfrm>
          <a:off x="8075613" y="2003425"/>
          <a:ext cx="4065588" cy="45085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REPORTE SEMANAL</a:t>
          </a:r>
        </a:p>
      </xdr:txBody>
    </xdr:sp>
    <xdr:clientData/>
  </xdr:twoCellAnchor>
  <xdr:twoCellAnchor editAs="absolute">
    <xdr:from>
      <xdr:col>5</xdr:col>
      <xdr:colOff>88900</xdr:colOff>
      <xdr:row>9</xdr:row>
      <xdr:rowOff>50800</xdr:rowOff>
    </xdr:from>
    <xdr:to>
      <xdr:col>7</xdr:col>
      <xdr:colOff>1325563</xdr:colOff>
      <xdr:row>10</xdr:row>
      <xdr:rowOff>225425</xdr:rowOff>
    </xdr:to>
    <xdr:sp macro="SGOL_Panel_VerAsignacionFinal" textlink="">
      <xdr:nvSpPr>
        <xdr:cNvPr id="11" name="btnSGOL_VerAsignacion">
          <a:extLst>
            <a:ext uri="{FF2B5EF4-FFF2-40B4-BE49-F238E27FC236}">
              <a16:creationId xmlns:a16="http://schemas.microsoft.com/office/drawing/2014/main" id="{B788B5C7-6B6D-2F6C-4083-1DF893DC41A6}"/>
            </a:ext>
          </a:extLst>
        </xdr:cNvPr>
        <xdr:cNvSpPr/>
      </xdr:nvSpPr>
      <xdr:spPr>
        <a:xfrm>
          <a:off x="8075613" y="2555875"/>
          <a:ext cx="4065588" cy="45085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ASIGNACIÓN FINAL</a:t>
          </a:r>
        </a:p>
      </xdr:txBody>
    </xdr:sp>
    <xdr:clientData/>
  </xdr:twoCellAnchor>
  <xdr:twoCellAnchor editAs="absolute">
    <xdr:from>
      <xdr:col>5</xdr:col>
      <xdr:colOff>88900</xdr:colOff>
      <xdr:row>11</xdr:row>
      <xdr:rowOff>50800</xdr:rowOff>
    </xdr:from>
    <xdr:to>
      <xdr:col>7</xdr:col>
      <xdr:colOff>1325563</xdr:colOff>
      <xdr:row>12</xdr:row>
      <xdr:rowOff>225425</xdr:rowOff>
    </xdr:to>
    <xdr:sp macro="SGOL_Panel_VerNoAsignadas" textlink="">
      <xdr:nvSpPr>
        <xdr:cNvPr id="12" name="btnSGOL_VerNoAsignadas">
          <a:extLst>
            <a:ext uri="{FF2B5EF4-FFF2-40B4-BE49-F238E27FC236}">
              <a16:creationId xmlns:a16="http://schemas.microsoft.com/office/drawing/2014/main" id="{EFB9ED87-242D-5AED-FC5F-F9E12C03535D}"/>
            </a:ext>
          </a:extLst>
        </xdr:cNvPr>
        <xdr:cNvSpPr/>
      </xdr:nvSpPr>
      <xdr:spPr>
        <a:xfrm>
          <a:off x="8075613" y="3108325"/>
          <a:ext cx="4065588" cy="45085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NO ASIGNADAS</a:t>
          </a:r>
        </a:p>
      </xdr:txBody>
    </xdr:sp>
    <xdr:clientData/>
  </xdr:twoCellAnchor>
  <xdr:twoCellAnchor editAs="absolute">
    <xdr:from>
      <xdr:col>5</xdr:col>
      <xdr:colOff>88900</xdr:colOff>
      <xdr:row>13</xdr:row>
      <xdr:rowOff>50800</xdr:rowOff>
    </xdr:from>
    <xdr:to>
      <xdr:col>7</xdr:col>
      <xdr:colOff>1325563</xdr:colOff>
      <xdr:row>14</xdr:row>
      <xdr:rowOff>225425</xdr:rowOff>
    </xdr:to>
    <xdr:sp macro="SGOL_Panel_VerLOG" textlink="">
      <xdr:nvSpPr>
        <xdr:cNvPr id="13" name="btnSGOL_VerLOG">
          <a:extLst>
            <a:ext uri="{FF2B5EF4-FFF2-40B4-BE49-F238E27FC236}">
              <a16:creationId xmlns:a16="http://schemas.microsoft.com/office/drawing/2014/main" id="{EF7BFFFB-232D-2CCA-78D0-09DA21FE7ECF}"/>
            </a:ext>
          </a:extLst>
        </xdr:cNvPr>
        <xdr:cNvSpPr/>
      </xdr:nvSpPr>
      <xdr:spPr>
        <a:xfrm>
          <a:off x="8075613" y="3660775"/>
          <a:ext cx="4065588" cy="450850"/>
        </a:xfrm>
        <a:prstGeom prst="roundRect">
          <a:avLst/>
        </a:prstGeom>
        <a:solidFill>
          <a:srgbClr val="59595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LOG</a:t>
          </a:r>
        </a:p>
      </xdr:txBody>
    </xdr:sp>
    <xdr:clientData/>
  </xdr:twoCellAnchor>
  <xdr:twoCellAnchor editAs="absolute">
    <xdr:from>
      <xdr:col>0</xdr:col>
      <xdr:colOff>88900</xdr:colOff>
      <xdr:row>17</xdr:row>
      <xdr:rowOff>53558</xdr:rowOff>
    </xdr:from>
    <xdr:to>
      <xdr:col>1</xdr:col>
      <xdr:colOff>2085306</xdr:colOff>
      <xdr:row>19</xdr:row>
      <xdr:rowOff>254752</xdr:rowOff>
    </xdr:to>
    <xdr:sp macro="S038UX_IrPisoVentas" textlink="">
      <xdr:nvSpPr>
        <xdr:cNvPr id="2" name="btnS038_UXPisoVentas">
          <a:extLst>
            <a:ext uri="{FF2B5EF4-FFF2-40B4-BE49-F238E27FC236}">
              <a16:creationId xmlns:a16="http://schemas.microsoft.com/office/drawing/2014/main" id="{B166C740-D1BF-8867-4313-8344FF467F53}"/>
            </a:ext>
          </a:extLst>
        </xdr:cNvPr>
        <xdr:cNvSpPr/>
      </xdr:nvSpPr>
      <xdr:spPr>
        <a:xfrm>
          <a:off x="88900" y="4665663"/>
          <a:ext cx="3946525"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PISO DE VENTAS</a:t>
          </a:r>
        </a:p>
      </xdr:txBody>
    </xdr:sp>
    <xdr:clientData/>
  </xdr:twoCellAnchor>
  <xdr:twoCellAnchor editAs="absolute">
    <xdr:from>
      <xdr:col>2</xdr:col>
      <xdr:colOff>87395</xdr:colOff>
      <xdr:row>17</xdr:row>
      <xdr:rowOff>53558</xdr:rowOff>
    </xdr:from>
    <xdr:to>
      <xdr:col>4</xdr:col>
      <xdr:colOff>182561</xdr:colOff>
      <xdr:row>19</xdr:row>
      <xdr:rowOff>254752</xdr:rowOff>
    </xdr:to>
    <xdr:sp macro="S038UX_IrSubcoordinacion" textlink="">
      <xdr:nvSpPr>
        <xdr:cNvPr id="3" name="btnS038_UXSubcoordinacion">
          <a:extLst>
            <a:ext uri="{FF2B5EF4-FFF2-40B4-BE49-F238E27FC236}">
              <a16:creationId xmlns:a16="http://schemas.microsoft.com/office/drawing/2014/main" id="{6C057E90-D212-88DB-69B2-582275113CA9}"/>
            </a:ext>
          </a:extLst>
        </xdr:cNvPr>
        <xdr:cNvSpPr/>
      </xdr:nvSpPr>
      <xdr:spPr>
        <a:xfrm>
          <a:off x="4213224" y="4665663"/>
          <a:ext cx="3684588"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SUBCOORDINACIÓN</a:t>
          </a:r>
        </a:p>
      </xdr:txBody>
    </xdr:sp>
    <xdr:clientData/>
  </xdr:twoCellAnchor>
  <xdr:twoCellAnchor editAs="absolute">
    <xdr:from>
      <xdr:col>5</xdr:col>
      <xdr:colOff>89652</xdr:colOff>
      <xdr:row>17</xdr:row>
      <xdr:rowOff>53558</xdr:rowOff>
    </xdr:from>
    <xdr:to>
      <xdr:col>7</xdr:col>
      <xdr:colOff>1327819</xdr:colOff>
      <xdr:row>19</xdr:row>
      <xdr:rowOff>254752</xdr:rowOff>
    </xdr:to>
    <xdr:sp macro="S038UX_IrAdministracion" textlink="">
      <xdr:nvSpPr>
        <xdr:cNvPr id="4" name="btnS038_UXAdministracion">
          <a:extLst>
            <a:ext uri="{FF2B5EF4-FFF2-40B4-BE49-F238E27FC236}">
              <a16:creationId xmlns:a16="http://schemas.microsoft.com/office/drawing/2014/main" id="{A55AC970-5A7E-2FA1-9E39-740F32932C97}"/>
            </a:ext>
          </a:extLst>
        </xdr:cNvPr>
        <xdr:cNvSpPr/>
      </xdr:nvSpPr>
      <xdr:spPr>
        <a:xfrm>
          <a:off x="8075613" y="4665663"/>
          <a:ext cx="4065588" cy="812800"/>
        </a:xfrm>
        <a:prstGeom prst="roundRect">
          <a:avLst/>
        </a:prstGeom>
        <a:solidFill>
          <a:srgbClr val="007080"/>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MATRIZ ADMINISTRACIÓN</a:t>
          </a:r>
        </a:p>
      </xdr:txBody>
    </xdr:sp>
    <xdr:clientData/>
  </xdr:twoCellAnchor>
  <xdr:twoCellAnchor editAs="absolute">
    <xdr:from>
      <xdr:col>0</xdr:col>
      <xdr:colOff>88900</xdr:colOff>
      <xdr:row>22</xdr:row>
      <xdr:rowOff>46789</xdr:rowOff>
    </xdr:from>
    <xdr:to>
      <xdr:col>1</xdr:col>
      <xdr:colOff>2085306</xdr:colOff>
      <xdr:row>24</xdr:row>
      <xdr:rowOff>247984</xdr:rowOff>
    </xdr:to>
    <xdr:sp macro="S037UI_IrTareasDia" textlink="">
      <xdr:nvSpPr>
        <xdr:cNvPr id="5" name="btnS037_TareasDia">
          <a:extLst>
            <a:ext uri="{FF2B5EF4-FFF2-40B4-BE49-F238E27FC236}">
              <a16:creationId xmlns:a16="http://schemas.microsoft.com/office/drawing/2014/main" id="{7DC424F7-9A14-6F88-3F56-8E340AC2862B}"/>
            </a:ext>
          </a:extLst>
        </xdr:cNvPr>
        <xdr:cNvSpPr/>
      </xdr:nvSpPr>
      <xdr:spPr>
        <a:xfrm>
          <a:off x="88900" y="6032500"/>
          <a:ext cx="3946525"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TAREAS DEL DÍA</a:t>
          </a:r>
        </a:p>
      </xdr:txBody>
    </xdr:sp>
    <xdr:clientData/>
  </xdr:twoCellAnchor>
  <xdr:twoCellAnchor editAs="absolute">
    <xdr:from>
      <xdr:col>2</xdr:col>
      <xdr:colOff>87395</xdr:colOff>
      <xdr:row>22</xdr:row>
      <xdr:rowOff>46789</xdr:rowOff>
    </xdr:from>
    <xdr:to>
      <xdr:col>4</xdr:col>
      <xdr:colOff>182561</xdr:colOff>
      <xdr:row>24</xdr:row>
      <xdr:rowOff>247984</xdr:rowOff>
    </xdr:to>
    <xdr:sp macro="S037UI_IrPendientes" textlink="">
      <xdr:nvSpPr>
        <xdr:cNvPr id="6" name="btnS037_Pendientes">
          <a:extLst>
            <a:ext uri="{FF2B5EF4-FFF2-40B4-BE49-F238E27FC236}">
              <a16:creationId xmlns:a16="http://schemas.microsoft.com/office/drawing/2014/main" id="{93460574-ED23-ABF4-FC65-1E8256E59F0B}"/>
            </a:ext>
          </a:extLst>
        </xdr:cNvPr>
        <xdr:cNvSpPr/>
      </xdr:nvSpPr>
      <xdr:spPr>
        <a:xfrm>
          <a:off x="4213224" y="6032500"/>
          <a:ext cx="3684588"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PENDIENTES DE VALIDAR</a:t>
          </a:r>
        </a:p>
      </xdr:txBody>
    </xdr:sp>
    <xdr:clientData/>
  </xdr:twoCellAnchor>
  <xdr:twoCellAnchor editAs="absolute">
    <xdr:from>
      <xdr:col>5</xdr:col>
      <xdr:colOff>89652</xdr:colOff>
      <xdr:row>22</xdr:row>
      <xdr:rowOff>46789</xdr:rowOff>
    </xdr:from>
    <xdr:to>
      <xdr:col>7</xdr:col>
      <xdr:colOff>1327819</xdr:colOff>
      <xdr:row>24</xdr:row>
      <xdr:rowOff>247984</xdr:rowOff>
    </xdr:to>
    <xdr:sp macro="S037UI_IrPlanSemanal" textlink="">
      <xdr:nvSpPr>
        <xdr:cNvPr id="18" name="btnS037_PlanSemanal">
          <a:extLst>
            <a:ext uri="{FF2B5EF4-FFF2-40B4-BE49-F238E27FC236}">
              <a16:creationId xmlns:a16="http://schemas.microsoft.com/office/drawing/2014/main" id="{707AE59A-982D-EB5F-C9FD-76E796F4AAA3}"/>
            </a:ext>
          </a:extLst>
        </xdr:cNvPr>
        <xdr:cNvSpPr/>
      </xdr:nvSpPr>
      <xdr:spPr>
        <a:xfrm>
          <a:off x="8075613" y="6032500"/>
          <a:ext cx="4065588" cy="812800"/>
        </a:xfrm>
        <a:prstGeom prst="roundRect">
          <a:avLst/>
        </a:prstGeom>
        <a:solidFill>
          <a:srgbClr val="1F4E79"/>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PLAN SEMANAL</a:t>
          </a:r>
        </a:p>
      </xdr:txBody>
    </xdr:sp>
    <xdr:clientData/>
  </xdr:twoCellAnchor>
  <xdr:twoCellAnchor editAs="absolute">
    <xdr:from>
      <xdr:col>2</xdr:col>
      <xdr:colOff>87395</xdr:colOff>
      <xdr:row>27</xdr:row>
      <xdr:rowOff>40022</xdr:rowOff>
    </xdr:from>
    <xdr:to>
      <xdr:col>4</xdr:col>
      <xdr:colOff>182561</xdr:colOff>
      <xdr:row>29</xdr:row>
      <xdr:rowOff>241217</xdr:rowOff>
    </xdr:to>
    <xdr:sp macro="S037UI_IrCierreSemanal" textlink="">
      <xdr:nvSpPr>
        <xdr:cNvPr id="19" name="btnS037_CierreSemanal">
          <a:extLst>
            <a:ext uri="{FF2B5EF4-FFF2-40B4-BE49-F238E27FC236}">
              <a16:creationId xmlns:a16="http://schemas.microsoft.com/office/drawing/2014/main" id="{2776F215-329E-19DC-1A7C-DCB870EA27CD}"/>
            </a:ext>
          </a:extLst>
        </xdr:cNvPr>
        <xdr:cNvSpPr/>
      </xdr:nvSpPr>
      <xdr:spPr>
        <a:xfrm>
          <a:off x="4213224" y="7399338"/>
          <a:ext cx="3684588" cy="812800"/>
        </a:xfrm>
        <a:prstGeom prst="roundRect">
          <a:avLst/>
        </a:prstGeom>
        <a:solidFill>
          <a:srgbClr val="4472C4"/>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VER CIERRE SEMANAL</a:t>
          </a:r>
        </a:p>
      </xdr:txBody>
    </xdr:sp>
    <xdr:clientData/>
  </xdr:twoCellAnchor>
  <xdr:twoCellAnchor editAs="absolute">
    <xdr:from>
      <xdr:col>0</xdr:col>
      <xdr:colOff>88900</xdr:colOff>
      <xdr:row>27</xdr:row>
      <xdr:rowOff>40022</xdr:rowOff>
    </xdr:from>
    <xdr:to>
      <xdr:col>1</xdr:col>
      <xdr:colOff>2085306</xdr:colOff>
      <xdr:row>29</xdr:row>
      <xdr:rowOff>241217</xdr:rowOff>
    </xdr:to>
    <xdr:sp macro="S037UI_IrCierreIntersemanal" textlink="">
      <xdr:nvSpPr>
        <xdr:cNvPr id="20" name="btnS037_CierreIntersemanal">
          <a:extLst>
            <a:ext uri="{FF2B5EF4-FFF2-40B4-BE49-F238E27FC236}">
              <a16:creationId xmlns:a16="http://schemas.microsoft.com/office/drawing/2014/main" id="{14BEC6EA-0D2B-01E7-36A4-3B37E9798C7D}"/>
            </a:ext>
          </a:extLst>
        </xdr:cNvPr>
        <xdr:cNvSpPr/>
      </xdr:nvSpPr>
      <xdr:spPr>
        <a:xfrm>
          <a:off x="88900" y="7399338"/>
          <a:ext cx="3946525" cy="812800"/>
        </a:xfrm>
        <a:prstGeom prst="roundRect">
          <a:avLst/>
        </a:prstGeom>
        <a:solidFill>
          <a:srgbClr val="4472C4"/>
        </a:solidFill>
        <a:ln w="15875" cap="flat" cmpd="sng" algn="ctr">
          <a:solidFill>
            <a:srgbClr val="FFFFFF"/>
          </a:solidFill>
          <a:prstDash val="solid"/>
          <a:miter lim="800000"/>
          <a:headEnd type="none" w="med" len="med"/>
          <a:tailEnd type="none" w="med" len="med"/>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50800" rIns="101600" bIns="50800" rtlCol="0" anchor="ctr"/>
        <a:lstStyle/>
        <a:p>
          <a:pPr algn="ctr"/>
          <a:r>
            <a:rPr lang="es-MX" sz="1000" b="1">
              <a:solidFill>
                <a:srgbClr val="FFFFFF"/>
              </a:solidFill>
              <a:latin typeface="Aptos" panose="020B0004020202020204"/>
            </a:rPr>
            <a:t>CIERRE INTERSEMANAL</a:t>
          </a:r>
        </a:p>
      </xdr:txBody>
    </xdr:sp>
    <xdr:clientData/>
  </xdr:twoCellAnchor>
  <xdr:twoCellAnchor editAs="absolute">
    <xdr:from>
      <xdr:col>8</xdr:col>
      <xdr:colOff>810538</xdr:colOff>
      <xdr:row>1</xdr:row>
      <xdr:rowOff>1121</xdr:rowOff>
    </xdr:from>
    <xdr:to>
      <xdr:col>12</xdr:col>
      <xdr:colOff>95327</xdr:colOff>
      <xdr:row>3</xdr:row>
      <xdr:rowOff>29509</xdr:rowOff>
    </xdr:to>
    <xdr:sp macro="S046P2_AbrirDireccion" textlink="">
      <xdr:nvSpPr>
        <xdr:cNvPr id="37" name="btnS046_AbrirUXDireccion">
          <a:extLst>
            <a:ext uri="{FF2B5EF4-FFF2-40B4-BE49-F238E27FC236}">
              <a16:creationId xmlns:a16="http://schemas.microsoft.com/office/drawing/2014/main" id="{94BECFA8-9946-793D-3126-DD10B4887420}"/>
            </a:ext>
          </a:extLst>
        </xdr:cNvPr>
        <xdr:cNvSpPr/>
      </xdr:nvSpPr>
      <xdr:spPr>
        <a:xfrm>
          <a:off x="11544300" y="4381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CONTROL DIRECCIÓN</a:t>
          </a:r>
        </a:p>
      </xdr:txBody>
    </xdr:sp>
    <xdr:clientData/>
  </xdr:twoCellAnchor>
  <xdr:twoCellAnchor editAs="absolute">
    <xdr:from>
      <xdr:col>0</xdr:col>
      <xdr:colOff>63500</xdr:colOff>
      <xdr:row>3</xdr:row>
      <xdr:rowOff>63500</xdr:rowOff>
    </xdr:from>
    <xdr:to>
      <xdr:col>1</xdr:col>
      <xdr:colOff>2112962</xdr:colOff>
      <xdr:row>6</xdr:row>
      <xdr:rowOff>212725</xdr:rowOff>
    </xdr:to>
    <xdr:sp macro="" textlink="">
      <xdr:nvSpPr>
        <xdr:cNvPr id="7" name="shpS045_Semana">
          <a:extLst>
            <a:ext uri="{FF2B5EF4-FFF2-40B4-BE49-F238E27FC236}">
              <a16:creationId xmlns:a16="http://schemas.microsoft.com/office/drawing/2014/main" id="{5B35E9A0-E893-DCE4-7BE6-7892C1189A58}"/>
            </a:ext>
          </a:extLst>
        </xdr:cNvPr>
        <xdr:cNvSpPr/>
      </xdr:nvSpPr>
      <xdr:spPr>
        <a:xfrm>
          <a:off x="63500" y="911225"/>
          <a:ext cx="3997325" cy="977900"/>
        </a:xfrm>
        <a:prstGeom prst="roundRect">
          <a:avLst/>
        </a:prstGeom>
        <a:solidFill>
          <a:srgbClr val="1F4E79"/>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01700" tIns="76200" rIns="152400" bIns="76200" rtlCol="0" anchor="ctr"/>
        <a:lstStyle/>
        <a:p>
          <a:pPr algn="l"/>
          <a:endParaRPr lang="es-MX" sz="14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210820</xdr:rowOff>
    </xdr:from>
    <xdr:to>
      <xdr:col>0</xdr:col>
      <xdr:colOff>787400</xdr:colOff>
      <xdr:row>2</xdr:row>
      <xdr:rowOff>226695</xdr:rowOff>
    </xdr:to>
    <xdr:sp macro="" textlink="">
      <xdr:nvSpPr>
        <xdr:cNvPr id="21" name="shpS045_Semana_Icono">
          <a:extLst>
            <a:ext uri="{FF2B5EF4-FFF2-40B4-BE49-F238E27FC236}">
              <a16:creationId xmlns:a16="http://schemas.microsoft.com/office/drawing/2014/main" id="{AFC6067F-4BA8-D170-8EE0-6EC37E037A3B}"/>
            </a:ext>
          </a:extLst>
        </xdr:cNvPr>
        <xdr:cNvSpPr/>
      </xdr:nvSpPr>
      <xdr:spPr>
        <a:xfrm>
          <a:off x="228600" y="21082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17272</xdr:rowOff>
    </xdr:from>
    <xdr:to>
      <xdr:col>1</xdr:col>
      <xdr:colOff>1897062</xdr:colOff>
      <xdr:row>4</xdr:row>
      <xdr:rowOff>232410</xdr:rowOff>
    </xdr:to>
    <xdr:sp macro="" textlink="">
      <xdr:nvSpPr>
        <xdr:cNvPr id="22" name="shpS045_Semana_Titulo">
          <a:extLst>
            <a:ext uri="{FF2B5EF4-FFF2-40B4-BE49-F238E27FC236}">
              <a16:creationId xmlns:a16="http://schemas.microsoft.com/office/drawing/2014/main" id="{261A7F27-11DF-D121-E6B1-FE2CBF235593}"/>
            </a:ext>
          </a:extLst>
        </xdr:cNvPr>
        <xdr:cNvSpPr txBox="1"/>
      </xdr:nvSpPr>
      <xdr:spPr>
        <a:xfrm>
          <a:off x="965200" y="1141222"/>
          <a:ext cx="2879725" cy="21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SEMANA ACTIVA</a:t>
          </a:r>
        </a:p>
      </xdr:txBody>
    </xdr:sp>
    <xdr:clientData/>
  </xdr:twoCellAnchor>
  <xdr:twoCellAnchor editAs="absolute">
    <xdr:from>
      <xdr:col>0</xdr:col>
      <xdr:colOff>965200</xdr:colOff>
      <xdr:row>0</xdr:row>
      <xdr:rowOff>400939</xdr:rowOff>
    </xdr:from>
    <xdr:to>
      <xdr:col>1</xdr:col>
      <xdr:colOff>1897062</xdr:colOff>
      <xdr:row>2</xdr:row>
      <xdr:rowOff>268732</xdr:rowOff>
    </xdr:to>
    <xdr:sp macro="" textlink="">
      <xdr:nvSpPr>
        <xdr:cNvPr id="23" name="shpS045_Semana_Valor">
          <a:extLst>
            <a:ext uri="{FF2B5EF4-FFF2-40B4-BE49-F238E27FC236}">
              <a16:creationId xmlns:a16="http://schemas.microsoft.com/office/drawing/2014/main" id="{7D106DE6-D618-9961-B954-78443B7E0DA5}"/>
            </a:ext>
          </a:extLst>
        </xdr:cNvPr>
        <xdr:cNvSpPr txBox="1"/>
      </xdr:nvSpPr>
      <xdr:spPr>
        <a:xfrm>
          <a:off x="965200" y="400939"/>
          <a:ext cx="2879725" cy="4107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a:t>
          </a:r>
        </a:p>
      </xdr:txBody>
    </xdr:sp>
    <xdr:clientData/>
  </xdr:twoCellAnchor>
  <xdr:twoCellAnchor editAs="absolute">
    <xdr:from>
      <xdr:col>2</xdr:col>
      <xdr:colOff>63500</xdr:colOff>
      <xdr:row>3</xdr:row>
      <xdr:rowOff>63500</xdr:rowOff>
    </xdr:from>
    <xdr:to>
      <xdr:col>3</xdr:col>
      <xdr:colOff>1731962</xdr:colOff>
      <xdr:row>6</xdr:row>
      <xdr:rowOff>212725</xdr:rowOff>
    </xdr:to>
    <xdr:sp macro="" textlink="">
      <xdr:nvSpPr>
        <xdr:cNvPr id="14" name="shpS045_Estado">
          <a:extLst>
            <a:ext uri="{FF2B5EF4-FFF2-40B4-BE49-F238E27FC236}">
              <a16:creationId xmlns:a16="http://schemas.microsoft.com/office/drawing/2014/main" id="{D9CD4A50-A228-AC8C-438D-E6D1FE9AEA7E}"/>
            </a:ext>
          </a:extLst>
        </xdr:cNvPr>
        <xdr:cNvSpPr/>
      </xdr:nvSpPr>
      <xdr:spPr>
        <a:xfrm>
          <a:off x="4187825" y="911225"/>
          <a:ext cx="3463925" cy="977900"/>
        </a:xfrm>
        <a:prstGeom prst="roundRect">
          <a:avLst/>
        </a:prstGeom>
        <a:solidFill>
          <a:srgbClr val="007080"/>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2</xdr:col>
      <xdr:colOff>228600</xdr:colOff>
      <xdr:row>0</xdr:row>
      <xdr:rowOff>209550</xdr:rowOff>
    </xdr:from>
    <xdr:to>
      <xdr:col>2</xdr:col>
      <xdr:colOff>787400</xdr:colOff>
      <xdr:row>2</xdr:row>
      <xdr:rowOff>225425</xdr:rowOff>
    </xdr:to>
    <xdr:sp macro="" textlink="">
      <xdr:nvSpPr>
        <xdr:cNvPr id="24" name="shpS045_Estado_Icono">
          <a:extLst>
            <a:ext uri="{FF2B5EF4-FFF2-40B4-BE49-F238E27FC236}">
              <a16:creationId xmlns:a16="http://schemas.microsoft.com/office/drawing/2014/main" id="{6092C35F-3BC6-02EF-EAAA-F0EFE37CE03A}"/>
            </a:ext>
          </a:extLst>
        </xdr:cNvPr>
        <xdr:cNvSpPr/>
      </xdr:nvSpPr>
      <xdr:spPr>
        <a:xfrm>
          <a:off x="4352925" y="20955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2</xdr:col>
      <xdr:colOff>965200</xdr:colOff>
      <xdr:row>19</xdr:row>
      <xdr:rowOff>41084</xdr:rowOff>
    </xdr:from>
    <xdr:to>
      <xdr:col>2</xdr:col>
      <xdr:colOff>1473200</xdr:colOff>
      <xdr:row>19</xdr:row>
      <xdr:rowOff>256222</xdr:rowOff>
    </xdr:to>
    <xdr:sp macro="" textlink="">
      <xdr:nvSpPr>
        <xdr:cNvPr id="25" name="shpS045_Estado_Titulo">
          <a:extLst>
            <a:ext uri="{FF2B5EF4-FFF2-40B4-BE49-F238E27FC236}">
              <a16:creationId xmlns:a16="http://schemas.microsoft.com/office/drawing/2014/main" id="{19D810B3-16A4-1D17-F9F4-EF4E80D36DFC}"/>
            </a:ext>
          </a:extLst>
        </xdr:cNvPr>
        <xdr:cNvSpPr txBox="1"/>
      </xdr:nvSpPr>
      <xdr:spPr>
        <a:xfrm>
          <a:off x="5089525" y="5265547"/>
          <a:ext cx="508000" cy="21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ESTADO SEMANAL</a:t>
          </a:r>
        </a:p>
      </xdr:txBody>
    </xdr:sp>
    <xdr:clientData/>
  </xdr:twoCellAnchor>
  <xdr:twoCellAnchor editAs="absolute">
    <xdr:from>
      <xdr:col>2</xdr:col>
      <xdr:colOff>965200</xdr:colOff>
      <xdr:row>0</xdr:row>
      <xdr:rowOff>400939</xdr:rowOff>
    </xdr:from>
    <xdr:to>
      <xdr:col>2</xdr:col>
      <xdr:colOff>1473200</xdr:colOff>
      <xdr:row>2</xdr:row>
      <xdr:rowOff>268732</xdr:rowOff>
    </xdr:to>
    <xdr:sp macro="" textlink="">
      <xdr:nvSpPr>
        <xdr:cNvPr id="26" name="shpS045_Estado_Valor">
          <a:extLst>
            <a:ext uri="{FF2B5EF4-FFF2-40B4-BE49-F238E27FC236}">
              <a16:creationId xmlns:a16="http://schemas.microsoft.com/office/drawing/2014/main" id="{87B6472C-5B3B-FCF7-62E4-59C26284D750}"/>
            </a:ext>
          </a:extLst>
        </xdr:cNvPr>
        <xdr:cNvSpPr txBox="1"/>
      </xdr:nvSpPr>
      <xdr:spPr>
        <a:xfrm>
          <a:off x="5089525" y="400939"/>
          <a:ext cx="508000" cy="4107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EN_EJECUCION</a:t>
          </a:r>
        </a:p>
      </xdr:txBody>
    </xdr:sp>
    <xdr:clientData/>
  </xdr:twoCellAnchor>
  <xdr:twoCellAnchor editAs="absolute">
    <xdr:from>
      <xdr:col>0</xdr:col>
      <xdr:colOff>63500</xdr:colOff>
      <xdr:row>7</xdr:row>
      <xdr:rowOff>63500</xdr:rowOff>
    </xdr:from>
    <xdr:to>
      <xdr:col>1</xdr:col>
      <xdr:colOff>2112962</xdr:colOff>
      <xdr:row>10</xdr:row>
      <xdr:rowOff>212725</xdr:rowOff>
    </xdr:to>
    <xdr:sp macro="" textlink="">
      <xdr:nvSpPr>
        <xdr:cNvPr id="15" name="shpS045_Asignadas">
          <a:extLst>
            <a:ext uri="{FF2B5EF4-FFF2-40B4-BE49-F238E27FC236}">
              <a16:creationId xmlns:a16="http://schemas.microsoft.com/office/drawing/2014/main" id="{5790CE75-EA78-8497-1451-7B37CA047131}"/>
            </a:ext>
          </a:extLst>
        </xdr:cNvPr>
        <xdr:cNvSpPr/>
      </xdr:nvSpPr>
      <xdr:spPr>
        <a:xfrm>
          <a:off x="63500" y="2016125"/>
          <a:ext cx="3997325" cy="977900"/>
        </a:xfrm>
        <a:prstGeom prst="roundRect">
          <a:avLst/>
        </a:prstGeom>
        <a:solidFill>
          <a:srgbClr val="4472C4"/>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209550</xdr:rowOff>
    </xdr:from>
    <xdr:to>
      <xdr:col>0</xdr:col>
      <xdr:colOff>787400</xdr:colOff>
      <xdr:row>2</xdr:row>
      <xdr:rowOff>225425</xdr:rowOff>
    </xdr:to>
    <xdr:sp macro="" textlink="">
      <xdr:nvSpPr>
        <xdr:cNvPr id="27" name="shpS045_Asignadas_Icono">
          <a:extLst>
            <a:ext uri="{FF2B5EF4-FFF2-40B4-BE49-F238E27FC236}">
              <a16:creationId xmlns:a16="http://schemas.microsoft.com/office/drawing/2014/main" id="{D876B0A1-F584-E2A6-B0DE-5D77B4DB1E27}"/>
            </a:ext>
          </a:extLst>
        </xdr:cNvPr>
        <xdr:cNvSpPr/>
      </xdr:nvSpPr>
      <xdr:spPr>
        <a:xfrm>
          <a:off x="228600" y="20955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17272</xdr:rowOff>
    </xdr:from>
    <xdr:to>
      <xdr:col>1</xdr:col>
      <xdr:colOff>1897062</xdr:colOff>
      <xdr:row>4</xdr:row>
      <xdr:rowOff>232410</xdr:rowOff>
    </xdr:to>
    <xdr:sp macro="" textlink="">
      <xdr:nvSpPr>
        <xdr:cNvPr id="28" name="shpS045_Asignadas_Titulo">
          <a:extLst>
            <a:ext uri="{FF2B5EF4-FFF2-40B4-BE49-F238E27FC236}">
              <a16:creationId xmlns:a16="http://schemas.microsoft.com/office/drawing/2014/main" id="{BE6CE719-CAF7-686A-8412-9E3BC3466352}"/>
            </a:ext>
          </a:extLst>
        </xdr:cNvPr>
        <xdr:cNvSpPr txBox="1"/>
      </xdr:nvSpPr>
      <xdr:spPr>
        <a:xfrm>
          <a:off x="965200" y="1141222"/>
          <a:ext cx="2879725" cy="21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TAREAS ASIGNADAS</a:t>
          </a:r>
        </a:p>
      </xdr:txBody>
    </xdr:sp>
    <xdr:clientData/>
  </xdr:twoCellAnchor>
  <xdr:twoCellAnchor editAs="absolute">
    <xdr:from>
      <xdr:col>0</xdr:col>
      <xdr:colOff>965200</xdr:colOff>
      <xdr:row>0</xdr:row>
      <xdr:rowOff>400939</xdr:rowOff>
    </xdr:from>
    <xdr:to>
      <xdr:col>1</xdr:col>
      <xdr:colOff>1897062</xdr:colOff>
      <xdr:row>2</xdr:row>
      <xdr:rowOff>268732</xdr:rowOff>
    </xdr:to>
    <xdr:sp macro="" textlink="">
      <xdr:nvSpPr>
        <xdr:cNvPr id="29" name="shpS045_Asignadas_Valor">
          <a:extLst>
            <a:ext uri="{FF2B5EF4-FFF2-40B4-BE49-F238E27FC236}">
              <a16:creationId xmlns:a16="http://schemas.microsoft.com/office/drawing/2014/main" id="{3C421973-397E-5E37-CB79-54312AC2D6F9}"/>
            </a:ext>
          </a:extLst>
        </xdr:cNvPr>
        <xdr:cNvSpPr txBox="1"/>
      </xdr:nvSpPr>
      <xdr:spPr>
        <a:xfrm>
          <a:off x="965200" y="400939"/>
          <a:ext cx="2879725" cy="4107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214</a:t>
          </a:r>
        </a:p>
      </xdr:txBody>
    </xdr:sp>
    <xdr:clientData/>
  </xdr:twoCellAnchor>
  <xdr:twoCellAnchor editAs="absolute">
    <xdr:from>
      <xdr:col>2</xdr:col>
      <xdr:colOff>63500</xdr:colOff>
      <xdr:row>7</xdr:row>
      <xdr:rowOff>63500</xdr:rowOff>
    </xdr:from>
    <xdr:to>
      <xdr:col>3</xdr:col>
      <xdr:colOff>1731962</xdr:colOff>
      <xdr:row>10</xdr:row>
      <xdr:rowOff>212725</xdr:rowOff>
    </xdr:to>
    <xdr:sp macro="" textlink="">
      <xdr:nvSpPr>
        <xdr:cNvPr id="16" name="shpS045_NoAsignadas">
          <a:extLst>
            <a:ext uri="{FF2B5EF4-FFF2-40B4-BE49-F238E27FC236}">
              <a16:creationId xmlns:a16="http://schemas.microsoft.com/office/drawing/2014/main" id="{CAF4BD58-78A9-4B46-FD8C-8ECAA8D1A736}"/>
            </a:ext>
          </a:extLst>
        </xdr:cNvPr>
        <xdr:cNvSpPr/>
      </xdr:nvSpPr>
      <xdr:spPr>
        <a:xfrm>
          <a:off x="4187825" y="2016125"/>
          <a:ext cx="3463925" cy="977900"/>
        </a:xfrm>
        <a:prstGeom prst="roundRect">
          <a:avLst/>
        </a:prstGeom>
        <a:solidFill>
          <a:srgbClr val="ED7D31"/>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1200" b="1">
            <a:solidFill>
              <a:srgbClr val="FFFFFF"/>
            </a:solidFill>
            <a:latin typeface="Aptos" panose="020B0004020202020204" pitchFamily="34" charset="0"/>
          </a:endParaRPr>
        </a:p>
      </xdr:txBody>
    </xdr:sp>
    <xdr:clientData/>
  </xdr:twoCellAnchor>
  <xdr:twoCellAnchor editAs="absolute">
    <xdr:from>
      <xdr:col>2</xdr:col>
      <xdr:colOff>228600</xdr:colOff>
      <xdr:row>0</xdr:row>
      <xdr:rowOff>209550</xdr:rowOff>
    </xdr:from>
    <xdr:to>
      <xdr:col>2</xdr:col>
      <xdr:colOff>787400</xdr:colOff>
      <xdr:row>2</xdr:row>
      <xdr:rowOff>225425</xdr:rowOff>
    </xdr:to>
    <xdr:sp macro="" textlink="">
      <xdr:nvSpPr>
        <xdr:cNvPr id="30" name="shpS045_NoAsignadas_Icono">
          <a:extLst>
            <a:ext uri="{FF2B5EF4-FFF2-40B4-BE49-F238E27FC236}">
              <a16:creationId xmlns:a16="http://schemas.microsoft.com/office/drawing/2014/main" id="{1284AE88-F72B-FA5C-12BD-A7B9D29107AD}"/>
            </a:ext>
          </a:extLst>
        </xdr:cNvPr>
        <xdr:cNvSpPr/>
      </xdr:nvSpPr>
      <xdr:spPr>
        <a:xfrm>
          <a:off x="4352925" y="20955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2</xdr:col>
      <xdr:colOff>965200</xdr:colOff>
      <xdr:row>19</xdr:row>
      <xdr:rowOff>41084</xdr:rowOff>
    </xdr:from>
    <xdr:to>
      <xdr:col>2</xdr:col>
      <xdr:colOff>1473200</xdr:colOff>
      <xdr:row>19</xdr:row>
      <xdr:rowOff>256222</xdr:rowOff>
    </xdr:to>
    <xdr:sp macro="" textlink="">
      <xdr:nvSpPr>
        <xdr:cNvPr id="31" name="shpS045_NoAsignadas_Titulo">
          <a:extLst>
            <a:ext uri="{FF2B5EF4-FFF2-40B4-BE49-F238E27FC236}">
              <a16:creationId xmlns:a16="http://schemas.microsoft.com/office/drawing/2014/main" id="{4E5DF849-9937-D191-5D8F-A08B713C4A87}"/>
            </a:ext>
          </a:extLst>
        </xdr:cNvPr>
        <xdr:cNvSpPr txBox="1"/>
      </xdr:nvSpPr>
      <xdr:spPr>
        <a:xfrm>
          <a:off x="5089525" y="5265547"/>
          <a:ext cx="508000" cy="21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NO ASIGNADAS</a:t>
          </a:r>
        </a:p>
      </xdr:txBody>
    </xdr:sp>
    <xdr:clientData/>
  </xdr:twoCellAnchor>
  <xdr:twoCellAnchor editAs="absolute">
    <xdr:from>
      <xdr:col>2</xdr:col>
      <xdr:colOff>965200</xdr:colOff>
      <xdr:row>0</xdr:row>
      <xdr:rowOff>400939</xdr:rowOff>
    </xdr:from>
    <xdr:to>
      <xdr:col>2</xdr:col>
      <xdr:colOff>1473200</xdr:colOff>
      <xdr:row>2</xdr:row>
      <xdr:rowOff>268732</xdr:rowOff>
    </xdr:to>
    <xdr:sp macro="" textlink="">
      <xdr:nvSpPr>
        <xdr:cNvPr id="32" name="shpS045_NoAsignadas_Valor">
          <a:extLst>
            <a:ext uri="{FF2B5EF4-FFF2-40B4-BE49-F238E27FC236}">
              <a16:creationId xmlns:a16="http://schemas.microsoft.com/office/drawing/2014/main" id="{40A0A8B5-6FD7-DEF8-CED9-21E4D2067605}"/>
            </a:ext>
          </a:extLst>
        </xdr:cNvPr>
        <xdr:cNvSpPr txBox="1"/>
      </xdr:nvSpPr>
      <xdr:spPr>
        <a:xfrm>
          <a:off x="5089525" y="400939"/>
          <a:ext cx="508000" cy="4107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500" b="1">
              <a:solidFill>
                <a:srgbClr val="FFFFFF"/>
              </a:solidFill>
              <a:latin typeface="Aptos Display" panose="020B0004020202020204"/>
            </a:rPr>
            <a:t>26</a:t>
          </a:r>
        </a:p>
      </xdr:txBody>
    </xdr:sp>
    <xdr:clientData/>
  </xdr:twoCellAnchor>
  <xdr:twoCellAnchor editAs="absolute">
    <xdr:from>
      <xdr:col>0</xdr:col>
      <xdr:colOff>63500</xdr:colOff>
      <xdr:row>11</xdr:row>
      <xdr:rowOff>63500</xdr:rowOff>
    </xdr:from>
    <xdr:to>
      <xdr:col>3</xdr:col>
      <xdr:colOff>1731962</xdr:colOff>
      <xdr:row>14</xdr:row>
      <xdr:rowOff>212725</xdr:rowOff>
    </xdr:to>
    <xdr:sp macro="" textlink="">
      <xdr:nvSpPr>
        <xdr:cNvPr id="17" name="shpS045_Accion">
          <a:extLst>
            <a:ext uri="{FF2B5EF4-FFF2-40B4-BE49-F238E27FC236}">
              <a16:creationId xmlns:a16="http://schemas.microsoft.com/office/drawing/2014/main" id="{1105BFD9-E871-20DD-E153-49540F2DD4FA}"/>
            </a:ext>
          </a:extLst>
        </xdr:cNvPr>
        <xdr:cNvSpPr/>
      </xdr:nvSpPr>
      <xdr:spPr>
        <a:xfrm>
          <a:off x="63500" y="3121025"/>
          <a:ext cx="7588250" cy="977900"/>
        </a:xfrm>
        <a:prstGeom prst="roundRect">
          <a:avLst/>
        </a:prstGeom>
        <a:solidFill>
          <a:srgbClr val="595959"/>
        </a:solidFill>
        <a:ln w="19050">
          <a:solidFill>
            <a:srgbClr val="FFFFFF"/>
          </a:solidFill>
        </a:ln>
        <a:effectLst>
          <a:outerShdw blurRad="63500" dist="35921" dir="2700002" rotWithShape="0">
            <a:srgbClr val="5A5A5A">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63500" rIns="101600" bIns="63500" rtlCol="0" anchor="ctr"/>
        <a:lstStyle/>
        <a:p>
          <a:pPr algn="ctr"/>
          <a:endParaRPr lang="es-MX" sz="900" b="1">
            <a:solidFill>
              <a:srgbClr val="FFFFFF"/>
            </a:solidFill>
            <a:latin typeface="Aptos" panose="020B0004020202020204" pitchFamily="34" charset="0"/>
          </a:endParaRPr>
        </a:p>
      </xdr:txBody>
    </xdr:sp>
    <xdr:clientData/>
  </xdr:twoCellAnchor>
  <xdr:twoCellAnchor editAs="absolute">
    <xdr:from>
      <xdr:col>0</xdr:col>
      <xdr:colOff>228600</xdr:colOff>
      <xdr:row>0</xdr:row>
      <xdr:rowOff>209550</xdr:rowOff>
    </xdr:from>
    <xdr:to>
      <xdr:col>0</xdr:col>
      <xdr:colOff>787400</xdr:colOff>
      <xdr:row>2</xdr:row>
      <xdr:rowOff>225425</xdr:rowOff>
    </xdr:to>
    <xdr:sp macro="" textlink="">
      <xdr:nvSpPr>
        <xdr:cNvPr id="33" name="shpS045_Accion_Icono">
          <a:extLst>
            <a:ext uri="{FF2B5EF4-FFF2-40B4-BE49-F238E27FC236}">
              <a16:creationId xmlns:a16="http://schemas.microsoft.com/office/drawing/2014/main" id="{845712F5-9BC1-40BC-466D-CCC0379B58E6}"/>
            </a:ext>
          </a:extLst>
        </xdr:cNvPr>
        <xdr:cNvSpPr/>
      </xdr:nvSpPr>
      <xdr:spPr>
        <a:xfrm>
          <a:off x="228600" y="209550"/>
          <a:ext cx="558800" cy="558800"/>
        </a:xfrm>
        <a:prstGeom prst="ellipse">
          <a:avLst/>
        </a:prstGeom>
        <a:solidFill>
          <a:srgbClr val="000000">
            <a:alpha val="28000"/>
          </a:srgbClr>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b="1">
              <a:solidFill>
                <a:srgbClr val="FFFFFF"/>
              </a:solidFill>
              <a:latin typeface="Segoe UI Symbol" panose="020B0502040204020203" pitchFamily="34" charset="0"/>
            </a:rPr>
            <a:t>▶</a:t>
          </a:r>
        </a:p>
      </xdr:txBody>
    </xdr:sp>
    <xdr:clientData/>
  </xdr:twoCellAnchor>
  <xdr:twoCellAnchor editAs="absolute">
    <xdr:from>
      <xdr:col>0</xdr:col>
      <xdr:colOff>965200</xdr:colOff>
      <xdr:row>4</xdr:row>
      <xdr:rowOff>17272</xdr:rowOff>
    </xdr:from>
    <xdr:to>
      <xdr:col>3</xdr:col>
      <xdr:colOff>1516062</xdr:colOff>
      <xdr:row>4</xdr:row>
      <xdr:rowOff>232410</xdr:rowOff>
    </xdr:to>
    <xdr:sp macro="" textlink="">
      <xdr:nvSpPr>
        <xdr:cNvPr id="34" name="shpS045_Accion_Titulo">
          <a:extLst>
            <a:ext uri="{FF2B5EF4-FFF2-40B4-BE49-F238E27FC236}">
              <a16:creationId xmlns:a16="http://schemas.microsoft.com/office/drawing/2014/main" id="{2625DB95-8E42-2CA7-ECA6-356969C3567B}"/>
            </a:ext>
          </a:extLst>
        </xdr:cNvPr>
        <xdr:cNvSpPr txBox="1"/>
      </xdr:nvSpPr>
      <xdr:spPr>
        <a:xfrm>
          <a:off x="965200" y="1141222"/>
          <a:ext cx="6470650" cy="21513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800" b="1">
              <a:solidFill>
                <a:srgbClr val="E1EBF5"/>
              </a:solidFill>
              <a:latin typeface="Aptos" panose="020B0004020202020204"/>
            </a:rPr>
            <a:t>ACCIÓN PERMITIDA</a:t>
          </a:r>
        </a:p>
      </xdr:txBody>
    </xdr:sp>
    <xdr:clientData/>
  </xdr:twoCellAnchor>
  <xdr:twoCellAnchor editAs="absolute">
    <xdr:from>
      <xdr:col>0</xdr:col>
      <xdr:colOff>965200</xdr:colOff>
      <xdr:row>0</xdr:row>
      <xdr:rowOff>400939</xdr:rowOff>
    </xdr:from>
    <xdr:to>
      <xdr:col>3</xdr:col>
      <xdr:colOff>1516062</xdr:colOff>
      <xdr:row>2</xdr:row>
      <xdr:rowOff>268732</xdr:rowOff>
    </xdr:to>
    <xdr:sp macro="" textlink="">
      <xdr:nvSpPr>
        <xdr:cNvPr id="35" name="shpS045_Accion_Valor">
          <a:extLst>
            <a:ext uri="{FF2B5EF4-FFF2-40B4-BE49-F238E27FC236}">
              <a16:creationId xmlns:a16="http://schemas.microsoft.com/office/drawing/2014/main" id="{4F69DC86-E9AA-0B1F-4026-4F91FD3FD088}"/>
            </a:ext>
          </a:extLst>
        </xdr:cNvPr>
        <xdr:cNvSpPr txBox="1"/>
      </xdr:nvSpPr>
      <xdr:spPr>
        <a:xfrm>
          <a:off x="965200" y="400939"/>
          <a:ext cx="6470650" cy="41071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es-MX" sz="1000" b="1">
              <a:solidFill>
                <a:srgbClr val="FFFFFF"/>
              </a:solidFill>
              <a:latin typeface="Aptos Display" panose="020B0004020202020204"/>
            </a:rPr>
            <a:t>Continuar operación; simulación bloqueada</a:t>
          </a:r>
        </a:p>
      </xdr:txBody>
    </xdr:sp>
    <xdr:clientData/>
  </xdr:twoCellAnchor>
  <xdr:twoCellAnchor editAs="absolute">
    <xdr:from>
      <xdr:col>5</xdr:col>
      <xdr:colOff>88900</xdr:colOff>
      <xdr:row>3</xdr:row>
      <xdr:rowOff>50800</xdr:rowOff>
    </xdr:from>
    <xdr:to>
      <xdr:col>7</xdr:col>
      <xdr:colOff>1325563</xdr:colOff>
      <xdr:row>4</xdr:row>
      <xdr:rowOff>225425</xdr:rowOff>
    </xdr:to>
    <xdr:sp macro="" textlink="">
      <xdr:nvSpPr>
        <xdr:cNvPr id="36" name="shpS045_ConsultaEjecutiva">
          <a:extLst>
            <a:ext uri="{FF2B5EF4-FFF2-40B4-BE49-F238E27FC236}">
              <a16:creationId xmlns:a16="http://schemas.microsoft.com/office/drawing/2014/main" id="{C57D72C0-0651-BFED-BD6A-386FFF535ABB}"/>
            </a:ext>
          </a:extLst>
        </xdr:cNvPr>
        <xdr:cNvSpPr/>
      </xdr:nvSpPr>
      <xdr:spPr>
        <a:xfrm>
          <a:off x="8075613" y="898525"/>
          <a:ext cx="4065588" cy="450850"/>
        </a:xfrm>
        <a:prstGeom prst="roundRect">
          <a:avLst/>
        </a:prstGeom>
        <a:solidFill>
          <a:srgbClr val="595959"/>
        </a:solidFill>
        <a:ln w="15875">
          <a:solidFill>
            <a:srgbClr val="FFFFFF"/>
          </a:solidFill>
        </a:ln>
        <a:effectLst>
          <a:outerShdw blurRad="63500" dist="26941" dir="2700000" rotWithShape="0">
            <a:srgbClr val="787878">
              <a:alpha val="2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solidFill>
                <a:srgbClr val="FFFFFF"/>
              </a:solidFill>
              <a:latin typeface="Aptos" panose="020B0004020202020204"/>
            </a:rPr>
            <a:t>CONSULTA EJECUTIVA</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2</xdr:col>
      <xdr:colOff>247650</xdr:colOff>
      <xdr:row>0</xdr:row>
      <xdr:rowOff>431800</xdr:rowOff>
    </xdr:to>
    <xdr:sp macro="S037UI_VolverPanel" textlink="">
      <xdr:nvSpPr>
        <xdr:cNvPr id="6" name="btnS038_VolverPanel">
          <a:extLst>
            <a:ext uri="{FF2B5EF4-FFF2-40B4-BE49-F238E27FC236}">
              <a16:creationId xmlns:a16="http://schemas.microsoft.com/office/drawing/2014/main" id="{EB6213EC-AE8F-0843-09AC-5BA4CE8BAE3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7</xdr:col>
      <xdr:colOff>958850</xdr:colOff>
      <xdr:row>1</xdr:row>
      <xdr:rowOff>50800</xdr:rowOff>
    </xdr:from>
    <xdr:to>
      <xdr:col>9</xdr:col>
      <xdr:colOff>440267</xdr:colOff>
      <xdr:row>1</xdr:row>
      <xdr:rowOff>482600</xdr:rowOff>
    </xdr:to>
    <xdr:sp macro="S011RPT_MarcarSeleccionComoConcluida" textlink="">
      <xdr:nvSpPr>
        <xdr:cNvPr id="8" name="btnS012_CierreMasivoSeleccion">
          <a:extLst>
            <a:ext uri="{FF2B5EF4-FFF2-40B4-BE49-F238E27FC236}">
              <a16:creationId xmlns:a16="http://schemas.microsoft.com/office/drawing/2014/main" id="{E13584C1-BDB4-A396-D336-E29582862E73}"/>
            </a:ext>
          </a:extLst>
        </xdr:cNvPr>
        <xdr:cNvSpPr/>
      </xdr:nvSpPr>
      <xdr:spPr>
        <a:xfrm>
          <a:off x="11182350" y="527050"/>
          <a:ext cx="1841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Cierre masivo selección</a:t>
          </a:r>
        </a:p>
      </xdr:txBody>
    </xdr:sp>
    <xdr:clientData/>
  </xdr:twoCellAnchor>
  <xdr:twoCellAnchor editAs="absolute">
    <xdr:from>
      <xdr:col>6</xdr:col>
      <xdr:colOff>764117</xdr:colOff>
      <xdr:row>1</xdr:row>
      <xdr:rowOff>50800</xdr:rowOff>
    </xdr:from>
    <xdr:to>
      <xdr:col>7</xdr:col>
      <xdr:colOff>869950</xdr:colOff>
      <xdr:row>1</xdr:row>
      <xdr:rowOff>482600</xdr:rowOff>
    </xdr:to>
    <xdr:sp macro="S011EJEC_ResumenEjecucion" textlink="">
      <xdr:nvSpPr>
        <xdr:cNvPr id="5" name="btnS011_ResumenEjecucion">
          <a:extLst>
            <a:ext uri="{FF2B5EF4-FFF2-40B4-BE49-F238E27FC236}">
              <a16:creationId xmlns:a16="http://schemas.microsoft.com/office/drawing/2014/main" id="{151D3D6F-2FCA-F20D-C5C6-83E6B51E1BBB}"/>
            </a:ext>
          </a:extLst>
        </xdr:cNvPr>
        <xdr:cNvSpPr/>
      </xdr:nvSpPr>
      <xdr:spPr>
        <a:xfrm>
          <a:off x="95694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Resumen ejecución</a:t>
          </a:r>
        </a:p>
      </xdr:txBody>
    </xdr:sp>
    <xdr:clientData/>
  </xdr:twoCellAnchor>
  <xdr:twoCellAnchor editAs="absolute">
    <xdr:from>
      <xdr:col>4</xdr:col>
      <xdr:colOff>844550</xdr:colOff>
      <xdr:row>1</xdr:row>
      <xdr:rowOff>50800</xdr:rowOff>
    </xdr:from>
    <xdr:to>
      <xdr:col>6</xdr:col>
      <xdr:colOff>675217</xdr:colOff>
      <xdr:row>1</xdr:row>
      <xdr:rowOff>482600</xdr:rowOff>
    </xdr:to>
    <xdr:sp macro="S011RPT_ValidarSeleccionSupervisor" textlink="">
      <xdr:nvSpPr>
        <xdr:cNvPr id="4" name="btnS011_ValidarSupervisor">
          <a:extLst>
            <a:ext uri="{FF2B5EF4-FFF2-40B4-BE49-F238E27FC236}">
              <a16:creationId xmlns:a16="http://schemas.microsoft.com/office/drawing/2014/main" id="{317341F3-B0D0-732F-F91D-BC719F632070}"/>
            </a:ext>
          </a:extLst>
        </xdr:cNvPr>
        <xdr:cNvSpPr/>
      </xdr:nvSpPr>
      <xdr:spPr>
        <a:xfrm>
          <a:off x="79565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Validar supervisor</a:t>
          </a:r>
        </a:p>
      </xdr:txBody>
    </xdr:sp>
    <xdr:clientData/>
  </xdr:twoCellAnchor>
  <xdr:twoCellAnchor editAs="absolute">
    <xdr:from>
      <xdr:col>3</xdr:col>
      <xdr:colOff>2078567</xdr:colOff>
      <xdr:row>1</xdr:row>
      <xdr:rowOff>50800</xdr:rowOff>
    </xdr:from>
    <xdr:to>
      <xdr:col>4</xdr:col>
      <xdr:colOff>755650</xdr:colOff>
      <xdr:row>1</xdr:row>
      <xdr:rowOff>482600</xdr:rowOff>
    </xdr:to>
    <xdr:sp macro="S011RPT_MarcarSeleccionComoConcluida" textlink="">
      <xdr:nvSpPr>
        <xdr:cNvPr id="3" name="btnS011_MarcarConcluida">
          <a:extLst>
            <a:ext uri="{FF2B5EF4-FFF2-40B4-BE49-F238E27FC236}">
              <a16:creationId xmlns:a16="http://schemas.microsoft.com/office/drawing/2014/main" id="{19933AAA-0E46-4A8D-56A9-4FD79CA2D1E0}"/>
            </a:ext>
          </a:extLst>
        </xdr:cNvPr>
        <xdr:cNvSpPr/>
      </xdr:nvSpPr>
      <xdr:spPr>
        <a:xfrm>
          <a:off x="63436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Marcar concluida</a:t>
          </a:r>
        </a:p>
      </xdr:txBody>
    </xdr:sp>
    <xdr:clientData/>
  </xdr:twoCellAnchor>
  <xdr:twoCellAnchor editAs="absolute">
    <xdr:from>
      <xdr:col>3</xdr:col>
      <xdr:colOff>465667</xdr:colOff>
      <xdr:row>1</xdr:row>
      <xdr:rowOff>50800</xdr:rowOff>
    </xdr:from>
    <xdr:to>
      <xdr:col>3</xdr:col>
      <xdr:colOff>1989667</xdr:colOff>
      <xdr:row>1</xdr:row>
      <xdr:rowOff>482600</xdr:rowOff>
    </xdr:to>
    <xdr:sp macro="S011RPT_ActualizarTareasDia" textlink="">
      <xdr:nvSpPr>
        <xdr:cNvPr id="2" name="btnS011_ActualizarVista">
          <a:extLst>
            <a:ext uri="{FF2B5EF4-FFF2-40B4-BE49-F238E27FC236}">
              <a16:creationId xmlns:a16="http://schemas.microsoft.com/office/drawing/2014/main" id="{320462F2-AEC2-03A3-BCBE-5816CDEF259F}"/>
            </a:ext>
          </a:extLst>
        </xdr:cNvPr>
        <xdr:cNvSpPr/>
      </xdr:nvSpPr>
      <xdr:spPr>
        <a:xfrm flipH="1">
          <a:off x="4730750" y="527050"/>
          <a:ext cx="1524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Actualizar vista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1231900</xdr:colOff>
      <xdr:row>0</xdr:row>
      <xdr:rowOff>431800</xdr:rowOff>
    </xdr:to>
    <xdr:sp macro="S037UI_VolverPanel" textlink="">
      <xdr:nvSpPr>
        <xdr:cNvPr id="3" name="btnS038_VolverPanel">
          <a:extLst>
            <a:ext uri="{FF2B5EF4-FFF2-40B4-BE49-F238E27FC236}">
              <a16:creationId xmlns:a16="http://schemas.microsoft.com/office/drawing/2014/main" id="{DD76ACAB-F821-BE13-2B46-4320F14BC91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11</xdr:col>
      <xdr:colOff>1157817</xdr:colOff>
      <xdr:row>1</xdr:row>
      <xdr:rowOff>50800</xdr:rowOff>
    </xdr:from>
    <xdr:to>
      <xdr:col>12</xdr:col>
      <xdr:colOff>364067</xdr:colOff>
      <xdr:row>1</xdr:row>
      <xdr:rowOff>482600</xdr:rowOff>
    </xdr:to>
    <xdr:sp macro="S017CAN_CancelarSeleccionJustificada" textlink="">
      <xdr:nvSpPr>
        <xdr:cNvPr id="2" name="Rectángulo: esquinas redondeadas 1">
          <a:extLst>
            <a:ext uri="{FF2B5EF4-FFF2-40B4-BE49-F238E27FC236}">
              <a16:creationId xmlns:a16="http://schemas.microsoft.com/office/drawing/2014/main" id="{1922CB50-A332-0090-E353-CA437DD58880}"/>
            </a:ext>
          </a:extLst>
        </xdr:cNvPr>
        <xdr:cNvSpPr/>
      </xdr:nvSpPr>
      <xdr:spPr>
        <a:xfrm>
          <a:off x="17678400" y="527050"/>
          <a:ext cx="16510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Cancelar</a:t>
          </a:r>
          <a:r>
            <a:rPr lang="es-MX" sz="850" b="1" baseline="0">
              <a:solidFill>
                <a:srgbClr val="FFFFFF"/>
              </a:solidFill>
              <a:latin typeface="Aptos" panose="020B0004020202020204" pitchFamily="34" charset="0"/>
            </a:rPr>
            <a:t> Selección </a:t>
          </a:r>
          <a:endParaRPr lang="es-MX" sz="850" b="1">
            <a:solidFill>
              <a:srgbClr val="FFFFFF"/>
            </a:solidFill>
            <a:latin typeface="Aptos" panose="020B0004020202020204" pitchFamily="34" charset="0"/>
          </a:endParaRPr>
        </a:p>
      </xdr:txBody>
    </xdr:sp>
    <xdr:clientData/>
  </xdr:twoCellAnchor>
  <xdr:twoCellAnchor editAs="absolute">
    <xdr:from>
      <xdr:col>10</xdr:col>
      <xdr:colOff>1026583</xdr:colOff>
      <xdr:row>1</xdr:row>
      <xdr:rowOff>50800</xdr:rowOff>
    </xdr:from>
    <xdr:to>
      <xdr:col>11</xdr:col>
      <xdr:colOff>1068917</xdr:colOff>
      <xdr:row>1</xdr:row>
      <xdr:rowOff>482600</xdr:rowOff>
    </xdr:to>
    <xdr:sp macro="S012VAL_ValidarSeleccionComoCumplida" textlink="">
      <xdr:nvSpPr>
        <xdr:cNvPr id="4" name="btnS012_ValidarSeleccionCumplida">
          <a:extLst>
            <a:ext uri="{FF2B5EF4-FFF2-40B4-BE49-F238E27FC236}">
              <a16:creationId xmlns:a16="http://schemas.microsoft.com/office/drawing/2014/main" id="{68F03D05-9418-AA2B-F4D6-F487A6FF4F2C}"/>
            </a:ext>
          </a:extLst>
        </xdr:cNvPr>
        <xdr:cNvSpPr/>
      </xdr:nvSpPr>
      <xdr:spPr>
        <a:xfrm>
          <a:off x="15367000" y="527050"/>
          <a:ext cx="2222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18000" rIns="72000" bIns="18000" rtlCol="0" anchor="ctr"/>
        <a:lstStyle/>
        <a:p>
          <a:pPr algn="ctr"/>
          <a:r>
            <a:rPr lang="es-MX" sz="850" b="1">
              <a:solidFill>
                <a:srgbClr val="FFFFFF"/>
              </a:solidFill>
              <a:latin typeface="Aptos" panose="020B0004020202020204" pitchFamily="34" charset="0"/>
            </a:rPr>
            <a:t>Validar selección cumplida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1337733</xdr:colOff>
      <xdr:row>0</xdr:row>
      <xdr:rowOff>431800</xdr:rowOff>
    </xdr:to>
    <xdr:sp macro="S037UI_VolverPanel" textlink="">
      <xdr:nvSpPr>
        <xdr:cNvPr id="3" name="btnS038_VolverPanel">
          <a:extLst>
            <a:ext uri="{FF2B5EF4-FFF2-40B4-BE49-F238E27FC236}">
              <a16:creationId xmlns:a16="http://schemas.microsoft.com/office/drawing/2014/main" id="{9E7B22A7-6236-8D9A-1306-3286876A4E52}"/>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twoCellAnchor editAs="absolute">
    <xdr:from>
      <xdr:col>10</xdr:col>
      <xdr:colOff>327025</xdr:colOff>
      <xdr:row>1</xdr:row>
      <xdr:rowOff>50800</xdr:rowOff>
    </xdr:from>
    <xdr:to>
      <xdr:col>11</xdr:col>
      <xdr:colOff>940858</xdr:colOff>
      <xdr:row>1</xdr:row>
      <xdr:rowOff>482600</xdr:rowOff>
    </xdr:to>
    <xdr:sp macro="S012RPT_ActualizarCierreSemanal" textlink="">
      <xdr:nvSpPr>
        <xdr:cNvPr id="2" name="btnS012_ActualizarCierreSemanal">
          <a:extLst>
            <a:ext uri="{FF2B5EF4-FFF2-40B4-BE49-F238E27FC236}">
              <a16:creationId xmlns:a16="http://schemas.microsoft.com/office/drawing/2014/main" id="{F5C63C66-6D44-6653-8EF5-94D7F785B899}"/>
            </a:ext>
          </a:extLst>
        </xdr:cNvPr>
        <xdr:cNvSpPr/>
      </xdr:nvSpPr>
      <xdr:spPr>
        <a:xfrm>
          <a:off x="13027025" y="527050"/>
          <a:ext cx="2349500" cy="431800"/>
        </a:xfrm>
        <a:prstGeom prst="roundRect">
          <a:avLst/>
        </a:prstGeom>
        <a:solidFill>
          <a:srgbClr val="1F4E79"/>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Actualizar cierre semanal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3</xdr:row>
      <xdr:rowOff>0</xdr:rowOff>
    </xdr:to>
    <xdr:sp macro="" textlink="">
      <xdr:nvSpPr>
        <xdr:cNvPr id="3" name="shpS045_FranjaNavegacion">
          <a:extLst>
            <a:ext uri="{FF2B5EF4-FFF2-40B4-BE49-F238E27FC236}">
              <a16:creationId xmlns:a16="http://schemas.microsoft.com/office/drawing/2014/main" id="{F7D78E52-25FF-5848-8FB2-F57E8F7842FE}"/>
            </a:ext>
          </a:extLst>
        </xdr:cNvPr>
        <xdr:cNvSpPr/>
      </xdr:nvSpPr>
      <xdr:spPr>
        <a:xfrm>
          <a:off x="0" y="0"/>
          <a:ext cx="489585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RPT SEMANALOPERATIVO</a:t>
          </a:r>
        </a:p>
      </xdr:txBody>
    </xdr:sp>
    <xdr:clientData/>
  </xdr:twoCellAnchor>
  <xdr:twoCellAnchor editAs="absolute">
    <xdr:from>
      <xdr:col>0</xdr:col>
      <xdr:colOff>101600</xdr:colOff>
      <xdr:row>1</xdr:row>
      <xdr:rowOff>3175</xdr:rowOff>
    </xdr:from>
    <xdr:to>
      <xdr:col>3</xdr:col>
      <xdr:colOff>225425</xdr:colOff>
      <xdr:row>1</xdr:row>
      <xdr:rowOff>349250</xdr:rowOff>
    </xdr:to>
    <xdr:sp macro="S037UI_VolverPanel" textlink="">
      <xdr:nvSpPr>
        <xdr:cNvPr id="2" name="btnS038_VolverPanel">
          <a:extLst>
            <a:ext uri="{FF2B5EF4-FFF2-40B4-BE49-F238E27FC236}">
              <a16:creationId xmlns:a16="http://schemas.microsoft.com/office/drawing/2014/main" id="{3D65651D-645B-F37C-C8B2-2252BC029E8E}"/>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2</xdr:col>
      <xdr:colOff>25400</xdr:colOff>
      <xdr:row>0</xdr:row>
      <xdr:rowOff>431800</xdr:rowOff>
    </xdr:to>
    <xdr:sp macro="S037UI_VolverPanel" textlink="">
      <xdr:nvSpPr>
        <xdr:cNvPr id="2" name="btnS038_VolverPanel">
          <a:extLst>
            <a:ext uri="{FF2B5EF4-FFF2-40B4-BE49-F238E27FC236}">
              <a16:creationId xmlns:a16="http://schemas.microsoft.com/office/drawing/2014/main" id="{F81706A1-1E91-D08C-3B45-610972F62E14}"/>
            </a:ext>
          </a:extLst>
        </xdr:cNvPr>
        <xdr:cNvSpPr/>
      </xdr:nvSpPr>
      <xdr:spPr>
        <a:xfrm>
          <a:off x="88900" y="50800"/>
          <a:ext cx="2095500" cy="381000"/>
        </a:xfrm>
        <a:prstGeom prst="roundRect">
          <a:avLst/>
        </a:prstGeom>
        <a:solidFill>
          <a:srgbClr val="007080"/>
        </a:solidFill>
        <a:ln w="12700">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850" b="1">
              <a:solidFill>
                <a:srgbClr val="FFFFFF"/>
              </a:solidFill>
              <a:latin typeface="Aptos" panose="020B0004020202020204" pitchFamily="34" charset="0"/>
            </a:rPr>
            <a:t> VOLVER AL PANEL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2</xdr:row>
      <xdr:rowOff>84260</xdr:rowOff>
    </xdr:to>
    <xdr:sp macro="" textlink="">
      <xdr:nvSpPr>
        <xdr:cNvPr id="2" name="shpS045_FranjaNavegacion">
          <a:extLst>
            <a:ext uri="{FF2B5EF4-FFF2-40B4-BE49-F238E27FC236}">
              <a16:creationId xmlns:a16="http://schemas.microsoft.com/office/drawing/2014/main" id="{04F8791F-5325-AF8A-0FBE-DAD5ED32ADEB}"/>
            </a:ext>
          </a:extLst>
        </xdr:cNvPr>
        <xdr:cNvSpPr/>
      </xdr:nvSpPr>
      <xdr:spPr>
        <a:xfrm>
          <a:off x="0" y="0"/>
          <a:ext cx="457200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OUT ASIGNACIONFINAL</a:t>
          </a:r>
        </a:p>
      </xdr:txBody>
    </xdr:sp>
    <xdr:clientData/>
  </xdr:twoCellAnchor>
  <xdr:twoCellAnchor editAs="absolute">
    <xdr:from>
      <xdr:col>0</xdr:col>
      <xdr:colOff>101600</xdr:colOff>
      <xdr:row>1</xdr:row>
      <xdr:rowOff>977</xdr:rowOff>
    </xdr:from>
    <xdr:to>
      <xdr:col>2</xdr:col>
      <xdr:colOff>330200</xdr:colOff>
      <xdr:row>1</xdr:row>
      <xdr:rowOff>347052</xdr:rowOff>
    </xdr:to>
    <xdr:sp macro="S037UI_VolverPanel" textlink="">
      <xdr:nvSpPr>
        <xdr:cNvPr id="3" name="btnS038_VolverPanel">
          <a:extLst>
            <a:ext uri="{FF2B5EF4-FFF2-40B4-BE49-F238E27FC236}">
              <a16:creationId xmlns:a16="http://schemas.microsoft.com/office/drawing/2014/main" id="{1AA4D528-4C16-7FFC-D82F-A559D139A8F2}"/>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0</xdr:colOff>
      <xdr:row>3</xdr:row>
      <xdr:rowOff>0</xdr:rowOff>
    </xdr:to>
    <xdr:sp macro="" textlink="">
      <xdr:nvSpPr>
        <xdr:cNvPr id="2" name="shpS045_FranjaNavegacion">
          <a:extLst>
            <a:ext uri="{FF2B5EF4-FFF2-40B4-BE49-F238E27FC236}">
              <a16:creationId xmlns:a16="http://schemas.microsoft.com/office/drawing/2014/main" id="{B013A3D9-278C-B85B-2A5A-8FAF7B6E26B1}"/>
            </a:ext>
          </a:extLst>
        </xdr:cNvPr>
        <xdr:cNvSpPr/>
      </xdr:nvSpPr>
      <xdr:spPr>
        <a:xfrm>
          <a:off x="0" y="0"/>
          <a:ext cx="4705350"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OUT NOASIGNADAS</a:t>
          </a:r>
        </a:p>
      </xdr:txBody>
    </xdr:sp>
    <xdr:clientData/>
  </xdr:twoCellAnchor>
  <xdr:twoCellAnchor editAs="absolute">
    <xdr:from>
      <xdr:col>0</xdr:col>
      <xdr:colOff>101600</xdr:colOff>
      <xdr:row>1</xdr:row>
      <xdr:rowOff>3175</xdr:rowOff>
    </xdr:from>
    <xdr:to>
      <xdr:col>2</xdr:col>
      <xdr:colOff>330200</xdr:colOff>
      <xdr:row>1</xdr:row>
      <xdr:rowOff>349250</xdr:rowOff>
    </xdr:to>
    <xdr:sp macro="S037UI_VolverPanel" textlink="">
      <xdr:nvSpPr>
        <xdr:cNvPr id="3" name="btnS038_VolverPanel">
          <a:extLst>
            <a:ext uri="{FF2B5EF4-FFF2-40B4-BE49-F238E27FC236}">
              <a16:creationId xmlns:a16="http://schemas.microsoft.com/office/drawing/2014/main" id="{B9CDC414-6284-5181-4F1C-7F5C97C77FAC}"/>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2697162</xdr:colOff>
      <xdr:row>0</xdr:row>
      <xdr:rowOff>430213</xdr:rowOff>
    </xdr:to>
    <xdr:sp macro="S037UI_VolverPanel" textlink="">
      <xdr:nvSpPr>
        <xdr:cNvPr id="4" name="btnS038_VolverPanel">
          <a:extLst>
            <a:ext uri="{FF2B5EF4-FFF2-40B4-BE49-F238E27FC236}">
              <a16:creationId xmlns:a16="http://schemas.microsoft.com/office/drawing/2014/main" id="{DCAB1CA5-A76B-19A1-67E6-55E203DCE862}"/>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50800</xdr:colOff>
      <xdr:row>0</xdr:row>
      <xdr:rowOff>38100</xdr:rowOff>
    </xdr:from>
    <xdr:to>
      <xdr:col>10</xdr:col>
      <xdr:colOff>1668463</xdr:colOff>
      <xdr:row>0</xdr:row>
      <xdr:rowOff>442913</xdr:rowOff>
    </xdr:to>
    <xdr:sp macro="" textlink="">
      <xdr:nvSpPr>
        <xdr:cNvPr id="7" name="shpS045MAT_Perfil">
          <a:extLst>
            <a:ext uri="{FF2B5EF4-FFF2-40B4-BE49-F238E27FC236}">
              <a16:creationId xmlns:a16="http://schemas.microsoft.com/office/drawing/2014/main" id="{7AE359EC-F061-C126-6604-0A8895BBDE41}"/>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PISO DE VENTAS</a:t>
          </a:r>
        </a:p>
      </xdr:txBody>
    </xdr:sp>
    <xdr:clientData/>
  </xdr:twoCellAnchor>
  <xdr:twoCellAnchor editAs="absolute">
    <xdr:from>
      <xdr:col>0</xdr:col>
      <xdr:colOff>50800</xdr:colOff>
      <xdr:row>1</xdr:row>
      <xdr:rowOff>38100</xdr:rowOff>
    </xdr:from>
    <xdr:to>
      <xdr:col>4</xdr:col>
      <xdr:colOff>677863</xdr:colOff>
      <xdr:row>1</xdr:row>
      <xdr:rowOff>366713</xdr:rowOff>
    </xdr:to>
    <xdr:sp macro="" textlink="">
      <xdr:nvSpPr>
        <xdr:cNvPr id="2" name="shpS045MAT_Semana">
          <a:extLst>
            <a:ext uri="{FF2B5EF4-FFF2-40B4-BE49-F238E27FC236}">
              <a16:creationId xmlns:a16="http://schemas.microsoft.com/office/drawing/2014/main" id="{FF97C3BB-22C1-8662-562E-6007EA1F374D}"/>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50800</xdr:colOff>
      <xdr:row>1</xdr:row>
      <xdr:rowOff>38100</xdr:rowOff>
    </xdr:from>
    <xdr:to>
      <xdr:col>10</xdr:col>
      <xdr:colOff>1668463</xdr:colOff>
      <xdr:row>1</xdr:row>
      <xdr:rowOff>366713</xdr:rowOff>
    </xdr:to>
    <xdr:sp macro="" textlink="">
      <xdr:nvSpPr>
        <xdr:cNvPr id="6" name="shpS045MAT_Anio">
          <a:extLst>
            <a:ext uri="{FF2B5EF4-FFF2-40B4-BE49-F238E27FC236}">
              <a16:creationId xmlns:a16="http://schemas.microsoft.com/office/drawing/2014/main" id="{354B28F7-813D-6DA7-C67D-97FE89A6C0FC}"/>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1</xdr:col>
      <xdr:colOff>0</xdr:colOff>
      <xdr:row>7</xdr:row>
      <xdr:rowOff>76200</xdr:rowOff>
    </xdr:from>
    <xdr:to>
      <xdr:col>3</xdr:col>
      <xdr:colOff>577056</xdr:colOff>
      <xdr:row>8</xdr:row>
      <xdr:rowOff>276225</xdr:rowOff>
    </xdr:to>
    <xdr:sp macro="S039CUM_MarcarSeleccionConcluida" textlink="">
      <xdr:nvSpPr>
        <xdr:cNvPr id="3" name="btnS039_MarcarConcluida">
          <a:extLst>
            <a:ext uri="{FF2B5EF4-FFF2-40B4-BE49-F238E27FC236}">
              <a16:creationId xmlns:a16="http://schemas.microsoft.com/office/drawing/2014/main" id="{149BA34D-8341-F1F7-B212-E0DDE79209ED}"/>
            </a:ext>
          </a:extLst>
        </xdr:cNvPr>
        <xdr:cNvSpPr/>
      </xdr:nvSpPr>
      <xdr:spPr>
        <a:xfrm>
          <a:off x="728663" y="2457450"/>
          <a:ext cx="439658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3</xdr:col>
      <xdr:colOff>704057</xdr:colOff>
      <xdr:row>7</xdr:row>
      <xdr:rowOff>76200</xdr:rowOff>
    </xdr:from>
    <xdr:to>
      <xdr:col>10</xdr:col>
      <xdr:colOff>1</xdr:colOff>
      <xdr:row>8</xdr:row>
      <xdr:rowOff>276225</xdr:rowOff>
    </xdr:to>
    <xdr:sp macro="S042_ActualizarDashboardUX" textlink="">
      <xdr:nvSpPr>
        <xdr:cNvPr id="5" name="btnS042_ActualizarDashboardUX">
          <a:extLst>
            <a:ext uri="{FF2B5EF4-FFF2-40B4-BE49-F238E27FC236}">
              <a16:creationId xmlns:a16="http://schemas.microsoft.com/office/drawing/2014/main" id="{E7326F0B-2550-DC40-90C9-34965931C722}"/>
            </a:ext>
          </a:extLst>
        </xdr:cNvPr>
        <xdr:cNvSpPr/>
      </xdr:nvSpPr>
      <xdr:spPr>
        <a:xfrm>
          <a:off x="5252245" y="2457450"/>
          <a:ext cx="439658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2695575</xdr:colOff>
      <xdr:row>0</xdr:row>
      <xdr:rowOff>430213</xdr:rowOff>
    </xdr:to>
    <xdr:sp macro="S037UI_VolverPanel" textlink="">
      <xdr:nvSpPr>
        <xdr:cNvPr id="7" name="btnS038_VolverPanel">
          <a:extLst>
            <a:ext uri="{FF2B5EF4-FFF2-40B4-BE49-F238E27FC236}">
              <a16:creationId xmlns:a16="http://schemas.microsoft.com/office/drawing/2014/main" id="{0FF0BE57-ACB3-A429-CB96-04E3AA3179ED}"/>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38630</xdr:colOff>
      <xdr:row>0</xdr:row>
      <xdr:rowOff>38100</xdr:rowOff>
    </xdr:from>
    <xdr:to>
      <xdr:col>10</xdr:col>
      <xdr:colOff>1654705</xdr:colOff>
      <xdr:row>0</xdr:row>
      <xdr:rowOff>442913</xdr:rowOff>
    </xdr:to>
    <xdr:sp macro="" textlink="">
      <xdr:nvSpPr>
        <xdr:cNvPr id="8" name="shpS045MAT_Perfil">
          <a:extLst>
            <a:ext uri="{FF2B5EF4-FFF2-40B4-BE49-F238E27FC236}">
              <a16:creationId xmlns:a16="http://schemas.microsoft.com/office/drawing/2014/main" id="{3AC6D28C-3890-ED1F-9C0F-5745A76BE7E1}"/>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SUBCOORDINACIÓN</a:t>
          </a:r>
        </a:p>
      </xdr:txBody>
    </xdr:sp>
    <xdr:clientData/>
  </xdr:twoCellAnchor>
  <xdr:twoCellAnchor editAs="absolute">
    <xdr:from>
      <xdr:col>0</xdr:col>
      <xdr:colOff>50800</xdr:colOff>
      <xdr:row>1</xdr:row>
      <xdr:rowOff>37571</xdr:rowOff>
    </xdr:from>
    <xdr:to>
      <xdr:col>4</xdr:col>
      <xdr:colOff>673630</xdr:colOff>
      <xdr:row>1</xdr:row>
      <xdr:rowOff>366184</xdr:rowOff>
    </xdr:to>
    <xdr:sp macro="" textlink="">
      <xdr:nvSpPr>
        <xdr:cNvPr id="2" name="shpS045MAT_Semana">
          <a:extLst>
            <a:ext uri="{FF2B5EF4-FFF2-40B4-BE49-F238E27FC236}">
              <a16:creationId xmlns:a16="http://schemas.microsoft.com/office/drawing/2014/main" id="{500BBA39-799C-700B-AC63-600FC5F27BC5}"/>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44980</xdr:colOff>
      <xdr:row>1</xdr:row>
      <xdr:rowOff>37571</xdr:rowOff>
    </xdr:from>
    <xdr:to>
      <xdr:col>10</xdr:col>
      <xdr:colOff>1654705</xdr:colOff>
      <xdr:row>1</xdr:row>
      <xdr:rowOff>366184</xdr:rowOff>
    </xdr:to>
    <xdr:sp macro="" textlink="">
      <xdr:nvSpPr>
        <xdr:cNvPr id="6" name="shpS045MAT_Anio">
          <a:extLst>
            <a:ext uri="{FF2B5EF4-FFF2-40B4-BE49-F238E27FC236}">
              <a16:creationId xmlns:a16="http://schemas.microsoft.com/office/drawing/2014/main" id="{F8B1836E-A55C-4BC7-AC4E-99C63B32D35D}"/>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0</xdr:col>
      <xdr:colOff>728664</xdr:colOff>
      <xdr:row>7</xdr:row>
      <xdr:rowOff>76200</xdr:rowOff>
    </xdr:from>
    <xdr:to>
      <xdr:col>2</xdr:col>
      <xdr:colOff>98426</xdr:colOff>
      <xdr:row>8</xdr:row>
      <xdr:rowOff>274108</xdr:rowOff>
    </xdr:to>
    <xdr:sp macro="S039CUM_MarcarSeleccionConcluida" textlink="">
      <xdr:nvSpPr>
        <xdr:cNvPr id="3" name="btnS039_MarcarConcluida">
          <a:extLst>
            <a:ext uri="{FF2B5EF4-FFF2-40B4-BE49-F238E27FC236}">
              <a16:creationId xmlns:a16="http://schemas.microsoft.com/office/drawing/2014/main" id="{A12730E7-12DE-9460-B58E-B067DECBB0BD}"/>
            </a:ext>
          </a:extLst>
        </xdr:cNvPr>
        <xdr:cNvSpPr/>
      </xdr:nvSpPr>
      <xdr:spPr>
        <a:xfrm>
          <a:off x="728664" y="2457450"/>
          <a:ext cx="288872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2</xdr:col>
      <xdr:colOff>225424</xdr:colOff>
      <xdr:row>7</xdr:row>
      <xdr:rowOff>76200</xdr:rowOff>
    </xdr:from>
    <xdr:to>
      <xdr:col>5</xdr:col>
      <xdr:colOff>621771</xdr:colOff>
      <xdr:row>8</xdr:row>
      <xdr:rowOff>274108</xdr:rowOff>
    </xdr:to>
    <xdr:sp macro="S039VAL_ValidarSeleccionCumplida" textlink="">
      <xdr:nvSpPr>
        <xdr:cNvPr id="4" name="btnS039_ValidarCumplida">
          <a:extLst>
            <a:ext uri="{FF2B5EF4-FFF2-40B4-BE49-F238E27FC236}">
              <a16:creationId xmlns:a16="http://schemas.microsoft.com/office/drawing/2014/main" id="{D4D7FB7A-FFFE-21F2-125D-9393897BD9F6}"/>
            </a:ext>
          </a:extLst>
        </xdr:cNvPr>
        <xdr:cNvSpPr/>
      </xdr:nvSpPr>
      <xdr:spPr>
        <a:xfrm>
          <a:off x="3744383" y="2457450"/>
          <a:ext cx="2888721" cy="552450"/>
        </a:xfrm>
        <a:prstGeom prst="roundRect">
          <a:avLst/>
        </a:prstGeom>
        <a:solidFill>
          <a:srgbClr val="70AD47"/>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VALIDAR COMO CUMPLIDA</a:t>
          </a:r>
        </a:p>
      </xdr:txBody>
    </xdr:sp>
    <xdr:clientData/>
  </xdr:twoCellAnchor>
  <xdr:twoCellAnchor editAs="absolute">
    <xdr:from>
      <xdr:col>6</xdr:col>
      <xdr:colOff>18521</xdr:colOff>
      <xdr:row>7</xdr:row>
      <xdr:rowOff>76200</xdr:rowOff>
    </xdr:from>
    <xdr:to>
      <xdr:col>9</xdr:col>
      <xdr:colOff>716492</xdr:colOff>
      <xdr:row>8</xdr:row>
      <xdr:rowOff>274108</xdr:rowOff>
    </xdr:to>
    <xdr:sp macro="S042_ActualizarDashboardUX" textlink="">
      <xdr:nvSpPr>
        <xdr:cNvPr id="5" name="btnS042_ActualizarDashboardUX">
          <a:extLst>
            <a:ext uri="{FF2B5EF4-FFF2-40B4-BE49-F238E27FC236}">
              <a16:creationId xmlns:a16="http://schemas.microsoft.com/office/drawing/2014/main" id="{D49F13F9-B595-2AF1-3121-8F465300AD5A}"/>
            </a:ext>
          </a:extLst>
        </xdr:cNvPr>
        <xdr:cNvSpPr/>
      </xdr:nvSpPr>
      <xdr:spPr>
        <a:xfrm>
          <a:off x="6760104" y="2457450"/>
          <a:ext cx="288872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88900</xdr:colOff>
      <xdr:row>0</xdr:row>
      <xdr:rowOff>50800</xdr:rowOff>
    </xdr:from>
    <xdr:to>
      <xdr:col>1</xdr:col>
      <xdr:colOff>2695575</xdr:colOff>
      <xdr:row>0</xdr:row>
      <xdr:rowOff>430213</xdr:rowOff>
    </xdr:to>
    <xdr:sp macro="S037UI_VolverPanel" textlink="">
      <xdr:nvSpPr>
        <xdr:cNvPr id="4" name="btnS038_VolverPanel">
          <a:extLst>
            <a:ext uri="{FF2B5EF4-FFF2-40B4-BE49-F238E27FC236}">
              <a16:creationId xmlns:a16="http://schemas.microsoft.com/office/drawing/2014/main" id="{2F6A286F-F6E8-5B5B-414B-F3275B6A6965}"/>
            </a:ext>
          </a:extLst>
        </xdr:cNvPr>
        <xdr:cNvSpPr/>
      </xdr:nvSpPr>
      <xdr:spPr>
        <a:xfrm>
          <a:off x="88900" y="50800"/>
          <a:ext cx="3336925" cy="379413"/>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 VOLVER AL PANEL</a:t>
          </a:r>
        </a:p>
      </xdr:txBody>
    </xdr:sp>
    <xdr:clientData/>
  </xdr:twoCellAnchor>
  <xdr:twoCellAnchor editAs="absolute">
    <xdr:from>
      <xdr:col>9</xdr:col>
      <xdr:colOff>38630</xdr:colOff>
      <xdr:row>0</xdr:row>
      <xdr:rowOff>38100</xdr:rowOff>
    </xdr:from>
    <xdr:to>
      <xdr:col>10</xdr:col>
      <xdr:colOff>1654705</xdr:colOff>
      <xdr:row>0</xdr:row>
      <xdr:rowOff>442913</xdr:rowOff>
    </xdr:to>
    <xdr:sp macro="" textlink="">
      <xdr:nvSpPr>
        <xdr:cNvPr id="7" name="shpS045MAT_Perfil">
          <a:extLst>
            <a:ext uri="{FF2B5EF4-FFF2-40B4-BE49-F238E27FC236}">
              <a16:creationId xmlns:a16="http://schemas.microsoft.com/office/drawing/2014/main" id="{D8F240F3-FA5F-1259-8267-92CA1EE1F802}"/>
            </a:ext>
          </a:extLst>
        </xdr:cNvPr>
        <xdr:cNvSpPr/>
      </xdr:nvSpPr>
      <xdr:spPr>
        <a:xfrm>
          <a:off x="8970963" y="38100"/>
          <a:ext cx="2346325" cy="404813"/>
        </a:xfrm>
        <a:prstGeom prst="roundRect">
          <a:avLst/>
        </a:prstGeom>
        <a:solidFill>
          <a:srgbClr val="007080"/>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   ADMINISTRACIÓN</a:t>
          </a:r>
        </a:p>
      </xdr:txBody>
    </xdr:sp>
    <xdr:clientData/>
  </xdr:twoCellAnchor>
  <xdr:twoCellAnchor editAs="absolute">
    <xdr:from>
      <xdr:col>0</xdr:col>
      <xdr:colOff>50800</xdr:colOff>
      <xdr:row>1</xdr:row>
      <xdr:rowOff>37571</xdr:rowOff>
    </xdr:from>
    <xdr:to>
      <xdr:col>4</xdr:col>
      <xdr:colOff>673630</xdr:colOff>
      <xdr:row>1</xdr:row>
      <xdr:rowOff>366184</xdr:rowOff>
    </xdr:to>
    <xdr:sp macro="" textlink="">
      <xdr:nvSpPr>
        <xdr:cNvPr id="2" name="shpS045MAT_Semana">
          <a:extLst>
            <a:ext uri="{FF2B5EF4-FFF2-40B4-BE49-F238E27FC236}">
              <a16:creationId xmlns:a16="http://schemas.microsoft.com/office/drawing/2014/main" id="{C1C2DEBE-B189-B704-F048-0E205A8F91FE}"/>
            </a:ext>
          </a:extLst>
        </xdr:cNvPr>
        <xdr:cNvSpPr/>
      </xdr:nvSpPr>
      <xdr:spPr>
        <a:xfrm>
          <a:off x="50800" y="519113"/>
          <a:ext cx="5903913" cy="328613"/>
        </a:xfrm>
        <a:prstGeom prst="roundRect">
          <a:avLst/>
        </a:prstGeom>
        <a:solidFill>
          <a:srgbClr val="1F4E79"/>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SEMANA   2</a:t>
          </a:r>
        </a:p>
      </xdr:txBody>
    </xdr:sp>
    <xdr:clientData/>
  </xdr:twoCellAnchor>
  <xdr:twoCellAnchor editAs="absolute">
    <xdr:from>
      <xdr:col>5</xdr:col>
      <xdr:colOff>44980</xdr:colOff>
      <xdr:row>1</xdr:row>
      <xdr:rowOff>37571</xdr:rowOff>
    </xdr:from>
    <xdr:to>
      <xdr:col>10</xdr:col>
      <xdr:colOff>1654705</xdr:colOff>
      <xdr:row>1</xdr:row>
      <xdr:rowOff>366184</xdr:rowOff>
    </xdr:to>
    <xdr:sp macro="" textlink="">
      <xdr:nvSpPr>
        <xdr:cNvPr id="6" name="shpS045MAT_Anio">
          <a:extLst>
            <a:ext uri="{FF2B5EF4-FFF2-40B4-BE49-F238E27FC236}">
              <a16:creationId xmlns:a16="http://schemas.microsoft.com/office/drawing/2014/main" id="{E6EBE13F-CE7B-0243-653F-99D2C38AC747}"/>
            </a:ext>
          </a:extLst>
        </xdr:cNvPr>
        <xdr:cNvSpPr/>
      </xdr:nvSpPr>
      <xdr:spPr>
        <a:xfrm>
          <a:off x="6056313" y="519113"/>
          <a:ext cx="5260975" cy="328613"/>
        </a:xfrm>
        <a:prstGeom prst="roundRect">
          <a:avLst/>
        </a:prstGeom>
        <a:solidFill>
          <a:srgbClr val="4472C4"/>
        </a:solidFill>
        <a:ln w="12700">
          <a:solidFill>
            <a:srgbClr val="FFFFFF"/>
          </a:solidFill>
        </a:ln>
        <a:effectLst>
          <a:outerShdw blurRad="63500" dist="17961" dir="2699987" rotWithShape="0">
            <a:srgbClr val="646464">
              <a:alpha val="2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12700" rIns="63500" bIns="12700" rtlCol="0" anchor="ctr"/>
        <a:lstStyle/>
        <a:p>
          <a:pPr algn="ctr"/>
          <a:r>
            <a:rPr lang="es-MX" sz="900" b="1">
              <a:solidFill>
                <a:srgbClr val="FFFFFF"/>
              </a:solidFill>
              <a:latin typeface="Aptos" panose="020B0004020202020204"/>
            </a:rPr>
            <a:t>AÑO   2026</a:t>
          </a:r>
        </a:p>
      </xdr:txBody>
    </xdr:sp>
    <xdr:clientData/>
  </xdr:twoCellAnchor>
  <xdr:twoCellAnchor editAs="absolute">
    <xdr:from>
      <xdr:col>0</xdr:col>
      <xdr:colOff>728663</xdr:colOff>
      <xdr:row>7</xdr:row>
      <xdr:rowOff>76200</xdr:rowOff>
    </xdr:from>
    <xdr:to>
      <xdr:col>3</xdr:col>
      <xdr:colOff>574411</xdr:colOff>
      <xdr:row>8</xdr:row>
      <xdr:rowOff>274108</xdr:rowOff>
    </xdr:to>
    <xdr:sp macro="S039CUM_MarcarSeleccionConcluida" textlink="">
      <xdr:nvSpPr>
        <xdr:cNvPr id="3" name="btnS039_MarcarConcluida">
          <a:extLst>
            <a:ext uri="{FF2B5EF4-FFF2-40B4-BE49-F238E27FC236}">
              <a16:creationId xmlns:a16="http://schemas.microsoft.com/office/drawing/2014/main" id="{3E862AED-A52C-76E5-0457-E645EA40833E}"/>
            </a:ext>
          </a:extLst>
        </xdr:cNvPr>
        <xdr:cNvSpPr/>
      </xdr:nvSpPr>
      <xdr:spPr>
        <a:xfrm>
          <a:off x="728663" y="2457450"/>
          <a:ext cx="4396581" cy="552450"/>
        </a:xfrm>
        <a:prstGeom prst="roundRect">
          <a:avLst/>
        </a:prstGeom>
        <a:solidFill>
          <a:srgbClr val="007080"/>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MARCAR COMO CONCLUIDA</a:t>
          </a:r>
        </a:p>
      </xdr:txBody>
    </xdr:sp>
    <xdr:clientData/>
  </xdr:twoCellAnchor>
  <xdr:twoCellAnchor editAs="absolute">
    <xdr:from>
      <xdr:col>3</xdr:col>
      <xdr:colOff>701411</xdr:colOff>
      <xdr:row>7</xdr:row>
      <xdr:rowOff>76200</xdr:rowOff>
    </xdr:from>
    <xdr:to>
      <xdr:col>9</xdr:col>
      <xdr:colOff>716492</xdr:colOff>
      <xdr:row>8</xdr:row>
      <xdr:rowOff>274108</xdr:rowOff>
    </xdr:to>
    <xdr:sp macro="S042_ActualizarDashboardUX" textlink="">
      <xdr:nvSpPr>
        <xdr:cNvPr id="5" name="btnS042_ActualizarDashboardUX">
          <a:extLst>
            <a:ext uri="{FF2B5EF4-FFF2-40B4-BE49-F238E27FC236}">
              <a16:creationId xmlns:a16="http://schemas.microsoft.com/office/drawing/2014/main" id="{73389B44-8E71-90C0-6C59-6287FFB7029A}"/>
            </a:ext>
          </a:extLst>
        </xdr:cNvPr>
        <xdr:cNvSpPr/>
      </xdr:nvSpPr>
      <xdr:spPr>
        <a:xfrm>
          <a:off x="5252244" y="2457450"/>
          <a:ext cx="4396581" cy="552450"/>
        </a:xfrm>
        <a:prstGeom prst="roundRect">
          <a:avLst/>
        </a:prstGeom>
        <a:solidFill>
          <a:srgbClr val="1F4E79"/>
        </a:solidFill>
        <a:ln w="15875">
          <a:solidFill>
            <a:srgbClr val="FFFFFF"/>
          </a:solidFill>
        </a:ln>
        <a:effectLst>
          <a:outerShdw blurRad="63500" dist="26941" dir="2700000" rotWithShape="0">
            <a:srgbClr val="646464">
              <a:alpha val="2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38100" rIns="101600" bIns="38100" rtlCol="0" anchor="ctr"/>
        <a:lstStyle/>
        <a:p>
          <a:pPr algn="ctr"/>
          <a:r>
            <a:rPr lang="es-MX" sz="900" b="1">
              <a:solidFill>
                <a:srgbClr val="FFFFFF"/>
              </a:solidFill>
              <a:latin typeface="Aptos" panose="020B0004020202020204"/>
            </a:rPr>
            <a:t>ACTUALIZAR DASHBOARD</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5</xdr:col>
      <xdr:colOff>2450647</xdr:colOff>
      <xdr:row>3</xdr:row>
      <xdr:rowOff>6804</xdr:rowOff>
    </xdr:to>
    <xdr:sp macro="" textlink="">
      <xdr:nvSpPr>
        <xdr:cNvPr id="2" name="shpS045_FranjaNavegacion">
          <a:extLst>
            <a:ext uri="{FF2B5EF4-FFF2-40B4-BE49-F238E27FC236}">
              <a16:creationId xmlns:a16="http://schemas.microsoft.com/office/drawing/2014/main" id="{5D5ABFD7-0E5B-A243-61C7-8B89C40BCF73}"/>
            </a:ext>
          </a:extLst>
        </xdr:cNvPr>
        <xdr:cNvSpPr/>
      </xdr:nvSpPr>
      <xdr:spPr>
        <a:xfrm>
          <a:off x="1" y="0"/>
          <a:ext cx="11077575" cy="523875"/>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032000" rIns="127000" rtlCol="0" anchor="ctr"/>
        <a:lstStyle/>
        <a:p>
          <a:pPr algn="l"/>
          <a:r>
            <a:rPr lang="es-MX" sz="1000" b="1">
              <a:solidFill>
                <a:srgbClr val="FFFFFF"/>
              </a:solidFill>
              <a:latin typeface="Aptos" panose="020B0004020202020204" pitchFamily="34" charset="0"/>
            </a:rPr>
            <a:t>CONSULTA SGOL · LOG EJECUCIONESSGOL</a:t>
          </a:r>
        </a:p>
      </xdr:txBody>
    </xdr:sp>
    <xdr:clientData/>
  </xdr:twoCellAnchor>
  <xdr:twoCellAnchor editAs="absolute">
    <xdr:from>
      <xdr:col>0</xdr:col>
      <xdr:colOff>101600</xdr:colOff>
      <xdr:row>1</xdr:row>
      <xdr:rowOff>7257</xdr:rowOff>
    </xdr:from>
    <xdr:to>
      <xdr:col>1</xdr:col>
      <xdr:colOff>153307</xdr:colOff>
      <xdr:row>1</xdr:row>
      <xdr:rowOff>353332</xdr:rowOff>
    </xdr:to>
    <xdr:sp macro="S037UI_VolverPanel" textlink="">
      <xdr:nvSpPr>
        <xdr:cNvPr id="3" name="btnS038_VolverPanel">
          <a:extLst>
            <a:ext uri="{FF2B5EF4-FFF2-40B4-BE49-F238E27FC236}">
              <a16:creationId xmlns:a16="http://schemas.microsoft.com/office/drawing/2014/main" id="{20D17764-AAA7-35D3-F423-053FA53C65D3}"/>
            </a:ext>
          </a:extLst>
        </xdr:cNvPr>
        <xdr:cNvSpPr/>
      </xdr:nvSpPr>
      <xdr:spPr>
        <a:xfrm>
          <a:off x="101600" y="88900"/>
          <a:ext cx="1752600" cy="346075"/>
        </a:xfrm>
        <a:prstGeom prst="roundRect">
          <a:avLst/>
        </a:prstGeom>
        <a:solidFill>
          <a:srgbClr val="007080"/>
        </a:solidFill>
        <a:ln w="15875">
          <a:solidFill>
            <a:srgbClr val="FFFFFF"/>
          </a:solidFill>
        </a:ln>
        <a:effectLst>
          <a:outerShdw blurRad="63500" dist="26941" dir="2700000" rotWithShape="0">
            <a:scrgbClr r="0" g="0" b="0">
              <a:alpha val="2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b="1">
              <a:solidFill>
                <a:srgbClr val="FFFFFF"/>
              </a:solidFill>
              <a:latin typeface="Aptos" panose="020B0004020202020204" pitchFamily="34" charset="0"/>
            </a:rPr>
            <a:t> VOLVER AL PANEL</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3</xdr:col>
      <xdr:colOff>157100</xdr:colOff>
      <xdr:row>1</xdr:row>
      <xdr:rowOff>0</xdr:rowOff>
    </xdr:from>
    <xdr:to>
      <xdr:col>4</xdr:col>
      <xdr:colOff>1082385</xdr:colOff>
      <xdr:row>2</xdr:row>
      <xdr:rowOff>243840</xdr:rowOff>
    </xdr:to>
    <xdr:sp macro="S040AUD_BuscarTextoEnModulos" textlink="">
      <xdr:nvSpPr>
        <xdr:cNvPr id="33" name="SGOLCE_BuscarTexto">
          <a:extLst>
            <a:ext uri="{FF2B5EF4-FFF2-40B4-BE49-F238E27FC236}">
              <a16:creationId xmlns:a16="http://schemas.microsoft.com/office/drawing/2014/main" id="{23AB0D57-215D-2A60-7AFB-BDD9CEE4E80B}"/>
            </a:ext>
          </a:extLst>
        </xdr:cNvPr>
        <xdr:cNvSpPr/>
      </xdr:nvSpPr>
      <xdr:spPr>
        <a:xfrm>
          <a:off x="135350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BUSCAR TEXTO</a:t>
          </a:r>
        </a:p>
      </xdr:txBody>
    </xdr:sp>
    <xdr:clientData/>
  </xdr:twoCellAnchor>
  <xdr:twoCellAnchor editAs="absolute">
    <xdr:from>
      <xdr:col>5</xdr:col>
      <xdr:colOff>197921</xdr:colOff>
      <xdr:row>1</xdr:row>
      <xdr:rowOff>0</xdr:rowOff>
    </xdr:from>
    <xdr:to>
      <xdr:col>5</xdr:col>
      <xdr:colOff>2701635</xdr:colOff>
      <xdr:row>2</xdr:row>
      <xdr:rowOff>243840</xdr:rowOff>
    </xdr:to>
    <xdr:sp macro="S040AUD_ExtraerProcedimientoPorNombre" textlink="">
      <xdr:nvSpPr>
        <xdr:cNvPr id="34" name="SGOLCE_ExtraerPorNombre">
          <a:extLst>
            <a:ext uri="{FF2B5EF4-FFF2-40B4-BE49-F238E27FC236}">
              <a16:creationId xmlns:a16="http://schemas.microsoft.com/office/drawing/2014/main" id="{75A19EE3-E1FC-E57B-B21C-545B142EC34C}"/>
            </a:ext>
          </a:extLst>
        </xdr:cNvPr>
        <xdr:cNvSpPr/>
      </xdr:nvSpPr>
      <xdr:spPr>
        <a:xfrm>
          <a:off x="162782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EXTRAER PROCEDIMIENTO</a:t>
          </a:r>
        </a:p>
      </xdr:txBody>
    </xdr:sp>
    <xdr:clientData/>
  </xdr:twoCellAnchor>
  <xdr:twoCellAnchor editAs="absolute">
    <xdr:from>
      <xdr:col>5</xdr:col>
      <xdr:colOff>2949038</xdr:colOff>
      <xdr:row>1</xdr:row>
      <xdr:rowOff>0</xdr:rowOff>
    </xdr:from>
    <xdr:to>
      <xdr:col>6</xdr:col>
      <xdr:colOff>2414648</xdr:colOff>
      <xdr:row>2</xdr:row>
      <xdr:rowOff>243840</xdr:rowOff>
    </xdr:to>
    <xdr:sp macro="S040AUD_ExtraerProcedimientoPorLinea" textlink="">
      <xdr:nvSpPr>
        <xdr:cNvPr id="35" name="SGOLCE_ExtraerPorLinea">
          <a:extLst>
            <a:ext uri="{FF2B5EF4-FFF2-40B4-BE49-F238E27FC236}">
              <a16:creationId xmlns:a16="http://schemas.microsoft.com/office/drawing/2014/main" id="{C547E6A1-7AF7-4B53-C29E-CFC98CA0ECD1}"/>
            </a:ext>
          </a:extLst>
        </xdr:cNvPr>
        <xdr:cNvSpPr/>
      </xdr:nvSpPr>
      <xdr:spPr>
        <a:xfrm>
          <a:off x="190214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EXTRAER POR LÍNEA</a:t>
          </a:r>
        </a:p>
      </xdr:txBody>
    </xdr:sp>
    <xdr:clientData/>
  </xdr:twoCellAnchor>
  <xdr:twoCellAnchor editAs="absolute">
    <xdr:from>
      <xdr:col>6</xdr:col>
      <xdr:colOff>2662051</xdr:colOff>
      <xdr:row>1</xdr:row>
      <xdr:rowOff>0</xdr:rowOff>
    </xdr:from>
    <xdr:to>
      <xdr:col>6</xdr:col>
      <xdr:colOff>5175661</xdr:colOff>
      <xdr:row>2</xdr:row>
      <xdr:rowOff>243840</xdr:rowOff>
    </xdr:to>
    <xdr:sp macro="S040AUD_BuscarLlamadasProcedimiento" textlink="">
      <xdr:nvSpPr>
        <xdr:cNvPr id="36" name="SGOLCE_BuscarLlamadas">
          <a:extLst>
            <a:ext uri="{FF2B5EF4-FFF2-40B4-BE49-F238E27FC236}">
              <a16:creationId xmlns:a16="http://schemas.microsoft.com/office/drawing/2014/main" id="{A7015B0E-0CFE-9AAA-9276-E5CF733CD442}"/>
            </a:ext>
          </a:extLst>
        </xdr:cNvPr>
        <xdr:cNvSpPr/>
      </xdr:nvSpPr>
      <xdr:spPr>
        <a:xfrm>
          <a:off x="21764625" y="304800"/>
          <a:ext cx="2495550" cy="548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t>BUSCAR LLAMADAS</a:t>
          </a:r>
        </a:p>
      </xdr:txBody>
    </xdr:sp>
    <xdr:clientData/>
  </xdr:twoCellAnchor>
  <xdr:twoCellAnchor editAs="absolute">
    <xdr:from>
      <xdr:col>3</xdr:col>
      <xdr:colOff>136073</xdr:colOff>
      <xdr:row>3</xdr:row>
      <xdr:rowOff>13608</xdr:rowOff>
    </xdr:from>
    <xdr:to>
      <xdr:col>4</xdr:col>
      <xdr:colOff>789215</xdr:colOff>
      <xdr:row>4</xdr:row>
      <xdr:rowOff>257447</xdr:rowOff>
    </xdr:to>
    <xdr:sp macro="S045AUD_AuditarTablas" textlink="">
      <xdr:nvSpPr>
        <xdr:cNvPr id="2" name="S045AUD_BtnAuditarTablas">
          <a:extLst>
            <a:ext uri="{FF2B5EF4-FFF2-40B4-BE49-F238E27FC236}">
              <a16:creationId xmlns:a16="http://schemas.microsoft.com/office/drawing/2014/main" id="{F0697096-D456-CDEE-F0A2-F93971EA4D26}"/>
            </a:ext>
          </a:extLst>
        </xdr:cNvPr>
        <xdr:cNvSpPr/>
      </xdr:nvSpPr>
      <xdr:spPr>
        <a:xfrm>
          <a:off x="13498287" y="911679"/>
          <a:ext cx="2231571" cy="543197"/>
        </a:xfrm>
        <a:prstGeom prst="roundRect">
          <a:avLst/>
        </a:prstGeom>
        <a:solidFill>
          <a:srgbClr val="007080"/>
        </a:solidFill>
        <a:ln>
          <a:solidFill>
            <a:srgbClr val="0070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t>AUDITAR TABLAS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19</xdr:row>
      <xdr:rowOff>0</xdr:rowOff>
    </xdr:from>
    <xdr:to>
      <xdr:col>2</xdr:col>
      <xdr:colOff>1088159</xdr:colOff>
      <xdr:row>21</xdr:row>
      <xdr:rowOff>50800</xdr:rowOff>
    </xdr:to>
    <xdr:sp macro="S046P2_ActualizarDireccionIntegral" textlink="">
      <xdr:nvSpPr>
        <xdr:cNvPr id="10" name="btnS046_ActualizarDireccion">
          <a:extLst>
            <a:ext uri="{FF2B5EF4-FFF2-40B4-BE49-F238E27FC236}">
              <a16:creationId xmlns:a16="http://schemas.microsoft.com/office/drawing/2014/main" id="{379E4FE5-903A-EF06-349A-3AB229B5603C}"/>
            </a:ext>
          </a:extLst>
        </xdr:cNvPr>
        <xdr:cNvSpPr/>
      </xdr:nvSpPr>
      <xdr:spPr>
        <a:xfrm>
          <a:off x="762000"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ACTUALIZAR DIRECCIÓN</a:t>
          </a:r>
        </a:p>
      </xdr:txBody>
    </xdr:sp>
    <xdr:clientData/>
  </xdr:twoCellAnchor>
  <xdr:twoCellAnchor editAs="absolute">
    <xdr:from>
      <xdr:col>2</xdr:col>
      <xdr:colOff>1037359</xdr:colOff>
      <xdr:row>19</xdr:row>
      <xdr:rowOff>0</xdr:rowOff>
    </xdr:from>
    <xdr:to>
      <xdr:col>4</xdr:col>
      <xdr:colOff>284596</xdr:colOff>
      <xdr:row>21</xdr:row>
      <xdr:rowOff>50800</xdr:rowOff>
    </xdr:to>
    <xdr:sp macro="S046UX_VolverPanel" textlink="">
      <xdr:nvSpPr>
        <xdr:cNvPr id="11" name="btnS046_VolverPanel">
          <a:extLst>
            <a:ext uri="{FF2B5EF4-FFF2-40B4-BE49-F238E27FC236}">
              <a16:creationId xmlns:a16="http://schemas.microsoft.com/office/drawing/2014/main" id="{ED257386-E1F0-4BD3-7EE1-95EB485BEDAF}"/>
            </a:ext>
          </a:extLst>
        </xdr:cNvPr>
        <xdr:cNvSpPr/>
      </xdr:nvSpPr>
      <xdr:spPr>
        <a:xfrm>
          <a:off x="3124200"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VOLVER AL PANEL</a:t>
          </a:r>
        </a:p>
      </xdr:txBody>
    </xdr:sp>
    <xdr:clientData/>
  </xdr:twoCellAnchor>
  <xdr:twoCellAnchor editAs="absolute">
    <xdr:from>
      <xdr:col>4</xdr:col>
      <xdr:colOff>1634836</xdr:colOff>
      <xdr:row>19</xdr:row>
      <xdr:rowOff>0</xdr:rowOff>
    </xdr:from>
    <xdr:to>
      <xdr:col>6</xdr:col>
      <xdr:colOff>1158297</xdr:colOff>
      <xdr:row>21</xdr:row>
      <xdr:rowOff>50800</xdr:rowOff>
    </xdr:to>
    <xdr:sp macro="S046P2_RegistrarAutorizacionManual" textlink="">
      <xdr:nvSpPr>
        <xdr:cNvPr id="6" name="btnS046_RegistrarAutorizacion">
          <a:extLst>
            <a:ext uri="{FF2B5EF4-FFF2-40B4-BE49-F238E27FC236}">
              <a16:creationId xmlns:a16="http://schemas.microsoft.com/office/drawing/2014/main" id="{5254BC81-F421-36A8-45CD-D7E0D3849809}"/>
            </a:ext>
          </a:extLst>
        </xdr:cNvPr>
        <xdr:cNvSpPr/>
      </xdr:nvSpPr>
      <xdr:spPr>
        <a:xfrm>
          <a:off x="6886575"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REGISTRAR AUTORIZACIÓN</a:t>
          </a:r>
        </a:p>
      </xdr:txBody>
    </xdr:sp>
    <xdr:clientData/>
  </xdr:twoCellAnchor>
  <xdr:twoCellAnchor editAs="absolute">
    <xdr:from>
      <xdr:col>6</xdr:col>
      <xdr:colOff>1228725</xdr:colOff>
      <xdr:row>18</xdr:row>
      <xdr:rowOff>19050</xdr:rowOff>
    </xdr:from>
    <xdr:to>
      <xdr:col>8</xdr:col>
      <xdr:colOff>1127125</xdr:colOff>
      <xdr:row>20</xdr:row>
      <xdr:rowOff>69850</xdr:rowOff>
    </xdr:to>
    <xdr:sp macro="S046P2_EjecutarBateriaRevisiones" textlink="">
      <xdr:nvSpPr>
        <xdr:cNvPr id="3" name="btnS046_RevisarSprint">
          <a:extLst>
            <a:ext uri="{FF2B5EF4-FFF2-40B4-BE49-F238E27FC236}">
              <a16:creationId xmlns:a16="http://schemas.microsoft.com/office/drawing/2014/main" id="{4ABE6000-73D8-1D09-79C4-BD0B3D354BA5}"/>
            </a:ext>
          </a:extLst>
        </xdr:cNvPr>
        <xdr:cNvSpPr/>
      </xdr:nvSpPr>
      <xdr:spPr>
        <a:xfrm>
          <a:off x="9382125" y="5619750"/>
          <a:ext cx="2413000" cy="431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000" b="1">
              <a:latin typeface="Aptos" panose="020B0004020202020204" pitchFamily="34" charset="0"/>
            </a:rPr>
            <a:t>REVISIÓN S046</a:t>
          </a:r>
        </a:p>
      </xdr:txBody>
    </xdr:sp>
    <xdr:clientData/>
  </xdr:twoCellAnchor>
</xdr:wsDr>
</file>

<file path=xl/persons/person.xml><?xml version="1.0" encoding="utf-8"?>
<personList xmlns="http://schemas.microsoft.com/office/spreadsheetml/2018/threadedcomments" xmlns:x="http://schemas.openxmlformats.org/spreadsheetml/2006/main">
  <person displayName="Alejandro Casillas" id="{CD6FCEA4-F3F5-4E85-BA87-142F107ACBD4}" userId="7b1ca5671b7941ab"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tta zapateria" refreshedDate="46260.704364467594" createdVersion="8" refreshedVersion="7" minRefreshableVersion="3" recordCount="209" xr:uid="{3AEB2CD2-0D46-4924-B766-24F12AFE9486}">
  <cacheSource type="worksheet">
    <worksheetSource ref="A1:N210" sheet="Tareas_Generadas"/>
  </cacheSource>
  <cacheFields count="14">
    <cacheField name="Fecha" numFmtId="14">
      <sharedItems containsSemiMixedTypes="0" containsNonDate="0" containsDate="1" containsString="0" minDate="2026-01-05T00:00:00" maxDate="2026-01-11T00:00:00" count="6">
        <d v="2026-01-05T00:00:00"/>
        <d v="2026-01-06T00:00:00"/>
        <d v="2026-01-07T00:00:00"/>
        <d v="2026-01-08T00:00:00"/>
        <d v="2026-01-09T00:00:00"/>
        <d v="2026-01-10T00:00:00"/>
      </sharedItems>
    </cacheField>
    <cacheField name="Semana" numFmtId="0">
      <sharedItems containsSemiMixedTypes="0" containsString="0" containsNumber="1" containsInteger="1" minValue="2" maxValue="31" count="5">
        <n v="2"/>
        <n v="26" u="1"/>
        <n v="27" u="1"/>
        <n v="30" u="1"/>
        <n v="31" u="1"/>
      </sharedItems>
    </cacheField>
    <cacheField name="Día" numFmtId="0">
      <sharedItems containsBlank="1" count="9">
        <s v="lunes"/>
        <s v="martes"/>
        <s v="miércoles"/>
        <s v="jueves"/>
        <s v="viernes"/>
        <s v="sábado"/>
        <m u="1"/>
        <s v="domingo" u="1"/>
        <e v="#VALUE!" u="1"/>
      </sharedItems>
    </cacheField>
    <cacheField name="Mes" numFmtId="0">
      <sharedItems containsSemiMixedTypes="0" containsString="0" containsNumber="1" containsInteger="1" minValue="1" maxValue="1"/>
    </cacheField>
    <cacheField name="ID_Tarea" numFmtId="0">
      <sharedItems/>
    </cacheField>
    <cacheField name="Tarea" numFmtId="0">
      <sharedItems/>
    </cacheField>
    <cacheField name="Tipo_Frecuencia" numFmtId="0">
      <sharedItems/>
    </cacheField>
    <cacheField name="Regla_Frecuencia" numFmtId="0">
      <sharedItems/>
    </cacheField>
    <cacheField name="Duracion_Min" numFmtId="0">
      <sharedItems containsSemiMixedTypes="0" containsString="0" containsNumber="1" containsInteger="1" minValue="5" maxValue="120"/>
    </cacheField>
    <cacheField name="Turno" numFmtId="0">
      <sharedItems/>
    </cacheField>
    <cacheField name="Responsable_Tipo" numFmtId="0">
      <sharedItems/>
    </cacheField>
    <cacheField name="Frec Diaria" numFmtId="0">
      <sharedItems containsSemiMixedTypes="0" containsString="0" containsNumber="1" containsInteger="1" minValue="1" maxValue="2"/>
    </cacheField>
    <cacheField name="Excluir_Festivos" numFmtId="0">
      <sharedItems/>
    </cacheField>
    <cacheField name="Generar"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tta zapateria" refreshedDate="46260.704364699071" createdVersion="8" refreshedVersion="7" minRefreshableVersion="3" recordCount="999" xr:uid="{902D61BB-F38B-4C89-AA9B-E59204897F59}">
  <cacheSource type="worksheet">
    <worksheetSource ref="A1:L1000" sheet="Asignacion_Tareas"/>
  </cacheSource>
  <cacheFields count="12">
    <cacheField name="Fecha" numFmtId="0">
      <sharedItems containsSemiMixedTypes="0" containsString="0" containsNumber="1" containsInteger="1" minValue="0" maxValue="46033"/>
    </cacheField>
    <cacheField name="Semana" numFmtId="0">
      <sharedItems containsSemiMixedTypes="0" containsString="0" containsNumber="1" containsInteger="1" minValue="0" maxValue="31" count="6">
        <n v="2"/>
        <n v="0"/>
        <n v="26" u="1"/>
        <n v="27" u="1"/>
        <n v="30" u="1"/>
        <n v="31" u="1"/>
      </sharedItems>
    </cacheField>
    <cacheField name="Día" numFmtId="0">
      <sharedItems containsMixedTypes="1" containsNumber="1" containsInteger="1" minValue="0" maxValue="0"/>
    </cacheField>
    <cacheField name="Mes" numFmtId="0">
      <sharedItems containsSemiMixedTypes="0" containsString="0" containsNumber="1" containsInteger="1" minValue="0" maxValue="1"/>
    </cacheField>
    <cacheField name="ID_Tarea" numFmtId="0">
      <sharedItems containsMixedTypes="1" containsNumber="1" containsInteger="1" minValue="0" maxValue="0"/>
    </cacheField>
    <cacheField name="Tarea" numFmtId="0">
      <sharedItems containsMixedTypes="1" containsNumber="1" containsInteger="1" minValue="0" maxValue="0"/>
    </cacheField>
    <cacheField name="Puesto" numFmtId="0">
      <sharedItems containsMixedTypes="1" containsNumber="1" containsInteger="1" minValue="0" maxValue="0" count="4">
        <s v="Auxiliar Administrativo"/>
        <s v="Sub Coordinadora"/>
        <s v="Asesora Ventas"/>
        <n v="0"/>
      </sharedItems>
    </cacheField>
    <cacheField name="Duracion_Min" numFmtId="0">
      <sharedItems containsSemiMixedTypes="0" containsString="0" containsNumber="1" containsInteger="1" minValue="0" maxValue="120"/>
    </cacheField>
    <cacheField name="Turno" numFmtId="0">
      <sharedItems containsMixedTypes="1" containsNumber="1" containsInteger="1" minValue="0" maxValue="0"/>
    </cacheField>
    <cacheField name="Colaborador_Asignado" numFmtId="0">
      <sharedItems count="8">
        <e v="#REF!"/>
        <s v="VIANNEY VIRIDIANA VILLAREAL VILLA" u="1"/>
        <s v="DAFNE PAULINA RIVERA RODRIGUEZ" u="1"/>
        <s v="Sin candidato" u="1"/>
        <s v="KAREN ALEJANDRA DURAN REYES" u="1"/>
        <s v="ALONDRA KARINA ORTIZ CARRILLO" u="1"/>
        <s v="VALERIA DELGADO BARRON" u="1"/>
        <s v="CINTHIA SELENE HERNANDEZ BERSOZA" u="1"/>
      </sharedItems>
    </cacheField>
    <cacheField name="Num_Candidatos" numFmtId="0">
      <sharedItems/>
    </cacheField>
    <cacheField name="Tipo_Asignac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
  <r>
    <x v="0"/>
    <x v="0"/>
    <x v="0"/>
    <n v="1"/>
    <s v="T002"/>
    <s v="Asignación Y Seguimiento Tareas Al Equipo"/>
    <s v="diario"/>
    <s v="diario"/>
    <n v="15"/>
    <s v="Cualquiera"/>
    <s v="Auxiliar Administrativo"/>
    <n v="1"/>
    <s v="si"/>
    <s v="Sí"/>
  </r>
  <r>
    <x v="0"/>
    <x v="0"/>
    <x v="0"/>
    <n v="1"/>
    <s v="T003"/>
    <s v="Cobranza Telefonica CD"/>
    <s v="personalizada"/>
    <s v="dia 27, dia 28, dia 4, dia 5, dia 14, dia 13, dia 20, dia 22, dia 11, dia 12, dia 26, dia 26, dia 30, dia 31"/>
    <n v="120"/>
    <s v="Cualquiera"/>
    <s v="Auxiliar Administrativo"/>
    <n v="1"/>
    <s v="si"/>
    <s v="Sí"/>
  </r>
  <r>
    <x v="0"/>
    <x v="0"/>
    <x v="0"/>
    <n v="1"/>
    <s v="T028"/>
    <s v="Seguimiento Cobranza Dv"/>
    <s v="personalizada"/>
    <s v="dia 19, dia 4, dia 20, dia 21, dia 5, dia 3"/>
    <n v="30"/>
    <s v="Cualquiera"/>
    <s v="Auxiliar Administrativo"/>
    <n v="1"/>
    <s v="si"/>
    <s v="Sí"/>
  </r>
  <r>
    <x v="0"/>
    <x v="0"/>
    <x v="0"/>
    <n v="1"/>
    <s v="T029"/>
    <s v="Seguimiento Tareas"/>
    <s v="diario"/>
    <s v="diario"/>
    <n v="10"/>
    <s v="Cualquiera"/>
    <s v="Sub Coordinadora"/>
    <n v="1"/>
    <s v="si"/>
    <s v="Sí"/>
  </r>
  <r>
    <x v="0"/>
    <x v="0"/>
    <x v="0"/>
    <n v="1"/>
    <s v="T035"/>
    <s v="Formatos Disponibles "/>
    <s v="semanal"/>
    <s v="lunes"/>
    <n v="5"/>
    <s v="Cualquiera"/>
    <s v="Sub Coordinadora"/>
    <n v="1"/>
    <s v="si"/>
    <s v="Sí"/>
  </r>
  <r>
    <x v="0"/>
    <x v="0"/>
    <x v="0"/>
    <n v="1"/>
    <s v="T036"/>
    <s v="Inspeccion Tienda "/>
    <s v="diario"/>
    <s v="diario"/>
    <n v="10"/>
    <s v="Cualquiera"/>
    <s v="Sub Coordinadora"/>
    <n v="1"/>
    <s v="si"/>
    <s v="Sí"/>
  </r>
  <r>
    <x v="0"/>
    <x v="0"/>
    <x v="0"/>
    <n v="1"/>
    <s v="T039"/>
    <s v="Reporte De Activaciones De Cd Y Dv"/>
    <s v="semanal"/>
    <s v="lunes"/>
    <n v="10"/>
    <s v="Cualquiera"/>
    <s v="Sub Coordinadora"/>
    <n v="1"/>
    <s v="si"/>
    <s v="Sí"/>
  </r>
  <r>
    <x v="0"/>
    <x v="0"/>
    <x v="0"/>
    <n v="1"/>
    <s v="T040"/>
    <s v="Solicitar Comisión Artículos De Promoción"/>
    <s v="semanal"/>
    <s v="lunes"/>
    <n v="15"/>
    <s v="Cualquiera"/>
    <s v="Sub Coordinadora"/>
    <n v="1"/>
    <s v="si"/>
    <s v="Sí"/>
  </r>
  <r>
    <x v="0"/>
    <x v="0"/>
    <x v="0"/>
    <n v="1"/>
    <s v="T041"/>
    <s v="Reporte De Horas Extras"/>
    <s v="semanal"/>
    <s v="lunes"/>
    <n v="5"/>
    <s v="Cualquiera"/>
    <s v="Sub Coordinadora"/>
    <n v="1"/>
    <s v="si"/>
    <s v="Sí"/>
  </r>
  <r>
    <x v="0"/>
    <x v="0"/>
    <x v="0"/>
    <n v="1"/>
    <s v="T042"/>
    <s v="Presupuesto De Venta Semanal (Lunes, Hrs Sac)"/>
    <s v="semanal"/>
    <s v="lunes"/>
    <n v="10"/>
    <s v="Cualquiera"/>
    <s v="Sub Coordinadora"/>
    <n v="1"/>
    <s v="si"/>
    <s v="Sí"/>
  </r>
  <r>
    <x v="0"/>
    <x v="0"/>
    <x v="0"/>
    <n v="1"/>
    <s v="T043"/>
    <s v="Seguimiento Tareas Colaboradores"/>
    <s v="diario"/>
    <s v="lunes a sabado"/>
    <n v="5"/>
    <s v="Cualquiera"/>
    <s v="Sub Coordinadora"/>
    <n v="1"/>
    <s v="si"/>
    <s v="Sí"/>
  </r>
  <r>
    <x v="0"/>
    <x v="0"/>
    <x v="0"/>
    <n v="1"/>
    <s v="T044"/>
    <s v="Capacitacion equipo"/>
    <s v="diario"/>
    <s v="lunes a sabado"/>
    <n v="10"/>
    <s v="Cualquiera"/>
    <s v="Sub Coordinadora"/>
    <n v="1"/>
    <s v="si"/>
    <s v="Sí"/>
  </r>
  <r>
    <x v="0"/>
    <x v="0"/>
    <x v="0"/>
    <n v="1"/>
    <s v="T045"/>
    <s v="Reunión Acountability Coordinador 9:00am"/>
    <s v="semanal"/>
    <s v="lunes"/>
    <n v="60"/>
    <s v="Cualquiera"/>
    <s v="Sub Coordinadora"/>
    <n v="1"/>
    <s v="si"/>
    <s v="Sí"/>
  </r>
  <r>
    <x v="0"/>
    <x v="0"/>
    <x v="0"/>
    <n v="1"/>
    <s v="T047"/>
    <s v="Registro de Ventas Perdidas"/>
    <s v="diario"/>
    <s v="lunes a sabado"/>
    <n v="10"/>
    <s v="Cualquiera"/>
    <s v="Asesora Ventas"/>
    <n v="2"/>
    <s v="si"/>
    <s v="Sí"/>
  </r>
  <r>
    <x v="0"/>
    <x v="0"/>
    <x v="0"/>
    <n v="1"/>
    <s v="T048"/>
    <s v="Calca D Tallas En C/Zapato De Exhibición"/>
    <s v="semanal"/>
    <s v="lunes"/>
    <n v="15"/>
    <s v="Cualquiera"/>
    <s v="Sub Coordinadora"/>
    <n v="1"/>
    <s v="si"/>
    <s v="Sí"/>
  </r>
  <r>
    <x v="0"/>
    <x v="0"/>
    <x v="0"/>
    <n v="1"/>
    <s v="T050"/>
    <s v="Limpieza Y Orden En Mostrador "/>
    <s v="diario"/>
    <s v="lunes a sabado"/>
    <n v="20"/>
    <s v="Cualquiera"/>
    <s v="Sub Coordinadora"/>
    <n v="1"/>
    <s v="si"/>
    <s v="Sí"/>
  </r>
  <r>
    <x v="0"/>
    <x v="0"/>
    <x v="0"/>
    <n v="1"/>
    <s v="T054"/>
    <s v="Lista De Puntos Verdes Vendidos"/>
    <s v="diario"/>
    <s v="lunes a sabado"/>
    <n v="10"/>
    <s v="Cualquiera"/>
    <s v="Asesora Ventas"/>
    <n v="1"/>
    <s v="si"/>
    <s v="Sí"/>
  </r>
  <r>
    <x v="0"/>
    <x v="0"/>
    <x v="0"/>
    <n v="1"/>
    <s v="T056"/>
    <s v="Orden En Almacén"/>
    <s v="semanal"/>
    <s v="lunes, miercoles, viernes"/>
    <n v="10"/>
    <s v="Cualquiera"/>
    <s v="Sub Coordinadora"/>
    <n v="1"/>
    <s v="si"/>
    <s v="Sí"/>
  </r>
  <r>
    <x v="0"/>
    <x v="0"/>
    <x v="0"/>
    <n v="1"/>
    <s v="T063"/>
    <s v="Piso Limpio (Barrido/Trapeado)"/>
    <s v="semanal"/>
    <s v="lunes"/>
    <n v="10"/>
    <s v="Cualquiera"/>
    <s v="Sub Coordinadora"/>
    <n v="1"/>
    <s v="si"/>
    <s v="Sí"/>
  </r>
  <r>
    <x v="0"/>
    <x v="0"/>
    <x v="0"/>
    <n v="1"/>
    <s v="T070"/>
    <s v="Transferencias Registradas En Sistema"/>
    <s v="semanal"/>
    <s v="lunes, miercoles, viernes"/>
    <n v="10"/>
    <s v="Cualquiera"/>
    <s v="Sub Coordinadora"/>
    <n v="1"/>
    <s v="si"/>
    <s v="Sí"/>
  </r>
  <r>
    <x v="0"/>
    <x v="0"/>
    <x v="0"/>
    <n v="1"/>
    <s v="T071"/>
    <s v="Mensajes De Whatsapp Respondidos"/>
    <s v="diario"/>
    <s v="lunes a sabado"/>
    <n v="10"/>
    <s v="Apertura"/>
    <s v="Sub Coordinadora"/>
    <n v="1"/>
    <s v="si"/>
    <s v="Sí"/>
  </r>
  <r>
    <x v="0"/>
    <x v="0"/>
    <x v="0"/>
    <n v="1"/>
    <s v="T074"/>
    <s v="Revisión De Fondos De Caja"/>
    <s v="diario"/>
    <s v="lunes a sabado"/>
    <n v="5"/>
    <s v="Cualquiera"/>
    <s v="Sub Coordinadora"/>
    <n v="1"/>
    <s v="si"/>
    <s v="Sí"/>
  </r>
  <r>
    <x v="0"/>
    <x v="0"/>
    <x v="0"/>
    <n v="1"/>
    <s v="T077"/>
    <s v="Validar Que Cte. Reciba Lista De Difusión"/>
    <s v="semanal"/>
    <s v="lunes"/>
    <n v="10"/>
    <s v="Cualquiera"/>
    <s v="Sub Coordinadora"/>
    <n v="1"/>
    <s v="si"/>
    <s v="Sí"/>
  </r>
  <r>
    <x v="0"/>
    <x v="0"/>
    <x v="0"/>
    <n v="1"/>
    <s v="T080"/>
    <s v="Cierre De Tienda"/>
    <s v="diario"/>
    <s v="diario"/>
    <n v="5"/>
    <s v="Cierre"/>
    <s v="Asesora Ventas"/>
    <n v="1"/>
    <s v="si"/>
    <s v="Sí"/>
  </r>
  <r>
    <x v="0"/>
    <x v="0"/>
    <x v="0"/>
    <n v="1"/>
    <s v="T082"/>
    <s v="Bajar Cortina Sol"/>
    <s v="diario"/>
    <s v="diario"/>
    <n v="5"/>
    <s v="Cualquiera"/>
    <s v="Asesora Ventas"/>
    <n v="1"/>
    <s v="si"/>
    <s v="Sí"/>
  </r>
  <r>
    <x v="0"/>
    <x v="0"/>
    <x v="0"/>
    <n v="1"/>
    <s v="T083"/>
    <s v="Barrer Tienda Y Banqueta "/>
    <s v="diario"/>
    <s v="diario"/>
    <n v="15"/>
    <s v="Cualquiera"/>
    <s v="Asesora Ventas"/>
    <n v="1"/>
    <s v="si"/>
    <s v="Sí"/>
  </r>
  <r>
    <x v="0"/>
    <x v="0"/>
    <x v="0"/>
    <n v="1"/>
    <s v="T084"/>
    <s v="Barrer Y Traperar Bodega "/>
    <s v="diario"/>
    <s v="diario"/>
    <n v="30"/>
    <s v="Cualquiera"/>
    <s v="Asesora Ventas"/>
    <n v="1"/>
    <s v="si"/>
    <s v="Sí"/>
  </r>
  <r>
    <x v="0"/>
    <x v="0"/>
    <x v="0"/>
    <n v="1"/>
    <s v="T091"/>
    <s v="Contestar Mensajes  De Whatsapp  Promotoria Y Publicidad "/>
    <s v="diario"/>
    <s v="diario"/>
    <n v="15"/>
    <s v="Cierre"/>
    <s v="Asesora Ventas"/>
    <n v="1"/>
    <s v="si"/>
    <s v="Sí"/>
  </r>
  <r>
    <x v="0"/>
    <x v="0"/>
    <x v="0"/>
    <n v="1"/>
    <s v="T103"/>
    <s v="Limpieza De Calzado "/>
    <s v="diario"/>
    <s v="diario"/>
    <n v="15"/>
    <s v="Cualquiera"/>
    <s v="Asesora Ventas"/>
    <n v="1"/>
    <s v="si"/>
    <s v="Sí"/>
  </r>
  <r>
    <x v="0"/>
    <x v="0"/>
    <x v="0"/>
    <n v="1"/>
    <s v="T104"/>
    <s v="Limpieza De Suelas "/>
    <s v="diario"/>
    <s v="diario"/>
    <n v="15"/>
    <s v="Cualquiera"/>
    <s v="Asesora Ventas"/>
    <n v="1"/>
    <s v="si"/>
    <s v="Sí"/>
  </r>
  <r>
    <x v="0"/>
    <x v="0"/>
    <x v="0"/>
    <n v="1"/>
    <s v="T106"/>
    <s v="Limpieza Oficina De Alex  Y Limpieza De Refri"/>
    <s v="semanal"/>
    <s v="lunes"/>
    <n v="60"/>
    <s v="Cualquiera"/>
    <s v="Asesora Ventas"/>
    <n v="1"/>
    <s v="si"/>
    <s v="Sí"/>
  </r>
  <r>
    <x v="0"/>
    <x v="0"/>
    <x v="0"/>
    <n v="1"/>
    <s v="T109"/>
    <s v="Limpieza modulos y repisas"/>
    <s v="diario"/>
    <s v="diario"/>
    <n v="20"/>
    <s v="Cualquiera"/>
    <s v="Asesora Ventas"/>
    <n v="1"/>
    <s v="si"/>
    <s v="Sí"/>
  </r>
  <r>
    <x v="0"/>
    <x v="0"/>
    <x v="0"/>
    <n v="1"/>
    <s v="T111"/>
    <s v="Poner Alarma 8:00"/>
    <s v="diario"/>
    <s v="diario"/>
    <n v="5"/>
    <s v="Cualquiera"/>
    <s v="Asesora Ventas"/>
    <n v="1"/>
    <s v="si"/>
    <s v="Sí"/>
  </r>
  <r>
    <x v="0"/>
    <x v="0"/>
    <x v="0"/>
    <n v="1"/>
    <s v="T124"/>
    <s v="Subir Cortinas 6;00 Pm"/>
    <s v="diario"/>
    <s v="diario"/>
    <n v="5"/>
    <s v="Cualquiera"/>
    <s v="Asesora Ventas"/>
    <n v="1"/>
    <s v="si"/>
    <s v="Sí"/>
  </r>
  <r>
    <x v="0"/>
    <x v="0"/>
    <x v="0"/>
    <n v="1"/>
    <s v="T125"/>
    <s v="Tableo De Cajas"/>
    <s v="diario"/>
    <s v="diario"/>
    <n v="30"/>
    <s v="Cualquiera"/>
    <s v="Asesora Ventas"/>
    <n v="1"/>
    <s v="si"/>
    <s v="Sí"/>
  </r>
  <r>
    <x v="0"/>
    <x v="0"/>
    <x v="0"/>
    <n v="1"/>
    <s v="T127"/>
    <s v="Asignar Responsable Redes Sociales Semana"/>
    <s v="semanal"/>
    <s v="lunes"/>
    <n v="5"/>
    <s v="Cualquiera"/>
    <s v="Asesora Ventas"/>
    <n v="1"/>
    <s v="si"/>
    <s v="Sí"/>
  </r>
  <r>
    <x v="0"/>
    <x v="0"/>
    <x v="0"/>
    <n v="1"/>
    <s v="T146"/>
    <s v="Proponer Calzado a Descuento"/>
    <s v="semanal"/>
    <s v="lunes"/>
    <n v="5"/>
    <s v="Cualquiera"/>
    <s v="Asesora Ventas"/>
    <n v="1"/>
    <s v="si"/>
    <s v="Sí"/>
  </r>
  <r>
    <x v="0"/>
    <x v="0"/>
    <x v="0"/>
    <n v="1"/>
    <s v="T165"/>
    <s v="Capturar lotes de Recepcion De Mercancia"/>
    <s v="diario"/>
    <s v="diario"/>
    <n v="30"/>
    <s v="Cualquiera"/>
    <s v="Asesora Ventas"/>
    <n v="1"/>
    <s v="si"/>
    <s v="Sí"/>
  </r>
  <r>
    <x v="0"/>
    <x v="0"/>
    <x v="0"/>
    <n v="1"/>
    <s v="T170"/>
    <s v="Alto flujo de Transferencias"/>
    <s v="personalizada"/>
    <s v="dia 1, dia 2, dia 3, dia 4, dia 5, dia 15, dia 16, dia 17, dia 18, dia 19, dia 20"/>
    <n v="15"/>
    <s v="Cualquiera"/>
    <s v="Asesora Ventas"/>
    <n v="1"/>
    <s v="si"/>
    <s v="Sí"/>
  </r>
  <r>
    <x v="0"/>
    <x v="0"/>
    <x v="0"/>
    <n v="1"/>
    <s v="T177"/>
    <s v="Recibir Traspasos Pendientes"/>
    <s v="semanal"/>
    <s v="lunes"/>
    <n v="10"/>
    <s v="Cualquiera"/>
    <s v="Sub Coordinadora"/>
    <n v="1"/>
    <s v="si"/>
    <s v="Sí"/>
  </r>
  <r>
    <x v="0"/>
    <x v="0"/>
    <x v="0"/>
    <n v="1"/>
    <s v="T180"/>
    <s v="Seguimiento Agenda"/>
    <s v="diario"/>
    <s v="diario"/>
    <n v="10"/>
    <s v="Cualquiera"/>
    <s v="Sub Coordinadora"/>
    <n v="1"/>
    <s v="si"/>
    <s v="Sí"/>
  </r>
  <r>
    <x v="0"/>
    <x v="0"/>
    <x v="0"/>
    <n v="1"/>
    <s v="T186"/>
    <s v="Reporte Descuentos"/>
    <s v="diario"/>
    <s v="diario"/>
    <n v="30"/>
    <s v="Cualquiera"/>
    <s v="Auxiliar Administrativo"/>
    <n v="1"/>
    <s v="si"/>
    <s v="Sí"/>
  </r>
  <r>
    <x v="0"/>
    <x v="0"/>
    <x v="0"/>
    <n v="1"/>
    <s v="T187"/>
    <s v="Reporte De Metas"/>
    <s v="semanal"/>
    <s v="lunes"/>
    <n v="20"/>
    <s v="Cualquiera"/>
    <s v="Auxiliar Administrativo"/>
    <n v="1"/>
    <s v="si"/>
    <s v="Sí"/>
  </r>
  <r>
    <x v="0"/>
    <x v="0"/>
    <x v="0"/>
    <n v="1"/>
    <s v="T188"/>
    <s v="Evaluación A Cajero (Sobrante En Caja)"/>
    <s v="semanal"/>
    <s v="lunes"/>
    <n v="5"/>
    <s v="Cualquiera"/>
    <s v="Auxiliar Administrativo"/>
    <n v="1"/>
    <s v="si"/>
    <s v="Sí"/>
  </r>
  <r>
    <x v="0"/>
    <x v="0"/>
    <x v="0"/>
    <n v="1"/>
    <s v="T190"/>
    <s v="Fact. En Cash Planner"/>
    <s v="quincenal"/>
    <s v="dia 20, dia 5"/>
    <n v="120"/>
    <s v="Cualquiera"/>
    <s v="Auxiliar Administrativo"/>
    <n v="1"/>
    <s v="si"/>
    <s v="Sí"/>
  </r>
  <r>
    <x v="0"/>
    <x v="0"/>
    <x v="0"/>
    <n v="1"/>
    <s v="T192"/>
    <s v="Control Y Planeación De Pagos"/>
    <s v="quincenal"/>
    <s v="dia 20, dia 5"/>
    <n v="10"/>
    <s v="Cualquiera"/>
    <s v="Auxiliar Administrativo"/>
    <n v="1"/>
    <s v="si"/>
    <s v="Sí"/>
  </r>
  <r>
    <x v="0"/>
    <x v="0"/>
    <x v="0"/>
    <n v="1"/>
    <s v="T193"/>
    <s v="Saldos En Bancos"/>
    <s v="quincenal"/>
    <s v="dia 20, dia 5"/>
    <n v="10"/>
    <s v="Cualquiera"/>
    <s v="Auxiliar Administrativo"/>
    <n v="1"/>
    <s v="si"/>
    <s v="Sí"/>
  </r>
  <r>
    <x v="0"/>
    <x v="0"/>
    <x v="0"/>
    <n v="1"/>
    <s v="T194"/>
    <s v="Supervisar El Aroma En Piso De Venta"/>
    <s v="semanal"/>
    <s v="lunes"/>
    <n v="10"/>
    <s v="Cualquiera"/>
    <s v="Auxiliar Administrativo"/>
    <n v="1"/>
    <s v="si"/>
    <s v="Sí"/>
  </r>
  <r>
    <x v="0"/>
    <x v="0"/>
    <x v="0"/>
    <n v="1"/>
    <s v="T195"/>
    <s v="Envio De Tareas Diarias A Alex 5:00"/>
    <s v="diario"/>
    <s v="diario"/>
    <n v="5"/>
    <s v="Cualquiera"/>
    <s v="Auxiliar Administrativo"/>
    <n v="1"/>
    <s v="si"/>
    <s v="Sí"/>
  </r>
  <r>
    <x v="0"/>
    <x v="0"/>
    <x v="0"/>
    <n v="1"/>
    <s v="T197"/>
    <s v="Reporte Semanal Asistencia Jaime Y Olga"/>
    <s v="semanal"/>
    <s v="lunes"/>
    <n v="60"/>
    <s v="Cualquiera"/>
    <s v="Sub Coordinadora"/>
    <n v="1"/>
    <s v="si"/>
    <s v="Sí"/>
  </r>
  <r>
    <x v="0"/>
    <x v="0"/>
    <x v="0"/>
    <n v="1"/>
    <s v="T248"/>
    <s v="Enviar Devoluciones Por Defecto, O Destruirlos"/>
    <s v="semanal"/>
    <s v="lunes"/>
    <n v="50"/>
    <s v="Cualquiera"/>
    <s v="Auxiliar Administrativo"/>
    <n v="1"/>
    <s v="si"/>
    <s v="Sí"/>
  </r>
  <r>
    <x v="1"/>
    <x v="0"/>
    <x v="1"/>
    <n v="1"/>
    <s v="T002"/>
    <s v="Asignación Y Seguimiento Tareas Al Equipo"/>
    <s v="diario"/>
    <s v="diario"/>
    <n v="15"/>
    <s v="Cualquiera"/>
    <s v="Auxiliar Administrativo"/>
    <n v="1"/>
    <s v="si"/>
    <s v="Sí"/>
  </r>
  <r>
    <x v="1"/>
    <x v="0"/>
    <x v="1"/>
    <n v="1"/>
    <s v="T008"/>
    <s v="Conciliar Apartados En Sistema Vs Físicos"/>
    <s v="semanal"/>
    <s v="Martes"/>
    <n v="15"/>
    <s v="Cualquiera"/>
    <s v="Sub Coordinadora"/>
    <n v="1"/>
    <s v="si"/>
    <s v="Sí"/>
  </r>
  <r>
    <x v="1"/>
    <x v="0"/>
    <x v="1"/>
    <n v="1"/>
    <s v="T018"/>
    <s v="Plantilla De Personal "/>
    <s v="semanal"/>
    <s v="Martes"/>
    <n v="20"/>
    <s v="Cualquiera"/>
    <s v="Sub Coordinadora"/>
    <n v="1"/>
    <s v="si"/>
    <s v="Sí"/>
  </r>
  <r>
    <x v="1"/>
    <x v="0"/>
    <x v="1"/>
    <n v="1"/>
    <s v="T029"/>
    <s v="Seguimiento Tareas"/>
    <s v="diario"/>
    <s v="diario"/>
    <n v="10"/>
    <s v="Cualquiera"/>
    <s v="Sub Coordinadora"/>
    <n v="1"/>
    <s v="si"/>
    <s v="Sí"/>
  </r>
  <r>
    <x v="1"/>
    <x v="0"/>
    <x v="1"/>
    <n v="1"/>
    <s v="T036"/>
    <s v="Inspeccion Tienda "/>
    <s v="diario"/>
    <s v="diario"/>
    <n v="10"/>
    <s v="Cualquiera"/>
    <s v="Sub Coordinadora"/>
    <n v="1"/>
    <s v="si"/>
    <s v="Sí"/>
  </r>
  <r>
    <x v="1"/>
    <x v="0"/>
    <x v="1"/>
    <n v="1"/>
    <s v="T043"/>
    <s v="Seguimiento Tareas Colaboradores"/>
    <s v="diario"/>
    <s v="lunes a sabado"/>
    <n v="5"/>
    <s v="Cualquiera"/>
    <s v="Sub Coordinadora"/>
    <n v="1"/>
    <s v="si"/>
    <s v="Sí"/>
  </r>
  <r>
    <x v="1"/>
    <x v="0"/>
    <x v="1"/>
    <n v="1"/>
    <s v="T044"/>
    <s v="Capacitacion equipo"/>
    <s v="diario"/>
    <s v="lunes a sabado"/>
    <n v="10"/>
    <s v="Cualquiera"/>
    <s v="Sub Coordinadora"/>
    <n v="1"/>
    <s v="si"/>
    <s v="Sí"/>
  </r>
  <r>
    <x v="1"/>
    <x v="0"/>
    <x v="1"/>
    <n v="1"/>
    <s v="T047"/>
    <s v="Registro de Ventas Perdidas"/>
    <s v="diario"/>
    <s v="lunes a sabado"/>
    <n v="10"/>
    <s v="Cualquiera"/>
    <s v="Asesora Ventas"/>
    <n v="2"/>
    <s v="si"/>
    <s v="Sí"/>
  </r>
  <r>
    <x v="1"/>
    <x v="0"/>
    <x v="1"/>
    <n v="1"/>
    <s v="T050"/>
    <s v="Limpieza Y Orden En Mostrador "/>
    <s v="diario"/>
    <s v="lunes a sabado"/>
    <n v="20"/>
    <s v="Cualquiera"/>
    <s v="Sub Coordinadora"/>
    <n v="1"/>
    <s v="si"/>
    <s v="Sí"/>
  </r>
  <r>
    <x v="1"/>
    <x v="0"/>
    <x v="1"/>
    <n v="1"/>
    <s v="T054"/>
    <s v="Lista De Puntos Verdes Vendidos"/>
    <s v="diario"/>
    <s v="lunes a sabado"/>
    <n v="10"/>
    <s v="Cualquiera"/>
    <s v="Asesora Ventas"/>
    <n v="1"/>
    <s v="si"/>
    <s v="Sí"/>
  </r>
  <r>
    <x v="1"/>
    <x v="0"/>
    <x v="1"/>
    <n v="1"/>
    <s v="T071"/>
    <s v="Mensajes De Whatsapp Respondidos"/>
    <s v="diario"/>
    <s v="lunes a sabado"/>
    <n v="10"/>
    <s v="Apertura"/>
    <s v="Sub Coordinadora"/>
    <n v="1"/>
    <s v="si"/>
    <s v="Sí"/>
  </r>
  <r>
    <x v="1"/>
    <x v="0"/>
    <x v="1"/>
    <n v="1"/>
    <s v="T074"/>
    <s v="Revisión De Fondos De Caja"/>
    <s v="diario"/>
    <s v="lunes a sabado"/>
    <n v="5"/>
    <s v="Cualquiera"/>
    <s v="Sub Coordinadora"/>
    <n v="1"/>
    <s v="si"/>
    <s v="Sí"/>
  </r>
  <r>
    <x v="1"/>
    <x v="0"/>
    <x v="1"/>
    <n v="1"/>
    <s v="T080"/>
    <s v="Cierre De Tienda"/>
    <s v="diario"/>
    <s v="diario"/>
    <n v="5"/>
    <s v="Cierre"/>
    <s v="Asesora Ventas"/>
    <n v="1"/>
    <s v="si"/>
    <s v="Sí"/>
  </r>
  <r>
    <x v="1"/>
    <x v="0"/>
    <x v="1"/>
    <n v="1"/>
    <s v="T082"/>
    <s v="Bajar Cortina Sol"/>
    <s v="diario"/>
    <s v="diario"/>
    <n v="5"/>
    <s v="Cualquiera"/>
    <s v="Asesora Ventas"/>
    <n v="1"/>
    <s v="si"/>
    <s v="Sí"/>
  </r>
  <r>
    <x v="1"/>
    <x v="0"/>
    <x v="1"/>
    <n v="1"/>
    <s v="T083"/>
    <s v="Barrer Tienda Y Banqueta "/>
    <s v="diario"/>
    <s v="diario"/>
    <n v="15"/>
    <s v="Cualquiera"/>
    <s v="Asesora Ventas"/>
    <n v="1"/>
    <s v="si"/>
    <s v="Sí"/>
  </r>
  <r>
    <x v="1"/>
    <x v="0"/>
    <x v="1"/>
    <n v="1"/>
    <s v="T084"/>
    <s v="Barrer Y Traperar Bodega "/>
    <s v="diario"/>
    <s v="diario"/>
    <n v="30"/>
    <s v="Cualquiera"/>
    <s v="Asesora Ventas"/>
    <n v="1"/>
    <s v="si"/>
    <s v="Sí"/>
  </r>
  <r>
    <x v="1"/>
    <x v="0"/>
    <x v="1"/>
    <n v="1"/>
    <s v="T085"/>
    <s v="Supervisar Bodega / Area Del Punto "/>
    <s v="semanal"/>
    <s v="Martes"/>
    <n v="10"/>
    <s v="Cualquiera"/>
    <s v="Asesora Ventas"/>
    <n v="1"/>
    <s v="si"/>
    <s v="Sí"/>
  </r>
  <r>
    <x v="1"/>
    <x v="0"/>
    <x v="1"/>
    <n v="1"/>
    <s v="T091"/>
    <s v="Contestar Mensajes  De Whatsapp  Promotoria Y Publicidad "/>
    <s v="diario"/>
    <s v="diario"/>
    <n v="15"/>
    <s v="Cierre"/>
    <s v="Asesora Ventas"/>
    <n v="1"/>
    <s v="si"/>
    <s v="Sí"/>
  </r>
  <r>
    <x v="1"/>
    <x v="0"/>
    <x v="1"/>
    <n v="1"/>
    <s v="T103"/>
    <s v="Limpieza De Calzado "/>
    <s v="diario"/>
    <s v="diario"/>
    <n v="15"/>
    <s v="Cualquiera"/>
    <s v="Asesora Ventas"/>
    <n v="1"/>
    <s v="si"/>
    <s v="Sí"/>
  </r>
  <r>
    <x v="1"/>
    <x v="0"/>
    <x v="1"/>
    <n v="1"/>
    <s v="T104"/>
    <s v="Limpieza De Suelas "/>
    <s v="diario"/>
    <s v="diario"/>
    <n v="15"/>
    <s v="Cualquiera"/>
    <s v="Asesora Ventas"/>
    <n v="1"/>
    <s v="si"/>
    <s v="Sí"/>
  </r>
  <r>
    <x v="1"/>
    <x v="0"/>
    <x v="1"/>
    <n v="1"/>
    <s v="T109"/>
    <s v="Limpieza modulos y repisas"/>
    <s v="diario"/>
    <s v="diario"/>
    <n v="20"/>
    <s v="Cualquiera"/>
    <s v="Asesora Ventas"/>
    <n v="1"/>
    <s v="si"/>
    <s v="Sí"/>
  </r>
  <r>
    <x v="1"/>
    <x v="0"/>
    <x v="1"/>
    <n v="1"/>
    <s v="T111"/>
    <s v="Poner Alarma 8:00"/>
    <s v="diario"/>
    <s v="diario"/>
    <n v="5"/>
    <s v="Cualquiera"/>
    <s v="Asesora Ventas"/>
    <n v="1"/>
    <s v="si"/>
    <s v="Sí"/>
  </r>
  <r>
    <x v="1"/>
    <x v="0"/>
    <x v="1"/>
    <n v="1"/>
    <s v="T124"/>
    <s v="Subir Cortinas 6;00 Pm"/>
    <s v="diario"/>
    <s v="diario"/>
    <n v="5"/>
    <s v="Cualquiera"/>
    <s v="Asesora Ventas"/>
    <n v="1"/>
    <s v="si"/>
    <s v="Sí"/>
  </r>
  <r>
    <x v="1"/>
    <x v="0"/>
    <x v="1"/>
    <n v="1"/>
    <s v="T125"/>
    <s v="Tableo De Cajas"/>
    <s v="diario"/>
    <s v="diario"/>
    <n v="30"/>
    <s v="Cualquiera"/>
    <s v="Asesora Ventas"/>
    <n v="1"/>
    <s v="si"/>
    <s v="Sí"/>
  </r>
  <r>
    <x v="1"/>
    <x v="0"/>
    <x v="1"/>
    <n v="1"/>
    <s v="T165"/>
    <s v="Capturar lotes de Recepcion De Mercancia"/>
    <s v="diario"/>
    <s v="diario"/>
    <n v="30"/>
    <s v="Cualquiera"/>
    <s v="Asesora Ventas"/>
    <n v="1"/>
    <s v="si"/>
    <s v="Sí"/>
  </r>
  <r>
    <x v="1"/>
    <x v="0"/>
    <x v="1"/>
    <n v="1"/>
    <s v="T180"/>
    <s v="Seguimiento Agenda"/>
    <s v="diario"/>
    <s v="diario"/>
    <n v="10"/>
    <s v="Cualquiera"/>
    <s v="Sub Coordinadora"/>
    <n v="1"/>
    <s v="si"/>
    <s v="Sí"/>
  </r>
  <r>
    <x v="1"/>
    <x v="0"/>
    <x v="1"/>
    <n v="1"/>
    <s v="T186"/>
    <s v="Reporte Descuentos"/>
    <s v="diario"/>
    <s v="diario"/>
    <n v="30"/>
    <s v="Cualquiera"/>
    <s v="Auxiliar Administrativo"/>
    <n v="1"/>
    <s v="si"/>
    <s v="Sí"/>
  </r>
  <r>
    <x v="1"/>
    <x v="0"/>
    <x v="1"/>
    <n v="1"/>
    <s v="T195"/>
    <s v="Envio De Tareas Diarias A Alex 5:00"/>
    <s v="diario"/>
    <s v="diario"/>
    <n v="5"/>
    <s v="Cualquiera"/>
    <s v="Auxiliar Administrativo"/>
    <n v="1"/>
    <s v="si"/>
    <s v="Sí"/>
  </r>
  <r>
    <x v="2"/>
    <x v="0"/>
    <x v="2"/>
    <n v="1"/>
    <s v="T002"/>
    <s v="Asignación Y Seguimiento Tareas Al Equipo"/>
    <s v="diario"/>
    <s v="diario"/>
    <n v="15"/>
    <s v="Cualquiera"/>
    <s v="Auxiliar Administrativo"/>
    <n v="1"/>
    <s v="si"/>
    <s v="Sí"/>
  </r>
  <r>
    <x v="2"/>
    <x v="0"/>
    <x v="2"/>
    <n v="1"/>
    <s v="T029"/>
    <s v="Seguimiento Tareas"/>
    <s v="diario"/>
    <s v="diario"/>
    <n v="10"/>
    <s v="Cualquiera"/>
    <s v="Sub Coordinadora"/>
    <n v="1"/>
    <s v="si"/>
    <s v="Sí"/>
  </r>
  <r>
    <x v="2"/>
    <x v="0"/>
    <x v="2"/>
    <n v="1"/>
    <s v="T036"/>
    <s v="Inspeccion Tienda "/>
    <s v="diario"/>
    <s v="diario"/>
    <n v="10"/>
    <s v="Cualquiera"/>
    <s v="Sub Coordinadora"/>
    <n v="1"/>
    <s v="si"/>
    <s v="Sí"/>
  </r>
  <r>
    <x v="2"/>
    <x v="0"/>
    <x v="2"/>
    <n v="1"/>
    <s v="T043"/>
    <s v="Seguimiento Tareas Colaboradores"/>
    <s v="diario"/>
    <s v="lunes a sabado"/>
    <n v="5"/>
    <s v="Cualquiera"/>
    <s v="Sub Coordinadora"/>
    <n v="1"/>
    <s v="si"/>
    <s v="Sí"/>
  </r>
  <r>
    <x v="2"/>
    <x v="0"/>
    <x v="2"/>
    <n v="1"/>
    <s v="T044"/>
    <s v="Capacitacion equipo"/>
    <s v="diario"/>
    <s v="lunes a sabado"/>
    <n v="10"/>
    <s v="Cualquiera"/>
    <s v="Sub Coordinadora"/>
    <n v="1"/>
    <s v="si"/>
    <s v="Sí"/>
  </r>
  <r>
    <x v="2"/>
    <x v="0"/>
    <x v="2"/>
    <n v="1"/>
    <s v="T047"/>
    <s v="Registro de Ventas Perdidas"/>
    <s v="diario"/>
    <s v="lunes a sabado"/>
    <n v="10"/>
    <s v="Cualquiera"/>
    <s v="Asesora Ventas"/>
    <n v="2"/>
    <s v="si"/>
    <s v="Sí"/>
  </r>
  <r>
    <x v="2"/>
    <x v="0"/>
    <x v="2"/>
    <n v="1"/>
    <s v="T050"/>
    <s v="Limpieza Y Orden En Mostrador "/>
    <s v="diario"/>
    <s v="lunes a sabado"/>
    <n v="20"/>
    <s v="Cualquiera"/>
    <s v="Sub Coordinadora"/>
    <n v="1"/>
    <s v="si"/>
    <s v="Sí"/>
  </r>
  <r>
    <x v="2"/>
    <x v="0"/>
    <x v="2"/>
    <n v="1"/>
    <s v="T051"/>
    <s v="Acomodo Y Orden En Exhibiciones"/>
    <s v="semanal"/>
    <s v="miércoles"/>
    <n v="10"/>
    <s v="Cualquiera"/>
    <s v="Sub Coordinadora"/>
    <n v="1"/>
    <s v="si"/>
    <s v="Sí"/>
  </r>
  <r>
    <x v="2"/>
    <x v="0"/>
    <x v="2"/>
    <n v="1"/>
    <s v="T054"/>
    <s v="Lista De Puntos Verdes Vendidos"/>
    <s v="diario"/>
    <s v="lunes a sabado"/>
    <n v="10"/>
    <s v="Cualquiera"/>
    <s v="Asesora Ventas"/>
    <n v="1"/>
    <s v="si"/>
    <s v="Sí"/>
  </r>
  <r>
    <x v="2"/>
    <x v="0"/>
    <x v="2"/>
    <n v="1"/>
    <s v="T058"/>
    <s v="Cajas En Almacén Sin Punto Verde O Tachado"/>
    <s v="semanal"/>
    <s v="miércoles"/>
    <n v="10"/>
    <s v="Cualquiera"/>
    <s v="Sub Coordinadora"/>
    <n v="1"/>
    <s v="si"/>
    <s v="Sí"/>
  </r>
  <r>
    <x v="2"/>
    <x v="0"/>
    <x v="2"/>
    <n v="1"/>
    <s v="T065"/>
    <s v="Sol. Cd/Lospi Autorizadas Archivadas"/>
    <s v="semanal"/>
    <s v="miércoles"/>
    <n v="10"/>
    <s v="Cualquiera"/>
    <s v="Sub Coordinadora"/>
    <n v="1"/>
    <s v="si"/>
    <s v="Sí"/>
  </r>
  <r>
    <x v="2"/>
    <x v="0"/>
    <x v="2"/>
    <n v="1"/>
    <s v="T071"/>
    <s v="Mensajes De Whatsapp Respondidos"/>
    <s v="diario"/>
    <s v="lunes a sabado"/>
    <n v="10"/>
    <s v="Apertura"/>
    <s v="Sub Coordinadora"/>
    <n v="1"/>
    <s v="si"/>
    <s v="Sí"/>
  </r>
  <r>
    <x v="2"/>
    <x v="0"/>
    <x v="2"/>
    <n v="1"/>
    <s v="T072"/>
    <s v="Evaluación Cajero (# De Ine’S En Caja)"/>
    <s v="semanal"/>
    <s v="miércoles"/>
    <n v="10"/>
    <s v="Cualquiera"/>
    <s v="Sub Coordinadora"/>
    <n v="1"/>
    <s v="si"/>
    <s v="Sí"/>
  </r>
  <r>
    <x v="2"/>
    <x v="0"/>
    <x v="2"/>
    <n v="1"/>
    <s v="T074"/>
    <s v="Revisión De Fondos De Caja"/>
    <s v="diario"/>
    <s v="lunes a sabado"/>
    <n v="5"/>
    <s v="Cualquiera"/>
    <s v="Sub Coordinadora"/>
    <n v="1"/>
    <s v="si"/>
    <s v="Sí"/>
  </r>
  <r>
    <x v="2"/>
    <x v="0"/>
    <x v="2"/>
    <n v="1"/>
    <s v="T080"/>
    <s v="Cierre De Tienda"/>
    <s v="diario"/>
    <s v="diario"/>
    <n v="5"/>
    <s v="Cierre"/>
    <s v="Asesora Ventas"/>
    <n v="1"/>
    <s v="si"/>
    <s v="Sí"/>
  </r>
  <r>
    <x v="2"/>
    <x v="0"/>
    <x v="2"/>
    <n v="1"/>
    <s v="T082"/>
    <s v="Bajar Cortina Sol"/>
    <s v="diario"/>
    <s v="diario"/>
    <n v="5"/>
    <s v="Cualquiera"/>
    <s v="Asesora Ventas"/>
    <n v="1"/>
    <s v="si"/>
    <s v="Sí"/>
  </r>
  <r>
    <x v="2"/>
    <x v="0"/>
    <x v="2"/>
    <n v="1"/>
    <s v="T083"/>
    <s v="Barrer Tienda Y Banqueta "/>
    <s v="diario"/>
    <s v="diario"/>
    <n v="15"/>
    <s v="Cualquiera"/>
    <s v="Asesora Ventas"/>
    <n v="1"/>
    <s v="si"/>
    <s v="Sí"/>
  </r>
  <r>
    <x v="2"/>
    <x v="0"/>
    <x v="2"/>
    <n v="1"/>
    <s v="T084"/>
    <s v="Barrer Y Traperar Bodega "/>
    <s v="diario"/>
    <s v="diario"/>
    <n v="30"/>
    <s v="Cualquiera"/>
    <s v="Asesora Ventas"/>
    <n v="1"/>
    <s v="si"/>
    <s v="Sí"/>
  </r>
  <r>
    <x v="2"/>
    <x v="0"/>
    <x v="2"/>
    <n v="1"/>
    <s v="T091"/>
    <s v="Contestar Mensajes  De Whatsapp  Promotoria Y Publicidad "/>
    <s v="diario"/>
    <s v="diario"/>
    <n v="15"/>
    <s v="Cierre"/>
    <s v="Asesora Ventas"/>
    <n v="1"/>
    <s v="si"/>
    <s v="Sí"/>
  </r>
  <r>
    <x v="2"/>
    <x v="0"/>
    <x v="2"/>
    <n v="1"/>
    <s v="T093"/>
    <s v="Lavar Tapete De Afuera "/>
    <s v="semanal"/>
    <s v="miércoles"/>
    <n v="10"/>
    <s v="Cualquiera"/>
    <s v="Asesora Ventas"/>
    <n v="1"/>
    <s v="si"/>
    <s v="Sí"/>
  </r>
  <r>
    <x v="2"/>
    <x v="0"/>
    <x v="2"/>
    <n v="1"/>
    <s v="T103"/>
    <s v="Limpieza De Calzado "/>
    <s v="diario"/>
    <s v="diario"/>
    <n v="15"/>
    <s v="Cualquiera"/>
    <s v="Asesora Ventas"/>
    <n v="1"/>
    <s v="si"/>
    <s v="Sí"/>
  </r>
  <r>
    <x v="2"/>
    <x v="0"/>
    <x v="2"/>
    <n v="1"/>
    <s v="T104"/>
    <s v="Limpieza De Suelas "/>
    <s v="diario"/>
    <s v="diario"/>
    <n v="15"/>
    <s v="Cualquiera"/>
    <s v="Asesora Ventas"/>
    <n v="1"/>
    <s v="si"/>
    <s v="Sí"/>
  </r>
  <r>
    <x v="2"/>
    <x v="0"/>
    <x v="2"/>
    <n v="1"/>
    <s v="T109"/>
    <s v="Limpieza modulos y repisas"/>
    <s v="diario"/>
    <s v="diario"/>
    <n v="20"/>
    <s v="Cualquiera"/>
    <s v="Asesora Ventas"/>
    <n v="1"/>
    <s v="si"/>
    <s v="Sí"/>
  </r>
  <r>
    <x v="2"/>
    <x v="0"/>
    <x v="2"/>
    <n v="1"/>
    <s v="T111"/>
    <s v="Poner Alarma 8:00"/>
    <s v="diario"/>
    <s v="diario"/>
    <n v="5"/>
    <s v="Cualquiera"/>
    <s v="Asesora Ventas"/>
    <n v="1"/>
    <s v="si"/>
    <s v="Sí"/>
  </r>
  <r>
    <x v="2"/>
    <x v="0"/>
    <x v="2"/>
    <n v="1"/>
    <s v="T124"/>
    <s v="Subir Cortinas 6;00 Pm"/>
    <s v="diario"/>
    <s v="diario"/>
    <n v="5"/>
    <s v="Cualquiera"/>
    <s v="Asesora Ventas"/>
    <n v="1"/>
    <s v="si"/>
    <s v="Sí"/>
  </r>
  <r>
    <x v="2"/>
    <x v="0"/>
    <x v="2"/>
    <n v="1"/>
    <s v="T125"/>
    <s v="Tableo De Cajas"/>
    <s v="diario"/>
    <s v="diario"/>
    <n v="30"/>
    <s v="Cualquiera"/>
    <s v="Asesora Ventas"/>
    <n v="1"/>
    <s v="si"/>
    <s v="Sí"/>
  </r>
  <r>
    <x v="2"/>
    <x v="0"/>
    <x v="2"/>
    <n v="1"/>
    <s v="T165"/>
    <s v="Capturar lotes de Recepcion De Mercancia"/>
    <s v="diario"/>
    <s v="diario"/>
    <n v="30"/>
    <s v="Cualquiera"/>
    <s v="Asesora Ventas"/>
    <n v="1"/>
    <s v="si"/>
    <s v="Sí"/>
  </r>
  <r>
    <x v="2"/>
    <x v="0"/>
    <x v="2"/>
    <n v="1"/>
    <s v="T180"/>
    <s v="Seguimiento Agenda"/>
    <s v="diario"/>
    <s v="diario"/>
    <n v="10"/>
    <s v="Cualquiera"/>
    <s v="Sub Coordinadora"/>
    <n v="1"/>
    <s v="si"/>
    <s v="Sí"/>
  </r>
  <r>
    <x v="2"/>
    <x v="0"/>
    <x v="2"/>
    <n v="1"/>
    <s v="T186"/>
    <s v="Reporte Descuentos"/>
    <s v="diario"/>
    <s v="diario"/>
    <n v="30"/>
    <s v="Cualquiera"/>
    <s v="Auxiliar Administrativo"/>
    <n v="1"/>
    <s v="si"/>
    <s v="Sí"/>
  </r>
  <r>
    <x v="2"/>
    <x v="0"/>
    <x v="2"/>
    <n v="1"/>
    <s v="T195"/>
    <s v="Envio De Tareas Diarias A Alex 5:00"/>
    <s v="diario"/>
    <s v="diario"/>
    <n v="5"/>
    <s v="Cualquiera"/>
    <s v="Auxiliar Administrativo"/>
    <n v="1"/>
    <s v="si"/>
    <s v="Sí"/>
  </r>
  <r>
    <x v="3"/>
    <x v="0"/>
    <x v="3"/>
    <n v="1"/>
    <s v="T002"/>
    <s v="Asignación Y Seguimiento Tareas Al Equipo"/>
    <s v="diario"/>
    <s v="diario"/>
    <n v="15"/>
    <s v="Cualquiera"/>
    <s v="Auxiliar Administrativo"/>
    <n v="1"/>
    <s v="si"/>
    <s v="Sí"/>
  </r>
  <r>
    <x v="3"/>
    <x v="0"/>
    <x v="3"/>
    <n v="1"/>
    <s v="T004"/>
    <s v="Enviar Fotos Lista De Exhibicion"/>
    <s v="semanal"/>
    <s v="jueves"/>
    <n v="10"/>
    <s v="Cualquiera"/>
    <s v="Auxiliar Administrativo"/>
    <n v="1"/>
    <s v="si"/>
    <s v="Sí"/>
  </r>
  <r>
    <x v="3"/>
    <x v="0"/>
    <x v="3"/>
    <n v="1"/>
    <s v="T029"/>
    <s v="Seguimiento Tareas"/>
    <s v="diario"/>
    <s v="diario"/>
    <n v="10"/>
    <s v="Cualquiera"/>
    <s v="Sub Coordinadora"/>
    <n v="1"/>
    <s v="si"/>
    <s v="Sí"/>
  </r>
  <r>
    <x v="3"/>
    <x v="0"/>
    <x v="3"/>
    <n v="1"/>
    <s v="T036"/>
    <s v="Inspeccion Tienda "/>
    <s v="diario"/>
    <s v="diario"/>
    <n v="10"/>
    <s v="Cualquiera"/>
    <s v="Sub Coordinadora"/>
    <n v="1"/>
    <s v="si"/>
    <s v="Sí"/>
  </r>
  <r>
    <x v="3"/>
    <x v="0"/>
    <x v="3"/>
    <n v="1"/>
    <s v="T043"/>
    <s v="Seguimiento Tareas Colaboradores"/>
    <s v="diario"/>
    <s v="lunes a sabado"/>
    <n v="5"/>
    <s v="Cualquiera"/>
    <s v="Sub Coordinadora"/>
    <n v="1"/>
    <s v="si"/>
    <s v="Sí"/>
  </r>
  <r>
    <x v="3"/>
    <x v="0"/>
    <x v="3"/>
    <n v="1"/>
    <s v="T044"/>
    <s v="Capacitacion equipo"/>
    <s v="diario"/>
    <s v="lunes a sabado"/>
    <n v="10"/>
    <s v="Cualquiera"/>
    <s v="Sub Coordinadora"/>
    <n v="1"/>
    <s v="si"/>
    <s v="Sí"/>
  </r>
  <r>
    <x v="3"/>
    <x v="0"/>
    <x v="3"/>
    <n v="1"/>
    <s v="T046"/>
    <s v="# De Contactos Nuevos Por Vendedor"/>
    <s v="semanal"/>
    <s v="jueves"/>
    <n v="5"/>
    <s v="Cualquiera"/>
    <s v="Sub Coordinadora"/>
    <n v="1"/>
    <s v="si"/>
    <s v="Sí"/>
  </r>
  <r>
    <x v="3"/>
    <x v="0"/>
    <x v="3"/>
    <n v="1"/>
    <s v="T047"/>
    <s v="Registro de Ventas Perdidas"/>
    <s v="diario"/>
    <s v="lunes a sabado"/>
    <n v="10"/>
    <s v="Cualquiera"/>
    <s v="Asesora Ventas"/>
    <n v="2"/>
    <s v="si"/>
    <s v="Sí"/>
  </r>
  <r>
    <x v="3"/>
    <x v="0"/>
    <x v="3"/>
    <n v="1"/>
    <s v="T252"/>
    <s v="Impresion Lista De Exhibición"/>
    <s v="personalizada"/>
    <s v="dia 8, dia 23"/>
    <n v="30"/>
    <s v="Cualquiera"/>
    <s v="Sub Coordinadora"/>
    <n v="1"/>
    <s v="si"/>
    <s v="Sí"/>
  </r>
  <r>
    <x v="3"/>
    <x v="0"/>
    <x v="3"/>
    <n v="1"/>
    <s v="T050"/>
    <s v="Limpieza Y Orden En Mostrador "/>
    <s v="diario"/>
    <s v="lunes a sabado"/>
    <n v="20"/>
    <s v="Cualquiera"/>
    <s v="Sub Coordinadora"/>
    <n v="1"/>
    <s v="si"/>
    <s v="Sí"/>
  </r>
  <r>
    <x v="3"/>
    <x v="0"/>
    <x v="3"/>
    <n v="1"/>
    <s v="T052"/>
    <s v="Evidencia De Aparadores"/>
    <s v="semanal"/>
    <s v="jueves"/>
    <n v="10"/>
    <s v="Cualquiera"/>
    <s v="Sub Coordinadora"/>
    <n v="1"/>
    <s v="si"/>
    <s v="Sí"/>
  </r>
  <r>
    <x v="3"/>
    <x v="0"/>
    <x v="3"/>
    <n v="1"/>
    <s v="T053"/>
    <s v="Identificar Art Con Foto Errónea"/>
    <s v="personalizada"/>
    <s v="dia 8, dia 23"/>
    <n v="10"/>
    <s v="Cualquiera"/>
    <s v="Sub Coordinadora"/>
    <n v="1"/>
    <s v="si"/>
    <s v="Sí"/>
  </r>
  <r>
    <x v="3"/>
    <x v="0"/>
    <x v="3"/>
    <n v="1"/>
    <s v="T054"/>
    <s v="Lista De Puntos Verdes Vendidos"/>
    <s v="diario"/>
    <s v="lunes a sabado"/>
    <n v="10"/>
    <s v="Cualquiera"/>
    <s v="Asesora Ventas"/>
    <n v="1"/>
    <s v="si"/>
    <s v="Sí"/>
  </r>
  <r>
    <x v="3"/>
    <x v="0"/>
    <x v="3"/>
    <n v="1"/>
    <s v="T059"/>
    <s v="Marcas Agrupadas en Almacen"/>
    <s v="semanal"/>
    <s v="jueves"/>
    <n v="10"/>
    <s v="Cualquiera"/>
    <s v="Sub Coordinadora"/>
    <n v="1"/>
    <s v="si"/>
    <s v="Sí"/>
  </r>
  <r>
    <x v="3"/>
    <x v="0"/>
    <x v="3"/>
    <n v="1"/>
    <s v="T060"/>
    <s v="Cajas Maltratadas, Reparadas"/>
    <s v="semanal"/>
    <s v="jueves"/>
    <n v="10"/>
    <s v="Cualquiera"/>
    <s v="Sub Coordinadora"/>
    <n v="1"/>
    <s v="si"/>
    <s v="Sí"/>
  </r>
  <r>
    <x v="3"/>
    <x v="0"/>
    <x v="3"/>
    <n v="1"/>
    <s v="T066"/>
    <s v="Lospi Autorizada Modificado En Sist. A Loal"/>
    <s v="semanal"/>
    <s v="jueves"/>
    <n v="10"/>
    <s v="Cualquiera"/>
    <s v="Sub Coordinadora"/>
    <n v="1"/>
    <s v="si"/>
    <s v="Sí"/>
  </r>
  <r>
    <x v="3"/>
    <x v="0"/>
    <x v="3"/>
    <n v="1"/>
    <s v="T071"/>
    <s v="Mensajes De Whatsapp Respondidos"/>
    <s v="diario"/>
    <s v="lunes a sabado"/>
    <n v="10"/>
    <s v="Apertura"/>
    <s v="Sub Coordinadora"/>
    <n v="1"/>
    <s v="si"/>
    <s v="Sí"/>
  </r>
  <r>
    <x v="3"/>
    <x v="0"/>
    <x v="3"/>
    <n v="1"/>
    <s v="T073"/>
    <s v="Cambio En Fondo De Caja"/>
    <s v="semanal"/>
    <s v="jueves"/>
    <n v="10"/>
    <s v="Cualquiera"/>
    <s v="Sub Coordinadora"/>
    <n v="1"/>
    <s v="si"/>
    <s v="Sí"/>
  </r>
  <r>
    <x v="3"/>
    <x v="0"/>
    <x v="3"/>
    <n v="1"/>
    <s v="T074"/>
    <s v="Revisión De Fondos De Caja"/>
    <s v="diario"/>
    <s v="lunes a sabado"/>
    <n v="5"/>
    <s v="Cualquiera"/>
    <s v="Sub Coordinadora"/>
    <n v="1"/>
    <s v="si"/>
    <s v="Sí"/>
  </r>
  <r>
    <x v="3"/>
    <x v="0"/>
    <x v="3"/>
    <n v="1"/>
    <s v="T076"/>
    <s v="Listas De Difusión Whatsapp"/>
    <s v="semanal"/>
    <s v="jueves"/>
    <n v="10"/>
    <s v="Cualquiera"/>
    <s v="Sub Coordinadora"/>
    <n v="1"/>
    <s v="si"/>
    <s v="Sí"/>
  </r>
  <r>
    <x v="3"/>
    <x v="0"/>
    <x v="3"/>
    <n v="1"/>
    <s v="T080"/>
    <s v="Cierre De Tienda"/>
    <s v="diario"/>
    <s v="diario"/>
    <n v="5"/>
    <s v="Cierre"/>
    <s v="Asesora Ventas"/>
    <n v="1"/>
    <s v="si"/>
    <s v="Sí"/>
  </r>
  <r>
    <x v="3"/>
    <x v="0"/>
    <x v="3"/>
    <n v="1"/>
    <s v="T082"/>
    <s v="Bajar Cortina Sol"/>
    <s v="diario"/>
    <s v="diario"/>
    <n v="5"/>
    <s v="Cualquiera"/>
    <s v="Asesora Ventas"/>
    <n v="1"/>
    <s v="si"/>
    <s v="Sí"/>
  </r>
  <r>
    <x v="3"/>
    <x v="0"/>
    <x v="3"/>
    <n v="1"/>
    <s v="T083"/>
    <s v="Barrer Tienda Y Banqueta "/>
    <s v="diario"/>
    <s v="diario"/>
    <n v="15"/>
    <s v="Cualquiera"/>
    <s v="Asesora Ventas"/>
    <n v="1"/>
    <s v="si"/>
    <s v="Sí"/>
  </r>
  <r>
    <x v="3"/>
    <x v="0"/>
    <x v="3"/>
    <n v="1"/>
    <s v="T084"/>
    <s v="Barrer Y Traperar Bodega "/>
    <s v="diario"/>
    <s v="diario"/>
    <n v="30"/>
    <s v="Cualquiera"/>
    <s v="Asesora Ventas"/>
    <n v="1"/>
    <s v="si"/>
    <s v="Sí"/>
  </r>
  <r>
    <x v="3"/>
    <x v="0"/>
    <x v="3"/>
    <n v="1"/>
    <s v="T091"/>
    <s v="Contestar Mensajes  De Whatsapp  Promotoria Y Publicidad "/>
    <s v="diario"/>
    <s v="diario"/>
    <n v="15"/>
    <s v="Cierre"/>
    <s v="Asesora Ventas"/>
    <n v="1"/>
    <s v="si"/>
    <s v="Sí"/>
  </r>
  <r>
    <x v="3"/>
    <x v="0"/>
    <x v="3"/>
    <n v="1"/>
    <s v="T092"/>
    <s v="Impresion/Depuracion De Relaciones Dia 8 Y 23"/>
    <s v="quincenal"/>
    <s v="dia 8, dia 23"/>
    <n v="60"/>
    <s v="Cualquiera"/>
    <s v="Asesora Ventas"/>
    <n v="1"/>
    <s v="si"/>
    <s v="Sí"/>
  </r>
  <r>
    <x v="3"/>
    <x v="0"/>
    <x v="3"/>
    <n v="1"/>
    <s v="T094"/>
    <s v="Limpiar Atrás De Los Muebles "/>
    <s v="semanal"/>
    <s v="jueves"/>
    <n v="15"/>
    <s v="Cualquiera"/>
    <s v="Asesora Ventas"/>
    <n v="1"/>
    <s v="si"/>
    <s v="Sí"/>
  </r>
  <r>
    <x v="3"/>
    <x v="0"/>
    <x v="3"/>
    <n v="1"/>
    <s v="T103"/>
    <s v="Limpieza De Calzado "/>
    <s v="diario"/>
    <s v="diario"/>
    <n v="15"/>
    <s v="Cualquiera"/>
    <s v="Asesora Ventas"/>
    <n v="1"/>
    <s v="si"/>
    <s v="Sí"/>
  </r>
  <r>
    <x v="3"/>
    <x v="0"/>
    <x v="3"/>
    <n v="1"/>
    <s v="T104"/>
    <s v="Limpieza De Suelas "/>
    <s v="diario"/>
    <s v="diario"/>
    <n v="15"/>
    <s v="Cualquiera"/>
    <s v="Asesora Ventas"/>
    <n v="1"/>
    <s v="si"/>
    <s v="Sí"/>
  </r>
  <r>
    <x v="3"/>
    <x v="0"/>
    <x v="3"/>
    <n v="1"/>
    <s v="T109"/>
    <s v="Limpieza modulos y repisas"/>
    <s v="diario"/>
    <s v="diario"/>
    <n v="20"/>
    <s v="Cualquiera"/>
    <s v="Asesora Ventas"/>
    <n v="1"/>
    <s v="si"/>
    <s v="Sí"/>
  </r>
  <r>
    <x v="3"/>
    <x v="0"/>
    <x v="3"/>
    <n v="1"/>
    <s v="T111"/>
    <s v="Poner Alarma 8:00"/>
    <s v="diario"/>
    <s v="diario"/>
    <n v="5"/>
    <s v="Cualquiera"/>
    <s v="Asesora Ventas"/>
    <n v="1"/>
    <s v="si"/>
    <s v="Sí"/>
  </r>
  <r>
    <x v="3"/>
    <x v="0"/>
    <x v="3"/>
    <n v="1"/>
    <s v="T124"/>
    <s v="Subir Cortinas 6;00 Pm"/>
    <s v="diario"/>
    <s v="diario"/>
    <n v="5"/>
    <s v="Cualquiera"/>
    <s v="Asesora Ventas"/>
    <n v="1"/>
    <s v="si"/>
    <s v="Sí"/>
  </r>
  <r>
    <x v="3"/>
    <x v="0"/>
    <x v="3"/>
    <n v="1"/>
    <s v="T125"/>
    <s v="Tableo De Cajas"/>
    <s v="diario"/>
    <s v="diario"/>
    <n v="30"/>
    <s v="Cualquiera"/>
    <s v="Asesora Ventas"/>
    <n v="1"/>
    <s v="si"/>
    <s v="Sí"/>
  </r>
  <r>
    <x v="3"/>
    <x v="0"/>
    <x v="3"/>
    <n v="1"/>
    <s v="T158"/>
    <s v="Hacer Espacios en almacen"/>
    <s v="semanal"/>
    <s v="jueves"/>
    <n v="20"/>
    <s v="Cualquiera"/>
    <s v="Asesora Ventas"/>
    <n v="1"/>
    <s v="si"/>
    <s v="Sí"/>
  </r>
  <r>
    <x v="3"/>
    <x v="0"/>
    <x v="3"/>
    <n v="1"/>
    <s v="T165"/>
    <s v="Capturar lotes de Recepcion De Mercancia"/>
    <s v="diario"/>
    <s v="diario"/>
    <n v="30"/>
    <s v="Cualquiera"/>
    <s v="Asesora Ventas"/>
    <n v="1"/>
    <s v="si"/>
    <s v="Sí"/>
  </r>
  <r>
    <x v="3"/>
    <x v="0"/>
    <x v="3"/>
    <n v="1"/>
    <s v="T180"/>
    <s v="Seguimiento Agenda"/>
    <s v="diario"/>
    <s v="diario"/>
    <n v="10"/>
    <s v="Cualquiera"/>
    <s v="Sub Coordinadora"/>
    <n v="1"/>
    <s v="si"/>
    <s v="Sí"/>
  </r>
  <r>
    <x v="3"/>
    <x v="0"/>
    <x v="3"/>
    <n v="1"/>
    <s v="T186"/>
    <s v="Reporte Descuentos"/>
    <s v="diario"/>
    <s v="diario"/>
    <n v="30"/>
    <s v="Cualquiera"/>
    <s v="Auxiliar Administrativo"/>
    <n v="1"/>
    <s v="si"/>
    <s v="Sí"/>
  </r>
  <r>
    <x v="3"/>
    <x v="0"/>
    <x v="3"/>
    <n v="1"/>
    <s v="T195"/>
    <s v="Envio De Tareas Diarias A Alex 5:00"/>
    <s v="diario"/>
    <s v="diario"/>
    <n v="5"/>
    <s v="Cualquiera"/>
    <s v="Auxiliar Administrativo"/>
    <n v="1"/>
    <s v="si"/>
    <s v="Sí"/>
  </r>
  <r>
    <x v="4"/>
    <x v="0"/>
    <x v="4"/>
    <n v="1"/>
    <s v="T002"/>
    <s v="Asignación Y Seguimiento Tareas Al Equipo"/>
    <s v="diario"/>
    <s v="diario"/>
    <n v="15"/>
    <s v="Cualquiera"/>
    <s v="Auxiliar Administrativo"/>
    <n v="1"/>
    <s v="si"/>
    <s v="Sí"/>
  </r>
  <r>
    <x v="4"/>
    <x v="0"/>
    <x v="4"/>
    <n v="1"/>
    <s v="T029"/>
    <s v="Seguimiento Tareas"/>
    <s v="diario"/>
    <s v="diario"/>
    <n v="10"/>
    <s v="Cualquiera"/>
    <s v="Sub Coordinadora"/>
    <n v="1"/>
    <s v="si"/>
    <s v="Sí"/>
  </r>
  <r>
    <x v="4"/>
    <x v="0"/>
    <x v="4"/>
    <n v="1"/>
    <s v="T036"/>
    <s v="Inspeccion Tienda "/>
    <s v="diario"/>
    <s v="diario"/>
    <n v="10"/>
    <s v="Cualquiera"/>
    <s v="Sub Coordinadora"/>
    <n v="1"/>
    <s v="si"/>
    <s v="Sí"/>
  </r>
  <r>
    <x v="4"/>
    <x v="0"/>
    <x v="4"/>
    <n v="1"/>
    <s v="T043"/>
    <s v="Seguimiento Tareas Colaboradores"/>
    <s v="diario"/>
    <s v="lunes a sabado"/>
    <n v="5"/>
    <s v="Cualquiera"/>
    <s v="Sub Coordinadora"/>
    <n v="1"/>
    <s v="si"/>
    <s v="Sí"/>
  </r>
  <r>
    <x v="4"/>
    <x v="0"/>
    <x v="4"/>
    <n v="1"/>
    <s v="T044"/>
    <s v="Capacitacion equipo"/>
    <s v="diario"/>
    <s v="lunes a sabado"/>
    <n v="10"/>
    <s v="Cualquiera"/>
    <s v="Sub Coordinadora"/>
    <n v="1"/>
    <s v="si"/>
    <s v="Sí"/>
  </r>
  <r>
    <x v="4"/>
    <x v="0"/>
    <x v="4"/>
    <n v="1"/>
    <s v="T047"/>
    <s v="Registro de Ventas Perdidas"/>
    <s v="diario"/>
    <s v="lunes a sabado"/>
    <n v="10"/>
    <s v="Cualquiera"/>
    <s v="Asesora Ventas"/>
    <n v="2"/>
    <s v="si"/>
    <s v="Sí"/>
  </r>
  <r>
    <x v="4"/>
    <x v="0"/>
    <x v="4"/>
    <n v="1"/>
    <s v="T050"/>
    <s v="Limpieza Y Orden En Mostrador "/>
    <s v="diario"/>
    <s v="lunes a sabado"/>
    <n v="20"/>
    <s v="Cualquiera"/>
    <s v="Sub Coordinadora"/>
    <n v="1"/>
    <s v="si"/>
    <s v="Sí"/>
  </r>
  <r>
    <x v="4"/>
    <x v="0"/>
    <x v="4"/>
    <n v="1"/>
    <s v="T054"/>
    <s v="Lista De Puntos Verdes Vendidos"/>
    <s v="diario"/>
    <s v="lunes a sabado"/>
    <n v="10"/>
    <s v="Cualquiera"/>
    <s v="Asesora Ventas"/>
    <n v="1"/>
    <s v="si"/>
    <s v="Sí"/>
  </r>
  <r>
    <x v="4"/>
    <x v="0"/>
    <x v="4"/>
    <n v="1"/>
    <s v="T056"/>
    <s v="Orden En Almacén"/>
    <s v="semanal"/>
    <s v="lunes, miercoles, viernes"/>
    <n v="10"/>
    <s v="Cualquiera"/>
    <s v="Sub Coordinadora"/>
    <n v="1"/>
    <s v="si"/>
    <s v="Sí"/>
  </r>
  <r>
    <x v="4"/>
    <x v="0"/>
    <x v="4"/>
    <n v="1"/>
    <s v="T067"/>
    <s v="Sol. Cd/Lospi Autorizadas En Lista De Difusión"/>
    <s v="semanal"/>
    <s v="viernes"/>
    <n v="10"/>
    <s v="Cualquiera"/>
    <s v="Sub Coordinadora"/>
    <n v="1"/>
    <s v="si"/>
    <s v="Sí"/>
  </r>
  <r>
    <x v="4"/>
    <x v="0"/>
    <x v="4"/>
    <n v="1"/>
    <s v="T070"/>
    <s v="Transferencias Registradas En Sistema"/>
    <s v="semanal"/>
    <s v="lunes, miercoles, viernes"/>
    <n v="10"/>
    <s v="Cualquiera"/>
    <s v="Sub Coordinadora"/>
    <n v="1"/>
    <s v="si"/>
    <s v="Sí"/>
  </r>
  <r>
    <x v="4"/>
    <x v="0"/>
    <x v="4"/>
    <n v="1"/>
    <s v="T071"/>
    <s v="Mensajes De Whatsapp Respondidos"/>
    <s v="diario"/>
    <s v="lunes a sabado"/>
    <n v="10"/>
    <s v="Apertura"/>
    <s v="Sub Coordinadora"/>
    <n v="1"/>
    <s v="si"/>
    <s v="Sí"/>
  </r>
  <r>
    <x v="4"/>
    <x v="0"/>
    <x v="4"/>
    <n v="1"/>
    <s v="T074"/>
    <s v="Revisión De Fondos De Caja"/>
    <s v="diario"/>
    <s v="lunes a sabado"/>
    <n v="5"/>
    <s v="Cualquiera"/>
    <s v="Sub Coordinadora"/>
    <n v="1"/>
    <s v="si"/>
    <s v="Sí"/>
  </r>
  <r>
    <x v="4"/>
    <x v="0"/>
    <x v="4"/>
    <n v="1"/>
    <s v="T080"/>
    <s v="Cierre De Tienda"/>
    <s v="diario"/>
    <s v="diario"/>
    <n v="5"/>
    <s v="Cierre"/>
    <s v="Asesora Ventas"/>
    <n v="1"/>
    <s v="si"/>
    <s v="Sí"/>
  </r>
  <r>
    <x v="4"/>
    <x v="0"/>
    <x v="4"/>
    <n v="1"/>
    <s v="T082"/>
    <s v="Bajar Cortina Sol"/>
    <s v="diario"/>
    <s v="diario"/>
    <n v="5"/>
    <s v="Cualquiera"/>
    <s v="Asesora Ventas"/>
    <n v="1"/>
    <s v="si"/>
    <s v="Sí"/>
  </r>
  <r>
    <x v="4"/>
    <x v="0"/>
    <x v="4"/>
    <n v="1"/>
    <s v="T083"/>
    <s v="Barrer Tienda Y Banqueta "/>
    <s v="diario"/>
    <s v="diario"/>
    <n v="15"/>
    <s v="Cualquiera"/>
    <s v="Asesora Ventas"/>
    <n v="1"/>
    <s v="si"/>
    <s v="Sí"/>
  </r>
  <r>
    <x v="4"/>
    <x v="0"/>
    <x v="4"/>
    <n v="1"/>
    <s v="T084"/>
    <s v="Barrer Y Traperar Bodega "/>
    <s v="diario"/>
    <s v="diario"/>
    <n v="30"/>
    <s v="Cualquiera"/>
    <s v="Asesora Ventas"/>
    <n v="1"/>
    <s v="si"/>
    <s v="Sí"/>
  </r>
  <r>
    <x v="4"/>
    <x v="0"/>
    <x v="4"/>
    <n v="1"/>
    <s v="T091"/>
    <s v="Contestar Mensajes  De Whatsapp  Promotoria Y Publicidad "/>
    <s v="diario"/>
    <s v="diario"/>
    <n v="15"/>
    <s v="Cierre"/>
    <s v="Asesora Ventas"/>
    <n v="1"/>
    <s v="si"/>
    <s v="Sí"/>
  </r>
  <r>
    <x v="4"/>
    <x v="0"/>
    <x v="4"/>
    <n v="1"/>
    <s v="T097"/>
    <s v="Limpiar Cajas Y Anaqueles De Polvo"/>
    <s v="semanal"/>
    <s v="viernes"/>
    <n v="20"/>
    <s v="Cualquiera"/>
    <s v="Asesora Ventas"/>
    <n v="1"/>
    <s v="si"/>
    <s v="Sí"/>
  </r>
  <r>
    <x v="4"/>
    <x v="0"/>
    <x v="4"/>
    <n v="1"/>
    <s v="T103"/>
    <s v="Limpieza De Calzado "/>
    <s v="diario"/>
    <s v="diario"/>
    <n v="15"/>
    <s v="Cualquiera"/>
    <s v="Asesora Ventas"/>
    <n v="1"/>
    <s v="si"/>
    <s v="Sí"/>
  </r>
  <r>
    <x v="4"/>
    <x v="0"/>
    <x v="4"/>
    <n v="1"/>
    <s v="T104"/>
    <s v="Limpieza De Suelas "/>
    <s v="diario"/>
    <s v="diario"/>
    <n v="15"/>
    <s v="Cualquiera"/>
    <s v="Asesora Ventas"/>
    <n v="1"/>
    <s v="si"/>
    <s v="Sí"/>
  </r>
  <r>
    <x v="4"/>
    <x v="0"/>
    <x v="4"/>
    <n v="1"/>
    <s v="T105"/>
    <s v="Barrer Trapear Escalera "/>
    <s v="semanal"/>
    <s v="viernes"/>
    <n v="15"/>
    <s v="Apertura"/>
    <s v="Asesora Ventas"/>
    <n v="1"/>
    <s v="si"/>
    <s v="Sí"/>
  </r>
  <r>
    <x v="4"/>
    <x v="0"/>
    <x v="4"/>
    <n v="1"/>
    <s v="T109"/>
    <s v="Limpieza modulos y repisas"/>
    <s v="diario"/>
    <s v="diario"/>
    <n v="20"/>
    <s v="Cualquiera"/>
    <s v="Asesora Ventas"/>
    <n v="1"/>
    <s v="si"/>
    <s v="Sí"/>
  </r>
  <r>
    <x v="4"/>
    <x v="0"/>
    <x v="4"/>
    <n v="1"/>
    <s v="T111"/>
    <s v="Poner Alarma 8:00"/>
    <s v="diario"/>
    <s v="diario"/>
    <n v="5"/>
    <s v="Cualquiera"/>
    <s v="Asesora Ventas"/>
    <n v="1"/>
    <s v="si"/>
    <s v="Sí"/>
  </r>
  <r>
    <x v="4"/>
    <x v="0"/>
    <x v="4"/>
    <n v="1"/>
    <s v="T124"/>
    <s v="Subir Cortinas 6;00 Pm"/>
    <s v="diario"/>
    <s v="diario"/>
    <n v="5"/>
    <s v="Cualquiera"/>
    <s v="Asesora Ventas"/>
    <n v="1"/>
    <s v="si"/>
    <s v="Sí"/>
  </r>
  <r>
    <x v="4"/>
    <x v="0"/>
    <x v="4"/>
    <n v="1"/>
    <s v="T125"/>
    <s v="Tableo De Cajas"/>
    <s v="diario"/>
    <s v="diario"/>
    <n v="30"/>
    <s v="Cualquiera"/>
    <s v="Asesora Ventas"/>
    <n v="1"/>
    <s v="si"/>
    <s v="Sí"/>
  </r>
  <r>
    <x v="4"/>
    <x v="0"/>
    <x v="4"/>
    <n v="1"/>
    <s v="T128"/>
    <s v="Revisar mi Zona de Exhibicion"/>
    <s v="quincenal"/>
    <s v="dia 9, dia 24"/>
    <n v="60"/>
    <s v="Cualquiera"/>
    <s v="Asesora Ventas"/>
    <n v="1"/>
    <s v="si"/>
    <s v="Sí"/>
  </r>
  <r>
    <x v="4"/>
    <x v="0"/>
    <x v="4"/>
    <n v="1"/>
    <s v="T135"/>
    <s v="Archivar Solicitudes "/>
    <s v="semanal"/>
    <s v="viernes"/>
    <n v="10"/>
    <s v="Cualquiera"/>
    <s v="Asesora Ventas"/>
    <n v="1"/>
    <s v="si"/>
    <s v="Sí"/>
  </r>
  <r>
    <x v="4"/>
    <x v="0"/>
    <x v="4"/>
    <n v="1"/>
    <s v="T165"/>
    <s v="Capturar lotes de Recepcion De Mercancia"/>
    <s v="diario"/>
    <s v="diario"/>
    <n v="30"/>
    <s v="Cualquiera"/>
    <s v="Asesora Ventas"/>
    <n v="1"/>
    <s v="si"/>
    <s v="Sí"/>
  </r>
  <r>
    <x v="4"/>
    <x v="0"/>
    <x v="4"/>
    <n v="1"/>
    <s v="T180"/>
    <s v="Seguimiento Agenda"/>
    <s v="diario"/>
    <s v="diario"/>
    <n v="10"/>
    <s v="Cualquiera"/>
    <s v="Sub Coordinadora"/>
    <n v="1"/>
    <s v="si"/>
    <s v="Sí"/>
  </r>
  <r>
    <x v="4"/>
    <x v="0"/>
    <x v="4"/>
    <n v="1"/>
    <s v="T182"/>
    <s v="Activacion De 2 Credito directos Por Semana"/>
    <s v="semanal"/>
    <s v="viernes"/>
    <n v="10"/>
    <s v="Cualquiera"/>
    <s v="Asesora Ventas"/>
    <n v="1"/>
    <s v="si"/>
    <s v="Sí"/>
  </r>
  <r>
    <x v="4"/>
    <x v="0"/>
    <x v="4"/>
    <n v="1"/>
    <s v="T184"/>
    <s v="Revisión De Cortes"/>
    <s v="semanal"/>
    <s v="viernes"/>
    <n v="60"/>
    <s v="Cualquiera"/>
    <s v="Auxiliar Administrativo"/>
    <n v="1"/>
    <s v="si"/>
    <s v="Sí"/>
  </r>
  <r>
    <x v="4"/>
    <x v="0"/>
    <x v="4"/>
    <n v="1"/>
    <s v="T186"/>
    <s v="Reporte Descuentos"/>
    <s v="diario"/>
    <s v="diario"/>
    <n v="30"/>
    <s v="Cualquiera"/>
    <s v="Auxiliar Administrativo"/>
    <n v="1"/>
    <s v="si"/>
    <s v="Sí"/>
  </r>
  <r>
    <x v="4"/>
    <x v="0"/>
    <x v="4"/>
    <n v="1"/>
    <s v="T195"/>
    <s v="Envio De Tareas Diarias A Alex 5:00"/>
    <s v="diario"/>
    <s v="diario"/>
    <n v="5"/>
    <s v="Cualquiera"/>
    <s v="Auxiliar Administrativo"/>
    <n v="1"/>
    <s v="si"/>
    <s v="Sí"/>
  </r>
  <r>
    <x v="5"/>
    <x v="0"/>
    <x v="5"/>
    <n v="1"/>
    <s v="T002"/>
    <s v="Asignación Y Seguimiento Tareas Al Equipo"/>
    <s v="diario"/>
    <s v="diario"/>
    <n v="15"/>
    <s v="Cualquiera"/>
    <s v="Auxiliar Administrativo"/>
    <n v="1"/>
    <s v="si"/>
    <s v="Sí"/>
  </r>
  <r>
    <x v="5"/>
    <x v="0"/>
    <x v="5"/>
    <n v="1"/>
    <s v="T012"/>
    <s v="Sugerir Art A Descontinuar"/>
    <s v="mensual"/>
    <s v="dia 10"/>
    <n v="15"/>
    <s v="Cualquiera"/>
    <s v="Sub Coordinadora"/>
    <n v="1"/>
    <s v="si"/>
    <s v="Sí"/>
  </r>
  <r>
    <x v="5"/>
    <x v="0"/>
    <x v="5"/>
    <n v="1"/>
    <s v="T029"/>
    <s v="Seguimiento Tareas"/>
    <s v="diario"/>
    <s v="diario"/>
    <n v="10"/>
    <s v="Cualquiera"/>
    <s v="Sub Coordinadora"/>
    <n v="1"/>
    <s v="si"/>
    <s v="Sí"/>
  </r>
  <r>
    <x v="5"/>
    <x v="0"/>
    <x v="5"/>
    <n v="1"/>
    <s v="T036"/>
    <s v="Inspeccion Tienda "/>
    <s v="diario"/>
    <s v="diario"/>
    <n v="10"/>
    <s v="Cualquiera"/>
    <s v="Sub Coordinadora"/>
    <n v="1"/>
    <s v="si"/>
    <s v="Sí"/>
  </r>
  <r>
    <x v="5"/>
    <x v="0"/>
    <x v="5"/>
    <n v="1"/>
    <s v="T043"/>
    <s v="Seguimiento Tareas Colaboradores"/>
    <s v="diario"/>
    <s v="lunes a sabado"/>
    <n v="5"/>
    <s v="Cualquiera"/>
    <s v="Sub Coordinadora"/>
    <n v="1"/>
    <s v="si"/>
    <s v="Sí"/>
  </r>
  <r>
    <x v="5"/>
    <x v="0"/>
    <x v="5"/>
    <n v="1"/>
    <s v="T044"/>
    <s v="Capacitacion equipo"/>
    <s v="diario"/>
    <s v="lunes a sabado"/>
    <n v="10"/>
    <s v="Cualquiera"/>
    <s v="Sub Coordinadora"/>
    <n v="1"/>
    <s v="si"/>
    <s v="Sí"/>
  </r>
  <r>
    <x v="5"/>
    <x v="0"/>
    <x v="5"/>
    <n v="1"/>
    <s v="T047"/>
    <s v="Registro de Ventas Perdidas"/>
    <s v="diario"/>
    <s v="lunes a sabado"/>
    <n v="10"/>
    <s v="Cualquiera"/>
    <s v="Asesora Ventas"/>
    <n v="2"/>
    <s v="si"/>
    <s v="Sí"/>
  </r>
  <r>
    <x v="5"/>
    <x v="0"/>
    <x v="5"/>
    <n v="1"/>
    <s v="T050"/>
    <s v="Limpieza Y Orden En Mostrador "/>
    <s v="diario"/>
    <s v="lunes a sabado"/>
    <n v="20"/>
    <s v="Cualquiera"/>
    <s v="Sub Coordinadora"/>
    <n v="1"/>
    <s v="si"/>
    <s v="Sí"/>
  </r>
  <r>
    <x v="5"/>
    <x v="0"/>
    <x v="5"/>
    <n v="1"/>
    <s v="T054"/>
    <s v="Lista De Puntos Verdes Vendidos"/>
    <s v="diario"/>
    <s v="lunes a sabado"/>
    <n v="10"/>
    <s v="Cualquiera"/>
    <s v="Asesora Ventas"/>
    <n v="1"/>
    <s v="si"/>
    <s v="Sí"/>
  </r>
  <r>
    <x v="5"/>
    <x v="0"/>
    <x v="5"/>
    <n v="1"/>
    <s v="T057"/>
    <s v="Cajas De Punto Verde contadas vs Art en exhibicion"/>
    <s v="personalizada"/>
    <s v="dia 10"/>
    <n v="10"/>
    <s v="Cualquiera"/>
    <s v="Sub Coordinadora"/>
    <n v="1"/>
    <s v="si"/>
    <s v="Sí"/>
  </r>
  <r>
    <x v="5"/>
    <x v="0"/>
    <x v="5"/>
    <n v="1"/>
    <s v="T068"/>
    <s v="Notas Generales Capturadas"/>
    <s v="semanal"/>
    <s v="sábado"/>
    <n v="10"/>
    <s v="Cualquiera"/>
    <s v="Sub Coordinadora"/>
    <n v="1"/>
    <s v="si"/>
    <s v="Sí"/>
  </r>
  <r>
    <x v="5"/>
    <x v="0"/>
    <x v="5"/>
    <n v="1"/>
    <s v="T071"/>
    <s v="Mensajes De Whatsapp Respondidos"/>
    <s v="diario"/>
    <s v="lunes a sabado"/>
    <n v="10"/>
    <s v="Apertura"/>
    <s v="Sub Coordinadora"/>
    <n v="1"/>
    <s v="si"/>
    <s v="Sí"/>
  </r>
  <r>
    <x v="5"/>
    <x v="0"/>
    <x v="5"/>
    <n v="1"/>
    <s v="T074"/>
    <s v="Revisión De Fondos De Caja"/>
    <s v="diario"/>
    <s v="lunes a sabado"/>
    <n v="5"/>
    <s v="Cualquiera"/>
    <s v="Sub Coordinadora"/>
    <n v="1"/>
    <s v="si"/>
    <s v="Sí"/>
  </r>
  <r>
    <x v="5"/>
    <x v="0"/>
    <x v="5"/>
    <n v="1"/>
    <s v="T075"/>
    <s v="Colaboradores Compartieron Estados"/>
    <s v="semanal"/>
    <s v="sábado"/>
    <n v="10"/>
    <s v="Cualquiera"/>
    <s v="Sub Coordinadora"/>
    <n v="1"/>
    <s v="si"/>
    <s v="Sí"/>
  </r>
  <r>
    <x v="5"/>
    <x v="0"/>
    <x v="5"/>
    <n v="1"/>
    <s v="T080"/>
    <s v="Cierre De Tienda"/>
    <s v="diario"/>
    <s v="diario"/>
    <n v="5"/>
    <s v="Cierre"/>
    <s v="Asesora Ventas"/>
    <n v="1"/>
    <s v="si"/>
    <s v="Sí"/>
  </r>
  <r>
    <x v="5"/>
    <x v="0"/>
    <x v="5"/>
    <n v="1"/>
    <s v="T082"/>
    <s v="Bajar Cortina Sol"/>
    <s v="diario"/>
    <s v="diario"/>
    <n v="5"/>
    <s v="Cualquiera"/>
    <s v="Asesora Ventas"/>
    <n v="1"/>
    <s v="si"/>
    <s v="Sí"/>
  </r>
  <r>
    <x v="5"/>
    <x v="0"/>
    <x v="5"/>
    <n v="1"/>
    <s v="T083"/>
    <s v="Barrer Tienda Y Banqueta "/>
    <s v="diario"/>
    <s v="diario"/>
    <n v="15"/>
    <s v="Cualquiera"/>
    <s v="Asesora Ventas"/>
    <n v="1"/>
    <s v="si"/>
    <s v="Sí"/>
  </r>
  <r>
    <x v="5"/>
    <x v="0"/>
    <x v="5"/>
    <n v="1"/>
    <s v="T084"/>
    <s v="Barrer Y Traperar Bodega "/>
    <s v="diario"/>
    <s v="diario"/>
    <n v="30"/>
    <s v="Cualquiera"/>
    <s v="Asesora Ventas"/>
    <n v="1"/>
    <s v="si"/>
    <s v="Sí"/>
  </r>
  <r>
    <x v="5"/>
    <x v="0"/>
    <x v="5"/>
    <n v="1"/>
    <s v="T091"/>
    <s v="Contestar Mensajes  De Whatsapp  Promotoria Y Publicidad "/>
    <s v="diario"/>
    <s v="diario"/>
    <n v="15"/>
    <s v="Cierre"/>
    <s v="Asesora Ventas"/>
    <n v="1"/>
    <s v="si"/>
    <s v="Sí"/>
  </r>
  <r>
    <x v="5"/>
    <x v="0"/>
    <x v="5"/>
    <n v="1"/>
    <s v="T103"/>
    <s v="Limpieza De Calzado "/>
    <s v="diario"/>
    <s v="diario"/>
    <n v="15"/>
    <s v="Cualquiera"/>
    <s v="Asesora Ventas"/>
    <n v="1"/>
    <s v="si"/>
    <s v="Sí"/>
  </r>
  <r>
    <x v="5"/>
    <x v="0"/>
    <x v="5"/>
    <n v="1"/>
    <s v="T104"/>
    <s v="Limpieza De Suelas "/>
    <s v="diario"/>
    <s v="diario"/>
    <n v="15"/>
    <s v="Cualquiera"/>
    <s v="Asesora Ventas"/>
    <n v="1"/>
    <s v="si"/>
    <s v="Sí"/>
  </r>
  <r>
    <x v="5"/>
    <x v="0"/>
    <x v="5"/>
    <n v="1"/>
    <s v="T109"/>
    <s v="Limpieza modulos y repisas"/>
    <s v="diario"/>
    <s v="diario"/>
    <n v="20"/>
    <s v="Cualquiera"/>
    <s v="Asesora Ventas"/>
    <n v="1"/>
    <s v="si"/>
    <s v="Sí"/>
  </r>
  <r>
    <x v="5"/>
    <x v="0"/>
    <x v="5"/>
    <n v="1"/>
    <s v="T111"/>
    <s v="Poner Alarma 8:00"/>
    <s v="diario"/>
    <s v="diario"/>
    <n v="5"/>
    <s v="Cualquiera"/>
    <s v="Asesora Ventas"/>
    <n v="1"/>
    <s v="si"/>
    <s v="Sí"/>
  </r>
  <r>
    <x v="5"/>
    <x v="0"/>
    <x v="5"/>
    <n v="1"/>
    <s v="T124"/>
    <s v="Subir Cortinas 6;00 Pm"/>
    <s v="diario"/>
    <s v="diario"/>
    <n v="5"/>
    <s v="Cualquiera"/>
    <s v="Asesora Ventas"/>
    <n v="1"/>
    <s v="si"/>
    <s v="Sí"/>
  </r>
  <r>
    <x v="5"/>
    <x v="0"/>
    <x v="5"/>
    <n v="1"/>
    <s v="T125"/>
    <s v="Tableo De Cajas"/>
    <s v="diario"/>
    <s v="diario"/>
    <n v="30"/>
    <s v="Cualquiera"/>
    <s v="Asesora Ventas"/>
    <n v="1"/>
    <s v="si"/>
    <s v="Sí"/>
  </r>
  <r>
    <x v="5"/>
    <x v="0"/>
    <x v="5"/>
    <n v="1"/>
    <s v="T134"/>
    <s v="Validar INE's vs ventas con Vale y CD Vs Veriscan"/>
    <s v="semanal"/>
    <s v="sábado"/>
    <n v="20"/>
    <s v="Cualquiera"/>
    <s v="Auxiliar Administrativo"/>
    <n v="1"/>
    <s v="si"/>
    <s v="Sí"/>
  </r>
  <r>
    <x v="5"/>
    <x v="0"/>
    <x v="5"/>
    <n v="1"/>
    <s v="T136"/>
    <s v="Orden Clasificacion y depuracion de documentos en Organizador Blanco "/>
    <s v="semanal"/>
    <s v="sábado"/>
    <n v="15"/>
    <s v="Cualquiera"/>
    <s v="Sub Coordinadora"/>
    <n v="1"/>
    <s v="si"/>
    <s v="Sí"/>
  </r>
  <r>
    <x v="5"/>
    <x v="0"/>
    <x v="5"/>
    <n v="1"/>
    <s v="T165"/>
    <s v="Capturar lotes de Recepcion De Mercancia"/>
    <s v="diario"/>
    <s v="diario"/>
    <n v="30"/>
    <s v="Cualquiera"/>
    <s v="Asesora Ventas"/>
    <n v="1"/>
    <s v="si"/>
    <s v="Sí"/>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n v="46027"/>
    <x v="0"/>
    <s v="lunes"/>
    <n v="1"/>
    <s v="T003"/>
    <s v="Cobranza Telefonica CD"/>
    <x v="0"/>
    <n v="120"/>
    <s v="Cualquiera"/>
    <x v="0"/>
    <e v="#REF!"/>
    <e v="#REF!"/>
  </r>
  <r>
    <n v="46027"/>
    <x v="0"/>
    <s v="lunes"/>
    <n v="1"/>
    <s v="T028"/>
    <s v="Seguimiento Cobranza Dv"/>
    <x v="0"/>
    <n v="30"/>
    <s v="Cualquiera"/>
    <x v="0"/>
    <e v="#REF!"/>
    <e v="#REF!"/>
  </r>
  <r>
    <n v="46027"/>
    <x v="0"/>
    <s v="lunes"/>
    <n v="1"/>
    <s v="T029"/>
    <s v="Seguimiento Tareas"/>
    <x v="1"/>
    <n v="10"/>
    <s v="Cualquiera"/>
    <x v="0"/>
    <e v="#REF!"/>
    <e v="#REF!"/>
  </r>
  <r>
    <n v="46027"/>
    <x v="0"/>
    <s v="lunes"/>
    <n v="1"/>
    <s v="T035"/>
    <s v="Formatos Disponibles "/>
    <x v="1"/>
    <n v="5"/>
    <s v="Cualquiera"/>
    <x v="0"/>
    <e v="#REF!"/>
    <e v="#REF!"/>
  </r>
  <r>
    <n v="46027"/>
    <x v="0"/>
    <s v="lunes"/>
    <n v="1"/>
    <s v="T036"/>
    <s v="Inspeccion Tienda "/>
    <x v="1"/>
    <n v="10"/>
    <s v="Cualquiera"/>
    <x v="0"/>
    <e v="#REF!"/>
    <e v="#REF!"/>
  </r>
  <r>
    <n v="46027"/>
    <x v="0"/>
    <s v="lunes"/>
    <n v="1"/>
    <s v="T039"/>
    <s v="Reporte De Activaciones De Cd Y Dv"/>
    <x v="1"/>
    <n v="10"/>
    <s v="Cualquiera"/>
    <x v="0"/>
    <e v="#REF!"/>
    <e v="#REF!"/>
  </r>
  <r>
    <n v="46027"/>
    <x v="0"/>
    <s v="lunes"/>
    <n v="1"/>
    <s v="T040"/>
    <s v="Solicitar Comisión Artículos De Promoción"/>
    <x v="1"/>
    <n v="15"/>
    <s v="Cualquiera"/>
    <x v="0"/>
    <e v="#REF!"/>
    <e v="#REF!"/>
  </r>
  <r>
    <n v="46027"/>
    <x v="0"/>
    <s v="lunes"/>
    <n v="1"/>
    <s v="T041"/>
    <s v="Reporte De Horas Extras"/>
    <x v="1"/>
    <n v="5"/>
    <s v="Cualquiera"/>
    <x v="0"/>
    <e v="#REF!"/>
    <e v="#REF!"/>
  </r>
  <r>
    <n v="46027"/>
    <x v="0"/>
    <s v="lunes"/>
    <n v="1"/>
    <s v="T042"/>
    <s v="Presupuesto De Venta Semanal (Lunes, Hrs Sac)"/>
    <x v="1"/>
    <n v="10"/>
    <s v="Cualquiera"/>
    <x v="0"/>
    <e v="#REF!"/>
    <e v="#REF!"/>
  </r>
  <r>
    <n v="46027"/>
    <x v="0"/>
    <s v="lunes"/>
    <n v="1"/>
    <s v="T043"/>
    <s v="Seguimiento Tareas Colaboradores"/>
    <x v="1"/>
    <n v="5"/>
    <s v="Cualquiera"/>
    <x v="0"/>
    <e v="#REF!"/>
    <e v="#REF!"/>
  </r>
  <r>
    <n v="46027"/>
    <x v="0"/>
    <s v="lunes"/>
    <n v="1"/>
    <s v="T044"/>
    <s v="Capacitacion equipo"/>
    <x v="1"/>
    <n v="10"/>
    <s v="Cualquiera"/>
    <x v="0"/>
    <e v="#REF!"/>
    <e v="#REF!"/>
  </r>
  <r>
    <n v="46027"/>
    <x v="0"/>
    <s v="lunes"/>
    <n v="1"/>
    <s v="T045"/>
    <s v="Reunión Acountability Coordinador 9:00am"/>
    <x v="1"/>
    <n v="60"/>
    <s v="Cualquiera"/>
    <x v="0"/>
    <e v="#REF!"/>
    <e v="#REF!"/>
  </r>
  <r>
    <n v="46027"/>
    <x v="0"/>
    <s v="lunes"/>
    <n v="1"/>
    <s v="T047"/>
    <s v="Registro de Ventas Perdidas"/>
    <x v="2"/>
    <n v="10"/>
    <s v="Cualquiera"/>
    <x v="0"/>
    <e v="#REF!"/>
    <e v="#REF!"/>
  </r>
  <r>
    <n v="46027"/>
    <x v="0"/>
    <s v="lunes"/>
    <n v="1"/>
    <s v="T048"/>
    <s v="Calca D Tallas En C/Zapato De Exhibición"/>
    <x v="1"/>
    <n v="15"/>
    <s v="Cualquiera"/>
    <x v="0"/>
    <e v="#REF!"/>
    <e v="#REF!"/>
  </r>
  <r>
    <n v="46027"/>
    <x v="0"/>
    <s v="lunes"/>
    <n v="1"/>
    <s v="T050"/>
    <s v="Limpieza Y Orden En Mostrador "/>
    <x v="1"/>
    <n v="20"/>
    <s v="Cualquiera"/>
    <x v="0"/>
    <e v="#REF!"/>
    <e v="#REF!"/>
  </r>
  <r>
    <n v="46027"/>
    <x v="0"/>
    <s v="lunes"/>
    <n v="1"/>
    <s v="T054"/>
    <s v="Lista De Puntos Verdes Vendidos"/>
    <x v="2"/>
    <n v="10"/>
    <s v="Cualquiera"/>
    <x v="0"/>
    <e v="#REF!"/>
    <e v="#REF!"/>
  </r>
  <r>
    <n v="46027"/>
    <x v="0"/>
    <s v="lunes"/>
    <n v="1"/>
    <s v="T056"/>
    <s v="Orden En Almacén"/>
    <x v="1"/>
    <n v="10"/>
    <s v="Cualquiera"/>
    <x v="0"/>
    <e v="#REF!"/>
    <e v="#REF!"/>
  </r>
  <r>
    <n v="46027"/>
    <x v="0"/>
    <s v="lunes"/>
    <n v="1"/>
    <s v="T063"/>
    <s v="Piso Limpio (Barrido/Trapeado)"/>
    <x v="1"/>
    <n v="10"/>
    <s v="Cualquiera"/>
    <x v="0"/>
    <e v="#REF!"/>
    <e v="#REF!"/>
  </r>
  <r>
    <n v="46027"/>
    <x v="0"/>
    <s v="lunes"/>
    <n v="1"/>
    <s v="T070"/>
    <s v="Transferencias Registradas En Sistema"/>
    <x v="1"/>
    <n v="10"/>
    <s v="Cualquiera"/>
    <x v="0"/>
    <e v="#REF!"/>
    <e v="#REF!"/>
  </r>
  <r>
    <n v="46027"/>
    <x v="0"/>
    <s v="lunes"/>
    <n v="1"/>
    <s v="T071"/>
    <s v="Mensajes De Whatsapp Respondidos"/>
    <x v="1"/>
    <n v="10"/>
    <s v="Apertura"/>
    <x v="0"/>
    <e v="#REF!"/>
    <e v="#REF!"/>
  </r>
  <r>
    <n v="46027"/>
    <x v="0"/>
    <s v="lunes"/>
    <n v="1"/>
    <s v="T074"/>
    <s v="Revisión De Fondos De Caja"/>
    <x v="1"/>
    <n v="5"/>
    <s v="Cualquiera"/>
    <x v="0"/>
    <e v="#REF!"/>
    <e v="#REF!"/>
  </r>
  <r>
    <n v="46027"/>
    <x v="0"/>
    <s v="lunes"/>
    <n v="1"/>
    <s v="T077"/>
    <s v="Validar Que Cte. Reciba Lista De Difusión"/>
    <x v="1"/>
    <n v="10"/>
    <s v="Cualquiera"/>
    <x v="0"/>
    <e v="#REF!"/>
    <e v="#REF!"/>
  </r>
  <r>
    <n v="46027"/>
    <x v="0"/>
    <s v="lunes"/>
    <n v="1"/>
    <s v="T080"/>
    <s v="Cierre De Tienda"/>
    <x v="2"/>
    <n v="5"/>
    <s v="Cierre"/>
    <x v="0"/>
    <e v="#REF!"/>
    <e v="#REF!"/>
  </r>
  <r>
    <n v="46027"/>
    <x v="0"/>
    <s v="lunes"/>
    <n v="1"/>
    <s v="T082"/>
    <s v="Bajar Cortina Sol"/>
    <x v="2"/>
    <n v="5"/>
    <s v="Cualquiera"/>
    <x v="0"/>
    <e v="#REF!"/>
    <e v="#REF!"/>
  </r>
  <r>
    <n v="46027"/>
    <x v="0"/>
    <s v="lunes"/>
    <n v="1"/>
    <s v="T083"/>
    <s v="Barrer Tienda Y Banqueta "/>
    <x v="2"/>
    <n v="15"/>
    <s v="Cualquiera"/>
    <x v="0"/>
    <e v="#REF!"/>
    <e v="#REF!"/>
  </r>
  <r>
    <n v="46027"/>
    <x v="0"/>
    <s v="lunes"/>
    <n v="1"/>
    <s v="T084"/>
    <s v="Barrer Y Traperar Bodega "/>
    <x v="2"/>
    <n v="30"/>
    <s v="Cualquiera"/>
    <x v="0"/>
    <e v="#REF!"/>
    <e v="#REF!"/>
  </r>
  <r>
    <n v="46027"/>
    <x v="0"/>
    <s v="lunes"/>
    <n v="1"/>
    <s v="T091"/>
    <s v="Contestar Mensajes  De Whatsapp  Promotoria Y Publicidad "/>
    <x v="2"/>
    <n v="15"/>
    <s v="Cierre"/>
    <x v="0"/>
    <e v="#REF!"/>
    <e v="#REF!"/>
  </r>
  <r>
    <n v="46027"/>
    <x v="0"/>
    <s v="lunes"/>
    <n v="1"/>
    <s v="T103"/>
    <s v="Limpieza De Calzado "/>
    <x v="2"/>
    <n v="15"/>
    <s v="Cualquiera"/>
    <x v="0"/>
    <e v="#REF!"/>
    <e v="#REF!"/>
  </r>
  <r>
    <n v="46027"/>
    <x v="0"/>
    <s v="lunes"/>
    <n v="1"/>
    <s v="T104"/>
    <s v="Limpieza De Suelas "/>
    <x v="2"/>
    <n v="15"/>
    <s v="Cualquiera"/>
    <x v="0"/>
    <e v="#REF!"/>
    <e v="#REF!"/>
  </r>
  <r>
    <n v="46027"/>
    <x v="0"/>
    <s v="lunes"/>
    <n v="1"/>
    <s v="T106"/>
    <s v="Limpieza Oficina De Alex  Y Limpieza De Refri"/>
    <x v="2"/>
    <n v="60"/>
    <s v="Cualquiera"/>
    <x v="0"/>
    <e v="#REF!"/>
    <e v="#REF!"/>
  </r>
  <r>
    <n v="46027"/>
    <x v="0"/>
    <s v="lunes"/>
    <n v="1"/>
    <s v="T109"/>
    <s v="Limpieza modulos y repisas"/>
    <x v="2"/>
    <n v="20"/>
    <s v="Cualquiera"/>
    <x v="0"/>
    <e v="#REF!"/>
    <e v="#REF!"/>
  </r>
  <r>
    <n v="46027"/>
    <x v="0"/>
    <s v="lunes"/>
    <n v="1"/>
    <s v="T111"/>
    <s v="Poner Alarma 8:00"/>
    <x v="2"/>
    <n v="5"/>
    <s v="Cualquiera"/>
    <x v="0"/>
    <e v="#REF!"/>
    <e v="#REF!"/>
  </r>
  <r>
    <n v="46027"/>
    <x v="0"/>
    <s v="lunes"/>
    <n v="1"/>
    <s v="T124"/>
    <s v="Subir Cortinas 6;00 Pm"/>
    <x v="2"/>
    <n v="5"/>
    <s v="Cualquiera"/>
    <x v="0"/>
    <e v="#REF!"/>
    <e v="#REF!"/>
  </r>
  <r>
    <n v="46027"/>
    <x v="0"/>
    <s v="lunes"/>
    <n v="1"/>
    <s v="T125"/>
    <s v="Tableo De Cajas"/>
    <x v="2"/>
    <n v="30"/>
    <s v="Cualquiera"/>
    <x v="0"/>
    <e v="#REF!"/>
    <e v="#REF!"/>
  </r>
  <r>
    <n v="46027"/>
    <x v="0"/>
    <s v="lunes"/>
    <n v="1"/>
    <s v="T127"/>
    <s v="Asignar Responsable Redes Sociales Semana"/>
    <x v="2"/>
    <n v="5"/>
    <s v="Cualquiera"/>
    <x v="0"/>
    <e v="#REF!"/>
    <e v="#REF!"/>
  </r>
  <r>
    <n v="46027"/>
    <x v="0"/>
    <s v="lunes"/>
    <n v="1"/>
    <s v="T146"/>
    <s v="Proponer Calzado a Descuento"/>
    <x v="2"/>
    <n v="5"/>
    <s v="Cualquiera"/>
    <x v="0"/>
    <e v="#REF!"/>
    <e v="#REF!"/>
  </r>
  <r>
    <n v="46027"/>
    <x v="0"/>
    <s v="lunes"/>
    <n v="1"/>
    <s v="T165"/>
    <s v="Capturar lotes de Recepcion De Mercancia"/>
    <x v="2"/>
    <n v="30"/>
    <s v="Cualquiera"/>
    <x v="0"/>
    <e v="#REF!"/>
    <e v="#REF!"/>
  </r>
  <r>
    <n v="46027"/>
    <x v="0"/>
    <s v="lunes"/>
    <n v="1"/>
    <s v="T170"/>
    <s v="Alto flujo de Transferencias"/>
    <x v="2"/>
    <n v="15"/>
    <s v="Cualquiera"/>
    <x v="0"/>
    <e v="#REF!"/>
    <e v="#REF!"/>
  </r>
  <r>
    <n v="46027"/>
    <x v="0"/>
    <s v="lunes"/>
    <n v="1"/>
    <s v="T177"/>
    <s v="Recibir Traspasos Pendientes"/>
    <x v="1"/>
    <n v="10"/>
    <s v="Cualquiera"/>
    <x v="0"/>
    <e v="#REF!"/>
    <e v="#REF!"/>
  </r>
  <r>
    <n v="46027"/>
    <x v="0"/>
    <s v="lunes"/>
    <n v="1"/>
    <s v="T180"/>
    <s v="Seguimiento Agenda"/>
    <x v="1"/>
    <n v="10"/>
    <s v="Cualquiera"/>
    <x v="0"/>
    <e v="#REF!"/>
    <e v="#REF!"/>
  </r>
  <r>
    <n v="46027"/>
    <x v="0"/>
    <s v="lunes"/>
    <n v="1"/>
    <s v="T186"/>
    <s v="Reporte Descuentos"/>
    <x v="0"/>
    <n v="30"/>
    <s v="Cualquiera"/>
    <x v="0"/>
    <e v="#REF!"/>
    <e v="#REF!"/>
  </r>
  <r>
    <n v="46027"/>
    <x v="0"/>
    <s v="lunes"/>
    <n v="1"/>
    <s v="T187"/>
    <s v="Reporte De Metas"/>
    <x v="0"/>
    <n v="20"/>
    <s v="Cualquiera"/>
    <x v="0"/>
    <e v="#REF!"/>
    <e v="#REF!"/>
  </r>
  <r>
    <n v="46027"/>
    <x v="0"/>
    <s v="lunes"/>
    <n v="1"/>
    <s v="T188"/>
    <s v="Evaluación A Cajero (Sobrante En Caja)"/>
    <x v="0"/>
    <n v="5"/>
    <s v="Cualquiera"/>
    <x v="0"/>
    <e v="#REF!"/>
    <e v="#REF!"/>
  </r>
  <r>
    <n v="46027"/>
    <x v="0"/>
    <s v="lunes"/>
    <n v="1"/>
    <s v="T190"/>
    <s v="Fact. En Cash Planner"/>
    <x v="0"/>
    <n v="120"/>
    <s v="Cualquiera"/>
    <x v="0"/>
    <e v="#REF!"/>
    <e v="#REF!"/>
  </r>
  <r>
    <n v="46027"/>
    <x v="0"/>
    <s v="lunes"/>
    <n v="1"/>
    <s v="T192"/>
    <s v="Control Y Planeación De Pagos"/>
    <x v="0"/>
    <n v="10"/>
    <s v="Cualquiera"/>
    <x v="0"/>
    <e v="#REF!"/>
    <e v="#REF!"/>
  </r>
  <r>
    <n v="46027"/>
    <x v="0"/>
    <s v="lunes"/>
    <n v="1"/>
    <s v="T193"/>
    <s v="Saldos En Bancos"/>
    <x v="0"/>
    <n v="10"/>
    <s v="Cualquiera"/>
    <x v="0"/>
    <e v="#REF!"/>
    <e v="#REF!"/>
  </r>
  <r>
    <n v="46027"/>
    <x v="0"/>
    <s v="lunes"/>
    <n v="1"/>
    <s v="T194"/>
    <s v="Supervisar El Aroma En Piso De Venta"/>
    <x v="0"/>
    <n v="10"/>
    <s v="Cualquiera"/>
    <x v="0"/>
    <e v="#REF!"/>
    <e v="#REF!"/>
  </r>
  <r>
    <n v="46027"/>
    <x v="0"/>
    <s v="lunes"/>
    <n v="1"/>
    <s v="T195"/>
    <s v="Envio De Tareas Diarias A Alex 5:00"/>
    <x v="0"/>
    <n v="5"/>
    <s v="Cualquiera"/>
    <x v="0"/>
    <e v="#REF!"/>
    <e v="#REF!"/>
  </r>
  <r>
    <n v="46027"/>
    <x v="0"/>
    <s v="lunes"/>
    <n v="1"/>
    <s v="T197"/>
    <s v="Reporte Semanal Asistencia Jaime Y Olga"/>
    <x v="1"/>
    <n v="60"/>
    <s v="Cualquiera"/>
    <x v="0"/>
    <e v="#REF!"/>
    <e v="#REF!"/>
  </r>
  <r>
    <n v="46027"/>
    <x v="0"/>
    <s v="lunes"/>
    <n v="1"/>
    <s v="T248"/>
    <s v="Enviar Devoluciones Por Defecto, O Destruirlos"/>
    <x v="0"/>
    <n v="50"/>
    <s v="Cualquiera"/>
    <x v="0"/>
    <e v="#REF!"/>
    <e v="#REF!"/>
  </r>
  <r>
    <n v="46028"/>
    <x v="0"/>
    <s v="martes"/>
    <n v="1"/>
    <s v="T002"/>
    <s v="Asignación Y Seguimiento Tareas Al Equipo"/>
    <x v="0"/>
    <n v="15"/>
    <s v="Cualquiera"/>
    <x v="0"/>
    <e v="#REF!"/>
    <e v="#REF!"/>
  </r>
  <r>
    <n v="46028"/>
    <x v="0"/>
    <s v="martes"/>
    <n v="1"/>
    <s v="T008"/>
    <s v="Conciliar Apartados En Sistema Vs Físicos"/>
    <x v="1"/>
    <n v="15"/>
    <s v="Cualquiera"/>
    <x v="0"/>
    <e v="#REF!"/>
    <e v="#REF!"/>
  </r>
  <r>
    <n v="46028"/>
    <x v="0"/>
    <s v="martes"/>
    <n v="1"/>
    <s v="T018"/>
    <s v="Plantilla De Personal "/>
    <x v="1"/>
    <n v="20"/>
    <s v="Cualquiera"/>
    <x v="0"/>
    <e v="#REF!"/>
    <e v="#REF!"/>
  </r>
  <r>
    <n v="46028"/>
    <x v="0"/>
    <s v="martes"/>
    <n v="1"/>
    <s v="T029"/>
    <s v="Seguimiento Tareas"/>
    <x v="1"/>
    <n v="10"/>
    <s v="Cualquiera"/>
    <x v="0"/>
    <e v="#REF!"/>
    <e v="#REF!"/>
  </r>
  <r>
    <n v="46028"/>
    <x v="0"/>
    <s v="martes"/>
    <n v="1"/>
    <s v="T036"/>
    <s v="Inspeccion Tienda "/>
    <x v="1"/>
    <n v="10"/>
    <s v="Cualquiera"/>
    <x v="0"/>
    <e v="#REF!"/>
    <e v="#REF!"/>
  </r>
  <r>
    <n v="46028"/>
    <x v="0"/>
    <s v="martes"/>
    <n v="1"/>
    <s v="T043"/>
    <s v="Seguimiento Tareas Colaboradores"/>
    <x v="1"/>
    <n v="5"/>
    <s v="Cualquiera"/>
    <x v="0"/>
    <e v="#REF!"/>
    <e v="#REF!"/>
  </r>
  <r>
    <n v="46028"/>
    <x v="0"/>
    <s v="martes"/>
    <n v="1"/>
    <s v="T044"/>
    <s v="Capacitacion equipo"/>
    <x v="1"/>
    <n v="10"/>
    <s v="Cualquiera"/>
    <x v="0"/>
    <e v="#REF!"/>
    <e v="#REF!"/>
  </r>
  <r>
    <n v="46028"/>
    <x v="0"/>
    <s v="martes"/>
    <n v="1"/>
    <s v="T047"/>
    <s v="Registro de Ventas Perdidas"/>
    <x v="2"/>
    <n v="10"/>
    <s v="Cualquiera"/>
    <x v="0"/>
    <e v="#REF!"/>
    <e v="#REF!"/>
  </r>
  <r>
    <n v="46028"/>
    <x v="0"/>
    <s v="martes"/>
    <n v="1"/>
    <s v="T050"/>
    <s v="Limpieza Y Orden En Mostrador "/>
    <x v="1"/>
    <n v="20"/>
    <s v="Cualquiera"/>
    <x v="0"/>
    <e v="#REF!"/>
    <e v="#REF!"/>
  </r>
  <r>
    <n v="46028"/>
    <x v="0"/>
    <s v="martes"/>
    <n v="1"/>
    <s v="T054"/>
    <s v="Lista De Puntos Verdes Vendidos"/>
    <x v="2"/>
    <n v="10"/>
    <s v="Cualquiera"/>
    <x v="0"/>
    <e v="#REF!"/>
    <e v="#REF!"/>
  </r>
  <r>
    <n v="46028"/>
    <x v="0"/>
    <s v="martes"/>
    <n v="1"/>
    <s v="T071"/>
    <s v="Mensajes De Whatsapp Respondidos"/>
    <x v="1"/>
    <n v="10"/>
    <s v="Apertura"/>
    <x v="0"/>
    <e v="#REF!"/>
    <e v="#REF!"/>
  </r>
  <r>
    <n v="46028"/>
    <x v="0"/>
    <s v="martes"/>
    <n v="1"/>
    <s v="T074"/>
    <s v="Revisión De Fondos De Caja"/>
    <x v="1"/>
    <n v="5"/>
    <s v="Cualquiera"/>
    <x v="0"/>
    <e v="#REF!"/>
    <e v="#REF!"/>
  </r>
  <r>
    <n v="46028"/>
    <x v="0"/>
    <s v="martes"/>
    <n v="1"/>
    <s v="T080"/>
    <s v="Cierre De Tienda"/>
    <x v="2"/>
    <n v="5"/>
    <s v="Cierre"/>
    <x v="0"/>
    <e v="#REF!"/>
    <e v="#REF!"/>
  </r>
  <r>
    <n v="46028"/>
    <x v="0"/>
    <s v="martes"/>
    <n v="1"/>
    <s v="T082"/>
    <s v="Bajar Cortina Sol"/>
    <x v="2"/>
    <n v="5"/>
    <s v="Cualquiera"/>
    <x v="0"/>
    <e v="#REF!"/>
    <e v="#REF!"/>
  </r>
  <r>
    <n v="46028"/>
    <x v="0"/>
    <s v="martes"/>
    <n v="1"/>
    <s v="T083"/>
    <s v="Barrer Tienda Y Banqueta "/>
    <x v="2"/>
    <n v="15"/>
    <s v="Cualquiera"/>
    <x v="0"/>
    <e v="#REF!"/>
    <e v="#REF!"/>
  </r>
  <r>
    <n v="46028"/>
    <x v="0"/>
    <s v="martes"/>
    <n v="1"/>
    <s v="T084"/>
    <s v="Barrer Y Traperar Bodega "/>
    <x v="2"/>
    <n v="30"/>
    <s v="Cualquiera"/>
    <x v="0"/>
    <e v="#REF!"/>
    <e v="#REF!"/>
  </r>
  <r>
    <n v="46028"/>
    <x v="0"/>
    <s v="martes"/>
    <n v="1"/>
    <s v="T085"/>
    <s v="Supervisar Bodega / Area Del Punto "/>
    <x v="2"/>
    <n v="10"/>
    <s v="Cualquiera"/>
    <x v="0"/>
    <e v="#REF!"/>
    <e v="#REF!"/>
  </r>
  <r>
    <n v="46028"/>
    <x v="0"/>
    <s v="martes"/>
    <n v="1"/>
    <s v="T091"/>
    <s v="Contestar Mensajes  De Whatsapp  Promotoria Y Publicidad "/>
    <x v="2"/>
    <n v="15"/>
    <s v="Cierre"/>
    <x v="0"/>
    <e v="#REF!"/>
    <e v="#REF!"/>
  </r>
  <r>
    <n v="46028"/>
    <x v="0"/>
    <s v="martes"/>
    <n v="1"/>
    <s v="T103"/>
    <s v="Limpieza De Calzado "/>
    <x v="2"/>
    <n v="15"/>
    <s v="Cualquiera"/>
    <x v="0"/>
    <e v="#REF!"/>
    <e v="#REF!"/>
  </r>
  <r>
    <n v="46028"/>
    <x v="0"/>
    <s v="martes"/>
    <n v="1"/>
    <s v="T104"/>
    <s v="Limpieza De Suelas "/>
    <x v="2"/>
    <n v="15"/>
    <s v="Cualquiera"/>
    <x v="0"/>
    <e v="#REF!"/>
    <e v="#REF!"/>
  </r>
  <r>
    <n v="46028"/>
    <x v="0"/>
    <s v="martes"/>
    <n v="1"/>
    <s v="T109"/>
    <s v="Limpieza modulos y repisas"/>
    <x v="2"/>
    <n v="20"/>
    <s v="Cualquiera"/>
    <x v="0"/>
    <e v="#REF!"/>
    <e v="#REF!"/>
  </r>
  <r>
    <n v="46028"/>
    <x v="0"/>
    <s v="martes"/>
    <n v="1"/>
    <s v="T111"/>
    <s v="Poner Alarma 8:00"/>
    <x v="2"/>
    <n v="5"/>
    <s v="Cualquiera"/>
    <x v="0"/>
    <e v="#REF!"/>
    <e v="#REF!"/>
  </r>
  <r>
    <n v="46028"/>
    <x v="0"/>
    <s v="martes"/>
    <n v="1"/>
    <s v="T124"/>
    <s v="Subir Cortinas 6;00 Pm"/>
    <x v="2"/>
    <n v="5"/>
    <s v="Cualquiera"/>
    <x v="0"/>
    <e v="#REF!"/>
    <e v="#REF!"/>
  </r>
  <r>
    <n v="46028"/>
    <x v="0"/>
    <s v="martes"/>
    <n v="1"/>
    <s v="T125"/>
    <s v="Tableo De Cajas"/>
    <x v="2"/>
    <n v="30"/>
    <s v="Cualquiera"/>
    <x v="0"/>
    <e v="#REF!"/>
    <e v="#REF!"/>
  </r>
  <r>
    <n v="46028"/>
    <x v="0"/>
    <s v="martes"/>
    <n v="1"/>
    <s v="T165"/>
    <s v="Capturar lotes de Recepcion De Mercancia"/>
    <x v="2"/>
    <n v="30"/>
    <s v="Cualquiera"/>
    <x v="0"/>
    <e v="#REF!"/>
    <e v="#REF!"/>
  </r>
  <r>
    <n v="46028"/>
    <x v="0"/>
    <s v="martes"/>
    <n v="1"/>
    <s v="T180"/>
    <s v="Seguimiento Agenda"/>
    <x v="1"/>
    <n v="10"/>
    <s v="Cualquiera"/>
    <x v="0"/>
    <e v="#REF!"/>
    <e v="#REF!"/>
  </r>
  <r>
    <n v="46028"/>
    <x v="0"/>
    <s v="martes"/>
    <n v="1"/>
    <s v="T186"/>
    <s v="Reporte Descuentos"/>
    <x v="0"/>
    <n v="30"/>
    <s v="Cualquiera"/>
    <x v="0"/>
    <e v="#REF!"/>
    <e v="#REF!"/>
  </r>
  <r>
    <n v="46028"/>
    <x v="0"/>
    <s v="martes"/>
    <n v="1"/>
    <s v="T195"/>
    <s v="Envio De Tareas Diarias A Alex 5:00"/>
    <x v="0"/>
    <n v="5"/>
    <s v="Cualquiera"/>
    <x v="0"/>
    <e v="#REF!"/>
    <e v="#REF!"/>
  </r>
  <r>
    <n v="46029"/>
    <x v="0"/>
    <s v="miércoles"/>
    <n v="1"/>
    <s v="T002"/>
    <s v="Asignación Y Seguimiento Tareas Al Equipo"/>
    <x v="0"/>
    <n v="15"/>
    <s v="Cualquiera"/>
    <x v="0"/>
    <e v="#REF!"/>
    <e v="#REF!"/>
  </r>
  <r>
    <n v="46029"/>
    <x v="0"/>
    <s v="miércoles"/>
    <n v="1"/>
    <s v="T029"/>
    <s v="Seguimiento Tareas"/>
    <x v="1"/>
    <n v="10"/>
    <s v="Cualquiera"/>
    <x v="0"/>
    <e v="#REF!"/>
    <e v="#REF!"/>
  </r>
  <r>
    <n v="46029"/>
    <x v="0"/>
    <s v="miércoles"/>
    <n v="1"/>
    <s v="T036"/>
    <s v="Inspeccion Tienda "/>
    <x v="1"/>
    <n v="10"/>
    <s v="Cualquiera"/>
    <x v="0"/>
    <e v="#REF!"/>
    <e v="#REF!"/>
  </r>
  <r>
    <n v="46029"/>
    <x v="0"/>
    <s v="miércoles"/>
    <n v="1"/>
    <s v="T043"/>
    <s v="Seguimiento Tareas Colaboradores"/>
    <x v="1"/>
    <n v="5"/>
    <s v="Cualquiera"/>
    <x v="0"/>
    <e v="#REF!"/>
    <e v="#REF!"/>
  </r>
  <r>
    <n v="46029"/>
    <x v="0"/>
    <s v="miércoles"/>
    <n v="1"/>
    <s v="T044"/>
    <s v="Capacitacion equipo"/>
    <x v="1"/>
    <n v="10"/>
    <s v="Cualquiera"/>
    <x v="0"/>
    <e v="#REF!"/>
    <e v="#REF!"/>
  </r>
  <r>
    <n v="46029"/>
    <x v="0"/>
    <s v="miércoles"/>
    <n v="1"/>
    <s v="T047"/>
    <s v="Registro de Ventas Perdidas"/>
    <x v="2"/>
    <n v="10"/>
    <s v="Cualquiera"/>
    <x v="0"/>
    <e v="#REF!"/>
    <e v="#REF!"/>
  </r>
  <r>
    <n v="46029"/>
    <x v="0"/>
    <s v="miércoles"/>
    <n v="1"/>
    <s v="T050"/>
    <s v="Limpieza Y Orden En Mostrador "/>
    <x v="1"/>
    <n v="20"/>
    <s v="Cualquiera"/>
    <x v="0"/>
    <e v="#REF!"/>
    <e v="#REF!"/>
  </r>
  <r>
    <n v="46029"/>
    <x v="0"/>
    <s v="miércoles"/>
    <n v="1"/>
    <s v="T051"/>
    <s v="Acomodo Y Orden En Exhibiciones"/>
    <x v="1"/>
    <n v="10"/>
    <s v="Cualquiera"/>
    <x v="0"/>
    <e v="#REF!"/>
    <e v="#REF!"/>
  </r>
  <r>
    <n v="46029"/>
    <x v="0"/>
    <s v="miércoles"/>
    <n v="1"/>
    <s v="T054"/>
    <s v="Lista De Puntos Verdes Vendidos"/>
    <x v="2"/>
    <n v="10"/>
    <s v="Cualquiera"/>
    <x v="0"/>
    <e v="#REF!"/>
    <e v="#REF!"/>
  </r>
  <r>
    <n v="46029"/>
    <x v="0"/>
    <s v="miércoles"/>
    <n v="1"/>
    <s v="T058"/>
    <s v="Cajas En Almacén Sin Punto Verde O Tachado"/>
    <x v="1"/>
    <n v="10"/>
    <s v="Cualquiera"/>
    <x v="0"/>
    <e v="#REF!"/>
    <e v="#REF!"/>
  </r>
  <r>
    <n v="46029"/>
    <x v="0"/>
    <s v="miércoles"/>
    <n v="1"/>
    <s v="T065"/>
    <s v="Sol. Cd/Lospi Autorizadas Archivadas"/>
    <x v="1"/>
    <n v="10"/>
    <s v="Cualquiera"/>
    <x v="0"/>
    <e v="#REF!"/>
    <e v="#REF!"/>
  </r>
  <r>
    <n v="46029"/>
    <x v="0"/>
    <s v="miércoles"/>
    <n v="1"/>
    <s v="T071"/>
    <s v="Mensajes De Whatsapp Respondidos"/>
    <x v="1"/>
    <n v="10"/>
    <s v="Apertura"/>
    <x v="0"/>
    <e v="#REF!"/>
    <e v="#REF!"/>
  </r>
  <r>
    <n v="46029"/>
    <x v="0"/>
    <s v="miércoles"/>
    <n v="1"/>
    <s v="T072"/>
    <s v="Evaluación Cajero (# De Ine’S En Caja)"/>
    <x v="1"/>
    <n v="10"/>
    <s v="Cualquiera"/>
    <x v="0"/>
    <e v="#REF!"/>
    <e v="#REF!"/>
  </r>
  <r>
    <n v="46029"/>
    <x v="0"/>
    <s v="miércoles"/>
    <n v="1"/>
    <s v="T074"/>
    <s v="Revisión De Fondos De Caja"/>
    <x v="1"/>
    <n v="5"/>
    <s v="Cualquiera"/>
    <x v="0"/>
    <e v="#REF!"/>
    <e v="#REF!"/>
  </r>
  <r>
    <n v="46029"/>
    <x v="0"/>
    <s v="miércoles"/>
    <n v="1"/>
    <s v="T080"/>
    <s v="Cierre De Tienda"/>
    <x v="2"/>
    <n v="5"/>
    <s v="Cierre"/>
    <x v="0"/>
    <e v="#REF!"/>
    <e v="#REF!"/>
  </r>
  <r>
    <n v="46029"/>
    <x v="0"/>
    <s v="miércoles"/>
    <n v="1"/>
    <s v="T082"/>
    <s v="Bajar Cortina Sol"/>
    <x v="2"/>
    <n v="5"/>
    <s v="Cualquiera"/>
    <x v="0"/>
    <e v="#REF!"/>
    <e v="#REF!"/>
  </r>
  <r>
    <n v="46029"/>
    <x v="0"/>
    <s v="miércoles"/>
    <n v="1"/>
    <s v="T083"/>
    <s v="Barrer Tienda Y Banqueta "/>
    <x v="2"/>
    <n v="15"/>
    <s v="Cualquiera"/>
    <x v="0"/>
    <e v="#REF!"/>
    <e v="#REF!"/>
  </r>
  <r>
    <n v="46029"/>
    <x v="0"/>
    <s v="miércoles"/>
    <n v="1"/>
    <s v="T084"/>
    <s v="Barrer Y Traperar Bodega "/>
    <x v="2"/>
    <n v="30"/>
    <s v="Cualquiera"/>
    <x v="0"/>
    <e v="#REF!"/>
    <e v="#REF!"/>
  </r>
  <r>
    <n v="46029"/>
    <x v="0"/>
    <s v="miércoles"/>
    <n v="1"/>
    <s v="T091"/>
    <s v="Contestar Mensajes  De Whatsapp  Promotoria Y Publicidad "/>
    <x v="2"/>
    <n v="15"/>
    <s v="Cierre"/>
    <x v="0"/>
    <e v="#REF!"/>
    <e v="#REF!"/>
  </r>
  <r>
    <n v="46029"/>
    <x v="0"/>
    <s v="miércoles"/>
    <n v="1"/>
    <s v="T093"/>
    <s v="Lavar Tapete De Afuera "/>
    <x v="2"/>
    <n v="10"/>
    <s v="Cualquiera"/>
    <x v="0"/>
    <e v="#REF!"/>
    <e v="#REF!"/>
  </r>
  <r>
    <n v="46029"/>
    <x v="0"/>
    <s v="miércoles"/>
    <n v="1"/>
    <s v="T103"/>
    <s v="Limpieza De Calzado "/>
    <x v="2"/>
    <n v="15"/>
    <s v="Cualquiera"/>
    <x v="0"/>
    <e v="#REF!"/>
    <e v="#REF!"/>
  </r>
  <r>
    <n v="46029"/>
    <x v="0"/>
    <s v="miércoles"/>
    <n v="1"/>
    <s v="T104"/>
    <s v="Limpieza De Suelas "/>
    <x v="2"/>
    <n v="15"/>
    <s v="Cualquiera"/>
    <x v="0"/>
    <e v="#REF!"/>
    <e v="#REF!"/>
  </r>
  <r>
    <n v="46029"/>
    <x v="0"/>
    <s v="miércoles"/>
    <n v="1"/>
    <s v="T109"/>
    <s v="Limpieza modulos y repisas"/>
    <x v="2"/>
    <n v="20"/>
    <s v="Cualquiera"/>
    <x v="0"/>
    <e v="#REF!"/>
    <e v="#REF!"/>
  </r>
  <r>
    <n v="46029"/>
    <x v="0"/>
    <s v="miércoles"/>
    <n v="1"/>
    <s v="T111"/>
    <s v="Poner Alarma 8:00"/>
    <x v="2"/>
    <n v="5"/>
    <s v="Cualquiera"/>
    <x v="0"/>
    <e v="#REF!"/>
    <e v="#REF!"/>
  </r>
  <r>
    <n v="46029"/>
    <x v="0"/>
    <s v="miércoles"/>
    <n v="1"/>
    <s v="T124"/>
    <s v="Subir Cortinas 6;00 Pm"/>
    <x v="2"/>
    <n v="5"/>
    <s v="Cualquiera"/>
    <x v="0"/>
    <e v="#REF!"/>
    <e v="#REF!"/>
  </r>
  <r>
    <n v="46029"/>
    <x v="0"/>
    <s v="miércoles"/>
    <n v="1"/>
    <s v="T125"/>
    <s v="Tableo De Cajas"/>
    <x v="2"/>
    <n v="30"/>
    <s v="Cualquiera"/>
    <x v="0"/>
    <e v="#REF!"/>
    <e v="#REF!"/>
  </r>
  <r>
    <n v="46029"/>
    <x v="0"/>
    <s v="miércoles"/>
    <n v="1"/>
    <s v="T165"/>
    <s v="Capturar lotes de Recepcion De Mercancia"/>
    <x v="2"/>
    <n v="30"/>
    <s v="Cualquiera"/>
    <x v="0"/>
    <e v="#REF!"/>
    <e v="#REF!"/>
  </r>
  <r>
    <n v="46029"/>
    <x v="0"/>
    <s v="miércoles"/>
    <n v="1"/>
    <s v="T180"/>
    <s v="Seguimiento Agenda"/>
    <x v="1"/>
    <n v="10"/>
    <s v="Cualquiera"/>
    <x v="0"/>
    <e v="#REF!"/>
    <e v="#REF!"/>
  </r>
  <r>
    <n v="46029"/>
    <x v="0"/>
    <s v="miércoles"/>
    <n v="1"/>
    <s v="T186"/>
    <s v="Reporte Descuentos"/>
    <x v="0"/>
    <n v="30"/>
    <s v="Cualquiera"/>
    <x v="0"/>
    <e v="#REF!"/>
    <e v="#REF!"/>
  </r>
  <r>
    <n v="46029"/>
    <x v="0"/>
    <s v="miércoles"/>
    <n v="1"/>
    <s v="T195"/>
    <s v="Envio De Tareas Diarias A Alex 5:00"/>
    <x v="0"/>
    <n v="5"/>
    <s v="Cualquiera"/>
    <x v="0"/>
    <e v="#REF!"/>
    <e v="#REF!"/>
  </r>
  <r>
    <n v="46030"/>
    <x v="0"/>
    <s v="jueves"/>
    <n v="1"/>
    <s v="T002"/>
    <s v="Asignación Y Seguimiento Tareas Al Equipo"/>
    <x v="0"/>
    <n v="15"/>
    <s v="Cualquiera"/>
    <x v="0"/>
    <e v="#REF!"/>
    <e v="#REF!"/>
  </r>
  <r>
    <n v="46030"/>
    <x v="0"/>
    <s v="jueves"/>
    <n v="1"/>
    <s v="T004"/>
    <s v="Enviar Fotos Lista De Exhibicion"/>
    <x v="0"/>
    <n v="10"/>
    <s v="Cualquiera"/>
    <x v="0"/>
    <e v="#REF!"/>
    <e v="#REF!"/>
  </r>
  <r>
    <n v="46030"/>
    <x v="0"/>
    <s v="jueves"/>
    <n v="1"/>
    <s v="T029"/>
    <s v="Seguimiento Tareas"/>
    <x v="1"/>
    <n v="10"/>
    <s v="Cualquiera"/>
    <x v="0"/>
    <e v="#REF!"/>
    <e v="#REF!"/>
  </r>
  <r>
    <n v="46030"/>
    <x v="0"/>
    <s v="jueves"/>
    <n v="1"/>
    <s v="T036"/>
    <s v="Inspeccion Tienda "/>
    <x v="1"/>
    <n v="10"/>
    <s v="Cualquiera"/>
    <x v="0"/>
    <e v="#REF!"/>
    <e v="#REF!"/>
  </r>
  <r>
    <n v="46030"/>
    <x v="0"/>
    <s v="jueves"/>
    <n v="1"/>
    <s v="T043"/>
    <s v="Seguimiento Tareas Colaboradores"/>
    <x v="1"/>
    <n v="5"/>
    <s v="Cualquiera"/>
    <x v="0"/>
    <e v="#REF!"/>
    <e v="#REF!"/>
  </r>
  <r>
    <n v="46030"/>
    <x v="0"/>
    <s v="jueves"/>
    <n v="1"/>
    <s v="T044"/>
    <s v="Capacitacion equipo"/>
    <x v="1"/>
    <n v="10"/>
    <s v="Cualquiera"/>
    <x v="0"/>
    <e v="#REF!"/>
    <e v="#REF!"/>
  </r>
  <r>
    <n v="46030"/>
    <x v="0"/>
    <s v="jueves"/>
    <n v="1"/>
    <s v="T046"/>
    <s v="# De Contactos Nuevos Por Vendedor"/>
    <x v="1"/>
    <n v="5"/>
    <s v="Cualquiera"/>
    <x v="0"/>
    <e v="#REF!"/>
    <e v="#REF!"/>
  </r>
  <r>
    <n v="46030"/>
    <x v="0"/>
    <s v="jueves"/>
    <n v="1"/>
    <s v="T047"/>
    <s v="Registro de Ventas Perdidas"/>
    <x v="2"/>
    <n v="10"/>
    <s v="Cualquiera"/>
    <x v="0"/>
    <e v="#REF!"/>
    <e v="#REF!"/>
  </r>
  <r>
    <n v="46030"/>
    <x v="0"/>
    <s v="jueves"/>
    <n v="1"/>
    <s v="T252"/>
    <s v="Impresion Lista De Exhibición"/>
    <x v="1"/>
    <n v="30"/>
    <s v="Cualquiera"/>
    <x v="0"/>
    <e v="#REF!"/>
    <e v="#REF!"/>
  </r>
  <r>
    <n v="46030"/>
    <x v="0"/>
    <s v="jueves"/>
    <n v="1"/>
    <s v="T050"/>
    <s v="Limpieza Y Orden En Mostrador "/>
    <x v="1"/>
    <n v="20"/>
    <s v="Cualquiera"/>
    <x v="0"/>
    <e v="#REF!"/>
    <e v="#REF!"/>
  </r>
  <r>
    <n v="46030"/>
    <x v="0"/>
    <s v="jueves"/>
    <n v="1"/>
    <s v="T052"/>
    <s v="Evidencia De Aparadores"/>
    <x v="1"/>
    <n v="10"/>
    <s v="Cualquiera"/>
    <x v="0"/>
    <e v="#REF!"/>
    <e v="#REF!"/>
  </r>
  <r>
    <n v="46030"/>
    <x v="0"/>
    <s v="jueves"/>
    <n v="1"/>
    <s v="T053"/>
    <s v="Identificar Art Con Foto Errónea"/>
    <x v="1"/>
    <n v="10"/>
    <s v="Cualquiera"/>
    <x v="0"/>
    <e v="#REF!"/>
    <e v="#REF!"/>
  </r>
  <r>
    <n v="46030"/>
    <x v="0"/>
    <s v="jueves"/>
    <n v="1"/>
    <s v="T054"/>
    <s v="Lista De Puntos Verdes Vendidos"/>
    <x v="2"/>
    <n v="10"/>
    <s v="Cualquiera"/>
    <x v="0"/>
    <e v="#REF!"/>
    <e v="#REF!"/>
  </r>
  <r>
    <n v="46030"/>
    <x v="0"/>
    <s v="jueves"/>
    <n v="1"/>
    <s v="T059"/>
    <s v="Marcas Agrupadas en Almacen"/>
    <x v="1"/>
    <n v="10"/>
    <s v="Cualquiera"/>
    <x v="0"/>
    <e v="#REF!"/>
    <e v="#REF!"/>
  </r>
  <r>
    <n v="46030"/>
    <x v="0"/>
    <s v="jueves"/>
    <n v="1"/>
    <s v="T060"/>
    <s v="Cajas Maltratadas, Reparadas"/>
    <x v="1"/>
    <n v="10"/>
    <s v="Cualquiera"/>
    <x v="0"/>
    <e v="#REF!"/>
    <e v="#REF!"/>
  </r>
  <r>
    <n v="46030"/>
    <x v="0"/>
    <s v="jueves"/>
    <n v="1"/>
    <s v="T066"/>
    <s v="Lospi Autorizada Modificado En Sist. A Loal"/>
    <x v="1"/>
    <n v="10"/>
    <s v="Cualquiera"/>
    <x v="0"/>
    <e v="#REF!"/>
    <e v="#REF!"/>
  </r>
  <r>
    <n v="46030"/>
    <x v="0"/>
    <s v="jueves"/>
    <n v="1"/>
    <s v="T071"/>
    <s v="Mensajes De Whatsapp Respondidos"/>
    <x v="1"/>
    <n v="10"/>
    <s v="Apertura"/>
    <x v="0"/>
    <e v="#REF!"/>
    <e v="#REF!"/>
  </r>
  <r>
    <n v="46030"/>
    <x v="0"/>
    <s v="jueves"/>
    <n v="1"/>
    <s v="T073"/>
    <s v="Cambio En Fondo De Caja"/>
    <x v="1"/>
    <n v="10"/>
    <s v="Cualquiera"/>
    <x v="0"/>
    <e v="#REF!"/>
    <e v="#REF!"/>
  </r>
  <r>
    <n v="46030"/>
    <x v="0"/>
    <s v="jueves"/>
    <n v="1"/>
    <s v="T074"/>
    <s v="Revisión De Fondos De Caja"/>
    <x v="1"/>
    <n v="5"/>
    <s v="Cualquiera"/>
    <x v="0"/>
    <e v="#REF!"/>
    <e v="#REF!"/>
  </r>
  <r>
    <n v="46030"/>
    <x v="0"/>
    <s v="jueves"/>
    <n v="1"/>
    <s v="T076"/>
    <s v="Listas De Difusión Whatsapp"/>
    <x v="1"/>
    <n v="10"/>
    <s v="Cualquiera"/>
    <x v="0"/>
    <e v="#REF!"/>
    <e v="#REF!"/>
  </r>
  <r>
    <n v="46030"/>
    <x v="0"/>
    <s v="jueves"/>
    <n v="1"/>
    <s v="T080"/>
    <s v="Cierre De Tienda"/>
    <x v="2"/>
    <n v="5"/>
    <s v="Cierre"/>
    <x v="0"/>
    <e v="#REF!"/>
    <e v="#REF!"/>
  </r>
  <r>
    <n v="46030"/>
    <x v="0"/>
    <s v="jueves"/>
    <n v="1"/>
    <s v="T082"/>
    <s v="Bajar Cortina Sol"/>
    <x v="2"/>
    <n v="5"/>
    <s v="Cualquiera"/>
    <x v="0"/>
    <e v="#REF!"/>
    <e v="#REF!"/>
  </r>
  <r>
    <n v="46030"/>
    <x v="0"/>
    <s v="jueves"/>
    <n v="1"/>
    <s v="T083"/>
    <s v="Barrer Tienda Y Banqueta "/>
    <x v="2"/>
    <n v="15"/>
    <s v="Cualquiera"/>
    <x v="0"/>
    <e v="#REF!"/>
    <e v="#REF!"/>
  </r>
  <r>
    <n v="46030"/>
    <x v="0"/>
    <s v="jueves"/>
    <n v="1"/>
    <s v="T084"/>
    <s v="Barrer Y Traperar Bodega "/>
    <x v="2"/>
    <n v="30"/>
    <s v="Cualquiera"/>
    <x v="0"/>
    <e v="#REF!"/>
    <e v="#REF!"/>
  </r>
  <r>
    <n v="46030"/>
    <x v="0"/>
    <s v="jueves"/>
    <n v="1"/>
    <s v="T091"/>
    <s v="Contestar Mensajes  De Whatsapp  Promotoria Y Publicidad "/>
    <x v="2"/>
    <n v="15"/>
    <s v="Cierre"/>
    <x v="0"/>
    <e v="#REF!"/>
    <e v="#REF!"/>
  </r>
  <r>
    <n v="46030"/>
    <x v="0"/>
    <s v="jueves"/>
    <n v="1"/>
    <s v="T092"/>
    <s v="Impresion/Depuracion De Relaciones Dia 8 Y 23"/>
    <x v="2"/>
    <n v="60"/>
    <s v="Cualquiera"/>
    <x v="0"/>
    <e v="#REF!"/>
    <e v="#REF!"/>
  </r>
  <r>
    <n v="46030"/>
    <x v="0"/>
    <s v="jueves"/>
    <n v="1"/>
    <s v="T094"/>
    <s v="Limpiar Atrás De Los Muebles "/>
    <x v="2"/>
    <n v="15"/>
    <s v="Cualquiera"/>
    <x v="0"/>
    <e v="#REF!"/>
    <e v="#REF!"/>
  </r>
  <r>
    <n v="46030"/>
    <x v="0"/>
    <s v="jueves"/>
    <n v="1"/>
    <s v="T103"/>
    <s v="Limpieza De Calzado "/>
    <x v="2"/>
    <n v="15"/>
    <s v="Cualquiera"/>
    <x v="0"/>
    <e v="#REF!"/>
    <e v="#REF!"/>
  </r>
  <r>
    <n v="46030"/>
    <x v="0"/>
    <s v="jueves"/>
    <n v="1"/>
    <s v="T104"/>
    <s v="Limpieza De Suelas "/>
    <x v="2"/>
    <n v="15"/>
    <s v="Cualquiera"/>
    <x v="0"/>
    <e v="#REF!"/>
    <e v="#REF!"/>
  </r>
  <r>
    <n v="46030"/>
    <x v="0"/>
    <s v="jueves"/>
    <n v="1"/>
    <s v="T109"/>
    <s v="Limpieza modulos y repisas"/>
    <x v="2"/>
    <n v="20"/>
    <s v="Cualquiera"/>
    <x v="0"/>
    <e v="#REF!"/>
    <e v="#REF!"/>
  </r>
  <r>
    <n v="46030"/>
    <x v="0"/>
    <s v="jueves"/>
    <n v="1"/>
    <s v="T111"/>
    <s v="Poner Alarma 8:00"/>
    <x v="2"/>
    <n v="5"/>
    <s v="Cualquiera"/>
    <x v="0"/>
    <e v="#REF!"/>
    <e v="#REF!"/>
  </r>
  <r>
    <n v="46030"/>
    <x v="0"/>
    <s v="jueves"/>
    <n v="1"/>
    <s v="T124"/>
    <s v="Subir Cortinas 6;00 Pm"/>
    <x v="2"/>
    <n v="5"/>
    <s v="Cualquiera"/>
    <x v="0"/>
    <e v="#REF!"/>
    <e v="#REF!"/>
  </r>
  <r>
    <n v="46030"/>
    <x v="0"/>
    <s v="jueves"/>
    <n v="1"/>
    <s v="T125"/>
    <s v="Tableo De Cajas"/>
    <x v="2"/>
    <n v="30"/>
    <s v="Cualquiera"/>
    <x v="0"/>
    <e v="#REF!"/>
    <e v="#REF!"/>
  </r>
  <r>
    <n v="46030"/>
    <x v="0"/>
    <s v="jueves"/>
    <n v="1"/>
    <s v="T158"/>
    <s v="Hacer Espacios en almacen"/>
    <x v="2"/>
    <n v="20"/>
    <s v="Cualquiera"/>
    <x v="0"/>
    <e v="#REF!"/>
    <e v="#REF!"/>
  </r>
  <r>
    <n v="46030"/>
    <x v="0"/>
    <s v="jueves"/>
    <n v="1"/>
    <s v="T165"/>
    <s v="Capturar lotes de Recepcion De Mercancia"/>
    <x v="2"/>
    <n v="30"/>
    <s v="Cualquiera"/>
    <x v="0"/>
    <e v="#REF!"/>
    <e v="#REF!"/>
  </r>
  <r>
    <n v="46030"/>
    <x v="0"/>
    <s v="jueves"/>
    <n v="1"/>
    <s v="T180"/>
    <s v="Seguimiento Agenda"/>
    <x v="1"/>
    <n v="10"/>
    <s v="Cualquiera"/>
    <x v="0"/>
    <e v="#REF!"/>
    <e v="#REF!"/>
  </r>
  <r>
    <n v="46030"/>
    <x v="0"/>
    <s v="jueves"/>
    <n v="1"/>
    <s v="T186"/>
    <s v="Reporte Descuentos"/>
    <x v="0"/>
    <n v="30"/>
    <s v="Cualquiera"/>
    <x v="0"/>
    <e v="#REF!"/>
    <e v="#REF!"/>
  </r>
  <r>
    <n v="46030"/>
    <x v="0"/>
    <s v="jueves"/>
    <n v="1"/>
    <s v="T195"/>
    <s v="Envio De Tareas Diarias A Alex 5:00"/>
    <x v="0"/>
    <n v="5"/>
    <s v="Cualquiera"/>
    <x v="0"/>
    <e v="#REF!"/>
    <e v="#REF!"/>
  </r>
  <r>
    <n v="46031"/>
    <x v="0"/>
    <s v="viernes"/>
    <n v="1"/>
    <s v="T002"/>
    <s v="Asignación Y Seguimiento Tareas Al Equipo"/>
    <x v="0"/>
    <n v="15"/>
    <s v="Cualquiera"/>
    <x v="0"/>
    <e v="#REF!"/>
    <e v="#REF!"/>
  </r>
  <r>
    <n v="46031"/>
    <x v="0"/>
    <s v="viernes"/>
    <n v="1"/>
    <s v="T029"/>
    <s v="Seguimiento Tareas"/>
    <x v="1"/>
    <n v="10"/>
    <s v="Cualquiera"/>
    <x v="0"/>
    <e v="#REF!"/>
    <e v="#REF!"/>
  </r>
  <r>
    <n v="46031"/>
    <x v="0"/>
    <s v="viernes"/>
    <n v="1"/>
    <s v="T036"/>
    <s v="Inspeccion Tienda "/>
    <x v="1"/>
    <n v="10"/>
    <s v="Cualquiera"/>
    <x v="0"/>
    <e v="#REF!"/>
    <e v="#REF!"/>
  </r>
  <r>
    <n v="46031"/>
    <x v="0"/>
    <s v="viernes"/>
    <n v="1"/>
    <s v="T043"/>
    <s v="Seguimiento Tareas Colaboradores"/>
    <x v="1"/>
    <n v="5"/>
    <s v="Cualquiera"/>
    <x v="0"/>
    <e v="#REF!"/>
    <e v="#REF!"/>
  </r>
  <r>
    <n v="46031"/>
    <x v="0"/>
    <s v="viernes"/>
    <n v="1"/>
    <s v="T044"/>
    <s v="Capacitacion equipo"/>
    <x v="1"/>
    <n v="10"/>
    <s v="Cualquiera"/>
    <x v="0"/>
    <e v="#REF!"/>
    <e v="#REF!"/>
  </r>
  <r>
    <n v="46031"/>
    <x v="0"/>
    <s v="viernes"/>
    <n v="1"/>
    <s v="T047"/>
    <s v="Registro de Ventas Perdidas"/>
    <x v="2"/>
    <n v="10"/>
    <s v="Cualquiera"/>
    <x v="0"/>
    <e v="#REF!"/>
    <e v="#REF!"/>
  </r>
  <r>
    <n v="46031"/>
    <x v="0"/>
    <s v="viernes"/>
    <n v="1"/>
    <s v="T050"/>
    <s v="Limpieza Y Orden En Mostrador "/>
    <x v="1"/>
    <n v="20"/>
    <s v="Cualquiera"/>
    <x v="0"/>
    <e v="#REF!"/>
    <e v="#REF!"/>
  </r>
  <r>
    <n v="46031"/>
    <x v="0"/>
    <s v="viernes"/>
    <n v="1"/>
    <s v="T054"/>
    <s v="Lista De Puntos Verdes Vendidos"/>
    <x v="2"/>
    <n v="10"/>
    <s v="Cualquiera"/>
    <x v="0"/>
    <e v="#REF!"/>
    <e v="#REF!"/>
  </r>
  <r>
    <n v="46031"/>
    <x v="0"/>
    <s v="viernes"/>
    <n v="1"/>
    <s v="T056"/>
    <s v="Orden En Almacén"/>
    <x v="1"/>
    <n v="10"/>
    <s v="Cualquiera"/>
    <x v="0"/>
    <e v="#REF!"/>
    <e v="#REF!"/>
  </r>
  <r>
    <n v="46031"/>
    <x v="0"/>
    <s v="viernes"/>
    <n v="1"/>
    <s v="T067"/>
    <s v="Sol. Cd/Lospi Autorizadas En Lista De Difusión"/>
    <x v="1"/>
    <n v="10"/>
    <s v="Cualquiera"/>
    <x v="0"/>
    <e v="#REF!"/>
    <e v="#REF!"/>
  </r>
  <r>
    <n v="46031"/>
    <x v="0"/>
    <s v="viernes"/>
    <n v="1"/>
    <s v="T070"/>
    <s v="Transferencias Registradas En Sistema"/>
    <x v="1"/>
    <n v="10"/>
    <s v="Cualquiera"/>
    <x v="0"/>
    <e v="#REF!"/>
    <e v="#REF!"/>
  </r>
  <r>
    <n v="46031"/>
    <x v="0"/>
    <s v="viernes"/>
    <n v="1"/>
    <s v="T071"/>
    <s v="Mensajes De Whatsapp Respondidos"/>
    <x v="1"/>
    <n v="10"/>
    <s v="Apertura"/>
    <x v="0"/>
    <e v="#REF!"/>
    <e v="#REF!"/>
  </r>
  <r>
    <n v="46031"/>
    <x v="0"/>
    <s v="viernes"/>
    <n v="1"/>
    <s v="T074"/>
    <s v="Revisión De Fondos De Caja"/>
    <x v="1"/>
    <n v="5"/>
    <s v="Cualquiera"/>
    <x v="0"/>
    <e v="#REF!"/>
    <e v="#REF!"/>
  </r>
  <r>
    <n v="46031"/>
    <x v="0"/>
    <s v="viernes"/>
    <n v="1"/>
    <s v="T080"/>
    <s v="Cierre De Tienda"/>
    <x v="2"/>
    <n v="5"/>
    <s v="Cierre"/>
    <x v="0"/>
    <e v="#REF!"/>
    <e v="#REF!"/>
  </r>
  <r>
    <n v="46031"/>
    <x v="0"/>
    <s v="viernes"/>
    <n v="1"/>
    <s v="T082"/>
    <s v="Bajar Cortina Sol"/>
    <x v="2"/>
    <n v="5"/>
    <s v="Cualquiera"/>
    <x v="0"/>
    <e v="#REF!"/>
    <e v="#REF!"/>
  </r>
  <r>
    <n v="46031"/>
    <x v="0"/>
    <s v="viernes"/>
    <n v="1"/>
    <s v="T083"/>
    <s v="Barrer Tienda Y Banqueta "/>
    <x v="2"/>
    <n v="15"/>
    <s v="Cualquiera"/>
    <x v="0"/>
    <e v="#REF!"/>
    <e v="#REF!"/>
  </r>
  <r>
    <n v="46031"/>
    <x v="0"/>
    <s v="viernes"/>
    <n v="1"/>
    <s v="T084"/>
    <s v="Barrer Y Traperar Bodega "/>
    <x v="2"/>
    <n v="30"/>
    <s v="Cualquiera"/>
    <x v="0"/>
    <e v="#REF!"/>
    <e v="#REF!"/>
  </r>
  <r>
    <n v="46031"/>
    <x v="0"/>
    <s v="viernes"/>
    <n v="1"/>
    <s v="T091"/>
    <s v="Contestar Mensajes  De Whatsapp  Promotoria Y Publicidad "/>
    <x v="2"/>
    <n v="15"/>
    <s v="Cierre"/>
    <x v="0"/>
    <e v="#REF!"/>
    <e v="#REF!"/>
  </r>
  <r>
    <n v="46031"/>
    <x v="0"/>
    <s v="viernes"/>
    <n v="1"/>
    <s v="T097"/>
    <s v="Limpiar Cajas Y Anaqueles De Polvo"/>
    <x v="2"/>
    <n v="20"/>
    <s v="Cualquiera"/>
    <x v="0"/>
    <e v="#REF!"/>
    <e v="#REF!"/>
  </r>
  <r>
    <n v="46031"/>
    <x v="0"/>
    <s v="viernes"/>
    <n v="1"/>
    <s v="T103"/>
    <s v="Limpieza De Calzado "/>
    <x v="2"/>
    <n v="15"/>
    <s v="Cualquiera"/>
    <x v="0"/>
    <e v="#REF!"/>
    <e v="#REF!"/>
  </r>
  <r>
    <n v="46031"/>
    <x v="0"/>
    <s v="viernes"/>
    <n v="1"/>
    <s v="T104"/>
    <s v="Limpieza De Suelas "/>
    <x v="2"/>
    <n v="15"/>
    <s v="Cualquiera"/>
    <x v="0"/>
    <e v="#REF!"/>
    <e v="#REF!"/>
  </r>
  <r>
    <n v="46031"/>
    <x v="0"/>
    <s v="viernes"/>
    <n v="1"/>
    <s v="T105"/>
    <s v="Barrer Trapear Escalera "/>
    <x v="2"/>
    <n v="15"/>
    <s v="Apertura"/>
    <x v="0"/>
    <e v="#REF!"/>
    <e v="#REF!"/>
  </r>
  <r>
    <n v="46031"/>
    <x v="0"/>
    <s v="viernes"/>
    <n v="1"/>
    <s v="T109"/>
    <s v="Limpieza modulos y repisas"/>
    <x v="2"/>
    <n v="20"/>
    <s v="Cualquiera"/>
    <x v="0"/>
    <e v="#REF!"/>
    <e v="#REF!"/>
  </r>
  <r>
    <n v="46031"/>
    <x v="0"/>
    <s v="viernes"/>
    <n v="1"/>
    <s v="T111"/>
    <s v="Poner Alarma 8:00"/>
    <x v="2"/>
    <n v="5"/>
    <s v="Cualquiera"/>
    <x v="0"/>
    <e v="#REF!"/>
    <e v="#REF!"/>
  </r>
  <r>
    <n v="46031"/>
    <x v="0"/>
    <s v="viernes"/>
    <n v="1"/>
    <s v="T124"/>
    <s v="Subir Cortinas 6;00 Pm"/>
    <x v="2"/>
    <n v="5"/>
    <s v="Cualquiera"/>
    <x v="0"/>
    <e v="#REF!"/>
    <e v="#REF!"/>
  </r>
  <r>
    <n v="46031"/>
    <x v="0"/>
    <s v="viernes"/>
    <n v="1"/>
    <s v="T125"/>
    <s v="Tableo De Cajas"/>
    <x v="2"/>
    <n v="30"/>
    <s v="Cualquiera"/>
    <x v="0"/>
    <e v="#REF!"/>
    <e v="#REF!"/>
  </r>
  <r>
    <n v="46031"/>
    <x v="0"/>
    <s v="viernes"/>
    <n v="1"/>
    <s v="T128"/>
    <s v="Revisar mi Zona de Exhibicion"/>
    <x v="2"/>
    <n v="60"/>
    <s v="Cualquiera"/>
    <x v="0"/>
    <e v="#REF!"/>
    <e v="#REF!"/>
  </r>
  <r>
    <n v="46031"/>
    <x v="0"/>
    <s v="viernes"/>
    <n v="1"/>
    <s v="T135"/>
    <s v="Archivar Solicitudes "/>
    <x v="2"/>
    <n v="10"/>
    <s v="Cualquiera"/>
    <x v="0"/>
    <e v="#REF!"/>
    <e v="#REF!"/>
  </r>
  <r>
    <n v="46031"/>
    <x v="0"/>
    <s v="viernes"/>
    <n v="1"/>
    <s v="T165"/>
    <s v="Capturar lotes de Recepcion De Mercancia"/>
    <x v="2"/>
    <n v="30"/>
    <s v="Cualquiera"/>
    <x v="0"/>
    <e v="#REF!"/>
    <e v="#REF!"/>
  </r>
  <r>
    <n v="46031"/>
    <x v="0"/>
    <s v="viernes"/>
    <n v="1"/>
    <s v="T180"/>
    <s v="Seguimiento Agenda"/>
    <x v="1"/>
    <n v="10"/>
    <s v="Cualquiera"/>
    <x v="0"/>
    <e v="#REF!"/>
    <e v="#REF!"/>
  </r>
  <r>
    <n v="46031"/>
    <x v="0"/>
    <s v="viernes"/>
    <n v="1"/>
    <s v="T182"/>
    <s v="Activacion De 2 Credito directos Por Semana"/>
    <x v="2"/>
    <n v="10"/>
    <s v="Cualquiera"/>
    <x v="0"/>
    <e v="#REF!"/>
    <e v="#REF!"/>
  </r>
  <r>
    <n v="46031"/>
    <x v="0"/>
    <s v="viernes"/>
    <n v="1"/>
    <s v="T184"/>
    <s v="Revisión De Cortes"/>
    <x v="0"/>
    <n v="60"/>
    <s v="Cualquiera"/>
    <x v="0"/>
    <e v="#REF!"/>
    <e v="#REF!"/>
  </r>
  <r>
    <n v="46031"/>
    <x v="0"/>
    <s v="viernes"/>
    <n v="1"/>
    <s v="T186"/>
    <s v="Reporte Descuentos"/>
    <x v="0"/>
    <n v="30"/>
    <s v="Cualquiera"/>
    <x v="0"/>
    <e v="#REF!"/>
    <e v="#REF!"/>
  </r>
  <r>
    <n v="46031"/>
    <x v="0"/>
    <s v="viernes"/>
    <n v="1"/>
    <s v="T195"/>
    <s v="Envio De Tareas Diarias A Alex 5:00"/>
    <x v="0"/>
    <n v="5"/>
    <s v="Cualquiera"/>
    <x v="0"/>
    <e v="#REF!"/>
    <e v="#REF!"/>
  </r>
  <r>
    <n v="46032"/>
    <x v="0"/>
    <s v="sábado"/>
    <n v="1"/>
    <s v="T002"/>
    <s v="Asignación Y Seguimiento Tareas Al Equipo"/>
    <x v="0"/>
    <n v="15"/>
    <s v="Cualquiera"/>
    <x v="0"/>
    <e v="#REF!"/>
    <e v="#REF!"/>
  </r>
  <r>
    <n v="46032"/>
    <x v="0"/>
    <s v="sábado"/>
    <n v="1"/>
    <s v="T012"/>
    <s v="Sugerir Art A Descontinuar"/>
    <x v="1"/>
    <n v="15"/>
    <s v="Cualquiera"/>
    <x v="0"/>
    <e v="#REF!"/>
    <e v="#REF!"/>
  </r>
  <r>
    <n v="46032"/>
    <x v="0"/>
    <s v="sábado"/>
    <n v="1"/>
    <s v="T029"/>
    <s v="Seguimiento Tareas"/>
    <x v="1"/>
    <n v="10"/>
    <s v="Cualquiera"/>
    <x v="0"/>
    <e v="#REF!"/>
    <e v="#REF!"/>
  </r>
  <r>
    <n v="46032"/>
    <x v="0"/>
    <s v="sábado"/>
    <n v="1"/>
    <s v="T036"/>
    <s v="Inspeccion Tienda "/>
    <x v="1"/>
    <n v="10"/>
    <s v="Cualquiera"/>
    <x v="0"/>
    <e v="#REF!"/>
    <e v="#REF!"/>
  </r>
  <r>
    <n v="46032"/>
    <x v="0"/>
    <s v="sábado"/>
    <n v="1"/>
    <s v="T043"/>
    <s v="Seguimiento Tareas Colaboradores"/>
    <x v="1"/>
    <n v="5"/>
    <s v="Cualquiera"/>
    <x v="0"/>
    <e v="#REF!"/>
    <e v="#REF!"/>
  </r>
  <r>
    <n v="46032"/>
    <x v="0"/>
    <s v="sábado"/>
    <n v="1"/>
    <s v="T044"/>
    <s v="Capacitacion equipo"/>
    <x v="1"/>
    <n v="10"/>
    <s v="Cualquiera"/>
    <x v="0"/>
    <e v="#REF!"/>
    <e v="#REF!"/>
  </r>
  <r>
    <n v="46032"/>
    <x v="0"/>
    <s v="sábado"/>
    <n v="1"/>
    <s v="T047"/>
    <s v="Registro de Ventas Perdidas"/>
    <x v="2"/>
    <n v="10"/>
    <s v="Cualquiera"/>
    <x v="0"/>
    <e v="#REF!"/>
    <e v="#REF!"/>
  </r>
  <r>
    <n v="46032"/>
    <x v="0"/>
    <s v="sábado"/>
    <n v="1"/>
    <s v="T050"/>
    <s v="Limpieza Y Orden En Mostrador "/>
    <x v="1"/>
    <n v="20"/>
    <s v="Cualquiera"/>
    <x v="0"/>
    <e v="#REF!"/>
    <e v="#REF!"/>
  </r>
  <r>
    <n v="46032"/>
    <x v="0"/>
    <s v="sábado"/>
    <n v="1"/>
    <s v="T054"/>
    <s v="Lista De Puntos Verdes Vendidos"/>
    <x v="2"/>
    <n v="10"/>
    <s v="Cualquiera"/>
    <x v="0"/>
    <e v="#REF!"/>
    <e v="#REF!"/>
  </r>
  <r>
    <n v="46032"/>
    <x v="0"/>
    <s v="sábado"/>
    <n v="1"/>
    <s v="T057"/>
    <s v="Cajas De Punto Verde contadas vs Art en exhibicion"/>
    <x v="1"/>
    <n v="10"/>
    <s v="Cualquiera"/>
    <x v="0"/>
    <e v="#REF!"/>
    <e v="#REF!"/>
  </r>
  <r>
    <n v="46032"/>
    <x v="0"/>
    <s v="sábado"/>
    <n v="1"/>
    <s v="T068"/>
    <s v="Notas Generales Capturadas"/>
    <x v="1"/>
    <n v="10"/>
    <s v="Cualquiera"/>
    <x v="0"/>
    <e v="#REF!"/>
    <e v="#REF!"/>
  </r>
  <r>
    <n v="46032"/>
    <x v="0"/>
    <s v="sábado"/>
    <n v="1"/>
    <s v="T071"/>
    <s v="Mensajes De Whatsapp Respondidos"/>
    <x v="1"/>
    <n v="10"/>
    <s v="Apertura"/>
    <x v="0"/>
    <e v="#REF!"/>
    <e v="#REF!"/>
  </r>
  <r>
    <n v="46032"/>
    <x v="0"/>
    <s v="sábado"/>
    <n v="1"/>
    <s v="T074"/>
    <s v="Revisión De Fondos De Caja"/>
    <x v="1"/>
    <n v="5"/>
    <s v="Cualquiera"/>
    <x v="0"/>
    <e v="#REF!"/>
    <e v="#REF!"/>
  </r>
  <r>
    <n v="46032"/>
    <x v="0"/>
    <s v="sábado"/>
    <n v="1"/>
    <s v="T075"/>
    <s v="Colaboradores Compartieron Estados"/>
    <x v="1"/>
    <n v="10"/>
    <s v="Cualquiera"/>
    <x v="0"/>
    <e v="#REF!"/>
    <e v="#REF!"/>
  </r>
  <r>
    <n v="46032"/>
    <x v="0"/>
    <s v="sábado"/>
    <n v="1"/>
    <s v="T080"/>
    <s v="Cierre De Tienda"/>
    <x v="2"/>
    <n v="5"/>
    <s v="Cierre"/>
    <x v="0"/>
    <e v="#REF!"/>
    <e v="#REF!"/>
  </r>
  <r>
    <n v="46032"/>
    <x v="0"/>
    <s v="sábado"/>
    <n v="1"/>
    <s v="T082"/>
    <s v="Bajar Cortina Sol"/>
    <x v="2"/>
    <n v="5"/>
    <s v="Cualquiera"/>
    <x v="0"/>
    <e v="#REF!"/>
    <e v="#REF!"/>
  </r>
  <r>
    <n v="46032"/>
    <x v="0"/>
    <s v="sábado"/>
    <n v="1"/>
    <s v="T083"/>
    <s v="Barrer Tienda Y Banqueta "/>
    <x v="2"/>
    <n v="15"/>
    <s v="Cualquiera"/>
    <x v="0"/>
    <e v="#REF!"/>
    <e v="#REF!"/>
  </r>
  <r>
    <n v="46032"/>
    <x v="0"/>
    <s v="sábado"/>
    <n v="1"/>
    <s v="T084"/>
    <s v="Barrer Y Traperar Bodega "/>
    <x v="2"/>
    <n v="30"/>
    <s v="Cualquiera"/>
    <x v="0"/>
    <e v="#REF!"/>
    <e v="#REF!"/>
  </r>
  <r>
    <n v="46032"/>
    <x v="0"/>
    <s v="sábado"/>
    <n v="1"/>
    <s v="T091"/>
    <s v="Contestar Mensajes  De Whatsapp  Promotoria Y Publicidad "/>
    <x v="2"/>
    <n v="15"/>
    <s v="Cierre"/>
    <x v="0"/>
    <e v="#REF!"/>
    <e v="#REF!"/>
  </r>
  <r>
    <n v="46032"/>
    <x v="0"/>
    <s v="sábado"/>
    <n v="1"/>
    <s v="T103"/>
    <s v="Limpieza De Calzado "/>
    <x v="2"/>
    <n v="15"/>
    <s v="Cualquiera"/>
    <x v="0"/>
    <e v="#REF!"/>
    <e v="#REF!"/>
  </r>
  <r>
    <n v="46032"/>
    <x v="0"/>
    <s v="sábado"/>
    <n v="1"/>
    <s v="T104"/>
    <s v="Limpieza De Suelas "/>
    <x v="2"/>
    <n v="15"/>
    <s v="Cualquiera"/>
    <x v="0"/>
    <e v="#REF!"/>
    <e v="#REF!"/>
  </r>
  <r>
    <n v="46032"/>
    <x v="0"/>
    <s v="sábado"/>
    <n v="1"/>
    <s v="T109"/>
    <s v="Limpieza modulos y repisas"/>
    <x v="2"/>
    <n v="20"/>
    <s v="Cualquiera"/>
    <x v="0"/>
    <e v="#REF!"/>
    <e v="#REF!"/>
  </r>
  <r>
    <n v="46032"/>
    <x v="0"/>
    <s v="sábado"/>
    <n v="1"/>
    <s v="T111"/>
    <s v="Poner Alarma 8:00"/>
    <x v="2"/>
    <n v="5"/>
    <s v="Cualquiera"/>
    <x v="0"/>
    <e v="#REF!"/>
    <e v="#REF!"/>
  </r>
  <r>
    <n v="46032"/>
    <x v="0"/>
    <s v="sábado"/>
    <n v="1"/>
    <s v="T124"/>
    <s v="Subir Cortinas 6;00 Pm"/>
    <x v="2"/>
    <n v="5"/>
    <s v="Cualquiera"/>
    <x v="0"/>
    <e v="#REF!"/>
    <e v="#REF!"/>
  </r>
  <r>
    <n v="46032"/>
    <x v="0"/>
    <s v="sábado"/>
    <n v="1"/>
    <s v="T125"/>
    <s v="Tableo De Cajas"/>
    <x v="2"/>
    <n v="30"/>
    <s v="Cualquiera"/>
    <x v="0"/>
    <e v="#REF!"/>
    <e v="#REF!"/>
  </r>
  <r>
    <n v="46032"/>
    <x v="0"/>
    <s v="sábado"/>
    <n v="1"/>
    <s v="T134"/>
    <s v="Validar INE's vs ventas con Vale y CD Vs Veriscan"/>
    <x v="0"/>
    <n v="20"/>
    <s v="Cualquiera"/>
    <x v="0"/>
    <e v="#REF!"/>
    <e v="#REF!"/>
  </r>
  <r>
    <n v="46032"/>
    <x v="0"/>
    <s v="sábado"/>
    <n v="1"/>
    <s v="T136"/>
    <s v="Orden Clasificacion y depuracion de documentos en Organizador Blanco "/>
    <x v="1"/>
    <n v="15"/>
    <s v="Cualquiera"/>
    <x v="0"/>
    <e v="#REF!"/>
    <e v="#REF!"/>
  </r>
  <r>
    <n v="46032"/>
    <x v="0"/>
    <s v="sábado"/>
    <n v="1"/>
    <s v="T165"/>
    <s v="Capturar lotes de Recepcion De Mercancia"/>
    <x v="2"/>
    <n v="30"/>
    <s v="Cualquiera"/>
    <x v="0"/>
    <e v="#REF!"/>
    <e v="#REF!"/>
  </r>
  <r>
    <n v="46032"/>
    <x v="0"/>
    <s v="sábado"/>
    <n v="1"/>
    <s v="T180"/>
    <s v="Seguimiento Agenda"/>
    <x v="1"/>
    <n v="10"/>
    <s v="Cualquiera"/>
    <x v="0"/>
    <e v="#REF!"/>
    <e v="#REF!"/>
  </r>
  <r>
    <n v="46032"/>
    <x v="0"/>
    <s v="sábado"/>
    <n v="1"/>
    <s v="T183"/>
    <s v="Evaluar Exhibicon "/>
    <x v="1"/>
    <n v="10"/>
    <s v="Cualquiera"/>
    <x v="0"/>
    <e v="#REF!"/>
    <e v="#REF!"/>
  </r>
  <r>
    <n v="46032"/>
    <x v="0"/>
    <s v="sábado"/>
    <n v="1"/>
    <s v="T186"/>
    <s v="Reporte Descuentos"/>
    <x v="0"/>
    <n v="30"/>
    <s v="Cualquiera"/>
    <x v="0"/>
    <e v="#REF!"/>
    <e v="#REF!"/>
  </r>
  <r>
    <n v="46032"/>
    <x v="0"/>
    <s v="sábado"/>
    <n v="1"/>
    <s v="T195"/>
    <s v="Envio De Tareas Diarias A Alex 5:00"/>
    <x v="0"/>
    <n v="5"/>
    <s v="Cualquiera"/>
    <x v="0"/>
    <e v="#REF!"/>
    <e v="#REF!"/>
  </r>
  <r>
    <n v="46032"/>
    <x v="0"/>
    <s v="sábado"/>
    <n v="1"/>
    <s v="T196"/>
    <s v="Lista De Raya Firmada Jaime Y Olga"/>
    <x v="0"/>
    <n v="15"/>
    <s v="Cualquiera"/>
    <x v="0"/>
    <e v="#REF!"/>
    <e v="#REF!"/>
  </r>
  <r>
    <n v="46032"/>
    <x v="0"/>
    <s v="sábado"/>
    <n v="1"/>
    <s v="T253"/>
    <s v="Lista De Asistencia Firmada Jaime Y Olga"/>
    <x v="0"/>
    <n v="15"/>
    <s v="Cualquiera"/>
    <x v="0"/>
    <e v="#REF!"/>
    <e v="#REF!"/>
  </r>
  <r>
    <n v="46032"/>
    <x v="0"/>
    <s v="sábado"/>
    <n v="1"/>
    <s v="T214"/>
    <s v="Pago Isn (Mensual)"/>
    <x v="0"/>
    <n v="5"/>
    <s v="Cualquiera"/>
    <x v="0"/>
    <e v="#REF!"/>
    <e v="#REF!"/>
  </r>
  <r>
    <n v="46032"/>
    <x v="0"/>
    <s v="sábado"/>
    <n v="1"/>
    <s v="T229"/>
    <s v="Modificación De Precios Al Vender"/>
    <x v="0"/>
    <n v="10"/>
    <s v="Cualquiera"/>
    <x v="0"/>
    <e v="#REF!"/>
    <e v="#REF!"/>
  </r>
  <r>
    <n v="46032"/>
    <x v="0"/>
    <s v="sábado"/>
    <n v="1"/>
    <s v="T251"/>
    <s v="Generar PreNomina"/>
    <x v="0"/>
    <n v="120"/>
    <s v="Cualquiera"/>
    <x v="0"/>
    <e v="#REF!"/>
    <e v="#REF!"/>
  </r>
  <r>
    <n v="46033"/>
    <x v="0"/>
    <s v="domingo"/>
    <n v="1"/>
    <s v="T002"/>
    <s v="Asignación Y Seguimiento Tareas Al Equipo"/>
    <x v="0"/>
    <n v="15"/>
    <s v="Cualquiera"/>
    <x v="0"/>
    <e v="#REF!"/>
    <e v="#REF!"/>
  </r>
  <r>
    <n v="46033"/>
    <x v="0"/>
    <s v="domingo"/>
    <n v="1"/>
    <s v="T003"/>
    <s v="Cobranza Telefonica CD"/>
    <x v="0"/>
    <n v="120"/>
    <s v="Cualquiera"/>
    <x v="0"/>
    <e v="#REF!"/>
    <e v="#REF!"/>
  </r>
  <r>
    <n v="46033"/>
    <x v="0"/>
    <s v="domingo"/>
    <n v="1"/>
    <s v="T029"/>
    <s v="Seguimiento Tareas"/>
    <x v="1"/>
    <n v="10"/>
    <s v="Cualquiera"/>
    <x v="0"/>
    <e v="#REF!"/>
    <e v="#REF!"/>
  </r>
  <r>
    <n v="46033"/>
    <x v="0"/>
    <s v="domingo"/>
    <n v="1"/>
    <s v="T036"/>
    <s v="Inspeccion Tienda "/>
    <x v="1"/>
    <n v="10"/>
    <s v="Cualquiera"/>
    <x v="0"/>
    <e v="#REF!"/>
    <e v="#REF!"/>
  </r>
  <r>
    <n v="46033"/>
    <x v="0"/>
    <s v="domingo"/>
    <n v="1"/>
    <s v="T062"/>
    <s v="Cocina Limpia."/>
    <x v="1"/>
    <n v="10"/>
    <s v="Cualquiera"/>
    <x v="0"/>
    <e v="#REF!"/>
    <e v="#REF!"/>
  </r>
  <r>
    <n v="46033"/>
    <x v="0"/>
    <s v="domingo"/>
    <n v="1"/>
    <s v="T069"/>
    <s v="Formatos Disponibles Crédito Dir. Y Buro De Credito (20/40)"/>
    <x v="1"/>
    <n v="10"/>
    <s v="Cualquiera"/>
    <x v="0"/>
    <e v="#REF!"/>
    <e v="#REF!"/>
  </r>
  <r>
    <n v="46033"/>
    <x v="0"/>
    <s v="domingo"/>
    <n v="1"/>
    <s v="T080"/>
    <s v="Cierre De Tienda"/>
    <x v="2"/>
    <n v="5"/>
    <s v="Cierre"/>
    <x v="0"/>
    <e v="#REF!"/>
    <e v="#REF!"/>
  </r>
  <r>
    <n v="46033"/>
    <x v="0"/>
    <s v="domingo"/>
    <n v="1"/>
    <s v="T082"/>
    <s v="Bajar Cortina Sol"/>
    <x v="2"/>
    <n v="5"/>
    <s v="Cualquiera"/>
    <x v="0"/>
    <e v="#REF!"/>
    <e v="#REF!"/>
  </r>
  <r>
    <n v="46033"/>
    <x v="0"/>
    <s v="domingo"/>
    <n v="1"/>
    <s v="T083"/>
    <s v="Barrer Tienda Y Banqueta "/>
    <x v="2"/>
    <n v="15"/>
    <s v="Cualquiera"/>
    <x v="0"/>
    <e v="#REF!"/>
    <e v="#REF!"/>
  </r>
  <r>
    <n v="46033"/>
    <x v="0"/>
    <s v="domingo"/>
    <n v="1"/>
    <s v="T084"/>
    <s v="Barrer Y Traperar Bodega "/>
    <x v="2"/>
    <n v="30"/>
    <s v="Cualquiera"/>
    <x v="0"/>
    <e v="#REF!"/>
    <e v="#REF!"/>
  </r>
  <r>
    <n v="46033"/>
    <x v="0"/>
    <s v="domingo"/>
    <n v="1"/>
    <s v="T091"/>
    <s v="Contestar Mensajes  De Whatsapp  Promotoria Y Publicidad "/>
    <x v="2"/>
    <n v="15"/>
    <s v="Cierre"/>
    <x v="0"/>
    <e v="#REF!"/>
    <e v="#REF!"/>
  </r>
  <r>
    <n v="46033"/>
    <x v="0"/>
    <s v="domingo"/>
    <n v="1"/>
    <s v="T096"/>
    <s v="Limpiar Bolsas"/>
    <x v="2"/>
    <n v="15"/>
    <s v="Cualquiera"/>
    <x v="0"/>
    <e v="#REF!"/>
    <e v="#REF!"/>
  </r>
  <r>
    <n v="46033"/>
    <x v="0"/>
    <s v="domingo"/>
    <n v="1"/>
    <s v="T103"/>
    <s v="Limpieza De Calzado "/>
    <x v="2"/>
    <n v="15"/>
    <s v="Cualquiera"/>
    <x v="0"/>
    <e v="#REF!"/>
    <e v="#REF!"/>
  </r>
  <r>
    <n v="46033"/>
    <x v="0"/>
    <s v="domingo"/>
    <n v="1"/>
    <s v="T104"/>
    <s v="Limpieza De Suelas "/>
    <x v="2"/>
    <n v="15"/>
    <s v="Cualquiera"/>
    <x v="0"/>
    <e v="#REF!"/>
    <e v="#REF!"/>
  </r>
  <r>
    <n v="46033"/>
    <x v="0"/>
    <s v="domingo"/>
    <n v="1"/>
    <s v="T109"/>
    <s v="Limpieza modulos y repisas"/>
    <x v="2"/>
    <n v="20"/>
    <s v="Cualquiera"/>
    <x v="0"/>
    <e v="#REF!"/>
    <e v="#REF!"/>
  </r>
  <r>
    <n v="46033"/>
    <x v="0"/>
    <s v="domingo"/>
    <n v="1"/>
    <s v="T111"/>
    <s v="Poner Alarma 8:00"/>
    <x v="2"/>
    <n v="5"/>
    <s v="Cualquiera"/>
    <x v="0"/>
    <e v="#REF!"/>
    <e v="#REF!"/>
  </r>
  <r>
    <n v="46033"/>
    <x v="0"/>
    <s v="domingo"/>
    <n v="1"/>
    <s v="T124"/>
    <s v="Subir Cortinas 6;00 Pm"/>
    <x v="2"/>
    <n v="5"/>
    <s v="Cualquiera"/>
    <x v="0"/>
    <e v="#REF!"/>
    <e v="#REF!"/>
  </r>
  <r>
    <n v="46033"/>
    <x v="0"/>
    <s v="domingo"/>
    <n v="1"/>
    <s v="T125"/>
    <s v="Tableo De Cajas"/>
    <x v="2"/>
    <n v="30"/>
    <s v="Cualquiera"/>
    <x v="0"/>
    <e v="#REF!"/>
    <e v="#REF!"/>
  </r>
  <r>
    <n v="46033"/>
    <x v="0"/>
    <s v="domingo"/>
    <n v="1"/>
    <s v="T142"/>
    <s v="Reparar Cajas Maltratadas"/>
    <x v="2"/>
    <n v="10"/>
    <s v="Cualquiera"/>
    <x v="0"/>
    <e v="#REF!"/>
    <e v="#REF!"/>
  </r>
  <r>
    <n v="46033"/>
    <x v="0"/>
    <s v="domingo"/>
    <n v="1"/>
    <s v="T165"/>
    <s v="Capturar lotes de Recepcion De Mercancia"/>
    <x v="2"/>
    <n v="30"/>
    <s v="Cualquiera"/>
    <x v="0"/>
    <e v="#REF!"/>
    <e v="#REF!"/>
  </r>
  <r>
    <n v="46033"/>
    <x v="0"/>
    <s v="domingo"/>
    <n v="1"/>
    <s v="T180"/>
    <s v="Seguimiento Agenda"/>
    <x v="1"/>
    <n v="10"/>
    <s v="Cualquiera"/>
    <x v="0"/>
    <e v="#REF!"/>
    <e v="#REF!"/>
  </r>
  <r>
    <n v="46033"/>
    <x v="0"/>
    <s v="domingo"/>
    <n v="1"/>
    <s v="T186"/>
    <s v="Reporte Descuentos"/>
    <x v="0"/>
    <n v="30"/>
    <s v="Cualquiera"/>
    <x v="0"/>
    <e v="#REF!"/>
    <e v="#REF!"/>
  </r>
  <r>
    <n v="46033"/>
    <x v="0"/>
    <s v="domingo"/>
    <n v="1"/>
    <s v="T189"/>
    <s v="Reaccionar Publicación Fb Ig Tt"/>
    <x v="0"/>
    <n v="10"/>
    <s v="Cualquiera"/>
    <x v="0"/>
    <e v="#REF!"/>
    <e v="#REF!"/>
  </r>
  <r>
    <n v="46033"/>
    <x v="0"/>
    <s v="domingo"/>
    <n v="1"/>
    <s v="T195"/>
    <s v="Envio De Tareas Diarias A Alex 5:00"/>
    <x v="0"/>
    <n v="5"/>
    <s v="Cualquiera"/>
    <x v="0"/>
    <e v="#REF!"/>
    <e v="#REF!"/>
  </r>
  <r>
    <n v="46033"/>
    <x v="0"/>
    <s v="domingo"/>
    <n v="1"/>
    <s v="T200"/>
    <s v="Generar Nomina Sem Anterior(Lunes)                               "/>
    <x v="0"/>
    <n v="30"/>
    <s v="Cualquiera"/>
    <x v="0"/>
    <e v="#REF!"/>
    <e v="#REF!"/>
  </r>
  <r>
    <n v="46033"/>
    <x v="0"/>
    <s v="domingo"/>
    <n v="1"/>
    <s v="T205"/>
    <s v="Presentar Control Semanal"/>
    <x v="0"/>
    <n v="120"/>
    <s v="Cualquiera"/>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r>
    <n v="0"/>
    <x v="1"/>
    <n v="0"/>
    <n v="0"/>
    <n v="0"/>
    <n v="0"/>
    <x v="3"/>
    <n v="0"/>
    <n v="0"/>
    <x v="0"/>
    <e v="#REF!"/>
    <e v="#REF!"/>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3B55C2-AA3E-4F1B-9C7F-8E219D56D9D5}" name="TablaDinámica3" cacheId="6"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K1:M3" firstHeaderRow="0" firstDataRow="1" firstDataCol="1"/>
  <pivotFields count="14">
    <pivotField numFmtId="14" showAll="0"/>
    <pivotField axis="axisRow" showAll="0">
      <items count="6">
        <item m="1" x="1"/>
        <item m="1" x="2"/>
        <item m="1" x="3"/>
        <item m="1" x="4"/>
        <item x="0"/>
        <item t="default"/>
      </items>
    </pivotField>
    <pivotField showAll="0"/>
    <pivotField showAll="0"/>
    <pivotField dataField="1" showAll="0"/>
    <pivotField showAll="0"/>
    <pivotField showAll="0"/>
    <pivotField showAll="0"/>
    <pivotField dataField="1" showAll="0"/>
    <pivotField showAll="0"/>
    <pivotField showAll="0"/>
    <pivotField showAll="0"/>
    <pivotField showAll="0"/>
    <pivotField showAll="0"/>
  </pivotFields>
  <rowFields count="1">
    <field x="1"/>
  </rowFields>
  <rowItems count="2">
    <i>
      <x v="4"/>
    </i>
    <i t="grand">
      <x/>
    </i>
  </rowItems>
  <colFields count="1">
    <field x="-2"/>
  </colFields>
  <colItems count="2">
    <i>
      <x/>
    </i>
    <i i="1">
      <x v="1"/>
    </i>
  </colItems>
  <dataFields count="2">
    <dataField name="Cuenta de ID_Tarea" fld="4" subtotal="count" baseField="0" baseItem="0"/>
    <dataField name="Suma de Duracion_Mi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EF34D0-DAFC-44E7-A2E8-960A33D9C6F6}" name="TablaDinámica2" cacheId="6"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G1:I20" firstHeaderRow="0" firstDataRow="1" firstDataCol="1"/>
  <pivotFields count="14">
    <pivotField axis="axisRow" numFmtId="14" showAll="0">
      <items count="7">
        <item x="0"/>
        <item x="1"/>
        <item x="2"/>
        <item x="3"/>
        <item x="4"/>
        <item x="5"/>
        <item t="default"/>
      </items>
    </pivotField>
    <pivotField axis="axisRow" showAll="0">
      <items count="6">
        <item m="1" x="1"/>
        <item m="1" x="2"/>
        <item m="1" x="3"/>
        <item m="1" x="4"/>
        <item x="0"/>
        <item t="default"/>
      </items>
    </pivotField>
    <pivotField axis="axisRow" showAll="0">
      <items count="10">
        <item m="1" x="7"/>
        <item x="0"/>
        <item x="1"/>
        <item x="2"/>
        <item x="3"/>
        <item x="4"/>
        <item x="5"/>
        <item m="1" x="6"/>
        <item m="1" x="8"/>
        <item t="default"/>
      </items>
    </pivotField>
    <pivotField showAll="0"/>
    <pivotField dataField="1" showAll="0"/>
    <pivotField showAll="0"/>
    <pivotField showAll="0"/>
    <pivotField showAll="0"/>
    <pivotField dataField="1" showAll="0"/>
    <pivotField showAll="0"/>
    <pivotField showAll="0"/>
    <pivotField showAll="0"/>
    <pivotField showAll="0"/>
    <pivotField showAll="0"/>
  </pivotFields>
  <rowFields count="3">
    <field x="0"/>
    <field x="2"/>
    <field x="1"/>
  </rowFields>
  <rowItems count="19">
    <i>
      <x/>
    </i>
    <i r="1">
      <x v="1"/>
    </i>
    <i r="2">
      <x v="4"/>
    </i>
    <i>
      <x v="1"/>
    </i>
    <i r="1">
      <x v="2"/>
    </i>
    <i r="2">
      <x v="4"/>
    </i>
    <i>
      <x v="2"/>
    </i>
    <i r="1">
      <x v="3"/>
    </i>
    <i r="2">
      <x v="4"/>
    </i>
    <i>
      <x v="3"/>
    </i>
    <i r="1">
      <x v="4"/>
    </i>
    <i r="2">
      <x v="4"/>
    </i>
    <i>
      <x v="4"/>
    </i>
    <i r="1">
      <x v="5"/>
    </i>
    <i r="2">
      <x v="4"/>
    </i>
    <i>
      <x v="5"/>
    </i>
    <i r="1">
      <x v="6"/>
    </i>
    <i r="2">
      <x v="4"/>
    </i>
    <i t="grand">
      <x/>
    </i>
  </rowItems>
  <colFields count="1">
    <field x="-2"/>
  </colFields>
  <colItems count="2">
    <i>
      <x/>
    </i>
    <i i="1">
      <x v="1"/>
    </i>
  </colItems>
  <dataFields count="2">
    <dataField name="Cuenta de ID_Tarea" fld="4" subtotal="count" baseField="0" baseItem="0"/>
    <dataField name="Suma de Duracion_Mi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CD2694-695F-4375-B72A-73D54C75C9C3}" name="TablaDinámica1" cacheId="11" applyNumberFormats="0" applyBorderFormats="0" applyFontFormats="0" applyPatternFormats="0" applyAlignmentFormats="0" applyWidthHeightFormats="1" dataCaption="Valores" updatedVersion="7" minRefreshableVersion="3" useAutoFormatting="1" itemPrintTitles="1" createdVersion="8" indent="0" outline="1" outlineData="1" multipleFieldFilters="0">
  <location ref="O4:Q6" firstHeaderRow="0" firstDataRow="1" firstDataCol="1" rowPageCount="2" colPageCount="1"/>
  <pivotFields count="12">
    <pivotField showAll="0"/>
    <pivotField axis="axisPage" showAll="0">
      <items count="7">
        <item x="1"/>
        <item m="1" x="2"/>
        <item m="1" x="3"/>
        <item m="1" x="4"/>
        <item m="1" x="5"/>
        <item x="0"/>
        <item t="default"/>
      </items>
    </pivotField>
    <pivotField showAll="0"/>
    <pivotField showAll="0"/>
    <pivotField dataField="1" showAll="0"/>
    <pivotField showAll="0"/>
    <pivotField axis="axisPage" showAll="0">
      <items count="5">
        <item x="3"/>
        <item x="2"/>
        <item x="0"/>
        <item x="1"/>
        <item t="default"/>
      </items>
    </pivotField>
    <pivotField dataField="1" showAll="0"/>
    <pivotField showAll="0"/>
    <pivotField axis="axisRow" showAll="0">
      <items count="9">
        <item m="1" x="5"/>
        <item m="1" x="7"/>
        <item m="1" x="2"/>
        <item m="1" x="4"/>
        <item m="1" x="3"/>
        <item m="1" x="6"/>
        <item m="1" x="1"/>
        <item x="0"/>
        <item t="default"/>
      </items>
    </pivotField>
    <pivotField showAll="0"/>
    <pivotField showAll="0"/>
  </pivotFields>
  <rowFields count="1">
    <field x="9"/>
  </rowFields>
  <rowItems count="2">
    <i>
      <x v="7"/>
    </i>
    <i t="grand">
      <x/>
    </i>
  </rowItems>
  <colFields count="1">
    <field x="-2"/>
  </colFields>
  <colItems count="2">
    <i>
      <x/>
    </i>
    <i i="1">
      <x v="1"/>
    </i>
  </colItems>
  <pageFields count="2">
    <pageField fld="1" hier="-1"/>
    <pageField fld="6" hier="-1"/>
  </pageFields>
  <dataFields count="2">
    <dataField name="Cuenta de ID_Tarea" fld="4" subtotal="count" baseField="0" baseItem="0"/>
    <dataField name="Suma de Duracion_Min"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4" xr16:uid="{C5CE0728-6DBB-4FCE-8DBC-8C44665AE165}" autoFormatId="16" applyNumberFormats="0" applyBorderFormats="0" applyFontFormats="0" applyPatternFormats="0" applyAlignmentFormats="0" applyWidthHeightFormats="0">
  <queryTableRefresh nextId="31">
    <queryTableFields count="17">
      <queryTableField id="1" name="Fecha" tableColumnId="1"/>
      <queryTableField id="2" name="Semana" tableColumnId="2"/>
      <queryTableField id="3" name="ID_Tarea" tableColumnId="3"/>
      <queryTableField id="4" name="Tarea" tableColumnId="4"/>
      <queryTableField id="5" name="DuracionMin" tableColumnId="5"/>
      <queryTableField id="6" name="TurnoRequerido" tableColumnId="6"/>
      <queryTableField id="7" name="PuestoRequerido" tableColumnId="7"/>
      <queryTableField id="8" name="Colaborador_Candidato" tableColumnId="8"/>
      <queryTableField id="9" name="Puesto_Candidato" tableColumnId="9"/>
      <queryTableField id="10" name="Turno_Candidato" tableColumnId="10"/>
      <queryTableField id="11" name="Minutos_Disponibles" tableColumnId="11"/>
      <queryTableField id="12" name="Minutos_Libres" tableColumnId="12"/>
      <queryTableField id="13" name="Score_Elegibilidad" tableColumnId="13"/>
      <queryTableField id="14" name="Elegible" tableColumnId="14"/>
      <queryTableField id="15" name="Motivo_Elegibilidad" tableColumnId="15"/>
      <queryTableField id="17" name="Tipo_Carga" tableColumnId="17"/>
      <queryTableField id="30" name="Hora_Sugerida"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2" xr16:uid="{9C7F1345-BC6C-4882-A3E7-23BF41D872CC}" autoFormatId="16" applyNumberFormats="0" applyBorderFormats="0" applyFontFormats="0" applyPatternFormats="0" applyAlignmentFormats="0" applyWidthHeightFormats="0">
  <queryTableRefresh nextId="22">
    <queryTableFields count="21">
      <queryTableField id="1" name="Año" tableColumnId="1"/>
      <queryTableField id="2" name="Semana" tableColumnId="2"/>
      <queryTableField id="3" name="Mes" tableColumnId="3"/>
      <queryTableField id="4" name="Puesto" tableColumnId="4"/>
      <queryTableField id="5" name="Colaborador" tableColumnId="5"/>
      <queryTableField id="6" name="Turno" tableColumnId="6"/>
      <queryTableField id="7" name="% Carga Tareas" tableColumnId="7"/>
      <queryTableField id="8" name="Lun %" tableColumnId="8"/>
      <queryTableField id="9" name="Mar %" tableColumnId="9"/>
      <queryTableField id="10" name="Mié %" tableColumnId="10"/>
      <queryTableField id="11" name="Jue %" tableColumnId="11"/>
      <queryTableField id="12" name="Vie %" tableColumnId="12"/>
      <queryTableField id="13" name="Sáb %" tableColumnId="13"/>
      <queryTableField id="14" name="Dom %" tableColumnId="14"/>
      <queryTableField id="15" name="Horas Base" tableColumnId="15"/>
      <queryTableField id="16" name="Horas Disponibles" tableColumnId="16"/>
      <queryTableField id="17" name="Minutos Disponibles" tableColumnId="17"/>
      <queryTableField id="18" name="Minutos Asignados" tableColumnId="18"/>
      <queryTableField id="19" name="Minutos Libres" tableColumnId="19"/>
      <queryTableField id="20" name="Utilización" tableColumnId="20"/>
      <queryTableField id="21" name="Estado Capacidad"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8A326ABD-0CDB-4667-8AA7-E6FE36BBF5E4}" autoFormatId="16" applyNumberFormats="0" applyBorderFormats="0" applyFontFormats="0" applyPatternFormats="0" applyAlignmentFormats="0" applyWidthHeightFormats="0">
  <queryTableRefresh nextId="5">
    <queryTableFields count="4">
      <queryTableField id="1" name="ID" tableColumnId="1"/>
      <queryTableField id="2" name="TAREAS" tableColumnId="2"/>
      <queryTableField id="3" name="Tipo_Carga" tableColumnId="3"/>
      <queryTableField id="4" name="Hora_sugerida" tableColumnId="4"/>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3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DE7C05F3-5FBD-4067-812F-9CF1A535FD6D}" name="tblS048_ContratoDisparadoresPreProd" displayName="tblS048_ContratoDisparadoresPreProd" ref="A1:N5">
  <autoFilter ref="A1:N5" xr:uid="{00000000-0009-0000-0100-000001000000}"/>
  <tableColumns count="14">
    <tableColumn id="1" xr3:uid="{26CEC572-66EB-4C82-8A2B-15A186059E7A}" name="ID_Tarea"/>
    <tableColumn id="2" xr3:uid="{098F6F0E-9047-4DA3-9BA3-CFE893F7D974}" name="Tipo_Activacion"/>
    <tableColumn id="3" xr3:uid="{4900AE4C-F437-44E5-8246-0B564D9266BB}" name="Regla_Disparo"/>
    <tableColumn id="4" xr3:uid="{49CB1496-DEB6-4088-AF8F-C61B0EB90401}" name="Fuente_Disparo_PreProd"/>
    <tableColumn id="5" xr3:uid="{950C0EE6-2F61-4E13-B86A-E495D2BC7211}" name="Campos_Clave"/>
    <tableColumn id="6" xr3:uid="{1A90B9F1-132E-472D-B884-A368FCE9225B}" name="ID_Flujo"/>
    <tableColumn id="7" xr3:uid="{4C752DCE-1B22-4513-81A2-52A5D6680AA8}" name="ID_Tarea_Padre"/>
    <tableColumn id="8" xr3:uid="{4BD8D738-4444-4313-96AA-C79F477FCAC5}" name="Responsable_SGOL_Propuesto"/>
    <tableColumn id="9" xr3:uid="{ED8B01DC-4043-415C-8047-03619BA0C68C}" name="Validador_SGOL_Propuesto"/>
    <tableColumn id="10" xr3:uid="{7C0FCA39-EF61-4C21-8560-357EA3C6579F}" name="Evidencia_SGOL_Propuesta"/>
    <tableColumn id="11" xr3:uid="{FBCD9933-8D4C-4E4F-A917-BA897165C963}" name="Resultado_Esperado"/>
    <tableColumn id="12" xr3:uid="{D64A85B3-BA1D-4813-953B-268E70E16824}" name="Criterio_Validacion"/>
    <tableColumn id="13" xr3:uid="{2CBF80BB-68B2-4C83-849A-AA50F45F6C3E}" name="Estado_Contrato"/>
    <tableColumn id="14" xr3:uid="{7456EE41-7182-4A8C-8B7D-E5771834824E}" name="Generar_Tarea_Re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F5A5460-73B0-47E7-9FD2-41C5F689BEB5}" name="tblS049_Disparadores" displayName="tblS049_Disparadores" ref="A1:AA6" totalsRowShown="0">
  <autoFilter ref="A1:AA6" xr:uid="{1F5A5460-73B0-47E7-9FD2-41C5F689BEB5}"/>
  <tableColumns count="27">
    <tableColumn id="1" xr3:uid="{E1BCA059-E63C-4D11-9C1C-E1F850835D0E}" name="ID_Disparo"/>
    <tableColumn id="2" xr3:uid="{8ADA447B-43C5-458A-A935-0A7BEDB2B3B1}" name="ID_Tarea"/>
    <tableColumn id="3" xr3:uid="{1D0EBB15-085B-4EF4-B2E6-014C40C549B1}" name="Tipo_Activacion"/>
    <tableColumn id="4" xr3:uid="{B4B43042-0D8D-465A-AF4D-D4900767893C}" name="ID_Caso"/>
    <tableColumn id="5" xr3:uid="{C0ADE85B-B4C2-4AC9-9881-12D75FD88404}" name="ID_Caso_Padre"/>
    <tableColumn id="6" xr3:uid="{DE02FD6D-671B-4F76-B9B7-7A01B7920B96}" name="ID_Disparo_Padre"/>
    <tableColumn id="7" xr3:uid="{9B1B7991-4027-4966-B2A0-FF94710349AE}" name="Evento_Cumplido"/>
    <tableColumn id="8" xr3:uid="{346A11BA-CB16-44D1-AAB2-9A10A28B079A}" name="Condicion_Cumplida"/>
    <tableColumn id="9" xr3:uid="{DA2D2A95-A516-42A8-B394-5B72AB578B04}" name="Datos_Prueba"/>
    <tableColumn id="10" xr3:uid="{D3699855-F234-4496-939A-6E5C135238E4}" name="Estado_Disparo"/>
    <tableColumn id="11" xr3:uid="{23AC8984-0B2D-4B6D-B832-9F92C456AF0A}" name="Generar_Tarea_Real"/>
    <tableColumn id="12" xr3:uid="{AD301CD4-DF88-4761-873C-3264B4B46DB8}" name="Resultado_Simulado"/>
    <tableColumn id="14" xr3:uid="{F5E00A03-285C-4A5A-8144-4E3CA1F71769}" name="Cumple_Regla"/>
    <tableColumn id="15" xr3:uid="{8400E416-5580-45DF-8465-E0EF66577B8F}" name="ID_Instancia_Prueba"/>
    <tableColumn id="16" xr3:uid="{085CC96F-64BA-4773-9967-AD78685A12E0}" name="Fecha_Hora_Disparo" dataDxfId="441"/>
    <tableColumn id="13" xr3:uid="{D72BD494-8436-4D10-801F-58A27BA7C516}" name="Responsable_Origen" dataDxfId="440"/>
    <tableColumn id="17" xr3:uid="{03949692-627B-45EC-8986-84E56644752A}" name="Puesto_Requerido" dataDxfId="439"/>
    <tableColumn id="18" xr3:uid="{ABA97DAB-9389-423F-A63B-3AF39FAC5F04}" name="Responsable_Resuelto" dataDxfId="438"/>
    <tableColumn id="19" xr3:uid="{B693582D-81F8-43D9-8FAA-089711E34353}" name="Fuente_Asignacion" dataDxfId="437"/>
    <tableColumn id="20" xr3:uid="{CAA2FB7A-C7B1-450E-861D-0B8422461B8C}" name="Estado_Asignacion" dataDxfId="436"/>
    <tableColumn id="21" xr3:uid="{FDAAB828-1A87-4949-B44D-F9645B9E39D7}" name="Supervisor_Resuelto" dataDxfId="435"/>
    <tableColumn id="22" xr3:uid="{134C7999-88EC-46E5-81B0-CD150B6FEBC7}" name="Estado_Validador" dataDxfId="434"/>
    <tableColumn id="23" xr3:uid="{74FCEBE3-D696-4630-B272-306B9EA5654A}" name="Contexto_Operacion" dataDxfId="433"/>
    <tableColumn id="24" xr3:uid="{B71D94FA-8DB1-421F-A446-6CA26F684708}" name="Servicio" dataDxfId="432"/>
    <tableColumn id="25" xr3:uid="{1F021055-A125-40D2-A51D-6A953D067374}" name="Tipo_Evento" dataDxfId="431"/>
    <tableColumn id="26" xr3:uid="{FC136610-266C-4CCE-A7B7-96F05C5F1C8D}" name="Fecha_Vencimiento" dataDxfId="430"/>
    <tableColumn id="27" xr3:uid="{3F8AFF23-FC17-4A3C-B0FC-DB93BE10D7FC}" name="ID_Recepcion" dataDxfId="4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EEA381DE-6F15-42CE-A84E-812FA2A6DC51}" name="tblS049_Preprod_Instancias" displayName="tblS049_Preprod_Instancias" ref="A1:R7" totalsRowShown="0">
  <autoFilter ref="A1:R7" xr:uid="{EEA381DE-6F15-42CE-A84E-812FA2A6DC51}"/>
  <tableColumns count="18">
    <tableColumn id="1" xr3:uid="{F205CB2B-7287-40BB-B32E-A4243477194D}" name="ID_Instancia"/>
    <tableColumn id="2" xr3:uid="{93BAC20E-34CB-4E3F-AA34-50DBE0A22208}" name="ID_Disparo"/>
    <tableColumn id="3" xr3:uid="{638C4703-89E3-42D9-A983-D6D45371DF32}" name="ID_Tarea"/>
    <tableColumn id="4" xr3:uid="{362CDCBF-D9CC-4C0C-9210-7A09E51ACC0E}" name="Tipo_Activacion"/>
    <tableColumn id="5" xr3:uid="{BC7B1FE9-0AE7-423A-B260-ED520F80DFEA}" name="ID_Caso"/>
    <tableColumn id="6" xr3:uid="{F334740D-9FDE-4105-9880-450C3ECD0E40}" name="ID_Caso_Padre"/>
    <tableColumn id="7" xr3:uid="{9435EC5A-5022-4EC9-944F-4A341EB7A647}" name="ID_Disparo_Padre"/>
    <tableColumn id="8" xr3:uid="{0A92137C-03C0-4D9D-B869-BEF48C43A749}" name="Fecha_Hora_Disparo"/>
    <tableColumn id="9" xr3:uid="{ECE560B0-BCA1-4026-B51F-0E990D52B908}" name="Cumple_Regla"/>
    <tableColumn id="10" xr3:uid="{15167827-38E8-4309-9888-BBF0CD7AB1AD}" name="Estado_Preprod"/>
    <tableColumn id="11" xr3:uid="{E1522F26-FD58-4033-BAC1-4DF62D746A42}" name="Generar_Tarea_Real"/>
    <tableColumn id="13" xr3:uid="{1166B4C9-7529-424F-9A40-9D20090E9FEF}" name="Duplicado_Instancia"/>
    <tableColumn id="14" xr3:uid="{C21F921F-00CB-4978-85B4-76E33CE80239}" name="Vinculo_Padre_OK"/>
    <tableColumn id="16" xr3:uid="{CD26535A-7A94-4175-80E5-D38F40AA5BC0}" name="Resultado_Validacion"/>
    <tableColumn id="17" xr3:uid="{64484725-CF2F-43B7-B17E-6B5DB8593B25}" name="Listo_Para_Motor"/>
    <tableColumn id="18" xr3:uid="{29291199-A706-4635-85A0-DF5C0BAB3E8A}" name="Observaciones"/>
    <tableColumn id="12" xr3:uid="{2CE3F963-D949-41BC-ABD9-41BD5DBBAFCF}" name="Timestamp_Origen"/>
    <tableColumn id="15" xr3:uid="{2C8A5137-9F7D-4AEA-839C-5E0D7DCFF06E}" name="Fecha_Hora_Vencimient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8ABD1FA-7C95-4288-BA81-6A94E42DF016}" name="tblS049_Motor" displayName="tblS049_Motor" ref="A1:L7" totalsRowShown="0">
  <autoFilter ref="A1:L7" xr:uid="{C8ABD1FA-7C95-4288-BA81-6A94E42DF016}"/>
  <tableColumns count="12">
    <tableColumn id="1" xr3:uid="{852F8C5A-8ABF-48B6-9C68-C0DCA2F11710}" name="ID_Instancia"/>
    <tableColumn id="2" xr3:uid="{380077A1-DE92-4195-9940-9436107A0ECF}" name="ID_Disparo"/>
    <tableColumn id="3" xr3:uid="{9BB93FB3-817C-42F2-A248-714DBC541512}" name="ID_Tarea"/>
    <tableColumn id="4" xr3:uid="{F4BA0CAB-56A4-4E76-A40C-F8B73A45FFEB}" name="Tipo_Activacion"/>
    <tableColumn id="5" xr3:uid="{27B8EA7A-0794-40E4-B941-687F779E14DC}" name="Fecha_Hora_Disparo"/>
    <tableColumn id="6" xr3:uid="{668AD6F0-B8D0-455D-BCE4-502EE1B255A5}" name="Estado_Motor"/>
    <tableColumn id="7" xr3:uid="{B90702E2-0225-4AA6-B1C5-81B54245BBD7}" name="Generar_Tarea_Real"/>
    <tableColumn id="8" xr3:uid="{325BFD38-6C0C-4391-9C3B-90C9F7E12708}" name="ID_Plan_Generado"/>
    <tableColumn id="9" xr3:uid="{AD33E31A-C9CC-4AE1-BDD5-3CCE26A361CE}" name="ID_Ejec_Generada"/>
    <tableColumn id="10" xr3:uid="{98CB1A7A-CABF-49E1-90C5-B218501068F0}" name="Resultado_Motor"/>
    <tableColumn id="11" xr3:uid="{B00B52F9-A3F2-41B7-B476-1977543B89F5}" name="Timestamp_Origen"/>
    <tableColumn id="12" xr3:uid="{490F9301-F519-463B-B6A8-CB29C1ECEE36}" name="Fecha_Hora_Vencimient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6E6DF7AE-FB7E-42C6-8B1D-6A894B67C0BD}" name="tblS049_ControlActivacion" displayName="tblS049_ControlActivacion" ref="N1:T10" totalsRowShown="0">
  <autoFilter ref="N1:T10" xr:uid="{6E6DF7AE-FB7E-42C6-8B1D-6A894B67C0BD}"/>
  <tableColumns count="7">
    <tableColumn id="1" xr3:uid="{63C0CA5F-96B4-4966-A45A-EF3F4E619AC8}" name="ID_Gate"/>
    <tableColumn id="2" xr3:uid="{D69C0E30-3465-4681-BD97-20F1EA13BAA7}" name="ID_Tarea"/>
    <tableColumn id="3" xr3:uid="{CD65D26A-0A7B-40A1-B6DC-C7BB341C0491}" name="Estado_Gate"/>
    <tableColumn id="4" xr3:uid="{31D3EED5-533C-4DC8-9C61-03D8ECB355D2}" name="Permitir_Controlada"/>
    <tableColumn id="5" xr3:uid="{E908AE32-D75C-4A7D-9813-6EB17BA7DC76}" name="Permitir_Real"/>
    <tableColumn id="6" xr3:uid="{2391AB0D-AC7C-4ABC-A508-E1C05D7BF801}" name="Permitir_Retiro_Legacy"/>
    <tableColumn id="7" xr3:uid="{CCB711A1-A9CF-4B41-8ADE-4098B601F846}" name="Observacion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2EC3AFD3-B0F1-4A5A-8629-154E08CD0BD1}" name="tblS049_AUD_Activacion" displayName="tblS049_AUD_Activacion" ref="N14:T38" totalsRowShown="0">
  <autoFilter ref="N14:T38" xr:uid="{2EC3AFD3-B0F1-4A5A-8629-154E08CD0BD1}"/>
  <tableColumns count="7">
    <tableColumn id="1" xr3:uid="{043A28A8-A406-4B0D-9C29-7D3181A1455C}" name="ID"/>
    <tableColumn id="2" xr3:uid="{2C48D8BD-7AD9-4ED4-B7EE-21098491E558}" name="Frente"/>
    <tableColumn id="3" xr3:uid="{A0A0720B-A3A4-4411-94F1-B22CFFE31C2A}" name="Control"/>
    <tableColumn id="4" xr3:uid="{AE99830F-4666-40C8-9E3F-AF05AA7D2B3D}" name="Esperado"/>
    <tableColumn id="5" xr3:uid="{2BD2A119-D978-4F79-960F-DBDB1D0D576D}" name="Actual"/>
    <tableColumn id="6" xr3:uid="{61BC32DB-859F-48CC-BF86-A482510CE45D}" name="Estado"/>
    <tableColumn id="7" xr3:uid="{779553F8-C171-48A7-A276-BFBAFAC6514C}" name="Observacione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AA88262-C9FF-4760-9F23-B5C98BAD026D}" name="tblS049_GuardasCoexistencia" displayName="tblS049_GuardasCoexistencia" ref="V1:AA11" totalsRowShown="0">
  <autoFilter ref="V1:AA11" xr:uid="{BAA88262-C9FF-4760-9F23-B5C98BAD026D}"/>
  <tableColumns count="6">
    <tableColumn id="1" xr3:uid="{FCD15091-C2E4-4EA1-9C30-81CCD61A9A1E}" name="ID_Tarea"/>
    <tableColumn id="2" xr3:uid="{8CB1EB09-BFA0-492A-AC0A-F8BF82D1254E}" name="Tipo_Guarda"/>
    <tableColumn id="3" xr3:uid="{9EACB2F2-4DC0-4007-B809-61B1BB5346BE}" name="Clave_Contexto"/>
    <tableColumn id="4" xr3:uid="{AF58A0C7-4BB1-41AF-89B4-DA8D7A4E03B1}" name="ID_Legacy"/>
    <tableColumn id="5" xr3:uid="{895454B6-5586-43F4-9EA1-C739E3D1DFB9}" name="Estado"/>
    <tableColumn id="6" xr3:uid="{89F53672-CA5E-4783-B6F3-A77F5064512D}" name="Observacion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928B5F0-A043-4B4A-A8FB-0D7E1A7A3F96}" name="tblS049_AUD_MotorFinal" displayName="tblS049_AUD_MotorFinal" ref="V14:AB30" totalsRowShown="0">
  <autoFilter ref="V14:AB30" xr:uid="{A928B5F0-A043-4B4A-A8FB-0D7E1A7A3F96}"/>
  <tableColumns count="7">
    <tableColumn id="1" xr3:uid="{E0AFF879-59C2-48A8-85BC-3FB6EC3C2CBE}" name="ID"/>
    <tableColumn id="2" xr3:uid="{F8A37CA4-BA1C-4E58-96BB-1821A8F5F12E}" name="Frente"/>
    <tableColumn id="3" xr3:uid="{355C6EA5-E41B-4218-B26D-D46CFDDD218A}" name="Control"/>
    <tableColumn id="4" xr3:uid="{4F4255D9-2B85-4F76-94B1-102D4D183942}" name="Esperado"/>
    <tableColumn id="5" xr3:uid="{B53621E5-8CF1-426A-8A6A-AB45F3114233}" name="Actual"/>
    <tableColumn id="6" xr3:uid="{F34A6C9C-2444-4C09-8926-B2709F1FD1AE}" name="Estado"/>
    <tableColumn id="7" xr3:uid="{A2E12CEA-3F05-480E-B73D-558691AE9D02}" name="Observacion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DDA1791-DC56-454F-8758-ACE6198CE9D8}" name="tblS049_SLA_Prueba" displayName="tblS049_SLA_Prueba" ref="A1:I4" totalsRowShown="0">
  <autoFilter ref="A1:I4" xr:uid="{BDDA1791-DC56-454F-8758-ACE6198CE9D8}"/>
  <tableColumns count="9">
    <tableColumn id="1" xr3:uid="{45C5AD8F-3987-4878-9ED4-CB29D82E4B02}" name="ID_Instancia"/>
    <tableColumn id="2" xr3:uid="{E30C766F-FAF5-40C4-A90E-F9E12F50704C}" name="ID_Tarea"/>
    <tableColumn id="3" xr3:uid="{773A5291-C861-443D-BB58-B256A361CA32}" name="Timestamp_Origen" dataDxfId="428"/>
    <tableColumn id="4" xr3:uid="{EF1BAD04-8815-487D-B584-C0F586457B5D}" name="SLA_Horas"/>
    <tableColumn id="5" xr3:uid="{8578E6D0-2895-4821-926B-ED8978E5A4B9}" name="Fecha_Hora_Vencimiento" dataDxfId="427">
      <calculatedColumnFormula>tblS049_SLA_Prueba[[#This Row],[Timestamp_Origen]]+(tblS049_SLA_Prueba[[#This Row],[SLA_Horas]]/24)</calculatedColumnFormula>
    </tableColumn>
    <tableColumn id="6" xr3:uid="{51CA389C-E313-4DAA-9402-0446734EF841}" name="Estado_SLA">
      <calculatedColumnFormula>IF(tblS049_SLA_Prueba[[#This Row],[Timestamp_Evaluacion]]&lt;tblS049_SLA_Prueba[[#This Row],[Fecha_Hora_Vencimiento]],"EN_PLAZO",IF(tblS049_SLA_Prueba[[#This Row],[Timestamp_Evaluacion]]=tblS049_SLA_Prueba[[#This Row],[Fecha_Hora_Vencimiento]],"VENCE_AHORA","VENCIDA"))</calculatedColumnFormula>
    </tableColumn>
    <tableColumn id="7" xr3:uid="{DCB9AFDF-C5E3-4A9F-8E9F-BB364998B902}" name="Generar_Tarea_Real"/>
    <tableColumn id="8" xr3:uid="{E1641287-8186-4747-BDDA-145970BC0BED}" name="Resultado_Prueba"/>
    <tableColumn id="9" xr3:uid="{B708D126-3373-4E8E-9762-EFC07FC6FD63}" name="Timestamp_Evalua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8A7F7EA-3F5B-40F2-A64C-A181B9F1FBFB}" name="tblS049_Parametros" displayName="tblS049_Parametros" ref="A1:I27" totalsRowShown="0">
  <autoFilter ref="A1:I27" xr:uid="{08A7F7EA-3F5B-40F2-A64C-A181B9F1FBFB}"/>
  <tableColumns count="9">
    <tableColumn id="1" xr3:uid="{D5D3341B-675B-4D45-80E1-7AFD36B0C6EB}" name="ID_Parametro"/>
    <tableColumn id="2" xr3:uid="{7B0D4CB1-3EB3-46B2-84B8-BACFA684DFA8}" name="ID_Tarea"/>
    <tableColumn id="3" xr3:uid="{364D038C-849F-4616-8054-D41DA6345238}" name="Tipo_Regla"/>
    <tableColumn id="4" xr3:uid="{8714E624-A188-4B3E-B94E-08CACBEF5F72}" name="Parametro"/>
    <tableColumn id="5" xr3:uid="{EEA39185-8C39-4BA0-B1A1-E97E88047533}" name="Valor"/>
    <tableColumn id="6" xr3:uid="{B11B8053-7932-40AF-959D-8628272CE1D9}" name="Unidad"/>
    <tableColumn id="7" xr3:uid="{71CFBEC8-C433-4060-9D7A-9FBF6B89E12E}" name="Estado"/>
    <tableColumn id="8" xr3:uid="{0B62F959-43DE-48A9-B66D-034AADFB4B34}" name="Generar_Tarea_Real"/>
    <tableColumn id="9" xr3:uid="{0ECF6A1F-63C6-4D04-8D11-2F8D42FB6296}" name="Observacion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6BA5D663-05B7-4DD8-BCC3-F84C62EF24FF}" name="tblRPT_Tareas_Dia" displayName="tblRPT_Tareas_Dia" ref="A4:K218" totalsRowShown="0" headerRowDxfId="418">
  <autoFilter ref="A4:K218" xr:uid="{6BA5D663-05B7-4DD8-BCC3-F84C62EF24FF}"/>
  <tableColumns count="11">
    <tableColumn id="1" xr3:uid="{D7B4A20F-802E-4054-8260-B54451A51FBB}" name="Fecha_Tarea" dataDxfId="417"/>
    <tableColumn id="2" xr3:uid="{3169CBDC-79F8-4805-B419-61DACA061B5C}" name="Hora_Sugerida" dataDxfId="416"/>
    <tableColumn id="3" xr3:uid="{B7102F7C-C4B7-4D26-9F27-8AE5BE0DD91B}" name="Responsable_Ejecucion"/>
    <tableColumn id="4" xr3:uid="{860355D8-F932-4327-A2D0-3910FE06461D}" name="Tarea" dataDxfId="415"/>
    <tableColumn id="5" xr3:uid="{C6DFB8B2-37BF-455B-9EBF-5C87A5915DBB}" name="Tipo_Carga"/>
    <tableColumn id="6" xr3:uid="{2D7B9A8A-85AC-4D6D-A406-0154C70E0898}" name="Criticidad"/>
    <tableColumn id="7" xr3:uid="{C682615F-C116-4F9F-820C-966006BE92F0}" name="Requiere_Evidencia"/>
    <tableColumn id="8" xr3:uid="{6865DF92-B496-43EA-970F-80A85D88CA23}" name="Estado_Ejecucion"/>
    <tableColumn id="9" xr3:uid="{1290E201-FF12-4525-B920-51172CDCD10B}" name="Impacto_Bono"/>
    <tableColumn id="10" xr3:uid="{A5BE8BB7-4376-41A1-8A2E-FABEA06EB902}" name="Supervisor_Validacion"/>
    <tableColumn id="11" xr3:uid="{78435BDD-BC4E-4665-B2F3-DE79717FB9C8}" name="ID_PlanPublicado"/>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A3274867-D9A5-48CF-B08C-C95D20E58349}" name="tblRPT_Pendientes_Validacion" displayName="tblRPT_Pendientes_Validacion" ref="A4:P5" totalsRowShown="0" headerRowDxfId="409">
  <autoFilter ref="A4:P5" xr:uid="{A3274867-D9A5-48CF-B08C-C95D20E58349}"/>
  <tableColumns count="16">
    <tableColumn id="1" xr3:uid="{7B3BCAE6-9FFD-4BFA-9D45-0E266993DDB7}" name="Fecha_Tarea"/>
    <tableColumn id="2" xr3:uid="{86409747-9C0D-4450-9B7A-BBD44B4C2174}" name="Responsable_Ejecucion"/>
    <tableColumn id="3" xr3:uid="{640F8A99-937C-4864-9FA1-F795E73167D1}" name="Tarea" dataDxfId="408"/>
    <tableColumn id="4" xr3:uid="{53A0C524-4BDB-4A33-9925-8566A11EB5B4}" name="Tipo_Carga"/>
    <tableColumn id="5" xr3:uid="{8B2FEE8D-95B4-49F2-9937-B192093E00F6}" name="Criticidad"/>
    <tableColumn id="6" xr3:uid="{F1FDBF36-E032-47E9-BB59-D5102BECCF2D}" name="Estado_Ejecucion"/>
    <tableColumn id="7" xr3:uid="{F07E83D9-32F3-442F-9437-2D58F31EC307}" name="Impacto_Bono"/>
    <tableColumn id="8" xr3:uid="{39E17B2E-69BF-4421-AC4C-FDAE4F791DAD}" name="Supervisor_Validacion"/>
    <tableColumn id="9" xr3:uid="{05CFF14A-E6A7-41C1-AF21-2EC5168F704F}" name="Evidencia_Entregada"/>
    <tableColumn id="10" xr3:uid="{EA0B56FE-FC47-4EF1-AC3E-3D580C8B7056}" name="Tipo_Evidencia_Entregada"/>
    <tableColumn id="11" xr3:uid="{5712F03A-0EB6-4F8F-9FD6-F76D8D6BF4DD}" name="Link_Evidencia"/>
    <tableColumn id="12" xr3:uid="{4399D0EA-15F3-44D0-B2F5-A2FDF23B89C2}" name="Observaciones_Responsable" dataDxfId="407"/>
    <tableColumn id="13" xr3:uid="{C18AF034-7287-4C4F-83A4-69FD6F4CFC22}" name="Observaciones_Validacion" dataDxfId="406"/>
    <tableColumn id="14" xr3:uid="{9D51FD87-55C3-4AEF-AA6D-E97A76C006F3}" name="Fecha_Continuacion"/>
    <tableColumn id="15" xr3:uid="{8A80D26D-B3C8-4612-A8A3-1C7555CDB449}" name="Veces_Arrastrada"/>
    <tableColumn id="16" xr3:uid="{72239353-A4A6-4A6C-83E4-4362D032CBC2}" name="ID_PlanPublicado"/>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1285C3C-C83C-43B9-B2EC-724D09E08F87}" name="tblRPT_Cierre_Semanal" displayName="tblRPT_Cierre_Semanal" ref="A4:Q9" totalsRowShown="0" headerRowDxfId="405" dataDxfId="404">
  <autoFilter ref="A4:Q9" xr:uid="{91285C3C-C83C-43B9-B2EC-724D09E08F87}"/>
  <tableColumns count="17">
    <tableColumn id="1" xr3:uid="{995744C1-B9F7-4E75-9C7E-6CCECBEF77EF}" name="Semana" dataDxfId="403"/>
    <tableColumn id="2" xr3:uid="{0F816F2D-6649-4A40-824A-F44F6FD613C3}" name="Responsable_Ejecucion" dataDxfId="402"/>
    <tableColumn id="3" xr3:uid="{5A2E0E36-2721-414A-86E7-5D7C911D8763}" name="Total_Tareas" dataDxfId="401"/>
    <tableColumn id="4" xr3:uid="{6618BBE5-3B07-4F43-A8F6-C1D9B67A083D}" name="En_Proceso" dataDxfId="400"/>
    <tableColumn id="5" xr3:uid="{42188354-93E5-4577-8EE4-E1C6041FF1BA}" name="Pendientes_Validacion" dataDxfId="399"/>
    <tableColumn id="6" xr3:uid="{BD8BE88B-DD53-480B-A189-868E62133B3C}" name="Validadas_Cumplidas" dataDxfId="398"/>
    <tableColumn id="7" xr3:uid="{840BD0CA-6A75-4267-A158-F1DC80F8DA80}" name="Incompletas" dataDxfId="397"/>
    <tableColumn id="8" xr3:uid="{CB43F050-2FE8-40E1-BFB5-A0834A4FE770}" name="No_Cumplidas" dataDxfId="396"/>
    <tableColumn id="9" xr3:uid="{45A16C48-5E55-4B86-971B-8E50BAB043FB}" name="Arrastradas" dataDxfId="395"/>
    <tableColumn id="10" xr3:uid="{55D234B5-C66B-4079-9A37-1E34D83B5E70}" name="Pospuestas" dataDxfId="394"/>
    <tableColumn id="11" xr3:uid="{987C8DB3-D629-48A2-92AD-D7519D61264C}" name="Canceladas_Justificadas" dataDxfId="393"/>
    <tableColumn id="12" xr3:uid="{507A4B8A-21A4-4FF6-B4BF-A9DB21C25524}" name="Impacto_Positivo" dataDxfId="392"/>
    <tableColumn id="13" xr3:uid="{0DBE327C-FD89-4268-8E38-12DFB49A66EC}" name="Impacto_Negativo" dataDxfId="391"/>
    <tableColumn id="14" xr3:uid="{9B882DAE-F92C-4767-BAD8-E231BB378360}" name="Impacto_Pendiente" dataDxfId="390"/>
    <tableColumn id="15" xr3:uid="{9BB4A60F-8CCA-4AC3-B3E3-E25B09481D52}" name="Porcentaje_Cumplimiento" dataDxfId="389"/>
    <tableColumn id="16" xr3:uid="{43851854-A94E-4C80-A339-E4AE1D56542C}" name="Semaforo" dataDxfId="388"/>
    <tableColumn id="17" xr3:uid="{ED59B79C-4B2D-4F81-A1AD-000B7B06BC9D}" name="Observacion_Cierre" dataDxfId="38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722F15F-9D1C-4BC0-95A3-9D4D003C4E42}" name="tblRPT_SemanalOperativo" displayName="tblRPT_SemanalOperativo" ref="A4:O218" totalsRowShown="0">
  <autoFilter ref="A4:O218" xr:uid="{3722F15F-9D1C-4BC0-95A3-9D4D003C4E42}"/>
  <tableColumns count="15">
    <tableColumn id="1" xr3:uid="{D450AD20-8D14-497B-9F16-9E76A4DF5FA8}" name="Fecha"/>
    <tableColumn id="2" xr3:uid="{F360223B-22B7-48C8-BA54-43C6382ACAF3}" name="Día"/>
    <tableColumn id="3" xr3:uid="{01EFCE89-C533-49CF-866F-9AE7E14B0888}" name="Semana"/>
    <tableColumn id="4" xr3:uid="{815BF79A-2D3B-4F70-A854-016B1F341736}" name="Colaborador"/>
    <tableColumn id="5" xr3:uid="{CC53CDCF-26AB-44B4-817E-A2FA3493028D}" name="Puesto"/>
    <tableColumn id="6" xr3:uid="{2796D358-4969-4B01-9482-44989FED2EB4}" name="Turno"/>
    <tableColumn id="7" xr3:uid="{BFB0562B-F692-4909-86EC-F0D07FF58FDB}" name="Hora_Sugerida"/>
    <tableColumn id="8" xr3:uid="{3D4CDEBA-D928-4E85-8F9F-8539BC043232}" name="ID_Tarea"/>
    <tableColumn id="9" xr3:uid="{46D9FFE0-8E99-4EE9-B729-4BDFA74109B4}" name="Tarea"/>
    <tableColumn id="10" xr3:uid="{B2F77F9D-829A-4F2E-A55A-96502D8730B9}" name="Tipo_Carga"/>
    <tableColumn id="11" xr3:uid="{C3250FF7-ED42-48DE-AC3B-8EB6F6352849}" name="DuracionMin"/>
    <tableColumn id="12" xr3:uid="{EB0CB81F-F594-4DCE-8CF2-DF1EC47C4A88}" name="Criticidad"/>
    <tableColumn id="13" xr3:uid="{B25801F7-C3FD-4D11-8D97-C034285EA99E}" name="Estado_Ejecucion"/>
    <tableColumn id="14" xr3:uid="{6AF2FDC6-8224-4BC0-AC2A-F4EAA5059AC8}" name="Evidencia"/>
    <tableColumn id="15" xr3:uid="{899154F5-69D2-4E19-80DD-48FBFE438BD3}" name="Observacion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99AD806A-24B7-45FD-8F59-A2052943C236}" name="tblPLAN_Publicado" displayName="tblPLAN_Publicado" ref="A1:AY215" totalsRowShown="0" headerRowDxfId="386">
  <autoFilter ref="A1:AY215" xr:uid="{99AD806A-24B7-45FD-8F59-A2052943C236}"/>
  <tableColumns count="51">
    <tableColumn id="1" xr3:uid="{D475FB5E-EF8D-4ABD-BC97-BDD75761645C}" name="ID_PlanPublicado"/>
    <tableColumn id="2" xr3:uid="{E1E667FC-0425-4D0C-AD7B-8B984CC7CEEB}" name="ID_CorridaSGOL"/>
    <tableColumn id="3" xr3:uid="{ADD08D96-E125-488B-9AB5-5FB79B9E3DC3}" name="ID_TareaBase"/>
    <tableColumn id="4" xr3:uid="{73F7C91F-CC06-41B4-A9D5-57E64CADDA4C}" name="ID_TareaGenerada"/>
    <tableColumn id="5" xr3:uid="{AA43937B-E915-4DEA-9E2E-FC1FE5CC192F}" name="Anio"/>
    <tableColumn id="6" xr3:uid="{FECBAECB-26FC-4D9A-B9B6-8171752A48E8}" name="Semana"/>
    <tableColumn id="7" xr3:uid="{EFD1A3E7-C5BB-484A-992A-C28D95E14C1D}" name="Fecha_Tarea"/>
    <tableColumn id="51" xr3:uid="{8701F8CF-1DF4-40A9-9B1C-1D4627BA2963}" name="Hora_Sugerida" dataDxfId="385"/>
    <tableColumn id="8" xr3:uid="{AECC4775-A3F6-4DFF-929C-F59AE486CCD7}" name="Sucursal"/>
    <tableColumn id="9" xr3:uid="{E1F0952A-2887-46F7-A915-D02EE7837C92}" name="Area"/>
    <tableColumn id="10" xr3:uid="{1C8EB393-4494-45CD-88AE-2CA738B07F6D}" name="ProcesoSGOL"/>
    <tableColumn id="11" xr3:uid="{39C6AADA-C5FE-4892-BFA8-A2936C7CE1AB}" name="Categoria"/>
    <tableColumn id="12" xr3:uid="{D3D4277F-BC5D-457C-80EB-0421A7DB6729}" name="Tipo_Carga"/>
    <tableColumn id="13" xr3:uid="{943FE899-5B3E-4370-9FA5-62323FD0EF12}" name="Prioridad"/>
    <tableColumn id="14" xr3:uid="{40702AFA-89F6-466D-9755-55A3032C567D}" name="Criticidad"/>
    <tableColumn id="15" xr3:uid="{ED220DCF-38B8-4DD5-8756-55AA4C2F2098}" name="Tarea"/>
    <tableColumn id="16" xr3:uid="{C4A00314-E631-4013-A137-F3BBBF781914}" name="Descripcion"/>
    <tableColumn id="17" xr3:uid="{1368DE56-38B5-4624-8384-B14735BC534D}" name="Responsable_Original"/>
    <tableColumn id="18" xr3:uid="{A0CB4C95-CAB4-4675-B0E0-C6CA9C0B0B95}" name="Responsable_Publicado"/>
    <tableColumn id="19" xr3:uid="{8B5CDD15-CB8E-4239-B09A-EFD55E859A4E}" name="Puesto_Responsable"/>
    <tableColumn id="20" xr3:uid="{B8E99494-DECA-463C-8941-3C40972B9868}" name="Supervisor_Asignado"/>
    <tableColumn id="21" xr3:uid="{1EB913C5-7F99-4A42-B430-6448EAD68C69}" name="Estado_Plan"/>
    <tableColumn id="22" xr3:uid="{C8B66131-8CE0-468E-8E45-226BBFEE31DC}" name="Requiere_Evidencia"/>
    <tableColumn id="23" xr3:uid="{05B836D4-AEA6-4405-BA5F-20FB74052EEA}" name="Tipo_Evidencia_Requerida"/>
    <tableColumn id="24" xr3:uid="{01A4A129-AA67-4F39-9C1C-DE61DC2C9A23}" name="Requiere_Validacion"/>
    <tableColumn id="25" xr3:uid="{6B1E3C22-422C-427B-A287-5ED42229C365}" name="Afecta_Bono_Tareas"/>
    <tableColumn id="26" xr3:uid="{9F70A359-9AEA-41EA-BAC4-4DA7FB25E776}" name="Fecha_Publicacion"/>
    <tableColumn id="27" xr3:uid="{65211C7E-6E65-41B1-A5F7-E1BDEAD70384}" name="Publicado_Por"/>
    <tableColumn id="28" xr3:uid="{F3E773B6-B866-4CB1-BB2B-4FF20327C49F}" name="Fecha_Ultima_Modificacion"/>
    <tableColumn id="29" xr3:uid="{619918D3-D610-4D05-B90B-50D10353E7D5}" name="Modificado_Por"/>
    <tableColumn id="30" xr3:uid="{78B10B2B-51E4-4218-B1A2-76AD188F0E8A}" name="Tipo_Modificacion"/>
    <tableColumn id="31" xr3:uid="{BF51B939-0210-44DF-AB14-073CC046A6AE}" name="Motivo_Modificacion"/>
    <tableColumn id="32" xr3:uid="{08B05C08-97B4-4BCD-B830-F7E9F9DF0B7B}" name="Autorizado_Por"/>
    <tableColumn id="33" xr3:uid="{78A46E3C-1D4A-4A44-BD15-69AFA8D353D1}" name="Observaciones_Plan"/>
    <tableColumn id="34" xr3:uid="{761E80E6-57A1-4026-A0A5-1EC825441E78}" name="Es_Arrastrada"/>
    <tableColumn id="35" xr3:uid="{5100CEDA-98B7-46F3-AFB3-897D719D2301}" name="ID_Plan_Origen_Arrastre"/>
    <tableColumn id="36" xr3:uid="{0E800B0C-3337-48DF-9779-E54AD1E11D7C}" name="Fecha_Original_Tarea"/>
    <tableColumn id="37" xr3:uid="{8649145C-067F-40BB-B354-000FAA62FFB0}" name="Fecha_Nueva_Compromiso"/>
    <tableColumn id="38" xr3:uid="{4BA16D0A-4554-4C65-BE5D-59D52B4F2727}" name="Motivo_Arrastre"/>
    <tableColumn id="39" xr3:uid="{B1D7DAF0-8510-410D-AE89-31FAD435BEF2}" name="Autorizado_Arrastre_Por"/>
    <tableColumn id="40" xr3:uid="{8B877EA7-A34D-4BCB-B37A-337B95A557AA}" name="Fecha_Autorizacion_Arrastre"/>
    <tableColumn id="41" xr3:uid="{FA2173AB-8F5C-4F6E-9B74-2FEC0F156915}" name="Origen_NoAsignada"/>
    <tableColumn id="42" xr3:uid="{659264E8-966F-4389-9169-544AC800CF23}" name="Causa_NoAsignada"/>
    <tableColumn id="43" xr3:uid="{2D41A11B-AB7D-479E-8437-094C9F9AB00E}" name="Resolucion_NoAsignada"/>
    <tableColumn id="44" xr3:uid="{2387F6CB-B69E-48E1-B57D-728F16503C8F}" name="Motivo_Resolucion_NoAsignada"/>
    <tableColumn id="45" xr3:uid="{663BCBF6-886B-4BDA-914F-C28363FFEE39}" name="Resuelta_Por"/>
    <tableColumn id="46" xr3:uid="{D64DD84B-D448-4EEE-91A3-F665A909356B}" name="Fecha_Resolucion_NoAsignada"/>
    <tableColumn id="47" xr3:uid="{AF063AD7-91BB-4946-8A6D-D6759EC32176}" name="Protege_Tiempo_Comercial"/>
    <tableColumn id="48" xr3:uid="{7052A6BC-99B1-4A44-8089-153EDCC362D2}" name="Puede_Interrumpirse_Por_Cliente"/>
    <tableColumn id="49" xr3:uid="{77CEACA5-82CC-4D8D-8C1F-1B780A1037DC}" name="Ventana_Sugerida_Ejecucion"/>
    <tableColumn id="50" xr3:uid="{DFEBBA1B-C385-4D70-A430-97CA3AB3E619}" name="Bloqueada_PostCierr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00EB054-4630-46A0-BECC-9CDE19D080DA}" name="tblEJEC_Tareas" displayName="tblEJEC_Tareas" ref="A1:BC915" totalsRowShown="0" headerRowDxfId="384" dataDxfId="383">
  <autoFilter ref="A1:BC915" xr:uid="{200EB054-4630-46A0-BECC-9CDE19D080DA}"/>
  <tableColumns count="55">
    <tableColumn id="1" xr3:uid="{2F9AA355-994D-4966-8956-968474C085AF}" name="ID_EjecucionTarea" dataDxfId="382"/>
    <tableColumn id="2" xr3:uid="{4B6508A1-F9EB-4F20-91C4-9832BE7851D7}" name="ID_PlanPublicado" dataDxfId="381"/>
    <tableColumn id="3" xr3:uid="{C1B10E9F-DD2F-4C79-BD91-DAF549904EE8}" name="ID_TareaBase" dataDxfId="380"/>
    <tableColumn id="4" xr3:uid="{7FB70259-F29F-4467-93AF-3534FC5A4E09}" name="ID_TareaGenerada" dataDxfId="379"/>
    <tableColumn id="5" xr3:uid="{99E4E75A-603E-40CF-B57A-C79AA4D0D11C}" name="Anio" dataDxfId="378"/>
    <tableColumn id="6" xr3:uid="{43A2612B-0E5A-4632-B19E-CB7399C52C5F}" name="Semana" dataDxfId="377"/>
    <tableColumn id="7" xr3:uid="{5FC19562-3AED-4CA1-A73C-7BE4342CF1AE}" name="Fecha_Tarea" dataDxfId="376"/>
    <tableColumn id="55" xr3:uid="{55E0E84C-BA83-4612-9502-8ECE3FC052F9}" name="Hora_Sugerida" dataDxfId="375"/>
    <tableColumn id="8" xr3:uid="{6A20727F-C27F-4C25-9225-ACDDC072DE78}" name="Fecha_Ejecucion_Real" dataDxfId="374"/>
    <tableColumn id="9" xr3:uid="{9C683EEC-A76B-48A5-9FDB-8ADE327E284B}" name="Hora_Inicio_Real" dataDxfId="373"/>
    <tableColumn id="10" xr3:uid="{AB6ACEC1-B551-48E8-A635-79522D00DB2E}" name="Hora_Fin_Real" dataDxfId="372"/>
    <tableColumn id="11" xr3:uid="{B4E9EAF8-4150-421C-865E-986576F0FDFF}" name="Sucursal" dataDxfId="371"/>
    <tableColumn id="12" xr3:uid="{6FFED1EB-A9C3-416B-923C-419B7AED1D7F}" name="Area" dataDxfId="370"/>
    <tableColumn id="13" xr3:uid="{D5A51D40-2B25-4D91-8EDC-B33133F6B559}" name="ProcesoSGOL" dataDxfId="369"/>
    <tableColumn id="14" xr3:uid="{1BEEB4D6-B745-4DA3-9651-655E4F258D1F}" name="Tipo_Carga" dataDxfId="368"/>
    <tableColumn id="15" xr3:uid="{F9D06768-9A91-4458-B81F-7415AFBAE4D2}" name="Prioridad" dataDxfId="367"/>
    <tableColumn id="16" xr3:uid="{08EBBD4D-96E9-4A08-AA01-883EC867143D}" name="Criticidad" dataDxfId="366"/>
    <tableColumn id="17" xr3:uid="{F3B13AB9-1687-4172-8373-FC1E00EB3817}" name="Tarea" dataDxfId="365"/>
    <tableColumn id="18" xr3:uid="{48DDBD79-1B35-4F30-9AD5-D1FB7B02AA6D}" name="Responsable_Ejecucion" dataDxfId="364"/>
    <tableColumn id="19" xr3:uid="{8F908905-5869-4FD8-B0F6-3F41C4BDCB77}" name="Supervisor_Validacion" dataDxfId="363"/>
    <tableColumn id="20" xr3:uid="{9421649D-7A8B-4B82-80E4-91030556FDD1}" name="Estado_Ejecucion" dataDxfId="362"/>
    <tableColumn id="21" xr3:uid="{D009B667-54BD-4357-935B-BDF6B88D9929}" name="Requiere_Evidencia" dataDxfId="361"/>
    <tableColumn id="22" xr3:uid="{1FAAADFD-462D-4235-8CFB-A9FE7A7D4CD8}" name="Tipo_Evidencia_Requerida" dataDxfId="360"/>
    <tableColumn id="23" xr3:uid="{27D9F655-B804-4F5D-9632-8FE5E8AEBA7F}" name="Evidencia_Entregada" dataDxfId="359"/>
    <tableColumn id="24" xr3:uid="{8F8A6A82-BD1F-4576-A674-FA9F54707216}" name="Tipo_Evidencia_Entregada" dataDxfId="358"/>
    <tableColumn id="25" xr3:uid="{98BA8AA9-7C7A-49B8-BF13-2054A2474341}" name="Link_Evidencia" dataDxfId="357"/>
    <tableColumn id="26" xr3:uid="{F6CEEAEB-A50E-4B2F-ADC8-96B0C2CEA7E2}" name="Observaciones_Responsable" dataDxfId="356"/>
    <tableColumn id="27" xr3:uid="{934AD23F-A374-4ADE-9186-D1DC3D3552FD}" name="Fecha_Marcada_Concluida" dataDxfId="355"/>
    <tableColumn id="28" xr3:uid="{45282EAD-55E0-4504-8134-93DBA39BBF52}" name="Marcada_Concluida_Por" dataDxfId="354"/>
    <tableColumn id="29" xr3:uid="{95FD60C4-43EF-4629-B160-8700E2DB14DB}" name="Validada" dataDxfId="353"/>
    <tableColumn id="30" xr3:uid="{E55255E4-2F65-4861-97BC-F89D7C4E8FB1}" name="Resultado_Validacion" dataDxfId="352"/>
    <tableColumn id="31" xr3:uid="{22025FC9-4D6D-49F7-A852-85CECA5FB52C}" name="Fecha_Validacion" dataDxfId="351"/>
    <tableColumn id="32" xr3:uid="{5BFDA98C-316C-4200-B2BF-4852EE8321DE}" name="Validada_Por" dataDxfId="350"/>
    <tableColumn id="33" xr3:uid="{049FAA07-4EAB-4BC7-A606-13CC2BAE3FF1}" name="Observaciones_Validacion" dataDxfId="349"/>
    <tableColumn id="34" xr3:uid="{0ED148D6-BB76-462A-B73A-0A640182B8B6}" name="Afecta_Bono_Tareas" dataDxfId="348"/>
    <tableColumn id="35" xr3:uid="{FE26E1CE-EBC6-482A-95BD-46E4C128BCF3}" name="Impacto_Bono" dataDxfId="347"/>
    <tableColumn id="36" xr3:uid="{5DE2A809-3405-4405-BDFE-C16B3ED12B91}" name="Motivo_No_Cumplimiento" dataDxfId="346"/>
    <tableColumn id="37" xr3:uid="{EC6AA86B-8997-4604-B71A-5082F21D4ED1}" name="Motivo_Cancelacion_Posposicion" dataDxfId="345"/>
    <tableColumn id="38" xr3:uid="{C2805AEE-6380-4AE9-AD17-F0CBA686DDCC}" name="Fecha_Cierre" dataDxfId="344"/>
    <tableColumn id="39" xr3:uid="{250FCF3B-8F6E-4EA1-9875-A38182B43BDC}" name="Cerrada_Por" dataDxfId="343"/>
    <tableColumn id="40" xr3:uid="{E1DA12EF-37CF-4448-92DD-6D78E9B2E9D9}" name="Observaciones_Cierre" dataDxfId="342"/>
    <tableColumn id="41" xr3:uid="{F6802662-0DB5-4C66-A8E4-919A501DC323}" name="Es_Arrastre" dataDxfId="341"/>
    <tableColumn id="42" xr3:uid="{FF118EC3-C0DE-45F3-BD72-C926EB2F6CC2}" name="Fecha_Original_Tarea" dataDxfId="340"/>
    <tableColumn id="43" xr3:uid="{FBFF4643-24AF-48A4-9417-BC59D29D8175}" name="Fecha_Continuacion" dataDxfId="339"/>
    <tableColumn id="44" xr3:uid="{203E4CA7-1BC6-4C74-89A8-F267B354411C}" name="Motivo_Arrastre" dataDxfId="338"/>
    <tableColumn id="45" xr3:uid="{6164C8E6-F023-4E01-B02D-248A4D2B01B0}" name="Autorizado_Arrastre_Por" dataDxfId="337"/>
    <tableColumn id="46" xr3:uid="{12295601-BFC7-48A6-88EB-F918F1878BB2}" name="Fecha_Autorizacion_Arrastre" dataDxfId="336"/>
    <tableColumn id="47" xr3:uid="{65E6E0FA-9682-4412-BFF9-253419C77616}" name="Veces_Arrastrada" dataDxfId="335"/>
    <tableColumn id="48" xr3:uid="{4400CDB7-1420-4DBA-B76B-1655BF406AB3}" name="Causa_Arrastre" dataDxfId="334"/>
    <tableColumn id="49" xr3:uid="{C42E6189-7DC5-4BA5-910A-A8806FA87131}" name="Requiere_Accion_Correctiva" dataDxfId="333"/>
    <tableColumn id="50" xr3:uid="{27B14E28-0B30-4A6D-B37B-63788984DE9D}" name="Accion_Correctiva" dataDxfId="332"/>
    <tableColumn id="51" xr3:uid="{3F60A773-C63A-444A-BF73-9CD5C3DC2B26}" name="Evaluado_Por" dataDxfId="331"/>
    <tableColumn id="52" xr3:uid="{49760642-8E4B-4695-A258-81557B2941BC}" name="Fecha_Evaluacion_Arrastre" dataDxfId="330"/>
    <tableColumn id="53" xr3:uid="{363BDE5D-E797-4BA3-B6C9-412F08220742}" name="Motivo_Pausa_Comercial" dataDxfId="329"/>
    <tableColumn id="54" xr3:uid="{690DD3A8-4CA7-410D-9928-B9A37181FC6D}" name="Arrastre_Justificado_Comercial" dataDxfId="32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F793540-BF3D-4D59-9268-1C46E04317C9}" name="tblCFG_Sistema" displayName="tblCFG_Sistema" ref="A1:H68" totalsRowShown="0">
  <autoFilter ref="A1:H68" xr:uid="{9F793540-BF3D-4D59-9268-1C46E04317C9}"/>
  <tableColumns count="8">
    <tableColumn id="1" xr3:uid="{B7A7AB4D-FFED-4736-BCC5-16A70EB75534}" name="ID"/>
    <tableColumn id="2" xr3:uid="{417C0F0F-5640-4F05-8EE8-3D9F5CCB41AB}" name="Categoría"/>
    <tableColumn id="3" xr3:uid="{5E24E0BB-FDFB-40AA-B53C-9CEFD65C4B70}" name="Parámetro"/>
    <tableColumn id="4" xr3:uid="{3EDCFA87-323F-4E1A-B986-714B08728AFD}" name="Valor"/>
    <tableColumn id="5" xr3:uid="{4DAFBEDF-C00B-492D-BD1D-3290DFC63859}" name="Tipo de dato"/>
    <tableColumn id="6" xr3:uid="{6B9BDBDA-2328-45CC-9A82-5C850C9A0446}" name="Descripción"/>
    <tableColumn id="7" xr3:uid="{B67380C9-2B12-441B-8ED2-E4CB0FFD6391}" name="Usado por"/>
    <tableColumn id="8" xr3:uid="{5E7088FE-D410-4B20-959F-E48715379684}" name="Módulo"/>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2385CAF-8392-4BC7-B1F7-29905921BD23}" name="Tabla17" displayName="Tabla17" ref="S1:T6" totalsRowShown="0">
  <autoFilter ref="S1:T6" xr:uid="{22385CAF-8392-4BC7-B1F7-29905921BD23}"/>
  <tableColumns count="2">
    <tableColumn id="1" xr3:uid="{7EC43920-9158-493F-B0C4-630AE80219AA}" name="Criterio_Traslado"/>
    <tableColumn id="2" xr3:uid="{1489276A-EAE4-4454-8B4E-0758B5EC6BFF}" name="Significado"/>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698DAE3-0330-41CC-99F2-1FE1AAD371A9}" name="Tabla6" displayName="Tabla6" ref="V1:V3" totalsRowShown="0">
  <autoFilter ref="V1:V3" xr:uid="{9698DAE3-0330-41CC-99F2-1FE1AAD371A9}"/>
  <tableColumns count="1">
    <tableColumn id="1" xr3:uid="{7F90C192-A6B8-4A66-A7C3-972898FA066C}" name="¿Genera Valor al Client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14942C6-926E-4FCF-8B63-C975C552E728}" name="Tabla11" displayName="Tabla11" ref="X1:X6" totalsRowShown="0">
  <autoFilter ref="X1:X6" xr:uid="{B14942C6-926E-4FCF-8B63-C975C552E728}"/>
  <sortState xmlns:xlrd2="http://schemas.microsoft.com/office/spreadsheetml/2017/richdata2" ref="X2:X11">
    <sortCondition ref="X1:X11"/>
  </sortState>
  <tableColumns count="1">
    <tableColumn id="1" xr3:uid="{4F893DC8-FEA0-4C0A-A8C6-EB755CBC8290}" name="Nivel de Automatizació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AB91A97-CB37-46DA-AF08-0DEE564BFAEC}" name="Tabla12" displayName="Tabla12" ref="Z1:Z8" totalsRowShown="0">
  <autoFilter ref="Z1:Z8" xr:uid="{0AB91A97-CB37-46DA-AF08-0DEE564BFAEC}"/>
  <sortState xmlns:xlrd2="http://schemas.microsoft.com/office/spreadsheetml/2017/richdata2" ref="Z2:Z15">
    <sortCondition ref="Z1:Z15"/>
  </sortState>
  <tableColumns count="1">
    <tableColumn id="1" xr3:uid="{271A4C02-0304-4503-A5D8-AFD6F780D04A}" name="Impacto Comerci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1C3D-7004-4901-859A-6ED675B22266}" name="tblTareas_V1_Canonica" displayName="tblTareas_V1_Canonica" ref="A1:AR187" totalsRowShown="0" headerRowDxfId="327" dataDxfId="326">
  <autoFilter ref="A1:AR187" xr:uid="{31AC152C-7074-4E13-ABEA-3E27EAE35C9A}"/>
  <tableColumns count="44">
    <tableColumn id="1" xr3:uid="{87C3B4B4-5C33-4978-9160-D2E5D4409D37}" name="ID" dataDxfId="325"/>
    <tableColumn id="9" xr3:uid="{D9FFDA40-DC5F-48CE-935F-DE87C1293E58}" name="Supervisa" dataDxfId="324"/>
    <tableColumn id="2" xr3:uid="{5312616E-E3F9-4BC5-8D4E-6F7677BA0FCC}" name="Puesto" dataDxfId="323"/>
    <tableColumn id="8" xr3:uid="{D48E404C-F690-40E9-BED2-C932DFB093B1}" name="Categoría" dataDxfId="322"/>
    <tableColumn id="11" xr3:uid="{224EF85D-9844-4475-8906-9554AFE56EA8}" name="Impacto Comercial" dataDxfId="321"/>
    <tableColumn id="12" xr3:uid="{D7AF27B0-768A-42BD-9C05-64B25603F524}" name="Estado" dataDxfId="320"/>
    <tableColumn id="4" xr3:uid="{E29066FF-26C3-4129-907A-AB31BB644F96}" name="Duración Estándar (min)" dataDxfId="319"/>
    <tableColumn id="5" xr3:uid="{20058071-17A3-4F5D-B507-282E7E31BF85}" name="Tipo frecuencia" dataDxfId="318"/>
    <tableColumn id="13" xr3:uid="{118D00D7-5C7A-4EA9-9D03-CFCD5586D5EA}" name="Regla frecuencia" dataDxfId="317"/>
    <tableColumn id="16" xr3:uid="{121B0B3E-61C2-4822-AFC6-43375D261311}" name="Frec Diaria" dataDxfId="316"/>
    <tableColumn id="6" xr3:uid="{3A60EFB4-A228-44B9-A7B6-B9B6393ECD77}" name="Turno" dataDxfId="315"/>
    <tableColumn id="7" xr3:uid="{5C6C83D3-E01F-4474-832F-084AAB3AF657}" name="Excluir_Festivos" dataDxfId="314"/>
    <tableColumn id="10" xr3:uid="{7F624D82-1650-4888-8F42-DF82A2B39A5A}" name="Asignacion" dataDxfId="313"/>
    <tableColumn id="20" xr3:uid="{7A8F1DCF-4E76-493A-A329-C3E91BFFA0E4}" name="Generar_en_reporte" dataDxfId="312"/>
    <tableColumn id="14" xr3:uid="{347F8DE0-1744-4C6E-A228-4918DA5BD070}" name="Fecha inicio" dataDxfId="311"/>
    <tableColumn id="15" xr3:uid="{DFE3CE20-B384-4213-BF1E-FC7B65FB5AB9}" name="Fecha fin" dataDxfId="310"/>
    <tableColumn id="21" xr3:uid="{C22C380B-70AB-47D5-A438-712F1B58077B}" name="Estatus Tarea" dataDxfId="309"/>
    <tableColumn id="3" xr3:uid="{31DF2E6A-3AA4-44C4-BD6E-0617AC848F96}" name="TAREAS" dataDxfId="308"/>
    <tableColumn id="17" xr3:uid="{C7B070EC-BCF0-439D-B9D4-D1ED558CCF29}" name="DESCRIPCION" dataDxfId="307"/>
    <tableColumn id="18" xr3:uid="{D448A3B3-5FF8-488C-8BD2-85B1AF1FE2FD}" name="Evidencia" dataDxfId="306"/>
    <tableColumn id="19" xr3:uid="{8E607784-60B4-4A76-A9AF-C41FB4EF9EBA}" name="GUIA" dataDxfId="305"/>
    <tableColumn id="22" xr3:uid="{D9F26124-E3D1-4E97-A99E-861FDABFF6FD}" name="Criticidad Operativa" dataDxfId="304">
      <calculatedColumnFormula>+VLOOKUP(tblTareas_V1_Canonica[[#This Row],[Regla frecuencia]],#REF!,2,0)</calculatedColumnFormula>
    </tableColumn>
    <tableColumn id="23" xr3:uid="{4FAF2CB8-EDA5-4D1A-87B5-4D2327AE27E2}" name="Puede diferirse" dataDxfId="303"/>
    <tableColumn id="24" xr3:uid="{1D2594F9-0B40-4161-A91E-A72977299EF1}" name="Tipo de Responsable" dataDxfId="302"/>
    <tableColumn id="25" xr3:uid="{3DF15E8D-AF97-4EA6-8EF9-10B2BBEEBF6C}" name="Criterio_Traslado" dataDxfId="301"/>
    <tableColumn id="27" xr3:uid="{563784AC-A9B3-4006-A8BA-B4B3855B4382}" name="Nivel de Automatización" dataDxfId="300"/>
    <tableColumn id="28" xr3:uid="{8F65401E-862E-41D9-B116-A4D818B7A205}" name="¿Genera Valor al Cliente?" dataDxfId="299"/>
    <tableColumn id="29" xr3:uid="{87843F50-3989-4AFA-ABB1-B6727F46AD32}" name="Documento Referencia" dataDxfId="298">
      <calculatedColumnFormula>_xlfn.XLOOKUP(tblTareas_V1_Canonica[[#This Row],[Categoría]],tblCAT_ProcesosSGOL[Categoría],tblCAT_ProcesosSGOL[Documento Referencia],"Revisar")</calculatedColumnFormula>
    </tableColumn>
    <tableColumn id="30" xr3:uid="{630C1729-9EB2-4580-9221-AF19BE5EC61E}" name="Proceso SGOL" dataDxfId="297">
      <calculatedColumnFormula>_xlfn.XLOOKUP(tblTareas_V1_Canonica[[#This Row],[Categoría]],tblCAT_ProcesosSGOL[Categoría],tblCAT_ProcesosSGOL[Proceso SGOL],"Revisar")</calculatedColumnFormula>
    </tableColumn>
    <tableColumn id="31" xr3:uid="{4E50CD00-96F0-4FDF-A6CD-B77757E9C347}" name="Requiere Evidencia" dataDxfId="296">
      <calculatedColumnFormula>_xlfn.XLOOKUP(tblTareas_V1_Canonica[[#This Row],[Categoría]],tblCAT_ProcesosSGOL[Categoría],tblCAT_ProcesosSGOL[Requiere Evidencia],"Revisar")</calculatedColumnFormula>
    </tableColumn>
    <tableColumn id="32" xr3:uid="{E78842DC-1B3C-495D-B450-26CC3EC909C6}" name="Tipo Evidencia" dataDxfId="295">
      <calculatedColumnFormula>_xlfn.XLOOKUP(tblTareas_V1_Canonica[[#This Row],[Categoría]],tblCAT_ProcesosSGOL[Categoría],tblCAT_ProcesosSGOL[Tipo Evidencia Sugerida],"Revisar")</calculatedColumnFormula>
    </tableColumn>
    <tableColumn id="33" xr3:uid="{D7ACE097-7618-46E5-8A75-7899BA741F65}" name="Riesgo por no hacerla" dataDxfId="294"/>
    <tableColumn id="34" xr3:uid="{3D4D986D-CAEC-44E9-8F75-A4A9256577A0}" name="KPI Relacionado" dataDxfId="293">
      <calculatedColumnFormula>_xlfn.XLOOKUP(tblTareas_V1_Canonica[[#This Row],[Categoría]],tblCAT_ProcesosSGOL[Categoría],tblCAT_ProcesosSGOL[KPI Sugerido],"Revisar")</calculatedColumnFormula>
    </tableColumn>
    <tableColumn id="35" xr3:uid="{DD33C710-2858-4A1D-96B1-50FB978A75F7}" name="Observaciones SGOL" dataDxfId="292"/>
    <tableColumn id="36" xr3:uid="{343715C4-E2B7-4324-93E0-142903287A4F}" name="Val_ID" dataDxfId="291">
      <calculatedColumnFormula>IF(tblTareas_V1_Canonica[[#This Row],[ID]]="","ID vacío",IF(COUNTIF(tblTareas_V1_Canonica[ID],tblTareas_V1_Canonica[[#This Row],[ID]])&gt;1,"ID duplicado","OK"))</calculatedColumnFormula>
    </tableColumn>
    <tableColumn id="37" xr3:uid="{577059A0-4E26-43E0-BC00-E8B2AE048F9A}" name="Val_Duración" dataDxfId="290">
      <calculatedColumnFormula>IF(OR(tblTareas_V1_Canonica[[#This Row],[Duración Estándar (min)]]="",tblTareas_V1_Canonica[[#This Row],[Duración Estándar (min)]]&lt;=0),"Revisar duración","OK")</calculatedColumnFormula>
    </tableColumn>
    <tableColumn id="38" xr3:uid="{282AAD6E-E902-483C-8C5F-E33AC2A438E8}" name="Val_Frecuencia" dataDxfId="289">
      <calculatedColumnFormula>IF(OR(tblTareas_V1_Canonica[[#This Row],[Tipo frecuencia]]="",tblTareas_V1_Canonica[[#This Row],[Regla frecuencia]]=""),"Revisar frecuencia","OK")</calculatedColumnFormula>
    </tableColumn>
    <tableColumn id="39" xr3:uid="{BEDF9EA7-3C3F-4D0B-B3B0-2E338C097A56}" name="Val_Responsable" dataDxfId="288">
      <calculatedColumnFormula>IF(OR(tblTareas_V1_Canonica[[#This Row],[Puesto]]="",tblTareas_V1_Canonica[[#This Row],[Tipo de Responsable]]=""),"Revisar responsable","OK")</calculatedColumnFormula>
    </tableColumn>
    <tableColumn id="40" xr3:uid="{42C4CD9B-C6B8-4196-B400-5E4251332B30}" name="Val_Clasificación" dataDxfId="287">
      <calculatedColumnFormula>IF(OR(tblTareas_V1_Canonica[[#This Row],[Criticidad Operativa]]="",tblTareas_V1_Canonica[[#This Row],[Puede diferirse]]="",tblTareas_V1_Canonica[[#This Row],[Criterio_Traslado]]="",tblTareas_V1_Canonica[[#This Row],[Nivel de Automatización]]="",tblTareas_V1_Canonica[[#This Row],[¿Genera Valor al Cliente?]]=""),"Revisar clasificación","OK")</calculatedColumnFormula>
    </tableColumn>
    <tableColumn id="41" xr3:uid="{A6DB4302-853F-4500-8951-9C371AC9C1AC}" name="Val_Fechas" dataDxfId="286">
      <calculatedColumnFormula>IF(OR(tblTareas_V1_Canonica[[#This Row],[Fecha inicio]]="",tblTareas_V1_Canonica[[#This Row],[Fecha fin]]="",tblTareas_V1_Canonica[[#This Row],[Fecha inicio]]&gt;tblTareas_V1_Canonica[[#This Row],[Fecha fin]]),"Revisar fechas","OK")</calculatedColumnFormula>
    </tableColumn>
    <tableColumn id="42" xr3:uid="{E3246E34-FD8C-4EBB-A34D-6B01533292EE}" name="Val_Estatus" dataDxfId="285">
      <calculatedColumnFormula>IF(OR(tblTareas_V1_Canonica[[#This Row],[Estado]]="",tblTareas_V1_Canonica[[#This Row],[Estatus Tarea]]=""),"Revisar estatus","OK")</calculatedColumnFormula>
    </tableColumn>
    <tableColumn id="43" xr3:uid="{726B9416-FAF5-4284-AA89-5EC4DC721D30}" name="Val_General" dataDxfId="284">
      <calculatedColumnFormula>IF(COUNTIF(tblTareas_V1_Canonica[[#This Row],[Val_ID]:[Val_Estatus]],"&lt;&gt;OK")&gt;0,"REVISAR","OK")</calculatedColumnFormula>
    </tableColumn>
    <tableColumn id="26" xr3:uid="{75BEA1D4-4649-4C48-8676-815DD0E40D99}" name="Tipo_Carga" dataDxfId="283"/>
    <tableColumn id="44" xr3:uid="{B0D9045B-A8EF-4297-BA55-5176A940B49E}" name="Hora_sugerida" dataDxfId="2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21D7999-5FBB-4050-93E0-9C76A142D4DD}" name="Tabla2" displayName="Tabla2" ref="N2:S14" totalsRowShown="0" headerRowDxfId="281" dataDxfId="280">
  <autoFilter ref="N2:S14" xr:uid="{721D7999-5FBB-4050-93E0-9C76A142D4DD}"/>
  <tableColumns count="6">
    <tableColumn id="1" xr3:uid="{2C653F80-265E-4CDF-AC73-A3DC162F3E51}" name="Fecha oficial" dataDxfId="279"/>
    <tableColumn id="2" xr3:uid="{D7395845-C2CD-4643-8F78-D54694E75E43}" name="Día exacto" dataDxfId="278"/>
    <tableColumn id="3" xr3:uid="{16FAC65A-1148-48E3-9F1C-5BBD509C3CDB}" name="Día que se da al trabajador" dataDxfId="277"/>
    <tableColumn id="4" xr3:uid="{A77ABFA5-A615-4950-BFE1-97B76EC5907F}" name="Motivo" dataDxfId="276"/>
    <tableColumn id="5" xr3:uid="{F43C23A1-06B1-4C9D-B39C-1B81BFB1E7D0}" name="Tipo" dataDxfId="275"/>
    <tableColumn id="6" xr3:uid="{C4765211-6F55-44AE-AF96-F7743B5229EA}" name="Autorizado Loretta" dataDxfId="27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5CE08A-D224-4610-BE33-76E2A1D126BE}" name="tblCalendario" displayName="tblCalendario" ref="A2:L370" totalsRowShown="0" headerRowDxfId="273">
  <autoFilter ref="A2:L370" xr:uid="{905CE08A-D224-4610-BE33-76E2A1D126BE}"/>
  <tableColumns count="12">
    <tableColumn id="7" xr3:uid="{1D7E35F5-6CDA-4DFA-BE9E-2614334FD54E}" name="ID_Fecha" dataDxfId="272" dataCellStyle="Millares">
      <calculatedColumnFormula>YEAR(tblCalendario[[#This Row],[Fecha]])*10000+MONTH(tblCalendario[[#This Row],[Fecha]])*100+DAY(tblCalendario[[#This Row],[Fecha]])</calculatedColumnFormula>
    </tableColumn>
    <tableColumn id="1" xr3:uid="{1B3A5B5C-4075-4281-BC14-8862603C7DF7}" name="Fecha" dataDxfId="271"/>
    <tableColumn id="2" xr3:uid="{4A87E4EE-F3D2-4A67-B23B-F868F96973A9}" name="Dia Semana" dataDxfId="270">
      <calculatedColumnFormula>TEXT(B3,"dddd")</calculatedColumnFormula>
    </tableColumn>
    <tableColumn id="10" xr3:uid="{BB672531-3CE1-469B-B78E-6F27466ABACB}" name="Num Dia Semana" dataDxfId="269">
      <calculatedColumnFormula>+WEEKDAY(tblCalendario[[#This Row],[Fecha]],2)</calculatedColumnFormula>
    </tableColumn>
    <tableColumn id="11" xr3:uid="{C8BDACE8-8246-4DB0-83B1-4E9B57AE75F2}" name="Fin de Sem" dataDxfId="268">
      <calculatedColumnFormula>+IF(OR(tblCalendario[[#This Row],[Dia Semana]]="sábado",tblCalendario[[#This Row],[Dia Semana]]="domingo"),"SI","")</calculatedColumnFormula>
    </tableColumn>
    <tableColumn id="9" xr3:uid="{E314DA20-FEC2-4F25-A970-884024F5C264}" name="Dia Mes" dataDxfId="267">
      <calculatedColumnFormula>DAY(tblCalendario[[#This Row],[Fecha]])</calculatedColumnFormula>
    </tableColumn>
    <tableColumn id="3" xr3:uid="{55814536-69C3-426D-8095-F4818585826C}" name="Num de Sem" dataDxfId="266">
      <calculatedColumnFormula>+WEEKNUM(B3,2)</calculatedColumnFormula>
    </tableColumn>
    <tableColumn id="4" xr3:uid="{4B872E60-6CF0-4D10-8B3B-1B7B3CAA33FF}" name="Mes" dataDxfId="265">
      <calculatedColumnFormula>+MONTH(B3)</calculatedColumnFormula>
    </tableColumn>
    <tableColumn id="12" xr3:uid="{A8D7838D-4674-477B-B332-12278975F9E5}" name="Ultimo Dia Mes" dataDxfId="264">
      <calculatedColumnFormula>IF(tblCalendario[[#This Row],[Fecha]]=EOMONTH(tblCalendario[[#This Row],[Fecha]],0),"Sí","No")</calculatedColumnFormula>
    </tableColumn>
    <tableColumn id="13" xr3:uid="{62CE60A6-1C50-4670-A737-DCE4D7577DAE}" name="Semana del Mes" dataDxfId="263">
      <calculatedColumnFormula>ROUNDUP(DAY(tblCalendario[[#This Row],[Fecha]])/7,0)</calculatedColumnFormula>
    </tableColumn>
    <tableColumn id="8" xr3:uid="{EEAE4427-628C-4A2B-A866-3E1706290E2A}" name="Año" dataDxfId="262">
      <calculatedColumnFormula>+YEAR(tblCalendario[[#This Row],[Fecha]])</calculatedColumnFormula>
    </tableColumn>
    <tableColumn id="5" xr3:uid="{B66130BF-9E0C-4E9E-AEB4-4078E0453CC3}" name="Festivos" dataDxfId="261">
      <calculatedColumnFormula>IF(_xlfn.XLOOKUP(B3,Tabla2[Día que se da al trabajador],Tabla2[Autorizado Loretta],"")="SI",_xlfn.XLOOKUP(B3,Tabla2[Día que se da al trabajador],Tabla2[Motivo],""),"")</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9C75D7D2-8CF3-423E-9DED-8646D6973552}" name="tblS019_DashboardData" displayName="tblS019_DashboardData" ref="A1:L5" totalsRowShown="0">
  <autoFilter ref="A1:L5" xr:uid="{9C75D7D2-8CF3-423E-9DED-8646D6973552}"/>
  <tableColumns count="12">
    <tableColumn id="1" xr3:uid="{B7648473-9388-4595-8232-9F8BB8137A42}" name="Tipo_Registro"/>
    <tableColumn id="2" xr3:uid="{973ACBC6-41BE-48BE-BDD2-21DB8A6B48F0}" name="Semana"/>
    <tableColumn id="3" xr3:uid="{C5C18DF2-CDFA-489C-9390-C27B7B260B09}" name="Responsable_Ejecucion"/>
    <tableColumn id="4" xr3:uid="{68AED6C5-C682-476E-A7C1-8F8549B4CDA5}" name="Total_Tareas"/>
    <tableColumn id="5" xr3:uid="{3A9BD03A-29F6-4ECC-A36B-F2D0431C05AC}" name="Validadas_Cumplidas"/>
    <tableColumn id="6" xr3:uid="{5069B9F5-7442-4947-9E76-1AAE01689B9C}" name="En_Proceso"/>
    <tableColumn id="7" xr3:uid="{4DFA23A3-E648-4818-92D5-61C2D1FEE1D8}" name="Pendientes_Validacion"/>
    <tableColumn id="8" xr3:uid="{CDB84266-2E9C-4E4F-AFA3-710A028248E1}" name="Arrastradas"/>
    <tableColumn id="9" xr3:uid="{19CFF9CF-2D9F-4D0C-A436-5A933C88861E}" name="Otros_Estados"/>
    <tableColumn id="10" xr3:uid="{A2F16060-403F-4D4C-BEBA-4406947720BE}" name="Pendientes_Operativos"/>
    <tableColumn id="11" xr3:uid="{D137696A-EE7C-4DE3-B6ED-4BC2B7193E02}" name="Porcentaje_Avance" dataDxfId="260"/>
    <tableColumn id="12" xr3:uid="{5C41F8F9-A0F3-49FD-9F9F-9ECF2AF69A43}" name="Semaforo"/>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F877AA62-50C7-4062-8CAD-748DF04A02ED}" name="tblRPT_Cierre_Intersemanal" displayName="tblRPT_Cierre_Intersemanal" ref="A4:P7" totalsRowShown="0" headerRowDxfId="259" dataDxfId="258">
  <autoFilter ref="A4:P7" xr:uid="{F877AA62-50C7-4062-8CAD-748DF04A02ED}"/>
  <tableColumns count="16">
    <tableColumn id="1" xr3:uid="{3F5594D3-B705-4713-B0F5-3C78D5D3147B}" name="Procesar" dataDxfId="257"/>
    <tableColumn id="2" xr3:uid="{7E492D8D-F17A-442A-8F99-63A13B39A8EE}" name="ID_Ejecucion_Origen" dataDxfId="256"/>
    <tableColumn id="3" xr3:uid="{3566AFB5-0E9B-4A71-A1F3-4C6BC9B06691}" name="ID_Plan_Origen" dataDxfId="255"/>
    <tableColumn id="4" xr3:uid="{C9D48EA7-CD89-49DC-A8CB-090494A6652F}" name="Semana_Origen" dataDxfId="254"/>
    <tableColumn id="5" xr3:uid="{BCB8E191-EE76-4DF9-95AA-5BB8B38ED04C}" name="Fecha_Original" dataDxfId="253"/>
    <tableColumn id="6" xr3:uid="{D1376718-2E92-404A-B8BA-2B0D62D159E0}" name="Fecha_Continuacion" dataDxfId="252"/>
    <tableColumn id="7" xr3:uid="{DB77442F-82F2-4040-9398-0146C9879102}" name="Responsable" dataDxfId="251"/>
    <tableColumn id="8" xr3:uid="{878B8838-3C87-41D2-A1CF-F1D085F7D01A}" name="Tarea" dataDxfId="250"/>
    <tableColumn id="9" xr3:uid="{D6CDAB27-F927-4497-A041-FAE88600403B}" name="Causa_Arrastre" dataDxfId="249"/>
    <tableColumn id="10" xr3:uid="{506FD5D9-EC13-41D3-9B74-776B39B00111}" name="Impacto_Bono" dataDxfId="248"/>
    <tableColumn id="11" xr3:uid="{CAAB1E14-D0F5-482A-9BD6-966293E080B8}" name="Evaluado_Por" dataDxfId="247"/>
    <tableColumn id="12" xr3:uid="{78A0A85F-7C10-4CAD-A5C0-86D191611314}" name="ID_Plan_Derivado" dataDxfId="246"/>
    <tableColumn id="13" xr3:uid="{4A51F137-29D5-445D-875A-B65D6557C690}" name="ID_Ejecucion_Derivada" dataDxfId="245"/>
    <tableColumn id="14" xr3:uid="{73E5CB9F-254E-4D7E-99F5-36C3B7B27C81}" name="Origen_Cerrado" dataDxfId="244"/>
    <tableColumn id="15" xr3:uid="{BC9CD75F-EA34-4651-99C8-44FD9A59DADB}" name="Plan_Origen_Bloqueado" dataDxfId="243"/>
    <tableColumn id="16" xr3:uid="{59DBF9F4-6AC5-46E5-B296-B705D4DB31FB}" name="Diagnostico" dataDxfId="24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CB7D808-DC74-4277-A4EF-279A24C82DFF}" name="tblOUT_AsignacionFinal" displayName="tblOUT_AsignacionFinal" ref="A4:Z218" totalsRowShown="0">
  <autoFilter ref="A4:Z218" xr:uid="{7CB7D808-DC74-4277-A4EF-279A24C82DFF}"/>
  <tableColumns count="26">
    <tableColumn id="1" xr3:uid="{2C90078D-19E1-4EE6-BFE4-90AE1F50A40A}" name="Fecha"/>
    <tableColumn id="2" xr3:uid="{62B70141-33C4-4EEC-8C7E-CAABCD32FCE1}" name="Semana"/>
    <tableColumn id="3" xr3:uid="{A9B91BF0-7649-45EA-94B3-9A5321FEDA42}" name="ID_Tarea"/>
    <tableColumn id="4" xr3:uid="{4923C1BB-77C4-4177-A309-758DE12BBBDE}" name="Tarea"/>
    <tableColumn id="18" xr3:uid="{87AAA443-74D5-46E0-8A69-4366DC9F2E79}" name="Tipo_Carga"/>
    <tableColumn id="26" xr3:uid="{A997CE00-216F-4329-9DC0-CE5154335E74}" name="Hora_Sugerida"/>
    <tableColumn id="5" xr3:uid="{7D52E67E-8105-4462-861E-563F4E81A63A}" name="DuracionMin"/>
    <tableColumn id="6" xr3:uid="{297F9D5B-908D-44C9-AE05-D567404A69F1}" name="Criticidad"/>
    <tableColumn id="7" xr3:uid="{E41FEAE7-F6D7-4640-850F-A8A655EDCFF9}" name="TurnoRequerido"/>
    <tableColumn id="8" xr3:uid="{727A7D8A-C12D-48D3-81A4-C487E6331E75}" name="PuestoRequerido"/>
    <tableColumn id="9" xr3:uid="{61DD90D0-0D3E-4737-BD87-32A9A6996443}" name="Colaborador_Asignado"/>
    <tableColumn id="10" xr3:uid="{E2F87995-D1BC-4B3E-AA99-AABD34335CA2}" name="Puesto_Asignado"/>
    <tableColumn id="11" xr3:uid="{1CCE23BF-20EF-4C2B-85D2-E6EC5F737E51}" name="Turno_Asignado"/>
    <tableColumn id="12" xr3:uid="{A714640C-D7FA-4588-8229-F4D79CE70EAB}" name="Minutos_Antes"/>
    <tableColumn id="13" xr3:uid="{7A75F789-F5E7-4D6C-BE5F-387C98066E09}" name="Minutos_Despues"/>
    <tableColumn id="14" xr3:uid="{B175D247-488E-43B5-8840-B398B739682F}" name="Score_Elegibilidad"/>
    <tableColumn id="15" xr3:uid="{EE98E6DF-5B0A-4FA7-A252-1DFD10AAABF3}" name="Estado_Asignacion"/>
    <tableColumn id="16" xr3:uid="{3FA6ED7F-93BA-4FF2-9909-6EE819D02117}" name="Motivo_Asignacion"/>
    <tableColumn id="17" xr3:uid="{405A1ADF-5279-43C0-948C-A7B6D3C81507}" name="Requiere_Reasignacion"/>
    <tableColumn id="19" xr3:uid="{168FB687-71B1-4171-9CE8-FACFC7B6C527}" name="Estado_Ejecucion"/>
    <tableColumn id="20" xr3:uid="{AD10546E-83A2-4AF4-8CBD-CC888E918BD1}" name="Responsable_Real"/>
    <tableColumn id="21" xr3:uid="{C1AB9F0A-3C7B-4F7D-9BD9-8339828282A0}" name="Fecha_Cumplimiento"/>
    <tableColumn id="22" xr3:uid="{4527F3C5-D3BC-4903-94AD-716F72969F85}" name="Evidencia"/>
    <tableColumn id="23" xr3:uid="{42D93EEF-F047-42B8-A7BB-7B52D316D273}" name="Observaciones"/>
    <tableColumn id="24" xr3:uid="{8C6CE399-5F15-468B-9586-3D7B9171ED4B}" name="Estatus_Registro"/>
    <tableColumn id="25" xr3:uid="{2CD1C745-70F5-460F-9D78-A0FA5ACF3F24}" name="Fecha_Generacion_OUT"/>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D2C8BB-C045-43D7-A043-EFDAB8ED126C}" name="tblOUT_NoAsignadas" displayName="tblOUT_NoAsignadas" ref="A4:M30" totalsRowShown="0">
  <autoFilter ref="A4:M30" xr:uid="{37D2C8BB-C045-43D7-A043-EFDAB8ED126C}"/>
  <tableColumns count="13">
    <tableColumn id="1" xr3:uid="{82BB94A3-61AE-495B-B8BD-0E1DFF32B720}" name="Fecha"/>
    <tableColumn id="2" xr3:uid="{21B620B8-B848-45EA-9544-BC4B7FFAD211}" name="Semana"/>
    <tableColumn id="3" xr3:uid="{C797928B-B993-4A8E-8FC3-793C1645DFFD}" name="ID_Tarea"/>
    <tableColumn id="4" xr3:uid="{17127180-A29E-4132-90B2-B0F057F8FFD3}" name="Tarea"/>
    <tableColumn id="14" xr3:uid="{B8B37040-86FC-4516-97C7-66A13D8ABC88}" name="Tipo_Carga"/>
    <tableColumn id="5" xr3:uid="{2E8D648F-C244-422C-B1B9-82B113337335}" name="DuracionMin"/>
    <tableColumn id="6" xr3:uid="{4A30164F-9E45-41D0-B12C-55B3B3D1BE74}" name="Criticidad"/>
    <tableColumn id="7" xr3:uid="{206B5DBF-707B-405D-AB3C-D3EA11E58935}" name="TurnoRequerido"/>
    <tableColumn id="8" xr3:uid="{64595722-95BC-4494-9D38-FE04003199B0}" name="PuestoRequerido"/>
    <tableColumn id="9" xr3:uid="{684EBB41-032E-40A8-8430-FB89A1D81C53}" name="Estado_Motor"/>
    <tableColumn id="10" xr3:uid="{182DB85C-67DB-4F0A-97DD-A1DE46BDA552}" name="Motivo_Motor"/>
    <tableColumn id="11" xr3:uid="{6A1749DA-AC93-4366-9DD1-AE12DF28821B}" name="Requiere_Reasignacion"/>
    <tableColumn id="12" xr3:uid="{11A5413C-1C45-4910-9DD7-B03237BB70EB}" name="Fecha_Generacion_OUT"/>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1058A8D-BC99-4749-A309-A975829E97B9}" name="tblGenerador21" displayName="tblGenerador21" ref="A1:Z56" totalsRowShown="0" headerRowDxfId="241">
  <autoFilter ref="A1:Z56" xr:uid="{8680E72B-BCBB-43CD-8977-BA400E85D68A}"/>
  <sortState xmlns:xlrd2="http://schemas.microsoft.com/office/spreadsheetml/2017/richdata2" ref="A2:Z56">
    <sortCondition ref="B1:B56"/>
  </sortState>
  <tableColumns count="26">
    <tableColumn id="1" xr3:uid="{6854F5C8-2655-4736-A44C-5EF258E99A14}" name="Fecha" dataDxfId="240"/>
    <tableColumn id="2" xr3:uid="{199A2923-89B7-4F34-ABDA-1DDFD406608D}" name="Semana" dataDxfId="239">
      <calculatedColumnFormula>_xlfn.XLOOKUP(tblGenerador21[[#This Row],[Fecha]],tblCalendario[Fecha],tblCalendario[Num de Sem],"")</calculatedColumnFormula>
    </tableColumn>
    <tableColumn id="3" xr3:uid="{D0362000-BAFF-4B26-BA7B-68451464EF8F}" name="Día" dataDxfId="238">
      <calculatedColumnFormula>_xlfn.XLOOKUP(tblGenerador21[[#This Row],[Fecha]],tblCalendario[Fecha],tblCalendario[Dia Semana],"")</calculatedColumnFormula>
    </tableColumn>
    <tableColumn id="4" xr3:uid="{9114F9C9-6CDA-417D-905B-AAF0836B94C4}" name="Mes" dataDxfId="237">
      <calculatedColumnFormula>_xlfn.XLOOKUP(tblGenerador21[[#This Row],[Fecha]],tblCalendario[Fecha],tblCalendario[Mes],"")</calculatedColumnFormula>
    </tableColumn>
    <tableColumn id="5" xr3:uid="{C5F5E4A9-39F3-4614-87C8-88EAC23642FF}" name="ID_Tarea">
      <calculatedColumnFormula array="1">INDEX(tblTareas_V1_Canonica[ID],MOD(ROW()-2,ROWS(tblTareas_V1_Canonica[ID]))+1)</calculatedColumnFormula>
    </tableColumn>
    <tableColumn id="6" xr3:uid="{989C3BF2-0967-4679-895A-D66B799B9D6D}" name="Tarea" dataDxfId="236">
      <calculatedColumnFormula>_xlfn.XLOOKUP(tblGenerador21[[#This Row],[ID_Tarea]],tblTareas_V1_Canonica[ID],tblTareas_V1_Canonica[TAREAS],"")</calculatedColumnFormula>
    </tableColumn>
    <tableColumn id="7" xr3:uid="{803E4194-B281-4DED-95A8-FFC973E26E88}" name="Tipo_Frecuencia" dataDxfId="235">
      <calculatedColumnFormula>_xlfn.XLOOKUP(tblGenerador21[[#This Row],[ID_Tarea]],tblTareas_V1_Canonica[ID],tblTareas_V1_Canonica[Tipo frecuencia],"")</calculatedColumnFormula>
    </tableColumn>
    <tableColumn id="8" xr3:uid="{DF6D9F19-ED8D-4406-9B76-E40628384668}" name="Regla_Frecuencia" dataDxfId="234">
      <calculatedColumnFormula>_xlfn.XLOOKUP(tblGenerador21[[#This Row],[ID_Tarea]],tblTareas_V1_Canonica[ID],tblTareas_V1_Canonica[Regla frecuencia],"")</calculatedColumnFormula>
    </tableColumn>
    <tableColumn id="9" xr3:uid="{F0D5D74B-9F04-4DA3-A965-04BD4E95C95A}" name="Duracion_Min" dataDxfId="233">
      <calculatedColumnFormula>_xlfn.XLOOKUP(tblGenerador21[[#This Row],[ID_Tarea]],tblTareas_V1_Canonica[ID],tblTareas_V1_Canonica[Duración Estándar (min)],0)</calculatedColumnFormula>
    </tableColumn>
    <tableColumn id="10" xr3:uid="{CE1EEE61-031D-4436-8E37-ECFE7C4D5767}" name="Turno" dataDxfId="232">
      <calculatedColumnFormula>_xlfn.XLOOKUP(tblGenerador21[[#This Row],[ID_Tarea]],tblTareas_V1_Canonica[ID],tblTareas_V1_Canonica[Turno],"")</calculatedColumnFormula>
    </tableColumn>
    <tableColumn id="11" xr3:uid="{2551FB8C-D27D-4588-ADE8-F8F8F8C11D74}" name="Puesto" dataDxfId="231">
      <calculatedColumnFormula>_xlfn.XLOOKUP(tblGenerador21[[#This Row],[ID_Tarea]],tblTareas_V1_Canonica[ID],tblTareas_V1_Canonica[Puesto],"")</calculatedColumnFormula>
    </tableColumn>
    <tableColumn id="27" xr3:uid="{657BB699-63D8-447E-BED5-6558898F3F38}" name="Tipo_Carga" dataDxfId="230">
      <calculatedColumnFormula>IFERROR(_xlfn.XLOOKUP(tblGenerador21[[#This Row],[ID_Tarea]],tblTareas_V1_Canonica[[#This Row],[ID]],tblTareas_V1_Canonica[[#This Row],[Tipo_Carga]],""),"")</calculatedColumnFormula>
    </tableColumn>
    <tableColumn id="14" xr3:uid="{D6EFED82-8D4C-4BF3-A643-69E5C58BBE5E}" name="Frec Diaria" dataDxfId="229">
      <calculatedColumnFormula>_xlfn.XLOOKUP(tblGenerador21[[#This Row],[ID_Tarea]],tblTareas_V1_Canonica[ID],tblTareas_V1_Canonica[Frec Diaria],1)</calculatedColumnFormula>
    </tableColumn>
    <tableColumn id="13" xr3:uid="{4999DFBB-84B2-423A-8964-16983F43ED0B}" name="Excluir_Festivos" dataDxfId="228">
      <calculatedColumnFormula>_xlfn.XLOOKUP(tblGenerador21[[#This Row],[ID_Tarea]],tblTareas_V1_Canonica[ID],tblTareas_V1_Canonica[Excluir_Festivos],"No")</calculatedColumnFormula>
    </tableColumn>
    <tableColumn id="12" xr3:uid="{AA7B5D61-0C92-4BD0-B6D2-A9D1F8D2D379}" name="Generar" dataDxfId="227">
      <calculatedColumnFormula>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calculatedColumnFormula>
    </tableColumn>
    <tableColumn id="15" xr3:uid="{B2950C78-64FE-4582-ABA6-8A4B1A94CD8E}" name="ID_Tarea2" dataDxfId="226"/>
    <tableColumn id="16" xr3:uid="{A81BFC3E-C7A1-451B-A502-DEF47AF9EF3B}" name="Regla_Normalizada" dataDxfId="225">
      <calculatedColumnFormula>LOWER(TRIM(SUBSTITUTE(SUBSTITUTE(tblGenerador21[[#This Row],[Regla_Frecuencia]],"á","a"),"é","e")))</calculatedColumnFormula>
    </tableColumn>
    <tableColumn id="17" xr3:uid="{A34EED71-EB26-4961-8A7D-5173EB914753}" name="Dia_Normalizado" dataDxfId="224">
      <calculatedColumnFormula>LOWER(TRIM(SUBSTITUTE(SUBSTITUTE(tblGenerador21[[#This Row],[Día]],"á","a"),"é","e")))</calculatedColumnFormula>
    </tableColumn>
    <tableColumn id="18" xr3:uid="{66DF3704-7C90-4703-92D8-7CA98E3DCB9E}" name="Aplica_Diario" dataDxfId="223">
      <calculatedColumnFormula>IF(tblGenerador21[[#This Row],[Tipo_Frecuencia]]="diario","Sí","No")</calculatedColumnFormula>
    </tableColumn>
    <tableColumn id="19" xr3:uid="{805BB48B-7BF5-4117-87A9-CC61DF2E9EC9}" name="Aplica_Semanal" dataDxfId="222">
      <calculatedColumnFormula>IF(AND(LOWER(tblGenerador21[[#This Row],[Tipo_Frecuencia]])="semanal",ISNUMBER(SEARCH(tblGenerador21[[#This Row],[Dia_Normalizado]],tblGenerador21[[#This Row],[Regla_Normalizada]]))),"Sí","No")</calculatedColumnFormula>
    </tableColumn>
    <tableColumn id="20" xr3:uid="{015FA434-1E62-4E87-A6CA-5FE5227DA89C}" name="Aplica_Mensual" dataDxfId="221">
      <calculatedColumnFormula>IF(AND(LOWER(tblGenerador21[[#This Row],[Tipo_Frecuencia]])="mensual",ISNUMBER(SEARCH("dia "&amp;DAY(tblGenerador21[[#This Row],[Fecha]]),tblGenerador21[[#This Row],[Regla_Normalizada]]))),"Sí","No")</calculatedColumnFormula>
    </tableColumn>
    <tableColumn id="21" xr3:uid="{5F344253-32A4-49DD-8162-965D46AE8293}" name="Aplica_Personalizada" dataDxfId="220">
      <calculatedColumnFormula>IF(AND(LOWER(tblGenerador21[[#This Row],[Tipo_Frecuencia]])="personalizada",ISNUMBER(SEARCH("dia "&amp;DAY(tblGenerador21[[#This Row],[Fecha]]),tblGenerador21[[#This Row],[Regla_Normalizada]]))),"Sí","No")</calculatedColumnFormula>
    </tableColumn>
    <tableColumn id="22" xr3:uid="{4F85FF7D-B0CB-49CE-AF9A-6B7F58FECAE2}" name="Aplica_Ultimo_Dia" dataDxfId="219">
      <calculatedColumnFormula>IF(AND(ISNUMBER(SEARCH("ultimo dia",tblGenerador21[[#This Row],[Regla_Normalizada]])),DAY(tblGenerador21[[#This Row],[Fecha]])=DAY(EOMONTH(tblGenerador21[[#This Row],[Fecha]],0))),"Sí","No")</calculatedColumnFormula>
    </tableColumn>
    <tableColumn id="23" xr3:uid="{D461007C-30FB-4D59-A8BC-6A2B5DB49DF3}" name="Motivo_Generacion" dataDxfId="218">
      <calculatedColumnFormula>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calculatedColumnFormula>
    </tableColumn>
    <tableColumn id="24" xr3:uid="{9FAE2E4B-3AEC-4546-A07D-B54D3F641F3C}" name="Generar_Final" dataDxfId="217">
      <calculatedColumnFormula>IF(OR(tblGenerador21[[#This Row],[Aplica_Diario]]="Sí",tblGenerador21[[#This Row],[Aplica_Semanal]]="Sí",tblGenerador21[[#This Row],[Aplica_Mensual]]="Sí",tblGenerador21[[#This Row],[Aplica_Personalizada]]="Sí",tblGenerador21[[#This Row],[Aplica_Ultimo_Dia]]="Sí"),"Sí","No")</calculatedColumnFormula>
    </tableColumn>
    <tableColumn id="25" xr3:uid="{9B23C4FC-204E-4449-AB62-893484999CA0}" name="Comparacion_Generar" dataDxfId="216">
      <calculatedColumnFormula>IF(tblGenerador21[[#This Row],[Generar]]=tblGenerador21[[#This Row],[Generar_Final]],"OK","DIFERENTE")</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A6047D6-03DA-4709-A12B-5C20C97FD758}" name="TMP_Elegibilidad" displayName="TMP_Elegibilidad" ref="A1:Q1465" tableType="queryTable" totalsRowShown="0">
  <autoFilter ref="A1:Q1465" xr:uid="{3A6047D6-03DA-4709-A12B-5C20C97FD758}"/>
  <tableColumns count="17">
    <tableColumn id="1" xr3:uid="{56DC177A-F580-4618-9C43-4E12FCC2871E}" uniqueName="1" name="Fecha" queryTableFieldId="1" dataDxfId="215"/>
    <tableColumn id="2" xr3:uid="{4C30DDA5-EB2E-42AA-A661-0D5584779761}" uniqueName="2" name="Semana" queryTableFieldId="2"/>
    <tableColumn id="3" xr3:uid="{EDE2FB0F-0E62-4853-A861-BB53FA6F2B87}" uniqueName="3" name="ID_Tarea" queryTableFieldId="3"/>
    <tableColumn id="4" xr3:uid="{F1849FBF-CF87-43DF-96B2-7DC72F6E2C01}" uniqueName="4" name="Tarea" queryTableFieldId="4"/>
    <tableColumn id="5" xr3:uid="{645CE99C-F08D-4D74-8180-F6652DD31401}" uniqueName="5" name="DuracionMin" queryTableFieldId="5"/>
    <tableColumn id="6" xr3:uid="{BBD59759-66A0-4F3C-8414-71BF4F56A6EF}" uniqueName="6" name="TurnoRequerido" queryTableFieldId="6"/>
    <tableColumn id="7" xr3:uid="{E7301FBE-4D9E-4944-B9C9-90DC6A4D4673}" uniqueName="7" name="PuestoRequerido" queryTableFieldId="7"/>
    <tableColumn id="8" xr3:uid="{A109CF7A-B6C4-4672-B250-D5587AFB7DF2}" uniqueName="8" name="Colaborador_Candidato" queryTableFieldId="8"/>
    <tableColumn id="9" xr3:uid="{4C99D997-1B3B-465B-B1A8-201FD505E6B2}" uniqueName="9" name="Puesto_Candidato" queryTableFieldId="9"/>
    <tableColumn id="10" xr3:uid="{F1AF5ED7-22F0-410D-A8AF-47B0F6E33B59}" uniqueName="10" name="Turno_Candidato" queryTableFieldId="10"/>
    <tableColumn id="11" xr3:uid="{DACEDF1C-A245-4439-AA7E-EA8A7578E61A}" uniqueName="11" name="Minutos_Disponibles" queryTableFieldId="11"/>
    <tableColumn id="12" xr3:uid="{C8FB41F9-3F94-46BC-8C5F-EFD1ACD7DFEC}" uniqueName="12" name="Minutos_Libres" queryTableFieldId="12"/>
    <tableColumn id="13" xr3:uid="{6D1030BD-F8CC-4B14-8311-FB7603D2A13C}" uniqueName="13" name="Score_Elegibilidad" queryTableFieldId="13"/>
    <tableColumn id="14" xr3:uid="{64FAB1BB-3BA2-4008-A9AD-BC1ECDEA1725}" uniqueName="14" name="Elegible" queryTableFieldId="14"/>
    <tableColumn id="15" xr3:uid="{E01589D8-A1F1-4C0A-817C-95895A5FC6D6}" uniqueName="15" name="Motivo_Elegibilidad" queryTableFieldId="15"/>
    <tableColumn id="17" xr3:uid="{8A215E68-DD42-4B64-8D79-A837E6B3C9F4}" uniqueName="17" name="Tipo_Carga" queryTableFieldId="17"/>
    <tableColumn id="16" xr3:uid="{C0A51C20-BF34-4CA6-8843-A3BEC0B950C0}" uniqueName="16" name="Hora_Sugerida" queryTableFieldId="3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78956ED9-D6EB-4A2B-9106-91038BD44244}" name="tblCapacidadOperativa" displayName="tblCapacidadOperativa" ref="A1:U7" tableType="queryTable" totalsRowShown="0">
  <autoFilter ref="A1:U7" xr:uid="{78956ED9-D6EB-4A2B-9106-91038BD44244}"/>
  <tableColumns count="21">
    <tableColumn id="1" xr3:uid="{4DF89BA8-0A42-4317-A9B3-209CA9919E45}" uniqueName="1" name="Año" queryTableFieldId="1"/>
    <tableColumn id="2" xr3:uid="{1FDD018D-B615-430F-BD91-98235D36F018}" uniqueName="2" name="Semana" queryTableFieldId="2"/>
    <tableColumn id="3" xr3:uid="{3150289C-D983-41E8-B896-D5707D8D89E8}" uniqueName="3" name="Mes" queryTableFieldId="3"/>
    <tableColumn id="4" xr3:uid="{FC356599-E506-4215-95AE-4F8C39F70620}" uniqueName="4" name="Puesto" queryTableFieldId="4"/>
    <tableColumn id="5" xr3:uid="{B8B0CA21-B007-4833-A9CA-C392A19F113E}" uniqueName="5" name="Colaborador" queryTableFieldId="5"/>
    <tableColumn id="6" xr3:uid="{27B92575-41B5-45A0-91C1-4EB34534B2D5}" uniqueName="6" name="Turno" queryTableFieldId="6"/>
    <tableColumn id="7" xr3:uid="{DDFF5F13-F6CF-4D18-9269-54DEF07E2610}" uniqueName="7" name="% Carga Tareas" queryTableFieldId="7"/>
    <tableColumn id="8" xr3:uid="{77E2FA2A-9C63-4D92-8681-D119D0FD5902}" uniqueName="8" name="Lun %" queryTableFieldId="8"/>
    <tableColumn id="9" xr3:uid="{E04A81CA-FCA8-486C-9AEC-477F05F0F4B2}" uniqueName="9" name="Mar %" queryTableFieldId="9"/>
    <tableColumn id="10" xr3:uid="{6D1DFA95-F5D5-41CD-BC3B-756A2A2AC468}" uniqueName="10" name="Mié %" queryTableFieldId="10"/>
    <tableColumn id="11" xr3:uid="{990124F0-6850-4CBE-82FB-9FE7CA3F950D}" uniqueName="11" name="Jue %" queryTableFieldId="11"/>
    <tableColumn id="12" xr3:uid="{A5759621-15F8-44E6-A185-310044A4B573}" uniqueName="12" name="Vie %" queryTableFieldId="12"/>
    <tableColumn id="13" xr3:uid="{79BC13ED-E111-44E2-A78A-A947F10396CD}" uniqueName="13" name="Sáb %" queryTableFieldId="13"/>
    <tableColumn id="14" xr3:uid="{4310BC3B-C1C1-49DE-A1A9-BEBD356822CB}" uniqueName="14" name="Dom %" queryTableFieldId="14"/>
    <tableColumn id="15" xr3:uid="{212C7842-44F4-4C34-87F6-642AD60C15A1}" uniqueName="15" name="Horas Base" queryTableFieldId="15"/>
    <tableColumn id="16" xr3:uid="{549C1E95-7047-491F-AF27-F43038196F5F}" uniqueName="16" name="Horas Disponibles" queryTableFieldId="16"/>
    <tableColumn id="17" xr3:uid="{E089CBD1-056D-46D3-B4AE-4750CE58F71C}" uniqueName="17" name="Minutos Disponibles" queryTableFieldId="17"/>
    <tableColumn id="18" xr3:uid="{460E484E-259E-4450-AC70-662CA24136C5}" uniqueName="18" name="Minutos Asignados" queryTableFieldId="18"/>
    <tableColumn id="19" xr3:uid="{0A3F2DFF-FD18-47BC-9BC0-4CD612B729BD}" uniqueName="19" name="Minutos Libres" queryTableFieldId="19"/>
    <tableColumn id="20" xr3:uid="{6B6D1C2A-F8DD-4276-BD2F-410E683581DE}" uniqueName="20" name="Utilización" queryTableFieldId="20"/>
    <tableColumn id="21" xr3:uid="{518ED2E5-7CD2-4904-B144-0FACDDF80136}" uniqueName="21" name="Estado Capacidad" queryTableFieldId="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41C529-BC46-490D-B830-D98FD970D82C}" name="tblCAT_ReglasSGOL" displayName="tblCAT_ReglasSGOL" ref="A1:L38" totalsRowShown="0">
  <autoFilter ref="A1:L38" xr:uid="{C541C529-BC46-490D-B830-D98FD970D82C}"/>
  <tableColumns count="12">
    <tableColumn id="1" xr3:uid="{D154B6E8-285E-4C7D-8C0A-6EC6FABF706F}" name="ID_Regla"/>
    <tableColumn id="2" xr3:uid="{07A995E3-5BD8-4C99-9D38-2EAFAA884B21}" name="Nombre Regla"/>
    <tableColumn id="3" xr3:uid="{F832786B-3861-43A9-B10F-53C58FD90AE7}" name="Condición"/>
    <tableColumn id="4" xr3:uid="{6C70908B-5B8F-4DBC-9B1D-9400BA00C694}" name="Acción"/>
    <tableColumn id="5" xr3:uid="{90847CC9-AF32-42A3-B53B-C295C6F71AAB}" name="Prioridad"/>
    <tableColumn id="6" xr3:uid="{457E744D-D674-413F-817A-A35885175140}" name="Orden Evaluación"/>
    <tableColumn id="7" xr3:uid="{A7E85158-1308-422C-A3DE-99DEA8D87EB4}" name="Implementada"/>
    <tableColumn id="8" xr3:uid="{89B2755C-0F04-4766-ADF4-51E3B4D7A345}" name="Activa"/>
    <tableColumn id="9" xr3:uid="{941FBC08-DEF7-4A62-828F-B1CD372CE9A8}" name="Consulta Responsable"/>
    <tableColumn id="10" xr3:uid="{E2CBA38F-CBEF-45C7-8C07-6CE113350743}" name="Módulo"/>
    <tableColumn id="11" xr3:uid="{4DA189A5-652C-49EE-84E3-B35A3D1ACD6A}" name="Comentarios"/>
    <tableColumn id="12" xr3:uid="{DEEE75E7-F474-4A5D-BFB9-943662C26E02}" name="Observaciones Técnica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CD984306-6F8F-447A-A5A6-989FA094EE96}" name="tblTMP_MotorBalanceador" displayName="tblTMP_MotorBalanceador" ref="A1:X241" totalsRowShown="0">
  <autoFilter ref="A1:X241" xr:uid="{CD984306-6F8F-447A-A5A6-989FA094EE96}"/>
  <tableColumns count="24">
    <tableColumn id="1" xr3:uid="{84192B20-C9EE-4335-84FD-889443C564B5}" name="ID_Asignacion"/>
    <tableColumn id="2" xr3:uid="{00F01F31-1521-416D-83C8-1128D614057C}" name="Fecha"/>
    <tableColumn id="3" xr3:uid="{0897FC03-1AFC-4535-A8F7-94994325788A}" name="Semana"/>
    <tableColumn id="4" xr3:uid="{3E68517F-4451-47EC-821F-41F8132B4554}" name="ID_Tarea"/>
    <tableColumn id="5" xr3:uid="{96978BB7-F4AF-4C76-9829-EBA798AFF04A}" name="Tarea"/>
    <tableColumn id="23" xr3:uid="{7827432D-ED77-4546-8626-1CBB9E2F6D1B}" name="Tipo_Carga"/>
    <tableColumn id="24" xr3:uid="{B47F4644-93DE-4C80-80BD-3CC71B79A595}" name="Hora_Sugerida"/>
    <tableColumn id="6" xr3:uid="{15AD31BC-1A55-4358-923C-08396A443655}" name="DuracionMin"/>
    <tableColumn id="7" xr3:uid="{A709E65B-1074-4978-9766-8C0196C8572C}" name="Criticidad"/>
    <tableColumn id="8" xr3:uid="{5D49CB01-E14B-48A9-851E-38686959D0F0}" name="TurnoRequerido"/>
    <tableColumn id="9" xr3:uid="{EA4D0B2F-5C17-4995-851C-1DF171C25275}" name="PuestoRequerido"/>
    <tableColumn id="10" xr3:uid="{8F9E1DDA-2879-422D-8085-D929B44A67DF}" name="Colaborador_Propuesto"/>
    <tableColumn id="11" xr3:uid="{337FE14B-C2EC-4555-91AE-587C8D3F5A42}" name="Puesto_Propuesto"/>
    <tableColumn id="12" xr3:uid="{F2CC98A1-E34A-4268-9668-AD9C043C604D}" name="Turno_Propuesto"/>
    <tableColumn id="13" xr3:uid="{94813E36-12F0-4EE7-86E7-E57B5967C23B}" name="Minutos_Antes"/>
    <tableColumn id="14" xr3:uid="{EB120B8B-E4F4-4B86-A106-ECA612C4574C}" name="Minutos_Despues"/>
    <tableColumn id="15" xr3:uid="{A4DA03BC-C479-48BB-B9E6-E0681E7238D2}" name="Score_Elegibilidad"/>
    <tableColumn id="16" xr3:uid="{686D25E3-CE6C-482C-88F9-675F0E7600C8}" name="Estado_Motor"/>
    <tableColumn id="17" xr3:uid="{43E845F7-898C-4A0B-8266-74467186617C}" name="Motivo_Motor"/>
    <tableColumn id="18" xr3:uid="{E6CDFD70-4D2D-429D-BE56-B79EB6FCD197}" name="Requiere_Reasignacion"/>
    <tableColumn id="19" xr3:uid="{5D9011B0-F15A-41CC-A069-F982C76F0280}" name="Origen_Asignacion"/>
    <tableColumn id="20" xr3:uid="{12F223F8-1983-4F1C-829A-920A00D56E42}" name="Version_Motor"/>
    <tableColumn id="21" xr3:uid="{9D568255-BCFD-4896-9469-9BC650DA1EA5}" name="Fecha_Ejecucion"/>
    <tableColumn id="22" xr3:uid="{364098AB-EF70-487E-B1EF-98095580202A}" name="Usuario_Ejecucio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B3F3078-A775-4110-95D2-830CB75B8EA8}" name="tblCAT_Puestos" displayName="tblCAT_Puestos" ref="A1:O8" totalsRowShown="0" headerRowDxfId="214" dataDxfId="213">
  <autoFilter ref="A1:O8" xr:uid="{DB3F3078-A775-4110-95D2-830CB75B8EA8}"/>
  <tableColumns count="15">
    <tableColumn id="1" xr3:uid="{84571818-4EF4-44B7-89F8-188E16AD02D0}" name="ID_Puesto" dataDxfId="212"/>
    <tableColumn id="2" xr3:uid="{EFA25905-34C6-4F12-8E1F-A7436F5DF833}" name="Puesto" dataDxfId="211"/>
    <tableColumn id="3" xr3:uid="{001110F2-A062-480F-88DA-085652A06482}" name="Área" dataDxfId="210"/>
    <tableColumn id="4" xr3:uid="{A8710DC8-A4CB-4E5E-A1ED-5D76BAC0EA5D}" name="Nivel" dataDxfId="209"/>
    <tableColumn id="5" xr3:uid="{2DED9A97-C543-4479-9613-94FBCDA2876F}" name="Horas Base Semana" dataDxfId="208"/>
    <tableColumn id="6" xr3:uid="{5AAFB232-3F32-434C-B3D1-D15065216EB4}" name="Puede Supervisar" dataDxfId="207"/>
    <tableColumn id="7" xr3:uid="{D4707A62-163E-45D5-BBBF-B07787358C60}" name="Activo" dataDxfId="206"/>
    <tableColumn id="8" xr3:uid="{B9D4F91F-E399-4923-A61C-ED4254DC87FB}" name="Observaciones" dataDxfId="205"/>
    <tableColumn id="9" xr3:uid="{3E18E90D-5DC9-44D0-A66D-52BA3AEC9DB9}" name="Max_Tareas_Normal" dataDxfId="204"/>
    <tableColumn id="10" xr3:uid="{DE9767BA-B1FE-4B02-A4F0-5C9732783B76}" name="Max_Tareas_Quincena" dataDxfId="203"/>
    <tableColumn id="11" xr3:uid="{2448C733-7DD2-479A-A336-4F2A739E6189}" name="Reserva_Servicio_Normal" dataDxfId="202"/>
    <tableColumn id="12" xr3:uid="{675FEAA9-93A4-41A8-89EB-A35067C03C41}" name="Reserva_Servicio_Quincena" dataDxfId="201"/>
    <tableColumn id="13" xr3:uid="{A0666A5B-5690-459E-A2B3-F47657BDB212}" name="Reserva_Variable" dataDxfId="200"/>
    <tableColumn id="14" xr3:uid="{451391EC-ABB7-4CAB-83F8-FC2A2886A947}" name="Capacidad_Asignable_Activa" dataDxfId="199"/>
    <tableColumn id="15" xr3:uid="{A61FC697-445D-443A-BA93-A34F79293C57}" name="Observaciones_Capacidad" dataDxfId="19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8B6D513-11A6-45B4-8F17-411C2B982A3E}" name="tblCAT_Turnos" displayName="tblCAT_Turnos" ref="W1:AC6" totalsRowShown="0">
  <autoFilter ref="W1:AC6" xr:uid="{08B6D513-11A6-45B4-8F17-411C2B982A3E}"/>
  <tableColumns count="7">
    <tableColumn id="1" xr3:uid="{EB40198C-1885-417A-8B7E-EC7BA5122382}" name="ID_Turno"/>
    <tableColumn id="2" xr3:uid="{E53F423F-ED4A-4854-9805-7C21F69E3598}" name="Turno"/>
    <tableColumn id="3" xr3:uid="{E69C03A0-C687-4050-8223-9270DB7C9BD0}" name="Hora Inicio" dataDxfId="197"/>
    <tableColumn id="4" xr3:uid="{7D7E0DE8-1270-492B-9758-FEC0F842E236}" name="Hora Fin" dataDxfId="196"/>
    <tableColumn id="5" xr3:uid="{BE057F01-D03A-4C4B-B6BC-3E41E480E4EA}" name="Tipo"/>
    <tableColumn id="6" xr3:uid="{E544BDC5-B564-4105-A82C-DD676993215F}" name="Activo"/>
    <tableColumn id="7" xr3:uid="{EDB25026-EB2E-49F4-80E7-2356DC60638D}" name="Observaciones"/>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169053-1B55-4908-88B4-8B34D2DA5ABA}" name="tblCAT_Frecuencias" displayName="tblCAT_Frecuencias" ref="AM1:AR10" totalsRowShown="0">
  <autoFilter ref="AM1:AR10" xr:uid="{16169053-1B55-4908-88B4-8B34D2DA5ABA}"/>
  <tableColumns count="6">
    <tableColumn id="1" xr3:uid="{EC46901C-4A64-49C1-9916-77C4773E29A6}" name="Columna1"/>
    <tableColumn id="2" xr3:uid="{70C3C45E-E55F-4260-8853-000E4F9C37C4}" name="Columna2"/>
    <tableColumn id="3" xr3:uid="{DBBF5F17-366B-4B9B-A024-EE64A68AD332}" name="Columna3"/>
    <tableColumn id="4" xr3:uid="{584E4029-F14D-4EAC-AA68-23B7678DD71C}" name="Columna4"/>
    <tableColumn id="5" xr3:uid="{6F154EEB-621F-410C-BD91-8A82DC323836}" name="Columna5"/>
    <tableColumn id="6" xr3:uid="{22FA191A-8487-4C64-A484-BA8F86296B33}" name="Columna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9EC785E-3296-42F4-A6E5-B48905500926}" name="tblCAT_Catalogos" displayName="tblCAT_Catalogos" ref="BC1:BH10" totalsRowShown="0">
  <autoFilter ref="BC1:BH10" xr:uid="{D9EC785E-3296-42F4-A6E5-B48905500926}"/>
  <tableColumns count="6">
    <tableColumn id="1" xr3:uid="{A3DD376C-CAC3-428B-ABE4-6FC64AC78276}" name="ID_CAT"/>
    <tableColumn id="2" xr3:uid="{9EC0A4E1-F7AA-4D9C-B393-151DE83F49CB}" name="Nombre Tabla"/>
    <tableColumn id="3" xr3:uid="{16CD1A47-BA48-4856-8EC0-026162583626}" name="Hoja"/>
    <tableColumn id="4" xr3:uid="{4208C2D9-8D38-417E-8C8B-058DD694F7D0}" name="Descripción"/>
    <tableColumn id="5" xr3:uid="{E8B16D2F-BAE5-4FB4-BDA1-AF01F031F9CC}" name="Estado"/>
    <tableColumn id="6" xr3:uid="{69BBFCD8-1634-44D9-94C2-A17FE0500CB4}" name="Utilizado por"/>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219507-6B5D-41D7-98E6-8E8CA66BA752}" name="tblCAT_TiposEvidenciaSGOL" displayName="tblCAT_TiposEvidenciaSGOL" ref="A30:F40" totalsRowShown="0">
  <autoFilter ref="A30:F40" xr:uid="{48219507-6B5D-41D7-98E6-8E8CA66BA752}"/>
  <tableColumns count="6">
    <tableColumn id="1" xr3:uid="{16E8376E-392B-40FF-88BA-5D4E96BAF7D9}" name="Tipo_Evidencia"/>
    <tableColumn id="2" xr3:uid="{4FB29C4A-4709-4A26-BBF1-22854AB3AE68}" name="Descripcion"/>
    <tableColumn id="3" xr3:uid="{5D028AE3-4757-497A-8058-F56FC2DE509F}" name="Acepta_Link"/>
    <tableColumn id="4" xr3:uid="{85E0594A-1056-40C4-97A5-AAC31E8A9C20}" name="Acepta_Folio"/>
    <tableColumn id="5" xr3:uid="{E8A1D75E-2403-4393-923A-D4A47702F690}" name="Acepta_Observacion"/>
    <tableColumn id="6" xr3:uid="{9D9266EC-0390-4FDA-A0CC-6CD40BECFB77}" name="Activo"/>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1943E99-285F-43FE-A858-545ED580B6FB}" name="tblCAT_ImpactoBonoSGOL" displayName="tblCAT_ImpactoBonoSGOL" ref="A43:E48" totalsRowShown="0">
  <autoFilter ref="A43:E48" xr:uid="{91943E99-285F-43FE-A858-545ED580B6FB}"/>
  <tableColumns count="5">
    <tableColumn id="1" xr3:uid="{4569117B-416F-4F6A-AF7D-4A6BF8AADAE8}" name="Impacto_Bono"/>
    <tableColumn id="2" xr3:uid="{A52742FB-5C81-4505-8BE2-10B4A5BB1C80}" name="Descripcion"/>
    <tableColumn id="3" xr3:uid="{9FDE1AF9-B684-4CD5-AE7C-9E006860556D}" name="Cuenta_Cumplimiento"/>
    <tableColumn id="4" xr3:uid="{8B7B5E8F-70BC-418D-8609-9C3BA471A5B2}" name="Penaliza"/>
    <tableColumn id="5" xr3:uid="{6167CF77-7333-4EEE-95E0-0DBF8327F78A}" name="Activo"/>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C67D1D6-7C85-47DF-915E-501C68FF0052}" name="tblCAT_EstadosTareaSGOL" displayName="tblCAT_EstadosTareaSGOL" ref="A51:F65" totalsRowShown="0">
  <autoFilter ref="A51:F65" xr:uid="{DC67D1D6-7C85-47DF-915E-501C68FF0052}"/>
  <tableColumns count="6">
    <tableColumn id="1" xr3:uid="{388DE182-415D-488B-A350-6BB1AC21332E}" name="Estado_Tarea"/>
    <tableColumn id="2" xr3:uid="{E2BA42FF-C3C6-446A-B58A-E913EB53BA01}" name="Tipo_Estado"/>
    <tableColumn id="3" xr3:uid="{5E205A47-5A28-45B0-9F19-BBCC1803BEDF}" name="Descripcion"/>
    <tableColumn id="4" xr3:uid="{5574AA77-7BED-4FA0-9036-6BE7B503BE35}" name="Afecta_Bono"/>
    <tableColumn id="5" xr3:uid="{DF4FB919-7015-482F-AF52-B7E905CB5235}" name="Requiere_Validacion"/>
    <tableColumn id="6" xr3:uid="{AB49A601-C480-4AE3-95B8-6922B93C577A}" name="Activo"/>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355A886-00FE-468D-898B-7E9EF752DD3C}" name="tblCAT_CausasArrastreSGOL" displayName="tblCAT_CausasArrastreSGOL" ref="A69:I80" totalsRowShown="0">
  <autoFilter ref="A69:I80" xr:uid="{F355A886-00FE-468D-898B-7E9EF752DD3C}"/>
  <tableColumns count="9">
    <tableColumn id="1" xr3:uid="{2F23156E-A1DB-47A4-ACD7-E7A312583CE4}" name="ID_CausaArrastre"/>
    <tableColumn id="2" xr3:uid="{E18B3BF9-270D-45E3-9105-35E7E368FF8E}" name="Causa_Arrastre"/>
    <tableColumn id="3" xr3:uid="{0868CA56-8B18-4D83-9177-AAFF992E41FD}" name="Descripcion"/>
    <tableColumn id="4" xr3:uid="{E8A3D193-669B-493A-B49D-203042E671BC}" name="Impacto_Bono_Predeterminado"/>
    <tableColumn id="5" xr3:uid="{33580D3E-AE9E-43DB-85AA-B262EB0EB753}" name="Nivel_Autorizacion"/>
    <tableColumn id="6" xr3:uid="{A01B952A-84CC-47A6-9426-969AAA6B4C1C}" name="Requiere_Escalamiento"/>
    <tableColumn id="7" xr3:uid="{34B5B64C-1498-4208-9E77-37F9DD6F03F7}" name="Genera_Tarea_Derivada"/>
    <tableColumn id="8" xr3:uid="{5B89FA45-C135-4E6B-A53D-E334BC788CA2}" name="Requiere_Accion_Correctiva"/>
    <tableColumn id="9" xr3:uid="{FBBAB06B-56A8-4181-A88F-CB62020EF145}" name="Activa"/>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7D1DDD3-899D-4978-9CFC-26C88B4FD43B}" name="tblCAT_ProcesosSGOL" displayName="tblCAT_ProcesosSGOL" ref="A1:H15" totalsRowShown="0">
  <autoFilter ref="A1:H15" xr:uid="{B7D1DDD3-899D-4978-9CFC-26C88B4FD43B}"/>
  <tableColumns count="8">
    <tableColumn id="1" xr3:uid="{5CE8D320-5435-4E5D-9AEB-19470F0511AD}" name="Categoría"/>
    <tableColumn id="2" xr3:uid="{A0697F2A-F8C7-4A30-AD7E-3AA37E6088CD}" name="Proceso SGOL"/>
    <tableColumn id="3" xr3:uid="{FE146BCE-FCFF-4B40-ABF8-39E815951EF5}" name="Documento Referencia"/>
    <tableColumn id="4" xr3:uid="{3C0B6D5C-9949-4C29-A9AF-5DF57C322B5A}" name="Requiere Evidencia"/>
    <tableColumn id="5" xr3:uid="{52400D6B-BD29-42AF-99D3-DCACE3507D3C}" name="Tipo Evidencia Sugerida"/>
    <tableColumn id="6" xr3:uid="{00F59059-F561-4933-A60E-B62363FF749B}" name="KPI Sugerido"/>
    <tableColumn id="7" xr3:uid="{469F8EC6-50E8-4842-B286-60732498606E}" name="Módulo"/>
    <tableColumn id="8" xr3:uid="{623931DD-53B5-4E1F-80B8-BB18DA1D1AED}" name="CAT_ProcesosSGOL"/>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80E72B-BCBB-43CD-8977-BA400E85D68A}" name="tblGenerador" displayName="tblGenerador" ref="A1:N1275" totalsRowShown="0">
  <autoFilter ref="A1:N1275" xr:uid="{8680E72B-BCBB-43CD-8977-BA400E85D68A}"/>
  <tableColumns count="14">
    <tableColumn id="1" xr3:uid="{9F2D7836-AA9F-4931-8EC7-69ED6AAD9B6E}" name="Fecha" dataDxfId="195"/>
    <tableColumn id="2" xr3:uid="{74F558C0-C2CE-477E-AE5F-9382A5D8D246}" name="Semana" dataDxfId="194">
      <calculatedColumnFormula>IFERROR(_xlfn.XLOOKUP(tblGenerador[[#This Row],[Fecha]],tblCalendario[Fecha],tblCalendario[Num de Sem],""),"")</calculatedColumnFormula>
    </tableColumn>
    <tableColumn id="3" xr3:uid="{0B6C8C45-D6C0-4311-9FF3-CD3133138737}" name="Día" dataDxfId="193">
      <calculatedColumnFormula>IFERROR(_xlfn.XLOOKUP(tblGenerador[[#This Row],[Fecha]],tblCalendario[Fecha],tblCalendario[Dia Semana],""),"")</calculatedColumnFormula>
    </tableColumn>
    <tableColumn id="4" xr3:uid="{257B8607-FC5C-4B4E-A338-0713AEC69B2D}" name="Mes" dataDxfId="192">
      <calculatedColumnFormula>IFERROR(_xlfn.XLOOKUP(tblGenerador[[#This Row],[Fecha]],tblCalendario[Fecha],tblCalendario[Mes],""),"")</calculatedColumnFormula>
    </tableColumn>
    <tableColumn id="5" xr3:uid="{A4A65DDA-AC91-4817-B67B-7EE510F1DBB8}" name="ID_Tarea"/>
    <tableColumn id="6" xr3:uid="{E9FB2C55-3FC7-4C67-95E7-9B1792AFB976}" name="Tarea" dataDxfId="191">
      <calculatedColumnFormula>_xlfn.XLOOKUP(tblGenerador[[#This Row],[ID_Tarea]],tblTareas[ID],tblTareas[TAREAS],"")</calculatedColumnFormula>
    </tableColumn>
    <tableColumn id="7" xr3:uid="{D97169B3-C939-43E7-BBEB-5BAE76D49398}" name="Tipo_Frecuencia" dataDxfId="190">
      <calculatedColumnFormula>_xlfn.XLOOKUP(tblGenerador[[#This Row],[ID_Tarea]],tblTareas[ID],tblTareas[Tipo frecuencia],"")</calculatedColumnFormula>
    </tableColumn>
    <tableColumn id="8" xr3:uid="{AAC1BCDC-7CE8-4FE5-B461-1049870D6B8C}" name="Regla_Frecuencia" dataDxfId="189">
      <calculatedColumnFormula>_xlfn.XLOOKUP(tblGenerador[[#This Row],[ID_Tarea]],tblTareas[ID],tblTareas[Regla frecuencia],"")</calculatedColumnFormula>
    </tableColumn>
    <tableColumn id="9" xr3:uid="{4F135513-C039-4C64-B80D-C113C548D6B1}" name="Duracion_Min" dataDxfId="188">
      <calculatedColumnFormula>_xlfn.XLOOKUP(tblGenerador[[#This Row],[ID_Tarea]],tblTareas[ID],tblTareas[Duración Estándar (min)],"")</calculatedColumnFormula>
    </tableColumn>
    <tableColumn id="10" xr3:uid="{E34F0EAA-F3F9-45D8-B06A-42E6FCBBC2ED}" name="Turno" dataDxfId="187">
      <calculatedColumnFormula>_xlfn.XLOOKUP(tblGenerador[[#This Row],[ID_Tarea]],tblTareas[ID],tblTareas[Turno],"")</calculatedColumnFormula>
    </tableColumn>
    <tableColumn id="11" xr3:uid="{6EE61BCE-88DB-42FF-8C32-C15A4597966F}" name="Responsable_Tipo" dataDxfId="186">
      <calculatedColumnFormula>_xlfn.XLOOKUP(tblGenerador[[#This Row],[ID_Tarea]],tblTareas[ID],tblTareas[Puesto],"")</calculatedColumnFormula>
    </tableColumn>
    <tableColumn id="14" xr3:uid="{041757A6-BD72-44FD-8C21-6A567D1E7DB0}" name="Frec Diaria" dataDxfId="185">
      <calculatedColumnFormula>_xlfn.XLOOKUP(tblGenerador[[#This Row],[ID_Tarea]],tblTareas[ID],tblTareas[Frec Diaria],"")</calculatedColumnFormula>
    </tableColumn>
    <tableColumn id="13" xr3:uid="{182F3921-3D12-4255-9799-525CF137EDF8}" name="Excluir_Festivos" dataDxfId="184">
      <calculatedColumnFormula>_xlfn.XLOOKUP(tblGenerador[[#This Row],[ID_Tarea]],tblTareas[ID],tblTareas[Excluir_Festivos],"")</calculatedColumnFormula>
    </tableColumn>
    <tableColumn id="12" xr3:uid="{ECF684A1-2133-4CB1-821A-F41025B3017B}" name="Generar" dataDxfId="183">
      <calculatedColumnFormula>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F2DC091-D4E9-44E0-AFB9-352ABA3E7003}" name="tblControlOperativoPersonal1_1" displayName="tblControlOperativoPersonal1_1" ref="A1:N183" totalsRowShown="0">
  <autoFilter ref="A1:N183" xr:uid="{BF2DC091-D4E9-44E0-AFB9-352ABA3E7003}"/>
  <tableColumns count="14">
    <tableColumn id="1" xr3:uid="{50E6FD1D-C4A1-42AD-BCA3-6DCCB4D1C6F8}" name="Año"/>
    <tableColumn id="2" xr3:uid="{E288AB50-4F4B-40FF-B94F-8AB7B00C04E6}" name="Semana"/>
    <tableColumn id="3" xr3:uid="{F49F8CF7-11FF-4A48-9E69-B17947B17A03}" name="Mes"/>
    <tableColumn id="4" xr3:uid="{8D887343-B3B8-4A09-9B87-FF540A157601}" name="Puesto" dataDxfId="182"/>
    <tableColumn id="5" xr3:uid="{7D250FF1-C6C5-4997-AC94-C65301D82D34}" name="Colaborador" dataDxfId="181"/>
    <tableColumn id="6" xr3:uid="{56303360-1368-494D-AA84-59A9B5E59361}" name="Turno"/>
    <tableColumn id="7" xr3:uid="{12B98C2B-D137-4F19-B583-541A1512BBF6}" name="% Carga Tareas"/>
    <tableColumn id="8" xr3:uid="{3E4B57BA-F981-453B-8DB8-9DC61A43AB1C}" name="Lun %"/>
    <tableColumn id="9" xr3:uid="{B8FD9654-590D-46FD-8125-4F96D3CED772}" name="Mar %"/>
    <tableColumn id="10" xr3:uid="{851E2286-BEA0-43AD-BA2D-4949F9EB8C7B}" name="Mié %"/>
    <tableColumn id="11" xr3:uid="{1104E0E4-FE50-467E-98AE-E11F7555C3EE}" name="Jue %"/>
    <tableColumn id="12" xr3:uid="{4ABBB9B4-4694-4A71-8217-C6B36009445C}" name="Vie %"/>
    <tableColumn id="13" xr3:uid="{EB2CA59B-0D4E-46A6-99EE-799C35AE7995}" name="Sáb %"/>
    <tableColumn id="14" xr3:uid="{F6354601-BE3D-4D79-A78A-3AE09FCD5E0E}" name="Dom %"/>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2AED4F-7DFA-46A8-A300-BD6D4DEBB6C8}" name="tblResumenCarga" displayName="tblResumenCarga" ref="A1:E2" insertRow="1" totalsRowShown="0">
  <autoFilter ref="A1:E2" xr:uid="{D82AED4F-7DFA-46A8-A300-BD6D4DEBB6C8}"/>
  <tableColumns count="5">
    <tableColumn id="1" xr3:uid="{5E3563E5-7A1A-4709-A039-9AEEF7E5E733}" name="Fecha"/>
    <tableColumn id="2" xr3:uid="{60034268-D512-4FD7-BF83-AAE4F89BA218}" name="Semana"/>
    <tableColumn id="3" xr3:uid="{DAF06D3B-6899-483E-85ED-09656D66979A}" name="Día"/>
    <tableColumn id="4" xr3:uid="{6D0F9118-A5BF-468F-A3A0-4ECC111FEF7B}" name="Total_Tareas"/>
    <tableColumn id="5" xr3:uid="{E3DC6EF7-EFC1-4D3D-98DD-43DC536484A1}" name="Minutos_Dí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A84A50-A166-4F85-8282-7EEFD57C3F4A}" name="Tabla10" displayName="Tabla10" ref="A1:H6" totalsRowShown="0">
  <autoFilter ref="A1:H6" xr:uid="{77A84A50-A166-4F85-8282-7EEFD57C3F4A}"/>
  <tableColumns count="8">
    <tableColumn id="1" xr3:uid="{83A7BA48-85CB-46D8-A03C-8A1EEECA7B19}" name="Año"/>
    <tableColumn id="2" xr3:uid="{982351DE-8223-4990-A69F-5680D4CF1DCE}" name="Semana"/>
    <tableColumn id="3" xr3:uid="{E42C98ED-60BC-49D8-BA0B-654C5E84FBE0}" name="Puesto"/>
    <tableColumn id="4" xr3:uid="{53E7E63C-3007-4E97-B2BA-FBDD50AF046C}" name="Colaborador"/>
    <tableColumn id="5" xr3:uid="{79943975-C673-496F-A7E1-5C402C157B37}" name="% Carga Tareas" dataDxfId="180"/>
    <tableColumn id="6" xr3:uid="{872F8CA3-F808-40CD-9B34-4AB7B826B866}" name="Minutos Puesto Semana" dataDxfId="179">
      <calculatedColumnFormula>SUMIFS(Tareas_Generadas!I:I,Tareas_Generadas!B:B,Tabla10[[#This Row],[Semana]],Tareas_Generadas!K:K,Tabla10[[#This Row],[Puesto]])</calculatedColumnFormula>
    </tableColumn>
    <tableColumn id="7" xr3:uid="{C9FB7B96-D610-4614-ACA0-FA7D6B693669}" name="Suma % Puesto" dataCellStyle="Porcentaje">
      <calculatedColumnFormula>SUMIFS(Tabla10[% Carga Tareas],Tabla10[Semana],Tabla10[[#This Row],[Semana]],Tabla10[Puesto],Tabla10[[#This Row],[Puesto]])</calculatedColumnFormula>
    </tableColumn>
    <tableColumn id="8" xr3:uid="{9A7171F3-46EE-4B6F-8B60-2FC05A4AAFA1}" name="Minutos Objetivo" dataDxfId="178">
      <calculatedColumnFormula>IF(Tabla10[[#This Row],[Suma % Puesto]]=0,0,Tabla10[[#This Row],[Minutos Puesto Semana]]*Tabla10[[#This Row],[% Carga Tareas]]/Tabla10[[#This Row],[Suma % Puesto]])</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4805BA-0C21-4F43-9F76-60FAB6FC6E48}" name="tblSGOL_Log" displayName="tblSGOL_Log" ref="A1:E2" totalsRowShown="0">
  <autoFilter ref="A1:E2" xr:uid="{554805BA-0C21-4F43-9F76-60FAB6FC6E48}"/>
  <tableColumns count="5">
    <tableColumn id="1" xr3:uid="{C3F5E91D-DF56-4817-A124-3889BACAA300}" name="Fecha" dataDxfId="177"/>
    <tableColumn id="2" xr3:uid="{B96C1ABC-2DBC-41D7-AC0E-586D9A605BEB}" name="Versión"/>
    <tableColumn id="3" xr3:uid="{14D8290C-D3F2-4CCC-949A-9F22311E91E8}" name="Cambio"/>
    <tableColumn id="4" xr3:uid="{1825DDA5-79C7-45C5-93CC-0F33187EAA70}" name="Motivo"/>
    <tableColumn id="5" xr3:uid="{719962FC-45FE-4180-BEBD-F13BA9767B86}" name="Responsable"/>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1D6DD2-5042-40C7-AECE-EEA1B9EBADEF}" name="tblReglasSGOL" displayName="tblReglasSGOL" ref="A1:G11" totalsRowShown="0">
  <autoFilter ref="A1:G11" xr:uid="{2D1D6DD2-5042-40C7-AECE-EEA1B9EBADEF}"/>
  <tableColumns count="7">
    <tableColumn id="1" xr3:uid="{5E11C706-649A-4BB5-A736-7A07441F8769}" name="ID_Regla"/>
    <tableColumn id="2" xr3:uid="{4387F3D4-DBC1-4C56-B9B6-1956066B96EB}" name="Nombre Regla"/>
    <tableColumn id="3" xr3:uid="{28E8E530-83C9-412B-A4FD-F6478ABDFCCF}" name="Condición"/>
    <tableColumn id="4" xr3:uid="{95A70A18-3787-4F95-80B8-81AFF49E7BDE}" name="Acción"/>
    <tableColumn id="5" xr3:uid="{DE18D932-DC52-426A-850A-64F1C0D2993A}" name="Prioridad"/>
    <tableColumn id="6" xr3:uid="{51D00425-125B-41BE-8B2E-FA10ED884B3C}" name="Activa"/>
    <tableColumn id="7" xr3:uid="{128CFE21-1FF9-403E-812B-3BE43FF8B7A0}" name="Comentarios"/>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AC152C-7074-4E13-ABEA-3E27EAE35C9A}" name="tblTareas" displayName="tblTareas" ref="A1:AC183" totalsRowShown="0" headerRowDxfId="175" dataDxfId="174">
  <autoFilter ref="A1:AC183" xr:uid="{31AC152C-7074-4E13-ABEA-3E27EAE35C9A}"/>
  <sortState xmlns:xlrd2="http://schemas.microsoft.com/office/spreadsheetml/2017/richdata2" ref="A2:AA183">
    <sortCondition ref="A1:A183"/>
  </sortState>
  <tableColumns count="29">
    <tableColumn id="1" xr3:uid="{495F75B1-90FE-4DF9-9A84-6906B750409D}" name="ID" dataDxfId="173"/>
    <tableColumn id="9" xr3:uid="{65E16E82-AE2A-46E7-9F98-09CB4C757327}" name="Supervisa" dataDxfId="172"/>
    <tableColumn id="2" xr3:uid="{4E1C3321-1D3B-40B6-9B19-B2CC95EE0AB3}" name="Puesto" dataDxfId="171"/>
    <tableColumn id="8" xr3:uid="{D481ED32-EAF7-458B-99C4-AFA02BF0CE31}" name="Categoría" dataDxfId="170"/>
    <tableColumn id="11" xr3:uid="{812374F5-974C-4851-A8B2-937E5F3489CD}" name="Impacto Comercial" dataDxfId="169"/>
    <tableColumn id="12" xr3:uid="{657D52D0-E44F-4AB0-AF44-0823339547E4}" name="Estado" dataDxfId="168"/>
    <tableColumn id="4" xr3:uid="{E98533DF-6E2E-4649-9DC3-CFE6DEEEBCA3}" name="Duración Estándar (min)" dataDxfId="167"/>
    <tableColumn id="5" xr3:uid="{9ABA983C-A615-4E77-B8DB-7120B01048E3}" name="Tipo frecuencia" dataDxfId="166"/>
    <tableColumn id="13" xr3:uid="{65AA8239-1F38-486D-962F-3D25FEDC8C85}" name="Regla frecuencia" dataDxfId="165"/>
    <tableColumn id="16" xr3:uid="{C3461C15-1459-4D3C-8B31-08A5C86C0638}" name="Frec Diaria" dataDxfId="164"/>
    <tableColumn id="6" xr3:uid="{863299B3-BE78-474D-9238-F4BC4DCD28FE}" name="Turno" dataDxfId="163"/>
    <tableColumn id="7" xr3:uid="{BB5AEB07-9FD0-4DF7-9763-6A56B728C25F}" name="Excluir_Festivos" dataDxfId="162"/>
    <tableColumn id="10" xr3:uid="{6E4BDB42-9C88-4571-91BF-5460E60777BF}" name="Asignacion" dataDxfId="161"/>
    <tableColumn id="20" xr3:uid="{C39E7586-E10C-4D0A-9865-7FA0C61C214F}" name="Generar_en_reporte" dataDxfId="160"/>
    <tableColumn id="14" xr3:uid="{A57C69E8-26F6-4E5B-8389-86FC546BC73F}" name="Fecha inicio" dataDxfId="159"/>
    <tableColumn id="15" xr3:uid="{18967A71-7410-4F42-8B32-5C4346545D47}" name="Fecha fin" dataDxfId="158"/>
    <tableColumn id="21" xr3:uid="{6210E6A4-9935-4626-9562-698C1FCF3EAC}" name="Estatus Tarea" dataDxfId="157"/>
    <tableColumn id="3" xr3:uid="{B9ACA9CF-D60A-46E7-984E-E60F58B85EAA}" name="TAREAS" dataDxfId="156"/>
    <tableColumn id="17" xr3:uid="{B6B44636-591C-4C16-89C6-29ED01214027}" name="DESCRIPCION " dataDxfId="155"/>
    <tableColumn id="18" xr3:uid="{CAE18C18-B22F-46FB-AC0A-BD7DD896C195}" name="Evidencia" dataDxfId="154"/>
    <tableColumn id="19" xr3:uid="{16F7EB8A-1417-4A3B-A0F1-204E8622F734}" name="GUIA" dataDxfId="153"/>
    <tableColumn id="22" xr3:uid="{60ED547F-ED41-4B06-BCB8-06849EE4AF78}" name="Criticidad Operativa" dataDxfId="152">
      <calculatedColumnFormula>+VLOOKUP(tblTareas[[#This Row],[Regla frecuencia]],#REF!,2,0)</calculatedColumnFormula>
    </tableColumn>
    <tableColumn id="23" xr3:uid="{648D2066-EB8B-46EA-9B7D-2661907F8254}" name="Puede diferirse" dataDxfId="151"/>
    <tableColumn id="24" xr3:uid="{18A580A5-8B7D-477E-9CEA-0B1970087839}" name="Tipo de Responsable" dataDxfId="150"/>
    <tableColumn id="25" xr3:uid="{85B386AB-2788-49FA-A20F-05471C19E6D1}" name="Criterio_Traslado" dataDxfId="149"/>
    <tableColumn id="27" xr3:uid="{E407F4E6-7631-4BC3-B790-D1DA8AA66E43}" name="Nivel de Automatización" dataDxfId="148"/>
    <tableColumn id="28" xr3:uid="{AAB53486-9CDF-4665-9B15-414E7DC35F67}" name="¿Genera Valor al Cliente?" dataDxfId="147"/>
    <tableColumn id="26" xr3:uid="{3289DD5C-D5F2-4636-8292-76220AE6A841}" name="Tipo_Carga" dataDxfId="146"/>
    <tableColumn id="29" xr3:uid="{38D078AE-A325-4B93-A63A-3B372FF2B2AF}" name="Hora_sugerida" dataDxfId="1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FF597FD-6F4B-4E8E-A5D5-75B93235D751}" name="tblControlOperativoPersonal" displayName="tblControlOperativoPersonal" ref="A1:AE1434" totalsRowShown="0">
  <autoFilter ref="A1:AE1434" xr:uid="{CFF597FD-6F4B-4E8E-A5D5-75B93235D751}"/>
  <tableColumns count="31">
    <tableColumn id="1" xr3:uid="{2EE8FCF4-CB41-48D6-B418-89074FD723D4}" name="Puesto" dataDxfId="144"/>
    <tableColumn id="2" xr3:uid="{5DE60F1D-160C-4C3A-80FD-8FC37A8A7E02}" name="Colaborador" dataDxfId="143"/>
    <tableColumn id="3" xr3:uid="{D58B371F-AFAB-4424-8954-069A2F9267E5}" name="Salario x hr"/>
    <tableColumn id="4" xr3:uid="{6F1A0A55-41C9-426B-8F7C-3E896F91DBC4}" name="Salario Base"/>
    <tableColumn id="5" xr3:uid="{714976BA-54AE-41EF-8106-402D014103DF}" name="Salario Neto"/>
    <tableColumn id="6" xr3:uid="{6E9903E5-C54A-4EE1-AD33-0A4CBBDB62B9}" name="$ horas extras"/>
    <tableColumn id="7" xr3:uid="{E3BD3D91-29EE-41DD-A8B9-7B484D710FD8}" name="Bono Mcia"/>
    <tableColumn id="8" xr3:uid="{085A0CD3-A811-4039-B230-D65753BF847A}" name="Bono Tarea"/>
    <tableColumn id="9" xr3:uid="{0E263754-2511-46D2-B6E3-356FA4695B2B}" name="Concepto" dataDxfId="142"/>
    <tableColumn id="10" xr3:uid="{A540B1FD-1D10-4E32-A501-C470551BAD5A}" name="Año"/>
    <tableColumn id="11" xr3:uid="{BA572D73-6001-402F-8CE7-A70D7E628EAC}" name="Sem"/>
    <tableColumn id="12" xr3:uid="{CE29CF3A-EE01-4990-8D11-8B92D18CD5FB}" name="Mes"/>
    <tableColumn id="13" xr3:uid="{7288070E-27D5-489F-8949-11E11F7BCCBB}" name="Horas trab."/>
    <tableColumn id="14" xr3:uid="{86B69EA7-556F-417E-AEBF-C07CC4976FC1}" name="Hrs Extra "/>
    <tableColumn id="15" xr3:uid="{F9EB522D-20A7-4226-8814-E1DC6A99A02B}" name=" Dias Festivo"/>
    <tableColumn id="16" xr3:uid="{A0EDE61E-A26A-402D-B2F7-FCF324949BD3}" name="Bono Meta"/>
    <tableColumn id="17" xr3:uid="{2566CC3C-AEFA-4310-846C-D343354B9457}" name="$ Dia Festivo"/>
    <tableColumn id="18" xr3:uid="{CD39BD62-7215-4CCB-A524-4527DC534BC8}" name="BONOS EXTRAs"/>
    <tableColumn id="19" xr3:uid="{00F0A35E-2CE7-48C5-9C3A-FBC41A7A1FDD}" name="Gasto"/>
    <tableColumn id="20" xr3:uid="{CDE9D606-F293-42C7-A161-7F0188646D32}" name="Retenciones"/>
    <tableColumn id="21" xr3:uid="{C8716507-30CA-4B02-87B9-B2BFBD97A8C5}" name="Ret INFONAVIT"/>
    <tableColumn id="22" xr3:uid="{A88A528F-F402-41A7-93F3-95003465503E}" name="Turno"/>
    <tableColumn id="23" xr3:uid="{53ADA289-11A2-43EE-8BA7-A9453579D3CE}" name="Comentarios" dataDxfId="141"/>
    <tableColumn id="24" xr3:uid="{04E40A53-30CB-48F8-9B6E-73BC4C380F13}" name="% Carga"/>
    <tableColumn id="25" xr3:uid="{A6E1AC23-8460-4883-B8B5-2CC057B6A2FD}" name="Lun %"/>
    <tableColumn id="26" xr3:uid="{39274841-3A72-4947-A60D-C155612CE78C}" name="Mar %"/>
    <tableColumn id="27" xr3:uid="{81E130D5-1AD0-415D-BD67-C0F3FAFA8E34}" name="Mié %"/>
    <tableColumn id="28" xr3:uid="{06E948B8-9DB8-4614-9D8B-A122F8E6AFBC}" name="Jue %"/>
    <tableColumn id="29" xr3:uid="{20B7C2AB-636F-492E-8986-146558464E30}" name="Vie %"/>
    <tableColumn id="30" xr3:uid="{87F1C9E1-2859-4312-9A26-D65F52D55E25}" name="Sáb %"/>
    <tableColumn id="31" xr3:uid="{B54599BC-6F8C-40CC-8EB0-538D25EE2076}" name="Dom %"/>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BB26D2-7D18-4C8A-91BA-6E9E292B4D91}" name="tblKardexImportado" displayName="tblKardexImportado" ref="A1:AP65" totalsRowShown="0">
  <autoFilter ref="A1:AP65" xr:uid="{91BB26D2-7D18-4C8A-91BA-6E9E292B4D91}"/>
  <tableColumns count="42">
    <tableColumn id="1" xr3:uid="{64622362-E650-4252-AABD-A4DDE732506E}" name="ID" dataDxfId="140"/>
    <tableColumn id="2" xr3:uid="{75FBC7C9-8914-430B-AE02-B2DA87D7DAC9}" name="Nombre Empleado2" dataDxfId="139"/>
    <tableColumn id="3" xr3:uid="{0A13075B-81E8-4FA5-8C0B-B544B7A1C44D}" name="Salario x hr"/>
    <tableColumn id="4" xr3:uid="{4FEE12A9-688A-4C59-876D-6F059FF7D381}" name="Salario x dia"/>
    <tableColumn id="5" xr3:uid="{5911EC6E-82AD-46CE-AD00-C4B6864633A2}" name="Salario x Sem"/>
    <tableColumn id="6" xr3:uid="{1E571EFC-8A51-40A1-B57D-AAA4AB4F97C5}" name="Pago Efvo"/>
    <tableColumn id="7" xr3:uid="{BD261EE9-23E1-45B5-A12F-01CD4ABA7B04}" name="Bono Mcia"/>
    <tableColumn id="8" xr3:uid="{DBE3E5AD-02A2-46D9-B00A-01DCC3B0A7C3}" name="Bono Meta"/>
    <tableColumn id="9" xr3:uid="{0CD0CABF-C87F-48F6-8B2B-21798AD78E7A}" name="Bono tareas"/>
    <tableColumn id="10" xr3:uid="{824DF4FE-E297-4DEC-BBE6-BD8E842AC103}" name="Deducciones  ISR /imss"/>
    <tableColumn id="11" xr3:uid="{5EC26405-DE16-46FB-993A-4764D7ED61AA}" name="Ret Infonavit"/>
    <tableColumn id="12" xr3:uid="{A58FB029-C9D9-42B2-90C5-4B875672932C}" name="Condiciones" dataDxfId="138"/>
    <tableColumn id="13" xr3:uid="{F15D4670-7C86-4DC3-AC10-1C6559804559}" name="Fecha de Ingreso" dataDxfId="137"/>
    <tableColumn id="14" xr3:uid="{4590549A-13FC-4559-AF2F-A83F69A340A5}" name="Puesto de Trabajo" dataDxfId="136"/>
    <tableColumn id="15" xr3:uid="{9323D7A9-02DA-4931-8B32-520EE7805644}" name="Fecha de Cumpleaños" dataDxfId="135"/>
    <tableColumn id="16" xr3:uid="{4FC3ADE0-7670-4AEC-9792-59AFEEB9E8F3}" name="Estatus " dataDxfId="134"/>
    <tableColumn id="17" xr3:uid="{BE61A509-3502-4693-8EB7-AA96EB7CDD40}" name="Bono Comida"/>
    <tableColumn id="18" xr3:uid="{03B3FE36-56E9-4732-9D79-C713F61C0AE9}" name="usuarioVtasS&amp;C"/>
    <tableColumn id="19" xr3:uid="{96CD32BC-2FAE-436D-83B9-D76561EE50D6}" name="NombreCorto(sinEspacios)" dataDxfId="133"/>
    <tableColumn id="20" xr3:uid="{63F59B92-F23B-4DA0-9D25-B411EF6522F3}" name="Hrs Tareas"/>
    <tableColumn id="21" xr3:uid="{D7A90753-548C-4EB8-B3BC-249721DEF1A2}" name="Hrs SaC"/>
    <tableColumn id="22" xr3:uid="{333A1BB4-8883-4D3A-8AB8-6358396317FF}" name="Hrs Trabajadas"/>
    <tableColumn id="23" xr3:uid="{7A3F8615-1149-4A13-B94B-7C3B40A8965F}" name="Imagen"/>
    <tableColumn id="24" xr3:uid="{91A3DA73-4A77-4588-8017-C98C9254D0E0}" name="Contrato Prueba"/>
    <tableColumn id="25" xr3:uid="{B6ABD321-D1DA-4C67-B988-E28618C6CEBF}" name="Cntrto Tiempo Ind"/>
    <tableColumn id="26" xr3:uid="{EB0A1126-CC24-4D41-AED6-A4DF1A6000B5}" name="Reglamento"/>
    <tableColumn id="27" xr3:uid="{3EA7010C-D491-4897-B8B9-B9227DC38DCC}" name="Aviso de confidencialidad"/>
    <tableColumn id="28" xr3:uid="{E268D753-B2C7-4512-9DF4-B2B1BA426760}" name="Acta de nacimiento"/>
    <tableColumn id="29" xr3:uid="{F9E2A587-0D09-40B6-8A14-44582DE74316}" name="INE"/>
    <tableColumn id="30" xr3:uid="{60158F6A-2EA3-4E4A-BB0E-B945C3E45B0E}" name="NSS"/>
    <tableColumn id="31" xr3:uid="{7E817B52-77FF-4269-ADBD-5890EB316110}" name="CURP"/>
    <tableColumn id="32" xr3:uid="{C8748DBF-D4B3-4141-8E33-BB57CF8455C9}" name="Constancia de Situación Actual "/>
    <tableColumn id="33" xr3:uid="{A0946C35-82A3-4919-BD26-49189F9A9374}" name="Comprobante domicilio"/>
    <tableColumn id="34" xr3:uid="{DF972601-E77D-4C68-8972-75C68C6BB172}" name="Celular "/>
    <tableColumn id="35" xr3:uid="{7E1F4EE5-A6F1-4E57-9AC7-B8F6C5361F3B}" name="Correo" dataDxfId="132"/>
    <tableColumn id="36" xr3:uid="{D6E81D40-AAF2-4C1C-A897-879104AC3F7C}" name="Razon Social " dataDxfId="131"/>
    <tableColumn id="37" xr3:uid="{A2C1EFEC-7165-4F8E-BD6D-25C1F5FB3C43}" name="RFC" dataDxfId="130"/>
    <tableColumn id="38" xr3:uid="{62E221B4-8BE2-40C2-AD24-726B2DA130B8}" name="Domicilio Laboral " dataDxfId="129"/>
    <tableColumn id="39" xr3:uid="{3509C06C-5092-4F61-BE98-99D237A81E76}" name="Tipo de Contrato"/>
    <tableColumn id="40" xr3:uid="{03C86CC8-0E62-4A37-8D03-C927AD14BCCE}" name="Duracion Contrato" dataDxfId="128"/>
    <tableColumn id="41" xr3:uid="{3A2B0D37-1CD9-4D07-A60B-DA0EFF5FF21B}" name="Depto" dataDxfId="127"/>
    <tableColumn id="42" xr3:uid="{795A5623-1032-4AB7-AF65-EEC3AF3C92C9}" name="Turno" dataDxfId="126"/>
  </tableColumns>
  <tableStyleInfo name="TableStyleMedium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8CBB2E4-4056-4F6C-A47A-CC1F2E7E3685}" name="tblLOG_EjecucionesSGOL" displayName="tblLOG_EjecucionesSGOL" ref="A4:S37" totalsRowShown="0" headerRowDxfId="125">
  <autoFilter ref="A4:S37" xr:uid="{E8CBB2E4-4056-4F6C-A47A-CC1F2E7E3685}"/>
  <tableColumns count="19">
    <tableColumn id="1" xr3:uid="{2DC267A0-FCDC-450A-8A89-B165286E9141}" name="Fecha_Hora" dataDxfId="124"/>
    <tableColumn id="2" xr3:uid="{589CA065-B143-425E-81A2-A25BA6261112}" name="Usuario"/>
    <tableColumn id="3" xr3:uid="{7463CA1E-68B8-4D4B-BA3F-8A56FB1D2051}" name="Version_SGOL"/>
    <tableColumn id="4" xr3:uid="{BE4E14D3-F3A9-4C1C-B6F3-5856CB4DE770}" name="Sprint"/>
    <tableColumn id="5" xr3:uid="{5F9D4060-D1B6-443C-BF9C-A1EA5F0828F6}" name="Proceso"/>
    <tableColumn id="6" xr3:uid="{EDD2D002-A88B-4261-8E50-1539BEBC42CB}" name="Filas_OUT_AsignacionFinal"/>
    <tableColumn id="7" xr3:uid="{BCB80C31-2A8D-4CDA-8246-7414FF7842F7}" name="Filas_OUT_NoAsignadas"/>
    <tableColumn id="8" xr3:uid="{9C10002C-7001-4241-BC2A-078F334AAEA4}" name="Filas_RPT_Semanal"/>
    <tableColumn id="9" xr3:uid="{9F3176FF-5700-4034-B04B-B854FC55E081}" name="Estado"/>
    <tableColumn id="10" xr3:uid="{18368E55-18E7-46CE-ACC9-985E3D5E163B}" name="Observaciones"/>
    <tableColumn id="11" xr3:uid="{2659DC0C-7D88-4DFA-B501-38F1048BE214}" name="Tipo_Registro"/>
    <tableColumn id="12" xr3:uid="{42EDE459-7EE8-4B48-866C-F674136FE92C}" name="Tipo_Excepcion"/>
    <tableColumn id="13" xr3:uid="{FDF1DCC1-5216-45EE-8316-CA3737390C5D}" name="Estado_Anterior"/>
    <tableColumn id="14" xr3:uid="{2A135C8D-7594-48D5-A4E0-B242E47A4FB3}" name="Estado_Nuevo"/>
    <tableColumn id="15" xr3:uid="{63A6F4C2-101A-442E-AD95-ECFCC72BC0F6}" name="Motivo"/>
    <tableColumn id="16" xr3:uid="{05F73689-B99B-4DD1-9A2B-CD12B135A701}" name="Autorizado_Por"/>
    <tableColumn id="17" xr3:uid="{2B32A996-ECB6-4B38-9021-ABA4AE65737D}" name="Resultado"/>
    <tableColumn id="18" xr3:uid="{7E788BAC-B36D-44AE-88CB-A81D0BC74ADA}" name="Numero_Error"/>
    <tableColumn id="19" xr3:uid="{F3E330EC-F8A9-4EFB-8DCA-3AD1CB4DC6F5}" name="Descripcion_Err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EFF6712-1000-432A-8492-56051927D71F}" name="PQ_TareasCanonicas" displayName="PQ_TareasCanonicas" ref="A1:D191" tableType="queryTable" totalsRowShown="0">
  <autoFilter ref="A1:D191" xr:uid="{0EFF6712-1000-432A-8492-56051927D71F}"/>
  <tableColumns count="4">
    <tableColumn id="1" xr3:uid="{FAC9CEF8-D0E9-4752-AA2E-4998F0FCB066}" uniqueName="1" name="ID" queryTableFieldId="1" dataDxfId="123"/>
    <tableColumn id="2" xr3:uid="{84E8E2F9-DD2D-4C8C-ABCE-68509B37DF0A}" uniqueName="2" name="TAREAS" queryTableFieldId="2" dataDxfId="122"/>
    <tableColumn id="3" xr3:uid="{3F5F97FB-A40A-46DE-898E-017C0D0D80AF}" uniqueName="3" name="Tipo_Carga" queryTableFieldId="3" dataDxfId="121"/>
    <tableColumn id="4" xr3:uid="{CB523C09-39C4-4FEB-B04C-588F19FBFB8D}" uniqueName="4" name="Hora_sugerida" queryTableFieldId="4" dataDxfId="12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DE2B394B-76A1-4994-AC34-010FE42140AB}" name="tblCAT_UsuariosSGOL" displayName="tblCAT_UsuariosSGOL" ref="A4:I11" totalsRowShown="0">
  <autoFilter ref="A4:I11" xr:uid="{DE2B394B-76A1-4994-AC34-010FE42140AB}"/>
  <tableColumns count="9">
    <tableColumn id="1" xr3:uid="{8CEC8256-D5BE-433F-9655-EAC294A911C8}" name="ID_UsuarioSGOL"/>
    <tableColumn id="2" xr3:uid="{5D55C3AD-074B-4AC4-82E3-282E21D0D8CE}" name="Usuario_Windows"/>
    <tableColumn id="3" xr3:uid="{FA36A327-81BE-4A91-A206-C18614E2D31C}" name="Usuario_Excel"/>
    <tableColumn id="4" xr3:uid="{99A07269-9124-41E4-95D7-0D2F9A08B6B7}" name="Colaborador"/>
    <tableColumn id="5" xr3:uid="{DECC6AC1-B82A-49CA-AA1E-9B7D6CD073FD}" name="Rol_SGOL"/>
    <tableColumn id="6" xr3:uid="{E543EFAA-70DA-4180-BA43-C72BE8386A2B}" name="Sucursal"/>
    <tableColumn id="7" xr3:uid="{B8725063-C715-4928-BE6B-9378BEA53883}" name="Activo"/>
    <tableColumn id="8" xr3:uid="{37E4FC62-BDED-46CC-A9CA-E13184EAB58F}" name="Fecha_Alta"/>
    <tableColumn id="9" xr3:uid="{44F32ECC-F46D-43EF-9539-BED99153110C}" name="Observaciones"/>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709E2944-0022-451E-9FC6-09400814FA98}" name="tblCAT_PermisosRolSGOL" displayName="tblCAT_PermisosRolSGOL" ref="K4:R17" totalsRowShown="0">
  <autoFilter ref="K4:R17" xr:uid="{709E2944-0022-451E-9FC6-09400814FA98}"/>
  <tableColumns count="8">
    <tableColumn id="1" xr3:uid="{66EDEEA9-BFAE-4D88-A290-A703F8ED10FF}" name="Rol_SGOL"/>
    <tableColumn id="2" xr3:uid="{5648F748-C21B-4DA7-8162-5844F98AB08D}" name="Permiso_SGOL"/>
    <tableColumn id="3" xr3:uid="{F84F1B29-557C-40BD-81D6-BA897EC6BF71}" name="Permitido"/>
    <tableColumn id="4" xr3:uid="{3CAF0BC8-4028-4EAF-A037-A61042B17F87}" name="Alcance_Rol_Objetivo"/>
    <tableColumn id="5" xr3:uid="{FF32567C-EA4A-4D0F-84EE-C2EABB9C1B2E}" name="Requiere_Autorizacion"/>
    <tableColumn id="6" xr3:uid="{898D6399-1BF8-4A71-9E96-9A02D26051B7}" name="Rol_Autorizador"/>
    <tableColumn id="7" xr3:uid="{12AFC6B6-2217-4BD7-AED8-98CF2A6F1A04}" name="Activo"/>
    <tableColumn id="8" xr3:uid="{FDC3F19A-9F19-4A14-96A0-9A18DE406C12}" name="Observaciones"/>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F50374A-3E9B-4EDA-82CD-AC690F8E7396}" name="tblS046_Autorizaciones" displayName="tblS046_Autorizaciones" ref="T4:AE5" insertRow="1" totalsRowShown="0">
  <autoFilter ref="T4:AE5" xr:uid="{AF50374A-3E9B-4EDA-82CD-AC690F8E7396}"/>
  <tableColumns count="12">
    <tableColumn id="1" xr3:uid="{0D6AA9EA-3218-4CFD-9523-3999337B34C5}" name="ID_Autorizacion"/>
    <tableColumn id="2" xr3:uid="{B129CF11-D865-4031-904F-F5DF9B9EC088}" name="Fecha_Hora"/>
    <tableColumn id="3" xr3:uid="{5D81A55C-A223-45E5-95A7-1C2ACCB6DE81}" name="Usuario_Windows"/>
    <tableColumn id="4" xr3:uid="{39C11838-EABA-46FA-9F38-E01353525A64}" name="Usuario_Excel"/>
    <tableColumn id="5" xr3:uid="{E29536BC-9642-4729-B46D-9DC41E8B46C4}" name="Rol_Autorizador"/>
    <tableColumn id="6" xr3:uid="{921ADE69-E9BF-4A50-8093-7D323C7A42FB}" name="Tipo_Autorizacion"/>
    <tableColumn id="7" xr3:uid="{23A79F40-4EA3-46A4-A18D-688724DDD22E}" name="ID_PlanPublicado"/>
    <tableColumn id="8" xr3:uid="{F3AA4088-FEBE-4B56-AC03-98BFA3AC7D65}" name="Rol_Objetivo"/>
    <tableColumn id="9" xr3:uid="{CC23C827-CFE2-4DDB-936F-56E1FF538A6D}" name="Motivo"/>
    <tableColumn id="10" xr3:uid="{B12C6E04-C497-4519-8032-BC13E5E38892}" name="Estado_Autorizacion"/>
    <tableColumn id="11" xr3:uid="{82D664ED-1C79-46CE-B2FB-8BF49F7D2812}" name="Resultado"/>
    <tableColumn id="12" xr3:uid="{A1D87639-B443-4340-A2EA-03860E15505E}" name="Observaciones"/>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5549EA97-8AC0-4DA5-8A0C-F792941FB464}" name="tblS046_AuditoriaEjecutiva" displayName="tblS046_AuditoriaEjecutiva" ref="B34:J39" totalsRowShown="0" headerRowDxfId="119" dataDxfId="118">
  <autoFilter ref="B34:J39" xr:uid="{5549EA97-8AC0-4DA5-8A0C-F792941FB464}"/>
  <tableColumns count="9">
    <tableColumn id="1" xr3:uid="{7A8709F0-B4E4-4090-8A78-A37EEAF91CD9}" name="Fecha y hora" dataDxfId="117"/>
    <tableColumn id="2" xr3:uid="{D5BD4CD7-EB7B-4880-AEB9-4C6349F95BDF}" name="Usuario" dataDxfId="116"/>
    <tableColumn id="3" xr3:uid="{5F5D60A5-CAE4-42D8-9117-034AF434870E}" name="Proceso" dataDxfId="115"/>
    <tableColumn id="4" xr3:uid="{10C34B17-627C-4D13-A636-EBA1AAA14990}" name="Tipo registro" dataDxfId="114"/>
    <tableColumn id="5" xr3:uid="{665862AB-52BE-4FF8-B44B-F890386610D7}" name="Estado" dataDxfId="113"/>
    <tableColumn id="6" xr3:uid="{278D44D4-C3E4-422A-BB97-2ACE9A632739}" name="Estado anterior" dataDxfId="112"/>
    <tableColumn id="7" xr3:uid="{8B5268A5-F6D1-4427-8BBA-834FFEFAA1C1}" name="Estado nuevo" dataDxfId="111"/>
    <tableColumn id="8" xr3:uid="{B231C61F-A4A6-4244-BAB5-C2F555F661CD}" name="Resultado" dataDxfId="110"/>
    <tableColumn id="9" xr3:uid="{A4190F5F-36E8-4688-A17C-348768409C01}" name="Motivo / observaciones" dataDxfId="10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C5C50CC-6CF6-48BB-96F6-392B3CC5646C}" name="tblAUD_S046_Cierre" displayName="tblAUD_S046_Cierre" ref="A4:I21" totalsRowShown="0" headerRowDxfId="108" dataDxfId="107">
  <autoFilter ref="A4:I21" xr:uid="{9C5C50CC-6CF6-48BB-96F6-392B3CC5646C}"/>
  <tableColumns count="9">
    <tableColumn id="1" xr3:uid="{91A5BBAC-52F6-45B7-B663-ACD795AC30DD}" name="ID" dataDxfId="106"/>
    <tableColumn id="2" xr3:uid="{451A3692-6700-4904-B98A-2BA4B399326F}" name="Área" dataDxfId="105"/>
    <tableColumn id="3" xr3:uid="{A51FDE40-BF03-429D-AF49-AE7B9F18EDCC}" name="Prueba" dataDxfId="104"/>
    <tableColumn id="4" xr3:uid="{DA83ADD3-DCDC-4920-8EA7-6314EEF2547F}" name="Esperado" dataDxfId="103"/>
    <tableColumn id="5" xr3:uid="{9A8D265C-CFE9-4413-BEAC-53674D249059}" name="Actual" dataDxfId="102"/>
    <tableColumn id="6" xr3:uid="{5AC9E6B3-FE69-42EE-85D0-6DAF91B28BA0}" name="Estado" dataDxfId="101"/>
    <tableColumn id="7" xr3:uid="{FE3566F8-2B43-4FEB-B134-42EB0CBA86FF}" name="Criticidad" dataDxfId="100"/>
    <tableColumn id="8" xr3:uid="{11F2166F-A671-4E82-8A8E-D9A90E346035}" name="Rollback" dataDxfId="99"/>
    <tableColumn id="9" xr3:uid="{19957A69-AAC8-450A-AF13-E942E84344DD}" name="Observaciones" dataDxfId="9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22D552F6-591C-4049-891A-6B2FD970F946}" name="tblS047_GatesGraduacion" displayName="tblS047_GatesGraduacion" ref="A4:K16" totalsRowShown="0">
  <autoFilter ref="A4:K16" xr:uid="{22D552F6-591C-4049-891A-6B2FD970F946}"/>
  <tableColumns count="11">
    <tableColumn id="1" xr3:uid="{B6441FED-A2C8-47C9-8F00-2DC7C7763C37}" name="ID_Gate"/>
    <tableColumn id="2" xr3:uid="{A53E51B0-0B9D-4BB2-9B96-715E5BEAE333}" name="Frente"/>
    <tableColumn id="3" xr3:uid="{37CCB5AE-E9EA-4AF0-9738-6A316E3BCA0C}" name="Criterio"/>
    <tableColumn id="4" xr3:uid="{1B96839B-3950-459E-8C73-AEAFD7BAABE6}" name="Estado_Automatico"/>
    <tableColumn id="5" xr3:uid="{823F4BA8-D787-4966-A06D-DB848AAE4B37}" name="Estado_Manual"/>
    <tableColumn id="6" xr3:uid="{35F0FD7B-B71D-4BFB-9C96-2F8A300576E9}" name="Resultado"/>
    <tableColumn id="7" xr3:uid="{7FE5A4DA-262D-4D57-BABD-5D88678E8C8E}" name="Bloquea_Cierre"/>
    <tableColumn id="8" xr3:uid="{B21CA2FA-29AD-4A76-968A-179F70989685}" name="Evidencia"/>
    <tableColumn id="9" xr3:uid="{6CA23236-C3E7-45D6-8171-91143406E798}" name="Responsable"/>
    <tableColumn id="10" xr3:uid="{587B9242-523C-4879-A953-E4CA09CCF2F4}" name="Fecha_Actualizacion"/>
    <tableColumn id="11" xr3:uid="{3DA0C752-873D-4BD7-8AA3-92E448CBF5A3}" name="Observaciones"/>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E4DB6311-754D-4DE7-A489-B4CBE75A2B05}" name="tblS047_CapacitacionPiloto" displayName="tblS047_CapacitacionPiloto" ref="A19:L26" totalsRowShown="0">
  <autoFilter ref="A19:L26" xr:uid="{E4DB6311-754D-4DE7-A489-B4CBE75A2B05}"/>
  <tableColumns count="12">
    <tableColumn id="1" xr3:uid="{B1ACD7ED-9D49-4DAE-A37B-23059ED8A0D6}" name="ID_Piloto"/>
    <tableColumn id="2" xr3:uid="{1FBBE1AC-2F55-47A6-B649-03FFCACD5BA7}" name="Colaborador"/>
    <tableColumn id="3" xr3:uid="{95E8FDEF-EDB9-41BD-8FFD-DFE6D043E5CE}" name="Rol_SGOL"/>
    <tableColumn id="4" xr3:uid="{70350F3B-7AB8-488E-9626-EA32AA128380}" name="Apertura_y_Acceso"/>
    <tableColumn id="5" xr3:uid="{E3FD76AF-D9B6-4991-B0D1-DED20DED0C64}" name="Gestion_Tareas"/>
    <tableColumn id="6" xr3:uid="{B4E910FB-119A-4BCD-84C3-D4499FBBD67C}" name="Evidencia"/>
    <tableColumn id="7" xr3:uid="{E13B28BA-39BC-45C0-9DDE-982D516C8B82}" name="Validacion_segun_Rol"/>
    <tableColumn id="8" xr3:uid="{25F8A546-2AD4-4541-B11C-580C19C6BB68}" name="Soporte_y_Rollback"/>
    <tableColumn id="9" xr3:uid="{3FCB0EAB-54D9-4C04-88CC-D9598DE6F7CA}" name="Estado"/>
    <tableColumn id="10" xr3:uid="{14D5604B-CD0C-4715-961D-2A30FE711D3B}" name="Fecha"/>
    <tableColumn id="11" xr3:uid="{3267FEC5-E692-44AC-A3D9-CB9616C0336A}" name="Capacitador"/>
    <tableColumn id="12" xr3:uid="{026A90E1-F5ED-44C1-A53A-8EE050D784BB}" name="Evidencia_Capacitacion"/>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A9E5682A-8A54-43EE-A0D6-7DB7BE4717AD}" name="tblS047_DistribucionPiloto" displayName="tblS047_DistribucionPiloto" ref="N4:U10" totalsRowShown="0">
  <autoFilter ref="N4:U10" xr:uid="{A9E5682A-8A54-43EE-A0D6-7DB7BE4717AD}"/>
  <tableColumns count="8">
    <tableColumn id="1" xr3:uid="{17D45180-C25A-4905-A9BE-048FF072D0C6}" name="ID_Control"/>
    <tableColumn id="2" xr3:uid="{22F7E816-C17E-452B-B275-A5AE72C11087}" name="Frente"/>
    <tableColumn id="3" xr3:uid="{9A3DE220-DC41-4A62-A9B3-3783CCD96325}" name="Requisito"/>
    <tableColumn id="4" xr3:uid="{CCF522A2-B343-456B-859E-91034A31D69E}" name="Estado"/>
    <tableColumn id="5" xr3:uid="{97CBC09E-6220-4429-B7A4-49499E341318}" name="Responsable"/>
    <tableColumn id="6" xr3:uid="{13E32F60-2A8D-42E5-94E9-990DFE1FCEEF}" name="Evidencia"/>
    <tableColumn id="7" xr3:uid="{71384006-CA7E-4CE2-968F-4E7729CA6A9C}" name="Fecha"/>
    <tableColumn id="8" xr3:uid="{2697CA2D-5057-4D47-9C82-EA6F3CAEF032}" name="Observaciones"/>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CA8D66BA-D6F8-4E48-B333-2BCE31C0130B}" name="tblS047_GuiaPorRol" displayName="tblS047_GuiaPorRol" ref="N14:S18" totalsRowShown="0">
  <autoFilter ref="N14:S18" xr:uid="{CA8D66BA-D6F8-4E48-B333-2BCE31C0130B}"/>
  <tableColumns count="6">
    <tableColumn id="1" xr3:uid="{551DA85D-C50C-4338-9311-DCA8E5F6BBFF}" name="Rol_SGOL"/>
    <tableColumn id="2" xr3:uid="{4885285D-AB62-41ED-B376-97104E9D71D3}" name="Apertura"/>
    <tableColumn id="3" xr3:uid="{F6550C51-2581-4818-B0BB-290AFE4E3BD8}" name="Operacion"/>
    <tableColumn id="4" xr3:uid="{33B2C4FD-AE60-4F3D-84F0-16A77F8446D1}" name="Validacion"/>
    <tableColumn id="5" xr3:uid="{AE0C5C7C-4091-41BC-A55E-874899F32345}" name="Restricciones"/>
    <tableColumn id="6" xr3:uid="{85E3C0E4-A3B2-4941-BFCD-DC3EAF1B84AE}" name="Soporte"/>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A44BAA1-F301-42F3-91A4-F9983D09AF97}" name="tblS047_SoportePiloto" displayName="tblS047_SoportePiloto" ref="N22:S26" totalsRowShown="0">
  <autoFilter ref="N22:S26" xr:uid="{1A44BAA1-F301-42F3-91A4-F9983D09AF97}"/>
  <tableColumns count="6">
    <tableColumn id="1" xr3:uid="{02F8A2DF-1310-4029-9619-AD2518CC0855}" name="Severidad"/>
    <tableColumn id="2" xr3:uid="{161BF71E-3F5D-4BD5-A283-DFB638FC0119}" name="Definicion"/>
    <tableColumn id="3" xr3:uid="{D5BB9933-C1BC-48DF-9B9D-92056A78BF14}" name="Tiempo_Objetivo"/>
    <tableColumn id="4" xr3:uid="{7BC6BEC6-FDD0-44CF-A7A9-AAF8EFA3C7C2}" name="Responsable"/>
    <tableColumn id="5" xr3:uid="{05FD4840-5C79-4278-9897-0541A22D57B1}" name="Accion_Inicial"/>
    <tableColumn id="6" xr3:uid="{A7D129CE-FFDB-4EFA-9D31-885A85AB8A8F}" name="Criterio"/>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7D5EFA63-8E14-4AD5-9333-C4ED3CB6029B}" name="tblS047_FuentesPiloto" displayName="tblS047_FuentesPiloto" ref="N30:V31" totalsRowShown="0">
  <autoFilter ref="N30:V31" xr:uid="{7D5EFA63-8E14-4AD5-9333-C4ED3CB6029B}"/>
  <tableColumns count="9">
    <tableColumn id="1" xr3:uid="{AAA83FED-4891-4BBD-AD48-1A85569C3EDB}" name="ID_Fuente"/>
    <tableColumn id="2" xr3:uid="{96A393D2-A817-43C2-96A9-669C32261B2D}" name="Parametro_CFG"/>
    <tableColumn id="3" xr3:uid="{C3910019-0A1D-44B0-A43A-A633812D5DAD}" name="Ruta_Configurada"/>
    <tableColumn id="4" xr3:uid="{C9F39F9A-81BE-498A-8A05-0ACC5F3F320D}" name="Estado_Validacion"/>
    <tableColumn id="5" xr3:uid="{7913A648-EB9D-4CAC-AA67-29A8E0FB569F}" name="Equipo_Validado"/>
    <tableColumn id="6" xr3:uid="{E98739E9-5BD3-41AA-87A3-51D2E209C4F4}" name="Usuario_Validacion"/>
    <tableColumn id="7" xr3:uid="{D34E704A-E82F-438D-B351-D9B8D3CA6F85}" name="Fecha_Validacion" dataDxfId="97"/>
    <tableColumn id="8" xr3:uid="{01106D4D-A7C9-4638-96C0-9149F6F49E6E}" name="Evidencia"/>
    <tableColumn id="9" xr3:uid="{3E15DD8F-0265-4740-9147-01AF6ACC8C35}" name="Observaciones"/>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A56F682F-8A8F-4593-895A-8EDA066070BB}" name="tblS048_BKP_Canonica" displayName="tblS048_BKP_Canonica" ref="A4:AR190" totalsRowShown="0">
  <autoFilter ref="A4:AR190" xr:uid="{A56F682F-8A8F-4593-895A-8EDA066070BB}"/>
  <tableColumns count="44">
    <tableColumn id="1" xr3:uid="{8269272A-B5B4-4C6A-A2EA-450EFAF29A26}" name="ID"/>
    <tableColumn id="2" xr3:uid="{A5B8271D-9D2C-49AE-A1B2-B3CD304B4C6C}" name="Supervisa"/>
    <tableColumn id="3" xr3:uid="{30C0031E-CF13-4E87-86C9-E41EDDD5CD31}" name="Puesto"/>
    <tableColumn id="4" xr3:uid="{288A31A1-7193-40E8-80BB-E4BE34858FFA}" name="Categoría"/>
    <tableColumn id="5" xr3:uid="{436AA20C-3D71-4220-AC82-438C8B9581CE}" name="Impacto Comercial"/>
    <tableColumn id="6" xr3:uid="{2C855FAB-CC81-45A5-9745-7E8F988E3E82}" name="Estado"/>
    <tableColumn id="7" xr3:uid="{073BDB28-581C-47CF-AD52-F22D31AE72B3}" name="Duración Estándar (min)"/>
    <tableColumn id="8" xr3:uid="{28FE17B9-3B11-49EE-8EE9-A4E78554C8A0}" name="Tipo frecuencia"/>
    <tableColumn id="9" xr3:uid="{C7E478B9-7EC1-4CB2-A620-5EAE1AAA7B4D}" name="Regla frecuencia"/>
    <tableColumn id="10" xr3:uid="{674B1B08-79B1-4592-9266-295F5C15D636}" name="Frec Diaria"/>
    <tableColumn id="11" xr3:uid="{503D7EBE-CF83-46A0-B9E8-B7A8300A6769}" name="Turno"/>
    <tableColumn id="12" xr3:uid="{2815947E-007E-4AA4-BC99-D847F3111572}" name="Excluir_Festivos"/>
    <tableColumn id="13" xr3:uid="{6BEEF88C-AF5A-47BA-ADA3-8B35429E69FF}" name="Asignacion"/>
    <tableColumn id="14" xr3:uid="{9DE06F3C-EB10-4950-9E75-973776C0ECEC}" name="Generar_en_reporte"/>
    <tableColumn id="15" xr3:uid="{96203560-9719-4990-80B9-91BFF60E56E4}" name="Fecha inicio"/>
    <tableColumn id="16" xr3:uid="{A5FF1658-EC5C-4520-8FDC-B92956DB64C1}" name="Fecha fin"/>
    <tableColumn id="17" xr3:uid="{77080677-AE4E-4D76-9FD9-67EA64EEDBEA}" name="Estatus Tarea"/>
    <tableColumn id="18" xr3:uid="{10AE50F9-2390-40AB-A38E-6FB65BEAEBDE}" name="TAREAS"/>
    <tableColumn id="19" xr3:uid="{2D5CF339-F0F1-4039-B2A3-03A1F5B4513B}" name="DESCRIPCION"/>
    <tableColumn id="20" xr3:uid="{FA6FADCD-BCC4-4246-A840-EF0BC5DA3A01}" name="Evidencia"/>
    <tableColumn id="21" xr3:uid="{123E6911-BAF5-4287-BE61-6BD6F1C96037}" name="GUIA"/>
    <tableColumn id="22" xr3:uid="{293CA409-8B36-4807-AD5C-CDA42114E01C}" name="Criticidad Operativa"/>
    <tableColumn id="23" xr3:uid="{39E87DC5-781D-4DE2-A5AD-374D546D96CA}" name="Puede diferirse"/>
    <tableColumn id="24" xr3:uid="{71406E4D-3CB8-4479-BC6E-F1A01E1F168C}" name="Tipo de Responsable"/>
    <tableColumn id="25" xr3:uid="{1336DE2F-516A-4B87-B939-668CA1D8066A}" name="Criterio_Traslado"/>
    <tableColumn id="26" xr3:uid="{DB4A4BEA-E58C-462F-ACDF-217B62D14F86}" name="Nivel de Automatización"/>
    <tableColumn id="27" xr3:uid="{47972877-0A60-4131-ACB5-9F047C4F9513}" name="¿Genera Valor al Cliente?"/>
    <tableColumn id="28" xr3:uid="{88D70DE0-7484-4800-9D63-F6DF18B01AC3}" name="Documento Referencia"/>
    <tableColumn id="29" xr3:uid="{71993DE1-2AEF-4F74-9589-AFEA060A2F16}" name="Proceso SGOL"/>
    <tableColumn id="30" xr3:uid="{56F60D6B-9F5D-4DA7-89BA-551F348B0B0A}" name="Requiere Evidencia"/>
    <tableColumn id="31" xr3:uid="{430ACE6B-BFA8-4CF1-B2AC-06B25E9852A3}" name="Tipo Evidencia"/>
    <tableColumn id="32" xr3:uid="{1A8049EC-FF13-4855-90C6-6751BD569135}" name="Riesgo por no hacerla"/>
    <tableColumn id="33" xr3:uid="{B47FBE90-AAF6-49EF-9619-E52D1396E644}" name="KPI Relacionado"/>
    <tableColumn id="34" xr3:uid="{C7C072D0-485F-4244-971B-B3FB46F2FECF}" name="Observaciones SGOL"/>
    <tableColumn id="35" xr3:uid="{1438A48B-3A14-4E8D-AD7E-032660D08EB4}" name="Val_ID"/>
    <tableColumn id="36" xr3:uid="{E0263017-384F-44D0-BA3E-2F5F261E65B8}" name="Val_Duración"/>
    <tableColumn id="37" xr3:uid="{E32C0F54-1B9F-4261-969F-985589651448}" name="Val_Frecuencia"/>
    <tableColumn id="38" xr3:uid="{06AAB8AF-E727-4F17-B72B-B8853C504B21}" name="Val_Responsable"/>
    <tableColumn id="39" xr3:uid="{4454C569-6653-4DE8-974B-D8E1A4C6B4AC}" name="Val_Clasificación"/>
    <tableColumn id="40" xr3:uid="{EA72B70C-447A-409E-9E27-FFE9633DB7C7}" name="Val_Fechas"/>
    <tableColumn id="41" xr3:uid="{BC41E696-5DB9-4A13-92B9-A6133CE3DEAB}" name="Val_Estatus"/>
    <tableColumn id="42" xr3:uid="{BCF147E5-AC4A-4E9A-8633-CEE420DBEAC9}" name="Val_General"/>
    <tableColumn id="43" xr3:uid="{88AABDE2-F781-4199-A181-079E3D18AFF1}" name="Tipo_Carga"/>
    <tableColumn id="44" xr3:uid="{B0E6FDA0-8187-49B1-9EE0-0B0103CE7BD1}" name="Hora_sugerida"/>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3C8519BF-1B87-4802-B198-02A18EE69315}" name="tblS048_BKP_Master" displayName="tblS048_BKP_Master" ref="A4:AC186" totalsRowShown="0">
  <autoFilter ref="A4:AC186" xr:uid="{3C8519BF-1B87-4802-B198-02A18EE69315}"/>
  <tableColumns count="29">
    <tableColumn id="1" xr3:uid="{719B7123-BDAA-4BF2-B901-013AE904E0A8}" name="ID"/>
    <tableColumn id="2" xr3:uid="{D2E0D0D4-E860-4930-8B56-911346857CFE}" name="Supervisa"/>
    <tableColumn id="3" xr3:uid="{77874BF4-2CF9-4701-8C92-20C44AC20AA1}" name="Puesto"/>
    <tableColumn id="4" xr3:uid="{5DA048EC-8E1C-4BB0-BB8C-06A0F0028723}" name="Categoría"/>
    <tableColumn id="5" xr3:uid="{522BF5D6-1D17-44E3-B845-62D43BFF4C1F}" name="Impacto Comercial"/>
    <tableColumn id="6" xr3:uid="{18614830-496C-4721-89F9-91B4389C6306}" name="Estado"/>
    <tableColumn id="7" xr3:uid="{2B3BBCA0-B79A-44A1-BA43-99594E08B618}" name="Duración Estándar (min)"/>
    <tableColumn id="8" xr3:uid="{BBA3DFAB-E763-4D10-AC58-40561315500B}" name="Tipo frecuencia"/>
    <tableColumn id="9" xr3:uid="{F73259FA-3EEA-4AC0-A23B-BB6E446599DA}" name="Regla frecuencia"/>
    <tableColumn id="10" xr3:uid="{F99D0A66-675E-413B-AB3F-FE639CA06A66}" name="Frec Diaria"/>
    <tableColumn id="11" xr3:uid="{71434B13-AD20-4E8C-A135-3A30F6612F6A}" name="Turno"/>
    <tableColumn id="12" xr3:uid="{BA0134F3-F2A9-48F4-982E-912EDCFF538E}" name="Excluir_Festivos"/>
    <tableColumn id="13" xr3:uid="{1EFCB91D-E4A7-42DC-A5CF-3C40D8540660}" name="Asignacion"/>
    <tableColumn id="14" xr3:uid="{2F9F72A6-044D-4CA4-BA38-6FEE172114FE}" name="Generar_en_reporte"/>
    <tableColumn id="15" xr3:uid="{6DEDC169-A3E0-4B16-B6B3-E78A208BB993}" name="Fecha inicio"/>
    <tableColumn id="16" xr3:uid="{DE817CE6-14A6-48D2-B737-0E32DC410A36}" name="Fecha fin"/>
    <tableColumn id="17" xr3:uid="{985CF13C-E9A4-4AD7-BBCD-722855CFD922}" name="Estatus Tarea"/>
    <tableColumn id="18" xr3:uid="{7E7A1841-5DEF-4C8F-BBC1-4D36148CBFB2}" name="TAREAS"/>
    <tableColumn id="19" xr3:uid="{E7F6B990-E799-4BE9-B234-4C5C0A03A836}" name="DESCRIPCION "/>
    <tableColumn id="20" xr3:uid="{18FB0888-6927-4535-AA3C-D4A54F5953CA}" name="Evidencia"/>
    <tableColumn id="21" xr3:uid="{5D63ED93-87C2-4EEA-B385-60A5D6B4B054}" name="GUIA"/>
    <tableColumn id="22" xr3:uid="{CA96B7F8-A243-47A0-9041-26471D5FF3CF}" name="Criticidad Operativa"/>
    <tableColumn id="23" xr3:uid="{20A83CED-E68A-42A3-A275-01A06FC31578}" name="Puede diferirse"/>
    <tableColumn id="24" xr3:uid="{350688BB-23DD-4370-B3BA-C136121A5B5A}" name="Tipo de Responsable"/>
    <tableColumn id="25" xr3:uid="{E5CC2A6F-A37E-437F-A931-39EE2EF14D2E}" name="Criterio_Traslado"/>
    <tableColumn id="26" xr3:uid="{FE2C903A-CD19-4867-8C05-F90F438E9D1A}" name="Nivel de Automatización"/>
    <tableColumn id="27" xr3:uid="{85969488-EF77-42C3-A346-A610951605F7}" name="¿Genera Valor al Cliente?"/>
    <tableColumn id="28" xr3:uid="{BC0CBA2A-7D4A-4582-964E-23F9EFB6F1C2}" name="Tipo_Carga"/>
    <tableColumn id="29" xr3:uid="{1F007E97-92E0-4DB4-B5BC-D4EB4C4BA720}" name="Hora_sugerida"/>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FB0D0B3-E95D-43DB-BCE4-F5D32B04B26F}" name="tblS048_BKP_PQ" displayName="tblS048_BKP_PQ" ref="A4:D186" totalsRowShown="0">
  <autoFilter ref="A4:D186" xr:uid="{2FB0D0B3-E95D-43DB-BCE4-F5D32B04B26F}"/>
  <tableColumns count="4">
    <tableColumn id="1" xr3:uid="{5119E272-8D43-4BF0-B270-B75BF14FC00E}" name="ID"/>
    <tableColumn id="2" xr3:uid="{8946FB8A-5F83-4A76-9EDB-3BC57E0E4CE8}" name="TAREAS"/>
    <tableColumn id="3" xr3:uid="{A3AE7D16-FEFC-4DED-BBC7-2445BA60137C}" name="Tipo_Carga"/>
    <tableColumn id="4" xr3:uid="{66D89FFF-149C-4E1F-BC93-23712B15A7E8}" name="Hora_sugerida"/>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8CF1C9F0-A8E4-4AE2-AA5E-F726D68883F9}" name="tblS048_InventarioCatalogo" displayName="tblS048_InventarioCatalogo" ref="A4:J8" totalsRowShown="0">
  <autoFilter ref="A4:J8" xr:uid="{8CF1C9F0-A8E4-4AE2-AA5E-F726D68883F9}"/>
  <tableColumns count="10">
    <tableColumn id="1" xr3:uid="{A753FF58-055C-480B-9CA8-7514FE928CA1}" name="Fuente"/>
    <tableColumn id="2" xr3:uid="{38C4C168-03F3-4156-B716-E28EAAE24D53}" name="Tabla"/>
    <tableColumn id="3" xr3:uid="{7FD4150B-5FBA-446D-BA95-E6544AF9D295}" name="Hoja"/>
    <tableColumn id="4" xr3:uid="{9EB36C86-5DBF-4F50-A8EE-034A62204FA7}" name="Filas"/>
    <tableColumn id="5" xr3:uid="{E9C7C969-395A-4017-AF8F-A7A4BB67BF3A}" name="Columnas"/>
    <tableColumn id="6" xr3:uid="{4E08ABE9-A2E5-4A10-B1CC-E43CE6A5475F}" name="ID_Duplicados"/>
    <tableColumn id="7" xr3:uid="{11EEC8A1-3BDD-4DE8-9709-ECDB818D1B02}" name="ID_Vacios"/>
    <tableColumn id="8" xr3:uid="{BA9C4201-BC8F-4189-894C-309FAAA68C4A}" name="Nombre_Vacio"/>
    <tableColumn id="9" xr3:uid="{1059C49A-EB09-4618-A4E3-5DFB985EA602}" name="Categorias_Unicas"/>
    <tableColumn id="10" xr3:uid="{05938385-B914-4D92-8493-0BFA6180EAB9}" name="Estado"/>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8BD0858-6D60-4256-89F7-02C1FCACA514}" name="tblS048_MapeoCatalogo" displayName="tblS048_MapeoCatalogo" ref="A12:J199" totalsRowShown="0">
  <autoFilter ref="A12:J199" xr:uid="{18BD0858-6D60-4256-89F7-02C1FCACA514}"/>
  <tableColumns count="10">
    <tableColumn id="1" xr3:uid="{7BE5B8CA-FD8D-4081-AE01-3344D0423944}" name="Clave_Mapeo"/>
    <tableColumn id="2" xr3:uid="{C62A7351-4E3B-46D1-9C99-DEDA5247FAE3}" name="ID_Canonica"/>
    <tableColumn id="3" xr3:uid="{056D7E2F-F73F-46C3-9C84-AA40D3796D1D}" name="Tarea_Canonica"/>
    <tableColumn id="4" xr3:uid="{4ABE49FD-D1FD-4254-BE97-D8D5E3365BD2}" name="ID_Operativa"/>
    <tableColumn id="5" xr3:uid="{8F55FD17-4147-4499-ADDD-82AAC437F363}" name="Tarea_Operativa"/>
    <tableColumn id="6" xr3:uid="{384EAFB5-DF0A-410D-9E6E-BE6DA4D600A7}" name="Estado_Mapeo"/>
    <tableColumn id="7" xr3:uid="{D469DA6E-ED92-482E-AE12-F272D5D9600C}" name="Coincide_ID"/>
    <tableColumn id="8" xr3:uid="{47492567-4665-49DE-9150-66DD451236BB}" name="Accion_Propuesta"/>
    <tableColumn id="9" xr3:uid="{12F1C030-D9F8-4BEB-99A4-9A2222D143C0}" name="Decision_Direccion"/>
    <tableColumn id="10" xr3:uid="{8FD4ABB9-4C9D-4F38-853C-165E1E02D728}" name="Observaciones_Direccion"/>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3A529528-F1C5-4537-9661-0A48392EA58B}" name="tblS048_GatesIntegracion" displayName="tblS048_GatesIntegracion" ref="L4:V12" totalsRowShown="0">
  <autoFilter ref="L4:V12" xr:uid="{3A529528-F1C5-4537-9661-0A48392EA58B}"/>
  <tableColumns count="11">
    <tableColumn id="1" xr3:uid="{12C2D8CD-4F9C-48EF-81CF-CBBBB6403B0A}" name="ID_Gate"/>
    <tableColumn id="2" xr3:uid="{4E9953E5-DAB5-4D7A-8DA6-EE81E1E07FD1}" name="Frente"/>
    <tableColumn id="3" xr3:uid="{CB9914DA-D27B-4709-A28C-AD52433463C5}" name="Criterio"/>
    <tableColumn id="4" xr3:uid="{3637E97B-DF39-4703-94B2-164D747F0555}" name="Resultado_Automatico"/>
    <tableColumn id="5" xr3:uid="{A4921F66-F41A-4A72-8C6F-6384B0F006D4}" name="Estado_Automatico"/>
    <tableColumn id="6" xr3:uid="{A129C03E-7FA8-4C8D-AE54-42CDFA21DD01}" name="Estado_Manual"/>
    <tableColumn id="7" xr3:uid="{2CAC4000-0F81-4E6D-B353-03CEE4B67FD8}" name="Bloquea_Integracion"/>
    <tableColumn id="8" xr3:uid="{923A1C99-4DD4-408E-92B8-231B6F0901FB}" name="Evidencia"/>
    <tableColumn id="9" xr3:uid="{C998D5C6-91F0-4781-A2E9-9BC1962935BA}" name="Responsable"/>
    <tableColumn id="10" xr3:uid="{90A91AE3-1B05-4490-B344-CC7AE2B13131}" name="Fecha_Actualizacion"/>
    <tableColumn id="11" xr3:uid="{494D5479-6E81-415B-AFA7-752D08CDDDCE}" name="Observaciones"/>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98C65F64-7CFA-41AD-8776-B0F9BEFFDEE4}" name="tblS048_BackupManifest" displayName="tblS048_BackupManifest" ref="L16:S19" totalsRowShown="0">
  <autoFilter ref="L16:S19" xr:uid="{98C65F64-7CFA-41AD-8776-B0F9BEFFDEE4}"/>
  <tableColumns count="8">
    <tableColumn id="1" xr3:uid="{D7290ABE-67BD-4CD5-A5AA-D438B3C3EA01}" name="Fuente"/>
    <tableColumn id="2" xr3:uid="{2E679B21-6122-41C5-9C40-859583D03DE9}" name="Hoja_Respaldo"/>
    <tableColumn id="3" xr3:uid="{04EAE0F3-154B-4980-9539-2128140EEF16}" name="Tabla_Respaldo"/>
    <tableColumn id="4" xr3:uid="{38B96E36-7462-491C-BA40-C86DBA0912C3}" name="Filas_Fuente"/>
    <tableColumn id="5" xr3:uid="{FC6654F0-5908-46CD-8679-B65B0AED4441}" name="Filas_Respaldo"/>
    <tableColumn id="6" xr3:uid="{F716201B-184F-41F5-AC7D-0CF094BBA5A2}" name="Estado"/>
    <tableColumn id="7" xr3:uid="{8D81946E-971B-4117-A0F7-AD2316A1F419}" name="Archivo_Origen"/>
    <tableColumn id="8" xr3:uid="{3B32A59F-E2D7-4D3B-A403-CE0ABEF7B406}" name="Fecha_Creacion" dataDxfId="96"/>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A65C0BBD-5F48-4B67-8D82-78EC1F7EC6E3}" name="tblS048V4_BackupDecisiones" displayName="tblS048V4_BackupDecisiones" ref="A4:O191" totalsRowShown="0">
  <autoFilter ref="A4:O191" xr:uid="{A65C0BBD-5F48-4B67-8D82-78EC1F7EC6E3}"/>
  <tableColumns count="15">
    <tableColumn id="1" xr3:uid="{73EC4D26-9ADE-477D-A987-C210AF87BB51}" name="Clave_Mapeo"/>
    <tableColumn id="2" xr3:uid="{5FC315E2-4669-4318-9DB8-F25DF8154923}" name="Stage_Decision_Direccion"/>
    <tableColumn id="3" xr3:uid="{EB123573-8498-44E1-814E-781180CF6425}" name="Stage_ID_Oficial_Aprobado"/>
    <tableColumn id="4" xr3:uid="{CCF68C41-892C-4899-9E25-092FD59116C7}" name="Stage_Macroproceso_Aprobado"/>
    <tableColumn id="5" xr3:uid="{0CC3E08F-5EB6-4665-94F0-03E45031875E}" name="Stage_Proceso_Aprobado"/>
    <tableColumn id="6" xr3:uid="{037C509A-4ECE-4C42-A047-7772BB6EA50E}" name="Stage_Subproceso_Aprobado"/>
    <tableColumn id="7" xr3:uid="{8764DEAF-6261-4CE9-ACA7-9554AD8728E4}" name="Stage_Estado_Aprobacion"/>
    <tableColumn id="8" xr3:uid="{8D5E227C-36AE-4AF5-BFAE-4197EC4E854A}" name="Stage_Aprobado_Por"/>
    <tableColumn id="9" xr3:uid="{4052D4AE-7DDE-47D7-AC5A-216AC4DC0FB6}" name="Stage_Fecha_Aprobacion"/>
    <tableColumn id="10" xr3:uid="{1127F369-4A81-456A-8272-7BFC9CAA4611}" name="Stage_Fuente_PCT"/>
    <tableColumn id="11" xr3:uid="{3CCB9F89-18AD-484F-80B8-A5AF310E2B71}" name="Stage_Observaciones_Direccion"/>
    <tableColumn id="12" xr3:uid="{C4705DB1-F5AB-4345-A173-CD701855022B}" name="Map_Decision_Direccion"/>
    <tableColumn id="13" xr3:uid="{B8F44B59-62AA-44A1-A99A-8ECAF78BE5A8}" name="Map_Observaciones_Direccion"/>
    <tableColumn id="14" xr3:uid="{C8508122-1FC7-4EC5-BDB3-6AD310E6EEE2}" name="Impact_Decision_Direccion"/>
    <tableColumn id="15" xr3:uid="{85D3F845-8268-4FB2-BF05-F72333774A74}" name="Impact_Observaciones"/>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A05E1BCA-3293-44B6-BB9B-7A11306F0F41}" name="tblS048_PoliticasDireccion" displayName="tblS048_PoliticasDireccion" ref="A4:K5" totalsRowShown="0">
  <autoFilter ref="A4:K5" xr:uid="{A05E1BCA-3293-44B6-BB9B-7A11306F0F41}"/>
  <tableColumns count="11">
    <tableColumn id="1" xr3:uid="{169D683C-064B-4DF6-9732-8BC43ADD460D}" name="ID_Politica"/>
    <tableColumn id="2" xr3:uid="{C609C93D-9902-4AD1-B151-67A68C5DCBA3}" name="Fecha_Aprobacion" dataDxfId="95"/>
    <tableColumn id="3" xr3:uid="{97FE4AC0-4FDB-470A-BF5B-1FB5068685C8}" name="Estado"/>
    <tableColumn id="4" xr3:uid="{CFAE694D-4EF7-46CC-BAAF-EC481CFAD9F8}" name="Alcance"/>
    <tableColumn id="5" xr3:uid="{BB17B615-4F31-4596-B54A-ED539302E765}" name="Filas"/>
    <tableColumn id="6" xr3:uid="{28CA3F17-E190-42E8-9C6E-A5052A808F18}" name="Decision"/>
    <tableColumn id="7" xr3:uid="{23C228C0-AA9E-4D96-AD78-CC1589B33557}" name="ID_Principal"/>
    <tableColumn id="8" xr3:uid="{6D434A00-7174-451B-9818-AA03C50A9CC6}" name="Tratamiento_ID_Canonico"/>
    <tableColumn id="9" xr3:uid="{EA755D2D-0A26-411C-A45A-490C1B232EBA}" name="Aprobado_Por"/>
    <tableColumn id="10" xr3:uid="{F6F7B359-E6F9-4A60-9374-7FCDDC897A33}" name="Impacto"/>
    <tableColumn id="11" xr3:uid="{9AD2C361-32E3-47D3-AC4E-55A3249C3996}" name="Observaciones"/>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FE186AF-94D9-4E00-91E6-69DE853239FB}" name="tblS048_PendientesPreProduccion" displayName="tblS048_PendientesPreProduccion" ref="A4:I5" totalsRowShown="0">
  <autoFilter ref="A4:I5" xr:uid="{AFE186AF-94D9-4E00-91E6-69DE853239FB}"/>
  <tableColumns count="9">
    <tableColumn id="1" xr3:uid="{49D588F8-FEE9-4EEB-85B8-A893FFE13DDF}" name="ID_Pendiente"/>
    <tableColumn id="2" xr3:uid="{DC357A0B-5C2F-4349-8C55-E277199BD46A}" name="Frente"/>
    <tableColumn id="3" xr3:uid="{C2C713DD-0756-4A7F-AECD-FFDD01C9088F}" name="Estado"/>
    <tableColumn id="4" xr3:uid="{FC67A045-BFD6-42BF-B160-8483F081448E}" name="Etapa"/>
    <tableColumn id="5" xr3:uid="{9A2690CD-2C13-4B4E-94F1-8D201C224DEB}" name="Bloquea_S048"/>
    <tableColumn id="6" xr3:uid="{ED410A75-12F0-4C25-890A-4BD5595E4FC3}" name="Bloquea_Produccion_Definitiva"/>
    <tableColumn id="7" xr3:uid="{FC117CD6-6556-4C52-AE41-D5D9A9AD1631}" name="Condicion_Inicio"/>
    <tableColumn id="8" xr3:uid="{12CDAF53-E752-4686-9CA5-4F448E32C37C}" name="Regla_Migracion"/>
    <tableColumn id="9" xr3:uid="{9965FE5B-23C2-4B5B-B84A-FC062C9C9C77}" name="Observaciones"/>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57285DA-33C0-4C70-B2FB-9D2FA325B7CD}" name="tblS048_ExcepcionesDireccionV4" displayName="tblS048_ExcepcionesDireccionV4" ref="A4:N10" totalsRowShown="0">
  <autoFilter ref="A4:N10" xr:uid="{157285DA-33C0-4C70-B2FB-9D2FA325B7CD}"/>
  <tableColumns count="14">
    <tableColumn id="1" xr3:uid="{28F3280C-F754-4DC0-BFCF-7F23FAA8E624}" name="Clave_Mapeo"/>
    <tableColumn id="2" xr3:uid="{9696BF56-7F0B-4B9D-B246-34A2B682BE31}" name="Grupo_Decision"/>
    <tableColumn id="3" xr3:uid="{611D8A0C-CB36-4EF9-887E-507C904DAED2}" name="Tipo_Excepcion"/>
    <tableColumn id="4" xr3:uid="{F60D700E-5FD6-43B7-9970-85AAE5B4D86D}" name="ID_Canonica"/>
    <tableColumn id="5" xr3:uid="{CB4EF07E-66DA-4E41-A207-D2734C557863}" name="Tarea_Canonica"/>
    <tableColumn id="6" xr3:uid="{C0AD6799-470D-4BE8-83E4-79ADDEDC0C11}" name="ID_Operativa"/>
    <tableColumn id="7" xr3:uid="{5BC931E7-167D-4BED-BFFC-223DBC65D0D6}" name="Tarea_Operativa"/>
    <tableColumn id="8" xr3:uid="{1B4C509F-3388-4CDF-A58B-6F8BE433622E}" name="Recomendacion_Tecnica"/>
    <tableColumn id="9" xr3:uid="{BA669A74-C255-4676-A038-B6F8BE77BF9B}" name="Opciones_Direccion"/>
    <tableColumn id="10" xr3:uid="{64B0F726-35D8-4EA1-8977-E94723964CDD}" name="Decision_Direccion" dataDxfId="94"/>
    <tableColumn id="11" xr3:uid="{DF6C286D-96F4-4BB5-A77F-1A53721D6B91}" name="Justificacion_Direccion" dataDxfId="93"/>
    <tableColumn id="12" xr3:uid="{B11F83BF-0C4E-4296-BD0A-B7F91138DDD5}" name="Riesgo_ID"/>
    <tableColumn id="13" xr3:uid="{F7DDCA65-1FDC-4F91-A3FE-8E431982D736}" name="Referencias_Operativas"/>
    <tableColumn id="14" xr3:uid="{E8E98F34-E3D0-40D8-8B92-6DC4A2B25E5E}" name="Razon_Tecnica"/>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CF06E9D5-A1B7-48F4-A6D5-21354595B98E}" name="tblS048_SimulacionPoliticaV4" displayName="tblS048_SimulacionPoliticaV4" ref="A4:K191" totalsRowShown="0">
  <autoFilter ref="A4:K191" xr:uid="{CF06E9D5-A1B7-48F4-A6D5-21354595B98E}"/>
  <tableColumns count="11">
    <tableColumn id="1" xr3:uid="{09A3D4FB-5AD1-47D1-89E8-7C91921CB897}" name="Clave_Mapeo"/>
    <tableColumn id="2" xr3:uid="{F58B9963-FF80-4CA6-9466-FA5673F2DE13}" name="Estado_Mapeo"/>
    <tableColumn id="3" xr3:uid="{F6FBF7E4-AAED-4F8A-B084-5E88095D0ADB}" name="Coincide_ID"/>
    <tableColumn id="4" xr3:uid="{1885A71F-4C97-4190-9331-C7C4F58BE3E8}" name="Estado_Aprobacion"/>
    <tableColumn id="5" xr3:uid="{63BE4D1D-0383-412F-9E8D-776581743A0D}" name="Decision_Direccion"/>
    <tableColumn id="6" xr3:uid="{78650A26-BE36-499F-B708-3854626A3588}" name="ID_Canonica"/>
    <tableColumn id="7" xr3:uid="{EF0AC8E5-FF5F-4178-90B8-A5B8BFBA3095}" name="ID_Operativa"/>
    <tableColumn id="8" xr3:uid="{A2A9BC3B-E47D-42A5-8991-64D7F4EE85E9}" name="ID_Salida"/>
    <tableColumn id="9" xr3:uid="{134D2FBA-4573-4A33-A058-011674583E83}" name="Fuente_Salida"/>
    <tableColumn id="10" xr3:uid="{760FBD61-1B6C-4313-9336-91B5AD622927}" name="Estado_Simulacion"/>
    <tableColumn id="11" xr3:uid="{1437B62E-8CAE-419C-AE59-3FACCDDBCDAA}" name="Motivo"/>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25F810EF-ABA6-44DC-84D5-A85D22F91489}" name="tblS048_ResumenPuenteV2" displayName="tblS048_ResumenPuenteV2" ref="A1:B11">
  <autoFilter ref="A1:B11" xr:uid="{00000000-0009-0000-0100-000001000000}"/>
  <tableColumns count="2">
    <tableColumn id="1" xr3:uid="{A503CFBF-6EF5-48CA-8AF6-A55469AADE7E}" name="Control"/>
    <tableColumn id="2" xr3:uid="{1E707783-21FD-4FD1-9BF2-678706518275}" name="Resultado"/>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72DC4EC-DDB5-4A26-8DED-3C4C85841E11}" name="tblS048_PuenteMaestroCandidatoV2" displayName="tblS048_PuenteMaestroCandidatoV2" ref="A1:EL214">
  <autoFilter ref="A1:EL214" xr:uid="{00000000-0009-0000-0100-000002000000}"/>
  <tableColumns count="142">
    <tableColumn id="1" xr3:uid="{AD73965E-6773-40F3-8E9C-69195662169C}" name="BR_ID_Maestro"/>
    <tableColumn id="2" xr3:uid="{B6DC0FFC-007A-42E9-BF75-16D597660420}" name="BR_Tipo_Registro"/>
    <tableColumn id="3" xr3:uid="{9D4DEFC4-7933-4E49-9FDD-7218B143A51B}" name="BR_Fuente_Principal"/>
    <tableColumn id="4" xr3:uid="{6E5CACED-9189-4C4A-A6E5-36A26D6A065D}" name="BR_Transportar_SGOL"/>
    <tableColumn id="5" xr3:uid="{3685DA11-A074-4FF5-BBE7-57BC79FA1FD0}" name="BR_Activar_Ahora"/>
    <tableColumn id="6" xr3:uid="{6C25E930-1DC0-4732-B188-CB7101B263CB}" name="BR_Estado_Activacion"/>
    <tableColumn id="7" xr3:uid="{4AFF14FB-DE3D-4FF3-A047-2DEB345644AF}" name="BR_IDs_Canonicos_Historicos"/>
    <tableColumn id="8" xr3:uid="{611506A7-9B79-419D-B0F3-FCD945116D83}" name="BR_IDs_Operativos_Actuales"/>
    <tableColumn id="9" xr3:uid="{E6E7A641-52D7-4A44-ABF3-0785C1AFBDAA}" name="BR_Cantidad_Operativos"/>
    <tableColumn id="10" xr3:uid="{42BE0B7A-9CB0-4FB6-B46B-5E384D4A054C}" name="BR_Estado_Enlace_Operativo"/>
    <tableColumn id="11" xr3:uid="{1B8E66A8-E14E-4D83-9EC8-42ADD1DE0A16}" name="BR_Compatibilidad_Importacion_Directa"/>
    <tableColumn id="12" xr3:uid="{F6243D6B-D68A-4337-AEBD-E8887C68658B}" name="BR_Bloqueos_Tecnicos"/>
    <tableColumn id="13" xr3:uid="{23658D98-CE26-4F54-BBEF-8195D71F5B04}" name="ID_Registro"/>
    <tableColumn id="14" xr3:uid="{3075B88A-074B-4552-AD7E-2BABD1476A74}" name="ID_Canonico_Actual"/>
    <tableColumn id="15" xr3:uid="{5332554C-166D-42BA-889C-237C09DD152C}" name="ID_Operativo_Actual"/>
    <tableColumn id="16" xr3:uid="{9459ECC4-F96B-4C52-AD77-C07790A3B963}" name="ID_Futuro_ISO"/>
    <tableColumn id="17" xr3:uid="{54E66149-B70F-4D0A-9313-D8B4D18E3AC4}" name="Nombre_Tarea_Actual"/>
    <tableColumn id="18" xr3:uid="{07BDE4E0-8685-4320-A187-74C6485FCCFE}" name="Nombre_Tarea_Propuesto"/>
    <tableColumn id="19" xr3:uid="{D6A4332D-2D0B-4ED6-8633-810D94734D39}" name="Descripcion_Actual"/>
    <tableColumn id="20" xr3:uid="{12BDA941-8929-4C09-95FE-164A8521D053}" name="Descripcion_Propuesta"/>
    <tableColumn id="21" xr3:uid="{3088C864-8B95-4028-AF6A-929D7AB5B39A}" name="Resultado_Esperado"/>
    <tableColumn id="22" xr3:uid="{C97F907C-3E35-4E97-874A-A465CC0CB114}" name="Version_Tarea"/>
    <tableColumn id="23" xr3:uid="{4ABD68D5-3B61-4F66-8994-9BC5F437C713}" name="Estado_Catalogo"/>
    <tableColumn id="24" xr3:uid="{A6BE79C1-4EA3-4C7D-BBBA-3A8814807AAD}" name="Activa_Actual"/>
    <tableColumn id="25" xr3:uid="{99CD390A-8A95-4BBC-8AD8-C41E5560E7D4}" name="Activa_Objetivo"/>
    <tableColumn id="26" xr3:uid="{9D2F42C9-AFD1-4335-BC59-188D0433A84D}" name="Categoria_Actual"/>
    <tableColumn id="27" xr3:uid="{F4B8029D-E223-48D1-8349-D4E0E3918ED8}" name="Proceso_SGOL_Actual"/>
    <tableColumn id="28" xr3:uid="{AF13A546-3383-4D93-BA28-FB69B7BA99B8}" name="ID_Macroproceso"/>
    <tableColumn id="29" xr3:uid="{3C1DFD41-8A9F-429B-9390-9FD91A242538}" name="Macroproceso"/>
    <tableColumn id="30" xr3:uid="{D61B0186-615A-4050-9300-64D74F4BBD83}" name="ID_Proceso"/>
    <tableColumn id="31" xr3:uid="{72111A83-7D30-4B7C-AA72-741881876C70}" name="Proceso"/>
    <tableColumn id="32" xr3:uid="{84AF1989-EE3F-4125-B221-327F9B769C5D}" name="ID_Subproceso"/>
    <tableColumn id="33" xr3:uid="{CCA63E2E-E24A-45FD-8F83-133994D15D96}" name="Subproceso"/>
    <tableColumn id="34" xr3:uid="{69C80A1B-5651-4AFA-A896-54BAAA5A73D7}" name="Tipo_Funcional"/>
    <tableColumn id="35" xr3:uid="{5ABCECA5-2504-453B-A77E-18CACACB7F33}" name="Tipo_Activacion"/>
    <tableColumn id="36" xr3:uid="{2C2F3B1E-F1DB-48D9-9D7C-60E56A1D8C81}" name="Tipo_Carga_Actual"/>
    <tableColumn id="37" xr3:uid="{26F0477B-333E-46E5-82AE-06A847561E1C}" name="Impacto_Comercial_Actual"/>
    <tableColumn id="38" xr3:uid="{73D47CC5-9A77-40C1-A173-47DD536AFCD4}" name="Genera_Valor_Cliente_Actual"/>
    <tableColumn id="39" xr3:uid="{A7700216-8F00-4A5C-9243-5F952D5E5124}" name="Valor_Agregado"/>
    <tableColumn id="40" xr3:uid="{9383C1AA-EB3A-48CC-89AB-D8E923657F29}" name="Beneficiario_Valor"/>
    <tableColumn id="41" xr3:uid="{3BF0A843-41EF-489E-A455-7B7AB4954920}" name="Criticidad_Actual"/>
    <tableColumn id="42" xr3:uid="{52ADE111-FEAA-4726-A7D1-BF7B6EEE3925}" name="Nivel_Riesgo"/>
    <tableColumn id="43" xr3:uid="{5D2B5289-2D6B-45C5-B040-9355510B1EDB}" name="Riesgo_No_Hacer"/>
    <tableColumn id="44" xr3:uid="{3B4C696F-2F4D-4054-AEF4-5618099947F1}" name="Tipo_Frecuencia_Canonica"/>
    <tableColumn id="45" xr3:uid="{A5112DB6-94E3-4034-8BCB-DFB8A325E8A8}" name="Regla_Frecuencia_Canonica"/>
    <tableColumn id="46" xr3:uid="{4A2D12AF-8250-4D40-B9EA-C4EF9FA949BA}" name="Tipo_Frecuencia_Operativa"/>
    <tableColumn id="47" xr3:uid="{2A1BAA41-3932-4126-BEE8-6D177F48D458}" name="Regla_Frecuencia_Operativa"/>
    <tableColumn id="48" xr3:uid="{7AA95B96-E099-4FD5-A719-F001992E926B}" name="Conflicto_Programacion"/>
    <tableColumn id="49" xr3:uid="{47EAA336-2552-4E2A-8BCF-172F41F0042A}" name="Autoridad_Programacion"/>
    <tableColumn id="50" xr3:uid="{5B51DA87-CFDE-4BC9-9D18-5E6BC6E2FBEE}" name="Tipo_Frecuencia_Aprobada"/>
    <tableColumn id="51" xr3:uid="{135C8714-0704-436F-BB07-5619B9433AE1}" name="Regla_Frecuencia_Aprobada"/>
    <tableColumn id="52" xr3:uid="{1871FCB1-5EFC-4722-A380-620DD714F30A}" name="Frec_Diaria"/>
    <tableColumn id="53" xr3:uid="{EA3DD953-B376-409B-9E9E-E939870B93DF}" name="Duracion_Actual_Min"/>
    <tableColumn id="54" xr3:uid="{60AE1571-EDBD-4C47-B29F-F841194BCAFA}" name="Duracion_Aprobada_Min"/>
    <tableColumn id="55" xr3:uid="{E4CC5A54-EA61-4CDC-B140-90060584119B}" name="Turno"/>
    <tableColumn id="56" xr3:uid="{C83C60C7-6EB2-4444-B1CF-DCE5D204AAD6}" name="Hora_Sugerida"/>
    <tableColumn id="57" xr3:uid="{23C2B52A-B5DE-440A-9A99-75521E876375}" name="Excluir_Festivos"/>
    <tableColumn id="58" xr3:uid="{E98E60CF-15A0-4022-9D63-F74CFBB4957E}" name="Fecha_Inicio"/>
    <tableColumn id="59" xr3:uid="{E4A6973E-E39A-4F1A-86F1-52D613B35028}" name="Fecha_Fin"/>
    <tableColumn id="60" xr3:uid="{BE17C4E9-0E53-48D6-8681-2863292B1078}" name="Generar_en_reporte"/>
    <tableColumn id="61" xr3:uid="{31C9CBD5-9A62-4B26-89C9-580BDDC72057}" name="Puesto_Actual"/>
    <tableColumn id="62" xr3:uid="{D94F948D-A471-4C51-90BF-DCCA60B13369}" name="Puesto_Responsable_Canonico"/>
    <tableColumn id="63" xr3:uid="{381E22C5-D276-47DD-ADE0-6878F5B9B626}" name="Supervisa_Actual"/>
    <tableColumn id="64" xr3:uid="{F517C9B5-82F2-4342-A4BA-68665650AA51}" name="Responsable_Validacion"/>
    <tableColumn id="65" xr3:uid="{5C40EAF3-F571-4B51-A686-1AF448E2F143}" name="Tipo_Responsable_Actual"/>
    <tableColumn id="66" xr3:uid="{348EBEA7-CD0E-459C-8379-D367E5706F5A}" name="Es_Asignable_Rotativa"/>
    <tableColumn id="67" xr3:uid="{6B43B685-9C73-4F84-A30E-B1B3B535C55C}" name="Capacidad_Requerida_Min"/>
    <tableColumn id="68" xr3:uid="{DCA80828-1878-488A-91EF-AF3F02118AC3}" name="Regla_Elegibilidad"/>
    <tableColumn id="69" xr3:uid="{B66C7235-8635-42FA-B4AB-43A06EB0A54F}" name="Puede_Diferirse"/>
    <tableColumn id="70" xr3:uid="{3D65F40D-036E-4C92-8E23-5872CB08A46F}" name="Criterio_Traslado"/>
    <tableColumn id="71" xr3:uid="{481047E7-34CF-40BD-AFF2-835FB95930DB}" name="Nivel_Automatizacion"/>
    <tableColumn id="72" xr3:uid="{F12D4DEF-D41D-4D5C-9C11-902B795AF66E}" name="Requiere_Evidencia"/>
    <tableColumn id="73" xr3:uid="{133FE7D7-D00B-4B1F-8D82-1E43876F9AB2}" name="Tipo_Evidencia"/>
    <tableColumn id="74" xr3:uid="{C38CCE6D-D20F-4E1D-A56E-72F0A5A2040E}" name="Evidencia_Actual"/>
    <tableColumn id="75" xr3:uid="{67E0732F-69B0-4199-BDDB-94C0794F711B}" name="Evidencia_Esperada"/>
    <tableColumn id="76" xr3:uid="{2B441141-F738-4888-B694-26C7D894E475}" name="Guia_Operacion_Actual"/>
    <tableColumn id="77" xr3:uid="{CA880745-5464-4313-B822-C326A1C777DA}" name="Guia_Operacion_Propuesta"/>
    <tableColumn id="78" xr3:uid="{476D2999-17DC-4C72-AE49-9F93A2AC28E3}" name="Criterio_Validacion"/>
    <tableColumn id="79" xr3:uid="{2C26A558-FFD3-4201-B01A-13BC477B1DE9}" name="Requiere_Supervision"/>
    <tableColumn id="80" xr3:uid="{BE6B3DD5-6520-46F3-9455-755D293807B3}" name="KPI_Principal"/>
    <tableColumn id="81" xr3:uid="{1984C131-EE7B-4B4D-BB41-E83F08A9CD37}" name="Meta_KPI"/>
    <tableColumn id="82" xr3:uid="{4C82AB75-4629-4977-9A0E-696497845118}" name="Unidad_KPI"/>
    <tableColumn id="83" xr3:uid="{6E67DFCA-08E5-42CF-A0DD-6AFC249B3267}" name="Fuente_KPI"/>
    <tableColumn id="84" xr3:uid="{E3DBF4AE-D2AF-46B3-B5B1-25C8B4677F86}" name="Documento_Fuente"/>
    <tableColumn id="85" xr3:uid="{AA5EC03E-5ACD-4C2E-946E-CD48F0566E3C}" name="Version_Documento"/>
    <tableColumn id="86" xr3:uid="{E11FFF90-236F-477B-894D-789A2CE91067}" name="Seccion_Pagina"/>
    <tableColumn id="87" xr3:uid="{7B18F371-B753-4BBF-9594-930E634C874E}" name="Clasificacion_Accion"/>
    <tableColumn id="88" xr3:uid="{493E75F0-E412-43B2-869C-BB2F4AB5F2C3}" name="ID_Relacionada"/>
    <tableColumn id="89" xr3:uid="{0EDAF3D7-2F40-4DE3-B0B9-E672537B065E}" name="Estado_Decision"/>
    <tableColumn id="90" xr3:uid="{0B8C6E69-EE62-4FC1-A8EC-8F882BB53BC7}" name="Fecha_Decision"/>
    <tableColumn id="91" xr3:uid="{3486AEA0-E138-4DBB-85DD-D7B29D51CE00}" name="Fecha_Vigencia"/>
    <tableColumn id="92" xr3:uid="{DF59479D-75F8-47C9-BFD1-5652ED35C323}" name="Aprobado_Por"/>
    <tableColumn id="93" xr3:uid="{2D34D2F1-58A4-4ABE-BF56-59C96EBC9C27}" name="Observaciones"/>
    <tableColumn id="94" xr3:uid="{BBDCD1DA-9CE9-41D6-AF25-77579A4BD404}" name="Estado_Mapeo_ID"/>
    <tableColumn id="95" xr3:uid="{C8D0A58C-3408-43AC-A1B2-0107E9ABC586}" name="Coincide_ID"/>
    <tableColumn id="96" xr3:uid="{8701C99F-D054-414C-8775-6A2FF61BBC9F}" name="Referencias_Operativas"/>
    <tableColumn id="97" xr3:uid="{02CDE088-CBB9-47C5-A55B-E016DFC6599F}" name="Dependencia_PQ"/>
    <tableColumn id="98" xr3:uid="{0CBB2E96-1BD7-46B6-A73A-45B84BE8D5FC}" name="Dependencia_VBA"/>
    <tableColumn id="99" xr3:uid="{1EAE5B01-1991-46B2-B45E-AB68995114A7}" name="Dependencia_Formula"/>
    <tableColumn id="100" xr3:uid="{2EDB0931-1FDB-4EF0-9687-19B027A835F1}" name="Estado_Integracion_SGOL"/>
    <tableColumn id="101" xr3:uid="{712269A3-56E3-4113-B231-826201863AC0}" name="MAP_Frecuencia_SGOL_Propuesta"/>
    <tableColumn id="102" xr3:uid="{A5D04C12-21FE-473E-8634-76AFC2C65768}" name="MAP_Estado_Mapeo_Frecuencia"/>
    <tableColumn id="103" xr3:uid="{28AF3584-3671-4FDE-AFFA-D1ADFD916D4B}" name="MAP_Puesto_SGOL_Propuesto"/>
    <tableColumn id="104" xr3:uid="{A770B9B4-8935-4922-8D94-DC8D3B81CE68}" name="MAP_Estado_Mapeo_Rol"/>
    <tableColumn id="105" xr3:uid="{FFE87243-2673-4BB0-B747-991D7483B123}" name="MAP_Validador_SGOL_Propuesto"/>
    <tableColumn id="106" xr3:uid="{49EB4F6E-BAB3-4F14-8767-D119CA2C149C}" name="MAP_Estado_Mapeo_Validador"/>
    <tableColumn id="107" xr3:uid="{387B807D-342A-402A-8EC7-78766DD3C4E0}" name="MAP_Tipo_Evidencia_Origen"/>
    <tableColumn id="108" xr3:uid="{48D38D7F-A148-4C29-A369-62C27873F9C2}" name="MAP_Tipo_Evidencia_SGOL_Propuesto"/>
    <tableColumn id="109" xr3:uid="{FAE757A2-9DD5-48CC-A20F-BB999D3ADC1C}" name="MAP_Estado_Mapeo_Evidencia"/>
    <tableColumn id="110" xr3:uid="{3E7AF570-4191-45A4-95B7-416E489A3A3A}" name="MAP_Revision_Flujo"/>
    <tableColumn id="111" xr3:uid="{32ED5D31-63BB-431E-9334-148723E3C7C5}" name="MAP_Accion_Despliegue"/>
    <tableColumn id="112" xr3:uid="{0017BCF4-2A4A-4D1C-81B6-AFF9A48CE054}" name="MAP_Compatibilidad_Importacion_Directa_S046"/>
    <tableColumn id="113" xr3:uid="{37CE94B3-F074-4DCE-8E25-EDA0B2DEF8F2}" name="MAP_Bloqueos_Tecnicos"/>
    <tableColumn id="114" xr3:uid="{A9EFCA8E-2AFD-4563-A188-C6BEE7B67A48}" name="OP_ID"/>
    <tableColumn id="115" xr3:uid="{A687E9B0-714A-40A5-A89D-DA05F7ECF8B9}" name="OP_Supervisa"/>
    <tableColumn id="116" xr3:uid="{EDA08DBC-B482-4540-9935-14E15378D68C}" name="OP_Puesto"/>
    <tableColumn id="117" xr3:uid="{DC2BE88B-2848-4DF5-B0FA-37E95D518EA3}" name="OP_Categoría"/>
    <tableColumn id="118" xr3:uid="{A024A879-4907-42C6-B1D5-B6AC39FE5746}" name="OP_Impacto Comercial"/>
    <tableColumn id="119" xr3:uid="{381A2875-6B23-4F42-92C0-BB7F59DF0E2F}" name="OP_Estado"/>
    <tableColumn id="120" xr3:uid="{E9A3DD28-5875-4E2A-BAD2-C548E181659B}" name="OP_Duración Estándar (min)"/>
    <tableColumn id="121" xr3:uid="{5ACBC30B-C5B1-4109-90AC-9FFE81E7D1DA}" name="OP_Tipo frecuencia"/>
    <tableColumn id="122" xr3:uid="{E56E0181-FE42-45BF-806E-638D5A7D5A06}" name="OP_Regla frecuencia"/>
    <tableColumn id="123" xr3:uid="{7B88F0B2-FFEF-483C-BD56-E7B358CB0895}" name="OP_Frec Diaria"/>
    <tableColumn id="124" xr3:uid="{A3771798-6EE1-400B-8504-7FB93865357B}" name="OP_Turno"/>
    <tableColumn id="125" xr3:uid="{56D8F880-1308-4A96-B69E-7C0DB2C4D80E}" name="OP_Excluir_Festivos"/>
    <tableColumn id="126" xr3:uid="{B5348876-0B53-475A-87CC-7B0C05B6FFFB}" name="OP_Asignacion"/>
    <tableColumn id="127" xr3:uid="{49CA6968-2924-4643-B79B-6E4A2C8B74A2}" name="OP_Generar_en_reporte"/>
    <tableColumn id="128" xr3:uid="{6C5B7190-F5C5-4758-94CF-D1F02318F738}" name="OP_Fecha inicio"/>
    <tableColumn id="129" xr3:uid="{EDFC54A3-9EBC-4ECD-BA6D-B59B4DD8C60E}" name="OP_Fecha fin"/>
    <tableColumn id="130" xr3:uid="{131A262E-08FF-4D44-96D7-E798C34574C8}" name="OP_Estatus Tarea"/>
    <tableColumn id="131" xr3:uid="{3E3EF4AE-B8B1-405A-BF77-EE1784C15DEB}" name="OP_TAREAS"/>
    <tableColumn id="132" xr3:uid="{CA93AB96-2BA9-4FE7-89EC-D90EE73C8D08}" name="OP_DESCRIPCION "/>
    <tableColumn id="133" xr3:uid="{E509A0E7-9A6D-4C7B-BFE1-93AAAA4A8B04}" name="OP_Evidencia"/>
    <tableColumn id="134" xr3:uid="{DBD12D0B-E8C8-4549-99D7-8F26E506E79F}" name="OP_GUIA"/>
    <tableColumn id="135" xr3:uid="{55A86856-96CA-479E-B58E-A047DB3FC4CF}" name="OP_Criticidad Operativa"/>
    <tableColumn id="136" xr3:uid="{B82D8488-E2C8-405C-86E7-F6D9DA843084}" name="OP_Puede diferirse"/>
    <tableColumn id="137" xr3:uid="{A7E7F0CD-3301-4836-83D2-38F24DDF847B}" name="OP_Tipo de Responsable"/>
    <tableColumn id="138" xr3:uid="{2C7CE51A-21D2-43E9-AF2C-B7DABF1C22D9}" name="OP_Criterio_Traslado"/>
    <tableColumn id="139" xr3:uid="{621B8C13-97C1-491F-8F96-7DC4F7EB9536}" name="OP_Nivel de Automatización"/>
    <tableColumn id="140" xr3:uid="{77257FF4-B430-40F4-A667-DCDC3707A139}" name="OP_¿Genera Valor al Cliente?"/>
    <tableColumn id="141" xr3:uid="{1E1CDD89-BA7C-4D7B-8B24-1D003ECC5B1E}" name="OP_Tipo_Carga"/>
    <tableColumn id="142" xr3:uid="{BE5936A9-D70E-4CFD-853A-16B34A988E03}" name="OP_Hora_sugerida"/>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A5DC93F-C3E1-498A-8ED8-33498711952B}" name="tblS048_TrazaOperativaPuenteV2" displayName="tblS048_TrazaOperativaPuenteV2" ref="A1:AJ344">
  <autoFilter ref="A1:AJ344" xr:uid="{00000000-0009-0000-0100-000003000000}"/>
  <tableColumns count="36">
    <tableColumn id="1" xr3:uid="{8B9477AD-06BB-4298-93E7-3D322339403B}" name="ID_Canonico_Final"/>
    <tableColumn id="2" xr3:uid="{327ECAE2-983E-4A82-9432-6EB5A4DA9D99}" name="ID_Canonico_Historico"/>
    <tableColumn id="3" xr3:uid="{5168913D-9018-445D-8487-93770747081C}" name="ID_Operativo_Actual"/>
    <tableColumn id="4" xr3:uid="{3545AD81-C458-4854-8579-43EABAFD8BE6}" name="Estado_Enlace"/>
    <tableColumn id="5" xr3:uid="{0FE37E0B-F89A-4B1D-A9FA-BC704E94AC9E}" name="Decision_S048"/>
    <tableColumn id="6" xr3:uid="{4D45B5BC-289F-470B-AEBC-946BEB02888B}" name="Estado_Aprobacion_S048"/>
    <tableColumn id="7" xr3:uid="{47C802DE-2F3E-433D-92FA-0FF69BA62F28}" name="Riesgo_ID_S048"/>
    <tableColumn id="8" xr3:uid="{6F216070-DFE6-4868-80F0-AE71D78BA359}" name="OP_ID"/>
    <tableColumn id="9" xr3:uid="{00C5273F-8AC5-43AD-843D-E0F77DD9C25E}" name="OP_Supervisa"/>
    <tableColumn id="10" xr3:uid="{F3406025-6651-481B-B336-BE20F76C8D55}" name="OP_Puesto"/>
    <tableColumn id="11" xr3:uid="{97ACDDE6-9C0D-41C7-A2DD-32912453D41B}" name="OP_Categoría"/>
    <tableColumn id="12" xr3:uid="{8B505CD8-0F5D-434E-8CD8-62DEB9D9A4B1}" name="OP_Impacto Comercial"/>
    <tableColumn id="13" xr3:uid="{7B7A5AC3-ACBD-4265-84AA-75E8787A862B}" name="OP_Estado"/>
    <tableColumn id="14" xr3:uid="{D2AD48A9-5174-43A0-AD82-EEBDAA7E5AE3}" name="OP_Duración Estándar (min)"/>
    <tableColumn id="15" xr3:uid="{05FC6031-77DE-4468-A016-76030D6977D6}" name="OP_Tipo frecuencia"/>
    <tableColumn id="16" xr3:uid="{69D996DA-9288-4BA5-85F5-021DE9D529FB}" name="OP_Regla frecuencia"/>
    <tableColumn id="17" xr3:uid="{B06F0BB1-402A-4CE5-AA9B-537D5EBD8848}" name="OP_Frec Diaria"/>
    <tableColumn id="18" xr3:uid="{33F9128B-6CD4-4A2F-80AF-B26C6081BAA8}" name="OP_Turno"/>
    <tableColumn id="19" xr3:uid="{747FC9C8-BC47-4765-BCBC-763B228607B1}" name="OP_Excluir_Festivos"/>
    <tableColumn id="20" xr3:uid="{352688E2-EC63-4574-AB6F-96BF8B0F6144}" name="OP_Asignacion"/>
    <tableColumn id="21" xr3:uid="{2FF08E2D-3D28-4218-BF34-E09E4B5170B9}" name="OP_Generar_en_reporte"/>
    <tableColumn id="22" xr3:uid="{8DD2502D-455A-489E-8753-0B80F2DF77E6}" name="OP_Fecha inicio"/>
    <tableColumn id="23" xr3:uid="{1A9A3B47-8A87-4520-B3AD-D8B61508E543}" name="OP_Fecha fin"/>
    <tableColumn id="24" xr3:uid="{C1FA0E8A-22C9-4C7E-B860-D2616FCA6C1B}" name="OP_Estatus Tarea"/>
    <tableColumn id="25" xr3:uid="{0C99F932-0DB2-449C-A25B-E8D5279C2C99}" name="OP_TAREAS"/>
    <tableColumn id="26" xr3:uid="{CF70F249-386F-49C5-AC17-2AAE4365EFBD}" name="OP_DESCRIPCION "/>
    <tableColumn id="27" xr3:uid="{2FDF4715-50A8-41CF-9B04-CEEE9196B45E}" name="OP_Evidencia"/>
    <tableColumn id="28" xr3:uid="{52D28681-649C-41D9-89F2-C6E651AA7231}" name="OP_GUIA"/>
    <tableColumn id="29" xr3:uid="{80609FC2-E8C2-4AFC-B4FC-0323668B33C5}" name="OP_Criticidad Operativa"/>
    <tableColumn id="30" xr3:uid="{A99D9098-A5DF-4FFF-8F8B-5C81D57D545E}" name="OP_Puede diferirse"/>
    <tableColumn id="31" xr3:uid="{57A26996-0882-484E-8468-15094F1A3471}" name="OP_Tipo de Responsable"/>
    <tableColumn id="32" xr3:uid="{766DC917-6B73-4A86-A92F-FA053ACECDCC}" name="OP_Criterio_Traslado"/>
    <tableColumn id="33" xr3:uid="{1AEA0A50-5D38-49E9-87EE-06B4E035C453}" name="OP_Nivel de Automatización"/>
    <tableColumn id="34" xr3:uid="{F62B947A-6C60-447C-9F45-9674899D7EFB}" name="OP_¿Genera Valor al Cliente?"/>
    <tableColumn id="35" xr3:uid="{7F8A8615-6BD9-496A-830C-94FCBCAC5F0B}" name="OP_Tipo_Carga"/>
    <tableColumn id="36" xr3:uid="{E0A8F039-960E-4820-BD42-03B21B075665}" name="OP_Hora_sugerida"/>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C5AB2FD8-3C8E-4466-8D1E-82B5C966EEED}" name="tblS048_GatesPuenteV2" displayName="tblS048_GatesPuenteV2" ref="A1:B13">
  <autoFilter ref="A1:B13" xr:uid="{00000000-0009-0000-0100-000004000000}"/>
  <tableColumns count="2">
    <tableColumn id="1" xr3:uid="{3350232C-EA29-49A0-AF88-D083EE3D7822}" name="Campo/Regla"/>
    <tableColumn id="2" xr3:uid="{AE27C4F7-0C16-4769-9E2D-0D447897D5F4}" name="Definición"/>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A2C21DC-6FBF-4A7D-8201-A40D359A0CEB}" name="tblS048_TransicionMaestra" displayName="tblS048_TransicionMaestra" ref="A1:S214" totalsRowShown="0" headerRowDxfId="92">
  <autoFilter ref="A1:S214" xr:uid="{5A2C21DC-6FBF-4A7D-8201-A40D359A0CEB}"/>
  <tableColumns count="19">
    <tableColumn id="1" xr3:uid="{D448C53B-13DB-4DF1-8AE3-D29843927D1D}" name="ID_Maestro"/>
    <tableColumn id="2" xr3:uid="{2A5FE34D-C6C6-423E-BF1A-F892BDDBFEB1}" name="Tipo_Registro"/>
    <tableColumn id="3" xr3:uid="{6FA8AF5E-A88B-42C7-B124-610DFC038139}" name="Estado_Catalogo"/>
    <tableColumn id="4" xr3:uid="{BF1DBE13-DF12-4627-B1F6-82428E3D3526}" name="Estado_Integracion"/>
    <tableColumn id="5" xr3:uid="{95DD592C-C70A-4BF8-B9AD-F054EB950E58}" name="Estado_Enlace_Operativo"/>
    <tableColumn id="6" xr3:uid="{4171351D-2F2B-418F-A997-EF1AE2B9D58B}" name="IDs_Operativos_Actuales"/>
    <tableColumn id="7" xr3:uid="{02FCEB1C-3428-4238-A9E6-145077A2B336}" name="Cantidad_Operativos"/>
    <tableColumn id="8" xr3:uid="{A19B2411-AE3D-4B2A-B9A4-97029495D20B}" name="Transportar_SGOL"/>
    <tableColumn id="9" xr3:uid="{D8E59640-941A-42DD-9A21-5B06E14EEE98}" name="Activar_Ahora"/>
    <tableColumn id="10" xr3:uid="{D79D0914-3626-40B5-AD32-EAB842486016}" name="Tipo_Activacion"/>
    <tableColumn id="11" xr3:uid="{E810A496-A20D-44B5-AA8F-4C2F48BEC2EB}" name="Tipo_Frecuencia_Aprobada"/>
    <tableColumn id="12" xr3:uid="{6EF986EC-FBF3-4D5C-BAC5-87DC9A3A2A25}" name="Estado_Mapeo_Frecuencia"/>
    <tableColumn id="13" xr3:uid="{A59C9961-6900-4203-BFE1-E374AB133436}" name="Puesto_Canonico"/>
    <tableColumn id="14" xr3:uid="{7FD06959-184B-492D-A3B7-AE134F89E86A}" name="Puesto_SGOL_Propuesto"/>
    <tableColumn id="15" xr3:uid="{094D5ED3-79D7-4CC4-93C8-71D12305BF17}" name="Estado_Mapeo_Rol"/>
    <tableColumn id="16" xr3:uid="{40113FD1-86B6-451B-8BFE-9B2708DFE682}" name="Evidencia_SGOL_Propuesta"/>
    <tableColumn id="17" xr3:uid="{4878D5F5-1ED3-45D0-A972-71936BBE2EDF}" name="Estado_Mapeo_Evidencia"/>
    <tableColumn id="18" xr3:uid="{EDECA039-7AE8-4E7E-944C-EE9F2D3CCBCB}" name="Accion_Transicion"/>
    <tableColumn id="19" xr3:uid="{6B790783-DC52-426C-950B-5C02BA181C77}" name="Bloquea_Activacio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FA446F86-272D-415C-98D6-719B0038D6DC}" name="tblS048_FuenteCoexistencia" displayName="tblS048_FuenteCoexistencia" ref="A1:AC191" totalsRowShown="0">
  <autoFilter ref="A1:AC191" xr:uid="{FA446F86-272D-415C-98D6-719B0038D6DC}"/>
  <tableColumns count="29">
    <tableColumn id="1" xr3:uid="{5C0BC8C3-9CEA-4B3A-9100-DF7E56BD9D8F}" name="ID"/>
    <tableColumn id="2" xr3:uid="{11A74F13-C243-48D2-BA07-C9FDA8F08F8A}" name="Supervisa"/>
    <tableColumn id="3" xr3:uid="{A5BDF6EB-74D9-4A31-9638-CABFD91C3DD3}" name="Puesto"/>
    <tableColumn id="4" xr3:uid="{C6BC663E-C308-4BF3-9BAF-F64823DC0132}" name="Categoría"/>
    <tableColumn id="5" xr3:uid="{894EB5F5-D2E2-4A0D-A582-4A7B4CC6C8D3}" name="Impacto Comercial"/>
    <tableColumn id="6" xr3:uid="{FC54E036-581A-4A7B-96E4-18AB36347A5C}" name="Estado"/>
    <tableColumn id="7" xr3:uid="{DD334911-86C2-4B21-B5F1-DACC60C323F9}" name="Duración Estándar (min)"/>
    <tableColumn id="8" xr3:uid="{AF3D0CD1-2DC5-4D78-A806-1A22CBA332CB}" name="Tipo frecuencia"/>
    <tableColumn id="9" xr3:uid="{FD74CB1E-CE0F-472D-81E1-ACE28B514716}" name="Regla frecuencia"/>
    <tableColumn id="10" xr3:uid="{24B48AE0-5BE5-4A87-A93A-4A80CB036550}" name="Frec Diaria"/>
    <tableColumn id="11" xr3:uid="{EC4FC9C8-4604-4940-8EDB-E92C9FDAF8E7}" name="Turno"/>
    <tableColumn id="12" xr3:uid="{DAD023B1-7211-49A5-9346-F95BA0461076}" name="Excluir_Festivos"/>
    <tableColumn id="13" xr3:uid="{F863D88C-C026-4013-A483-BC77331F46A6}" name="Asignacion"/>
    <tableColumn id="14" xr3:uid="{E07790F2-1FAD-4D00-A7F2-8181B4813D7B}" name="Generar_en_reporte"/>
    <tableColumn id="15" xr3:uid="{D48942E8-4438-4523-A5C9-2F180F883949}" name="Fecha inicio"/>
    <tableColumn id="16" xr3:uid="{B6D81F3F-2EF6-46B6-B21C-67843CE23B88}" name="Fecha fin"/>
    <tableColumn id="17" xr3:uid="{2E5DAE89-625E-4F04-90F8-BED9130603E6}" name="Estatus Tarea"/>
    <tableColumn id="18" xr3:uid="{46FE7244-0D31-4ED5-9219-E271A230A428}" name="TAREAS"/>
    <tableColumn id="19" xr3:uid="{EE9E412F-A394-4DCE-AAB4-05F1FB7D5ECB}" name="DESCRIPCION "/>
    <tableColumn id="20" xr3:uid="{59FEFBE1-C1F9-4AD5-A69D-ACD095418A88}" name="Evidencia"/>
    <tableColumn id="21" xr3:uid="{635BEA37-B20D-4CE7-A28D-B91F846E5E33}" name="GUIA"/>
    <tableColumn id="22" xr3:uid="{135B8367-BAD6-4EFB-ABB6-3734AA078ADC}" name="Criticidad Operativa"/>
    <tableColumn id="23" xr3:uid="{5C5422C6-BF11-45EF-85F7-1C6AD114B62E}" name="Puede diferirse"/>
    <tableColumn id="24" xr3:uid="{F24117D7-F6E9-4B16-8A7A-A4116356D8DE}" name="Tipo de Responsable"/>
    <tableColumn id="25" xr3:uid="{AE75426D-FB78-4CCB-98EB-84B964980AA5}" name="Criterio_Traslado"/>
    <tableColumn id="26" xr3:uid="{789C6F7B-6FC9-4D54-8BA6-88915C8429F8}" name="Nivel de Automatización"/>
    <tableColumn id="27" xr3:uid="{81470110-FF6D-4A1F-8A44-6DB9B5FB3F35}" name="¿Genera Valor al Cliente?"/>
    <tableColumn id="28" xr3:uid="{6A537BC7-8D47-44B2-914E-AA0A794E19F0}" name="Tipo_Carga"/>
    <tableColumn id="29" xr3:uid="{05571D31-E0ED-42EE-A163-430CA788C884}" name="Hora_sugerida"/>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DADB03F-4BD8-4113-A205-C197FBFE0D03}" name="tblS048_RouterActivacion" displayName="tblS048_RouterActivacion" ref="A1:N9" totalsRowShown="0" headerRowDxfId="91" dataDxfId="90">
  <autoFilter ref="A1:N9" xr:uid="{4DADB03F-4BD8-4113-A205-C197FBFE0D03}"/>
  <tableColumns count="14">
    <tableColumn id="1" xr3:uid="{AB1E94CC-608A-44DC-AF97-E9E7BAA70A86}" name="ID_Canonico" dataDxfId="89"/>
    <tableColumn id="2" xr3:uid="{CFD94855-66E1-4BBD-9ABF-5ADCDE060E5E}" name="Tipo_Activacion" dataDxfId="88"/>
    <tableColumn id="3" xr3:uid="{92FADE4A-53D2-492F-9FDB-01DCDA4C49BE}" name="Tipo_Frecuencia_Origen" dataDxfId="87"/>
    <tableColumn id="4" xr3:uid="{37D0D410-AE8B-4B3D-B2ED-A4C2CDA03C15}" name="Regla_Frecuencia_Origen" dataDxfId="86"/>
    <tableColumn id="5" xr3:uid="{880982B7-9272-4B57-A078-2FC42A914A6A}" name="Frecuencia_SGOL_Propuesta" dataDxfId="85"/>
    <tableColumn id="6" xr3:uid="{7D29DF66-AFD2-45C7-89DD-1D5F0D261268}" name="Ruta_Motor" dataDxfId="84"/>
    <tableColumn id="7" xr3:uid="{56920327-BAC9-4D5C-B5BD-6EF637B73C66}" name="Regla_Maquina" dataDxfId="83"/>
    <tableColumn id="8" xr3:uid="{AAF4DF85-0BC4-433F-8B15-135726A9E180}" name="Estado_Router" dataDxfId="82"/>
    <tableColumn id="9" xr3:uid="{E46367FF-28D1-4B1E-91C7-7DF68F81B268}" name="Apta_Activacion" dataDxfId="81"/>
    <tableColumn id="10" xr3:uid="{F0CD95F5-7F60-44CC-B5FD-C66D01E2AFF6}" name="Generar_en_reporte" dataDxfId="80"/>
    <tableColumn id="11" xr3:uid="{BD1336C0-4B07-4E1E-A003-6EB9ED9507CC}" name="Parametro_Requerido" dataDxfId="79"/>
    <tableColumn id="12" xr3:uid="{8EA79D70-DBD0-4CAD-A893-DD6392A90564}" name="Observacion_Tecnica" dataDxfId="78"/>
    <tableColumn id="13" xr3:uid="{C44D9864-EDED-4A36-BE1D-0F6A0A3D85E2}" name="Estado_Mapeo_Frecuencia" dataDxfId="77"/>
    <tableColumn id="14" xr3:uid="{12176B6D-18A9-410F-8C0E-BE13D4E84919}" name="Motivo_No_Activar" dataDxfId="76"/>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60A87FB3-2357-417B-BB52-2D658D43C870}" name="tblS048_TraductorFrecuencia" displayName="tblS048_TraductorFrecuencia" ref="A1:N5" totalsRowShown="0" headerRowDxfId="75" dataDxfId="74">
  <autoFilter ref="A1:N5" xr:uid="{60A87FB3-2357-417B-BB52-2D658D43C870}"/>
  <tableColumns count="14">
    <tableColumn id="1" xr3:uid="{772F2FBA-EC82-485F-BF59-2302668B4C5A}" name="ID_Canonico" dataDxfId="73"/>
    <tableColumn id="2" xr3:uid="{A7C6C628-D428-44FA-9407-B00472231997}" name="Tipo_Activacion_Origen" dataDxfId="72"/>
    <tableColumn id="3" xr3:uid="{DF6987FD-6ED4-4D51-B98A-105446131D97}" name="Tipo_Frecuencia_Origen" dataDxfId="71"/>
    <tableColumn id="4" xr3:uid="{927A5366-B05B-4B84-A0EB-4024FF213316}" name="Regla_Frecuencia_Origen" dataDxfId="70"/>
    <tableColumn id="5" xr3:uid="{F1FFAE57-A367-416E-BC49-47DB7115C712}" name="Frecuencia_SGOL_Candidata" dataDxfId="69"/>
    <tableColumn id="6" xr3:uid="{57F1AF34-677E-434A-8844-7F5A42012276}" name="Modelo_Ejecucion_Propuesto" dataDxfId="68"/>
    <tableColumn id="7" xr3:uid="{0D37B89C-9553-4295-A1AF-0D7014CD273C}" name="Regla_Maquina_Propuesta" dataDxfId="67"/>
    <tableColumn id="8" xr3:uid="{3DA9A138-7249-4753-A36C-33A27D40B836}" name="Parametro_Clave_1" dataDxfId="66"/>
    <tableColumn id="9" xr3:uid="{5BBC2C23-5FEE-48C0-A20D-D2CBE44B5A16}" name="Parametro_Clave_2" dataDxfId="65"/>
    <tableColumn id="10" xr3:uid="{799B04AE-055A-47DE-A2A8-E5B3173BF41D}" name="Estado_Traductor" dataDxfId="64"/>
    <tableColumn id="11" xr3:uid="{9484702B-5D9E-4301-B553-F9F0488D8870}" name="Apta_Activacion" dataDxfId="63"/>
    <tableColumn id="12" xr3:uid="{65079647-A361-48D3-AA06-959FB58F25F5}" name="Accion_Siguiente" dataDxfId="62"/>
    <tableColumn id="13" xr3:uid="{0907342F-A5C6-409E-A412-B4112E92C9FB}" name="Contradiccion_Detectada" dataDxfId="61"/>
    <tableColumn id="14" xr3:uid="{1AD8F54B-4D06-42DD-B10A-46897255FB50}" name="Observacion" dataDxfId="60"/>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8C85950E-43EB-4032-868B-619F2EF08021}" name="tblS049_AUD_PreProd" displayName="tblS049_AUD_PreProd" ref="A4:G30" totalsRowShown="0" headerRowDxfId="59">
  <autoFilter ref="A4:G30" xr:uid="{8C85950E-43EB-4032-868B-619F2EF08021}"/>
  <tableColumns count="7">
    <tableColumn id="1" xr3:uid="{B0B7FDAF-1B98-41D1-96DF-58967529F06A}" name="ID"/>
    <tableColumn id="2" xr3:uid="{38FF0DB8-055D-41B1-B60A-31254BA7CFF9}" name="Frente"/>
    <tableColumn id="3" xr3:uid="{B9D35876-18AA-49C9-B95E-B86E18AA778A}" name="Control"/>
    <tableColumn id="4" xr3:uid="{FC2D5D33-D1AE-41FC-8E1F-687B935A522A}" name="Esperado"/>
    <tableColumn id="5" xr3:uid="{5C9F0679-F075-482E-8965-83A05536D922}" name="Actual"/>
    <tableColumn id="6" xr3:uid="{CDFF2F21-3B95-4238-AC8D-43D24D04B0A6}" name="Estado"/>
    <tableColumn id="7" xr3:uid="{CADAF4CA-201A-4737-A893-4F72D7C3F0DD}" name="Observaciones"/>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2C8D4A-428A-4660-BA4F-D02A1C1D8B8D}" name="tblS049_AUD_Transaccional" displayName="tblS049_AUD_Transaccional" ref="A4:G20" totalsRowShown="0" headerRowDxfId="58">
  <autoFilter ref="A4:G20" xr:uid="{672C8D4A-428A-4660-BA4F-D02A1C1D8B8D}"/>
  <tableColumns count="7">
    <tableColumn id="1" xr3:uid="{CB56BCBC-F8CC-466B-B58B-9D9D7EE43536}" name="ID"/>
    <tableColumn id="2" xr3:uid="{5AEF1F28-00F1-486A-BAE0-ADD02320817D}" name="Frente"/>
    <tableColumn id="3" xr3:uid="{80E53B5B-1926-45D2-A8BA-54E913D29C44}" name="Control"/>
    <tableColumn id="4" xr3:uid="{38DCFC1B-F730-4AE1-BDFB-3490F9074418}" name="Esperado"/>
    <tableColumn id="5" xr3:uid="{7FD829EF-69DE-43CA-9529-C8215E63C714}" name="Actual"/>
    <tableColumn id="6" xr3:uid="{FF0C32F8-0B17-4CEF-BF0E-9B8431C3D12F}" name="Estado"/>
    <tableColumn id="7" xr3:uid="{9C3F1226-3C63-4F99-980C-44E1FCC5C0E6}" name="Observaciones"/>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AA1B396-885D-4F37-B5AF-278CC583425E}" name="tblS049_AUD_Duplicidad" displayName="tblS049_AUD_Duplicidad" ref="A4:L12" totalsRowShown="0" headerRowDxfId="57">
  <autoFilter ref="A4:L12" xr:uid="{0AA1B396-885D-4F37-B5AF-278CC583425E}"/>
  <tableColumns count="12">
    <tableColumn id="1" xr3:uid="{F06F282A-BDDE-40A1-8026-186F7B60413B}" name="ID_Canonica"/>
    <tableColumn id="2" xr3:uid="{F4BA9845-A998-4BD0-AF1B-C021FF772E6F}" name="Nombre_Canonico"/>
    <tableColumn id="3" xr3:uid="{9598E7B1-AB25-4C9C-86CF-C945C630F367}" name="Tipo_Activacion"/>
    <tableColumn id="4" xr3:uid="{570E5D0C-89DD-47B9-92D5-0B929296EE50}" name="IDs_Bridge_Operativos"/>
    <tableColumn id="5" xr3:uid="{FE28D13B-E3B9-4C70-AE38-B596C70E344C}" name="Detalle_Legacy_Bridge"/>
    <tableColumn id="6" xr3:uid="{B5DB81EF-5CC4-425D-9FAC-15CCC6E39D42}" name="Legacy_Activas_Semana"/>
    <tableColumn id="7" xr3:uid="{D17BA618-10A4-4D60-875B-1C1752E1D173}" name="Canonica_Activa_PLAN"/>
    <tableColumn id="8" xr3:uid="{0A294397-2BE1-4365-9AFF-E36CC7A855B6}" name="Estado_Mapeo"/>
    <tableColumn id="9" xr3:uid="{98642FF1-2CCC-41EF-9AFA-037EA4281355}" name="Usar_Mapeo_Para_Bloqueo"/>
    <tableColumn id="10" xr3:uid="{B1A099AA-CFC6-41F3-B26B-5EC9A1FB7FE3}" name="Permitir_Activacion_Real"/>
    <tableColumn id="11" xr3:uid="{550D12F5-BBE5-42DA-BA4C-D7C6A6F00575}" name="Permitir_Retiro_Legacy"/>
    <tableColumn id="12" xr3:uid="{B349D336-EA80-437D-A018-627C5FE9AE82}" name="Observaciones"/>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7A7690B-5976-420E-955E-3AD6F15EFA4B}" name="tblS049_ControlEquivalenciaLegacy" displayName="tblS049_ControlEquivalenciaLegacy" ref="N4:S12" totalsRowShown="0" headerRowDxfId="56">
  <autoFilter ref="N4:S12" xr:uid="{C7A7690B-5976-420E-955E-3AD6F15EFA4B}"/>
  <tableColumns count="6">
    <tableColumn id="1" xr3:uid="{C35B5787-4E1F-43AB-8CB3-CDF517D568AC}" name="ID_Canonica"/>
    <tableColumn id="2" xr3:uid="{029B80E3-FFD6-492F-846B-FCE7416292D9}" name="Estado_Equivalencia"/>
    <tableColumn id="3" xr3:uid="{6B48D273-92BF-4747-ABF3-793961AB9A9D}" name="Permitir_Activacion_Real"/>
    <tableColumn id="4" xr3:uid="{3F660726-C3B4-47CB-8819-30A1394D6DEA}" name="Permitir_Retiro_Legacy"/>
    <tableColumn id="5" xr3:uid="{C9A222C9-2605-421B-AFD6-91DAD8612D8C}" name="Fuente_Autorizada"/>
    <tableColumn id="6" xr3:uid="{98B47047-4791-4E73-93ED-03A542207EF2}" name="Criterio"/>
  </tableColumns>
  <tableStyleInfo name="TableStyleMedium4"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D273767E-1BBD-41A2-BFA1-90ACA0437E15}" name="tblS049_AUD_DuplicidadControles" displayName="tblS049_AUD_DuplicidadControles" ref="A15:G27" totalsRowShown="0" headerRowDxfId="55">
  <autoFilter ref="A15:G27" xr:uid="{D273767E-1BBD-41A2-BFA1-90ACA0437E15}"/>
  <tableColumns count="7">
    <tableColumn id="1" xr3:uid="{AEAC9DD4-C795-4707-B25D-9EBFEA97D324}" name="ID"/>
    <tableColumn id="2" xr3:uid="{4CA26225-314A-48CE-98D7-6F8CCB80E483}" name="Control"/>
    <tableColumn id="3" xr3:uid="{AFA82E1D-55B6-4657-AE0A-5CFE72F088ED}" name="Esperado"/>
    <tableColumn id="4" xr3:uid="{4060811A-31A9-4570-BF0D-28DEBCB38F2E}" name="Actual"/>
    <tableColumn id="5" xr3:uid="{3B8C2FC9-01D1-4D35-A453-CFCB30F508AB}" name="Estado"/>
    <tableColumn id="6" xr3:uid="{6F21E37D-E0DF-4C3D-8307-12E828C17787}" name="Criticidad"/>
    <tableColumn id="7" xr3:uid="{355B0FA8-CD3A-4656-A0F5-87D9D0158D33}" name="Observaciones"/>
  </tableColumns>
  <tableStyleInfo name="TableStyleMedium9"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F184E8F5-41FB-4546-B01E-2DE04981200D}" name="tblS049_AUD_E2E" displayName="tblS049_AUD_E2E" ref="A4:G35" totalsRowShown="0" headerRowDxfId="54">
  <autoFilter ref="A4:G35" xr:uid="{F184E8F5-41FB-4546-B01E-2DE04981200D}"/>
  <tableColumns count="7">
    <tableColumn id="1" xr3:uid="{09CCF784-4E8C-4439-8F56-36605B6590A1}" name="ID"/>
    <tableColumn id="2" xr3:uid="{966F5EEA-A48B-4E85-8DAC-D795604185C5}" name="Frente"/>
    <tableColumn id="3" xr3:uid="{27A7F926-6D85-4196-90A6-35D63438DD56}" name="Control"/>
    <tableColumn id="4" xr3:uid="{FFD00B3C-835D-4B80-9AE9-B2F6AB5F1CE2}" name="Esperado"/>
    <tableColumn id="5" xr3:uid="{711E5601-8C4F-465F-97A5-929977E6CC43}" name="Actual"/>
    <tableColumn id="6" xr3:uid="{C98E42F7-7EED-41C3-8969-AC18F89FAEBF}" name="Estado"/>
    <tableColumn id="7" xr3:uid="{7BF49FA4-E0F6-4E20-A435-B795A696A844}" name="Observaciones"/>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0A27034-ECF5-40A3-ABB4-FFF22DED5695}" name="tblS049_AUD_Asignacion" displayName="tblS049_AUD_Asignacion" ref="A4:O12" totalsRowShown="0" headerRowDxfId="53">
  <autoFilter ref="A4:O12" xr:uid="{50A27034-ECF5-40A3-ABB4-FFF22DED5695}"/>
  <tableColumns count="15">
    <tableColumn id="1" xr3:uid="{BC8EB196-EA1E-4B18-B307-6EAE38ECA2E3}" name="ID_Tarea"/>
    <tableColumn id="2" xr3:uid="{CFA81598-8BE1-46C7-8000-2F64789D3C1E}" name="Tarea"/>
    <tableColumn id="3" xr3:uid="{FF6BDBF9-EF7A-4221-9C97-89679266A26F}" name="Tipo_Activacion"/>
    <tableColumn id="4" xr3:uid="{A3289FF8-F884-4A9E-9B0E-F93B0004AC40}" name="Puesto_Requerido"/>
    <tableColumn id="5" xr3:uid="{E0F0052A-D3EB-4BDE-AE40-91EB53340143}" name="Responsable_Origen"/>
    <tableColumn id="6" xr3:uid="{3D1D3121-A710-472A-95B2-40CF42FE662F}" name="Candidatos_Activos"/>
    <tableColumn id="7" xr3:uid="{5938C1F6-6CB8-4D8A-91B0-9C01FD261DEF}" name="Responsable_Resuelto"/>
    <tableColumn id="8" xr3:uid="{44A8D430-BAB0-4BA5-B76C-3F364F676166}" name="Fuente_Asignacion"/>
    <tableColumn id="9" xr3:uid="{34392B8B-43B5-46B2-9689-93160251C007}" name="Estado_Asignacion"/>
    <tableColumn id="10" xr3:uid="{8DBA1781-134A-482E-9CB1-48BB9CF4DCDE}" name="Puesto_Validador"/>
    <tableColumn id="11" xr3:uid="{584F70C8-84DA-4C85-9516-B759443EE8CD}" name="Validadores_Activos"/>
    <tableColumn id="12" xr3:uid="{2C18C9F5-3236-4A5F-8613-CD8F8328382E}" name="Validador_Resuelto"/>
    <tableColumn id="13" xr3:uid="{EDB431F2-F01F-4F41-8765-5C1905325806}" name="Estado_Validador"/>
    <tableColumn id="14" xr3:uid="{65998D13-2F84-4295-A1D9-A87ACA980976}" name="Permitir_Generacion_Real"/>
    <tableColumn id="15" xr3:uid="{5809ECBD-12FF-423C-AB1F-B40A42072FBE}" name="Observaciones"/>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9E7BFCC-3F7B-4005-AF0D-FD3C0534039F}" name="tblS049_ReglasAsignacion" displayName="tblS049_ReglasAsignacion" ref="A1:F9" totalsRowShown="0">
  <autoFilter ref="A1:F9" xr:uid="{C9E7BFCC-3F7B-4005-AF0D-FD3C0534039F}"/>
  <tableColumns count="6">
    <tableColumn id="1" xr3:uid="{81CC3CB3-FECF-4F9D-A0A1-E93462C2ED79}" name="ID_Regla"/>
    <tableColumn id="2" xr3:uid="{6C76BA2A-EB3B-4E71-9568-CB80849E149C}" name="ID_Tarea"/>
    <tableColumn id="3" xr3:uid="{FCAA98A9-57F4-40A7-A0AF-F04172B6687A}" name="Tipo_Regla"/>
    <tableColumn id="4" xr3:uid="{FA424C0E-FDFC-4DAA-8B5D-FB0E3F216EFD}" name="Valor_Regla"/>
    <tableColumn id="5" xr3:uid="{1394744E-301A-4DE4-9293-9798568D19A1}" name="Prioridad"/>
    <tableColumn id="6" xr3:uid="{43FF9B69-8380-4A54-BF82-75B7CC438E9F}" name="Estado"/>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C1EA214E-6AC7-4997-BC7F-F1F1F4D9D89E}" name="tblS049_CierreDocumentalCohorte" displayName="tblS049_CierreDocumentalCohorte" ref="A4:H12" totalsRowShown="0" headerRowDxfId="52">
  <autoFilter ref="A4:H12" xr:uid="{C1EA214E-6AC7-4997-BC7F-F1F1F4D9D89E}"/>
  <tableColumns count="8">
    <tableColumn id="1" xr3:uid="{9044D10F-3F97-4193-9CBF-A1E485AB7CF8}" name="ID_Tarea"/>
    <tableColumn id="2" xr3:uid="{BA2D4AFD-624F-461C-9F0F-2482450C8669}" name="Estado_Documental"/>
    <tableColumn id="3" xr3:uid="{E353790E-5A3F-4258-834F-CC9AE634C25E}" name="Gate_Pendiente"/>
    <tableColumn id="4" xr3:uid="{152F60D1-F9B0-4515-9D4A-95C0E931D347}" name="Tipo_Activacion"/>
    <tableColumn id="5" xr3:uid="{D1D271A8-2617-49AF-B5EA-9725F0E00223}" name="Regla_Cerrada"/>
    <tableColumn id="6" xr3:uid="{FF149EB7-2079-4BFA-A91A-A32D9AD31605}" name="Activacion_Real"/>
    <tableColumn id="7" xr3:uid="{EFF5CD28-AECE-4B4F-8D23-724E4D1295C7}" name="Retiro_Legacy"/>
    <tableColumn id="8" xr3:uid="{CFF732D9-2432-48F0-BBFA-94C0939E0E83}" name="Observaciones"/>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B909CD1F-4739-4AF1-BB6A-12AF836744D8}" name="tblS049_AUD_CierreDocumental" displayName="tblS049_AUD_CierreDocumental" ref="A15:G27" totalsRowShown="0" headerRowDxfId="51">
  <autoFilter ref="A15:G27" xr:uid="{B909CD1F-4739-4AF1-BB6A-12AF836744D8}"/>
  <tableColumns count="7">
    <tableColumn id="1" xr3:uid="{FCDE9822-E16C-45C4-A1F2-14AD802BA9CA}" name="ID"/>
    <tableColumn id="2" xr3:uid="{2E10A97C-7012-4C50-89B8-47C417F4DD8B}" name="Control"/>
    <tableColumn id="3" xr3:uid="{123D11AA-5C4E-40C6-9794-1792ABA32145}" name="Esperado"/>
    <tableColumn id="4" xr3:uid="{1BE6DA36-3577-4F81-B672-8BA72FAC1796}" name="Actual"/>
    <tableColumn id="5" xr3:uid="{3CF2E98E-434C-42D8-8A24-340F6EB2E765}" name="Estado"/>
    <tableColumn id="6" xr3:uid="{4B17E30B-A85B-4997-BA43-7838837942FA}" name="Criticidad"/>
    <tableColumn id="7" xr3:uid="{9E4020B2-C6FD-495C-9295-C006A7C479F1}" name="Observaciones"/>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CC15FBAC-EF17-4C0C-8526-5CE0DDB25078}" name="tblS049_MedicionCarga" displayName="tblS049_MedicionCarga" ref="A1:G9" totalsRowShown="0">
  <autoFilter ref="A1:G9" xr:uid="{CC15FBAC-EF17-4C0C-8526-5CE0DDB25078}"/>
  <tableColumns count="7">
    <tableColumn id="1" xr3:uid="{3056838C-2EF2-4A10-AA4F-04AB5D615956}" name="ID_Tarea"/>
    <tableColumn id="2" xr3:uid="{768B5969-A3AA-47DC-9842-CFFA7880271F}" name="Estado_Medicion"/>
    <tableColumn id="3" xr3:uid="{ED1D733F-6DDD-4434-9EB2-8EB3251DFAFA}" name="Duracion_Real_Min"/>
    <tableColumn id="4" xr3:uid="{EE030F60-0789-42E2-B798-BEBEA1ACF105}" name="Volumen_Real"/>
    <tableColumn id="5" xr3:uid="{FD5F9276-741D-42AB-A1DD-B4B142598C50}" name="Incidencias"/>
    <tableColumn id="6" xr3:uid="{61B54056-3670-4524-8792-B2B4F576BACB}" name="Retrabajo_Min"/>
    <tableColumn id="7" xr3:uid="{8EC16C76-326D-44DE-95E3-7D3AC189F7A8}" name="Observaciones"/>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189648C6-991C-4A13-A6B6-C8030BB27A19}" name="tblS049_AUD_Cohorte8" displayName="tblS049_AUD_Cohorte8" ref="A4:G44" totalsRowShown="0" headerRowDxfId="50">
  <autoFilter ref="A4:G44" xr:uid="{189648C6-991C-4A13-A6B6-C8030BB27A19}"/>
  <tableColumns count="7">
    <tableColumn id="1" xr3:uid="{53206473-ADE1-4413-BA6B-41B1FC64EDCA}" name="ID"/>
    <tableColumn id="2" xr3:uid="{C896B85A-523A-436C-9E86-525012828644}" name="Frente"/>
    <tableColumn id="3" xr3:uid="{7964B188-D7B6-4AD3-A238-696DB051C8F1}" name="Control"/>
    <tableColumn id="4" xr3:uid="{1C7CCC91-84DA-490A-970E-FB967EB26F4E}" name="Esperado"/>
    <tableColumn id="5" xr3:uid="{2D886DB3-5025-4652-8231-31557F91D364}" name="Actual"/>
    <tableColumn id="6" xr3:uid="{4E8F0F9B-1F46-4BD3-AD3F-11A5427D03DD}" name="Estado"/>
    <tableColumn id="7" xr3:uid="{DD2F45EC-321A-44AE-81C4-8BE0095D896F}" name="Observaciones"/>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5C808ED3-B327-4A35-A32F-C16F8CB89A23}" name="tblSGOL_MaestraTareas" displayName="tblSGOL_MaestraTareas" ref="A1:AU214" totalsRowShown="0" headerRowDxfId="49" dataDxfId="48">
  <autoFilter ref="A1:AU214" xr:uid="{5C808ED3-B327-4A35-A32F-C16F8CB89A23}"/>
  <tableColumns count="47">
    <tableColumn id="1" xr3:uid="{B5D81E7E-FA28-43ED-AE8E-9A7CE704E777}" name="ID_Tarea" dataDxfId="47"/>
    <tableColumn id="2" xr3:uid="{66847C49-2041-464F-8098-493A3915544F}" name="Tarea" dataDxfId="46"/>
    <tableColumn id="3" xr3:uid="{74C06311-4A35-445E-ABEB-A1DBD95DAD96}" name="Tipo_Registro" dataDxfId="45"/>
    <tableColumn id="4" xr3:uid="{7F710AFC-C70A-4627-B1A4-CF4D06CB2BD5}" name="Estado_Control" dataDxfId="44"/>
    <tableColumn id="5" xr3:uid="{060FB40E-9724-443E-A261-753DF4E796BD}" name="Accion_Solicitada" dataDxfId="43"/>
    <tableColumn id="6" xr3:uid="{C7E33674-A851-46DF-9D24-079014EF91E4}" name="Tipo_Activacion" dataDxfId="42"/>
    <tableColumn id="7" xr3:uid="{CFF2D913-1020-4D88-9FF1-A777740CE03B}" name="Puesto_Responsable" dataDxfId="41"/>
    <tableColumn id="8" xr3:uid="{44F0DE98-0A08-4A52-A657-8E987767BF6E}" name="Responsable_Validacion" dataDxfId="40"/>
    <tableColumn id="9" xr3:uid="{346E426E-E1BB-4C65-8897-8076EE30DCCB}" name="Proceso" dataDxfId="39"/>
    <tableColumn id="10" xr3:uid="{253389B7-B786-4412-B043-1A1D821AD675}" name="Subproceso" dataDxfId="38"/>
    <tableColumn id="11" xr3:uid="{131121F4-183C-4643-9709-26B3A5986EFF}" name="Tipo_Frecuencia" dataDxfId="37"/>
    <tableColumn id="12" xr3:uid="{BE91BEC9-E1E2-478A-A5BC-30B372718B76}" name="Regla_Frecuencia" dataDxfId="36"/>
    <tableColumn id="13" xr3:uid="{1D4F8FAB-9BAA-4A44-A77F-51C691FB01DC}" name="Hora_Sugerida" dataDxfId="35"/>
    <tableColumn id="14" xr3:uid="{7A2E3416-D957-4B06-A02C-0DAB63C49795}" name="Duracion_Min" dataDxfId="34"/>
    <tableColumn id="15" xr3:uid="{2E1C6025-3374-4FB2-99AE-013D5CB1EB60}" name="Criticidad" dataDxfId="33"/>
    <tableColumn id="16" xr3:uid="{BD1A95F1-1920-4E07-A7CA-964635CC91A0}" name="Requiere_Evidencia" dataDxfId="32"/>
    <tableColumn id="17" xr3:uid="{8CAFC78F-93C6-4736-BF04-3E56FD8CDB20}" name="Tipo_Evidencia" dataDxfId="31"/>
    <tableColumn id="18" xr3:uid="{38AD2668-0AFE-414E-9115-39CDDD55F182}" name="Activa_Objetivo" dataDxfId="30"/>
    <tableColumn id="19" xr3:uid="{A5B28C8E-A9A7-4DCD-8253-4BB6C9EF2F88}" name="Generar_en_reporte" dataDxfId="29"/>
    <tableColumn id="20" xr3:uid="{1D300CA9-141A-461E-B584-7D8B9707A803}" name="Permitir_Real" dataDxfId="28"/>
    <tableColumn id="21" xr3:uid="{B6DA64E3-4D75-4878-B33A-8D7F1F348D8D}" name="Permitir_Retiro_Legacy" dataDxfId="27"/>
    <tableColumn id="22" xr3:uid="{A109CED4-23A2-4276-AA86-8F93B1C0F5A7}" name="Estado_Catalogo" dataDxfId="26"/>
    <tableColumn id="23" xr3:uid="{617F01D3-566E-43E1-9DE0-A00DB4D654FE}" name="Estado_Integracion" dataDxfId="25"/>
    <tableColumn id="24" xr3:uid="{AABD5B87-8363-4637-93DE-091133CEDAC6}" name="Descripcion" dataDxfId="24"/>
    <tableColumn id="25" xr3:uid="{FF5A5873-59EE-4478-87B6-62218E9D95A2}" name="Resultado_Esperado" dataDxfId="23"/>
    <tableColumn id="26" xr3:uid="{E3727BFA-FEA5-4BF6-8039-6FF3E20C3202}" name="Categoria" dataDxfId="22"/>
    <tableColumn id="27" xr3:uid="{171075A0-96BD-40EF-85DF-ED5803206BF6}" name="ID_Macroproceso" dataDxfId="21"/>
    <tableColumn id="28" xr3:uid="{FA19E451-E64D-4760-A66B-B752C8FC8755}" name="Macroproceso" dataDxfId="20"/>
    <tableColumn id="29" xr3:uid="{EC0E66C6-95F0-4F40-BA5E-D84A2C35EC82}" name="ID_Proceso" dataDxfId="19"/>
    <tableColumn id="30" xr3:uid="{34B71EED-686B-4B01-A4CF-64EACEC7248B}" name="ID_Subproceso" dataDxfId="18"/>
    <tableColumn id="31" xr3:uid="{3828B977-CF68-47CD-B698-E1FB77C9F984}" name="Frec_Diaria" dataDxfId="17"/>
    <tableColumn id="32" xr3:uid="{E3B8D3A0-C976-4198-9E5A-AAE0CA39EB14}" name="Turno" dataDxfId="16"/>
    <tableColumn id="33" xr3:uid="{6A2F15F2-E982-4A7F-AD59-658A47906AF9}" name="Excluir_Festivos" dataDxfId="15"/>
    <tableColumn id="34" xr3:uid="{387B02E9-1E10-4043-A44D-4CB1873F3EE2}" name="Tipo_Responsable" dataDxfId="14"/>
    <tableColumn id="35" xr3:uid="{9043BB2C-364C-4CCE-844D-8EBC482B81D2}" name="Puede_Diferirse" dataDxfId="13"/>
    <tableColumn id="36" xr3:uid="{96D22F40-34F2-4F3D-8174-C08B72011DDD}" name="Criterio_Traslado" dataDxfId="12"/>
    <tableColumn id="37" xr3:uid="{F7FE68CE-E734-4B0C-A4B5-5C4D8162659D}" name="Evidencia_Esperada" dataDxfId="11"/>
    <tableColumn id="38" xr3:uid="{AB7AFFA7-62D1-4BAE-910C-028773C80B10}" name="Criterio_Validacion" dataDxfId="10"/>
    <tableColumn id="39" xr3:uid="{D25F04C3-664A-49D0-8206-74CE8E283913}" name="Nivel_Automatizacion" dataDxfId="9"/>
    <tableColumn id="40" xr3:uid="{82784698-CE10-4E95-AE34-EC08EA884005}" name="KPI_Principal" dataDxfId="8"/>
    <tableColumn id="41" xr3:uid="{C4D3E41A-5BAF-40AC-B169-2B93067FE130}" name="Fecha_Inicio" dataDxfId="7"/>
    <tableColumn id="42" xr3:uid="{60F3F7BF-EAFE-452A-ADC6-4A36202561DE}" name="Fecha_Fin" dataDxfId="6"/>
    <tableColumn id="43" xr3:uid="{C96693C0-F87B-4EDE-9A18-23D09B42D348}" name="IDs_Legacy" dataDxfId="5"/>
    <tableColumn id="44" xr3:uid="{6D582245-C975-41ED-913A-46C8B06319B6}" name="Fuente_Origen" dataDxfId="4"/>
    <tableColumn id="45" xr3:uid="{BF8DF8FE-6EF9-483A-ACC2-1C941A15D70E}" name="Fecha_Ultimo_Cambio" dataDxfId="3"/>
    <tableColumn id="46" xr3:uid="{621A7530-7BBE-49FF-A81C-9AE818A66647}" name="Motivo_Cambio" dataDxfId="2"/>
    <tableColumn id="47" xr3:uid="{E1D0F5F3-F8F1-4768-A5A8-D31A5053D4E4}" name="Observaciones" dataDxfId="1"/>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7240722-43A8-4CFB-B7A3-24EC66AFE32A}" name="tblS050_ResolucionLegacy" displayName="tblS050_ResolucionLegacy" ref="A1:I20" totalsRowShown="0">
  <autoFilter ref="A1:I20" xr:uid="{57240722-43A8-4CFB-B7A3-24EC66AFE32A}"/>
  <tableColumns count="9">
    <tableColumn id="1" xr3:uid="{37593A4D-112D-4326-89CB-66950AE93E11}" name="ID_Legacy"/>
    <tableColumn id="2" xr3:uid="{ACFBDC5F-515D-4987-87E8-2DD1F7A7ED4F}" name="Tarea_Legacy"/>
    <tableColumn id="3" xr3:uid="{57758F3A-31E5-4EF4-8FB0-DF098317DC3F}" name="Clasificacion"/>
    <tableColumn id="4" xr3:uid="{49D45F08-60FE-46BC-B68A-26611A73E1C0}" name="Destino_Canonico"/>
    <tableColumn id="5" xr3:uid="{F47F00DE-9833-4D42-A144-AB200289BF81}" name="Accion_Propuesta"/>
    <tableColumn id="6" xr3:uid="{3F889175-B1FF-41B0-808E-134EDDF5BD2F}" name="Confianza"/>
    <tableColumn id="7" xr3:uid="{64361D07-69DA-4AB4-9A73-24D8CD9988AB}" name="Motivo_Tecnico"/>
    <tableColumn id="8" xr3:uid="{59A97A1C-FAE1-466C-BFFA-41DAD1AAE1BF}" name="Permitir_Retiro_Legacy"/>
    <tableColumn id="9" xr3:uid="{56273E75-E012-49E2-9477-73C1C2CFD230}" name="Estado_Resolucion"/>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3BCA9E63-6202-48D1-9EED-C842B953AB25}" name="tblS050_Adaptadores" displayName="tblS050_Adaptadores" ref="A1:P195" totalsRowShown="0" headerRowDxfId="0">
  <autoFilter ref="A1:P195" xr:uid="{3BCA9E63-6202-48D1-9EED-C842B953AB25}"/>
  <tableColumns count="16">
    <tableColumn id="1" xr3:uid="{2C5C54D0-14A3-4AB3-B9F0-A0F4621DD239}" name="ID_Tarea"/>
    <tableColumn id="2" xr3:uid="{0EA03156-E5E5-465C-9C5D-9ED54E2F7D33}" name="Tarea"/>
    <tableColumn id="3" xr3:uid="{41A6A0B8-5438-4FF0-9328-5F022F523526}" name="Tipo_Activacion_Origen"/>
    <tableColumn id="4" xr3:uid="{13B1A0AC-BF22-4532-83E8-0F1E8B315AF5}" name="Tipo_Activacion_Aprobado"/>
    <tableColumn id="5" xr3:uid="{CB080D5A-6F8B-4972-887E-A4E54B8641DA}" name="Adaptador_Requerido"/>
    <tableColumn id="6" xr3:uid="{7DB4705A-519A-40C8-A131-D03F2C880801}" name="Estado_Control_Actual"/>
    <tableColumn id="7" xr3:uid="{78220403-B626-4A0E-A423-5F1D773199EE}" name="Estado_Adaptador"/>
    <tableColumn id="8" xr3:uid="{EF443A82-714C-4801-806F-8DD42FC0D9FB}" name="Requiere_Parametro"/>
    <tableColumn id="9" xr3:uid="{B63A0AE6-6921-4EB7-87C6-93D8AC875092}" name="Requiere_Origen_Caso"/>
    <tableColumn id="10" xr3:uid="{D84BEC5C-A44B-45FC-99B4-BABDC0C4895E}" name="Generacion_Real"/>
    <tableColumn id="11" xr3:uid="{46F0B543-7AC2-4157-B53F-40F72D9BC1DB}" name="Tipo_Frecuencia"/>
    <tableColumn id="12" xr3:uid="{8B6BD825-5A51-43CA-8FE3-3F44F43BF704}" name="Regla_Frecuencia"/>
    <tableColumn id="13" xr3:uid="{EAF6541F-BEFC-4762-8F35-5248806165A2}" name="Puesto_Responsable"/>
    <tableColumn id="14" xr3:uid="{F85A576F-4A08-4937-A16B-4678D72411BD}" name="Responsable_Validacion"/>
    <tableColumn id="15" xr3:uid="{6F48E287-D91F-47A7-93DA-FDE4A2BADD55}" name="Tipo_Evidencia"/>
    <tableColumn id="16" xr3:uid="{49FB9FB0-41BE-4237-8556-04AE74B3B891}" name="Observaciones"/>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CE8E4006-7A95-4436-852B-5B645A7E803A}" name="tblS050_AUD_Adaptadores" displayName="tblS050_AUD_Adaptadores" ref="A199:D209" totalsRowShown="0">
  <autoFilter ref="A199:D209" xr:uid="{CE8E4006-7A95-4436-852B-5B645A7E803A}"/>
  <tableColumns count="4">
    <tableColumn id="1" xr3:uid="{E94DF676-73BB-4B55-A68C-6C07DFDCC3FF}" name="Control"/>
    <tableColumn id="2" xr3:uid="{45FDD482-43C1-49EF-95B1-17D4849F55CA}" name="Esperado"/>
    <tableColumn id="3" xr3:uid="{6CB16135-7D31-4355-AE2A-51095694F068}" name="Actual"/>
    <tableColumn id="4" xr3:uid="{52D1A135-D642-4D7A-B4C8-1EE250E46200}" name="Estado"/>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 dT="2026-05-12T01:43:44.08" personId="{CD6FCEA4-F3F5-4E85-BA87-142F107ACBD4}" id="{B586C7E3-C949-412F-84A3-10285A8CFC54}">
    <text xml:space="preserve">Incluir Proceso madre, o departamento
</text>
  </threadedComment>
  <threadedComment ref="H1" dT="2026-05-08T18:26:19.40" personId="{CD6FCEA4-F3F5-4E85-BA87-142F107ACBD4}" id="{7085DF81-5452-4355-A3EE-2CD2236F53F2}">
    <text>Diaria / semanal / mensual / personalizada</text>
  </threadedComment>
  <threadedComment ref="I1" dT="2026-05-08T18:27:05.29" personId="{CD6FCEA4-F3F5-4E85-BA87-142F107ACBD4}" id="{50BC7712-9A51-4C70-BE20-57163AB526DA}">
    <text>L-M-V, día 8, rango 7–14, etc.</text>
  </threadedComment>
  <threadedComment ref="J1" dT="2026-05-08T18:31:38.04" personId="{CD6FCEA4-F3F5-4E85-BA87-142F107ACBD4}" id="{9069AC19-19BA-4D0F-A793-9D9F783EC27D}">
    <text>Apertura / cierre / cualquiera</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6-05-12T01:43:44.08" personId="{CD6FCEA4-F3F5-4E85-BA87-142F107ACBD4}" id="{83F38131-8A43-4A4B-9815-C6371B12AD86}">
    <text xml:space="preserve">Incluir Proceso madre, o departamento
</text>
  </threadedComment>
  <threadedComment ref="H1" dT="2026-05-08T18:26:19.40" personId="{CD6FCEA4-F3F5-4E85-BA87-142F107ACBD4}" id="{4D7025F6-075D-47E8-92F0-69D775DFC33F}">
    <text>Diaria / semanal / mensual / personalizada</text>
  </threadedComment>
  <threadedComment ref="I1" dT="2026-05-08T18:27:05.29" personId="{CD6FCEA4-F3F5-4E85-BA87-142F107ACBD4}" id="{7F74FA71-E316-461D-9306-1BF138E5F818}">
    <text>L-M-V, día 8, rango 7–14, etc.</text>
  </threadedComment>
  <threadedComment ref="J1" dT="2026-05-08T18:31:38.04" personId="{CD6FCEA4-F3F5-4E85-BA87-142F107ACBD4}" id="{654A245E-7BCC-44FA-BA7B-3ABF670AE7EF}">
    <text>Apertura / cierre / cualquiera</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88783C-03D6-4485-985D-C7E6BC488908}">
  <we:reference id="wa200005502" version="1.0.0.13" store="es-MX" storeType="OMEX"/>
  <we:alternateReferences>
    <we:reference id="WA200005502" version="1.0.0.13" store="" storeType="OMEX"/>
  </we:alternateReferences>
  <we:properties>
    <we:property name="docId" value="&quot;AK3JtBgToM3Hpz7mKoQUU&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5" Type="http://schemas.openxmlformats.org/officeDocument/2006/relationships/table" Target="../tables/table21.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6.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table" Target="../tables/table36.xml"/><Relationship Id="rId7" Type="http://schemas.openxmlformats.org/officeDocument/2006/relationships/table" Target="../tables/table40.xml"/><Relationship Id="rId2" Type="http://schemas.openxmlformats.org/officeDocument/2006/relationships/table" Target="../tables/table35.xml"/><Relationship Id="rId1" Type="http://schemas.openxmlformats.org/officeDocument/2006/relationships/table" Target="../tables/table34.xml"/><Relationship Id="rId6" Type="http://schemas.openxmlformats.org/officeDocument/2006/relationships/table" Target="../tables/table39.xml"/><Relationship Id="rId5" Type="http://schemas.openxmlformats.org/officeDocument/2006/relationships/table" Target="../tables/table38.xml"/><Relationship Id="rId4" Type="http://schemas.openxmlformats.org/officeDocument/2006/relationships/table" Target="../tables/table37.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1.xml.rels><?xml version="1.0" encoding="UTF-8" standalone="yes"?>
<Relationships xmlns="http://schemas.openxmlformats.org/package/2006/relationships"><Relationship Id="rId3" Type="http://schemas.openxmlformats.org/officeDocument/2006/relationships/table" Target="../tables/table49.xml"/><Relationship Id="rId2" Type="http://schemas.openxmlformats.org/officeDocument/2006/relationships/vmlDrawing" Target="../drawings/vmlDrawing2.v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7.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56.xml"/><Relationship Id="rId2" Type="http://schemas.openxmlformats.org/officeDocument/2006/relationships/table" Target="../tables/table55.xml"/><Relationship Id="rId1" Type="http://schemas.openxmlformats.org/officeDocument/2006/relationships/table" Target="../tables/table54.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drawing" Target="../drawings/drawing1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4.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61.xml"/><Relationship Id="rId2" Type="http://schemas.openxmlformats.org/officeDocument/2006/relationships/table" Target="../tables/table60.xml"/><Relationship Id="rId1" Type="http://schemas.openxmlformats.org/officeDocument/2006/relationships/table" Target="../tables/table59.xml"/><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 Target="../tables/table62.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58.xml.rels><?xml version="1.0" encoding="UTF-8" standalone="yes"?>
<Relationships xmlns="http://schemas.openxmlformats.org/package/2006/relationships"><Relationship Id="rId3" Type="http://schemas.openxmlformats.org/officeDocument/2006/relationships/table" Target="../tables/table70.xml"/><Relationship Id="rId2" Type="http://schemas.openxmlformats.org/officeDocument/2006/relationships/table" Target="../tables/table69.xml"/><Relationship Id="rId1" Type="http://schemas.openxmlformats.org/officeDocument/2006/relationships/table" Target="../tables/table68.xml"/><Relationship Id="rId4" Type="http://schemas.openxmlformats.org/officeDocument/2006/relationships/table" Target="../tables/table71.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74.xml.rels><?xml version="1.0" encoding="UTF-8" standalone="yes"?>
<Relationships xmlns="http://schemas.openxmlformats.org/package/2006/relationships"><Relationship Id="rId3" Type="http://schemas.openxmlformats.org/officeDocument/2006/relationships/table" Target="../tables/table89.xml"/><Relationship Id="rId2" Type="http://schemas.openxmlformats.org/officeDocument/2006/relationships/table" Target="../tables/table88.xml"/><Relationship Id="rId1" Type="http://schemas.openxmlformats.org/officeDocument/2006/relationships/table" Target="../tables/table87.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94.xml"/><Relationship Id="rId1" Type="http://schemas.openxmlformats.org/officeDocument/2006/relationships/table" Target="../tables/table93.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100.xml"/><Relationship Id="rId1" Type="http://schemas.openxmlformats.org/officeDocument/2006/relationships/table" Target="../tables/table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971DA-7A22-4C82-9546-584EC1B32932}">
  <sheetPr codeName="Hoja47"/>
  <dimension ref="A1:N5"/>
  <sheetViews>
    <sheetView showGridLines="0" workbookViewId="0">
      <pane ySplit="1" topLeftCell="A2" activePane="bottomLeft" state="frozen"/>
      <selection activeCell="C4" sqref="C4"/>
      <selection pane="bottomLeft" activeCell="H12" sqref="H12"/>
    </sheetView>
  </sheetViews>
  <sheetFormatPr baseColWidth="10" defaultColWidth="9.125" defaultRowHeight="13.5"/>
  <cols>
    <col min="1" max="1" width="12" customWidth="1"/>
    <col min="2" max="2" width="17" customWidth="1"/>
    <col min="3" max="3" width="42" customWidth="1"/>
    <col min="4" max="4" width="27" customWidth="1"/>
    <col min="5" max="5" width="42" customWidth="1"/>
    <col min="6" max="6" width="12" customWidth="1"/>
    <col min="7" max="7" width="16" customWidth="1"/>
    <col min="8" max="8" width="28" customWidth="1"/>
    <col min="9" max="9" width="26" customWidth="1"/>
    <col min="10" max="12" width="42" customWidth="1"/>
    <col min="13" max="13" width="18" customWidth="1"/>
    <col min="14" max="14" width="20" customWidth="1"/>
  </cols>
  <sheetData>
    <row r="1" spans="1:14" ht="30" customHeight="1">
      <c r="A1" s="128" t="s">
        <v>1129</v>
      </c>
      <c r="B1" s="128" t="s">
        <v>6763</v>
      </c>
      <c r="C1" s="128" t="s">
        <v>9503</v>
      </c>
      <c r="D1" s="128" t="s">
        <v>9504</v>
      </c>
      <c r="E1" s="128" t="s">
        <v>9505</v>
      </c>
      <c r="F1" s="128" t="s">
        <v>9506</v>
      </c>
      <c r="G1" s="128" t="s">
        <v>9507</v>
      </c>
      <c r="H1" s="128" t="s">
        <v>9508</v>
      </c>
      <c r="I1" s="128" t="s">
        <v>9509</v>
      </c>
      <c r="J1" s="128" t="s">
        <v>9430</v>
      </c>
      <c r="K1" s="128" t="s">
        <v>6750</v>
      </c>
      <c r="L1" s="128" t="s">
        <v>6799</v>
      </c>
      <c r="M1" s="128" t="s">
        <v>9510</v>
      </c>
      <c r="N1" s="128" t="s">
        <v>9511</v>
      </c>
    </row>
    <row r="2" spans="1:14" ht="36" customHeight="1">
      <c r="A2" s="112" t="s">
        <v>6927</v>
      </c>
      <c r="B2" s="112" t="s">
        <v>6932</v>
      </c>
      <c r="C2" s="112" t="s">
        <v>9512</v>
      </c>
      <c r="D2" s="112" t="s">
        <v>9513</v>
      </c>
      <c r="E2" s="112" t="s">
        <v>9514</v>
      </c>
      <c r="F2" s="112" t="s">
        <v>6938</v>
      </c>
      <c r="G2" s="112"/>
      <c r="H2" s="112" t="s">
        <v>1266</v>
      </c>
      <c r="I2" s="112" t="s">
        <v>344</v>
      </c>
      <c r="J2" s="112" t="s">
        <v>2221</v>
      </c>
      <c r="K2" s="112" t="s">
        <v>6931</v>
      </c>
      <c r="L2" s="112" t="s">
        <v>9515</v>
      </c>
      <c r="M2" s="112" t="s">
        <v>9516</v>
      </c>
      <c r="N2" s="112" t="s">
        <v>5611</v>
      </c>
    </row>
    <row r="3" spans="1:14" ht="36" customHeight="1">
      <c r="A3" s="112" t="s">
        <v>6960</v>
      </c>
      <c r="B3" s="112" t="s">
        <v>6967</v>
      </c>
      <c r="C3" s="112" t="s">
        <v>9517</v>
      </c>
      <c r="D3" s="112" t="s">
        <v>9518</v>
      </c>
      <c r="E3" s="112" t="s">
        <v>9519</v>
      </c>
      <c r="F3" s="112" t="s">
        <v>6974</v>
      </c>
      <c r="G3" s="112"/>
      <c r="H3" s="112" t="s">
        <v>1266</v>
      </c>
      <c r="I3" s="112" t="s">
        <v>344</v>
      </c>
      <c r="J3" s="112" t="s">
        <v>2221</v>
      </c>
      <c r="K3" s="112" t="s">
        <v>9520</v>
      </c>
      <c r="L3" s="112" t="s">
        <v>9521</v>
      </c>
      <c r="M3" s="112" t="s">
        <v>9516</v>
      </c>
      <c r="N3" s="112" t="s">
        <v>5611</v>
      </c>
    </row>
    <row r="4" spans="1:14" ht="36" customHeight="1">
      <c r="A4" s="112" t="s">
        <v>7504</v>
      </c>
      <c r="B4" s="112" t="s">
        <v>6967</v>
      </c>
      <c r="C4" s="112" t="s">
        <v>9522</v>
      </c>
      <c r="D4" s="112" t="s">
        <v>9523</v>
      </c>
      <c r="E4" s="112" t="s">
        <v>9524</v>
      </c>
      <c r="F4" s="112" t="s">
        <v>6923</v>
      </c>
      <c r="G4" s="112"/>
      <c r="H4" s="112" t="s">
        <v>1266</v>
      </c>
      <c r="I4" s="112" t="s">
        <v>443</v>
      </c>
      <c r="J4" s="112" t="s">
        <v>6992</v>
      </c>
      <c r="K4" s="112" t="s">
        <v>9525</v>
      </c>
      <c r="L4" s="112" t="s">
        <v>9526</v>
      </c>
      <c r="M4" s="112" t="s">
        <v>9516</v>
      </c>
      <c r="N4" s="112" t="s">
        <v>5611</v>
      </c>
    </row>
    <row r="5" spans="1:14" ht="36" customHeight="1">
      <c r="A5" s="112" t="s">
        <v>7529</v>
      </c>
      <c r="B5" s="112" t="s">
        <v>6932</v>
      </c>
      <c r="C5" s="112" t="s">
        <v>9527</v>
      </c>
      <c r="D5" s="112" t="s">
        <v>9528</v>
      </c>
      <c r="E5" s="112" t="s">
        <v>9529</v>
      </c>
      <c r="F5" s="112" t="s">
        <v>6923</v>
      </c>
      <c r="G5" s="112" t="s">
        <v>7504</v>
      </c>
      <c r="H5" s="112" t="s">
        <v>1266</v>
      </c>
      <c r="I5" s="112" t="s">
        <v>443</v>
      </c>
      <c r="J5" s="112" t="s">
        <v>7538</v>
      </c>
      <c r="K5" s="112" t="s">
        <v>9530</v>
      </c>
      <c r="L5" s="112" t="s">
        <v>9531</v>
      </c>
      <c r="M5" s="112" t="s">
        <v>9516</v>
      </c>
      <c r="N5" s="112" t="s">
        <v>5611</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C0F15-D07D-497A-A269-01570CE17F35}">
  <sheetPr codeName="Hoja48"/>
  <dimension ref="A1:AA8"/>
  <sheetViews>
    <sheetView workbookViewId="0">
      <selection activeCell="A6" sqref="A6:XFD6"/>
    </sheetView>
  </sheetViews>
  <sheetFormatPr baseColWidth="10" defaultRowHeight="13.5"/>
  <cols>
    <col min="1" max="1" width="13" customWidth="1"/>
    <col min="3" max="3" width="17.125" customWidth="1"/>
    <col min="5" max="5" width="16.5625" customWidth="1"/>
    <col min="6" max="6" width="19" customWidth="1"/>
    <col min="7" max="7" width="19.125" customWidth="1"/>
    <col min="8" max="8" width="22" customWidth="1"/>
    <col min="9" max="9" width="15.5625" customWidth="1"/>
    <col min="10" max="10" width="17.125" customWidth="1"/>
    <col min="11" max="11" width="21" customWidth="1"/>
    <col min="12" max="12" width="21.5625" customWidth="1"/>
  </cols>
  <sheetData>
    <row r="1" spans="1:27">
      <c r="A1" t="s">
        <v>9532</v>
      </c>
      <c r="B1" t="s">
        <v>1129</v>
      </c>
      <c r="C1" t="s">
        <v>6763</v>
      </c>
      <c r="D1" t="s">
        <v>9533</v>
      </c>
      <c r="E1" t="s">
        <v>9534</v>
      </c>
      <c r="F1" t="s">
        <v>9535</v>
      </c>
      <c r="G1" t="s">
        <v>9536</v>
      </c>
      <c r="H1" t="s">
        <v>9537</v>
      </c>
      <c r="I1" t="s">
        <v>9538</v>
      </c>
      <c r="J1" t="s">
        <v>9539</v>
      </c>
      <c r="K1" t="s">
        <v>9511</v>
      </c>
      <c r="L1" t="s">
        <v>9540</v>
      </c>
      <c r="M1" t="s">
        <v>9554</v>
      </c>
      <c r="N1" t="s">
        <v>9555</v>
      </c>
      <c r="O1" t="s">
        <v>9556</v>
      </c>
      <c r="P1" t="s">
        <v>9835</v>
      </c>
      <c r="Q1" t="s">
        <v>9836</v>
      </c>
      <c r="R1" t="s">
        <v>9837</v>
      </c>
      <c r="S1" t="s">
        <v>9838</v>
      </c>
      <c r="T1" t="s">
        <v>2060</v>
      </c>
      <c r="U1" t="s">
        <v>9839</v>
      </c>
      <c r="V1" t="s">
        <v>9840</v>
      </c>
      <c r="W1" t="s">
        <v>10171</v>
      </c>
      <c r="X1" t="s">
        <v>1466</v>
      </c>
      <c r="Y1" t="s">
        <v>10172</v>
      </c>
      <c r="Z1" t="s">
        <v>10173</v>
      </c>
      <c r="AA1" t="s">
        <v>9992</v>
      </c>
    </row>
    <row r="2" spans="1:27">
      <c r="A2" t="s">
        <v>9541</v>
      </c>
      <c r="B2" t="s">
        <v>6927</v>
      </c>
      <c r="C2" t="s">
        <v>6932</v>
      </c>
      <c r="D2" t="s">
        <v>9542</v>
      </c>
      <c r="G2" t="s">
        <v>5611</v>
      </c>
      <c r="H2" t="s">
        <v>370</v>
      </c>
      <c r="I2" t="s">
        <v>9543</v>
      </c>
      <c r="J2" t="s">
        <v>9544</v>
      </c>
      <c r="K2" t="s">
        <v>5611</v>
      </c>
      <c r="L2" t="s">
        <v>9545</v>
      </c>
      <c r="M2" t="s">
        <v>370</v>
      </c>
      <c r="N2" t="s">
        <v>9557</v>
      </c>
      <c r="O2" s="48">
        <v>46254.416666666664</v>
      </c>
      <c r="P2" s="132"/>
      <c r="Q2" s="132" t="s">
        <v>1266</v>
      </c>
      <c r="R2" s="132" t="s">
        <v>391</v>
      </c>
      <c r="S2" s="132" t="s">
        <v>9846</v>
      </c>
      <c r="T2" s="132" t="s">
        <v>9847</v>
      </c>
      <c r="U2" s="132" t="s">
        <v>388</v>
      </c>
      <c r="V2" s="132" t="s">
        <v>9850</v>
      </c>
      <c r="W2" s="132"/>
      <c r="X2" s="132"/>
      <c r="Y2" s="132"/>
      <c r="Z2" s="132"/>
      <c r="AA2" s="132"/>
    </row>
    <row r="3" spans="1:27">
      <c r="A3" t="s">
        <v>9546</v>
      </c>
      <c r="B3" t="s">
        <v>6960</v>
      </c>
      <c r="C3" t="s">
        <v>6967</v>
      </c>
      <c r="D3" t="s">
        <v>9547</v>
      </c>
      <c r="G3" t="s">
        <v>370</v>
      </c>
      <c r="H3" t="s">
        <v>5611</v>
      </c>
      <c r="I3" t="s">
        <v>9548</v>
      </c>
      <c r="J3" t="s">
        <v>9544</v>
      </c>
      <c r="K3" t="s">
        <v>5611</v>
      </c>
      <c r="L3" t="s">
        <v>9545</v>
      </c>
      <c r="M3" t="s">
        <v>370</v>
      </c>
      <c r="N3" t="s">
        <v>9558</v>
      </c>
      <c r="O3" s="48">
        <v>46254.420138888891</v>
      </c>
      <c r="P3" s="132"/>
      <c r="Q3" s="132" t="s">
        <v>1266</v>
      </c>
      <c r="R3" s="132" t="s">
        <v>391</v>
      </c>
      <c r="S3" s="132" t="s">
        <v>9846</v>
      </c>
      <c r="T3" s="132" t="s">
        <v>9847</v>
      </c>
      <c r="U3" s="132" t="s">
        <v>388</v>
      </c>
      <c r="V3" s="132" t="s">
        <v>9850</v>
      </c>
      <c r="W3" s="132"/>
      <c r="X3" s="132"/>
      <c r="Y3" s="132"/>
      <c r="Z3" s="132"/>
      <c r="AA3" s="132"/>
    </row>
    <row r="4" spans="1:27">
      <c r="A4" t="s">
        <v>9549</v>
      </c>
      <c r="B4" t="s">
        <v>7504</v>
      </c>
      <c r="C4" t="s">
        <v>6967</v>
      </c>
      <c r="D4" t="s">
        <v>9550</v>
      </c>
      <c r="G4" t="s">
        <v>370</v>
      </c>
      <c r="H4" t="s">
        <v>5611</v>
      </c>
      <c r="I4" t="s">
        <v>9551</v>
      </c>
      <c r="J4" t="s">
        <v>9544</v>
      </c>
      <c r="K4" t="s">
        <v>5611</v>
      </c>
      <c r="L4" t="s">
        <v>9545</v>
      </c>
      <c r="M4" t="s">
        <v>370</v>
      </c>
      <c r="N4" t="s">
        <v>9559</v>
      </c>
      <c r="O4" s="48">
        <v>46254.423611111109</v>
      </c>
      <c r="P4" s="132"/>
      <c r="Q4" s="132" t="s">
        <v>1266</v>
      </c>
      <c r="R4" s="132" t="s">
        <v>391</v>
      </c>
      <c r="S4" s="132" t="s">
        <v>9846</v>
      </c>
      <c r="T4" s="132" t="s">
        <v>9847</v>
      </c>
      <c r="U4" s="132" t="s">
        <v>388</v>
      </c>
      <c r="V4" s="132" t="s">
        <v>9850</v>
      </c>
      <c r="W4" s="132"/>
      <c r="X4" s="132"/>
      <c r="Y4" s="132"/>
      <c r="Z4" s="132"/>
      <c r="AA4" s="132"/>
    </row>
    <row r="5" spans="1:27">
      <c r="A5" t="s">
        <v>9552</v>
      </c>
      <c r="B5" t="s">
        <v>7529</v>
      </c>
      <c r="C5" t="s">
        <v>6932</v>
      </c>
      <c r="D5" t="s">
        <v>9550</v>
      </c>
      <c r="E5" t="s">
        <v>9550</v>
      </c>
      <c r="F5" t="s">
        <v>9549</v>
      </c>
      <c r="G5" t="s">
        <v>5611</v>
      </c>
      <c r="H5" t="s">
        <v>370</v>
      </c>
      <c r="I5" t="s">
        <v>9553</v>
      </c>
      <c r="J5" t="s">
        <v>9544</v>
      </c>
      <c r="K5" t="s">
        <v>5611</v>
      </c>
      <c r="L5" t="s">
        <v>9545</v>
      </c>
      <c r="M5" t="s">
        <v>370</v>
      </c>
      <c r="N5" t="s">
        <v>9560</v>
      </c>
      <c r="O5" s="48">
        <v>46254.427083333336</v>
      </c>
      <c r="P5" s="132"/>
      <c r="Q5" s="132" t="s">
        <v>1266</v>
      </c>
      <c r="R5" s="132" t="s">
        <v>391</v>
      </c>
      <c r="S5" s="132" t="s">
        <v>9846</v>
      </c>
      <c r="T5" s="132" t="s">
        <v>9847</v>
      </c>
      <c r="U5" s="132" t="s">
        <v>388</v>
      </c>
      <c r="V5" s="132" t="s">
        <v>9850</v>
      </c>
      <c r="W5" s="132"/>
      <c r="X5" s="132"/>
      <c r="Y5" s="132"/>
      <c r="Z5" s="132"/>
      <c r="AA5" s="132"/>
    </row>
    <row r="6" spans="1:27">
      <c r="A6" t="s">
        <v>9602</v>
      </c>
      <c r="B6" t="s">
        <v>7031</v>
      </c>
      <c r="C6" t="s">
        <v>6967</v>
      </c>
      <c r="D6" t="s">
        <v>9603</v>
      </c>
      <c r="G6" t="s">
        <v>370</v>
      </c>
      <c r="H6" t="s">
        <v>5611</v>
      </c>
      <c r="I6" t="s">
        <v>9604</v>
      </c>
      <c r="J6" t="s">
        <v>9544</v>
      </c>
      <c r="K6" t="s">
        <v>5611</v>
      </c>
      <c r="L6" t="s">
        <v>9545</v>
      </c>
      <c r="M6" t="s">
        <v>370</v>
      </c>
      <c r="N6" t="s">
        <v>9605</v>
      </c>
      <c r="O6" s="48">
        <v>46254.430555555555</v>
      </c>
      <c r="P6" s="132"/>
      <c r="Q6" s="132" t="s">
        <v>488</v>
      </c>
      <c r="R6" s="132" t="s">
        <v>389</v>
      </c>
      <c r="S6" s="132" t="s">
        <v>9866</v>
      </c>
      <c r="T6" s="132" t="s">
        <v>9867</v>
      </c>
      <c r="U6" s="132" t="s">
        <v>391</v>
      </c>
      <c r="V6" s="132" t="s">
        <v>9850</v>
      </c>
      <c r="W6" s="132"/>
      <c r="X6" s="132"/>
      <c r="Y6" s="132"/>
      <c r="Z6" s="132"/>
      <c r="AA6" s="132"/>
    </row>
    <row r="7" spans="1:27">
      <c r="O7" s="132"/>
      <c r="P7" s="132"/>
      <c r="Q7" s="132"/>
      <c r="R7" s="132"/>
      <c r="S7" s="132"/>
      <c r="T7" s="132"/>
      <c r="U7" s="132"/>
      <c r="V7" s="132"/>
    </row>
    <row r="8" spans="1:27">
      <c r="O8" s="132"/>
      <c r="P8" s="132"/>
      <c r="Q8" s="132"/>
      <c r="R8" s="132"/>
      <c r="S8" s="132"/>
      <c r="T8" s="132"/>
      <c r="U8" s="132"/>
      <c r="V8" s="13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2CD5-049F-4F06-88EE-636EC96F1FC7}">
  <sheetPr codeName="Hoja49"/>
  <dimension ref="A1:R7"/>
  <sheetViews>
    <sheetView workbookViewId="0">
      <selection activeCell="G42" sqref="G42"/>
    </sheetView>
  </sheetViews>
  <sheetFormatPr baseColWidth="10" defaultRowHeight="13.5"/>
  <cols>
    <col min="1" max="1" width="18.5625" bestFit="1" customWidth="1"/>
    <col min="2" max="2" width="13" customWidth="1"/>
    <col min="4" max="4" width="17.125" customWidth="1"/>
    <col min="6" max="6" width="16.5625" customWidth="1"/>
    <col min="7" max="7" width="19" customWidth="1"/>
    <col min="8" max="8" width="21.4375" customWidth="1"/>
    <col min="9" max="9" width="16.125" customWidth="1"/>
    <col min="10" max="10" width="17.3125" customWidth="1"/>
    <col min="11" max="11" width="21" customWidth="1"/>
  </cols>
  <sheetData>
    <row r="1" spans="1:18">
      <c r="A1" t="s">
        <v>9561</v>
      </c>
      <c r="B1" t="s">
        <v>9532</v>
      </c>
      <c r="C1" t="s">
        <v>1129</v>
      </c>
      <c r="D1" t="s">
        <v>6763</v>
      </c>
      <c r="E1" t="s">
        <v>9533</v>
      </c>
      <c r="F1" t="s">
        <v>9534</v>
      </c>
      <c r="G1" t="s">
        <v>9535</v>
      </c>
      <c r="H1" t="s">
        <v>9556</v>
      </c>
      <c r="I1" t="s">
        <v>9554</v>
      </c>
      <c r="J1" t="s">
        <v>9562</v>
      </c>
      <c r="K1" t="s">
        <v>9511</v>
      </c>
      <c r="L1" t="s">
        <v>9564</v>
      </c>
      <c r="M1" t="s">
        <v>9565</v>
      </c>
      <c r="N1" t="s">
        <v>2301</v>
      </c>
      <c r="O1" t="s">
        <v>9566</v>
      </c>
      <c r="P1" t="s">
        <v>1880</v>
      </c>
      <c r="Q1" t="s">
        <v>9607</v>
      </c>
      <c r="R1" t="s">
        <v>9609</v>
      </c>
    </row>
    <row r="2" spans="1:18">
      <c r="A2" t="s">
        <v>9557</v>
      </c>
      <c r="B2" t="s">
        <v>9541</v>
      </c>
      <c r="C2" t="s">
        <v>6927</v>
      </c>
      <c r="D2" t="s">
        <v>6932</v>
      </c>
      <c r="E2" t="s">
        <v>9542</v>
      </c>
      <c r="H2" s="48">
        <v>46254.416666666664</v>
      </c>
      <c r="I2" t="s">
        <v>370</v>
      </c>
      <c r="J2" t="s">
        <v>9563</v>
      </c>
      <c r="K2" t="s">
        <v>5611</v>
      </c>
      <c r="L2" t="s">
        <v>5611</v>
      </c>
      <c r="M2" t="s">
        <v>2231</v>
      </c>
      <c r="N2" t="s">
        <v>5814</v>
      </c>
      <c r="O2" t="s">
        <v>370</v>
      </c>
      <c r="P2" t="s">
        <v>9567</v>
      </c>
    </row>
    <row r="3" spans="1:18">
      <c r="A3" t="s">
        <v>9558</v>
      </c>
      <c r="B3" t="s">
        <v>9546</v>
      </c>
      <c r="C3" t="s">
        <v>6960</v>
      </c>
      <c r="D3" t="s">
        <v>6967</v>
      </c>
      <c r="E3" t="s">
        <v>9547</v>
      </c>
      <c r="H3" s="48">
        <v>46254.420138888891</v>
      </c>
      <c r="I3" t="s">
        <v>370</v>
      </c>
      <c r="J3" t="s">
        <v>9563</v>
      </c>
      <c r="K3" t="s">
        <v>5611</v>
      </c>
      <c r="L3" t="s">
        <v>5611</v>
      </c>
      <c r="M3" t="s">
        <v>2231</v>
      </c>
      <c r="N3" t="s">
        <v>5814</v>
      </c>
      <c r="O3" t="s">
        <v>370</v>
      </c>
      <c r="P3" t="s">
        <v>9568</v>
      </c>
    </row>
    <row r="4" spans="1:18">
      <c r="A4" t="s">
        <v>9559</v>
      </c>
      <c r="B4" t="s">
        <v>9549</v>
      </c>
      <c r="C4" t="s">
        <v>7504</v>
      </c>
      <c r="D4" t="s">
        <v>6967</v>
      </c>
      <c r="E4" t="s">
        <v>9550</v>
      </c>
      <c r="H4" s="48">
        <v>46254.423611111109</v>
      </c>
      <c r="I4" t="s">
        <v>370</v>
      </c>
      <c r="J4" t="s">
        <v>9563</v>
      </c>
      <c r="K4" t="s">
        <v>5611</v>
      </c>
      <c r="L4" t="s">
        <v>5611</v>
      </c>
      <c r="M4" t="s">
        <v>2231</v>
      </c>
      <c r="N4" t="s">
        <v>5814</v>
      </c>
      <c r="O4" t="s">
        <v>370</v>
      </c>
      <c r="P4" t="s">
        <v>9569</v>
      </c>
    </row>
    <row r="5" spans="1:18">
      <c r="A5" t="s">
        <v>9560</v>
      </c>
      <c r="B5" t="s">
        <v>9552</v>
      </c>
      <c r="C5" t="s">
        <v>7529</v>
      </c>
      <c r="D5" t="s">
        <v>6932</v>
      </c>
      <c r="E5" t="s">
        <v>9550</v>
      </c>
      <c r="F5" t="s">
        <v>9550</v>
      </c>
      <c r="G5" t="s">
        <v>9549</v>
      </c>
      <c r="H5" s="48">
        <v>46254.427083333336</v>
      </c>
      <c r="I5" t="s">
        <v>370</v>
      </c>
      <c r="J5" t="s">
        <v>9563</v>
      </c>
      <c r="K5" t="s">
        <v>5611</v>
      </c>
      <c r="L5" t="s">
        <v>5611</v>
      </c>
      <c r="M5" t="s">
        <v>370</v>
      </c>
      <c r="N5" t="s">
        <v>5814</v>
      </c>
      <c r="O5" t="s">
        <v>370</v>
      </c>
      <c r="P5" t="s">
        <v>9570</v>
      </c>
    </row>
    <row r="6" spans="1:18">
      <c r="A6" t="s">
        <v>9605</v>
      </c>
      <c r="B6" t="s">
        <v>9602</v>
      </c>
      <c r="C6" t="s">
        <v>7031</v>
      </c>
      <c r="D6" t="s">
        <v>6967</v>
      </c>
      <c r="E6" t="s">
        <v>9603</v>
      </c>
      <c r="H6" s="48">
        <v>46254.430555555555</v>
      </c>
      <c r="I6" t="s">
        <v>370</v>
      </c>
      <c r="J6" t="s">
        <v>9563</v>
      </c>
      <c r="K6" t="s">
        <v>5611</v>
      </c>
      <c r="L6" t="s">
        <v>5611</v>
      </c>
      <c r="M6" t="s">
        <v>2231</v>
      </c>
      <c r="N6" t="s">
        <v>5814</v>
      </c>
      <c r="O6" t="s">
        <v>370</v>
      </c>
      <c r="P6" t="s">
        <v>9606</v>
      </c>
    </row>
    <row r="7" spans="1:18">
      <c r="A7" t="s">
        <v>9612</v>
      </c>
      <c r="B7" t="s">
        <v>9619</v>
      </c>
      <c r="C7" t="s">
        <v>6907</v>
      </c>
      <c r="D7" t="s">
        <v>6877</v>
      </c>
      <c r="E7" t="s">
        <v>9620</v>
      </c>
      <c r="H7" s="48">
        <v>46254.375</v>
      </c>
      <c r="I7" t="s">
        <v>370</v>
      </c>
      <c r="J7" t="s">
        <v>9563</v>
      </c>
      <c r="K7" t="s">
        <v>5611</v>
      </c>
      <c r="L7" t="s">
        <v>5611</v>
      </c>
      <c r="M7" t="s">
        <v>2231</v>
      </c>
      <c r="N7" t="s">
        <v>5814</v>
      </c>
      <c r="O7" t="s">
        <v>370</v>
      </c>
      <c r="P7" t="s">
        <v>9621</v>
      </c>
      <c r="Q7" s="48">
        <v>46254.375</v>
      </c>
      <c r="R7" s="48">
        <v>46255.375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86CC-6D2F-46F7-AB34-2C0DC1C61D0F}">
  <sheetPr codeName="Hoja50"/>
  <dimension ref="A1:AB38"/>
  <sheetViews>
    <sheetView workbookViewId="0">
      <selection activeCell="G14" sqref="G14"/>
    </sheetView>
  </sheetViews>
  <sheetFormatPr baseColWidth="10" defaultRowHeight="13.5"/>
  <cols>
    <col min="1" max="1" width="14.125" customWidth="1"/>
    <col min="2" max="2" width="13" customWidth="1"/>
    <col min="4" max="4" width="17.125" customWidth="1"/>
    <col min="5" max="5" width="21.4375" customWidth="1"/>
    <col min="6" max="6" width="15.4375" customWidth="1"/>
    <col min="7" max="7" width="21" customWidth="1"/>
    <col min="8" max="8" width="19.5625" customWidth="1"/>
    <col min="9" max="9" width="19.4375" customWidth="1"/>
    <col min="10" max="10" width="18.4375" customWidth="1"/>
    <col min="16" max="16" width="14.4375" customWidth="1"/>
    <col min="17" max="17" width="21.3125" customWidth="1"/>
    <col min="18" max="18" width="15.3125" customWidth="1"/>
    <col min="19" max="19" width="23.875" customWidth="1"/>
    <col min="20" max="20" width="16.5625" customWidth="1"/>
    <col min="23" max="23" width="14.3125" customWidth="1"/>
    <col min="24" max="24" width="17.5625" customWidth="1"/>
    <col min="25" max="25" width="12.125" customWidth="1"/>
    <col min="27" max="28" width="16.5625" customWidth="1"/>
  </cols>
  <sheetData>
    <row r="1" spans="1:28">
      <c r="A1" t="s">
        <v>9561</v>
      </c>
      <c r="B1" t="s">
        <v>9532</v>
      </c>
      <c r="C1" t="s">
        <v>1129</v>
      </c>
      <c r="D1" t="s">
        <v>6763</v>
      </c>
      <c r="E1" t="s">
        <v>9556</v>
      </c>
      <c r="F1" t="s">
        <v>2067</v>
      </c>
      <c r="G1" t="s">
        <v>9511</v>
      </c>
      <c r="H1" t="s">
        <v>9571</v>
      </c>
      <c r="I1" t="s">
        <v>9572</v>
      </c>
      <c r="J1" t="s">
        <v>9573</v>
      </c>
      <c r="K1" t="s">
        <v>9607</v>
      </c>
      <c r="L1" t="s">
        <v>9609</v>
      </c>
      <c r="N1" t="s">
        <v>5988</v>
      </c>
      <c r="O1" t="s">
        <v>1129</v>
      </c>
      <c r="P1" t="s">
        <v>9878</v>
      </c>
      <c r="Q1" t="s">
        <v>9879</v>
      </c>
      <c r="R1" t="s">
        <v>9880</v>
      </c>
      <c r="S1" t="s">
        <v>9728</v>
      </c>
      <c r="T1" t="s">
        <v>1880</v>
      </c>
      <c r="V1" t="s">
        <v>1129</v>
      </c>
      <c r="W1" t="s">
        <v>10174</v>
      </c>
      <c r="X1" t="s">
        <v>10175</v>
      </c>
      <c r="Y1" t="s">
        <v>10176</v>
      </c>
      <c r="Z1" t="s">
        <v>6</v>
      </c>
      <c r="AA1" t="s">
        <v>1880</v>
      </c>
    </row>
    <row r="2" spans="1:28">
      <c r="A2" t="s">
        <v>9557</v>
      </c>
      <c r="B2" t="s">
        <v>9541</v>
      </c>
      <c r="C2" t="s">
        <v>6927</v>
      </c>
      <c r="D2" t="s">
        <v>6932</v>
      </c>
      <c r="E2" s="48">
        <v>46254.416666666664</v>
      </c>
      <c r="F2" t="s">
        <v>9574</v>
      </c>
      <c r="G2" t="s">
        <v>5611</v>
      </c>
      <c r="J2" t="s">
        <v>9575</v>
      </c>
      <c r="N2" t="s">
        <v>9881</v>
      </c>
      <c r="O2" t="s">
        <v>9882</v>
      </c>
      <c r="P2" t="s">
        <v>10230</v>
      </c>
      <c r="Q2" t="s">
        <v>370</v>
      </c>
      <c r="R2" t="s">
        <v>370</v>
      </c>
      <c r="S2" t="s">
        <v>5611</v>
      </c>
      <c r="T2" t="s">
        <v>10231</v>
      </c>
      <c r="V2" t="s">
        <v>6860</v>
      </c>
      <c r="W2" t="s">
        <v>10177</v>
      </c>
      <c r="Z2" t="s">
        <v>9855</v>
      </c>
      <c r="AA2" t="s">
        <v>10178</v>
      </c>
    </row>
    <row r="3" spans="1:28">
      <c r="A3" t="s">
        <v>9558</v>
      </c>
      <c r="B3" t="s">
        <v>9546</v>
      </c>
      <c r="C3" t="s">
        <v>6960</v>
      </c>
      <c r="D3" t="s">
        <v>6967</v>
      </c>
      <c r="E3" s="48">
        <v>46254.420138888891</v>
      </c>
      <c r="F3" t="s">
        <v>9574</v>
      </c>
      <c r="G3" t="s">
        <v>5611</v>
      </c>
      <c r="J3" t="s">
        <v>9575</v>
      </c>
      <c r="N3" t="s">
        <v>9883</v>
      </c>
      <c r="O3" t="s">
        <v>6927</v>
      </c>
      <c r="P3" t="s">
        <v>10232</v>
      </c>
      <c r="Q3" t="s">
        <v>370</v>
      </c>
      <c r="R3" t="s">
        <v>370</v>
      </c>
      <c r="S3" t="s">
        <v>5611</v>
      </c>
      <c r="T3" t="s">
        <v>10233</v>
      </c>
      <c r="V3" t="s">
        <v>6907</v>
      </c>
      <c r="W3" t="s">
        <v>10177</v>
      </c>
      <c r="Z3" t="s">
        <v>9855</v>
      </c>
      <c r="AA3" t="s">
        <v>10179</v>
      </c>
    </row>
    <row r="4" spans="1:28">
      <c r="A4" t="s">
        <v>9559</v>
      </c>
      <c r="B4" t="s">
        <v>9549</v>
      </c>
      <c r="C4" t="s">
        <v>7504</v>
      </c>
      <c r="D4" t="s">
        <v>6967</v>
      </c>
      <c r="E4" s="48">
        <v>46254.423611111109</v>
      </c>
      <c r="F4" t="s">
        <v>9574</v>
      </c>
      <c r="G4" t="s">
        <v>5611</v>
      </c>
      <c r="J4" t="s">
        <v>9575</v>
      </c>
      <c r="N4" t="s">
        <v>9884</v>
      </c>
      <c r="O4" t="s">
        <v>6960</v>
      </c>
      <c r="P4" t="s">
        <v>10232</v>
      </c>
      <c r="Q4" t="s">
        <v>370</v>
      </c>
      <c r="R4" t="s">
        <v>370</v>
      </c>
      <c r="S4" t="s">
        <v>5611</v>
      </c>
      <c r="T4" t="s">
        <v>10233</v>
      </c>
      <c r="V4" t="s">
        <v>6927</v>
      </c>
      <c r="W4" t="s">
        <v>10177</v>
      </c>
      <c r="Z4" t="s">
        <v>9855</v>
      </c>
      <c r="AA4" t="s">
        <v>10178</v>
      </c>
    </row>
    <row r="5" spans="1:28">
      <c r="A5" t="s">
        <v>9560</v>
      </c>
      <c r="B5" t="s">
        <v>9552</v>
      </c>
      <c r="C5" t="s">
        <v>7529</v>
      </c>
      <c r="D5" t="s">
        <v>6932</v>
      </c>
      <c r="E5" s="48">
        <v>46254.427083333336</v>
      </c>
      <c r="F5" t="s">
        <v>9574</v>
      </c>
      <c r="G5" t="s">
        <v>5611</v>
      </c>
      <c r="J5" t="s">
        <v>9575</v>
      </c>
      <c r="N5" t="s">
        <v>10079</v>
      </c>
      <c r="O5" t="s">
        <v>6860</v>
      </c>
      <c r="P5" t="s">
        <v>10232</v>
      </c>
      <c r="Q5" t="s">
        <v>370</v>
      </c>
      <c r="R5" t="s">
        <v>370</v>
      </c>
      <c r="S5" t="s">
        <v>5611</v>
      </c>
      <c r="T5" t="s">
        <v>10233</v>
      </c>
      <c r="V5" t="s">
        <v>6960</v>
      </c>
      <c r="W5" t="s">
        <v>10177</v>
      </c>
      <c r="Z5" t="s">
        <v>9855</v>
      </c>
      <c r="AA5" t="s">
        <v>10178</v>
      </c>
    </row>
    <row r="6" spans="1:28">
      <c r="A6" t="s">
        <v>9605</v>
      </c>
      <c r="B6" t="s">
        <v>9602</v>
      </c>
      <c r="C6" t="s">
        <v>7031</v>
      </c>
      <c r="D6" t="s">
        <v>6967</v>
      </c>
      <c r="E6" s="48">
        <v>46254.430555555555</v>
      </c>
      <c r="F6" t="s">
        <v>9574</v>
      </c>
      <c r="G6" t="s">
        <v>5611</v>
      </c>
      <c r="J6" t="s">
        <v>9575</v>
      </c>
      <c r="N6" t="s">
        <v>10080</v>
      </c>
      <c r="O6" t="s">
        <v>6907</v>
      </c>
      <c r="P6" t="s">
        <v>10232</v>
      </c>
      <c r="Q6" t="s">
        <v>370</v>
      </c>
      <c r="R6" t="s">
        <v>370</v>
      </c>
      <c r="S6" t="s">
        <v>5611</v>
      </c>
      <c r="T6" t="s">
        <v>10233</v>
      </c>
      <c r="V6" t="s">
        <v>7031</v>
      </c>
      <c r="W6" t="s">
        <v>10180</v>
      </c>
      <c r="X6" t="s">
        <v>10181</v>
      </c>
      <c r="Y6" t="s">
        <v>259</v>
      </c>
      <c r="Z6" t="s">
        <v>9855</v>
      </c>
      <c r="AA6" t="s">
        <v>10182</v>
      </c>
    </row>
    <row r="7" spans="1:28">
      <c r="A7" t="s">
        <v>9612</v>
      </c>
      <c r="B7" t="s">
        <v>9619</v>
      </c>
      <c r="C7" t="s">
        <v>6907</v>
      </c>
      <c r="D7" t="s">
        <v>6877</v>
      </c>
      <c r="E7" s="48">
        <v>46254.375</v>
      </c>
      <c r="F7" t="s">
        <v>9574</v>
      </c>
      <c r="G7" t="s">
        <v>5611</v>
      </c>
      <c r="J7" t="s">
        <v>9622</v>
      </c>
      <c r="K7" s="48">
        <v>46254.375</v>
      </c>
      <c r="L7" s="48">
        <v>46255.375</v>
      </c>
      <c r="N7" t="s">
        <v>10081</v>
      </c>
      <c r="O7" t="s">
        <v>7031</v>
      </c>
      <c r="P7" t="s">
        <v>10232</v>
      </c>
      <c r="Q7" t="s">
        <v>370</v>
      </c>
      <c r="R7" t="s">
        <v>370</v>
      </c>
      <c r="S7" t="s">
        <v>5611</v>
      </c>
      <c r="T7" t="s">
        <v>10233</v>
      </c>
      <c r="V7" t="s">
        <v>7095</v>
      </c>
      <c r="W7" t="s">
        <v>10183</v>
      </c>
      <c r="X7" t="s">
        <v>9594</v>
      </c>
      <c r="Y7" t="s">
        <v>1316</v>
      </c>
      <c r="Z7" t="s">
        <v>9855</v>
      </c>
      <c r="AA7" t="s">
        <v>10184</v>
      </c>
    </row>
    <row r="8" spans="1:28">
      <c r="E8" s="48"/>
      <c r="K8" s="48"/>
      <c r="L8" s="48"/>
      <c r="N8" t="s">
        <v>10082</v>
      </c>
      <c r="O8" t="s">
        <v>7095</v>
      </c>
      <c r="P8" t="s">
        <v>10232</v>
      </c>
      <c r="Q8" t="s">
        <v>370</v>
      </c>
      <c r="R8" t="s">
        <v>370</v>
      </c>
      <c r="S8" t="s">
        <v>5611</v>
      </c>
      <c r="T8" t="s">
        <v>10233</v>
      </c>
      <c r="V8" t="s">
        <v>7095</v>
      </c>
      <c r="W8" t="s">
        <v>10183</v>
      </c>
      <c r="X8" t="s">
        <v>9596</v>
      </c>
      <c r="Y8" t="s">
        <v>1317</v>
      </c>
      <c r="Z8" t="s">
        <v>9855</v>
      </c>
      <c r="AA8" t="s">
        <v>10185</v>
      </c>
    </row>
    <row r="9" spans="1:28">
      <c r="E9" s="48"/>
      <c r="K9" s="48"/>
      <c r="L9" s="48"/>
      <c r="N9" t="s">
        <v>10083</v>
      </c>
      <c r="O9" t="s">
        <v>7504</v>
      </c>
      <c r="P9" t="s">
        <v>10232</v>
      </c>
      <c r="Q9" t="s">
        <v>370</v>
      </c>
      <c r="R9" t="s">
        <v>370</v>
      </c>
      <c r="S9" t="s">
        <v>5611</v>
      </c>
      <c r="T9" t="s">
        <v>10233</v>
      </c>
      <c r="V9" t="s">
        <v>7095</v>
      </c>
      <c r="W9" t="s">
        <v>10183</v>
      </c>
      <c r="X9" t="s">
        <v>9598</v>
      </c>
      <c r="Y9" t="s">
        <v>1318</v>
      </c>
      <c r="Z9" t="s">
        <v>9855</v>
      </c>
      <c r="AA9" t="s">
        <v>10186</v>
      </c>
    </row>
    <row r="10" spans="1:28">
      <c r="N10" t="s">
        <v>10084</v>
      </c>
      <c r="O10" t="s">
        <v>7529</v>
      </c>
      <c r="P10" t="s">
        <v>10232</v>
      </c>
      <c r="Q10" t="s">
        <v>370</v>
      </c>
      <c r="R10" t="s">
        <v>370</v>
      </c>
      <c r="S10" t="s">
        <v>5611</v>
      </c>
      <c r="T10" t="s">
        <v>10233</v>
      </c>
      <c r="V10" t="s">
        <v>7504</v>
      </c>
      <c r="W10" t="s">
        <v>10187</v>
      </c>
      <c r="X10" t="s">
        <v>10188</v>
      </c>
      <c r="Y10" t="s">
        <v>258</v>
      </c>
      <c r="Z10" t="s">
        <v>9855</v>
      </c>
      <c r="AA10" t="s">
        <v>10189</v>
      </c>
    </row>
    <row r="11" spans="1:28">
      <c r="V11" t="s">
        <v>7529</v>
      </c>
      <c r="W11" t="s">
        <v>10187</v>
      </c>
      <c r="X11" t="s">
        <v>10188</v>
      </c>
      <c r="Y11" t="s">
        <v>258</v>
      </c>
      <c r="Z11" t="s">
        <v>9855</v>
      </c>
      <c r="AA11" t="s">
        <v>10190</v>
      </c>
    </row>
    <row r="14" spans="1:28">
      <c r="N14" t="s">
        <v>3</v>
      </c>
      <c r="O14" t="s">
        <v>5925</v>
      </c>
      <c r="P14" t="s">
        <v>6708</v>
      </c>
      <c r="Q14" t="s">
        <v>5807</v>
      </c>
      <c r="R14" t="s">
        <v>5808</v>
      </c>
      <c r="S14" t="s">
        <v>6</v>
      </c>
      <c r="T14" t="s">
        <v>1880</v>
      </c>
      <c r="V14" t="s">
        <v>3</v>
      </c>
      <c r="W14" t="s">
        <v>5925</v>
      </c>
      <c r="X14" t="s">
        <v>6708</v>
      </c>
      <c r="Y14" t="s">
        <v>5807</v>
      </c>
      <c r="Z14" t="s">
        <v>5808</v>
      </c>
      <c r="AA14" t="s">
        <v>6</v>
      </c>
      <c r="AB14" t="s">
        <v>1880</v>
      </c>
    </row>
    <row r="15" spans="1:28">
      <c r="N15" t="s">
        <v>9885</v>
      </c>
      <c r="O15" t="s">
        <v>9625</v>
      </c>
      <c r="P15" t="s">
        <v>9770</v>
      </c>
      <c r="Q15">
        <v>214</v>
      </c>
      <c r="R15">
        <v>214</v>
      </c>
      <c r="S15" t="s">
        <v>5814</v>
      </c>
      <c r="V15" t="s">
        <v>10200</v>
      </c>
      <c r="W15" t="s">
        <v>9625</v>
      </c>
      <c r="X15" t="s">
        <v>1741</v>
      </c>
      <c r="Y15" t="s">
        <v>9626</v>
      </c>
      <c r="Z15" t="s">
        <v>5896</v>
      </c>
      <c r="AA15" t="s">
        <v>5814</v>
      </c>
    </row>
    <row r="16" spans="1:28">
      <c r="N16" t="s">
        <v>9886</v>
      </c>
      <c r="O16" t="s">
        <v>9625</v>
      </c>
      <c r="P16" t="s">
        <v>9772</v>
      </c>
      <c r="Q16">
        <v>214</v>
      </c>
      <c r="R16">
        <v>214</v>
      </c>
      <c r="S16" t="s">
        <v>5814</v>
      </c>
      <c r="V16" t="s">
        <v>10201</v>
      </c>
      <c r="W16" t="s">
        <v>9625</v>
      </c>
      <c r="X16" t="s">
        <v>3815</v>
      </c>
      <c r="Y16" t="s">
        <v>3844</v>
      </c>
      <c r="Z16" t="s">
        <v>3844</v>
      </c>
      <c r="AA16" t="s">
        <v>5814</v>
      </c>
    </row>
    <row r="17" spans="14:27">
      <c r="N17" t="s">
        <v>9887</v>
      </c>
      <c r="O17" t="s">
        <v>9888</v>
      </c>
      <c r="P17" t="s">
        <v>9889</v>
      </c>
      <c r="Q17" t="s">
        <v>5611</v>
      </c>
      <c r="R17" t="s">
        <v>5611</v>
      </c>
      <c r="S17" t="s">
        <v>5814</v>
      </c>
      <c r="T17" t="s">
        <v>9890</v>
      </c>
      <c r="V17" t="s">
        <v>10202</v>
      </c>
      <c r="W17" t="s">
        <v>9625</v>
      </c>
      <c r="X17" t="s">
        <v>9770</v>
      </c>
      <c r="Y17">
        <v>214</v>
      </c>
      <c r="Z17">
        <v>214</v>
      </c>
      <c r="AA17" t="s">
        <v>5814</v>
      </c>
    </row>
    <row r="18" spans="14:27">
      <c r="N18" t="s">
        <v>9891</v>
      </c>
      <c r="O18" t="s">
        <v>9888</v>
      </c>
      <c r="P18" t="s">
        <v>9892</v>
      </c>
      <c r="Q18" t="s">
        <v>370</v>
      </c>
      <c r="R18" t="s">
        <v>370</v>
      </c>
      <c r="S18" t="s">
        <v>5814</v>
      </c>
      <c r="V18" t="s">
        <v>10203</v>
      </c>
      <c r="W18" t="s">
        <v>9625</v>
      </c>
      <c r="X18" t="s">
        <v>9772</v>
      </c>
      <c r="Y18">
        <v>214</v>
      </c>
      <c r="Z18">
        <v>214</v>
      </c>
      <c r="AA18" t="s">
        <v>5814</v>
      </c>
    </row>
    <row r="19" spans="14:27">
      <c r="N19" t="s">
        <v>9893</v>
      </c>
      <c r="O19" t="s">
        <v>9888</v>
      </c>
      <c r="P19" t="s">
        <v>9894</v>
      </c>
      <c r="Q19" t="s">
        <v>370</v>
      </c>
      <c r="R19" t="s">
        <v>370</v>
      </c>
      <c r="S19" t="s">
        <v>5814</v>
      </c>
      <c r="V19" t="s">
        <v>10204</v>
      </c>
      <c r="W19" t="s">
        <v>10205</v>
      </c>
      <c r="X19" t="s">
        <v>10206</v>
      </c>
      <c r="Y19">
        <v>40</v>
      </c>
      <c r="Z19">
        <v>40</v>
      </c>
      <c r="AA19" t="s">
        <v>5814</v>
      </c>
    </row>
    <row r="20" spans="14:27">
      <c r="N20" t="s">
        <v>9895</v>
      </c>
      <c r="O20" t="s">
        <v>9888</v>
      </c>
      <c r="P20" t="s">
        <v>9896</v>
      </c>
      <c r="Q20" t="s">
        <v>9749</v>
      </c>
      <c r="R20" t="s">
        <v>9749</v>
      </c>
      <c r="S20" t="s">
        <v>5814</v>
      </c>
      <c r="V20" t="s">
        <v>10207</v>
      </c>
      <c r="W20" t="s">
        <v>10100</v>
      </c>
      <c r="X20" t="s">
        <v>10208</v>
      </c>
      <c r="Y20">
        <v>8</v>
      </c>
      <c r="Z20">
        <v>8</v>
      </c>
      <c r="AA20" t="s">
        <v>5814</v>
      </c>
    </row>
    <row r="21" spans="14:27">
      <c r="N21" t="s">
        <v>9897</v>
      </c>
      <c r="O21" t="s">
        <v>9655</v>
      </c>
      <c r="P21" t="s">
        <v>9898</v>
      </c>
      <c r="Q21">
        <v>2</v>
      </c>
      <c r="R21">
        <v>2</v>
      </c>
      <c r="S21" t="s">
        <v>5814</v>
      </c>
      <c r="T21" t="s">
        <v>9899</v>
      </c>
      <c r="V21" t="s">
        <v>10209</v>
      </c>
      <c r="W21" t="s">
        <v>1137</v>
      </c>
      <c r="X21" t="s">
        <v>10105</v>
      </c>
      <c r="Y21">
        <v>8</v>
      </c>
      <c r="Z21">
        <v>8</v>
      </c>
      <c r="AA21" t="s">
        <v>5814</v>
      </c>
    </row>
    <row r="22" spans="14:27">
      <c r="N22" t="s">
        <v>9900</v>
      </c>
      <c r="O22" t="s">
        <v>9770</v>
      </c>
      <c r="P22" t="s">
        <v>9901</v>
      </c>
      <c r="Q22">
        <v>216</v>
      </c>
      <c r="R22">
        <v>216</v>
      </c>
      <c r="S22" t="s">
        <v>5814</v>
      </c>
      <c r="V22" t="s">
        <v>10210</v>
      </c>
      <c r="W22" t="s">
        <v>1137</v>
      </c>
      <c r="X22" t="s">
        <v>10211</v>
      </c>
      <c r="Y22">
        <v>8</v>
      </c>
      <c r="Z22">
        <v>8</v>
      </c>
      <c r="AA22" t="s">
        <v>5814</v>
      </c>
    </row>
    <row r="23" spans="14:27">
      <c r="N23" t="s">
        <v>9902</v>
      </c>
      <c r="O23" t="s">
        <v>9903</v>
      </c>
      <c r="P23" t="s">
        <v>9901</v>
      </c>
      <c r="Q23">
        <v>216</v>
      </c>
      <c r="R23">
        <v>216</v>
      </c>
      <c r="S23" t="s">
        <v>5814</v>
      </c>
      <c r="V23" t="s">
        <v>10212</v>
      </c>
      <c r="W23" t="s">
        <v>9888</v>
      </c>
      <c r="X23" t="s">
        <v>10213</v>
      </c>
      <c r="Y23" t="s">
        <v>10115</v>
      </c>
      <c r="Z23" t="s">
        <v>10115</v>
      </c>
      <c r="AA23" t="s">
        <v>5814</v>
      </c>
    </row>
    <row r="24" spans="14:27">
      <c r="N24" t="s">
        <v>9904</v>
      </c>
      <c r="O24" t="s">
        <v>9770</v>
      </c>
      <c r="P24" t="s">
        <v>9905</v>
      </c>
      <c r="Q24">
        <v>1</v>
      </c>
      <c r="R24">
        <v>1</v>
      </c>
      <c r="S24" t="s">
        <v>5814</v>
      </c>
      <c r="V24" t="s">
        <v>10214</v>
      </c>
      <c r="W24" t="s">
        <v>9888</v>
      </c>
      <c r="X24" t="s">
        <v>10215</v>
      </c>
      <c r="Y24" t="s">
        <v>9749</v>
      </c>
      <c r="Z24" t="s">
        <v>9749</v>
      </c>
      <c r="AA24" t="s">
        <v>5814</v>
      </c>
    </row>
    <row r="25" spans="14:27">
      <c r="N25" t="s">
        <v>9906</v>
      </c>
      <c r="O25" t="s">
        <v>9770</v>
      </c>
      <c r="P25" t="s">
        <v>9907</v>
      </c>
      <c r="Q25">
        <v>1</v>
      </c>
      <c r="R25">
        <v>1</v>
      </c>
      <c r="S25" t="s">
        <v>5814</v>
      </c>
      <c r="V25" t="s">
        <v>10216</v>
      </c>
      <c r="W25" t="s">
        <v>10217</v>
      </c>
      <c r="X25" t="s">
        <v>9896</v>
      </c>
      <c r="Y25" t="s">
        <v>9749</v>
      </c>
      <c r="Z25" t="s">
        <v>9749</v>
      </c>
      <c r="AA25" t="s">
        <v>5814</v>
      </c>
    </row>
    <row r="26" spans="14:27">
      <c r="N26" t="s">
        <v>9908</v>
      </c>
      <c r="O26" t="s">
        <v>9903</v>
      </c>
      <c r="P26" t="s">
        <v>9905</v>
      </c>
      <c r="Q26">
        <v>1</v>
      </c>
      <c r="R26">
        <v>1</v>
      </c>
      <c r="S26" t="s">
        <v>5814</v>
      </c>
      <c r="V26" t="s">
        <v>10218</v>
      </c>
      <c r="W26" t="s">
        <v>9746</v>
      </c>
      <c r="X26" t="s">
        <v>10219</v>
      </c>
      <c r="Y26" t="s">
        <v>10220</v>
      </c>
      <c r="Z26" t="s">
        <v>10220</v>
      </c>
      <c r="AA26" t="s">
        <v>5814</v>
      </c>
    </row>
    <row r="27" spans="14:27">
      <c r="N27" t="s">
        <v>9909</v>
      </c>
      <c r="O27" t="s">
        <v>9903</v>
      </c>
      <c r="P27" t="s">
        <v>9907</v>
      </c>
      <c r="Q27">
        <v>1</v>
      </c>
      <c r="R27">
        <v>1</v>
      </c>
      <c r="S27" t="s">
        <v>5814</v>
      </c>
      <c r="V27" t="s">
        <v>10221</v>
      </c>
      <c r="W27" t="s">
        <v>10222</v>
      </c>
      <c r="X27" t="s">
        <v>10223</v>
      </c>
      <c r="Y27" t="s">
        <v>10115</v>
      </c>
      <c r="Z27" t="s">
        <v>10115</v>
      </c>
      <c r="AA27" t="s">
        <v>5814</v>
      </c>
    </row>
    <row r="28" spans="14:27">
      <c r="N28" t="s">
        <v>9910</v>
      </c>
      <c r="O28" t="s">
        <v>1137</v>
      </c>
      <c r="P28" t="s">
        <v>9911</v>
      </c>
      <c r="Q28" t="s">
        <v>391</v>
      </c>
      <c r="R28" t="s">
        <v>391</v>
      </c>
      <c r="S28" t="s">
        <v>5814</v>
      </c>
      <c r="V28" t="s">
        <v>10224</v>
      </c>
      <c r="W28" t="s">
        <v>5856</v>
      </c>
      <c r="X28" t="s">
        <v>10225</v>
      </c>
      <c r="Y28">
        <v>0</v>
      </c>
      <c r="Z28">
        <v>0</v>
      </c>
      <c r="AA28" t="s">
        <v>5814</v>
      </c>
    </row>
    <row r="29" spans="14:27">
      <c r="N29" t="s">
        <v>9912</v>
      </c>
      <c r="O29" t="s">
        <v>1137</v>
      </c>
      <c r="P29" t="s">
        <v>9913</v>
      </c>
      <c r="Q29" t="s">
        <v>391</v>
      </c>
      <c r="R29" t="s">
        <v>391</v>
      </c>
      <c r="S29" t="s">
        <v>5814</v>
      </c>
      <c r="V29" t="s">
        <v>10226</v>
      </c>
      <c r="W29" t="s">
        <v>5856</v>
      </c>
      <c r="X29" t="s">
        <v>10227</v>
      </c>
      <c r="Y29">
        <v>0</v>
      </c>
      <c r="Z29">
        <v>0</v>
      </c>
      <c r="AA29" t="s">
        <v>5814</v>
      </c>
    </row>
    <row r="30" spans="14:27">
      <c r="N30" t="s">
        <v>9914</v>
      </c>
      <c r="O30" t="s">
        <v>6089</v>
      </c>
      <c r="P30" t="s">
        <v>9915</v>
      </c>
      <c r="Q30" t="s">
        <v>388</v>
      </c>
      <c r="R30" t="s">
        <v>388</v>
      </c>
      <c r="S30" t="s">
        <v>5814</v>
      </c>
      <c r="V30" t="s">
        <v>10228</v>
      </c>
      <c r="W30" t="s">
        <v>6151</v>
      </c>
      <c r="X30" t="s">
        <v>10229</v>
      </c>
      <c r="Y30" t="s">
        <v>2140</v>
      </c>
      <c r="Z30" t="s">
        <v>2140</v>
      </c>
      <c r="AA30" t="s">
        <v>5814</v>
      </c>
    </row>
    <row r="31" spans="14:27">
      <c r="N31" t="s">
        <v>9916</v>
      </c>
      <c r="O31" t="s">
        <v>6089</v>
      </c>
      <c r="P31" t="s">
        <v>9917</v>
      </c>
      <c r="Q31" t="s">
        <v>388</v>
      </c>
      <c r="R31" t="s">
        <v>388</v>
      </c>
      <c r="S31" t="s">
        <v>5814</v>
      </c>
    </row>
    <row r="32" spans="14:27">
      <c r="N32" t="s">
        <v>9918</v>
      </c>
      <c r="O32" t="s">
        <v>5856</v>
      </c>
      <c r="P32" t="s">
        <v>9919</v>
      </c>
      <c r="Q32" t="s">
        <v>1487</v>
      </c>
      <c r="R32" t="s">
        <v>1487</v>
      </c>
      <c r="S32" t="s">
        <v>5814</v>
      </c>
    </row>
    <row r="33" spans="14:19">
      <c r="N33" t="s">
        <v>9920</v>
      </c>
      <c r="O33" t="s">
        <v>5856</v>
      </c>
      <c r="P33" t="s">
        <v>9921</v>
      </c>
      <c r="Q33" t="s">
        <v>1487</v>
      </c>
      <c r="R33" t="s">
        <v>1487</v>
      </c>
      <c r="S33" t="s">
        <v>5814</v>
      </c>
    </row>
    <row r="34" spans="14:19">
      <c r="N34" t="s">
        <v>9922</v>
      </c>
      <c r="O34" t="s">
        <v>5809</v>
      </c>
      <c r="P34" t="s">
        <v>9770</v>
      </c>
      <c r="Q34">
        <v>214</v>
      </c>
      <c r="R34">
        <v>214</v>
      </c>
      <c r="S34" t="s">
        <v>5814</v>
      </c>
    </row>
    <row r="35" spans="14:19">
      <c r="N35" t="s">
        <v>9923</v>
      </c>
      <c r="O35" t="s">
        <v>5809</v>
      </c>
      <c r="P35" t="s">
        <v>9903</v>
      </c>
      <c r="Q35">
        <v>214</v>
      </c>
      <c r="R35">
        <v>214</v>
      </c>
      <c r="S35" t="s">
        <v>5814</v>
      </c>
    </row>
    <row r="36" spans="14:19">
      <c r="N36" t="s">
        <v>9924</v>
      </c>
      <c r="O36" t="s">
        <v>5809</v>
      </c>
      <c r="P36" t="s">
        <v>9827</v>
      </c>
      <c r="Q36" t="s">
        <v>5852</v>
      </c>
      <c r="R36" t="s">
        <v>5852</v>
      </c>
      <c r="S36" t="s">
        <v>5814</v>
      </c>
    </row>
    <row r="37" spans="14:19">
      <c r="N37" t="s">
        <v>9925</v>
      </c>
      <c r="O37" t="s">
        <v>5809</v>
      </c>
      <c r="P37" t="s">
        <v>9926</v>
      </c>
      <c r="Q37">
        <v>0</v>
      </c>
      <c r="R37">
        <v>0</v>
      </c>
      <c r="S37" t="s">
        <v>5814</v>
      </c>
    </row>
    <row r="38" spans="14:19">
      <c r="N38" t="s">
        <v>9927</v>
      </c>
      <c r="O38" t="s">
        <v>5809</v>
      </c>
      <c r="P38" t="s">
        <v>9928</v>
      </c>
      <c r="Q38">
        <v>0</v>
      </c>
      <c r="R38">
        <v>0</v>
      </c>
      <c r="S38" t="s">
        <v>5814</v>
      </c>
    </row>
  </sheetData>
  <pageMargins left="0.7" right="0.7" top="0.75" bottom="0.75" header="0.3" footer="0.3"/>
  <tableParts count="5">
    <tablePart r:id="rId1"/>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3D08F-2BCC-4147-B21D-F1272B416153}">
  <sheetPr codeName="Hoja57"/>
  <dimension ref="A1:I4"/>
  <sheetViews>
    <sheetView workbookViewId="0">
      <selection activeCell="K13" sqref="K13"/>
    </sheetView>
  </sheetViews>
  <sheetFormatPr baseColWidth="10" defaultRowHeight="13.5"/>
  <cols>
    <col min="1" max="1" width="18.5625" bestFit="1" customWidth="1"/>
    <col min="3" max="3" width="20" customWidth="1"/>
    <col min="4" max="4" width="12.5625" customWidth="1"/>
    <col min="5" max="5" width="25.875" customWidth="1"/>
    <col min="6" max="6" width="13.4375" customWidth="1"/>
    <col min="7" max="7" width="21" customWidth="1"/>
    <col min="8" max="8" width="25.6875" bestFit="1" customWidth="1"/>
    <col min="9" max="9" width="24.125" bestFit="1" customWidth="1"/>
  </cols>
  <sheetData>
    <row r="1" spans="1:9">
      <c r="A1" t="s">
        <v>9561</v>
      </c>
      <c r="B1" t="s">
        <v>1129</v>
      </c>
      <c r="C1" t="s">
        <v>9607</v>
      </c>
      <c r="D1" t="s">
        <v>9608</v>
      </c>
      <c r="E1" t="s">
        <v>9609</v>
      </c>
      <c r="F1" t="s">
        <v>9610</v>
      </c>
      <c r="G1" t="s">
        <v>9511</v>
      </c>
      <c r="H1" t="s">
        <v>9611</v>
      </c>
      <c r="I1" t="s">
        <v>9613</v>
      </c>
    </row>
    <row r="2" spans="1:9">
      <c r="A2" t="s">
        <v>9612</v>
      </c>
      <c r="B2" t="s">
        <v>6907</v>
      </c>
      <c r="C2" s="48">
        <v>46254.375</v>
      </c>
      <c r="D2">
        <v>24</v>
      </c>
      <c r="E2" s="48">
        <f>tblS049_SLA_Prueba[[#This Row],[Timestamp_Origen]]+(tblS049_SLA_Prueba[[#This Row],[SLA_Horas]]/24)</f>
        <v>46255.375</v>
      </c>
      <c r="F2" t="str">
        <f>IF(tblS049_SLA_Prueba[[#This Row],[Timestamp_Evaluacion]]&lt;tblS049_SLA_Prueba[[#This Row],[Fecha_Hora_Vencimiento]],"EN_PLAZO",IF(tblS049_SLA_Prueba[[#This Row],[Timestamp_Evaluacion]]=tblS049_SLA_Prueba[[#This Row],[Fecha_Hora_Vencimiento]],"VENCE_AHORA","VENCIDA"))</f>
        <v>EN_PLAZO</v>
      </c>
      <c r="G2" t="s">
        <v>5611</v>
      </c>
      <c r="H2" t="s">
        <v>9614</v>
      </c>
      <c r="I2" s="48">
        <v>46255.374305555553</v>
      </c>
    </row>
    <row r="3" spans="1:9">
      <c r="A3" t="s">
        <v>9615</v>
      </c>
      <c r="B3" t="s">
        <v>6907</v>
      </c>
      <c r="C3" s="48">
        <v>46254.375</v>
      </c>
      <c r="D3">
        <v>24</v>
      </c>
      <c r="E3" s="48">
        <f>tblS049_SLA_Prueba[[#This Row],[Timestamp_Origen]]+(tblS049_SLA_Prueba[[#This Row],[SLA_Horas]]/24)</f>
        <v>46255.375</v>
      </c>
      <c r="F3" t="str">
        <f>IF(tblS049_SLA_Prueba[[#This Row],[Timestamp_Evaluacion]]&lt;tblS049_SLA_Prueba[[#This Row],[Fecha_Hora_Vencimiento]],"EN_PLAZO",IF(tblS049_SLA_Prueba[[#This Row],[Timestamp_Evaluacion]]=tblS049_SLA_Prueba[[#This Row],[Fecha_Hora_Vencimiento]],"VENCE_AHORA","VENCIDA"))</f>
        <v>VENCE_AHORA</v>
      </c>
      <c r="G3" t="s">
        <v>5611</v>
      </c>
      <c r="H3" t="s">
        <v>9616</v>
      </c>
      <c r="I3" s="48">
        <v>46255.375</v>
      </c>
    </row>
    <row r="4" spans="1:9">
      <c r="A4" t="s">
        <v>9617</v>
      </c>
      <c r="B4" t="s">
        <v>6907</v>
      </c>
      <c r="C4" s="48">
        <v>46254.375</v>
      </c>
      <c r="D4">
        <v>24</v>
      </c>
      <c r="E4" s="48">
        <f>tblS049_SLA_Prueba[[#This Row],[Timestamp_Origen]]+(tblS049_SLA_Prueba[[#This Row],[SLA_Horas]]/24)</f>
        <v>46255.375</v>
      </c>
      <c r="F4" t="str">
        <f>IF(tblS049_SLA_Prueba[[#This Row],[Timestamp_Evaluacion]]&lt;tblS049_SLA_Prueba[[#This Row],[Fecha_Hora_Vencimiento]],"EN_PLAZO",IF(tblS049_SLA_Prueba[[#This Row],[Timestamp_Evaluacion]]=tblS049_SLA_Prueba[[#This Row],[Fecha_Hora_Vencimiento]],"VENCE_AHORA","VENCIDA"))</f>
        <v>VENCIDA</v>
      </c>
      <c r="G4" t="s">
        <v>5611</v>
      </c>
      <c r="H4" t="s">
        <v>9618</v>
      </c>
      <c r="I4" s="48">
        <v>46255.375694444447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73B76-BF7F-4225-A38F-F80B3C5B2D2D}">
  <sheetPr codeName="Hoja58"/>
  <dimension ref="A1:I27"/>
  <sheetViews>
    <sheetView workbookViewId="0">
      <selection activeCell="H32" sqref="H32"/>
    </sheetView>
  </sheetViews>
  <sheetFormatPr baseColWidth="10" defaultRowHeight="13.5"/>
  <cols>
    <col min="1" max="1" width="15.4375" bestFit="1" customWidth="1"/>
    <col min="2" max="2" width="11" bestFit="1" customWidth="1"/>
    <col min="3" max="3" width="18.5625" bestFit="1" customWidth="1"/>
    <col min="4" max="4" width="13.125" bestFit="1" customWidth="1"/>
    <col min="5" max="5" width="21.6875" bestFit="1" customWidth="1"/>
    <col min="6" max="6" width="10.6875" bestFit="1" customWidth="1"/>
    <col min="7" max="7" width="11.6875" bestFit="1" customWidth="1"/>
    <col min="8" max="8" width="21.3125" bestFit="1" customWidth="1"/>
    <col min="9" max="9" width="59.875" bestFit="1" customWidth="1"/>
  </cols>
  <sheetData>
    <row r="1" spans="1:9">
      <c r="A1" t="s">
        <v>9576</v>
      </c>
      <c r="B1" t="s">
        <v>1129</v>
      </c>
      <c r="C1" t="s">
        <v>9577</v>
      </c>
      <c r="D1" t="s">
        <v>9578</v>
      </c>
      <c r="E1" t="s">
        <v>1470</v>
      </c>
      <c r="F1" t="s">
        <v>9579</v>
      </c>
      <c r="G1" t="s">
        <v>6</v>
      </c>
      <c r="H1" t="s">
        <v>9511</v>
      </c>
      <c r="I1" t="s">
        <v>1880</v>
      </c>
    </row>
    <row r="2" spans="1:9">
      <c r="A2" t="s">
        <v>9580</v>
      </c>
      <c r="B2" t="s">
        <v>6860</v>
      </c>
      <c r="C2" t="s">
        <v>9581</v>
      </c>
      <c r="D2" t="s">
        <v>9582</v>
      </c>
      <c r="E2" s="47">
        <v>0.5</v>
      </c>
      <c r="F2" t="s">
        <v>9583</v>
      </c>
      <c r="G2" t="s">
        <v>2206</v>
      </c>
      <c r="H2" t="s">
        <v>5611</v>
      </c>
      <c r="I2" t="s">
        <v>9929</v>
      </c>
    </row>
    <row r="3" spans="1:9">
      <c r="A3" t="s">
        <v>9584</v>
      </c>
      <c r="B3" t="s">
        <v>6860</v>
      </c>
      <c r="C3" t="s">
        <v>9585</v>
      </c>
      <c r="D3" t="s">
        <v>9586</v>
      </c>
      <c r="E3">
        <v>90</v>
      </c>
      <c r="F3" t="s">
        <v>1664</v>
      </c>
      <c r="G3" t="s">
        <v>2206</v>
      </c>
      <c r="H3" t="s">
        <v>5611</v>
      </c>
      <c r="I3" t="s">
        <v>9932</v>
      </c>
    </row>
    <row r="4" spans="1:9">
      <c r="A4" t="s">
        <v>9587</v>
      </c>
      <c r="B4" t="s">
        <v>6907</v>
      </c>
      <c r="C4" t="s">
        <v>9588</v>
      </c>
      <c r="D4" t="s">
        <v>9589</v>
      </c>
      <c r="E4">
        <v>24</v>
      </c>
      <c r="F4" t="s">
        <v>9592</v>
      </c>
      <c r="G4" t="s">
        <v>2206</v>
      </c>
      <c r="H4" t="s">
        <v>5611</v>
      </c>
      <c r="I4" t="s">
        <v>9938</v>
      </c>
    </row>
    <row r="5" spans="1:9">
      <c r="A5" t="s">
        <v>9590</v>
      </c>
      <c r="B5" t="s">
        <v>7095</v>
      </c>
      <c r="C5" t="s">
        <v>9591</v>
      </c>
      <c r="D5" t="s">
        <v>9954</v>
      </c>
      <c r="E5" t="s">
        <v>9955</v>
      </c>
      <c r="F5" t="s">
        <v>6151</v>
      </c>
      <c r="G5" t="s">
        <v>2206</v>
      </c>
      <c r="H5" t="s">
        <v>5611</v>
      </c>
      <c r="I5" t="s">
        <v>9956</v>
      </c>
    </row>
    <row r="6" spans="1:9">
      <c r="A6" t="s">
        <v>9593</v>
      </c>
      <c r="B6" t="s">
        <v>7095</v>
      </c>
      <c r="C6" t="s">
        <v>9591</v>
      </c>
      <c r="D6" t="s">
        <v>9594</v>
      </c>
      <c r="E6" t="s">
        <v>9957</v>
      </c>
      <c r="F6" t="s">
        <v>0</v>
      </c>
      <c r="G6" t="s">
        <v>2206</v>
      </c>
      <c r="H6" t="s">
        <v>5611</v>
      </c>
      <c r="I6" t="s">
        <v>9958</v>
      </c>
    </row>
    <row r="7" spans="1:9">
      <c r="A7" t="s">
        <v>9595</v>
      </c>
      <c r="B7" t="s">
        <v>7095</v>
      </c>
      <c r="C7" t="s">
        <v>9591</v>
      </c>
      <c r="D7" t="s">
        <v>9596</v>
      </c>
      <c r="E7" t="s">
        <v>9957</v>
      </c>
      <c r="F7" t="s">
        <v>0</v>
      </c>
      <c r="G7" t="s">
        <v>2206</v>
      </c>
      <c r="H7" t="s">
        <v>5611</v>
      </c>
      <c r="I7" t="s">
        <v>9958</v>
      </c>
    </row>
    <row r="8" spans="1:9">
      <c r="A8" t="s">
        <v>9597</v>
      </c>
      <c r="B8" t="s">
        <v>7095</v>
      </c>
      <c r="C8" t="s">
        <v>9591</v>
      </c>
      <c r="D8" t="s">
        <v>9598</v>
      </c>
      <c r="E8" t="s">
        <v>9957</v>
      </c>
      <c r="F8" t="s">
        <v>0</v>
      </c>
      <c r="G8" t="s">
        <v>2206</v>
      </c>
      <c r="H8" t="s">
        <v>5611</v>
      </c>
      <c r="I8" t="s">
        <v>9959</v>
      </c>
    </row>
    <row r="9" spans="1:9">
      <c r="A9" t="s">
        <v>9599</v>
      </c>
      <c r="B9" t="s">
        <v>7095</v>
      </c>
      <c r="C9" t="s">
        <v>9591</v>
      </c>
      <c r="D9" t="s">
        <v>9600</v>
      </c>
      <c r="E9" t="s">
        <v>9957</v>
      </c>
      <c r="F9" t="s">
        <v>0</v>
      </c>
      <c r="G9" t="s">
        <v>2206</v>
      </c>
      <c r="H9" t="s">
        <v>5611</v>
      </c>
      <c r="I9" t="s">
        <v>9960</v>
      </c>
    </row>
    <row r="10" spans="1:9">
      <c r="A10" t="s">
        <v>9930</v>
      </c>
      <c r="B10" t="s">
        <v>6860</v>
      </c>
      <c r="C10" t="s">
        <v>9581</v>
      </c>
      <c r="D10" t="s">
        <v>9931</v>
      </c>
      <c r="E10" s="47">
        <v>0.70833333333333337</v>
      </c>
      <c r="F10" t="s">
        <v>9583</v>
      </c>
      <c r="G10" t="s">
        <v>2206</v>
      </c>
      <c r="H10" t="s">
        <v>5611</v>
      </c>
      <c r="I10" t="s">
        <v>9929</v>
      </c>
    </row>
    <row r="11" spans="1:9">
      <c r="A11" t="s">
        <v>9933</v>
      </c>
      <c r="B11" t="s">
        <v>6860</v>
      </c>
      <c r="C11" t="s">
        <v>9934</v>
      </c>
      <c r="D11" t="s">
        <v>9935</v>
      </c>
      <c r="E11" s="47" t="s">
        <v>9936</v>
      </c>
      <c r="F11" t="s">
        <v>6</v>
      </c>
      <c r="G11" t="s">
        <v>2206</v>
      </c>
      <c r="H11" t="s">
        <v>5611</v>
      </c>
      <c r="I11" t="s">
        <v>9937</v>
      </c>
    </row>
    <row r="12" spans="1:9">
      <c r="A12" t="s">
        <v>9939</v>
      </c>
      <c r="B12" t="s">
        <v>6907</v>
      </c>
      <c r="C12" t="s">
        <v>9940</v>
      </c>
      <c r="D12" t="s">
        <v>9941</v>
      </c>
      <c r="E12" s="47" t="s">
        <v>9942</v>
      </c>
      <c r="F12" t="s">
        <v>2133</v>
      </c>
      <c r="G12" t="s">
        <v>2206</v>
      </c>
      <c r="H12" t="s">
        <v>5611</v>
      </c>
      <c r="I12" t="s">
        <v>9943</v>
      </c>
    </row>
    <row r="13" spans="1:9">
      <c r="A13" t="s">
        <v>9944</v>
      </c>
      <c r="B13" t="s">
        <v>7031</v>
      </c>
      <c r="C13" t="s">
        <v>6967</v>
      </c>
      <c r="D13" t="s">
        <v>9639</v>
      </c>
      <c r="E13" s="47" t="s">
        <v>9945</v>
      </c>
      <c r="F13" t="s">
        <v>9946</v>
      </c>
      <c r="G13" t="s">
        <v>2206</v>
      </c>
      <c r="H13" t="s">
        <v>5611</v>
      </c>
      <c r="I13" t="s">
        <v>9947</v>
      </c>
    </row>
    <row r="14" spans="1:9">
      <c r="A14" t="s">
        <v>9948</v>
      </c>
      <c r="B14" t="s">
        <v>7031</v>
      </c>
      <c r="C14" t="s">
        <v>9949</v>
      </c>
      <c r="D14" t="s">
        <v>9950</v>
      </c>
      <c r="E14" s="47" t="s">
        <v>9951</v>
      </c>
      <c r="F14" t="s">
        <v>9952</v>
      </c>
      <c r="G14" t="s">
        <v>2206</v>
      </c>
      <c r="H14" t="s">
        <v>5611</v>
      </c>
      <c r="I14" t="s">
        <v>9953</v>
      </c>
    </row>
    <row r="15" spans="1:9">
      <c r="A15" t="s">
        <v>9961</v>
      </c>
      <c r="B15" t="s">
        <v>7095</v>
      </c>
      <c r="C15" t="s">
        <v>9962</v>
      </c>
      <c r="D15" t="s">
        <v>9963</v>
      </c>
      <c r="E15" s="47">
        <v>3</v>
      </c>
      <c r="F15" t="s">
        <v>9964</v>
      </c>
      <c r="G15" t="s">
        <v>2206</v>
      </c>
      <c r="H15" t="s">
        <v>5611</v>
      </c>
      <c r="I15" t="s">
        <v>9965</v>
      </c>
    </row>
    <row r="16" spans="1:9">
      <c r="A16" t="s">
        <v>9966</v>
      </c>
      <c r="B16" t="s">
        <v>7095</v>
      </c>
      <c r="C16" t="s">
        <v>9967</v>
      </c>
      <c r="D16" t="s">
        <v>9968</v>
      </c>
      <c r="E16" s="47" t="s">
        <v>9969</v>
      </c>
      <c r="F16" t="s">
        <v>6720</v>
      </c>
      <c r="G16" t="s">
        <v>2206</v>
      </c>
      <c r="H16" t="s">
        <v>5611</v>
      </c>
      <c r="I16" t="s">
        <v>9970</v>
      </c>
    </row>
    <row r="17" spans="1:9">
      <c r="A17" t="s">
        <v>9971</v>
      </c>
      <c r="B17" t="s">
        <v>7095</v>
      </c>
      <c r="C17" t="s">
        <v>9972</v>
      </c>
      <c r="D17" t="s">
        <v>9973</v>
      </c>
      <c r="E17" s="47" t="s">
        <v>9974</v>
      </c>
      <c r="F17" t="s">
        <v>6720</v>
      </c>
      <c r="G17" t="s">
        <v>2206</v>
      </c>
      <c r="H17" t="s">
        <v>5611</v>
      </c>
      <c r="I17" t="s">
        <v>9975</v>
      </c>
    </row>
    <row r="18" spans="1:9">
      <c r="A18" t="s">
        <v>9976</v>
      </c>
      <c r="B18" t="s">
        <v>6927</v>
      </c>
      <c r="C18" t="s">
        <v>9977</v>
      </c>
      <c r="D18" t="s">
        <v>9589</v>
      </c>
      <c r="E18" s="47">
        <v>30</v>
      </c>
      <c r="F18" t="s">
        <v>12</v>
      </c>
      <c r="G18" t="s">
        <v>2206</v>
      </c>
      <c r="H18" t="s">
        <v>5611</v>
      </c>
      <c r="I18" t="s">
        <v>9978</v>
      </c>
    </row>
    <row r="19" spans="1:9">
      <c r="A19" t="s">
        <v>9979</v>
      </c>
      <c r="B19" t="s">
        <v>6927</v>
      </c>
      <c r="C19" t="s">
        <v>9980</v>
      </c>
      <c r="D19" t="s">
        <v>9607</v>
      </c>
      <c r="E19" s="47" t="s">
        <v>9981</v>
      </c>
      <c r="F19" t="s">
        <v>9946</v>
      </c>
      <c r="G19" t="s">
        <v>2206</v>
      </c>
      <c r="H19" t="s">
        <v>5611</v>
      </c>
      <c r="I19" t="s">
        <v>9982</v>
      </c>
    </row>
    <row r="20" spans="1:9">
      <c r="A20" t="s">
        <v>9983</v>
      </c>
      <c r="B20" t="s">
        <v>6960</v>
      </c>
      <c r="C20" t="s">
        <v>9984</v>
      </c>
      <c r="D20" t="s">
        <v>9589</v>
      </c>
      <c r="E20" s="47">
        <v>7</v>
      </c>
      <c r="F20" t="s">
        <v>9964</v>
      </c>
      <c r="G20" t="s">
        <v>2206</v>
      </c>
      <c r="H20" t="s">
        <v>5611</v>
      </c>
      <c r="I20" t="s">
        <v>9985</v>
      </c>
    </row>
    <row r="21" spans="1:9">
      <c r="A21" t="s">
        <v>9986</v>
      </c>
      <c r="B21" t="s">
        <v>6960</v>
      </c>
      <c r="C21" t="s">
        <v>9987</v>
      </c>
      <c r="D21" t="s">
        <v>9988</v>
      </c>
      <c r="E21" s="47">
        <v>72</v>
      </c>
      <c r="F21" t="s">
        <v>9592</v>
      </c>
      <c r="G21" t="s">
        <v>2206</v>
      </c>
      <c r="H21" t="s">
        <v>5611</v>
      </c>
      <c r="I21" t="s">
        <v>9989</v>
      </c>
    </row>
    <row r="22" spans="1:9">
      <c r="A22" t="s">
        <v>9990</v>
      </c>
      <c r="B22" t="s">
        <v>7504</v>
      </c>
      <c r="C22" t="s">
        <v>9991</v>
      </c>
      <c r="D22" t="s">
        <v>9992</v>
      </c>
      <c r="E22" s="47" t="s">
        <v>9993</v>
      </c>
      <c r="F22" t="s">
        <v>9994</v>
      </c>
      <c r="G22" t="s">
        <v>2206</v>
      </c>
      <c r="H22" t="s">
        <v>5611</v>
      </c>
      <c r="I22" t="s">
        <v>9995</v>
      </c>
    </row>
    <row r="23" spans="1:9">
      <c r="A23" t="s">
        <v>9996</v>
      </c>
      <c r="B23" t="s">
        <v>7504</v>
      </c>
      <c r="C23" t="s">
        <v>9997</v>
      </c>
      <c r="D23" t="s">
        <v>9607</v>
      </c>
      <c r="E23" s="47" t="s">
        <v>9998</v>
      </c>
      <c r="F23" t="s">
        <v>9946</v>
      </c>
      <c r="G23" t="s">
        <v>2206</v>
      </c>
      <c r="H23" t="s">
        <v>5611</v>
      </c>
      <c r="I23" t="s">
        <v>9999</v>
      </c>
    </row>
    <row r="24" spans="1:9">
      <c r="A24" t="s">
        <v>10000</v>
      </c>
      <c r="B24" t="s">
        <v>7504</v>
      </c>
      <c r="C24" t="s">
        <v>10001</v>
      </c>
      <c r="D24" t="s">
        <v>10002</v>
      </c>
      <c r="E24" s="47">
        <v>45</v>
      </c>
      <c r="F24" t="s">
        <v>12</v>
      </c>
      <c r="G24" t="s">
        <v>2206</v>
      </c>
      <c r="H24" t="s">
        <v>5611</v>
      </c>
      <c r="I24" t="s">
        <v>10003</v>
      </c>
    </row>
    <row r="25" spans="1:9">
      <c r="A25" t="s">
        <v>10004</v>
      </c>
      <c r="B25" t="s">
        <v>7529</v>
      </c>
      <c r="C25" t="s">
        <v>10005</v>
      </c>
      <c r="D25" t="s">
        <v>10006</v>
      </c>
      <c r="E25" s="47" t="s">
        <v>7504</v>
      </c>
      <c r="F25" t="s">
        <v>1129</v>
      </c>
      <c r="G25" t="s">
        <v>2206</v>
      </c>
      <c r="H25" t="s">
        <v>5611</v>
      </c>
      <c r="I25" t="s">
        <v>10007</v>
      </c>
    </row>
    <row r="26" spans="1:9">
      <c r="A26" t="s">
        <v>10008</v>
      </c>
      <c r="B26" t="s">
        <v>7529</v>
      </c>
      <c r="C26" t="s">
        <v>10009</v>
      </c>
      <c r="D26" t="s">
        <v>10010</v>
      </c>
      <c r="E26" s="47" t="s">
        <v>10011</v>
      </c>
      <c r="F26" t="s">
        <v>9994</v>
      </c>
      <c r="G26" t="s">
        <v>2206</v>
      </c>
      <c r="H26" t="s">
        <v>5611</v>
      </c>
      <c r="I26" t="s">
        <v>10012</v>
      </c>
    </row>
    <row r="27" spans="1:9">
      <c r="A27" t="s">
        <v>10013</v>
      </c>
      <c r="B27" t="s">
        <v>7529</v>
      </c>
      <c r="C27" t="s">
        <v>10014</v>
      </c>
      <c r="D27" t="s">
        <v>10015</v>
      </c>
      <c r="E27" s="47" t="s">
        <v>10016</v>
      </c>
      <c r="F27" t="s">
        <v>9994</v>
      </c>
      <c r="G27" t="s">
        <v>2206</v>
      </c>
      <c r="H27" t="s">
        <v>5611</v>
      </c>
      <c r="I27" t="s">
        <v>10017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9B9FC-F046-416E-9B5D-D48AF8FE3BD1}">
  <sheetPr codeName="Hoja27"/>
  <dimension ref="A1:H40"/>
  <sheetViews>
    <sheetView showGridLines="0" zoomScale="95" zoomScaleNormal="95" workbookViewId="0">
      <selection sqref="A1:H1"/>
    </sheetView>
  </sheetViews>
  <sheetFormatPr baseColWidth="10" defaultColWidth="11.4375" defaultRowHeight="12.75"/>
  <cols>
    <col min="1" max="1" width="25.5625" style="156" customWidth="1"/>
    <col min="2" max="2" width="28.5625" style="156" customWidth="1"/>
    <col min="3" max="4" width="23.5625" style="156" customWidth="1"/>
    <col min="5" max="5" width="3.5625" style="156" customWidth="1"/>
    <col min="6" max="8" width="18.5625" style="156" customWidth="1"/>
    <col min="9" max="16384" width="11.4375" style="156"/>
  </cols>
  <sheetData>
    <row r="1" spans="1:8" ht="35" customHeight="1">
      <c r="A1" s="159" t="s">
        <v>2147</v>
      </c>
      <c r="B1" s="159"/>
      <c r="C1" s="159"/>
      <c r="D1" s="159"/>
      <c r="E1" s="159"/>
      <c r="F1" s="159"/>
      <c r="G1" s="159"/>
      <c r="H1" s="159"/>
    </row>
    <row r="2" spans="1:8" ht="8" customHeight="1"/>
    <row r="3" spans="1:8" ht="24" customHeight="1">
      <c r="A3" s="157" t="s">
        <v>2148</v>
      </c>
      <c r="B3" s="157"/>
      <c r="C3" s="157"/>
      <c r="D3" s="157"/>
      <c r="E3" s="158"/>
      <c r="F3" s="172"/>
      <c r="G3" s="172"/>
      <c r="H3" s="172"/>
    </row>
    <row r="4" spans="1:8" ht="22.05" customHeight="1">
      <c r="A4" s="165"/>
      <c r="B4" s="165"/>
      <c r="C4" s="166"/>
      <c r="D4" s="166"/>
      <c r="F4" s="173"/>
      <c r="G4" s="173"/>
      <c r="H4" s="173"/>
    </row>
    <row r="5" spans="1:8" ht="22.05" customHeight="1">
      <c r="A5" s="167" t="s">
        <v>2149</v>
      </c>
      <c r="B5" s="168" t="s">
        <v>1470</v>
      </c>
      <c r="C5" s="160" t="s">
        <v>2150</v>
      </c>
      <c r="D5" s="160"/>
      <c r="F5" s="173"/>
      <c r="G5" s="173"/>
      <c r="H5" s="173"/>
    </row>
    <row r="6" spans="1:8" ht="22.05" customHeight="1">
      <c r="A6" s="167" t="s">
        <v>2151</v>
      </c>
      <c r="B6" s="169">
        <v>46260.702511574076</v>
      </c>
      <c r="C6" s="161"/>
      <c r="D6" s="161"/>
      <c r="F6" s="173"/>
      <c r="G6" s="173"/>
      <c r="H6" s="173"/>
    </row>
    <row r="7" spans="1:8" ht="22.05" customHeight="1">
      <c r="A7" s="167" t="s">
        <v>2152</v>
      </c>
      <c r="B7" s="170" t="s">
        <v>10356</v>
      </c>
      <c r="C7" s="161"/>
      <c r="D7" s="161"/>
      <c r="F7" s="173"/>
      <c r="G7" s="173"/>
      <c r="H7" s="173"/>
    </row>
    <row r="8" spans="1:8" ht="22.05" customHeight="1">
      <c r="A8" s="167" t="s">
        <v>2153</v>
      </c>
      <c r="B8" s="171">
        <v>214</v>
      </c>
      <c r="C8" s="161"/>
      <c r="D8" s="161"/>
      <c r="F8" s="173"/>
      <c r="G8" s="173"/>
      <c r="H8" s="173"/>
    </row>
    <row r="9" spans="1:8" ht="22.05" customHeight="1">
      <c r="A9" s="167" t="s">
        <v>2154</v>
      </c>
      <c r="B9" s="171">
        <v>26</v>
      </c>
      <c r="C9" s="161"/>
      <c r="D9" s="161"/>
      <c r="F9" s="173"/>
      <c r="G9" s="173"/>
      <c r="H9" s="173"/>
    </row>
    <row r="10" spans="1:8" ht="22.05" customHeight="1">
      <c r="A10" s="167" t="s">
        <v>2155</v>
      </c>
      <c r="B10" s="171">
        <v>214</v>
      </c>
      <c r="C10" s="161"/>
      <c r="D10" s="161"/>
      <c r="F10" s="173"/>
      <c r="G10" s="173"/>
      <c r="H10" s="173"/>
    </row>
    <row r="11" spans="1:8" ht="22.05" customHeight="1">
      <c r="A11" s="167" t="s">
        <v>2156</v>
      </c>
      <c r="B11" s="170" t="s">
        <v>2140</v>
      </c>
      <c r="C11" s="161" t="s">
        <v>2157</v>
      </c>
      <c r="D11" s="161"/>
      <c r="F11" s="173"/>
      <c r="G11" s="173"/>
      <c r="H11" s="173"/>
    </row>
    <row r="12" spans="1:8" ht="22.05" customHeight="1">
      <c r="A12" s="167" t="s">
        <v>3849</v>
      </c>
      <c r="B12" s="171">
        <v>2026</v>
      </c>
      <c r="C12" s="161"/>
      <c r="D12" s="161"/>
      <c r="F12" s="173"/>
      <c r="G12" s="173"/>
      <c r="H12" s="173"/>
    </row>
    <row r="13" spans="1:8" ht="22.05" customHeight="1">
      <c r="A13" s="167" t="s">
        <v>3007</v>
      </c>
      <c r="B13" s="171">
        <v>2</v>
      </c>
      <c r="C13" s="161"/>
      <c r="D13" s="161"/>
      <c r="F13" s="173"/>
      <c r="G13" s="173"/>
      <c r="H13" s="173"/>
    </row>
    <row r="14" spans="1:8" ht="22.05" customHeight="1">
      <c r="A14" s="167" t="s">
        <v>3850</v>
      </c>
      <c r="B14" s="170" t="s">
        <v>3844</v>
      </c>
      <c r="C14" s="161"/>
      <c r="D14" s="161"/>
      <c r="F14" s="173"/>
      <c r="G14" s="173"/>
      <c r="H14" s="173"/>
    </row>
    <row r="15" spans="1:8" ht="22.05" customHeight="1">
      <c r="A15" s="167" t="s">
        <v>3851</v>
      </c>
      <c r="B15" s="170" t="s">
        <v>5597</v>
      </c>
      <c r="C15" s="161"/>
      <c r="D15" s="161"/>
      <c r="F15" s="173"/>
      <c r="G15" s="173"/>
      <c r="H15" s="173"/>
    </row>
    <row r="16" spans="1:8" ht="10.050000000000001" customHeight="1">
      <c r="A16"/>
      <c r="B16"/>
      <c r="C16"/>
      <c r="D16"/>
      <c r="E16"/>
      <c r="F16"/>
      <c r="G16"/>
      <c r="H16"/>
    </row>
    <row r="17" spans="1:8" ht="26" customHeight="1">
      <c r="A17" s="162" t="s">
        <v>5678</v>
      </c>
      <c r="B17" s="162"/>
      <c r="C17" s="162"/>
      <c r="D17" s="162"/>
      <c r="E17" s="162"/>
      <c r="F17" s="162"/>
      <c r="G17" s="162"/>
      <c r="H17" s="162"/>
    </row>
    <row r="18" spans="1:8" ht="24" customHeight="1">
      <c r="A18" s="89"/>
      <c r="B18" s="89"/>
      <c r="C18" s="89"/>
      <c r="D18" s="89"/>
      <c r="E18" s="89"/>
      <c r="F18" s="89"/>
      <c r="G18" s="89"/>
      <c r="H18" s="89"/>
    </row>
    <row r="19" spans="1:8" ht="24" customHeight="1">
      <c r="A19" s="89"/>
      <c r="B19" s="89"/>
      <c r="C19" s="89"/>
      <c r="D19" s="89"/>
      <c r="E19" s="89"/>
      <c r="F19" s="89"/>
      <c r="G19" s="89"/>
      <c r="H19" s="89"/>
    </row>
    <row r="20" spans="1:8" ht="24" customHeight="1">
      <c r="A20" s="89"/>
      <c r="B20" s="89"/>
      <c r="C20" s="89"/>
      <c r="D20" s="89"/>
      <c r="E20" s="89"/>
      <c r="F20" s="89"/>
      <c r="G20" s="89"/>
      <c r="H20" s="89"/>
    </row>
    <row r="21" spans="1:8" ht="10.050000000000001" customHeight="1">
      <c r="A21"/>
      <c r="B21"/>
      <c r="C21"/>
      <c r="D21"/>
      <c r="E21"/>
      <c r="F21"/>
      <c r="G21"/>
      <c r="H21"/>
    </row>
    <row r="22" spans="1:8" ht="26" customHeight="1">
      <c r="A22" s="163" t="s">
        <v>5679</v>
      </c>
      <c r="B22" s="163"/>
      <c r="C22" s="163"/>
      <c r="D22" s="163"/>
      <c r="E22" s="163"/>
      <c r="F22" s="163"/>
      <c r="G22" s="163"/>
      <c r="H22" s="163"/>
    </row>
    <row r="23" spans="1:8" ht="24" customHeight="1">
      <c r="A23" s="90"/>
      <c r="B23" s="90"/>
      <c r="C23" s="90"/>
      <c r="D23" s="90"/>
      <c r="E23" s="90"/>
      <c r="F23" s="90"/>
      <c r="G23" s="90"/>
      <c r="H23" s="90"/>
    </row>
    <row r="24" spans="1:8" ht="24" customHeight="1">
      <c r="A24" s="90"/>
      <c r="B24" s="90"/>
      <c r="C24" s="90"/>
      <c r="D24" s="90"/>
      <c r="E24" s="90"/>
      <c r="F24" s="90"/>
      <c r="G24" s="90"/>
      <c r="H24" s="90"/>
    </row>
    <row r="25" spans="1:8" ht="24" customHeight="1">
      <c r="A25" s="90"/>
      <c r="B25" s="90"/>
      <c r="C25" s="90"/>
      <c r="D25" s="90"/>
      <c r="E25" s="90"/>
      <c r="F25" s="90"/>
      <c r="G25" s="90"/>
      <c r="H25" s="90"/>
    </row>
    <row r="26" spans="1:8" ht="10.050000000000001" customHeight="1">
      <c r="A26"/>
      <c r="B26"/>
      <c r="C26"/>
      <c r="D26"/>
      <c r="E26"/>
      <c r="F26"/>
      <c r="G26"/>
      <c r="H26"/>
    </row>
    <row r="27" spans="1:8" ht="26" customHeight="1">
      <c r="A27" s="163" t="s">
        <v>5680</v>
      </c>
      <c r="B27" s="163"/>
      <c r="C27" s="163"/>
      <c r="D27" s="163"/>
      <c r="E27" s="163"/>
      <c r="F27" s="163"/>
      <c r="G27" s="163"/>
      <c r="H27" s="163"/>
    </row>
    <row r="28" spans="1:8" ht="24" customHeight="1">
      <c r="A28" s="91"/>
      <c r="B28" s="91"/>
      <c r="C28" s="91"/>
      <c r="D28" s="91"/>
      <c r="E28" s="91"/>
      <c r="F28" s="91"/>
      <c r="G28" s="91"/>
      <c r="H28" s="91"/>
    </row>
    <row r="29" spans="1:8" ht="24" customHeight="1">
      <c r="A29" s="91"/>
      <c r="B29" s="91"/>
      <c r="C29" s="91"/>
      <c r="D29" s="91"/>
      <c r="E29" s="91"/>
      <c r="F29" s="91"/>
      <c r="G29" s="91"/>
      <c r="H29" s="91"/>
    </row>
    <row r="30" spans="1:8" ht="24" customHeight="1">
      <c r="A30" s="91"/>
      <c r="B30" s="91"/>
      <c r="C30" s="91"/>
      <c r="D30" s="91"/>
      <c r="E30" s="91"/>
      <c r="F30" s="91"/>
      <c r="G30" s="91"/>
      <c r="H30" s="91"/>
    </row>
    <row r="31" spans="1:8" ht="10.050000000000001" customHeight="1">
      <c r="A31"/>
      <c r="B31"/>
      <c r="C31"/>
      <c r="D31"/>
      <c r="E31"/>
      <c r="F31"/>
      <c r="G31"/>
      <c r="H31"/>
    </row>
    <row r="32" spans="1:8" ht="24" customHeight="1">
      <c r="A32" s="164" t="s">
        <v>3853</v>
      </c>
      <c r="B32" s="164"/>
      <c r="C32" s="164"/>
      <c r="D32" s="164"/>
      <c r="E32" s="164"/>
      <c r="F32" s="164"/>
      <c r="G32" s="164"/>
      <c r="H32" s="164"/>
    </row>
    <row r="33" spans="1:8" ht="30" customHeight="1">
      <c r="A33" s="140" t="s">
        <v>5681</v>
      </c>
      <c r="B33" s="140"/>
      <c r="C33" s="140"/>
      <c r="D33" s="140"/>
      <c r="E33" s="140"/>
      <c r="F33" s="140"/>
      <c r="G33" s="140"/>
      <c r="H33" s="140"/>
    </row>
    <row r="34" spans="1:8" ht="21.95" customHeight="1">
      <c r="A34"/>
      <c r="B34"/>
      <c r="C34"/>
      <c r="D34"/>
      <c r="E34"/>
      <c r="F34"/>
      <c r="G34"/>
      <c r="H34"/>
    </row>
    <row r="35" spans="1:8" ht="21.95" customHeight="1">
      <c r="A35"/>
      <c r="B35"/>
      <c r="C35"/>
      <c r="D35"/>
      <c r="E35"/>
      <c r="F35"/>
      <c r="G35"/>
      <c r="H35"/>
    </row>
    <row r="36" spans="1:8" ht="21.95" customHeight="1">
      <c r="A36"/>
      <c r="B36"/>
      <c r="C36"/>
      <c r="D36"/>
      <c r="E36"/>
      <c r="F36"/>
      <c r="G36"/>
      <c r="H36"/>
    </row>
    <row r="37" spans="1:8" ht="13.5">
      <c r="A37"/>
      <c r="B37"/>
      <c r="C37"/>
      <c r="D37"/>
      <c r="E37"/>
      <c r="F37"/>
      <c r="G37"/>
      <c r="H37"/>
    </row>
    <row r="38" spans="1:8" ht="13.5">
      <c r="A38"/>
      <c r="B38"/>
      <c r="C38"/>
      <c r="D38"/>
      <c r="E38"/>
      <c r="F38"/>
      <c r="G38"/>
      <c r="H38"/>
    </row>
    <row r="39" spans="1:8" ht="13.5">
      <c r="A39"/>
      <c r="B39"/>
      <c r="C39"/>
      <c r="D39"/>
      <c r="E39"/>
      <c r="F39"/>
      <c r="G39"/>
      <c r="H39"/>
    </row>
    <row r="40" spans="1:8" ht="13.5">
      <c r="A40"/>
      <c r="B40"/>
      <c r="C40"/>
      <c r="D40"/>
      <c r="E40"/>
      <c r="F40"/>
      <c r="G40"/>
      <c r="H40"/>
    </row>
  </sheetData>
  <mergeCells count="20">
    <mergeCell ref="A1:H1"/>
    <mergeCell ref="A3:D3"/>
    <mergeCell ref="F3:H3"/>
    <mergeCell ref="C4:D4"/>
    <mergeCell ref="C5:D5"/>
    <mergeCell ref="C6:D6"/>
    <mergeCell ref="C7:D7"/>
    <mergeCell ref="C8:D8"/>
    <mergeCell ref="C9:D9"/>
    <mergeCell ref="C10:D10"/>
    <mergeCell ref="C11:D11"/>
    <mergeCell ref="C12:D12"/>
    <mergeCell ref="C13:D13"/>
    <mergeCell ref="C14:D14"/>
    <mergeCell ref="C15:D15"/>
    <mergeCell ref="A17:H17"/>
    <mergeCell ref="A22:H22"/>
    <mergeCell ref="A27:H27"/>
    <mergeCell ref="A32:H32"/>
    <mergeCell ref="A33:H33"/>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09D9F-9D2C-44F8-B1E6-FB8A51B78584}">
  <sheetPr codeName="Hoja34"/>
  <dimension ref="A1:K218"/>
  <sheetViews>
    <sheetView showGridLines="0" zoomScale="90" zoomScaleNormal="90" workbookViewId="0">
      <pane ySplit="4" topLeftCell="A189" activePane="bottomLeft" state="frozenSplit"/>
      <selection pane="bottomLeft" activeCell="A215" sqref="A215"/>
    </sheetView>
  </sheetViews>
  <sheetFormatPr baseColWidth="10" defaultRowHeight="13.5"/>
  <cols>
    <col min="1" max="1" width="14.3125" bestFit="1" customWidth="1"/>
    <col min="2" max="2" width="14.6875" style="47" customWidth="1"/>
    <col min="3" max="3" width="34.875" bestFit="1" customWidth="1"/>
    <col min="4" max="4" width="42.6875" style="52" customWidth="1"/>
    <col min="5" max="5" width="13.125" bestFit="1" customWidth="1"/>
    <col min="6" max="6" width="12.125" bestFit="1" customWidth="1"/>
    <col min="7" max="7" width="21.3125" bestFit="1" customWidth="1"/>
    <col min="8" max="8" width="19.3125" bestFit="1" customWidth="1"/>
    <col min="9" max="9" width="16" bestFit="1" customWidth="1"/>
    <col min="10" max="10" width="23.3125" bestFit="1" customWidth="1"/>
    <col min="11" max="11" width="24.6875" customWidth="1"/>
    <col min="19" max="19" width="24.6875" customWidth="1"/>
  </cols>
  <sheetData>
    <row r="1" spans="1:11" s="63" customFormat="1" ht="38.1" customHeight="1">
      <c r="A1" s="141" t="s">
        <v>5699</v>
      </c>
      <c r="B1" s="142"/>
      <c r="C1" s="142"/>
      <c r="D1" s="142"/>
      <c r="E1" s="142"/>
      <c r="F1" s="142"/>
      <c r="G1" s="142"/>
      <c r="H1" s="142"/>
      <c r="I1" s="142"/>
      <c r="J1" s="142"/>
      <c r="K1" s="142"/>
    </row>
    <row r="2" spans="1:11" s="63" customFormat="1" ht="42" customHeight="1">
      <c r="A2" s="143" t="s">
        <v>5700</v>
      </c>
      <c r="B2" s="142"/>
      <c r="C2" s="142"/>
      <c r="D2" s="142"/>
      <c r="E2" s="142"/>
      <c r="F2" s="142"/>
      <c r="G2" s="142"/>
      <c r="H2" s="142"/>
      <c r="I2" s="142"/>
      <c r="J2" s="142"/>
      <c r="K2" s="142"/>
    </row>
    <row r="3" spans="1:11" s="63" customFormat="1" ht="23.1" customHeight="1">
      <c r="B3" s="131"/>
      <c r="D3" s="64"/>
    </row>
    <row r="4" spans="1:11" s="64" customFormat="1" ht="33.950000000000003" customHeight="1">
      <c r="A4" s="64" t="s">
        <v>2250</v>
      </c>
      <c r="B4" s="84" t="s">
        <v>2128</v>
      </c>
      <c r="C4" s="64" t="s">
        <v>2292</v>
      </c>
      <c r="D4" s="64" t="s">
        <v>11</v>
      </c>
      <c r="E4" s="64" t="s">
        <v>2102</v>
      </c>
      <c r="F4" s="64" t="s">
        <v>2052</v>
      </c>
      <c r="G4" s="64" t="s">
        <v>2260</v>
      </c>
      <c r="H4" s="64" t="s">
        <v>2123</v>
      </c>
      <c r="I4" s="64" t="s">
        <v>2233</v>
      </c>
      <c r="J4" s="64" t="s">
        <v>2293</v>
      </c>
      <c r="K4" s="64" t="s">
        <v>2245</v>
      </c>
    </row>
    <row r="5" spans="1:11">
      <c r="A5" s="6">
        <v>46032</v>
      </c>
      <c r="B5" s="47">
        <v>0.38541666666666669</v>
      </c>
      <c r="C5" t="s">
        <v>389</v>
      </c>
      <c r="D5" s="52" t="s">
        <v>1201</v>
      </c>
      <c r="E5" t="s">
        <v>2103</v>
      </c>
      <c r="F5" t="s">
        <v>1472</v>
      </c>
      <c r="G5" t="s">
        <v>1473</v>
      </c>
      <c r="H5" t="s">
        <v>2183</v>
      </c>
      <c r="I5" t="s">
        <v>151</v>
      </c>
      <c r="J5" t="s">
        <v>1266</v>
      </c>
      <c r="K5" t="s">
        <v>4970</v>
      </c>
    </row>
    <row r="6" spans="1:11">
      <c r="A6" s="6">
        <v>46027</v>
      </c>
      <c r="B6" s="47">
        <v>0.38194444444444442</v>
      </c>
      <c r="C6" t="s">
        <v>391</v>
      </c>
      <c r="D6" s="52" t="s">
        <v>1194</v>
      </c>
      <c r="E6" t="s">
        <v>1590</v>
      </c>
      <c r="F6" t="s">
        <v>1472</v>
      </c>
      <c r="G6" t="s">
        <v>1473</v>
      </c>
      <c r="H6" t="s">
        <v>2183</v>
      </c>
      <c r="I6" t="s">
        <v>151</v>
      </c>
      <c r="J6" t="s">
        <v>1266</v>
      </c>
      <c r="K6" t="s">
        <v>4972</v>
      </c>
    </row>
    <row r="7" spans="1:11">
      <c r="A7" s="6">
        <v>46028</v>
      </c>
      <c r="B7" s="47">
        <v>0.38194444444444442</v>
      </c>
      <c r="C7" t="s">
        <v>391</v>
      </c>
      <c r="D7" s="52" t="s">
        <v>1194</v>
      </c>
      <c r="E7" t="s">
        <v>1590</v>
      </c>
      <c r="F7" t="s">
        <v>1472</v>
      </c>
      <c r="G7" t="s">
        <v>1473</v>
      </c>
      <c r="H7" t="s">
        <v>2183</v>
      </c>
      <c r="I7" t="s">
        <v>151</v>
      </c>
      <c r="J7" t="s">
        <v>1266</v>
      </c>
      <c r="K7" t="s">
        <v>4974</v>
      </c>
    </row>
    <row r="8" spans="1:11">
      <c r="A8" s="6">
        <v>46029</v>
      </c>
      <c r="B8" s="47">
        <v>0.38194444444444442</v>
      </c>
      <c r="C8" t="s">
        <v>391</v>
      </c>
      <c r="D8" s="52" t="s">
        <v>1194</v>
      </c>
      <c r="E8" t="s">
        <v>1590</v>
      </c>
      <c r="F8" t="s">
        <v>1472</v>
      </c>
      <c r="G8" t="s">
        <v>1473</v>
      </c>
      <c r="H8" t="s">
        <v>2183</v>
      </c>
      <c r="I8" t="s">
        <v>151</v>
      </c>
      <c r="J8" t="s">
        <v>1266</v>
      </c>
      <c r="K8" t="s">
        <v>4976</v>
      </c>
    </row>
    <row r="9" spans="1:11">
      <c r="A9" s="6">
        <v>46030</v>
      </c>
      <c r="B9" s="47">
        <v>0.38194444444444442</v>
      </c>
      <c r="C9" t="s">
        <v>391</v>
      </c>
      <c r="D9" s="52" t="s">
        <v>1194</v>
      </c>
      <c r="E9" t="s">
        <v>1590</v>
      </c>
      <c r="F9" t="s">
        <v>1472</v>
      </c>
      <c r="G9" t="s">
        <v>1473</v>
      </c>
      <c r="H9" t="s">
        <v>2183</v>
      </c>
      <c r="I9" t="s">
        <v>151</v>
      </c>
      <c r="J9" t="s">
        <v>1266</v>
      </c>
      <c r="K9" t="s">
        <v>4978</v>
      </c>
    </row>
    <row r="10" spans="1:11">
      <c r="A10" s="6">
        <v>46031</v>
      </c>
      <c r="B10" s="47">
        <v>0.38194444444444442</v>
      </c>
      <c r="C10" t="s">
        <v>391</v>
      </c>
      <c r="D10" s="52" t="s">
        <v>1194</v>
      </c>
      <c r="E10" t="s">
        <v>1590</v>
      </c>
      <c r="F10" t="s">
        <v>1472</v>
      </c>
      <c r="G10" t="s">
        <v>1473</v>
      </c>
      <c r="H10" t="s">
        <v>2183</v>
      </c>
      <c r="I10" t="s">
        <v>151</v>
      </c>
      <c r="J10" t="s">
        <v>1266</v>
      </c>
      <c r="K10" t="s">
        <v>4980</v>
      </c>
    </row>
    <row r="11" spans="1:11">
      <c r="A11" s="6">
        <v>46032</v>
      </c>
      <c r="B11" s="47">
        <v>0.38194444444444442</v>
      </c>
      <c r="C11" t="s">
        <v>391</v>
      </c>
      <c r="D11" s="52" t="s">
        <v>1194</v>
      </c>
      <c r="E11" t="s">
        <v>1590</v>
      </c>
      <c r="F11" t="s">
        <v>1472</v>
      </c>
      <c r="G11" t="s">
        <v>1473</v>
      </c>
      <c r="H11" t="s">
        <v>2183</v>
      </c>
      <c r="I11" t="s">
        <v>151</v>
      </c>
      <c r="J11" t="s">
        <v>1266</v>
      </c>
      <c r="K11" t="s">
        <v>4982</v>
      </c>
    </row>
    <row r="12" spans="1:11" ht="27">
      <c r="A12" s="6">
        <v>46027</v>
      </c>
      <c r="B12" s="47">
        <v>0.4375</v>
      </c>
      <c r="C12" t="s">
        <v>389</v>
      </c>
      <c r="D12" s="52" t="s">
        <v>2108</v>
      </c>
      <c r="E12" t="s">
        <v>2103</v>
      </c>
      <c r="F12" t="s">
        <v>1472</v>
      </c>
      <c r="G12" t="s">
        <v>1473</v>
      </c>
      <c r="H12" t="s">
        <v>2183</v>
      </c>
      <c r="I12" t="s">
        <v>151</v>
      </c>
      <c r="J12" t="s">
        <v>1266</v>
      </c>
      <c r="K12" t="s">
        <v>4984</v>
      </c>
    </row>
    <row r="13" spans="1:11" ht="27">
      <c r="A13" s="6">
        <v>46028</v>
      </c>
      <c r="B13" s="47">
        <v>0.4375</v>
      </c>
      <c r="C13" t="s">
        <v>389</v>
      </c>
      <c r="D13" s="52" t="s">
        <v>2108</v>
      </c>
      <c r="E13" t="s">
        <v>2103</v>
      </c>
      <c r="F13" t="s">
        <v>1472</v>
      </c>
      <c r="G13" t="s">
        <v>1473</v>
      </c>
      <c r="H13" t="s">
        <v>2183</v>
      </c>
      <c r="I13" t="s">
        <v>151</v>
      </c>
      <c r="J13" t="s">
        <v>1266</v>
      </c>
      <c r="K13" t="s">
        <v>4986</v>
      </c>
    </row>
    <row r="14" spans="1:11" ht="27">
      <c r="A14" s="6">
        <v>46029</v>
      </c>
      <c r="B14" s="47">
        <v>0.4375</v>
      </c>
      <c r="C14" t="s">
        <v>389</v>
      </c>
      <c r="D14" s="52" t="s">
        <v>2108</v>
      </c>
      <c r="E14" t="s">
        <v>2103</v>
      </c>
      <c r="F14" t="s">
        <v>1472</v>
      </c>
      <c r="G14" t="s">
        <v>1473</v>
      </c>
      <c r="H14" t="s">
        <v>2183</v>
      </c>
      <c r="I14" t="s">
        <v>151</v>
      </c>
      <c r="J14" t="s">
        <v>1266</v>
      </c>
      <c r="K14" t="s">
        <v>4988</v>
      </c>
    </row>
    <row r="15" spans="1:11" ht="27">
      <c r="A15" s="6">
        <v>46030</v>
      </c>
      <c r="B15" s="47">
        <v>0.4375</v>
      </c>
      <c r="C15" t="s">
        <v>389</v>
      </c>
      <c r="D15" s="52" t="s">
        <v>2108</v>
      </c>
      <c r="E15" t="s">
        <v>2103</v>
      </c>
      <c r="F15" t="s">
        <v>1472</v>
      </c>
      <c r="G15" t="s">
        <v>1473</v>
      </c>
      <c r="H15" t="s">
        <v>2183</v>
      </c>
      <c r="I15" t="s">
        <v>151</v>
      </c>
      <c r="J15" t="s">
        <v>1266</v>
      </c>
      <c r="K15" t="s">
        <v>4990</v>
      </c>
    </row>
    <row r="16" spans="1:11" ht="27">
      <c r="A16" s="6">
        <v>46031</v>
      </c>
      <c r="B16" s="47">
        <v>0.4375</v>
      </c>
      <c r="C16" t="s">
        <v>389</v>
      </c>
      <c r="D16" s="52" t="s">
        <v>2108</v>
      </c>
      <c r="E16" t="s">
        <v>2103</v>
      </c>
      <c r="F16" t="s">
        <v>1472</v>
      </c>
      <c r="G16" t="s">
        <v>1473</v>
      </c>
      <c r="H16" t="s">
        <v>2183</v>
      </c>
      <c r="I16" t="s">
        <v>151</v>
      </c>
      <c r="J16" t="s">
        <v>1266</v>
      </c>
      <c r="K16" t="s">
        <v>4992</v>
      </c>
    </row>
    <row r="17" spans="1:11">
      <c r="A17" s="6">
        <v>46031</v>
      </c>
      <c r="B17" s="47">
        <v>0.38194444444444442</v>
      </c>
      <c r="C17" t="s">
        <v>386</v>
      </c>
      <c r="D17" s="52" t="s">
        <v>3013</v>
      </c>
      <c r="E17" t="s">
        <v>2103</v>
      </c>
      <c r="F17" t="s">
        <v>1472</v>
      </c>
      <c r="G17" t="s">
        <v>1473</v>
      </c>
      <c r="H17" t="s">
        <v>2183</v>
      </c>
      <c r="I17" t="s">
        <v>151</v>
      </c>
      <c r="J17" t="s">
        <v>1266</v>
      </c>
      <c r="K17" t="s">
        <v>4994</v>
      </c>
    </row>
    <row r="18" spans="1:11" ht="27">
      <c r="A18" s="6">
        <v>46032</v>
      </c>
      <c r="B18" s="47">
        <v>0.4375</v>
      </c>
      <c r="C18" t="s">
        <v>389</v>
      </c>
      <c r="D18" s="52" t="s">
        <v>2108</v>
      </c>
      <c r="E18" t="s">
        <v>2103</v>
      </c>
      <c r="F18" t="s">
        <v>1472</v>
      </c>
      <c r="G18" t="s">
        <v>1473</v>
      </c>
      <c r="H18" t="s">
        <v>2183</v>
      </c>
      <c r="I18" t="s">
        <v>151</v>
      </c>
      <c r="J18" t="s">
        <v>1266</v>
      </c>
      <c r="K18" t="s">
        <v>4996</v>
      </c>
    </row>
    <row r="19" spans="1:11">
      <c r="A19" s="6">
        <v>46027</v>
      </c>
      <c r="B19" s="47">
        <v>0.4375</v>
      </c>
      <c r="C19" t="s">
        <v>391</v>
      </c>
      <c r="D19" s="52" t="s">
        <v>3014</v>
      </c>
      <c r="E19" t="s">
        <v>2103</v>
      </c>
      <c r="F19" t="s">
        <v>1472</v>
      </c>
      <c r="G19" t="s">
        <v>1473</v>
      </c>
      <c r="H19" t="s">
        <v>2183</v>
      </c>
      <c r="I19" t="s">
        <v>151</v>
      </c>
      <c r="J19" t="s">
        <v>443</v>
      </c>
      <c r="K19" t="s">
        <v>4998</v>
      </c>
    </row>
    <row r="20" spans="1:11">
      <c r="A20" s="6">
        <v>46027</v>
      </c>
      <c r="B20" s="47">
        <v>0.4375</v>
      </c>
      <c r="C20" t="s">
        <v>391</v>
      </c>
      <c r="D20" s="52" t="s">
        <v>1175</v>
      </c>
      <c r="E20" t="s">
        <v>1439</v>
      </c>
      <c r="F20" t="s">
        <v>1472</v>
      </c>
      <c r="G20" t="s">
        <v>1473</v>
      </c>
      <c r="H20" t="s">
        <v>2183</v>
      </c>
      <c r="I20" t="s">
        <v>151</v>
      </c>
      <c r="J20" t="s">
        <v>443</v>
      </c>
      <c r="K20" t="s">
        <v>5000</v>
      </c>
    </row>
    <row r="21" spans="1:11">
      <c r="A21" s="6">
        <v>46027</v>
      </c>
      <c r="B21" s="47">
        <v>0.77083333333333337</v>
      </c>
      <c r="C21" t="s">
        <v>391</v>
      </c>
      <c r="D21" s="52" t="s">
        <v>1366</v>
      </c>
      <c r="E21" t="s">
        <v>1439</v>
      </c>
      <c r="F21" t="s">
        <v>1472</v>
      </c>
      <c r="G21" t="s">
        <v>1473</v>
      </c>
      <c r="H21" t="s">
        <v>2183</v>
      </c>
      <c r="I21" t="s">
        <v>151</v>
      </c>
      <c r="J21" t="s">
        <v>443</v>
      </c>
      <c r="K21" t="s">
        <v>5002</v>
      </c>
    </row>
    <row r="22" spans="1:11">
      <c r="A22" s="6">
        <v>46027</v>
      </c>
      <c r="B22" s="47">
        <v>0.44791666666666669</v>
      </c>
      <c r="C22" t="s">
        <v>391</v>
      </c>
      <c r="D22" s="52" t="s">
        <v>1197</v>
      </c>
      <c r="E22" t="s">
        <v>1439</v>
      </c>
      <c r="F22" t="s">
        <v>1472</v>
      </c>
      <c r="G22" t="s">
        <v>1473</v>
      </c>
      <c r="H22" t="s">
        <v>2183</v>
      </c>
      <c r="I22" t="s">
        <v>151</v>
      </c>
      <c r="J22" t="s">
        <v>1266</v>
      </c>
      <c r="K22" t="s">
        <v>5004</v>
      </c>
    </row>
    <row r="23" spans="1:11">
      <c r="A23" s="6">
        <v>46027</v>
      </c>
      <c r="B23" s="47">
        <v>0.70833333333333337</v>
      </c>
      <c r="C23" t="s">
        <v>1267</v>
      </c>
      <c r="D23" s="52" t="s">
        <v>24</v>
      </c>
      <c r="E23" t="s">
        <v>1590</v>
      </c>
      <c r="F23" t="s">
        <v>1472</v>
      </c>
      <c r="G23" t="s">
        <v>1473</v>
      </c>
      <c r="H23" t="s">
        <v>2183</v>
      </c>
      <c r="I23" t="s">
        <v>151</v>
      </c>
      <c r="J23" t="s">
        <v>1266</v>
      </c>
      <c r="K23" t="s">
        <v>5006</v>
      </c>
    </row>
    <row r="24" spans="1:11">
      <c r="A24" s="6">
        <v>46027</v>
      </c>
      <c r="B24" s="47">
        <v>0.44791666666666669</v>
      </c>
      <c r="C24" t="s">
        <v>1267</v>
      </c>
      <c r="D24" s="52" t="s">
        <v>1403</v>
      </c>
      <c r="E24" t="s">
        <v>1439</v>
      </c>
      <c r="F24" t="s">
        <v>1472</v>
      </c>
      <c r="G24" t="s">
        <v>1473</v>
      </c>
      <c r="H24" t="s">
        <v>2183</v>
      </c>
      <c r="I24" t="s">
        <v>151</v>
      </c>
      <c r="J24" t="s">
        <v>443</v>
      </c>
      <c r="K24" t="s">
        <v>5008</v>
      </c>
    </row>
    <row r="25" spans="1:11">
      <c r="A25" s="6">
        <v>46027</v>
      </c>
      <c r="B25" s="47">
        <v>0.38194444444444442</v>
      </c>
      <c r="C25" t="s">
        <v>1267</v>
      </c>
      <c r="D25" s="52" t="s">
        <v>1221</v>
      </c>
      <c r="E25" t="s">
        <v>2103</v>
      </c>
      <c r="F25" t="s">
        <v>1472</v>
      </c>
      <c r="G25" t="s">
        <v>1473</v>
      </c>
      <c r="H25" t="s">
        <v>2183</v>
      </c>
      <c r="I25" t="s">
        <v>151</v>
      </c>
      <c r="J25" t="s">
        <v>344</v>
      </c>
      <c r="K25" t="s">
        <v>5010</v>
      </c>
    </row>
    <row r="26" spans="1:11">
      <c r="A26" s="6">
        <v>46027</v>
      </c>
      <c r="B26" s="47">
        <v>0.625</v>
      </c>
      <c r="C26" t="s">
        <v>386</v>
      </c>
      <c r="D26" s="52" t="s">
        <v>1402</v>
      </c>
      <c r="E26" t="s">
        <v>1439</v>
      </c>
      <c r="F26" t="s">
        <v>1472</v>
      </c>
      <c r="G26" t="s">
        <v>1473</v>
      </c>
      <c r="H26" t="s">
        <v>2183</v>
      </c>
      <c r="I26" t="s">
        <v>151</v>
      </c>
      <c r="J26" t="s">
        <v>344</v>
      </c>
      <c r="K26" t="s">
        <v>5012</v>
      </c>
    </row>
    <row r="27" spans="1:11">
      <c r="A27" s="6">
        <v>46027</v>
      </c>
      <c r="B27" s="47">
        <v>0.4375</v>
      </c>
      <c r="C27" t="s">
        <v>387</v>
      </c>
      <c r="D27" s="52" t="s">
        <v>1230</v>
      </c>
      <c r="E27" t="s">
        <v>2103</v>
      </c>
      <c r="F27" t="s">
        <v>1472</v>
      </c>
      <c r="G27" t="s">
        <v>1487</v>
      </c>
      <c r="H27" t="s">
        <v>2183</v>
      </c>
      <c r="I27" t="s">
        <v>151</v>
      </c>
      <c r="K27" t="s">
        <v>5014</v>
      </c>
    </row>
    <row r="28" spans="1:11">
      <c r="A28" s="6">
        <v>46027</v>
      </c>
      <c r="B28" s="47">
        <v>0.38541666666666669</v>
      </c>
      <c r="C28" t="s">
        <v>387</v>
      </c>
      <c r="D28" s="52" t="s">
        <v>1233</v>
      </c>
      <c r="E28" t="s">
        <v>2103</v>
      </c>
      <c r="F28" t="s">
        <v>1472</v>
      </c>
      <c r="G28" t="s">
        <v>1487</v>
      </c>
      <c r="H28" t="s">
        <v>2183</v>
      </c>
      <c r="I28" t="s">
        <v>151</v>
      </c>
      <c r="K28" t="s">
        <v>5016</v>
      </c>
    </row>
    <row r="29" spans="1:11">
      <c r="A29" s="6">
        <v>46028</v>
      </c>
      <c r="B29" s="47">
        <v>0.77083333333333337</v>
      </c>
      <c r="C29" t="s">
        <v>391</v>
      </c>
      <c r="D29" s="52" t="s">
        <v>1366</v>
      </c>
      <c r="E29" t="s">
        <v>1439</v>
      </c>
      <c r="F29" t="s">
        <v>1472</v>
      </c>
      <c r="G29" t="s">
        <v>1473</v>
      </c>
      <c r="H29" t="s">
        <v>2183</v>
      </c>
      <c r="I29" t="s">
        <v>151</v>
      </c>
      <c r="J29" t="s">
        <v>443</v>
      </c>
      <c r="K29" t="s">
        <v>5018</v>
      </c>
    </row>
    <row r="30" spans="1:11">
      <c r="A30" s="6">
        <v>46028</v>
      </c>
      <c r="B30" s="47">
        <v>0.44791666666666669</v>
      </c>
      <c r="C30" t="s">
        <v>391</v>
      </c>
      <c r="D30" s="52" t="s">
        <v>1197</v>
      </c>
      <c r="E30" t="s">
        <v>1439</v>
      </c>
      <c r="F30" t="s">
        <v>1472</v>
      </c>
      <c r="G30" t="s">
        <v>1473</v>
      </c>
      <c r="H30" t="s">
        <v>2183</v>
      </c>
      <c r="I30" t="s">
        <v>151</v>
      </c>
      <c r="J30" t="s">
        <v>1266</v>
      </c>
      <c r="K30" t="s">
        <v>5020</v>
      </c>
    </row>
    <row r="31" spans="1:11">
      <c r="A31" s="6">
        <v>46028</v>
      </c>
      <c r="B31" s="47">
        <v>0.70833333333333337</v>
      </c>
      <c r="C31" t="s">
        <v>386</v>
      </c>
      <c r="D31" s="52" t="s">
        <v>24</v>
      </c>
      <c r="E31" t="s">
        <v>1590</v>
      </c>
      <c r="F31" t="s">
        <v>1472</v>
      </c>
      <c r="G31" t="s">
        <v>1473</v>
      </c>
      <c r="H31" t="s">
        <v>2183</v>
      </c>
      <c r="I31" t="s">
        <v>151</v>
      </c>
      <c r="J31" t="s">
        <v>1266</v>
      </c>
      <c r="K31" t="s">
        <v>5022</v>
      </c>
    </row>
    <row r="32" spans="1:11">
      <c r="A32" s="6">
        <v>46028</v>
      </c>
      <c r="B32" s="47">
        <v>0.44791666666666669</v>
      </c>
      <c r="C32" t="s">
        <v>386</v>
      </c>
      <c r="D32" s="52" t="s">
        <v>1403</v>
      </c>
      <c r="E32" t="s">
        <v>1439</v>
      </c>
      <c r="F32" t="s">
        <v>1472</v>
      </c>
      <c r="G32" t="s">
        <v>1473</v>
      </c>
      <c r="H32" t="s">
        <v>2183</v>
      </c>
      <c r="I32" t="s">
        <v>151</v>
      </c>
      <c r="J32" t="s">
        <v>443</v>
      </c>
      <c r="K32" t="s">
        <v>5024</v>
      </c>
    </row>
    <row r="33" spans="1:11">
      <c r="A33" s="6">
        <v>46028</v>
      </c>
      <c r="B33" s="47">
        <v>0.38194444444444442</v>
      </c>
      <c r="C33" t="s">
        <v>386</v>
      </c>
      <c r="D33" s="52" t="s">
        <v>1221</v>
      </c>
      <c r="E33" t="s">
        <v>2103</v>
      </c>
      <c r="F33" t="s">
        <v>1472</v>
      </c>
      <c r="G33" t="s">
        <v>1473</v>
      </c>
      <c r="H33" t="s">
        <v>2183</v>
      </c>
      <c r="I33" t="s">
        <v>151</v>
      </c>
      <c r="J33" t="s">
        <v>344</v>
      </c>
      <c r="K33" t="s">
        <v>5026</v>
      </c>
    </row>
    <row r="34" spans="1:11">
      <c r="A34" s="6">
        <v>46028</v>
      </c>
      <c r="B34" s="47">
        <v>0.38541666666666669</v>
      </c>
      <c r="C34" t="s">
        <v>387</v>
      </c>
      <c r="D34" s="52" t="s">
        <v>1233</v>
      </c>
      <c r="E34" t="s">
        <v>2103</v>
      </c>
      <c r="F34" t="s">
        <v>1472</v>
      </c>
      <c r="G34" t="s">
        <v>1487</v>
      </c>
      <c r="H34" t="s">
        <v>2183</v>
      </c>
      <c r="I34" t="s">
        <v>151</v>
      </c>
      <c r="K34" t="s">
        <v>5028</v>
      </c>
    </row>
    <row r="35" spans="1:11">
      <c r="A35" s="6">
        <v>46029</v>
      </c>
      <c r="B35" s="47">
        <v>0.77083333333333337</v>
      </c>
      <c r="C35" t="s">
        <v>391</v>
      </c>
      <c r="D35" s="52" t="s">
        <v>1366</v>
      </c>
      <c r="E35" t="s">
        <v>1439</v>
      </c>
      <c r="F35" t="s">
        <v>1472</v>
      </c>
      <c r="G35" t="s">
        <v>1473</v>
      </c>
      <c r="H35" t="s">
        <v>2183</v>
      </c>
      <c r="I35" t="s">
        <v>151</v>
      </c>
      <c r="J35" t="s">
        <v>443</v>
      </c>
      <c r="K35" t="s">
        <v>5030</v>
      </c>
    </row>
    <row r="36" spans="1:11">
      <c r="A36" s="6">
        <v>46029</v>
      </c>
      <c r="B36" s="47">
        <v>0.44791666666666669</v>
      </c>
      <c r="C36" t="s">
        <v>391</v>
      </c>
      <c r="D36" s="52" t="s">
        <v>1197</v>
      </c>
      <c r="E36" t="s">
        <v>1439</v>
      </c>
      <c r="F36" t="s">
        <v>1472</v>
      </c>
      <c r="G36" t="s">
        <v>1473</v>
      </c>
      <c r="H36" t="s">
        <v>2183</v>
      </c>
      <c r="I36" t="s">
        <v>151</v>
      </c>
      <c r="J36" t="s">
        <v>1266</v>
      </c>
      <c r="K36" t="s">
        <v>5032</v>
      </c>
    </row>
    <row r="37" spans="1:11">
      <c r="A37" s="6">
        <v>46029</v>
      </c>
      <c r="B37" s="47">
        <v>0.70833333333333337</v>
      </c>
      <c r="C37" t="s">
        <v>389</v>
      </c>
      <c r="D37" s="52" t="s">
        <v>24</v>
      </c>
      <c r="E37" t="s">
        <v>1590</v>
      </c>
      <c r="F37" t="s">
        <v>1472</v>
      </c>
      <c r="G37" t="s">
        <v>1473</v>
      </c>
      <c r="H37" t="s">
        <v>2183</v>
      </c>
      <c r="I37" t="s">
        <v>151</v>
      </c>
      <c r="J37" t="s">
        <v>1266</v>
      </c>
      <c r="K37" t="s">
        <v>5034</v>
      </c>
    </row>
    <row r="38" spans="1:11">
      <c r="A38" s="6">
        <v>46029</v>
      </c>
      <c r="B38" s="47">
        <v>0.44791666666666669</v>
      </c>
      <c r="C38" t="s">
        <v>389</v>
      </c>
      <c r="D38" s="52" t="s">
        <v>1403</v>
      </c>
      <c r="E38" t="s">
        <v>1439</v>
      </c>
      <c r="F38" t="s">
        <v>1472</v>
      </c>
      <c r="G38" t="s">
        <v>1473</v>
      </c>
      <c r="H38" t="s">
        <v>2183</v>
      </c>
      <c r="I38" t="s">
        <v>151</v>
      </c>
      <c r="J38" t="s">
        <v>443</v>
      </c>
      <c r="K38" t="s">
        <v>5036</v>
      </c>
    </row>
    <row r="39" spans="1:11">
      <c r="A39" s="6">
        <v>46029</v>
      </c>
      <c r="B39" s="47">
        <v>0.38194444444444442</v>
      </c>
      <c r="C39" t="s">
        <v>389</v>
      </c>
      <c r="D39" s="52" t="s">
        <v>1221</v>
      </c>
      <c r="E39" t="s">
        <v>2103</v>
      </c>
      <c r="F39" t="s">
        <v>1472</v>
      </c>
      <c r="G39" t="s">
        <v>1473</v>
      </c>
      <c r="H39" t="s">
        <v>2183</v>
      </c>
      <c r="I39" t="s">
        <v>151</v>
      </c>
      <c r="J39" t="s">
        <v>344</v>
      </c>
      <c r="K39" t="s">
        <v>5038</v>
      </c>
    </row>
    <row r="40" spans="1:11">
      <c r="A40" s="6">
        <v>46029</v>
      </c>
      <c r="B40" s="47">
        <v>0.38541666666666669</v>
      </c>
      <c r="C40" t="s">
        <v>387</v>
      </c>
      <c r="D40" s="52" t="s">
        <v>1233</v>
      </c>
      <c r="E40" t="s">
        <v>2103</v>
      </c>
      <c r="F40" t="s">
        <v>1472</v>
      </c>
      <c r="G40" t="s">
        <v>1487</v>
      </c>
      <c r="H40" t="s">
        <v>2183</v>
      </c>
      <c r="I40" t="s">
        <v>151</v>
      </c>
      <c r="K40" t="s">
        <v>5040</v>
      </c>
    </row>
    <row r="41" spans="1:11">
      <c r="A41" s="6">
        <v>46030</v>
      </c>
      <c r="B41" s="47">
        <v>0.77083333333333337</v>
      </c>
      <c r="C41" t="s">
        <v>391</v>
      </c>
      <c r="D41" s="52" t="s">
        <v>1366</v>
      </c>
      <c r="E41" t="s">
        <v>1439</v>
      </c>
      <c r="F41" t="s">
        <v>1472</v>
      </c>
      <c r="G41" t="s">
        <v>1473</v>
      </c>
      <c r="H41" t="s">
        <v>2183</v>
      </c>
      <c r="I41" t="s">
        <v>151</v>
      </c>
      <c r="J41" t="s">
        <v>443</v>
      </c>
      <c r="K41" t="s">
        <v>5042</v>
      </c>
    </row>
    <row r="42" spans="1:11">
      <c r="A42" s="6">
        <v>46030</v>
      </c>
      <c r="B42" s="47">
        <v>0.4375</v>
      </c>
      <c r="C42" t="s">
        <v>391</v>
      </c>
      <c r="D42" s="52" t="s">
        <v>1369</v>
      </c>
      <c r="E42" t="s">
        <v>2103</v>
      </c>
      <c r="F42" t="s">
        <v>1472</v>
      </c>
      <c r="G42" t="s">
        <v>1473</v>
      </c>
      <c r="H42" t="s">
        <v>2183</v>
      </c>
      <c r="I42" t="s">
        <v>151</v>
      </c>
      <c r="J42" t="s">
        <v>443</v>
      </c>
      <c r="K42" t="s">
        <v>5044</v>
      </c>
    </row>
    <row r="43" spans="1:11">
      <c r="A43" s="6">
        <v>46030</v>
      </c>
      <c r="B43" s="47">
        <v>0.44791666666666669</v>
      </c>
      <c r="C43" t="s">
        <v>391</v>
      </c>
      <c r="D43" s="52" t="s">
        <v>1197</v>
      </c>
      <c r="E43" t="s">
        <v>1439</v>
      </c>
      <c r="F43" t="s">
        <v>1472</v>
      </c>
      <c r="G43" t="s">
        <v>1473</v>
      </c>
      <c r="H43" t="s">
        <v>2183</v>
      </c>
      <c r="I43" t="s">
        <v>151</v>
      </c>
      <c r="J43" t="s">
        <v>1266</v>
      </c>
      <c r="K43" t="s">
        <v>5046</v>
      </c>
    </row>
    <row r="44" spans="1:11">
      <c r="A44" s="6">
        <v>46030</v>
      </c>
      <c r="B44" s="47">
        <v>0.70833333333333337</v>
      </c>
      <c r="C44" t="s">
        <v>1267</v>
      </c>
      <c r="D44" s="52" t="s">
        <v>24</v>
      </c>
      <c r="E44" t="s">
        <v>1590</v>
      </c>
      <c r="F44" t="s">
        <v>1472</v>
      </c>
      <c r="G44" t="s">
        <v>1473</v>
      </c>
      <c r="H44" t="s">
        <v>2183</v>
      </c>
      <c r="I44" t="s">
        <v>151</v>
      </c>
      <c r="J44" t="s">
        <v>1266</v>
      </c>
      <c r="K44" t="s">
        <v>5048</v>
      </c>
    </row>
    <row r="45" spans="1:11">
      <c r="A45" s="6">
        <v>46030</v>
      </c>
      <c r="B45" s="47">
        <v>0.44791666666666669</v>
      </c>
      <c r="C45" t="s">
        <v>1267</v>
      </c>
      <c r="D45" s="52" t="s">
        <v>1403</v>
      </c>
      <c r="E45" t="s">
        <v>1439</v>
      </c>
      <c r="F45" t="s">
        <v>1472</v>
      </c>
      <c r="G45" t="s">
        <v>1473</v>
      </c>
      <c r="H45" t="s">
        <v>2183</v>
      </c>
      <c r="I45" t="s">
        <v>151</v>
      </c>
      <c r="J45" t="s">
        <v>443</v>
      </c>
      <c r="K45" t="s">
        <v>5050</v>
      </c>
    </row>
    <row r="46" spans="1:11">
      <c r="A46" s="6">
        <v>46030</v>
      </c>
      <c r="B46" s="47">
        <v>0.38194444444444442</v>
      </c>
      <c r="C46" t="s">
        <v>1267</v>
      </c>
      <c r="D46" s="52" t="s">
        <v>1221</v>
      </c>
      <c r="E46" t="s">
        <v>2103</v>
      </c>
      <c r="F46" t="s">
        <v>1472</v>
      </c>
      <c r="G46" t="s">
        <v>1473</v>
      </c>
      <c r="H46" t="s">
        <v>2183</v>
      </c>
      <c r="I46" t="s">
        <v>151</v>
      </c>
      <c r="J46" t="s">
        <v>344</v>
      </c>
      <c r="K46" t="s">
        <v>5052</v>
      </c>
    </row>
    <row r="47" spans="1:11">
      <c r="A47" s="6">
        <v>46030</v>
      </c>
      <c r="B47" s="47">
        <v>0.38541666666666669</v>
      </c>
      <c r="C47" t="s">
        <v>387</v>
      </c>
      <c r="D47" s="52" t="s">
        <v>1233</v>
      </c>
      <c r="E47" t="s">
        <v>2103</v>
      </c>
      <c r="F47" t="s">
        <v>1472</v>
      </c>
      <c r="G47" t="s">
        <v>1487</v>
      </c>
      <c r="H47" t="s">
        <v>2183</v>
      </c>
      <c r="I47" t="s">
        <v>151</v>
      </c>
      <c r="K47" t="s">
        <v>5054</v>
      </c>
    </row>
    <row r="48" spans="1:11">
      <c r="A48" s="6">
        <v>46031</v>
      </c>
      <c r="B48" s="47">
        <v>0.77083333333333337</v>
      </c>
      <c r="C48" t="s">
        <v>391</v>
      </c>
      <c r="D48" s="52" t="s">
        <v>1366</v>
      </c>
      <c r="E48" t="s">
        <v>1439</v>
      </c>
      <c r="F48" t="s">
        <v>1472</v>
      </c>
      <c r="G48" t="s">
        <v>1473</v>
      </c>
      <c r="H48" t="s">
        <v>2183</v>
      </c>
      <c r="I48" t="s">
        <v>151</v>
      </c>
      <c r="J48" t="s">
        <v>443</v>
      </c>
      <c r="K48" t="s">
        <v>5056</v>
      </c>
    </row>
    <row r="49" spans="1:11">
      <c r="A49" s="6">
        <v>46031</v>
      </c>
      <c r="B49" s="47">
        <v>0.44791666666666669</v>
      </c>
      <c r="C49" t="s">
        <v>391</v>
      </c>
      <c r="D49" s="52" t="s">
        <v>1197</v>
      </c>
      <c r="E49" t="s">
        <v>1439</v>
      </c>
      <c r="F49" t="s">
        <v>1472</v>
      </c>
      <c r="G49" t="s">
        <v>1473</v>
      </c>
      <c r="H49" t="s">
        <v>2183</v>
      </c>
      <c r="I49" t="s">
        <v>151</v>
      </c>
      <c r="J49" t="s">
        <v>1266</v>
      </c>
      <c r="K49" t="s">
        <v>5058</v>
      </c>
    </row>
    <row r="50" spans="1:11">
      <c r="A50" s="6">
        <v>46031</v>
      </c>
      <c r="B50" s="47">
        <v>0.70833333333333337</v>
      </c>
      <c r="C50" t="s">
        <v>386</v>
      </c>
      <c r="D50" s="52" t="s">
        <v>24</v>
      </c>
      <c r="E50" t="s">
        <v>1590</v>
      </c>
      <c r="F50" t="s">
        <v>1472</v>
      </c>
      <c r="G50" t="s">
        <v>1473</v>
      </c>
      <c r="H50" t="s">
        <v>2183</v>
      </c>
      <c r="I50" t="s">
        <v>151</v>
      </c>
      <c r="J50" t="s">
        <v>1266</v>
      </c>
      <c r="K50" t="s">
        <v>5060</v>
      </c>
    </row>
    <row r="51" spans="1:11">
      <c r="A51" s="6">
        <v>46031</v>
      </c>
      <c r="B51" s="47">
        <v>0.44791666666666669</v>
      </c>
      <c r="C51" t="s">
        <v>386</v>
      </c>
      <c r="D51" s="52" t="s">
        <v>1403</v>
      </c>
      <c r="E51" t="s">
        <v>1439</v>
      </c>
      <c r="F51" t="s">
        <v>1472</v>
      </c>
      <c r="G51" t="s">
        <v>1473</v>
      </c>
      <c r="H51" t="s">
        <v>2183</v>
      </c>
      <c r="I51" t="s">
        <v>151</v>
      </c>
      <c r="J51" t="s">
        <v>443</v>
      </c>
      <c r="K51" t="s">
        <v>5062</v>
      </c>
    </row>
    <row r="52" spans="1:11">
      <c r="A52" s="6">
        <v>46031</v>
      </c>
      <c r="B52" s="47">
        <v>0.38194444444444442</v>
      </c>
      <c r="C52" t="s">
        <v>386</v>
      </c>
      <c r="D52" s="52" t="s">
        <v>1221</v>
      </c>
      <c r="E52" t="s">
        <v>2103</v>
      </c>
      <c r="F52" t="s">
        <v>1472</v>
      </c>
      <c r="G52" t="s">
        <v>1473</v>
      </c>
      <c r="H52" t="s">
        <v>2183</v>
      </c>
      <c r="I52" t="s">
        <v>151</v>
      </c>
      <c r="J52" t="s">
        <v>344</v>
      </c>
      <c r="K52" t="s">
        <v>5064</v>
      </c>
    </row>
    <row r="53" spans="1:11">
      <c r="A53" s="6">
        <v>46031</v>
      </c>
      <c r="B53" s="47">
        <v>0.38541666666666669</v>
      </c>
      <c r="C53" t="s">
        <v>387</v>
      </c>
      <c r="D53" s="52" t="s">
        <v>1233</v>
      </c>
      <c r="E53" t="s">
        <v>2103</v>
      </c>
      <c r="F53" t="s">
        <v>1472</v>
      </c>
      <c r="G53" t="s">
        <v>1487</v>
      </c>
      <c r="H53" t="s">
        <v>2183</v>
      </c>
      <c r="I53" t="s">
        <v>151</v>
      </c>
      <c r="K53" t="s">
        <v>5066</v>
      </c>
    </row>
    <row r="54" spans="1:11">
      <c r="A54" s="6">
        <v>46032</v>
      </c>
      <c r="B54" s="47">
        <v>0.77083333333333337</v>
      </c>
      <c r="C54" t="s">
        <v>391</v>
      </c>
      <c r="D54" s="52" t="s">
        <v>1366</v>
      </c>
      <c r="E54" t="s">
        <v>1439</v>
      </c>
      <c r="F54" t="s">
        <v>1472</v>
      </c>
      <c r="G54" t="s">
        <v>1473</v>
      </c>
      <c r="H54" t="s">
        <v>2183</v>
      </c>
      <c r="I54" t="s">
        <v>151</v>
      </c>
      <c r="J54" t="s">
        <v>443</v>
      </c>
      <c r="K54" t="s">
        <v>5068</v>
      </c>
    </row>
    <row r="55" spans="1:11">
      <c r="A55" s="6">
        <v>46032</v>
      </c>
      <c r="B55" s="47">
        <v>0.44791666666666669</v>
      </c>
      <c r="C55" t="s">
        <v>391</v>
      </c>
      <c r="D55" s="52" t="s">
        <v>1197</v>
      </c>
      <c r="E55" t="s">
        <v>1439</v>
      </c>
      <c r="F55" t="s">
        <v>1472</v>
      </c>
      <c r="G55" t="s">
        <v>1473</v>
      </c>
      <c r="H55" t="s">
        <v>2183</v>
      </c>
      <c r="I55" t="s">
        <v>151</v>
      </c>
      <c r="J55" t="s">
        <v>1266</v>
      </c>
      <c r="K55" t="s">
        <v>5070</v>
      </c>
    </row>
    <row r="56" spans="1:11">
      <c r="A56" s="6">
        <v>46032</v>
      </c>
      <c r="B56" s="47">
        <v>0.70833333333333337</v>
      </c>
      <c r="C56" t="s">
        <v>389</v>
      </c>
      <c r="D56" s="52" t="s">
        <v>24</v>
      </c>
      <c r="E56" t="s">
        <v>1590</v>
      </c>
      <c r="F56" t="s">
        <v>1472</v>
      </c>
      <c r="G56" t="s">
        <v>1473</v>
      </c>
      <c r="H56" t="s">
        <v>2183</v>
      </c>
      <c r="I56" t="s">
        <v>151</v>
      </c>
      <c r="J56" t="s">
        <v>1266</v>
      </c>
      <c r="K56" t="s">
        <v>5072</v>
      </c>
    </row>
    <row r="57" spans="1:11">
      <c r="A57" s="6">
        <v>46032</v>
      </c>
      <c r="B57" s="47">
        <v>0.44791666666666669</v>
      </c>
      <c r="C57" t="s">
        <v>389</v>
      </c>
      <c r="D57" s="52" t="s">
        <v>1403</v>
      </c>
      <c r="E57" t="s">
        <v>1439</v>
      </c>
      <c r="F57" t="s">
        <v>1472</v>
      </c>
      <c r="G57" t="s">
        <v>1473</v>
      </c>
      <c r="H57" t="s">
        <v>2183</v>
      </c>
      <c r="I57" t="s">
        <v>151</v>
      </c>
      <c r="J57" t="s">
        <v>443</v>
      </c>
      <c r="K57" t="s">
        <v>5074</v>
      </c>
    </row>
    <row r="58" spans="1:11">
      <c r="A58" s="6">
        <v>46032</v>
      </c>
      <c r="B58" s="47">
        <v>0.38194444444444442</v>
      </c>
      <c r="C58" t="s">
        <v>389</v>
      </c>
      <c r="D58" s="52" t="s">
        <v>1221</v>
      </c>
      <c r="E58" t="s">
        <v>2103</v>
      </c>
      <c r="F58" t="s">
        <v>1472</v>
      </c>
      <c r="G58" t="s">
        <v>1473</v>
      </c>
      <c r="H58" t="s">
        <v>2183</v>
      </c>
      <c r="I58" t="s">
        <v>151</v>
      </c>
      <c r="J58" t="s">
        <v>344</v>
      </c>
      <c r="K58" t="s">
        <v>5076</v>
      </c>
    </row>
    <row r="59" spans="1:11">
      <c r="A59" s="6">
        <v>46032</v>
      </c>
      <c r="B59" s="47">
        <v>0.38541666666666669</v>
      </c>
      <c r="C59" t="s">
        <v>387</v>
      </c>
      <c r="D59" s="52" t="s">
        <v>1233</v>
      </c>
      <c r="E59" t="s">
        <v>2103</v>
      </c>
      <c r="F59" t="s">
        <v>1472</v>
      </c>
      <c r="G59" t="s">
        <v>1487</v>
      </c>
      <c r="H59" t="s">
        <v>2183</v>
      </c>
      <c r="I59" t="s">
        <v>151</v>
      </c>
      <c r="K59" t="s">
        <v>5078</v>
      </c>
    </row>
    <row r="60" spans="1:11">
      <c r="A60" s="6">
        <v>46032</v>
      </c>
      <c r="B60" s="47">
        <v>0.41666666666666669</v>
      </c>
      <c r="C60" t="s">
        <v>387</v>
      </c>
      <c r="D60" s="52" t="s">
        <v>1241</v>
      </c>
      <c r="E60" t="s">
        <v>2103</v>
      </c>
      <c r="F60" t="s">
        <v>1472</v>
      </c>
      <c r="G60" t="s">
        <v>1487</v>
      </c>
      <c r="H60" t="s">
        <v>2183</v>
      </c>
      <c r="I60" t="s">
        <v>151</v>
      </c>
      <c r="K60" t="s">
        <v>5080</v>
      </c>
    </row>
    <row r="61" spans="1:11">
      <c r="A61" s="6">
        <v>46027</v>
      </c>
      <c r="B61" s="47">
        <v>0.77777777777777779</v>
      </c>
      <c r="C61" t="s">
        <v>391</v>
      </c>
      <c r="D61" s="52" t="s">
        <v>59</v>
      </c>
      <c r="E61" t="s">
        <v>2103</v>
      </c>
      <c r="F61" t="s">
        <v>1472</v>
      </c>
      <c r="G61" t="s">
        <v>1473</v>
      </c>
      <c r="H61" t="s">
        <v>2183</v>
      </c>
      <c r="I61" t="s">
        <v>151</v>
      </c>
      <c r="J61" t="s">
        <v>443</v>
      </c>
      <c r="K61" t="s">
        <v>5082</v>
      </c>
    </row>
    <row r="62" spans="1:11">
      <c r="A62" s="6">
        <v>46027</v>
      </c>
      <c r="B62" s="47">
        <v>0.38194444444444442</v>
      </c>
      <c r="C62" t="s">
        <v>391</v>
      </c>
      <c r="D62" s="52" t="s">
        <v>2109</v>
      </c>
      <c r="E62" t="s">
        <v>2103</v>
      </c>
      <c r="F62" t="s">
        <v>1472</v>
      </c>
      <c r="G62" t="s">
        <v>1473</v>
      </c>
      <c r="H62" t="s">
        <v>2183</v>
      </c>
      <c r="I62" t="s">
        <v>151</v>
      </c>
      <c r="J62" t="s">
        <v>443</v>
      </c>
      <c r="K62" t="s">
        <v>5084</v>
      </c>
    </row>
    <row r="63" spans="1:11">
      <c r="A63" s="6">
        <v>46027</v>
      </c>
      <c r="B63" s="47">
        <v>0.4375</v>
      </c>
      <c r="C63" t="s">
        <v>391</v>
      </c>
      <c r="D63" s="52" t="s">
        <v>1173</v>
      </c>
      <c r="E63" t="s">
        <v>1439</v>
      </c>
      <c r="F63" t="s">
        <v>1472</v>
      </c>
      <c r="G63" t="s">
        <v>1473</v>
      </c>
      <c r="H63" t="s">
        <v>2183</v>
      </c>
      <c r="I63" t="s">
        <v>151</v>
      </c>
      <c r="J63" t="s">
        <v>443</v>
      </c>
      <c r="K63" t="s">
        <v>5086</v>
      </c>
    </row>
    <row r="64" spans="1:11">
      <c r="A64" s="6">
        <v>46027</v>
      </c>
      <c r="B64" s="47">
        <v>0.39583333333333331</v>
      </c>
      <c r="C64" t="s">
        <v>391</v>
      </c>
      <c r="D64" s="52" t="s">
        <v>1176</v>
      </c>
      <c r="E64" t="s">
        <v>1590</v>
      </c>
      <c r="F64" t="s">
        <v>1472</v>
      </c>
      <c r="G64" t="s">
        <v>1473</v>
      </c>
      <c r="H64" t="s">
        <v>2183</v>
      </c>
      <c r="I64" t="s">
        <v>151</v>
      </c>
      <c r="J64" t="s">
        <v>443</v>
      </c>
      <c r="K64" t="s">
        <v>5088</v>
      </c>
    </row>
    <row r="65" spans="1:11">
      <c r="A65" s="6">
        <v>46027</v>
      </c>
      <c r="B65" s="47">
        <v>0.39583333333333331</v>
      </c>
      <c r="C65" t="s">
        <v>391</v>
      </c>
      <c r="D65" s="52" t="s">
        <v>1367</v>
      </c>
      <c r="E65" t="s">
        <v>1439</v>
      </c>
      <c r="F65" t="s">
        <v>1472</v>
      </c>
      <c r="G65" t="s">
        <v>1473</v>
      </c>
      <c r="H65" t="s">
        <v>2183</v>
      </c>
      <c r="I65" t="s">
        <v>151</v>
      </c>
      <c r="J65" t="s">
        <v>1266</v>
      </c>
      <c r="K65" t="s">
        <v>5090</v>
      </c>
    </row>
    <row r="66" spans="1:11">
      <c r="A66" s="6">
        <v>46027</v>
      </c>
      <c r="B66" s="47">
        <v>0.77083333333333337</v>
      </c>
      <c r="C66" t="s">
        <v>1267</v>
      </c>
      <c r="D66" s="52" t="s">
        <v>1370</v>
      </c>
      <c r="E66" t="s">
        <v>1590</v>
      </c>
      <c r="F66" t="s">
        <v>1472</v>
      </c>
      <c r="G66" t="s">
        <v>1473</v>
      </c>
      <c r="H66" t="s">
        <v>2183</v>
      </c>
      <c r="I66" t="s">
        <v>151</v>
      </c>
      <c r="J66" t="s">
        <v>443</v>
      </c>
      <c r="K66" t="s">
        <v>5092</v>
      </c>
    </row>
    <row r="67" spans="1:11">
      <c r="A67" s="6">
        <v>46027</v>
      </c>
      <c r="B67" s="47">
        <v>0.76388888888888884</v>
      </c>
      <c r="C67" t="s">
        <v>1267</v>
      </c>
      <c r="D67" s="52" t="s">
        <v>1180</v>
      </c>
      <c r="E67" t="s">
        <v>1439</v>
      </c>
      <c r="F67" t="s">
        <v>1472</v>
      </c>
      <c r="G67" t="s">
        <v>1473</v>
      </c>
      <c r="H67" t="s">
        <v>2183</v>
      </c>
      <c r="I67" t="s">
        <v>151</v>
      </c>
      <c r="J67" t="s">
        <v>443</v>
      </c>
      <c r="K67" t="s">
        <v>5094</v>
      </c>
    </row>
    <row r="68" spans="1:11">
      <c r="A68" s="6">
        <v>46027</v>
      </c>
      <c r="B68" s="47">
        <v>0.4375</v>
      </c>
      <c r="C68" t="s">
        <v>391</v>
      </c>
      <c r="D68" s="52" t="s">
        <v>1182</v>
      </c>
      <c r="E68" t="s">
        <v>2103</v>
      </c>
      <c r="F68" t="s">
        <v>1472</v>
      </c>
      <c r="G68" t="s">
        <v>1473</v>
      </c>
      <c r="H68" t="s">
        <v>2183</v>
      </c>
      <c r="I68" t="s">
        <v>151</v>
      </c>
      <c r="J68" t="s">
        <v>443</v>
      </c>
      <c r="K68" t="s">
        <v>5096</v>
      </c>
    </row>
    <row r="69" spans="1:11">
      <c r="A69" s="6">
        <v>46027</v>
      </c>
      <c r="B69" s="47">
        <v>0.38541666666666669</v>
      </c>
      <c r="C69" t="s">
        <v>391</v>
      </c>
      <c r="D69" s="52" t="s">
        <v>1186</v>
      </c>
      <c r="E69" t="s">
        <v>1590</v>
      </c>
      <c r="F69" t="s">
        <v>1472</v>
      </c>
      <c r="G69" t="s">
        <v>1473</v>
      </c>
      <c r="H69" t="s">
        <v>2183</v>
      </c>
      <c r="I69" t="s">
        <v>151</v>
      </c>
      <c r="J69" t="s">
        <v>443</v>
      </c>
      <c r="K69" t="s">
        <v>5098</v>
      </c>
    </row>
    <row r="70" spans="1:11">
      <c r="A70" s="6">
        <v>46027</v>
      </c>
      <c r="B70" s="47">
        <v>0.4375</v>
      </c>
      <c r="C70" t="s">
        <v>391</v>
      </c>
      <c r="D70" s="52" t="s">
        <v>1193</v>
      </c>
      <c r="E70" t="s">
        <v>2103</v>
      </c>
      <c r="F70" t="s">
        <v>1472</v>
      </c>
      <c r="G70" t="s">
        <v>1473</v>
      </c>
      <c r="H70" t="s">
        <v>2183</v>
      </c>
      <c r="I70" t="s">
        <v>151</v>
      </c>
      <c r="J70" t="s">
        <v>1266</v>
      </c>
      <c r="K70" t="s">
        <v>5100</v>
      </c>
    </row>
    <row r="71" spans="1:11">
      <c r="A71" s="6">
        <v>46027</v>
      </c>
      <c r="B71" s="47">
        <v>0.4375</v>
      </c>
      <c r="C71" t="s">
        <v>391</v>
      </c>
      <c r="D71" s="52" t="s">
        <v>1200</v>
      </c>
      <c r="E71" t="s">
        <v>1590</v>
      </c>
      <c r="F71" t="s">
        <v>1472</v>
      </c>
      <c r="G71" t="s">
        <v>1473</v>
      </c>
      <c r="H71" t="s">
        <v>2183</v>
      </c>
      <c r="I71" t="s">
        <v>151</v>
      </c>
      <c r="J71" t="s">
        <v>1266</v>
      </c>
      <c r="K71" t="s">
        <v>5102</v>
      </c>
    </row>
    <row r="72" spans="1:11">
      <c r="A72" s="6">
        <v>46027</v>
      </c>
      <c r="B72" s="47">
        <v>0.625</v>
      </c>
      <c r="C72" t="s">
        <v>391</v>
      </c>
      <c r="D72" s="52" t="s">
        <v>1227</v>
      </c>
      <c r="E72" t="s">
        <v>1439</v>
      </c>
      <c r="F72" t="s">
        <v>1472</v>
      </c>
      <c r="G72" t="s">
        <v>1473</v>
      </c>
      <c r="H72" t="s">
        <v>2183</v>
      </c>
      <c r="I72" t="s">
        <v>151</v>
      </c>
      <c r="J72" t="s">
        <v>344</v>
      </c>
      <c r="K72" t="s">
        <v>5104</v>
      </c>
    </row>
    <row r="73" spans="1:11">
      <c r="A73" s="6">
        <v>46027</v>
      </c>
      <c r="B73" s="47">
        <v>0.44791666666666669</v>
      </c>
      <c r="C73" t="s">
        <v>391</v>
      </c>
      <c r="D73" s="52" t="s">
        <v>98</v>
      </c>
      <c r="E73" t="s">
        <v>2103</v>
      </c>
      <c r="F73" t="s">
        <v>1472</v>
      </c>
      <c r="G73" t="s">
        <v>1473</v>
      </c>
      <c r="H73" t="s">
        <v>2183</v>
      </c>
      <c r="I73" t="s">
        <v>151</v>
      </c>
      <c r="J73" t="s">
        <v>344</v>
      </c>
      <c r="K73" t="s">
        <v>5106</v>
      </c>
    </row>
    <row r="74" spans="1:11">
      <c r="A74" s="6">
        <v>46027</v>
      </c>
      <c r="B74" s="47">
        <v>0.41666666666666669</v>
      </c>
      <c r="C74" t="s">
        <v>387</v>
      </c>
      <c r="D74" s="52" t="s">
        <v>1443</v>
      </c>
      <c r="E74" t="s">
        <v>1590</v>
      </c>
      <c r="F74" t="s">
        <v>1472</v>
      </c>
      <c r="G74" t="s">
        <v>1487</v>
      </c>
      <c r="H74" t="s">
        <v>2183</v>
      </c>
      <c r="I74" t="s">
        <v>151</v>
      </c>
      <c r="K74" t="s">
        <v>5108</v>
      </c>
    </row>
    <row r="75" spans="1:11">
      <c r="A75" s="6">
        <v>46027</v>
      </c>
      <c r="B75" s="47">
        <v>0.38541666666666669</v>
      </c>
      <c r="C75" t="s">
        <v>387</v>
      </c>
      <c r="D75" s="52" t="s">
        <v>1232</v>
      </c>
      <c r="E75" t="s">
        <v>1439</v>
      </c>
      <c r="F75" t="s">
        <v>1472</v>
      </c>
      <c r="G75" t="s">
        <v>1487</v>
      </c>
      <c r="H75" t="s">
        <v>2183</v>
      </c>
      <c r="I75" t="s">
        <v>151</v>
      </c>
      <c r="K75" t="s">
        <v>5110</v>
      </c>
    </row>
    <row r="76" spans="1:11">
      <c r="A76" s="6">
        <v>46028</v>
      </c>
      <c r="B76" s="47">
        <v>0.77777777777777779</v>
      </c>
      <c r="C76" t="s">
        <v>391</v>
      </c>
      <c r="D76" s="52" t="s">
        <v>59</v>
      </c>
      <c r="E76" t="s">
        <v>2103</v>
      </c>
      <c r="F76" t="s">
        <v>1472</v>
      </c>
      <c r="G76" t="s">
        <v>1473</v>
      </c>
      <c r="H76" t="s">
        <v>2183</v>
      </c>
      <c r="I76" t="s">
        <v>151</v>
      </c>
      <c r="J76" t="s">
        <v>443</v>
      </c>
      <c r="K76" t="s">
        <v>5112</v>
      </c>
    </row>
    <row r="77" spans="1:11">
      <c r="A77" s="6">
        <v>46028</v>
      </c>
      <c r="B77" s="47">
        <v>0.38194444444444442</v>
      </c>
      <c r="C77" t="s">
        <v>391</v>
      </c>
      <c r="D77" s="52" t="s">
        <v>2109</v>
      </c>
      <c r="E77" t="s">
        <v>2103</v>
      </c>
      <c r="F77" t="s">
        <v>1472</v>
      </c>
      <c r="G77" t="s">
        <v>1473</v>
      </c>
      <c r="H77" t="s">
        <v>2183</v>
      </c>
      <c r="I77" t="s">
        <v>151</v>
      </c>
      <c r="J77" t="s">
        <v>443</v>
      </c>
      <c r="K77" t="s">
        <v>5114</v>
      </c>
    </row>
    <row r="78" spans="1:11">
      <c r="A78" s="6">
        <v>46028</v>
      </c>
      <c r="B78" s="47">
        <v>0.39583333333333331</v>
      </c>
      <c r="C78" t="s">
        <v>391</v>
      </c>
      <c r="D78" s="52" t="s">
        <v>1367</v>
      </c>
      <c r="E78" t="s">
        <v>1439</v>
      </c>
      <c r="F78" t="s">
        <v>1472</v>
      </c>
      <c r="G78" t="s">
        <v>1473</v>
      </c>
      <c r="H78" t="s">
        <v>2183</v>
      </c>
      <c r="I78" t="s">
        <v>151</v>
      </c>
      <c r="J78" t="s">
        <v>1266</v>
      </c>
      <c r="K78" t="s">
        <v>5116</v>
      </c>
    </row>
    <row r="79" spans="1:11">
      <c r="A79" s="6">
        <v>46028</v>
      </c>
      <c r="B79" s="47">
        <v>0.77083333333333337</v>
      </c>
      <c r="C79" t="s">
        <v>386</v>
      </c>
      <c r="D79" s="52" t="s">
        <v>1370</v>
      </c>
      <c r="E79" t="s">
        <v>1590</v>
      </c>
      <c r="F79" t="s">
        <v>1472</v>
      </c>
      <c r="G79" t="s">
        <v>1473</v>
      </c>
      <c r="H79" t="s">
        <v>2183</v>
      </c>
      <c r="I79" t="s">
        <v>151</v>
      </c>
      <c r="J79" t="s">
        <v>443</v>
      </c>
      <c r="K79" t="s">
        <v>5118</v>
      </c>
    </row>
    <row r="80" spans="1:11">
      <c r="A80" s="6">
        <v>46028</v>
      </c>
      <c r="B80" s="47">
        <v>0.76388888888888884</v>
      </c>
      <c r="C80" t="s">
        <v>386</v>
      </c>
      <c r="D80" s="52" t="s">
        <v>1180</v>
      </c>
      <c r="E80" t="s">
        <v>1439</v>
      </c>
      <c r="F80" t="s">
        <v>1472</v>
      </c>
      <c r="G80" t="s">
        <v>1473</v>
      </c>
      <c r="H80" t="s">
        <v>2183</v>
      </c>
      <c r="I80" t="s">
        <v>151</v>
      </c>
      <c r="J80" t="s">
        <v>443</v>
      </c>
      <c r="K80" t="s">
        <v>5120</v>
      </c>
    </row>
    <row r="81" spans="1:11">
      <c r="A81" s="6">
        <v>46028</v>
      </c>
      <c r="B81" s="47">
        <v>0.625</v>
      </c>
      <c r="C81" t="s">
        <v>1267</v>
      </c>
      <c r="D81" s="52" t="s">
        <v>2110</v>
      </c>
      <c r="E81" t="s">
        <v>1439</v>
      </c>
      <c r="F81" t="s">
        <v>1472</v>
      </c>
      <c r="G81" t="s">
        <v>1473</v>
      </c>
      <c r="H81" t="s">
        <v>2183</v>
      </c>
      <c r="I81" t="s">
        <v>151</v>
      </c>
      <c r="J81" t="s">
        <v>1266</v>
      </c>
      <c r="K81" t="s">
        <v>5122</v>
      </c>
    </row>
    <row r="82" spans="1:11">
      <c r="A82" s="6">
        <v>46028</v>
      </c>
      <c r="B82" s="47">
        <v>0.44791666666666669</v>
      </c>
      <c r="C82" t="s">
        <v>391</v>
      </c>
      <c r="D82" s="52" t="s">
        <v>98</v>
      </c>
      <c r="E82" t="s">
        <v>2103</v>
      </c>
      <c r="F82" t="s">
        <v>1472</v>
      </c>
      <c r="G82" t="s">
        <v>1473</v>
      </c>
      <c r="H82" t="s">
        <v>2183</v>
      </c>
      <c r="I82" t="s">
        <v>151</v>
      </c>
      <c r="J82" t="s">
        <v>344</v>
      </c>
      <c r="K82" t="s">
        <v>5124</v>
      </c>
    </row>
    <row r="83" spans="1:11">
      <c r="A83" s="6">
        <v>46029</v>
      </c>
      <c r="B83" s="47">
        <v>0.77777777777777779</v>
      </c>
      <c r="C83" t="s">
        <v>391</v>
      </c>
      <c r="D83" s="52" t="s">
        <v>59</v>
      </c>
      <c r="E83" t="s">
        <v>2103</v>
      </c>
      <c r="F83" t="s">
        <v>1472</v>
      </c>
      <c r="G83" t="s">
        <v>1473</v>
      </c>
      <c r="H83" t="s">
        <v>2183</v>
      </c>
      <c r="I83" t="s">
        <v>151</v>
      </c>
      <c r="J83" t="s">
        <v>443</v>
      </c>
      <c r="K83" t="s">
        <v>5126</v>
      </c>
    </row>
    <row r="84" spans="1:11">
      <c r="A84" s="6">
        <v>46029</v>
      </c>
      <c r="B84" s="47">
        <v>0.38194444444444442</v>
      </c>
      <c r="C84" t="s">
        <v>391</v>
      </c>
      <c r="D84" s="52" t="s">
        <v>2109</v>
      </c>
      <c r="E84" t="s">
        <v>2103</v>
      </c>
      <c r="F84" t="s">
        <v>1472</v>
      </c>
      <c r="G84" t="s">
        <v>1473</v>
      </c>
      <c r="H84" t="s">
        <v>2183</v>
      </c>
      <c r="I84" t="s">
        <v>151</v>
      </c>
      <c r="J84" t="s">
        <v>443</v>
      </c>
      <c r="K84" t="s">
        <v>5128</v>
      </c>
    </row>
    <row r="85" spans="1:11">
      <c r="A85" s="6">
        <v>46029</v>
      </c>
      <c r="B85" s="47">
        <v>0.39583333333333331</v>
      </c>
      <c r="C85" t="s">
        <v>391</v>
      </c>
      <c r="D85" s="52" t="s">
        <v>1367</v>
      </c>
      <c r="E85" t="s">
        <v>1439</v>
      </c>
      <c r="F85" t="s">
        <v>1472</v>
      </c>
      <c r="G85" t="s">
        <v>1473</v>
      </c>
      <c r="H85" t="s">
        <v>2183</v>
      </c>
      <c r="I85" t="s">
        <v>151</v>
      </c>
      <c r="J85" t="s">
        <v>1266</v>
      </c>
      <c r="K85" t="s">
        <v>5130</v>
      </c>
    </row>
    <row r="86" spans="1:11">
      <c r="A86" s="6">
        <v>46029</v>
      </c>
      <c r="B86" s="47">
        <v>0.77083333333333337</v>
      </c>
      <c r="C86" t="s">
        <v>389</v>
      </c>
      <c r="D86" s="52" t="s">
        <v>1370</v>
      </c>
      <c r="E86" t="s">
        <v>1590</v>
      </c>
      <c r="F86" t="s">
        <v>1472</v>
      </c>
      <c r="G86" t="s">
        <v>1473</v>
      </c>
      <c r="H86" t="s">
        <v>2183</v>
      </c>
      <c r="I86" t="s">
        <v>151</v>
      </c>
      <c r="J86" t="s">
        <v>443</v>
      </c>
      <c r="K86" t="s">
        <v>5132</v>
      </c>
    </row>
    <row r="87" spans="1:11">
      <c r="A87" s="6">
        <v>46029</v>
      </c>
      <c r="B87" s="47">
        <v>0.41666666666666669</v>
      </c>
      <c r="C87" t="s">
        <v>391</v>
      </c>
      <c r="D87" s="52" t="s">
        <v>1178</v>
      </c>
      <c r="E87" t="s">
        <v>2103</v>
      </c>
      <c r="F87" t="s">
        <v>1472</v>
      </c>
      <c r="G87" t="s">
        <v>1473</v>
      </c>
      <c r="H87" t="s">
        <v>2183</v>
      </c>
      <c r="I87" t="s">
        <v>151</v>
      </c>
      <c r="J87" t="s">
        <v>443</v>
      </c>
      <c r="K87" t="s">
        <v>5134</v>
      </c>
    </row>
    <row r="88" spans="1:11">
      <c r="A88" s="6">
        <v>46029</v>
      </c>
      <c r="B88" s="47">
        <v>0.76388888888888884</v>
      </c>
      <c r="C88" t="s">
        <v>389</v>
      </c>
      <c r="D88" s="52" t="s">
        <v>1180</v>
      </c>
      <c r="E88" t="s">
        <v>1439</v>
      </c>
      <c r="F88" t="s">
        <v>1472</v>
      </c>
      <c r="G88" t="s">
        <v>1473</v>
      </c>
      <c r="H88" t="s">
        <v>2183</v>
      </c>
      <c r="I88" t="s">
        <v>151</v>
      </c>
      <c r="J88" t="s">
        <v>443</v>
      </c>
      <c r="K88" t="s">
        <v>5136</v>
      </c>
    </row>
    <row r="89" spans="1:11">
      <c r="A89" s="6">
        <v>46029</v>
      </c>
      <c r="B89" s="47">
        <v>0.4375</v>
      </c>
      <c r="C89" t="s">
        <v>391</v>
      </c>
      <c r="D89" s="52" t="s">
        <v>1183</v>
      </c>
      <c r="E89" t="s">
        <v>1439</v>
      </c>
      <c r="F89" t="s">
        <v>1472</v>
      </c>
      <c r="G89" t="s">
        <v>1473</v>
      </c>
      <c r="H89" t="s">
        <v>2183</v>
      </c>
      <c r="I89" t="s">
        <v>151</v>
      </c>
      <c r="J89" t="s">
        <v>443</v>
      </c>
      <c r="K89" t="s">
        <v>5138</v>
      </c>
    </row>
    <row r="90" spans="1:11">
      <c r="A90" s="6">
        <v>46029</v>
      </c>
      <c r="B90" s="47">
        <v>0.4375</v>
      </c>
      <c r="C90" t="s">
        <v>391</v>
      </c>
      <c r="D90" s="52" t="s">
        <v>1188</v>
      </c>
      <c r="E90" t="s">
        <v>2103</v>
      </c>
      <c r="F90" t="s">
        <v>1472</v>
      </c>
      <c r="G90" t="s">
        <v>1473</v>
      </c>
      <c r="H90" t="s">
        <v>2183</v>
      </c>
      <c r="I90" t="s">
        <v>151</v>
      </c>
      <c r="J90" t="s">
        <v>443</v>
      </c>
      <c r="K90" t="s">
        <v>5140</v>
      </c>
    </row>
    <row r="91" spans="1:11">
      <c r="A91" s="6">
        <v>46029</v>
      </c>
      <c r="B91" s="47">
        <v>0.4375</v>
      </c>
      <c r="C91" t="s">
        <v>391</v>
      </c>
      <c r="D91" s="52" t="s">
        <v>1195</v>
      </c>
      <c r="E91" t="s">
        <v>1439</v>
      </c>
      <c r="F91" t="s">
        <v>1472</v>
      </c>
      <c r="G91" t="s">
        <v>1473</v>
      </c>
      <c r="H91" t="s">
        <v>2183</v>
      </c>
      <c r="I91" t="s">
        <v>151</v>
      </c>
      <c r="J91" t="s">
        <v>1266</v>
      </c>
      <c r="K91" t="s">
        <v>5142</v>
      </c>
    </row>
    <row r="92" spans="1:11">
      <c r="A92" s="6">
        <v>46029</v>
      </c>
      <c r="B92" s="47">
        <v>0.38541666666666669</v>
      </c>
      <c r="C92" t="s">
        <v>1267</v>
      </c>
      <c r="D92" s="52" t="s">
        <v>2111</v>
      </c>
      <c r="E92" t="s">
        <v>2103</v>
      </c>
      <c r="F92" t="s">
        <v>1472</v>
      </c>
      <c r="G92" t="s">
        <v>1473</v>
      </c>
      <c r="H92" t="s">
        <v>2183</v>
      </c>
      <c r="I92" t="s">
        <v>151</v>
      </c>
      <c r="J92" t="s">
        <v>1266</v>
      </c>
      <c r="K92" t="s">
        <v>5144</v>
      </c>
    </row>
    <row r="93" spans="1:11">
      <c r="A93" s="6">
        <v>46029</v>
      </c>
      <c r="B93" s="47">
        <v>0.44791666666666669</v>
      </c>
      <c r="C93" t="s">
        <v>391</v>
      </c>
      <c r="D93" s="52" t="s">
        <v>98</v>
      </c>
      <c r="E93" t="s">
        <v>2103</v>
      </c>
      <c r="F93" t="s">
        <v>1472</v>
      </c>
      <c r="G93" t="s">
        <v>1473</v>
      </c>
      <c r="H93" t="s">
        <v>2183</v>
      </c>
      <c r="I93" t="s">
        <v>151</v>
      </c>
      <c r="J93" t="s">
        <v>344</v>
      </c>
      <c r="K93" t="s">
        <v>5146</v>
      </c>
    </row>
    <row r="94" spans="1:11">
      <c r="A94" s="6">
        <v>46030</v>
      </c>
      <c r="B94" s="47">
        <v>0.77777777777777779</v>
      </c>
      <c r="C94" t="s">
        <v>391</v>
      </c>
      <c r="D94" s="52" t="s">
        <v>59</v>
      </c>
      <c r="E94" t="s">
        <v>2103</v>
      </c>
      <c r="F94" t="s">
        <v>1472</v>
      </c>
      <c r="G94" t="s">
        <v>1473</v>
      </c>
      <c r="H94" t="s">
        <v>2183</v>
      </c>
      <c r="I94" t="s">
        <v>151</v>
      </c>
      <c r="J94" t="s">
        <v>443</v>
      </c>
      <c r="K94" t="s">
        <v>5148</v>
      </c>
    </row>
    <row r="95" spans="1:11">
      <c r="A95" s="6">
        <v>46030</v>
      </c>
      <c r="B95" s="47">
        <v>0.38194444444444442</v>
      </c>
      <c r="C95" t="s">
        <v>391</v>
      </c>
      <c r="D95" s="52" t="s">
        <v>2109</v>
      </c>
      <c r="E95" t="s">
        <v>2103</v>
      </c>
      <c r="F95" t="s">
        <v>1472</v>
      </c>
      <c r="G95" t="s">
        <v>1473</v>
      </c>
      <c r="H95" t="s">
        <v>2183</v>
      </c>
      <c r="I95" t="s">
        <v>151</v>
      </c>
      <c r="J95" t="s">
        <v>443</v>
      </c>
      <c r="K95" t="s">
        <v>5150</v>
      </c>
    </row>
    <row r="96" spans="1:11">
      <c r="A96" s="6">
        <v>46030</v>
      </c>
      <c r="B96" s="47">
        <v>0.39583333333333331</v>
      </c>
      <c r="C96" t="s">
        <v>391</v>
      </c>
      <c r="D96" s="52" t="s">
        <v>1367</v>
      </c>
      <c r="E96" t="s">
        <v>1439</v>
      </c>
      <c r="F96" t="s">
        <v>1472</v>
      </c>
      <c r="G96" t="s">
        <v>1473</v>
      </c>
      <c r="H96" t="s">
        <v>2183</v>
      </c>
      <c r="I96" t="s">
        <v>151</v>
      </c>
      <c r="J96" t="s">
        <v>1266</v>
      </c>
      <c r="K96" t="s">
        <v>5152</v>
      </c>
    </row>
    <row r="97" spans="1:11">
      <c r="A97" s="6">
        <v>46030</v>
      </c>
      <c r="B97" s="47">
        <v>0.77083333333333337</v>
      </c>
      <c r="C97" t="s">
        <v>386</v>
      </c>
      <c r="D97" s="52" t="s">
        <v>1370</v>
      </c>
      <c r="E97" t="s">
        <v>1590</v>
      </c>
      <c r="F97" t="s">
        <v>1472</v>
      </c>
      <c r="G97" t="s">
        <v>1473</v>
      </c>
      <c r="H97" t="s">
        <v>2183</v>
      </c>
      <c r="I97" t="s">
        <v>151</v>
      </c>
      <c r="J97" t="s">
        <v>443</v>
      </c>
      <c r="K97" t="s">
        <v>5154</v>
      </c>
    </row>
    <row r="98" spans="1:11">
      <c r="A98" s="6">
        <v>46030</v>
      </c>
      <c r="B98" s="47">
        <v>0.4375</v>
      </c>
      <c r="C98" t="s">
        <v>391</v>
      </c>
      <c r="D98" s="52" t="s">
        <v>1179</v>
      </c>
      <c r="E98" t="s">
        <v>2103</v>
      </c>
      <c r="F98" t="s">
        <v>1472</v>
      </c>
      <c r="G98" t="s">
        <v>1473</v>
      </c>
      <c r="H98" t="s">
        <v>2183</v>
      </c>
      <c r="I98" t="s">
        <v>151</v>
      </c>
      <c r="J98" t="s">
        <v>443</v>
      </c>
      <c r="K98" t="s">
        <v>5156</v>
      </c>
    </row>
    <row r="99" spans="1:11">
      <c r="A99" s="6">
        <v>46030</v>
      </c>
      <c r="B99" s="47">
        <v>0.4375</v>
      </c>
      <c r="C99" t="s">
        <v>391</v>
      </c>
      <c r="D99" s="52" t="s">
        <v>1374</v>
      </c>
      <c r="E99" t="s">
        <v>1439</v>
      </c>
      <c r="F99" t="s">
        <v>1472</v>
      </c>
      <c r="G99" t="s">
        <v>1473</v>
      </c>
      <c r="H99" t="s">
        <v>2183</v>
      </c>
      <c r="I99" t="s">
        <v>151</v>
      </c>
      <c r="J99" t="s">
        <v>443</v>
      </c>
      <c r="K99" t="s">
        <v>5158</v>
      </c>
    </row>
    <row r="100" spans="1:11">
      <c r="A100" s="6">
        <v>46030</v>
      </c>
      <c r="B100" s="47">
        <v>0.76388888888888884</v>
      </c>
      <c r="C100" t="s">
        <v>1267</v>
      </c>
      <c r="D100" s="52" t="s">
        <v>1180</v>
      </c>
      <c r="E100" t="s">
        <v>1439</v>
      </c>
      <c r="F100" t="s">
        <v>1472</v>
      </c>
      <c r="G100" t="s">
        <v>1473</v>
      </c>
      <c r="H100" t="s">
        <v>2183</v>
      </c>
      <c r="I100" t="s">
        <v>151</v>
      </c>
      <c r="J100" t="s">
        <v>443</v>
      </c>
      <c r="K100" t="s">
        <v>5160</v>
      </c>
    </row>
    <row r="101" spans="1:11">
      <c r="A101" s="6">
        <v>46030</v>
      </c>
      <c r="B101" s="47">
        <v>0.625</v>
      </c>
      <c r="C101" t="s">
        <v>391</v>
      </c>
      <c r="D101" s="52" t="s">
        <v>1184</v>
      </c>
      <c r="E101" t="s">
        <v>1590</v>
      </c>
      <c r="F101" t="s">
        <v>1472</v>
      </c>
      <c r="G101" t="s">
        <v>1473</v>
      </c>
      <c r="H101" t="s">
        <v>2183</v>
      </c>
      <c r="I101" t="s">
        <v>151</v>
      </c>
      <c r="J101" t="s">
        <v>443</v>
      </c>
      <c r="K101" t="s">
        <v>5162</v>
      </c>
    </row>
    <row r="102" spans="1:11">
      <c r="A102" s="6">
        <v>46030</v>
      </c>
      <c r="B102" s="47">
        <v>0.41666666666666669</v>
      </c>
      <c r="C102" t="s">
        <v>391</v>
      </c>
      <c r="D102" s="52" t="s">
        <v>1189</v>
      </c>
      <c r="E102" t="s">
        <v>1439</v>
      </c>
      <c r="F102" t="s">
        <v>1472</v>
      </c>
      <c r="G102" t="s">
        <v>1473</v>
      </c>
      <c r="H102" t="s">
        <v>2183</v>
      </c>
      <c r="I102" t="s">
        <v>151</v>
      </c>
      <c r="J102" t="s">
        <v>1266</v>
      </c>
      <c r="K102" t="s">
        <v>5164</v>
      </c>
    </row>
    <row r="103" spans="1:11">
      <c r="A103" s="6">
        <v>46030</v>
      </c>
      <c r="B103" s="47">
        <v>0.4375</v>
      </c>
      <c r="C103" t="s">
        <v>391</v>
      </c>
      <c r="D103" s="52" t="s">
        <v>1196</v>
      </c>
      <c r="E103" t="s">
        <v>1439</v>
      </c>
      <c r="F103" t="s">
        <v>1472</v>
      </c>
      <c r="G103" t="s">
        <v>1473</v>
      </c>
      <c r="H103" t="s">
        <v>2183</v>
      </c>
      <c r="I103" t="s">
        <v>151</v>
      </c>
      <c r="J103" t="s">
        <v>1266</v>
      </c>
      <c r="K103" t="s">
        <v>5166</v>
      </c>
    </row>
    <row r="104" spans="1:11">
      <c r="A104" s="6">
        <v>46030</v>
      </c>
      <c r="B104" s="47">
        <v>0.4375</v>
      </c>
      <c r="C104" t="s">
        <v>391</v>
      </c>
      <c r="D104" s="52" t="s">
        <v>1199</v>
      </c>
      <c r="E104" t="s">
        <v>2103</v>
      </c>
      <c r="F104" t="s">
        <v>1472</v>
      </c>
      <c r="G104" t="s">
        <v>1473</v>
      </c>
      <c r="H104" t="s">
        <v>2183</v>
      </c>
      <c r="I104" t="s">
        <v>151</v>
      </c>
      <c r="J104" t="s">
        <v>1266</v>
      </c>
      <c r="K104" t="s">
        <v>5168</v>
      </c>
    </row>
    <row r="105" spans="1:11">
      <c r="A105" s="6">
        <v>46030</v>
      </c>
      <c r="B105" s="47">
        <v>0.44791666666666669</v>
      </c>
      <c r="C105" t="s">
        <v>391</v>
      </c>
      <c r="D105" s="52" t="s">
        <v>98</v>
      </c>
      <c r="E105" t="s">
        <v>2103</v>
      </c>
      <c r="F105" t="s">
        <v>1472</v>
      </c>
      <c r="G105" t="s">
        <v>1473</v>
      </c>
      <c r="H105" t="s">
        <v>2183</v>
      </c>
      <c r="I105" t="s">
        <v>151</v>
      </c>
      <c r="J105" t="s">
        <v>344</v>
      </c>
      <c r="K105" t="s">
        <v>5170</v>
      </c>
    </row>
    <row r="106" spans="1:11">
      <c r="A106" s="6">
        <v>46031</v>
      </c>
      <c r="B106" s="47">
        <v>0.77777777777777779</v>
      </c>
      <c r="C106" t="s">
        <v>391</v>
      </c>
      <c r="D106" s="52" t="s">
        <v>59</v>
      </c>
      <c r="E106" t="s">
        <v>2103</v>
      </c>
      <c r="F106" t="s">
        <v>1472</v>
      </c>
      <c r="G106" t="s">
        <v>1473</v>
      </c>
      <c r="H106" t="s">
        <v>2183</v>
      </c>
      <c r="I106" t="s">
        <v>151</v>
      </c>
      <c r="J106" t="s">
        <v>443</v>
      </c>
      <c r="K106" t="s">
        <v>5172</v>
      </c>
    </row>
    <row r="107" spans="1:11">
      <c r="A107" s="6">
        <v>46031</v>
      </c>
      <c r="B107" s="47">
        <v>0.38194444444444442</v>
      </c>
      <c r="C107" t="s">
        <v>391</v>
      </c>
      <c r="D107" s="52" t="s">
        <v>2109</v>
      </c>
      <c r="E107" t="s">
        <v>2103</v>
      </c>
      <c r="F107" t="s">
        <v>1472</v>
      </c>
      <c r="G107" t="s">
        <v>1473</v>
      </c>
      <c r="H107" t="s">
        <v>2183</v>
      </c>
      <c r="I107" t="s">
        <v>151</v>
      </c>
      <c r="J107" t="s">
        <v>443</v>
      </c>
      <c r="K107" t="s">
        <v>5174</v>
      </c>
    </row>
    <row r="108" spans="1:11">
      <c r="A108" s="6">
        <v>46031</v>
      </c>
      <c r="B108" s="47">
        <v>0.39583333333333331</v>
      </c>
      <c r="C108" t="s">
        <v>391</v>
      </c>
      <c r="D108" s="52" t="s">
        <v>1367</v>
      </c>
      <c r="E108" t="s">
        <v>1439</v>
      </c>
      <c r="F108" t="s">
        <v>1472</v>
      </c>
      <c r="G108" t="s">
        <v>1473</v>
      </c>
      <c r="H108" t="s">
        <v>2183</v>
      </c>
      <c r="I108" t="s">
        <v>151</v>
      </c>
      <c r="J108" t="s">
        <v>1266</v>
      </c>
      <c r="K108" t="s">
        <v>5176</v>
      </c>
    </row>
    <row r="109" spans="1:11">
      <c r="A109" s="6">
        <v>46031</v>
      </c>
      <c r="B109" s="47">
        <v>0.77083333333333337</v>
      </c>
      <c r="C109" t="s">
        <v>1267</v>
      </c>
      <c r="D109" s="52" t="s">
        <v>1370</v>
      </c>
      <c r="E109" t="s">
        <v>1590</v>
      </c>
      <c r="F109" t="s">
        <v>1472</v>
      </c>
      <c r="G109" t="s">
        <v>1473</v>
      </c>
      <c r="H109" t="s">
        <v>2183</v>
      </c>
      <c r="I109" t="s">
        <v>151</v>
      </c>
      <c r="J109" t="s">
        <v>443</v>
      </c>
      <c r="K109" t="s">
        <v>5178</v>
      </c>
    </row>
    <row r="110" spans="1:11">
      <c r="A110" s="6">
        <v>46031</v>
      </c>
      <c r="B110" s="47">
        <v>0.76388888888888884</v>
      </c>
      <c r="C110" t="s">
        <v>386</v>
      </c>
      <c r="D110" s="52" t="s">
        <v>1180</v>
      </c>
      <c r="E110" t="s">
        <v>1439</v>
      </c>
      <c r="F110" t="s">
        <v>1472</v>
      </c>
      <c r="G110" t="s">
        <v>1473</v>
      </c>
      <c r="H110" t="s">
        <v>2183</v>
      </c>
      <c r="I110" t="s">
        <v>151</v>
      </c>
      <c r="J110" t="s">
        <v>443</v>
      </c>
      <c r="K110" t="s">
        <v>5180</v>
      </c>
    </row>
    <row r="111" spans="1:11">
      <c r="A111" s="6">
        <v>46031</v>
      </c>
      <c r="B111" s="47">
        <v>0.4375</v>
      </c>
      <c r="C111" t="s">
        <v>391</v>
      </c>
      <c r="D111" s="52" t="s">
        <v>1182</v>
      </c>
      <c r="E111" t="s">
        <v>2103</v>
      </c>
      <c r="F111" t="s">
        <v>1472</v>
      </c>
      <c r="G111" t="s">
        <v>1473</v>
      </c>
      <c r="H111" t="s">
        <v>2183</v>
      </c>
      <c r="I111" t="s">
        <v>151</v>
      </c>
      <c r="J111" t="s">
        <v>443</v>
      </c>
      <c r="K111" t="s">
        <v>5182</v>
      </c>
    </row>
    <row r="112" spans="1:11">
      <c r="A112" s="6">
        <v>46031</v>
      </c>
      <c r="B112" s="47">
        <v>0.4375</v>
      </c>
      <c r="C112" t="s">
        <v>391</v>
      </c>
      <c r="D112" s="52" t="s">
        <v>1190</v>
      </c>
      <c r="E112" t="s">
        <v>1439</v>
      </c>
      <c r="F112" t="s">
        <v>1472</v>
      </c>
      <c r="G112" t="s">
        <v>1473</v>
      </c>
      <c r="H112" t="s">
        <v>2183</v>
      </c>
      <c r="I112" t="s">
        <v>151</v>
      </c>
      <c r="J112" t="s">
        <v>1266</v>
      </c>
      <c r="K112" t="s">
        <v>5184</v>
      </c>
    </row>
    <row r="113" spans="1:11">
      <c r="A113" s="6">
        <v>46031</v>
      </c>
      <c r="B113" s="47">
        <v>0.4375</v>
      </c>
      <c r="C113" t="s">
        <v>391</v>
      </c>
      <c r="D113" s="52" t="s">
        <v>1193</v>
      </c>
      <c r="E113" t="s">
        <v>2103</v>
      </c>
      <c r="F113" t="s">
        <v>1472</v>
      </c>
      <c r="G113" t="s">
        <v>1473</v>
      </c>
      <c r="H113" t="s">
        <v>2183</v>
      </c>
      <c r="I113" t="s">
        <v>151</v>
      </c>
      <c r="J113" t="s">
        <v>1266</v>
      </c>
      <c r="K113" t="s">
        <v>5186</v>
      </c>
    </row>
    <row r="114" spans="1:11">
      <c r="A114" s="6">
        <v>46031</v>
      </c>
      <c r="B114" s="47">
        <v>0.4375</v>
      </c>
      <c r="C114" t="s">
        <v>386</v>
      </c>
      <c r="D114" s="52" t="s">
        <v>3016</v>
      </c>
      <c r="E114" t="s">
        <v>1590</v>
      </c>
      <c r="F114" t="s">
        <v>1472</v>
      </c>
      <c r="G114" t="s">
        <v>1473</v>
      </c>
      <c r="H114" t="s">
        <v>2183</v>
      </c>
      <c r="I114" t="s">
        <v>151</v>
      </c>
      <c r="J114" t="s">
        <v>344</v>
      </c>
      <c r="K114" t="s">
        <v>5188</v>
      </c>
    </row>
    <row r="115" spans="1:11">
      <c r="A115" s="6">
        <v>46031</v>
      </c>
      <c r="B115" s="47">
        <v>0.44791666666666669</v>
      </c>
      <c r="C115" t="s">
        <v>391</v>
      </c>
      <c r="D115" s="52" t="s">
        <v>98</v>
      </c>
      <c r="E115" t="s">
        <v>2103</v>
      </c>
      <c r="F115" t="s">
        <v>1472</v>
      </c>
      <c r="G115" t="s">
        <v>1473</v>
      </c>
      <c r="H115" t="s">
        <v>2183</v>
      </c>
      <c r="I115" t="s">
        <v>151</v>
      </c>
      <c r="J115" t="s">
        <v>344</v>
      </c>
      <c r="K115" t="s">
        <v>5190</v>
      </c>
    </row>
    <row r="116" spans="1:11">
      <c r="A116" s="6">
        <v>46031</v>
      </c>
      <c r="B116" s="47">
        <v>0.4375</v>
      </c>
      <c r="C116" t="s">
        <v>1267</v>
      </c>
      <c r="D116" s="52" t="s">
        <v>1417</v>
      </c>
      <c r="E116" t="s">
        <v>1590</v>
      </c>
      <c r="F116" t="s">
        <v>1472</v>
      </c>
      <c r="G116" t="s">
        <v>1473</v>
      </c>
      <c r="H116" t="s">
        <v>2183</v>
      </c>
      <c r="I116" t="s">
        <v>151</v>
      </c>
      <c r="J116" t="s">
        <v>344</v>
      </c>
      <c r="K116" t="s">
        <v>5192</v>
      </c>
    </row>
    <row r="117" spans="1:11">
      <c r="A117" s="6">
        <v>46032</v>
      </c>
      <c r="B117" s="47">
        <v>0.77777777777777779</v>
      </c>
      <c r="C117" t="s">
        <v>391</v>
      </c>
      <c r="D117" s="52" t="s">
        <v>59</v>
      </c>
      <c r="E117" t="s">
        <v>2103</v>
      </c>
      <c r="F117" t="s">
        <v>1472</v>
      </c>
      <c r="G117" t="s">
        <v>1473</v>
      </c>
      <c r="H117" t="s">
        <v>2183</v>
      </c>
      <c r="I117" t="s">
        <v>151</v>
      </c>
      <c r="J117" t="s">
        <v>443</v>
      </c>
      <c r="K117" t="s">
        <v>5194</v>
      </c>
    </row>
    <row r="118" spans="1:11">
      <c r="A118" s="6">
        <v>46032</v>
      </c>
      <c r="B118" s="47">
        <v>0.38194444444444442</v>
      </c>
      <c r="C118" t="s">
        <v>391</v>
      </c>
      <c r="D118" s="52" t="s">
        <v>2109</v>
      </c>
      <c r="E118" t="s">
        <v>2103</v>
      </c>
      <c r="F118" t="s">
        <v>1472</v>
      </c>
      <c r="G118" t="s">
        <v>1473</v>
      </c>
      <c r="H118" t="s">
        <v>2183</v>
      </c>
      <c r="I118" t="s">
        <v>151</v>
      </c>
      <c r="J118" t="s">
        <v>443</v>
      </c>
      <c r="K118" t="s">
        <v>5196</v>
      </c>
    </row>
    <row r="119" spans="1:11">
      <c r="A119" s="6">
        <v>46032</v>
      </c>
      <c r="B119" s="47">
        <v>0.39583333333333331</v>
      </c>
      <c r="C119" t="s">
        <v>391</v>
      </c>
      <c r="D119" s="52" t="s">
        <v>1367</v>
      </c>
      <c r="E119" t="s">
        <v>1439</v>
      </c>
      <c r="F119" t="s">
        <v>1472</v>
      </c>
      <c r="G119" t="s">
        <v>1473</v>
      </c>
      <c r="H119" t="s">
        <v>2183</v>
      </c>
      <c r="I119" t="s">
        <v>151</v>
      </c>
      <c r="J119" t="s">
        <v>1266</v>
      </c>
      <c r="K119" t="s">
        <v>5198</v>
      </c>
    </row>
    <row r="120" spans="1:11">
      <c r="A120" s="6">
        <v>46032</v>
      </c>
      <c r="B120" s="47">
        <v>0.77083333333333337</v>
      </c>
      <c r="C120" t="s">
        <v>389</v>
      </c>
      <c r="D120" s="52" t="s">
        <v>1370</v>
      </c>
      <c r="E120" t="s">
        <v>1590</v>
      </c>
      <c r="F120" t="s">
        <v>1472</v>
      </c>
      <c r="G120" t="s">
        <v>1473</v>
      </c>
      <c r="H120" t="s">
        <v>2183</v>
      </c>
      <c r="I120" t="s">
        <v>151</v>
      </c>
      <c r="J120" t="s">
        <v>443</v>
      </c>
      <c r="K120" t="s">
        <v>5200</v>
      </c>
    </row>
    <row r="121" spans="1:11">
      <c r="A121" s="6">
        <v>46032</v>
      </c>
      <c r="B121" s="47">
        <v>0.76388888888888884</v>
      </c>
      <c r="C121" t="s">
        <v>389</v>
      </c>
      <c r="D121" s="52" t="s">
        <v>1180</v>
      </c>
      <c r="E121" t="s">
        <v>1439</v>
      </c>
      <c r="F121" t="s">
        <v>1472</v>
      </c>
      <c r="G121" t="s">
        <v>1473</v>
      </c>
      <c r="H121" t="s">
        <v>2183</v>
      </c>
      <c r="I121" t="s">
        <v>151</v>
      </c>
      <c r="J121" t="s">
        <v>443</v>
      </c>
      <c r="K121" t="s">
        <v>5202</v>
      </c>
    </row>
    <row r="122" spans="1:11" ht="27">
      <c r="A122" s="6">
        <v>46032</v>
      </c>
      <c r="B122" s="47">
        <v>0.625</v>
      </c>
      <c r="C122" t="s">
        <v>391</v>
      </c>
      <c r="D122" s="52" t="s">
        <v>1375</v>
      </c>
      <c r="E122" t="s">
        <v>1439</v>
      </c>
      <c r="F122" t="s">
        <v>1472</v>
      </c>
      <c r="G122" t="s">
        <v>1473</v>
      </c>
      <c r="H122" t="s">
        <v>2183</v>
      </c>
      <c r="I122" t="s">
        <v>151</v>
      </c>
      <c r="J122" t="s">
        <v>443</v>
      </c>
      <c r="K122" t="s">
        <v>5204</v>
      </c>
    </row>
    <row r="123" spans="1:11">
      <c r="A123" s="6">
        <v>46032</v>
      </c>
      <c r="B123" s="47">
        <v>0.4375</v>
      </c>
      <c r="C123" t="s">
        <v>391</v>
      </c>
      <c r="D123" s="52" t="s">
        <v>1191</v>
      </c>
      <c r="E123" t="s">
        <v>1439</v>
      </c>
      <c r="F123" t="s">
        <v>1472</v>
      </c>
      <c r="G123" t="s">
        <v>1473</v>
      </c>
      <c r="H123" t="s">
        <v>2183</v>
      </c>
      <c r="I123" t="s">
        <v>151</v>
      </c>
      <c r="J123" t="s">
        <v>1266</v>
      </c>
      <c r="K123" t="s">
        <v>5206</v>
      </c>
    </row>
    <row r="124" spans="1:11">
      <c r="A124" s="6">
        <v>46032</v>
      </c>
      <c r="B124" s="47">
        <v>0.38541666666666669</v>
      </c>
      <c r="C124" t="s">
        <v>391</v>
      </c>
      <c r="D124" s="52" t="s">
        <v>1198</v>
      </c>
      <c r="E124" t="s">
        <v>1439</v>
      </c>
      <c r="F124" t="s">
        <v>1472</v>
      </c>
      <c r="G124" t="s">
        <v>1473</v>
      </c>
      <c r="H124" t="s">
        <v>2183</v>
      </c>
      <c r="I124" t="s">
        <v>151</v>
      </c>
      <c r="J124" t="s">
        <v>1266</v>
      </c>
      <c r="K124" t="s">
        <v>5208</v>
      </c>
    </row>
    <row r="125" spans="1:11">
      <c r="A125" s="6">
        <v>46032</v>
      </c>
      <c r="B125" s="47">
        <v>0.44791666666666669</v>
      </c>
      <c r="C125" t="s">
        <v>391</v>
      </c>
      <c r="D125" s="52" t="s">
        <v>98</v>
      </c>
      <c r="E125" t="s">
        <v>2103</v>
      </c>
      <c r="F125" t="s">
        <v>1472</v>
      </c>
      <c r="G125" t="s">
        <v>1473</v>
      </c>
      <c r="H125" t="s">
        <v>2183</v>
      </c>
      <c r="I125" t="s">
        <v>151</v>
      </c>
      <c r="J125" t="s">
        <v>344</v>
      </c>
      <c r="K125" t="s">
        <v>5210</v>
      </c>
    </row>
    <row r="126" spans="1:11">
      <c r="A126" s="6">
        <v>46032</v>
      </c>
      <c r="B126" s="47">
        <v>0.41666666666666669</v>
      </c>
      <c r="C126" t="s">
        <v>391</v>
      </c>
      <c r="D126" s="52" t="s">
        <v>2112</v>
      </c>
      <c r="E126" t="s">
        <v>1439</v>
      </c>
      <c r="F126" t="s">
        <v>1472</v>
      </c>
      <c r="G126" t="s">
        <v>1473</v>
      </c>
      <c r="H126" t="s">
        <v>2183</v>
      </c>
      <c r="I126" t="s">
        <v>151</v>
      </c>
      <c r="J126" t="s">
        <v>344</v>
      </c>
      <c r="K126" t="s">
        <v>5212</v>
      </c>
    </row>
    <row r="127" spans="1:11">
      <c r="A127" s="6">
        <v>46032</v>
      </c>
      <c r="B127" s="47">
        <v>0.44791666666666669</v>
      </c>
      <c r="C127" t="s">
        <v>387</v>
      </c>
      <c r="D127" s="52" t="s">
        <v>1253</v>
      </c>
      <c r="E127" t="s">
        <v>2103</v>
      </c>
      <c r="F127" t="s">
        <v>1472</v>
      </c>
      <c r="G127" t="s">
        <v>1487</v>
      </c>
      <c r="H127" t="s">
        <v>2183</v>
      </c>
      <c r="I127" t="s">
        <v>151</v>
      </c>
      <c r="K127" t="s">
        <v>5214</v>
      </c>
    </row>
    <row r="128" spans="1:11">
      <c r="A128" s="6">
        <v>46027</v>
      </c>
      <c r="B128" s="47">
        <v>0.38541666666666669</v>
      </c>
      <c r="C128" t="s">
        <v>387</v>
      </c>
      <c r="D128" s="52" t="s">
        <v>1454</v>
      </c>
      <c r="E128" t="s">
        <v>1590</v>
      </c>
      <c r="F128" t="s">
        <v>1472</v>
      </c>
      <c r="G128" t="s">
        <v>1473</v>
      </c>
      <c r="H128" t="s">
        <v>2183</v>
      </c>
      <c r="I128" t="s">
        <v>151</v>
      </c>
      <c r="J128" t="s">
        <v>344</v>
      </c>
      <c r="K128" t="s">
        <v>5216</v>
      </c>
    </row>
    <row r="129" spans="1:11">
      <c r="A129" s="6">
        <v>46027</v>
      </c>
      <c r="B129" s="47">
        <v>0.4375</v>
      </c>
      <c r="C129" t="s">
        <v>391</v>
      </c>
      <c r="D129" s="52" t="s">
        <v>1174</v>
      </c>
      <c r="E129" t="s">
        <v>1590</v>
      </c>
      <c r="F129" t="s">
        <v>1472</v>
      </c>
      <c r="G129" t="s">
        <v>1473</v>
      </c>
      <c r="H129" t="s">
        <v>2183</v>
      </c>
      <c r="I129" t="s">
        <v>151</v>
      </c>
      <c r="J129" t="s">
        <v>443</v>
      </c>
      <c r="K129" t="s">
        <v>5218</v>
      </c>
    </row>
    <row r="130" spans="1:11">
      <c r="A130" s="6">
        <v>46027</v>
      </c>
      <c r="B130" s="47">
        <v>0.625</v>
      </c>
      <c r="C130" t="s">
        <v>391</v>
      </c>
      <c r="D130" s="52" t="s">
        <v>1177</v>
      </c>
      <c r="E130" t="s">
        <v>1590</v>
      </c>
      <c r="F130" t="s">
        <v>1472</v>
      </c>
      <c r="G130" t="s">
        <v>1473</v>
      </c>
      <c r="H130" t="s">
        <v>2183</v>
      </c>
      <c r="I130" t="s">
        <v>151</v>
      </c>
      <c r="J130" t="s">
        <v>443</v>
      </c>
      <c r="K130" t="s">
        <v>5220</v>
      </c>
    </row>
    <row r="131" spans="1:11">
      <c r="A131" s="6">
        <v>46027</v>
      </c>
      <c r="B131" s="47">
        <v>0.38541666666666669</v>
      </c>
      <c r="C131" t="s">
        <v>386</v>
      </c>
      <c r="D131" s="52" t="s">
        <v>2113</v>
      </c>
      <c r="E131" t="s">
        <v>1590</v>
      </c>
      <c r="F131" t="s">
        <v>1472</v>
      </c>
      <c r="G131" t="s">
        <v>1473</v>
      </c>
      <c r="H131" t="s">
        <v>2183</v>
      </c>
      <c r="I131" t="s">
        <v>151</v>
      </c>
      <c r="J131" t="s">
        <v>1266</v>
      </c>
      <c r="K131" t="s">
        <v>5222</v>
      </c>
    </row>
    <row r="132" spans="1:11">
      <c r="A132" s="6">
        <v>46027</v>
      </c>
      <c r="B132" s="47">
        <v>0.38541666666666669</v>
      </c>
      <c r="C132" t="s">
        <v>1267</v>
      </c>
      <c r="D132" s="52" t="s">
        <v>2114</v>
      </c>
      <c r="E132" t="s">
        <v>1439</v>
      </c>
      <c r="F132" t="s">
        <v>1472</v>
      </c>
      <c r="G132" t="s">
        <v>1473</v>
      </c>
      <c r="H132" t="s">
        <v>2183</v>
      </c>
      <c r="I132" t="s">
        <v>151</v>
      </c>
      <c r="J132" t="s">
        <v>1266</v>
      </c>
      <c r="K132" t="s">
        <v>5224</v>
      </c>
    </row>
    <row r="133" spans="1:11">
      <c r="A133" s="6">
        <v>46027</v>
      </c>
      <c r="B133" s="47">
        <v>0.38541666666666669</v>
      </c>
      <c r="C133" t="s">
        <v>386</v>
      </c>
      <c r="D133" s="52" t="s">
        <v>2115</v>
      </c>
      <c r="E133" t="s">
        <v>2103</v>
      </c>
      <c r="F133" t="s">
        <v>1472</v>
      </c>
      <c r="G133" t="s">
        <v>1473</v>
      </c>
      <c r="H133" t="s">
        <v>2183</v>
      </c>
      <c r="I133" t="s">
        <v>151</v>
      </c>
      <c r="J133" t="s">
        <v>1266</v>
      </c>
      <c r="K133" t="s">
        <v>5226</v>
      </c>
    </row>
    <row r="134" spans="1:11">
      <c r="A134" s="6">
        <v>46027</v>
      </c>
      <c r="B134" s="47">
        <v>0.44791666666666669</v>
      </c>
      <c r="C134" t="s">
        <v>1267</v>
      </c>
      <c r="D134" s="52" t="s">
        <v>1411</v>
      </c>
      <c r="E134" t="s">
        <v>1590</v>
      </c>
      <c r="F134" t="s">
        <v>1472</v>
      </c>
      <c r="G134" t="s">
        <v>1473</v>
      </c>
      <c r="H134" t="s">
        <v>2183</v>
      </c>
      <c r="I134" t="s">
        <v>151</v>
      </c>
      <c r="J134" t="s">
        <v>344</v>
      </c>
      <c r="K134" t="s">
        <v>5228</v>
      </c>
    </row>
    <row r="135" spans="1:11">
      <c r="A135" s="6">
        <v>46028</v>
      </c>
      <c r="B135" s="47">
        <v>0.38541666666666669</v>
      </c>
      <c r="C135" t="s">
        <v>387</v>
      </c>
      <c r="D135" s="52" t="s">
        <v>1454</v>
      </c>
      <c r="E135" t="s">
        <v>1590</v>
      </c>
      <c r="F135" t="s">
        <v>1472</v>
      </c>
      <c r="G135" t="s">
        <v>1473</v>
      </c>
      <c r="H135" t="s">
        <v>2183</v>
      </c>
      <c r="I135" t="s">
        <v>151</v>
      </c>
      <c r="J135" t="s">
        <v>344</v>
      </c>
      <c r="K135" t="s">
        <v>5230</v>
      </c>
    </row>
    <row r="136" spans="1:11">
      <c r="A136" s="6">
        <v>46028</v>
      </c>
      <c r="B136" s="47">
        <v>0.44791666666666669</v>
      </c>
      <c r="C136" t="s">
        <v>391</v>
      </c>
      <c r="D136" s="52" t="s">
        <v>1450</v>
      </c>
      <c r="E136" t="s">
        <v>1439</v>
      </c>
      <c r="F136" t="s">
        <v>1472</v>
      </c>
      <c r="G136" t="s">
        <v>1473</v>
      </c>
      <c r="H136" t="s">
        <v>2183</v>
      </c>
      <c r="I136" t="s">
        <v>151</v>
      </c>
      <c r="J136" t="s">
        <v>443</v>
      </c>
      <c r="K136" t="s">
        <v>5232</v>
      </c>
    </row>
    <row r="137" spans="1:11">
      <c r="A137" s="6">
        <v>46028</v>
      </c>
      <c r="B137" s="47">
        <v>0.38541666666666669</v>
      </c>
      <c r="C137" t="s">
        <v>1267</v>
      </c>
      <c r="D137" s="52" t="s">
        <v>2113</v>
      </c>
      <c r="E137" t="s">
        <v>1590</v>
      </c>
      <c r="F137" t="s">
        <v>1472</v>
      </c>
      <c r="G137" t="s">
        <v>1473</v>
      </c>
      <c r="H137" t="s">
        <v>2183</v>
      </c>
      <c r="I137" t="s">
        <v>151</v>
      </c>
      <c r="J137" t="s">
        <v>1266</v>
      </c>
      <c r="K137" t="s">
        <v>5234</v>
      </c>
    </row>
    <row r="138" spans="1:11">
      <c r="A138" s="6">
        <v>46028</v>
      </c>
      <c r="B138" s="47">
        <v>0.38541666666666669</v>
      </c>
      <c r="C138" t="s">
        <v>386</v>
      </c>
      <c r="D138" s="52" t="s">
        <v>2114</v>
      </c>
      <c r="E138" t="s">
        <v>1439</v>
      </c>
      <c r="F138" t="s">
        <v>1472</v>
      </c>
      <c r="G138" t="s">
        <v>1473</v>
      </c>
      <c r="H138" t="s">
        <v>2183</v>
      </c>
      <c r="I138" t="s">
        <v>151</v>
      </c>
      <c r="J138" t="s">
        <v>1266</v>
      </c>
      <c r="K138" t="s">
        <v>5236</v>
      </c>
    </row>
    <row r="139" spans="1:11">
      <c r="A139" s="6">
        <v>46028</v>
      </c>
      <c r="B139" s="47">
        <v>0.38541666666666669</v>
      </c>
      <c r="C139" t="s">
        <v>1267</v>
      </c>
      <c r="D139" s="52" t="s">
        <v>2115</v>
      </c>
      <c r="E139" t="s">
        <v>2103</v>
      </c>
      <c r="F139" t="s">
        <v>1472</v>
      </c>
      <c r="G139" t="s">
        <v>1473</v>
      </c>
      <c r="H139" t="s">
        <v>2183</v>
      </c>
      <c r="I139" t="s">
        <v>151</v>
      </c>
      <c r="J139" t="s">
        <v>1266</v>
      </c>
      <c r="K139" t="s">
        <v>5238</v>
      </c>
    </row>
    <row r="140" spans="1:11">
      <c r="A140" s="6">
        <v>46029</v>
      </c>
      <c r="B140" s="47">
        <v>0.38541666666666669</v>
      </c>
      <c r="C140" t="s">
        <v>387</v>
      </c>
      <c r="D140" s="52" t="s">
        <v>1454</v>
      </c>
      <c r="E140" t="s">
        <v>1590</v>
      </c>
      <c r="F140" t="s">
        <v>1472</v>
      </c>
      <c r="G140" t="s">
        <v>1473</v>
      </c>
      <c r="H140" t="s">
        <v>2183</v>
      </c>
      <c r="I140" t="s">
        <v>151</v>
      </c>
      <c r="J140" t="s">
        <v>344</v>
      </c>
      <c r="K140" t="s">
        <v>5240</v>
      </c>
    </row>
    <row r="141" spans="1:11">
      <c r="A141" s="6">
        <v>46029</v>
      </c>
      <c r="B141" s="47">
        <v>0.38541666666666669</v>
      </c>
      <c r="C141" t="s">
        <v>389</v>
      </c>
      <c r="D141" s="52" t="s">
        <v>2113</v>
      </c>
      <c r="E141" t="s">
        <v>1590</v>
      </c>
      <c r="F141" t="s">
        <v>1472</v>
      </c>
      <c r="G141" t="s">
        <v>1473</v>
      </c>
      <c r="H141" t="s">
        <v>2183</v>
      </c>
      <c r="I141" t="s">
        <v>151</v>
      </c>
      <c r="J141" t="s">
        <v>1266</v>
      </c>
      <c r="K141" t="s">
        <v>5242</v>
      </c>
    </row>
    <row r="142" spans="1:11">
      <c r="A142" s="6">
        <v>46029</v>
      </c>
      <c r="B142" s="47">
        <v>0.38541666666666669</v>
      </c>
      <c r="C142" t="s">
        <v>389</v>
      </c>
      <c r="D142" s="52" t="s">
        <v>2114</v>
      </c>
      <c r="E142" t="s">
        <v>1439</v>
      </c>
      <c r="F142" t="s">
        <v>1472</v>
      </c>
      <c r="G142" t="s">
        <v>1473</v>
      </c>
      <c r="H142" t="s">
        <v>2183</v>
      </c>
      <c r="I142" t="s">
        <v>151</v>
      </c>
      <c r="J142" t="s">
        <v>1266</v>
      </c>
      <c r="K142" t="s">
        <v>5244</v>
      </c>
    </row>
    <row r="143" spans="1:11">
      <c r="A143" s="6">
        <v>46029</v>
      </c>
      <c r="B143" s="47">
        <v>0.38541666666666669</v>
      </c>
      <c r="C143" t="s">
        <v>389</v>
      </c>
      <c r="D143" s="52" t="s">
        <v>2115</v>
      </c>
      <c r="E143" t="s">
        <v>2103</v>
      </c>
      <c r="F143" t="s">
        <v>1472</v>
      </c>
      <c r="G143" t="s">
        <v>1473</v>
      </c>
      <c r="H143" t="s">
        <v>2183</v>
      </c>
      <c r="I143" t="s">
        <v>151</v>
      </c>
      <c r="J143" t="s">
        <v>1266</v>
      </c>
      <c r="K143" t="s">
        <v>5246</v>
      </c>
    </row>
    <row r="144" spans="1:11">
      <c r="A144" s="6">
        <v>46030</v>
      </c>
      <c r="B144" s="47">
        <v>0.38541666666666669</v>
      </c>
      <c r="C144" t="s">
        <v>387</v>
      </c>
      <c r="D144" s="52" t="s">
        <v>1454</v>
      </c>
      <c r="E144" t="s">
        <v>1590</v>
      </c>
      <c r="F144" t="s">
        <v>1472</v>
      </c>
      <c r="G144" t="s">
        <v>1473</v>
      </c>
      <c r="H144" t="s">
        <v>2183</v>
      </c>
      <c r="I144" t="s">
        <v>151</v>
      </c>
      <c r="J144" t="s">
        <v>344</v>
      </c>
      <c r="K144" t="s">
        <v>5248</v>
      </c>
    </row>
    <row r="145" spans="1:11">
      <c r="A145" s="6">
        <v>46030</v>
      </c>
      <c r="B145" s="47">
        <v>0.38541666666666669</v>
      </c>
      <c r="C145" t="s">
        <v>386</v>
      </c>
      <c r="D145" s="52" t="s">
        <v>2113</v>
      </c>
      <c r="E145" t="s">
        <v>1590</v>
      </c>
      <c r="F145" t="s">
        <v>1472</v>
      </c>
      <c r="G145" t="s">
        <v>1473</v>
      </c>
      <c r="H145" t="s">
        <v>2183</v>
      </c>
      <c r="I145" t="s">
        <v>151</v>
      </c>
      <c r="J145" t="s">
        <v>1266</v>
      </c>
      <c r="K145" t="s">
        <v>5250</v>
      </c>
    </row>
    <row r="146" spans="1:11">
      <c r="A146" s="6">
        <v>46030</v>
      </c>
      <c r="B146" s="47">
        <v>0.38541666666666669</v>
      </c>
      <c r="C146" t="s">
        <v>386</v>
      </c>
      <c r="D146" s="52" t="s">
        <v>2116</v>
      </c>
      <c r="E146" t="s">
        <v>2103</v>
      </c>
      <c r="F146" t="s">
        <v>1472</v>
      </c>
      <c r="G146" t="s">
        <v>1473</v>
      </c>
      <c r="H146" t="s">
        <v>2183</v>
      </c>
      <c r="I146" t="s">
        <v>151</v>
      </c>
      <c r="J146" t="s">
        <v>1266</v>
      </c>
      <c r="K146" t="s">
        <v>5252</v>
      </c>
    </row>
    <row r="147" spans="1:11">
      <c r="A147" s="6">
        <v>46030</v>
      </c>
      <c r="B147" s="47">
        <v>0.38541666666666669</v>
      </c>
      <c r="C147" t="s">
        <v>1267</v>
      </c>
      <c r="D147" s="52" t="s">
        <v>2114</v>
      </c>
      <c r="E147" t="s">
        <v>1439</v>
      </c>
      <c r="F147" t="s">
        <v>1472</v>
      </c>
      <c r="G147" t="s">
        <v>1473</v>
      </c>
      <c r="H147" t="s">
        <v>2183</v>
      </c>
      <c r="I147" t="s">
        <v>151</v>
      </c>
      <c r="J147" t="s">
        <v>1266</v>
      </c>
      <c r="K147" t="s">
        <v>5254</v>
      </c>
    </row>
    <row r="148" spans="1:11">
      <c r="A148" s="6">
        <v>46030</v>
      </c>
      <c r="B148" s="47">
        <v>0.38541666666666669</v>
      </c>
      <c r="C148" t="s">
        <v>386</v>
      </c>
      <c r="D148" s="52" t="s">
        <v>2115</v>
      </c>
      <c r="E148" t="s">
        <v>2103</v>
      </c>
      <c r="F148" t="s">
        <v>1472</v>
      </c>
      <c r="G148" t="s">
        <v>1473</v>
      </c>
      <c r="H148" t="s">
        <v>2183</v>
      </c>
      <c r="I148" t="s">
        <v>151</v>
      </c>
      <c r="J148" t="s">
        <v>1266</v>
      </c>
      <c r="K148" t="s">
        <v>5256</v>
      </c>
    </row>
    <row r="149" spans="1:11">
      <c r="A149" s="6">
        <v>46031</v>
      </c>
      <c r="B149" s="47">
        <v>0.38541666666666669</v>
      </c>
      <c r="C149" t="s">
        <v>387</v>
      </c>
      <c r="D149" s="52" t="s">
        <v>1454</v>
      </c>
      <c r="E149" t="s">
        <v>1590</v>
      </c>
      <c r="F149" t="s">
        <v>1472</v>
      </c>
      <c r="G149" t="s">
        <v>1473</v>
      </c>
      <c r="H149" t="s">
        <v>2183</v>
      </c>
      <c r="I149" t="s">
        <v>151</v>
      </c>
      <c r="J149" t="s">
        <v>344</v>
      </c>
      <c r="K149" t="s">
        <v>5258</v>
      </c>
    </row>
    <row r="150" spans="1:11">
      <c r="A150" s="6">
        <v>46031</v>
      </c>
      <c r="B150" s="47">
        <v>0.38541666666666669</v>
      </c>
      <c r="C150" t="s">
        <v>1267</v>
      </c>
      <c r="D150" s="52" t="s">
        <v>2113</v>
      </c>
      <c r="E150" t="s">
        <v>1590</v>
      </c>
      <c r="F150" t="s">
        <v>1472</v>
      </c>
      <c r="G150" t="s">
        <v>1473</v>
      </c>
      <c r="H150" t="s">
        <v>2183</v>
      </c>
      <c r="I150" t="s">
        <v>151</v>
      </c>
      <c r="J150" t="s">
        <v>1266</v>
      </c>
      <c r="K150" t="s">
        <v>5260</v>
      </c>
    </row>
    <row r="151" spans="1:11">
      <c r="A151" s="6">
        <v>46031</v>
      </c>
      <c r="B151" s="47">
        <v>0.38541666666666669</v>
      </c>
      <c r="C151" t="s">
        <v>386</v>
      </c>
      <c r="D151" s="52" t="s">
        <v>2114</v>
      </c>
      <c r="E151" t="s">
        <v>1439</v>
      </c>
      <c r="F151" t="s">
        <v>1472</v>
      </c>
      <c r="G151" t="s">
        <v>1473</v>
      </c>
      <c r="H151" t="s">
        <v>2183</v>
      </c>
      <c r="I151" t="s">
        <v>151</v>
      </c>
      <c r="J151" t="s">
        <v>1266</v>
      </c>
      <c r="K151" t="s">
        <v>5262</v>
      </c>
    </row>
    <row r="152" spans="1:11">
      <c r="A152" s="6">
        <v>46031</v>
      </c>
      <c r="B152" s="47">
        <v>0.38541666666666669</v>
      </c>
      <c r="C152" t="s">
        <v>1267</v>
      </c>
      <c r="D152" s="52" t="s">
        <v>2115</v>
      </c>
      <c r="E152" t="s">
        <v>2103</v>
      </c>
      <c r="F152" t="s">
        <v>1472</v>
      </c>
      <c r="G152" t="s">
        <v>1473</v>
      </c>
      <c r="H152" t="s">
        <v>2183</v>
      </c>
      <c r="I152" t="s">
        <v>151</v>
      </c>
      <c r="J152" t="s">
        <v>1266</v>
      </c>
      <c r="K152" t="s">
        <v>5264</v>
      </c>
    </row>
    <row r="153" spans="1:11">
      <c r="A153" s="6">
        <v>46032</v>
      </c>
      <c r="B153" s="47">
        <v>0.38541666666666669</v>
      </c>
      <c r="C153" t="s">
        <v>387</v>
      </c>
      <c r="D153" s="52" t="s">
        <v>1454</v>
      </c>
      <c r="E153" t="s">
        <v>1590</v>
      </c>
      <c r="F153" t="s">
        <v>1472</v>
      </c>
      <c r="G153" t="s">
        <v>1473</v>
      </c>
      <c r="H153" t="s">
        <v>2183</v>
      </c>
      <c r="I153" t="s">
        <v>151</v>
      </c>
      <c r="J153" t="s">
        <v>344</v>
      </c>
      <c r="K153" t="s">
        <v>5266</v>
      </c>
    </row>
    <row r="154" spans="1:11">
      <c r="A154" s="6">
        <v>46032</v>
      </c>
      <c r="B154" s="47">
        <v>0.4375</v>
      </c>
      <c r="C154" t="s">
        <v>391</v>
      </c>
      <c r="D154" s="52" t="s">
        <v>1166</v>
      </c>
      <c r="E154" t="s">
        <v>2103</v>
      </c>
      <c r="F154" t="s">
        <v>1472</v>
      </c>
      <c r="G154" t="s">
        <v>1473</v>
      </c>
      <c r="H154" t="s">
        <v>2183</v>
      </c>
      <c r="I154" t="s">
        <v>151</v>
      </c>
      <c r="J154" t="s">
        <v>443</v>
      </c>
      <c r="K154" t="s">
        <v>5268</v>
      </c>
    </row>
    <row r="155" spans="1:11">
      <c r="A155" s="6">
        <v>46032</v>
      </c>
      <c r="B155" s="47">
        <v>0.38541666666666669</v>
      </c>
      <c r="C155" t="s">
        <v>389</v>
      </c>
      <c r="D155" s="52" t="s">
        <v>2113</v>
      </c>
      <c r="E155" t="s">
        <v>1590</v>
      </c>
      <c r="F155" t="s">
        <v>1472</v>
      </c>
      <c r="G155" t="s">
        <v>1473</v>
      </c>
      <c r="H155" t="s">
        <v>2183</v>
      </c>
      <c r="I155" t="s">
        <v>151</v>
      </c>
      <c r="J155" t="s">
        <v>1266</v>
      </c>
      <c r="K155" t="s">
        <v>5270</v>
      </c>
    </row>
    <row r="156" spans="1:11">
      <c r="A156" s="6">
        <v>46032</v>
      </c>
      <c r="B156" s="47">
        <v>0.38541666666666669</v>
      </c>
      <c r="C156" t="s">
        <v>389</v>
      </c>
      <c r="D156" s="52" t="s">
        <v>2114</v>
      </c>
      <c r="E156" t="s">
        <v>1439</v>
      </c>
      <c r="F156" t="s">
        <v>1472</v>
      </c>
      <c r="G156" t="s">
        <v>1473</v>
      </c>
      <c r="H156" t="s">
        <v>2183</v>
      </c>
      <c r="I156" t="s">
        <v>151</v>
      </c>
      <c r="J156" t="s">
        <v>1266</v>
      </c>
      <c r="K156" t="s">
        <v>5272</v>
      </c>
    </row>
    <row r="157" spans="1:11">
      <c r="A157" s="6">
        <v>46032</v>
      </c>
      <c r="B157" s="47">
        <v>0.38541666666666669</v>
      </c>
      <c r="C157" t="s">
        <v>389</v>
      </c>
      <c r="D157" s="52" t="s">
        <v>2115</v>
      </c>
      <c r="E157" t="s">
        <v>2103</v>
      </c>
      <c r="F157" t="s">
        <v>1472</v>
      </c>
      <c r="G157" t="s">
        <v>1473</v>
      </c>
      <c r="H157" t="s">
        <v>2183</v>
      </c>
      <c r="I157" t="s">
        <v>151</v>
      </c>
      <c r="J157" t="s">
        <v>1266</v>
      </c>
      <c r="K157" t="s">
        <v>5274</v>
      </c>
    </row>
    <row r="158" spans="1:11" ht="27">
      <c r="A158" s="6">
        <v>46032</v>
      </c>
      <c r="B158" s="47">
        <v>0.44791666666666669</v>
      </c>
      <c r="C158" t="s">
        <v>391</v>
      </c>
      <c r="D158" s="52" t="s">
        <v>3017</v>
      </c>
      <c r="E158" t="s">
        <v>2103</v>
      </c>
      <c r="F158" t="s">
        <v>1472</v>
      </c>
      <c r="G158" t="s">
        <v>1473</v>
      </c>
      <c r="H158" t="s">
        <v>2183</v>
      </c>
      <c r="I158" t="s">
        <v>151</v>
      </c>
      <c r="J158" t="s">
        <v>344</v>
      </c>
      <c r="K158" t="s">
        <v>5276</v>
      </c>
    </row>
    <row r="159" spans="1:11">
      <c r="A159" s="6">
        <v>46032</v>
      </c>
      <c r="B159" s="47">
        <v>0.41666666666666669</v>
      </c>
      <c r="C159" t="s">
        <v>387</v>
      </c>
      <c r="D159" s="52" t="s">
        <v>1445</v>
      </c>
      <c r="E159" t="s">
        <v>1439</v>
      </c>
      <c r="F159" t="s">
        <v>1472</v>
      </c>
      <c r="G159" t="s">
        <v>1487</v>
      </c>
      <c r="H159" t="s">
        <v>2183</v>
      </c>
      <c r="I159" t="s">
        <v>151</v>
      </c>
      <c r="K159" t="s">
        <v>5278</v>
      </c>
    </row>
    <row r="160" spans="1:11">
      <c r="A160" s="6">
        <v>46032</v>
      </c>
      <c r="B160" s="47">
        <v>0.41666666666666669</v>
      </c>
      <c r="C160" t="s">
        <v>387</v>
      </c>
      <c r="D160" s="52" t="s">
        <v>1446</v>
      </c>
      <c r="E160" t="s">
        <v>1439</v>
      </c>
      <c r="F160" t="s">
        <v>1472</v>
      </c>
      <c r="G160" t="s">
        <v>1487</v>
      </c>
      <c r="H160" t="s">
        <v>2183</v>
      </c>
      <c r="I160" t="s">
        <v>151</v>
      </c>
      <c r="K160" t="s">
        <v>5280</v>
      </c>
    </row>
    <row r="161" spans="1:11">
      <c r="A161" s="6">
        <v>46027</v>
      </c>
      <c r="B161" s="47">
        <v>0.38194444444444442</v>
      </c>
      <c r="C161" t="s">
        <v>391</v>
      </c>
      <c r="D161" s="52" t="s">
        <v>2118</v>
      </c>
      <c r="E161" t="s">
        <v>2103</v>
      </c>
      <c r="F161" t="s">
        <v>1472</v>
      </c>
      <c r="G161" t="s">
        <v>1473</v>
      </c>
      <c r="H161" t="s">
        <v>2183</v>
      </c>
      <c r="I161" t="s">
        <v>151</v>
      </c>
      <c r="J161" t="s">
        <v>443</v>
      </c>
      <c r="K161" t="s">
        <v>5282</v>
      </c>
    </row>
    <row r="162" spans="1:11">
      <c r="A162" s="6">
        <v>46027</v>
      </c>
      <c r="B162" s="47">
        <v>0.38541666666666669</v>
      </c>
      <c r="C162" t="s">
        <v>386</v>
      </c>
      <c r="D162" s="52" t="s">
        <v>1393</v>
      </c>
      <c r="E162" t="s">
        <v>1439</v>
      </c>
      <c r="F162" t="s">
        <v>1472</v>
      </c>
      <c r="G162" t="s">
        <v>1473</v>
      </c>
      <c r="H162" t="s">
        <v>2183</v>
      </c>
      <c r="I162" t="s">
        <v>151</v>
      </c>
      <c r="J162" t="s">
        <v>1266</v>
      </c>
      <c r="K162" t="s">
        <v>5284</v>
      </c>
    </row>
    <row r="163" spans="1:11">
      <c r="A163" s="6">
        <v>46027</v>
      </c>
      <c r="B163" s="47">
        <v>0.4375</v>
      </c>
      <c r="C163" t="s">
        <v>387</v>
      </c>
      <c r="D163" s="52" t="s">
        <v>1229</v>
      </c>
      <c r="E163" t="s">
        <v>1439</v>
      </c>
      <c r="F163" t="s">
        <v>1472</v>
      </c>
      <c r="G163" t="s">
        <v>1487</v>
      </c>
      <c r="H163" t="s">
        <v>2183</v>
      </c>
      <c r="I163" t="s">
        <v>151</v>
      </c>
      <c r="K163" t="s">
        <v>5286</v>
      </c>
    </row>
    <row r="164" spans="1:11">
      <c r="A164" s="6">
        <v>46028</v>
      </c>
      <c r="B164" s="47">
        <v>0.41666666666666669</v>
      </c>
      <c r="C164" t="s">
        <v>391</v>
      </c>
      <c r="D164" s="52" t="s">
        <v>2117</v>
      </c>
      <c r="E164" t="s">
        <v>1439</v>
      </c>
      <c r="F164" t="s">
        <v>1472</v>
      </c>
      <c r="G164" t="s">
        <v>1473</v>
      </c>
      <c r="H164" t="s">
        <v>2183</v>
      </c>
      <c r="I164" t="s">
        <v>151</v>
      </c>
      <c r="J164" t="s">
        <v>443</v>
      </c>
      <c r="K164" t="s">
        <v>5288</v>
      </c>
    </row>
    <row r="165" spans="1:11">
      <c r="A165" s="6">
        <v>46028</v>
      </c>
      <c r="B165" s="47">
        <v>0.38194444444444442</v>
      </c>
      <c r="C165" t="s">
        <v>391</v>
      </c>
      <c r="D165" s="52" t="s">
        <v>2118</v>
      </c>
      <c r="E165" t="s">
        <v>2103</v>
      </c>
      <c r="F165" t="s">
        <v>1472</v>
      </c>
      <c r="G165" t="s">
        <v>1473</v>
      </c>
      <c r="H165" t="s">
        <v>2183</v>
      </c>
      <c r="I165" t="s">
        <v>151</v>
      </c>
      <c r="J165" t="s">
        <v>443</v>
      </c>
      <c r="K165" t="s">
        <v>5290</v>
      </c>
    </row>
    <row r="166" spans="1:11">
      <c r="A166" s="6">
        <v>46028</v>
      </c>
      <c r="B166" s="47">
        <v>0.38541666666666669</v>
      </c>
      <c r="C166" t="s">
        <v>1267</v>
      </c>
      <c r="D166" s="52" t="s">
        <v>1393</v>
      </c>
      <c r="E166" t="s">
        <v>1439</v>
      </c>
      <c r="F166" t="s">
        <v>1472</v>
      </c>
      <c r="G166" t="s">
        <v>1473</v>
      </c>
      <c r="H166" t="s">
        <v>2183</v>
      </c>
      <c r="I166" t="s">
        <v>151</v>
      </c>
      <c r="J166" t="s">
        <v>1266</v>
      </c>
      <c r="K166" t="s">
        <v>5292</v>
      </c>
    </row>
    <row r="167" spans="1:11">
      <c r="A167" s="6">
        <v>46029</v>
      </c>
      <c r="B167" s="47">
        <v>0.38194444444444442</v>
      </c>
      <c r="C167" t="s">
        <v>391</v>
      </c>
      <c r="D167" s="52" t="s">
        <v>2118</v>
      </c>
      <c r="E167" t="s">
        <v>2103</v>
      </c>
      <c r="F167" t="s">
        <v>1472</v>
      </c>
      <c r="G167" t="s">
        <v>1473</v>
      </c>
      <c r="H167" t="s">
        <v>2183</v>
      </c>
      <c r="I167" t="s">
        <v>151</v>
      </c>
      <c r="J167" t="s">
        <v>443</v>
      </c>
      <c r="K167" t="s">
        <v>5294</v>
      </c>
    </row>
    <row r="168" spans="1:11">
      <c r="A168" s="6">
        <v>46029</v>
      </c>
      <c r="B168" s="47">
        <v>0.38541666666666669</v>
      </c>
      <c r="C168" t="s">
        <v>389</v>
      </c>
      <c r="D168" s="52" t="s">
        <v>1393</v>
      </c>
      <c r="E168" t="s">
        <v>1439</v>
      </c>
      <c r="F168" t="s">
        <v>1472</v>
      </c>
      <c r="G168" t="s">
        <v>1473</v>
      </c>
      <c r="H168" t="s">
        <v>2183</v>
      </c>
      <c r="I168" t="s">
        <v>151</v>
      </c>
      <c r="J168" t="s">
        <v>1266</v>
      </c>
      <c r="K168" t="s">
        <v>5296</v>
      </c>
    </row>
    <row r="169" spans="1:11">
      <c r="A169" s="6">
        <v>46030</v>
      </c>
      <c r="B169" s="47">
        <v>0.38194444444444442</v>
      </c>
      <c r="C169" t="s">
        <v>391</v>
      </c>
      <c r="D169" s="52" t="s">
        <v>2118</v>
      </c>
      <c r="E169" t="s">
        <v>2103</v>
      </c>
      <c r="F169" t="s">
        <v>1472</v>
      </c>
      <c r="G169" t="s">
        <v>1473</v>
      </c>
      <c r="H169" t="s">
        <v>2183</v>
      </c>
      <c r="I169" t="s">
        <v>151</v>
      </c>
      <c r="J169" t="s">
        <v>443</v>
      </c>
      <c r="K169" t="s">
        <v>5298</v>
      </c>
    </row>
    <row r="170" spans="1:11">
      <c r="A170" s="6">
        <v>46030</v>
      </c>
      <c r="B170" s="47">
        <v>0.38541666666666669</v>
      </c>
      <c r="C170" t="s">
        <v>386</v>
      </c>
      <c r="D170" s="52" t="s">
        <v>1393</v>
      </c>
      <c r="E170" t="s">
        <v>1439</v>
      </c>
      <c r="F170" t="s">
        <v>1472</v>
      </c>
      <c r="G170" t="s">
        <v>1473</v>
      </c>
      <c r="H170" t="s">
        <v>2183</v>
      </c>
      <c r="I170" t="s">
        <v>151</v>
      </c>
      <c r="J170" t="s">
        <v>1266</v>
      </c>
      <c r="K170" t="s">
        <v>5300</v>
      </c>
    </row>
    <row r="171" spans="1:11">
      <c r="A171" s="6">
        <v>46030</v>
      </c>
      <c r="B171" s="47">
        <v>0.44791666666666669</v>
      </c>
      <c r="C171" t="s">
        <v>1267</v>
      </c>
      <c r="D171" s="52" t="s">
        <v>1407</v>
      </c>
      <c r="E171" t="s">
        <v>2103</v>
      </c>
      <c r="F171" t="s">
        <v>1472</v>
      </c>
      <c r="G171" t="s">
        <v>1473</v>
      </c>
      <c r="H171" t="s">
        <v>2183</v>
      </c>
      <c r="I171" t="s">
        <v>151</v>
      </c>
      <c r="J171" t="s">
        <v>344</v>
      </c>
      <c r="K171" t="s">
        <v>5302</v>
      </c>
    </row>
    <row r="172" spans="1:11">
      <c r="A172" s="6">
        <v>46031</v>
      </c>
      <c r="B172" s="47">
        <v>0.38194444444444442</v>
      </c>
      <c r="C172" t="s">
        <v>391</v>
      </c>
      <c r="D172" s="52" t="s">
        <v>2118</v>
      </c>
      <c r="E172" t="s">
        <v>2103</v>
      </c>
      <c r="F172" t="s">
        <v>1472</v>
      </c>
      <c r="G172" t="s">
        <v>1473</v>
      </c>
      <c r="H172" t="s">
        <v>2183</v>
      </c>
      <c r="I172" t="s">
        <v>151</v>
      </c>
      <c r="J172" t="s">
        <v>443</v>
      </c>
      <c r="K172" t="s">
        <v>5304</v>
      </c>
    </row>
    <row r="173" spans="1:11">
      <c r="A173" s="6">
        <v>46031</v>
      </c>
      <c r="B173" s="47">
        <v>0.38541666666666669</v>
      </c>
      <c r="C173" t="s">
        <v>386</v>
      </c>
      <c r="D173" s="52" t="s">
        <v>1211</v>
      </c>
      <c r="E173" t="s">
        <v>2103</v>
      </c>
      <c r="F173" t="s">
        <v>1472</v>
      </c>
      <c r="G173" t="s">
        <v>1473</v>
      </c>
      <c r="H173" t="s">
        <v>2183</v>
      </c>
      <c r="I173" t="s">
        <v>151</v>
      </c>
      <c r="J173" t="s">
        <v>1266</v>
      </c>
      <c r="K173" t="s">
        <v>5306</v>
      </c>
    </row>
    <row r="174" spans="1:11">
      <c r="A174" s="6">
        <v>46031</v>
      </c>
      <c r="B174" s="47">
        <v>0.38541666666666669</v>
      </c>
      <c r="C174" t="s">
        <v>1267</v>
      </c>
      <c r="D174" s="52" t="s">
        <v>1393</v>
      </c>
      <c r="E174" t="s">
        <v>1439</v>
      </c>
      <c r="F174" t="s">
        <v>1472</v>
      </c>
      <c r="G174" t="s">
        <v>1473</v>
      </c>
      <c r="H174" t="s">
        <v>2183</v>
      </c>
      <c r="I174" t="s">
        <v>151</v>
      </c>
      <c r="J174" t="s">
        <v>1266</v>
      </c>
      <c r="K174" t="s">
        <v>5308</v>
      </c>
    </row>
    <row r="175" spans="1:11">
      <c r="A175" s="6">
        <v>46032</v>
      </c>
      <c r="B175" s="47">
        <v>0.38194444444444442</v>
      </c>
      <c r="C175" t="s">
        <v>391</v>
      </c>
      <c r="D175" s="52" t="s">
        <v>2118</v>
      </c>
      <c r="E175" t="s">
        <v>2103</v>
      </c>
      <c r="F175" t="s">
        <v>1472</v>
      </c>
      <c r="G175" t="s">
        <v>1473</v>
      </c>
      <c r="H175" t="s">
        <v>2183</v>
      </c>
      <c r="I175" t="s">
        <v>151</v>
      </c>
      <c r="J175" t="s">
        <v>443</v>
      </c>
      <c r="K175" t="s">
        <v>5310</v>
      </c>
    </row>
    <row r="176" spans="1:11">
      <c r="A176" s="6">
        <v>46032</v>
      </c>
      <c r="B176" s="47">
        <v>0.38541666666666669</v>
      </c>
      <c r="C176" t="s">
        <v>389</v>
      </c>
      <c r="D176" s="52" t="s">
        <v>1393</v>
      </c>
      <c r="E176" t="s">
        <v>1439</v>
      </c>
      <c r="F176" t="s">
        <v>1472</v>
      </c>
      <c r="G176" t="s">
        <v>1473</v>
      </c>
      <c r="H176" t="s">
        <v>2183</v>
      </c>
      <c r="I176" t="s">
        <v>151</v>
      </c>
      <c r="J176" t="s">
        <v>1266</v>
      </c>
      <c r="K176" t="s">
        <v>5312</v>
      </c>
    </row>
    <row r="177" spans="1:11">
      <c r="A177" s="6">
        <v>46032</v>
      </c>
      <c r="B177" s="47">
        <v>0.44791666666666669</v>
      </c>
      <c r="C177" t="s">
        <v>387</v>
      </c>
      <c r="D177" s="52" t="s">
        <v>1413</v>
      </c>
      <c r="E177" t="s">
        <v>1439</v>
      </c>
      <c r="F177" t="s">
        <v>1472</v>
      </c>
      <c r="G177" t="s">
        <v>1473</v>
      </c>
      <c r="H177" t="s">
        <v>2183</v>
      </c>
      <c r="I177" t="s">
        <v>151</v>
      </c>
      <c r="J177" t="s">
        <v>443</v>
      </c>
      <c r="K177" t="s">
        <v>5314</v>
      </c>
    </row>
    <row r="178" spans="1:11">
      <c r="A178" s="6">
        <v>46027</v>
      </c>
      <c r="B178" s="47">
        <v>0.42708333333333331</v>
      </c>
      <c r="C178" t="s">
        <v>387</v>
      </c>
      <c r="D178" s="52" t="s">
        <v>1299</v>
      </c>
      <c r="E178" t="s">
        <v>2103</v>
      </c>
      <c r="F178" t="s">
        <v>1472</v>
      </c>
      <c r="G178" t="s">
        <v>1473</v>
      </c>
      <c r="H178" t="s">
        <v>2183</v>
      </c>
      <c r="I178" t="s">
        <v>151</v>
      </c>
      <c r="J178" t="s">
        <v>443</v>
      </c>
      <c r="K178" t="s">
        <v>5316</v>
      </c>
    </row>
    <row r="179" spans="1:11">
      <c r="A179" s="6">
        <v>46027</v>
      </c>
      <c r="B179" s="47">
        <v>0.38541666666666669</v>
      </c>
      <c r="C179" t="s">
        <v>386</v>
      </c>
      <c r="D179" s="52" t="s">
        <v>2119</v>
      </c>
      <c r="E179" t="s">
        <v>1439</v>
      </c>
      <c r="F179" t="s">
        <v>1472</v>
      </c>
      <c r="G179" t="s">
        <v>1473</v>
      </c>
      <c r="H179" t="s">
        <v>2183</v>
      </c>
      <c r="I179" t="s">
        <v>151</v>
      </c>
      <c r="J179" t="s">
        <v>1266</v>
      </c>
      <c r="K179" t="s">
        <v>5318</v>
      </c>
    </row>
    <row r="180" spans="1:11">
      <c r="A180" s="6">
        <v>46027</v>
      </c>
      <c r="B180" s="47">
        <v>0.625</v>
      </c>
      <c r="C180" t="s">
        <v>1267</v>
      </c>
      <c r="D180" s="52" t="s">
        <v>1401</v>
      </c>
      <c r="E180" t="s">
        <v>2103</v>
      </c>
      <c r="F180" t="s">
        <v>1472</v>
      </c>
      <c r="G180" t="s">
        <v>1473</v>
      </c>
      <c r="H180" t="s">
        <v>2183</v>
      </c>
      <c r="I180" t="s">
        <v>151</v>
      </c>
      <c r="J180" t="s">
        <v>344</v>
      </c>
      <c r="K180" t="s">
        <v>5320</v>
      </c>
    </row>
    <row r="181" spans="1:11">
      <c r="A181" s="6">
        <v>46027</v>
      </c>
      <c r="B181" s="47">
        <v>0.625</v>
      </c>
      <c r="C181" t="s">
        <v>386</v>
      </c>
      <c r="D181" s="52" t="s">
        <v>1412</v>
      </c>
      <c r="E181" t="s">
        <v>1439</v>
      </c>
      <c r="F181" t="s">
        <v>1472</v>
      </c>
      <c r="G181" t="s">
        <v>1473</v>
      </c>
      <c r="H181" t="s">
        <v>2183</v>
      </c>
      <c r="I181" t="s">
        <v>151</v>
      </c>
      <c r="J181" t="s">
        <v>344</v>
      </c>
      <c r="K181" t="s">
        <v>5322</v>
      </c>
    </row>
    <row r="182" spans="1:11">
      <c r="A182" s="6">
        <v>46027</v>
      </c>
      <c r="B182" s="47">
        <v>0.4375</v>
      </c>
      <c r="C182" t="s">
        <v>387</v>
      </c>
      <c r="D182" s="52" t="s">
        <v>108</v>
      </c>
      <c r="E182" t="s">
        <v>1590</v>
      </c>
      <c r="F182" t="s">
        <v>1472</v>
      </c>
      <c r="G182" t="s">
        <v>1473</v>
      </c>
      <c r="H182" t="s">
        <v>2183</v>
      </c>
      <c r="I182" t="s">
        <v>151</v>
      </c>
      <c r="J182" t="s">
        <v>344</v>
      </c>
      <c r="K182" t="s">
        <v>5324</v>
      </c>
    </row>
    <row r="183" spans="1:11">
      <c r="A183" s="6">
        <v>46028</v>
      </c>
      <c r="B183" s="47">
        <v>0.38541666666666669</v>
      </c>
      <c r="C183" t="s">
        <v>1267</v>
      </c>
      <c r="D183" s="52" t="s">
        <v>2119</v>
      </c>
      <c r="E183" t="s">
        <v>1439</v>
      </c>
      <c r="F183" t="s">
        <v>1472</v>
      </c>
      <c r="G183" t="s">
        <v>1473</v>
      </c>
      <c r="H183" t="s">
        <v>2183</v>
      </c>
      <c r="I183" t="s">
        <v>151</v>
      </c>
      <c r="J183" t="s">
        <v>1266</v>
      </c>
      <c r="K183" t="s">
        <v>5326</v>
      </c>
    </row>
    <row r="184" spans="1:11">
      <c r="A184" s="6">
        <v>46028</v>
      </c>
      <c r="B184" s="47">
        <v>0.625</v>
      </c>
      <c r="C184" t="s">
        <v>386</v>
      </c>
      <c r="D184" s="52" t="s">
        <v>1401</v>
      </c>
      <c r="E184" t="s">
        <v>2103</v>
      </c>
      <c r="F184" t="s">
        <v>1472</v>
      </c>
      <c r="G184" t="s">
        <v>1473</v>
      </c>
      <c r="H184" t="s">
        <v>2183</v>
      </c>
      <c r="I184" t="s">
        <v>151</v>
      </c>
      <c r="J184" t="s">
        <v>344</v>
      </c>
      <c r="K184" t="s">
        <v>5328</v>
      </c>
    </row>
    <row r="185" spans="1:11">
      <c r="A185" s="6">
        <v>46028</v>
      </c>
      <c r="B185" s="47">
        <v>0.625</v>
      </c>
      <c r="C185" t="s">
        <v>1267</v>
      </c>
      <c r="D185" s="52" t="s">
        <v>1412</v>
      </c>
      <c r="E185" t="s">
        <v>1439</v>
      </c>
      <c r="F185" t="s">
        <v>1472</v>
      </c>
      <c r="G185" t="s">
        <v>1473</v>
      </c>
      <c r="H185" t="s">
        <v>2183</v>
      </c>
      <c r="I185" t="s">
        <v>151</v>
      </c>
      <c r="J185" t="s">
        <v>344</v>
      </c>
      <c r="K185" t="s">
        <v>5330</v>
      </c>
    </row>
    <row r="186" spans="1:11">
      <c r="A186" s="6">
        <v>46028</v>
      </c>
      <c r="B186" s="47">
        <v>0.4375</v>
      </c>
      <c r="C186" t="s">
        <v>387</v>
      </c>
      <c r="D186" s="52" t="s">
        <v>108</v>
      </c>
      <c r="E186" t="s">
        <v>1590</v>
      </c>
      <c r="F186" t="s">
        <v>1472</v>
      </c>
      <c r="G186" t="s">
        <v>1473</v>
      </c>
      <c r="H186" t="s">
        <v>2183</v>
      </c>
      <c r="I186" t="s">
        <v>151</v>
      </c>
      <c r="J186" t="s">
        <v>344</v>
      </c>
      <c r="K186" t="s">
        <v>5332</v>
      </c>
    </row>
    <row r="187" spans="1:11">
      <c r="A187" s="6">
        <v>46029</v>
      </c>
      <c r="B187" s="47">
        <v>0.38541666666666669</v>
      </c>
      <c r="C187" t="s">
        <v>389</v>
      </c>
      <c r="D187" s="52" t="s">
        <v>2119</v>
      </c>
      <c r="E187" t="s">
        <v>1439</v>
      </c>
      <c r="F187" t="s">
        <v>1472</v>
      </c>
      <c r="G187" t="s">
        <v>1473</v>
      </c>
      <c r="H187" t="s">
        <v>2183</v>
      </c>
      <c r="I187" t="s">
        <v>151</v>
      </c>
      <c r="J187" t="s">
        <v>1266</v>
      </c>
      <c r="K187" t="s">
        <v>5334</v>
      </c>
    </row>
    <row r="188" spans="1:11">
      <c r="A188" s="6">
        <v>46029</v>
      </c>
      <c r="B188" s="47">
        <v>0.625</v>
      </c>
      <c r="C188" t="s">
        <v>389</v>
      </c>
      <c r="D188" s="52" t="s">
        <v>1401</v>
      </c>
      <c r="E188" t="s">
        <v>2103</v>
      </c>
      <c r="F188" t="s">
        <v>1472</v>
      </c>
      <c r="G188" t="s">
        <v>1473</v>
      </c>
      <c r="H188" t="s">
        <v>2183</v>
      </c>
      <c r="I188" t="s">
        <v>151</v>
      </c>
      <c r="J188" t="s">
        <v>344</v>
      </c>
      <c r="K188" t="s">
        <v>5336</v>
      </c>
    </row>
    <row r="189" spans="1:11">
      <c r="A189" s="6">
        <v>46029</v>
      </c>
      <c r="B189" s="47">
        <v>0.625</v>
      </c>
      <c r="C189" t="s">
        <v>389</v>
      </c>
      <c r="D189" s="52" t="s">
        <v>1412</v>
      </c>
      <c r="E189" t="s">
        <v>1439</v>
      </c>
      <c r="F189" t="s">
        <v>1472</v>
      </c>
      <c r="G189" t="s">
        <v>1473</v>
      </c>
      <c r="H189" t="s">
        <v>2183</v>
      </c>
      <c r="I189" t="s">
        <v>151</v>
      </c>
      <c r="J189" t="s">
        <v>344</v>
      </c>
      <c r="K189" t="s">
        <v>5338</v>
      </c>
    </row>
    <row r="190" spans="1:11">
      <c r="A190" s="6">
        <v>46029</v>
      </c>
      <c r="B190" s="47">
        <v>0.4375</v>
      </c>
      <c r="C190" t="s">
        <v>387</v>
      </c>
      <c r="D190" s="52" t="s">
        <v>108</v>
      </c>
      <c r="E190" t="s">
        <v>1590</v>
      </c>
      <c r="F190" t="s">
        <v>1472</v>
      </c>
      <c r="G190" t="s">
        <v>1473</v>
      </c>
      <c r="H190" t="s">
        <v>2183</v>
      </c>
      <c r="I190" t="s">
        <v>151</v>
      </c>
      <c r="J190" t="s">
        <v>344</v>
      </c>
      <c r="K190" t="s">
        <v>5340</v>
      </c>
    </row>
    <row r="191" spans="1:11">
      <c r="A191" s="6">
        <v>46030</v>
      </c>
      <c r="B191" s="47">
        <v>0.38541666666666669</v>
      </c>
      <c r="C191" t="s">
        <v>386</v>
      </c>
      <c r="D191" s="52" t="s">
        <v>2119</v>
      </c>
      <c r="E191" t="s">
        <v>1439</v>
      </c>
      <c r="F191" t="s">
        <v>1472</v>
      </c>
      <c r="G191" t="s">
        <v>1473</v>
      </c>
      <c r="H191" t="s">
        <v>2183</v>
      </c>
      <c r="I191" t="s">
        <v>151</v>
      </c>
      <c r="J191" t="s">
        <v>1266</v>
      </c>
      <c r="K191" t="s">
        <v>5342</v>
      </c>
    </row>
    <row r="192" spans="1:11">
      <c r="A192" s="6">
        <v>46030</v>
      </c>
      <c r="B192" s="47">
        <v>0.625</v>
      </c>
      <c r="C192" t="s">
        <v>1267</v>
      </c>
      <c r="D192" s="52" t="s">
        <v>1401</v>
      </c>
      <c r="E192" t="s">
        <v>2103</v>
      </c>
      <c r="F192" t="s">
        <v>1472</v>
      </c>
      <c r="G192" t="s">
        <v>1473</v>
      </c>
      <c r="H192" t="s">
        <v>2183</v>
      </c>
      <c r="I192" t="s">
        <v>151</v>
      </c>
      <c r="J192" t="s">
        <v>344</v>
      </c>
      <c r="K192" t="s">
        <v>5344</v>
      </c>
    </row>
    <row r="193" spans="1:11">
      <c r="A193" s="6">
        <v>46030</v>
      </c>
      <c r="B193" s="47">
        <v>0.625</v>
      </c>
      <c r="C193" t="s">
        <v>386</v>
      </c>
      <c r="D193" s="52" t="s">
        <v>1412</v>
      </c>
      <c r="E193" t="s">
        <v>1439</v>
      </c>
      <c r="F193" t="s">
        <v>1472</v>
      </c>
      <c r="G193" t="s">
        <v>1473</v>
      </c>
      <c r="H193" t="s">
        <v>2183</v>
      </c>
      <c r="I193" t="s">
        <v>151</v>
      </c>
      <c r="J193" t="s">
        <v>344</v>
      </c>
      <c r="K193" t="s">
        <v>5346</v>
      </c>
    </row>
    <row r="194" spans="1:11">
      <c r="A194" s="6">
        <v>46030</v>
      </c>
      <c r="B194" s="47">
        <v>0.4375</v>
      </c>
      <c r="C194" t="s">
        <v>387</v>
      </c>
      <c r="D194" s="52" t="s">
        <v>108</v>
      </c>
      <c r="E194" t="s">
        <v>1590</v>
      </c>
      <c r="F194" t="s">
        <v>1472</v>
      </c>
      <c r="G194" t="s">
        <v>1473</v>
      </c>
      <c r="H194" t="s">
        <v>2183</v>
      </c>
      <c r="I194" t="s">
        <v>151</v>
      </c>
      <c r="J194" t="s">
        <v>344</v>
      </c>
      <c r="K194" t="s">
        <v>5348</v>
      </c>
    </row>
    <row r="195" spans="1:11">
      <c r="A195" s="6">
        <v>46030</v>
      </c>
      <c r="B195" s="47">
        <v>0.77083333333333337</v>
      </c>
      <c r="C195" t="s">
        <v>391</v>
      </c>
      <c r="D195" s="52" t="s">
        <v>1372</v>
      </c>
      <c r="E195" t="s">
        <v>2103</v>
      </c>
      <c r="F195" t="s">
        <v>1472</v>
      </c>
      <c r="G195" t="s">
        <v>1487</v>
      </c>
      <c r="H195" t="s">
        <v>2183</v>
      </c>
      <c r="I195" t="s">
        <v>151</v>
      </c>
      <c r="K195" t="s">
        <v>5350</v>
      </c>
    </row>
    <row r="196" spans="1:11">
      <c r="A196" s="6">
        <v>46031</v>
      </c>
      <c r="B196" s="47">
        <v>0.38541666666666669</v>
      </c>
      <c r="C196" t="s">
        <v>1267</v>
      </c>
      <c r="D196" s="52" t="s">
        <v>2119</v>
      </c>
      <c r="E196" t="s">
        <v>1439</v>
      </c>
      <c r="F196" t="s">
        <v>1472</v>
      </c>
      <c r="G196" t="s">
        <v>1473</v>
      </c>
      <c r="H196" t="s">
        <v>2183</v>
      </c>
      <c r="I196" t="s">
        <v>151</v>
      </c>
      <c r="J196" t="s">
        <v>1266</v>
      </c>
      <c r="K196" t="s">
        <v>5352</v>
      </c>
    </row>
    <row r="197" spans="1:11">
      <c r="A197" s="6">
        <v>46031</v>
      </c>
      <c r="B197" s="47">
        <v>0.625</v>
      </c>
      <c r="C197" t="s">
        <v>386</v>
      </c>
      <c r="D197" s="52" t="s">
        <v>1401</v>
      </c>
      <c r="E197" t="s">
        <v>2103</v>
      </c>
      <c r="F197" t="s">
        <v>1472</v>
      </c>
      <c r="G197" t="s">
        <v>1473</v>
      </c>
      <c r="H197" t="s">
        <v>2183</v>
      </c>
      <c r="I197" t="s">
        <v>151</v>
      </c>
      <c r="J197" t="s">
        <v>344</v>
      </c>
      <c r="K197" t="s">
        <v>5354</v>
      </c>
    </row>
    <row r="198" spans="1:11">
      <c r="A198" s="6">
        <v>46031</v>
      </c>
      <c r="B198" s="47">
        <v>0.625</v>
      </c>
      <c r="C198" t="s">
        <v>1267</v>
      </c>
      <c r="D198" s="52" t="s">
        <v>1412</v>
      </c>
      <c r="E198" t="s">
        <v>1439</v>
      </c>
      <c r="F198" t="s">
        <v>1472</v>
      </c>
      <c r="G198" t="s">
        <v>1473</v>
      </c>
      <c r="H198" t="s">
        <v>2183</v>
      </c>
      <c r="I198" t="s">
        <v>151</v>
      </c>
      <c r="J198" t="s">
        <v>344</v>
      </c>
      <c r="K198" t="s">
        <v>5356</v>
      </c>
    </row>
    <row r="199" spans="1:11">
      <c r="A199" s="6">
        <v>46031</v>
      </c>
      <c r="B199" s="47">
        <v>0.4375</v>
      </c>
      <c r="C199" t="s">
        <v>387</v>
      </c>
      <c r="D199" s="52" t="s">
        <v>108</v>
      </c>
      <c r="E199" t="s">
        <v>1590</v>
      </c>
      <c r="F199" t="s">
        <v>1472</v>
      </c>
      <c r="G199" t="s">
        <v>1473</v>
      </c>
      <c r="H199" t="s">
        <v>2183</v>
      </c>
      <c r="I199" t="s">
        <v>151</v>
      </c>
      <c r="J199" t="s">
        <v>344</v>
      </c>
      <c r="K199" t="s">
        <v>5358</v>
      </c>
    </row>
    <row r="200" spans="1:11">
      <c r="A200" s="6">
        <v>46032</v>
      </c>
      <c r="B200" s="47">
        <v>0.38541666666666669</v>
      </c>
      <c r="C200" t="s">
        <v>389</v>
      </c>
      <c r="D200" s="52" t="s">
        <v>2119</v>
      </c>
      <c r="E200" t="s">
        <v>1439</v>
      </c>
      <c r="F200" t="s">
        <v>1472</v>
      </c>
      <c r="G200" t="s">
        <v>1473</v>
      </c>
      <c r="H200" t="s">
        <v>2183</v>
      </c>
      <c r="I200" t="s">
        <v>151</v>
      </c>
      <c r="J200" t="s">
        <v>1266</v>
      </c>
      <c r="K200" t="s">
        <v>5360</v>
      </c>
    </row>
    <row r="201" spans="1:11">
      <c r="A201" s="6">
        <v>46032</v>
      </c>
      <c r="B201" s="47">
        <v>0.625</v>
      </c>
      <c r="C201" t="s">
        <v>389</v>
      </c>
      <c r="D201" s="52" t="s">
        <v>1401</v>
      </c>
      <c r="E201" t="s">
        <v>2103</v>
      </c>
      <c r="F201" t="s">
        <v>1472</v>
      </c>
      <c r="G201" t="s">
        <v>1473</v>
      </c>
      <c r="H201" t="s">
        <v>2183</v>
      </c>
      <c r="I201" t="s">
        <v>151</v>
      </c>
      <c r="J201" t="s">
        <v>344</v>
      </c>
      <c r="K201" t="s">
        <v>5362</v>
      </c>
    </row>
    <row r="202" spans="1:11">
      <c r="A202" s="6">
        <v>46032</v>
      </c>
      <c r="B202" s="47">
        <v>0.625</v>
      </c>
      <c r="C202" t="s">
        <v>389</v>
      </c>
      <c r="D202" s="52" t="s">
        <v>1412</v>
      </c>
      <c r="E202" t="s">
        <v>1439</v>
      </c>
      <c r="F202" t="s">
        <v>1472</v>
      </c>
      <c r="G202" t="s">
        <v>1473</v>
      </c>
      <c r="H202" t="s">
        <v>2183</v>
      </c>
      <c r="I202" t="s">
        <v>151</v>
      </c>
      <c r="J202" t="s">
        <v>344</v>
      </c>
      <c r="K202" t="s">
        <v>5364</v>
      </c>
    </row>
    <row r="203" spans="1:11">
      <c r="A203" s="6">
        <v>46032</v>
      </c>
      <c r="B203" s="47">
        <v>0.4375</v>
      </c>
      <c r="C203" t="s">
        <v>387</v>
      </c>
      <c r="D203" s="52" t="s">
        <v>108</v>
      </c>
      <c r="E203" t="s">
        <v>1590</v>
      </c>
      <c r="F203" t="s">
        <v>1472</v>
      </c>
      <c r="G203" t="s">
        <v>1473</v>
      </c>
      <c r="H203" t="s">
        <v>2183</v>
      </c>
      <c r="I203" t="s">
        <v>151</v>
      </c>
      <c r="J203" t="s">
        <v>344</v>
      </c>
      <c r="K203" t="s">
        <v>5366</v>
      </c>
    </row>
    <row r="204" spans="1:11">
      <c r="A204" s="6">
        <v>46027</v>
      </c>
      <c r="B204" s="47">
        <v>0.625</v>
      </c>
      <c r="C204" t="s">
        <v>387</v>
      </c>
      <c r="D204" s="52" t="s">
        <v>1260</v>
      </c>
      <c r="E204" t="s">
        <v>2103</v>
      </c>
      <c r="F204" t="s">
        <v>1472</v>
      </c>
      <c r="G204" t="s">
        <v>1487</v>
      </c>
      <c r="H204" t="s">
        <v>2183</v>
      </c>
      <c r="I204" t="s">
        <v>151</v>
      </c>
      <c r="K204" t="s">
        <v>5368</v>
      </c>
    </row>
    <row r="205" spans="1:11">
      <c r="A205" s="6">
        <v>46027</v>
      </c>
      <c r="B205" s="47">
        <v>0.375</v>
      </c>
      <c r="C205" t="s">
        <v>391</v>
      </c>
      <c r="D205" s="52" t="s">
        <v>1368</v>
      </c>
      <c r="E205" t="s">
        <v>1439</v>
      </c>
      <c r="F205" t="s">
        <v>1472</v>
      </c>
      <c r="G205" t="s">
        <v>1473</v>
      </c>
      <c r="H205" t="s">
        <v>2183</v>
      </c>
      <c r="I205" t="s">
        <v>151</v>
      </c>
      <c r="J205" t="s">
        <v>344</v>
      </c>
      <c r="K205" t="s">
        <v>5370</v>
      </c>
    </row>
    <row r="206" spans="1:11">
      <c r="A206" s="6">
        <v>46027</v>
      </c>
      <c r="B206" s="47">
        <v>0.38541666666666669</v>
      </c>
      <c r="C206" t="s">
        <v>386</v>
      </c>
      <c r="D206" s="52" t="s">
        <v>1218</v>
      </c>
      <c r="E206" t="s">
        <v>1439</v>
      </c>
      <c r="F206" t="s">
        <v>1472</v>
      </c>
      <c r="G206" t="s">
        <v>1473</v>
      </c>
      <c r="H206" t="s">
        <v>2183</v>
      </c>
      <c r="I206" t="s">
        <v>151</v>
      </c>
      <c r="J206" t="s">
        <v>1266</v>
      </c>
      <c r="K206" t="s">
        <v>5372</v>
      </c>
    </row>
    <row r="207" spans="1:11">
      <c r="A207" s="6">
        <v>46027</v>
      </c>
      <c r="B207" s="47">
        <v>0.4375</v>
      </c>
      <c r="C207" t="s">
        <v>391</v>
      </c>
      <c r="D207" s="52" t="s">
        <v>1447</v>
      </c>
      <c r="E207" t="s">
        <v>1439</v>
      </c>
      <c r="F207" t="s">
        <v>1472</v>
      </c>
      <c r="G207" t="s">
        <v>1487</v>
      </c>
      <c r="H207" t="s">
        <v>2183</v>
      </c>
      <c r="I207" t="s">
        <v>151</v>
      </c>
      <c r="K207" t="s">
        <v>5374</v>
      </c>
    </row>
    <row r="208" spans="1:11">
      <c r="A208" s="6">
        <v>46030</v>
      </c>
      <c r="B208" s="47">
        <v>0.58333333333333337</v>
      </c>
      <c r="C208" t="s">
        <v>1267</v>
      </c>
      <c r="D208" s="52" t="s">
        <v>1206</v>
      </c>
      <c r="E208" t="s">
        <v>2103</v>
      </c>
      <c r="F208" t="s">
        <v>1472</v>
      </c>
      <c r="G208" t="s">
        <v>1473</v>
      </c>
      <c r="H208" t="s">
        <v>2183</v>
      </c>
      <c r="I208" t="s">
        <v>151</v>
      </c>
      <c r="J208" t="s">
        <v>1266</v>
      </c>
      <c r="K208" t="s">
        <v>5376</v>
      </c>
    </row>
    <row r="209" spans="1:11">
      <c r="A209" s="6">
        <v>46031</v>
      </c>
      <c r="B209" s="47">
        <v>0.76388888888888884</v>
      </c>
      <c r="C209" t="s">
        <v>386</v>
      </c>
      <c r="D209" s="52" t="s">
        <v>1391</v>
      </c>
      <c r="E209" t="s">
        <v>1590</v>
      </c>
      <c r="F209" t="s">
        <v>1472</v>
      </c>
      <c r="G209" t="s">
        <v>1473</v>
      </c>
      <c r="H209" t="s">
        <v>2183</v>
      </c>
      <c r="I209" t="s">
        <v>151</v>
      </c>
      <c r="J209" t="s">
        <v>344</v>
      </c>
      <c r="K209" t="s">
        <v>5378</v>
      </c>
    </row>
    <row r="210" spans="1:11">
      <c r="A210" s="6">
        <v>46031</v>
      </c>
      <c r="B210" s="47">
        <v>0.76388888888888884</v>
      </c>
      <c r="C210" t="s">
        <v>387</v>
      </c>
      <c r="D210" s="52" t="s">
        <v>1378</v>
      </c>
      <c r="E210" t="s">
        <v>2103</v>
      </c>
      <c r="F210" t="s">
        <v>1472</v>
      </c>
      <c r="G210" t="s">
        <v>1473</v>
      </c>
      <c r="H210" t="s">
        <v>2183</v>
      </c>
      <c r="I210" t="s">
        <v>151</v>
      </c>
      <c r="J210" t="s">
        <v>344</v>
      </c>
      <c r="K210" t="s">
        <v>5380</v>
      </c>
    </row>
    <row r="211" spans="1:11">
      <c r="A211" s="6">
        <v>46027</v>
      </c>
      <c r="B211" s="47">
        <v>0.42708333333333331</v>
      </c>
      <c r="C211" t="s">
        <v>387</v>
      </c>
      <c r="D211" s="52" t="s">
        <v>1359</v>
      </c>
      <c r="E211" t="s">
        <v>1590</v>
      </c>
      <c r="F211" t="s">
        <v>1472</v>
      </c>
      <c r="G211" t="s">
        <v>1473</v>
      </c>
      <c r="H211" t="s">
        <v>2183</v>
      </c>
      <c r="I211" t="s">
        <v>151</v>
      </c>
      <c r="J211" t="s">
        <v>344</v>
      </c>
      <c r="K211" t="s">
        <v>5382</v>
      </c>
    </row>
    <row r="212" spans="1:11">
      <c r="A212" s="6">
        <v>46027</v>
      </c>
      <c r="B212" s="47">
        <v>0.41666666666666669</v>
      </c>
      <c r="C212" t="s">
        <v>387</v>
      </c>
      <c r="D212" s="52" t="s">
        <v>1430</v>
      </c>
      <c r="E212" t="s">
        <v>2103</v>
      </c>
      <c r="F212" t="s">
        <v>1472</v>
      </c>
      <c r="G212" t="s">
        <v>1487</v>
      </c>
      <c r="H212" t="s">
        <v>2183</v>
      </c>
      <c r="I212" t="s">
        <v>151</v>
      </c>
      <c r="K212" t="s">
        <v>5384</v>
      </c>
    </row>
    <row r="213" spans="1:11">
      <c r="A213" s="6">
        <v>46032</v>
      </c>
      <c r="B213" s="47">
        <v>0.39583333333333331</v>
      </c>
      <c r="C213" t="s">
        <v>387</v>
      </c>
      <c r="D213" s="52" t="s">
        <v>1453</v>
      </c>
      <c r="E213" t="s">
        <v>1439</v>
      </c>
      <c r="F213" t="s">
        <v>1472</v>
      </c>
      <c r="G213" t="s">
        <v>1487</v>
      </c>
      <c r="H213" t="s">
        <v>2183</v>
      </c>
      <c r="I213" t="s">
        <v>151</v>
      </c>
      <c r="K213" t="s">
        <v>5386</v>
      </c>
    </row>
    <row r="214" spans="1:11">
      <c r="A214" s="6">
        <v>46027</v>
      </c>
      <c r="B214" s="47">
        <v>0.38541666666666669</v>
      </c>
      <c r="C214" t="s">
        <v>389</v>
      </c>
      <c r="D214" s="52" t="s">
        <v>1201</v>
      </c>
      <c r="E214" t="s">
        <v>2103</v>
      </c>
      <c r="F214" t="s">
        <v>1472</v>
      </c>
      <c r="G214" t="s">
        <v>1473</v>
      </c>
      <c r="H214" t="s">
        <v>2183</v>
      </c>
      <c r="I214" t="s">
        <v>151</v>
      </c>
      <c r="J214" t="s">
        <v>1266</v>
      </c>
      <c r="K214" t="s">
        <v>4959</v>
      </c>
    </row>
    <row r="215" spans="1:11">
      <c r="A215" s="6">
        <v>46028</v>
      </c>
      <c r="B215" s="47">
        <v>0.38541666666666669</v>
      </c>
      <c r="C215" t="s">
        <v>389</v>
      </c>
      <c r="D215" s="52" t="s">
        <v>1201</v>
      </c>
      <c r="E215" t="s">
        <v>2103</v>
      </c>
      <c r="F215" t="s">
        <v>1472</v>
      </c>
      <c r="G215" t="s">
        <v>1473</v>
      </c>
      <c r="H215" t="s">
        <v>2183</v>
      </c>
      <c r="I215" t="s">
        <v>151</v>
      </c>
      <c r="J215" t="s">
        <v>1266</v>
      </c>
      <c r="K215" t="s">
        <v>4962</v>
      </c>
    </row>
    <row r="216" spans="1:11">
      <c r="A216" s="6">
        <v>46029</v>
      </c>
      <c r="B216" s="47">
        <v>0.38541666666666669</v>
      </c>
      <c r="C216" t="s">
        <v>389</v>
      </c>
      <c r="D216" s="52" t="s">
        <v>1201</v>
      </c>
      <c r="E216" t="s">
        <v>2103</v>
      </c>
      <c r="F216" t="s">
        <v>1472</v>
      </c>
      <c r="G216" t="s">
        <v>1473</v>
      </c>
      <c r="H216" t="s">
        <v>2183</v>
      </c>
      <c r="I216" t="s">
        <v>151</v>
      </c>
      <c r="J216" t="s">
        <v>1266</v>
      </c>
      <c r="K216" t="s">
        <v>4964</v>
      </c>
    </row>
    <row r="217" spans="1:11">
      <c r="A217" s="6">
        <v>46030</v>
      </c>
      <c r="B217" s="47">
        <v>0.38541666666666669</v>
      </c>
      <c r="C217" t="s">
        <v>389</v>
      </c>
      <c r="D217" s="52" t="s">
        <v>1201</v>
      </c>
      <c r="E217" t="s">
        <v>2103</v>
      </c>
      <c r="F217" t="s">
        <v>1472</v>
      </c>
      <c r="G217" t="s">
        <v>1473</v>
      </c>
      <c r="H217" t="s">
        <v>2183</v>
      </c>
      <c r="I217" t="s">
        <v>151</v>
      </c>
      <c r="J217" t="s">
        <v>1266</v>
      </c>
      <c r="K217" t="s">
        <v>4966</v>
      </c>
    </row>
    <row r="218" spans="1:11">
      <c r="A218" s="6">
        <v>46031</v>
      </c>
      <c r="B218" s="47">
        <v>0.38541666666666669</v>
      </c>
      <c r="C218" t="s">
        <v>389</v>
      </c>
      <c r="D218" s="52" t="s">
        <v>1201</v>
      </c>
      <c r="E218" t="s">
        <v>2103</v>
      </c>
      <c r="F218" t="s">
        <v>1472</v>
      </c>
      <c r="G218" t="s">
        <v>1473</v>
      </c>
      <c r="H218" t="s">
        <v>2183</v>
      </c>
      <c r="I218" t="s">
        <v>151</v>
      </c>
      <c r="J218" t="s">
        <v>1266</v>
      </c>
      <c r="K218" t="s">
        <v>4968</v>
      </c>
    </row>
  </sheetData>
  <mergeCells count="2">
    <mergeCell ref="A1:K1"/>
    <mergeCell ref="A2:K2"/>
  </mergeCells>
  <conditionalFormatting sqref="H5:H218">
    <cfRule type="containsText" dxfId="426" priority="1" stopIfTrue="1" operator="containsText" text="EN_PROCESO">
      <formula>NOT(ISERROR(SEARCH("EN_PROCESO",H5)))</formula>
    </cfRule>
    <cfRule type="containsText" dxfId="425" priority="2" stopIfTrue="1" operator="containsText" text="CONCLUIDA_PENDIENTE_VALIDACION">
      <formula>NOT(ISERROR(SEARCH("CONCLUIDA_PENDIENTE_VALIDACION",H5)))</formula>
    </cfRule>
    <cfRule type="containsText" dxfId="424" priority="3" stopIfTrue="1" operator="containsText" text="VALIDADA_CUMPLIDA">
      <formula>NOT(ISERROR(SEARCH("VALIDADA_CUMPLIDA",H5)))</formula>
    </cfRule>
    <cfRule type="containsText" dxfId="423" priority="4" stopIfTrue="1" operator="containsText" text="NO_CUMPLIDA">
      <formula>NOT(ISERROR(SEARCH("NO_CUMPLIDA",H5)))</formula>
    </cfRule>
    <cfRule type="containsText" dxfId="422" priority="5" stopIfTrue="1" operator="containsText" text="ARRASTRADA">
      <formula>NOT(ISERROR(SEARCH("ARRASTRADA",H5)))</formula>
    </cfRule>
  </conditionalFormatting>
  <conditionalFormatting sqref="I5:I218">
    <cfRule type="containsText" dxfId="421" priority="6" stopIfTrue="1" operator="containsText" text="PENDIENTE">
      <formula>NOT(ISERROR(SEARCH("PENDIENTE",I5)))</formula>
    </cfRule>
    <cfRule type="containsText" dxfId="420" priority="7" stopIfTrue="1" operator="containsText" text="POSITIVO">
      <formula>NOT(ISERROR(SEARCH("POSITIVO",I5)))</formula>
    </cfRule>
    <cfRule type="containsText" dxfId="419" priority="8" stopIfTrue="1" operator="containsText" text="NEGATIVO">
      <formula>NOT(ISERROR(SEARCH("NEGATIVO",I5)))</formula>
    </cfRule>
  </conditionalFormatting>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6E994-09DF-4FD0-BC64-294A25D3C85F}">
  <sheetPr codeName="Hoja35"/>
  <dimension ref="A1:P4"/>
  <sheetViews>
    <sheetView showGridLines="0" zoomScale="85" zoomScaleNormal="85" workbookViewId="0">
      <pane ySplit="4" topLeftCell="A5" activePane="bottomLeft" state="frozenSplit"/>
      <selection pane="bottomLeft" activeCell="H18" activeCellId="1" sqref="B5 H18"/>
    </sheetView>
  </sheetViews>
  <sheetFormatPr baseColWidth="10" defaultRowHeight="13.5"/>
  <cols>
    <col min="1" max="1" width="14.3125" bestFit="1" customWidth="1"/>
    <col min="2" max="2" width="25" bestFit="1" customWidth="1"/>
    <col min="3" max="3" width="42.6875" style="52" customWidth="1"/>
    <col min="4" max="4" width="13.125" bestFit="1" customWidth="1"/>
    <col min="5" max="5" width="12.125" bestFit="1" customWidth="1"/>
    <col min="6" max="6" width="19.3125" bestFit="1" customWidth="1"/>
    <col min="7" max="7" width="16" bestFit="1" customWidth="1"/>
    <col min="8" max="8" width="23.3125" bestFit="1" customWidth="1"/>
    <col min="9" max="9" width="22" bestFit="1" customWidth="1"/>
    <col min="10" max="10" width="26.875" bestFit="1" customWidth="1"/>
    <col min="11" max="11" width="32.6875" customWidth="1"/>
    <col min="12" max="13" width="36.6875" style="52" customWidth="1"/>
    <col min="14" max="14" width="21.6875" bestFit="1" customWidth="1"/>
    <col min="15" max="15" width="18.875" bestFit="1" customWidth="1"/>
    <col min="16" max="16" width="24.6875" customWidth="1"/>
    <col min="19" max="19" width="26.6875" customWidth="1"/>
  </cols>
  <sheetData>
    <row r="1" spans="1:16" s="63" customFormat="1" ht="38.1" customHeight="1">
      <c r="A1" s="141" t="s">
        <v>5701</v>
      </c>
      <c r="B1" s="142"/>
      <c r="C1" s="142"/>
      <c r="D1" s="142"/>
      <c r="E1" s="142"/>
      <c r="F1" s="142"/>
      <c r="G1" s="142"/>
      <c r="H1" s="142"/>
      <c r="I1" s="142"/>
      <c r="J1" s="142"/>
      <c r="K1" s="142"/>
      <c r="L1" s="142"/>
      <c r="M1" s="142"/>
      <c r="N1" s="142"/>
      <c r="O1" s="142"/>
      <c r="P1" s="142"/>
    </row>
    <row r="2" spans="1:16" s="63" customFormat="1" ht="42" customHeight="1">
      <c r="A2" s="143" t="s">
        <v>5702</v>
      </c>
      <c r="B2" s="142"/>
      <c r="C2" s="142"/>
      <c r="D2" s="142"/>
      <c r="E2" s="142"/>
      <c r="F2" s="142"/>
      <c r="G2" s="142"/>
      <c r="H2" s="142"/>
      <c r="I2" s="142"/>
      <c r="J2" s="142"/>
      <c r="K2" s="142"/>
      <c r="L2" s="142"/>
      <c r="M2" s="142"/>
      <c r="N2" s="142"/>
      <c r="O2" s="142"/>
      <c r="P2" s="142"/>
    </row>
    <row r="3" spans="1:16" s="63" customFormat="1" ht="23.1" customHeight="1">
      <c r="C3" s="64"/>
      <c r="L3" s="64"/>
      <c r="M3" s="64"/>
    </row>
    <row r="4" spans="1:16" s="64" customFormat="1" ht="33.950000000000003" customHeight="1">
      <c r="A4" s="64" t="s">
        <v>2250</v>
      </c>
      <c r="B4" s="64" t="s">
        <v>2292</v>
      </c>
      <c r="C4" s="64" t="s">
        <v>11</v>
      </c>
      <c r="D4" s="64" t="s">
        <v>2102</v>
      </c>
      <c r="E4" s="64" t="s">
        <v>2052</v>
      </c>
      <c r="F4" s="64" t="s">
        <v>2123</v>
      </c>
      <c r="G4" s="64" t="s">
        <v>2233</v>
      </c>
      <c r="H4" s="64" t="s">
        <v>2293</v>
      </c>
      <c r="I4" s="64" t="s">
        <v>2294</v>
      </c>
      <c r="J4" s="64" t="s">
        <v>2295</v>
      </c>
      <c r="K4" s="64" t="s">
        <v>2296</v>
      </c>
      <c r="L4" s="64" t="s">
        <v>2297</v>
      </c>
      <c r="M4" s="64" t="s">
        <v>2304</v>
      </c>
      <c r="N4" s="64" t="s">
        <v>2311</v>
      </c>
      <c r="O4" s="64" t="s">
        <v>2312</v>
      </c>
      <c r="P4" s="64" t="s">
        <v>2245</v>
      </c>
    </row>
  </sheetData>
  <mergeCells count="2">
    <mergeCell ref="A1:P1"/>
    <mergeCell ref="A2:P2"/>
  </mergeCells>
  <conditionalFormatting sqref="F5">
    <cfRule type="containsText" dxfId="414" priority="1" stopIfTrue="1" operator="containsText" text="CONCLUIDA_PENDIENTE_VALIDACION">
      <formula>NOT(ISERROR(SEARCH("CONCLUIDA_PENDIENTE_VALIDACION",F5)))</formula>
    </cfRule>
    <cfRule type="containsText" dxfId="413" priority="2" stopIfTrue="1" operator="containsText" text="ARRASTRADA">
      <formula>NOT(ISERROR(SEARCH("ARRASTRADA",F5)))</formula>
    </cfRule>
    <cfRule type="containsText" dxfId="412" priority="3" stopIfTrue="1" operator="containsText" text="VALIDADA_INCOMPLETA">
      <formula>NOT(ISERROR(SEARCH("VALIDADA_INCOMPLETA",F5)))</formula>
    </cfRule>
    <cfRule type="containsText" dxfId="411" priority="4" stopIfTrue="1" operator="containsText" text="NO_CUMPLIDA">
      <formula>NOT(ISERROR(SEARCH("NO_CUMPLIDA",F5)))</formula>
    </cfRule>
    <cfRule type="containsText" dxfId="410" priority="5" stopIfTrue="1" operator="containsText" text="POSPUESTA">
      <formula>NOT(ISERROR(SEARCH("POSPUESTA",F5)))</formula>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DAA3C-FDA4-4F3F-8E65-C9CC7EEBF4AA}">
  <sheetPr codeName="Hoja37"/>
  <dimension ref="A1:Q9"/>
  <sheetViews>
    <sheetView showGridLines="0" zoomScale="90" zoomScaleNormal="90" workbookViewId="0">
      <pane ySplit="4" topLeftCell="A5" activePane="bottomLeft" state="frozenSplit"/>
      <selection pane="bottomLeft" activeCell="C5" sqref="C5:C9"/>
    </sheetView>
  </sheetViews>
  <sheetFormatPr baseColWidth="10" defaultRowHeight="13.5"/>
  <cols>
    <col min="1" max="1" width="12.6875" bestFit="1" customWidth="1"/>
    <col min="2" max="2" width="33.3125" bestFit="1" customWidth="1"/>
    <col min="3" max="3" width="16.3125" bestFit="1" customWidth="1"/>
    <col min="4" max="4" width="15.4375" bestFit="1" customWidth="1"/>
    <col min="5" max="5" width="24.3125" bestFit="1" customWidth="1"/>
    <col min="6" max="6" width="23.4375" bestFit="1" customWidth="1"/>
    <col min="7" max="7" width="16" bestFit="1" customWidth="1"/>
    <col min="8" max="8" width="17.6875" bestFit="1" customWidth="1"/>
    <col min="9" max="10" width="15.5625" bestFit="1" customWidth="1"/>
    <col min="11" max="11" width="26" bestFit="1" customWidth="1"/>
    <col min="12" max="12" width="19.875" bestFit="1" customWidth="1"/>
    <col min="13" max="13" width="20.4375" bestFit="1" customWidth="1"/>
    <col min="14" max="14" width="21.4375" bestFit="1" customWidth="1"/>
    <col min="15" max="15" width="27" bestFit="1" customWidth="1"/>
    <col min="16" max="16" width="15.6875" bestFit="1" customWidth="1"/>
    <col min="17" max="17" width="57.4375" bestFit="1" customWidth="1"/>
    <col min="19" max="19" width="24.6875" customWidth="1"/>
  </cols>
  <sheetData>
    <row r="1" spans="1:17" ht="38.1" customHeight="1">
      <c r="A1" s="108"/>
      <c r="B1" s="108"/>
      <c r="C1" s="145" t="s">
        <v>5695</v>
      </c>
      <c r="D1" s="146"/>
      <c r="E1" s="146"/>
      <c r="F1" s="146"/>
      <c r="G1" s="146"/>
      <c r="H1" s="146"/>
      <c r="I1" s="146"/>
      <c r="J1" s="146"/>
      <c r="K1" s="146"/>
      <c r="L1" s="146"/>
      <c r="M1" s="146"/>
      <c r="N1" s="146"/>
      <c r="O1" s="146"/>
      <c r="P1" s="146"/>
      <c r="Q1" s="146"/>
    </row>
    <row r="2" spans="1:17" ht="42" customHeight="1">
      <c r="A2" s="147" t="s">
        <v>5697</v>
      </c>
      <c r="B2" s="147"/>
      <c r="C2" s="147"/>
      <c r="D2" s="109"/>
      <c r="E2" s="109"/>
      <c r="F2" s="109"/>
      <c r="G2" s="109"/>
      <c r="H2" s="109"/>
      <c r="I2" s="109"/>
      <c r="J2" s="109"/>
      <c r="K2" s="109"/>
      <c r="L2" s="109"/>
      <c r="M2" s="109"/>
      <c r="N2" s="109"/>
      <c r="O2" s="109"/>
      <c r="P2" s="109"/>
      <c r="Q2" s="109"/>
    </row>
    <row r="3" spans="1:17" ht="23.1" customHeight="1">
      <c r="A3" s="144" t="s">
        <v>5694</v>
      </c>
      <c r="B3" s="144"/>
      <c r="C3" s="144"/>
      <c r="D3" s="144"/>
      <c r="E3" s="144"/>
      <c r="F3" s="144"/>
      <c r="G3" s="144"/>
      <c r="H3" s="144"/>
      <c r="I3" s="144"/>
      <c r="J3" s="144"/>
      <c r="K3" s="144"/>
      <c r="L3" s="144"/>
      <c r="M3" s="144"/>
      <c r="N3" s="144"/>
      <c r="O3" s="144"/>
      <c r="P3" s="144"/>
      <c r="Q3" s="144"/>
    </row>
    <row r="4" spans="1:17" s="63" customFormat="1" ht="33.950000000000003" customHeight="1">
      <c r="A4" s="103" t="s">
        <v>19</v>
      </c>
      <c r="B4" s="103" t="s">
        <v>2292</v>
      </c>
      <c r="C4" s="103" t="s">
        <v>1262</v>
      </c>
      <c r="D4" s="103" t="s">
        <v>2900</v>
      </c>
      <c r="E4" s="103" t="s">
        <v>2901</v>
      </c>
      <c r="F4" s="103" t="s">
        <v>2902</v>
      </c>
      <c r="G4" s="103" t="s">
        <v>2903</v>
      </c>
      <c r="H4" s="103" t="s">
        <v>2904</v>
      </c>
      <c r="I4" s="103" t="s">
        <v>2905</v>
      </c>
      <c r="J4" s="103" t="s">
        <v>2906</v>
      </c>
      <c r="K4" s="103" t="s">
        <v>2907</v>
      </c>
      <c r="L4" s="103" t="s">
        <v>2908</v>
      </c>
      <c r="M4" s="103" t="s">
        <v>2909</v>
      </c>
      <c r="N4" s="103" t="s">
        <v>2910</v>
      </c>
      <c r="O4" s="103" t="s">
        <v>2911</v>
      </c>
      <c r="P4" s="103" t="s">
        <v>2912</v>
      </c>
      <c r="Q4" s="103" t="s">
        <v>2913</v>
      </c>
    </row>
    <row r="5" spans="1:17">
      <c r="A5" s="106">
        <v>2</v>
      </c>
      <c r="B5" s="106" t="s">
        <v>389</v>
      </c>
      <c r="C5" s="106">
        <v>36</v>
      </c>
      <c r="D5" s="106">
        <v>36</v>
      </c>
      <c r="E5" s="106">
        <v>0</v>
      </c>
      <c r="F5" s="106">
        <v>0</v>
      </c>
      <c r="G5" s="106">
        <v>0</v>
      </c>
      <c r="H5" s="106">
        <v>0</v>
      </c>
      <c r="I5" s="106">
        <v>0</v>
      </c>
      <c r="J5" s="106">
        <v>0</v>
      </c>
      <c r="K5" s="106">
        <v>0</v>
      </c>
      <c r="L5" s="106">
        <v>0</v>
      </c>
      <c r="M5" s="106">
        <v>0</v>
      </c>
      <c r="N5" s="106">
        <v>36</v>
      </c>
      <c r="O5" s="107">
        <v>0</v>
      </c>
      <c r="P5" s="106" t="s">
        <v>2984</v>
      </c>
      <c r="Q5" s="106" t="s">
        <v>2985</v>
      </c>
    </row>
    <row r="6" spans="1:17">
      <c r="A6" s="106">
        <v>2</v>
      </c>
      <c r="B6" s="106" t="s">
        <v>391</v>
      </c>
      <c r="C6" s="106">
        <v>84</v>
      </c>
      <c r="D6" s="106">
        <v>84</v>
      </c>
      <c r="E6" s="106">
        <v>0</v>
      </c>
      <c r="F6" s="106">
        <v>0</v>
      </c>
      <c r="G6" s="106">
        <v>0</v>
      </c>
      <c r="H6" s="106">
        <v>0</v>
      </c>
      <c r="I6" s="106">
        <v>0</v>
      </c>
      <c r="J6" s="106">
        <v>0</v>
      </c>
      <c r="K6" s="106">
        <v>0</v>
      </c>
      <c r="L6" s="106">
        <v>0</v>
      </c>
      <c r="M6" s="106">
        <v>0</v>
      </c>
      <c r="N6" s="106">
        <v>84</v>
      </c>
      <c r="O6" s="107">
        <v>0</v>
      </c>
      <c r="P6" s="106" t="s">
        <v>2984</v>
      </c>
      <c r="Q6" s="106" t="s">
        <v>2985</v>
      </c>
    </row>
    <row r="7" spans="1:17">
      <c r="A7" s="106">
        <v>2</v>
      </c>
      <c r="B7" s="106" t="s">
        <v>386</v>
      </c>
      <c r="C7" s="106">
        <v>31</v>
      </c>
      <c r="D7" s="106">
        <v>31</v>
      </c>
      <c r="E7" s="106">
        <v>0</v>
      </c>
      <c r="F7" s="106">
        <v>0</v>
      </c>
      <c r="G7" s="106">
        <v>0</v>
      </c>
      <c r="H7" s="106">
        <v>0</v>
      </c>
      <c r="I7" s="106">
        <v>0</v>
      </c>
      <c r="J7" s="106">
        <v>0</v>
      </c>
      <c r="K7" s="106">
        <v>0</v>
      </c>
      <c r="L7" s="106">
        <v>0</v>
      </c>
      <c r="M7" s="106">
        <v>0</v>
      </c>
      <c r="N7" s="106">
        <v>31</v>
      </c>
      <c r="O7" s="107">
        <v>0</v>
      </c>
      <c r="P7" s="106" t="s">
        <v>2984</v>
      </c>
      <c r="Q7" s="106" t="s">
        <v>2985</v>
      </c>
    </row>
    <row r="8" spans="1:17">
      <c r="A8" s="106">
        <v>2</v>
      </c>
      <c r="B8" s="106" t="s">
        <v>1267</v>
      </c>
      <c r="C8" s="106">
        <v>30</v>
      </c>
      <c r="D8" s="106">
        <v>30</v>
      </c>
      <c r="E8" s="106">
        <v>0</v>
      </c>
      <c r="F8" s="106">
        <v>0</v>
      </c>
      <c r="G8" s="106">
        <v>0</v>
      </c>
      <c r="H8" s="106">
        <v>0</v>
      </c>
      <c r="I8" s="106">
        <v>0</v>
      </c>
      <c r="J8" s="106">
        <v>0</v>
      </c>
      <c r="K8" s="106">
        <v>0</v>
      </c>
      <c r="L8" s="106">
        <v>0</v>
      </c>
      <c r="M8" s="106">
        <v>0</v>
      </c>
      <c r="N8" s="106">
        <v>30</v>
      </c>
      <c r="O8" s="107">
        <v>0</v>
      </c>
      <c r="P8" s="106" t="s">
        <v>2984</v>
      </c>
      <c r="Q8" s="106" t="s">
        <v>2985</v>
      </c>
    </row>
    <row r="9" spans="1:17">
      <c r="A9" s="106">
        <v>2</v>
      </c>
      <c r="B9" s="106" t="s">
        <v>387</v>
      </c>
      <c r="C9" s="106">
        <v>33</v>
      </c>
      <c r="D9" s="106">
        <v>33</v>
      </c>
      <c r="E9" s="106">
        <v>0</v>
      </c>
      <c r="F9" s="106">
        <v>0</v>
      </c>
      <c r="G9" s="106">
        <v>0</v>
      </c>
      <c r="H9" s="106">
        <v>0</v>
      </c>
      <c r="I9" s="106">
        <v>0</v>
      </c>
      <c r="J9" s="106">
        <v>0</v>
      </c>
      <c r="K9" s="106">
        <v>0</v>
      </c>
      <c r="L9" s="106">
        <v>0</v>
      </c>
      <c r="M9" s="106">
        <v>0</v>
      </c>
      <c r="N9" s="106">
        <v>33</v>
      </c>
      <c r="O9" s="107">
        <v>0</v>
      </c>
      <c r="P9" s="106" t="s">
        <v>2984</v>
      </c>
      <c r="Q9" s="106" t="s">
        <v>2985</v>
      </c>
    </row>
  </sheetData>
  <mergeCells count="3">
    <mergeCell ref="A3:Q3"/>
    <mergeCell ref="C1:Q1"/>
    <mergeCell ref="A2:C2"/>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89760-FBC3-4950-873A-C2BF76352BB3}">
  <sheetPr codeName="Hoja25"/>
  <dimension ref="A1:V218"/>
  <sheetViews>
    <sheetView zoomScaleNormal="100" workbookViewId="0">
      <pane ySplit="3" topLeftCell="A4" activePane="bottomLeft" state="frozenSplit"/>
      <selection pane="bottomLeft" activeCell="G1" sqref="G1:G1048576"/>
    </sheetView>
  </sheetViews>
  <sheetFormatPr baseColWidth="10" defaultRowHeight="13.5"/>
  <cols>
    <col min="2" max="2" width="7.4375" customWidth="1"/>
    <col min="3" max="3" width="5.5625" customWidth="1"/>
    <col min="4" max="4" width="26.125" customWidth="1"/>
    <col min="7" max="7" width="14" bestFit="1" customWidth="1"/>
    <col min="8" max="8" width="6" customWidth="1"/>
    <col min="9" max="9" width="70.125" bestFit="1" customWidth="1"/>
    <col min="10" max="10" width="13" customWidth="1"/>
    <col min="11" max="11" width="7.125" customWidth="1"/>
    <col min="12" max="12" width="12" customWidth="1"/>
    <col min="13" max="13" width="14.125" customWidth="1"/>
    <col min="14" max="14" width="11.875" customWidth="1"/>
    <col min="15" max="15" width="16.5625" customWidth="1"/>
    <col min="16" max="22" width="11.4375" style="81"/>
  </cols>
  <sheetData>
    <row r="1" spans="1:15" ht="6.95" customHeight="1"/>
    <row r="2" spans="1:15" ht="27.95" customHeight="1"/>
    <row r="3" spans="1:15" ht="6.95" customHeight="1"/>
    <row r="4" spans="1:15">
      <c r="A4" t="s">
        <v>0</v>
      </c>
      <c r="B4" t="s">
        <v>18</v>
      </c>
      <c r="C4" t="s">
        <v>19</v>
      </c>
      <c r="D4" t="s">
        <v>13</v>
      </c>
      <c r="E4" t="s">
        <v>647</v>
      </c>
      <c r="F4" t="s">
        <v>21</v>
      </c>
      <c r="G4" t="s">
        <v>2128</v>
      </c>
      <c r="H4" t="s">
        <v>1129</v>
      </c>
      <c r="I4" t="s">
        <v>11</v>
      </c>
      <c r="J4" t="s">
        <v>2102</v>
      </c>
      <c r="K4" t="s">
        <v>2051</v>
      </c>
      <c r="L4" t="s">
        <v>2052</v>
      </c>
      <c r="M4" t="s">
        <v>2123</v>
      </c>
      <c r="N4" t="s">
        <v>40</v>
      </c>
      <c r="O4" t="s">
        <v>1880</v>
      </c>
    </row>
    <row r="5" spans="1:15">
      <c r="A5" s="6">
        <v>46027</v>
      </c>
      <c r="B5" t="s">
        <v>1148</v>
      </c>
      <c r="C5">
        <v>2</v>
      </c>
      <c r="D5" t="s">
        <v>389</v>
      </c>
      <c r="E5" t="s">
        <v>488</v>
      </c>
      <c r="F5" t="s">
        <v>16</v>
      </c>
      <c r="G5">
        <v>0.38541666666666669</v>
      </c>
      <c r="H5" t="s">
        <v>235</v>
      </c>
      <c r="I5" t="s">
        <v>1201</v>
      </c>
      <c r="J5" t="s">
        <v>2103</v>
      </c>
      <c r="K5">
        <v>5</v>
      </c>
      <c r="L5" t="s">
        <v>1472</v>
      </c>
      <c r="M5" t="s">
        <v>1594</v>
      </c>
    </row>
    <row r="6" spans="1:15">
      <c r="A6" s="6">
        <v>46028</v>
      </c>
      <c r="B6" t="s">
        <v>1122</v>
      </c>
      <c r="C6">
        <v>2</v>
      </c>
      <c r="D6" t="s">
        <v>389</v>
      </c>
      <c r="E6" t="s">
        <v>488</v>
      </c>
      <c r="F6" t="s">
        <v>16</v>
      </c>
      <c r="G6">
        <v>0.38541666666666669</v>
      </c>
      <c r="H6" t="s">
        <v>235</v>
      </c>
      <c r="I6" t="s">
        <v>1201</v>
      </c>
      <c r="J6" t="s">
        <v>2103</v>
      </c>
      <c r="K6">
        <v>5</v>
      </c>
      <c r="L6" t="s">
        <v>1472</v>
      </c>
      <c r="M6" t="s">
        <v>1594</v>
      </c>
    </row>
    <row r="7" spans="1:15">
      <c r="A7" s="6">
        <v>46029</v>
      </c>
      <c r="B7" t="s">
        <v>1123</v>
      </c>
      <c r="C7">
        <v>2</v>
      </c>
      <c r="D7" t="s">
        <v>389</v>
      </c>
      <c r="E7" t="s">
        <v>488</v>
      </c>
      <c r="F7" t="s">
        <v>16</v>
      </c>
      <c r="G7">
        <v>0.38541666666666669</v>
      </c>
      <c r="H7" t="s">
        <v>235</v>
      </c>
      <c r="I7" t="s">
        <v>1201</v>
      </c>
      <c r="J7" t="s">
        <v>2103</v>
      </c>
      <c r="K7">
        <v>5</v>
      </c>
      <c r="L7" t="s">
        <v>1472</v>
      </c>
      <c r="M7" t="s">
        <v>1594</v>
      </c>
    </row>
    <row r="8" spans="1:15">
      <c r="A8" s="6">
        <v>46030</v>
      </c>
      <c r="B8" t="s">
        <v>1124</v>
      </c>
      <c r="C8">
        <v>2</v>
      </c>
      <c r="D8" t="s">
        <v>389</v>
      </c>
      <c r="E8" t="s">
        <v>488</v>
      </c>
      <c r="F8" t="s">
        <v>16</v>
      </c>
      <c r="G8">
        <v>0.38541666666666669</v>
      </c>
      <c r="H8" t="s">
        <v>235</v>
      </c>
      <c r="I8" t="s">
        <v>1201</v>
      </c>
      <c r="J8" t="s">
        <v>2103</v>
      </c>
      <c r="K8">
        <v>5</v>
      </c>
      <c r="L8" t="s">
        <v>1472</v>
      </c>
      <c r="M8" t="s">
        <v>1594</v>
      </c>
    </row>
    <row r="9" spans="1:15">
      <c r="A9" s="6">
        <v>46031</v>
      </c>
      <c r="B9" t="s">
        <v>1125</v>
      </c>
      <c r="C9">
        <v>2</v>
      </c>
      <c r="D9" t="s">
        <v>389</v>
      </c>
      <c r="E9" t="s">
        <v>488</v>
      </c>
      <c r="F9" t="s">
        <v>16</v>
      </c>
      <c r="G9">
        <v>0.38541666666666669</v>
      </c>
      <c r="H9" t="s">
        <v>235</v>
      </c>
      <c r="I9" t="s">
        <v>1201</v>
      </c>
      <c r="J9" t="s">
        <v>2103</v>
      </c>
      <c r="K9">
        <v>5</v>
      </c>
      <c r="L9" t="s">
        <v>1472</v>
      </c>
      <c r="M9" t="s">
        <v>1594</v>
      </c>
    </row>
    <row r="10" spans="1:15">
      <c r="A10" s="6">
        <v>46032</v>
      </c>
      <c r="B10" t="s">
        <v>1153</v>
      </c>
      <c r="C10">
        <v>2</v>
      </c>
      <c r="D10" t="s">
        <v>389</v>
      </c>
      <c r="E10" t="s">
        <v>488</v>
      </c>
      <c r="F10" t="s">
        <v>16</v>
      </c>
      <c r="G10">
        <v>0.38541666666666669</v>
      </c>
      <c r="H10" t="s">
        <v>235</v>
      </c>
      <c r="I10" t="s">
        <v>1201</v>
      </c>
      <c r="J10" t="s">
        <v>2103</v>
      </c>
      <c r="K10">
        <v>5</v>
      </c>
      <c r="L10" t="s">
        <v>1472</v>
      </c>
      <c r="M10" t="s">
        <v>1594</v>
      </c>
    </row>
    <row r="11" spans="1:15">
      <c r="A11" s="6">
        <v>46027</v>
      </c>
      <c r="B11" t="s">
        <v>1148</v>
      </c>
      <c r="C11">
        <v>2</v>
      </c>
      <c r="D11" t="s">
        <v>391</v>
      </c>
      <c r="E11" t="s">
        <v>1266</v>
      </c>
      <c r="F11" t="s">
        <v>15</v>
      </c>
      <c r="G11">
        <v>0.38194444444444442</v>
      </c>
      <c r="H11" t="s">
        <v>226</v>
      </c>
      <c r="I11" t="s">
        <v>1194</v>
      </c>
      <c r="J11" t="s">
        <v>1590</v>
      </c>
      <c r="K11">
        <v>10</v>
      </c>
      <c r="L11" t="s">
        <v>1472</v>
      </c>
      <c r="M11" t="s">
        <v>1594</v>
      </c>
    </row>
    <row r="12" spans="1:15">
      <c r="A12" s="6">
        <v>46028</v>
      </c>
      <c r="B12" t="s">
        <v>1122</v>
      </c>
      <c r="C12">
        <v>2</v>
      </c>
      <c r="D12" t="s">
        <v>391</v>
      </c>
      <c r="E12" t="s">
        <v>1266</v>
      </c>
      <c r="F12" t="s">
        <v>15</v>
      </c>
      <c r="G12">
        <v>0.38194444444444442</v>
      </c>
      <c r="H12" t="s">
        <v>226</v>
      </c>
      <c r="I12" t="s">
        <v>1194</v>
      </c>
      <c r="J12" t="s">
        <v>1590</v>
      </c>
      <c r="K12">
        <v>10</v>
      </c>
      <c r="L12" t="s">
        <v>1472</v>
      </c>
      <c r="M12" t="s">
        <v>1594</v>
      </c>
    </row>
    <row r="13" spans="1:15">
      <c r="A13" s="6">
        <v>46029</v>
      </c>
      <c r="B13" t="s">
        <v>1123</v>
      </c>
      <c r="C13">
        <v>2</v>
      </c>
      <c r="D13" t="s">
        <v>391</v>
      </c>
      <c r="E13" t="s">
        <v>1266</v>
      </c>
      <c r="F13" t="s">
        <v>15</v>
      </c>
      <c r="G13">
        <v>0.38194444444444442</v>
      </c>
      <c r="H13" t="s">
        <v>226</v>
      </c>
      <c r="I13" t="s">
        <v>1194</v>
      </c>
      <c r="J13" t="s">
        <v>1590</v>
      </c>
      <c r="K13">
        <v>10</v>
      </c>
      <c r="L13" t="s">
        <v>1472</v>
      </c>
      <c r="M13" t="s">
        <v>1594</v>
      </c>
    </row>
    <row r="14" spans="1:15">
      <c r="A14" s="6">
        <v>46030</v>
      </c>
      <c r="B14" t="s">
        <v>1124</v>
      </c>
      <c r="C14">
        <v>2</v>
      </c>
      <c r="D14" t="s">
        <v>391</v>
      </c>
      <c r="E14" t="s">
        <v>1266</v>
      </c>
      <c r="F14" t="s">
        <v>15</v>
      </c>
      <c r="G14">
        <v>0.38194444444444442</v>
      </c>
      <c r="H14" t="s">
        <v>226</v>
      </c>
      <c r="I14" t="s">
        <v>1194</v>
      </c>
      <c r="J14" t="s">
        <v>1590</v>
      </c>
      <c r="K14">
        <v>10</v>
      </c>
      <c r="L14" t="s">
        <v>1472</v>
      </c>
      <c r="M14" t="s">
        <v>1594</v>
      </c>
    </row>
    <row r="15" spans="1:15">
      <c r="A15" s="6">
        <v>46031</v>
      </c>
      <c r="B15" t="s">
        <v>1125</v>
      </c>
      <c r="C15">
        <v>2</v>
      </c>
      <c r="D15" t="s">
        <v>391</v>
      </c>
      <c r="E15" t="s">
        <v>1266</v>
      </c>
      <c r="F15" t="s">
        <v>15</v>
      </c>
      <c r="G15">
        <v>0.38194444444444442</v>
      </c>
      <c r="H15" t="s">
        <v>226</v>
      </c>
      <c r="I15" t="s">
        <v>1194</v>
      </c>
      <c r="J15" t="s">
        <v>1590</v>
      </c>
      <c r="K15">
        <v>10</v>
      </c>
      <c r="L15" t="s">
        <v>1472</v>
      </c>
      <c r="M15" t="s">
        <v>1594</v>
      </c>
    </row>
    <row r="16" spans="1:15">
      <c r="A16" s="6">
        <v>46032</v>
      </c>
      <c r="B16" t="s">
        <v>1153</v>
      </c>
      <c r="C16">
        <v>2</v>
      </c>
      <c r="D16" t="s">
        <v>391</v>
      </c>
      <c r="E16" t="s">
        <v>1266</v>
      </c>
      <c r="F16" t="s">
        <v>15</v>
      </c>
      <c r="G16">
        <v>0.38194444444444442</v>
      </c>
      <c r="H16" t="s">
        <v>226</v>
      </c>
      <c r="I16" t="s">
        <v>1194</v>
      </c>
      <c r="J16" t="s">
        <v>1590</v>
      </c>
      <c r="K16">
        <v>10</v>
      </c>
      <c r="L16" t="s">
        <v>1472</v>
      </c>
      <c r="M16" t="s">
        <v>1594</v>
      </c>
    </row>
    <row r="17" spans="1:13">
      <c r="A17" s="6">
        <v>46027</v>
      </c>
      <c r="B17" t="s">
        <v>1148</v>
      </c>
      <c r="C17">
        <v>2</v>
      </c>
      <c r="D17" t="s">
        <v>389</v>
      </c>
      <c r="E17" t="s">
        <v>488</v>
      </c>
      <c r="F17" t="s">
        <v>16</v>
      </c>
      <c r="G17">
        <v>0.4375</v>
      </c>
      <c r="H17" t="s">
        <v>240</v>
      </c>
      <c r="I17" t="s">
        <v>2108</v>
      </c>
      <c r="J17" t="s">
        <v>2103</v>
      </c>
      <c r="K17">
        <v>15</v>
      </c>
      <c r="L17" t="s">
        <v>1472</v>
      </c>
      <c r="M17" t="s">
        <v>1594</v>
      </c>
    </row>
    <row r="18" spans="1:13">
      <c r="A18" s="6">
        <v>46028</v>
      </c>
      <c r="B18" t="s">
        <v>1122</v>
      </c>
      <c r="C18">
        <v>2</v>
      </c>
      <c r="D18" t="s">
        <v>389</v>
      </c>
      <c r="E18" t="s">
        <v>488</v>
      </c>
      <c r="F18" t="s">
        <v>16</v>
      </c>
      <c r="G18">
        <v>0.4375</v>
      </c>
      <c r="H18" t="s">
        <v>240</v>
      </c>
      <c r="I18" t="s">
        <v>2108</v>
      </c>
      <c r="J18" t="s">
        <v>2103</v>
      </c>
      <c r="K18">
        <v>15</v>
      </c>
      <c r="L18" t="s">
        <v>1472</v>
      </c>
      <c r="M18" t="s">
        <v>1594</v>
      </c>
    </row>
    <row r="19" spans="1:13">
      <c r="A19" s="6">
        <v>46029</v>
      </c>
      <c r="B19" t="s">
        <v>1123</v>
      </c>
      <c r="C19">
        <v>2</v>
      </c>
      <c r="D19" t="s">
        <v>389</v>
      </c>
      <c r="E19" t="s">
        <v>488</v>
      </c>
      <c r="F19" t="s">
        <v>16</v>
      </c>
      <c r="G19">
        <v>0.4375</v>
      </c>
      <c r="H19" t="s">
        <v>240</v>
      </c>
      <c r="I19" t="s">
        <v>2108</v>
      </c>
      <c r="J19" t="s">
        <v>2103</v>
      </c>
      <c r="K19">
        <v>15</v>
      </c>
      <c r="L19" t="s">
        <v>1472</v>
      </c>
      <c r="M19" t="s">
        <v>1594</v>
      </c>
    </row>
    <row r="20" spans="1:13">
      <c r="A20" s="6">
        <v>46030</v>
      </c>
      <c r="B20" t="s">
        <v>1124</v>
      </c>
      <c r="C20">
        <v>2</v>
      </c>
      <c r="D20" t="s">
        <v>389</v>
      </c>
      <c r="E20" t="s">
        <v>488</v>
      </c>
      <c r="F20" t="s">
        <v>16</v>
      </c>
      <c r="G20">
        <v>0.4375</v>
      </c>
      <c r="H20" t="s">
        <v>240</v>
      </c>
      <c r="I20" t="s">
        <v>2108</v>
      </c>
      <c r="J20" t="s">
        <v>2103</v>
      </c>
      <c r="K20">
        <v>15</v>
      </c>
      <c r="L20" t="s">
        <v>1472</v>
      </c>
      <c r="M20" t="s">
        <v>1594</v>
      </c>
    </row>
    <row r="21" spans="1:13">
      <c r="A21" s="6">
        <v>46031</v>
      </c>
      <c r="B21" t="s">
        <v>1125</v>
      </c>
      <c r="C21">
        <v>2</v>
      </c>
      <c r="D21" t="s">
        <v>389</v>
      </c>
      <c r="E21" t="s">
        <v>488</v>
      </c>
      <c r="F21" t="s">
        <v>16</v>
      </c>
      <c r="G21">
        <v>0.4375</v>
      </c>
      <c r="H21" t="s">
        <v>240</v>
      </c>
      <c r="I21" t="s">
        <v>2108</v>
      </c>
      <c r="J21" t="s">
        <v>2103</v>
      </c>
      <c r="K21">
        <v>15</v>
      </c>
      <c r="L21" t="s">
        <v>1472</v>
      </c>
      <c r="M21" t="s">
        <v>1594</v>
      </c>
    </row>
    <row r="22" spans="1:13">
      <c r="A22" s="6">
        <v>46031</v>
      </c>
      <c r="B22" t="s">
        <v>1125</v>
      </c>
      <c r="C22">
        <v>2</v>
      </c>
      <c r="D22" t="s">
        <v>386</v>
      </c>
      <c r="E22" t="s">
        <v>488</v>
      </c>
      <c r="F22" t="s">
        <v>15</v>
      </c>
      <c r="G22">
        <v>0.38194444444444442</v>
      </c>
      <c r="H22" t="s">
        <v>254</v>
      </c>
      <c r="I22" t="s">
        <v>3013</v>
      </c>
      <c r="J22" t="s">
        <v>2103</v>
      </c>
      <c r="K22">
        <v>15</v>
      </c>
      <c r="L22" t="s">
        <v>1472</v>
      </c>
      <c r="M22" t="s">
        <v>1594</v>
      </c>
    </row>
    <row r="23" spans="1:13">
      <c r="A23" s="6">
        <v>46032</v>
      </c>
      <c r="B23" t="s">
        <v>1153</v>
      </c>
      <c r="C23">
        <v>2</v>
      </c>
      <c r="D23" t="s">
        <v>389</v>
      </c>
      <c r="E23" t="s">
        <v>488</v>
      </c>
      <c r="F23" t="s">
        <v>16</v>
      </c>
      <c r="G23">
        <v>0.4375</v>
      </c>
      <c r="H23" t="s">
        <v>240</v>
      </c>
      <c r="I23" t="s">
        <v>2108</v>
      </c>
      <c r="J23" t="s">
        <v>2103</v>
      </c>
      <c r="K23">
        <v>15</v>
      </c>
      <c r="L23" t="s">
        <v>1472</v>
      </c>
      <c r="M23" t="s">
        <v>1594</v>
      </c>
    </row>
    <row r="24" spans="1:13">
      <c r="A24" s="6">
        <v>46027</v>
      </c>
      <c r="B24" t="s">
        <v>1148</v>
      </c>
      <c r="C24">
        <v>2</v>
      </c>
      <c r="D24" t="s">
        <v>391</v>
      </c>
      <c r="E24" t="s">
        <v>1266</v>
      </c>
      <c r="F24" t="s">
        <v>15</v>
      </c>
      <c r="G24">
        <v>0.4375</v>
      </c>
      <c r="H24" t="s">
        <v>193</v>
      </c>
      <c r="I24" t="s">
        <v>3014</v>
      </c>
      <c r="J24" t="s">
        <v>2103</v>
      </c>
      <c r="K24">
        <v>5</v>
      </c>
      <c r="L24" t="s">
        <v>1472</v>
      </c>
      <c r="M24" t="s">
        <v>1594</v>
      </c>
    </row>
    <row r="25" spans="1:13">
      <c r="A25" s="6">
        <v>46027</v>
      </c>
      <c r="B25" t="s">
        <v>1148</v>
      </c>
      <c r="C25">
        <v>2</v>
      </c>
      <c r="D25" t="s">
        <v>391</v>
      </c>
      <c r="E25" t="s">
        <v>1266</v>
      </c>
      <c r="F25" t="s">
        <v>15</v>
      </c>
      <c r="G25">
        <v>0.4375</v>
      </c>
      <c r="H25" t="s">
        <v>199</v>
      </c>
      <c r="I25" t="s">
        <v>1175</v>
      </c>
      <c r="J25" t="s">
        <v>1439</v>
      </c>
      <c r="K25">
        <v>5</v>
      </c>
      <c r="L25" t="s">
        <v>1472</v>
      </c>
      <c r="M25" t="s">
        <v>1594</v>
      </c>
    </row>
    <row r="26" spans="1:13">
      <c r="A26" s="6">
        <v>46027</v>
      </c>
      <c r="B26" t="s">
        <v>1148</v>
      </c>
      <c r="C26">
        <v>2</v>
      </c>
      <c r="D26" t="s">
        <v>391</v>
      </c>
      <c r="E26" t="s">
        <v>1266</v>
      </c>
      <c r="F26" t="s">
        <v>15</v>
      </c>
      <c r="G26">
        <v>0.77083333333333337</v>
      </c>
      <c r="H26" t="s">
        <v>201</v>
      </c>
      <c r="I26" t="s">
        <v>1366</v>
      </c>
      <c r="J26" t="s">
        <v>1439</v>
      </c>
      <c r="K26">
        <v>5</v>
      </c>
      <c r="L26" t="s">
        <v>1472</v>
      </c>
      <c r="M26" t="s">
        <v>1594</v>
      </c>
    </row>
    <row r="27" spans="1:13">
      <c r="A27" s="6">
        <v>46027</v>
      </c>
      <c r="B27" t="s">
        <v>1148</v>
      </c>
      <c r="C27">
        <v>2</v>
      </c>
      <c r="D27" t="s">
        <v>391</v>
      </c>
      <c r="E27" t="s">
        <v>1266</v>
      </c>
      <c r="F27" t="s">
        <v>15</v>
      </c>
      <c r="G27">
        <v>0.44791666666666669</v>
      </c>
      <c r="H27" t="s">
        <v>229</v>
      </c>
      <c r="I27" t="s">
        <v>1197</v>
      </c>
      <c r="J27" t="s">
        <v>1439</v>
      </c>
      <c r="K27">
        <v>5</v>
      </c>
      <c r="L27" t="s">
        <v>1472</v>
      </c>
      <c r="M27" t="s">
        <v>1594</v>
      </c>
    </row>
    <row r="28" spans="1:13">
      <c r="A28" s="6">
        <v>46027</v>
      </c>
      <c r="B28" t="s">
        <v>1148</v>
      </c>
      <c r="C28">
        <v>2</v>
      </c>
      <c r="D28" t="s">
        <v>1267</v>
      </c>
      <c r="E28" t="s">
        <v>488</v>
      </c>
      <c r="F28" t="s">
        <v>15</v>
      </c>
      <c r="G28">
        <v>0.70833333333333337</v>
      </c>
      <c r="H28" t="s">
        <v>236</v>
      </c>
      <c r="I28" t="s">
        <v>24</v>
      </c>
      <c r="J28" t="s">
        <v>1590</v>
      </c>
      <c r="K28">
        <v>5</v>
      </c>
      <c r="L28" t="s">
        <v>1472</v>
      </c>
      <c r="M28" t="s">
        <v>1594</v>
      </c>
    </row>
    <row r="29" spans="1:13">
      <c r="A29" s="6">
        <v>46027</v>
      </c>
      <c r="B29" t="s">
        <v>1148</v>
      </c>
      <c r="C29">
        <v>2</v>
      </c>
      <c r="D29" t="s">
        <v>1267</v>
      </c>
      <c r="E29" t="s">
        <v>488</v>
      </c>
      <c r="F29" t="s">
        <v>15</v>
      </c>
      <c r="G29">
        <v>0.44791666666666669</v>
      </c>
      <c r="H29" t="s">
        <v>257</v>
      </c>
      <c r="I29" t="s">
        <v>1403</v>
      </c>
      <c r="J29" t="s">
        <v>1439</v>
      </c>
      <c r="K29">
        <v>5</v>
      </c>
      <c r="L29" t="s">
        <v>1472</v>
      </c>
      <c r="M29" t="s">
        <v>1594</v>
      </c>
    </row>
    <row r="30" spans="1:13">
      <c r="A30" s="6">
        <v>46027</v>
      </c>
      <c r="B30" t="s">
        <v>1148</v>
      </c>
      <c r="C30">
        <v>2</v>
      </c>
      <c r="D30" t="s">
        <v>1267</v>
      </c>
      <c r="E30" t="s">
        <v>488</v>
      </c>
      <c r="F30" t="s">
        <v>15</v>
      </c>
      <c r="G30">
        <v>0.38194444444444442</v>
      </c>
      <c r="H30" t="s">
        <v>260</v>
      </c>
      <c r="I30" t="s">
        <v>1221</v>
      </c>
      <c r="J30" t="s">
        <v>2103</v>
      </c>
      <c r="K30">
        <v>5</v>
      </c>
      <c r="L30" t="s">
        <v>1472</v>
      </c>
      <c r="M30" t="s">
        <v>1594</v>
      </c>
    </row>
    <row r="31" spans="1:13">
      <c r="A31" s="6">
        <v>46027</v>
      </c>
      <c r="B31" t="s">
        <v>1148</v>
      </c>
      <c r="C31">
        <v>2</v>
      </c>
      <c r="D31" t="s">
        <v>386</v>
      </c>
      <c r="E31" t="s">
        <v>488</v>
      </c>
      <c r="F31" t="s">
        <v>15</v>
      </c>
      <c r="G31">
        <v>0.625</v>
      </c>
      <c r="H31" t="s">
        <v>270</v>
      </c>
      <c r="I31" t="s">
        <v>1402</v>
      </c>
      <c r="J31" t="s">
        <v>1439</v>
      </c>
      <c r="K31">
        <v>5</v>
      </c>
      <c r="L31" t="s">
        <v>1472</v>
      </c>
      <c r="M31" t="s">
        <v>1594</v>
      </c>
    </row>
    <row r="32" spans="1:13">
      <c r="A32" s="6">
        <v>46027</v>
      </c>
      <c r="B32" t="s">
        <v>1148</v>
      </c>
      <c r="C32">
        <v>2</v>
      </c>
      <c r="D32" t="s">
        <v>387</v>
      </c>
      <c r="E32" t="s">
        <v>443</v>
      </c>
      <c r="F32" t="s">
        <v>15</v>
      </c>
      <c r="G32">
        <v>0.4375</v>
      </c>
      <c r="H32" t="s">
        <v>291</v>
      </c>
      <c r="I32" t="s">
        <v>1230</v>
      </c>
      <c r="J32" t="s">
        <v>2103</v>
      </c>
      <c r="K32">
        <v>5</v>
      </c>
      <c r="L32" t="s">
        <v>1472</v>
      </c>
      <c r="M32" t="s">
        <v>1594</v>
      </c>
    </row>
    <row r="33" spans="1:13">
      <c r="A33" s="6">
        <v>46027</v>
      </c>
      <c r="B33" t="s">
        <v>1148</v>
      </c>
      <c r="C33">
        <v>2</v>
      </c>
      <c r="D33" t="s">
        <v>387</v>
      </c>
      <c r="E33" t="s">
        <v>443</v>
      </c>
      <c r="F33" t="s">
        <v>15</v>
      </c>
      <c r="G33">
        <v>0.38541666666666669</v>
      </c>
      <c r="H33" t="s">
        <v>298</v>
      </c>
      <c r="I33" t="s">
        <v>1233</v>
      </c>
      <c r="J33" t="s">
        <v>2103</v>
      </c>
      <c r="K33">
        <v>5</v>
      </c>
      <c r="L33" t="s">
        <v>1472</v>
      </c>
      <c r="M33" t="s">
        <v>1594</v>
      </c>
    </row>
    <row r="34" spans="1:13">
      <c r="A34" s="6">
        <v>46028</v>
      </c>
      <c r="B34" t="s">
        <v>1122</v>
      </c>
      <c r="C34">
        <v>2</v>
      </c>
      <c r="D34" t="s">
        <v>391</v>
      </c>
      <c r="E34" t="s">
        <v>1266</v>
      </c>
      <c r="F34" t="s">
        <v>15</v>
      </c>
      <c r="G34">
        <v>0.77083333333333337</v>
      </c>
      <c r="H34" t="s">
        <v>201</v>
      </c>
      <c r="I34" t="s">
        <v>1366</v>
      </c>
      <c r="J34" t="s">
        <v>1439</v>
      </c>
      <c r="K34">
        <v>5</v>
      </c>
      <c r="L34" t="s">
        <v>1472</v>
      </c>
      <c r="M34" t="s">
        <v>1594</v>
      </c>
    </row>
    <row r="35" spans="1:13">
      <c r="A35" s="6">
        <v>46028</v>
      </c>
      <c r="B35" t="s">
        <v>1122</v>
      </c>
      <c r="C35">
        <v>2</v>
      </c>
      <c r="D35" t="s">
        <v>391</v>
      </c>
      <c r="E35" t="s">
        <v>1266</v>
      </c>
      <c r="F35" t="s">
        <v>15</v>
      </c>
      <c r="G35">
        <v>0.44791666666666669</v>
      </c>
      <c r="H35" t="s">
        <v>229</v>
      </c>
      <c r="I35" t="s">
        <v>1197</v>
      </c>
      <c r="J35" t="s">
        <v>1439</v>
      </c>
      <c r="K35">
        <v>5</v>
      </c>
      <c r="L35" t="s">
        <v>1472</v>
      </c>
      <c r="M35" t="s">
        <v>1594</v>
      </c>
    </row>
    <row r="36" spans="1:13">
      <c r="A36" s="6">
        <v>46028</v>
      </c>
      <c r="B36" t="s">
        <v>1122</v>
      </c>
      <c r="C36">
        <v>2</v>
      </c>
      <c r="D36" t="s">
        <v>386</v>
      </c>
      <c r="E36" t="s">
        <v>488</v>
      </c>
      <c r="F36" t="s">
        <v>15</v>
      </c>
      <c r="G36">
        <v>0.70833333333333337</v>
      </c>
      <c r="H36" t="s">
        <v>236</v>
      </c>
      <c r="I36" t="s">
        <v>24</v>
      </c>
      <c r="J36" t="s">
        <v>1590</v>
      </c>
      <c r="K36">
        <v>5</v>
      </c>
      <c r="L36" t="s">
        <v>1472</v>
      </c>
      <c r="M36" t="s">
        <v>1594</v>
      </c>
    </row>
    <row r="37" spans="1:13">
      <c r="A37" s="6">
        <v>46028</v>
      </c>
      <c r="B37" t="s">
        <v>1122</v>
      </c>
      <c r="C37">
        <v>2</v>
      </c>
      <c r="D37" t="s">
        <v>386</v>
      </c>
      <c r="E37" t="s">
        <v>488</v>
      </c>
      <c r="F37" t="s">
        <v>15</v>
      </c>
      <c r="G37">
        <v>0.44791666666666669</v>
      </c>
      <c r="H37" t="s">
        <v>257</v>
      </c>
      <c r="I37" t="s">
        <v>1403</v>
      </c>
      <c r="J37" t="s">
        <v>1439</v>
      </c>
      <c r="K37">
        <v>5</v>
      </c>
      <c r="L37" t="s">
        <v>1472</v>
      </c>
      <c r="M37" t="s">
        <v>1594</v>
      </c>
    </row>
    <row r="38" spans="1:13">
      <c r="A38" s="6">
        <v>46028</v>
      </c>
      <c r="B38" t="s">
        <v>1122</v>
      </c>
      <c r="C38">
        <v>2</v>
      </c>
      <c r="D38" t="s">
        <v>386</v>
      </c>
      <c r="E38" t="s">
        <v>488</v>
      </c>
      <c r="F38" t="s">
        <v>15</v>
      </c>
      <c r="G38">
        <v>0.38194444444444442</v>
      </c>
      <c r="H38" t="s">
        <v>260</v>
      </c>
      <c r="I38" t="s">
        <v>1221</v>
      </c>
      <c r="J38" t="s">
        <v>2103</v>
      </c>
      <c r="K38">
        <v>5</v>
      </c>
      <c r="L38" t="s">
        <v>1472</v>
      </c>
      <c r="M38" t="s">
        <v>1594</v>
      </c>
    </row>
    <row r="39" spans="1:13">
      <c r="A39" s="6">
        <v>46028</v>
      </c>
      <c r="B39" t="s">
        <v>1122</v>
      </c>
      <c r="C39">
        <v>2</v>
      </c>
      <c r="D39" t="s">
        <v>387</v>
      </c>
      <c r="E39" t="s">
        <v>443</v>
      </c>
      <c r="F39" t="s">
        <v>15</v>
      </c>
      <c r="G39">
        <v>0.38541666666666669</v>
      </c>
      <c r="H39" t="s">
        <v>298</v>
      </c>
      <c r="I39" t="s">
        <v>1233</v>
      </c>
      <c r="J39" t="s">
        <v>2103</v>
      </c>
      <c r="K39">
        <v>5</v>
      </c>
      <c r="L39" t="s">
        <v>1472</v>
      </c>
      <c r="M39" t="s">
        <v>1594</v>
      </c>
    </row>
    <row r="40" spans="1:13">
      <c r="A40" s="6">
        <v>46029</v>
      </c>
      <c r="B40" t="s">
        <v>1123</v>
      </c>
      <c r="C40">
        <v>2</v>
      </c>
      <c r="D40" t="s">
        <v>391</v>
      </c>
      <c r="E40" t="s">
        <v>1266</v>
      </c>
      <c r="F40" t="s">
        <v>15</v>
      </c>
      <c r="G40">
        <v>0.77083333333333337</v>
      </c>
      <c r="H40" t="s">
        <v>201</v>
      </c>
      <c r="I40" t="s">
        <v>1366</v>
      </c>
      <c r="J40" t="s">
        <v>1439</v>
      </c>
      <c r="K40">
        <v>5</v>
      </c>
      <c r="L40" t="s">
        <v>1472</v>
      </c>
      <c r="M40" t="s">
        <v>1594</v>
      </c>
    </row>
    <row r="41" spans="1:13">
      <c r="A41" s="6">
        <v>46029</v>
      </c>
      <c r="B41" t="s">
        <v>1123</v>
      </c>
      <c r="C41">
        <v>2</v>
      </c>
      <c r="D41" t="s">
        <v>391</v>
      </c>
      <c r="E41" t="s">
        <v>1266</v>
      </c>
      <c r="F41" t="s">
        <v>15</v>
      </c>
      <c r="G41">
        <v>0.44791666666666669</v>
      </c>
      <c r="H41" t="s">
        <v>229</v>
      </c>
      <c r="I41" t="s">
        <v>1197</v>
      </c>
      <c r="J41" t="s">
        <v>1439</v>
      </c>
      <c r="K41">
        <v>5</v>
      </c>
      <c r="L41" t="s">
        <v>1472</v>
      </c>
      <c r="M41" t="s">
        <v>1594</v>
      </c>
    </row>
    <row r="42" spans="1:13">
      <c r="A42" s="6">
        <v>46029</v>
      </c>
      <c r="B42" t="s">
        <v>1123</v>
      </c>
      <c r="C42">
        <v>2</v>
      </c>
      <c r="D42" t="s">
        <v>389</v>
      </c>
      <c r="E42" t="s">
        <v>488</v>
      </c>
      <c r="F42" t="s">
        <v>16</v>
      </c>
      <c r="G42">
        <v>0.70833333333333337</v>
      </c>
      <c r="H42" t="s">
        <v>236</v>
      </c>
      <c r="I42" t="s">
        <v>24</v>
      </c>
      <c r="J42" t="s">
        <v>1590</v>
      </c>
      <c r="K42">
        <v>5</v>
      </c>
      <c r="L42" t="s">
        <v>1472</v>
      </c>
      <c r="M42" t="s">
        <v>1594</v>
      </c>
    </row>
    <row r="43" spans="1:13">
      <c r="A43" s="6">
        <v>46029</v>
      </c>
      <c r="B43" t="s">
        <v>1123</v>
      </c>
      <c r="C43">
        <v>2</v>
      </c>
      <c r="D43" t="s">
        <v>389</v>
      </c>
      <c r="E43" t="s">
        <v>488</v>
      </c>
      <c r="F43" t="s">
        <v>16</v>
      </c>
      <c r="G43">
        <v>0.44791666666666669</v>
      </c>
      <c r="H43" t="s">
        <v>257</v>
      </c>
      <c r="I43" t="s">
        <v>1403</v>
      </c>
      <c r="J43" t="s">
        <v>1439</v>
      </c>
      <c r="K43">
        <v>5</v>
      </c>
      <c r="L43" t="s">
        <v>1472</v>
      </c>
      <c r="M43" t="s">
        <v>1594</v>
      </c>
    </row>
    <row r="44" spans="1:13">
      <c r="A44" s="6">
        <v>46029</v>
      </c>
      <c r="B44" t="s">
        <v>1123</v>
      </c>
      <c r="C44">
        <v>2</v>
      </c>
      <c r="D44" t="s">
        <v>389</v>
      </c>
      <c r="E44" t="s">
        <v>488</v>
      </c>
      <c r="F44" t="s">
        <v>16</v>
      </c>
      <c r="G44">
        <v>0.38194444444444442</v>
      </c>
      <c r="H44" t="s">
        <v>260</v>
      </c>
      <c r="I44" t="s">
        <v>1221</v>
      </c>
      <c r="J44" t="s">
        <v>2103</v>
      </c>
      <c r="K44">
        <v>5</v>
      </c>
      <c r="L44" t="s">
        <v>1472</v>
      </c>
      <c r="M44" t="s">
        <v>1594</v>
      </c>
    </row>
    <row r="45" spans="1:13">
      <c r="A45" s="6">
        <v>46029</v>
      </c>
      <c r="B45" t="s">
        <v>1123</v>
      </c>
      <c r="C45">
        <v>2</v>
      </c>
      <c r="D45" t="s">
        <v>387</v>
      </c>
      <c r="E45" t="s">
        <v>443</v>
      </c>
      <c r="F45" t="s">
        <v>15</v>
      </c>
      <c r="G45">
        <v>0.38541666666666669</v>
      </c>
      <c r="H45" t="s">
        <v>298</v>
      </c>
      <c r="I45" t="s">
        <v>1233</v>
      </c>
      <c r="J45" t="s">
        <v>2103</v>
      </c>
      <c r="K45">
        <v>5</v>
      </c>
      <c r="L45" t="s">
        <v>1472</v>
      </c>
      <c r="M45" t="s">
        <v>1594</v>
      </c>
    </row>
    <row r="46" spans="1:13">
      <c r="A46" s="6">
        <v>46030</v>
      </c>
      <c r="B46" t="s">
        <v>1124</v>
      </c>
      <c r="C46">
        <v>2</v>
      </c>
      <c r="D46" t="s">
        <v>391</v>
      </c>
      <c r="E46" t="s">
        <v>1266</v>
      </c>
      <c r="F46" t="s">
        <v>15</v>
      </c>
      <c r="G46">
        <v>0.77083333333333337</v>
      </c>
      <c r="H46" t="s">
        <v>201</v>
      </c>
      <c r="I46" t="s">
        <v>1366</v>
      </c>
      <c r="J46" t="s">
        <v>1439</v>
      </c>
      <c r="K46">
        <v>5</v>
      </c>
      <c r="L46" t="s">
        <v>1472</v>
      </c>
      <c r="M46" t="s">
        <v>1594</v>
      </c>
    </row>
    <row r="47" spans="1:13">
      <c r="A47" s="6">
        <v>46030</v>
      </c>
      <c r="B47" t="s">
        <v>1124</v>
      </c>
      <c r="C47">
        <v>2</v>
      </c>
      <c r="D47" t="s">
        <v>391</v>
      </c>
      <c r="E47" t="s">
        <v>1266</v>
      </c>
      <c r="F47" t="s">
        <v>15</v>
      </c>
      <c r="G47">
        <v>0.4375</v>
      </c>
      <c r="H47" t="s">
        <v>204</v>
      </c>
      <c r="I47" t="s">
        <v>1369</v>
      </c>
      <c r="J47" t="s">
        <v>2103</v>
      </c>
      <c r="K47">
        <v>5</v>
      </c>
      <c r="L47" t="s">
        <v>1472</v>
      </c>
      <c r="M47" t="s">
        <v>1594</v>
      </c>
    </row>
    <row r="48" spans="1:13">
      <c r="A48" s="6">
        <v>46030</v>
      </c>
      <c r="B48" t="s">
        <v>1124</v>
      </c>
      <c r="C48">
        <v>2</v>
      </c>
      <c r="D48" t="s">
        <v>391</v>
      </c>
      <c r="E48" t="s">
        <v>1266</v>
      </c>
      <c r="F48" t="s">
        <v>15</v>
      </c>
      <c r="G48">
        <v>0.44791666666666669</v>
      </c>
      <c r="H48" t="s">
        <v>229</v>
      </c>
      <c r="I48" t="s">
        <v>1197</v>
      </c>
      <c r="J48" t="s">
        <v>1439</v>
      </c>
      <c r="K48">
        <v>5</v>
      </c>
      <c r="L48" t="s">
        <v>1472</v>
      </c>
      <c r="M48" t="s">
        <v>1594</v>
      </c>
    </row>
    <row r="49" spans="1:13">
      <c r="A49" s="6">
        <v>46030</v>
      </c>
      <c r="B49" t="s">
        <v>1124</v>
      </c>
      <c r="C49">
        <v>2</v>
      </c>
      <c r="D49" t="s">
        <v>1267</v>
      </c>
      <c r="E49" t="s">
        <v>488</v>
      </c>
      <c r="F49" t="s">
        <v>15</v>
      </c>
      <c r="G49">
        <v>0.70833333333333337</v>
      </c>
      <c r="H49" t="s">
        <v>236</v>
      </c>
      <c r="I49" t="s">
        <v>24</v>
      </c>
      <c r="J49" t="s">
        <v>1590</v>
      </c>
      <c r="K49">
        <v>5</v>
      </c>
      <c r="L49" t="s">
        <v>1472</v>
      </c>
      <c r="M49" t="s">
        <v>1594</v>
      </c>
    </row>
    <row r="50" spans="1:13">
      <c r="A50" s="6">
        <v>46030</v>
      </c>
      <c r="B50" t="s">
        <v>1124</v>
      </c>
      <c r="C50">
        <v>2</v>
      </c>
      <c r="D50" t="s">
        <v>1267</v>
      </c>
      <c r="E50" t="s">
        <v>488</v>
      </c>
      <c r="F50" t="s">
        <v>15</v>
      </c>
      <c r="G50">
        <v>0.44791666666666669</v>
      </c>
      <c r="H50" t="s">
        <v>257</v>
      </c>
      <c r="I50" t="s">
        <v>1403</v>
      </c>
      <c r="J50" t="s">
        <v>1439</v>
      </c>
      <c r="K50">
        <v>5</v>
      </c>
      <c r="L50" t="s">
        <v>1472</v>
      </c>
      <c r="M50" t="s">
        <v>1594</v>
      </c>
    </row>
    <row r="51" spans="1:13">
      <c r="A51" s="6">
        <v>46030</v>
      </c>
      <c r="B51" t="s">
        <v>1124</v>
      </c>
      <c r="C51">
        <v>2</v>
      </c>
      <c r="D51" t="s">
        <v>1267</v>
      </c>
      <c r="E51" t="s">
        <v>488</v>
      </c>
      <c r="F51" t="s">
        <v>15</v>
      </c>
      <c r="G51">
        <v>0.38194444444444442</v>
      </c>
      <c r="H51" t="s">
        <v>260</v>
      </c>
      <c r="I51" t="s">
        <v>1221</v>
      </c>
      <c r="J51" t="s">
        <v>2103</v>
      </c>
      <c r="K51">
        <v>5</v>
      </c>
      <c r="L51" t="s">
        <v>1472</v>
      </c>
      <c r="M51" t="s">
        <v>1594</v>
      </c>
    </row>
    <row r="52" spans="1:13">
      <c r="A52" s="6">
        <v>46030</v>
      </c>
      <c r="B52" t="s">
        <v>1124</v>
      </c>
      <c r="C52">
        <v>2</v>
      </c>
      <c r="D52" t="s">
        <v>387</v>
      </c>
      <c r="E52" t="s">
        <v>443</v>
      </c>
      <c r="F52" t="s">
        <v>15</v>
      </c>
      <c r="G52">
        <v>0.38541666666666669</v>
      </c>
      <c r="H52" t="s">
        <v>298</v>
      </c>
      <c r="I52" t="s">
        <v>1233</v>
      </c>
      <c r="J52" t="s">
        <v>2103</v>
      </c>
      <c r="K52">
        <v>5</v>
      </c>
      <c r="L52" t="s">
        <v>1472</v>
      </c>
      <c r="M52" t="s">
        <v>1594</v>
      </c>
    </row>
    <row r="53" spans="1:13">
      <c r="A53" s="6">
        <v>46031</v>
      </c>
      <c r="B53" t="s">
        <v>1125</v>
      </c>
      <c r="C53">
        <v>2</v>
      </c>
      <c r="D53" t="s">
        <v>391</v>
      </c>
      <c r="E53" t="s">
        <v>1266</v>
      </c>
      <c r="F53" t="s">
        <v>15</v>
      </c>
      <c r="G53">
        <v>0.77083333333333337</v>
      </c>
      <c r="H53" t="s">
        <v>201</v>
      </c>
      <c r="I53" t="s">
        <v>1366</v>
      </c>
      <c r="J53" t="s">
        <v>1439</v>
      </c>
      <c r="K53">
        <v>5</v>
      </c>
      <c r="L53" t="s">
        <v>1472</v>
      </c>
      <c r="M53" t="s">
        <v>1594</v>
      </c>
    </row>
    <row r="54" spans="1:13">
      <c r="A54" s="6">
        <v>46031</v>
      </c>
      <c r="B54" t="s">
        <v>1125</v>
      </c>
      <c r="C54">
        <v>2</v>
      </c>
      <c r="D54" t="s">
        <v>391</v>
      </c>
      <c r="E54" t="s">
        <v>1266</v>
      </c>
      <c r="F54" t="s">
        <v>15</v>
      </c>
      <c r="G54">
        <v>0.44791666666666669</v>
      </c>
      <c r="H54" t="s">
        <v>229</v>
      </c>
      <c r="I54" t="s">
        <v>1197</v>
      </c>
      <c r="J54" t="s">
        <v>1439</v>
      </c>
      <c r="K54">
        <v>5</v>
      </c>
      <c r="L54" t="s">
        <v>1472</v>
      </c>
      <c r="M54" t="s">
        <v>1594</v>
      </c>
    </row>
    <row r="55" spans="1:13">
      <c r="A55" s="6">
        <v>46031</v>
      </c>
      <c r="B55" t="s">
        <v>1125</v>
      </c>
      <c r="C55">
        <v>2</v>
      </c>
      <c r="D55" t="s">
        <v>386</v>
      </c>
      <c r="E55" t="s">
        <v>488</v>
      </c>
      <c r="F55" t="s">
        <v>15</v>
      </c>
      <c r="G55">
        <v>0.70833333333333337</v>
      </c>
      <c r="H55" t="s">
        <v>236</v>
      </c>
      <c r="I55" t="s">
        <v>24</v>
      </c>
      <c r="J55" t="s">
        <v>1590</v>
      </c>
      <c r="K55">
        <v>5</v>
      </c>
      <c r="L55" t="s">
        <v>1472</v>
      </c>
      <c r="M55" t="s">
        <v>1594</v>
      </c>
    </row>
    <row r="56" spans="1:13">
      <c r="A56" s="6">
        <v>46031</v>
      </c>
      <c r="B56" t="s">
        <v>1125</v>
      </c>
      <c r="C56">
        <v>2</v>
      </c>
      <c r="D56" t="s">
        <v>386</v>
      </c>
      <c r="E56" t="s">
        <v>488</v>
      </c>
      <c r="F56" t="s">
        <v>15</v>
      </c>
      <c r="G56">
        <v>0.44791666666666669</v>
      </c>
      <c r="H56" t="s">
        <v>257</v>
      </c>
      <c r="I56" t="s">
        <v>1403</v>
      </c>
      <c r="J56" t="s">
        <v>1439</v>
      </c>
      <c r="K56">
        <v>5</v>
      </c>
      <c r="L56" t="s">
        <v>1472</v>
      </c>
      <c r="M56" t="s">
        <v>1594</v>
      </c>
    </row>
    <row r="57" spans="1:13">
      <c r="A57" s="6">
        <v>46031</v>
      </c>
      <c r="B57" t="s">
        <v>1125</v>
      </c>
      <c r="C57">
        <v>2</v>
      </c>
      <c r="D57" t="s">
        <v>386</v>
      </c>
      <c r="E57" t="s">
        <v>488</v>
      </c>
      <c r="F57" t="s">
        <v>15</v>
      </c>
      <c r="G57">
        <v>0.38194444444444442</v>
      </c>
      <c r="H57" t="s">
        <v>260</v>
      </c>
      <c r="I57" t="s">
        <v>1221</v>
      </c>
      <c r="J57" t="s">
        <v>2103</v>
      </c>
      <c r="K57">
        <v>5</v>
      </c>
      <c r="L57" t="s">
        <v>1472</v>
      </c>
      <c r="M57" t="s">
        <v>1594</v>
      </c>
    </row>
    <row r="58" spans="1:13">
      <c r="A58" s="6">
        <v>46031</v>
      </c>
      <c r="B58" t="s">
        <v>1125</v>
      </c>
      <c r="C58">
        <v>2</v>
      </c>
      <c r="D58" t="s">
        <v>387</v>
      </c>
      <c r="E58" t="s">
        <v>443</v>
      </c>
      <c r="F58" t="s">
        <v>15</v>
      </c>
      <c r="G58">
        <v>0.38541666666666669</v>
      </c>
      <c r="H58" t="s">
        <v>298</v>
      </c>
      <c r="I58" t="s">
        <v>1233</v>
      </c>
      <c r="J58" t="s">
        <v>2103</v>
      </c>
      <c r="K58">
        <v>5</v>
      </c>
      <c r="L58" t="s">
        <v>1472</v>
      </c>
      <c r="M58" t="s">
        <v>1594</v>
      </c>
    </row>
    <row r="59" spans="1:13">
      <c r="A59" s="6">
        <v>46032</v>
      </c>
      <c r="B59" t="s">
        <v>1153</v>
      </c>
      <c r="C59">
        <v>2</v>
      </c>
      <c r="D59" t="s">
        <v>391</v>
      </c>
      <c r="E59" t="s">
        <v>1266</v>
      </c>
      <c r="F59" t="s">
        <v>15</v>
      </c>
      <c r="G59">
        <v>0.77083333333333337</v>
      </c>
      <c r="H59" t="s">
        <v>201</v>
      </c>
      <c r="I59" t="s">
        <v>1366</v>
      </c>
      <c r="J59" t="s">
        <v>1439</v>
      </c>
      <c r="K59">
        <v>5</v>
      </c>
      <c r="L59" t="s">
        <v>1472</v>
      </c>
      <c r="M59" t="s">
        <v>1594</v>
      </c>
    </row>
    <row r="60" spans="1:13">
      <c r="A60" s="6">
        <v>46032</v>
      </c>
      <c r="B60" t="s">
        <v>1153</v>
      </c>
      <c r="C60">
        <v>2</v>
      </c>
      <c r="D60" t="s">
        <v>391</v>
      </c>
      <c r="E60" t="s">
        <v>1266</v>
      </c>
      <c r="F60" t="s">
        <v>15</v>
      </c>
      <c r="G60">
        <v>0.44791666666666669</v>
      </c>
      <c r="H60" t="s">
        <v>229</v>
      </c>
      <c r="I60" t="s">
        <v>1197</v>
      </c>
      <c r="J60" t="s">
        <v>1439</v>
      </c>
      <c r="K60">
        <v>5</v>
      </c>
      <c r="L60" t="s">
        <v>1472</v>
      </c>
      <c r="M60" t="s">
        <v>1594</v>
      </c>
    </row>
    <row r="61" spans="1:13">
      <c r="A61" s="6">
        <v>46032</v>
      </c>
      <c r="B61" t="s">
        <v>1153</v>
      </c>
      <c r="C61">
        <v>2</v>
      </c>
      <c r="D61" t="s">
        <v>389</v>
      </c>
      <c r="E61" t="s">
        <v>488</v>
      </c>
      <c r="F61" t="s">
        <v>16</v>
      </c>
      <c r="G61">
        <v>0.70833333333333337</v>
      </c>
      <c r="H61" t="s">
        <v>236</v>
      </c>
      <c r="I61" t="s">
        <v>24</v>
      </c>
      <c r="J61" t="s">
        <v>1590</v>
      </c>
      <c r="K61">
        <v>5</v>
      </c>
      <c r="L61" t="s">
        <v>1472</v>
      </c>
      <c r="M61" t="s">
        <v>1594</v>
      </c>
    </row>
    <row r="62" spans="1:13">
      <c r="A62" s="6">
        <v>46032</v>
      </c>
      <c r="B62" t="s">
        <v>1153</v>
      </c>
      <c r="C62">
        <v>2</v>
      </c>
      <c r="D62" t="s">
        <v>389</v>
      </c>
      <c r="E62" t="s">
        <v>488</v>
      </c>
      <c r="F62" t="s">
        <v>16</v>
      </c>
      <c r="G62">
        <v>0.44791666666666669</v>
      </c>
      <c r="H62" t="s">
        <v>257</v>
      </c>
      <c r="I62" t="s">
        <v>1403</v>
      </c>
      <c r="J62" t="s">
        <v>1439</v>
      </c>
      <c r="K62">
        <v>5</v>
      </c>
      <c r="L62" t="s">
        <v>1472</v>
      </c>
      <c r="M62" t="s">
        <v>1594</v>
      </c>
    </row>
    <row r="63" spans="1:13">
      <c r="A63" s="6">
        <v>46032</v>
      </c>
      <c r="B63" t="s">
        <v>1153</v>
      </c>
      <c r="C63">
        <v>2</v>
      </c>
      <c r="D63" t="s">
        <v>389</v>
      </c>
      <c r="E63" t="s">
        <v>488</v>
      </c>
      <c r="F63" t="s">
        <v>16</v>
      </c>
      <c r="G63">
        <v>0.38194444444444442</v>
      </c>
      <c r="H63" t="s">
        <v>260</v>
      </c>
      <c r="I63" t="s">
        <v>1221</v>
      </c>
      <c r="J63" t="s">
        <v>2103</v>
      </c>
      <c r="K63">
        <v>5</v>
      </c>
      <c r="L63" t="s">
        <v>1472</v>
      </c>
      <c r="M63" t="s">
        <v>1594</v>
      </c>
    </row>
    <row r="64" spans="1:13">
      <c r="A64" s="6">
        <v>46032</v>
      </c>
      <c r="B64" t="s">
        <v>1153</v>
      </c>
      <c r="C64">
        <v>2</v>
      </c>
      <c r="D64" t="s">
        <v>387</v>
      </c>
      <c r="E64" t="s">
        <v>443</v>
      </c>
      <c r="F64" t="s">
        <v>15</v>
      </c>
      <c r="G64">
        <v>0.38541666666666669</v>
      </c>
      <c r="H64" t="s">
        <v>298</v>
      </c>
      <c r="I64" t="s">
        <v>1233</v>
      </c>
      <c r="J64" t="s">
        <v>2103</v>
      </c>
      <c r="K64">
        <v>5</v>
      </c>
      <c r="L64" t="s">
        <v>1472</v>
      </c>
      <c r="M64" t="s">
        <v>1594</v>
      </c>
    </row>
    <row r="65" spans="1:13">
      <c r="A65" s="6">
        <v>46032</v>
      </c>
      <c r="B65" t="s">
        <v>1153</v>
      </c>
      <c r="C65">
        <v>2</v>
      </c>
      <c r="D65" t="s">
        <v>387</v>
      </c>
      <c r="E65" t="s">
        <v>443</v>
      </c>
      <c r="F65" t="s">
        <v>15</v>
      </c>
      <c r="G65">
        <v>0.41666666666666669</v>
      </c>
      <c r="H65" t="s">
        <v>315</v>
      </c>
      <c r="I65" t="s">
        <v>1241</v>
      </c>
      <c r="J65" t="s">
        <v>2103</v>
      </c>
      <c r="K65">
        <v>5</v>
      </c>
      <c r="L65" t="s">
        <v>1472</v>
      </c>
      <c r="M65" t="s">
        <v>1594</v>
      </c>
    </row>
    <row r="66" spans="1:13">
      <c r="A66" s="6">
        <v>46027</v>
      </c>
      <c r="B66" t="s">
        <v>1148</v>
      </c>
      <c r="C66">
        <v>2</v>
      </c>
      <c r="D66" t="s">
        <v>391</v>
      </c>
      <c r="E66" t="s">
        <v>1266</v>
      </c>
      <c r="F66" t="s">
        <v>15</v>
      </c>
      <c r="G66">
        <v>0.77777777777777779</v>
      </c>
      <c r="H66" t="s">
        <v>190</v>
      </c>
      <c r="I66" t="s">
        <v>59</v>
      </c>
      <c r="J66" t="s">
        <v>2103</v>
      </c>
      <c r="K66">
        <v>10</v>
      </c>
      <c r="L66" t="s">
        <v>1472</v>
      </c>
      <c r="M66" t="s">
        <v>1594</v>
      </c>
    </row>
    <row r="67" spans="1:13">
      <c r="A67" s="6">
        <v>46027</v>
      </c>
      <c r="B67" t="s">
        <v>1148</v>
      </c>
      <c r="C67">
        <v>2</v>
      </c>
      <c r="D67" t="s">
        <v>391</v>
      </c>
      <c r="E67" t="s">
        <v>1266</v>
      </c>
      <c r="F67" t="s">
        <v>15</v>
      </c>
      <c r="G67">
        <v>0.38194444444444442</v>
      </c>
      <c r="H67" t="s">
        <v>194</v>
      </c>
      <c r="I67" t="s">
        <v>2109</v>
      </c>
      <c r="J67" t="s">
        <v>2103</v>
      </c>
      <c r="K67">
        <v>10</v>
      </c>
      <c r="L67" t="s">
        <v>1472</v>
      </c>
      <c r="M67" t="s">
        <v>1594</v>
      </c>
    </row>
    <row r="68" spans="1:13">
      <c r="A68" s="6">
        <v>46027</v>
      </c>
      <c r="B68" t="s">
        <v>1148</v>
      </c>
      <c r="C68">
        <v>2</v>
      </c>
      <c r="D68" t="s">
        <v>391</v>
      </c>
      <c r="E68" t="s">
        <v>1266</v>
      </c>
      <c r="F68" t="s">
        <v>15</v>
      </c>
      <c r="G68">
        <v>0.4375</v>
      </c>
      <c r="H68" t="s">
        <v>197</v>
      </c>
      <c r="I68" t="s">
        <v>1173</v>
      </c>
      <c r="J68" t="s">
        <v>1439</v>
      </c>
      <c r="K68">
        <v>10</v>
      </c>
      <c r="L68" t="s">
        <v>1472</v>
      </c>
      <c r="M68" t="s">
        <v>1594</v>
      </c>
    </row>
    <row r="69" spans="1:13">
      <c r="A69" s="6">
        <v>46027</v>
      </c>
      <c r="B69" t="s">
        <v>1148</v>
      </c>
      <c r="C69">
        <v>2</v>
      </c>
      <c r="D69" t="s">
        <v>391</v>
      </c>
      <c r="E69" t="s">
        <v>1266</v>
      </c>
      <c r="F69" t="s">
        <v>15</v>
      </c>
      <c r="G69">
        <v>0.39583333333333331</v>
      </c>
      <c r="H69" t="s">
        <v>200</v>
      </c>
      <c r="I69" t="s">
        <v>1176</v>
      </c>
      <c r="J69" t="s">
        <v>1590</v>
      </c>
      <c r="K69">
        <v>10</v>
      </c>
      <c r="L69" t="s">
        <v>1472</v>
      </c>
      <c r="M69" t="s">
        <v>1594</v>
      </c>
    </row>
    <row r="70" spans="1:13">
      <c r="A70" s="6">
        <v>46027</v>
      </c>
      <c r="B70" t="s">
        <v>1148</v>
      </c>
      <c r="C70">
        <v>2</v>
      </c>
      <c r="D70" t="s">
        <v>391</v>
      </c>
      <c r="E70" t="s">
        <v>1266</v>
      </c>
      <c r="F70" t="s">
        <v>15</v>
      </c>
      <c r="G70">
        <v>0.39583333333333331</v>
      </c>
      <c r="H70" t="s">
        <v>202</v>
      </c>
      <c r="I70" t="s">
        <v>1367</v>
      </c>
      <c r="J70" t="s">
        <v>1439</v>
      </c>
      <c r="K70">
        <v>10</v>
      </c>
      <c r="L70" t="s">
        <v>1472</v>
      </c>
      <c r="M70" t="s">
        <v>1594</v>
      </c>
    </row>
    <row r="71" spans="1:13">
      <c r="A71" s="6">
        <v>46027</v>
      </c>
      <c r="B71" t="s">
        <v>1148</v>
      </c>
      <c r="C71">
        <v>2</v>
      </c>
      <c r="D71" t="s">
        <v>1267</v>
      </c>
      <c r="E71" t="s">
        <v>488</v>
      </c>
      <c r="F71" t="s">
        <v>15</v>
      </c>
      <c r="G71">
        <v>0.77083333333333337</v>
      </c>
      <c r="H71" t="s">
        <v>205</v>
      </c>
      <c r="I71" t="s">
        <v>1370</v>
      </c>
      <c r="J71" t="s">
        <v>1590</v>
      </c>
      <c r="K71">
        <v>10</v>
      </c>
      <c r="L71" t="s">
        <v>1472</v>
      </c>
      <c r="M71" t="s">
        <v>1594</v>
      </c>
    </row>
    <row r="72" spans="1:13">
      <c r="A72" s="6">
        <v>46027</v>
      </c>
      <c r="B72" t="s">
        <v>1148</v>
      </c>
      <c r="C72">
        <v>2</v>
      </c>
      <c r="D72" t="s">
        <v>1267</v>
      </c>
      <c r="E72" t="s">
        <v>488</v>
      </c>
      <c r="F72" t="s">
        <v>15</v>
      </c>
      <c r="G72">
        <v>0.76388888888888884</v>
      </c>
      <c r="H72" t="s">
        <v>211</v>
      </c>
      <c r="I72" t="s">
        <v>1180</v>
      </c>
      <c r="J72" t="s">
        <v>1439</v>
      </c>
      <c r="K72">
        <v>10</v>
      </c>
      <c r="L72" t="s">
        <v>1472</v>
      </c>
      <c r="M72" t="s">
        <v>1594</v>
      </c>
    </row>
    <row r="73" spans="1:13">
      <c r="A73" s="6">
        <v>46027</v>
      </c>
      <c r="B73" t="s">
        <v>1148</v>
      </c>
      <c r="C73">
        <v>2</v>
      </c>
      <c r="D73" t="s">
        <v>391</v>
      </c>
      <c r="E73" t="s">
        <v>1266</v>
      </c>
      <c r="F73" t="s">
        <v>15</v>
      </c>
      <c r="G73">
        <v>0.4375</v>
      </c>
      <c r="H73" t="s">
        <v>213</v>
      </c>
      <c r="I73" t="s">
        <v>1182</v>
      </c>
      <c r="J73" t="s">
        <v>2103</v>
      </c>
      <c r="K73">
        <v>10</v>
      </c>
      <c r="L73" t="s">
        <v>1472</v>
      </c>
      <c r="M73" t="s">
        <v>1594</v>
      </c>
    </row>
    <row r="74" spans="1:13">
      <c r="A74" s="6">
        <v>46027</v>
      </c>
      <c r="B74" t="s">
        <v>1148</v>
      </c>
      <c r="C74">
        <v>2</v>
      </c>
      <c r="D74" t="s">
        <v>391</v>
      </c>
      <c r="E74" t="s">
        <v>1266</v>
      </c>
      <c r="F74" t="s">
        <v>15</v>
      </c>
      <c r="G74">
        <v>0.38541666666666669</v>
      </c>
      <c r="H74" t="s">
        <v>219</v>
      </c>
      <c r="I74" t="s">
        <v>1186</v>
      </c>
      <c r="J74" t="s">
        <v>1590</v>
      </c>
      <c r="K74">
        <v>10</v>
      </c>
      <c r="L74" t="s">
        <v>1472</v>
      </c>
      <c r="M74" t="s">
        <v>1594</v>
      </c>
    </row>
    <row r="75" spans="1:13">
      <c r="A75" s="6">
        <v>46027</v>
      </c>
      <c r="B75" t="s">
        <v>1148</v>
      </c>
      <c r="C75">
        <v>2</v>
      </c>
      <c r="D75" t="s">
        <v>391</v>
      </c>
      <c r="E75" t="s">
        <v>1266</v>
      </c>
      <c r="F75" t="s">
        <v>15</v>
      </c>
      <c r="G75">
        <v>0.4375</v>
      </c>
      <c r="H75" t="s">
        <v>225</v>
      </c>
      <c r="I75" t="s">
        <v>1193</v>
      </c>
      <c r="J75" t="s">
        <v>2103</v>
      </c>
      <c r="K75">
        <v>10</v>
      </c>
      <c r="L75" t="s">
        <v>1472</v>
      </c>
      <c r="M75" t="s">
        <v>1594</v>
      </c>
    </row>
    <row r="76" spans="1:13">
      <c r="A76" s="6">
        <v>46027</v>
      </c>
      <c r="B76" t="s">
        <v>1148</v>
      </c>
      <c r="C76">
        <v>2</v>
      </c>
      <c r="D76" t="s">
        <v>391</v>
      </c>
      <c r="E76" t="s">
        <v>1266</v>
      </c>
      <c r="F76" t="s">
        <v>15</v>
      </c>
      <c r="G76">
        <v>0.4375</v>
      </c>
      <c r="H76" t="s">
        <v>232</v>
      </c>
      <c r="I76" t="s">
        <v>1200</v>
      </c>
      <c r="J76" t="s">
        <v>1590</v>
      </c>
      <c r="K76">
        <v>10</v>
      </c>
      <c r="L76" t="s">
        <v>1472</v>
      </c>
      <c r="M76" t="s">
        <v>1594</v>
      </c>
    </row>
    <row r="77" spans="1:13">
      <c r="A77" s="6">
        <v>46027</v>
      </c>
      <c r="B77" t="s">
        <v>1148</v>
      </c>
      <c r="C77">
        <v>2</v>
      </c>
      <c r="D77" t="s">
        <v>391</v>
      </c>
      <c r="E77" t="s">
        <v>1266</v>
      </c>
      <c r="F77" t="s">
        <v>15</v>
      </c>
      <c r="G77">
        <v>0.625</v>
      </c>
      <c r="H77" t="s">
        <v>281</v>
      </c>
      <c r="I77" t="s">
        <v>1227</v>
      </c>
      <c r="J77" t="s">
        <v>1439</v>
      </c>
      <c r="K77">
        <v>10</v>
      </c>
      <c r="L77" t="s">
        <v>1472</v>
      </c>
      <c r="M77" t="s">
        <v>1594</v>
      </c>
    </row>
    <row r="78" spans="1:13">
      <c r="A78" s="6">
        <v>46027</v>
      </c>
      <c r="B78" t="s">
        <v>1148</v>
      </c>
      <c r="C78">
        <v>2</v>
      </c>
      <c r="D78" t="s">
        <v>391</v>
      </c>
      <c r="E78" t="s">
        <v>1266</v>
      </c>
      <c r="F78" t="s">
        <v>15</v>
      </c>
      <c r="G78">
        <v>0.44791666666666669</v>
      </c>
      <c r="H78" t="s">
        <v>284</v>
      </c>
      <c r="I78" t="s">
        <v>98</v>
      </c>
      <c r="J78" t="s">
        <v>2103</v>
      </c>
      <c r="K78">
        <v>10</v>
      </c>
      <c r="L78" t="s">
        <v>1472</v>
      </c>
      <c r="M78" t="s">
        <v>1594</v>
      </c>
    </row>
    <row r="79" spans="1:13">
      <c r="A79" s="6">
        <v>46027</v>
      </c>
      <c r="B79" t="s">
        <v>1148</v>
      </c>
      <c r="C79">
        <v>2</v>
      </c>
      <c r="D79" t="s">
        <v>387</v>
      </c>
      <c r="E79" t="s">
        <v>443</v>
      </c>
      <c r="F79" t="s">
        <v>15</v>
      </c>
      <c r="G79">
        <v>0.41666666666666669</v>
      </c>
      <c r="H79" t="s">
        <v>296</v>
      </c>
      <c r="I79" t="s">
        <v>1443</v>
      </c>
      <c r="J79" t="s">
        <v>1590</v>
      </c>
      <c r="K79">
        <v>10</v>
      </c>
      <c r="L79" t="s">
        <v>1472</v>
      </c>
      <c r="M79" t="s">
        <v>1594</v>
      </c>
    </row>
    <row r="80" spans="1:13">
      <c r="A80" s="6">
        <v>46027</v>
      </c>
      <c r="B80" t="s">
        <v>1148</v>
      </c>
      <c r="C80">
        <v>2</v>
      </c>
      <c r="D80" t="s">
        <v>387</v>
      </c>
      <c r="E80" t="s">
        <v>443</v>
      </c>
      <c r="F80" t="s">
        <v>15</v>
      </c>
      <c r="G80">
        <v>0.38541666666666669</v>
      </c>
      <c r="H80" t="s">
        <v>297</v>
      </c>
      <c r="I80" t="s">
        <v>1232</v>
      </c>
      <c r="J80" t="s">
        <v>1439</v>
      </c>
      <c r="K80">
        <v>10</v>
      </c>
      <c r="L80" t="s">
        <v>1472</v>
      </c>
      <c r="M80" t="s">
        <v>1594</v>
      </c>
    </row>
    <row r="81" spans="1:13">
      <c r="A81" s="6">
        <v>46028</v>
      </c>
      <c r="B81" t="s">
        <v>1122</v>
      </c>
      <c r="C81">
        <v>2</v>
      </c>
      <c r="D81" t="s">
        <v>391</v>
      </c>
      <c r="E81" t="s">
        <v>1266</v>
      </c>
      <c r="F81" t="s">
        <v>15</v>
      </c>
      <c r="G81">
        <v>0.77777777777777779</v>
      </c>
      <c r="H81" t="s">
        <v>190</v>
      </c>
      <c r="I81" t="s">
        <v>59</v>
      </c>
      <c r="J81" t="s">
        <v>2103</v>
      </c>
      <c r="K81">
        <v>10</v>
      </c>
      <c r="L81" t="s">
        <v>1472</v>
      </c>
      <c r="M81" t="s">
        <v>1594</v>
      </c>
    </row>
    <row r="82" spans="1:13">
      <c r="A82" s="6">
        <v>46028</v>
      </c>
      <c r="B82" t="s">
        <v>1122</v>
      </c>
      <c r="C82">
        <v>2</v>
      </c>
      <c r="D82" t="s">
        <v>391</v>
      </c>
      <c r="E82" t="s">
        <v>1266</v>
      </c>
      <c r="F82" t="s">
        <v>15</v>
      </c>
      <c r="G82">
        <v>0.38194444444444442</v>
      </c>
      <c r="H82" t="s">
        <v>194</v>
      </c>
      <c r="I82" t="s">
        <v>2109</v>
      </c>
      <c r="J82" t="s">
        <v>2103</v>
      </c>
      <c r="K82">
        <v>10</v>
      </c>
      <c r="L82" t="s">
        <v>1472</v>
      </c>
      <c r="M82" t="s">
        <v>1594</v>
      </c>
    </row>
    <row r="83" spans="1:13">
      <c r="A83" s="6">
        <v>46028</v>
      </c>
      <c r="B83" t="s">
        <v>1122</v>
      </c>
      <c r="C83">
        <v>2</v>
      </c>
      <c r="D83" t="s">
        <v>391</v>
      </c>
      <c r="E83" t="s">
        <v>1266</v>
      </c>
      <c r="F83" t="s">
        <v>15</v>
      </c>
      <c r="G83">
        <v>0.39583333333333331</v>
      </c>
      <c r="H83" t="s">
        <v>202</v>
      </c>
      <c r="I83" t="s">
        <v>1367</v>
      </c>
      <c r="J83" t="s">
        <v>1439</v>
      </c>
      <c r="K83">
        <v>10</v>
      </c>
      <c r="L83" t="s">
        <v>1472</v>
      </c>
      <c r="M83" t="s">
        <v>1594</v>
      </c>
    </row>
    <row r="84" spans="1:13">
      <c r="A84" s="6">
        <v>46028</v>
      </c>
      <c r="B84" t="s">
        <v>1122</v>
      </c>
      <c r="C84">
        <v>2</v>
      </c>
      <c r="D84" t="s">
        <v>386</v>
      </c>
      <c r="E84" t="s">
        <v>488</v>
      </c>
      <c r="F84" t="s">
        <v>15</v>
      </c>
      <c r="G84">
        <v>0.77083333333333337</v>
      </c>
      <c r="H84" t="s">
        <v>205</v>
      </c>
      <c r="I84" t="s">
        <v>1370</v>
      </c>
      <c r="J84" t="s">
        <v>1590</v>
      </c>
      <c r="K84">
        <v>10</v>
      </c>
      <c r="L84" t="s">
        <v>1472</v>
      </c>
      <c r="M84" t="s">
        <v>1594</v>
      </c>
    </row>
    <row r="85" spans="1:13">
      <c r="A85" s="6">
        <v>46028</v>
      </c>
      <c r="B85" t="s">
        <v>1122</v>
      </c>
      <c r="C85">
        <v>2</v>
      </c>
      <c r="D85" t="s">
        <v>386</v>
      </c>
      <c r="E85" t="s">
        <v>488</v>
      </c>
      <c r="F85" t="s">
        <v>15</v>
      </c>
      <c r="G85">
        <v>0.76388888888888884</v>
      </c>
      <c r="H85" t="s">
        <v>211</v>
      </c>
      <c r="I85" t="s">
        <v>1180</v>
      </c>
      <c r="J85" t="s">
        <v>1439</v>
      </c>
      <c r="K85">
        <v>10</v>
      </c>
      <c r="L85" t="s">
        <v>1472</v>
      </c>
      <c r="M85" t="s">
        <v>1594</v>
      </c>
    </row>
    <row r="86" spans="1:13">
      <c r="A86" s="6">
        <v>46028</v>
      </c>
      <c r="B86" t="s">
        <v>1122</v>
      </c>
      <c r="C86">
        <v>2</v>
      </c>
      <c r="D86" t="s">
        <v>1267</v>
      </c>
      <c r="E86" t="s">
        <v>488</v>
      </c>
      <c r="F86" t="s">
        <v>15</v>
      </c>
      <c r="G86">
        <v>0.625</v>
      </c>
      <c r="H86" t="s">
        <v>239</v>
      </c>
      <c r="I86" t="s">
        <v>2110</v>
      </c>
      <c r="J86" t="s">
        <v>1439</v>
      </c>
      <c r="K86">
        <v>10</v>
      </c>
      <c r="L86" t="s">
        <v>1472</v>
      </c>
      <c r="M86" t="s">
        <v>1594</v>
      </c>
    </row>
    <row r="87" spans="1:13">
      <c r="A87" s="6">
        <v>46028</v>
      </c>
      <c r="B87" t="s">
        <v>1122</v>
      </c>
      <c r="C87">
        <v>2</v>
      </c>
      <c r="D87" t="s">
        <v>391</v>
      </c>
      <c r="E87" t="s">
        <v>1266</v>
      </c>
      <c r="F87" t="s">
        <v>15</v>
      </c>
      <c r="G87">
        <v>0.44791666666666669</v>
      </c>
      <c r="H87" t="s">
        <v>284</v>
      </c>
      <c r="I87" t="s">
        <v>98</v>
      </c>
      <c r="J87" t="s">
        <v>2103</v>
      </c>
      <c r="K87">
        <v>10</v>
      </c>
      <c r="L87" t="s">
        <v>1472</v>
      </c>
      <c r="M87" t="s">
        <v>1594</v>
      </c>
    </row>
    <row r="88" spans="1:13">
      <c r="A88" s="6">
        <v>46029</v>
      </c>
      <c r="B88" t="s">
        <v>1123</v>
      </c>
      <c r="C88">
        <v>2</v>
      </c>
      <c r="D88" t="s">
        <v>391</v>
      </c>
      <c r="E88" t="s">
        <v>1266</v>
      </c>
      <c r="F88" t="s">
        <v>15</v>
      </c>
      <c r="G88">
        <v>0.77777777777777779</v>
      </c>
      <c r="H88" t="s">
        <v>190</v>
      </c>
      <c r="I88" t="s">
        <v>59</v>
      </c>
      <c r="J88" t="s">
        <v>2103</v>
      </c>
      <c r="K88">
        <v>10</v>
      </c>
      <c r="L88" t="s">
        <v>1472</v>
      </c>
      <c r="M88" t="s">
        <v>1594</v>
      </c>
    </row>
    <row r="89" spans="1:13">
      <c r="A89" s="6">
        <v>46029</v>
      </c>
      <c r="B89" t="s">
        <v>1123</v>
      </c>
      <c r="C89">
        <v>2</v>
      </c>
      <c r="D89" t="s">
        <v>391</v>
      </c>
      <c r="E89" t="s">
        <v>1266</v>
      </c>
      <c r="F89" t="s">
        <v>15</v>
      </c>
      <c r="G89">
        <v>0.38194444444444442</v>
      </c>
      <c r="H89" t="s">
        <v>194</v>
      </c>
      <c r="I89" t="s">
        <v>2109</v>
      </c>
      <c r="J89" t="s">
        <v>2103</v>
      </c>
      <c r="K89">
        <v>10</v>
      </c>
      <c r="L89" t="s">
        <v>1472</v>
      </c>
      <c r="M89" t="s">
        <v>1594</v>
      </c>
    </row>
    <row r="90" spans="1:13">
      <c r="A90" s="6">
        <v>46029</v>
      </c>
      <c r="B90" t="s">
        <v>1123</v>
      </c>
      <c r="C90">
        <v>2</v>
      </c>
      <c r="D90" t="s">
        <v>391</v>
      </c>
      <c r="E90" t="s">
        <v>1266</v>
      </c>
      <c r="F90" t="s">
        <v>15</v>
      </c>
      <c r="G90">
        <v>0.39583333333333331</v>
      </c>
      <c r="H90" t="s">
        <v>202</v>
      </c>
      <c r="I90" t="s">
        <v>1367</v>
      </c>
      <c r="J90" t="s">
        <v>1439</v>
      </c>
      <c r="K90">
        <v>10</v>
      </c>
      <c r="L90" t="s">
        <v>1472</v>
      </c>
      <c r="M90" t="s">
        <v>1594</v>
      </c>
    </row>
    <row r="91" spans="1:13">
      <c r="A91" s="6">
        <v>46029</v>
      </c>
      <c r="B91" t="s">
        <v>1123</v>
      </c>
      <c r="C91">
        <v>2</v>
      </c>
      <c r="D91" t="s">
        <v>389</v>
      </c>
      <c r="E91" t="s">
        <v>488</v>
      </c>
      <c r="F91" t="s">
        <v>16</v>
      </c>
      <c r="G91">
        <v>0.77083333333333337</v>
      </c>
      <c r="H91" t="s">
        <v>205</v>
      </c>
      <c r="I91" t="s">
        <v>1370</v>
      </c>
      <c r="J91" t="s">
        <v>1590</v>
      </c>
      <c r="K91">
        <v>10</v>
      </c>
      <c r="L91" t="s">
        <v>1472</v>
      </c>
      <c r="M91" t="s">
        <v>1594</v>
      </c>
    </row>
    <row r="92" spans="1:13">
      <c r="A92" s="6">
        <v>46029</v>
      </c>
      <c r="B92" t="s">
        <v>1123</v>
      </c>
      <c r="C92">
        <v>2</v>
      </c>
      <c r="D92" t="s">
        <v>391</v>
      </c>
      <c r="E92" t="s">
        <v>1266</v>
      </c>
      <c r="F92" t="s">
        <v>15</v>
      </c>
      <c r="G92">
        <v>0.41666666666666669</v>
      </c>
      <c r="H92" t="s">
        <v>208</v>
      </c>
      <c r="I92" t="s">
        <v>1178</v>
      </c>
      <c r="J92" t="s">
        <v>2103</v>
      </c>
      <c r="K92">
        <v>10</v>
      </c>
      <c r="L92" t="s">
        <v>1472</v>
      </c>
      <c r="M92" t="s">
        <v>1594</v>
      </c>
    </row>
    <row r="93" spans="1:13">
      <c r="A93" s="6">
        <v>46029</v>
      </c>
      <c r="B93" t="s">
        <v>1123</v>
      </c>
      <c r="C93">
        <v>2</v>
      </c>
      <c r="D93" t="s">
        <v>389</v>
      </c>
      <c r="E93" t="s">
        <v>488</v>
      </c>
      <c r="F93" t="s">
        <v>16</v>
      </c>
      <c r="G93">
        <v>0.76388888888888884</v>
      </c>
      <c r="H93" t="s">
        <v>211</v>
      </c>
      <c r="I93" t="s">
        <v>1180</v>
      </c>
      <c r="J93" t="s">
        <v>1439</v>
      </c>
      <c r="K93">
        <v>10</v>
      </c>
      <c r="L93" t="s">
        <v>1472</v>
      </c>
      <c r="M93" t="s">
        <v>1594</v>
      </c>
    </row>
    <row r="94" spans="1:13">
      <c r="A94" s="6">
        <v>46029</v>
      </c>
      <c r="B94" t="s">
        <v>1123</v>
      </c>
      <c r="C94">
        <v>2</v>
      </c>
      <c r="D94" t="s">
        <v>391</v>
      </c>
      <c r="E94" t="s">
        <v>1266</v>
      </c>
      <c r="F94" t="s">
        <v>15</v>
      </c>
      <c r="G94">
        <v>0.4375</v>
      </c>
      <c r="H94" t="s">
        <v>215</v>
      </c>
      <c r="I94" t="s">
        <v>1183</v>
      </c>
      <c r="J94" t="s">
        <v>1439</v>
      </c>
      <c r="K94">
        <v>10</v>
      </c>
      <c r="L94" t="s">
        <v>1472</v>
      </c>
      <c r="M94" t="s">
        <v>1594</v>
      </c>
    </row>
    <row r="95" spans="1:13">
      <c r="A95" s="6">
        <v>46029</v>
      </c>
      <c r="B95" t="s">
        <v>1123</v>
      </c>
      <c r="C95">
        <v>2</v>
      </c>
      <c r="D95" t="s">
        <v>391</v>
      </c>
      <c r="E95" t="s">
        <v>1266</v>
      </c>
      <c r="F95" t="s">
        <v>15</v>
      </c>
      <c r="G95">
        <v>0.4375</v>
      </c>
      <c r="H95" t="s">
        <v>220</v>
      </c>
      <c r="I95" t="s">
        <v>1188</v>
      </c>
      <c r="J95" t="s">
        <v>2103</v>
      </c>
      <c r="K95">
        <v>10</v>
      </c>
      <c r="L95" t="s">
        <v>1472</v>
      </c>
      <c r="M95" t="s">
        <v>1594</v>
      </c>
    </row>
    <row r="96" spans="1:13">
      <c r="A96" s="6">
        <v>46029</v>
      </c>
      <c r="B96" t="s">
        <v>1123</v>
      </c>
      <c r="C96">
        <v>2</v>
      </c>
      <c r="D96" t="s">
        <v>391</v>
      </c>
      <c r="E96" t="s">
        <v>1266</v>
      </c>
      <c r="F96" t="s">
        <v>15</v>
      </c>
      <c r="G96">
        <v>0.4375</v>
      </c>
      <c r="H96" t="s">
        <v>227</v>
      </c>
      <c r="I96" t="s">
        <v>1195</v>
      </c>
      <c r="J96" t="s">
        <v>1439</v>
      </c>
      <c r="K96">
        <v>10</v>
      </c>
      <c r="L96" t="s">
        <v>1472</v>
      </c>
      <c r="M96" t="s">
        <v>1594</v>
      </c>
    </row>
    <row r="97" spans="1:13">
      <c r="A97" s="6">
        <v>46029</v>
      </c>
      <c r="B97" t="s">
        <v>1123</v>
      </c>
      <c r="C97">
        <v>2</v>
      </c>
      <c r="D97" t="s">
        <v>1267</v>
      </c>
      <c r="E97" t="s">
        <v>488</v>
      </c>
      <c r="F97" t="s">
        <v>15</v>
      </c>
      <c r="G97">
        <v>0.38541666666666669</v>
      </c>
      <c r="H97" t="s">
        <v>242</v>
      </c>
      <c r="I97" t="s">
        <v>2111</v>
      </c>
      <c r="J97" t="s">
        <v>2103</v>
      </c>
      <c r="K97">
        <v>10</v>
      </c>
      <c r="L97" t="s">
        <v>1472</v>
      </c>
      <c r="M97" t="s">
        <v>1594</v>
      </c>
    </row>
    <row r="98" spans="1:13">
      <c r="A98" s="6">
        <v>46029</v>
      </c>
      <c r="B98" t="s">
        <v>1123</v>
      </c>
      <c r="C98">
        <v>2</v>
      </c>
      <c r="D98" t="s">
        <v>391</v>
      </c>
      <c r="E98" t="s">
        <v>1266</v>
      </c>
      <c r="F98" t="s">
        <v>15</v>
      </c>
      <c r="G98">
        <v>0.44791666666666669</v>
      </c>
      <c r="H98" t="s">
        <v>284</v>
      </c>
      <c r="I98" t="s">
        <v>98</v>
      </c>
      <c r="J98" t="s">
        <v>2103</v>
      </c>
      <c r="K98">
        <v>10</v>
      </c>
      <c r="L98" t="s">
        <v>1472</v>
      </c>
      <c r="M98" t="s">
        <v>1594</v>
      </c>
    </row>
    <row r="99" spans="1:13">
      <c r="A99" s="6">
        <v>46030</v>
      </c>
      <c r="B99" t="s">
        <v>1124</v>
      </c>
      <c r="C99">
        <v>2</v>
      </c>
      <c r="D99" t="s">
        <v>391</v>
      </c>
      <c r="E99" t="s">
        <v>1266</v>
      </c>
      <c r="F99" t="s">
        <v>15</v>
      </c>
      <c r="G99">
        <v>0.77777777777777779</v>
      </c>
      <c r="H99" t="s">
        <v>190</v>
      </c>
      <c r="I99" t="s">
        <v>59</v>
      </c>
      <c r="J99" t="s">
        <v>2103</v>
      </c>
      <c r="K99">
        <v>10</v>
      </c>
      <c r="L99" t="s">
        <v>1472</v>
      </c>
      <c r="M99" t="s">
        <v>1594</v>
      </c>
    </row>
    <row r="100" spans="1:13">
      <c r="A100" s="6">
        <v>46030</v>
      </c>
      <c r="B100" t="s">
        <v>1124</v>
      </c>
      <c r="C100">
        <v>2</v>
      </c>
      <c r="D100" t="s">
        <v>391</v>
      </c>
      <c r="E100" t="s">
        <v>1266</v>
      </c>
      <c r="F100" t="s">
        <v>15</v>
      </c>
      <c r="G100">
        <v>0.38194444444444442</v>
      </c>
      <c r="H100" t="s">
        <v>194</v>
      </c>
      <c r="I100" t="s">
        <v>2109</v>
      </c>
      <c r="J100" t="s">
        <v>2103</v>
      </c>
      <c r="K100">
        <v>10</v>
      </c>
      <c r="L100" t="s">
        <v>1472</v>
      </c>
      <c r="M100" t="s">
        <v>1594</v>
      </c>
    </row>
    <row r="101" spans="1:13">
      <c r="A101" s="6">
        <v>46030</v>
      </c>
      <c r="B101" t="s">
        <v>1124</v>
      </c>
      <c r="C101">
        <v>2</v>
      </c>
      <c r="D101" t="s">
        <v>391</v>
      </c>
      <c r="E101" t="s">
        <v>1266</v>
      </c>
      <c r="F101" t="s">
        <v>15</v>
      </c>
      <c r="G101">
        <v>0.39583333333333331</v>
      </c>
      <c r="H101" t="s">
        <v>202</v>
      </c>
      <c r="I101" t="s">
        <v>1367</v>
      </c>
      <c r="J101" t="s">
        <v>1439</v>
      </c>
      <c r="K101">
        <v>10</v>
      </c>
      <c r="L101" t="s">
        <v>1472</v>
      </c>
      <c r="M101" t="s">
        <v>1594</v>
      </c>
    </row>
    <row r="102" spans="1:13">
      <c r="A102" s="6">
        <v>46030</v>
      </c>
      <c r="B102" t="s">
        <v>1124</v>
      </c>
      <c r="C102">
        <v>2</v>
      </c>
      <c r="D102" t="s">
        <v>386</v>
      </c>
      <c r="E102" t="s">
        <v>488</v>
      </c>
      <c r="F102" t="s">
        <v>15</v>
      </c>
      <c r="G102">
        <v>0.77083333333333337</v>
      </c>
      <c r="H102" t="s">
        <v>205</v>
      </c>
      <c r="I102" t="s">
        <v>1370</v>
      </c>
      <c r="J102" t="s">
        <v>1590</v>
      </c>
      <c r="K102">
        <v>10</v>
      </c>
      <c r="L102" t="s">
        <v>1472</v>
      </c>
      <c r="M102" t="s">
        <v>1594</v>
      </c>
    </row>
    <row r="103" spans="1:13">
      <c r="A103" s="6">
        <v>46030</v>
      </c>
      <c r="B103" t="s">
        <v>1124</v>
      </c>
      <c r="C103">
        <v>2</v>
      </c>
      <c r="D103" t="s">
        <v>391</v>
      </c>
      <c r="E103" t="s">
        <v>1266</v>
      </c>
      <c r="F103" t="s">
        <v>15</v>
      </c>
      <c r="G103">
        <v>0.4375</v>
      </c>
      <c r="H103" t="s">
        <v>209</v>
      </c>
      <c r="I103" t="s">
        <v>1179</v>
      </c>
      <c r="J103" t="s">
        <v>2103</v>
      </c>
      <c r="K103">
        <v>10</v>
      </c>
      <c r="L103" t="s">
        <v>1472</v>
      </c>
      <c r="M103" t="s">
        <v>1594</v>
      </c>
    </row>
    <row r="104" spans="1:13">
      <c r="A104" s="6">
        <v>46030</v>
      </c>
      <c r="B104" t="s">
        <v>1124</v>
      </c>
      <c r="C104">
        <v>2</v>
      </c>
      <c r="D104" t="s">
        <v>391</v>
      </c>
      <c r="E104" t="s">
        <v>1266</v>
      </c>
      <c r="F104" t="s">
        <v>15</v>
      </c>
      <c r="G104">
        <v>0.4375</v>
      </c>
      <c r="H104" t="s">
        <v>210</v>
      </c>
      <c r="I104" t="s">
        <v>1374</v>
      </c>
      <c r="J104" t="s">
        <v>1439</v>
      </c>
      <c r="K104">
        <v>10</v>
      </c>
      <c r="L104" t="s">
        <v>1472</v>
      </c>
      <c r="M104" t="s">
        <v>1594</v>
      </c>
    </row>
    <row r="105" spans="1:13">
      <c r="A105" s="6">
        <v>46030</v>
      </c>
      <c r="B105" t="s">
        <v>1124</v>
      </c>
      <c r="C105">
        <v>2</v>
      </c>
      <c r="D105" t="s">
        <v>1267</v>
      </c>
      <c r="E105" t="s">
        <v>488</v>
      </c>
      <c r="F105" t="s">
        <v>15</v>
      </c>
      <c r="G105">
        <v>0.76388888888888884</v>
      </c>
      <c r="H105" t="s">
        <v>211</v>
      </c>
      <c r="I105" t="s">
        <v>1180</v>
      </c>
      <c r="J105" t="s">
        <v>1439</v>
      </c>
      <c r="K105">
        <v>10</v>
      </c>
      <c r="L105" t="s">
        <v>1472</v>
      </c>
      <c r="M105" t="s">
        <v>1594</v>
      </c>
    </row>
    <row r="106" spans="1:13">
      <c r="A106" s="6">
        <v>46030</v>
      </c>
      <c r="B106" t="s">
        <v>1124</v>
      </c>
      <c r="C106">
        <v>2</v>
      </c>
      <c r="D106" t="s">
        <v>391</v>
      </c>
      <c r="E106" t="s">
        <v>1266</v>
      </c>
      <c r="F106" t="s">
        <v>15</v>
      </c>
      <c r="G106">
        <v>0.625</v>
      </c>
      <c r="H106" t="s">
        <v>217</v>
      </c>
      <c r="I106" t="s">
        <v>1184</v>
      </c>
      <c r="J106" t="s">
        <v>1590</v>
      </c>
      <c r="K106">
        <v>10</v>
      </c>
      <c r="L106" t="s">
        <v>1472</v>
      </c>
      <c r="M106" t="s">
        <v>1594</v>
      </c>
    </row>
    <row r="107" spans="1:13">
      <c r="A107" s="6">
        <v>46030</v>
      </c>
      <c r="B107" t="s">
        <v>1124</v>
      </c>
      <c r="C107">
        <v>2</v>
      </c>
      <c r="D107" t="s">
        <v>391</v>
      </c>
      <c r="E107" t="s">
        <v>1266</v>
      </c>
      <c r="F107" t="s">
        <v>15</v>
      </c>
      <c r="G107">
        <v>0.41666666666666669</v>
      </c>
      <c r="H107" t="s">
        <v>221</v>
      </c>
      <c r="I107" t="s">
        <v>1189</v>
      </c>
      <c r="J107" t="s">
        <v>1439</v>
      </c>
      <c r="K107">
        <v>10</v>
      </c>
      <c r="L107" t="s">
        <v>1472</v>
      </c>
      <c r="M107" t="s">
        <v>1594</v>
      </c>
    </row>
    <row r="108" spans="1:13">
      <c r="A108" s="6">
        <v>46030</v>
      </c>
      <c r="B108" t="s">
        <v>1124</v>
      </c>
      <c r="C108">
        <v>2</v>
      </c>
      <c r="D108" t="s">
        <v>391</v>
      </c>
      <c r="E108" t="s">
        <v>1266</v>
      </c>
      <c r="F108" t="s">
        <v>15</v>
      </c>
      <c r="G108">
        <v>0.4375</v>
      </c>
      <c r="H108" t="s">
        <v>228</v>
      </c>
      <c r="I108" t="s">
        <v>1196</v>
      </c>
      <c r="J108" t="s">
        <v>1439</v>
      </c>
      <c r="K108">
        <v>10</v>
      </c>
      <c r="L108" t="s">
        <v>1472</v>
      </c>
      <c r="M108" t="s">
        <v>1594</v>
      </c>
    </row>
    <row r="109" spans="1:13">
      <c r="A109" s="6">
        <v>46030</v>
      </c>
      <c r="B109" t="s">
        <v>1124</v>
      </c>
      <c r="C109">
        <v>2</v>
      </c>
      <c r="D109" t="s">
        <v>391</v>
      </c>
      <c r="E109" t="s">
        <v>1266</v>
      </c>
      <c r="F109" t="s">
        <v>15</v>
      </c>
      <c r="G109">
        <v>0.4375</v>
      </c>
      <c r="H109" t="s">
        <v>231</v>
      </c>
      <c r="I109" t="s">
        <v>1199</v>
      </c>
      <c r="J109" t="s">
        <v>2103</v>
      </c>
      <c r="K109">
        <v>10</v>
      </c>
      <c r="L109" t="s">
        <v>1472</v>
      </c>
      <c r="M109" t="s">
        <v>1594</v>
      </c>
    </row>
    <row r="110" spans="1:13">
      <c r="A110" s="6">
        <v>46030</v>
      </c>
      <c r="B110" t="s">
        <v>1124</v>
      </c>
      <c r="C110">
        <v>2</v>
      </c>
      <c r="D110" t="s">
        <v>391</v>
      </c>
      <c r="E110" t="s">
        <v>1266</v>
      </c>
      <c r="F110" t="s">
        <v>15</v>
      </c>
      <c r="G110">
        <v>0.44791666666666669</v>
      </c>
      <c r="H110" t="s">
        <v>284</v>
      </c>
      <c r="I110" t="s">
        <v>98</v>
      </c>
      <c r="J110" t="s">
        <v>2103</v>
      </c>
      <c r="K110">
        <v>10</v>
      </c>
      <c r="L110" t="s">
        <v>1472</v>
      </c>
      <c r="M110" t="s">
        <v>1594</v>
      </c>
    </row>
    <row r="111" spans="1:13">
      <c r="A111" s="6">
        <v>46031</v>
      </c>
      <c r="B111" t="s">
        <v>1125</v>
      </c>
      <c r="C111">
        <v>2</v>
      </c>
      <c r="D111" t="s">
        <v>391</v>
      </c>
      <c r="E111" t="s">
        <v>1266</v>
      </c>
      <c r="F111" t="s">
        <v>15</v>
      </c>
      <c r="G111">
        <v>0.77777777777777779</v>
      </c>
      <c r="H111" t="s">
        <v>190</v>
      </c>
      <c r="I111" t="s">
        <v>59</v>
      </c>
      <c r="J111" t="s">
        <v>2103</v>
      </c>
      <c r="K111">
        <v>10</v>
      </c>
      <c r="L111" t="s">
        <v>1472</v>
      </c>
      <c r="M111" t="s">
        <v>1594</v>
      </c>
    </row>
    <row r="112" spans="1:13">
      <c r="A112" s="6">
        <v>46031</v>
      </c>
      <c r="B112" t="s">
        <v>1125</v>
      </c>
      <c r="C112">
        <v>2</v>
      </c>
      <c r="D112" t="s">
        <v>391</v>
      </c>
      <c r="E112" t="s">
        <v>1266</v>
      </c>
      <c r="F112" t="s">
        <v>15</v>
      </c>
      <c r="G112">
        <v>0.38194444444444442</v>
      </c>
      <c r="H112" t="s">
        <v>194</v>
      </c>
      <c r="I112" t="s">
        <v>2109</v>
      </c>
      <c r="J112" t="s">
        <v>2103</v>
      </c>
      <c r="K112">
        <v>10</v>
      </c>
      <c r="L112" t="s">
        <v>1472</v>
      </c>
      <c r="M112" t="s">
        <v>1594</v>
      </c>
    </row>
    <row r="113" spans="1:13">
      <c r="A113" s="6">
        <v>46031</v>
      </c>
      <c r="B113" t="s">
        <v>1125</v>
      </c>
      <c r="C113">
        <v>2</v>
      </c>
      <c r="D113" t="s">
        <v>391</v>
      </c>
      <c r="E113" t="s">
        <v>1266</v>
      </c>
      <c r="F113" t="s">
        <v>15</v>
      </c>
      <c r="G113">
        <v>0.39583333333333331</v>
      </c>
      <c r="H113" t="s">
        <v>202</v>
      </c>
      <c r="I113" t="s">
        <v>1367</v>
      </c>
      <c r="J113" t="s">
        <v>1439</v>
      </c>
      <c r="K113">
        <v>10</v>
      </c>
      <c r="L113" t="s">
        <v>1472</v>
      </c>
      <c r="M113" t="s">
        <v>1594</v>
      </c>
    </row>
    <row r="114" spans="1:13">
      <c r="A114" s="6">
        <v>46031</v>
      </c>
      <c r="B114" t="s">
        <v>1125</v>
      </c>
      <c r="C114">
        <v>2</v>
      </c>
      <c r="D114" t="s">
        <v>1267</v>
      </c>
      <c r="E114" t="s">
        <v>488</v>
      </c>
      <c r="F114" t="s">
        <v>15</v>
      </c>
      <c r="G114">
        <v>0.77083333333333337</v>
      </c>
      <c r="H114" t="s">
        <v>205</v>
      </c>
      <c r="I114" t="s">
        <v>1370</v>
      </c>
      <c r="J114" t="s">
        <v>1590</v>
      </c>
      <c r="K114">
        <v>10</v>
      </c>
      <c r="L114" t="s">
        <v>1472</v>
      </c>
      <c r="M114" t="s">
        <v>1594</v>
      </c>
    </row>
    <row r="115" spans="1:13">
      <c r="A115" s="6">
        <v>46031</v>
      </c>
      <c r="B115" t="s">
        <v>1125</v>
      </c>
      <c r="C115">
        <v>2</v>
      </c>
      <c r="D115" t="s">
        <v>386</v>
      </c>
      <c r="E115" t="s">
        <v>488</v>
      </c>
      <c r="F115" t="s">
        <v>15</v>
      </c>
      <c r="G115">
        <v>0.76388888888888884</v>
      </c>
      <c r="H115" t="s">
        <v>211</v>
      </c>
      <c r="I115" t="s">
        <v>1180</v>
      </c>
      <c r="J115" t="s">
        <v>1439</v>
      </c>
      <c r="K115">
        <v>10</v>
      </c>
      <c r="L115" t="s">
        <v>1472</v>
      </c>
      <c r="M115" t="s">
        <v>1594</v>
      </c>
    </row>
    <row r="116" spans="1:13">
      <c r="A116" s="6">
        <v>46031</v>
      </c>
      <c r="B116" t="s">
        <v>1125</v>
      </c>
      <c r="C116">
        <v>2</v>
      </c>
      <c r="D116" t="s">
        <v>391</v>
      </c>
      <c r="E116" t="s">
        <v>1266</v>
      </c>
      <c r="F116" t="s">
        <v>15</v>
      </c>
      <c r="G116">
        <v>0.4375</v>
      </c>
      <c r="H116" t="s">
        <v>213</v>
      </c>
      <c r="I116" t="s">
        <v>1182</v>
      </c>
      <c r="J116" t="s">
        <v>2103</v>
      </c>
      <c r="K116">
        <v>10</v>
      </c>
      <c r="L116" t="s">
        <v>1472</v>
      </c>
      <c r="M116" t="s">
        <v>1594</v>
      </c>
    </row>
    <row r="117" spans="1:13">
      <c r="A117" s="6">
        <v>46031</v>
      </c>
      <c r="B117" t="s">
        <v>1125</v>
      </c>
      <c r="C117">
        <v>2</v>
      </c>
      <c r="D117" t="s">
        <v>391</v>
      </c>
      <c r="E117" t="s">
        <v>1266</v>
      </c>
      <c r="F117" t="s">
        <v>15</v>
      </c>
      <c r="G117">
        <v>0.4375</v>
      </c>
      <c r="H117" t="s">
        <v>222</v>
      </c>
      <c r="I117" t="s">
        <v>1190</v>
      </c>
      <c r="J117" t="s">
        <v>1439</v>
      </c>
      <c r="K117">
        <v>10</v>
      </c>
      <c r="L117" t="s">
        <v>1472</v>
      </c>
      <c r="M117" t="s">
        <v>1594</v>
      </c>
    </row>
    <row r="118" spans="1:13">
      <c r="A118" s="6">
        <v>46031</v>
      </c>
      <c r="B118" t="s">
        <v>1125</v>
      </c>
      <c r="C118">
        <v>2</v>
      </c>
      <c r="D118" t="s">
        <v>391</v>
      </c>
      <c r="E118" t="s">
        <v>1266</v>
      </c>
      <c r="F118" t="s">
        <v>15</v>
      </c>
      <c r="G118">
        <v>0.4375</v>
      </c>
      <c r="H118" t="s">
        <v>225</v>
      </c>
      <c r="I118" t="s">
        <v>1193</v>
      </c>
      <c r="J118" t="s">
        <v>2103</v>
      </c>
      <c r="K118">
        <v>10</v>
      </c>
      <c r="L118" t="s">
        <v>1472</v>
      </c>
      <c r="M118" t="s">
        <v>1594</v>
      </c>
    </row>
    <row r="119" spans="1:13">
      <c r="A119" s="6">
        <v>46031</v>
      </c>
      <c r="B119" t="s">
        <v>1125</v>
      </c>
      <c r="C119">
        <v>2</v>
      </c>
      <c r="D119" t="s">
        <v>386</v>
      </c>
      <c r="E119" t="s">
        <v>488</v>
      </c>
      <c r="F119" t="s">
        <v>15</v>
      </c>
      <c r="G119">
        <v>0.4375</v>
      </c>
      <c r="H119" t="s">
        <v>267</v>
      </c>
      <c r="I119" t="s">
        <v>3016</v>
      </c>
      <c r="J119" t="s">
        <v>1590</v>
      </c>
      <c r="K119">
        <v>10</v>
      </c>
      <c r="L119" t="s">
        <v>1472</v>
      </c>
      <c r="M119" t="s">
        <v>1594</v>
      </c>
    </row>
    <row r="120" spans="1:13">
      <c r="A120" s="6">
        <v>46031</v>
      </c>
      <c r="B120" t="s">
        <v>1125</v>
      </c>
      <c r="C120">
        <v>2</v>
      </c>
      <c r="D120" t="s">
        <v>391</v>
      </c>
      <c r="E120" t="s">
        <v>1266</v>
      </c>
      <c r="F120" t="s">
        <v>15</v>
      </c>
      <c r="G120">
        <v>0.44791666666666669</v>
      </c>
      <c r="H120" t="s">
        <v>284</v>
      </c>
      <c r="I120" t="s">
        <v>98</v>
      </c>
      <c r="J120" t="s">
        <v>2103</v>
      </c>
      <c r="K120">
        <v>10</v>
      </c>
      <c r="L120" t="s">
        <v>1472</v>
      </c>
      <c r="M120" t="s">
        <v>1594</v>
      </c>
    </row>
    <row r="121" spans="1:13">
      <c r="A121" s="6">
        <v>46031</v>
      </c>
      <c r="B121" t="s">
        <v>1125</v>
      </c>
      <c r="C121">
        <v>2</v>
      </c>
      <c r="D121" t="s">
        <v>1267</v>
      </c>
      <c r="E121" t="s">
        <v>488</v>
      </c>
      <c r="F121" t="s">
        <v>15</v>
      </c>
      <c r="G121">
        <v>0.4375</v>
      </c>
      <c r="H121" t="s">
        <v>285</v>
      </c>
      <c r="I121" t="s">
        <v>1417</v>
      </c>
      <c r="J121" t="s">
        <v>1590</v>
      </c>
      <c r="K121">
        <v>10</v>
      </c>
      <c r="L121" t="s">
        <v>1472</v>
      </c>
      <c r="M121" t="s">
        <v>1594</v>
      </c>
    </row>
    <row r="122" spans="1:13">
      <c r="A122" s="6">
        <v>46032</v>
      </c>
      <c r="B122" t="s">
        <v>1153</v>
      </c>
      <c r="C122">
        <v>2</v>
      </c>
      <c r="D122" t="s">
        <v>391</v>
      </c>
      <c r="E122" t="s">
        <v>1266</v>
      </c>
      <c r="F122" t="s">
        <v>15</v>
      </c>
      <c r="G122">
        <v>0.77777777777777779</v>
      </c>
      <c r="H122" t="s">
        <v>190</v>
      </c>
      <c r="I122" t="s">
        <v>59</v>
      </c>
      <c r="J122" t="s">
        <v>2103</v>
      </c>
      <c r="K122">
        <v>10</v>
      </c>
      <c r="L122" t="s">
        <v>1472</v>
      </c>
      <c r="M122" t="s">
        <v>1594</v>
      </c>
    </row>
    <row r="123" spans="1:13">
      <c r="A123" s="6">
        <v>46032</v>
      </c>
      <c r="B123" t="s">
        <v>1153</v>
      </c>
      <c r="C123">
        <v>2</v>
      </c>
      <c r="D123" t="s">
        <v>391</v>
      </c>
      <c r="E123" t="s">
        <v>1266</v>
      </c>
      <c r="F123" t="s">
        <v>15</v>
      </c>
      <c r="G123">
        <v>0.38194444444444442</v>
      </c>
      <c r="H123" t="s">
        <v>194</v>
      </c>
      <c r="I123" t="s">
        <v>2109</v>
      </c>
      <c r="J123" t="s">
        <v>2103</v>
      </c>
      <c r="K123">
        <v>10</v>
      </c>
      <c r="L123" t="s">
        <v>1472</v>
      </c>
      <c r="M123" t="s">
        <v>1594</v>
      </c>
    </row>
    <row r="124" spans="1:13">
      <c r="A124" s="6">
        <v>46032</v>
      </c>
      <c r="B124" t="s">
        <v>1153</v>
      </c>
      <c r="C124">
        <v>2</v>
      </c>
      <c r="D124" t="s">
        <v>391</v>
      </c>
      <c r="E124" t="s">
        <v>1266</v>
      </c>
      <c r="F124" t="s">
        <v>15</v>
      </c>
      <c r="G124">
        <v>0.39583333333333331</v>
      </c>
      <c r="H124" t="s">
        <v>202</v>
      </c>
      <c r="I124" t="s">
        <v>1367</v>
      </c>
      <c r="J124" t="s">
        <v>1439</v>
      </c>
      <c r="K124">
        <v>10</v>
      </c>
      <c r="L124" t="s">
        <v>1472</v>
      </c>
      <c r="M124" t="s">
        <v>1594</v>
      </c>
    </row>
    <row r="125" spans="1:13">
      <c r="A125" s="6">
        <v>46032</v>
      </c>
      <c r="B125" t="s">
        <v>1153</v>
      </c>
      <c r="C125">
        <v>2</v>
      </c>
      <c r="D125" t="s">
        <v>389</v>
      </c>
      <c r="E125" t="s">
        <v>488</v>
      </c>
      <c r="F125" t="s">
        <v>16</v>
      </c>
      <c r="G125">
        <v>0.77083333333333337</v>
      </c>
      <c r="H125" t="s">
        <v>205</v>
      </c>
      <c r="I125" t="s">
        <v>1370</v>
      </c>
      <c r="J125" t="s">
        <v>1590</v>
      </c>
      <c r="K125">
        <v>10</v>
      </c>
      <c r="L125" t="s">
        <v>1472</v>
      </c>
      <c r="M125" t="s">
        <v>1594</v>
      </c>
    </row>
    <row r="126" spans="1:13">
      <c r="A126" s="6">
        <v>46032</v>
      </c>
      <c r="B126" t="s">
        <v>1153</v>
      </c>
      <c r="C126">
        <v>2</v>
      </c>
      <c r="D126" t="s">
        <v>389</v>
      </c>
      <c r="E126" t="s">
        <v>488</v>
      </c>
      <c r="F126" t="s">
        <v>16</v>
      </c>
      <c r="G126">
        <v>0.76388888888888884</v>
      </c>
      <c r="H126" t="s">
        <v>211</v>
      </c>
      <c r="I126" t="s">
        <v>1180</v>
      </c>
      <c r="J126" t="s">
        <v>1439</v>
      </c>
      <c r="K126">
        <v>10</v>
      </c>
      <c r="L126" t="s">
        <v>1472</v>
      </c>
      <c r="M126" t="s">
        <v>1594</v>
      </c>
    </row>
    <row r="127" spans="1:13">
      <c r="A127" s="6">
        <v>46032</v>
      </c>
      <c r="B127" t="s">
        <v>1153</v>
      </c>
      <c r="C127">
        <v>2</v>
      </c>
      <c r="D127" t="s">
        <v>391</v>
      </c>
      <c r="E127" t="s">
        <v>1266</v>
      </c>
      <c r="F127" t="s">
        <v>15</v>
      </c>
      <c r="G127">
        <v>0.625</v>
      </c>
      <c r="H127" t="s">
        <v>214</v>
      </c>
      <c r="I127" t="s">
        <v>1375</v>
      </c>
      <c r="J127" t="s">
        <v>1439</v>
      </c>
      <c r="K127">
        <v>10</v>
      </c>
      <c r="L127" t="s">
        <v>1472</v>
      </c>
      <c r="M127" t="s">
        <v>1594</v>
      </c>
    </row>
    <row r="128" spans="1:13">
      <c r="A128" s="6">
        <v>46032</v>
      </c>
      <c r="B128" t="s">
        <v>1153</v>
      </c>
      <c r="C128">
        <v>2</v>
      </c>
      <c r="D128" t="s">
        <v>391</v>
      </c>
      <c r="E128" t="s">
        <v>1266</v>
      </c>
      <c r="F128" t="s">
        <v>15</v>
      </c>
      <c r="G128">
        <v>0.4375</v>
      </c>
      <c r="H128" t="s">
        <v>223</v>
      </c>
      <c r="I128" t="s">
        <v>1191</v>
      </c>
      <c r="J128" t="s">
        <v>1439</v>
      </c>
      <c r="K128">
        <v>10</v>
      </c>
      <c r="L128" t="s">
        <v>1472</v>
      </c>
      <c r="M128" t="s">
        <v>1594</v>
      </c>
    </row>
    <row r="129" spans="1:13">
      <c r="A129" s="6">
        <v>46032</v>
      </c>
      <c r="B129" t="s">
        <v>1153</v>
      </c>
      <c r="C129">
        <v>2</v>
      </c>
      <c r="D129" t="s">
        <v>391</v>
      </c>
      <c r="E129" t="s">
        <v>1266</v>
      </c>
      <c r="F129" t="s">
        <v>15</v>
      </c>
      <c r="G129">
        <v>0.38541666666666669</v>
      </c>
      <c r="H129" t="s">
        <v>230</v>
      </c>
      <c r="I129" t="s">
        <v>1198</v>
      </c>
      <c r="J129" t="s">
        <v>1439</v>
      </c>
      <c r="K129">
        <v>10</v>
      </c>
      <c r="L129" t="s">
        <v>1472</v>
      </c>
      <c r="M129" t="s">
        <v>1594</v>
      </c>
    </row>
    <row r="130" spans="1:13">
      <c r="A130" s="6">
        <v>46032</v>
      </c>
      <c r="B130" t="s">
        <v>1153</v>
      </c>
      <c r="C130">
        <v>2</v>
      </c>
      <c r="D130" t="s">
        <v>391</v>
      </c>
      <c r="E130" t="s">
        <v>1266</v>
      </c>
      <c r="F130" t="s">
        <v>15</v>
      </c>
      <c r="G130">
        <v>0.44791666666666669</v>
      </c>
      <c r="H130" t="s">
        <v>284</v>
      </c>
      <c r="I130" t="s">
        <v>98</v>
      </c>
      <c r="J130" t="s">
        <v>2103</v>
      </c>
      <c r="K130">
        <v>10</v>
      </c>
      <c r="L130" t="s">
        <v>1472</v>
      </c>
      <c r="M130" t="s">
        <v>1594</v>
      </c>
    </row>
    <row r="131" spans="1:13">
      <c r="A131" s="6">
        <v>46032</v>
      </c>
      <c r="B131" t="s">
        <v>1153</v>
      </c>
      <c r="C131">
        <v>2</v>
      </c>
      <c r="D131" t="s">
        <v>391</v>
      </c>
      <c r="E131" t="s">
        <v>1266</v>
      </c>
      <c r="F131" t="s">
        <v>15</v>
      </c>
      <c r="G131">
        <v>0.41666666666666669</v>
      </c>
      <c r="H131" t="s">
        <v>286</v>
      </c>
      <c r="I131" t="s">
        <v>2112</v>
      </c>
      <c r="J131" t="s">
        <v>1439</v>
      </c>
      <c r="K131">
        <v>10</v>
      </c>
      <c r="L131" t="s">
        <v>1472</v>
      </c>
      <c r="M131" t="s">
        <v>1594</v>
      </c>
    </row>
    <row r="132" spans="1:13">
      <c r="A132" s="6">
        <v>46032</v>
      </c>
      <c r="B132" t="s">
        <v>1153</v>
      </c>
      <c r="C132">
        <v>2</v>
      </c>
      <c r="D132" t="s">
        <v>387</v>
      </c>
      <c r="E132" t="s">
        <v>443</v>
      </c>
      <c r="F132" t="s">
        <v>15</v>
      </c>
      <c r="G132">
        <v>0.44791666666666669</v>
      </c>
      <c r="H132" t="s">
        <v>328</v>
      </c>
      <c r="I132" t="s">
        <v>1253</v>
      </c>
      <c r="J132" t="s">
        <v>2103</v>
      </c>
      <c r="K132">
        <v>10</v>
      </c>
      <c r="L132" t="s">
        <v>1472</v>
      </c>
      <c r="M132" t="s">
        <v>1594</v>
      </c>
    </row>
    <row r="133" spans="1:13">
      <c r="A133" s="6">
        <v>46027</v>
      </c>
      <c r="B133" t="s">
        <v>1148</v>
      </c>
      <c r="C133">
        <v>2</v>
      </c>
      <c r="D133" t="s">
        <v>387</v>
      </c>
      <c r="E133" t="s">
        <v>443</v>
      </c>
      <c r="F133" t="s">
        <v>15</v>
      </c>
      <c r="G133">
        <v>0.38541666666666669</v>
      </c>
      <c r="H133" t="s">
        <v>176</v>
      </c>
      <c r="I133" t="s">
        <v>1454</v>
      </c>
      <c r="J133" t="s">
        <v>1590</v>
      </c>
      <c r="K133">
        <v>15</v>
      </c>
      <c r="L133" t="s">
        <v>1472</v>
      </c>
      <c r="M133" t="s">
        <v>1594</v>
      </c>
    </row>
    <row r="134" spans="1:13">
      <c r="A134" s="6">
        <v>46027</v>
      </c>
      <c r="B134" t="s">
        <v>1148</v>
      </c>
      <c r="C134">
        <v>2</v>
      </c>
      <c r="D134" t="s">
        <v>391</v>
      </c>
      <c r="E134" t="s">
        <v>1266</v>
      </c>
      <c r="F134" t="s">
        <v>15</v>
      </c>
      <c r="G134">
        <v>0.4375</v>
      </c>
      <c r="H134" t="s">
        <v>198</v>
      </c>
      <c r="I134" t="s">
        <v>1174</v>
      </c>
      <c r="J134" t="s">
        <v>1590</v>
      </c>
      <c r="K134">
        <v>15</v>
      </c>
      <c r="L134" t="s">
        <v>1472</v>
      </c>
      <c r="M134" t="s">
        <v>1594</v>
      </c>
    </row>
    <row r="135" spans="1:13">
      <c r="A135" s="6">
        <v>46027</v>
      </c>
      <c r="B135" t="s">
        <v>1148</v>
      </c>
      <c r="C135">
        <v>2</v>
      </c>
      <c r="D135" t="s">
        <v>391</v>
      </c>
      <c r="E135" t="s">
        <v>1266</v>
      </c>
      <c r="F135" t="s">
        <v>15</v>
      </c>
      <c r="G135">
        <v>0.625</v>
      </c>
      <c r="H135" t="s">
        <v>206</v>
      </c>
      <c r="I135" t="s">
        <v>1177</v>
      </c>
      <c r="J135" t="s">
        <v>1590</v>
      </c>
      <c r="K135">
        <v>15</v>
      </c>
      <c r="L135" t="s">
        <v>1472</v>
      </c>
      <c r="M135" t="s">
        <v>1594</v>
      </c>
    </row>
    <row r="136" spans="1:13">
      <c r="A136" s="6">
        <v>46027</v>
      </c>
      <c r="B136" t="s">
        <v>1148</v>
      </c>
      <c r="C136">
        <v>2</v>
      </c>
      <c r="D136" t="s">
        <v>386</v>
      </c>
      <c r="E136" t="s">
        <v>488</v>
      </c>
      <c r="F136" t="s">
        <v>15</v>
      </c>
      <c r="G136">
        <v>0.38541666666666669</v>
      </c>
      <c r="H136" t="s">
        <v>237</v>
      </c>
      <c r="I136" t="s">
        <v>2113</v>
      </c>
      <c r="J136" t="s">
        <v>1590</v>
      </c>
      <c r="K136">
        <v>15</v>
      </c>
      <c r="L136" t="s">
        <v>1472</v>
      </c>
      <c r="M136" t="s">
        <v>1594</v>
      </c>
    </row>
    <row r="137" spans="1:13">
      <c r="A137" s="6">
        <v>46027</v>
      </c>
      <c r="B137" t="s">
        <v>1148</v>
      </c>
      <c r="C137">
        <v>2</v>
      </c>
      <c r="D137" t="s">
        <v>1267</v>
      </c>
      <c r="E137" t="s">
        <v>488</v>
      </c>
      <c r="F137" t="s">
        <v>15</v>
      </c>
      <c r="G137">
        <v>0.38541666666666669</v>
      </c>
      <c r="H137" t="s">
        <v>252</v>
      </c>
      <c r="I137" t="s">
        <v>2114</v>
      </c>
      <c r="J137" t="s">
        <v>1439</v>
      </c>
      <c r="K137">
        <v>15</v>
      </c>
      <c r="L137" t="s">
        <v>1472</v>
      </c>
      <c r="M137" t="s">
        <v>1594</v>
      </c>
    </row>
    <row r="138" spans="1:13">
      <c r="A138" s="6">
        <v>46027</v>
      </c>
      <c r="B138" t="s">
        <v>1148</v>
      </c>
      <c r="C138">
        <v>2</v>
      </c>
      <c r="D138" t="s">
        <v>386</v>
      </c>
      <c r="E138" t="s">
        <v>488</v>
      </c>
      <c r="F138" t="s">
        <v>15</v>
      </c>
      <c r="G138">
        <v>0.38541666666666669</v>
      </c>
      <c r="H138" t="s">
        <v>253</v>
      </c>
      <c r="I138" t="s">
        <v>2115</v>
      </c>
      <c r="J138" t="s">
        <v>2103</v>
      </c>
      <c r="K138">
        <v>15</v>
      </c>
      <c r="L138" t="s">
        <v>1472</v>
      </c>
      <c r="M138" t="s">
        <v>1594</v>
      </c>
    </row>
    <row r="139" spans="1:13">
      <c r="A139" s="6">
        <v>46027</v>
      </c>
      <c r="B139" t="s">
        <v>1148</v>
      </c>
      <c r="C139">
        <v>2</v>
      </c>
      <c r="D139" t="s">
        <v>1267</v>
      </c>
      <c r="E139" t="s">
        <v>488</v>
      </c>
      <c r="F139" t="s">
        <v>15</v>
      </c>
      <c r="G139">
        <v>0.44791666666666669</v>
      </c>
      <c r="H139" t="s">
        <v>277</v>
      </c>
      <c r="I139" t="s">
        <v>1411</v>
      </c>
      <c r="J139" t="s">
        <v>1590</v>
      </c>
      <c r="K139">
        <v>15</v>
      </c>
      <c r="L139" t="s">
        <v>1472</v>
      </c>
      <c r="M139" t="s">
        <v>1594</v>
      </c>
    </row>
    <row r="140" spans="1:13">
      <c r="A140" s="6">
        <v>46028</v>
      </c>
      <c r="B140" t="s">
        <v>1122</v>
      </c>
      <c r="C140">
        <v>2</v>
      </c>
      <c r="D140" t="s">
        <v>387</v>
      </c>
      <c r="E140" t="s">
        <v>443</v>
      </c>
      <c r="F140" t="s">
        <v>15</v>
      </c>
      <c r="G140">
        <v>0.38541666666666669</v>
      </c>
      <c r="H140" t="s">
        <v>176</v>
      </c>
      <c r="I140" t="s">
        <v>1454</v>
      </c>
      <c r="J140" t="s">
        <v>1590</v>
      </c>
      <c r="K140">
        <v>15</v>
      </c>
      <c r="L140" t="s">
        <v>1472</v>
      </c>
      <c r="M140" t="s">
        <v>1594</v>
      </c>
    </row>
    <row r="141" spans="1:13">
      <c r="A141" s="6">
        <v>46028</v>
      </c>
      <c r="B141" t="s">
        <v>1122</v>
      </c>
      <c r="C141">
        <v>2</v>
      </c>
      <c r="D141" t="s">
        <v>391</v>
      </c>
      <c r="E141" t="s">
        <v>1266</v>
      </c>
      <c r="F141" t="s">
        <v>15</v>
      </c>
      <c r="G141">
        <v>0.44791666666666669</v>
      </c>
      <c r="H141" t="s">
        <v>180</v>
      </c>
      <c r="I141" t="s">
        <v>1450</v>
      </c>
      <c r="J141" t="s">
        <v>1439</v>
      </c>
      <c r="K141">
        <v>15</v>
      </c>
      <c r="L141" t="s">
        <v>1472</v>
      </c>
      <c r="M141" t="s">
        <v>1594</v>
      </c>
    </row>
    <row r="142" spans="1:13">
      <c r="A142" s="6">
        <v>46028</v>
      </c>
      <c r="B142" t="s">
        <v>1122</v>
      </c>
      <c r="C142">
        <v>2</v>
      </c>
      <c r="D142" t="s">
        <v>1267</v>
      </c>
      <c r="E142" t="s">
        <v>488</v>
      </c>
      <c r="F142" t="s">
        <v>15</v>
      </c>
      <c r="G142">
        <v>0.38541666666666669</v>
      </c>
      <c r="H142" t="s">
        <v>237</v>
      </c>
      <c r="I142" t="s">
        <v>2113</v>
      </c>
      <c r="J142" t="s">
        <v>1590</v>
      </c>
      <c r="K142">
        <v>15</v>
      </c>
      <c r="L142" t="s">
        <v>1472</v>
      </c>
      <c r="M142" t="s">
        <v>1594</v>
      </c>
    </row>
    <row r="143" spans="1:13">
      <c r="A143" s="6">
        <v>46028</v>
      </c>
      <c r="B143" t="s">
        <v>1122</v>
      </c>
      <c r="C143">
        <v>2</v>
      </c>
      <c r="D143" t="s">
        <v>386</v>
      </c>
      <c r="E143" t="s">
        <v>488</v>
      </c>
      <c r="F143" t="s">
        <v>15</v>
      </c>
      <c r="G143">
        <v>0.38541666666666669</v>
      </c>
      <c r="H143" t="s">
        <v>252</v>
      </c>
      <c r="I143" t="s">
        <v>2114</v>
      </c>
      <c r="J143" t="s">
        <v>1439</v>
      </c>
      <c r="K143">
        <v>15</v>
      </c>
      <c r="L143" t="s">
        <v>1472</v>
      </c>
      <c r="M143" t="s">
        <v>1594</v>
      </c>
    </row>
    <row r="144" spans="1:13">
      <c r="A144" s="6">
        <v>46028</v>
      </c>
      <c r="B144" t="s">
        <v>1122</v>
      </c>
      <c r="C144">
        <v>2</v>
      </c>
      <c r="D144" t="s">
        <v>1267</v>
      </c>
      <c r="E144" t="s">
        <v>488</v>
      </c>
      <c r="F144" t="s">
        <v>15</v>
      </c>
      <c r="G144">
        <v>0.38541666666666669</v>
      </c>
      <c r="H144" t="s">
        <v>253</v>
      </c>
      <c r="I144" t="s">
        <v>2115</v>
      </c>
      <c r="J144" t="s">
        <v>2103</v>
      </c>
      <c r="K144">
        <v>15</v>
      </c>
      <c r="L144" t="s">
        <v>1472</v>
      </c>
      <c r="M144" t="s">
        <v>1594</v>
      </c>
    </row>
    <row r="145" spans="1:13">
      <c r="A145" s="6">
        <v>46029</v>
      </c>
      <c r="B145" t="s">
        <v>1123</v>
      </c>
      <c r="C145">
        <v>2</v>
      </c>
      <c r="D145" t="s">
        <v>387</v>
      </c>
      <c r="E145" t="s">
        <v>443</v>
      </c>
      <c r="F145" t="s">
        <v>15</v>
      </c>
      <c r="G145">
        <v>0.38541666666666669</v>
      </c>
      <c r="H145" t="s">
        <v>176</v>
      </c>
      <c r="I145" t="s">
        <v>1454</v>
      </c>
      <c r="J145" t="s">
        <v>1590</v>
      </c>
      <c r="K145">
        <v>15</v>
      </c>
      <c r="L145" t="s">
        <v>1472</v>
      </c>
      <c r="M145" t="s">
        <v>1594</v>
      </c>
    </row>
    <row r="146" spans="1:13">
      <c r="A146" s="6">
        <v>46029</v>
      </c>
      <c r="B146" t="s">
        <v>1123</v>
      </c>
      <c r="C146">
        <v>2</v>
      </c>
      <c r="D146" t="s">
        <v>389</v>
      </c>
      <c r="E146" t="s">
        <v>488</v>
      </c>
      <c r="F146" t="s">
        <v>16</v>
      </c>
      <c r="G146">
        <v>0.38541666666666669</v>
      </c>
      <c r="H146" t="s">
        <v>237</v>
      </c>
      <c r="I146" t="s">
        <v>2113</v>
      </c>
      <c r="J146" t="s">
        <v>1590</v>
      </c>
      <c r="K146">
        <v>15</v>
      </c>
      <c r="L146" t="s">
        <v>1472</v>
      </c>
      <c r="M146" t="s">
        <v>1594</v>
      </c>
    </row>
    <row r="147" spans="1:13">
      <c r="A147" s="6">
        <v>46029</v>
      </c>
      <c r="B147" t="s">
        <v>1123</v>
      </c>
      <c r="C147">
        <v>2</v>
      </c>
      <c r="D147" t="s">
        <v>389</v>
      </c>
      <c r="E147" t="s">
        <v>488</v>
      </c>
      <c r="F147" t="s">
        <v>16</v>
      </c>
      <c r="G147">
        <v>0.38541666666666669</v>
      </c>
      <c r="H147" t="s">
        <v>252</v>
      </c>
      <c r="I147" t="s">
        <v>2114</v>
      </c>
      <c r="J147" t="s">
        <v>1439</v>
      </c>
      <c r="K147">
        <v>15</v>
      </c>
      <c r="L147" t="s">
        <v>1472</v>
      </c>
      <c r="M147" t="s">
        <v>1594</v>
      </c>
    </row>
    <row r="148" spans="1:13">
      <c r="A148" s="6">
        <v>46029</v>
      </c>
      <c r="B148" t="s">
        <v>1123</v>
      </c>
      <c r="C148">
        <v>2</v>
      </c>
      <c r="D148" t="s">
        <v>389</v>
      </c>
      <c r="E148" t="s">
        <v>488</v>
      </c>
      <c r="F148" t="s">
        <v>16</v>
      </c>
      <c r="G148">
        <v>0.38541666666666669</v>
      </c>
      <c r="H148" t="s">
        <v>253</v>
      </c>
      <c r="I148" t="s">
        <v>2115</v>
      </c>
      <c r="J148" t="s">
        <v>2103</v>
      </c>
      <c r="K148">
        <v>15</v>
      </c>
      <c r="L148" t="s">
        <v>1472</v>
      </c>
      <c r="M148" t="s">
        <v>1594</v>
      </c>
    </row>
    <row r="149" spans="1:13">
      <c r="A149" s="6">
        <v>46030</v>
      </c>
      <c r="B149" t="s">
        <v>1124</v>
      </c>
      <c r="C149">
        <v>2</v>
      </c>
      <c r="D149" t="s">
        <v>387</v>
      </c>
      <c r="E149" t="s">
        <v>443</v>
      </c>
      <c r="F149" t="s">
        <v>15</v>
      </c>
      <c r="G149">
        <v>0.38541666666666669</v>
      </c>
      <c r="H149" t="s">
        <v>176</v>
      </c>
      <c r="I149" t="s">
        <v>1454</v>
      </c>
      <c r="J149" t="s">
        <v>1590</v>
      </c>
      <c r="K149">
        <v>15</v>
      </c>
      <c r="L149" t="s">
        <v>1472</v>
      </c>
      <c r="M149" t="s">
        <v>1594</v>
      </c>
    </row>
    <row r="150" spans="1:13">
      <c r="A150" s="6">
        <v>46030</v>
      </c>
      <c r="B150" t="s">
        <v>1124</v>
      </c>
      <c r="C150">
        <v>2</v>
      </c>
      <c r="D150" t="s">
        <v>386</v>
      </c>
      <c r="E150" t="s">
        <v>488</v>
      </c>
      <c r="F150" t="s">
        <v>15</v>
      </c>
      <c r="G150">
        <v>0.38541666666666669</v>
      </c>
      <c r="H150" t="s">
        <v>237</v>
      </c>
      <c r="I150" t="s">
        <v>2113</v>
      </c>
      <c r="J150" t="s">
        <v>1590</v>
      </c>
      <c r="K150">
        <v>15</v>
      </c>
      <c r="L150" t="s">
        <v>1472</v>
      </c>
      <c r="M150" t="s">
        <v>1594</v>
      </c>
    </row>
    <row r="151" spans="1:13">
      <c r="A151" s="6">
        <v>46030</v>
      </c>
      <c r="B151" t="s">
        <v>1124</v>
      </c>
      <c r="C151">
        <v>2</v>
      </c>
      <c r="D151" t="s">
        <v>386</v>
      </c>
      <c r="E151" t="s">
        <v>488</v>
      </c>
      <c r="F151" t="s">
        <v>15</v>
      </c>
      <c r="G151">
        <v>0.38541666666666669</v>
      </c>
      <c r="H151" t="s">
        <v>243</v>
      </c>
      <c r="I151" t="s">
        <v>2116</v>
      </c>
      <c r="J151" t="s">
        <v>2103</v>
      </c>
      <c r="K151">
        <v>15</v>
      </c>
      <c r="L151" t="s">
        <v>1472</v>
      </c>
      <c r="M151" t="s">
        <v>1594</v>
      </c>
    </row>
    <row r="152" spans="1:13">
      <c r="A152" s="6">
        <v>46030</v>
      </c>
      <c r="B152" t="s">
        <v>1124</v>
      </c>
      <c r="C152">
        <v>2</v>
      </c>
      <c r="D152" t="s">
        <v>1267</v>
      </c>
      <c r="E152" t="s">
        <v>488</v>
      </c>
      <c r="F152" t="s">
        <v>15</v>
      </c>
      <c r="G152">
        <v>0.38541666666666669</v>
      </c>
      <c r="H152" t="s">
        <v>252</v>
      </c>
      <c r="I152" t="s">
        <v>2114</v>
      </c>
      <c r="J152" t="s">
        <v>1439</v>
      </c>
      <c r="K152">
        <v>15</v>
      </c>
      <c r="L152" t="s">
        <v>1472</v>
      </c>
      <c r="M152" t="s">
        <v>1594</v>
      </c>
    </row>
    <row r="153" spans="1:13">
      <c r="A153" s="6">
        <v>46030</v>
      </c>
      <c r="B153" t="s">
        <v>1124</v>
      </c>
      <c r="C153">
        <v>2</v>
      </c>
      <c r="D153" t="s">
        <v>386</v>
      </c>
      <c r="E153" t="s">
        <v>488</v>
      </c>
      <c r="F153" t="s">
        <v>15</v>
      </c>
      <c r="G153">
        <v>0.38541666666666669</v>
      </c>
      <c r="H153" t="s">
        <v>253</v>
      </c>
      <c r="I153" t="s">
        <v>2115</v>
      </c>
      <c r="J153" t="s">
        <v>2103</v>
      </c>
      <c r="K153">
        <v>15</v>
      </c>
      <c r="L153" t="s">
        <v>1472</v>
      </c>
      <c r="M153" t="s">
        <v>1594</v>
      </c>
    </row>
    <row r="154" spans="1:13">
      <c r="A154" s="6">
        <v>46031</v>
      </c>
      <c r="B154" t="s">
        <v>1125</v>
      </c>
      <c r="C154">
        <v>2</v>
      </c>
      <c r="D154" t="s">
        <v>387</v>
      </c>
      <c r="E154" t="s">
        <v>443</v>
      </c>
      <c r="F154" t="s">
        <v>15</v>
      </c>
      <c r="G154">
        <v>0.38541666666666669</v>
      </c>
      <c r="H154" t="s">
        <v>176</v>
      </c>
      <c r="I154" t="s">
        <v>1454</v>
      </c>
      <c r="J154" t="s">
        <v>1590</v>
      </c>
      <c r="K154">
        <v>15</v>
      </c>
      <c r="L154" t="s">
        <v>1472</v>
      </c>
      <c r="M154" t="s">
        <v>1594</v>
      </c>
    </row>
    <row r="155" spans="1:13">
      <c r="A155" s="6">
        <v>46031</v>
      </c>
      <c r="B155" t="s">
        <v>1125</v>
      </c>
      <c r="C155">
        <v>2</v>
      </c>
      <c r="D155" t="s">
        <v>1267</v>
      </c>
      <c r="E155" t="s">
        <v>488</v>
      </c>
      <c r="F155" t="s">
        <v>15</v>
      </c>
      <c r="G155">
        <v>0.38541666666666669</v>
      </c>
      <c r="H155" t="s">
        <v>237</v>
      </c>
      <c r="I155" t="s">
        <v>2113</v>
      </c>
      <c r="J155" t="s">
        <v>1590</v>
      </c>
      <c r="K155">
        <v>15</v>
      </c>
      <c r="L155" t="s">
        <v>1472</v>
      </c>
      <c r="M155" t="s">
        <v>1594</v>
      </c>
    </row>
    <row r="156" spans="1:13">
      <c r="A156" s="6">
        <v>46031</v>
      </c>
      <c r="B156" t="s">
        <v>1125</v>
      </c>
      <c r="C156">
        <v>2</v>
      </c>
      <c r="D156" t="s">
        <v>386</v>
      </c>
      <c r="E156" t="s">
        <v>488</v>
      </c>
      <c r="F156" t="s">
        <v>15</v>
      </c>
      <c r="G156">
        <v>0.38541666666666669</v>
      </c>
      <c r="H156" t="s">
        <v>252</v>
      </c>
      <c r="I156" t="s">
        <v>2114</v>
      </c>
      <c r="J156" t="s">
        <v>1439</v>
      </c>
      <c r="K156">
        <v>15</v>
      </c>
      <c r="L156" t="s">
        <v>1472</v>
      </c>
      <c r="M156" t="s">
        <v>1594</v>
      </c>
    </row>
    <row r="157" spans="1:13">
      <c r="A157" s="6">
        <v>46031</v>
      </c>
      <c r="B157" t="s">
        <v>1125</v>
      </c>
      <c r="C157">
        <v>2</v>
      </c>
      <c r="D157" t="s">
        <v>1267</v>
      </c>
      <c r="E157" t="s">
        <v>488</v>
      </c>
      <c r="F157" t="s">
        <v>15</v>
      </c>
      <c r="G157">
        <v>0.38541666666666669</v>
      </c>
      <c r="H157" t="s">
        <v>253</v>
      </c>
      <c r="I157" t="s">
        <v>2115</v>
      </c>
      <c r="J157" t="s">
        <v>2103</v>
      </c>
      <c r="K157">
        <v>15</v>
      </c>
      <c r="L157" t="s">
        <v>1472</v>
      </c>
      <c r="M157" t="s">
        <v>1594</v>
      </c>
    </row>
    <row r="158" spans="1:13">
      <c r="A158" s="6">
        <v>46032</v>
      </c>
      <c r="B158" t="s">
        <v>1153</v>
      </c>
      <c r="C158">
        <v>2</v>
      </c>
      <c r="D158" t="s">
        <v>387</v>
      </c>
      <c r="E158" t="s">
        <v>443</v>
      </c>
      <c r="F158" t="s">
        <v>15</v>
      </c>
      <c r="G158">
        <v>0.38541666666666669</v>
      </c>
      <c r="H158" t="s">
        <v>176</v>
      </c>
      <c r="I158" t="s">
        <v>1454</v>
      </c>
      <c r="J158" t="s">
        <v>1590</v>
      </c>
      <c r="K158">
        <v>15</v>
      </c>
      <c r="L158" t="s">
        <v>1472</v>
      </c>
      <c r="M158" t="s">
        <v>1594</v>
      </c>
    </row>
    <row r="159" spans="1:13">
      <c r="A159" s="6">
        <v>46032</v>
      </c>
      <c r="B159" t="s">
        <v>1153</v>
      </c>
      <c r="C159">
        <v>2</v>
      </c>
      <c r="D159" t="s">
        <v>391</v>
      </c>
      <c r="E159" t="s">
        <v>1266</v>
      </c>
      <c r="F159" t="s">
        <v>15</v>
      </c>
      <c r="G159">
        <v>0.4375</v>
      </c>
      <c r="H159" t="s">
        <v>183</v>
      </c>
      <c r="I159" t="s">
        <v>1166</v>
      </c>
      <c r="J159" t="s">
        <v>2103</v>
      </c>
      <c r="K159">
        <v>15</v>
      </c>
      <c r="L159" t="s">
        <v>1472</v>
      </c>
      <c r="M159" t="s">
        <v>1594</v>
      </c>
    </row>
    <row r="160" spans="1:13">
      <c r="A160" s="6">
        <v>46032</v>
      </c>
      <c r="B160" t="s">
        <v>1153</v>
      </c>
      <c r="C160">
        <v>2</v>
      </c>
      <c r="D160" t="s">
        <v>389</v>
      </c>
      <c r="E160" t="s">
        <v>488</v>
      </c>
      <c r="F160" t="s">
        <v>16</v>
      </c>
      <c r="G160">
        <v>0.38541666666666669</v>
      </c>
      <c r="H160" t="s">
        <v>237</v>
      </c>
      <c r="I160" t="s">
        <v>2113</v>
      </c>
      <c r="J160" t="s">
        <v>1590</v>
      </c>
      <c r="K160">
        <v>15</v>
      </c>
      <c r="L160" t="s">
        <v>1472</v>
      </c>
      <c r="M160" t="s">
        <v>1594</v>
      </c>
    </row>
    <row r="161" spans="1:13">
      <c r="A161" s="6">
        <v>46032</v>
      </c>
      <c r="B161" t="s">
        <v>1153</v>
      </c>
      <c r="C161">
        <v>2</v>
      </c>
      <c r="D161" t="s">
        <v>389</v>
      </c>
      <c r="E161" t="s">
        <v>488</v>
      </c>
      <c r="F161" t="s">
        <v>16</v>
      </c>
      <c r="G161">
        <v>0.38541666666666669</v>
      </c>
      <c r="H161" t="s">
        <v>252</v>
      </c>
      <c r="I161" t="s">
        <v>2114</v>
      </c>
      <c r="J161" t="s">
        <v>1439</v>
      </c>
      <c r="K161">
        <v>15</v>
      </c>
      <c r="L161" t="s">
        <v>1472</v>
      </c>
      <c r="M161" t="s">
        <v>1594</v>
      </c>
    </row>
    <row r="162" spans="1:13">
      <c r="A162" s="6">
        <v>46032</v>
      </c>
      <c r="B162" t="s">
        <v>1153</v>
      </c>
      <c r="C162">
        <v>2</v>
      </c>
      <c r="D162" t="s">
        <v>389</v>
      </c>
      <c r="E162" t="s">
        <v>488</v>
      </c>
      <c r="F162" t="s">
        <v>16</v>
      </c>
      <c r="G162">
        <v>0.38541666666666669</v>
      </c>
      <c r="H162" t="s">
        <v>253</v>
      </c>
      <c r="I162" t="s">
        <v>2115</v>
      </c>
      <c r="J162" t="s">
        <v>2103</v>
      </c>
      <c r="K162">
        <v>15</v>
      </c>
      <c r="L162" t="s">
        <v>1472</v>
      </c>
      <c r="M162" t="s">
        <v>1594</v>
      </c>
    </row>
    <row r="163" spans="1:13">
      <c r="A163" s="6">
        <v>46032</v>
      </c>
      <c r="B163" t="s">
        <v>1153</v>
      </c>
      <c r="C163">
        <v>2</v>
      </c>
      <c r="D163" t="s">
        <v>391</v>
      </c>
      <c r="E163" t="s">
        <v>1266</v>
      </c>
      <c r="F163" t="s">
        <v>15</v>
      </c>
      <c r="G163">
        <v>0.44791666666666669</v>
      </c>
      <c r="H163" t="s">
        <v>268</v>
      </c>
      <c r="I163" t="s">
        <v>3017</v>
      </c>
      <c r="J163" t="s">
        <v>2103</v>
      </c>
      <c r="K163">
        <v>15</v>
      </c>
      <c r="L163" t="s">
        <v>1472</v>
      </c>
      <c r="M163" t="s">
        <v>1594</v>
      </c>
    </row>
    <row r="164" spans="1:13">
      <c r="A164" s="6">
        <v>46032</v>
      </c>
      <c r="B164" t="s">
        <v>1153</v>
      </c>
      <c r="C164">
        <v>2</v>
      </c>
      <c r="D164" t="s">
        <v>387</v>
      </c>
      <c r="E164" t="s">
        <v>443</v>
      </c>
      <c r="F164" t="s">
        <v>15</v>
      </c>
      <c r="G164">
        <v>0.41666666666666669</v>
      </c>
      <c r="H164" t="s">
        <v>299</v>
      </c>
      <c r="I164" t="s">
        <v>1445</v>
      </c>
      <c r="J164" t="s">
        <v>1439</v>
      </c>
      <c r="K164">
        <v>15</v>
      </c>
      <c r="L164" t="s">
        <v>1472</v>
      </c>
      <c r="M164" t="s">
        <v>1594</v>
      </c>
    </row>
    <row r="165" spans="1:13">
      <c r="A165" s="6">
        <v>46032</v>
      </c>
      <c r="B165" t="s">
        <v>1153</v>
      </c>
      <c r="C165">
        <v>2</v>
      </c>
      <c r="D165" t="s">
        <v>387</v>
      </c>
      <c r="E165" t="s">
        <v>443</v>
      </c>
      <c r="F165" t="s">
        <v>15</v>
      </c>
      <c r="G165">
        <v>0.41666666666666669</v>
      </c>
      <c r="H165" t="s">
        <v>4697</v>
      </c>
      <c r="I165" t="s">
        <v>1446</v>
      </c>
      <c r="J165" t="s">
        <v>1439</v>
      </c>
      <c r="K165">
        <v>15</v>
      </c>
      <c r="L165" t="s">
        <v>1472</v>
      </c>
      <c r="M165" t="s">
        <v>1594</v>
      </c>
    </row>
    <row r="166" spans="1:13">
      <c r="A166" s="6">
        <v>46027</v>
      </c>
      <c r="B166" t="s">
        <v>1148</v>
      </c>
      <c r="C166">
        <v>2</v>
      </c>
      <c r="D166" t="s">
        <v>391</v>
      </c>
      <c r="E166" t="s">
        <v>1266</v>
      </c>
      <c r="F166" t="s">
        <v>15</v>
      </c>
      <c r="G166">
        <v>0.38194444444444442</v>
      </c>
      <c r="H166" t="s">
        <v>207</v>
      </c>
      <c r="I166" t="s">
        <v>2118</v>
      </c>
      <c r="J166" t="s">
        <v>2103</v>
      </c>
      <c r="K166">
        <v>20</v>
      </c>
      <c r="L166" t="s">
        <v>1472</v>
      </c>
      <c r="M166" t="s">
        <v>1594</v>
      </c>
    </row>
    <row r="167" spans="1:13">
      <c r="A167" s="6">
        <v>46027</v>
      </c>
      <c r="B167" t="s">
        <v>1148</v>
      </c>
      <c r="C167">
        <v>2</v>
      </c>
      <c r="D167" t="s">
        <v>386</v>
      </c>
      <c r="E167" t="s">
        <v>488</v>
      </c>
      <c r="F167" t="s">
        <v>15</v>
      </c>
      <c r="G167">
        <v>0.38541666666666669</v>
      </c>
      <c r="H167" t="s">
        <v>256</v>
      </c>
      <c r="I167" t="s">
        <v>1393</v>
      </c>
      <c r="J167" t="s">
        <v>1439</v>
      </c>
      <c r="K167">
        <v>20</v>
      </c>
      <c r="L167" t="s">
        <v>1472</v>
      </c>
      <c r="M167" t="s">
        <v>1594</v>
      </c>
    </row>
    <row r="168" spans="1:13">
      <c r="A168" s="6">
        <v>46027</v>
      </c>
      <c r="B168" t="s">
        <v>1148</v>
      </c>
      <c r="C168">
        <v>2</v>
      </c>
      <c r="D168" t="s">
        <v>387</v>
      </c>
      <c r="E168" t="s">
        <v>443</v>
      </c>
      <c r="F168" t="s">
        <v>15</v>
      </c>
      <c r="G168">
        <v>0.4375</v>
      </c>
      <c r="H168" t="s">
        <v>290</v>
      </c>
      <c r="I168" t="s">
        <v>1229</v>
      </c>
      <c r="J168" t="s">
        <v>1439</v>
      </c>
      <c r="K168">
        <v>20</v>
      </c>
      <c r="L168" t="s">
        <v>1472</v>
      </c>
      <c r="M168" t="s">
        <v>1594</v>
      </c>
    </row>
    <row r="169" spans="1:13">
      <c r="A169" s="6">
        <v>46028</v>
      </c>
      <c r="B169" t="s">
        <v>1122</v>
      </c>
      <c r="C169">
        <v>2</v>
      </c>
      <c r="D169" t="s">
        <v>391</v>
      </c>
      <c r="E169" t="s">
        <v>1266</v>
      </c>
      <c r="F169" t="s">
        <v>15</v>
      </c>
      <c r="G169">
        <v>0.41666666666666669</v>
      </c>
      <c r="H169" t="s">
        <v>184</v>
      </c>
      <c r="I169" t="s">
        <v>2117</v>
      </c>
      <c r="J169" t="s">
        <v>1439</v>
      </c>
      <c r="K169">
        <v>20</v>
      </c>
      <c r="L169" t="s">
        <v>1472</v>
      </c>
      <c r="M169" t="s">
        <v>1594</v>
      </c>
    </row>
    <row r="170" spans="1:13">
      <c r="A170" s="6">
        <v>46028</v>
      </c>
      <c r="B170" t="s">
        <v>1122</v>
      </c>
      <c r="C170">
        <v>2</v>
      </c>
      <c r="D170" t="s">
        <v>391</v>
      </c>
      <c r="E170" t="s">
        <v>1266</v>
      </c>
      <c r="F170" t="s">
        <v>15</v>
      </c>
      <c r="G170">
        <v>0.38194444444444442</v>
      </c>
      <c r="H170" t="s">
        <v>207</v>
      </c>
      <c r="I170" t="s">
        <v>2118</v>
      </c>
      <c r="J170" t="s">
        <v>2103</v>
      </c>
      <c r="K170">
        <v>20</v>
      </c>
      <c r="L170" t="s">
        <v>1472</v>
      </c>
      <c r="M170" t="s">
        <v>1594</v>
      </c>
    </row>
    <row r="171" spans="1:13">
      <c r="A171" s="6">
        <v>46028</v>
      </c>
      <c r="B171" t="s">
        <v>1122</v>
      </c>
      <c r="C171">
        <v>2</v>
      </c>
      <c r="D171" t="s">
        <v>1267</v>
      </c>
      <c r="E171" t="s">
        <v>488</v>
      </c>
      <c r="F171" t="s">
        <v>15</v>
      </c>
      <c r="G171">
        <v>0.38541666666666669</v>
      </c>
      <c r="H171" t="s">
        <v>256</v>
      </c>
      <c r="I171" t="s">
        <v>1393</v>
      </c>
      <c r="J171" t="s">
        <v>1439</v>
      </c>
      <c r="K171">
        <v>20</v>
      </c>
      <c r="L171" t="s">
        <v>1472</v>
      </c>
      <c r="M171" t="s">
        <v>1594</v>
      </c>
    </row>
    <row r="172" spans="1:13">
      <c r="A172" s="6">
        <v>46029</v>
      </c>
      <c r="B172" t="s">
        <v>1123</v>
      </c>
      <c r="C172">
        <v>2</v>
      </c>
      <c r="D172" t="s">
        <v>391</v>
      </c>
      <c r="E172" t="s">
        <v>1266</v>
      </c>
      <c r="F172" t="s">
        <v>15</v>
      </c>
      <c r="G172">
        <v>0.38194444444444442</v>
      </c>
      <c r="H172" t="s">
        <v>207</v>
      </c>
      <c r="I172" t="s">
        <v>2118</v>
      </c>
      <c r="J172" t="s">
        <v>2103</v>
      </c>
      <c r="K172">
        <v>20</v>
      </c>
      <c r="L172" t="s">
        <v>1472</v>
      </c>
      <c r="M172" t="s">
        <v>1594</v>
      </c>
    </row>
    <row r="173" spans="1:13">
      <c r="A173" s="6">
        <v>46029</v>
      </c>
      <c r="B173" t="s">
        <v>1123</v>
      </c>
      <c r="C173">
        <v>2</v>
      </c>
      <c r="D173" t="s">
        <v>389</v>
      </c>
      <c r="E173" t="s">
        <v>488</v>
      </c>
      <c r="F173" t="s">
        <v>16</v>
      </c>
      <c r="G173">
        <v>0.38541666666666669</v>
      </c>
      <c r="H173" t="s">
        <v>256</v>
      </c>
      <c r="I173" t="s">
        <v>1393</v>
      </c>
      <c r="J173" t="s">
        <v>1439</v>
      </c>
      <c r="K173">
        <v>20</v>
      </c>
      <c r="L173" t="s">
        <v>1472</v>
      </c>
      <c r="M173" t="s">
        <v>1594</v>
      </c>
    </row>
    <row r="174" spans="1:13">
      <c r="A174" s="6">
        <v>46030</v>
      </c>
      <c r="B174" t="s">
        <v>1124</v>
      </c>
      <c r="C174">
        <v>2</v>
      </c>
      <c r="D174" t="s">
        <v>391</v>
      </c>
      <c r="E174" t="s">
        <v>1266</v>
      </c>
      <c r="F174" t="s">
        <v>15</v>
      </c>
      <c r="G174">
        <v>0.38194444444444442</v>
      </c>
      <c r="H174" t="s">
        <v>207</v>
      </c>
      <c r="I174" t="s">
        <v>2118</v>
      </c>
      <c r="J174" t="s">
        <v>2103</v>
      </c>
      <c r="K174">
        <v>20</v>
      </c>
      <c r="L174" t="s">
        <v>1472</v>
      </c>
      <c r="M174" t="s">
        <v>1594</v>
      </c>
    </row>
    <row r="175" spans="1:13">
      <c r="A175" s="6">
        <v>46030</v>
      </c>
      <c r="B175" t="s">
        <v>1124</v>
      </c>
      <c r="C175">
        <v>2</v>
      </c>
      <c r="D175" t="s">
        <v>386</v>
      </c>
      <c r="E175" t="s">
        <v>488</v>
      </c>
      <c r="F175" t="s">
        <v>15</v>
      </c>
      <c r="G175">
        <v>0.38541666666666669</v>
      </c>
      <c r="H175" t="s">
        <v>256</v>
      </c>
      <c r="I175" t="s">
        <v>1393</v>
      </c>
      <c r="J175" t="s">
        <v>1439</v>
      </c>
      <c r="K175">
        <v>20</v>
      </c>
      <c r="L175" t="s">
        <v>1472</v>
      </c>
      <c r="M175" t="s">
        <v>1594</v>
      </c>
    </row>
    <row r="176" spans="1:13">
      <c r="A176" s="6">
        <v>46030</v>
      </c>
      <c r="B176" t="s">
        <v>1124</v>
      </c>
      <c r="C176">
        <v>2</v>
      </c>
      <c r="D176" t="s">
        <v>1267</v>
      </c>
      <c r="E176" t="s">
        <v>488</v>
      </c>
      <c r="F176" t="s">
        <v>15</v>
      </c>
      <c r="G176">
        <v>0.44791666666666669</v>
      </c>
      <c r="H176" t="s">
        <v>274</v>
      </c>
      <c r="I176" t="s">
        <v>1407</v>
      </c>
      <c r="J176" t="s">
        <v>2103</v>
      </c>
      <c r="K176">
        <v>20</v>
      </c>
      <c r="L176" t="s">
        <v>1472</v>
      </c>
      <c r="M176" t="s">
        <v>1594</v>
      </c>
    </row>
    <row r="177" spans="1:13">
      <c r="A177" s="6">
        <v>46031</v>
      </c>
      <c r="B177" t="s">
        <v>1125</v>
      </c>
      <c r="C177">
        <v>2</v>
      </c>
      <c r="D177" t="s">
        <v>391</v>
      </c>
      <c r="E177" t="s">
        <v>1266</v>
      </c>
      <c r="F177" t="s">
        <v>15</v>
      </c>
      <c r="G177">
        <v>0.38194444444444442</v>
      </c>
      <c r="H177" t="s">
        <v>207</v>
      </c>
      <c r="I177" t="s">
        <v>2118</v>
      </c>
      <c r="J177" t="s">
        <v>2103</v>
      </c>
      <c r="K177">
        <v>20</v>
      </c>
      <c r="L177" t="s">
        <v>1472</v>
      </c>
      <c r="M177" t="s">
        <v>1594</v>
      </c>
    </row>
    <row r="178" spans="1:13">
      <c r="A178" s="6">
        <v>46031</v>
      </c>
      <c r="B178" t="s">
        <v>1125</v>
      </c>
      <c r="C178">
        <v>2</v>
      </c>
      <c r="D178" t="s">
        <v>386</v>
      </c>
      <c r="E178" t="s">
        <v>488</v>
      </c>
      <c r="F178" t="s">
        <v>15</v>
      </c>
      <c r="G178">
        <v>0.38541666666666669</v>
      </c>
      <c r="H178" t="s">
        <v>246</v>
      </c>
      <c r="I178" t="s">
        <v>1211</v>
      </c>
      <c r="J178" t="s">
        <v>2103</v>
      </c>
      <c r="K178">
        <v>20</v>
      </c>
      <c r="L178" t="s">
        <v>1472</v>
      </c>
      <c r="M178" t="s">
        <v>1594</v>
      </c>
    </row>
    <row r="179" spans="1:13">
      <c r="A179" s="6">
        <v>46031</v>
      </c>
      <c r="B179" t="s">
        <v>1125</v>
      </c>
      <c r="C179">
        <v>2</v>
      </c>
      <c r="D179" t="s">
        <v>1267</v>
      </c>
      <c r="E179" t="s">
        <v>488</v>
      </c>
      <c r="F179" t="s">
        <v>15</v>
      </c>
      <c r="G179">
        <v>0.38541666666666669</v>
      </c>
      <c r="H179" t="s">
        <v>256</v>
      </c>
      <c r="I179" t="s">
        <v>1393</v>
      </c>
      <c r="J179" t="s">
        <v>1439</v>
      </c>
      <c r="K179">
        <v>20</v>
      </c>
      <c r="L179" t="s">
        <v>1472</v>
      </c>
      <c r="M179" t="s">
        <v>1594</v>
      </c>
    </row>
    <row r="180" spans="1:13">
      <c r="A180" s="6">
        <v>46032</v>
      </c>
      <c r="B180" t="s">
        <v>1153</v>
      </c>
      <c r="C180">
        <v>2</v>
      </c>
      <c r="D180" t="s">
        <v>391</v>
      </c>
      <c r="E180" t="s">
        <v>1266</v>
      </c>
      <c r="F180" t="s">
        <v>15</v>
      </c>
      <c r="G180">
        <v>0.38194444444444442</v>
      </c>
      <c r="H180" t="s">
        <v>207</v>
      </c>
      <c r="I180" t="s">
        <v>2118</v>
      </c>
      <c r="J180" t="s">
        <v>2103</v>
      </c>
      <c r="K180">
        <v>20</v>
      </c>
      <c r="L180" t="s">
        <v>1472</v>
      </c>
      <c r="M180" t="s">
        <v>1594</v>
      </c>
    </row>
    <row r="181" spans="1:13">
      <c r="A181" s="6">
        <v>46032</v>
      </c>
      <c r="B181" t="s">
        <v>1153</v>
      </c>
      <c r="C181">
        <v>2</v>
      </c>
      <c r="D181" t="s">
        <v>389</v>
      </c>
      <c r="E181" t="s">
        <v>488</v>
      </c>
      <c r="F181" t="s">
        <v>16</v>
      </c>
      <c r="G181">
        <v>0.38541666666666669</v>
      </c>
      <c r="H181" t="s">
        <v>256</v>
      </c>
      <c r="I181" t="s">
        <v>1393</v>
      </c>
      <c r="J181" t="s">
        <v>1439</v>
      </c>
      <c r="K181">
        <v>20</v>
      </c>
      <c r="L181" t="s">
        <v>1472</v>
      </c>
      <c r="M181" t="s">
        <v>1594</v>
      </c>
    </row>
    <row r="182" spans="1:13">
      <c r="A182" s="6">
        <v>46032</v>
      </c>
      <c r="B182" t="s">
        <v>1153</v>
      </c>
      <c r="C182">
        <v>2</v>
      </c>
      <c r="D182" t="s">
        <v>387</v>
      </c>
      <c r="E182" t="s">
        <v>443</v>
      </c>
      <c r="F182" t="s">
        <v>15</v>
      </c>
      <c r="G182">
        <v>0.44791666666666669</v>
      </c>
      <c r="H182" t="s">
        <v>266</v>
      </c>
      <c r="I182" t="s">
        <v>1413</v>
      </c>
      <c r="J182" t="s">
        <v>1439</v>
      </c>
      <c r="K182">
        <v>20</v>
      </c>
      <c r="L182" t="s">
        <v>1472</v>
      </c>
      <c r="M182" t="s">
        <v>1594</v>
      </c>
    </row>
    <row r="183" spans="1:13">
      <c r="A183" s="6">
        <v>46027</v>
      </c>
      <c r="B183" t="s">
        <v>1148</v>
      </c>
      <c r="C183">
        <v>2</v>
      </c>
      <c r="D183" t="s">
        <v>387</v>
      </c>
      <c r="E183" t="s">
        <v>443</v>
      </c>
      <c r="F183" t="s">
        <v>15</v>
      </c>
      <c r="G183">
        <v>0.42708333333333331</v>
      </c>
      <c r="H183" t="s">
        <v>189</v>
      </c>
      <c r="I183" t="s">
        <v>1299</v>
      </c>
      <c r="J183" t="s">
        <v>2103</v>
      </c>
      <c r="K183">
        <v>30</v>
      </c>
      <c r="L183" t="s">
        <v>1472</v>
      </c>
      <c r="M183" t="s">
        <v>1594</v>
      </c>
    </row>
    <row r="184" spans="1:13">
      <c r="A184" s="6">
        <v>46027</v>
      </c>
      <c r="B184" t="s">
        <v>1148</v>
      </c>
      <c r="C184">
        <v>2</v>
      </c>
      <c r="D184" t="s">
        <v>386</v>
      </c>
      <c r="E184" t="s">
        <v>488</v>
      </c>
      <c r="F184" t="s">
        <v>15</v>
      </c>
      <c r="G184">
        <v>0.38541666666666669</v>
      </c>
      <c r="H184" t="s">
        <v>238</v>
      </c>
      <c r="I184" t="s">
        <v>2119</v>
      </c>
      <c r="J184" t="s">
        <v>1439</v>
      </c>
      <c r="K184">
        <v>30</v>
      </c>
      <c r="L184" t="s">
        <v>1472</v>
      </c>
      <c r="M184" t="s">
        <v>1594</v>
      </c>
    </row>
    <row r="185" spans="1:13">
      <c r="A185" s="6">
        <v>46027</v>
      </c>
      <c r="B185" t="s">
        <v>1148</v>
      </c>
      <c r="C185">
        <v>2</v>
      </c>
      <c r="D185" t="s">
        <v>1267</v>
      </c>
      <c r="E185" t="s">
        <v>488</v>
      </c>
      <c r="F185" t="s">
        <v>15</v>
      </c>
      <c r="G185">
        <v>0.625</v>
      </c>
      <c r="H185" t="s">
        <v>261</v>
      </c>
      <c r="I185" t="s">
        <v>1401</v>
      </c>
      <c r="J185" t="s">
        <v>2103</v>
      </c>
      <c r="K185">
        <v>30</v>
      </c>
      <c r="L185" t="s">
        <v>1472</v>
      </c>
      <c r="M185" t="s">
        <v>1594</v>
      </c>
    </row>
    <row r="186" spans="1:13">
      <c r="A186" s="6">
        <v>46027</v>
      </c>
      <c r="B186" t="s">
        <v>1148</v>
      </c>
      <c r="C186">
        <v>2</v>
      </c>
      <c r="D186" t="s">
        <v>386</v>
      </c>
      <c r="E186" t="s">
        <v>488</v>
      </c>
      <c r="F186" t="s">
        <v>15</v>
      </c>
      <c r="G186">
        <v>0.625</v>
      </c>
      <c r="H186" t="s">
        <v>276</v>
      </c>
      <c r="I186" t="s">
        <v>1412</v>
      </c>
      <c r="J186" t="s">
        <v>1439</v>
      </c>
      <c r="K186">
        <v>30</v>
      </c>
      <c r="L186" t="s">
        <v>1472</v>
      </c>
      <c r="M186" t="s">
        <v>1594</v>
      </c>
    </row>
    <row r="187" spans="1:13">
      <c r="A187" s="6">
        <v>46027</v>
      </c>
      <c r="B187" t="s">
        <v>1148</v>
      </c>
      <c r="C187">
        <v>2</v>
      </c>
      <c r="D187" t="s">
        <v>387</v>
      </c>
      <c r="E187" t="s">
        <v>443</v>
      </c>
      <c r="F187" t="s">
        <v>15</v>
      </c>
      <c r="G187">
        <v>0.4375</v>
      </c>
      <c r="H187" t="s">
        <v>289</v>
      </c>
      <c r="I187" t="s">
        <v>108</v>
      </c>
      <c r="J187" t="s">
        <v>1590</v>
      </c>
      <c r="K187">
        <v>30</v>
      </c>
      <c r="L187" t="s">
        <v>1472</v>
      </c>
      <c r="M187" t="s">
        <v>1594</v>
      </c>
    </row>
    <row r="188" spans="1:13">
      <c r="A188" s="6">
        <v>46028</v>
      </c>
      <c r="B188" t="s">
        <v>1122</v>
      </c>
      <c r="C188">
        <v>2</v>
      </c>
      <c r="D188" t="s">
        <v>1267</v>
      </c>
      <c r="E188" t="s">
        <v>488</v>
      </c>
      <c r="F188" t="s">
        <v>15</v>
      </c>
      <c r="G188">
        <v>0.38541666666666669</v>
      </c>
      <c r="H188" t="s">
        <v>238</v>
      </c>
      <c r="I188" t="s">
        <v>2119</v>
      </c>
      <c r="J188" t="s">
        <v>1439</v>
      </c>
      <c r="K188">
        <v>30</v>
      </c>
      <c r="L188" t="s">
        <v>1472</v>
      </c>
      <c r="M188" t="s">
        <v>1594</v>
      </c>
    </row>
    <row r="189" spans="1:13">
      <c r="A189" s="6">
        <v>46028</v>
      </c>
      <c r="B189" t="s">
        <v>1122</v>
      </c>
      <c r="C189">
        <v>2</v>
      </c>
      <c r="D189" t="s">
        <v>386</v>
      </c>
      <c r="E189" t="s">
        <v>488</v>
      </c>
      <c r="F189" t="s">
        <v>15</v>
      </c>
      <c r="G189">
        <v>0.625</v>
      </c>
      <c r="H189" t="s">
        <v>261</v>
      </c>
      <c r="I189" t="s">
        <v>1401</v>
      </c>
      <c r="J189" t="s">
        <v>2103</v>
      </c>
      <c r="K189">
        <v>30</v>
      </c>
      <c r="L189" t="s">
        <v>1472</v>
      </c>
      <c r="M189" t="s">
        <v>1594</v>
      </c>
    </row>
    <row r="190" spans="1:13">
      <c r="A190" s="6">
        <v>46028</v>
      </c>
      <c r="B190" t="s">
        <v>1122</v>
      </c>
      <c r="C190">
        <v>2</v>
      </c>
      <c r="D190" t="s">
        <v>1267</v>
      </c>
      <c r="E190" t="s">
        <v>488</v>
      </c>
      <c r="F190" t="s">
        <v>15</v>
      </c>
      <c r="G190">
        <v>0.625</v>
      </c>
      <c r="H190" t="s">
        <v>276</v>
      </c>
      <c r="I190" t="s">
        <v>1412</v>
      </c>
      <c r="J190" t="s">
        <v>1439</v>
      </c>
      <c r="K190">
        <v>30</v>
      </c>
      <c r="L190" t="s">
        <v>1472</v>
      </c>
      <c r="M190" t="s">
        <v>1594</v>
      </c>
    </row>
    <row r="191" spans="1:13">
      <c r="A191" s="6">
        <v>46028</v>
      </c>
      <c r="B191" t="s">
        <v>1122</v>
      </c>
      <c r="C191">
        <v>2</v>
      </c>
      <c r="D191" t="s">
        <v>387</v>
      </c>
      <c r="E191" t="s">
        <v>443</v>
      </c>
      <c r="F191" t="s">
        <v>15</v>
      </c>
      <c r="G191">
        <v>0.4375</v>
      </c>
      <c r="H191" t="s">
        <v>289</v>
      </c>
      <c r="I191" t="s">
        <v>108</v>
      </c>
      <c r="J191" t="s">
        <v>1590</v>
      </c>
      <c r="K191">
        <v>30</v>
      </c>
      <c r="L191" t="s">
        <v>1472</v>
      </c>
      <c r="M191" t="s">
        <v>1594</v>
      </c>
    </row>
    <row r="192" spans="1:13">
      <c r="A192" s="6">
        <v>46029</v>
      </c>
      <c r="B192" t="s">
        <v>1123</v>
      </c>
      <c r="C192">
        <v>2</v>
      </c>
      <c r="D192" t="s">
        <v>389</v>
      </c>
      <c r="E192" t="s">
        <v>488</v>
      </c>
      <c r="F192" t="s">
        <v>16</v>
      </c>
      <c r="G192">
        <v>0.38541666666666669</v>
      </c>
      <c r="H192" t="s">
        <v>238</v>
      </c>
      <c r="I192" t="s">
        <v>2119</v>
      </c>
      <c r="J192" t="s">
        <v>1439</v>
      </c>
      <c r="K192">
        <v>30</v>
      </c>
      <c r="L192" t="s">
        <v>1472</v>
      </c>
      <c r="M192" t="s">
        <v>1594</v>
      </c>
    </row>
    <row r="193" spans="1:13">
      <c r="A193" s="6">
        <v>46029</v>
      </c>
      <c r="B193" t="s">
        <v>1123</v>
      </c>
      <c r="C193">
        <v>2</v>
      </c>
      <c r="D193" t="s">
        <v>389</v>
      </c>
      <c r="E193" t="s">
        <v>488</v>
      </c>
      <c r="F193" t="s">
        <v>16</v>
      </c>
      <c r="G193">
        <v>0.625</v>
      </c>
      <c r="H193" t="s">
        <v>261</v>
      </c>
      <c r="I193" t="s">
        <v>1401</v>
      </c>
      <c r="J193" t="s">
        <v>2103</v>
      </c>
      <c r="K193">
        <v>30</v>
      </c>
      <c r="L193" t="s">
        <v>1472</v>
      </c>
      <c r="M193" t="s">
        <v>1594</v>
      </c>
    </row>
    <row r="194" spans="1:13">
      <c r="A194" s="6">
        <v>46029</v>
      </c>
      <c r="B194" t="s">
        <v>1123</v>
      </c>
      <c r="C194">
        <v>2</v>
      </c>
      <c r="D194" t="s">
        <v>389</v>
      </c>
      <c r="E194" t="s">
        <v>488</v>
      </c>
      <c r="F194" t="s">
        <v>16</v>
      </c>
      <c r="G194">
        <v>0.625</v>
      </c>
      <c r="H194" t="s">
        <v>276</v>
      </c>
      <c r="I194" t="s">
        <v>1412</v>
      </c>
      <c r="J194" t="s">
        <v>1439</v>
      </c>
      <c r="K194">
        <v>30</v>
      </c>
      <c r="L194" t="s">
        <v>1472</v>
      </c>
      <c r="M194" t="s">
        <v>1594</v>
      </c>
    </row>
    <row r="195" spans="1:13">
      <c r="A195" s="6">
        <v>46029</v>
      </c>
      <c r="B195" t="s">
        <v>1123</v>
      </c>
      <c r="C195">
        <v>2</v>
      </c>
      <c r="D195" t="s">
        <v>387</v>
      </c>
      <c r="E195" t="s">
        <v>443</v>
      </c>
      <c r="F195" t="s">
        <v>15</v>
      </c>
      <c r="G195">
        <v>0.4375</v>
      </c>
      <c r="H195" t="s">
        <v>289</v>
      </c>
      <c r="I195" t="s">
        <v>108</v>
      </c>
      <c r="J195" t="s">
        <v>1590</v>
      </c>
      <c r="K195">
        <v>30</v>
      </c>
      <c r="L195" t="s">
        <v>1472</v>
      </c>
      <c r="M195" t="s">
        <v>1594</v>
      </c>
    </row>
    <row r="196" spans="1:13">
      <c r="A196" s="6">
        <v>46030</v>
      </c>
      <c r="B196" t="s">
        <v>1124</v>
      </c>
      <c r="C196">
        <v>2</v>
      </c>
      <c r="D196" t="s">
        <v>386</v>
      </c>
      <c r="E196" t="s">
        <v>488</v>
      </c>
      <c r="F196" t="s">
        <v>15</v>
      </c>
      <c r="G196">
        <v>0.38541666666666669</v>
      </c>
      <c r="H196" t="s">
        <v>238</v>
      </c>
      <c r="I196" t="s">
        <v>2119</v>
      </c>
      <c r="J196" t="s">
        <v>1439</v>
      </c>
      <c r="K196">
        <v>30</v>
      </c>
      <c r="L196" t="s">
        <v>1472</v>
      </c>
      <c r="M196" t="s">
        <v>1594</v>
      </c>
    </row>
    <row r="197" spans="1:13">
      <c r="A197" s="6">
        <v>46030</v>
      </c>
      <c r="B197" t="s">
        <v>1124</v>
      </c>
      <c r="C197">
        <v>2</v>
      </c>
      <c r="D197" t="s">
        <v>1267</v>
      </c>
      <c r="E197" t="s">
        <v>488</v>
      </c>
      <c r="F197" t="s">
        <v>15</v>
      </c>
      <c r="G197">
        <v>0.625</v>
      </c>
      <c r="H197" t="s">
        <v>261</v>
      </c>
      <c r="I197" t="s">
        <v>1401</v>
      </c>
      <c r="J197" t="s">
        <v>2103</v>
      </c>
      <c r="K197">
        <v>30</v>
      </c>
      <c r="L197" t="s">
        <v>1472</v>
      </c>
      <c r="M197" t="s">
        <v>1594</v>
      </c>
    </row>
    <row r="198" spans="1:13">
      <c r="A198" s="6">
        <v>46030</v>
      </c>
      <c r="B198" t="s">
        <v>1124</v>
      </c>
      <c r="C198">
        <v>2</v>
      </c>
      <c r="D198" t="s">
        <v>386</v>
      </c>
      <c r="E198" t="s">
        <v>488</v>
      </c>
      <c r="F198" t="s">
        <v>15</v>
      </c>
      <c r="G198">
        <v>0.625</v>
      </c>
      <c r="H198" t="s">
        <v>276</v>
      </c>
      <c r="I198" t="s">
        <v>1412</v>
      </c>
      <c r="J198" t="s">
        <v>1439</v>
      </c>
      <c r="K198">
        <v>30</v>
      </c>
      <c r="L198" t="s">
        <v>1472</v>
      </c>
      <c r="M198" t="s">
        <v>1594</v>
      </c>
    </row>
    <row r="199" spans="1:13">
      <c r="A199" s="6">
        <v>46030</v>
      </c>
      <c r="B199" t="s">
        <v>1124</v>
      </c>
      <c r="C199">
        <v>2</v>
      </c>
      <c r="D199" t="s">
        <v>387</v>
      </c>
      <c r="E199" t="s">
        <v>443</v>
      </c>
      <c r="F199" t="s">
        <v>15</v>
      </c>
      <c r="G199">
        <v>0.4375</v>
      </c>
      <c r="H199" t="s">
        <v>289</v>
      </c>
      <c r="I199" t="s">
        <v>108</v>
      </c>
      <c r="J199" t="s">
        <v>1590</v>
      </c>
      <c r="K199">
        <v>30</v>
      </c>
      <c r="L199" t="s">
        <v>1472</v>
      </c>
      <c r="M199" t="s">
        <v>1594</v>
      </c>
    </row>
    <row r="200" spans="1:13">
      <c r="A200" s="6">
        <v>46030</v>
      </c>
      <c r="B200" t="s">
        <v>1124</v>
      </c>
      <c r="C200">
        <v>2</v>
      </c>
      <c r="D200" t="s">
        <v>391</v>
      </c>
      <c r="E200" t="s">
        <v>1266</v>
      </c>
      <c r="F200" t="s">
        <v>15</v>
      </c>
      <c r="G200">
        <v>0.77083333333333337</v>
      </c>
      <c r="H200" t="s">
        <v>4696</v>
      </c>
      <c r="I200" t="s">
        <v>1372</v>
      </c>
      <c r="J200" t="s">
        <v>2103</v>
      </c>
      <c r="K200">
        <v>30</v>
      </c>
      <c r="L200" t="s">
        <v>1472</v>
      </c>
      <c r="M200" t="s">
        <v>1594</v>
      </c>
    </row>
    <row r="201" spans="1:13">
      <c r="A201" s="6">
        <v>46031</v>
      </c>
      <c r="B201" t="s">
        <v>1125</v>
      </c>
      <c r="C201">
        <v>2</v>
      </c>
      <c r="D201" t="s">
        <v>1267</v>
      </c>
      <c r="E201" t="s">
        <v>488</v>
      </c>
      <c r="F201" t="s">
        <v>15</v>
      </c>
      <c r="G201">
        <v>0.38541666666666669</v>
      </c>
      <c r="H201" t="s">
        <v>238</v>
      </c>
      <c r="I201" t="s">
        <v>2119</v>
      </c>
      <c r="J201" t="s">
        <v>1439</v>
      </c>
      <c r="K201">
        <v>30</v>
      </c>
      <c r="L201" t="s">
        <v>1472</v>
      </c>
      <c r="M201" t="s">
        <v>1594</v>
      </c>
    </row>
    <row r="202" spans="1:13">
      <c r="A202" s="6">
        <v>46031</v>
      </c>
      <c r="B202" t="s">
        <v>1125</v>
      </c>
      <c r="C202">
        <v>2</v>
      </c>
      <c r="D202" t="s">
        <v>386</v>
      </c>
      <c r="E202" t="s">
        <v>488</v>
      </c>
      <c r="F202" t="s">
        <v>15</v>
      </c>
      <c r="G202">
        <v>0.625</v>
      </c>
      <c r="H202" t="s">
        <v>261</v>
      </c>
      <c r="I202" t="s">
        <v>1401</v>
      </c>
      <c r="J202" t="s">
        <v>2103</v>
      </c>
      <c r="K202">
        <v>30</v>
      </c>
      <c r="L202" t="s">
        <v>1472</v>
      </c>
      <c r="M202" t="s">
        <v>1594</v>
      </c>
    </row>
    <row r="203" spans="1:13">
      <c r="A203" s="6">
        <v>46031</v>
      </c>
      <c r="B203" t="s">
        <v>1125</v>
      </c>
      <c r="C203">
        <v>2</v>
      </c>
      <c r="D203" t="s">
        <v>1267</v>
      </c>
      <c r="E203" t="s">
        <v>488</v>
      </c>
      <c r="F203" t="s">
        <v>15</v>
      </c>
      <c r="G203">
        <v>0.625</v>
      </c>
      <c r="H203" t="s">
        <v>276</v>
      </c>
      <c r="I203" t="s">
        <v>1412</v>
      </c>
      <c r="J203" t="s">
        <v>1439</v>
      </c>
      <c r="K203">
        <v>30</v>
      </c>
      <c r="L203" t="s">
        <v>1472</v>
      </c>
      <c r="M203" t="s">
        <v>1594</v>
      </c>
    </row>
    <row r="204" spans="1:13">
      <c r="A204" s="6">
        <v>46031</v>
      </c>
      <c r="B204" t="s">
        <v>1125</v>
      </c>
      <c r="C204">
        <v>2</v>
      </c>
      <c r="D204" t="s">
        <v>387</v>
      </c>
      <c r="E204" t="s">
        <v>443</v>
      </c>
      <c r="F204" t="s">
        <v>15</v>
      </c>
      <c r="G204">
        <v>0.4375</v>
      </c>
      <c r="H204" t="s">
        <v>289</v>
      </c>
      <c r="I204" t="s">
        <v>108</v>
      </c>
      <c r="J204" t="s">
        <v>1590</v>
      </c>
      <c r="K204">
        <v>30</v>
      </c>
      <c r="L204" t="s">
        <v>1472</v>
      </c>
      <c r="M204" t="s">
        <v>1594</v>
      </c>
    </row>
    <row r="205" spans="1:13">
      <c r="A205" s="6">
        <v>46032</v>
      </c>
      <c r="B205" t="s">
        <v>1153</v>
      </c>
      <c r="C205">
        <v>2</v>
      </c>
      <c r="D205" t="s">
        <v>389</v>
      </c>
      <c r="E205" t="s">
        <v>488</v>
      </c>
      <c r="F205" t="s">
        <v>16</v>
      </c>
      <c r="G205">
        <v>0.38541666666666669</v>
      </c>
      <c r="H205" t="s">
        <v>238</v>
      </c>
      <c r="I205" t="s">
        <v>2119</v>
      </c>
      <c r="J205" t="s">
        <v>1439</v>
      </c>
      <c r="K205">
        <v>30</v>
      </c>
      <c r="L205" t="s">
        <v>1472</v>
      </c>
      <c r="M205" t="s">
        <v>1594</v>
      </c>
    </row>
    <row r="206" spans="1:13">
      <c r="A206" s="6">
        <v>46032</v>
      </c>
      <c r="B206" t="s">
        <v>1153</v>
      </c>
      <c r="C206">
        <v>2</v>
      </c>
      <c r="D206" t="s">
        <v>389</v>
      </c>
      <c r="E206" t="s">
        <v>488</v>
      </c>
      <c r="F206" t="s">
        <v>16</v>
      </c>
      <c r="G206">
        <v>0.625</v>
      </c>
      <c r="H206" t="s">
        <v>261</v>
      </c>
      <c r="I206" t="s">
        <v>1401</v>
      </c>
      <c r="J206" t="s">
        <v>2103</v>
      </c>
      <c r="K206">
        <v>30</v>
      </c>
      <c r="L206" t="s">
        <v>1472</v>
      </c>
      <c r="M206" t="s">
        <v>1594</v>
      </c>
    </row>
    <row r="207" spans="1:13">
      <c r="A207" s="6">
        <v>46032</v>
      </c>
      <c r="B207" t="s">
        <v>1153</v>
      </c>
      <c r="C207">
        <v>2</v>
      </c>
      <c r="D207" t="s">
        <v>389</v>
      </c>
      <c r="E207" t="s">
        <v>488</v>
      </c>
      <c r="F207" t="s">
        <v>16</v>
      </c>
      <c r="G207">
        <v>0.625</v>
      </c>
      <c r="H207" t="s">
        <v>276</v>
      </c>
      <c r="I207" t="s">
        <v>1412</v>
      </c>
      <c r="J207" t="s">
        <v>1439</v>
      </c>
      <c r="K207">
        <v>30</v>
      </c>
      <c r="L207" t="s">
        <v>1472</v>
      </c>
      <c r="M207" t="s">
        <v>1594</v>
      </c>
    </row>
    <row r="208" spans="1:13">
      <c r="A208" s="6">
        <v>46032</v>
      </c>
      <c r="B208" t="s">
        <v>1153</v>
      </c>
      <c r="C208">
        <v>2</v>
      </c>
      <c r="D208" t="s">
        <v>387</v>
      </c>
      <c r="E208" t="s">
        <v>443</v>
      </c>
      <c r="F208" t="s">
        <v>15</v>
      </c>
      <c r="G208">
        <v>0.4375</v>
      </c>
      <c r="H208" t="s">
        <v>289</v>
      </c>
      <c r="I208" t="s">
        <v>108</v>
      </c>
      <c r="J208" t="s">
        <v>1590</v>
      </c>
      <c r="K208">
        <v>30</v>
      </c>
      <c r="L208" t="s">
        <v>1472</v>
      </c>
      <c r="M208" t="s">
        <v>1594</v>
      </c>
    </row>
    <row r="209" spans="1:13">
      <c r="A209" s="6">
        <v>46027</v>
      </c>
      <c r="B209" t="s">
        <v>1148</v>
      </c>
      <c r="C209">
        <v>2</v>
      </c>
      <c r="D209" t="s">
        <v>387</v>
      </c>
      <c r="E209" t="s">
        <v>443</v>
      </c>
      <c r="F209" t="s">
        <v>15</v>
      </c>
      <c r="G209">
        <v>0.625</v>
      </c>
      <c r="H209" t="s">
        <v>342</v>
      </c>
      <c r="I209" t="s">
        <v>1260</v>
      </c>
      <c r="J209" t="s">
        <v>2103</v>
      </c>
      <c r="K209">
        <v>50</v>
      </c>
      <c r="L209" t="s">
        <v>1472</v>
      </c>
      <c r="M209" t="s">
        <v>1594</v>
      </c>
    </row>
    <row r="210" spans="1:13">
      <c r="A210" s="6">
        <v>46027</v>
      </c>
      <c r="B210" t="s">
        <v>1148</v>
      </c>
      <c r="C210">
        <v>2</v>
      </c>
      <c r="D210" t="s">
        <v>391</v>
      </c>
      <c r="E210" t="s">
        <v>1266</v>
      </c>
      <c r="F210" t="s">
        <v>15</v>
      </c>
      <c r="G210">
        <v>0.375</v>
      </c>
      <c r="H210" t="s">
        <v>203</v>
      </c>
      <c r="I210" t="s">
        <v>1368</v>
      </c>
      <c r="J210" t="s">
        <v>1439</v>
      </c>
      <c r="K210">
        <v>60</v>
      </c>
      <c r="L210" t="s">
        <v>1472</v>
      </c>
      <c r="M210" t="s">
        <v>1594</v>
      </c>
    </row>
    <row r="211" spans="1:13">
      <c r="A211" s="6">
        <v>46027</v>
      </c>
      <c r="B211" t="s">
        <v>1148</v>
      </c>
      <c r="C211">
        <v>2</v>
      </c>
      <c r="D211" t="s">
        <v>386</v>
      </c>
      <c r="E211" t="s">
        <v>488</v>
      </c>
      <c r="F211" t="s">
        <v>15</v>
      </c>
      <c r="G211">
        <v>0.38541666666666669</v>
      </c>
      <c r="H211" t="s">
        <v>255</v>
      </c>
      <c r="I211" t="s">
        <v>1218</v>
      </c>
      <c r="J211" t="s">
        <v>1439</v>
      </c>
      <c r="K211">
        <v>60</v>
      </c>
      <c r="L211" t="s">
        <v>1472</v>
      </c>
      <c r="M211" t="s">
        <v>1594</v>
      </c>
    </row>
    <row r="212" spans="1:13">
      <c r="A212" s="6">
        <v>46027</v>
      </c>
      <c r="B212" t="s">
        <v>1148</v>
      </c>
      <c r="C212">
        <v>2</v>
      </c>
      <c r="D212" t="s">
        <v>391</v>
      </c>
      <c r="E212" t="s">
        <v>1266</v>
      </c>
      <c r="F212" t="s">
        <v>15</v>
      </c>
      <c r="G212">
        <v>0.4375</v>
      </c>
      <c r="H212" t="s">
        <v>300</v>
      </c>
      <c r="I212" t="s">
        <v>1447</v>
      </c>
      <c r="J212" t="s">
        <v>1439</v>
      </c>
      <c r="K212">
        <v>60</v>
      </c>
      <c r="L212" t="s">
        <v>1472</v>
      </c>
      <c r="M212" t="s">
        <v>1594</v>
      </c>
    </row>
    <row r="213" spans="1:13">
      <c r="A213" s="6">
        <v>46030</v>
      </c>
      <c r="B213" t="s">
        <v>1124</v>
      </c>
      <c r="C213">
        <v>2</v>
      </c>
      <c r="D213" t="s">
        <v>1267</v>
      </c>
      <c r="E213" t="s">
        <v>488</v>
      </c>
      <c r="F213" t="s">
        <v>15</v>
      </c>
      <c r="G213">
        <v>0.58333333333333337</v>
      </c>
      <c r="H213" t="s">
        <v>241</v>
      </c>
      <c r="I213" t="s">
        <v>1206</v>
      </c>
      <c r="J213" t="s">
        <v>2103</v>
      </c>
      <c r="K213">
        <v>60</v>
      </c>
      <c r="L213" t="s">
        <v>1472</v>
      </c>
      <c r="M213" t="s">
        <v>1594</v>
      </c>
    </row>
    <row r="214" spans="1:13">
      <c r="A214" s="6">
        <v>46031</v>
      </c>
      <c r="B214" t="s">
        <v>1125</v>
      </c>
      <c r="C214">
        <v>2</v>
      </c>
      <c r="D214" t="s">
        <v>386</v>
      </c>
      <c r="E214" t="s">
        <v>488</v>
      </c>
      <c r="F214" t="s">
        <v>15</v>
      </c>
      <c r="G214">
        <v>0.76388888888888884</v>
      </c>
      <c r="H214" t="s">
        <v>264</v>
      </c>
      <c r="I214" t="s">
        <v>1391</v>
      </c>
      <c r="J214" t="s">
        <v>1590</v>
      </c>
      <c r="K214">
        <v>60</v>
      </c>
      <c r="L214" t="s">
        <v>1472</v>
      </c>
      <c r="M214" t="s">
        <v>1594</v>
      </c>
    </row>
    <row r="215" spans="1:13">
      <c r="A215" s="6">
        <v>46031</v>
      </c>
      <c r="B215" t="s">
        <v>1125</v>
      </c>
      <c r="C215">
        <v>2</v>
      </c>
      <c r="D215" t="s">
        <v>387</v>
      </c>
      <c r="E215" t="s">
        <v>443</v>
      </c>
      <c r="F215" t="s">
        <v>15</v>
      </c>
      <c r="G215">
        <v>0.76388888888888884</v>
      </c>
      <c r="H215" t="s">
        <v>287</v>
      </c>
      <c r="I215" t="s">
        <v>1378</v>
      </c>
      <c r="J215" t="s">
        <v>2103</v>
      </c>
      <c r="K215">
        <v>60</v>
      </c>
      <c r="L215" t="s">
        <v>1472</v>
      </c>
      <c r="M215" t="s">
        <v>1594</v>
      </c>
    </row>
    <row r="216" spans="1:13">
      <c r="A216" s="6">
        <v>46027</v>
      </c>
      <c r="B216" t="s">
        <v>1148</v>
      </c>
      <c r="C216">
        <v>2</v>
      </c>
      <c r="D216" t="s">
        <v>387</v>
      </c>
      <c r="E216" t="s">
        <v>443</v>
      </c>
      <c r="F216" t="s">
        <v>15</v>
      </c>
      <c r="G216">
        <v>0.42708333333333331</v>
      </c>
      <c r="H216" t="s">
        <v>177</v>
      </c>
      <c r="I216" t="s">
        <v>1359</v>
      </c>
      <c r="J216" t="s">
        <v>1590</v>
      </c>
      <c r="K216">
        <v>120</v>
      </c>
      <c r="L216" t="s">
        <v>1472</v>
      </c>
      <c r="M216" t="s">
        <v>1594</v>
      </c>
    </row>
    <row r="217" spans="1:13">
      <c r="A217" s="6">
        <v>46027</v>
      </c>
      <c r="B217" t="s">
        <v>1148</v>
      </c>
      <c r="C217">
        <v>2</v>
      </c>
      <c r="D217" t="s">
        <v>387</v>
      </c>
      <c r="E217" t="s">
        <v>443</v>
      </c>
      <c r="F217" t="s">
        <v>15</v>
      </c>
      <c r="G217">
        <v>0.41666666666666669</v>
      </c>
      <c r="H217" t="s">
        <v>293</v>
      </c>
      <c r="I217" t="s">
        <v>1430</v>
      </c>
      <c r="J217" t="s">
        <v>2103</v>
      </c>
      <c r="K217">
        <v>120</v>
      </c>
      <c r="L217" t="s">
        <v>1472</v>
      </c>
      <c r="M217" t="s">
        <v>1594</v>
      </c>
    </row>
    <row r="218" spans="1:13">
      <c r="A218" s="6">
        <v>46032</v>
      </c>
      <c r="B218" t="s">
        <v>1153</v>
      </c>
      <c r="C218">
        <v>2</v>
      </c>
      <c r="D218" t="s">
        <v>387</v>
      </c>
      <c r="E218" t="s">
        <v>443</v>
      </c>
      <c r="F218" t="s">
        <v>15</v>
      </c>
      <c r="G218">
        <v>0.39583333333333331</v>
      </c>
      <c r="H218" t="s">
        <v>4695</v>
      </c>
      <c r="I218" t="s">
        <v>1453</v>
      </c>
      <c r="J218" t="s">
        <v>1439</v>
      </c>
      <c r="K218">
        <v>120</v>
      </c>
      <c r="L218" t="s">
        <v>1472</v>
      </c>
      <c r="M218" t="s">
        <v>1594</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DD6B-AB92-4CD1-A5C5-4F03D6DB7F7E}">
  <sheetPr codeName="Hoja31"/>
  <dimension ref="A1:AY460"/>
  <sheetViews>
    <sheetView workbookViewId="0">
      <selection sqref="A1:S7"/>
    </sheetView>
  </sheetViews>
  <sheetFormatPr baseColWidth="10" defaultRowHeight="30.75" customHeight="1"/>
  <cols>
    <col min="1" max="1" width="25.4375" bestFit="1" customWidth="1"/>
    <col min="2" max="2" width="17.875" bestFit="1" customWidth="1"/>
    <col min="3" max="3" width="9.4375" customWidth="1"/>
    <col min="4" max="4" width="20.3125" customWidth="1"/>
    <col min="5" max="5" width="7.3125" bestFit="1" customWidth="1"/>
    <col min="6" max="6" width="10.4375" bestFit="1" customWidth="1"/>
    <col min="7" max="7" width="14.3125" bestFit="1" customWidth="1"/>
    <col min="8" max="8" width="14.3125" customWidth="1"/>
    <col min="9" max="9" width="11" bestFit="1" customWidth="1"/>
    <col min="10" max="10" width="7.3125" bestFit="1" customWidth="1"/>
    <col min="11" max="11" width="20.5625" bestFit="1" customWidth="1"/>
    <col min="12" max="12" width="26" customWidth="1"/>
    <col min="13" max="13" width="13.125" bestFit="1" customWidth="1"/>
    <col min="15" max="15" width="12.125" bestFit="1" customWidth="1"/>
    <col min="16" max="16" width="57.5625" customWidth="1"/>
    <col min="17" max="17" width="14.125" bestFit="1" customWidth="1"/>
    <col min="18" max="18" width="37.3125" bestFit="1" customWidth="1"/>
    <col min="19" max="19" width="38.3125" customWidth="1"/>
    <col min="20" max="20" width="22.3125" bestFit="1" customWidth="1"/>
    <col min="21" max="21" width="22.125" bestFit="1" customWidth="1"/>
    <col min="22" max="22" width="14.125" bestFit="1" customWidth="1"/>
    <col min="23" max="23" width="10.6875" customWidth="1"/>
    <col min="24" max="24" width="38.875" bestFit="1" customWidth="1"/>
    <col min="25" max="25" width="10.6875" customWidth="1"/>
    <col min="26" max="26" width="9.875" customWidth="1"/>
    <col min="27" max="27" width="20" bestFit="1" customWidth="1"/>
    <col min="28" max="28" width="16" bestFit="1" customWidth="1"/>
    <col min="29" max="29" width="16" customWidth="1"/>
    <col min="30" max="30" width="11.875" customWidth="1"/>
    <col min="31" max="31" width="20" customWidth="1"/>
    <col min="32" max="32" width="12" customWidth="1"/>
    <col min="33" max="33" width="10.4375" customWidth="1"/>
    <col min="34" max="34" width="15.6875" customWidth="1"/>
    <col min="35" max="35" width="12.125" customWidth="1"/>
    <col min="36" max="36" width="25.125" bestFit="1" customWidth="1"/>
    <col min="37" max="37" width="22.3125" bestFit="1" customWidth="1"/>
    <col min="38" max="38" width="28" bestFit="1" customWidth="1"/>
    <col min="39" max="39" width="17.4375" bestFit="1" customWidth="1"/>
    <col min="40" max="40" width="25" bestFit="1" customWidth="1"/>
    <col min="41" max="41" width="29" bestFit="1" customWidth="1"/>
    <col min="42" max="42" width="13" customWidth="1"/>
    <col min="43" max="43" width="62.875" customWidth="1"/>
    <col min="44" max="44" width="25.125" bestFit="1" customWidth="1"/>
    <col min="45" max="45" width="32.3125" bestFit="1" customWidth="1"/>
    <col min="46" max="46" width="15.125" bestFit="1" customWidth="1"/>
    <col min="47" max="47" width="31.4375" bestFit="1" customWidth="1"/>
    <col min="48" max="48" width="16.875" customWidth="1"/>
    <col min="49" max="49" width="21.3125" customWidth="1"/>
    <col min="50" max="50" width="18" customWidth="1"/>
    <col min="51" max="51" width="11.6875" customWidth="1"/>
  </cols>
  <sheetData>
    <row r="1" spans="1:51" s="3" customFormat="1" ht="30.75" customHeight="1">
      <c r="A1" s="3" t="s">
        <v>2245</v>
      </c>
      <c r="B1" s="3" t="s">
        <v>2246</v>
      </c>
      <c r="C1" s="3" t="s">
        <v>2247</v>
      </c>
      <c r="D1" s="3" t="s">
        <v>2248</v>
      </c>
      <c r="E1" s="3" t="s">
        <v>2249</v>
      </c>
      <c r="F1" s="3" t="s">
        <v>19</v>
      </c>
      <c r="G1" s="3" t="s">
        <v>2250</v>
      </c>
      <c r="H1" s="3" t="s">
        <v>2128</v>
      </c>
      <c r="I1" s="3" t="s">
        <v>2251</v>
      </c>
      <c r="J1" s="3" t="s">
        <v>2252</v>
      </c>
      <c r="K1" s="3" t="s">
        <v>2253</v>
      </c>
      <c r="L1" s="3" t="s">
        <v>2254</v>
      </c>
      <c r="M1" s="3" t="s">
        <v>2102</v>
      </c>
      <c r="N1" s="3" t="s">
        <v>5</v>
      </c>
      <c r="O1" s="3" t="s">
        <v>2052</v>
      </c>
      <c r="P1" s="3" t="s">
        <v>11</v>
      </c>
      <c r="Q1" s="3" t="s">
        <v>2169</v>
      </c>
      <c r="R1" s="3" t="s">
        <v>2255</v>
      </c>
      <c r="S1" s="3" t="s">
        <v>2256</v>
      </c>
      <c r="T1" s="3" t="s">
        <v>2257</v>
      </c>
      <c r="U1" s="3" t="s">
        <v>2258</v>
      </c>
      <c r="V1" s="3" t="s">
        <v>2259</v>
      </c>
      <c r="W1" s="3" t="s">
        <v>2260</v>
      </c>
      <c r="X1" s="3" t="s">
        <v>2261</v>
      </c>
      <c r="Y1" s="3" t="s">
        <v>2171</v>
      </c>
      <c r="Z1" s="3" t="s">
        <v>2262</v>
      </c>
      <c r="AA1" s="3" t="s">
        <v>2263</v>
      </c>
      <c r="AB1" s="3" t="s">
        <v>2264</v>
      </c>
      <c r="AC1" s="3" t="s">
        <v>2265</v>
      </c>
      <c r="AD1" s="3" t="s">
        <v>2266</v>
      </c>
      <c r="AE1" s="3" t="s">
        <v>2267</v>
      </c>
      <c r="AF1" s="3" t="s">
        <v>2268</v>
      </c>
      <c r="AG1" s="3" t="s">
        <v>2269</v>
      </c>
      <c r="AH1" s="3" t="s">
        <v>2270</v>
      </c>
      <c r="AI1" s="3" t="s">
        <v>2271</v>
      </c>
      <c r="AJ1" s="3" t="s">
        <v>2272</v>
      </c>
      <c r="AK1" s="3" t="s">
        <v>2273</v>
      </c>
      <c r="AL1" s="3" t="s">
        <v>2274</v>
      </c>
      <c r="AM1" s="3" t="s">
        <v>2275</v>
      </c>
      <c r="AN1" s="3" t="s">
        <v>2276</v>
      </c>
      <c r="AO1" s="3" t="s">
        <v>2277</v>
      </c>
      <c r="AP1" s="3" t="s">
        <v>2278</v>
      </c>
      <c r="AQ1" s="3" t="s">
        <v>2279</v>
      </c>
      <c r="AR1" s="3" t="s">
        <v>2280</v>
      </c>
      <c r="AS1" s="3" t="s">
        <v>2281</v>
      </c>
      <c r="AT1" s="3" t="s">
        <v>2282</v>
      </c>
      <c r="AU1" s="3" t="s">
        <v>2283</v>
      </c>
      <c r="AV1" s="3" t="s">
        <v>2284</v>
      </c>
      <c r="AW1" s="3" t="s">
        <v>2285</v>
      </c>
      <c r="AX1" s="3" t="s">
        <v>2286</v>
      </c>
      <c r="AY1" s="3" t="s">
        <v>2287</v>
      </c>
    </row>
    <row r="2" spans="1:51" ht="15" customHeight="1">
      <c r="A2" s="3" t="s">
        <v>4959</v>
      </c>
      <c r="B2" s="3" t="s">
        <v>4960</v>
      </c>
      <c r="C2" s="3" t="s">
        <v>235</v>
      </c>
      <c r="D2" s="3" t="s">
        <v>4961</v>
      </c>
      <c r="E2" s="3">
        <v>2026</v>
      </c>
      <c r="F2" s="3">
        <v>2</v>
      </c>
      <c r="G2" s="86">
        <v>46027</v>
      </c>
      <c r="H2" s="84">
        <v>0.38541666666666669</v>
      </c>
      <c r="I2" s="3"/>
      <c r="J2" s="3"/>
      <c r="K2" s="3" t="s">
        <v>1583</v>
      </c>
      <c r="L2" s="3" t="s">
        <v>1437</v>
      </c>
      <c r="M2" s="3" t="s">
        <v>2103</v>
      </c>
      <c r="N2" s="3"/>
      <c r="O2" s="3" t="s">
        <v>1472</v>
      </c>
      <c r="P2" s="3" t="s">
        <v>1201</v>
      </c>
      <c r="Q2" s="3"/>
      <c r="R2" s="3" t="s">
        <v>389</v>
      </c>
      <c r="S2" s="3" t="s">
        <v>389</v>
      </c>
      <c r="T2" s="3" t="s">
        <v>488</v>
      </c>
      <c r="U2" s="3" t="s">
        <v>1266</v>
      </c>
      <c r="V2" s="3" t="s">
        <v>2177</v>
      </c>
      <c r="W2" s="3" t="s">
        <v>1473</v>
      </c>
      <c r="X2" s="3" t="s">
        <v>2451</v>
      </c>
      <c r="Y2" s="3" t="s">
        <v>1473</v>
      </c>
      <c r="Z2" s="3" t="s">
        <v>1473</v>
      </c>
      <c r="AA2" s="87">
        <v>46234.701898148145</v>
      </c>
      <c r="AB2" s="3" t="s">
        <v>1654</v>
      </c>
      <c r="AC2" s="3"/>
      <c r="AD2" s="3"/>
      <c r="AE2" s="3"/>
      <c r="AF2" s="3"/>
      <c r="AG2" s="3"/>
      <c r="AH2" s="3"/>
      <c r="AI2" s="3" t="s">
        <v>1487</v>
      </c>
      <c r="AJ2" s="3"/>
      <c r="AK2" s="3"/>
      <c r="AL2" s="3"/>
      <c r="AM2" s="3"/>
      <c r="AN2" s="3"/>
      <c r="AO2" s="3"/>
      <c r="AP2" s="3" t="s">
        <v>1487</v>
      </c>
      <c r="AQ2" s="3"/>
      <c r="AR2" s="3"/>
      <c r="AS2" s="3"/>
      <c r="AT2" s="3"/>
      <c r="AU2" s="3"/>
      <c r="AV2" s="3" t="s">
        <v>1487</v>
      </c>
      <c r="AW2" s="3" t="s">
        <v>1473</v>
      </c>
      <c r="AX2" s="3"/>
      <c r="AY2" s="3" t="s">
        <v>1487</v>
      </c>
    </row>
    <row r="3" spans="1:51" ht="15" customHeight="1">
      <c r="A3" s="3" t="s">
        <v>4962</v>
      </c>
      <c r="B3" s="3" t="s">
        <v>4960</v>
      </c>
      <c r="C3" s="3" t="s">
        <v>235</v>
      </c>
      <c r="D3" s="3" t="s">
        <v>4963</v>
      </c>
      <c r="E3" s="3">
        <v>2026</v>
      </c>
      <c r="F3" s="3">
        <v>2</v>
      </c>
      <c r="G3" s="86">
        <v>46028</v>
      </c>
      <c r="H3" s="84">
        <v>0.38541666666666669</v>
      </c>
      <c r="I3" s="3"/>
      <c r="J3" s="3"/>
      <c r="K3" s="3" t="s">
        <v>1583</v>
      </c>
      <c r="L3" s="3" t="s">
        <v>1437</v>
      </c>
      <c r="M3" s="3" t="s">
        <v>2103</v>
      </c>
      <c r="N3" s="3"/>
      <c r="O3" s="3" t="s">
        <v>1472</v>
      </c>
      <c r="P3" s="3" t="s">
        <v>1201</v>
      </c>
      <c r="Q3" s="3"/>
      <c r="R3" s="3" t="s">
        <v>389</v>
      </c>
      <c r="S3" s="3" t="s">
        <v>389</v>
      </c>
      <c r="T3" s="3" t="s">
        <v>488</v>
      </c>
      <c r="U3" s="3" t="s">
        <v>1266</v>
      </c>
      <c r="V3" s="3" t="s">
        <v>2177</v>
      </c>
      <c r="W3" s="3" t="s">
        <v>1473</v>
      </c>
      <c r="X3" s="3" t="s">
        <v>2451</v>
      </c>
      <c r="Y3" s="3" t="s">
        <v>1473</v>
      </c>
      <c r="Z3" s="3" t="s">
        <v>1473</v>
      </c>
      <c r="AA3" s="87">
        <v>46234.701898148145</v>
      </c>
      <c r="AB3" s="3" t="s">
        <v>1654</v>
      </c>
      <c r="AC3" s="3"/>
      <c r="AD3" s="3"/>
      <c r="AE3" s="3"/>
      <c r="AF3" s="3"/>
      <c r="AG3" s="3"/>
      <c r="AH3" s="3"/>
      <c r="AI3" s="3" t="s">
        <v>1487</v>
      </c>
      <c r="AJ3" s="3"/>
      <c r="AK3" s="3"/>
      <c r="AL3" s="3"/>
      <c r="AM3" s="3"/>
      <c r="AN3" s="3"/>
      <c r="AO3" s="3"/>
      <c r="AP3" s="3" t="s">
        <v>1487</v>
      </c>
      <c r="AQ3" s="3"/>
      <c r="AR3" s="3"/>
      <c r="AS3" s="3"/>
      <c r="AT3" s="3"/>
      <c r="AU3" s="3"/>
      <c r="AV3" s="3" t="s">
        <v>1487</v>
      </c>
      <c r="AW3" s="3" t="s">
        <v>1473</v>
      </c>
      <c r="AX3" s="3"/>
      <c r="AY3" s="3" t="s">
        <v>1487</v>
      </c>
    </row>
    <row r="4" spans="1:51" ht="15" customHeight="1">
      <c r="A4" s="3" t="s">
        <v>4964</v>
      </c>
      <c r="B4" s="3" t="s">
        <v>4960</v>
      </c>
      <c r="C4" s="3" t="s">
        <v>235</v>
      </c>
      <c r="D4" s="3" t="s">
        <v>4965</v>
      </c>
      <c r="E4" s="3">
        <v>2026</v>
      </c>
      <c r="F4" s="3">
        <v>2</v>
      </c>
      <c r="G4" s="86">
        <v>46029</v>
      </c>
      <c r="H4" s="84">
        <v>0.38541666666666669</v>
      </c>
      <c r="I4" s="3"/>
      <c r="J4" s="3"/>
      <c r="K4" s="3" t="s">
        <v>1583</v>
      </c>
      <c r="L4" s="3" t="s">
        <v>1437</v>
      </c>
      <c r="M4" s="3" t="s">
        <v>2103</v>
      </c>
      <c r="N4" s="3"/>
      <c r="O4" s="3" t="s">
        <v>1472</v>
      </c>
      <c r="P4" s="3" t="s">
        <v>1201</v>
      </c>
      <c r="Q4" s="3"/>
      <c r="R4" s="3" t="s">
        <v>389</v>
      </c>
      <c r="S4" s="3" t="s">
        <v>389</v>
      </c>
      <c r="T4" s="3" t="s">
        <v>488</v>
      </c>
      <c r="U4" s="3" t="s">
        <v>1266</v>
      </c>
      <c r="V4" s="3" t="s">
        <v>2177</v>
      </c>
      <c r="W4" s="3" t="s">
        <v>1473</v>
      </c>
      <c r="X4" s="3" t="s">
        <v>2451</v>
      </c>
      <c r="Y4" s="3" t="s">
        <v>1473</v>
      </c>
      <c r="Z4" s="3" t="s">
        <v>1473</v>
      </c>
      <c r="AA4" s="87">
        <v>46234.701898148145</v>
      </c>
      <c r="AB4" s="3" t="s">
        <v>1654</v>
      </c>
      <c r="AC4" s="3"/>
      <c r="AD4" s="3"/>
      <c r="AE4" s="3"/>
      <c r="AF4" s="3"/>
      <c r="AG4" s="3"/>
      <c r="AH4" s="3"/>
      <c r="AI4" s="3" t="s">
        <v>1487</v>
      </c>
      <c r="AJ4" s="3"/>
      <c r="AK4" s="3"/>
      <c r="AL4" s="3"/>
      <c r="AM4" s="3"/>
      <c r="AN4" s="3"/>
      <c r="AO4" s="3"/>
      <c r="AP4" s="3" t="s">
        <v>1487</v>
      </c>
      <c r="AQ4" s="3"/>
      <c r="AR4" s="3"/>
      <c r="AS4" s="3"/>
      <c r="AT4" s="3"/>
      <c r="AU4" s="3"/>
      <c r="AV4" s="3" t="s">
        <v>1487</v>
      </c>
      <c r="AW4" s="3" t="s">
        <v>1473</v>
      </c>
      <c r="AX4" s="3"/>
      <c r="AY4" s="3" t="s">
        <v>1487</v>
      </c>
    </row>
    <row r="5" spans="1:51" ht="15" customHeight="1">
      <c r="A5" s="3" t="s">
        <v>4966</v>
      </c>
      <c r="B5" s="3" t="s">
        <v>4960</v>
      </c>
      <c r="C5" s="3" t="s">
        <v>235</v>
      </c>
      <c r="D5" s="3" t="s">
        <v>4967</v>
      </c>
      <c r="E5" s="3">
        <v>2026</v>
      </c>
      <c r="F5" s="3">
        <v>2</v>
      </c>
      <c r="G5" s="86">
        <v>46030</v>
      </c>
      <c r="H5" s="84">
        <v>0.38541666666666669</v>
      </c>
      <c r="I5" s="3"/>
      <c r="J5" s="3"/>
      <c r="K5" s="3" t="s">
        <v>1583</v>
      </c>
      <c r="L5" s="3" t="s">
        <v>1437</v>
      </c>
      <c r="M5" s="3" t="s">
        <v>2103</v>
      </c>
      <c r="N5" s="3"/>
      <c r="O5" s="3" t="s">
        <v>1472</v>
      </c>
      <c r="P5" s="3" t="s">
        <v>1201</v>
      </c>
      <c r="Q5" s="3"/>
      <c r="R5" s="3" t="s">
        <v>389</v>
      </c>
      <c r="S5" s="3" t="s">
        <v>389</v>
      </c>
      <c r="T5" s="3" t="s">
        <v>488</v>
      </c>
      <c r="U5" s="3" t="s">
        <v>1266</v>
      </c>
      <c r="V5" s="3" t="s">
        <v>2177</v>
      </c>
      <c r="W5" s="3" t="s">
        <v>1473</v>
      </c>
      <c r="X5" s="3" t="s">
        <v>2451</v>
      </c>
      <c r="Y5" s="3" t="s">
        <v>1473</v>
      </c>
      <c r="Z5" s="3" t="s">
        <v>1473</v>
      </c>
      <c r="AA5" s="87">
        <v>46234.701898148145</v>
      </c>
      <c r="AB5" s="3" t="s">
        <v>1654</v>
      </c>
      <c r="AC5" s="3"/>
      <c r="AD5" s="3"/>
      <c r="AE5" s="3"/>
      <c r="AF5" s="3"/>
      <c r="AG5" s="3"/>
      <c r="AH5" s="3"/>
      <c r="AI5" s="3" t="s">
        <v>1487</v>
      </c>
      <c r="AJ5" s="3"/>
      <c r="AK5" s="3"/>
      <c r="AL5" s="3"/>
      <c r="AM5" s="3"/>
      <c r="AN5" s="3"/>
      <c r="AO5" s="3"/>
      <c r="AP5" s="3" t="s">
        <v>1487</v>
      </c>
      <c r="AQ5" s="3"/>
      <c r="AR5" s="3"/>
      <c r="AS5" s="3"/>
      <c r="AT5" s="3"/>
      <c r="AU5" s="3"/>
      <c r="AV5" s="3" t="s">
        <v>1487</v>
      </c>
      <c r="AW5" s="3" t="s">
        <v>1473</v>
      </c>
      <c r="AX5" s="3"/>
      <c r="AY5" s="3" t="s">
        <v>1487</v>
      </c>
    </row>
    <row r="6" spans="1:51" ht="15" customHeight="1">
      <c r="A6" s="3" t="s">
        <v>4968</v>
      </c>
      <c r="B6" s="3" t="s">
        <v>4960</v>
      </c>
      <c r="C6" s="3" t="s">
        <v>235</v>
      </c>
      <c r="D6" s="3" t="s">
        <v>4969</v>
      </c>
      <c r="E6" s="3">
        <v>2026</v>
      </c>
      <c r="F6" s="3">
        <v>2</v>
      </c>
      <c r="G6" s="86">
        <v>46031</v>
      </c>
      <c r="H6" s="84">
        <v>0.38541666666666669</v>
      </c>
      <c r="I6" s="3"/>
      <c r="J6" s="3"/>
      <c r="K6" s="3" t="s">
        <v>1583</v>
      </c>
      <c r="L6" s="3" t="s">
        <v>1437</v>
      </c>
      <c r="M6" s="3" t="s">
        <v>2103</v>
      </c>
      <c r="N6" s="3"/>
      <c r="O6" s="3" t="s">
        <v>1472</v>
      </c>
      <c r="P6" s="3" t="s">
        <v>1201</v>
      </c>
      <c r="Q6" s="3"/>
      <c r="R6" s="3" t="s">
        <v>389</v>
      </c>
      <c r="S6" s="3" t="s">
        <v>389</v>
      </c>
      <c r="T6" s="3" t="s">
        <v>488</v>
      </c>
      <c r="U6" s="3" t="s">
        <v>1266</v>
      </c>
      <c r="V6" s="3" t="s">
        <v>2177</v>
      </c>
      <c r="W6" s="3" t="s">
        <v>1473</v>
      </c>
      <c r="X6" s="3" t="s">
        <v>2451</v>
      </c>
      <c r="Y6" s="3" t="s">
        <v>1473</v>
      </c>
      <c r="Z6" s="3" t="s">
        <v>1473</v>
      </c>
      <c r="AA6" s="87">
        <v>46234.701898148145</v>
      </c>
      <c r="AB6" s="3" t="s">
        <v>1654</v>
      </c>
      <c r="AC6" s="3"/>
      <c r="AD6" s="3"/>
      <c r="AE6" s="3"/>
      <c r="AF6" s="3"/>
      <c r="AG6" s="3"/>
      <c r="AH6" s="3"/>
      <c r="AI6" s="3" t="s">
        <v>1487</v>
      </c>
      <c r="AJ6" s="3"/>
      <c r="AK6" s="3"/>
      <c r="AL6" s="3"/>
      <c r="AM6" s="3"/>
      <c r="AN6" s="3"/>
      <c r="AO6" s="3"/>
      <c r="AP6" s="3" t="s">
        <v>1487</v>
      </c>
      <c r="AQ6" s="3"/>
      <c r="AR6" s="3"/>
      <c r="AS6" s="3"/>
      <c r="AT6" s="3"/>
      <c r="AU6" s="3"/>
      <c r="AV6" s="3" t="s">
        <v>1487</v>
      </c>
      <c r="AW6" s="3" t="s">
        <v>1473</v>
      </c>
      <c r="AX6" s="3"/>
      <c r="AY6" s="3" t="s">
        <v>1487</v>
      </c>
    </row>
    <row r="7" spans="1:51" ht="15" customHeight="1">
      <c r="A7" s="3" t="s">
        <v>4970</v>
      </c>
      <c r="B7" s="3" t="s">
        <v>4960</v>
      </c>
      <c r="C7" s="3" t="s">
        <v>235</v>
      </c>
      <c r="D7" s="3" t="s">
        <v>4971</v>
      </c>
      <c r="E7" s="3">
        <v>2026</v>
      </c>
      <c r="F7" s="3">
        <v>2</v>
      </c>
      <c r="G7" s="86">
        <v>46032</v>
      </c>
      <c r="H7" s="84">
        <v>0.38541666666666669</v>
      </c>
      <c r="I7" s="3"/>
      <c r="J7" s="3"/>
      <c r="K7" s="3" t="s">
        <v>1583</v>
      </c>
      <c r="L7" s="3" t="s">
        <v>1437</v>
      </c>
      <c r="M7" s="3" t="s">
        <v>2103</v>
      </c>
      <c r="N7" s="3"/>
      <c r="O7" s="3" t="s">
        <v>1472</v>
      </c>
      <c r="P7" s="3" t="s">
        <v>1201</v>
      </c>
      <c r="Q7" s="3"/>
      <c r="R7" s="3" t="s">
        <v>389</v>
      </c>
      <c r="S7" s="3" t="s">
        <v>389</v>
      </c>
      <c r="T7" s="3" t="s">
        <v>488</v>
      </c>
      <c r="U7" s="3" t="s">
        <v>1266</v>
      </c>
      <c r="V7" s="3" t="s">
        <v>2177</v>
      </c>
      <c r="W7" s="3" t="s">
        <v>1473</v>
      </c>
      <c r="X7" s="3" t="s">
        <v>2451</v>
      </c>
      <c r="Y7" s="3" t="s">
        <v>1473</v>
      </c>
      <c r="Z7" s="3" t="s">
        <v>1473</v>
      </c>
      <c r="AA7" s="87">
        <v>46234.701898148145</v>
      </c>
      <c r="AB7" s="3" t="s">
        <v>1654</v>
      </c>
      <c r="AC7" s="3"/>
      <c r="AD7" s="3"/>
      <c r="AE7" s="3"/>
      <c r="AF7" s="3"/>
      <c r="AG7" s="3"/>
      <c r="AH7" s="3"/>
      <c r="AI7" s="3" t="s">
        <v>1487</v>
      </c>
      <c r="AJ7" s="3"/>
      <c r="AK7" s="3"/>
      <c r="AL7" s="3"/>
      <c r="AM7" s="3"/>
      <c r="AN7" s="3"/>
      <c r="AO7" s="3"/>
      <c r="AP7" s="3" t="s">
        <v>1487</v>
      </c>
      <c r="AQ7" s="3"/>
      <c r="AR7" s="3"/>
      <c r="AS7" s="3"/>
      <c r="AT7" s="3"/>
      <c r="AU7" s="3"/>
      <c r="AV7" s="3" t="s">
        <v>1487</v>
      </c>
      <c r="AW7" s="3" t="s">
        <v>1473</v>
      </c>
      <c r="AX7" s="3"/>
      <c r="AY7" s="3" t="s">
        <v>1487</v>
      </c>
    </row>
    <row r="8" spans="1:51" ht="15" customHeight="1">
      <c r="A8" s="3" t="s">
        <v>4972</v>
      </c>
      <c r="B8" s="3" t="s">
        <v>4960</v>
      </c>
      <c r="C8" s="3" t="s">
        <v>226</v>
      </c>
      <c r="D8" s="3" t="s">
        <v>4973</v>
      </c>
      <c r="E8" s="3">
        <v>2026</v>
      </c>
      <c r="F8" s="3">
        <v>2</v>
      </c>
      <c r="G8" s="86">
        <v>46027</v>
      </c>
      <c r="H8" s="84">
        <v>0.38194444444444442</v>
      </c>
      <c r="I8" s="3"/>
      <c r="J8" s="3"/>
      <c r="K8" s="3" t="s">
        <v>1583</v>
      </c>
      <c r="L8" s="3" t="s">
        <v>1437</v>
      </c>
      <c r="M8" s="3" t="s">
        <v>1590</v>
      </c>
      <c r="N8" s="3"/>
      <c r="O8" s="3" t="s">
        <v>1472</v>
      </c>
      <c r="P8" s="3" t="s">
        <v>1194</v>
      </c>
      <c r="Q8" s="3"/>
      <c r="R8" s="3" t="s">
        <v>391</v>
      </c>
      <c r="S8" s="3" t="s">
        <v>391</v>
      </c>
      <c r="T8" s="3" t="s">
        <v>1266</v>
      </c>
      <c r="U8" s="3" t="s">
        <v>1266</v>
      </c>
      <c r="V8" s="3" t="s">
        <v>2177</v>
      </c>
      <c r="W8" s="3" t="s">
        <v>1473</v>
      </c>
      <c r="X8" s="3" t="s">
        <v>2451</v>
      </c>
      <c r="Y8" s="3" t="s">
        <v>1473</v>
      </c>
      <c r="Z8" s="3" t="s">
        <v>1473</v>
      </c>
      <c r="AA8" s="87">
        <v>46234.701898148145</v>
      </c>
      <c r="AB8" s="3" t="s">
        <v>1654</v>
      </c>
      <c r="AC8" s="3"/>
      <c r="AD8" s="3"/>
      <c r="AE8" s="3"/>
      <c r="AF8" s="3"/>
      <c r="AG8" s="3"/>
      <c r="AH8" s="3"/>
      <c r="AI8" s="3" t="s">
        <v>1487</v>
      </c>
      <c r="AJ8" s="3"/>
      <c r="AK8" s="3"/>
      <c r="AL8" s="3"/>
      <c r="AM8" s="3"/>
      <c r="AN8" s="3"/>
      <c r="AO8" s="3"/>
      <c r="AP8" s="3" t="s">
        <v>1487</v>
      </c>
      <c r="AQ8" s="3"/>
      <c r="AR8" s="3"/>
      <c r="AS8" s="3"/>
      <c r="AT8" s="3"/>
      <c r="AU8" s="3"/>
      <c r="AV8" s="3" t="s">
        <v>1487</v>
      </c>
      <c r="AW8" s="3" t="s">
        <v>1473</v>
      </c>
      <c r="AX8" s="3"/>
      <c r="AY8" s="3" t="s">
        <v>1487</v>
      </c>
    </row>
    <row r="9" spans="1:51" ht="15" customHeight="1">
      <c r="A9" s="3" t="s">
        <v>4974</v>
      </c>
      <c r="B9" s="3" t="s">
        <v>4960</v>
      </c>
      <c r="C9" s="3" t="s">
        <v>226</v>
      </c>
      <c r="D9" s="3" t="s">
        <v>4975</v>
      </c>
      <c r="E9" s="3">
        <v>2026</v>
      </c>
      <c r="F9" s="3">
        <v>2</v>
      </c>
      <c r="G9" s="86">
        <v>46028</v>
      </c>
      <c r="H9" s="84">
        <v>0.38194444444444442</v>
      </c>
      <c r="I9" s="3"/>
      <c r="J9" s="3"/>
      <c r="K9" s="3" t="s">
        <v>1583</v>
      </c>
      <c r="L9" s="3" t="s">
        <v>1437</v>
      </c>
      <c r="M9" s="3" t="s">
        <v>1590</v>
      </c>
      <c r="N9" s="3"/>
      <c r="O9" s="3" t="s">
        <v>1472</v>
      </c>
      <c r="P9" s="3" t="s">
        <v>1194</v>
      </c>
      <c r="Q9" s="3"/>
      <c r="R9" s="3" t="s">
        <v>391</v>
      </c>
      <c r="S9" s="3" t="s">
        <v>391</v>
      </c>
      <c r="T9" s="3" t="s">
        <v>1266</v>
      </c>
      <c r="U9" s="3" t="s">
        <v>1266</v>
      </c>
      <c r="V9" s="3" t="s">
        <v>2177</v>
      </c>
      <c r="W9" s="3" t="s">
        <v>1473</v>
      </c>
      <c r="X9" s="3" t="s">
        <v>2451</v>
      </c>
      <c r="Y9" s="3" t="s">
        <v>1473</v>
      </c>
      <c r="Z9" s="3" t="s">
        <v>1473</v>
      </c>
      <c r="AA9" s="87">
        <v>46234.701898148145</v>
      </c>
      <c r="AB9" s="3" t="s">
        <v>1654</v>
      </c>
      <c r="AC9" s="3"/>
      <c r="AD9" s="3"/>
      <c r="AE9" s="3"/>
      <c r="AF9" s="3"/>
      <c r="AG9" s="3"/>
      <c r="AH9" s="3"/>
      <c r="AI9" s="3" t="s">
        <v>1487</v>
      </c>
      <c r="AJ9" s="3"/>
      <c r="AK9" s="3"/>
      <c r="AL9" s="3"/>
      <c r="AM9" s="3"/>
      <c r="AN9" s="3"/>
      <c r="AO9" s="3"/>
      <c r="AP9" s="3" t="s">
        <v>1487</v>
      </c>
      <c r="AQ9" s="3"/>
      <c r="AR9" s="3"/>
      <c r="AS9" s="3"/>
      <c r="AT9" s="3"/>
      <c r="AU9" s="3"/>
      <c r="AV9" s="3" t="s">
        <v>1487</v>
      </c>
      <c r="AW9" s="3" t="s">
        <v>1473</v>
      </c>
      <c r="AX9" s="3"/>
      <c r="AY9" s="3" t="s">
        <v>1487</v>
      </c>
    </row>
    <row r="10" spans="1:51" ht="15" customHeight="1">
      <c r="A10" s="3" t="s">
        <v>4976</v>
      </c>
      <c r="B10" s="3" t="s">
        <v>4960</v>
      </c>
      <c r="C10" s="3" t="s">
        <v>226</v>
      </c>
      <c r="D10" s="3" t="s">
        <v>4977</v>
      </c>
      <c r="E10" s="3">
        <v>2026</v>
      </c>
      <c r="F10" s="3">
        <v>2</v>
      </c>
      <c r="G10" s="86">
        <v>46029</v>
      </c>
      <c r="H10" s="84">
        <v>0.38194444444444442</v>
      </c>
      <c r="I10" s="3"/>
      <c r="J10" s="3"/>
      <c r="K10" s="3" t="s">
        <v>1583</v>
      </c>
      <c r="L10" s="3" t="s">
        <v>1437</v>
      </c>
      <c r="M10" s="3" t="s">
        <v>1590</v>
      </c>
      <c r="N10" s="3"/>
      <c r="O10" s="3" t="s">
        <v>1472</v>
      </c>
      <c r="P10" s="3" t="s">
        <v>1194</v>
      </c>
      <c r="Q10" s="3"/>
      <c r="R10" s="3" t="s">
        <v>391</v>
      </c>
      <c r="S10" s="3" t="s">
        <v>391</v>
      </c>
      <c r="T10" s="3" t="s">
        <v>1266</v>
      </c>
      <c r="U10" s="3" t="s">
        <v>1266</v>
      </c>
      <c r="V10" s="3" t="s">
        <v>2177</v>
      </c>
      <c r="W10" s="3" t="s">
        <v>1473</v>
      </c>
      <c r="X10" s="3" t="s">
        <v>2451</v>
      </c>
      <c r="Y10" s="3" t="s">
        <v>1473</v>
      </c>
      <c r="Z10" s="3" t="s">
        <v>1473</v>
      </c>
      <c r="AA10" s="87">
        <v>46234.701898148145</v>
      </c>
      <c r="AB10" s="3" t="s">
        <v>1654</v>
      </c>
      <c r="AC10" s="3"/>
      <c r="AD10" s="3"/>
      <c r="AE10" s="3"/>
      <c r="AF10" s="3"/>
      <c r="AG10" s="3"/>
      <c r="AH10" s="3"/>
      <c r="AI10" s="3" t="s">
        <v>1487</v>
      </c>
      <c r="AJ10" s="3"/>
      <c r="AK10" s="3"/>
      <c r="AL10" s="3"/>
      <c r="AM10" s="3"/>
      <c r="AN10" s="3"/>
      <c r="AO10" s="3"/>
      <c r="AP10" s="3" t="s">
        <v>1487</v>
      </c>
      <c r="AQ10" s="3"/>
      <c r="AR10" s="3"/>
      <c r="AS10" s="3"/>
      <c r="AT10" s="3"/>
      <c r="AU10" s="3"/>
      <c r="AV10" s="3" t="s">
        <v>1487</v>
      </c>
      <c r="AW10" s="3" t="s">
        <v>1473</v>
      </c>
      <c r="AX10" s="3"/>
      <c r="AY10" s="3" t="s">
        <v>1487</v>
      </c>
    </row>
    <row r="11" spans="1:51" ht="15" customHeight="1">
      <c r="A11" s="3" t="s">
        <v>4978</v>
      </c>
      <c r="B11" s="3" t="s">
        <v>4960</v>
      </c>
      <c r="C11" s="3" t="s">
        <v>226</v>
      </c>
      <c r="D11" s="3" t="s">
        <v>4979</v>
      </c>
      <c r="E11" s="3">
        <v>2026</v>
      </c>
      <c r="F11" s="3">
        <v>2</v>
      </c>
      <c r="G11" s="86">
        <v>46030</v>
      </c>
      <c r="H11" s="84">
        <v>0.38194444444444442</v>
      </c>
      <c r="I11" s="3"/>
      <c r="J11" s="3"/>
      <c r="K11" s="3" t="s">
        <v>1583</v>
      </c>
      <c r="L11" s="3" t="s">
        <v>1437</v>
      </c>
      <c r="M11" s="3" t="s">
        <v>1590</v>
      </c>
      <c r="N11" s="3"/>
      <c r="O11" s="3" t="s">
        <v>1472</v>
      </c>
      <c r="P11" s="3" t="s">
        <v>1194</v>
      </c>
      <c r="Q11" s="3"/>
      <c r="R11" s="3" t="s">
        <v>391</v>
      </c>
      <c r="S11" s="3" t="s">
        <v>391</v>
      </c>
      <c r="T11" s="3" t="s">
        <v>1266</v>
      </c>
      <c r="U11" s="3" t="s">
        <v>1266</v>
      </c>
      <c r="V11" s="3" t="s">
        <v>2177</v>
      </c>
      <c r="W11" s="3" t="s">
        <v>1473</v>
      </c>
      <c r="X11" s="3" t="s">
        <v>2451</v>
      </c>
      <c r="Y11" s="3" t="s">
        <v>1473</v>
      </c>
      <c r="Z11" s="3" t="s">
        <v>1473</v>
      </c>
      <c r="AA11" s="87">
        <v>46234.701898148145</v>
      </c>
      <c r="AB11" s="3" t="s">
        <v>1654</v>
      </c>
      <c r="AC11" s="3"/>
      <c r="AD11" s="3"/>
      <c r="AE11" s="3"/>
      <c r="AF11" s="3"/>
      <c r="AG11" s="3"/>
      <c r="AH11" s="3"/>
      <c r="AI11" s="3" t="s">
        <v>1487</v>
      </c>
      <c r="AJ11" s="3"/>
      <c r="AK11" s="3"/>
      <c r="AL11" s="3"/>
      <c r="AM11" s="3"/>
      <c r="AN11" s="3"/>
      <c r="AO11" s="3"/>
      <c r="AP11" s="3" t="s">
        <v>1487</v>
      </c>
      <c r="AQ11" s="3"/>
      <c r="AR11" s="3"/>
      <c r="AS11" s="3"/>
      <c r="AT11" s="3"/>
      <c r="AU11" s="3"/>
      <c r="AV11" s="3" t="s">
        <v>1487</v>
      </c>
      <c r="AW11" s="3" t="s">
        <v>1473</v>
      </c>
      <c r="AX11" s="3"/>
      <c r="AY11" s="3" t="s">
        <v>1487</v>
      </c>
    </row>
    <row r="12" spans="1:51" ht="15" customHeight="1">
      <c r="A12" s="3" t="s">
        <v>4980</v>
      </c>
      <c r="B12" s="3" t="s">
        <v>4960</v>
      </c>
      <c r="C12" s="3" t="s">
        <v>226</v>
      </c>
      <c r="D12" s="3" t="s">
        <v>4981</v>
      </c>
      <c r="E12" s="3">
        <v>2026</v>
      </c>
      <c r="F12" s="3">
        <v>2</v>
      </c>
      <c r="G12" s="86">
        <v>46031</v>
      </c>
      <c r="H12" s="84">
        <v>0.38194444444444442</v>
      </c>
      <c r="I12" s="3"/>
      <c r="J12" s="3"/>
      <c r="K12" s="3" t="s">
        <v>1583</v>
      </c>
      <c r="L12" s="3" t="s">
        <v>1437</v>
      </c>
      <c r="M12" s="3" t="s">
        <v>1590</v>
      </c>
      <c r="N12" s="3"/>
      <c r="O12" s="3" t="s">
        <v>1472</v>
      </c>
      <c r="P12" s="3" t="s">
        <v>1194</v>
      </c>
      <c r="Q12" s="3"/>
      <c r="R12" s="3" t="s">
        <v>391</v>
      </c>
      <c r="S12" s="3" t="s">
        <v>391</v>
      </c>
      <c r="T12" s="3" t="s">
        <v>1266</v>
      </c>
      <c r="U12" s="3" t="s">
        <v>1266</v>
      </c>
      <c r="V12" s="3" t="s">
        <v>2177</v>
      </c>
      <c r="W12" s="3" t="s">
        <v>1473</v>
      </c>
      <c r="X12" s="3" t="s">
        <v>2451</v>
      </c>
      <c r="Y12" s="3" t="s">
        <v>1473</v>
      </c>
      <c r="Z12" s="3" t="s">
        <v>1473</v>
      </c>
      <c r="AA12" s="87">
        <v>46234.701898148145</v>
      </c>
      <c r="AB12" s="3" t="s">
        <v>1654</v>
      </c>
      <c r="AC12" s="3"/>
      <c r="AD12" s="3"/>
      <c r="AE12" s="3"/>
      <c r="AF12" s="3"/>
      <c r="AG12" s="3"/>
      <c r="AH12" s="3"/>
      <c r="AI12" s="3" t="s">
        <v>1487</v>
      </c>
      <c r="AJ12" s="3"/>
      <c r="AK12" s="3"/>
      <c r="AL12" s="3"/>
      <c r="AM12" s="3"/>
      <c r="AN12" s="3"/>
      <c r="AO12" s="3"/>
      <c r="AP12" s="3" t="s">
        <v>1487</v>
      </c>
      <c r="AQ12" s="3"/>
      <c r="AR12" s="3"/>
      <c r="AS12" s="3"/>
      <c r="AT12" s="3"/>
      <c r="AU12" s="3"/>
      <c r="AV12" s="3" t="s">
        <v>1487</v>
      </c>
      <c r="AW12" s="3" t="s">
        <v>1473</v>
      </c>
      <c r="AX12" s="3"/>
      <c r="AY12" s="3" t="s">
        <v>1487</v>
      </c>
    </row>
    <row r="13" spans="1:51" ht="15" customHeight="1">
      <c r="A13" s="3" t="s">
        <v>4982</v>
      </c>
      <c r="B13" s="3" t="s">
        <v>4960</v>
      </c>
      <c r="C13" s="3" t="s">
        <v>226</v>
      </c>
      <c r="D13" s="3" t="s">
        <v>4983</v>
      </c>
      <c r="E13" s="3">
        <v>2026</v>
      </c>
      <c r="F13" s="3">
        <v>2</v>
      </c>
      <c r="G13" s="86">
        <v>46032</v>
      </c>
      <c r="H13" s="84">
        <v>0.38194444444444442</v>
      </c>
      <c r="I13" s="3"/>
      <c r="J13" s="3"/>
      <c r="K13" s="3" t="s">
        <v>1583</v>
      </c>
      <c r="L13" s="3" t="s">
        <v>1437</v>
      </c>
      <c r="M13" s="3" t="s">
        <v>1590</v>
      </c>
      <c r="N13" s="3"/>
      <c r="O13" s="3" t="s">
        <v>1472</v>
      </c>
      <c r="P13" s="3" t="s">
        <v>1194</v>
      </c>
      <c r="Q13" s="3"/>
      <c r="R13" s="3" t="s">
        <v>391</v>
      </c>
      <c r="S13" s="3" t="s">
        <v>391</v>
      </c>
      <c r="T13" s="3" t="s">
        <v>1266</v>
      </c>
      <c r="U13" s="3" t="s">
        <v>1266</v>
      </c>
      <c r="V13" s="3" t="s">
        <v>2177</v>
      </c>
      <c r="W13" s="3" t="s">
        <v>1473</v>
      </c>
      <c r="X13" s="3" t="s">
        <v>2451</v>
      </c>
      <c r="Y13" s="3" t="s">
        <v>1473</v>
      </c>
      <c r="Z13" s="3" t="s">
        <v>1473</v>
      </c>
      <c r="AA13" s="87">
        <v>46234.701898148145</v>
      </c>
      <c r="AB13" s="3" t="s">
        <v>1654</v>
      </c>
      <c r="AC13" s="3"/>
      <c r="AD13" s="3"/>
      <c r="AE13" s="3"/>
      <c r="AF13" s="3"/>
      <c r="AG13" s="3"/>
      <c r="AH13" s="3"/>
      <c r="AI13" s="3" t="s">
        <v>1487</v>
      </c>
      <c r="AJ13" s="3"/>
      <c r="AK13" s="3"/>
      <c r="AL13" s="3"/>
      <c r="AM13" s="3"/>
      <c r="AN13" s="3"/>
      <c r="AO13" s="3"/>
      <c r="AP13" s="3" t="s">
        <v>1487</v>
      </c>
      <c r="AQ13" s="3"/>
      <c r="AR13" s="3"/>
      <c r="AS13" s="3"/>
      <c r="AT13" s="3"/>
      <c r="AU13" s="3"/>
      <c r="AV13" s="3" t="s">
        <v>1487</v>
      </c>
      <c r="AW13" s="3" t="s">
        <v>1473</v>
      </c>
      <c r="AX13" s="3"/>
      <c r="AY13" s="3" t="s">
        <v>1487</v>
      </c>
    </row>
    <row r="14" spans="1:51" ht="15" customHeight="1">
      <c r="A14" s="3" t="s">
        <v>4984</v>
      </c>
      <c r="B14" s="3" t="s">
        <v>4960</v>
      </c>
      <c r="C14" s="3" t="s">
        <v>240</v>
      </c>
      <c r="D14" s="3" t="s">
        <v>4985</v>
      </c>
      <c r="E14" s="3">
        <v>2026</v>
      </c>
      <c r="F14" s="3">
        <v>2</v>
      </c>
      <c r="G14" s="86">
        <v>46027</v>
      </c>
      <c r="H14" s="84">
        <v>0.4375</v>
      </c>
      <c r="I14" s="3"/>
      <c r="J14" s="3"/>
      <c r="K14" s="3" t="s">
        <v>1432</v>
      </c>
      <c r="L14" s="3" t="s">
        <v>1432</v>
      </c>
      <c r="M14" s="3" t="s">
        <v>2103</v>
      </c>
      <c r="N14" s="3"/>
      <c r="O14" s="3" t="s">
        <v>1472</v>
      </c>
      <c r="P14" s="3" t="s">
        <v>2108</v>
      </c>
      <c r="Q14" s="3"/>
      <c r="R14" s="3" t="s">
        <v>389</v>
      </c>
      <c r="S14" s="3" t="s">
        <v>389</v>
      </c>
      <c r="T14" s="3" t="s">
        <v>488</v>
      </c>
      <c r="U14" s="3" t="s">
        <v>1266</v>
      </c>
      <c r="V14" s="3" t="s">
        <v>2177</v>
      </c>
      <c r="W14" s="3" t="s">
        <v>1473</v>
      </c>
      <c r="X14" s="3" t="s">
        <v>2647</v>
      </c>
      <c r="Y14" s="3" t="s">
        <v>1473</v>
      </c>
      <c r="Z14" s="3" t="s">
        <v>1473</v>
      </c>
      <c r="AA14" s="87">
        <v>46234.701898148145</v>
      </c>
      <c r="AB14" s="3" t="s">
        <v>1654</v>
      </c>
      <c r="AC14" s="3"/>
      <c r="AD14" s="3"/>
      <c r="AE14" s="3"/>
      <c r="AF14" s="3"/>
      <c r="AG14" s="3"/>
      <c r="AH14" s="3"/>
      <c r="AI14" s="3" t="s">
        <v>1487</v>
      </c>
      <c r="AJ14" s="3"/>
      <c r="AK14" s="3"/>
      <c r="AL14" s="3"/>
      <c r="AM14" s="3"/>
      <c r="AN14" s="3"/>
      <c r="AO14" s="3"/>
      <c r="AP14" s="3" t="s">
        <v>1487</v>
      </c>
      <c r="AQ14" s="3"/>
      <c r="AR14" s="3"/>
      <c r="AS14" s="3"/>
      <c r="AT14" s="3"/>
      <c r="AU14" s="3"/>
      <c r="AV14" s="3" t="s">
        <v>1487</v>
      </c>
      <c r="AW14" s="3" t="s">
        <v>1473</v>
      </c>
      <c r="AX14" s="3"/>
      <c r="AY14" s="3" t="s">
        <v>1487</v>
      </c>
    </row>
    <row r="15" spans="1:51" ht="15" customHeight="1">
      <c r="A15" s="3" t="s">
        <v>4986</v>
      </c>
      <c r="B15" s="3" t="s">
        <v>4960</v>
      </c>
      <c r="C15" s="3" t="s">
        <v>240</v>
      </c>
      <c r="D15" s="3" t="s">
        <v>4987</v>
      </c>
      <c r="E15" s="3">
        <v>2026</v>
      </c>
      <c r="F15" s="3">
        <v>2</v>
      </c>
      <c r="G15" s="86">
        <v>46028</v>
      </c>
      <c r="H15" s="84">
        <v>0.4375</v>
      </c>
      <c r="I15" s="3"/>
      <c r="J15" s="3"/>
      <c r="K15" s="3" t="s">
        <v>1432</v>
      </c>
      <c r="L15" s="3" t="s">
        <v>1432</v>
      </c>
      <c r="M15" s="3" t="s">
        <v>2103</v>
      </c>
      <c r="N15" s="3"/>
      <c r="O15" s="3" t="s">
        <v>1472</v>
      </c>
      <c r="P15" s="3" t="s">
        <v>2108</v>
      </c>
      <c r="Q15" s="3"/>
      <c r="R15" s="3" t="s">
        <v>389</v>
      </c>
      <c r="S15" s="3" t="s">
        <v>389</v>
      </c>
      <c r="T15" s="3" t="s">
        <v>488</v>
      </c>
      <c r="U15" s="3" t="s">
        <v>1266</v>
      </c>
      <c r="V15" s="3" t="s">
        <v>2177</v>
      </c>
      <c r="W15" s="3" t="s">
        <v>1473</v>
      </c>
      <c r="X15" s="3" t="s">
        <v>2647</v>
      </c>
      <c r="Y15" s="3" t="s">
        <v>1473</v>
      </c>
      <c r="Z15" s="3" t="s">
        <v>1473</v>
      </c>
      <c r="AA15" s="87">
        <v>46234.701898148145</v>
      </c>
      <c r="AB15" s="3" t="s">
        <v>1654</v>
      </c>
      <c r="AC15" s="3"/>
      <c r="AD15" s="3"/>
      <c r="AE15" s="3"/>
      <c r="AF15" s="3"/>
      <c r="AG15" s="3"/>
      <c r="AH15" s="3"/>
      <c r="AI15" s="3" t="s">
        <v>1487</v>
      </c>
      <c r="AJ15" s="3"/>
      <c r="AK15" s="3"/>
      <c r="AL15" s="3"/>
      <c r="AM15" s="3"/>
      <c r="AN15" s="3"/>
      <c r="AO15" s="3"/>
      <c r="AP15" s="3" t="s">
        <v>1487</v>
      </c>
      <c r="AQ15" s="3"/>
      <c r="AR15" s="3"/>
      <c r="AS15" s="3"/>
      <c r="AT15" s="3"/>
      <c r="AU15" s="3"/>
      <c r="AV15" s="3" t="s">
        <v>1487</v>
      </c>
      <c r="AW15" s="3" t="s">
        <v>1473</v>
      </c>
      <c r="AX15" s="3"/>
      <c r="AY15" s="3" t="s">
        <v>1487</v>
      </c>
    </row>
    <row r="16" spans="1:51" ht="15" customHeight="1">
      <c r="A16" s="3" t="s">
        <v>4988</v>
      </c>
      <c r="B16" s="3" t="s">
        <v>4960</v>
      </c>
      <c r="C16" s="3" t="s">
        <v>240</v>
      </c>
      <c r="D16" s="3" t="s">
        <v>4989</v>
      </c>
      <c r="E16" s="3">
        <v>2026</v>
      </c>
      <c r="F16" s="3">
        <v>2</v>
      </c>
      <c r="G16" s="86">
        <v>46029</v>
      </c>
      <c r="H16" s="84">
        <v>0.4375</v>
      </c>
      <c r="I16" s="3"/>
      <c r="J16" s="3"/>
      <c r="K16" s="3" t="s">
        <v>1432</v>
      </c>
      <c r="L16" s="3" t="s">
        <v>1432</v>
      </c>
      <c r="M16" s="3" t="s">
        <v>2103</v>
      </c>
      <c r="N16" s="3"/>
      <c r="O16" s="3" t="s">
        <v>1472</v>
      </c>
      <c r="P16" s="3" t="s">
        <v>2108</v>
      </c>
      <c r="Q16" s="3"/>
      <c r="R16" s="3" t="s">
        <v>389</v>
      </c>
      <c r="S16" s="3" t="s">
        <v>389</v>
      </c>
      <c r="T16" s="3" t="s">
        <v>488</v>
      </c>
      <c r="U16" s="3" t="s">
        <v>1266</v>
      </c>
      <c r="V16" s="3" t="s">
        <v>2177</v>
      </c>
      <c r="W16" s="3" t="s">
        <v>1473</v>
      </c>
      <c r="X16" s="3" t="s">
        <v>2647</v>
      </c>
      <c r="Y16" s="3" t="s">
        <v>1473</v>
      </c>
      <c r="Z16" s="3" t="s">
        <v>1473</v>
      </c>
      <c r="AA16" s="87">
        <v>46234.701898148145</v>
      </c>
      <c r="AB16" s="3" t="s">
        <v>1654</v>
      </c>
      <c r="AC16" s="3"/>
      <c r="AD16" s="3"/>
      <c r="AE16" s="3"/>
      <c r="AF16" s="3"/>
      <c r="AG16" s="3"/>
      <c r="AH16" s="3"/>
      <c r="AI16" s="3" t="s">
        <v>1487</v>
      </c>
      <c r="AJ16" s="3"/>
      <c r="AK16" s="3"/>
      <c r="AL16" s="3"/>
      <c r="AM16" s="3"/>
      <c r="AN16" s="3"/>
      <c r="AO16" s="3"/>
      <c r="AP16" s="3" t="s">
        <v>1487</v>
      </c>
      <c r="AQ16" s="3"/>
      <c r="AR16" s="3"/>
      <c r="AS16" s="3"/>
      <c r="AT16" s="3"/>
      <c r="AU16" s="3"/>
      <c r="AV16" s="3" t="s">
        <v>1487</v>
      </c>
      <c r="AW16" s="3" t="s">
        <v>1473</v>
      </c>
      <c r="AX16" s="3"/>
      <c r="AY16" s="3" t="s">
        <v>1487</v>
      </c>
    </row>
    <row r="17" spans="1:51" ht="15" customHeight="1">
      <c r="A17" s="3" t="s">
        <v>4990</v>
      </c>
      <c r="B17" s="3" t="s">
        <v>4960</v>
      </c>
      <c r="C17" s="3" t="s">
        <v>240</v>
      </c>
      <c r="D17" s="3" t="s">
        <v>4991</v>
      </c>
      <c r="E17" s="3">
        <v>2026</v>
      </c>
      <c r="F17" s="3">
        <v>2</v>
      </c>
      <c r="G17" s="86">
        <v>46030</v>
      </c>
      <c r="H17" s="84">
        <v>0.4375</v>
      </c>
      <c r="I17" s="3"/>
      <c r="J17" s="3"/>
      <c r="K17" s="3" t="s">
        <v>1432</v>
      </c>
      <c r="L17" s="3" t="s">
        <v>1432</v>
      </c>
      <c r="M17" s="3" t="s">
        <v>2103</v>
      </c>
      <c r="N17" s="3"/>
      <c r="O17" s="3" t="s">
        <v>1472</v>
      </c>
      <c r="P17" s="3" t="s">
        <v>2108</v>
      </c>
      <c r="Q17" s="3"/>
      <c r="R17" s="3" t="s">
        <v>389</v>
      </c>
      <c r="S17" s="3" t="s">
        <v>389</v>
      </c>
      <c r="T17" s="3" t="s">
        <v>488</v>
      </c>
      <c r="U17" s="3" t="s">
        <v>1266</v>
      </c>
      <c r="V17" s="3" t="s">
        <v>2177</v>
      </c>
      <c r="W17" s="3" t="s">
        <v>1473</v>
      </c>
      <c r="X17" s="3" t="s">
        <v>2647</v>
      </c>
      <c r="Y17" s="3" t="s">
        <v>1473</v>
      </c>
      <c r="Z17" s="3" t="s">
        <v>1473</v>
      </c>
      <c r="AA17" s="87">
        <v>46234.701898148145</v>
      </c>
      <c r="AB17" s="3" t="s">
        <v>1654</v>
      </c>
      <c r="AC17" s="3"/>
      <c r="AD17" s="3"/>
      <c r="AE17" s="3"/>
      <c r="AF17" s="3"/>
      <c r="AG17" s="3"/>
      <c r="AH17" s="3"/>
      <c r="AI17" s="3" t="s">
        <v>1487</v>
      </c>
      <c r="AJ17" s="3"/>
      <c r="AK17" s="3"/>
      <c r="AL17" s="3"/>
      <c r="AM17" s="3"/>
      <c r="AN17" s="3"/>
      <c r="AO17" s="3"/>
      <c r="AP17" s="3" t="s">
        <v>1487</v>
      </c>
      <c r="AQ17" s="3"/>
      <c r="AR17" s="3"/>
      <c r="AS17" s="3"/>
      <c r="AT17" s="3"/>
      <c r="AU17" s="3"/>
      <c r="AV17" s="3" t="s">
        <v>1487</v>
      </c>
      <c r="AW17" s="3" t="s">
        <v>1473</v>
      </c>
      <c r="AX17" s="3"/>
      <c r="AY17" s="3" t="s">
        <v>1487</v>
      </c>
    </row>
    <row r="18" spans="1:51" ht="15" customHeight="1">
      <c r="A18" s="3" t="s">
        <v>4992</v>
      </c>
      <c r="B18" s="3" t="s">
        <v>4960</v>
      </c>
      <c r="C18" s="3" t="s">
        <v>240</v>
      </c>
      <c r="D18" s="3" t="s">
        <v>4993</v>
      </c>
      <c r="E18" s="3">
        <v>2026</v>
      </c>
      <c r="F18" s="3">
        <v>2</v>
      </c>
      <c r="G18" s="86">
        <v>46031</v>
      </c>
      <c r="H18" s="84">
        <v>0.4375</v>
      </c>
      <c r="I18" s="3"/>
      <c r="J18" s="3"/>
      <c r="K18" s="3" t="s">
        <v>1432</v>
      </c>
      <c r="L18" s="3" t="s">
        <v>1432</v>
      </c>
      <c r="M18" s="3" t="s">
        <v>2103</v>
      </c>
      <c r="N18" s="3"/>
      <c r="O18" s="3" t="s">
        <v>1472</v>
      </c>
      <c r="P18" s="3" t="s">
        <v>2108</v>
      </c>
      <c r="Q18" s="3"/>
      <c r="R18" s="3" t="s">
        <v>389</v>
      </c>
      <c r="S18" s="3" t="s">
        <v>389</v>
      </c>
      <c r="T18" s="3" t="s">
        <v>488</v>
      </c>
      <c r="U18" s="3" t="s">
        <v>1266</v>
      </c>
      <c r="V18" s="3" t="s">
        <v>2177</v>
      </c>
      <c r="W18" s="3" t="s">
        <v>1473</v>
      </c>
      <c r="X18" s="3" t="s">
        <v>2647</v>
      </c>
      <c r="Y18" s="3" t="s">
        <v>1473</v>
      </c>
      <c r="Z18" s="3" t="s">
        <v>1473</v>
      </c>
      <c r="AA18" s="87">
        <v>46234.701898148145</v>
      </c>
      <c r="AB18" s="3" t="s">
        <v>1654</v>
      </c>
      <c r="AC18" s="3"/>
      <c r="AD18" s="3"/>
      <c r="AE18" s="3"/>
      <c r="AF18" s="3"/>
      <c r="AG18" s="3"/>
      <c r="AH18" s="3"/>
      <c r="AI18" s="3" t="s">
        <v>1487</v>
      </c>
      <c r="AJ18" s="3"/>
      <c r="AK18" s="3"/>
      <c r="AL18" s="3"/>
      <c r="AM18" s="3"/>
      <c r="AN18" s="3"/>
      <c r="AO18" s="3"/>
      <c r="AP18" s="3" t="s">
        <v>1487</v>
      </c>
      <c r="AQ18" s="3"/>
      <c r="AR18" s="3"/>
      <c r="AS18" s="3"/>
      <c r="AT18" s="3"/>
      <c r="AU18" s="3"/>
      <c r="AV18" s="3" t="s">
        <v>1487</v>
      </c>
      <c r="AW18" s="3" t="s">
        <v>1473</v>
      </c>
      <c r="AX18" s="3"/>
      <c r="AY18" s="3" t="s">
        <v>1487</v>
      </c>
    </row>
    <row r="19" spans="1:51" ht="15" customHeight="1">
      <c r="A19" s="3" t="s">
        <v>4994</v>
      </c>
      <c r="B19" s="3" t="s">
        <v>4960</v>
      </c>
      <c r="C19" s="3" t="s">
        <v>254</v>
      </c>
      <c r="D19" s="3" t="s">
        <v>4995</v>
      </c>
      <c r="E19" s="3">
        <v>2026</v>
      </c>
      <c r="F19" s="3">
        <v>2</v>
      </c>
      <c r="G19" s="86">
        <v>46031</v>
      </c>
      <c r="H19" s="84">
        <v>0.38194444444444442</v>
      </c>
      <c r="I19" s="3"/>
      <c r="J19" s="3"/>
      <c r="K19" s="3" t="s">
        <v>1568</v>
      </c>
      <c r="L19" s="3" t="s">
        <v>1433</v>
      </c>
      <c r="M19" s="3" t="s">
        <v>2103</v>
      </c>
      <c r="N19" s="3"/>
      <c r="O19" s="3" t="s">
        <v>1472</v>
      </c>
      <c r="P19" s="3" t="s">
        <v>3013</v>
      </c>
      <c r="Q19" s="3"/>
      <c r="R19" s="3" t="s">
        <v>386</v>
      </c>
      <c r="S19" s="3" t="s">
        <v>386</v>
      </c>
      <c r="T19" s="3" t="s">
        <v>488</v>
      </c>
      <c r="U19" s="3" t="s">
        <v>1266</v>
      </c>
      <c r="V19" s="3" t="s">
        <v>2177</v>
      </c>
      <c r="W19" s="3" t="s">
        <v>1473</v>
      </c>
      <c r="X19" s="3" t="s">
        <v>2470</v>
      </c>
      <c r="Y19" s="3" t="s">
        <v>1473</v>
      </c>
      <c r="Z19" s="3" t="s">
        <v>1473</v>
      </c>
      <c r="AA19" s="87">
        <v>46234.701898148145</v>
      </c>
      <c r="AB19" s="3" t="s">
        <v>1654</v>
      </c>
      <c r="AC19" s="3"/>
      <c r="AD19" s="3"/>
      <c r="AE19" s="3"/>
      <c r="AF19" s="3"/>
      <c r="AG19" s="3"/>
      <c r="AH19" s="3"/>
      <c r="AI19" s="3" t="s">
        <v>1487</v>
      </c>
      <c r="AJ19" s="3"/>
      <c r="AK19" s="3"/>
      <c r="AL19" s="3"/>
      <c r="AM19" s="3"/>
      <c r="AN19" s="3"/>
      <c r="AO19" s="3"/>
      <c r="AP19" s="3" t="s">
        <v>1487</v>
      </c>
      <c r="AQ19" s="3"/>
      <c r="AR19" s="3"/>
      <c r="AS19" s="3"/>
      <c r="AT19" s="3"/>
      <c r="AU19" s="3"/>
      <c r="AV19" s="3" t="s">
        <v>1487</v>
      </c>
      <c r="AW19" s="3" t="s">
        <v>1473</v>
      </c>
      <c r="AX19" s="3"/>
      <c r="AY19" s="3" t="s">
        <v>1487</v>
      </c>
    </row>
    <row r="20" spans="1:51" ht="15" customHeight="1">
      <c r="A20" s="3" t="s">
        <v>4996</v>
      </c>
      <c r="B20" s="3" t="s">
        <v>4960</v>
      </c>
      <c r="C20" s="3" t="s">
        <v>240</v>
      </c>
      <c r="D20" s="3" t="s">
        <v>4997</v>
      </c>
      <c r="E20" s="3">
        <v>2026</v>
      </c>
      <c r="F20" s="3">
        <v>2</v>
      </c>
      <c r="G20" s="86">
        <v>46032</v>
      </c>
      <c r="H20" s="84">
        <v>0.4375</v>
      </c>
      <c r="I20" s="3"/>
      <c r="J20" s="3"/>
      <c r="K20" s="3" t="s">
        <v>1432</v>
      </c>
      <c r="L20" s="3" t="s">
        <v>1432</v>
      </c>
      <c r="M20" s="3" t="s">
        <v>2103</v>
      </c>
      <c r="N20" s="3"/>
      <c r="O20" s="3" t="s">
        <v>1472</v>
      </c>
      <c r="P20" s="3" t="s">
        <v>2108</v>
      </c>
      <c r="Q20" s="3"/>
      <c r="R20" s="3" t="s">
        <v>389</v>
      </c>
      <c r="S20" s="3" t="s">
        <v>389</v>
      </c>
      <c r="T20" s="3" t="s">
        <v>488</v>
      </c>
      <c r="U20" s="3" t="s">
        <v>1266</v>
      </c>
      <c r="V20" s="3" t="s">
        <v>2177</v>
      </c>
      <c r="W20" s="3" t="s">
        <v>1473</v>
      </c>
      <c r="X20" s="3" t="s">
        <v>2647</v>
      </c>
      <c r="Y20" s="3" t="s">
        <v>1473</v>
      </c>
      <c r="Z20" s="3" t="s">
        <v>1473</v>
      </c>
      <c r="AA20" s="87">
        <v>46234.701898148145</v>
      </c>
      <c r="AB20" s="3" t="s">
        <v>1654</v>
      </c>
      <c r="AC20" s="3"/>
      <c r="AD20" s="3"/>
      <c r="AE20" s="3"/>
      <c r="AF20" s="3"/>
      <c r="AG20" s="3"/>
      <c r="AH20" s="3"/>
      <c r="AI20" s="3" t="s">
        <v>1487</v>
      </c>
      <c r="AJ20" s="3"/>
      <c r="AK20" s="3"/>
      <c r="AL20" s="3"/>
      <c r="AM20" s="3"/>
      <c r="AN20" s="3"/>
      <c r="AO20" s="3"/>
      <c r="AP20" s="3" t="s">
        <v>1487</v>
      </c>
      <c r="AQ20" s="3"/>
      <c r="AR20" s="3"/>
      <c r="AS20" s="3"/>
      <c r="AT20" s="3"/>
      <c r="AU20" s="3"/>
      <c r="AV20" s="3" t="s">
        <v>1487</v>
      </c>
      <c r="AW20" s="3" t="s">
        <v>1473</v>
      </c>
      <c r="AX20" s="3"/>
      <c r="AY20" s="3" t="s">
        <v>1487</v>
      </c>
    </row>
    <row r="21" spans="1:51" ht="15" customHeight="1">
      <c r="A21" s="3" t="s">
        <v>4998</v>
      </c>
      <c r="B21" s="3" t="s">
        <v>4960</v>
      </c>
      <c r="C21" s="3" t="s">
        <v>193</v>
      </c>
      <c r="D21" s="3" t="s">
        <v>4999</v>
      </c>
      <c r="E21" s="3">
        <v>2026</v>
      </c>
      <c r="F21" s="3">
        <v>2</v>
      </c>
      <c r="G21" s="86">
        <v>46027</v>
      </c>
      <c r="H21" s="84">
        <v>0.4375</v>
      </c>
      <c r="I21" s="3"/>
      <c r="J21" s="3"/>
      <c r="K21" s="3" t="s">
        <v>1600</v>
      </c>
      <c r="L21" s="3" t="s">
        <v>1439</v>
      </c>
      <c r="M21" s="3" t="s">
        <v>2103</v>
      </c>
      <c r="N21" s="3"/>
      <c r="O21" s="3" t="s">
        <v>1472</v>
      </c>
      <c r="P21" s="3" t="s">
        <v>3014</v>
      </c>
      <c r="Q21" s="3"/>
      <c r="R21" s="3" t="s">
        <v>391</v>
      </c>
      <c r="S21" s="3" t="s">
        <v>391</v>
      </c>
      <c r="T21" s="3" t="s">
        <v>1266</v>
      </c>
      <c r="U21" s="3" t="s">
        <v>443</v>
      </c>
      <c r="V21" s="3" t="s">
        <v>2177</v>
      </c>
      <c r="W21" s="3" t="s">
        <v>1473</v>
      </c>
      <c r="X21" s="3" t="s">
        <v>2324</v>
      </c>
      <c r="Y21" s="3" t="s">
        <v>1473</v>
      </c>
      <c r="Z21" s="3" t="s">
        <v>1473</v>
      </c>
      <c r="AA21" s="87">
        <v>46234.701898148145</v>
      </c>
      <c r="AB21" s="3" t="s">
        <v>1654</v>
      </c>
      <c r="AC21" s="3"/>
      <c r="AD21" s="3"/>
      <c r="AE21" s="3"/>
      <c r="AF21" s="3"/>
      <c r="AG21" s="3"/>
      <c r="AH21" s="3"/>
      <c r="AI21" s="3" t="s">
        <v>1487</v>
      </c>
      <c r="AJ21" s="3"/>
      <c r="AK21" s="3"/>
      <c r="AL21" s="3"/>
      <c r="AM21" s="3"/>
      <c r="AN21" s="3"/>
      <c r="AO21" s="3"/>
      <c r="AP21" s="3" t="s">
        <v>1487</v>
      </c>
      <c r="AQ21" s="3"/>
      <c r="AR21" s="3"/>
      <c r="AS21" s="3"/>
      <c r="AT21" s="3"/>
      <c r="AU21" s="3"/>
      <c r="AV21" s="3" t="s">
        <v>1487</v>
      </c>
      <c r="AW21" s="3" t="s">
        <v>1473</v>
      </c>
      <c r="AX21" s="3"/>
      <c r="AY21" s="3" t="s">
        <v>1487</v>
      </c>
    </row>
    <row r="22" spans="1:51" ht="15" customHeight="1">
      <c r="A22" s="3" t="s">
        <v>5000</v>
      </c>
      <c r="B22" s="3" t="s">
        <v>4960</v>
      </c>
      <c r="C22" s="3" t="s">
        <v>199</v>
      </c>
      <c r="D22" s="3" t="s">
        <v>5001</v>
      </c>
      <c r="E22" s="3">
        <v>2026</v>
      </c>
      <c r="F22" s="3">
        <v>2</v>
      </c>
      <c r="G22" s="86">
        <v>46027</v>
      </c>
      <c r="H22" s="84">
        <v>0.4375</v>
      </c>
      <c r="I22" s="3"/>
      <c r="J22" s="3"/>
      <c r="K22" s="3" t="s">
        <v>1575</v>
      </c>
      <c r="L22" s="3" t="s">
        <v>1434</v>
      </c>
      <c r="M22" s="3" t="s">
        <v>1439</v>
      </c>
      <c r="N22" s="3"/>
      <c r="O22" s="3" t="s">
        <v>1472</v>
      </c>
      <c r="P22" s="3" t="s">
        <v>1175</v>
      </c>
      <c r="Q22" s="3"/>
      <c r="R22" s="3" t="s">
        <v>391</v>
      </c>
      <c r="S22" s="3" t="s">
        <v>391</v>
      </c>
      <c r="T22" s="3" t="s">
        <v>1266</v>
      </c>
      <c r="U22" s="3" t="s">
        <v>443</v>
      </c>
      <c r="V22" s="3" t="s">
        <v>2177</v>
      </c>
      <c r="W22" s="3" t="s">
        <v>1473</v>
      </c>
      <c r="X22" s="3" t="s">
        <v>2448</v>
      </c>
      <c r="Y22" s="3" t="s">
        <v>1473</v>
      </c>
      <c r="Z22" s="3" t="s">
        <v>1473</v>
      </c>
      <c r="AA22" s="87">
        <v>46234.701898148145</v>
      </c>
      <c r="AB22" s="3" t="s">
        <v>1654</v>
      </c>
      <c r="AC22" s="3"/>
      <c r="AD22" s="3"/>
      <c r="AE22" s="3"/>
      <c r="AF22" s="3"/>
      <c r="AG22" s="3"/>
      <c r="AH22" s="3"/>
      <c r="AI22" s="3" t="s">
        <v>1487</v>
      </c>
      <c r="AJ22" s="3"/>
      <c r="AK22" s="3"/>
      <c r="AL22" s="3"/>
      <c r="AM22" s="3"/>
      <c r="AN22" s="3"/>
      <c r="AO22" s="3"/>
      <c r="AP22" s="3" t="s">
        <v>1487</v>
      </c>
      <c r="AQ22" s="3"/>
      <c r="AR22" s="3"/>
      <c r="AS22" s="3"/>
      <c r="AT22" s="3"/>
      <c r="AU22" s="3"/>
      <c r="AV22" s="3" t="s">
        <v>1487</v>
      </c>
      <c r="AW22" s="3" t="s">
        <v>1473</v>
      </c>
      <c r="AX22" s="3"/>
      <c r="AY22" s="3" t="s">
        <v>1487</v>
      </c>
    </row>
    <row r="23" spans="1:51" ht="15" customHeight="1">
      <c r="A23" s="3" t="s">
        <v>5002</v>
      </c>
      <c r="B23" s="3" t="s">
        <v>4960</v>
      </c>
      <c r="C23" s="3" t="s">
        <v>201</v>
      </c>
      <c r="D23" s="3" t="s">
        <v>5003</v>
      </c>
      <c r="E23" s="3">
        <v>2026</v>
      </c>
      <c r="F23" s="3">
        <v>2</v>
      </c>
      <c r="G23" s="86">
        <v>46027</v>
      </c>
      <c r="H23" s="84">
        <v>0.77083333333333337</v>
      </c>
      <c r="I23" s="3"/>
      <c r="J23" s="3"/>
      <c r="K23" s="3" t="s">
        <v>1575</v>
      </c>
      <c r="L23" s="3" t="s">
        <v>1434</v>
      </c>
      <c r="M23" s="3" t="s">
        <v>1439</v>
      </c>
      <c r="N23" s="3"/>
      <c r="O23" s="3" t="s">
        <v>1472</v>
      </c>
      <c r="P23" s="3" t="s">
        <v>1366</v>
      </c>
      <c r="Q23" s="3"/>
      <c r="R23" s="3" t="s">
        <v>391</v>
      </c>
      <c r="S23" s="3" t="s">
        <v>391</v>
      </c>
      <c r="T23" s="3" t="s">
        <v>1266</v>
      </c>
      <c r="U23" s="3" t="s">
        <v>443</v>
      </c>
      <c r="V23" s="3" t="s">
        <v>2177</v>
      </c>
      <c r="W23" s="3" t="s">
        <v>1473</v>
      </c>
      <c r="X23" s="3" t="s">
        <v>2448</v>
      </c>
      <c r="Y23" s="3" t="s">
        <v>1473</v>
      </c>
      <c r="Z23" s="3" t="s">
        <v>1473</v>
      </c>
      <c r="AA23" s="87">
        <v>46234.701898148145</v>
      </c>
      <c r="AB23" s="3" t="s">
        <v>1654</v>
      </c>
      <c r="AC23" s="3"/>
      <c r="AD23" s="3"/>
      <c r="AE23" s="3"/>
      <c r="AF23" s="3"/>
      <c r="AG23" s="3"/>
      <c r="AH23" s="3"/>
      <c r="AI23" s="3" t="s">
        <v>1487</v>
      </c>
      <c r="AJ23" s="3"/>
      <c r="AK23" s="3"/>
      <c r="AL23" s="3"/>
      <c r="AM23" s="3"/>
      <c r="AN23" s="3"/>
      <c r="AO23" s="3"/>
      <c r="AP23" s="3" t="s">
        <v>1487</v>
      </c>
      <c r="AQ23" s="3"/>
      <c r="AR23" s="3"/>
      <c r="AS23" s="3"/>
      <c r="AT23" s="3"/>
      <c r="AU23" s="3"/>
      <c r="AV23" s="3" t="s">
        <v>1487</v>
      </c>
      <c r="AW23" s="3" t="s">
        <v>1473</v>
      </c>
      <c r="AX23" s="3"/>
      <c r="AY23" s="3" t="s">
        <v>1487</v>
      </c>
    </row>
    <row r="24" spans="1:51" ht="15" customHeight="1">
      <c r="A24" s="3" t="s">
        <v>5004</v>
      </c>
      <c r="B24" s="3" t="s">
        <v>4960</v>
      </c>
      <c r="C24" s="3" t="s">
        <v>229</v>
      </c>
      <c r="D24" s="3" t="s">
        <v>5005</v>
      </c>
      <c r="E24" s="3">
        <v>2026</v>
      </c>
      <c r="F24" s="3">
        <v>2</v>
      </c>
      <c r="G24" s="86">
        <v>46027</v>
      </c>
      <c r="H24" s="84">
        <v>0.44791666666666669</v>
      </c>
      <c r="I24" s="3"/>
      <c r="J24" s="3"/>
      <c r="K24" s="3" t="s">
        <v>1568</v>
      </c>
      <c r="L24" s="3" t="s">
        <v>1433</v>
      </c>
      <c r="M24" s="3" t="s">
        <v>1439</v>
      </c>
      <c r="N24" s="3"/>
      <c r="O24" s="3" t="s">
        <v>1472</v>
      </c>
      <c r="P24" s="3" t="s">
        <v>1197</v>
      </c>
      <c r="Q24" s="3"/>
      <c r="R24" s="3" t="s">
        <v>391</v>
      </c>
      <c r="S24" s="3" t="s">
        <v>391</v>
      </c>
      <c r="T24" s="3" t="s">
        <v>1266</v>
      </c>
      <c r="U24" s="3" t="s">
        <v>1266</v>
      </c>
      <c r="V24" s="3" t="s">
        <v>2177</v>
      </c>
      <c r="W24" s="3" t="s">
        <v>1473</v>
      </c>
      <c r="X24" s="3" t="s">
        <v>2470</v>
      </c>
      <c r="Y24" s="3" t="s">
        <v>1473</v>
      </c>
      <c r="Z24" s="3" t="s">
        <v>1473</v>
      </c>
      <c r="AA24" s="87">
        <v>46234.701898148145</v>
      </c>
      <c r="AB24" s="3" t="s">
        <v>1654</v>
      </c>
      <c r="AC24" s="3"/>
      <c r="AD24" s="3"/>
      <c r="AE24" s="3"/>
      <c r="AF24" s="3"/>
      <c r="AG24" s="3"/>
      <c r="AH24" s="3"/>
      <c r="AI24" s="3" t="s">
        <v>1487</v>
      </c>
      <c r="AJ24" s="3"/>
      <c r="AK24" s="3"/>
      <c r="AL24" s="3"/>
      <c r="AM24" s="3"/>
      <c r="AN24" s="3"/>
      <c r="AO24" s="3"/>
      <c r="AP24" s="3" t="s">
        <v>1487</v>
      </c>
      <c r="AQ24" s="3"/>
      <c r="AR24" s="3"/>
      <c r="AS24" s="3"/>
      <c r="AT24" s="3"/>
      <c r="AU24" s="3"/>
      <c r="AV24" s="3" t="s">
        <v>1487</v>
      </c>
      <c r="AW24" s="3" t="s">
        <v>1473</v>
      </c>
      <c r="AX24" s="3"/>
      <c r="AY24" s="3" t="s">
        <v>1487</v>
      </c>
    </row>
    <row r="25" spans="1:51" ht="15" customHeight="1">
      <c r="A25" s="3" t="s">
        <v>5006</v>
      </c>
      <c r="B25" s="3" t="s">
        <v>4960</v>
      </c>
      <c r="C25" s="3" t="s">
        <v>236</v>
      </c>
      <c r="D25" s="3" t="s">
        <v>5007</v>
      </c>
      <c r="E25" s="3">
        <v>2026</v>
      </c>
      <c r="F25" s="3">
        <v>2</v>
      </c>
      <c r="G25" s="86">
        <v>46027</v>
      </c>
      <c r="H25" s="84">
        <v>0.70833333333333337</v>
      </c>
      <c r="I25" s="3"/>
      <c r="J25" s="3"/>
      <c r="K25" s="3" t="s">
        <v>1583</v>
      </c>
      <c r="L25" s="3" t="s">
        <v>1437</v>
      </c>
      <c r="M25" s="3" t="s">
        <v>1590</v>
      </c>
      <c r="N25" s="3"/>
      <c r="O25" s="3" t="s">
        <v>1472</v>
      </c>
      <c r="P25" s="3" t="s">
        <v>24</v>
      </c>
      <c r="Q25" s="3"/>
      <c r="R25" s="3" t="s">
        <v>1267</v>
      </c>
      <c r="S25" s="3" t="s">
        <v>1267</v>
      </c>
      <c r="T25" s="3" t="s">
        <v>488</v>
      </c>
      <c r="U25" s="3" t="s">
        <v>1266</v>
      </c>
      <c r="V25" s="3" t="s">
        <v>2177</v>
      </c>
      <c r="W25" s="3" t="s">
        <v>1473</v>
      </c>
      <c r="X25" s="3" t="s">
        <v>2451</v>
      </c>
      <c r="Y25" s="3" t="s">
        <v>1473</v>
      </c>
      <c r="Z25" s="3" t="s">
        <v>1473</v>
      </c>
      <c r="AA25" s="87">
        <v>46234.701898148145</v>
      </c>
      <c r="AB25" s="3" t="s">
        <v>1654</v>
      </c>
      <c r="AC25" s="3"/>
      <c r="AD25" s="3"/>
      <c r="AE25" s="3"/>
      <c r="AF25" s="3"/>
      <c r="AG25" s="3"/>
      <c r="AH25" s="3"/>
      <c r="AI25" s="3" t="s">
        <v>1487</v>
      </c>
      <c r="AJ25" s="3"/>
      <c r="AK25" s="3"/>
      <c r="AL25" s="3"/>
      <c r="AM25" s="3"/>
      <c r="AN25" s="3"/>
      <c r="AO25" s="3"/>
      <c r="AP25" s="3" t="s">
        <v>1487</v>
      </c>
      <c r="AQ25" s="3"/>
      <c r="AR25" s="3"/>
      <c r="AS25" s="3"/>
      <c r="AT25" s="3"/>
      <c r="AU25" s="3"/>
      <c r="AV25" s="3" t="s">
        <v>1487</v>
      </c>
      <c r="AW25" s="3" t="s">
        <v>1473</v>
      </c>
      <c r="AX25" s="3"/>
      <c r="AY25" s="3" t="s">
        <v>1487</v>
      </c>
    </row>
    <row r="26" spans="1:51" ht="15" customHeight="1">
      <c r="A26" s="3" t="s">
        <v>5008</v>
      </c>
      <c r="B26" s="3" t="s">
        <v>4960</v>
      </c>
      <c r="C26" s="3" t="s">
        <v>257</v>
      </c>
      <c r="D26" s="3" t="s">
        <v>5009</v>
      </c>
      <c r="E26" s="3">
        <v>2026</v>
      </c>
      <c r="F26" s="3">
        <v>2</v>
      </c>
      <c r="G26" s="86">
        <v>46027</v>
      </c>
      <c r="H26" s="84">
        <v>0.44791666666666669</v>
      </c>
      <c r="I26" s="3"/>
      <c r="J26" s="3"/>
      <c r="K26" s="3" t="s">
        <v>1432</v>
      </c>
      <c r="L26" s="3" t="s">
        <v>1432</v>
      </c>
      <c r="M26" s="3" t="s">
        <v>1439</v>
      </c>
      <c r="N26" s="3"/>
      <c r="O26" s="3" t="s">
        <v>1472</v>
      </c>
      <c r="P26" s="3" t="s">
        <v>1403</v>
      </c>
      <c r="Q26" s="3"/>
      <c r="R26" s="3" t="s">
        <v>1267</v>
      </c>
      <c r="S26" s="3" t="s">
        <v>1267</v>
      </c>
      <c r="T26" s="3" t="s">
        <v>488</v>
      </c>
      <c r="U26" s="3" t="s">
        <v>443</v>
      </c>
      <c r="V26" s="3" t="s">
        <v>2177</v>
      </c>
      <c r="W26" s="3" t="s">
        <v>1473</v>
      </c>
      <c r="X26" s="3" t="s">
        <v>2647</v>
      </c>
      <c r="Y26" s="3" t="s">
        <v>1473</v>
      </c>
      <c r="Z26" s="3" t="s">
        <v>1473</v>
      </c>
      <c r="AA26" s="87">
        <v>46234.701898148145</v>
      </c>
      <c r="AB26" s="3" t="s">
        <v>1654</v>
      </c>
      <c r="AC26" s="3"/>
      <c r="AD26" s="3"/>
      <c r="AE26" s="3"/>
      <c r="AF26" s="3"/>
      <c r="AG26" s="3"/>
      <c r="AH26" s="3"/>
      <c r="AI26" s="3" t="s">
        <v>1487</v>
      </c>
      <c r="AJ26" s="3"/>
      <c r="AK26" s="3"/>
      <c r="AL26" s="3"/>
      <c r="AM26" s="3"/>
      <c r="AN26" s="3"/>
      <c r="AO26" s="3"/>
      <c r="AP26" s="3" t="s">
        <v>1487</v>
      </c>
      <c r="AQ26" s="3"/>
      <c r="AR26" s="3"/>
      <c r="AS26" s="3"/>
      <c r="AT26" s="3"/>
      <c r="AU26" s="3"/>
      <c r="AV26" s="3" t="s">
        <v>1487</v>
      </c>
      <c r="AW26" s="3" t="s">
        <v>1473</v>
      </c>
      <c r="AX26" s="3"/>
      <c r="AY26" s="3" t="s">
        <v>1487</v>
      </c>
    </row>
    <row r="27" spans="1:51" ht="15" customHeight="1">
      <c r="A27" s="3" t="s">
        <v>5010</v>
      </c>
      <c r="B27" s="3" t="s">
        <v>4960</v>
      </c>
      <c r="C27" s="3" t="s">
        <v>260</v>
      </c>
      <c r="D27" s="3" t="s">
        <v>5011</v>
      </c>
      <c r="E27" s="3">
        <v>2026</v>
      </c>
      <c r="F27" s="3">
        <v>2</v>
      </c>
      <c r="G27" s="86">
        <v>46027</v>
      </c>
      <c r="H27" s="84">
        <v>0.38194444444444442</v>
      </c>
      <c r="I27" s="3"/>
      <c r="J27" s="3"/>
      <c r="K27" s="3" t="s">
        <v>1436</v>
      </c>
      <c r="L27" s="3" t="s">
        <v>1436</v>
      </c>
      <c r="M27" s="3" t="s">
        <v>2103</v>
      </c>
      <c r="N27" s="3"/>
      <c r="O27" s="3" t="s">
        <v>1472</v>
      </c>
      <c r="P27" s="3" t="s">
        <v>1221</v>
      </c>
      <c r="Q27" s="3"/>
      <c r="R27" s="3" t="s">
        <v>1267</v>
      </c>
      <c r="S27" s="3" t="s">
        <v>1267</v>
      </c>
      <c r="T27" s="3" t="s">
        <v>488</v>
      </c>
      <c r="U27" s="3" t="s">
        <v>344</v>
      </c>
      <c r="V27" s="3" t="s">
        <v>2177</v>
      </c>
      <c r="W27" s="3" t="s">
        <v>1473</v>
      </c>
      <c r="X27" s="3" t="s">
        <v>2365</v>
      </c>
      <c r="Y27" s="3" t="s">
        <v>1473</v>
      </c>
      <c r="Z27" s="3" t="s">
        <v>1473</v>
      </c>
      <c r="AA27" s="87">
        <v>46234.701898148145</v>
      </c>
      <c r="AB27" s="3" t="s">
        <v>1654</v>
      </c>
      <c r="AC27" s="3"/>
      <c r="AD27" s="3"/>
      <c r="AE27" s="3"/>
      <c r="AF27" s="3"/>
      <c r="AG27" s="3"/>
      <c r="AH27" s="3"/>
      <c r="AI27" s="3" t="s">
        <v>1487</v>
      </c>
      <c r="AJ27" s="3"/>
      <c r="AK27" s="3"/>
      <c r="AL27" s="3"/>
      <c r="AM27" s="3"/>
      <c r="AN27" s="3"/>
      <c r="AO27" s="3"/>
      <c r="AP27" s="3" t="s">
        <v>1487</v>
      </c>
      <c r="AQ27" s="3"/>
      <c r="AR27" s="3"/>
      <c r="AS27" s="3"/>
      <c r="AT27" s="3"/>
      <c r="AU27" s="3"/>
      <c r="AV27" s="3" t="s">
        <v>1487</v>
      </c>
      <c r="AW27" s="3" t="s">
        <v>1473</v>
      </c>
      <c r="AX27" s="3"/>
      <c r="AY27" s="3" t="s">
        <v>1487</v>
      </c>
    </row>
    <row r="28" spans="1:51" ht="15" customHeight="1">
      <c r="A28" s="3" t="s">
        <v>5012</v>
      </c>
      <c r="B28" s="3" t="s">
        <v>4960</v>
      </c>
      <c r="C28" s="3" t="s">
        <v>270</v>
      </c>
      <c r="D28" s="3" t="s">
        <v>5013</v>
      </c>
      <c r="E28" s="3">
        <v>2026</v>
      </c>
      <c r="F28" s="3">
        <v>2</v>
      </c>
      <c r="G28" s="86">
        <v>46027</v>
      </c>
      <c r="H28" s="84">
        <v>0.625</v>
      </c>
      <c r="I28" s="3"/>
      <c r="J28" s="3"/>
      <c r="K28" s="3" t="s">
        <v>1600</v>
      </c>
      <c r="L28" s="3" t="s">
        <v>1439</v>
      </c>
      <c r="M28" s="3" t="s">
        <v>1439</v>
      </c>
      <c r="N28" s="3"/>
      <c r="O28" s="3" t="s">
        <v>1472</v>
      </c>
      <c r="P28" s="3" t="s">
        <v>1402</v>
      </c>
      <c r="Q28" s="3"/>
      <c r="R28" s="3" t="s">
        <v>386</v>
      </c>
      <c r="S28" s="3" t="s">
        <v>386</v>
      </c>
      <c r="T28" s="3" t="s">
        <v>488</v>
      </c>
      <c r="U28" s="3" t="s">
        <v>344</v>
      </c>
      <c r="V28" s="3" t="s">
        <v>2177</v>
      </c>
      <c r="W28" s="3" t="s">
        <v>1473</v>
      </c>
      <c r="X28" s="3" t="s">
        <v>2324</v>
      </c>
      <c r="Y28" s="3" t="s">
        <v>1473</v>
      </c>
      <c r="Z28" s="3" t="s">
        <v>1473</v>
      </c>
      <c r="AA28" s="87">
        <v>46234.701898148145</v>
      </c>
      <c r="AB28" s="3" t="s">
        <v>1654</v>
      </c>
      <c r="AC28" s="3"/>
      <c r="AD28" s="3"/>
      <c r="AE28" s="3"/>
      <c r="AF28" s="3"/>
      <c r="AG28" s="3"/>
      <c r="AH28" s="3"/>
      <c r="AI28" s="3" t="s">
        <v>1487</v>
      </c>
      <c r="AJ28" s="3"/>
      <c r="AK28" s="3"/>
      <c r="AL28" s="3"/>
      <c r="AM28" s="3"/>
      <c r="AN28" s="3"/>
      <c r="AO28" s="3"/>
      <c r="AP28" s="3" t="s">
        <v>1487</v>
      </c>
      <c r="AQ28" s="3"/>
      <c r="AR28" s="3"/>
      <c r="AS28" s="3"/>
      <c r="AT28" s="3"/>
      <c r="AU28" s="3"/>
      <c r="AV28" s="3" t="s">
        <v>1487</v>
      </c>
      <c r="AW28" s="3" t="s">
        <v>1473</v>
      </c>
      <c r="AX28" s="3"/>
      <c r="AY28" s="3" t="s">
        <v>1487</v>
      </c>
    </row>
    <row r="29" spans="1:51" ht="15" customHeight="1">
      <c r="A29" s="3" t="s">
        <v>5014</v>
      </c>
      <c r="B29" s="3" t="s">
        <v>4960</v>
      </c>
      <c r="C29" s="3" t="s">
        <v>291</v>
      </c>
      <c r="D29" s="3" t="s">
        <v>5015</v>
      </c>
      <c r="E29" s="3">
        <v>2026</v>
      </c>
      <c r="F29" s="3">
        <v>2</v>
      </c>
      <c r="G29" s="86">
        <v>46027</v>
      </c>
      <c r="H29" s="84">
        <v>0.4375</v>
      </c>
      <c r="I29" s="3"/>
      <c r="J29" s="3"/>
      <c r="K29" s="3"/>
      <c r="L29" s="3"/>
      <c r="M29" s="3" t="s">
        <v>2103</v>
      </c>
      <c r="N29" s="3"/>
      <c r="O29" s="3" t="s">
        <v>1472</v>
      </c>
      <c r="P29" s="3" t="s">
        <v>1230</v>
      </c>
      <c r="Q29" s="3"/>
      <c r="R29" s="3" t="s">
        <v>387</v>
      </c>
      <c r="S29" s="3" t="s">
        <v>387</v>
      </c>
      <c r="T29" s="3" t="s">
        <v>443</v>
      </c>
      <c r="U29" s="3"/>
      <c r="V29" s="3" t="s">
        <v>2177</v>
      </c>
      <c r="W29" s="3" t="s">
        <v>1487</v>
      </c>
      <c r="X29" s="3" t="s">
        <v>2231</v>
      </c>
      <c r="Y29" s="3" t="s">
        <v>1473</v>
      </c>
      <c r="Z29" s="3" t="s">
        <v>1473</v>
      </c>
      <c r="AA29" s="87">
        <v>46234.701898148145</v>
      </c>
      <c r="AB29" s="3" t="s">
        <v>1654</v>
      </c>
      <c r="AC29" s="3"/>
      <c r="AD29" s="3"/>
      <c r="AE29" s="3"/>
      <c r="AF29" s="3"/>
      <c r="AG29" s="3"/>
      <c r="AH29" s="3"/>
      <c r="AI29" s="3" t="s">
        <v>1487</v>
      </c>
      <c r="AJ29" s="3"/>
      <c r="AK29" s="3"/>
      <c r="AL29" s="3"/>
      <c r="AM29" s="3"/>
      <c r="AN29" s="3"/>
      <c r="AO29" s="3"/>
      <c r="AP29" s="3" t="s">
        <v>1487</v>
      </c>
      <c r="AQ29" s="3"/>
      <c r="AR29" s="3"/>
      <c r="AS29" s="3"/>
      <c r="AT29" s="3"/>
      <c r="AU29" s="3"/>
      <c r="AV29" s="3" t="s">
        <v>1487</v>
      </c>
      <c r="AW29" s="3" t="s">
        <v>1473</v>
      </c>
      <c r="AX29" s="3"/>
      <c r="AY29" s="3" t="s">
        <v>1487</v>
      </c>
    </row>
    <row r="30" spans="1:51" ht="15" customHeight="1">
      <c r="A30" s="3" t="s">
        <v>5016</v>
      </c>
      <c r="B30" s="3" t="s">
        <v>4960</v>
      </c>
      <c r="C30" s="3" t="s">
        <v>298</v>
      </c>
      <c r="D30" s="3" t="s">
        <v>5017</v>
      </c>
      <c r="E30" s="3">
        <v>2026</v>
      </c>
      <c r="F30" s="3">
        <v>2</v>
      </c>
      <c r="G30" s="86">
        <v>46027</v>
      </c>
      <c r="H30" s="84">
        <v>0.38541666666666669</v>
      </c>
      <c r="I30" s="3"/>
      <c r="J30" s="3"/>
      <c r="K30" s="3"/>
      <c r="L30" s="3"/>
      <c r="M30" s="3" t="s">
        <v>2103</v>
      </c>
      <c r="N30" s="3"/>
      <c r="O30" s="3" t="s">
        <v>1472</v>
      </c>
      <c r="P30" s="3" t="s">
        <v>1233</v>
      </c>
      <c r="Q30" s="3"/>
      <c r="R30" s="3" t="s">
        <v>387</v>
      </c>
      <c r="S30" s="3" t="s">
        <v>387</v>
      </c>
      <c r="T30" s="3" t="s">
        <v>443</v>
      </c>
      <c r="U30" s="3"/>
      <c r="V30" s="3" t="s">
        <v>2177</v>
      </c>
      <c r="W30" s="3" t="s">
        <v>1487</v>
      </c>
      <c r="X30" s="3" t="s">
        <v>2231</v>
      </c>
      <c r="Y30" s="3" t="s">
        <v>1473</v>
      </c>
      <c r="Z30" s="3" t="s">
        <v>1473</v>
      </c>
      <c r="AA30" s="87">
        <v>46234.701898148145</v>
      </c>
      <c r="AB30" s="3" t="s">
        <v>1654</v>
      </c>
      <c r="AC30" s="3"/>
      <c r="AD30" s="3"/>
      <c r="AE30" s="3"/>
      <c r="AF30" s="3"/>
      <c r="AG30" s="3"/>
      <c r="AH30" s="3"/>
      <c r="AI30" s="3" t="s">
        <v>1487</v>
      </c>
      <c r="AJ30" s="3"/>
      <c r="AK30" s="3"/>
      <c r="AL30" s="3"/>
      <c r="AM30" s="3"/>
      <c r="AN30" s="3"/>
      <c r="AO30" s="3"/>
      <c r="AP30" s="3" t="s">
        <v>1487</v>
      </c>
      <c r="AQ30" s="3"/>
      <c r="AR30" s="3"/>
      <c r="AS30" s="3"/>
      <c r="AT30" s="3"/>
      <c r="AU30" s="3"/>
      <c r="AV30" s="3" t="s">
        <v>1487</v>
      </c>
      <c r="AW30" s="3" t="s">
        <v>1473</v>
      </c>
      <c r="AX30" s="3"/>
      <c r="AY30" s="3" t="s">
        <v>1487</v>
      </c>
    </row>
    <row r="31" spans="1:51" ht="15" customHeight="1">
      <c r="A31" s="3" t="s">
        <v>5018</v>
      </c>
      <c r="B31" s="3" t="s">
        <v>4960</v>
      </c>
      <c r="C31" s="3" t="s">
        <v>201</v>
      </c>
      <c r="D31" s="3" t="s">
        <v>5019</v>
      </c>
      <c r="E31" s="3">
        <v>2026</v>
      </c>
      <c r="F31" s="3">
        <v>2</v>
      </c>
      <c r="G31" s="86">
        <v>46028</v>
      </c>
      <c r="H31" s="84">
        <v>0.77083333333333337</v>
      </c>
      <c r="I31" s="3"/>
      <c r="J31" s="3"/>
      <c r="K31" s="3" t="s">
        <v>1575</v>
      </c>
      <c r="L31" s="3" t="s">
        <v>1434</v>
      </c>
      <c r="M31" s="3" t="s">
        <v>1439</v>
      </c>
      <c r="N31" s="3"/>
      <c r="O31" s="3" t="s">
        <v>1472</v>
      </c>
      <c r="P31" s="3" t="s">
        <v>1366</v>
      </c>
      <c r="Q31" s="3"/>
      <c r="R31" s="3" t="s">
        <v>391</v>
      </c>
      <c r="S31" s="3" t="s">
        <v>391</v>
      </c>
      <c r="T31" s="3" t="s">
        <v>1266</v>
      </c>
      <c r="U31" s="3" t="s">
        <v>443</v>
      </c>
      <c r="V31" s="3" t="s">
        <v>2177</v>
      </c>
      <c r="W31" s="3" t="s">
        <v>1473</v>
      </c>
      <c r="X31" s="3" t="s">
        <v>2448</v>
      </c>
      <c r="Y31" s="3" t="s">
        <v>1473</v>
      </c>
      <c r="Z31" s="3" t="s">
        <v>1473</v>
      </c>
      <c r="AA31" s="87">
        <v>46234.701898148145</v>
      </c>
      <c r="AB31" s="3" t="s">
        <v>1654</v>
      </c>
      <c r="AC31" s="3"/>
      <c r="AD31" s="3"/>
      <c r="AE31" s="3"/>
      <c r="AF31" s="3"/>
      <c r="AG31" s="3"/>
      <c r="AH31" s="3"/>
      <c r="AI31" s="3" t="s">
        <v>1487</v>
      </c>
      <c r="AJ31" s="3"/>
      <c r="AK31" s="3"/>
      <c r="AL31" s="3"/>
      <c r="AM31" s="3"/>
      <c r="AN31" s="3"/>
      <c r="AO31" s="3"/>
      <c r="AP31" s="3" t="s">
        <v>1487</v>
      </c>
      <c r="AQ31" s="3"/>
      <c r="AR31" s="3"/>
      <c r="AS31" s="3"/>
      <c r="AT31" s="3"/>
      <c r="AU31" s="3"/>
      <c r="AV31" s="3" t="s">
        <v>1487</v>
      </c>
      <c r="AW31" s="3" t="s">
        <v>1473</v>
      </c>
      <c r="AX31" s="3"/>
      <c r="AY31" s="3" t="s">
        <v>1487</v>
      </c>
    </row>
    <row r="32" spans="1:51" ht="15" customHeight="1">
      <c r="A32" s="3" t="s">
        <v>5020</v>
      </c>
      <c r="B32" s="3" t="s">
        <v>4960</v>
      </c>
      <c r="C32" s="3" t="s">
        <v>229</v>
      </c>
      <c r="D32" s="3" t="s">
        <v>5021</v>
      </c>
      <c r="E32" s="3">
        <v>2026</v>
      </c>
      <c r="F32" s="3">
        <v>2</v>
      </c>
      <c r="G32" s="86">
        <v>46028</v>
      </c>
      <c r="H32" s="84">
        <v>0.44791666666666669</v>
      </c>
      <c r="I32" s="3"/>
      <c r="J32" s="3"/>
      <c r="K32" s="3" t="s">
        <v>1568</v>
      </c>
      <c r="L32" s="3" t="s">
        <v>1433</v>
      </c>
      <c r="M32" s="3" t="s">
        <v>1439</v>
      </c>
      <c r="N32" s="3"/>
      <c r="O32" s="3" t="s">
        <v>1472</v>
      </c>
      <c r="P32" s="3" t="s">
        <v>1197</v>
      </c>
      <c r="Q32" s="3"/>
      <c r="R32" s="3" t="s">
        <v>391</v>
      </c>
      <c r="S32" s="3" t="s">
        <v>391</v>
      </c>
      <c r="T32" s="3" t="s">
        <v>1266</v>
      </c>
      <c r="U32" s="3" t="s">
        <v>1266</v>
      </c>
      <c r="V32" s="3" t="s">
        <v>2177</v>
      </c>
      <c r="W32" s="3" t="s">
        <v>1473</v>
      </c>
      <c r="X32" s="3" t="s">
        <v>2470</v>
      </c>
      <c r="Y32" s="3" t="s">
        <v>1473</v>
      </c>
      <c r="Z32" s="3" t="s">
        <v>1473</v>
      </c>
      <c r="AA32" s="87">
        <v>46234.701898148145</v>
      </c>
      <c r="AB32" s="3" t="s">
        <v>1654</v>
      </c>
      <c r="AC32" s="3"/>
      <c r="AD32" s="3"/>
      <c r="AE32" s="3"/>
      <c r="AF32" s="3"/>
      <c r="AG32" s="3"/>
      <c r="AH32" s="3"/>
      <c r="AI32" s="3" t="s">
        <v>1487</v>
      </c>
      <c r="AJ32" s="3"/>
      <c r="AK32" s="3"/>
      <c r="AL32" s="3"/>
      <c r="AM32" s="3"/>
      <c r="AN32" s="3"/>
      <c r="AO32" s="3"/>
      <c r="AP32" s="3" t="s">
        <v>1487</v>
      </c>
      <c r="AQ32" s="3"/>
      <c r="AR32" s="3"/>
      <c r="AS32" s="3"/>
      <c r="AT32" s="3"/>
      <c r="AU32" s="3"/>
      <c r="AV32" s="3" t="s">
        <v>1487</v>
      </c>
      <c r="AW32" s="3" t="s">
        <v>1473</v>
      </c>
      <c r="AX32" s="3"/>
      <c r="AY32" s="3" t="s">
        <v>1487</v>
      </c>
    </row>
    <row r="33" spans="1:51" ht="15" customHeight="1">
      <c r="A33" s="3" t="s">
        <v>5022</v>
      </c>
      <c r="B33" s="3" t="s">
        <v>4960</v>
      </c>
      <c r="C33" s="3" t="s">
        <v>236</v>
      </c>
      <c r="D33" s="3" t="s">
        <v>5023</v>
      </c>
      <c r="E33" s="3">
        <v>2026</v>
      </c>
      <c r="F33" s="3">
        <v>2</v>
      </c>
      <c r="G33" s="86">
        <v>46028</v>
      </c>
      <c r="H33" s="84">
        <v>0.70833333333333337</v>
      </c>
      <c r="I33" s="3"/>
      <c r="J33" s="3"/>
      <c r="K33" s="3" t="s">
        <v>1583</v>
      </c>
      <c r="L33" s="3" t="s">
        <v>1437</v>
      </c>
      <c r="M33" s="3" t="s">
        <v>1590</v>
      </c>
      <c r="N33" s="3"/>
      <c r="O33" s="3" t="s">
        <v>1472</v>
      </c>
      <c r="P33" s="3" t="s">
        <v>24</v>
      </c>
      <c r="Q33" s="3"/>
      <c r="R33" s="3" t="s">
        <v>386</v>
      </c>
      <c r="S33" s="3" t="s">
        <v>386</v>
      </c>
      <c r="T33" s="3" t="s">
        <v>488</v>
      </c>
      <c r="U33" s="3" t="s">
        <v>1266</v>
      </c>
      <c r="V33" s="3" t="s">
        <v>2177</v>
      </c>
      <c r="W33" s="3" t="s">
        <v>1473</v>
      </c>
      <c r="X33" s="3" t="s">
        <v>2451</v>
      </c>
      <c r="Y33" s="3" t="s">
        <v>1473</v>
      </c>
      <c r="Z33" s="3" t="s">
        <v>1473</v>
      </c>
      <c r="AA33" s="87">
        <v>46234.701898148145</v>
      </c>
      <c r="AB33" s="3" t="s">
        <v>1654</v>
      </c>
      <c r="AC33" s="3"/>
      <c r="AD33" s="3"/>
      <c r="AE33" s="3"/>
      <c r="AF33" s="3"/>
      <c r="AG33" s="3"/>
      <c r="AH33" s="3"/>
      <c r="AI33" s="3" t="s">
        <v>1487</v>
      </c>
      <c r="AJ33" s="3"/>
      <c r="AK33" s="3"/>
      <c r="AL33" s="3"/>
      <c r="AM33" s="3"/>
      <c r="AN33" s="3"/>
      <c r="AO33" s="3"/>
      <c r="AP33" s="3" t="s">
        <v>1487</v>
      </c>
      <c r="AQ33" s="3"/>
      <c r="AR33" s="3"/>
      <c r="AS33" s="3"/>
      <c r="AT33" s="3"/>
      <c r="AU33" s="3"/>
      <c r="AV33" s="3" t="s">
        <v>1487</v>
      </c>
      <c r="AW33" s="3" t="s">
        <v>1473</v>
      </c>
      <c r="AX33" s="3"/>
      <c r="AY33" s="3" t="s">
        <v>1487</v>
      </c>
    </row>
    <row r="34" spans="1:51" ht="15" customHeight="1">
      <c r="A34" s="3" t="s">
        <v>5024</v>
      </c>
      <c r="B34" s="3" t="s">
        <v>4960</v>
      </c>
      <c r="C34" s="3" t="s">
        <v>257</v>
      </c>
      <c r="D34" s="3" t="s">
        <v>5025</v>
      </c>
      <c r="E34" s="3">
        <v>2026</v>
      </c>
      <c r="F34" s="3">
        <v>2</v>
      </c>
      <c r="G34" s="86">
        <v>46028</v>
      </c>
      <c r="H34" s="84">
        <v>0.44791666666666669</v>
      </c>
      <c r="I34" s="3"/>
      <c r="J34" s="3"/>
      <c r="K34" s="3" t="s">
        <v>1432</v>
      </c>
      <c r="L34" s="3" t="s">
        <v>1432</v>
      </c>
      <c r="M34" s="3" t="s">
        <v>1439</v>
      </c>
      <c r="N34" s="3"/>
      <c r="O34" s="3" t="s">
        <v>1472</v>
      </c>
      <c r="P34" s="3" t="s">
        <v>1403</v>
      </c>
      <c r="Q34" s="3"/>
      <c r="R34" s="3" t="s">
        <v>386</v>
      </c>
      <c r="S34" s="3" t="s">
        <v>386</v>
      </c>
      <c r="T34" s="3" t="s">
        <v>488</v>
      </c>
      <c r="U34" s="3" t="s">
        <v>443</v>
      </c>
      <c r="V34" s="3" t="s">
        <v>2177</v>
      </c>
      <c r="W34" s="3" t="s">
        <v>1473</v>
      </c>
      <c r="X34" s="3" t="s">
        <v>2647</v>
      </c>
      <c r="Y34" s="3" t="s">
        <v>1473</v>
      </c>
      <c r="Z34" s="3" t="s">
        <v>1473</v>
      </c>
      <c r="AA34" s="87">
        <v>46234.701898148145</v>
      </c>
      <c r="AB34" s="3" t="s">
        <v>1654</v>
      </c>
      <c r="AC34" s="3"/>
      <c r="AD34" s="3"/>
      <c r="AE34" s="3"/>
      <c r="AF34" s="3"/>
      <c r="AG34" s="3"/>
      <c r="AH34" s="3"/>
      <c r="AI34" s="3" t="s">
        <v>1487</v>
      </c>
      <c r="AJ34" s="3"/>
      <c r="AK34" s="3"/>
      <c r="AL34" s="3"/>
      <c r="AM34" s="3"/>
      <c r="AN34" s="3"/>
      <c r="AO34" s="3"/>
      <c r="AP34" s="3" t="s">
        <v>1487</v>
      </c>
      <c r="AQ34" s="3"/>
      <c r="AR34" s="3"/>
      <c r="AS34" s="3"/>
      <c r="AT34" s="3"/>
      <c r="AU34" s="3"/>
      <c r="AV34" s="3" t="s">
        <v>1487</v>
      </c>
      <c r="AW34" s="3" t="s">
        <v>1473</v>
      </c>
      <c r="AX34" s="3"/>
      <c r="AY34" s="3" t="s">
        <v>1487</v>
      </c>
    </row>
    <row r="35" spans="1:51" ht="15" customHeight="1">
      <c r="A35" s="3" t="s">
        <v>5026</v>
      </c>
      <c r="B35" s="3" t="s">
        <v>4960</v>
      </c>
      <c r="C35" s="3" t="s">
        <v>260</v>
      </c>
      <c r="D35" s="3" t="s">
        <v>5027</v>
      </c>
      <c r="E35" s="3">
        <v>2026</v>
      </c>
      <c r="F35" s="3">
        <v>2</v>
      </c>
      <c r="G35" s="86">
        <v>46028</v>
      </c>
      <c r="H35" s="84">
        <v>0.38194444444444442</v>
      </c>
      <c r="I35" s="3"/>
      <c r="J35" s="3"/>
      <c r="K35" s="3" t="s">
        <v>1436</v>
      </c>
      <c r="L35" s="3" t="s">
        <v>1436</v>
      </c>
      <c r="M35" s="3" t="s">
        <v>2103</v>
      </c>
      <c r="N35" s="3"/>
      <c r="O35" s="3" t="s">
        <v>1472</v>
      </c>
      <c r="P35" s="3" t="s">
        <v>1221</v>
      </c>
      <c r="Q35" s="3"/>
      <c r="R35" s="3" t="s">
        <v>386</v>
      </c>
      <c r="S35" s="3" t="s">
        <v>386</v>
      </c>
      <c r="T35" s="3" t="s">
        <v>488</v>
      </c>
      <c r="U35" s="3" t="s">
        <v>344</v>
      </c>
      <c r="V35" s="3" t="s">
        <v>2177</v>
      </c>
      <c r="W35" s="3" t="s">
        <v>1473</v>
      </c>
      <c r="X35" s="3" t="s">
        <v>2365</v>
      </c>
      <c r="Y35" s="3" t="s">
        <v>1473</v>
      </c>
      <c r="Z35" s="3" t="s">
        <v>1473</v>
      </c>
      <c r="AA35" s="87">
        <v>46234.701898148145</v>
      </c>
      <c r="AB35" s="3" t="s">
        <v>1654</v>
      </c>
      <c r="AC35" s="3"/>
      <c r="AD35" s="3"/>
      <c r="AE35" s="3"/>
      <c r="AF35" s="3"/>
      <c r="AG35" s="3"/>
      <c r="AH35" s="3"/>
      <c r="AI35" s="3" t="s">
        <v>1487</v>
      </c>
      <c r="AJ35" s="3"/>
      <c r="AK35" s="3"/>
      <c r="AL35" s="3"/>
      <c r="AM35" s="3"/>
      <c r="AN35" s="3"/>
      <c r="AO35" s="3"/>
      <c r="AP35" s="3" t="s">
        <v>1487</v>
      </c>
      <c r="AQ35" s="3"/>
      <c r="AR35" s="3"/>
      <c r="AS35" s="3"/>
      <c r="AT35" s="3"/>
      <c r="AU35" s="3"/>
      <c r="AV35" s="3" t="s">
        <v>1487</v>
      </c>
      <c r="AW35" s="3" t="s">
        <v>1473</v>
      </c>
      <c r="AX35" s="3"/>
      <c r="AY35" s="3" t="s">
        <v>1487</v>
      </c>
    </row>
    <row r="36" spans="1:51" ht="15" customHeight="1">
      <c r="A36" s="3" t="s">
        <v>5028</v>
      </c>
      <c r="B36" s="3" t="s">
        <v>4960</v>
      </c>
      <c r="C36" s="3" t="s">
        <v>298</v>
      </c>
      <c r="D36" s="3" t="s">
        <v>5029</v>
      </c>
      <c r="E36" s="3">
        <v>2026</v>
      </c>
      <c r="F36" s="3">
        <v>2</v>
      </c>
      <c r="G36" s="86">
        <v>46028</v>
      </c>
      <c r="H36" s="84">
        <v>0.38541666666666669</v>
      </c>
      <c r="I36" s="3"/>
      <c r="J36" s="3"/>
      <c r="K36" s="3"/>
      <c r="L36" s="3"/>
      <c r="M36" s="3" t="s">
        <v>2103</v>
      </c>
      <c r="N36" s="3"/>
      <c r="O36" s="3" t="s">
        <v>1472</v>
      </c>
      <c r="P36" s="3" t="s">
        <v>1233</v>
      </c>
      <c r="Q36" s="3"/>
      <c r="R36" s="3" t="s">
        <v>387</v>
      </c>
      <c r="S36" s="3" t="s">
        <v>387</v>
      </c>
      <c r="T36" s="3" t="s">
        <v>443</v>
      </c>
      <c r="U36" s="3"/>
      <c r="V36" s="3" t="s">
        <v>2177</v>
      </c>
      <c r="W36" s="3" t="s">
        <v>1487</v>
      </c>
      <c r="X36" s="3" t="s">
        <v>2231</v>
      </c>
      <c r="Y36" s="3" t="s">
        <v>1473</v>
      </c>
      <c r="Z36" s="3" t="s">
        <v>1473</v>
      </c>
      <c r="AA36" s="87">
        <v>46234.701898148145</v>
      </c>
      <c r="AB36" s="3" t="s">
        <v>1654</v>
      </c>
      <c r="AC36" s="3"/>
      <c r="AD36" s="3"/>
      <c r="AE36" s="3"/>
      <c r="AF36" s="3"/>
      <c r="AG36" s="3"/>
      <c r="AH36" s="3"/>
      <c r="AI36" s="3" t="s">
        <v>1487</v>
      </c>
      <c r="AJ36" s="3"/>
      <c r="AK36" s="3"/>
      <c r="AL36" s="3"/>
      <c r="AM36" s="3"/>
      <c r="AN36" s="3"/>
      <c r="AO36" s="3"/>
      <c r="AP36" s="3" t="s">
        <v>1487</v>
      </c>
      <c r="AQ36" s="3"/>
      <c r="AR36" s="3"/>
      <c r="AS36" s="3"/>
      <c r="AT36" s="3"/>
      <c r="AU36" s="3"/>
      <c r="AV36" s="3" t="s">
        <v>1487</v>
      </c>
      <c r="AW36" s="3" t="s">
        <v>1473</v>
      </c>
      <c r="AX36" s="3"/>
      <c r="AY36" s="3" t="s">
        <v>1487</v>
      </c>
    </row>
    <row r="37" spans="1:51" ht="15" customHeight="1">
      <c r="A37" s="3" t="s">
        <v>5030</v>
      </c>
      <c r="B37" s="3" t="s">
        <v>4960</v>
      </c>
      <c r="C37" s="3" t="s">
        <v>201</v>
      </c>
      <c r="D37" s="3" t="s">
        <v>5031</v>
      </c>
      <c r="E37" s="3">
        <v>2026</v>
      </c>
      <c r="F37" s="3">
        <v>2</v>
      </c>
      <c r="G37" s="86">
        <v>46029</v>
      </c>
      <c r="H37" s="84">
        <v>0.77083333333333337</v>
      </c>
      <c r="I37" s="3"/>
      <c r="J37" s="3"/>
      <c r="K37" s="3" t="s">
        <v>1575</v>
      </c>
      <c r="L37" s="3" t="s">
        <v>1434</v>
      </c>
      <c r="M37" s="3" t="s">
        <v>1439</v>
      </c>
      <c r="N37" s="3"/>
      <c r="O37" s="3" t="s">
        <v>1472</v>
      </c>
      <c r="P37" s="3" t="s">
        <v>1366</v>
      </c>
      <c r="Q37" s="3"/>
      <c r="R37" s="3" t="s">
        <v>391</v>
      </c>
      <c r="S37" s="3" t="s">
        <v>391</v>
      </c>
      <c r="T37" s="3" t="s">
        <v>1266</v>
      </c>
      <c r="U37" s="3" t="s">
        <v>443</v>
      </c>
      <c r="V37" s="3" t="s">
        <v>2177</v>
      </c>
      <c r="W37" s="3" t="s">
        <v>1473</v>
      </c>
      <c r="X37" s="3" t="s">
        <v>2448</v>
      </c>
      <c r="Y37" s="3" t="s">
        <v>1473</v>
      </c>
      <c r="Z37" s="3" t="s">
        <v>1473</v>
      </c>
      <c r="AA37" s="87">
        <v>46234.701898148145</v>
      </c>
      <c r="AB37" s="3" t="s">
        <v>1654</v>
      </c>
      <c r="AC37" s="3"/>
      <c r="AD37" s="3"/>
      <c r="AE37" s="3"/>
      <c r="AF37" s="3"/>
      <c r="AG37" s="3"/>
      <c r="AH37" s="3"/>
      <c r="AI37" s="3" t="s">
        <v>1487</v>
      </c>
      <c r="AJ37" s="3"/>
      <c r="AK37" s="3"/>
      <c r="AL37" s="3"/>
      <c r="AM37" s="3"/>
      <c r="AN37" s="3"/>
      <c r="AO37" s="3"/>
      <c r="AP37" s="3" t="s">
        <v>1487</v>
      </c>
      <c r="AQ37" s="3"/>
      <c r="AR37" s="3"/>
      <c r="AS37" s="3"/>
      <c r="AT37" s="3"/>
      <c r="AU37" s="3"/>
      <c r="AV37" s="3" t="s">
        <v>1487</v>
      </c>
      <c r="AW37" s="3" t="s">
        <v>1473</v>
      </c>
      <c r="AX37" s="3"/>
      <c r="AY37" s="3" t="s">
        <v>1487</v>
      </c>
    </row>
    <row r="38" spans="1:51" ht="15" customHeight="1">
      <c r="A38" s="3" t="s">
        <v>5032</v>
      </c>
      <c r="B38" s="3" t="s">
        <v>4960</v>
      </c>
      <c r="C38" s="3" t="s">
        <v>229</v>
      </c>
      <c r="D38" s="3" t="s">
        <v>5033</v>
      </c>
      <c r="E38" s="3">
        <v>2026</v>
      </c>
      <c r="F38" s="3">
        <v>2</v>
      </c>
      <c r="G38" s="86">
        <v>46029</v>
      </c>
      <c r="H38" s="84">
        <v>0.44791666666666669</v>
      </c>
      <c r="I38" s="3"/>
      <c r="J38" s="3"/>
      <c r="K38" s="3" t="s">
        <v>1568</v>
      </c>
      <c r="L38" s="3" t="s">
        <v>1433</v>
      </c>
      <c r="M38" s="3" t="s">
        <v>1439</v>
      </c>
      <c r="N38" s="3"/>
      <c r="O38" s="3" t="s">
        <v>1472</v>
      </c>
      <c r="P38" s="3" t="s">
        <v>1197</v>
      </c>
      <c r="Q38" s="3"/>
      <c r="R38" s="3" t="s">
        <v>391</v>
      </c>
      <c r="S38" s="3" t="s">
        <v>391</v>
      </c>
      <c r="T38" s="3" t="s">
        <v>1266</v>
      </c>
      <c r="U38" s="3" t="s">
        <v>1266</v>
      </c>
      <c r="V38" s="3" t="s">
        <v>2177</v>
      </c>
      <c r="W38" s="3" t="s">
        <v>1473</v>
      </c>
      <c r="X38" s="3" t="s">
        <v>2470</v>
      </c>
      <c r="Y38" s="3" t="s">
        <v>1473</v>
      </c>
      <c r="Z38" s="3" t="s">
        <v>1473</v>
      </c>
      <c r="AA38" s="87">
        <v>46234.701898148145</v>
      </c>
      <c r="AB38" s="3" t="s">
        <v>1654</v>
      </c>
      <c r="AC38" s="3"/>
      <c r="AD38" s="3"/>
      <c r="AE38" s="3"/>
      <c r="AF38" s="3"/>
      <c r="AG38" s="3"/>
      <c r="AH38" s="3"/>
      <c r="AI38" s="3" t="s">
        <v>1487</v>
      </c>
      <c r="AJ38" s="3"/>
      <c r="AK38" s="3"/>
      <c r="AL38" s="3"/>
      <c r="AM38" s="3"/>
      <c r="AN38" s="3"/>
      <c r="AO38" s="3"/>
      <c r="AP38" s="3" t="s">
        <v>1487</v>
      </c>
      <c r="AQ38" s="3"/>
      <c r="AR38" s="3"/>
      <c r="AS38" s="3"/>
      <c r="AT38" s="3"/>
      <c r="AU38" s="3"/>
      <c r="AV38" s="3" t="s">
        <v>1487</v>
      </c>
      <c r="AW38" s="3" t="s">
        <v>1473</v>
      </c>
      <c r="AX38" s="3"/>
      <c r="AY38" s="3" t="s">
        <v>1487</v>
      </c>
    </row>
    <row r="39" spans="1:51" ht="15" customHeight="1">
      <c r="A39" s="3" t="s">
        <v>5034</v>
      </c>
      <c r="B39" s="3" t="s">
        <v>4960</v>
      </c>
      <c r="C39" s="3" t="s">
        <v>236</v>
      </c>
      <c r="D39" s="3" t="s">
        <v>5035</v>
      </c>
      <c r="E39" s="3">
        <v>2026</v>
      </c>
      <c r="F39" s="3">
        <v>2</v>
      </c>
      <c r="G39" s="86">
        <v>46029</v>
      </c>
      <c r="H39" s="84">
        <v>0.70833333333333337</v>
      </c>
      <c r="I39" s="3"/>
      <c r="J39" s="3"/>
      <c r="K39" s="3" t="s">
        <v>1583</v>
      </c>
      <c r="L39" s="3" t="s">
        <v>1437</v>
      </c>
      <c r="M39" s="3" t="s">
        <v>1590</v>
      </c>
      <c r="N39" s="3"/>
      <c r="O39" s="3" t="s">
        <v>1472</v>
      </c>
      <c r="P39" s="3" t="s">
        <v>24</v>
      </c>
      <c r="Q39" s="3"/>
      <c r="R39" s="3" t="s">
        <v>389</v>
      </c>
      <c r="S39" s="3" t="s">
        <v>389</v>
      </c>
      <c r="T39" s="3" t="s">
        <v>488</v>
      </c>
      <c r="U39" s="3" t="s">
        <v>1266</v>
      </c>
      <c r="V39" s="3" t="s">
        <v>2177</v>
      </c>
      <c r="W39" s="3" t="s">
        <v>1473</v>
      </c>
      <c r="X39" s="3" t="s">
        <v>2451</v>
      </c>
      <c r="Y39" s="3" t="s">
        <v>1473</v>
      </c>
      <c r="Z39" s="3" t="s">
        <v>1473</v>
      </c>
      <c r="AA39" s="87">
        <v>46234.701898148145</v>
      </c>
      <c r="AB39" s="3" t="s">
        <v>1654</v>
      </c>
      <c r="AC39" s="3"/>
      <c r="AD39" s="3"/>
      <c r="AE39" s="3"/>
      <c r="AF39" s="3"/>
      <c r="AG39" s="3"/>
      <c r="AH39" s="3"/>
      <c r="AI39" s="3" t="s">
        <v>1487</v>
      </c>
      <c r="AJ39" s="3"/>
      <c r="AK39" s="3"/>
      <c r="AL39" s="3"/>
      <c r="AM39" s="3"/>
      <c r="AN39" s="3"/>
      <c r="AO39" s="3"/>
      <c r="AP39" s="3" t="s">
        <v>1487</v>
      </c>
      <c r="AQ39" s="3"/>
      <c r="AR39" s="3"/>
      <c r="AS39" s="3"/>
      <c r="AT39" s="3"/>
      <c r="AU39" s="3"/>
      <c r="AV39" s="3" t="s">
        <v>1487</v>
      </c>
      <c r="AW39" s="3" t="s">
        <v>1473</v>
      </c>
      <c r="AX39" s="3"/>
      <c r="AY39" s="3" t="s">
        <v>1487</v>
      </c>
    </row>
    <row r="40" spans="1:51" ht="15" customHeight="1">
      <c r="A40" s="3" t="s">
        <v>5036</v>
      </c>
      <c r="B40" s="3" t="s">
        <v>4960</v>
      </c>
      <c r="C40" s="3" t="s">
        <v>257</v>
      </c>
      <c r="D40" s="3" t="s">
        <v>5037</v>
      </c>
      <c r="E40" s="3">
        <v>2026</v>
      </c>
      <c r="F40" s="3">
        <v>2</v>
      </c>
      <c r="G40" s="86">
        <v>46029</v>
      </c>
      <c r="H40" s="84">
        <v>0.44791666666666669</v>
      </c>
      <c r="I40" s="3"/>
      <c r="J40" s="3"/>
      <c r="K40" s="3" t="s">
        <v>1432</v>
      </c>
      <c r="L40" s="3" t="s">
        <v>1432</v>
      </c>
      <c r="M40" s="3" t="s">
        <v>1439</v>
      </c>
      <c r="N40" s="3"/>
      <c r="O40" s="3" t="s">
        <v>1472</v>
      </c>
      <c r="P40" s="3" t="s">
        <v>1403</v>
      </c>
      <c r="Q40" s="3"/>
      <c r="R40" s="3" t="s">
        <v>389</v>
      </c>
      <c r="S40" s="3" t="s">
        <v>389</v>
      </c>
      <c r="T40" s="3" t="s">
        <v>488</v>
      </c>
      <c r="U40" s="3" t="s">
        <v>443</v>
      </c>
      <c r="V40" s="3" t="s">
        <v>2177</v>
      </c>
      <c r="W40" s="3" t="s">
        <v>1473</v>
      </c>
      <c r="X40" s="3" t="s">
        <v>2647</v>
      </c>
      <c r="Y40" s="3" t="s">
        <v>1473</v>
      </c>
      <c r="Z40" s="3" t="s">
        <v>1473</v>
      </c>
      <c r="AA40" s="87">
        <v>46234.701898148145</v>
      </c>
      <c r="AB40" s="3" t="s">
        <v>1654</v>
      </c>
      <c r="AC40" s="3"/>
      <c r="AD40" s="3"/>
      <c r="AE40" s="3"/>
      <c r="AF40" s="3"/>
      <c r="AG40" s="3"/>
      <c r="AH40" s="3"/>
      <c r="AI40" s="3" t="s">
        <v>1487</v>
      </c>
      <c r="AJ40" s="3"/>
      <c r="AK40" s="3"/>
      <c r="AL40" s="3"/>
      <c r="AM40" s="3"/>
      <c r="AN40" s="3"/>
      <c r="AO40" s="3"/>
      <c r="AP40" s="3" t="s">
        <v>1487</v>
      </c>
      <c r="AQ40" s="3"/>
      <c r="AR40" s="3"/>
      <c r="AS40" s="3"/>
      <c r="AT40" s="3"/>
      <c r="AU40" s="3"/>
      <c r="AV40" s="3" t="s">
        <v>1487</v>
      </c>
      <c r="AW40" s="3" t="s">
        <v>1473</v>
      </c>
      <c r="AX40" s="3"/>
      <c r="AY40" s="3" t="s">
        <v>1487</v>
      </c>
    </row>
    <row r="41" spans="1:51" ht="15" customHeight="1">
      <c r="A41" s="3" t="s">
        <v>5038</v>
      </c>
      <c r="B41" s="3" t="s">
        <v>4960</v>
      </c>
      <c r="C41" s="3" t="s">
        <v>260</v>
      </c>
      <c r="D41" s="3" t="s">
        <v>5039</v>
      </c>
      <c r="E41" s="3">
        <v>2026</v>
      </c>
      <c r="F41" s="3">
        <v>2</v>
      </c>
      <c r="G41" s="86">
        <v>46029</v>
      </c>
      <c r="H41" s="84">
        <v>0.38194444444444442</v>
      </c>
      <c r="I41" s="3"/>
      <c r="J41" s="3"/>
      <c r="K41" s="3" t="s">
        <v>1436</v>
      </c>
      <c r="L41" s="3" t="s">
        <v>1436</v>
      </c>
      <c r="M41" s="3" t="s">
        <v>2103</v>
      </c>
      <c r="N41" s="3"/>
      <c r="O41" s="3" t="s">
        <v>1472</v>
      </c>
      <c r="P41" s="3" t="s">
        <v>1221</v>
      </c>
      <c r="Q41" s="3"/>
      <c r="R41" s="3" t="s">
        <v>389</v>
      </c>
      <c r="S41" s="3" t="s">
        <v>389</v>
      </c>
      <c r="T41" s="3" t="s">
        <v>488</v>
      </c>
      <c r="U41" s="3" t="s">
        <v>344</v>
      </c>
      <c r="V41" s="3" t="s">
        <v>2177</v>
      </c>
      <c r="W41" s="3" t="s">
        <v>1473</v>
      </c>
      <c r="X41" s="3" t="s">
        <v>2365</v>
      </c>
      <c r="Y41" s="3" t="s">
        <v>1473</v>
      </c>
      <c r="Z41" s="3" t="s">
        <v>1473</v>
      </c>
      <c r="AA41" s="87">
        <v>46234.701898148145</v>
      </c>
      <c r="AB41" s="3" t="s">
        <v>1654</v>
      </c>
      <c r="AC41" s="3"/>
      <c r="AD41" s="3"/>
      <c r="AE41" s="3"/>
      <c r="AF41" s="3"/>
      <c r="AG41" s="3"/>
      <c r="AH41" s="3"/>
      <c r="AI41" s="3" t="s">
        <v>1487</v>
      </c>
      <c r="AJ41" s="3"/>
      <c r="AK41" s="3"/>
      <c r="AL41" s="3"/>
      <c r="AM41" s="3"/>
      <c r="AN41" s="3"/>
      <c r="AO41" s="3"/>
      <c r="AP41" s="3" t="s">
        <v>1487</v>
      </c>
      <c r="AQ41" s="3"/>
      <c r="AR41" s="3"/>
      <c r="AS41" s="3"/>
      <c r="AT41" s="3"/>
      <c r="AU41" s="3"/>
      <c r="AV41" s="3" t="s">
        <v>1487</v>
      </c>
      <c r="AW41" s="3" t="s">
        <v>1473</v>
      </c>
      <c r="AX41" s="3"/>
      <c r="AY41" s="3" t="s">
        <v>1487</v>
      </c>
    </row>
    <row r="42" spans="1:51" ht="15" customHeight="1">
      <c r="A42" s="3" t="s">
        <v>5040</v>
      </c>
      <c r="B42" s="3" t="s">
        <v>4960</v>
      </c>
      <c r="C42" s="3" t="s">
        <v>298</v>
      </c>
      <c r="D42" s="3" t="s">
        <v>5041</v>
      </c>
      <c r="E42" s="3">
        <v>2026</v>
      </c>
      <c r="F42" s="3">
        <v>2</v>
      </c>
      <c r="G42" s="86">
        <v>46029</v>
      </c>
      <c r="H42" s="84">
        <v>0.38541666666666669</v>
      </c>
      <c r="I42" s="3"/>
      <c r="J42" s="3"/>
      <c r="K42" s="3"/>
      <c r="L42" s="3"/>
      <c r="M42" s="3" t="s">
        <v>2103</v>
      </c>
      <c r="N42" s="3"/>
      <c r="O42" s="3" t="s">
        <v>1472</v>
      </c>
      <c r="P42" s="3" t="s">
        <v>1233</v>
      </c>
      <c r="Q42" s="3"/>
      <c r="R42" s="3" t="s">
        <v>387</v>
      </c>
      <c r="S42" s="3" t="s">
        <v>387</v>
      </c>
      <c r="T42" s="3" t="s">
        <v>443</v>
      </c>
      <c r="U42" s="3"/>
      <c r="V42" s="3" t="s">
        <v>2177</v>
      </c>
      <c r="W42" s="3" t="s">
        <v>1487</v>
      </c>
      <c r="X42" s="3" t="s">
        <v>2231</v>
      </c>
      <c r="Y42" s="3" t="s">
        <v>1473</v>
      </c>
      <c r="Z42" s="3" t="s">
        <v>1473</v>
      </c>
      <c r="AA42" s="87">
        <v>46234.701909722222</v>
      </c>
      <c r="AB42" s="3" t="s">
        <v>1654</v>
      </c>
      <c r="AC42" s="3"/>
      <c r="AD42" s="3"/>
      <c r="AE42" s="3"/>
      <c r="AF42" s="3"/>
      <c r="AG42" s="3"/>
      <c r="AH42" s="3"/>
      <c r="AI42" s="3" t="s">
        <v>1487</v>
      </c>
      <c r="AJ42" s="3"/>
      <c r="AK42" s="3"/>
      <c r="AL42" s="3"/>
      <c r="AM42" s="3"/>
      <c r="AN42" s="3"/>
      <c r="AO42" s="3"/>
      <c r="AP42" s="3" t="s">
        <v>1487</v>
      </c>
      <c r="AQ42" s="3"/>
      <c r="AR42" s="3"/>
      <c r="AS42" s="3"/>
      <c r="AT42" s="3"/>
      <c r="AU42" s="3"/>
      <c r="AV42" s="3" t="s">
        <v>1487</v>
      </c>
      <c r="AW42" s="3" t="s">
        <v>1473</v>
      </c>
      <c r="AX42" s="3"/>
      <c r="AY42" s="3" t="s">
        <v>1487</v>
      </c>
    </row>
    <row r="43" spans="1:51" ht="15" customHeight="1">
      <c r="A43" s="3" t="s">
        <v>5042</v>
      </c>
      <c r="B43" s="3" t="s">
        <v>4960</v>
      </c>
      <c r="C43" s="3" t="s">
        <v>201</v>
      </c>
      <c r="D43" s="3" t="s">
        <v>5043</v>
      </c>
      <c r="E43" s="3">
        <v>2026</v>
      </c>
      <c r="F43" s="3">
        <v>2</v>
      </c>
      <c r="G43" s="86">
        <v>46030</v>
      </c>
      <c r="H43" s="84">
        <v>0.77083333333333337</v>
      </c>
      <c r="I43" s="3"/>
      <c r="J43" s="3"/>
      <c r="K43" s="3" t="s">
        <v>1575</v>
      </c>
      <c r="L43" s="3" t="s">
        <v>1434</v>
      </c>
      <c r="M43" s="3" t="s">
        <v>1439</v>
      </c>
      <c r="N43" s="3"/>
      <c r="O43" s="3" t="s">
        <v>1472</v>
      </c>
      <c r="P43" s="3" t="s">
        <v>1366</v>
      </c>
      <c r="Q43" s="3"/>
      <c r="R43" s="3" t="s">
        <v>391</v>
      </c>
      <c r="S43" s="3" t="s">
        <v>391</v>
      </c>
      <c r="T43" s="3" t="s">
        <v>1266</v>
      </c>
      <c r="U43" s="3" t="s">
        <v>443</v>
      </c>
      <c r="V43" s="3" t="s">
        <v>2177</v>
      </c>
      <c r="W43" s="3" t="s">
        <v>1473</v>
      </c>
      <c r="X43" s="3" t="s">
        <v>2448</v>
      </c>
      <c r="Y43" s="3" t="s">
        <v>1473</v>
      </c>
      <c r="Z43" s="3" t="s">
        <v>1473</v>
      </c>
      <c r="AA43" s="87">
        <v>46234.701909722222</v>
      </c>
      <c r="AB43" s="3" t="s">
        <v>1654</v>
      </c>
      <c r="AC43" s="3"/>
      <c r="AD43" s="3"/>
      <c r="AE43" s="3"/>
      <c r="AF43" s="3"/>
      <c r="AG43" s="3"/>
      <c r="AH43" s="3"/>
      <c r="AI43" s="3" t="s">
        <v>1487</v>
      </c>
      <c r="AJ43" s="3"/>
      <c r="AK43" s="3"/>
      <c r="AL43" s="3"/>
      <c r="AM43" s="3"/>
      <c r="AN43" s="3"/>
      <c r="AO43" s="3"/>
      <c r="AP43" s="3" t="s">
        <v>1487</v>
      </c>
      <c r="AQ43" s="3"/>
      <c r="AR43" s="3"/>
      <c r="AS43" s="3"/>
      <c r="AT43" s="3"/>
      <c r="AU43" s="3"/>
      <c r="AV43" s="3" t="s">
        <v>1487</v>
      </c>
      <c r="AW43" s="3" t="s">
        <v>1473</v>
      </c>
      <c r="AX43" s="3"/>
      <c r="AY43" s="3" t="s">
        <v>1487</v>
      </c>
    </row>
    <row r="44" spans="1:51" ht="15" customHeight="1">
      <c r="A44" s="3" t="s">
        <v>5044</v>
      </c>
      <c r="B44" s="3" t="s">
        <v>4960</v>
      </c>
      <c r="C44" s="3" t="s">
        <v>204</v>
      </c>
      <c r="D44" s="3" t="s">
        <v>5045</v>
      </c>
      <c r="E44" s="3">
        <v>2026</v>
      </c>
      <c r="F44" s="3">
        <v>2</v>
      </c>
      <c r="G44" s="86">
        <v>46030</v>
      </c>
      <c r="H44" s="84">
        <v>0.4375</v>
      </c>
      <c r="I44" s="3"/>
      <c r="J44" s="3"/>
      <c r="K44" s="3" t="s">
        <v>1579</v>
      </c>
      <c r="L44" s="3" t="s">
        <v>1441</v>
      </c>
      <c r="M44" s="3" t="s">
        <v>2103</v>
      </c>
      <c r="N44" s="3"/>
      <c r="O44" s="3" t="s">
        <v>1472</v>
      </c>
      <c r="P44" s="3" t="s">
        <v>1369</v>
      </c>
      <c r="Q44" s="3"/>
      <c r="R44" s="3" t="s">
        <v>391</v>
      </c>
      <c r="S44" s="3" t="s">
        <v>391</v>
      </c>
      <c r="T44" s="3" t="s">
        <v>1266</v>
      </c>
      <c r="U44" s="3" t="s">
        <v>443</v>
      </c>
      <c r="V44" s="3" t="s">
        <v>2177</v>
      </c>
      <c r="W44" s="3" t="s">
        <v>1473</v>
      </c>
      <c r="X44" s="3" t="s">
        <v>2451</v>
      </c>
      <c r="Y44" s="3" t="s">
        <v>1473</v>
      </c>
      <c r="Z44" s="3" t="s">
        <v>1473</v>
      </c>
      <c r="AA44" s="87">
        <v>46234.701909722222</v>
      </c>
      <c r="AB44" s="3" t="s">
        <v>1654</v>
      </c>
      <c r="AC44" s="3"/>
      <c r="AD44" s="3"/>
      <c r="AE44" s="3"/>
      <c r="AF44" s="3"/>
      <c r="AG44" s="3"/>
      <c r="AH44" s="3"/>
      <c r="AI44" s="3" t="s">
        <v>1487</v>
      </c>
      <c r="AJ44" s="3"/>
      <c r="AK44" s="3"/>
      <c r="AL44" s="3"/>
      <c r="AM44" s="3"/>
      <c r="AN44" s="3"/>
      <c r="AO44" s="3"/>
      <c r="AP44" s="3" t="s">
        <v>1487</v>
      </c>
      <c r="AQ44" s="3"/>
      <c r="AR44" s="3"/>
      <c r="AS44" s="3"/>
      <c r="AT44" s="3"/>
      <c r="AU44" s="3"/>
      <c r="AV44" s="3" t="s">
        <v>1487</v>
      </c>
      <c r="AW44" s="3" t="s">
        <v>1473</v>
      </c>
      <c r="AX44" s="3"/>
      <c r="AY44" s="3" t="s">
        <v>1487</v>
      </c>
    </row>
    <row r="45" spans="1:51" ht="15" customHeight="1">
      <c r="A45" s="3" t="s">
        <v>5046</v>
      </c>
      <c r="B45" s="3" t="s">
        <v>4960</v>
      </c>
      <c r="C45" s="3" t="s">
        <v>229</v>
      </c>
      <c r="D45" s="3" t="s">
        <v>5047</v>
      </c>
      <c r="E45" s="3">
        <v>2026</v>
      </c>
      <c r="F45" s="3">
        <v>2</v>
      </c>
      <c r="G45" s="86">
        <v>46030</v>
      </c>
      <c r="H45" s="84">
        <v>0.44791666666666669</v>
      </c>
      <c r="I45" s="3"/>
      <c r="J45" s="3"/>
      <c r="K45" s="3" t="s">
        <v>1568</v>
      </c>
      <c r="L45" s="3" t="s">
        <v>1433</v>
      </c>
      <c r="M45" s="3" t="s">
        <v>1439</v>
      </c>
      <c r="N45" s="3"/>
      <c r="O45" s="3" t="s">
        <v>1472</v>
      </c>
      <c r="P45" s="3" t="s">
        <v>1197</v>
      </c>
      <c r="Q45" s="3"/>
      <c r="R45" s="3" t="s">
        <v>391</v>
      </c>
      <c r="S45" s="3" t="s">
        <v>391</v>
      </c>
      <c r="T45" s="3" t="s">
        <v>1266</v>
      </c>
      <c r="U45" s="3" t="s">
        <v>1266</v>
      </c>
      <c r="V45" s="3" t="s">
        <v>2177</v>
      </c>
      <c r="W45" s="3" t="s">
        <v>1473</v>
      </c>
      <c r="X45" s="3" t="s">
        <v>2470</v>
      </c>
      <c r="Y45" s="3" t="s">
        <v>1473</v>
      </c>
      <c r="Z45" s="3" t="s">
        <v>1473</v>
      </c>
      <c r="AA45" s="87">
        <v>46234.701909722222</v>
      </c>
      <c r="AB45" s="3" t="s">
        <v>1654</v>
      </c>
      <c r="AC45" s="3"/>
      <c r="AD45" s="3"/>
      <c r="AE45" s="3"/>
      <c r="AF45" s="3"/>
      <c r="AG45" s="3"/>
      <c r="AH45" s="3"/>
      <c r="AI45" s="3" t="s">
        <v>1487</v>
      </c>
      <c r="AJ45" s="3"/>
      <c r="AK45" s="3"/>
      <c r="AL45" s="3"/>
      <c r="AM45" s="3"/>
      <c r="AN45" s="3"/>
      <c r="AO45" s="3"/>
      <c r="AP45" s="3" t="s">
        <v>1487</v>
      </c>
      <c r="AQ45" s="3"/>
      <c r="AR45" s="3"/>
      <c r="AS45" s="3"/>
      <c r="AT45" s="3"/>
      <c r="AU45" s="3"/>
      <c r="AV45" s="3" t="s">
        <v>1487</v>
      </c>
      <c r="AW45" s="3" t="s">
        <v>1473</v>
      </c>
      <c r="AX45" s="3"/>
      <c r="AY45" s="3" t="s">
        <v>1487</v>
      </c>
    </row>
    <row r="46" spans="1:51" ht="15" customHeight="1">
      <c r="A46" s="3" t="s">
        <v>5048</v>
      </c>
      <c r="B46" s="3" t="s">
        <v>4960</v>
      </c>
      <c r="C46" s="3" t="s">
        <v>236</v>
      </c>
      <c r="D46" s="3" t="s">
        <v>5049</v>
      </c>
      <c r="E46" s="3">
        <v>2026</v>
      </c>
      <c r="F46" s="3">
        <v>2</v>
      </c>
      <c r="G46" s="86">
        <v>46030</v>
      </c>
      <c r="H46" s="84">
        <v>0.70833333333333337</v>
      </c>
      <c r="I46" s="3"/>
      <c r="J46" s="3"/>
      <c r="K46" s="3" t="s">
        <v>1583</v>
      </c>
      <c r="L46" s="3" t="s">
        <v>1437</v>
      </c>
      <c r="M46" s="3" t="s">
        <v>1590</v>
      </c>
      <c r="N46" s="3"/>
      <c r="O46" s="3" t="s">
        <v>1472</v>
      </c>
      <c r="P46" s="3" t="s">
        <v>24</v>
      </c>
      <c r="Q46" s="3"/>
      <c r="R46" s="3" t="s">
        <v>1267</v>
      </c>
      <c r="S46" s="3" t="s">
        <v>1267</v>
      </c>
      <c r="T46" s="3" t="s">
        <v>488</v>
      </c>
      <c r="U46" s="3" t="s">
        <v>1266</v>
      </c>
      <c r="V46" s="3" t="s">
        <v>2177</v>
      </c>
      <c r="W46" s="3" t="s">
        <v>1473</v>
      </c>
      <c r="X46" s="3" t="s">
        <v>2451</v>
      </c>
      <c r="Y46" s="3" t="s">
        <v>1473</v>
      </c>
      <c r="Z46" s="3" t="s">
        <v>1473</v>
      </c>
      <c r="AA46" s="87">
        <v>46234.701909722222</v>
      </c>
      <c r="AB46" s="3" t="s">
        <v>1654</v>
      </c>
      <c r="AC46" s="3"/>
      <c r="AD46" s="3"/>
      <c r="AE46" s="3"/>
      <c r="AF46" s="3"/>
      <c r="AG46" s="3"/>
      <c r="AH46" s="3"/>
      <c r="AI46" s="3" t="s">
        <v>1487</v>
      </c>
      <c r="AJ46" s="3"/>
      <c r="AK46" s="3"/>
      <c r="AL46" s="3"/>
      <c r="AM46" s="3"/>
      <c r="AN46" s="3"/>
      <c r="AO46" s="3"/>
      <c r="AP46" s="3" t="s">
        <v>1487</v>
      </c>
      <c r="AQ46" s="3"/>
      <c r="AR46" s="3"/>
      <c r="AS46" s="3"/>
      <c r="AT46" s="3"/>
      <c r="AU46" s="3"/>
      <c r="AV46" s="3" t="s">
        <v>1487</v>
      </c>
      <c r="AW46" s="3" t="s">
        <v>1473</v>
      </c>
      <c r="AX46" s="3"/>
      <c r="AY46" s="3" t="s">
        <v>1487</v>
      </c>
    </row>
    <row r="47" spans="1:51" ht="15" customHeight="1">
      <c r="A47" s="3" t="s">
        <v>5050</v>
      </c>
      <c r="B47" s="3" t="s">
        <v>4960</v>
      </c>
      <c r="C47" s="3" t="s">
        <v>257</v>
      </c>
      <c r="D47" s="3" t="s">
        <v>5051</v>
      </c>
      <c r="E47" s="3">
        <v>2026</v>
      </c>
      <c r="F47" s="3">
        <v>2</v>
      </c>
      <c r="G47" s="86">
        <v>46030</v>
      </c>
      <c r="H47" s="84">
        <v>0.44791666666666669</v>
      </c>
      <c r="I47" s="3"/>
      <c r="J47" s="3"/>
      <c r="K47" s="3" t="s">
        <v>1432</v>
      </c>
      <c r="L47" s="3" t="s">
        <v>1432</v>
      </c>
      <c r="M47" s="3" t="s">
        <v>1439</v>
      </c>
      <c r="N47" s="3"/>
      <c r="O47" s="3" t="s">
        <v>1472</v>
      </c>
      <c r="P47" s="3" t="s">
        <v>1403</v>
      </c>
      <c r="Q47" s="3"/>
      <c r="R47" s="3" t="s">
        <v>1267</v>
      </c>
      <c r="S47" s="3" t="s">
        <v>1267</v>
      </c>
      <c r="T47" s="3" t="s">
        <v>488</v>
      </c>
      <c r="U47" s="3" t="s">
        <v>443</v>
      </c>
      <c r="V47" s="3" t="s">
        <v>2177</v>
      </c>
      <c r="W47" s="3" t="s">
        <v>1473</v>
      </c>
      <c r="X47" s="3" t="s">
        <v>2647</v>
      </c>
      <c r="Y47" s="3" t="s">
        <v>1473</v>
      </c>
      <c r="Z47" s="3" t="s">
        <v>1473</v>
      </c>
      <c r="AA47" s="87">
        <v>46234.701909722222</v>
      </c>
      <c r="AB47" s="3" t="s">
        <v>1654</v>
      </c>
      <c r="AC47" s="3"/>
      <c r="AD47" s="3"/>
      <c r="AE47" s="3"/>
      <c r="AF47" s="3"/>
      <c r="AG47" s="3"/>
      <c r="AH47" s="3"/>
      <c r="AI47" s="3" t="s">
        <v>1487</v>
      </c>
      <c r="AJ47" s="3"/>
      <c r="AK47" s="3"/>
      <c r="AL47" s="3"/>
      <c r="AM47" s="3"/>
      <c r="AN47" s="3"/>
      <c r="AO47" s="3"/>
      <c r="AP47" s="3" t="s">
        <v>1487</v>
      </c>
      <c r="AQ47" s="3"/>
      <c r="AR47" s="3"/>
      <c r="AS47" s="3"/>
      <c r="AT47" s="3"/>
      <c r="AU47" s="3"/>
      <c r="AV47" s="3" t="s">
        <v>1487</v>
      </c>
      <c r="AW47" s="3" t="s">
        <v>1473</v>
      </c>
      <c r="AX47" s="3"/>
      <c r="AY47" s="3" t="s">
        <v>1487</v>
      </c>
    </row>
    <row r="48" spans="1:51" ht="15" customHeight="1">
      <c r="A48" s="3" t="s">
        <v>5052</v>
      </c>
      <c r="B48" s="3" t="s">
        <v>4960</v>
      </c>
      <c r="C48" s="3" t="s">
        <v>260</v>
      </c>
      <c r="D48" s="3" t="s">
        <v>5053</v>
      </c>
      <c r="E48" s="3">
        <v>2026</v>
      </c>
      <c r="F48" s="3">
        <v>2</v>
      </c>
      <c r="G48" s="86">
        <v>46030</v>
      </c>
      <c r="H48" s="84">
        <v>0.38194444444444442</v>
      </c>
      <c r="I48" s="3"/>
      <c r="J48" s="3"/>
      <c r="K48" s="3" t="s">
        <v>1436</v>
      </c>
      <c r="L48" s="3" t="s">
        <v>1436</v>
      </c>
      <c r="M48" s="3" t="s">
        <v>2103</v>
      </c>
      <c r="N48" s="3"/>
      <c r="O48" s="3" t="s">
        <v>1472</v>
      </c>
      <c r="P48" s="3" t="s">
        <v>1221</v>
      </c>
      <c r="Q48" s="3"/>
      <c r="R48" s="3" t="s">
        <v>1267</v>
      </c>
      <c r="S48" s="3" t="s">
        <v>1267</v>
      </c>
      <c r="T48" s="3" t="s">
        <v>488</v>
      </c>
      <c r="U48" s="3" t="s">
        <v>344</v>
      </c>
      <c r="V48" s="3" t="s">
        <v>2177</v>
      </c>
      <c r="W48" s="3" t="s">
        <v>1473</v>
      </c>
      <c r="X48" s="3" t="s">
        <v>2365</v>
      </c>
      <c r="Y48" s="3" t="s">
        <v>1473</v>
      </c>
      <c r="Z48" s="3" t="s">
        <v>1473</v>
      </c>
      <c r="AA48" s="87">
        <v>46234.701909722222</v>
      </c>
      <c r="AB48" s="3" t="s">
        <v>1654</v>
      </c>
      <c r="AC48" s="3"/>
      <c r="AD48" s="3"/>
      <c r="AE48" s="3"/>
      <c r="AF48" s="3"/>
      <c r="AG48" s="3"/>
      <c r="AH48" s="3"/>
      <c r="AI48" s="3" t="s">
        <v>1487</v>
      </c>
      <c r="AJ48" s="3"/>
      <c r="AK48" s="3"/>
      <c r="AL48" s="3"/>
      <c r="AM48" s="3"/>
      <c r="AN48" s="3"/>
      <c r="AO48" s="3"/>
      <c r="AP48" s="3" t="s">
        <v>1487</v>
      </c>
      <c r="AQ48" s="3"/>
      <c r="AR48" s="3"/>
      <c r="AS48" s="3"/>
      <c r="AT48" s="3"/>
      <c r="AU48" s="3"/>
      <c r="AV48" s="3" t="s">
        <v>1487</v>
      </c>
      <c r="AW48" s="3" t="s">
        <v>1473</v>
      </c>
      <c r="AX48" s="3"/>
      <c r="AY48" s="3" t="s">
        <v>1487</v>
      </c>
    </row>
    <row r="49" spans="1:51" ht="15" customHeight="1">
      <c r="A49" s="3" t="s">
        <v>5054</v>
      </c>
      <c r="B49" s="3" t="s">
        <v>4960</v>
      </c>
      <c r="C49" s="3" t="s">
        <v>298</v>
      </c>
      <c r="D49" s="3" t="s">
        <v>5055</v>
      </c>
      <c r="E49" s="3">
        <v>2026</v>
      </c>
      <c r="F49" s="3">
        <v>2</v>
      </c>
      <c r="G49" s="86">
        <v>46030</v>
      </c>
      <c r="H49" s="84">
        <v>0.38541666666666669</v>
      </c>
      <c r="I49" s="3"/>
      <c r="J49" s="3"/>
      <c r="K49" s="3"/>
      <c r="L49" s="3"/>
      <c r="M49" s="3" t="s">
        <v>2103</v>
      </c>
      <c r="N49" s="3"/>
      <c r="O49" s="3" t="s">
        <v>1472</v>
      </c>
      <c r="P49" s="3" t="s">
        <v>1233</v>
      </c>
      <c r="Q49" s="3"/>
      <c r="R49" s="3" t="s">
        <v>387</v>
      </c>
      <c r="S49" s="3" t="s">
        <v>387</v>
      </c>
      <c r="T49" s="3" t="s">
        <v>443</v>
      </c>
      <c r="U49" s="3"/>
      <c r="V49" s="3" t="s">
        <v>2177</v>
      </c>
      <c r="W49" s="3" t="s">
        <v>1487</v>
      </c>
      <c r="X49" s="3" t="s">
        <v>2231</v>
      </c>
      <c r="Y49" s="3" t="s">
        <v>1473</v>
      </c>
      <c r="Z49" s="3" t="s">
        <v>1473</v>
      </c>
      <c r="AA49" s="87">
        <v>46234.701909722222</v>
      </c>
      <c r="AB49" s="3" t="s">
        <v>1654</v>
      </c>
      <c r="AC49" s="3"/>
      <c r="AD49" s="3"/>
      <c r="AE49" s="3"/>
      <c r="AF49" s="3"/>
      <c r="AG49" s="3"/>
      <c r="AH49" s="3"/>
      <c r="AI49" s="3" t="s">
        <v>1487</v>
      </c>
      <c r="AJ49" s="3"/>
      <c r="AK49" s="3"/>
      <c r="AL49" s="3"/>
      <c r="AM49" s="3"/>
      <c r="AN49" s="3"/>
      <c r="AO49" s="3"/>
      <c r="AP49" s="3" t="s">
        <v>1487</v>
      </c>
      <c r="AQ49" s="3"/>
      <c r="AR49" s="3"/>
      <c r="AS49" s="3"/>
      <c r="AT49" s="3"/>
      <c r="AU49" s="3"/>
      <c r="AV49" s="3" t="s">
        <v>1487</v>
      </c>
      <c r="AW49" s="3" t="s">
        <v>1473</v>
      </c>
      <c r="AX49" s="3"/>
      <c r="AY49" s="3" t="s">
        <v>1487</v>
      </c>
    </row>
    <row r="50" spans="1:51" ht="15" customHeight="1">
      <c r="A50" s="3" t="s">
        <v>5056</v>
      </c>
      <c r="B50" s="3" t="s">
        <v>4960</v>
      </c>
      <c r="C50" s="3" t="s">
        <v>201</v>
      </c>
      <c r="D50" s="3" t="s">
        <v>5057</v>
      </c>
      <c r="E50" s="3">
        <v>2026</v>
      </c>
      <c r="F50" s="3">
        <v>2</v>
      </c>
      <c r="G50" s="86">
        <v>46031</v>
      </c>
      <c r="H50" s="84">
        <v>0.77083333333333337</v>
      </c>
      <c r="I50" s="3"/>
      <c r="J50" s="3"/>
      <c r="K50" s="3" t="s">
        <v>1575</v>
      </c>
      <c r="L50" s="3" t="s">
        <v>1434</v>
      </c>
      <c r="M50" s="3" t="s">
        <v>1439</v>
      </c>
      <c r="N50" s="3"/>
      <c r="O50" s="3" t="s">
        <v>1472</v>
      </c>
      <c r="P50" s="3" t="s">
        <v>1366</v>
      </c>
      <c r="Q50" s="3"/>
      <c r="R50" s="3" t="s">
        <v>391</v>
      </c>
      <c r="S50" s="3" t="s">
        <v>391</v>
      </c>
      <c r="T50" s="3" t="s">
        <v>1266</v>
      </c>
      <c r="U50" s="3" t="s">
        <v>443</v>
      </c>
      <c r="V50" s="3" t="s">
        <v>2177</v>
      </c>
      <c r="W50" s="3" t="s">
        <v>1473</v>
      </c>
      <c r="X50" s="3" t="s">
        <v>2448</v>
      </c>
      <c r="Y50" s="3" t="s">
        <v>1473</v>
      </c>
      <c r="Z50" s="3" t="s">
        <v>1473</v>
      </c>
      <c r="AA50" s="87">
        <v>46234.701909722222</v>
      </c>
      <c r="AB50" s="3" t="s">
        <v>1654</v>
      </c>
      <c r="AC50" s="3"/>
      <c r="AD50" s="3"/>
      <c r="AE50" s="3"/>
      <c r="AF50" s="3"/>
      <c r="AG50" s="3"/>
      <c r="AH50" s="3"/>
      <c r="AI50" s="3" t="s">
        <v>1487</v>
      </c>
      <c r="AJ50" s="3"/>
      <c r="AK50" s="3"/>
      <c r="AL50" s="3"/>
      <c r="AM50" s="3"/>
      <c r="AN50" s="3"/>
      <c r="AO50" s="3"/>
      <c r="AP50" s="3" t="s">
        <v>1487</v>
      </c>
      <c r="AQ50" s="3"/>
      <c r="AR50" s="3"/>
      <c r="AS50" s="3"/>
      <c r="AT50" s="3"/>
      <c r="AU50" s="3"/>
      <c r="AV50" s="3" t="s">
        <v>1487</v>
      </c>
      <c r="AW50" s="3" t="s">
        <v>1473</v>
      </c>
      <c r="AX50" s="3"/>
      <c r="AY50" s="3" t="s">
        <v>1487</v>
      </c>
    </row>
    <row r="51" spans="1:51" ht="15" customHeight="1">
      <c r="A51" s="3" t="s">
        <v>5058</v>
      </c>
      <c r="B51" s="3" t="s">
        <v>4960</v>
      </c>
      <c r="C51" s="3" t="s">
        <v>229</v>
      </c>
      <c r="D51" s="3" t="s">
        <v>5059</v>
      </c>
      <c r="E51" s="3">
        <v>2026</v>
      </c>
      <c r="F51" s="3">
        <v>2</v>
      </c>
      <c r="G51" s="86">
        <v>46031</v>
      </c>
      <c r="H51" s="84">
        <v>0.44791666666666669</v>
      </c>
      <c r="I51" s="3"/>
      <c r="J51" s="3"/>
      <c r="K51" s="3" t="s">
        <v>1568</v>
      </c>
      <c r="L51" s="3" t="s">
        <v>1433</v>
      </c>
      <c r="M51" s="3" t="s">
        <v>1439</v>
      </c>
      <c r="N51" s="3"/>
      <c r="O51" s="3" t="s">
        <v>1472</v>
      </c>
      <c r="P51" s="3" t="s">
        <v>1197</v>
      </c>
      <c r="Q51" s="3"/>
      <c r="R51" s="3" t="s">
        <v>391</v>
      </c>
      <c r="S51" s="3" t="s">
        <v>391</v>
      </c>
      <c r="T51" s="3" t="s">
        <v>1266</v>
      </c>
      <c r="U51" s="3" t="s">
        <v>1266</v>
      </c>
      <c r="V51" s="3" t="s">
        <v>2177</v>
      </c>
      <c r="W51" s="3" t="s">
        <v>1473</v>
      </c>
      <c r="X51" s="3" t="s">
        <v>2470</v>
      </c>
      <c r="Y51" s="3" t="s">
        <v>1473</v>
      </c>
      <c r="Z51" s="3" t="s">
        <v>1473</v>
      </c>
      <c r="AA51" s="87">
        <v>46234.701909722222</v>
      </c>
      <c r="AB51" s="3" t="s">
        <v>1654</v>
      </c>
      <c r="AC51" s="3"/>
      <c r="AD51" s="3"/>
      <c r="AE51" s="3"/>
      <c r="AF51" s="3"/>
      <c r="AG51" s="3"/>
      <c r="AH51" s="3"/>
      <c r="AI51" s="3" t="s">
        <v>1487</v>
      </c>
      <c r="AJ51" s="3"/>
      <c r="AK51" s="3"/>
      <c r="AL51" s="3"/>
      <c r="AM51" s="3"/>
      <c r="AN51" s="3"/>
      <c r="AO51" s="3"/>
      <c r="AP51" s="3" t="s">
        <v>1487</v>
      </c>
      <c r="AQ51" s="3"/>
      <c r="AR51" s="3"/>
      <c r="AS51" s="3"/>
      <c r="AT51" s="3"/>
      <c r="AU51" s="3"/>
      <c r="AV51" s="3" t="s">
        <v>1487</v>
      </c>
      <c r="AW51" s="3" t="s">
        <v>1473</v>
      </c>
      <c r="AX51" s="3"/>
      <c r="AY51" s="3" t="s">
        <v>1487</v>
      </c>
    </row>
    <row r="52" spans="1:51" ht="15" customHeight="1">
      <c r="A52" s="3" t="s">
        <v>5060</v>
      </c>
      <c r="B52" s="3" t="s">
        <v>4960</v>
      </c>
      <c r="C52" s="3" t="s">
        <v>236</v>
      </c>
      <c r="D52" s="3" t="s">
        <v>5061</v>
      </c>
      <c r="E52" s="3">
        <v>2026</v>
      </c>
      <c r="F52" s="3">
        <v>2</v>
      </c>
      <c r="G52" s="86">
        <v>46031</v>
      </c>
      <c r="H52" s="84">
        <v>0.70833333333333337</v>
      </c>
      <c r="I52" s="3"/>
      <c r="J52" s="3"/>
      <c r="K52" s="3" t="s">
        <v>1583</v>
      </c>
      <c r="L52" s="3" t="s">
        <v>1437</v>
      </c>
      <c r="M52" s="3" t="s">
        <v>1590</v>
      </c>
      <c r="N52" s="3"/>
      <c r="O52" s="3" t="s">
        <v>1472</v>
      </c>
      <c r="P52" s="3" t="s">
        <v>24</v>
      </c>
      <c r="Q52" s="3"/>
      <c r="R52" s="3" t="s">
        <v>386</v>
      </c>
      <c r="S52" s="3" t="s">
        <v>386</v>
      </c>
      <c r="T52" s="3" t="s">
        <v>488</v>
      </c>
      <c r="U52" s="3" t="s">
        <v>1266</v>
      </c>
      <c r="V52" s="3" t="s">
        <v>2177</v>
      </c>
      <c r="W52" s="3" t="s">
        <v>1473</v>
      </c>
      <c r="X52" s="3" t="s">
        <v>2451</v>
      </c>
      <c r="Y52" s="3" t="s">
        <v>1473</v>
      </c>
      <c r="Z52" s="3" t="s">
        <v>1473</v>
      </c>
      <c r="AA52" s="87">
        <v>46234.701909722222</v>
      </c>
      <c r="AB52" s="3" t="s">
        <v>1654</v>
      </c>
      <c r="AC52" s="3"/>
      <c r="AD52" s="3"/>
      <c r="AE52" s="3"/>
      <c r="AF52" s="3"/>
      <c r="AG52" s="3"/>
      <c r="AH52" s="3"/>
      <c r="AI52" s="3" t="s">
        <v>1487</v>
      </c>
      <c r="AJ52" s="3"/>
      <c r="AK52" s="3"/>
      <c r="AL52" s="3"/>
      <c r="AM52" s="3"/>
      <c r="AN52" s="3"/>
      <c r="AO52" s="3"/>
      <c r="AP52" s="3" t="s">
        <v>1487</v>
      </c>
      <c r="AQ52" s="3"/>
      <c r="AR52" s="3"/>
      <c r="AS52" s="3"/>
      <c r="AT52" s="3"/>
      <c r="AU52" s="3"/>
      <c r="AV52" s="3" t="s">
        <v>1487</v>
      </c>
      <c r="AW52" s="3" t="s">
        <v>1473</v>
      </c>
      <c r="AX52" s="3"/>
      <c r="AY52" s="3" t="s">
        <v>1487</v>
      </c>
    </row>
    <row r="53" spans="1:51" ht="15" customHeight="1">
      <c r="A53" s="3" t="s">
        <v>5062</v>
      </c>
      <c r="B53" s="3" t="s">
        <v>4960</v>
      </c>
      <c r="C53" s="3" t="s">
        <v>257</v>
      </c>
      <c r="D53" s="3" t="s">
        <v>5063</v>
      </c>
      <c r="E53" s="3">
        <v>2026</v>
      </c>
      <c r="F53" s="3">
        <v>2</v>
      </c>
      <c r="G53" s="86">
        <v>46031</v>
      </c>
      <c r="H53" s="84">
        <v>0.44791666666666669</v>
      </c>
      <c r="I53" s="3"/>
      <c r="J53" s="3"/>
      <c r="K53" s="3" t="s">
        <v>1432</v>
      </c>
      <c r="L53" s="3" t="s">
        <v>1432</v>
      </c>
      <c r="M53" s="3" t="s">
        <v>1439</v>
      </c>
      <c r="N53" s="3"/>
      <c r="O53" s="3" t="s">
        <v>1472</v>
      </c>
      <c r="P53" s="3" t="s">
        <v>1403</v>
      </c>
      <c r="Q53" s="3"/>
      <c r="R53" s="3" t="s">
        <v>386</v>
      </c>
      <c r="S53" s="3" t="s">
        <v>386</v>
      </c>
      <c r="T53" s="3" t="s">
        <v>488</v>
      </c>
      <c r="U53" s="3" t="s">
        <v>443</v>
      </c>
      <c r="V53" s="3" t="s">
        <v>2177</v>
      </c>
      <c r="W53" s="3" t="s">
        <v>1473</v>
      </c>
      <c r="X53" s="3" t="s">
        <v>2647</v>
      </c>
      <c r="Y53" s="3" t="s">
        <v>1473</v>
      </c>
      <c r="Z53" s="3" t="s">
        <v>1473</v>
      </c>
      <c r="AA53" s="87">
        <v>46234.701909722222</v>
      </c>
      <c r="AB53" s="3" t="s">
        <v>1654</v>
      </c>
      <c r="AC53" s="3"/>
      <c r="AD53" s="3"/>
      <c r="AE53" s="3"/>
      <c r="AF53" s="3"/>
      <c r="AG53" s="3"/>
      <c r="AH53" s="3"/>
      <c r="AI53" s="3" t="s">
        <v>1487</v>
      </c>
      <c r="AJ53" s="3"/>
      <c r="AK53" s="3"/>
      <c r="AL53" s="3"/>
      <c r="AM53" s="3"/>
      <c r="AN53" s="3"/>
      <c r="AO53" s="3"/>
      <c r="AP53" s="3" t="s">
        <v>1487</v>
      </c>
      <c r="AQ53" s="3"/>
      <c r="AR53" s="3"/>
      <c r="AS53" s="3"/>
      <c r="AT53" s="3"/>
      <c r="AU53" s="3"/>
      <c r="AV53" s="3" t="s">
        <v>1487</v>
      </c>
      <c r="AW53" s="3" t="s">
        <v>1473</v>
      </c>
      <c r="AX53" s="3"/>
      <c r="AY53" s="3" t="s">
        <v>1487</v>
      </c>
    </row>
    <row r="54" spans="1:51" ht="15" customHeight="1">
      <c r="A54" s="3" t="s">
        <v>5064</v>
      </c>
      <c r="B54" s="3" t="s">
        <v>4960</v>
      </c>
      <c r="C54" s="3" t="s">
        <v>260</v>
      </c>
      <c r="D54" s="3" t="s">
        <v>5065</v>
      </c>
      <c r="E54" s="3">
        <v>2026</v>
      </c>
      <c r="F54" s="3">
        <v>2</v>
      </c>
      <c r="G54" s="86">
        <v>46031</v>
      </c>
      <c r="H54" s="84">
        <v>0.38194444444444442</v>
      </c>
      <c r="I54" s="3"/>
      <c r="J54" s="3"/>
      <c r="K54" s="3" t="s">
        <v>1436</v>
      </c>
      <c r="L54" s="3" t="s">
        <v>1436</v>
      </c>
      <c r="M54" s="3" t="s">
        <v>2103</v>
      </c>
      <c r="N54" s="3"/>
      <c r="O54" s="3" t="s">
        <v>1472</v>
      </c>
      <c r="P54" s="3" t="s">
        <v>1221</v>
      </c>
      <c r="Q54" s="3"/>
      <c r="R54" s="3" t="s">
        <v>386</v>
      </c>
      <c r="S54" s="3" t="s">
        <v>386</v>
      </c>
      <c r="T54" s="3" t="s">
        <v>488</v>
      </c>
      <c r="U54" s="3" t="s">
        <v>344</v>
      </c>
      <c r="V54" s="3" t="s">
        <v>2177</v>
      </c>
      <c r="W54" s="3" t="s">
        <v>1473</v>
      </c>
      <c r="X54" s="3" t="s">
        <v>2365</v>
      </c>
      <c r="Y54" s="3" t="s">
        <v>1473</v>
      </c>
      <c r="Z54" s="3" t="s">
        <v>1473</v>
      </c>
      <c r="AA54" s="87">
        <v>46234.701909722222</v>
      </c>
      <c r="AB54" s="3" t="s">
        <v>1654</v>
      </c>
      <c r="AC54" s="3"/>
      <c r="AD54" s="3"/>
      <c r="AE54" s="3"/>
      <c r="AF54" s="3"/>
      <c r="AG54" s="3"/>
      <c r="AH54" s="3"/>
      <c r="AI54" s="3" t="s">
        <v>1487</v>
      </c>
      <c r="AJ54" s="3"/>
      <c r="AK54" s="3"/>
      <c r="AL54" s="3"/>
      <c r="AM54" s="3"/>
      <c r="AN54" s="3"/>
      <c r="AO54" s="3"/>
      <c r="AP54" s="3" t="s">
        <v>1487</v>
      </c>
      <c r="AQ54" s="3"/>
      <c r="AR54" s="3"/>
      <c r="AS54" s="3"/>
      <c r="AT54" s="3"/>
      <c r="AU54" s="3"/>
      <c r="AV54" s="3" t="s">
        <v>1487</v>
      </c>
      <c r="AW54" s="3" t="s">
        <v>1473</v>
      </c>
      <c r="AX54" s="3"/>
      <c r="AY54" s="3" t="s">
        <v>1487</v>
      </c>
    </row>
    <row r="55" spans="1:51" ht="15" customHeight="1">
      <c r="A55" s="3" t="s">
        <v>5066</v>
      </c>
      <c r="B55" s="3" t="s">
        <v>4960</v>
      </c>
      <c r="C55" s="3" t="s">
        <v>298</v>
      </c>
      <c r="D55" s="3" t="s">
        <v>5067</v>
      </c>
      <c r="E55" s="3">
        <v>2026</v>
      </c>
      <c r="F55" s="3">
        <v>2</v>
      </c>
      <c r="G55" s="86">
        <v>46031</v>
      </c>
      <c r="H55" s="84">
        <v>0.38541666666666669</v>
      </c>
      <c r="I55" s="3"/>
      <c r="J55" s="3"/>
      <c r="K55" s="3"/>
      <c r="L55" s="3"/>
      <c r="M55" s="3" t="s">
        <v>2103</v>
      </c>
      <c r="N55" s="3"/>
      <c r="O55" s="3" t="s">
        <v>1472</v>
      </c>
      <c r="P55" s="3" t="s">
        <v>1233</v>
      </c>
      <c r="Q55" s="3"/>
      <c r="R55" s="3" t="s">
        <v>387</v>
      </c>
      <c r="S55" s="3" t="s">
        <v>387</v>
      </c>
      <c r="T55" s="3" t="s">
        <v>443</v>
      </c>
      <c r="U55" s="3"/>
      <c r="V55" s="3" t="s">
        <v>2177</v>
      </c>
      <c r="W55" s="3" t="s">
        <v>1487</v>
      </c>
      <c r="X55" s="3" t="s">
        <v>2231</v>
      </c>
      <c r="Y55" s="3" t="s">
        <v>1473</v>
      </c>
      <c r="Z55" s="3" t="s">
        <v>1473</v>
      </c>
      <c r="AA55" s="87">
        <v>46234.701909722222</v>
      </c>
      <c r="AB55" s="3" t="s">
        <v>1654</v>
      </c>
      <c r="AC55" s="3"/>
      <c r="AD55" s="3"/>
      <c r="AE55" s="3"/>
      <c r="AF55" s="3"/>
      <c r="AG55" s="3"/>
      <c r="AH55" s="3"/>
      <c r="AI55" s="3" t="s">
        <v>1487</v>
      </c>
      <c r="AJ55" s="3"/>
      <c r="AK55" s="3"/>
      <c r="AL55" s="3"/>
      <c r="AM55" s="3"/>
      <c r="AN55" s="3"/>
      <c r="AO55" s="3"/>
      <c r="AP55" s="3" t="s">
        <v>1487</v>
      </c>
      <c r="AQ55" s="3"/>
      <c r="AR55" s="3"/>
      <c r="AS55" s="3"/>
      <c r="AT55" s="3"/>
      <c r="AU55" s="3"/>
      <c r="AV55" s="3" t="s">
        <v>1487</v>
      </c>
      <c r="AW55" s="3" t="s">
        <v>1473</v>
      </c>
      <c r="AX55" s="3"/>
      <c r="AY55" s="3" t="s">
        <v>1487</v>
      </c>
    </row>
    <row r="56" spans="1:51" ht="15" customHeight="1">
      <c r="A56" s="3" t="s">
        <v>5068</v>
      </c>
      <c r="B56" s="3" t="s">
        <v>4960</v>
      </c>
      <c r="C56" s="3" t="s">
        <v>201</v>
      </c>
      <c r="D56" s="3" t="s">
        <v>5069</v>
      </c>
      <c r="E56" s="3">
        <v>2026</v>
      </c>
      <c r="F56" s="3">
        <v>2</v>
      </c>
      <c r="G56" s="86">
        <v>46032</v>
      </c>
      <c r="H56" s="84">
        <v>0.77083333333333337</v>
      </c>
      <c r="I56" s="3"/>
      <c r="J56" s="3"/>
      <c r="K56" s="3" t="s">
        <v>1575</v>
      </c>
      <c r="L56" s="3" t="s">
        <v>1434</v>
      </c>
      <c r="M56" s="3" t="s">
        <v>1439</v>
      </c>
      <c r="N56" s="3"/>
      <c r="O56" s="3" t="s">
        <v>1472</v>
      </c>
      <c r="P56" s="3" t="s">
        <v>1366</v>
      </c>
      <c r="Q56" s="3"/>
      <c r="R56" s="3" t="s">
        <v>391</v>
      </c>
      <c r="S56" s="3" t="s">
        <v>391</v>
      </c>
      <c r="T56" s="3" t="s">
        <v>1266</v>
      </c>
      <c r="U56" s="3" t="s">
        <v>443</v>
      </c>
      <c r="V56" s="3" t="s">
        <v>2177</v>
      </c>
      <c r="W56" s="3" t="s">
        <v>1473</v>
      </c>
      <c r="X56" s="3" t="s">
        <v>2448</v>
      </c>
      <c r="Y56" s="3" t="s">
        <v>1473</v>
      </c>
      <c r="Z56" s="3" t="s">
        <v>1473</v>
      </c>
      <c r="AA56" s="87">
        <v>46234.701909722222</v>
      </c>
      <c r="AB56" s="3" t="s">
        <v>1654</v>
      </c>
      <c r="AC56" s="3"/>
      <c r="AD56" s="3"/>
      <c r="AE56" s="3"/>
      <c r="AF56" s="3"/>
      <c r="AG56" s="3"/>
      <c r="AH56" s="3"/>
      <c r="AI56" s="3" t="s">
        <v>1487</v>
      </c>
      <c r="AJ56" s="3"/>
      <c r="AK56" s="3"/>
      <c r="AL56" s="3"/>
      <c r="AM56" s="3"/>
      <c r="AN56" s="3"/>
      <c r="AO56" s="3"/>
      <c r="AP56" s="3" t="s">
        <v>1487</v>
      </c>
      <c r="AQ56" s="3"/>
      <c r="AR56" s="3"/>
      <c r="AS56" s="3"/>
      <c r="AT56" s="3"/>
      <c r="AU56" s="3"/>
      <c r="AV56" s="3" t="s">
        <v>1487</v>
      </c>
      <c r="AW56" s="3" t="s">
        <v>1473</v>
      </c>
      <c r="AX56" s="3"/>
      <c r="AY56" s="3" t="s">
        <v>1487</v>
      </c>
    </row>
    <row r="57" spans="1:51" ht="15" customHeight="1">
      <c r="A57" s="3" t="s">
        <v>5070</v>
      </c>
      <c r="B57" s="3" t="s">
        <v>4960</v>
      </c>
      <c r="C57" s="3" t="s">
        <v>229</v>
      </c>
      <c r="D57" s="3" t="s">
        <v>5071</v>
      </c>
      <c r="E57" s="3">
        <v>2026</v>
      </c>
      <c r="F57" s="3">
        <v>2</v>
      </c>
      <c r="G57" s="86">
        <v>46032</v>
      </c>
      <c r="H57" s="84">
        <v>0.44791666666666669</v>
      </c>
      <c r="I57" s="3"/>
      <c r="J57" s="3"/>
      <c r="K57" s="3" t="s">
        <v>1568</v>
      </c>
      <c r="L57" s="3" t="s">
        <v>1433</v>
      </c>
      <c r="M57" s="3" t="s">
        <v>1439</v>
      </c>
      <c r="N57" s="3"/>
      <c r="O57" s="3" t="s">
        <v>1472</v>
      </c>
      <c r="P57" s="3" t="s">
        <v>1197</v>
      </c>
      <c r="Q57" s="3"/>
      <c r="R57" s="3" t="s">
        <v>391</v>
      </c>
      <c r="S57" s="3" t="s">
        <v>391</v>
      </c>
      <c r="T57" s="3" t="s">
        <v>1266</v>
      </c>
      <c r="U57" s="3" t="s">
        <v>1266</v>
      </c>
      <c r="V57" s="3" t="s">
        <v>2177</v>
      </c>
      <c r="W57" s="3" t="s">
        <v>1473</v>
      </c>
      <c r="X57" s="3" t="s">
        <v>2470</v>
      </c>
      <c r="Y57" s="3" t="s">
        <v>1473</v>
      </c>
      <c r="Z57" s="3" t="s">
        <v>1473</v>
      </c>
      <c r="AA57" s="87">
        <v>46234.701909722222</v>
      </c>
      <c r="AB57" s="3" t="s">
        <v>1654</v>
      </c>
      <c r="AC57" s="3"/>
      <c r="AD57" s="3"/>
      <c r="AE57" s="3"/>
      <c r="AF57" s="3"/>
      <c r="AG57" s="3"/>
      <c r="AH57" s="3"/>
      <c r="AI57" s="3" t="s">
        <v>1487</v>
      </c>
      <c r="AJ57" s="3"/>
      <c r="AK57" s="3"/>
      <c r="AL57" s="3"/>
      <c r="AM57" s="3"/>
      <c r="AN57" s="3"/>
      <c r="AO57" s="3"/>
      <c r="AP57" s="3" t="s">
        <v>1487</v>
      </c>
      <c r="AQ57" s="3"/>
      <c r="AR57" s="3"/>
      <c r="AS57" s="3"/>
      <c r="AT57" s="3"/>
      <c r="AU57" s="3"/>
      <c r="AV57" s="3" t="s">
        <v>1487</v>
      </c>
      <c r="AW57" s="3" t="s">
        <v>1473</v>
      </c>
      <c r="AX57" s="3"/>
      <c r="AY57" s="3" t="s">
        <v>1487</v>
      </c>
    </row>
    <row r="58" spans="1:51" ht="15" customHeight="1">
      <c r="A58" s="3" t="s">
        <v>5072</v>
      </c>
      <c r="B58" s="3" t="s">
        <v>4960</v>
      </c>
      <c r="C58" s="3" t="s">
        <v>236</v>
      </c>
      <c r="D58" s="3" t="s">
        <v>5073</v>
      </c>
      <c r="E58" s="3">
        <v>2026</v>
      </c>
      <c r="F58" s="3">
        <v>2</v>
      </c>
      <c r="G58" s="86">
        <v>46032</v>
      </c>
      <c r="H58" s="84">
        <v>0.70833333333333337</v>
      </c>
      <c r="I58" s="3"/>
      <c r="J58" s="3"/>
      <c r="K58" s="3" t="s">
        <v>1583</v>
      </c>
      <c r="L58" s="3" t="s">
        <v>1437</v>
      </c>
      <c r="M58" s="3" t="s">
        <v>1590</v>
      </c>
      <c r="N58" s="3"/>
      <c r="O58" s="3" t="s">
        <v>1472</v>
      </c>
      <c r="P58" s="3" t="s">
        <v>24</v>
      </c>
      <c r="Q58" s="3"/>
      <c r="R58" s="3" t="s">
        <v>389</v>
      </c>
      <c r="S58" s="3" t="s">
        <v>389</v>
      </c>
      <c r="T58" s="3" t="s">
        <v>488</v>
      </c>
      <c r="U58" s="3" t="s">
        <v>1266</v>
      </c>
      <c r="V58" s="3" t="s">
        <v>2177</v>
      </c>
      <c r="W58" s="3" t="s">
        <v>1473</v>
      </c>
      <c r="X58" s="3" t="s">
        <v>2451</v>
      </c>
      <c r="Y58" s="3" t="s">
        <v>1473</v>
      </c>
      <c r="Z58" s="3" t="s">
        <v>1473</v>
      </c>
      <c r="AA58" s="87">
        <v>46234.701909722222</v>
      </c>
      <c r="AB58" s="3" t="s">
        <v>1654</v>
      </c>
      <c r="AC58" s="3"/>
      <c r="AD58" s="3"/>
      <c r="AE58" s="3"/>
      <c r="AF58" s="3"/>
      <c r="AG58" s="3"/>
      <c r="AH58" s="3"/>
      <c r="AI58" s="3" t="s">
        <v>1487</v>
      </c>
      <c r="AJ58" s="3"/>
      <c r="AK58" s="3"/>
      <c r="AL58" s="3"/>
      <c r="AM58" s="3"/>
      <c r="AN58" s="3"/>
      <c r="AO58" s="3"/>
      <c r="AP58" s="3" t="s">
        <v>1487</v>
      </c>
      <c r="AQ58" s="3"/>
      <c r="AR58" s="3"/>
      <c r="AS58" s="3"/>
      <c r="AT58" s="3"/>
      <c r="AU58" s="3"/>
      <c r="AV58" s="3" t="s">
        <v>1487</v>
      </c>
      <c r="AW58" s="3" t="s">
        <v>1473</v>
      </c>
      <c r="AX58" s="3"/>
      <c r="AY58" s="3" t="s">
        <v>1487</v>
      </c>
    </row>
    <row r="59" spans="1:51" ht="15" customHeight="1">
      <c r="A59" s="3" t="s">
        <v>5074</v>
      </c>
      <c r="B59" s="3" t="s">
        <v>4960</v>
      </c>
      <c r="C59" s="3" t="s">
        <v>257</v>
      </c>
      <c r="D59" s="3" t="s">
        <v>5075</v>
      </c>
      <c r="E59" s="3">
        <v>2026</v>
      </c>
      <c r="F59" s="3">
        <v>2</v>
      </c>
      <c r="G59" s="86">
        <v>46032</v>
      </c>
      <c r="H59" s="84">
        <v>0.44791666666666669</v>
      </c>
      <c r="I59" s="3"/>
      <c r="J59" s="3"/>
      <c r="K59" s="3" t="s">
        <v>1432</v>
      </c>
      <c r="L59" s="3" t="s">
        <v>1432</v>
      </c>
      <c r="M59" s="3" t="s">
        <v>1439</v>
      </c>
      <c r="N59" s="3"/>
      <c r="O59" s="3" t="s">
        <v>1472</v>
      </c>
      <c r="P59" s="3" t="s">
        <v>1403</v>
      </c>
      <c r="Q59" s="3"/>
      <c r="R59" s="3" t="s">
        <v>389</v>
      </c>
      <c r="S59" s="3" t="s">
        <v>389</v>
      </c>
      <c r="T59" s="3" t="s">
        <v>488</v>
      </c>
      <c r="U59" s="3" t="s">
        <v>443</v>
      </c>
      <c r="V59" s="3" t="s">
        <v>2177</v>
      </c>
      <c r="W59" s="3" t="s">
        <v>1473</v>
      </c>
      <c r="X59" s="3" t="s">
        <v>2647</v>
      </c>
      <c r="Y59" s="3" t="s">
        <v>1473</v>
      </c>
      <c r="Z59" s="3" t="s">
        <v>1473</v>
      </c>
      <c r="AA59" s="87">
        <v>46234.701909722222</v>
      </c>
      <c r="AB59" s="3" t="s">
        <v>1654</v>
      </c>
      <c r="AC59" s="3"/>
      <c r="AD59" s="3"/>
      <c r="AE59" s="3"/>
      <c r="AF59" s="3"/>
      <c r="AG59" s="3"/>
      <c r="AH59" s="3"/>
      <c r="AI59" s="3" t="s">
        <v>1487</v>
      </c>
      <c r="AJ59" s="3"/>
      <c r="AK59" s="3"/>
      <c r="AL59" s="3"/>
      <c r="AM59" s="3"/>
      <c r="AN59" s="3"/>
      <c r="AO59" s="3"/>
      <c r="AP59" s="3" t="s">
        <v>1487</v>
      </c>
      <c r="AQ59" s="3"/>
      <c r="AR59" s="3"/>
      <c r="AS59" s="3"/>
      <c r="AT59" s="3"/>
      <c r="AU59" s="3"/>
      <c r="AV59" s="3" t="s">
        <v>1487</v>
      </c>
      <c r="AW59" s="3" t="s">
        <v>1473</v>
      </c>
      <c r="AX59" s="3"/>
      <c r="AY59" s="3" t="s">
        <v>1487</v>
      </c>
    </row>
    <row r="60" spans="1:51" ht="15" customHeight="1">
      <c r="A60" s="3" t="s">
        <v>5076</v>
      </c>
      <c r="B60" s="3" t="s">
        <v>4960</v>
      </c>
      <c r="C60" s="3" t="s">
        <v>260</v>
      </c>
      <c r="D60" s="3" t="s">
        <v>5077</v>
      </c>
      <c r="E60" s="3">
        <v>2026</v>
      </c>
      <c r="F60" s="3">
        <v>2</v>
      </c>
      <c r="G60" s="86">
        <v>46032</v>
      </c>
      <c r="H60" s="84">
        <v>0.38194444444444442</v>
      </c>
      <c r="I60" s="3"/>
      <c r="J60" s="3"/>
      <c r="K60" s="3" t="s">
        <v>1436</v>
      </c>
      <c r="L60" s="3" t="s">
        <v>1436</v>
      </c>
      <c r="M60" s="3" t="s">
        <v>2103</v>
      </c>
      <c r="N60" s="3"/>
      <c r="O60" s="3" t="s">
        <v>1472</v>
      </c>
      <c r="P60" s="3" t="s">
        <v>1221</v>
      </c>
      <c r="Q60" s="3"/>
      <c r="R60" s="3" t="s">
        <v>389</v>
      </c>
      <c r="S60" s="3" t="s">
        <v>389</v>
      </c>
      <c r="T60" s="3" t="s">
        <v>488</v>
      </c>
      <c r="U60" s="3" t="s">
        <v>344</v>
      </c>
      <c r="V60" s="3" t="s">
        <v>2177</v>
      </c>
      <c r="W60" s="3" t="s">
        <v>1473</v>
      </c>
      <c r="X60" s="3" t="s">
        <v>2365</v>
      </c>
      <c r="Y60" s="3" t="s">
        <v>1473</v>
      </c>
      <c r="Z60" s="3" t="s">
        <v>1473</v>
      </c>
      <c r="AA60" s="87">
        <v>46234.701909722222</v>
      </c>
      <c r="AB60" s="3" t="s">
        <v>1654</v>
      </c>
      <c r="AC60" s="3"/>
      <c r="AD60" s="3"/>
      <c r="AE60" s="3"/>
      <c r="AF60" s="3"/>
      <c r="AG60" s="3"/>
      <c r="AH60" s="3"/>
      <c r="AI60" s="3" t="s">
        <v>1487</v>
      </c>
      <c r="AJ60" s="3"/>
      <c r="AK60" s="3"/>
      <c r="AL60" s="3"/>
      <c r="AM60" s="3"/>
      <c r="AN60" s="3"/>
      <c r="AO60" s="3"/>
      <c r="AP60" s="3" t="s">
        <v>1487</v>
      </c>
      <c r="AQ60" s="3"/>
      <c r="AR60" s="3"/>
      <c r="AS60" s="3"/>
      <c r="AT60" s="3"/>
      <c r="AU60" s="3"/>
      <c r="AV60" s="3" t="s">
        <v>1487</v>
      </c>
      <c r="AW60" s="3" t="s">
        <v>1473</v>
      </c>
      <c r="AX60" s="3"/>
      <c r="AY60" s="3" t="s">
        <v>1487</v>
      </c>
    </row>
    <row r="61" spans="1:51" ht="15" customHeight="1">
      <c r="A61" s="3" t="s">
        <v>5078</v>
      </c>
      <c r="B61" s="3" t="s">
        <v>4960</v>
      </c>
      <c r="C61" s="3" t="s">
        <v>298</v>
      </c>
      <c r="D61" s="3" t="s">
        <v>5079</v>
      </c>
      <c r="E61" s="3">
        <v>2026</v>
      </c>
      <c r="F61" s="3">
        <v>2</v>
      </c>
      <c r="G61" s="86">
        <v>46032</v>
      </c>
      <c r="H61" s="84">
        <v>0.38541666666666669</v>
      </c>
      <c r="I61" s="3"/>
      <c r="J61" s="3"/>
      <c r="K61" s="3"/>
      <c r="L61" s="3"/>
      <c r="M61" s="3" t="s">
        <v>2103</v>
      </c>
      <c r="N61" s="3"/>
      <c r="O61" s="3" t="s">
        <v>1472</v>
      </c>
      <c r="P61" s="3" t="s">
        <v>1233</v>
      </c>
      <c r="Q61" s="3"/>
      <c r="R61" s="3" t="s">
        <v>387</v>
      </c>
      <c r="S61" s="3" t="s">
        <v>387</v>
      </c>
      <c r="T61" s="3" t="s">
        <v>443</v>
      </c>
      <c r="U61" s="3"/>
      <c r="V61" s="3" t="s">
        <v>2177</v>
      </c>
      <c r="W61" s="3" t="s">
        <v>1487</v>
      </c>
      <c r="X61" s="3" t="s">
        <v>2231</v>
      </c>
      <c r="Y61" s="3" t="s">
        <v>1473</v>
      </c>
      <c r="Z61" s="3" t="s">
        <v>1473</v>
      </c>
      <c r="AA61" s="87">
        <v>46234.701909722222</v>
      </c>
      <c r="AB61" s="3" t="s">
        <v>1654</v>
      </c>
      <c r="AC61" s="3"/>
      <c r="AD61" s="3"/>
      <c r="AE61" s="3"/>
      <c r="AF61" s="3"/>
      <c r="AG61" s="3"/>
      <c r="AH61" s="3"/>
      <c r="AI61" s="3" t="s">
        <v>1487</v>
      </c>
      <c r="AJ61" s="3"/>
      <c r="AK61" s="3"/>
      <c r="AL61" s="3"/>
      <c r="AM61" s="3"/>
      <c r="AN61" s="3"/>
      <c r="AO61" s="3"/>
      <c r="AP61" s="3" t="s">
        <v>1487</v>
      </c>
      <c r="AQ61" s="3"/>
      <c r="AR61" s="3"/>
      <c r="AS61" s="3"/>
      <c r="AT61" s="3"/>
      <c r="AU61" s="3"/>
      <c r="AV61" s="3" t="s">
        <v>1487</v>
      </c>
      <c r="AW61" s="3" t="s">
        <v>1473</v>
      </c>
      <c r="AX61" s="3"/>
      <c r="AY61" s="3" t="s">
        <v>1487</v>
      </c>
    </row>
    <row r="62" spans="1:51" ht="15" customHeight="1">
      <c r="A62" s="3" t="s">
        <v>5080</v>
      </c>
      <c r="B62" s="3" t="s">
        <v>4960</v>
      </c>
      <c r="C62" s="3" t="s">
        <v>315</v>
      </c>
      <c r="D62" s="3" t="s">
        <v>5081</v>
      </c>
      <c r="E62" s="3">
        <v>2026</v>
      </c>
      <c r="F62" s="3">
        <v>2</v>
      </c>
      <c r="G62" s="86">
        <v>46032</v>
      </c>
      <c r="H62" s="84">
        <v>0.41666666666666669</v>
      </c>
      <c r="I62" s="3"/>
      <c r="J62" s="3"/>
      <c r="K62" s="3"/>
      <c r="L62" s="3"/>
      <c r="M62" s="3" t="s">
        <v>2103</v>
      </c>
      <c r="N62" s="3"/>
      <c r="O62" s="3" t="s">
        <v>1472</v>
      </c>
      <c r="P62" s="3" t="s">
        <v>1241</v>
      </c>
      <c r="Q62" s="3"/>
      <c r="R62" s="3" t="s">
        <v>387</v>
      </c>
      <c r="S62" s="3" t="s">
        <v>387</v>
      </c>
      <c r="T62" s="3" t="s">
        <v>443</v>
      </c>
      <c r="U62" s="3"/>
      <c r="V62" s="3" t="s">
        <v>2177</v>
      </c>
      <c r="W62" s="3" t="s">
        <v>1487</v>
      </c>
      <c r="X62" s="3" t="s">
        <v>2231</v>
      </c>
      <c r="Y62" s="3" t="s">
        <v>1473</v>
      </c>
      <c r="Z62" s="3" t="s">
        <v>1473</v>
      </c>
      <c r="AA62" s="87">
        <v>46234.701909722222</v>
      </c>
      <c r="AB62" s="3" t="s">
        <v>1654</v>
      </c>
      <c r="AC62" s="3"/>
      <c r="AD62" s="3"/>
      <c r="AE62" s="3"/>
      <c r="AF62" s="3"/>
      <c r="AG62" s="3"/>
      <c r="AH62" s="3"/>
      <c r="AI62" s="3" t="s">
        <v>1487</v>
      </c>
      <c r="AJ62" s="3"/>
      <c r="AK62" s="3"/>
      <c r="AL62" s="3"/>
      <c r="AM62" s="3"/>
      <c r="AN62" s="3"/>
      <c r="AO62" s="3"/>
      <c r="AP62" s="3" t="s">
        <v>1487</v>
      </c>
      <c r="AQ62" s="3"/>
      <c r="AR62" s="3"/>
      <c r="AS62" s="3"/>
      <c r="AT62" s="3"/>
      <c r="AU62" s="3"/>
      <c r="AV62" s="3" t="s">
        <v>1487</v>
      </c>
      <c r="AW62" s="3" t="s">
        <v>1473</v>
      </c>
      <c r="AX62" s="3"/>
      <c r="AY62" s="3" t="s">
        <v>1487</v>
      </c>
    </row>
    <row r="63" spans="1:51" ht="15" customHeight="1">
      <c r="A63" s="3" t="s">
        <v>5082</v>
      </c>
      <c r="B63" s="3" t="s">
        <v>4960</v>
      </c>
      <c r="C63" s="3" t="s">
        <v>190</v>
      </c>
      <c r="D63" s="3" t="s">
        <v>5083</v>
      </c>
      <c r="E63" s="3">
        <v>2026</v>
      </c>
      <c r="F63" s="3">
        <v>2</v>
      </c>
      <c r="G63" s="86">
        <v>46027</v>
      </c>
      <c r="H63" s="84">
        <v>0.77777777777777779</v>
      </c>
      <c r="I63" s="3"/>
      <c r="J63" s="3"/>
      <c r="K63" s="3" t="s">
        <v>1590</v>
      </c>
      <c r="L63" s="3" t="s">
        <v>1435</v>
      </c>
      <c r="M63" s="3" t="s">
        <v>2103</v>
      </c>
      <c r="N63" s="3"/>
      <c r="O63" s="3" t="s">
        <v>1472</v>
      </c>
      <c r="P63" s="3" t="s">
        <v>59</v>
      </c>
      <c r="Q63" s="3"/>
      <c r="R63" s="3" t="s">
        <v>391</v>
      </c>
      <c r="S63" s="3" t="s">
        <v>391</v>
      </c>
      <c r="T63" s="3" t="s">
        <v>1266</v>
      </c>
      <c r="U63" s="3" t="s">
        <v>443</v>
      </c>
      <c r="V63" s="3" t="s">
        <v>2177</v>
      </c>
      <c r="W63" s="3" t="s">
        <v>1473</v>
      </c>
      <c r="X63" s="3" t="s">
        <v>2390</v>
      </c>
      <c r="Y63" s="3" t="s">
        <v>1473</v>
      </c>
      <c r="Z63" s="3" t="s">
        <v>1473</v>
      </c>
      <c r="AA63" s="87">
        <v>46234.701909722222</v>
      </c>
      <c r="AB63" s="3" t="s">
        <v>1654</v>
      </c>
      <c r="AC63" s="3"/>
      <c r="AD63" s="3"/>
      <c r="AE63" s="3"/>
      <c r="AF63" s="3"/>
      <c r="AG63" s="3"/>
      <c r="AH63" s="3"/>
      <c r="AI63" s="3" t="s">
        <v>1487</v>
      </c>
      <c r="AJ63" s="3"/>
      <c r="AK63" s="3"/>
      <c r="AL63" s="3"/>
      <c r="AM63" s="3"/>
      <c r="AN63" s="3"/>
      <c r="AO63" s="3"/>
      <c r="AP63" s="3" t="s">
        <v>1487</v>
      </c>
      <c r="AQ63" s="3"/>
      <c r="AR63" s="3"/>
      <c r="AS63" s="3"/>
      <c r="AT63" s="3"/>
      <c r="AU63" s="3"/>
      <c r="AV63" s="3" t="s">
        <v>1487</v>
      </c>
      <c r="AW63" s="3" t="s">
        <v>1473</v>
      </c>
      <c r="AX63" s="3"/>
      <c r="AY63" s="3" t="s">
        <v>1487</v>
      </c>
    </row>
    <row r="64" spans="1:51" ht="15" customHeight="1">
      <c r="A64" s="3" t="s">
        <v>5084</v>
      </c>
      <c r="B64" s="3" t="s">
        <v>4960</v>
      </c>
      <c r="C64" s="3" t="s">
        <v>194</v>
      </c>
      <c r="D64" s="3" t="s">
        <v>5085</v>
      </c>
      <c r="E64" s="3">
        <v>2026</v>
      </c>
      <c r="F64" s="3">
        <v>2</v>
      </c>
      <c r="G64" s="86">
        <v>46027</v>
      </c>
      <c r="H64" s="84">
        <v>0.38194444444444442</v>
      </c>
      <c r="I64" s="3"/>
      <c r="J64" s="3"/>
      <c r="K64" s="3" t="s">
        <v>1590</v>
      </c>
      <c r="L64" s="3" t="s">
        <v>1435</v>
      </c>
      <c r="M64" s="3" t="s">
        <v>2103</v>
      </c>
      <c r="N64" s="3"/>
      <c r="O64" s="3" t="s">
        <v>1472</v>
      </c>
      <c r="P64" s="3" t="s">
        <v>2109</v>
      </c>
      <c r="Q64" s="3"/>
      <c r="R64" s="3" t="s">
        <v>391</v>
      </c>
      <c r="S64" s="3" t="s">
        <v>391</v>
      </c>
      <c r="T64" s="3" t="s">
        <v>1266</v>
      </c>
      <c r="U64" s="3" t="s">
        <v>443</v>
      </c>
      <c r="V64" s="3" t="s">
        <v>2177</v>
      </c>
      <c r="W64" s="3" t="s">
        <v>1473</v>
      </c>
      <c r="X64" s="3" t="s">
        <v>2390</v>
      </c>
      <c r="Y64" s="3" t="s">
        <v>1473</v>
      </c>
      <c r="Z64" s="3" t="s">
        <v>1473</v>
      </c>
      <c r="AA64" s="87">
        <v>46234.701909722222</v>
      </c>
      <c r="AB64" s="3" t="s">
        <v>1654</v>
      </c>
      <c r="AC64" s="3"/>
      <c r="AD64" s="3"/>
      <c r="AE64" s="3"/>
      <c r="AF64" s="3"/>
      <c r="AG64" s="3"/>
      <c r="AH64" s="3"/>
      <c r="AI64" s="3" t="s">
        <v>1487</v>
      </c>
      <c r="AJ64" s="3"/>
      <c r="AK64" s="3"/>
      <c r="AL64" s="3"/>
      <c r="AM64" s="3"/>
      <c r="AN64" s="3"/>
      <c r="AO64" s="3"/>
      <c r="AP64" s="3" t="s">
        <v>1487</v>
      </c>
      <c r="AQ64" s="3"/>
      <c r="AR64" s="3"/>
      <c r="AS64" s="3"/>
      <c r="AT64" s="3"/>
      <c r="AU64" s="3"/>
      <c r="AV64" s="3" t="s">
        <v>1487</v>
      </c>
      <c r="AW64" s="3" t="s">
        <v>1473</v>
      </c>
      <c r="AX64" s="3"/>
      <c r="AY64" s="3" t="s">
        <v>1487</v>
      </c>
    </row>
    <row r="65" spans="1:51" ht="15" customHeight="1">
      <c r="A65" s="3" t="s">
        <v>5086</v>
      </c>
      <c r="B65" s="3" t="s">
        <v>4960</v>
      </c>
      <c r="C65" s="3" t="s">
        <v>197</v>
      </c>
      <c r="D65" s="3" t="s">
        <v>5087</v>
      </c>
      <c r="E65" s="3">
        <v>2026</v>
      </c>
      <c r="F65" s="3">
        <v>2</v>
      </c>
      <c r="G65" s="86">
        <v>46027</v>
      </c>
      <c r="H65" s="84">
        <v>0.4375</v>
      </c>
      <c r="I65" s="3"/>
      <c r="J65" s="3"/>
      <c r="K65" s="3" t="s">
        <v>1575</v>
      </c>
      <c r="L65" s="3" t="s">
        <v>1434</v>
      </c>
      <c r="M65" s="3" t="s">
        <v>1439</v>
      </c>
      <c r="N65" s="3"/>
      <c r="O65" s="3" t="s">
        <v>1472</v>
      </c>
      <c r="P65" s="3" t="s">
        <v>1173</v>
      </c>
      <c r="Q65" s="3"/>
      <c r="R65" s="3" t="s">
        <v>391</v>
      </c>
      <c r="S65" s="3" t="s">
        <v>391</v>
      </c>
      <c r="T65" s="3" t="s">
        <v>1266</v>
      </c>
      <c r="U65" s="3" t="s">
        <v>443</v>
      </c>
      <c r="V65" s="3" t="s">
        <v>2177</v>
      </c>
      <c r="W65" s="3" t="s">
        <v>1473</v>
      </c>
      <c r="X65" s="3" t="s">
        <v>2448</v>
      </c>
      <c r="Y65" s="3" t="s">
        <v>1473</v>
      </c>
      <c r="Z65" s="3" t="s">
        <v>1473</v>
      </c>
      <c r="AA65" s="87">
        <v>46234.701909722222</v>
      </c>
      <c r="AB65" s="3" t="s">
        <v>1654</v>
      </c>
      <c r="AC65" s="3"/>
      <c r="AD65" s="3"/>
      <c r="AE65" s="3"/>
      <c r="AF65" s="3"/>
      <c r="AG65" s="3"/>
      <c r="AH65" s="3"/>
      <c r="AI65" s="3" t="s">
        <v>1487</v>
      </c>
      <c r="AJ65" s="3"/>
      <c r="AK65" s="3"/>
      <c r="AL65" s="3"/>
      <c r="AM65" s="3"/>
      <c r="AN65" s="3"/>
      <c r="AO65" s="3"/>
      <c r="AP65" s="3" t="s">
        <v>1487</v>
      </c>
      <c r="AQ65" s="3"/>
      <c r="AR65" s="3"/>
      <c r="AS65" s="3"/>
      <c r="AT65" s="3"/>
      <c r="AU65" s="3"/>
      <c r="AV65" s="3" t="s">
        <v>1487</v>
      </c>
      <c r="AW65" s="3" t="s">
        <v>1473</v>
      </c>
      <c r="AX65" s="3"/>
      <c r="AY65" s="3" t="s">
        <v>1487</v>
      </c>
    </row>
    <row r="66" spans="1:51" ht="15" customHeight="1">
      <c r="A66" s="3" t="s">
        <v>5088</v>
      </c>
      <c r="B66" s="3" t="s">
        <v>4960</v>
      </c>
      <c r="C66" s="3" t="s">
        <v>200</v>
      </c>
      <c r="D66" s="3" t="s">
        <v>5089</v>
      </c>
      <c r="E66" s="3">
        <v>2026</v>
      </c>
      <c r="F66" s="3">
        <v>2</v>
      </c>
      <c r="G66" s="86">
        <v>46027</v>
      </c>
      <c r="H66" s="84">
        <v>0.39583333333333331</v>
      </c>
      <c r="I66" s="3"/>
      <c r="J66" s="3"/>
      <c r="K66" s="3" t="s">
        <v>1575</v>
      </c>
      <c r="L66" s="3" t="s">
        <v>1434</v>
      </c>
      <c r="M66" s="3" t="s">
        <v>1590</v>
      </c>
      <c r="N66" s="3"/>
      <c r="O66" s="3" t="s">
        <v>1472</v>
      </c>
      <c r="P66" s="3" t="s">
        <v>1176</v>
      </c>
      <c r="Q66" s="3"/>
      <c r="R66" s="3" t="s">
        <v>391</v>
      </c>
      <c r="S66" s="3" t="s">
        <v>391</v>
      </c>
      <c r="T66" s="3" t="s">
        <v>1266</v>
      </c>
      <c r="U66" s="3" t="s">
        <v>443</v>
      </c>
      <c r="V66" s="3" t="s">
        <v>2177</v>
      </c>
      <c r="W66" s="3" t="s">
        <v>1473</v>
      </c>
      <c r="X66" s="3" t="s">
        <v>2448</v>
      </c>
      <c r="Y66" s="3" t="s">
        <v>1473</v>
      </c>
      <c r="Z66" s="3" t="s">
        <v>1473</v>
      </c>
      <c r="AA66" s="87">
        <v>46234.701909722222</v>
      </c>
      <c r="AB66" s="3" t="s">
        <v>1654</v>
      </c>
      <c r="AC66" s="3"/>
      <c r="AD66" s="3"/>
      <c r="AE66" s="3"/>
      <c r="AF66" s="3"/>
      <c r="AG66" s="3"/>
      <c r="AH66" s="3"/>
      <c r="AI66" s="3" t="s">
        <v>1487</v>
      </c>
      <c r="AJ66" s="3"/>
      <c r="AK66" s="3"/>
      <c r="AL66" s="3"/>
      <c r="AM66" s="3"/>
      <c r="AN66" s="3"/>
      <c r="AO66" s="3"/>
      <c r="AP66" s="3" t="s">
        <v>1487</v>
      </c>
      <c r="AQ66" s="3"/>
      <c r="AR66" s="3"/>
      <c r="AS66" s="3"/>
      <c r="AT66" s="3"/>
      <c r="AU66" s="3"/>
      <c r="AV66" s="3" t="s">
        <v>1487</v>
      </c>
      <c r="AW66" s="3" t="s">
        <v>1473</v>
      </c>
      <c r="AX66" s="3"/>
      <c r="AY66" s="3" t="s">
        <v>1487</v>
      </c>
    </row>
    <row r="67" spans="1:51" ht="15" customHeight="1">
      <c r="A67" s="3" t="s">
        <v>5090</v>
      </c>
      <c r="B67" s="3" t="s">
        <v>4960</v>
      </c>
      <c r="C67" s="3" t="s">
        <v>202</v>
      </c>
      <c r="D67" s="3" t="s">
        <v>5091</v>
      </c>
      <c r="E67" s="3">
        <v>2026</v>
      </c>
      <c r="F67" s="3">
        <v>2</v>
      </c>
      <c r="G67" s="86">
        <v>46027</v>
      </c>
      <c r="H67" s="84">
        <v>0.39583333333333331</v>
      </c>
      <c r="I67" s="3"/>
      <c r="J67" s="3"/>
      <c r="K67" s="3" t="s">
        <v>1575</v>
      </c>
      <c r="L67" s="3" t="s">
        <v>1434</v>
      </c>
      <c r="M67" s="3" t="s">
        <v>1439</v>
      </c>
      <c r="N67" s="3"/>
      <c r="O67" s="3" t="s">
        <v>1472</v>
      </c>
      <c r="P67" s="3" t="s">
        <v>1367</v>
      </c>
      <c r="Q67" s="3"/>
      <c r="R67" s="3" t="s">
        <v>391</v>
      </c>
      <c r="S67" s="3" t="s">
        <v>391</v>
      </c>
      <c r="T67" s="3" t="s">
        <v>1266</v>
      </c>
      <c r="U67" s="3" t="s">
        <v>1266</v>
      </c>
      <c r="V67" s="3" t="s">
        <v>2177</v>
      </c>
      <c r="W67" s="3" t="s">
        <v>1473</v>
      </c>
      <c r="X67" s="3" t="s">
        <v>2448</v>
      </c>
      <c r="Y67" s="3" t="s">
        <v>1473</v>
      </c>
      <c r="Z67" s="3" t="s">
        <v>1473</v>
      </c>
      <c r="AA67" s="87">
        <v>46234.701909722222</v>
      </c>
      <c r="AB67" s="3" t="s">
        <v>1654</v>
      </c>
      <c r="AC67" s="3"/>
      <c r="AD67" s="3"/>
      <c r="AE67" s="3"/>
      <c r="AF67" s="3"/>
      <c r="AG67" s="3"/>
      <c r="AH67" s="3"/>
      <c r="AI67" s="3" t="s">
        <v>1487</v>
      </c>
      <c r="AJ67" s="3"/>
      <c r="AK67" s="3"/>
      <c r="AL67" s="3"/>
      <c r="AM67" s="3"/>
      <c r="AN67" s="3"/>
      <c r="AO67" s="3"/>
      <c r="AP67" s="3" t="s">
        <v>1487</v>
      </c>
      <c r="AQ67" s="3"/>
      <c r="AR67" s="3"/>
      <c r="AS67" s="3"/>
      <c r="AT67" s="3"/>
      <c r="AU67" s="3"/>
      <c r="AV67" s="3" t="s">
        <v>1487</v>
      </c>
      <c r="AW67" s="3" t="s">
        <v>1473</v>
      </c>
      <c r="AX67" s="3"/>
      <c r="AY67" s="3" t="s">
        <v>1487</v>
      </c>
    </row>
    <row r="68" spans="1:51" ht="15" customHeight="1">
      <c r="A68" s="3" t="s">
        <v>5092</v>
      </c>
      <c r="B68" s="3" t="s">
        <v>4960</v>
      </c>
      <c r="C68" s="3" t="s">
        <v>205</v>
      </c>
      <c r="D68" s="3" t="s">
        <v>5093</v>
      </c>
      <c r="E68" s="3">
        <v>2026</v>
      </c>
      <c r="F68" s="3">
        <v>2</v>
      </c>
      <c r="G68" s="86">
        <v>46027</v>
      </c>
      <c r="H68" s="84">
        <v>0.77083333333333337</v>
      </c>
      <c r="I68" s="3"/>
      <c r="J68" s="3"/>
      <c r="K68" s="3" t="s">
        <v>1579</v>
      </c>
      <c r="L68" s="3" t="s">
        <v>1441</v>
      </c>
      <c r="M68" s="3" t="s">
        <v>1590</v>
      </c>
      <c r="N68" s="3"/>
      <c r="O68" s="3" t="s">
        <v>1472</v>
      </c>
      <c r="P68" s="3" t="s">
        <v>1370</v>
      </c>
      <c r="Q68" s="3"/>
      <c r="R68" s="3" t="s">
        <v>1267</v>
      </c>
      <c r="S68" s="3" t="s">
        <v>1267</v>
      </c>
      <c r="T68" s="3" t="s">
        <v>488</v>
      </c>
      <c r="U68" s="3" t="s">
        <v>443</v>
      </c>
      <c r="V68" s="3" t="s">
        <v>2177</v>
      </c>
      <c r="W68" s="3" t="s">
        <v>1473</v>
      </c>
      <c r="X68" s="3" t="s">
        <v>2451</v>
      </c>
      <c r="Y68" s="3" t="s">
        <v>1473</v>
      </c>
      <c r="Z68" s="3" t="s">
        <v>1473</v>
      </c>
      <c r="AA68" s="87">
        <v>46234.701909722222</v>
      </c>
      <c r="AB68" s="3" t="s">
        <v>1654</v>
      </c>
      <c r="AC68" s="3"/>
      <c r="AD68" s="3"/>
      <c r="AE68" s="3"/>
      <c r="AF68" s="3"/>
      <c r="AG68" s="3"/>
      <c r="AH68" s="3"/>
      <c r="AI68" s="3" t="s">
        <v>1487</v>
      </c>
      <c r="AJ68" s="3"/>
      <c r="AK68" s="3"/>
      <c r="AL68" s="3"/>
      <c r="AM68" s="3"/>
      <c r="AN68" s="3"/>
      <c r="AO68" s="3"/>
      <c r="AP68" s="3" t="s">
        <v>1487</v>
      </c>
      <c r="AQ68" s="3"/>
      <c r="AR68" s="3"/>
      <c r="AS68" s="3"/>
      <c r="AT68" s="3"/>
      <c r="AU68" s="3"/>
      <c r="AV68" s="3" t="s">
        <v>1487</v>
      </c>
      <c r="AW68" s="3" t="s">
        <v>1473</v>
      </c>
      <c r="AX68" s="3"/>
      <c r="AY68" s="3" t="s">
        <v>1487</v>
      </c>
    </row>
    <row r="69" spans="1:51" ht="15" customHeight="1">
      <c r="A69" s="3" t="s">
        <v>5094</v>
      </c>
      <c r="B69" s="3" t="s">
        <v>4960</v>
      </c>
      <c r="C69" s="3" t="s">
        <v>211</v>
      </c>
      <c r="D69" s="3" t="s">
        <v>5095</v>
      </c>
      <c r="E69" s="3">
        <v>2026</v>
      </c>
      <c r="F69" s="3">
        <v>2</v>
      </c>
      <c r="G69" s="86">
        <v>46027</v>
      </c>
      <c r="H69" s="84">
        <v>0.76388888888888884</v>
      </c>
      <c r="I69" s="3"/>
      <c r="J69" s="3"/>
      <c r="K69" s="3" t="s">
        <v>1568</v>
      </c>
      <c r="L69" s="3" t="s">
        <v>1433</v>
      </c>
      <c r="M69" s="3" t="s">
        <v>1439</v>
      </c>
      <c r="N69" s="3"/>
      <c r="O69" s="3" t="s">
        <v>1472</v>
      </c>
      <c r="P69" s="3" t="s">
        <v>1180</v>
      </c>
      <c r="Q69" s="3"/>
      <c r="R69" s="3" t="s">
        <v>1267</v>
      </c>
      <c r="S69" s="3" t="s">
        <v>1267</v>
      </c>
      <c r="T69" s="3" t="s">
        <v>488</v>
      </c>
      <c r="U69" s="3" t="s">
        <v>443</v>
      </c>
      <c r="V69" s="3" t="s">
        <v>2177</v>
      </c>
      <c r="W69" s="3" t="s">
        <v>1473</v>
      </c>
      <c r="X69" s="3" t="s">
        <v>2470</v>
      </c>
      <c r="Y69" s="3" t="s">
        <v>1473</v>
      </c>
      <c r="Z69" s="3" t="s">
        <v>1473</v>
      </c>
      <c r="AA69" s="87">
        <v>46234.701909722222</v>
      </c>
      <c r="AB69" s="3" t="s">
        <v>1654</v>
      </c>
      <c r="AC69" s="3"/>
      <c r="AD69" s="3"/>
      <c r="AE69" s="3"/>
      <c r="AF69" s="3"/>
      <c r="AG69" s="3"/>
      <c r="AH69" s="3"/>
      <c r="AI69" s="3" t="s">
        <v>1487</v>
      </c>
      <c r="AJ69" s="3"/>
      <c r="AK69" s="3"/>
      <c r="AL69" s="3"/>
      <c r="AM69" s="3"/>
      <c r="AN69" s="3"/>
      <c r="AO69" s="3"/>
      <c r="AP69" s="3" t="s">
        <v>1487</v>
      </c>
      <c r="AQ69" s="3"/>
      <c r="AR69" s="3"/>
      <c r="AS69" s="3"/>
      <c r="AT69" s="3"/>
      <c r="AU69" s="3"/>
      <c r="AV69" s="3" t="s">
        <v>1487</v>
      </c>
      <c r="AW69" s="3" t="s">
        <v>1473</v>
      </c>
      <c r="AX69" s="3"/>
      <c r="AY69" s="3" t="s">
        <v>1487</v>
      </c>
    </row>
    <row r="70" spans="1:51" ht="15" customHeight="1">
      <c r="A70" s="3" t="s">
        <v>5096</v>
      </c>
      <c r="B70" s="3" t="s">
        <v>4960</v>
      </c>
      <c r="C70" s="3" t="s">
        <v>213</v>
      </c>
      <c r="D70" s="3" t="s">
        <v>5097</v>
      </c>
      <c r="E70" s="3">
        <v>2026</v>
      </c>
      <c r="F70" s="3">
        <v>2</v>
      </c>
      <c r="G70" s="86">
        <v>46027</v>
      </c>
      <c r="H70" s="84">
        <v>0.4375</v>
      </c>
      <c r="I70" s="3"/>
      <c r="J70" s="3"/>
      <c r="K70" s="3" t="s">
        <v>1436</v>
      </c>
      <c r="L70" s="3" t="s">
        <v>1436</v>
      </c>
      <c r="M70" s="3" t="s">
        <v>2103</v>
      </c>
      <c r="N70" s="3"/>
      <c r="O70" s="3" t="s">
        <v>1472</v>
      </c>
      <c r="P70" s="3" t="s">
        <v>1182</v>
      </c>
      <c r="Q70" s="3"/>
      <c r="R70" s="3" t="s">
        <v>391</v>
      </c>
      <c r="S70" s="3" t="s">
        <v>391</v>
      </c>
      <c r="T70" s="3" t="s">
        <v>1266</v>
      </c>
      <c r="U70" s="3" t="s">
        <v>443</v>
      </c>
      <c r="V70" s="3" t="s">
        <v>2177</v>
      </c>
      <c r="W70" s="3" t="s">
        <v>1473</v>
      </c>
      <c r="X70" s="3" t="s">
        <v>2365</v>
      </c>
      <c r="Y70" s="3" t="s">
        <v>1473</v>
      </c>
      <c r="Z70" s="3" t="s">
        <v>1473</v>
      </c>
      <c r="AA70" s="87">
        <v>46234.701909722222</v>
      </c>
      <c r="AB70" s="3" t="s">
        <v>1654</v>
      </c>
      <c r="AC70" s="3"/>
      <c r="AD70" s="3"/>
      <c r="AE70" s="3"/>
      <c r="AF70" s="3"/>
      <c r="AG70" s="3"/>
      <c r="AH70" s="3"/>
      <c r="AI70" s="3" t="s">
        <v>1487</v>
      </c>
      <c r="AJ70" s="3"/>
      <c r="AK70" s="3"/>
      <c r="AL70" s="3"/>
      <c r="AM70" s="3"/>
      <c r="AN70" s="3"/>
      <c r="AO70" s="3"/>
      <c r="AP70" s="3" t="s">
        <v>1487</v>
      </c>
      <c r="AQ70" s="3"/>
      <c r="AR70" s="3"/>
      <c r="AS70" s="3"/>
      <c r="AT70" s="3"/>
      <c r="AU70" s="3"/>
      <c r="AV70" s="3" t="s">
        <v>1487</v>
      </c>
      <c r="AW70" s="3" t="s">
        <v>1473</v>
      </c>
      <c r="AX70" s="3"/>
      <c r="AY70" s="3" t="s">
        <v>1487</v>
      </c>
    </row>
    <row r="71" spans="1:51" ht="15" customHeight="1">
      <c r="A71" s="3" t="s">
        <v>5098</v>
      </c>
      <c r="B71" s="3" t="s">
        <v>4960</v>
      </c>
      <c r="C71" s="3" t="s">
        <v>219</v>
      </c>
      <c r="D71" s="3" t="s">
        <v>5099</v>
      </c>
      <c r="E71" s="3">
        <v>2026</v>
      </c>
      <c r="F71" s="3">
        <v>2</v>
      </c>
      <c r="G71" s="86">
        <v>46027</v>
      </c>
      <c r="H71" s="84">
        <v>0.38541666666666669</v>
      </c>
      <c r="I71" s="3"/>
      <c r="J71" s="3"/>
      <c r="K71" s="3" t="s">
        <v>1442</v>
      </c>
      <c r="L71" s="3" t="s">
        <v>1442</v>
      </c>
      <c r="M71" s="3" t="s">
        <v>1590</v>
      </c>
      <c r="N71" s="3"/>
      <c r="O71" s="3" t="s">
        <v>1472</v>
      </c>
      <c r="P71" s="3" t="s">
        <v>1186</v>
      </c>
      <c r="Q71" s="3"/>
      <c r="R71" s="3" t="s">
        <v>391</v>
      </c>
      <c r="S71" s="3" t="s">
        <v>391</v>
      </c>
      <c r="T71" s="3" t="s">
        <v>1266</v>
      </c>
      <c r="U71" s="3" t="s">
        <v>443</v>
      </c>
      <c r="V71" s="3" t="s">
        <v>2177</v>
      </c>
      <c r="W71" s="3" t="s">
        <v>1473</v>
      </c>
      <c r="X71" s="3" t="s">
        <v>2443</v>
      </c>
      <c r="Y71" s="3" t="s">
        <v>1473</v>
      </c>
      <c r="Z71" s="3" t="s">
        <v>1473</v>
      </c>
      <c r="AA71" s="87">
        <v>46234.701909722222</v>
      </c>
      <c r="AB71" s="3" t="s">
        <v>1654</v>
      </c>
      <c r="AC71" s="3"/>
      <c r="AD71" s="3"/>
      <c r="AE71" s="3"/>
      <c r="AF71" s="3"/>
      <c r="AG71" s="3"/>
      <c r="AH71" s="3"/>
      <c r="AI71" s="3" t="s">
        <v>1487</v>
      </c>
      <c r="AJ71" s="3"/>
      <c r="AK71" s="3"/>
      <c r="AL71" s="3"/>
      <c r="AM71" s="3"/>
      <c r="AN71" s="3"/>
      <c r="AO71" s="3"/>
      <c r="AP71" s="3" t="s">
        <v>1487</v>
      </c>
      <c r="AQ71" s="3"/>
      <c r="AR71" s="3"/>
      <c r="AS71" s="3"/>
      <c r="AT71" s="3"/>
      <c r="AU71" s="3"/>
      <c r="AV71" s="3" t="s">
        <v>1487</v>
      </c>
      <c r="AW71" s="3" t="s">
        <v>1473</v>
      </c>
      <c r="AX71" s="3"/>
      <c r="AY71" s="3" t="s">
        <v>1487</v>
      </c>
    </row>
    <row r="72" spans="1:51" ht="15" customHeight="1">
      <c r="A72" s="3" t="s">
        <v>5100</v>
      </c>
      <c r="B72" s="3" t="s">
        <v>4960</v>
      </c>
      <c r="C72" s="3" t="s">
        <v>225</v>
      </c>
      <c r="D72" s="3" t="s">
        <v>5101</v>
      </c>
      <c r="E72" s="3">
        <v>2026</v>
      </c>
      <c r="F72" s="3">
        <v>2</v>
      </c>
      <c r="G72" s="86">
        <v>46027</v>
      </c>
      <c r="H72" s="84">
        <v>0.4375</v>
      </c>
      <c r="I72" s="3"/>
      <c r="J72" s="3"/>
      <c r="K72" s="3" t="s">
        <v>1583</v>
      </c>
      <c r="L72" s="3" t="s">
        <v>1437</v>
      </c>
      <c r="M72" s="3" t="s">
        <v>2103</v>
      </c>
      <c r="N72" s="3"/>
      <c r="O72" s="3" t="s">
        <v>1472</v>
      </c>
      <c r="P72" s="3" t="s">
        <v>1193</v>
      </c>
      <c r="Q72" s="3"/>
      <c r="R72" s="3" t="s">
        <v>391</v>
      </c>
      <c r="S72" s="3" t="s">
        <v>391</v>
      </c>
      <c r="T72" s="3" t="s">
        <v>1266</v>
      </c>
      <c r="U72" s="3" t="s">
        <v>1266</v>
      </c>
      <c r="V72" s="3" t="s">
        <v>2177</v>
      </c>
      <c r="W72" s="3" t="s">
        <v>1473</v>
      </c>
      <c r="X72" s="3" t="s">
        <v>2451</v>
      </c>
      <c r="Y72" s="3" t="s">
        <v>1473</v>
      </c>
      <c r="Z72" s="3" t="s">
        <v>1473</v>
      </c>
      <c r="AA72" s="87">
        <v>46234.701909722222</v>
      </c>
      <c r="AB72" s="3" t="s">
        <v>1654</v>
      </c>
      <c r="AC72" s="3"/>
      <c r="AD72" s="3"/>
      <c r="AE72" s="3"/>
      <c r="AF72" s="3"/>
      <c r="AG72" s="3"/>
      <c r="AH72" s="3"/>
      <c r="AI72" s="3" t="s">
        <v>1487</v>
      </c>
      <c r="AJ72" s="3"/>
      <c r="AK72" s="3"/>
      <c r="AL72" s="3"/>
      <c r="AM72" s="3"/>
      <c r="AN72" s="3"/>
      <c r="AO72" s="3"/>
      <c r="AP72" s="3" t="s">
        <v>1487</v>
      </c>
      <c r="AQ72" s="3"/>
      <c r="AR72" s="3"/>
      <c r="AS72" s="3"/>
      <c r="AT72" s="3"/>
      <c r="AU72" s="3"/>
      <c r="AV72" s="3" t="s">
        <v>1487</v>
      </c>
      <c r="AW72" s="3" t="s">
        <v>1473</v>
      </c>
      <c r="AX72" s="3"/>
      <c r="AY72" s="3" t="s">
        <v>1487</v>
      </c>
    </row>
    <row r="73" spans="1:51" ht="15" customHeight="1">
      <c r="A73" s="3" t="s">
        <v>5102</v>
      </c>
      <c r="B73" s="3" t="s">
        <v>4960</v>
      </c>
      <c r="C73" s="3" t="s">
        <v>232</v>
      </c>
      <c r="D73" s="3" t="s">
        <v>5103</v>
      </c>
      <c r="E73" s="3">
        <v>2026</v>
      </c>
      <c r="F73" s="3">
        <v>2</v>
      </c>
      <c r="G73" s="86">
        <v>46027</v>
      </c>
      <c r="H73" s="84">
        <v>0.4375</v>
      </c>
      <c r="I73" s="3"/>
      <c r="J73" s="3"/>
      <c r="K73" s="3" t="s">
        <v>1583</v>
      </c>
      <c r="L73" s="3" t="s">
        <v>1437</v>
      </c>
      <c r="M73" s="3" t="s">
        <v>1590</v>
      </c>
      <c r="N73" s="3"/>
      <c r="O73" s="3" t="s">
        <v>1472</v>
      </c>
      <c r="P73" s="3" t="s">
        <v>1200</v>
      </c>
      <c r="Q73" s="3"/>
      <c r="R73" s="3" t="s">
        <v>391</v>
      </c>
      <c r="S73" s="3" t="s">
        <v>391</v>
      </c>
      <c r="T73" s="3" t="s">
        <v>1266</v>
      </c>
      <c r="U73" s="3" t="s">
        <v>1266</v>
      </c>
      <c r="V73" s="3" t="s">
        <v>2177</v>
      </c>
      <c r="W73" s="3" t="s">
        <v>1473</v>
      </c>
      <c r="X73" s="3" t="s">
        <v>2451</v>
      </c>
      <c r="Y73" s="3" t="s">
        <v>1473</v>
      </c>
      <c r="Z73" s="3" t="s">
        <v>1473</v>
      </c>
      <c r="AA73" s="87">
        <v>46234.701909722222</v>
      </c>
      <c r="AB73" s="3" t="s">
        <v>1654</v>
      </c>
      <c r="AC73" s="3"/>
      <c r="AD73" s="3"/>
      <c r="AE73" s="3"/>
      <c r="AF73" s="3"/>
      <c r="AG73" s="3"/>
      <c r="AH73" s="3"/>
      <c r="AI73" s="3" t="s">
        <v>1487</v>
      </c>
      <c r="AJ73" s="3"/>
      <c r="AK73" s="3"/>
      <c r="AL73" s="3"/>
      <c r="AM73" s="3"/>
      <c r="AN73" s="3"/>
      <c r="AO73" s="3"/>
      <c r="AP73" s="3" t="s">
        <v>1487</v>
      </c>
      <c r="AQ73" s="3"/>
      <c r="AR73" s="3"/>
      <c r="AS73" s="3"/>
      <c r="AT73" s="3"/>
      <c r="AU73" s="3"/>
      <c r="AV73" s="3" t="s">
        <v>1487</v>
      </c>
      <c r="AW73" s="3" t="s">
        <v>1473</v>
      </c>
      <c r="AX73" s="3"/>
      <c r="AY73" s="3" t="s">
        <v>1487</v>
      </c>
    </row>
    <row r="74" spans="1:51" ht="15" customHeight="1">
      <c r="A74" s="3" t="s">
        <v>5104</v>
      </c>
      <c r="B74" s="3" t="s">
        <v>4960</v>
      </c>
      <c r="C74" s="3" t="s">
        <v>281</v>
      </c>
      <c r="D74" s="3" t="s">
        <v>5105</v>
      </c>
      <c r="E74" s="3">
        <v>2026</v>
      </c>
      <c r="F74" s="3">
        <v>2</v>
      </c>
      <c r="G74" s="86">
        <v>46027</v>
      </c>
      <c r="H74" s="84">
        <v>0.625</v>
      </c>
      <c r="I74" s="3"/>
      <c r="J74" s="3"/>
      <c r="K74" s="3" t="s">
        <v>1432</v>
      </c>
      <c r="L74" s="3" t="s">
        <v>1432</v>
      </c>
      <c r="M74" s="3" t="s">
        <v>1439</v>
      </c>
      <c r="N74" s="3"/>
      <c r="O74" s="3" t="s">
        <v>1472</v>
      </c>
      <c r="P74" s="3" t="s">
        <v>1227</v>
      </c>
      <c r="Q74" s="3"/>
      <c r="R74" s="3" t="s">
        <v>391</v>
      </c>
      <c r="S74" s="3" t="s">
        <v>391</v>
      </c>
      <c r="T74" s="3" t="s">
        <v>1266</v>
      </c>
      <c r="U74" s="3" t="s">
        <v>344</v>
      </c>
      <c r="V74" s="3" t="s">
        <v>2177</v>
      </c>
      <c r="W74" s="3" t="s">
        <v>1473</v>
      </c>
      <c r="X74" s="3" t="s">
        <v>2647</v>
      </c>
      <c r="Y74" s="3" t="s">
        <v>1473</v>
      </c>
      <c r="Z74" s="3" t="s">
        <v>1473</v>
      </c>
      <c r="AA74" s="87">
        <v>46234.701909722222</v>
      </c>
      <c r="AB74" s="3" t="s">
        <v>1654</v>
      </c>
      <c r="AC74" s="3"/>
      <c r="AD74" s="3"/>
      <c r="AE74" s="3"/>
      <c r="AF74" s="3"/>
      <c r="AG74" s="3"/>
      <c r="AH74" s="3"/>
      <c r="AI74" s="3" t="s">
        <v>1487</v>
      </c>
      <c r="AJ74" s="3"/>
      <c r="AK74" s="3"/>
      <c r="AL74" s="3"/>
      <c r="AM74" s="3"/>
      <c r="AN74" s="3"/>
      <c r="AO74" s="3"/>
      <c r="AP74" s="3" t="s">
        <v>1487</v>
      </c>
      <c r="AQ74" s="3"/>
      <c r="AR74" s="3"/>
      <c r="AS74" s="3"/>
      <c r="AT74" s="3"/>
      <c r="AU74" s="3"/>
      <c r="AV74" s="3" t="s">
        <v>1487</v>
      </c>
      <c r="AW74" s="3" t="s">
        <v>1473</v>
      </c>
      <c r="AX74" s="3"/>
      <c r="AY74" s="3" t="s">
        <v>1487</v>
      </c>
    </row>
    <row r="75" spans="1:51" ht="15" customHeight="1">
      <c r="A75" s="3" t="s">
        <v>5106</v>
      </c>
      <c r="B75" s="3" t="s">
        <v>4960</v>
      </c>
      <c r="C75" s="3" t="s">
        <v>284</v>
      </c>
      <c r="D75" s="3" t="s">
        <v>5107</v>
      </c>
      <c r="E75" s="3">
        <v>2026</v>
      </c>
      <c r="F75" s="3">
        <v>2</v>
      </c>
      <c r="G75" s="86">
        <v>46027</v>
      </c>
      <c r="H75" s="84">
        <v>0.44791666666666669</v>
      </c>
      <c r="I75" s="3"/>
      <c r="J75" s="3"/>
      <c r="K75" s="3" t="s">
        <v>1432</v>
      </c>
      <c r="L75" s="3" t="s">
        <v>1432</v>
      </c>
      <c r="M75" s="3" t="s">
        <v>2103</v>
      </c>
      <c r="N75" s="3"/>
      <c r="O75" s="3" t="s">
        <v>1472</v>
      </c>
      <c r="P75" s="3" t="s">
        <v>98</v>
      </c>
      <c r="Q75" s="3"/>
      <c r="R75" s="3" t="s">
        <v>391</v>
      </c>
      <c r="S75" s="3" t="s">
        <v>391</v>
      </c>
      <c r="T75" s="3" t="s">
        <v>1266</v>
      </c>
      <c r="U75" s="3" t="s">
        <v>344</v>
      </c>
      <c r="V75" s="3" t="s">
        <v>2177</v>
      </c>
      <c r="W75" s="3" t="s">
        <v>1473</v>
      </c>
      <c r="X75" s="3" t="s">
        <v>2647</v>
      </c>
      <c r="Y75" s="3" t="s">
        <v>1473</v>
      </c>
      <c r="Z75" s="3" t="s">
        <v>1473</v>
      </c>
      <c r="AA75" s="87">
        <v>46234.701909722222</v>
      </c>
      <c r="AB75" s="3" t="s">
        <v>1654</v>
      </c>
      <c r="AC75" s="3"/>
      <c r="AD75" s="3"/>
      <c r="AE75" s="3"/>
      <c r="AF75" s="3"/>
      <c r="AG75" s="3"/>
      <c r="AH75" s="3"/>
      <c r="AI75" s="3" t="s">
        <v>1487</v>
      </c>
      <c r="AJ75" s="3"/>
      <c r="AK75" s="3"/>
      <c r="AL75" s="3"/>
      <c r="AM75" s="3"/>
      <c r="AN75" s="3"/>
      <c r="AO75" s="3"/>
      <c r="AP75" s="3" t="s">
        <v>1487</v>
      </c>
      <c r="AQ75" s="3"/>
      <c r="AR75" s="3"/>
      <c r="AS75" s="3"/>
      <c r="AT75" s="3"/>
      <c r="AU75" s="3"/>
      <c r="AV75" s="3" t="s">
        <v>1487</v>
      </c>
      <c r="AW75" s="3" t="s">
        <v>1473</v>
      </c>
      <c r="AX75" s="3"/>
      <c r="AY75" s="3" t="s">
        <v>1487</v>
      </c>
    </row>
    <row r="76" spans="1:51" ht="15" customHeight="1">
      <c r="A76" s="3" t="s">
        <v>5108</v>
      </c>
      <c r="B76" s="3" t="s">
        <v>4960</v>
      </c>
      <c r="C76" s="3" t="s">
        <v>296</v>
      </c>
      <c r="D76" s="3" t="s">
        <v>5109</v>
      </c>
      <c r="E76" s="3">
        <v>2026</v>
      </c>
      <c r="F76" s="3">
        <v>2</v>
      </c>
      <c r="G76" s="86">
        <v>46027</v>
      </c>
      <c r="H76" s="84">
        <v>0.41666666666666669</v>
      </c>
      <c r="I76" s="3"/>
      <c r="J76" s="3"/>
      <c r="K76" s="3"/>
      <c r="L76" s="3"/>
      <c r="M76" s="3" t="s">
        <v>1590</v>
      </c>
      <c r="N76" s="3"/>
      <c r="O76" s="3" t="s">
        <v>1472</v>
      </c>
      <c r="P76" s="3" t="s">
        <v>1443</v>
      </c>
      <c r="Q76" s="3"/>
      <c r="R76" s="3" t="s">
        <v>387</v>
      </c>
      <c r="S76" s="3" t="s">
        <v>387</v>
      </c>
      <c r="T76" s="3" t="s">
        <v>443</v>
      </c>
      <c r="U76" s="3"/>
      <c r="V76" s="3" t="s">
        <v>2177</v>
      </c>
      <c r="W76" s="3" t="s">
        <v>1487</v>
      </c>
      <c r="X76" s="3" t="s">
        <v>2231</v>
      </c>
      <c r="Y76" s="3" t="s">
        <v>1473</v>
      </c>
      <c r="Z76" s="3" t="s">
        <v>1473</v>
      </c>
      <c r="AA76" s="87">
        <v>46234.701909722222</v>
      </c>
      <c r="AB76" s="3" t="s">
        <v>1654</v>
      </c>
      <c r="AC76" s="3"/>
      <c r="AD76" s="3"/>
      <c r="AE76" s="3"/>
      <c r="AF76" s="3"/>
      <c r="AG76" s="3"/>
      <c r="AH76" s="3"/>
      <c r="AI76" s="3" t="s">
        <v>1487</v>
      </c>
      <c r="AJ76" s="3"/>
      <c r="AK76" s="3"/>
      <c r="AL76" s="3"/>
      <c r="AM76" s="3"/>
      <c r="AN76" s="3"/>
      <c r="AO76" s="3"/>
      <c r="AP76" s="3" t="s">
        <v>1487</v>
      </c>
      <c r="AQ76" s="3"/>
      <c r="AR76" s="3"/>
      <c r="AS76" s="3"/>
      <c r="AT76" s="3"/>
      <c r="AU76" s="3"/>
      <c r="AV76" s="3" t="s">
        <v>1487</v>
      </c>
      <c r="AW76" s="3" t="s">
        <v>1473</v>
      </c>
      <c r="AX76" s="3"/>
      <c r="AY76" s="3" t="s">
        <v>1487</v>
      </c>
    </row>
    <row r="77" spans="1:51" ht="15" customHeight="1">
      <c r="A77" s="3" t="s">
        <v>5110</v>
      </c>
      <c r="B77" s="3" t="s">
        <v>4960</v>
      </c>
      <c r="C77" s="3" t="s">
        <v>297</v>
      </c>
      <c r="D77" s="3" t="s">
        <v>5111</v>
      </c>
      <c r="E77" s="3">
        <v>2026</v>
      </c>
      <c r="F77" s="3">
        <v>2</v>
      </c>
      <c r="G77" s="86">
        <v>46027</v>
      </c>
      <c r="H77" s="84">
        <v>0.38541666666666669</v>
      </c>
      <c r="I77" s="3"/>
      <c r="J77" s="3"/>
      <c r="K77" s="3"/>
      <c r="L77" s="3"/>
      <c r="M77" s="3" t="s">
        <v>1439</v>
      </c>
      <c r="N77" s="3"/>
      <c r="O77" s="3" t="s">
        <v>1472</v>
      </c>
      <c r="P77" s="3" t="s">
        <v>1232</v>
      </c>
      <c r="Q77" s="3"/>
      <c r="R77" s="3" t="s">
        <v>387</v>
      </c>
      <c r="S77" s="3" t="s">
        <v>387</v>
      </c>
      <c r="T77" s="3" t="s">
        <v>443</v>
      </c>
      <c r="U77" s="3"/>
      <c r="V77" s="3" t="s">
        <v>2177</v>
      </c>
      <c r="W77" s="3" t="s">
        <v>1487</v>
      </c>
      <c r="X77" s="3" t="s">
        <v>2231</v>
      </c>
      <c r="Y77" s="3" t="s">
        <v>1473</v>
      </c>
      <c r="Z77" s="3" t="s">
        <v>1473</v>
      </c>
      <c r="AA77" s="87">
        <v>46234.701909722222</v>
      </c>
      <c r="AB77" s="3" t="s">
        <v>1654</v>
      </c>
      <c r="AC77" s="3"/>
      <c r="AD77" s="3"/>
      <c r="AE77" s="3"/>
      <c r="AF77" s="3"/>
      <c r="AG77" s="3"/>
      <c r="AH77" s="3"/>
      <c r="AI77" s="3" t="s">
        <v>1487</v>
      </c>
      <c r="AJ77" s="3"/>
      <c r="AK77" s="3"/>
      <c r="AL77" s="3"/>
      <c r="AM77" s="3"/>
      <c r="AN77" s="3"/>
      <c r="AO77" s="3"/>
      <c r="AP77" s="3" t="s">
        <v>1487</v>
      </c>
      <c r="AQ77" s="3"/>
      <c r="AR77" s="3"/>
      <c r="AS77" s="3"/>
      <c r="AT77" s="3"/>
      <c r="AU77" s="3"/>
      <c r="AV77" s="3" t="s">
        <v>1487</v>
      </c>
      <c r="AW77" s="3" t="s">
        <v>1473</v>
      </c>
      <c r="AX77" s="3"/>
      <c r="AY77" s="3" t="s">
        <v>1487</v>
      </c>
    </row>
    <row r="78" spans="1:51" ht="15" customHeight="1">
      <c r="A78" s="3" t="s">
        <v>5112</v>
      </c>
      <c r="B78" s="3" t="s">
        <v>4960</v>
      </c>
      <c r="C78" s="3" t="s">
        <v>190</v>
      </c>
      <c r="D78" s="3" t="s">
        <v>5113</v>
      </c>
      <c r="E78" s="3">
        <v>2026</v>
      </c>
      <c r="F78" s="3">
        <v>2</v>
      </c>
      <c r="G78" s="86">
        <v>46028</v>
      </c>
      <c r="H78" s="84">
        <v>0.77777777777777779</v>
      </c>
      <c r="I78" s="3"/>
      <c r="J78" s="3"/>
      <c r="K78" s="3" t="s">
        <v>1590</v>
      </c>
      <c r="L78" s="3" t="s">
        <v>1435</v>
      </c>
      <c r="M78" s="3" t="s">
        <v>2103</v>
      </c>
      <c r="N78" s="3"/>
      <c r="O78" s="3" t="s">
        <v>1472</v>
      </c>
      <c r="P78" s="3" t="s">
        <v>59</v>
      </c>
      <c r="Q78" s="3"/>
      <c r="R78" s="3" t="s">
        <v>391</v>
      </c>
      <c r="S78" s="3" t="s">
        <v>391</v>
      </c>
      <c r="T78" s="3" t="s">
        <v>1266</v>
      </c>
      <c r="U78" s="3" t="s">
        <v>443</v>
      </c>
      <c r="V78" s="3" t="s">
        <v>2177</v>
      </c>
      <c r="W78" s="3" t="s">
        <v>1473</v>
      </c>
      <c r="X78" s="3" t="s">
        <v>2390</v>
      </c>
      <c r="Y78" s="3" t="s">
        <v>1473</v>
      </c>
      <c r="Z78" s="3" t="s">
        <v>1473</v>
      </c>
      <c r="AA78" s="87">
        <v>46234.701909722222</v>
      </c>
      <c r="AB78" s="3" t="s">
        <v>1654</v>
      </c>
      <c r="AC78" s="3"/>
      <c r="AD78" s="3"/>
      <c r="AE78" s="3"/>
      <c r="AF78" s="3"/>
      <c r="AG78" s="3"/>
      <c r="AH78" s="3"/>
      <c r="AI78" s="3" t="s">
        <v>1487</v>
      </c>
      <c r="AJ78" s="3"/>
      <c r="AK78" s="3"/>
      <c r="AL78" s="3"/>
      <c r="AM78" s="3"/>
      <c r="AN78" s="3"/>
      <c r="AO78" s="3"/>
      <c r="AP78" s="3" t="s">
        <v>1487</v>
      </c>
      <c r="AQ78" s="3"/>
      <c r="AR78" s="3"/>
      <c r="AS78" s="3"/>
      <c r="AT78" s="3"/>
      <c r="AU78" s="3"/>
      <c r="AV78" s="3" t="s">
        <v>1487</v>
      </c>
      <c r="AW78" s="3" t="s">
        <v>1473</v>
      </c>
      <c r="AX78" s="3"/>
      <c r="AY78" s="3" t="s">
        <v>1487</v>
      </c>
    </row>
    <row r="79" spans="1:51" ht="15" customHeight="1">
      <c r="A79" s="3" t="s">
        <v>5114</v>
      </c>
      <c r="B79" s="3" t="s">
        <v>4960</v>
      </c>
      <c r="C79" s="3" t="s">
        <v>194</v>
      </c>
      <c r="D79" s="3" t="s">
        <v>5115</v>
      </c>
      <c r="E79" s="3">
        <v>2026</v>
      </c>
      <c r="F79" s="3">
        <v>2</v>
      </c>
      <c r="G79" s="86">
        <v>46028</v>
      </c>
      <c r="H79" s="84">
        <v>0.38194444444444442</v>
      </c>
      <c r="I79" s="3"/>
      <c r="J79" s="3"/>
      <c r="K79" s="3" t="s">
        <v>1590</v>
      </c>
      <c r="L79" s="3" t="s">
        <v>1435</v>
      </c>
      <c r="M79" s="3" t="s">
        <v>2103</v>
      </c>
      <c r="N79" s="3"/>
      <c r="O79" s="3" t="s">
        <v>1472</v>
      </c>
      <c r="P79" s="3" t="s">
        <v>2109</v>
      </c>
      <c r="Q79" s="3"/>
      <c r="R79" s="3" t="s">
        <v>391</v>
      </c>
      <c r="S79" s="3" t="s">
        <v>391</v>
      </c>
      <c r="T79" s="3" t="s">
        <v>1266</v>
      </c>
      <c r="U79" s="3" t="s">
        <v>443</v>
      </c>
      <c r="V79" s="3" t="s">
        <v>2177</v>
      </c>
      <c r="W79" s="3" t="s">
        <v>1473</v>
      </c>
      <c r="X79" s="3" t="s">
        <v>2390</v>
      </c>
      <c r="Y79" s="3" t="s">
        <v>1473</v>
      </c>
      <c r="Z79" s="3" t="s">
        <v>1473</v>
      </c>
      <c r="AA79" s="87">
        <v>46234.701909722222</v>
      </c>
      <c r="AB79" s="3" t="s">
        <v>1654</v>
      </c>
      <c r="AC79" s="3"/>
      <c r="AD79" s="3"/>
      <c r="AE79" s="3"/>
      <c r="AF79" s="3"/>
      <c r="AG79" s="3"/>
      <c r="AH79" s="3"/>
      <c r="AI79" s="3" t="s">
        <v>1487</v>
      </c>
      <c r="AJ79" s="3"/>
      <c r="AK79" s="3"/>
      <c r="AL79" s="3"/>
      <c r="AM79" s="3"/>
      <c r="AN79" s="3"/>
      <c r="AO79" s="3"/>
      <c r="AP79" s="3" t="s">
        <v>1487</v>
      </c>
      <c r="AQ79" s="3"/>
      <c r="AR79" s="3"/>
      <c r="AS79" s="3"/>
      <c r="AT79" s="3"/>
      <c r="AU79" s="3"/>
      <c r="AV79" s="3" t="s">
        <v>1487</v>
      </c>
      <c r="AW79" s="3" t="s">
        <v>1473</v>
      </c>
      <c r="AX79" s="3"/>
      <c r="AY79" s="3" t="s">
        <v>1487</v>
      </c>
    </row>
    <row r="80" spans="1:51" ht="15" customHeight="1">
      <c r="A80" s="3" t="s">
        <v>5116</v>
      </c>
      <c r="B80" s="3" t="s">
        <v>4960</v>
      </c>
      <c r="C80" s="3" t="s">
        <v>202</v>
      </c>
      <c r="D80" s="3" t="s">
        <v>5117</v>
      </c>
      <c r="E80" s="3">
        <v>2026</v>
      </c>
      <c r="F80" s="3">
        <v>2</v>
      </c>
      <c r="G80" s="86">
        <v>46028</v>
      </c>
      <c r="H80" s="84">
        <v>0.39583333333333331</v>
      </c>
      <c r="I80" s="3"/>
      <c r="J80" s="3"/>
      <c r="K80" s="3" t="s">
        <v>1575</v>
      </c>
      <c r="L80" s="3" t="s">
        <v>1434</v>
      </c>
      <c r="M80" s="3" t="s">
        <v>1439</v>
      </c>
      <c r="N80" s="3"/>
      <c r="O80" s="3" t="s">
        <v>1472</v>
      </c>
      <c r="P80" s="3" t="s">
        <v>1367</v>
      </c>
      <c r="Q80" s="3"/>
      <c r="R80" s="3" t="s">
        <v>391</v>
      </c>
      <c r="S80" s="3" t="s">
        <v>391</v>
      </c>
      <c r="T80" s="3" t="s">
        <v>1266</v>
      </c>
      <c r="U80" s="3" t="s">
        <v>1266</v>
      </c>
      <c r="V80" s="3" t="s">
        <v>2177</v>
      </c>
      <c r="W80" s="3" t="s">
        <v>1473</v>
      </c>
      <c r="X80" s="3" t="s">
        <v>2448</v>
      </c>
      <c r="Y80" s="3" t="s">
        <v>1473</v>
      </c>
      <c r="Z80" s="3" t="s">
        <v>1473</v>
      </c>
      <c r="AA80" s="87">
        <v>46234.701909722222</v>
      </c>
      <c r="AB80" s="3" t="s">
        <v>1654</v>
      </c>
      <c r="AC80" s="3"/>
      <c r="AD80" s="3"/>
      <c r="AE80" s="3"/>
      <c r="AF80" s="3"/>
      <c r="AG80" s="3"/>
      <c r="AH80" s="3"/>
      <c r="AI80" s="3" t="s">
        <v>1487</v>
      </c>
      <c r="AJ80" s="3"/>
      <c r="AK80" s="3"/>
      <c r="AL80" s="3"/>
      <c r="AM80" s="3"/>
      <c r="AN80" s="3"/>
      <c r="AO80" s="3"/>
      <c r="AP80" s="3" t="s">
        <v>1487</v>
      </c>
      <c r="AQ80" s="3"/>
      <c r="AR80" s="3"/>
      <c r="AS80" s="3"/>
      <c r="AT80" s="3"/>
      <c r="AU80" s="3"/>
      <c r="AV80" s="3" t="s">
        <v>1487</v>
      </c>
      <c r="AW80" s="3" t="s">
        <v>1473</v>
      </c>
      <c r="AX80" s="3"/>
      <c r="AY80" s="3" t="s">
        <v>1487</v>
      </c>
    </row>
    <row r="81" spans="1:51" ht="15" customHeight="1">
      <c r="A81" s="3" t="s">
        <v>5118</v>
      </c>
      <c r="B81" s="3" t="s">
        <v>4960</v>
      </c>
      <c r="C81" s="3" t="s">
        <v>205</v>
      </c>
      <c r="D81" s="3" t="s">
        <v>5119</v>
      </c>
      <c r="E81" s="3">
        <v>2026</v>
      </c>
      <c r="F81" s="3">
        <v>2</v>
      </c>
      <c r="G81" s="86">
        <v>46028</v>
      </c>
      <c r="H81" s="84">
        <v>0.77083333333333337</v>
      </c>
      <c r="I81" s="3"/>
      <c r="J81" s="3"/>
      <c r="K81" s="3" t="s">
        <v>1579</v>
      </c>
      <c r="L81" s="3" t="s">
        <v>1441</v>
      </c>
      <c r="M81" s="3" t="s">
        <v>1590</v>
      </c>
      <c r="N81" s="3"/>
      <c r="O81" s="3" t="s">
        <v>1472</v>
      </c>
      <c r="P81" s="3" t="s">
        <v>1370</v>
      </c>
      <c r="Q81" s="3"/>
      <c r="R81" s="3" t="s">
        <v>386</v>
      </c>
      <c r="S81" s="3" t="s">
        <v>386</v>
      </c>
      <c r="T81" s="3" t="s">
        <v>488</v>
      </c>
      <c r="U81" s="3" t="s">
        <v>443</v>
      </c>
      <c r="V81" s="3" t="s">
        <v>2177</v>
      </c>
      <c r="W81" s="3" t="s">
        <v>1473</v>
      </c>
      <c r="X81" s="3" t="s">
        <v>2451</v>
      </c>
      <c r="Y81" s="3" t="s">
        <v>1473</v>
      </c>
      <c r="Z81" s="3" t="s">
        <v>1473</v>
      </c>
      <c r="AA81" s="87">
        <v>46234.701909722222</v>
      </c>
      <c r="AB81" s="3" t="s">
        <v>1654</v>
      </c>
      <c r="AC81" s="3"/>
      <c r="AD81" s="3"/>
      <c r="AE81" s="3"/>
      <c r="AF81" s="3"/>
      <c r="AG81" s="3"/>
      <c r="AH81" s="3"/>
      <c r="AI81" s="3" t="s">
        <v>1487</v>
      </c>
      <c r="AJ81" s="3"/>
      <c r="AK81" s="3"/>
      <c r="AL81" s="3"/>
      <c r="AM81" s="3"/>
      <c r="AN81" s="3"/>
      <c r="AO81" s="3"/>
      <c r="AP81" s="3" t="s">
        <v>1487</v>
      </c>
      <c r="AQ81" s="3"/>
      <c r="AR81" s="3"/>
      <c r="AS81" s="3"/>
      <c r="AT81" s="3"/>
      <c r="AU81" s="3"/>
      <c r="AV81" s="3" t="s">
        <v>1487</v>
      </c>
      <c r="AW81" s="3" t="s">
        <v>1473</v>
      </c>
      <c r="AX81" s="3"/>
      <c r="AY81" s="3" t="s">
        <v>1487</v>
      </c>
    </row>
    <row r="82" spans="1:51" ht="15" customHeight="1">
      <c r="A82" s="3" t="s">
        <v>5120</v>
      </c>
      <c r="B82" s="3" t="s">
        <v>4960</v>
      </c>
      <c r="C82" s="3" t="s">
        <v>211</v>
      </c>
      <c r="D82" s="3" t="s">
        <v>5121</v>
      </c>
      <c r="E82" s="3">
        <v>2026</v>
      </c>
      <c r="F82" s="3">
        <v>2</v>
      </c>
      <c r="G82" s="86">
        <v>46028</v>
      </c>
      <c r="H82" s="84">
        <v>0.76388888888888884</v>
      </c>
      <c r="I82" s="3"/>
      <c r="J82" s="3"/>
      <c r="K82" s="3" t="s">
        <v>1568</v>
      </c>
      <c r="L82" s="3" t="s">
        <v>1433</v>
      </c>
      <c r="M82" s="3" t="s">
        <v>1439</v>
      </c>
      <c r="N82" s="3"/>
      <c r="O82" s="3" t="s">
        <v>1472</v>
      </c>
      <c r="P82" s="3" t="s">
        <v>1180</v>
      </c>
      <c r="Q82" s="3"/>
      <c r="R82" s="3" t="s">
        <v>386</v>
      </c>
      <c r="S82" s="3" t="s">
        <v>386</v>
      </c>
      <c r="T82" s="3" t="s">
        <v>488</v>
      </c>
      <c r="U82" s="3" t="s">
        <v>443</v>
      </c>
      <c r="V82" s="3" t="s">
        <v>2177</v>
      </c>
      <c r="W82" s="3" t="s">
        <v>1473</v>
      </c>
      <c r="X82" s="3" t="s">
        <v>2470</v>
      </c>
      <c r="Y82" s="3" t="s">
        <v>1473</v>
      </c>
      <c r="Z82" s="3" t="s">
        <v>1473</v>
      </c>
      <c r="AA82" s="87">
        <v>46234.701909722222</v>
      </c>
      <c r="AB82" s="3" t="s">
        <v>1654</v>
      </c>
      <c r="AC82" s="3"/>
      <c r="AD82" s="3"/>
      <c r="AE82" s="3"/>
      <c r="AF82" s="3"/>
      <c r="AG82" s="3"/>
      <c r="AH82" s="3"/>
      <c r="AI82" s="3" t="s">
        <v>1487</v>
      </c>
      <c r="AJ82" s="3"/>
      <c r="AK82" s="3"/>
      <c r="AL82" s="3"/>
      <c r="AM82" s="3"/>
      <c r="AN82" s="3"/>
      <c r="AO82" s="3"/>
      <c r="AP82" s="3" t="s">
        <v>1487</v>
      </c>
      <c r="AQ82" s="3"/>
      <c r="AR82" s="3"/>
      <c r="AS82" s="3"/>
      <c r="AT82" s="3"/>
      <c r="AU82" s="3"/>
      <c r="AV82" s="3" t="s">
        <v>1487</v>
      </c>
      <c r="AW82" s="3" t="s">
        <v>1473</v>
      </c>
      <c r="AX82" s="3"/>
      <c r="AY82" s="3" t="s">
        <v>1487</v>
      </c>
    </row>
    <row r="83" spans="1:51" ht="15" customHeight="1">
      <c r="A83" s="3" t="s">
        <v>5122</v>
      </c>
      <c r="B83" s="3" t="s">
        <v>4960</v>
      </c>
      <c r="C83" s="3" t="s">
        <v>239</v>
      </c>
      <c r="D83" s="3" t="s">
        <v>5123</v>
      </c>
      <c r="E83" s="3">
        <v>2026</v>
      </c>
      <c r="F83" s="3">
        <v>2</v>
      </c>
      <c r="G83" s="86">
        <v>46028</v>
      </c>
      <c r="H83" s="84">
        <v>0.625</v>
      </c>
      <c r="I83" s="3"/>
      <c r="J83" s="3"/>
      <c r="K83" s="3" t="s">
        <v>1575</v>
      </c>
      <c r="L83" s="3" t="s">
        <v>1434</v>
      </c>
      <c r="M83" s="3" t="s">
        <v>1439</v>
      </c>
      <c r="N83" s="3"/>
      <c r="O83" s="3" t="s">
        <v>1472</v>
      </c>
      <c r="P83" s="3" t="s">
        <v>2110</v>
      </c>
      <c r="Q83" s="3"/>
      <c r="R83" s="3" t="s">
        <v>1267</v>
      </c>
      <c r="S83" s="3" t="s">
        <v>1267</v>
      </c>
      <c r="T83" s="3" t="s">
        <v>488</v>
      </c>
      <c r="U83" s="3" t="s">
        <v>1266</v>
      </c>
      <c r="V83" s="3" t="s">
        <v>2177</v>
      </c>
      <c r="W83" s="3" t="s">
        <v>1473</v>
      </c>
      <c r="X83" s="3" t="s">
        <v>2448</v>
      </c>
      <c r="Y83" s="3" t="s">
        <v>1473</v>
      </c>
      <c r="Z83" s="3" t="s">
        <v>1473</v>
      </c>
      <c r="AA83" s="87">
        <v>46234.701909722222</v>
      </c>
      <c r="AB83" s="3" t="s">
        <v>1654</v>
      </c>
      <c r="AC83" s="3"/>
      <c r="AD83" s="3"/>
      <c r="AE83" s="3"/>
      <c r="AF83" s="3"/>
      <c r="AG83" s="3"/>
      <c r="AH83" s="3"/>
      <c r="AI83" s="3" t="s">
        <v>1487</v>
      </c>
      <c r="AJ83" s="3"/>
      <c r="AK83" s="3"/>
      <c r="AL83" s="3"/>
      <c r="AM83" s="3"/>
      <c r="AN83" s="3"/>
      <c r="AO83" s="3"/>
      <c r="AP83" s="3" t="s">
        <v>1487</v>
      </c>
      <c r="AQ83" s="3"/>
      <c r="AR83" s="3"/>
      <c r="AS83" s="3"/>
      <c r="AT83" s="3"/>
      <c r="AU83" s="3"/>
      <c r="AV83" s="3" t="s">
        <v>1487</v>
      </c>
      <c r="AW83" s="3" t="s">
        <v>1473</v>
      </c>
      <c r="AX83" s="3"/>
      <c r="AY83" s="3" t="s">
        <v>1487</v>
      </c>
    </row>
    <row r="84" spans="1:51" ht="15" customHeight="1">
      <c r="A84" s="3" t="s">
        <v>5124</v>
      </c>
      <c r="B84" s="3" t="s">
        <v>4960</v>
      </c>
      <c r="C84" s="3" t="s">
        <v>284</v>
      </c>
      <c r="D84" s="3" t="s">
        <v>5125</v>
      </c>
      <c r="E84" s="3">
        <v>2026</v>
      </c>
      <c r="F84" s="3">
        <v>2</v>
      </c>
      <c r="G84" s="86">
        <v>46028</v>
      </c>
      <c r="H84" s="84">
        <v>0.44791666666666669</v>
      </c>
      <c r="I84" s="3"/>
      <c r="J84" s="3"/>
      <c r="K84" s="3" t="s">
        <v>1432</v>
      </c>
      <c r="L84" s="3" t="s">
        <v>1432</v>
      </c>
      <c r="M84" s="3" t="s">
        <v>2103</v>
      </c>
      <c r="N84" s="3"/>
      <c r="O84" s="3" t="s">
        <v>1472</v>
      </c>
      <c r="P84" s="3" t="s">
        <v>98</v>
      </c>
      <c r="Q84" s="3"/>
      <c r="R84" s="3" t="s">
        <v>391</v>
      </c>
      <c r="S84" s="3" t="s">
        <v>391</v>
      </c>
      <c r="T84" s="3" t="s">
        <v>1266</v>
      </c>
      <c r="U84" s="3" t="s">
        <v>344</v>
      </c>
      <c r="V84" s="3" t="s">
        <v>2177</v>
      </c>
      <c r="W84" s="3" t="s">
        <v>1473</v>
      </c>
      <c r="X84" s="3" t="s">
        <v>2647</v>
      </c>
      <c r="Y84" s="3" t="s">
        <v>1473</v>
      </c>
      <c r="Z84" s="3" t="s">
        <v>1473</v>
      </c>
      <c r="AA84" s="87">
        <v>46234.701909722222</v>
      </c>
      <c r="AB84" s="3" t="s">
        <v>1654</v>
      </c>
      <c r="AC84" s="3"/>
      <c r="AD84" s="3"/>
      <c r="AE84" s="3"/>
      <c r="AF84" s="3"/>
      <c r="AG84" s="3"/>
      <c r="AH84" s="3"/>
      <c r="AI84" s="3" t="s">
        <v>1487</v>
      </c>
      <c r="AJ84" s="3"/>
      <c r="AK84" s="3"/>
      <c r="AL84" s="3"/>
      <c r="AM84" s="3"/>
      <c r="AN84" s="3"/>
      <c r="AO84" s="3"/>
      <c r="AP84" s="3" t="s">
        <v>1487</v>
      </c>
      <c r="AQ84" s="3"/>
      <c r="AR84" s="3"/>
      <c r="AS84" s="3"/>
      <c r="AT84" s="3"/>
      <c r="AU84" s="3"/>
      <c r="AV84" s="3" t="s">
        <v>1487</v>
      </c>
      <c r="AW84" s="3" t="s">
        <v>1473</v>
      </c>
      <c r="AX84" s="3"/>
      <c r="AY84" s="3" t="s">
        <v>1487</v>
      </c>
    </row>
    <row r="85" spans="1:51" ht="15" customHeight="1">
      <c r="A85" s="3" t="s">
        <v>5126</v>
      </c>
      <c r="B85" s="3" t="s">
        <v>4960</v>
      </c>
      <c r="C85" s="3" t="s">
        <v>190</v>
      </c>
      <c r="D85" s="3" t="s">
        <v>5127</v>
      </c>
      <c r="E85" s="3">
        <v>2026</v>
      </c>
      <c r="F85" s="3">
        <v>2</v>
      </c>
      <c r="G85" s="86">
        <v>46029</v>
      </c>
      <c r="H85" s="84">
        <v>0.77777777777777779</v>
      </c>
      <c r="I85" s="3"/>
      <c r="J85" s="3"/>
      <c r="K85" s="3" t="s">
        <v>1590</v>
      </c>
      <c r="L85" s="3" t="s">
        <v>1435</v>
      </c>
      <c r="M85" s="3" t="s">
        <v>2103</v>
      </c>
      <c r="N85" s="3"/>
      <c r="O85" s="3" t="s">
        <v>1472</v>
      </c>
      <c r="P85" s="3" t="s">
        <v>59</v>
      </c>
      <c r="Q85" s="3"/>
      <c r="R85" s="3" t="s">
        <v>391</v>
      </c>
      <c r="S85" s="3" t="s">
        <v>391</v>
      </c>
      <c r="T85" s="3" t="s">
        <v>1266</v>
      </c>
      <c r="U85" s="3" t="s">
        <v>443</v>
      </c>
      <c r="V85" s="3" t="s">
        <v>2177</v>
      </c>
      <c r="W85" s="3" t="s">
        <v>1473</v>
      </c>
      <c r="X85" s="3" t="s">
        <v>2390</v>
      </c>
      <c r="Y85" s="3" t="s">
        <v>1473</v>
      </c>
      <c r="Z85" s="3" t="s">
        <v>1473</v>
      </c>
      <c r="AA85" s="87">
        <v>46234.701909722222</v>
      </c>
      <c r="AB85" s="3" t="s">
        <v>1654</v>
      </c>
      <c r="AC85" s="3"/>
      <c r="AD85" s="3"/>
      <c r="AE85" s="3"/>
      <c r="AF85" s="3"/>
      <c r="AG85" s="3"/>
      <c r="AH85" s="3"/>
      <c r="AI85" s="3" t="s">
        <v>1487</v>
      </c>
      <c r="AJ85" s="3"/>
      <c r="AK85" s="3"/>
      <c r="AL85" s="3"/>
      <c r="AM85" s="3"/>
      <c r="AN85" s="3"/>
      <c r="AO85" s="3"/>
      <c r="AP85" s="3" t="s">
        <v>1487</v>
      </c>
      <c r="AQ85" s="3"/>
      <c r="AR85" s="3"/>
      <c r="AS85" s="3"/>
      <c r="AT85" s="3"/>
      <c r="AU85" s="3"/>
      <c r="AV85" s="3" t="s">
        <v>1487</v>
      </c>
      <c r="AW85" s="3" t="s">
        <v>1473</v>
      </c>
      <c r="AX85" s="3"/>
      <c r="AY85" s="3" t="s">
        <v>1487</v>
      </c>
    </row>
    <row r="86" spans="1:51" ht="15" customHeight="1">
      <c r="A86" s="3" t="s">
        <v>5128</v>
      </c>
      <c r="B86" s="3" t="s">
        <v>4960</v>
      </c>
      <c r="C86" s="3" t="s">
        <v>194</v>
      </c>
      <c r="D86" s="3" t="s">
        <v>5129</v>
      </c>
      <c r="E86" s="3">
        <v>2026</v>
      </c>
      <c r="F86" s="3">
        <v>2</v>
      </c>
      <c r="G86" s="86">
        <v>46029</v>
      </c>
      <c r="H86" s="84">
        <v>0.38194444444444442</v>
      </c>
      <c r="I86" s="3"/>
      <c r="J86" s="3"/>
      <c r="K86" s="3" t="s">
        <v>1590</v>
      </c>
      <c r="L86" s="3" t="s">
        <v>1435</v>
      </c>
      <c r="M86" s="3" t="s">
        <v>2103</v>
      </c>
      <c r="N86" s="3"/>
      <c r="O86" s="3" t="s">
        <v>1472</v>
      </c>
      <c r="P86" s="3" t="s">
        <v>2109</v>
      </c>
      <c r="Q86" s="3"/>
      <c r="R86" s="3" t="s">
        <v>391</v>
      </c>
      <c r="S86" s="3" t="s">
        <v>391</v>
      </c>
      <c r="T86" s="3" t="s">
        <v>1266</v>
      </c>
      <c r="U86" s="3" t="s">
        <v>443</v>
      </c>
      <c r="V86" s="3" t="s">
        <v>2177</v>
      </c>
      <c r="W86" s="3" t="s">
        <v>1473</v>
      </c>
      <c r="X86" s="3" t="s">
        <v>2390</v>
      </c>
      <c r="Y86" s="3" t="s">
        <v>1473</v>
      </c>
      <c r="Z86" s="3" t="s">
        <v>1473</v>
      </c>
      <c r="AA86" s="87">
        <v>46234.701909722222</v>
      </c>
      <c r="AB86" s="3" t="s">
        <v>1654</v>
      </c>
      <c r="AC86" s="3"/>
      <c r="AD86" s="3"/>
      <c r="AE86" s="3"/>
      <c r="AF86" s="3"/>
      <c r="AG86" s="3"/>
      <c r="AH86" s="3"/>
      <c r="AI86" s="3" t="s">
        <v>1487</v>
      </c>
      <c r="AJ86" s="3"/>
      <c r="AK86" s="3"/>
      <c r="AL86" s="3"/>
      <c r="AM86" s="3"/>
      <c r="AN86" s="3"/>
      <c r="AO86" s="3"/>
      <c r="AP86" s="3" t="s">
        <v>1487</v>
      </c>
      <c r="AQ86" s="3"/>
      <c r="AR86" s="3"/>
      <c r="AS86" s="3"/>
      <c r="AT86" s="3"/>
      <c r="AU86" s="3"/>
      <c r="AV86" s="3" t="s">
        <v>1487</v>
      </c>
      <c r="AW86" s="3" t="s">
        <v>1473</v>
      </c>
      <c r="AX86" s="3"/>
      <c r="AY86" s="3" t="s">
        <v>1487</v>
      </c>
    </row>
    <row r="87" spans="1:51" ht="15" customHeight="1">
      <c r="A87" s="3" t="s">
        <v>5130</v>
      </c>
      <c r="B87" s="3" t="s">
        <v>4960</v>
      </c>
      <c r="C87" s="3" t="s">
        <v>202</v>
      </c>
      <c r="D87" s="3" t="s">
        <v>5131</v>
      </c>
      <c r="E87" s="3">
        <v>2026</v>
      </c>
      <c r="F87" s="3">
        <v>2</v>
      </c>
      <c r="G87" s="86">
        <v>46029</v>
      </c>
      <c r="H87" s="84">
        <v>0.39583333333333331</v>
      </c>
      <c r="I87" s="3"/>
      <c r="J87" s="3"/>
      <c r="K87" s="3" t="s">
        <v>1575</v>
      </c>
      <c r="L87" s="3" t="s">
        <v>1434</v>
      </c>
      <c r="M87" s="3" t="s">
        <v>1439</v>
      </c>
      <c r="N87" s="3"/>
      <c r="O87" s="3" t="s">
        <v>1472</v>
      </c>
      <c r="P87" s="3" t="s">
        <v>1367</v>
      </c>
      <c r="Q87" s="3"/>
      <c r="R87" s="3" t="s">
        <v>391</v>
      </c>
      <c r="S87" s="3" t="s">
        <v>391</v>
      </c>
      <c r="T87" s="3" t="s">
        <v>1266</v>
      </c>
      <c r="U87" s="3" t="s">
        <v>1266</v>
      </c>
      <c r="V87" s="3" t="s">
        <v>2177</v>
      </c>
      <c r="W87" s="3" t="s">
        <v>1473</v>
      </c>
      <c r="X87" s="3" t="s">
        <v>2448</v>
      </c>
      <c r="Y87" s="3" t="s">
        <v>1473</v>
      </c>
      <c r="Z87" s="3" t="s">
        <v>1473</v>
      </c>
      <c r="AA87" s="87">
        <v>46234.701909722222</v>
      </c>
      <c r="AB87" s="3" t="s">
        <v>1654</v>
      </c>
      <c r="AC87" s="3"/>
      <c r="AD87" s="3"/>
      <c r="AE87" s="3"/>
      <c r="AF87" s="3"/>
      <c r="AG87" s="3"/>
      <c r="AH87" s="3"/>
      <c r="AI87" s="3" t="s">
        <v>1487</v>
      </c>
      <c r="AJ87" s="3"/>
      <c r="AK87" s="3"/>
      <c r="AL87" s="3"/>
      <c r="AM87" s="3"/>
      <c r="AN87" s="3"/>
      <c r="AO87" s="3"/>
      <c r="AP87" s="3" t="s">
        <v>1487</v>
      </c>
      <c r="AQ87" s="3"/>
      <c r="AR87" s="3"/>
      <c r="AS87" s="3"/>
      <c r="AT87" s="3"/>
      <c r="AU87" s="3"/>
      <c r="AV87" s="3" t="s">
        <v>1487</v>
      </c>
      <c r="AW87" s="3" t="s">
        <v>1473</v>
      </c>
      <c r="AX87" s="3"/>
      <c r="AY87" s="3" t="s">
        <v>1487</v>
      </c>
    </row>
    <row r="88" spans="1:51" ht="15" customHeight="1">
      <c r="A88" s="3" t="s">
        <v>5132</v>
      </c>
      <c r="B88" s="3" t="s">
        <v>4960</v>
      </c>
      <c r="C88" s="3" t="s">
        <v>205</v>
      </c>
      <c r="D88" s="3" t="s">
        <v>5133</v>
      </c>
      <c r="E88" s="3">
        <v>2026</v>
      </c>
      <c r="F88" s="3">
        <v>2</v>
      </c>
      <c r="G88" s="86">
        <v>46029</v>
      </c>
      <c r="H88" s="84">
        <v>0.77083333333333337</v>
      </c>
      <c r="I88" s="3"/>
      <c r="J88" s="3"/>
      <c r="K88" s="3" t="s">
        <v>1579</v>
      </c>
      <c r="L88" s="3" t="s">
        <v>1441</v>
      </c>
      <c r="M88" s="3" t="s">
        <v>1590</v>
      </c>
      <c r="N88" s="3"/>
      <c r="O88" s="3" t="s">
        <v>1472</v>
      </c>
      <c r="P88" s="3" t="s">
        <v>1370</v>
      </c>
      <c r="Q88" s="3"/>
      <c r="R88" s="3" t="s">
        <v>389</v>
      </c>
      <c r="S88" s="3" t="s">
        <v>389</v>
      </c>
      <c r="T88" s="3" t="s">
        <v>488</v>
      </c>
      <c r="U88" s="3" t="s">
        <v>443</v>
      </c>
      <c r="V88" s="3" t="s">
        <v>2177</v>
      </c>
      <c r="W88" s="3" t="s">
        <v>1473</v>
      </c>
      <c r="X88" s="3" t="s">
        <v>2451</v>
      </c>
      <c r="Y88" s="3" t="s">
        <v>1473</v>
      </c>
      <c r="Z88" s="3" t="s">
        <v>1473</v>
      </c>
      <c r="AA88" s="87">
        <v>46234.701909722222</v>
      </c>
      <c r="AB88" s="3" t="s">
        <v>1654</v>
      </c>
      <c r="AC88" s="3"/>
      <c r="AD88" s="3"/>
      <c r="AE88" s="3"/>
      <c r="AF88" s="3"/>
      <c r="AG88" s="3"/>
      <c r="AH88" s="3"/>
      <c r="AI88" s="3" t="s">
        <v>1487</v>
      </c>
      <c r="AJ88" s="3"/>
      <c r="AK88" s="3"/>
      <c r="AL88" s="3"/>
      <c r="AM88" s="3"/>
      <c r="AN88" s="3"/>
      <c r="AO88" s="3"/>
      <c r="AP88" s="3" t="s">
        <v>1487</v>
      </c>
      <c r="AQ88" s="3"/>
      <c r="AR88" s="3"/>
      <c r="AS88" s="3"/>
      <c r="AT88" s="3"/>
      <c r="AU88" s="3"/>
      <c r="AV88" s="3" t="s">
        <v>1487</v>
      </c>
      <c r="AW88" s="3" t="s">
        <v>1473</v>
      </c>
      <c r="AX88" s="3"/>
      <c r="AY88" s="3" t="s">
        <v>1487</v>
      </c>
    </row>
    <row r="89" spans="1:51" ht="15" customHeight="1">
      <c r="A89" s="3" t="s">
        <v>5134</v>
      </c>
      <c r="B89" s="3" t="s">
        <v>4960</v>
      </c>
      <c r="C89" s="3" t="s">
        <v>208</v>
      </c>
      <c r="D89" s="3" t="s">
        <v>5135</v>
      </c>
      <c r="E89" s="3">
        <v>2026</v>
      </c>
      <c r="F89" s="3">
        <v>2</v>
      </c>
      <c r="G89" s="86">
        <v>46029</v>
      </c>
      <c r="H89" s="84">
        <v>0.41666666666666669</v>
      </c>
      <c r="I89" s="3"/>
      <c r="J89" s="3"/>
      <c r="K89" s="3" t="s">
        <v>1583</v>
      </c>
      <c r="L89" s="3" t="s">
        <v>1437</v>
      </c>
      <c r="M89" s="3" t="s">
        <v>2103</v>
      </c>
      <c r="N89" s="3"/>
      <c r="O89" s="3" t="s">
        <v>1472</v>
      </c>
      <c r="P89" s="3" t="s">
        <v>1178</v>
      </c>
      <c r="Q89" s="3"/>
      <c r="R89" s="3" t="s">
        <v>391</v>
      </c>
      <c r="S89" s="3" t="s">
        <v>391</v>
      </c>
      <c r="T89" s="3" t="s">
        <v>1266</v>
      </c>
      <c r="U89" s="3" t="s">
        <v>443</v>
      </c>
      <c r="V89" s="3" t="s">
        <v>2177</v>
      </c>
      <c r="W89" s="3" t="s">
        <v>1473</v>
      </c>
      <c r="X89" s="3" t="s">
        <v>2451</v>
      </c>
      <c r="Y89" s="3" t="s">
        <v>1473</v>
      </c>
      <c r="Z89" s="3" t="s">
        <v>1473</v>
      </c>
      <c r="AA89" s="87">
        <v>46234.701909722222</v>
      </c>
      <c r="AB89" s="3" t="s">
        <v>1654</v>
      </c>
      <c r="AC89" s="3"/>
      <c r="AD89" s="3"/>
      <c r="AE89" s="3"/>
      <c r="AF89" s="3"/>
      <c r="AG89" s="3"/>
      <c r="AH89" s="3"/>
      <c r="AI89" s="3" t="s">
        <v>1487</v>
      </c>
      <c r="AJ89" s="3"/>
      <c r="AK89" s="3"/>
      <c r="AL89" s="3"/>
      <c r="AM89" s="3"/>
      <c r="AN89" s="3"/>
      <c r="AO89" s="3"/>
      <c r="AP89" s="3" t="s">
        <v>1487</v>
      </c>
      <c r="AQ89" s="3"/>
      <c r="AR89" s="3"/>
      <c r="AS89" s="3"/>
      <c r="AT89" s="3"/>
      <c r="AU89" s="3"/>
      <c r="AV89" s="3" t="s">
        <v>1487</v>
      </c>
      <c r="AW89" s="3" t="s">
        <v>1473</v>
      </c>
      <c r="AX89" s="3"/>
      <c r="AY89" s="3" t="s">
        <v>1487</v>
      </c>
    </row>
    <row r="90" spans="1:51" ht="15" customHeight="1">
      <c r="A90" s="3" t="s">
        <v>5136</v>
      </c>
      <c r="B90" s="3" t="s">
        <v>4960</v>
      </c>
      <c r="C90" s="3" t="s">
        <v>211</v>
      </c>
      <c r="D90" s="3" t="s">
        <v>5137</v>
      </c>
      <c r="E90" s="3">
        <v>2026</v>
      </c>
      <c r="F90" s="3">
        <v>2</v>
      </c>
      <c r="G90" s="86">
        <v>46029</v>
      </c>
      <c r="H90" s="84">
        <v>0.76388888888888884</v>
      </c>
      <c r="I90" s="3"/>
      <c r="J90" s="3"/>
      <c r="K90" s="3" t="s">
        <v>1568</v>
      </c>
      <c r="L90" s="3" t="s">
        <v>1433</v>
      </c>
      <c r="M90" s="3" t="s">
        <v>1439</v>
      </c>
      <c r="N90" s="3"/>
      <c r="O90" s="3" t="s">
        <v>1472</v>
      </c>
      <c r="P90" s="3" t="s">
        <v>1180</v>
      </c>
      <c r="Q90" s="3"/>
      <c r="R90" s="3" t="s">
        <v>389</v>
      </c>
      <c r="S90" s="3" t="s">
        <v>389</v>
      </c>
      <c r="T90" s="3" t="s">
        <v>488</v>
      </c>
      <c r="U90" s="3" t="s">
        <v>443</v>
      </c>
      <c r="V90" s="3" t="s">
        <v>2177</v>
      </c>
      <c r="W90" s="3" t="s">
        <v>1473</v>
      </c>
      <c r="X90" s="3" t="s">
        <v>2470</v>
      </c>
      <c r="Y90" s="3" t="s">
        <v>1473</v>
      </c>
      <c r="Z90" s="3" t="s">
        <v>1473</v>
      </c>
      <c r="AA90" s="87">
        <v>46234.701909722222</v>
      </c>
      <c r="AB90" s="3" t="s">
        <v>1654</v>
      </c>
      <c r="AC90" s="3"/>
      <c r="AD90" s="3"/>
      <c r="AE90" s="3"/>
      <c r="AF90" s="3"/>
      <c r="AG90" s="3"/>
      <c r="AH90" s="3"/>
      <c r="AI90" s="3" t="s">
        <v>1487</v>
      </c>
      <c r="AJ90" s="3"/>
      <c r="AK90" s="3"/>
      <c r="AL90" s="3"/>
      <c r="AM90" s="3"/>
      <c r="AN90" s="3"/>
      <c r="AO90" s="3"/>
      <c r="AP90" s="3" t="s">
        <v>1487</v>
      </c>
      <c r="AQ90" s="3"/>
      <c r="AR90" s="3"/>
      <c r="AS90" s="3"/>
      <c r="AT90" s="3"/>
      <c r="AU90" s="3"/>
      <c r="AV90" s="3" t="s">
        <v>1487</v>
      </c>
      <c r="AW90" s="3" t="s">
        <v>1473</v>
      </c>
      <c r="AX90" s="3"/>
      <c r="AY90" s="3" t="s">
        <v>1487</v>
      </c>
    </row>
    <row r="91" spans="1:51" ht="15" customHeight="1">
      <c r="A91" s="3" t="s">
        <v>5138</v>
      </c>
      <c r="B91" s="3" t="s">
        <v>4960</v>
      </c>
      <c r="C91" s="3" t="s">
        <v>215</v>
      </c>
      <c r="D91" s="3" t="s">
        <v>5139</v>
      </c>
      <c r="E91" s="3">
        <v>2026</v>
      </c>
      <c r="F91" s="3">
        <v>2</v>
      </c>
      <c r="G91" s="86">
        <v>46029</v>
      </c>
      <c r="H91" s="84">
        <v>0.4375</v>
      </c>
      <c r="I91" s="3"/>
      <c r="J91" s="3"/>
      <c r="K91" s="3" t="s">
        <v>1436</v>
      </c>
      <c r="L91" s="3" t="s">
        <v>1436</v>
      </c>
      <c r="M91" s="3" t="s">
        <v>1439</v>
      </c>
      <c r="N91" s="3"/>
      <c r="O91" s="3" t="s">
        <v>1472</v>
      </c>
      <c r="P91" s="3" t="s">
        <v>1183</v>
      </c>
      <c r="Q91" s="3"/>
      <c r="R91" s="3" t="s">
        <v>391</v>
      </c>
      <c r="S91" s="3" t="s">
        <v>391</v>
      </c>
      <c r="T91" s="3" t="s">
        <v>1266</v>
      </c>
      <c r="U91" s="3" t="s">
        <v>443</v>
      </c>
      <c r="V91" s="3" t="s">
        <v>2177</v>
      </c>
      <c r="W91" s="3" t="s">
        <v>1473</v>
      </c>
      <c r="X91" s="3" t="s">
        <v>2365</v>
      </c>
      <c r="Y91" s="3" t="s">
        <v>1473</v>
      </c>
      <c r="Z91" s="3" t="s">
        <v>1473</v>
      </c>
      <c r="AA91" s="87">
        <v>46234.701909722222</v>
      </c>
      <c r="AB91" s="3" t="s">
        <v>1654</v>
      </c>
      <c r="AC91" s="3"/>
      <c r="AD91" s="3"/>
      <c r="AE91" s="3"/>
      <c r="AF91" s="3"/>
      <c r="AG91" s="3"/>
      <c r="AH91" s="3"/>
      <c r="AI91" s="3" t="s">
        <v>1487</v>
      </c>
      <c r="AJ91" s="3"/>
      <c r="AK91" s="3"/>
      <c r="AL91" s="3"/>
      <c r="AM91" s="3"/>
      <c r="AN91" s="3"/>
      <c r="AO91" s="3"/>
      <c r="AP91" s="3" t="s">
        <v>1487</v>
      </c>
      <c r="AQ91" s="3"/>
      <c r="AR91" s="3"/>
      <c r="AS91" s="3"/>
      <c r="AT91" s="3"/>
      <c r="AU91" s="3"/>
      <c r="AV91" s="3" t="s">
        <v>1487</v>
      </c>
      <c r="AW91" s="3" t="s">
        <v>1473</v>
      </c>
      <c r="AX91" s="3"/>
      <c r="AY91" s="3" t="s">
        <v>1487</v>
      </c>
    </row>
    <row r="92" spans="1:51" ht="15" customHeight="1">
      <c r="A92" s="3" t="s">
        <v>5140</v>
      </c>
      <c r="B92" s="3" t="s">
        <v>4960</v>
      </c>
      <c r="C92" s="3" t="s">
        <v>220</v>
      </c>
      <c r="D92" s="3" t="s">
        <v>5141</v>
      </c>
      <c r="E92" s="3">
        <v>2026</v>
      </c>
      <c r="F92" s="3">
        <v>2</v>
      </c>
      <c r="G92" s="86">
        <v>46029</v>
      </c>
      <c r="H92" s="84">
        <v>0.4375</v>
      </c>
      <c r="I92" s="3"/>
      <c r="J92" s="3"/>
      <c r="K92" s="3" t="s">
        <v>1586</v>
      </c>
      <c r="L92" s="3" t="s">
        <v>1451</v>
      </c>
      <c r="M92" s="3" t="s">
        <v>2103</v>
      </c>
      <c r="N92" s="3"/>
      <c r="O92" s="3" t="s">
        <v>1472</v>
      </c>
      <c r="P92" s="3" t="s">
        <v>1188</v>
      </c>
      <c r="Q92" s="3"/>
      <c r="R92" s="3" t="s">
        <v>391</v>
      </c>
      <c r="S92" s="3" t="s">
        <v>391</v>
      </c>
      <c r="T92" s="3" t="s">
        <v>1266</v>
      </c>
      <c r="U92" s="3" t="s">
        <v>443</v>
      </c>
      <c r="V92" s="3" t="s">
        <v>2177</v>
      </c>
      <c r="W92" s="3" t="s">
        <v>1473</v>
      </c>
      <c r="X92" s="3" t="s">
        <v>2337</v>
      </c>
      <c r="Y92" s="3" t="s">
        <v>1473</v>
      </c>
      <c r="Z92" s="3" t="s">
        <v>1473</v>
      </c>
      <c r="AA92" s="87">
        <v>46234.701909722222</v>
      </c>
      <c r="AB92" s="3" t="s">
        <v>1654</v>
      </c>
      <c r="AC92" s="3"/>
      <c r="AD92" s="3"/>
      <c r="AE92" s="3"/>
      <c r="AF92" s="3"/>
      <c r="AG92" s="3"/>
      <c r="AH92" s="3"/>
      <c r="AI92" s="3" t="s">
        <v>1487</v>
      </c>
      <c r="AJ92" s="3"/>
      <c r="AK92" s="3"/>
      <c r="AL92" s="3"/>
      <c r="AM92" s="3"/>
      <c r="AN92" s="3"/>
      <c r="AO92" s="3"/>
      <c r="AP92" s="3" t="s">
        <v>1487</v>
      </c>
      <c r="AQ92" s="3"/>
      <c r="AR92" s="3"/>
      <c r="AS92" s="3"/>
      <c r="AT92" s="3"/>
      <c r="AU92" s="3"/>
      <c r="AV92" s="3" t="s">
        <v>1487</v>
      </c>
      <c r="AW92" s="3" t="s">
        <v>1473</v>
      </c>
      <c r="AX92" s="3"/>
      <c r="AY92" s="3" t="s">
        <v>1487</v>
      </c>
    </row>
    <row r="93" spans="1:51" ht="15" customHeight="1">
      <c r="A93" s="3" t="s">
        <v>5142</v>
      </c>
      <c r="B93" s="3" t="s">
        <v>4960</v>
      </c>
      <c r="C93" s="3" t="s">
        <v>227</v>
      </c>
      <c r="D93" s="3" t="s">
        <v>5143</v>
      </c>
      <c r="E93" s="3">
        <v>2026</v>
      </c>
      <c r="F93" s="3">
        <v>2</v>
      </c>
      <c r="G93" s="86">
        <v>46029</v>
      </c>
      <c r="H93" s="84">
        <v>0.4375</v>
      </c>
      <c r="I93" s="3"/>
      <c r="J93" s="3"/>
      <c r="K93" s="3" t="s">
        <v>1579</v>
      </c>
      <c r="L93" s="3" t="s">
        <v>1441</v>
      </c>
      <c r="M93" s="3" t="s">
        <v>1439</v>
      </c>
      <c r="N93" s="3"/>
      <c r="O93" s="3" t="s">
        <v>1472</v>
      </c>
      <c r="P93" s="3" t="s">
        <v>1195</v>
      </c>
      <c r="Q93" s="3"/>
      <c r="R93" s="3" t="s">
        <v>391</v>
      </c>
      <c r="S93" s="3" t="s">
        <v>391</v>
      </c>
      <c r="T93" s="3" t="s">
        <v>1266</v>
      </c>
      <c r="U93" s="3" t="s">
        <v>1266</v>
      </c>
      <c r="V93" s="3" t="s">
        <v>2177</v>
      </c>
      <c r="W93" s="3" t="s">
        <v>1473</v>
      </c>
      <c r="X93" s="3" t="s">
        <v>2451</v>
      </c>
      <c r="Y93" s="3" t="s">
        <v>1473</v>
      </c>
      <c r="Z93" s="3" t="s">
        <v>1473</v>
      </c>
      <c r="AA93" s="87">
        <v>46234.701909722222</v>
      </c>
      <c r="AB93" s="3" t="s">
        <v>1654</v>
      </c>
      <c r="AC93" s="3"/>
      <c r="AD93" s="3"/>
      <c r="AE93" s="3"/>
      <c r="AF93" s="3"/>
      <c r="AG93" s="3"/>
      <c r="AH93" s="3"/>
      <c r="AI93" s="3" t="s">
        <v>1487</v>
      </c>
      <c r="AJ93" s="3"/>
      <c r="AK93" s="3"/>
      <c r="AL93" s="3"/>
      <c r="AM93" s="3"/>
      <c r="AN93" s="3"/>
      <c r="AO93" s="3"/>
      <c r="AP93" s="3" t="s">
        <v>1487</v>
      </c>
      <c r="AQ93" s="3"/>
      <c r="AR93" s="3"/>
      <c r="AS93" s="3"/>
      <c r="AT93" s="3"/>
      <c r="AU93" s="3"/>
      <c r="AV93" s="3" t="s">
        <v>1487</v>
      </c>
      <c r="AW93" s="3" t="s">
        <v>1473</v>
      </c>
      <c r="AX93" s="3"/>
      <c r="AY93" s="3" t="s">
        <v>1487</v>
      </c>
    </row>
    <row r="94" spans="1:51" ht="15" customHeight="1">
      <c r="A94" s="3" t="s">
        <v>5144</v>
      </c>
      <c r="B94" s="3" t="s">
        <v>4960</v>
      </c>
      <c r="C94" s="3" t="s">
        <v>242</v>
      </c>
      <c r="D94" s="3" t="s">
        <v>5145</v>
      </c>
      <c r="E94" s="3">
        <v>2026</v>
      </c>
      <c r="F94" s="3">
        <v>2</v>
      </c>
      <c r="G94" s="86">
        <v>46029</v>
      </c>
      <c r="H94" s="84">
        <v>0.38541666666666669</v>
      </c>
      <c r="I94" s="3"/>
      <c r="J94" s="3"/>
      <c r="K94" s="3" t="s">
        <v>1600</v>
      </c>
      <c r="L94" s="3" t="s">
        <v>1439</v>
      </c>
      <c r="M94" s="3" t="s">
        <v>2103</v>
      </c>
      <c r="N94" s="3"/>
      <c r="O94" s="3" t="s">
        <v>1472</v>
      </c>
      <c r="P94" s="3" t="s">
        <v>2111</v>
      </c>
      <c r="Q94" s="3"/>
      <c r="R94" s="3" t="s">
        <v>1267</v>
      </c>
      <c r="S94" s="3" t="s">
        <v>1267</v>
      </c>
      <c r="T94" s="3" t="s">
        <v>488</v>
      </c>
      <c r="U94" s="3" t="s">
        <v>1266</v>
      </c>
      <c r="V94" s="3" t="s">
        <v>2177</v>
      </c>
      <c r="W94" s="3" t="s">
        <v>1473</v>
      </c>
      <c r="X94" s="3" t="s">
        <v>2324</v>
      </c>
      <c r="Y94" s="3" t="s">
        <v>1473</v>
      </c>
      <c r="Z94" s="3" t="s">
        <v>1473</v>
      </c>
      <c r="AA94" s="87">
        <v>46234.701909722222</v>
      </c>
      <c r="AB94" s="3" t="s">
        <v>1654</v>
      </c>
      <c r="AC94" s="3"/>
      <c r="AD94" s="3"/>
      <c r="AE94" s="3"/>
      <c r="AF94" s="3"/>
      <c r="AG94" s="3"/>
      <c r="AH94" s="3"/>
      <c r="AI94" s="3" t="s">
        <v>1487</v>
      </c>
      <c r="AJ94" s="3"/>
      <c r="AK94" s="3"/>
      <c r="AL94" s="3"/>
      <c r="AM94" s="3"/>
      <c r="AN94" s="3"/>
      <c r="AO94" s="3"/>
      <c r="AP94" s="3" t="s">
        <v>1487</v>
      </c>
      <c r="AQ94" s="3"/>
      <c r="AR94" s="3"/>
      <c r="AS94" s="3"/>
      <c r="AT94" s="3"/>
      <c r="AU94" s="3"/>
      <c r="AV94" s="3" t="s">
        <v>1487</v>
      </c>
      <c r="AW94" s="3" t="s">
        <v>1473</v>
      </c>
      <c r="AX94" s="3"/>
      <c r="AY94" s="3" t="s">
        <v>1487</v>
      </c>
    </row>
    <row r="95" spans="1:51" ht="15" customHeight="1">
      <c r="A95" s="3" t="s">
        <v>5146</v>
      </c>
      <c r="B95" s="3" t="s">
        <v>4960</v>
      </c>
      <c r="C95" s="3" t="s">
        <v>284</v>
      </c>
      <c r="D95" s="3" t="s">
        <v>5147</v>
      </c>
      <c r="E95" s="3">
        <v>2026</v>
      </c>
      <c r="F95" s="3">
        <v>2</v>
      </c>
      <c r="G95" s="86">
        <v>46029</v>
      </c>
      <c r="H95" s="84">
        <v>0.44791666666666669</v>
      </c>
      <c r="I95" s="3"/>
      <c r="J95" s="3"/>
      <c r="K95" s="3" t="s">
        <v>1432</v>
      </c>
      <c r="L95" s="3" t="s">
        <v>1432</v>
      </c>
      <c r="M95" s="3" t="s">
        <v>2103</v>
      </c>
      <c r="N95" s="3"/>
      <c r="O95" s="3" t="s">
        <v>1472</v>
      </c>
      <c r="P95" s="3" t="s">
        <v>98</v>
      </c>
      <c r="Q95" s="3"/>
      <c r="R95" s="3" t="s">
        <v>391</v>
      </c>
      <c r="S95" s="3" t="s">
        <v>391</v>
      </c>
      <c r="T95" s="3" t="s">
        <v>1266</v>
      </c>
      <c r="U95" s="3" t="s">
        <v>344</v>
      </c>
      <c r="V95" s="3" t="s">
        <v>2177</v>
      </c>
      <c r="W95" s="3" t="s">
        <v>1473</v>
      </c>
      <c r="X95" s="3" t="s">
        <v>2647</v>
      </c>
      <c r="Y95" s="3" t="s">
        <v>1473</v>
      </c>
      <c r="Z95" s="3" t="s">
        <v>1473</v>
      </c>
      <c r="AA95" s="87">
        <v>46234.701909722222</v>
      </c>
      <c r="AB95" s="3" t="s">
        <v>1654</v>
      </c>
      <c r="AC95" s="3"/>
      <c r="AD95" s="3"/>
      <c r="AE95" s="3"/>
      <c r="AF95" s="3"/>
      <c r="AG95" s="3"/>
      <c r="AH95" s="3"/>
      <c r="AI95" s="3" t="s">
        <v>1487</v>
      </c>
      <c r="AJ95" s="3"/>
      <c r="AK95" s="3"/>
      <c r="AL95" s="3"/>
      <c r="AM95" s="3"/>
      <c r="AN95" s="3"/>
      <c r="AO95" s="3"/>
      <c r="AP95" s="3" t="s">
        <v>1487</v>
      </c>
      <c r="AQ95" s="3"/>
      <c r="AR95" s="3"/>
      <c r="AS95" s="3"/>
      <c r="AT95" s="3"/>
      <c r="AU95" s="3"/>
      <c r="AV95" s="3" t="s">
        <v>1487</v>
      </c>
      <c r="AW95" s="3" t="s">
        <v>1473</v>
      </c>
      <c r="AX95" s="3"/>
      <c r="AY95" s="3" t="s">
        <v>1487</v>
      </c>
    </row>
    <row r="96" spans="1:51" ht="15" customHeight="1">
      <c r="A96" s="3" t="s">
        <v>5148</v>
      </c>
      <c r="B96" s="3" t="s">
        <v>4960</v>
      </c>
      <c r="C96" s="3" t="s">
        <v>190</v>
      </c>
      <c r="D96" s="3" t="s">
        <v>5149</v>
      </c>
      <c r="E96" s="3">
        <v>2026</v>
      </c>
      <c r="F96" s="3">
        <v>2</v>
      </c>
      <c r="G96" s="86">
        <v>46030</v>
      </c>
      <c r="H96" s="84">
        <v>0.77777777777777779</v>
      </c>
      <c r="I96" s="3"/>
      <c r="J96" s="3"/>
      <c r="K96" s="3" t="s">
        <v>1590</v>
      </c>
      <c r="L96" s="3" t="s">
        <v>1435</v>
      </c>
      <c r="M96" s="3" t="s">
        <v>2103</v>
      </c>
      <c r="N96" s="3"/>
      <c r="O96" s="3" t="s">
        <v>1472</v>
      </c>
      <c r="P96" s="3" t="s">
        <v>59</v>
      </c>
      <c r="Q96" s="3"/>
      <c r="R96" s="3" t="s">
        <v>391</v>
      </c>
      <c r="S96" s="3" t="s">
        <v>391</v>
      </c>
      <c r="T96" s="3" t="s">
        <v>1266</v>
      </c>
      <c r="U96" s="3" t="s">
        <v>443</v>
      </c>
      <c r="V96" s="3" t="s">
        <v>2177</v>
      </c>
      <c r="W96" s="3" t="s">
        <v>1473</v>
      </c>
      <c r="X96" s="3" t="s">
        <v>2390</v>
      </c>
      <c r="Y96" s="3" t="s">
        <v>1473</v>
      </c>
      <c r="Z96" s="3" t="s">
        <v>1473</v>
      </c>
      <c r="AA96" s="87">
        <v>46234.701909722222</v>
      </c>
      <c r="AB96" s="3" t="s">
        <v>1654</v>
      </c>
      <c r="AC96" s="3"/>
      <c r="AD96" s="3"/>
      <c r="AE96" s="3"/>
      <c r="AF96" s="3"/>
      <c r="AG96" s="3"/>
      <c r="AH96" s="3"/>
      <c r="AI96" s="3" t="s">
        <v>1487</v>
      </c>
      <c r="AJ96" s="3"/>
      <c r="AK96" s="3"/>
      <c r="AL96" s="3"/>
      <c r="AM96" s="3"/>
      <c r="AN96" s="3"/>
      <c r="AO96" s="3"/>
      <c r="AP96" s="3" t="s">
        <v>1487</v>
      </c>
      <c r="AQ96" s="3"/>
      <c r="AR96" s="3"/>
      <c r="AS96" s="3"/>
      <c r="AT96" s="3"/>
      <c r="AU96" s="3"/>
      <c r="AV96" s="3" t="s">
        <v>1487</v>
      </c>
      <c r="AW96" s="3" t="s">
        <v>1473</v>
      </c>
      <c r="AX96" s="3"/>
      <c r="AY96" s="3" t="s">
        <v>1487</v>
      </c>
    </row>
    <row r="97" spans="1:51" ht="15" customHeight="1">
      <c r="A97" s="3" t="s">
        <v>5150</v>
      </c>
      <c r="B97" s="3" t="s">
        <v>4960</v>
      </c>
      <c r="C97" s="3" t="s">
        <v>194</v>
      </c>
      <c r="D97" s="3" t="s">
        <v>5151</v>
      </c>
      <c r="E97" s="3">
        <v>2026</v>
      </c>
      <c r="F97" s="3">
        <v>2</v>
      </c>
      <c r="G97" s="86">
        <v>46030</v>
      </c>
      <c r="H97" s="84">
        <v>0.38194444444444442</v>
      </c>
      <c r="I97" s="3"/>
      <c r="J97" s="3"/>
      <c r="K97" s="3" t="s">
        <v>1590</v>
      </c>
      <c r="L97" s="3" t="s">
        <v>1435</v>
      </c>
      <c r="M97" s="3" t="s">
        <v>2103</v>
      </c>
      <c r="N97" s="3"/>
      <c r="O97" s="3" t="s">
        <v>1472</v>
      </c>
      <c r="P97" s="3" t="s">
        <v>2109</v>
      </c>
      <c r="Q97" s="3"/>
      <c r="R97" s="3" t="s">
        <v>391</v>
      </c>
      <c r="S97" s="3" t="s">
        <v>391</v>
      </c>
      <c r="T97" s="3" t="s">
        <v>1266</v>
      </c>
      <c r="U97" s="3" t="s">
        <v>443</v>
      </c>
      <c r="V97" s="3" t="s">
        <v>2177</v>
      </c>
      <c r="W97" s="3" t="s">
        <v>1473</v>
      </c>
      <c r="X97" s="3" t="s">
        <v>2390</v>
      </c>
      <c r="Y97" s="3" t="s">
        <v>1473</v>
      </c>
      <c r="Z97" s="3" t="s">
        <v>1473</v>
      </c>
      <c r="AA97" s="87">
        <v>46234.701909722222</v>
      </c>
      <c r="AB97" s="3" t="s">
        <v>1654</v>
      </c>
      <c r="AC97" s="3"/>
      <c r="AD97" s="3"/>
      <c r="AE97" s="3"/>
      <c r="AF97" s="3"/>
      <c r="AG97" s="3"/>
      <c r="AH97" s="3"/>
      <c r="AI97" s="3" t="s">
        <v>1487</v>
      </c>
      <c r="AJ97" s="3"/>
      <c r="AK97" s="3"/>
      <c r="AL97" s="3"/>
      <c r="AM97" s="3"/>
      <c r="AN97" s="3"/>
      <c r="AO97" s="3"/>
      <c r="AP97" s="3" t="s">
        <v>1487</v>
      </c>
      <c r="AQ97" s="3"/>
      <c r="AR97" s="3"/>
      <c r="AS97" s="3"/>
      <c r="AT97" s="3"/>
      <c r="AU97" s="3"/>
      <c r="AV97" s="3" t="s">
        <v>1487</v>
      </c>
      <c r="AW97" s="3" t="s">
        <v>1473</v>
      </c>
      <c r="AX97" s="3"/>
      <c r="AY97" s="3" t="s">
        <v>1487</v>
      </c>
    </row>
    <row r="98" spans="1:51" ht="15" customHeight="1">
      <c r="A98" s="3" t="s">
        <v>5152</v>
      </c>
      <c r="B98" s="3" t="s">
        <v>4960</v>
      </c>
      <c r="C98" s="3" t="s">
        <v>202</v>
      </c>
      <c r="D98" s="3" t="s">
        <v>5153</v>
      </c>
      <c r="E98" s="3">
        <v>2026</v>
      </c>
      <c r="F98" s="3">
        <v>2</v>
      </c>
      <c r="G98" s="86">
        <v>46030</v>
      </c>
      <c r="H98" s="84">
        <v>0.39583333333333331</v>
      </c>
      <c r="I98" s="3"/>
      <c r="J98" s="3"/>
      <c r="K98" s="3" t="s">
        <v>1575</v>
      </c>
      <c r="L98" s="3" t="s">
        <v>1434</v>
      </c>
      <c r="M98" s="3" t="s">
        <v>1439</v>
      </c>
      <c r="N98" s="3"/>
      <c r="O98" s="3" t="s">
        <v>1472</v>
      </c>
      <c r="P98" s="3" t="s">
        <v>1367</v>
      </c>
      <c r="Q98" s="3"/>
      <c r="R98" s="3" t="s">
        <v>391</v>
      </c>
      <c r="S98" s="3" t="s">
        <v>391</v>
      </c>
      <c r="T98" s="3" t="s">
        <v>1266</v>
      </c>
      <c r="U98" s="3" t="s">
        <v>1266</v>
      </c>
      <c r="V98" s="3" t="s">
        <v>2177</v>
      </c>
      <c r="W98" s="3" t="s">
        <v>1473</v>
      </c>
      <c r="X98" s="3" t="s">
        <v>2448</v>
      </c>
      <c r="Y98" s="3" t="s">
        <v>1473</v>
      </c>
      <c r="Z98" s="3" t="s">
        <v>1473</v>
      </c>
      <c r="AA98" s="87">
        <v>46234.701909722222</v>
      </c>
      <c r="AB98" s="3" t="s">
        <v>1654</v>
      </c>
      <c r="AC98" s="3"/>
      <c r="AD98" s="3"/>
      <c r="AE98" s="3"/>
      <c r="AF98" s="3"/>
      <c r="AG98" s="3"/>
      <c r="AH98" s="3"/>
      <c r="AI98" s="3" t="s">
        <v>1487</v>
      </c>
      <c r="AJ98" s="3"/>
      <c r="AK98" s="3"/>
      <c r="AL98" s="3"/>
      <c r="AM98" s="3"/>
      <c r="AN98" s="3"/>
      <c r="AO98" s="3"/>
      <c r="AP98" s="3" t="s">
        <v>1487</v>
      </c>
      <c r="AQ98" s="3"/>
      <c r="AR98" s="3"/>
      <c r="AS98" s="3"/>
      <c r="AT98" s="3"/>
      <c r="AU98" s="3"/>
      <c r="AV98" s="3" t="s">
        <v>1487</v>
      </c>
      <c r="AW98" s="3" t="s">
        <v>1473</v>
      </c>
      <c r="AX98" s="3"/>
      <c r="AY98" s="3" t="s">
        <v>1487</v>
      </c>
    </row>
    <row r="99" spans="1:51" ht="15" customHeight="1">
      <c r="A99" s="3" t="s">
        <v>5154</v>
      </c>
      <c r="B99" s="3" t="s">
        <v>4960</v>
      </c>
      <c r="C99" s="3" t="s">
        <v>205</v>
      </c>
      <c r="D99" s="3" t="s">
        <v>5155</v>
      </c>
      <c r="E99" s="3">
        <v>2026</v>
      </c>
      <c r="F99" s="3">
        <v>2</v>
      </c>
      <c r="G99" s="86">
        <v>46030</v>
      </c>
      <c r="H99" s="84">
        <v>0.77083333333333337</v>
      </c>
      <c r="I99" s="3"/>
      <c r="J99" s="3"/>
      <c r="K99" s="3" t="s">
        <v>1579</v>
      </c>
      <c r="L99" s="3" t="s">
        <v>1441</v>
      </c>
      <c r="M99" s="3" t="s">
        <v>1590</v>
      </c>
      <c r="N99" s="3"/>
      <c r="O99" s="3" t="s">
        <v>1472</v>
      </c>
      <c r="P99" s="3" t="s">
        <v>1370</v>
      </c>
      <c r="Q99" s="3"/>
      <c r="R99" s="3" t="s">
        <v>386</v>
      </c>
      <c r="S99" s="3" t="s">
        <v>386</v>
      </c>
      <c r="T99" s="3" t="s">
        <v>488</v>
      </c>
      <c r="U99" s="3" t="s">
        <v>443</v>
      </c>
      <c r="V99" s="3" t="s">
        <v>2177</v>
      </c>
      <c r="W99" s="3" t="s">
        <v>1473</v>
      </c>
      <c r="X99" s="3" t="s">
        <v>2451</v>
      </c>
      <c r="Y99" s="3" t="s">
        <v>1473</v>
      </c>
      <c r="Z99" s="3" t="s">
        <v>1473</v>
      </c>
      <c r="AA99" s="87">
        <v>46234.701909722222</v>
      </c>
      <c r="AB99" s="3" t="s">
        <v>1654</v>
      </c>
      <c r="AC99" s="3"/>
      <c r="AD99" s="3"/>
      <c r="AE99" s="3"/>
      <c r="AF99" s="3"/>
      <c r="AG99" s="3"/>
      <c r="AH99" s="3"/>
      <c r="AI99" s="3" t="s">
        <v>1487</v>
      </c>
      <c r="AJ99" s="3"/>
      <c r="AK99" s="3"/>
      <c r="AL99" s="3"/>
      <c r="AM99" s="3"/>
      <c r="AN99" s="3"/>
      <c r="AO99" s="3"/>
      <c r="AP99" s="3" t="s">
        <v>1487</v>
      </c>
      <c r="AQ99" s="3"/>
      <c r="AR99" s="3"/>
      <c r="AS99" s="3"/>
      <c r="AT99" s="3"/>
      <c r="AU99" s="3"/>
      <c r="AV99" s="3" t="s">
        <v>1487</v>
      </c>
      <c r="AW99" s="3" t="s">
        <v>1473</v>
      </c>
      <c r="AX99" s="3"/>
      <c r="AY99" s="3" t="s">
        <v>1487</v>
      </c>
    </row>
    <row r="100" spans="1:51" ht="15" customHeight="1">
      <c r="A100" s="3" t="s">
        <v>5156</v>
      </c>
      <c r="B100" s="3" t="s">
        <v>4960</v>
      </c>
      <c r="C100" s="3" t="s">
        <v>209</v>
      </c>
      <c r="D100" s="3" t="s">
        <v>5157</v>
      </c>
      <c r="E100" s="3">
        <v>2026</v>
      </c>
      <c r="F100" s="3">
        <v>2</v>
      </c>
      <c r="G100" s="86">
        <v>46030</v>
      </c>
      <c r="H100" s="84">
        <v>0.4375</v>
      </c>
      <c r="I100" s="3"/>
      <c r="J100" s="3"/>
      <c r="K100" s="3" t="s">
        <v>1583</v>
      </c>
      <c r="L100" s="3" t="s">
        <v>1437</v>
      </c>
      <c r="M100" s="3" t="s">
        <v>2103</v>
      </c>
      <c r="N100" s="3"/>
      <c r="O100" s="3" t="s">
        <v>1472</v>
      </c>
      <c r="P100" s="3" t="s">
        <v>1179</v>
      </c>
      <c r="Q100" s="3"/>
      <c r="R100" s="3" t="s">
        <v>391</v>
      </c>
      <c r="S100" s="3" t="s">
        <v>391</v>
      </c>
      <c r="T100" s="3" t="s">
        <v>1266</v>
      </c>
      <c r="U100" s="3" t="s">
        <v>443</v>
      </c>
      <c r="V100" s="3" t="s">
        <v>2177</v>
      </c>
      <c r="W100" s="3" t="s">
        <v>1473</v>
      </c>
      <c r="X100" s="3" t="s">
        <v>2451</v>
      </c>
      <c r="Y100" s="3" t="s">
        <v>1473</v>
      </c>
      <c r="Z100" s="3" t="s">
        <v>1473</v>
      </c>
      <c r="AA100" s="87">
        <v>46234.701909722222</v>
      </c>
      <c r="AB100" s="3" t="s">
        <v>1654</v>
      </c>
      <c r="AC100" s="3"/>
      <c r="AD100" s="3"/>
      <c r="AE100" s="3"/>
      <c r="AF100" s="3"/>
      <c r="AG100" s="3"/>
      <c r="AH100" s="3"/>
      <c r="AI100" s="3" t="s">
        <v>1487</v>
      </c>
      <c r="AJ100" s="3"/>
      <c r="AK100" s="3"/>
      <c r="AL100" s="3"/>
      <c r="AM100" s="3"/>
      <c r="AN100" s="3"/>
      <c r="AO100" s="3"/>
      <c r="AP100" s="3" t="s">
        <v>1487</v>
      </c>
      <c r="AQ100" s="3"/>
      <c r="AR100" s="3"/>
      <c r="AS100" s="3"/>
      <c r="AT100" s="3"/>
      <c r="AU100" s="3"/>
      <c r="AV100" s="3" t="s">
        <v>1487</v>
      </c>
      <c r="AW100" s="3" t="s">
        <v>1473</v>
      </c>
      <c r="AX100" s="3"/>
      <c r="AY100" s="3" t="s">
        <v>1487</v>
      </c>
    </row>
    <row r="101" spans="1:51" ht="15" customHeight="1">
      <c r="A101" s="3" t="s">
        <v>5158</v>
      </c>
      <c r="B101" s="3" t="s">
        <v>4960</v>
      </c>
      <c r="C101" s="3" t="s">
        <v>210</v>
      </c>
      <c r="D101" s="3" t="s">
        <v>5159</v>
      </c>
      <c r="E101" s="3">
        <v>2026</v>
      </c>
      <c r="F101" s="3">
        <v>2</v>
      </c>
      <c r="G101" s="86">
        <v>46030</v>
      </c>
      <c r="H101" s="84">
        <v>0.4375</v>
      </c>
      <c r="I101" s="3"/>
      <c r="J101" s="3"/>
      <c r="K101" s="3" t="s">
        <v>1568</v>
      </c>
      <c r="L101" s="3" t="s">
        <v>1433</v>
      </c>
      <c r="M101" s="3" t="s">
        <v>1439</v>
      </c>
      <c r="N101" s="3"/>
      <c r="O101" s="3" t="s">
        <v>1472</v>
      </c>
      <c r="P101" s="3" t="s">
        <v>1374</v>
      </c>
      <c r="Q101" s="3"/>
      <c r="R101" s="3" t="s">
        <v>391</v>
      </c>
      <c r="S101" s="3" t="s">
        <v>391</v>
      </c>
      <c r="T101" s="3" t="s">
        <v>1266</v>
      </c>
      <c r="U101" s="3" t="s">
        <v>443</v>
      </c>
      <c r="V101" s="3" t="s">
        <v>2177</v>
      </c>
      <c r="W101" s="3" t="s">
        <v>1473</v>
      </c>
      <c r="X101" s="3" t="s">
        <v>2470</v>
      </c>
      <c r="Y101" s="3" t="s">
        <v>1473</v>
      </c>
      <c r="Z101" s="3" t="s">
        <v>1473</v>
      </c>
      <c r="AA101" s="87">
        <v>46234.701909722222</v>
      </c>
      <c r="AB101" s="3" t="s">
        <v>1654</v>
      </c>
      <c r="AC101" s="3"/>
      <c r="AD101" s="3"/>
      <c r="AE101" s="3"/>
      <c r="AF101" s="3"/>
      <c r="AG101" s="3"/>
      <c r="AH101" s="3"/>
      <c r="AI101" s="3" t="s">
        <v>1487</v>
      </c>
      <c r="AJ101" s="3"/>
      <c r="AK101" s="3"/>
      <c r="AL101" s="3"/>
      <c r="AM101" s="3"/>
      <c r="AN101" s="3"/>
      <c r="AO101" s="3"/>
      <c r="AP101" s="3" t="s">
        <v>1487</v>
      </c>
      <c r="AQ101" s="3"/>
      <c r="AR101" s="3"/>
      <c r="AS101" s="3"/>
      <c r="AT101" s="3"/>
      <c r="AU101" s="3"/>
      <c r="AV101" s="3" t="s">
        <v>1487</v>
      </c>
      <c r="AW101" s="3" t="s">
        <v>1473</v>
      </c>
      <c r="AX101" s="3"/>
      <c r="AY101" s="3" t="s">
        <v>1487</v>
      </c>
    </row>
    <row r="102" spans="1:51" ht="15" customHeight="1">
      <c r="A102" s="3" t="s">
        <v>5160</v>
      </c>
      <c r="B102" s="3" t="s">
        <v>4960</v>
      </c>
      <c r="C102" s="3" t="s">
        <v>211</v>
      </c>
      <c r="D102" s="3" t="s">
        <v>5161</v>
      </c>
      <c r="E102" s="3">
        <v>2026</v>
      </c>
      <c r="F102" s="3">
        <v>2</v>
      </c>
      <c r="G102" s="86">
        <v>46030</v>
      </c>
      <c r="H102" s="84">
        <v>0.76388888888888884</v>
      </c>
      <c r="I102" s="3"/>
      <c r="J102" s="3"/>
      <c r="K102" s="3" t="s">
        <v>1568</v>
      </c>
      <c r="L102" s="3" t="s">
        <v>1433</v>
      </c>
      <c r="M102" s="3" t="s">
        <v>1439</v>
      </c>
      <c r="N102" s="3"/>
      <c r="O102" s="3" t="s">
        <v>1472</v>
      </c>
      <c r="P102" s="3" t="s">
        <v>1180</v>
      </c>
      <c r="Q102" s="3"/>
      <c r="R102" s="3" t="s">
        <v>1267</v>
      </c>
      <c r="S102" s="3" t="s">
        <v>1267</v>
      </c>
      <c r="T102" s="3" t="s">
        <v>488</v>
      </c>
      <c r="U102" s="3" t="s">
        <v>443</v>
      </c>
      <c r="V102" s="3" t="s">
        <v>2177</v>
      </c>
      <c r="W102" s="3" t="s">
        <v>1473</v>
      </c>
      <c r="X102" s="3" t="s">
        <v>2470</v>
      </c>
      <c r="Y102" s="3" t="s">
        <v>1473</v>
      </c>
      <c r="Z102" s="3" t="s">
        <v>1473</v>
      </c>
      <c r="AA102" s="87">
        <v>46234.701909722222</v>
      </c>
      <c r="AB102" s="3" t="s">
        <v>1654</v>
      </c>
      <c r="AC102" s="3"/>
      <c r="AD102" s="3"/>
      <c r="AE102" s="3"/>
      <c r="AF102" s="3"/>
      <c r="AG102" s="3"/>
      <c r="AH102" s="3"/>
      <c r="AI102" s="3" t="s">
        <v>1487</v>
      </c>
      <c r="AJ102" s="3"/>
      <c r="AK102" s="3"/>
      <c r="AL102" s="3"/>
      <c r="AM102" s="3"/>
      <c r="AN102" s="3"/>
      <c r="AO102" s="3"/>
      <c r="AP102" s="3" t="s">
        <v>1487</v>
      </c>
      <c r="AQ102" s="3"/>
      <c r="AR102" s="3"/>
      <c r="AS102" s="3"/>
      <c r="AT102" s="3"/>
      <c r="AU102" s="3"/>
      <c r="AV102" s="3" t="s">
        <v>1487</v>
      </c>
      <c r="AW102" s="3" t="s">
        <v>1473</v>
      </c>
      <c r="AX102" s="3"/>
      <c r="AY102" s="3" t="s">
        <v>1487</v>
      </c>
    </row>
    <row r="103" spans="1:51" ht="15" customHeight="1">
      <c r="A103" s="3" t="s">
        <v>5162</v>
      </c>
      <c r="B103" s="3" t="s">
        <v>4960</v>
      </c>
      <c r="C103" s="3" t="s">
        <v>217</v>
      </c>
      <c r="D103" s="3" t="s">
        <v>5163</v>
      </c>
      <c r="E103" s="3">
        <v>2026</v>
      </c>
      <c r="F103" s="3">
        <v>2</v>
      </c>
      <c r="G103" s="86">
        <v>46030</v>
      </c>
      <c r="H103" s="84">
        <v>0.625</v>
      </c>
      <c r="I103" s="3"/>
      <c r="J103" s="3"/>
      <c r="K103" s="3" t="s">
        <v>1436</v>
      </c>
      <c r="L103" s="3" t="s">
        <v>1436</v>
      </c>
      <c r="M103" s="3" t="s">
        <v>1590</v>
      </c>
      <c r="N103" s="3"/>
      <c r="O103" s="3" t="s">
        <v>1472</v>
      </c>
      <c r="P103" s="3" t="s">
        <v>1184</v>
      </c>
      <c r="Q103" s="3"/>
      <c r="R103" s="3" t="s">
        <v>391</v>
      </c>
      <c r="S103" s="3" t="s">
        <v>391</v>
      </c>
      <c r="T103" s="3" t="s">
        <v>1266</v>
      </c>
      <c r="U103" s="3" t="s">
        <v>443</v>
      </c>
      <c r="V103" s="3" t="s">
        <v>2177</v>
      </c>
      <c r="W103" s="3" t="s">
        <v>1473</v>
      </c>
      <c r="X103" s="3" t="s">
        <v>2365</v>
      </c>
      <c r="Y103" s="3" t="s">
        <v>1473</v>
      </c>
      <c r="Z103" s="3" t="s">
        <v>1473</v>
      </c>
      <c r="AA103" s="87">
        <v>46234.701909722222</v>
      </c>
      <c r="AB103" s="3" t="s">
        <v>1654</v>
      </c>
      <c r="AC103" s="3"/>
      <c r="AD103" s="3"/>
      <c r="AE103" s="3"/>
      <c r="AF103" s="3"/>
      <c r="AG103" s="3"/>
      <c r="AH103" s="3"/>
      <c r="AI103" s="3" t="s">
        <v>1487</v>
      </c>
      <c r="AJ103" s="3"/>
      <c r="AK103" s="3"/>
      <c r="AL103" s="3"/>
      <c r="AM103" s="3"/>
      <c r="AN103" s="3"/>
      <c r="AO103" s="3"/>
      <c r="AP103" s="3" t="s">
        <v>1487</v>
      </c>
      <c r="AQ103" s="3"/>
      <c r="AR103" s="3"/>
      <c r="AS103" s="3"/>
      <c r="AT103" s="3"/>
      <c r="AU103" s="3"/>
      <c r="AV103" s="3" t="s">
        <v>1487</v>
      </c>
      <c r="AW103" s="3" t="s">
        <v>1473</v>
      </c>
      <c r="AX103" s="3"/>
      <c r="AY103" s="3" t="s">
        <v>1487</v>
      </c>
    </row>
    <row r="104" spans="1:51" ht="15" customHeight="1">
      <c r="A104" s="3" t="s">
        <v>5164</v>
      </c>
      <c r="B104" s="3" t="s">
        <v>4960</v>
      </c>
      <c r="C104" s="3" t="s">
        <v>221</v>
      </c>
      <c r="D104" s="3" t="s">
        <v>5165</v>
      </c>
      <c r="E104" s="3">
        <v>2026</v>
      </c>
      <c r="F104" s="3">
        <v>2</v>
      </c>
      <c r="G104" s="86">
        <v>46030</v>
      </c>
      <c r="H104" s="84">
        <v>0.41666666666666669</v>
      </c>
      <c r="I104" s="3"/>
      <c r="J104" s="3"/>
      <c r="K104" s="3" t="s">
        <v>1583</v>
      </c>
      <c r="L104" s="3" t="s">
        <v>1437</v>
      </c>
      <c r="M104" s="3" t="s">
        <v>1439</v>
      </c>
      <c r="N104" s="3"/>
      <c r="O104" s="3" t="s">
        <v>1472</v>
      </c>
      <c r="P104" s="3" t="s">
        <v>1189</v>
      </c>
      <c r="Q104" s="3"/>
      <c r="R104" s="3" t="s">
        <v>391</v>
      </c>
      <c r="S104" s="3" t="s">
        <v>391</v>
      </c>
      <c r="T104" s="3" t="s">
        <v>1266</v>
      </c>
      <c r="U104" s="3" t="s">
        <v>1266</v>
      </c>
      <c r="V104" s="3" t="s">
        <v>2177</v>
      </c>
      <c r="W104" s="3" t="s">
        <v>1473</v>
      </c>
      <c r="X104" s="3" t="s">
        <v>2451</v>
      </c>
      <c r="Y104" s="3" t="s">
        <v>1473</v>
      </c>
      <c r="Z104" s="3" t="s">
        <v>1473</v>
      </c>
      <c r="AA104" s="87">
        <v>46234.701909722222</v>
      </c>
      <c r="AB104" s="3" t="s">
        <v>1654</v>
      </c>
      <c r="AC104" s="3"/>
      <c r="AD104" s="3"/>
      <c r="AE104" s="3"/>
      <c r="AF104" s="3"/>
      <c r="AG104" s="3"/>
      <c r="AH104" s="3"/>
      <c r="AI104" s="3" t="s">
        <v>1487</v>
      </c>
      <c r="AJ104" s="3"/>
      <c r="AK104" s="3"/>
      <c r="AL104" s="3"/>
      <c r="AM104" s="3"/>
      <c r="AN104" s="3"/>
      <c r="AO104" s="3"/>
      <c r="AP104" s="3" t="s">
        <v>1487</v>
      </c>
      <c r="AQ104" s="3"/>
      <c r="AR104" s="3"/>
      <c r="AS104" s="3"/>
      <c r="AT104" s="3"/>
      <c r="AU104" s="3"/>
      <c r="AV104" s="3" t="s">
        <v>1487</v>
      </c>
      <c r="AW104" s="3" t="s">
        <v>1473</v>
      </c>
      <c r="AX104" s="3"/>
      <c r="AY104" s="3" t="s">
        <v>1487</v>
      </c>
    </row>
    <row r="105" spans="1:51" ht="15" customHeight="1">
      <c r="A105" s="3" t="s">
        <v>5166</v>
      </c>
      <c r="B105" s="3" t="s">
        <v>4960</v>
      </c>
      <c r="C105" s="3" t="s">
        <v>228</v>
      </c>
      <c r="D105" s="3" t="s">
        <v>5167</v>
      </c>
      <c r="E105" s="3">
        <v>2026</v>
      </c>
      <c r="F105" s="3">
        <v>2</v>
      </c>
      <c r="G105" s="86">
        <v>46030</v>
      </c>
      <c r="H105" s="84">
        <v>0.4375</v>
      </c>
      <c r="I105" s="3"/>
      <c r="J105" s="3"/>
      <c r="K105" s="3" t="s">
        <v>452</v>
      </c>
      <c r="L105" s="3" t="s">
        <v>452</v>
      </c>
      <c r="M105" s="3" t="s">
        <v>1439</v>
      </c>
      <c r="N105" s="3"/>
      <c r="O105" s="3" t="s">
        <v>1472</v>
      </c>
      <c r="P105" s="3" t="s">
        <v>1196</v>
      </c>
      <c r="Q105" s="3"/>
      <c r="R105" s="3" t="s">
        <v>391</v>
      </c>
      <c r="S105" s="3" t="s">
        <v>391</v>
      </c>
      <c r="T105" s="3" t="s">
        <v>1266</v>
      </c>
      <c r="U105" s="3" t="s">
        <v>1266</v>
      </c>
      <c r="V105" s="3" t="s">
        <v>2177</v>
      </c>
      <c r="W105" s="3" t="s">
        <v>1473</v>
      </c>
      <c r="X105" s="3" t="s">
        <v>2350</v>
      </c>
      <c r="Y105" s="3" t="s">
        <v>1473</v>
      </c>
      <c r="Z105" s="3" t="s">
        <v>1473</v>
      </c>
      <c r="AA105" s="87">
        <v>46234.701909722222</v>
      </c>
      <c r="AB105" s="3" t="s">
        <v>1654</v>
      </c>
      <c r="AC105" s="3"/>
      <c r="AD105" s="3"/>
      <c r="AE105" s="3"/>
      <c r="AF105" s="3"/>
      <c r="AG105" s="3"/>
      <c r="AH105" s="3"/>
      <c r="AI105" s="3" t="s">
        <v>1487</v>
      </c>
      <c r="AJ105" s="3"/>
      <c r="AK105" s="3"/>
      <c r="AL105" s="3"/>
      <c r="AM105" s="3"/>
      <c r="AN105" s="3"/>
      <c r="AO105" s="3"/>
      <c r="AP105" s="3" t="s">
        <v>1487</v>
      </c>
      <c r="AQ105" s="3"/>
      <c r="AR105" s="3"/>
      <c r="AS105" s="3"/>
      <c r="AT105" s="3"/>
      <c r="AU105" s="3"/>
      <c r="AV105" s="3" t="s">
        <v>1487</v>
      </c>
      <c r="AW105" s="3" t="s">
        <v>1473</v>
      </c>
      <c r="AX105" s="3"/>
      <c r="AY105" s="3" t="s">
        <v>1487</v>
      </c>
    </row>
    <row r="106" spans="1:51" ht="15" customHeight="1">
      <c r="A106" s="3" t="s">
        <v>5168</v>
      </c>
      <c r="B106" s="3" t="s">
        <v>4960</v>
      </c>
      <c r="C106" s="3" t="s">
        <v>231</v>
      </c>
      <c r="D106" s="3" t="s">
        <v>5169</v>
      </c>
      <c r="E106" s="3">
        <v>2026</v>
      </c>
      <c r="F106" s="3">
        <v>2</v>
      </c>
      <c r="G106" s="86">
        <v>46030</v>
      </c>
      <c r="H106" s="84">
        <v>0.4375</v>
      </c>
      <c r="I106" s="3"/>
      <c r="J106" s="3"/>
      <c r="K106" s="3" t="s">
        <v>1583</v>
      </c>
      <c r="L106" s="3" t="s">
        <v>1437</v>
      </c>
      <c r="M106" s="3" t="s">
        <v>2103</v>
      </c>
      <c r="N106" s="3"/>
      <c r="O106" s="3" t="s">
        <v>1472</v>
      </c>
      <c r="P106" s="3" t="s">
        <v>1199</v>
      </c>
      <c r="Q106" s="3"/>
      <c r="R106" s="3" t="s">
        <v>391</v>
      </c>
      <c r="S106" s="3" t="s">
        <v>391</v>
      </c>
      <c r="T106" s="3" t="s">
        <v>1266</v>
      </c>
      <c r="U106" s="3" t="s">
        <v>1266</v>
      </c>
      <c r="V106" s="3" t="s">
        <v>2177</v>
      </c>
      <c r="W106" s="3" t="s">
        <v>1473</v>
      </c>
      <c r="X106" s="3" t="s">
        <v>2451</v>
      </c>
      <c r="Y106" s="3" t="s">
        <v>1473</v>
      </c>
      <c r="Z106" s="3" t="s">
        <v>1473</v>
      </c>
      <c r="AA106" s="87">
        <v>46234.701909722222</v>
      </c>
      <c r="AB106" s="3" t="s">
        <v>1654</v>
      </c>
      <c r="AC106" s="3"/>
      <c r="AD106" s="3"/>
      <c r="AE106" s="3"/>
      <c r="AF106" s="3"/>
      <c r="AG106" s="3"/>
      <c r="AH106" s="3"/>
      <c r="AI106" s="3" t="s">
        <v>1487</v>
      </c>
      <c r="AJ106" s="3"/>
      <c r="AK106" s="3"/>
      <c r="AL106" s="3"/>
      <c r="AM106" s="3"/>
      <c r="AN106" s="3"/>
      <c r="AO106" s="3"/>
      <c r="AP106" s="3" t="s">
        <v>1487</v>
      </c>
      <c r="AQ106" s="3"/>
      <c r="AR106" s="3"/>
      <c r="AS106" s="3"/>
      <c r="AT106" s="3"/>
      <c r="AU106" s="3"/>
      <c r="AV106" s="3" t="s">
        <v>1487</v>
      </c>
      <c r="AW106" s="3" t="s">
        <v>1473</v>
      </c>
      <c r="AX106" s="3"/>
      <c r="AY106" s="3" t="s">
        <v>1487</v>
      </c>
    </row>
    <row r="107" spans="1:51" ht="15" customHeight="1">
      <c r="A107" s="3" t="s">
        <v>5170</v>
      </c>
      <c r="B107" s="3" t="s">
        <v>4960</v>
      </c>
      <c r="C107" s="3" t="s">
        <v>284</v>
      </c>
      <c r="D107" s="3" t="s">
        <v>5171</v>
      </c>
      <c r="E107" s="3">
        <v>2026</v>
      </c>
      <c r="F107" s="3">
        <v>2</v>
      </c>
      <c r="G107" s="86">
        <v>46030</v>
      </c>
      <c r="H107" s="84">
        <v>0.44791666666666669</v>
      </c>
      <c r="I107" s="3"/>
      <c r="J107" s="3"/>
      <c r="K107" s="3" t="s">
        <v>1432</v>
      </c>
      <c r="L107" s="3" t="s">
        <v>1432</v>
      </c>
      <c r="M107" s="3" t="s">
        <v>2103</v>
      </c>
      <c r="N107" s="3"/>
      <c r="O107" s="3" t="s">
        <v>1472</v>
      </c>
      <c r="P107" s="3" t="s">
        <v>98</v>
      </c>
      <c r="Q107" s="3"/>
      <c r="R107" s="3" t="s">
        <v>391</v>
      </c>
      <c r="S107" s="3" t="s">
        <v>391</v>
      </c>
      <c r="T107" s="3" t="s">
        <v>1266</v>
      </c>
      <c r="U107" s="3" t="s">
        <v>344</v>
      </c>
      <c r="V107" s="3" t="s">
        <v>2177</v>
      </c>
      <c r="W107" s="3" t="s">
        <v>1473</v>
      </c>
      <c r="X107" s="3" t="s">
        <v>2647</v>
      </c>
      <c r="Y107" s="3" t="s">
        <v>1473</v>
      </c>
      <c r="Z107" s="3" t="s">
        <v>1473</v>
      </c>
      <c r="AA107" s="87">
        <v>46234.701909722222</v>
      </c>
      <c r="AB107" s="3" t="s">
        <v>1654</v>
      </c>
      <c r="AC107" s="3"/>
      <c r="AD107" s="3"/>
      <c r="AE107" s="3"/>
      <c r="AF107" s="3"/>
      <c r="AG107" s="3"/>
      <c r="AH107" s="3"/>
      <c r="AI107" s="3" t="s">
        <v>1487</v>
      </c>
      <c r="AJ107" s="3"/>
      <c r="AK107" s="3"/>
      <c r="AL107" s="3"/>
      <c r="AM107" s="3"/>
      <c r="AN107" s="3"/>
      <c r="AO107" s="3"/>
      <c r="AP107" s="3" t="s">
        <v>1487</v>
      </c>
      <c r="AQ107" s="3"/>
      <c r="AR107" s="3"/>
      <c r="AS107" s="3"/>
      <c r="AT107" s="3"/>
      <c r="AU107" s="3"/>
      <c r="AV107" s="3" t="s">
        <v>1487</v>
      </c>
      <c r="AW107" s="3" t="s">
        <v>1473</v>
      </c>
      <c r="AX107" s="3"/>
      <c r="AY107" s="3" t="s">
        <v>1487</v>
      </c>
    </row>
    <row r="108" spans="1:51" ht="15" customHeight="1">
      <c r="A108" s="3" t="s">
        <v>5172</v>
      </c>
      <c r="B108" s="3" t="s">
        <v>4960</v>
      </c>
      <c r="C108" s="3" t="s">
        <v>190</v>
      </c>
      <c r="D108" s="3" t="s">
        <v>5173</v>
      </c>
      <c r="E108" s="3">
        <v>2026</v>
      </c>
      <c r="F108" s="3">
        <v>2</v>
      </c>
      <c r="G108" s="86">
        <v>46031</v>
      </c>
      <c r="H108" s="84">
        <v>0.77777777777777779</v>
      </c>
      <c r="I108" s="3"/>
      <c r="J108" s="3"/>
      <c r="K108" s="3" t="s">
        <v>1590</v>
      </c>
      <c r="L108" s="3" t="s">
        <v>1435</v>
      </c>
      <c r="M108" s="3" t="s">
        <v>2103</v>
      </c>
      <c r="N108" s="3"/>
      <c r="O108" s="3" t="s">
        <v>1472</v>
      </c>
      <c r="P108" s="3" t="s">
        <v>59</v>
      </c>
      <c r="Q108" s="3"/>
      <c r="R108" s="3" t="s">
        <v>391</v>
      </c>
      <c r="S108" s="3" t="s">
        <v>391</v>
      </c>
      <c r="T108" s="3" t="s">
        <v>1266</v>
      </c>
      <c r="U108" s="3" t="s">
        <v>443</v>
      </c>
      <c r="V108" s="3" t="s">
        <v>2177</v>
      </c>
      <c r="W108" s="3" t="s">
        <v>1473</v>
      </c>
      <c r="X108" s="3" t="s">
        <v>2390</v>
      </c>
      <c r="Y108" s="3" t="s">
        <v>1473</v>
      </c>
      <c r="Z108" s="3" t="s">
        <v>1473</v>
      </c>
      <c r="AA108" s="87">
        <v>46234.701909722222</v>
      </c>
      <c r="AB108" s="3" t="s">
        <v>1654</v>
      </c>
      <c r="AC108" s="3"/>
      <c r="AD108" s="3"/>
      <c r="AE108" s="3"/>
      <c r="AF108" s="3"/>
      <c r="AG108" s="3"/>
      <c r="AH108" s="3"/>
      <c r="AI108" s="3" t="s">
        <v>1487</v>
      </c>
      <c r="AJ108" s="3"/>
      <c r="AK108" s="3"/>
      <c r="AL108" s="3"/>
      <c r="AM108" s="3"/>
      <c r="AN108" s="3"/>
      <c r="AO108" s="3"/>
      <c r="AP108" s="3" t="s">
        <v>1487</v>
      </c>
      <c r="AQ108" s="3"/>
      <c r="AR108" s="3"/>
      <c r="AS108" s="3"/>
      <c r="AT108" s="3"/>
      <c r="AU108" s="3"/>
      <c r="AV108" s="3" t="s">
        <v>1487</v>
      </c>
      <c r="AW108" s="3" t="s">
        <v>1473</v>
      </c>
      <c r="AX108" s="3"/>
      <c r="AY108" s="3" t="s">
        <v>1487</v>
      </c>
    </row>
    <row r="109" spans="1:51" ht="15" customHeight="1">
      <c r="A109" s="3" t="s">
        <v>5174</v>
      </c>
      <c r="B109" s="3" t="s">
        <v>4960</v>
      </c>
      <c r="C109" s="3" t="s">
        <v>194</v>
      </c>
      <c r="D109" s="3" t="s">
        <v>5175</v>
      </c>
      <c r="E109" s="3">
        <v>2026</v>
      </c>
      <c r="F109" s="3">
        <v>2</v>
      </c>
      <c r="G109" s="86">
        <v>46031</v>
      </c>
      <c r="H109" s="84">
        <v>0.38194444444444442</v>
      </c>
      <c r="I109" s="3"/>
      <c r="J109" s="3"/>
      <c r="K109" s="3" t="s">
        <v>1590</v>
      </c>
      <c r="L109" s="3" t="s">
        <v>1435</v>
      </c>
      <c r="M109" s="3" t="s">
        <v>2103</v>
      </c>
      <c r="N109" s="3"/>
      <c r="O109" s="3" t="s">
        <v>1472</v>
      </c>
      <c r="P109" s="3" t="s">
        <v>2109</v>
      </c>
      <c r="Q109" s="3"/>
      <c r="R109" s="3" t="s">
        <v>391</v>
      </c>
      <c r="S109" s="3" t="s">
        <v>391</v>
      </c>
      <c r="T109" s="3" t="s">
        <v>1266</v>
      </c>
      <c r="U109" s="3" t="s">
        <v>443</v>
      </c>
      <c r="V109" s="3" t="s">
        <v>2177</v>
      </c>
      <c r="W109" s="3" t="s">
        <v>1473</v>
      </c>
      <c r="X109" s="3" t="s">
        <v>2390</v>
      </c>
      <c r="Y109" s="3" t="s">
        <v>1473</v>
      </c>
      <c r="Z109" s="3" t="s">
        <v>1473</v>
      </c>
      <c r="AA109" s="87">
        <v>46234.701909722222</v>
      </c>
      <c r="AB109" s="3" t="s">
        <v>1654</v>
      </c>
      <c r="AC109" s="3"/>
      <c r="AD109" s="3"/>
      <c r="AE109" s="3"/>
      <c r="AF109" s="3"/>
      <c r="AG109" s="3"/>
      <c r="AH109" s="3"/>
      <c r="AI109" s="3" t="s">
        <v>1487</v>
      </c>
      <c r="AJ109" s="3"/>
      <c r="AK109" s="3"/>
      <c r="AL109" s="3"/>
      <c r="AM109" s="3"/>
      <c r="AN109" s="3"/>
      <c r="AO109" s="3"/>
      <c r="AP109" s="3" t="s">
        <v>1487</v>
      </c>
      <c r="AQ109" s="3"/>
      <c r="AR109" s="3"/>
      <c r="AS109" s="3"/>
      <c r="AT109" s="3"/>
      <c r="AU109" s="3"/>
      <c r="AV109" s="3" t="s">
        <v>1487</v>
      </c>
      <c r="AW109" s="3" t="s">
        <v>1473</v>
      </c>
      <c r="AX109" s="3"/>
      <c r="AY109" s="3" t="s">
        <v>1487</v>
      </c>
    </row>
    <row r="110" spans="1:51" ht="15" customHeight="1">
      <c r="A110" s="3" t="s">
        <v>5176</v>
      </c>
      <c r="B110" s="3" t="s">
        <v>4960</v>
      </c>
      <c r="C110" s="3" t="s">
        <v>202</v>
      </c>
      <c r="D110" s="3" t="s">
        <v>5177</v>
      </c>
      <c r="E110" s="3">
        <v>2026</v>
      </c>
      <c r="F110" s="3">
        <v>2</v>
      </c>
      <c r="G110" s="86">
        <v>46031</v>
      </c>
      <c r="H110" s="84">
        <v>0.39583333333333331</v>
      </c>
      <c r="I110" s="3"/>
      <c r="J110" s="3"/>
      <c r="K110" s="3" t="s">
        <v>1575</v>
      </c>
      <c r="L110" s="3" t="s">
        <v>1434</v>
      </c>
      <c r="M110" s="3" t="s">
        <v>1439</v>
      </c>
      <c r="N110" s="3"/>
      <c r="O110" s="3" t="s">
        <v>1472</v>
      </c>
      <c r="P110" s="3" t="s">
        <v>1367</v>
      </c>
      <c r="Q110" s="3"/>
      <c r="R110" s="3" t="s">
        <v>391</v>
      </c>
      <c r="S110" s="3" t="s">
        <v>391</v>
      </c>
      <c r="T110" s="3" t="s">
        <v>1266</v>
      </c>
      <c r="U110" s="3" t="s">
        <v>1266</v>
      </c>
      <c r="V110" s="3" t="s">
        <v>2177</v>
      </c>
      <c r="W110" s="3" t="s">
        <v>1473</v>
      </c>
      <c r="X110" s="3" t="s">
        <v>2448</v>
      </c>
      <c r="Y110" s="3" t="s">
        <v>1473</v>
      </c>
      <c r="Z110" s="3" t="s">
        <v>1473</v>
      </c>
      <c r="AA110" s="87">
        <v>46234.701909722222</v>
      </c>
      <c r="AB110" s="3" t="s">
        <v>1654</v>
      </c>
      <c r="AC110" s="3"/>
      <c r="AD110" s="3"/>
      <c r="AE110" s="3"/>
      <c r="AF110" s="3"/>
      <c r="AG110" s="3"/>
      <c r="AH110" s="3"/>
      <c r="AI110" s="3" t="s">
        <v>1487</v>
      </c>
      <c r="AJ110" s="3"/>
      <c r="AK110" s="3"/>
      <c r="AL110" s="3"/>
      <c r="AM110" s="3"/>
      <c r="AN110" s="3"/>
      <c r="AO110" s="3"/>
      <c r="AP110" s="3" t="s">
        <v>1487</v>
      </c>
      <c r="AQ110" s="3"/>
      <c r="AR110" s="3"/>
      <c r="AS110" s="3"/>
      <c r="AT110" s="3"/>
      <c r="AU110" s="3"/>
      <c r="AV110" s="3" t="s">
        <v>1487</v>
      </c>
      <c r="AW110" s="3" t="s">
        <v>1473</v>
      </c>
      <c r="AX110" s="3"/>
      <c r="AY110" s="3" t="s">
        <v>1487</v>
      </c>
    </row>
    <row r="111" spans="1:51" ht="15" customHeight="1">
      <c r="A111" s="3" t="s">
        <v>5178</v>
      </c>
      <c r="B111" s="3" t="s">
        <v>4960</v>
      </c>
      <c r="C111" s="3" t="s">
        <v>205</v>
      </c>
      <c r="D111" s="3" t="s">
        <v>5179</v>
      </c>
      <c r="E111" s="3">
        <v>2026</v>
      </c>
      <c r="F111" s="3">
        <v>2</v>
      </c>
      <c r="G111" s="86">
        <v>46031</v>
      </c>
      <c r="H111" s="84">
        <v>0.77083333333333337</v>
      </c>
      <c r="I111" s="3"/>
      <c r="J111" s="3"/>
      <c r="K111" s="3" t="s">
        <v>1579</v>
      </c>
      <c r="L111" s="3" t="s">
        <v>1441</v>
      </c>
      <c r="M111" s="3" t="s">
        <v>1590</v>
      </c>
      <c r="N111" s="3"/>
      <c r="O111" s="3" t="s">
        <v>1472</v>
      </c>
      <c r="P111" s="3" t="s">
        <v>1370</v>
      </c>
      <c r="Q111" s="3"/>
      <c r="R111" s="3" t="s">
        <v>1267</v>
      </c>
      <c r="S111" s="3" t="s">
        <v>1267</v>
      </c>
      <c r="T111" s="3" t="s">
        <v>488</v>
      </c>
      <c r="U111" s="3" t="s">
        <v>443</v>
      </c>
      <c r="V111" s="3" t="s">
        <v>2177</v>
      </c>
      <c r="W111" s="3" t="s">
        <v>1473</v>
      </c>
      <c r="X111" s="3" t="s">
        <v>2451</v>
      </c>
      <c r="Y111" s="3" t="s">
        <v>1473</v>
      </c>
      <c r="Z111" s="3" t="s">
        <v>1473</v>
      </c>
      <c r="AA111" s="87">
        <v>46234.701909722222</v>
      </c>
      <c r="AB111" s="3" t="s">
        <v>1654</v>
      </c>
      <c r="AC111" s="3"/>
      <c r="AD111" s="3"/>
      <c r="AE111" s="3"/>
      <c r="AF111" s="3"/>
      <c r="AG111" s="3"/>
      <c r="AH111" s="3"/>
      <c r="AI111" s="3" t="s">
        <v>1487</v>
      </c>
      <c r="AJ111" s="3"/>
      <c r="AK111" s="3"/>
      <c r="AL111" s="3"/>
      <c r="AM111" s="3"/>
      <c r="AN111" s="3"/>
      <c r="AO111" s="3"/>
      <c r="AP111" s="3" t="s">
        <v>1487</v>
      </c>
      <c r="AQ111" s="3"/>
      <c r="AR111" s="3"/>
      <c r="AS111" s="3"/>
      <c r="AT111" s="3"/>
      <c r="AU111" s="3"/>
      <c r="AV111" s="3" t="s">
        <v>1487</v>
      </c>
      <c r="AW111" s="3" t="s">
        <v>1473</v>
      </c>
      <c r="AX111" s="3"/>
      <c r="AY111" s="3" t="s">
        <v>1487</v>
      </c>
    </row>
    <row r="112" spans="1:51" ht="15" customHeight="1">
      <c r="A112" s="3" t="s">
        <v>5180</v>
      </c>
      <c r="B112" s="3" t="s">
        <v>4960</v>
      </c>
      <c r="C112" s="3" t="s">
        <v>211</v>
      </c>
      <c r="D112" s="3" t="s">
        <v>5181</v>
      </c>
      <c r="E112" s="3">
        <v>2026</v>
      </c>
      <c r="F112" s="3">
        <v>2</v>
      </c>
      <c r="G112" s="86">
        <v>46031</v>
      </c>
      <c r="H112" s="84">
        <v>0.76388888888888884</v>
      </c>
      <c r="I112" s="3"/>
      <c r="J112" s="3"/>
      <c r="K112" s="3" t="s">
        <v>1568</v>
      </c>
      <c r="L112" s="3" t="s">
        <v>1433</v>
      </c>
      <c r="M112" s="3" t="s">
        <v>1439</v>
      </c>
      <c r="N112" s="3"/>
      <c r="O112" s="3" t="s">
        <v>1472</v>
      </c>
      <c r="P112" s="3" t="s">
        <v>1180</v>
      </c>
      <c r="Q112" s="3"/>
      <c r="R112" s="3" t="s">
        <v>386</v>
      </c>
      <c r="S112" s="3" t="s">
        <v>386</v>
      </c>
      <c r="T112" s="3" t="s">
        <v>488</v>
      </c>
      <c r="U112" s="3" t="s">
        <v>443</v>
      </c>
      <c r="V112" s="3" t="s">
        <v>2177</v>
      </c>
      <c r="W112" s="3" t="s">
        <v>1473</v>
      </c>
      <c r="X112" s="3" t="s">
        <v>2470</v>
      </c>
      <c r="Y112" s="3" t="s">
        <v>1473</v>
      </c>
      <c r="Z112" s="3" t="s">
        <v>1473</v>
      </c>
      <c r="AA112" s="87">
        <v>46234.701909722222</v>
      </c>
      <c r="AB112" s="3" t="s">
        <v>1654</v>
      </c>
      <c r="AC112" s="3"/>
      <c r="AD112" s="3"/>
      <c r="AE112" s="3"/>
      <c r="AF112" s="3"/>
      <c r="AG112" s="3"/>
      <c r="AH112" s="3"/>
      <c r="AI112" s="3" t="s">
        <v>1487</v>
      </c>
      <c r="AJ112" s="3"/>
      <c r="AK112" s="3"/>
      <c r="AL112" s="3"/>
      <c r="AM112" s="3"/>
      <c r="AN112" s="3"/>
      <c r="AO112" s="3"/>
      <c r="AP112" s="3" t="s">
        <v>1487</v>
      </c>
      <c r="AQ112" s="3"/>
      <c r="AR112" s="3"/>
      <c r="AS112" s="3"/>
      <c r="AT112" s="3"/>
      <c r="AU112" s="3"/>
      <c r="AV112" s="3" t="s">
        <v>1487</v>
      </c>
      <c r="AW112" s="3" t="s">
        <v>1473</v>
      </c>
      <c r="AX112" s="3"/>
      <c r="AY112" s="3" t="s">
        <v>1487</v>
      </c>
    </row>
    <row r="113" spans="1:51" ht="15" customHeight="1">
      <c r="A113" s="3" t="s">
        <v>5182</v>
      </c>
      <c r="B113" s="3" t="s">
        <v>4960</v>
      </c>
      <c r="C113" s="3" t="s">
        <v>213</v>
      </c>
      <c r="D113" s="3" t="s">
        <v>5183</v>
      </c>
      <c r="E113" s="3">
        <v>2026</v>
      </c>
      <c r="F113" s="3">
        <v>2</v>
      </c>
      <c r="G113" s="86">
        <v>46031</v>
      </c>
      <c r="H113" s="84">
        <v>0.4375</v>
      </c>
      <c r="I113" s="3"/>
      <c r="J113" s="3"/>
      <c r="K113" s="3" t="s">
        <v>1436</v>
      </c>
      <c r="L113" s="3" t="s">
        <v>1436</v>
      </c>
      <c r="M113" s="3" t="s">
        <v>2103</v>
      </c>
      <c r="N113" s="3"/>
      <c r="O113" s="3" t="s">
        <v>1472</v>
      </c>
      <c r="P113" s="3" t="s">
        <v>1182</v>
      </c>
      <c r="Q113" s="3"/>
      <c r="R113" s="3" t="s">
        <v>391</v>
      </c>
      <c r="S113" s="3" t="s">
        <v>391</v>
      </c>
      <c r="T113" s="3" t="s">
        <v>1266</v>
      </c>
      <c r="U113" s="3" t="s">
        <v>443</v>
      </c>
      <c r="V113" s="3" t="s">
        <v>2177</v>
      </c>
      <c r="W113" s="3" t="s">
        <v>1473</v>
      </c>
      <c r="X113" s="3" t="s">
        <v>2365</v>
      </c>
      <c r="Y113" s="3" t="s">
        <v>1473</v>
      </c>
      <c r="Z113" s="3" t="s">
        <v>1473</v>
      </c>
      <c r="AA113" s="87">
        <v>46234.701909722222</v>
      </c>
      <c r="AB113" s="3" t="s">
        <v>1654</v>
      </c>
      <c r="AC113" s="3"/>
      <c r="AD113" s="3"/>
      <c r="AE113" s="3"/>
      <c r="AF113" s="3"/>
      <c r="AG113" s="3"/>
      <c r="AH113" s="3"/>
      <c r="AI113" s="3" t="s">
        <v>1487</v>
      </c>
      <c r="AJ113" s="3"/>
      <c r="AK113" s="3"/>
      <c r="AL113" s="3"/>
      <c r="AM113" s="3"/>
      <c r="AN113" s="3"/>
      <c r="AO113" s="3"/>
      <c r="AP113" s="3" t="s">
        <v>1487</v>
      </c>
      <c r="AQ113" s="3"/>
      <c r="AR113" s="3"/>
      <c r="AS113" s="3"/>
      <c r="AT113" s="3"/>
      <c r="AU113" s="3"/>
      <c r="AV113" s="3" t="s">
        <v>1487</v>
      </c>
      <c r="AW113" s="3" t="s">
        <v>1473</v>
      </c>
      <c r="AX113" s="3"/>
      <c r="AY113" s="3" t="s">
        <v>1487</v>
      </c>
    </row>
    <row r="114" spans="1:51" ht="15" customHeight="1">
      <c r="A114" s="3" t="s">
        <v>5184</v>
      </c>
      <c r="B114" s="3" t="s">
        <v>4960</v>
      </c>
      <c r="C114" s="3" t="s">
        <v>222</v>
      </c>
      <c r="D114" s="3" t="s">
        <v>5185</v>
      </c>
      <c r="E114" s="3">
        <v>2026</v>
      </c>
      <c r="F114" s="3">
        <v>2</v>
      </c>
      <c r="G114" s="86">
        <v>46031</v>
      </c>
      <c r="H114" s="84">
        <v>0.4375</v>
      </c>
      <c r="I114" s="3"/>
      <c r="J114" s="3"/>
      <c r="K114" s="3" t="s">
        <v>1583</v>
      </c>
      <c r="L114" s="3" t="s">
        <v>1437</v>
      </c>
      <c r="M114" s="3" t="s">
        <v>1439</v>
      </c>
      <c r="N114" s="3"/>
      <c r="O114" s="3" t="s">
        <v>1472</v>
      </c>
      <c r="P114" s="3" t="s">
        <v>1190</v>
      </c>
      <c r="Q114" s="3"/>
      <c r="R114" s="3" t="s">
        <v>391</v>
      </c>
      <c r="S114" s="3" t="s">
        <v>391</v>
      </c>
      <c r="T114" s="3" t="s">
        <v>1266</v>
      </c>
      <c r="U114" s="3" t="s">
        <v>1266</v>
      </c>
      <c r="V114" s="3" t="s">
        <v>2177</v>
      </c>
      <c r="W114" s="3" t="s">
        <v>1473</v>
      </c>
      <c r="X114" s="3" t="s">
        <v>2451</v>
      </c>
      <c r="Y114" s="3" t="s">
        <v>1473</v>
      </c>
      <c r="Z114" s="3" t="s">
        <v>1473</v>
      </c>
      <c r="AA114" s="87">
        <v>46234.701909722222</v>
      </c>
      <c r="AB114" s="3" t="s">
        <v>1654</v>
      </c>
      <c r="AC114" s="3"/>
      <c r="AD114" s="3"/>
      <c r="AE114" s="3"/>
      <c r="AF114" s="3"/>
      <c r="AG114" s="3"/>
      <c r="AH114" s="3"/>
      <c r="AI114" s="3" t="s">
        <v>1487</v>
      </c>
      <c r="AJ114" s="3"/>
      <c r="AK114" s="3"/>
      <c r="AL114" s="3"/>
      <c r="AM114" s="3"/>
      <c r="AN114" s="3"/>
      <c r="AO114" s="3"/>
      <c r="AP114" s="3" t="s">
        <v>1487</v>
      </c>
      <c r="AQ114" s="3"/>
      <c r="AR114" s="3"/>
      <c r="AS114" s="3"/>
      <c r="AT114" s="3"/>
      <c r="AU114" s="3"/>
      <c r="AV114" s="3" t="s">
        <v>1487</v>
      </c>
      <c r="AW114" s="3" t="s">
        <v>1473</v>
      </c>
      <c r="AX114" s="3"/>
      <c r="AY114" s="3" t="s">
        <v>1487</v>
      </c>
    </row>
    <row r="115" spans="1:51" ht="15" customHeight="1">
      <c r="A115" s="3" t="s">
        <v>5186</v>
      </c>
      <c r="B115" s="3" t="s">
        <v>4960</v>
      </c>
      <c r="C115" s="3" t="s">
        <v>225</v>
      </c>
      <c r="D115" s="3" t="s">
        <v>5187</v>
      </c>
      <c r="E115" s="3">
        <v>2026</v>
      </c>
      <c r="F115" s="3">
        <v>2</v>
      </c>
      <c r="G115" s="86">
        <v>46031</v>
      </c>
      <c r="H115" s="84">
        <v>0.4375</v>
      </c>
      <c r="I115" s="3"/>
      <c r="J115" s="3"/>
      <c r="K115" s="3" t="s">
        <v>1583</v>
      </c>
      <c r="L115" s="3" t="s">
        <v>1437</v>
      </c>
      <c r="M115" s="3" t="s">
        <v>2103</v>
      </c>
      <c r="N115" s="3"/>
      <c r="O115" s="3" t="s">
        <v>1472</v>
      </c>
      <c r="P115" s="3" t="s">
        <v>1193</v>
      </c>
      <c r="Q115" s="3"/>
      <c r="R115" s="3" t="s">
        <v>391</v>
      </c>
      <c r="S115" s="3" t="s">
        <v>391</v>
      </c>
      <c r="T115" s="3" t="s">
        <v>1266</v>
      </c>
      <c r="U115" s="3" t="s">
        <v>1266</v>
      </c>
      <c r="V115" s="3" t="s">
        <v>2177</v>
      </c>
      <c r="W115" s="3" t="s">
        <v>1473</v>
      </c>
      <c r="X115" s="3" t="s">
        <v>2451</v>
      </c>
      <c r="Y115" s="3" t="s">
        <v>1473</v>
      </c>
      <c r="Z115" s="3" t="s">
        <v>1473</v>
      </c>
      <c r="AA115" s="87">
        <v>46234.701909722222</v>
      </c>
      <c r="AB115" s="3" t="s">
        <v>1654</v>
      </c>
      <c r="AC115" s="3"/>
      <c r="AD115" s="3"/>
      <c r="AE115" s="3"/>
      <c r="AF115" s="3"/>
      <c r="AG115" s="3"/>
      <c r="AH115" s="3"/>
      <c r="AI115" s="3" t="s">
        <v>1487</v>
      </c>
      <c r="AJ115" s="3"/>
      <c r="AK115" s="3"/>
      <c r="AL115" s="3"/>
      <c r="AM115" s="3"/>
      <c r="AN115" s="3"/>
      <c r="AO115" s="3"/>
      <c r="AP115" s="3" t="s">
        <v>1487</v>
      </c>
      <c r="AQ115" s="3"/>
      <c r="AR115" s="3"/>
      <c r="AS115" s="3"/>
      <c r="AT115" s="3"/>
      <c r="AU115" s="3"/>
      <c r="AV115" s="3" t="s">
        <v>1487</v>
      </c>
      <c r="AW115" s="3" t="s">
        <v>1473</v>
      </c>
      <c r="AX115" s="3"/>
      <c r="AY115" s="3" t="s">
        <v>1487</v>
      </c>
    </row>
    <row r="116" spans="1:51" ht="15" customHeight="1">
      <c r="A116" s="3" t="s">
        <v>5188</v>
      </c>
      <c r="B116" s="3" t="s">
        <v>4960</v>
      </c>
      <c r="C116" s="3" t="s">
        <v>267</v>
      </c>
      <c r="D116" s="3" t="s">
        <v>5189</v>
      </c>
      <c r="E116" s="3">
        <v>2026</v>
      </c>
      <c r="F116" s="3">
        <v>2</v>
      </c>
      <c r="G116" s="86">
        <v>46031</v>
      </c>
      <c r="H116" s="84">
        <v>0.4375</v>
      </c>
      <c r="I116" s="3"/>
      <c r="J116" s="3"/>
      <c r="K116" s="3" t="s">
        <v>1604</v>
      </c>
      <c r="L116" s="3" t="s">
        <v>1438</v>
      </c>
      <c r="M116" s="3" t="s">
        <v>1590</v>
      </c>
      <c r="N116" s="3"/>
      <c r="O116" s="3" t="s">
        <v>1472</v>
      </c>
      <c r="P116" s="3" t="s">
        <v>3016</v>
      </c>
      <c r="Q116" s="3"/>
      <c r="R116" s="3" t="s">
        <v>386</v>
      </c>
      <c r="S116" s="3" t="s">
        <v>386</v>
      </c>
      <c r="T116" s="3" t="s">
        <v>488</v>
      </c>
      <c r="U116" s="3" t="s">
        <v>344</v>
      </c>
      <c r="V116" s="3" t="s">
        <v>2177</v>
      </c>
      <c r="W116" s="3" t="s">
        <v>1473</v>
      </c>
      <c r="X116" s="3" t="s">
        <v>3450</v>
      </c>
      <c r="Y116" s="3" t="s">
        <v>1473</v>
      </c>
      <c r="Z116" s="3" t="s">
        <v>1473</v>
      </c>
      <c r="AA116" s="87">
        <v>46234.701909722222</v>
      </c>
      <c r="AB116" s="3" t="s">
        <v>1654</v>
      </c>
      <c r="AC116" s="3"/>
      <c r="AD116" s="3"/>
      <c r="AE116" s="3"/>
      <c r="AF116" s="3"/>
      <c r="AG116" s="3"/>
      <c r="AH116" s="3"/>
      <c r="AI116" s="3" t="s">
        <v>1487</v>
      </c>
      <c r="AJ116" s="3"/>
      <c r="AK116" s="3"/>
      <c r="AL116" s="3"/>
      <c r="AM116" s="3"/>
      <c r="AN116" s="3"/>
      <c r="AO116" s="3"/>
      <c r="AP116" s="3" t="s">
        <v>1487</v>
      </c>
      <c r="AQ116" s="3"/>
      <c r="AR116" s="3"/>
      <c r="AS116" s="3"/>
      <c r="AT116" s="3"/>
      <c r="AU116" s="3"/>
      <c r="AV116" s="3" t="s">
        <v>1487</v>
      </c>
      <c r="AW116" s="3" t="s">
        <v>1473</v>
      </c>
      <c r="AX116" s="3"/>
      <c r="AY116" s="3" t="s">
        <v>1487</v>
      </c>
    </row>
    <row r="117" spans="1:51" ht="15" customHeight="1">
      <c r="A117" s="3" t="s">
        <v>5190</v>
      </c>
      <c r="B117" s="3" t="s">
        <v>4960</v>
      </c>
      <c r="C117" s="3" t="s">
        <v>284</v>
      </c>
      <c r="D117" s="3" t="s">
        <v>5191</v>
      </c>
      <c r="E117" s="3">
        <v>2026</v>
      </c>
      <c r="F117" s="3">
        <v>2</v>
      </c>
      <c r="G117" s="86">
        <v>46031</v>
      </c>
      <c r="H117" s="84">
        <v>0.44791666666666669</v>
      </c>
      <c r="I117" s="3"/>
      <c r="J117" s="3"/>
      <c r="K117" s="3" t="s">
        <v>1432</v>
      </c>
      <c r="L117" s="3" t="s">
        <v>1432</v>
      </c>
      <c r="M117" s="3" t="s">
        <v>2103</v>
      </c>
      <c r="N117" s="3"/>
      <c r="O117" s="3" t="s">
        <v>1472</v>
      </c>
      <c r="P117" s="3" t="s">
        <v>98</v>
      </c>
      <c r="Q117" s="3"/>
      <c r="R117" s="3" t="s">
        <v>391</v>
      </c>
      <c r="S117" s="3" t="s">
        <v>391</v>
      </c>
      <c r="T117" s="3" t="s">
        <v>1266</v>
      </c>
      <c r="U117" s="3" t="s">
        <v>344</v>
      </c>
      <c r="V117" s="3" t="s">
        <v>2177</v>
      </c>
      <c r="W117" s="3" t="s">
        <v>1473</v>
      </c>
      <c r="X117" s="3" t="s">
        <v>2647</v>
      </c>
      <c r="Y117" s="3" t="s">
        <v>1473</v>
      </c>
      <c r="Z117" s="3" t="s">
        <v>1473</v>
      </c>
      <c r="AA117" s="87">
        <v>46234.701909722222</v>
      </c>
      <c r="AB117" s="3" t="s">
        <v>1654</v>
      </c>
      <c r="AC117" s="3"/>
      <c r="AD117" s="3"/>
      <c r="AE117" s="3"/>
      <c r="AF117" s="3"/>
      <c r="AG117" s="3"/>
      <c r="AH117" s="3"/>
      <c r="AI117" s="3" t="s">
        <v>1487</v>
      </c>
      <c r="AJ117" s="3"/>
      <c r="AK117" s="3"/>
      <c r="AL117" s="3"/>
      <c r="AM117" s="3"/>
      <c r="AN117" s="3"/>
      <c r="AO117" s="3"/>
      <c r="AP117" s="3" t="s">
        <v>1487</v>
      </c>
      <c r="AQ117" s="3"/>
      <c r="AR117" s="3"/>
      <c r="AS117" s="3"/>
      <c r="AT117" s="3"/>
      <c r="AU117" s="3"/>
      <c r="AV117" s="3" t="s">
        <v>1487</v>
      </c>
      <c r="AW117" s="3" t="s">
        <v>1473</v>
      </c>
      <c r="AX117" s="3"/>
      <c r="AY117" s="3" t="s">
        <v>1487</v>
      </c>
    </row>
    <row r="118" spans="1:51" ht="15" customHeight="1">
      <c r="A118" s="3" t="s">
        <v>5192</v>
      </c>
      <c r="B118" s="3" t="s">
        <v>4960</v>
      </c>
      <c r="C118" s="3" t="s">
        <v>285</v>
      </c>
      <c r="D118" s="3" t="s">
        <v>5193</v>
      </c>
      <c r="E118" s="3">
        <v>2026</v>
      </c>
      <c r="F118" s="3">
        <v>2</v>
      </c>
      <c r="G118" s="86">
        <v>46031</v>
      </c>
      <c r="H118" s="84">
        <v>0.4375</v>
      </c>
      <c r="I118" s="3"/>
      <c r="J118" s="3"/>
      <c r="K118" s="3" t="s">
        <v>1432</v>
      </c>
      <c r="L118" s="3" t="s">
        <v>1432</v>
      </c>
      <c r="M118" s="3" t="s">
        <v>1590</v>
      </c>
      <c r="N118" s="3"/>
      <c r="O118" s="3" t="s">
        <v>1472</v>
      </c>
      <c r="P118" s="3" t="s">
        <v>1417</v>
      </c>
      <c r="Q118" s="3"/>
      <c r="R118" s="3" t="s">
        <v>1267</v>
      </c>
      <c r="S118" s="3" t="s">
        <v>1267</v>
      </c>
      <c r="T118" s="3" t="s">
        <v>488</v>
      </c>
      <c r="U118" s="3" t="s">
        <v>344</v>
      </c>
      <c r="V118" s="3" t="s">
        <v>2177</v>
      </c>
      <c r="W118" s="3" t="s">
        <v>1473</v>
      </c>
      <c r="X118" s="3" t="s">
        <v>2647</v>
      </c>
      <c r="Y118" s="3" t="s">
        <v>1473</v>
      </c>
      <c r="Z118" s="3" t="s">
        <v>1473</v>
      </c>
      <c r="AA118" s="87">
        <v>46234.701909722222</v>
      </c>
      <c r="AB118" s="3" t="s">
        <v>1654</v>
      </c>
      <c r="AC118" s="3"/>
      <c r="AD118" s="3"/>
      <c r="AE118" s="3"/>
      <c r="AF118" s="3"/>
      <c r="AG118" s="3"/>
      <c r="AH118" s="3"/>
      <c r="AI118" s="3" t="s">
        <v>1487</v>
      </c>
      <c r="AJ118" s="3"/>
      <c r="AK118" s="3"/>
      <c r="AL118" s="3"/>
      <c r="AM118" s="3"/>
      <c r="AN118" s="3"/>
      <c r="AO118" s="3"/>
      <c r="AP118" s="3" t="s">
        <v>1487</v>
      </c>
      <c r="AQ118" s="3"/>
      <c r="AR118" s="3"/>
      <c r="AS118" s="3"/>
      <c r="AT118" s="3"/>
      <c r="AU118" s="3"/>
      <c r="AV118" s="3" t="s">
        <v>1487</v>
      </c>
      <c r="AW118" s="3" t="s">
        <v>1473</v>
      </c>
      <c r="AX118" s="3"/>
      <c r="AY118" s="3" t="s">
        <v>1487</v>
      </c>
    </row>
    <row r="119" spans="1:51" ht="15" customHeight="1">
      <c r="A119" s="3" t="s">
        <v>5194</v>
      </c>
      <c r="B119" s="3" t="s">
        <v>4960</v>
      </c>
      <c r="C119" s="3" t="s">
        <v>190</v>
      </c>
      <c r="D119" s="3" t="s">
        <v>5195</v>
      </c>
      <c r="E119" s="3">
        <v>2026</v>
      </c>
      <c r="F119" s="3">
        <v>2</v>
      </c>
      <c r="G119" s="86">
        <v>46032</v>
      </c>
      <c r="H119" s="84">
        <v>0.77777777777777779</v>
      </c>
      <c r="I119" s="3"/>
      <c r="J119" s="3"/>
      <c r="K119" s="3" t="s">
        <v>1590</v>
      </c>
      <c r="L119" s="3" t="s">
        <v>1435</v>
      </c>
      <c r="M119" s="3" t="s">
        <v>2103</v>
      </c>
      <c r="N119" s="3"/>
      <c r="O119" s="3" t="s">
        <v>1472</v>
      </c>
      <c r="P119" s="3" t="s">
        <v>59</v>
      </c>
      <c r="Q119" s="3"/>
      <c r="R119" s="3" t="s">
        <v>391</v>
      </c>
      <c r="S119" s="3" t="s">
        <v>391</v>
      </c>
      <c r="T119" s="3" t="s">
        <v>1266</v>
      </c>
      <c r="U119" s="3" t="s">
        <v>443</v>
      </c>
      <c r="V119" s="3" t="s">
        <v>2177</v>
      </c>
      <c r="W119" s="3" t="s">
        <v>1473</v>
      </c>
      <c r="X119" s="3" t="s">
        <v>2390</v>
      </c>
      <c r="Y119" s="3" t="s">
        <v>1473</v>
      </c>
      <c r="Z119" s="3" t="s">
        <v>1473</v>
      </c>
      <c r="AA119" s="87">
        <v>46234.701909722222</v>
      </c>
      <c r="AB119" s="3" t="s">
        <v>1654</v>
      </c>
      <c r="AC119" s="3"/>
      <c r="AD119" s="3"/>
      <c r="AE119" s="3"/>
      <c r="AF119" s="3"/>
      <c r="AG119" s="3"/>
      <c r="AH119" s="3"/>
      <c r="AI119" s="3" t="s">
        <v>1487</v>
      </c>
      <c r="AJ119" s="3"/>
      <c r="AK119" s="3"/>
      <c r="AL119" s="3"/>
      <c r="AM119" s="3"/>
      <c r="AN119" s="3"/>
      <c r="AO119" s="3"/>
      <c r="AP119" s="3" t="s">
        <v>1487</v>
      </c>
      <c r="AQ119" s="3"/>
      <c r="AR119" s="3"/>
      <c r="AS119" s="3"/>
      <c r="AT119" s="3"/>
      <c r="AU119" s="3"/>
      <c r="AV119" s="3" t="s">
        <v>1487</v>
      </c>
      <c r="AW119" s="3" t="s">
        <v>1473</v>
      </c>
      <c r="AX119" s="3"/>
      <c r="AY119" s="3" t="s">
        <v>1487</v>
      </c>
    </row>
    <row r="120" spans="1:51" ht="15" customHeight="1">
      <c r="A120" s="3" t="s">
        <v>5196</v>
      </c>
      <c r="B120" s="3" t="s">
        <v>4960</v>
      </c>
      <c r="C120" s="3" t="s">
        <v>194</v>
      </c>
      <c r="D120" s="3" t="s">
        <v>5197</v>
      </c>
      <c r="E120" s="3">
        <v>2026</v>
      </c>
      <c r="F120" s="3">
        <v>2</v>
      </c>
      <c r="G120" s="86">
        <v>46032</v>
      </c>
      <c r="H120" s="84">
        <v>0.38194444444444442</v>
      </c>
      <c r="I120" s="3"/>
      <c r="J120" s="3"/>
      <c r="K120" s="3" t="s">
        <v>1590</v>
      </c>
      <c r="L120" s="3" t="s">
        <v>1435</v>
      </c>
      <c r="M120" s="3" t="s">
        <v>2103</v>
      </c>
      <c r="N120" s="3"/>
      <c r="O120" s="3" t="s">
        <v>1472</v>
      </c>
      <c r="P120" s="3" t="s">
        <v>2109</v>
      </c>
      <c r="Q120" s="3"/>
      <c r="R120" s="3" t="s">
        <v>391</v>
      </c>
      <c r="S120" s="3" t="s">
        <v>391</v>
      </c>
      <c r="T120" s="3" t="s">
        <v>1266</v>
      </c>
      <c r="U120" s="3" t="s">
        <v>443</v>
      </c>
      <c r="V120" s="3" t="s">
        <v>2177</v>
      </c>
      <c r="W120" s="3" t="s">
        <v>1473</v>
      </c>
      <c r="X120" s="3" t="s">
        <v>2390</v>
      </c>
      <c r="Y120" s="3" t="s">
        <v>1473</v>
      </c>
      <c r="Z120" s="3" t="s">
        <v>1473</v>
      </c>
      <c r="AA120" s="87">
        <v>46234.701909722222</v>
      </c>
      <c r="AB120" s="3" t="s">
        <v>1654</v>
      </c>
      <c r="AC120" s="3"/>
      <c r="AD120" s="3"/>
      <c r="AE120" s="3"/>
      <c r="AF120" s="3"/>
      <c r="AG120" s="3"/>
      <c r="AH120" s="3"/>
      <c r="AI120" s="3" t="s">
        <v>1487</v>
      </c>
      <c r="AJ120" s="3"/>
      <c r="AK120" s="3"/>
      <c r="AL120" s="3"/>
      <c r="AM120" s="3"/>
      <c r="AN120" s="3"/>
      <c r="AO120" s="3"/>
      <c r="AP120" s="3" t="s">
        <v>1487</v>
      </c>
      <c r="AQ120" s="3"/>
      <c r="AR120" s="3"/>
      <c r="AS120" s="3"/>
      <c r="AT120" s="3"/>
      <c r="AU120" s="3"/>
      <c r="AV120" s="3" t="s">
        <v>1487</v>
      </c>
      <c r="AW120" s="3" t="s">
        <v>1473</v>
      </c>
      <c r="AX120" s="3"/>
      <c r="AY120" s="3" t="s">
        <v>1487</v>
      </c>
    </row>
    <row r="121" spans="1:51" ht="15" customHeight="1">
      <c r="A121" s="3" t="s">
        <v>5198</v>
      </c>
      <c r="B121" s="3" t="s">
        <v>4960</v>
      </c>
      <c r="C121" s="3" t="s">
        <v>202</v>
      </c>
      <c r="D121" s="3" t="s">
        <v>5199</v>
      </c>
      <c r="E121" s="3">
        <v>2026</v>
      </c>
      <c r="F121" s="3">
        <v>2</v>
      </c>
      <c r="G121" s="86">
        <v>46032</v>
      </c>
      <c r="H121" s="84">
        <v>0.39583333333333331</v>
      </c>
      <c r="I121" s="3"/>
      <c r="J121" s="3"/>
      <c r="K121" s="3" t="s">
        <v>1575</v>
      </c>
      <c r="L121" s="3" t="s">
        <v>1434</v>
      </c>
      <c r="M121" s="3" t="s">
        <v>1439</v>
      </c>
      <c r="N121" s="3"/>
      <c r="O121" s="3" t="s">
        <v>1472</v>
      </c>
      <c r="P121" s="3" t="s">
        <v>1367</v>
      </c>
      <c r="Q121" s="3"/>
      <c r="R121" s="3" t="s">
        <v>391</v>
      </c>
      <c r="S121" s="3" t="s">
        <v>391</v>
      </c>
      <c r="T121" s="3" t="s">
        <v>1266</v>
      </c>
      <c r="U121" s="3" t="s">
        <v>1266</v>
      </c>
      <c r="V121" s="3" t="s">
        <v>2177</v>
      </c>
      <c r="W121" s="3" t="s">
        <v>1473</v>
      </c>
      <c r="X121" s="3" t="s">
        <v>2448</v>
      </c>
      <c r="Y121" s="3" t="s">
        <v>1473</v>
      </c>
      <c r="Z121" s="3" t="s">
        <v>1473</v>
      </c>
      <c r="AA121" s="87">
        <v>46234.701909722222</v>
      </c>
      <c r="AB121" s="3" t="s">
        <v>1654</v>
      </c>
      <c r="AC121" s="3"/>
      <c r="AD121" s="3"/>
      <c r="AE121" s="3"/>
      <c r="AF121" s="3"/>
      <c r="AG121" s="3"/>
      <c r="AH121" s="3"/>
      <c r="AI121" s="3" t="s">
        <v>1487</v>
      </c>
      <c r="AJ121" s="3"/>
      <c r="AK121" s="3"/>
      <c r="AL121" s="3"/>
      <c r="AM121" s="3"/>
      <c r="AN121" s="3"/>
      <c r="AO121" s="3"/>
      <c r="AP121" s="3" t="s">
        <v>1487</v>
      </c>
      <c r="AQ121" s="3"/>
      <c r="AR121" s="3"/>
      <c r="AS121" s="3"/>
      <c r="AT121" s="3"/>
      <c r="AU121" s="3"/>
      <c r="AV121" s="3" t="s">
        <v>1487</v>
      </c>
      <c r="AW121" s="3" t="s">
        <v>1473</v>
      </c>
      <c r="AX121" s="3"/>
      <c r="AY121" s="3" t="s">
        <v>1487</v>
      </c>
    </row>
    <row r="122" spans="1:51" ht="15" customHeight="1">
      <c r="A122" s="3" t="s">
        <v>5200</v>
      </c>
      <c r="B122" s="3" t="s">
        <v>4960</v>
      </c>
      <c r="C122" s="3" t="s">
        <v>205</v>
      </c>
      <c r="D122" s="3" t="s">
        <v>5201</v>
      </c>
      <c r="E122" s="3">
        <v>2026</v>
      </c>
      <c r="F122" s="3">
        <v>2</v>
      </c>
      <c r="G122" s="86">
        <v>46032</v>
      </c>
      <c r="H122" s="84">
        <v>0.77083333333333337</v>
      </c>
      <c r="I122" s="3"/>
      <c r="J122" s="3"/>
      <c r="K122" s="3" t="s">
        <v>1579</v>
      </c>
      <c r="L122" s="3" t="s">
        <v>1441</v>
      </c>
      <c r="M122" s="3" t="s">
        <v>1590</v>
      </c>
      <c r="N122" s="3"/>
      <c r="O122" s="3" t="s">
        <v>1472</v>
      </c>
      <c r="P122" s="3" t="s">
        <v>1370</v>
      </c>
      <c r="Q122" s="3"/>
      <c r="R122" s="3" t="s">
        <v>389</v>
      </c>
      <c r="S122" s="3" t="s">
        <v>389</v>
      </c>
      <c r="T122" s="3" t="s">
        <v>488</v>
      </c>
      <c r="U122" s="3" t="s">
        <v>443</v>
      </c>
      <c r="V122" s="3" t="s">
        <v>2177</v>
      </c>
      <c r="W122" s="3" t="s">
        <v>1473</v>
      </c>
      <c r="X122" s="3" t="s">
        <v>2451</v>
      </c>
      <c r="Y122" s="3" t="s">
        <v>1473</v>
      </c>
      <c r="Z122" s="3" t="s">
        <v>1473</v>
      </c>
      <c r="AA122" s="87">
        <v>46234.701909722222</v>
      </c>
      <c r="AB122" s="3" t="s">
        <v>1654</v>
      </c>
      <c r="AC122" s="3"/>
      <c r="AD122" s="3"/>
      <c r="AE122" s="3"/>
      <c r="AF122" s="3"/>
      <c r="AG122" s="3"/>
      <c r="AH122" s="3"/>
      <c r="AI122" s="3" t="s">
        <v>1487</v>
      </c>
      <c r="AJ122" s="3"/>
      <c r="AK122" s="3"/>
      <c r="AL122" s="3"/>
      <c r="AM122" s="3"/>
      <c r="AN122" s="3"/>
      <c r="AO122" s="3"/>
      <c r="AP122" s="3" t="s">
        <v>1487</v>
      </c>
      <c r="AQ122" s="3"/>
      <c r="AR122" s="3"/>
      <c r="AS122" s="3"/>
      <c r="AT122" s="3"/>
      <c r="AU122" s="3"/>
      <c r="AV122" s="3" t="s">
        <v>1487</v>
      </c>
      <c r="AW122" s="3" t="s">
        <v>1473</v>
      </c>
      <c r="AX122" s="3"/>
      <c r="AY122" s="3" t="s">
        <v>1487</v>
      </c>
    </row>
    <row r="123" spans="1:51" ht="15" customHeight="1">
      <c r="A123" s="3" t="s">
        <v>5202</v>
      </c>
      <c r="B123" s="3" t="s">
        <v>4960</v>
      </c>
      <c r="C123" s="3" t="s">
        <v>211</v>
      </c>
      <c r="D123" s="3" t="s">
        <v>5203</v>
      </c>
      <c r="E123" s="3">
        <v>2026</v>
      </c>
      <c r="F123" s="3">
        <v>2</v>
      </c>
      <c r="G123" s="86">
        <v>46032</v>
      </c>
      <c r="H123" s="84">
        <v>0.76388888888888884</v>
      </c>
      <c r="I123" s="3"/>
      <c r="J123" s="3"/>
      <c r="K123" s="3" t="s">
        <v>1568</v>
      </c>
      <c r="L123" s="3" t="s">
        <v>1433</v>
      </c>
      <c r="M123" s="3" t="s">
        <v>1439</v>
      </c>
      <c r="N123" s="3"/>
      <c r="O123" s="3" t="s">
        <v>1472</v>
      </c>
      <c r="P123" s="3" t="s">
        <v>1180</v>
      </c>
      <c r="Q123" s="3"/>
      <c r="R123" s="3" t="s">
        <v>389</v>
      </c>
      <c r="S123" s="3" t="s">
        <v>389</v>
      </c>
      <c r="T123" s="3" t="s">
        <v>488</v>
      </c>
      <c r="U123" s="3" t="s">
        <v>443</v>
      </c>
      <c r="V123" s="3" t="s">
        <v>2177</v>
      </c>
      <c r="W123" s="3" t="s">
        <v>1473</v>
      </c>
      <c r="X123" s="3" t="s">
        <v>2470</v>
      </c>
      <c r="Y123" s="3" t="s">
        <v>1473</v>
      </c>
      <c r="Z123" s="3" t="s">
        <v>1473</v>
      </c>
      <c r="AA123" s="87">
        <v>46234.701909722222</v>
      </c>
      <c r="AB123" s="3" t="s">
        <v>1654</v>
      </c>
      <c r="AC123" s="3"/>
      <c r="AD123" s="3"/>
      <c r="AE123" s="3"/>
      <c r="AF123" s="3"/>
      <c r="AG123" s="3"/>
      <c r="AH123" s="3"/>
      <c r="AI123" s="3" t="s">
        <v>1487</v>
      </c>
      <c r="AJ123" s="3"/>
      <c r="AK123" s="3"/>
      <c r="AL123" s="3"/>
      <c r="AM123" s="3"/>
      <c r="AN123" s="3"/>
      <c r="AO123" s="3"/>
      <c r="AP123" s="3" t="s">
        <v>1487</v>
      </c>
      <c r="AQ123" s="3"/>
      <c r="AR123" s="3"/>
      <c r="AS123" s="3"/>
      <c r="AT123" s="3"/>
      <c r="AU123" s="3"/>
      <c r="AV123" s="3" t="s">
        <v>1487</v>
      </c>
      <c r="AW123" s="3" t="s">
        <v>1473</v>
      </c>
      <c r="AX123" s="3"/>
      <c r="AY123" s="3" t="s">
        <v>1487</v>
      </c>
    </row>
    <row r="124" spans="1:51" ht="15" customHeight="1">
      <c r="A124" s="3" t="s">
        <v>5204</v>
      </c>
      <c r="B124" s="3" t="s">
        <v>4960</v>
      </c>
      <c r="C124" s="3" t="s">
        <v>214</v>
      </c>
      <c r="D124" s="3" t="s">
        <v>5205</v>
      </c>
      <c r="E124" s="3">
        <v>2026</v>
      </c>
      <c r="F124" s="3">
        <v>2</v>
      </c>
      <c r="G124" s="86">
        <v>46032</v>
      </c>
      <c r="H124" s="84">
        <v>0.625</v>
      </c>
      <c r="I124" s="3"/>
      <c r="J124" s="3"/>
      <c r="K124" s="3" t="s">
        <v>1568</v>
      </c>
      <c r="L124" s="3" t="s">
        <v>1433</v>
      </c>
      <c r="M124" s="3" t="s">
        <v>1439</v>
      </c>
      <c r="N124" s="3"/>
      <c r="O124" s="3" t="s">
        <v>1472</v>
      </c>
      <c r="P124" s="3" t="s">
        <v>1375</v>
      </c>
      <c r="Q124" s="3"/>
      <c r="R124" s="3" t="s">
        <v>391</v>
      </c>
      <c r="S124" s="3" t="s">
        <v>391</v>
      </c>
      <c r="T124" s="3" t="s">
        <v>1266</v>
      </c>
      <c r="U124" s="3" t="s">
        <v>443</v>
      </c>
      <c r="V124" s="3" t="s">
        <v>2177</v>
      </c>
      <c r="W124" s="3" t="s">
        <v>1473</v>
      </c>
      <c r="X124" s="3" t="s">
        <v>2470</v>
      </c>
      <c r="Y124" s="3" t="s">
        <v>1473</v>
      </c>
      <c r="Z124" s="3" t="s">
        <v>1473</v>
      </c>
      <c r="AA124" s="87">
        <v>46234.701909722222</v>
      </c>
      <c r="AB124" s="3" t="s">
        <v>1654</v>
      </c>
      <c r="AC124" s="3"/>
      <c r="AD124" s="3"/>
      <c r="AE124" s="3"/>
      <c r="AF124" s="3"/>
      <c r="AG124" s="3"/>
      <c r="AH124" s="3"/>
      <c r="AI124" s="3" t="s">
        <v>1487</v>
      </c>
      <c r="AJ124" s="3"/>
      <c r="AK124" s="3"/>
      <c r="AL124" s="3"/>
      <c r="AM124" s="3"/>
      <c r="AN124" s="3"/>
      <c r="AO124" s="3"/>
      <c r="AP124" s="3" t="s">
        <v>1487</v>
      </c>
      <c r="AQ124" s="3"/>
      <c r="AR124" s="3"/>
      <c r="AS124" s="3"/>
      <c r="AT124" s="3"/>
      <c r="AU124" s="3"/>
      <c r="AV124" s="3" t="s">
        <v>1487</v>
      </c>
      <c r="AW124" s="3" t="s">
        <v>1473</v>
      </c>
      <c r="AX124" s="3"/>
      <c r="AY124" s="3" t="s">
        <v>1487</v>
      </c>
    </row>
    <row r="125" spans="1:51" ht="15" customHeight="1">
      <c r="A125" s="3" t="s">
        <v>5206</v>
      </c>
      <c r="B125" s="3" t="s">
        <v>4960</v>
      </c>
      <c r="C125" s="3" t="s">
        <v>223</v>
      </c>
      <c r="D125" s="3" t="s">
        <v>5207</v>
      </c>
      <c r="E125" s="3">
        <v>2026</v>
      </c>
      <c r="F125" s="3">
        <v>2</v>
      </c>
      <c r="G125" s="86">
        <v>46032</v>
      </c>
      <c r="H125" s="84">
        <v>0.4375</v>
      </c>
      <c r="I125" s="3"/>
      <c r="J125" s="3"/>
      <c r="K125" s="3" t="s">
        <v>1600</v>
      </c>
      <c r="L125" s="3" t="s">
        <v>1439</v>
      </c>
      <c r="M125" s="3" t="s">
        <v>1439</v>
      </c>
      <c r="N125" s="3"/>
      <c r="O125" s="3" t="s">
        <v>1472</v>
      </c>
      <c r="P125" s="3" t="s">
        <v>1191</v>
      </c>
      <c r="Q125" s="3"/>
      <c r="R125" s="3" t="s">
        <v>391</v>
      </c>
      <c r="S125" s="3" t="s">
        <v>391</v>
      </c>
      <c r="T125" s="3" t="s">
        <v>1266</v>
      </c>
      <c r="U125" s="3" t="s">
        <v>1266</v>
      </c>
      <c r="V125" s="3" t="s">
        <v>2177</v>
      </c>
      <c r="W125" s="3" t="s">
        <v>1473</v>
      </c>
      <c r="X125" s="3" t="s">
        <v>2324</v>
      </c>
      <c r="Y125" s="3" t="s">
        <v>1473</v>
      </c>
      <c r="Z125" s="3" t="s">
        <v>1473</v>
      </c>
      <c r="AA125" s="87">
        <v>46234.701909722222</v>
      </c>
      <c r="AB125" s="3" t="s">
        <v>1654</v>
      </c>
      <c r="AC125" s="3"/>
      <c r="AD125" s="3"/>
      <c r="AE125" s="3"/>
      <c r="AF125" s="3"/>
      <c r="AG125" s="3"/>
      <c r="AH125" s="3"/>
      <c r="AI125" s="3" t="s">
        <v>1487</v>
      </c>
      <c r="AJ125" s="3"/>
      <c r="AK125" s="3"/>
      <c r="AL125" s="3"/>
      <c r="AM125" s="3"/>
      <c r="AN125" s="3"/>
      <c r="AO125" s="3"/>
      <c r="AP125" s="3" t="s">
        <v>1487</v>
      </c>
      <c r="AQ125" s="3"/>
      <c r="AR125" s="3"/>
      <c r="AS125" s="3"/>
      <c r="AT125" s="3"/>
      <c r="AU125" s="3"/>
      <c r="AV125" s="3" t="s">
        <v>1487</v>
      </c>
      <c r="AW125" s="3" t="s">
        <v>1473</v>
      </c>
      <c r="AX125" s="3"/>
      <c r="AY125" s="3" t="s">
        <v>1487</v>
      </c>
    </row>
    <row r="126" spans="1:51" ht="15" customHeight="1">
      <c r="A126" s="3" t="s">
        <v>5208</v>
      </c>
      <c r="B126" s="3" t="s">
        <v>4960</v>
      </c>
      <c r="C126" s="3" t="s">
        <v>230</v>
      </c>
      <c r="D126" s="3" t="s">
        <v>5209</v>
      </c>
      <c r="E126" s="3">
        <v>2026</v>
      </c>
      <c r="F126" s="3">
        <v>2</v>
      </c>
      <c r="G126" s="86">
        <v>46032</v>
      </c>
      <c r="H126" s="84">
        <v>0.38541666666666669</v>
      </c>
      <c r="I126" s="3"/>
      <c r="J126" s="3"/>
      <c r="K126" s="3" t="s">
        <v>1583</v>
      </c>
      <c r="L126" s="3" t="s">
        <v>1437</v>
      </c>
      <c r="M126" s="3" t="s">
        <v>1439</v>
      </c>
      <c r="N126" s="3"/>
      <c r="O126" s="3" t="s">
        <v>1472</v>
      </c>
      <c r="P126" s="3" t="s">
        <v>1198</v>
      </c>
      <c r="Q126" s="3"/>
      <c r="R126" s="3" t="s">
        <v>391</v>
      </c>
      <c r="S126" s="3" t="s">
        <v>391</v>
      </c>
      <c r="T126" s="3" t="s">
        <v>1266</v>
      </c>
      <c r="U126" s="3" t="s">
        <v>1266</v>
      </c>
      <c r="V126" s="3" t="s">
        <v>2177</v>
      </c>
      <c r="W126" s="3" t="s">
        <v>1473</v>
      </c>
      <c r="X126" s="3" t="s">
        <v>2451</v>
      </c>
      <c r="Y126" s="3" t="s">
        <v>1473</v>
      </c>
      <c r="Z126" s="3" t="s">
        <v>1473</v>
      </c>
      <c r="AA126" s="87">
        <v>46234.701909722222</v>
      </c>
      <c r="AB126" s="3" t="s">
        <v>1654</v>
      </c>
      <c r="AC126" s="3"/>
      <c r="AD126" s="3"/>
      <c r="AE126" s="3"/>
      <c r="AF126" s="3"/>
      <c r="AG126" s="3"/>
      <c r="AH126" s="3"/>
      <c r="AI126" s="3" t="s">
        <v>1487</v>
      </c>
      <c r="AJ126" s="3"/>
      <c r="AK126" s="3"/>
      <c r="AL126" s="3"/>
      <c r="AM126" s="3"/>
      <c r="AN126" s="3"/>
      <c r="AO126" s="3"/>
      <c r="AP126" s="3" t="s">
        <v>1487</v>
      </c>
      <c r="AQ126" s="3"/>
      <c r="AR126" s="3"/>
      <c r="AS126" s="3"/>
      <c r="AT126" s="3"/>
      <c r="AU126" s="3"/>
      <c r="AV126" s="3" t="s">
        <v>1487</v>
      </c>
      <c r="AW126" s="3" t="s">
        <v>1473</v>
      </c>
      <c r="AX126" s="3"/>
      <c r="AY126" s="3" t="s">
        <v>1487</v>
      </c>
    </row>
    <row r="127" spans="1:51" ht="15" customHeight="1">
      <c r="A127" s="3" t="s">
        <v>5210</v>
      </c>
      <c r="B127" s="3" t="s">
        <v>4960</v>
      </c>
      <c r="C127" s="3" t="s">
        <v>284</v>
      </c>
      <c r="D127" s="3" t="s">
        <v>5211</v>
      </c>
      <c r="E127" s="3">
        <v>2026</v>
      </c>
      <c r="F127" s="3">
        <v>2</v>
      </c>
      <c r="G127" s="86">
        <v>46032</v>
      </c>
      <c r="H127" s="84">
        <v>0.44791666666666669</v>
      </c>
      <c r="I127" s="3"/>
      <c r="J127" s="3"/>
      <c r="K127" s="3" t="s">
        <v>1432</v>
      </c>
      <c r="L127" s="3" t="s">
        <v>1432</v>
      </c>
      <c r="M127" s="3" t="s">
        <v>2103</v>
      </c>
      <c r="N127" s="3"/>
      <c r="O127" s="3" t="s">
        <v>1472</v>
      </c>
      <c r="P127" s="3" t="s">
        <v>98</v>
      </c>
      <c r="Q127" s="3"/>
      <c r="R127" s="3" t="s">
        <v>391</v>
      </c>
      <c r="S127" s="3" t="s">
        <v>391</v>
      </c>
      <c r="T127" s="3" t="s">
        <v>1266</v>
      </c>
      <c r="U127" s="3" t="s">
        <v>344</v>
      </c>
      <c r="V127" s="3" t="s">
        <v>2177</v>
      </c>
      <c r="W127" s="3" t="s">
        <v>1473</v>
      </c>
      <c r="X127" s="3" t="s">
        <v>2647</v>
      </c>
      <c r="Y127" s="3" t="s">
        <v>1473</v>
      </c>
      <c r="Z127" s="3" t="s">
        <v>1473</v>
      </c>
      <c r="AA127" s="87">
        <v>46234.701909722222</v>
      </c>
      <c r="AB127" s="3" t="s">
        <v>1654</v>
      </c>
      <c r="AC127" s="3"/>
      <c r="AD127" s="3"/>
      <c r="AE127" s="3"/>
      <c r="AF127" s="3"/>
      <c r="AG127" s="3"/>
      <c r="AH127" s="3"/>
      <c r="AI127" s="3" t="s">
        <v>1487</v>
      </c>
      <c r="AJ127" s="3"/>
      <c r="AK127" s="3"/>
      <c r="AL127" s="3"/>
      <c r="AM127" s="3"/>
      <c r="AN127" s="3"/>
      <c r="AO127" s="3"/>
      <c r="AP127" s="3" t="s">
        <v>1487</v>
      </c>
      <c r="AQ127" s="3"/>
      <c r="AR127" s="3"/>
      <c r="AS127" s="3"/>
      <c r="AT127" s="3"/>
      <c r="AU127" s="3"/>
      <c r="AV127" s="3" t="s">
        <v>1487</v>
      </c>
      <c r="AW127" s="3" t="s">
        <v>1473</v>
      </c>
      <c r="AX127" s="3"/>
      <c r="AY127" s="3" t="s">
        <v>1487</v>
      </c>
    </row>
    <row r="128" spans="1:51" ht="15" customHeight="1">
      <c r="A128" s="3" t="s">
        <v>5212</v>
      </c>
      <c r="B128" s="3" t="s">
        <v>4960</v>
      </c>
      <c r="C128" s="3" t="s">
        <v>286</v>
      </c>
      <c r="D128" s="3" t="s">
        <v>5213</v>
      </c>
      <c r="E128" s="3">
        <v>2026</v>
      </c>
      <c r="F128" s="3">
        <v>2</v>
      </c>
      <c r="G128" s="86">
        <v>46032</v>
      </c>
      <c r="H128" s="84">
        <v>0.41666666666666669</v>
      </c>
      <c r="I128" s="3"/>
      <c r="J128" s="3"/>
      <c r="K128" s="3" t="s">
        <v>1432</v>
      </c>
      <c r="L128" s="3" t="s">
        <v>1432</v>
      </c>
      <c r="M128" s="3" t="s">
        <v>1439</v>
      </c>
      <c r="N128" s="3"/>
      <c r="O128" s="3" t="s">
        <v>1472</v>
      </c>
      <c r="P128" s="3" t="s">
        <v>2112</v>
      </c>
      <c r="Q128" s="3"/>
      <c r="R128" s="3" t="s">
        <v>391</v>
      </c>
      <c r="S128" s="3" t="s">
        <v>391</v>
      </c>
      <c r="T128" s="3" t="s">
        <v>1266</v>
      </c>
      <c r="U128" s="3" t="s">
        <v>344</v>
      </c>
      <c r="V128" s="3" t="s">
        <v>2177</v>
      </c>
      <c r="W128" s="3" t="s">
        <v>1473</v>
      </c>
      <c r="X128" s="3" t="s">
        <v>2647</v>
      </c>
      <c r="Y128" s="3" t="s">
        <v>1473</v>
      </c>
      <c r="Z128" s="3" t="s">
        <v>1473</v>
      </c>
      <c r="AA128" s="87">
        <v>46234.701921296299</v>
      </c>
      <c r="AB128" s="3" t="s">
        <v>1654</v>
      </c>
      <c r="AC128" s="3"/>
      <c r="AD128" s="3"/>
      <c r="AE128" s="3"/>
      <c r="AF128" s="3"/>
      <c r="AG128" s="3"/>
      <c r="AH128" s="3"/>
      <c r="AI128" s="3" t="s">
        <v>1487</v>
      </c>
      <c r="AJ128" s="3"/>
      <c r="AK128" s="3"/>
      <c r="AL128" s="3"/>
      <c r="AM128" s="3"/>
      <c r="AN128" s="3"/>
      <c r="AO128" s="3"/>
      <c r="AP128" s="3" t="s">
        <v>1487</v>
      </c>
      <c r="AQ128" s="3"/>
      <c r="AR128" s="3"/>
      <c r="AS128" s="3"/>
      <c r="AT128" s="3"/>
      <c r="AU128" s="3"/>
      <c r="AV128" s="3" t="s">
        <v>1487</v>
      </c>
      <c r="AW128" s="3" t="s">
        <v>1473</v>
      </c>
      <c r="AX128" s="3"/>
      <c r="AY128" s="3" t="s">
        <v>1487</v>
      </c>
    </row>
    <row r="129" spans="1:51" ht="15" customHeight="1">
      <c r="A129" s="3" t="s">
        <v>5214</v>
      </c>
      <c r="B129" s="3" t="s">
        <v>4960</v>
      </c>
      <c r="C129" s="3" t="s">
        <v>328</v>
      </c>
      <c r="D129" s="3" t="s">
        <v>5215</v>
      </c>
      <c r="E129" s="3">
        <v>2026</v>
      </c>
      <c r="F129" s="3">
        <v>2</v>
      </c>
      <c r="G129" s="86">
        <v>46032</v>
      </c>
      <c r="H129" s="84">
        <v>0.44791666666666669</v>
      </c>
      <c r="I129" s="3"/>
      <c r="J129" s="3"/>
      <c r="K129" s="3"/>
      <c r="L129" s="3"/>
      <c r="M129" s="3" t="s">
        <v>2103</v>
      </c>
      <c r="N129" s="3"/>
      <c r="O129" s="3" t="s">
        <v>1472</v>
      </c>
      <c r="P129" s="3" t="s">
        <v>1253</v>
      </c>
      <c r="Q129" s="3"/>
      <c r="R129" s="3" t="s">
        <v>387</v>
      </c>
      <c r="S129" s="3" t="s">
        <v>387</v>
      </c>
      <c r="T129" s="3" t="s">
        <v>443</v>
      </c>
      <c r="U129" s="3"/>
      <c r="V129" s="3" t="s">
        <v>2177</v>
      </c>
      <c r="W129" s="3" t="s">
        <v>1487</v>
      </c>
      <c r="X129" s="3" t="s">
        <v>2231</v>
      </c>
      <c r="Y129" s="3" t="s">
        <v>1473</v>
      </c>
      <c r="Z129" s="3" t="s">
        <v>1473</v>
      </c>
      <c r="AA129" s="87">
        <v>46234.701921296299</v>
      </c>
      <c r="AB129" s="3" t="s">
        <v>1654</v>
      </c>
      <c r="AC129" s="3"/>
      <c r="AD129" s="3"/>
      <c r="AE129" s="3"/>
      <c r="AF129" s="3"/>
      <c r="AG129" s="3"/>
      <c r="AH129" s="3"/>
      <c r="AI129" s="3" t="s">
        <v>1487</v>
      </c>
      <c r="AJ129" s="3"/>
      <c r="AK129" s="3"/>
      <c r="AL129" s="3"/>
      <c r="AM129" s="3"/>
      <c r="AN129" s="3"/>
      <c r="AO129" s="3"/>
      <c r="AP129" s="3" t="s">
        <v>1487</v>
      </c>
      <c r="AQ129" s="3"/>
      <c r="AR129" s="3"/>
      <c r="AS129" s="3"/>
      <c r="AT129" s="3"/>
      <c r="AU129" s="3"/>
      <c r="AV129" s="3" t="s">
        <v>1487</v>
      </c>
      <c r="AW129" s="3" t="s">
        <v>1473</v>
      </c>
      <c r="AX129" s="3"/>
      <c r="AY129" s="3" t="s">
        <v>1487</v>
      </c>
    </row>
    <row r="130" spans="1:51" ht="15" customHeight="1">
      <c r="A130" s="3" t="s">
        <v>5216</v>
      </c>
      <c r="B130" s="3" t="s">
        <v>4960</v>
      </c>
      <c r="C130" s="3" t="s">
        <v>176</v>
      </c>
      <c r="D130" s="3" t="s">
        <v>5217</v>
      </c>
      <c r="E130" s="3">
        <v>2026</v>
      </c>
      <c r="F130" s="3">
        <v>2</v>
      </c>
      <c r="G130" s="86">
        <v>46027</v>
      </c>
      <c r="H130" s="84">
        <v>0.38541666666666669</v>
      </c>
      <c r="I130" s="3"/>
      <c r="J130" s="3"/>
      <c r="K130" s="3" t="s">
        <v>1568</v>
      </c>
      <c r="L130" s="3" t="s">
        <v>1433</v>
      </c>
      <c r="M130" s="3" t="s">
        <v>1590</v>
      </c>
      <c r="N130" s="3"/>
      <c r="O130" s="3" t="s">
        <v>1472</v>
      </c>
      <c r="P130" s="3" t="s">
        <v>1454</v>
      </c>
      <c r="Q130" s="3"/>
      <c r="R130" s="3" t="s">
        <v>387</v>
      </c>
      <c r="S130" s="3" t="s">
        <v>387</v>
      </c>
      <c r="T130" s="3" t="s">
        <v>443</v>
      </c>
      <c r="U130" s="3" t="s">
        <v>344</v>
      </c>
      <c r="V130" s="3" t="s">
        <v>2177</v>
      </c>
      <c r="W130" s="3" t="s">
        <v>1473</v>
      </c>
      <c r="X130" s="3" t="s">
        <v>2470</v>
      </c>
      <c r="Y130" s="3" t="s">
        <v>1473</v>
      </c>
      <c r="Z130" s="3" t="s">
        <v>1473</v>
      </c>
      <c r="AA130" s="87">
        <v>46234.701921296299</v>
      </c>
      <c r="AB130" s="3" t="s">
        <v>1654</v>
      </c>
      <c r="AC130" s="3"/>
      <c r="AD130" s="3"/>
      <c r="AE130" s="3"/>
      <c r="AF130" s="3"/>
      <c r="AG130" s="3"/>
      <c r="AH130" s="3"/>
      <c r="AI130" s="3" t="s">
        <v>1487</v>
      </c>
      <c r="AJ130" s="3"/>
      <c r="AK130" s="3"/>
      <c r="AL130" s="3"/>
      <c r="AM130" s="3"/>
      <c r="AN130" s="3"/>
      <c r="AO130" s="3"/>
      <c r="AP130" s="3" t="s">
        <v>1487</v>
      </c>
      <c r="AQ130" s="3"/>
      <c r="AR130" s="3"/>
      <c r="AS130" s="3"/>
      <c r="AT130" s="3"/>
      <c r="AU130" s="3"/>
      <c r="AV130" s="3" t="s">
        <v>1487</v>
      </c>
      <c r="AW130" s="3" t="s">
        <v>1473</v>
      </c>
      <c r="AX130" s="3"/>
      <c r="AY130" s="3" t="s">
        <v>1487</v>
      </c>
    </row>
    <row r="131" spans="1:51" ht="15" customHeight="1">
      <c r="A131" s="3" t="s">
        <v>5218</v>
      </c>
      <c r="B131" s="3" t="s">
        <v>4960</v>
      </c>
      <c r="C131" s="3" t="s">
        <v>198</v>
      </c>
      <c r="D131" s="3" t="s">
        <v>5219</v>
      </c>
      <c r="E131" s="3">
        <v>2026</v>
      </c>
      <c r="F131" s="3">
        <v>2</v>
      </c>
      <c r="G131" s="86">
        <v>46027</v>
      </c>
      <c r="H131" s="84">
        <v>0.4375</v>
      </c>
      <c r="I131" s="3"/>
      <c r="J131" s="3"/>
      <c r="K131" s="3" t="s">
        <v>1575</v>
      </c>
      <c r="L131" s="3" t="s">
        <v>1434</v>
      </c>
      <c r="M131" s="3" t="s">
        <v>1590</v>
      </c>
      <c r="N131" s="3"/>
      <c r="O131" s="3" t="s">
        <v>1472</v>
      </c>
      <c r="P131" s="3" t="s">
        <v>1174</v>
      </c>
      <c r="Q131" s="3"/>
      <c r="R131" s="3" t="s">
        <v>391</v>
      </c>
      <c r="S131" s="3" t="s">
        <v>391</v>
      </c>
      <c r="T131" s="3" t="s">
        <v>1266</v>
      </c>
      <c r="U131" s="3" t="s">
        <v>443</v>
      </c>
      <c r="V131" s="3" t="s">
        <v>2177</v>
      </c>
      <c r="W131" s="3" t="s">
        <v>1473</v>
      </c>
      <c r="X131" s="3" t="s">
        <v>2448</v>
      </c>
      <c r="Y131" s="3" t="s">
        <v>1473</v>
      </c>
      <c r="Z131" s="3" t="s">
        <v>1473</v>
      </c>
      <c r="AA131" s="87">
        <v>46234.701921296299</v>
      </c>
      <c r="AB131" s="3" t="s">
        <v>1654</v>
      </c>
      <c r="AC131" s="3"/>
      <c r="AD131" s="3"/>
      <c r="AE131" s="3"/>
      <c r="AF131" s="3"/>
      <c r="AG131" s="3"/>
      <c r="AH131" s="3"/>
      <c r="AI131" s="3" t="s">
        <v>1487</v>
      </c>
      <c r="AJ131" s="3"/>
      <c r="AK131" s="3"/>
      <c r="AL131" s="3"/>
      <c r="AM131" s="3"/>
      <c r="AN131" s="3"/>
      <c r="AO131" s="3"/>
      <c r="AP131" s="3" t="s">
        <v>1487</v>
      </c>
      <c r="AQ131" s="3"/>
      <c r="AR131" s="3"/>
      <c r="AS131" s="3"/>
      <c r="AT131" s="3"/>
      <c r="AU131" s="3"/>
      <c r="AV131" s="3" t="s">
        <v>1487</v>
      </c>
      <c r="AW131" s="3" t="s">
        <v>1473</v>
      </c>
      <c r="AX131" s="3"/>
      <c r="AY131" s="3" t="s">
        <v>1487</v>
      </c>
    </row>
    <row r="132" spans="1:51" ht="15" customHeight="1">
      <c r="A132" s="3" t="s">
        <v>5220</v>
      </c>
      <c r="B132" s="3" t="s">
        <v>4960</v>
      </c>
      <c r="C132" s="3" t="s">
        <v>206</v>
      </c>
      <c r="D132" s="3" t="s">
        <v>5221</v>
      </c>
      <c r="E132" s="3">
        <v>2026</v>
      </c>
      <c r="F132" s="3">
        <v>2</v>
      </c>
      <c r="G132" s="86">
        <v>46027</v>
      </c>
      <c r="H132" s="84">
        <v>0.625</v>
      </c>
      <c r="I132" s="3"/>
      <c r="J132" s="3"/>
      <c r="K132" s="3" t="s">
        <v>1579</v>
      </c>
      <c r="L132" s="3" t="s">
        <v>1441</v>
      </c>
      <c r="M132" s="3" t="s">
        <v>1590</v>
      </c>
      <c r="N132" s="3"/>
      <c r="O132" s="3" t="s">
        <v>1472</v>
      </c>
      <c r="P132" s="3" t="s">
        <v>1177</v>
      </c>
      <c r="Q132" s="3"/>
      <c r="R132" s="3" t="s">
        <v>391</v>
      </c>
      <c r="S132" s="3" t="s">
        <v>391</v>
      </c>
      <c r="T132" s="3" t="s">
        <v>1266</v>
      </c>
      <c r="U132" s="3" t="s">
        <v>443</v>
      </c>
      <c r="V132" s="3" t="s">
        <v>2177</v>
      </c>
      <c r="W132" s="3" t="s">
        <v>1473</v>
      </c>
      <c r="X132" s="3" t="s">
        <v>2451</v>
      </c>
      <c r="Y132" s="3" t="s">
        <v>1473</v>
      </c>
      <c r="Z132" s="3" t="s">
        <v>1473</v>
      </c>
      <c r="AA132" s="87">
        <v>46234.701921296299</v>
      </c>
      <c r="AB132" s="3" t="s">
        <v>1654</v>
      </c>
      <c r="AC132" s="3"/>
      <c r="AD132" s="3"/>
      <c r="AE132" s="3"/>
      <c r="AF132" s="3"/>
      <c r="AG132" s="3"/>
      <c r="AH132" s="3"/>
      <c r="AI132" s="3" t="s">
        <v>1487</v>
      </c>
      <c r="AJ132" s="3"/>
      <c r="AK132" s="3"/>
      <c r="AL132" s="3"/>
      <c r="AM132" s="3"/>
      <c r="AN132" s="3"/>
      <c r="AO132" s="3"/>
      <c r="AP132" s="3" t="s">
        <v>1487</v>
      </c>
      <c r="AQ132" s="3"/>
      <c r="AR132" s="3"/>
      <c r="AS132" s="3"/>
      <c r="AT132" s="3"/>
      <c r="AU132" s="3"/>
      <c r="AV132" s="3" t="s">
        <v>1487</v>
      </c>
      <c r="AW132" s="3" t="s">
        <v>1473</v>
      </c>
      <c r="AX132" s="3"/>
      <c r="AY132" s="3" t="s">
        <v>1487</v>
      </c>
    </row>
    <row r="133" spans="1:51" ht="15" customHeight="1">
      <c r="A133" s="3" t="s">
        <v>5222</v>
      </c>
      <c r="B133" s="3" t="s">
        <v>4960</v>
      </c>
      <c r="C133" s="3" t="s">
        <v>237</v>
      </c>
      <c r="D133" s="3" t="s">
        <v>5223</v>
      </c>
      <c r="E133" s="3">
        <v>2026</v>
      </c>
      <c r="F133" s="3">
        <v>2</v>
      </c>
      <c r="G133" s="86">
        <v>46027</v>
      </c>
      <c r="H133" s="84">
        <v>0.38541666666666669</v>
      </c>
      <c r="I133" s="3"/>
      <c r="J133" s="3"/>
      <c r="K133" s="3" t="s">
        <v>1583</v>
      </c>
      <c r="L133" s="3" t="s">
        <v>1437</v>
      </c>
      <c r="M133" s="3" t="s">
        <v>1590</v>
      </c>
      <c r="N133" s="3"/>
      <c r="O133" s="3" t="s">
        <v>1472</v>
      </c>
      <c r="P133" s="3" t="s">
        <v>2113</v>
      </c>
      <c r="Q133" s="3"/>
      <c r="R133" s="3" t="s">
        <v>386</v>
      </c>
      <c r="S133" s="3" t="s">
        <v>386</v>
      </c>
      <c r="T133" s="3" t="s">
        <v>488</v>
      </c>
      <c r="U133" s="3" t="s">
        <v>1266</v>
      </c>
      <c r="V133" s="3" t="s">
        <v>2177</v>
      </c>
      <c r="W133" s="3" t="s">
        <v>1473</v>
      </c>
      <c r="X133" s="3" t="s">
        <v>2451</v>
      </c>
      <c r="Y133" s="3" t="s">
        <v>1473</v>
      </c>
      <c r="Z133" s="3" t="s">
        <v>1473</v>
      </c>
      <c r="AA133" s="87">
        <v>46234.701921296299</v>
      </c>
      <c r="AB133" s="3" t="s">
        <v>1654</v>
      </c>
      <c r="AC133" s="3"/>
      <c r="AD133" s="3"/>
      <c r="AE133" s="3"/>
      <c r="AF133" s="3"/>
      <c r="AG133" s="3"/>
      <c r="AH133" s="3"/>
      <c r="AI133" s="3" t="s">
        <v>1487</v>
      </c>
      <c r="AJ133" s="3"/>
      <c r="AK133" s="3"/>
      <c r="AL133" s="3"/>
      <c r="AM133" s="3"/>
      <c r="AN133" s="3"/>
      <c r="AO133" s="3"/>
      <c r="AP133" s="3" t="s">
        <v>1487</v>
      </c>
      <c r="AQ133" s="3"/>
      <c r="AR133" s="3"/>
      <c r="AS133" s="3"/>
      <c r="AT133" s="3"/>
      <c r="AU133" s="3"/>
      <c r="AV133" s="3" t="s">
        <v>1487</v>
      </c>
      <c r="AW133" s="3" t="s">
        <v>1473</v>
      </c>
      <c r="AX133" s="3"/>
      <c r="AY133" s="3" t="s">
        <v>1487</v>
      </c>
    </row>
    <row r="134" spans="1:51" ht="15" customHeight="1">
      <c r="A134" s="3" t="s">
        <v>5224</v>
      </c>
      <c r="B134" s="3" t="s">
        <v>4960</v>
      </c>
      <c r="C134" s="3" t="s">
        <v>252</v>
      </c>
      <c r="D134" s="3" t="s">
        <v>5225</v>
      </c>
      <c r="E134" s="3">
        <v>2026</v>
      </c>
      <c r="F134" s="3">
        <v>2</v>
      </c>
      <c r="G134" s="86">
        <v>46027</v>
      </c>
      <c r="H134" s="84">
        <v>0.38541666666666669</v>
      </c>
      <c r="I134" s="3"/>
      <c r="J134" s="3"/>
      <c r="K134" s="3" t="s">
        <v>1590</v>
      </c>
      <c r="L134" s="3" t="s">
        <v>1435</v>
      </c>
      <c r="M134" s="3" t="s">
        <v>1439</v>
      </c>
      <c r="N134" s="3"/>
      <c r="O134" s="3" t="s">
        <v>1472</v>
      </c>
      <c r="P134" s="3" t="s">
        <v>2114</v>
      </c>
      <c r="Q134" s="3"/>
      <c r="R134" s="3" t="s">
        <v>1267</v>
      </c>
      <c r="S134" s="3" t="s">
        <v>1267</v>
      </c>
      <c r="T134" s="3" t="s">
        <v>488</v>
      </c>
      <c r="U134" s="3" t="s">
        <v>1266</v>
      </c>
      <c r="V134" s="3" t="s">
        <v>2177</v>
      </c>
      <c r="W134" s="3" t="s">
        <v>1473</v>
      </c>
      <c r="X134" s="3" t="s">
        <v>2390</v>
      </c>
      <c r="Y134" s="3" t="s">
        <v>1473</v>
      </c>
      <c r="Z134" s="3" t="s">
        <v>1473</v>
      </c>
      <c r="AA134" s="87">
        <v>46234.701921296299</v>
      </c>
      <c r="AB134" s="3" t="s">
        <v>1654</v>
      </c>
      <c r="AC134" s="3"/>
      <c r="AD134" s="3"/>
      <c r="AE134" s="3"/>
      <c r="AF134" s="3"/>
      <c r="AG134" s="3"/>
      <c r="AH134" s="3"/>
      <c r="AI134" s="3" t="s">
        <v>1487</v>
      </c>
      <c r="AJ134" s="3"/>
      <c r="AK134" s="3"/>
      <c r="AL134" s="3"/>
      <c r="AM134" s="3"/>
      <c r="AN134" s="3"/>
      <c r="AO134" s="3"/>
      <c r="AP134" s="3" t="s">
        <v>1487</v>
      </c>
      <c r="AQ134" s="3"/>
      <c r="AR134" s="3"/>
      <c r="AS134" s="3"/>
      <c r="AT134" s="3"/>
      <c r="AU134" s="3"/>
      <c r="AV134" s="3" t="s">
        <v>1487</v>
      </c>
      <c r="AW134" s="3" t="s">
        <v>1473</v>
      </c>
      <c r="AX134" s="3"/>
      <c r="AY134" s="3" t="s">
        <v>1487</v>
      </c>
    </row>
    <row r="135" spans="1:51" ht="15" customHeight="1">
      <c r="A135" s="3" t="s">
        <v>5226</v>
      </c>
      <c r="B135" s="3" t="s">
        <v>4960</v>
      </c>
      <c r="C135" s="3" t="s">
        <v>253</v>
      </c>
      <c r="D135" s="3" t="s">
        <v>5227</v>
      </c>
      <c r="E135" s="3">
        <v>2026</v>
      </c>
      <c r="F135" s="3">
        <v>2</v>
      </c>
      <c r="G135" s="86">
        <v>46027</v>
      </c>
      <c r="H135" s="84">
        <v>0.38541666666666669</v>
      </c>
      <c r="I135" s="3"/>
      <c r="J135" s="3"/>
      <c r="K135" s="3" t="s">
        <v>1608</v>
      </c>
      <c r="L135" s="3" t="s">
        <v>1440</v>
      </c>
      <c r="M135" s="3" t="s">
        <v>2103</v>
      </c>
      <c r="N135" s="3"/>
      <c r="O135" s="3" t="s">
        <v>1472</v>
      </c>
      <c r="P135" s="3" t="s">
        <v>2115</v>
      </c>
      <c r="Q135" s="3"/>
      <c r="R135" s="3" t="s">
        <v>386</v>
      </c>
      <c r="S135" s="3" t="s">
        <v>386</v>
      </c>
      <c r="T135" s="3" t="s">
        <v>488</v>
      </c>
      <c r="U135" s="3" t="s">
        <v>1266</v>
      </c>
      <c r="V135" s="3" t="s">
        <v>2177</v>
      </c>
      <c r="W135" s="3" t="s">
        <v>1473</v>
      </c>
      <c r="X135" s="3" t="s">
        <v>3141</v>
      </c>
      <c r="Y135" s="3" t="s">
        <v>1473</v>
      </c>
      <c r="Z135" s="3" t="s">
        <v>1473</v>
      </c>
      <c r="AA135" s="87">
        <v>46234.701921296299</v>
      </c>
      <c r="AB135" s="3" t="s">
        <v>1654</v>
      </c>
      <c r="AC135" s="3"/>
      <c r="AD135" s="3"/>
      <c r="AE135" s="3"/>
      <c r="AF135" s="3"/>
      <c r="AG135" s="3"/>
      <c r="AH135" s="3"/>
      <c r="AI135" s="3" t="s">
        <v>1487</v>
      </c>
      <c r="AJ135" s="3"/>
      <c r="AK135" s="3"/>
      <c r="AL135" s="3"/>
      <c r="AM135" s="3"/>
      <c r="AN135" s="3"/>
      <c r="AO135" s="3"/>
      <c r="AP135" s="3" t="s">
        <v>1487</v>
      </c>
      <c r="AQ135" s="3"/>
      <c r="AR135" s="3"/>
      <c r="AS135" s="3"/>
      <c r="AT135" s="3"/>
      <c r="AU135" s="3"/>
      <c r="AV135" s="3" t="s">
        <v>1487</v>
      </c>
      <c r="AW135" s="3" t="s">
        <v>1473</v>
      </c>
      <c r="AX135" s="3"/>
      <c r="AY135" s="3" t="s">
        <v>1487</v>
      </c>
    </row>
    <row r="136" spans="1:51" ht="15" customHeight="1">
      <c r="A136" s="3" t="s">
        <v>5228</v>
      </c>
      <c r="B136" s="3" t="s">
        <v>4960</v>
      </c>
      <c r="C136" s="3" t="s">
        <v>277</v>
      </c>
      <c r="D136" s="3" t="s">
        <v>5229</v>
      </c>
      <c r="E136" s="3">
        <v>2026</v>
      </c>
      <c r="F136" s="3">
        <v>2</v>
      </c>
      <c r="G136" s="86">
        <v>46027</v>
      </c>
      <c r="H136" s="84">
        <v>0.44791666666666669</v>
      </c>
      <c r="I136" s="3"/>
      <c r="J136" s="3"/>
      <c r="K136" s="3" t="s">
        <v>1590</v>
      </c>
      <c r="L136" s="3" t="s">
        <v>1435</v>
      </c>
      <c r="M136" s="3" t="s">
        <v>1590</v>
      </c>
      <c r="N136" s="3"/>
      <c r="O136" s="3" t="s">
        <v>1472</v>
      </c>
      <c r="P136" s="3" t="s">
        <v>1411</v>
      </c>
      <c r="Q136" s="3"/>
      <c r="R136" s="3" t="s">
        <v>1267</v>
      </c>
      <c r="S136" s="3" t="s">
        <v>1267</v>
      </c>
      <c r="T136" s="3" t="s">
        <v>488</v>
      </c>
      <c r="U136" s="3" t="s">
        <v>344</v>
      </c>
      <c r="V136" s="3" t="s">
        <v>2177</v>
      </c>
      <c r="W136" s="3" t="s">
        <v>1473</v>
      </c>
      <c r="X136" s="3" t="s">
        <v>2390</v>
      </c>
      <c r="Y136" s="3" t="s">
        <v>1473</v>
      </c>
      <c r="Z136" s="3" t="s">
        <v>1473</v>
      </c>
      <c r="AA136" s="87">
        <v>46234.701921296299</v>
      </c>
      <c r="AB136" s="3" t="s">
        <v>1654</v>
      </c>
      <c r="AC136" s="3"/>
      <c r="AD136" s="3"/>
      <c r="AE136" s="3"/>
      <c r="AF136" s="3"/>
      <c r="AG136" s="3"/>
      <c r="AH136" s="3"/>
      <c r="AI136" s="3" t="s">
        <v>1487</v>
      </c>
      <c r="AJ136" s="3"/>
      <c r="AK136" s="3"/>
      <c r="AL136" s="3"/>
      <c r="AM136" s="3"/>
      <c r="AN136" s="3"/>
      <c r="AO136" s="3"/>
      <c r="AP136" s="3" t="s">
        <v>1487</v>
      </c>
      <c r="AQ136" s="3"/>
      <c r="AR136" s="3"/>
      <c r="AS136" s="3"/>
      <c r="AT136" s="3"/>
      <c r="AU136" s="3"/>
      <c r="AV136" s="3" t="s">
        <v>1487</v>
      </c>
      <c r="AW136" s="3" t="s">
        <v>1473</v>
      </c>
      <c r="AX136" s="3"/>
      <c r="AY136" s="3" t="s">
        <v>1487</v>
      </c>
    </row>
    <row r="137" spans="1:51" ht="15" customHeight="1">
      <c r="A137" s="3" t="s">
        <v>5230</v>
      </c>
      <c r="B137" s="3" t="s">
        <v>4960</v>
      </c>
      <c r="C137" s="3" t="s">
        <v>176</v>
      </c>
      <c r="D137" s="3" t="s">
        <v>5231</v>
      </c>
      <c r="E137" s="3">
        <v>2026</v>
      </c>
      <c r="F137" s="3">
        <v>2</v>
      </c>
      <c r="G137" s="86">
        <v>46028</v>
      </c>
      <c r="H137" s="84">
        <v>0.38541666666666669</v>
      </c>
      <c r="I137" s="3"/>
      <c r="J137" s="3"/>
      <c r="K137" s="3" t="s">
        <v>1568</v>
      </c>
      <c r="L137" s="3" t="s">
        <v>1433</v>
      </c>
      <c r="M137" s="3" t="s">
        <v>1590</v>
      </c>
      <c r="N137" s="3"/>
      <c r="O137" s="3" t="s">
        <v>1472</v>
      </c>
      <c r="P137" s="3" t="s">
        <v>1454</v>
      </c>
      <c r="Q137" s="3"/>
      <c r="R137" s="3" t="s">
        <v>387</v>
      </c>
      <c r="S137" s="3" t="s">
        <v>387</v>
      </c>
      <c r="T137" s="3" t="s">
        <v>443</v>
      </c>
      <c r="U137" s="3" t="s">
        <v>344</v>
      </c>
      <c r="V137" s="3" t="s">
        <v>2177</v>
      </c>
      <c r="W137" s="3" t="s">
        <v>1473</v>
      </c>
      <c r="X137" s="3" t="s">
        <v>2470</v>
      </c>
      <c r="Y137" s="3" t="s">
        <v>1473</v>
      </c>
      <c r="Z137" s="3" t="s">
        <v>1473</v>
      </c>
      <c r="AA137" s="87">
        <v>46234.701921296299</v>
      </c>
      <c r="AB137" s="3" t="s">
        <v>1654</v>
      </c>
      <c r="AC137" s="3"/>
      <c r="AD137" s="3"/>
      <c r="AE137" s="3"/>
      <c r="AF137" s="3"/>
      <c r="AG137" s="3"/>
      <c r="AH137" s="3"/>
      <c r="AI137" s="3" t="s">
        <v>1487</v>
      </c>
      <c r="AJ137" s="3"/>
      <c r="AK137" s="3"/>
      <c r="AL137" s="3"/>
      <c r="AM137" s="3"/>
      <c r="AN137" s="3"/>
      <c r="AO137" s="3"/>
      <c r="AP137" s="3" t="s">
        <v>1487</v>
      </c>
      <c r="AQ137" s="3"/>
      <c r="AR137" s="3"/>
      <c r="AS137" s="3"/>
      <c r="AT137" s="3"/>
      <c r="AU137" s="3"/>
      <c r="AV137" s="3" t="s">
        <v>1487</v>
      </c>
      <c r="AW137" s="3" t="s">
        <v>1473</v>
      </c>
      <c r="AX137" s="3"/>
      <c r="AY137" s="3" t="s">
        <v>1487</v>
      </c>
    </row>
    <row r="138" spans="1:51" ht="15" customHeight="1">
      <c r="A138" s="3" t="s">
        <v>5232</v>
      </c>
      <c r="B138" s="3" t="s">
        <v>4960</v>
      </c>
      <c r="C138" s="3" t="s">
        <v>180</v>
      </c>
      <c r="D138" s="3" t="s">
        <v>5233</v>
      </c>
      <c r="E138" s="3">
        <v>2026</v>
      </c>
      <c r="F138" s="3">
        <v>2</v>
      </c>
      <c r="G138" s="86">
        <v>46028</v>
      </c>
      <c r="H138" s="84">
        <v>0.44791666666666669</v>
      </c>
      <c r="I138" s="3"/>
      <c r="J138" s="3"/>
      <c r="K138" s="3" t="s">
        <v>1586</v>
      </c>
      <c r="L138" s="3" t="s">
        <v>1451</v>
      </c>
      <c r="M138" s="3" t="s">
        <v>1439</v>
      </c>
      <c r="N138" s="3"/>
      <c r="O138" s="3" t="s">
        <v>1472</v>
      </c>
      <c r="P138" s="3" t="s">
        <v>1450</v>
      </c>
      <c r="Q138" s="3"/>
      <c r="R138" s="3" t="s">
        <v>391</v>
      </c>
      <c r="S138" s="3" t="s">
        <v>391</v>
      </c>
      <c r="T138" s="3" t="s">
        <v>1266</v>
      </c>
      <c r="U138" s="3" t="s">
        <v>443</v>
      </c>
      <c r="V138" s="3" t="s">
        <v>2177</v>
      </c>
      <c r="W138" s="3" t="s">
        <v>1473</v>
      </c>
      <c r="X138" s="3" t="s">
        <v>2337</v>
      </c>
      <c r="Y138" s="3" t="s">
        <v>1473</v>
      </c>
      <c r="Z138" s="3" t="s">
        <v>1473</v>
      </c>
      <c r="AA138" s="87">
        <v>46234.701921296299</v>
      </c>
      <c r="AB138" s="3" t="s">
        <v>1654</v>
      </c>
      <c r="AC138" s="3"/>
      <c r="AD138" s="3"/>
      <c r="AE138" s="3"/>
      <c r="AF138" s="3"/>
      <c r="AG138" s="3"/>
      <c r="AH138" s="3"/>
      <c r="AI138" s="3" t="s">
        <v>1487</v>
      </c>
      <c r="AJ138" s="3"/>
      <c r="AK138" s="3"/>
      <c r="AL138" s="3"/>
      <c r="AM138" s="3"/>
      <c r="AN138" s="3"/>
      <c r="AO138" s="3"/>
      <c r="AP138" s="3" t="s">
        <v>1487</v>
      </c>
      <c r="AQ138" s="3"/>
      <c r="AR138" s="3"/>
      <c r="AS138" s="3"/>
      <c r="AT138" s="3"/>
      <c r="AU138" s="3"/>
      <c r="AV138" s="3" t="s">
        <v>1487</v>
      </c>
      <c r="AW138" s="3" t="s">
        <v>1473</v>
      </c>
      <c r="AX138" s="3"/>
      <c r="AY138" s="3" t="s">
        <v>1487</v>
      </c>
    </row>
    <row r="139" spans="1:51" ht="15" customHeight="1">
      <c r="A139" s="3" t="s">
        <v>5234</v>
      </c>
      <c r="B139" s="3" t="s">
        <v>4960</v>
      </c>
      <c r="C139" s="3" t="s">
        <v>237</v>
      </c>
      <c r="D139" s="3" t="s">
        <v>5235</v>
      </c>
      <c r="E139" s="3">
        <v>2026</v>
      </c>
      <c r="F139" s="3">
        <v>2</v>
      </c>
      <c r="G139" s="86">
        <v>46028</v>
      </c>
      <c r="H139" s="84">
        <v>0.38541666666666669</v>
      </c>
      <c r="I139" s="3"/>
      <c r="J139" s="3"/>
      <c r="K139" s="3" t="s">
        <v>1583</v>
      </c>
      <c r="L139" s="3" t="s">
        <v>1437</v>
      </c>
      <c r="M139" s="3" t="s">
        <v>1590</v>
      </c>
      <c r="N139" s="3"/>
      <c r="O139" s="3" t="s">
        <v>1472</v>
      </c>
      <c r="P139" s="3" t="s">
        <v>2113</v>
      </c>
      <c r="Q139" s="3"/>
      <c r="R139" s="3" t="s">
        <v>1267</v>
      </c>
      <c r="S139" s="3" t="s">
        <v>1267</v>
      </c>
      <c r="T139" s="3" t="s">
        <v>488</v>
      </c>
      <c r="U139" s="3" t="s">
        <v>1266</v>
      </c>
      <c r="V139" s="3" t="s">
        <v>2177</v>
      </c>
      <c r="W139" s="3" t="s">
        <v>1473</v>
      </c>
      <c r="X139" s="3" t="s">
        <v>2451</v>
      </c>
      <c r="Y139" s="3" t="s">
        <v>1473</v>
      </c>
      <c r="Z139" s="3" t="s">
        <v>1473</v>
      </c>
      <c r="AA139" s="87">
        <v>46234.701921296299</v>
      </c>
      <c r="AB139" s="3" t="s">
        <v>1654</v>
      </c>
      <c r="AC139" s="3"/>
      <c r="AD139" s="3"/>
      <c r="AE139" s="3"/>
      <c r="AF139" s="3"/>
      <c r="AG139" s="3"/>
      <c r="AH139" s="3"/>
      <c r="AI139" s="3" t="s">
        <v>1487</v>
      </c>
      <c r="AJ139" s="3"/>
      <c r="AK139" s="3"/>
      <c r="AL139" s="3"/>
      <c r="AM139" s="3"/>
      <c r="AN139" s="3"/>
      <c r="AO139" s="3"/>
      <c r="AP139" s="3" t="s">
        <v>1487</v>
      </c>
      <c r="AQ139" s="3"/>
      <c r="AR139" s="3"/>
      <c r="AS139" s="3"/>
      <c r="AT139" s="3"/>
      <c r="AU139" s="3"/>
      <c r="AV139" s="3" t="s">
        <v>1487</v>
      </c>
      <c r="AW139" s="3" t="s">
        <v>1473</v>
      </c>
      <c r="AX139" s="3"/>
      <c r="AY139" s="3" t="s">
        <v>1487</v>
      </c>
    </row>
    <row r="140" spans="1:51" ht="15" customHeight="1">
      <c r="A140" s="3" t="s">
        <v>5236</v>
      </c>
      <c r="B140" s="3" t="s">
        <v>4960</v>
      </c>
      <c r="C140" s="3" t="s">
        <v>252</v>
      </c>
      <c r="D140" s="3" t="s">
        <v>5237</v>
      </c>
      <c r="E140" s="3">
        <v>2026</v>
      </c>
      <c r="F140" s="3">
        <v>2</v>
      </c>
      <c r="G140" s="86">
        <v>46028</v>
      </c>
      <c r="H140" s="84">
        <v>0.38541666666666669</v>
      </c>
      <c r="I140" s="3"/>
      <c r="J140" s="3"/>
      <c r="K140" s="3" t="s">
        <v>1590</v>
      </c>
      <c r="L140" s="3" t="s">
        <v>1435</v>
      </c>
      <c r="M140" s="3" t="s">
        <v>1439</v>
      </c>
      <c r="N140" s="3"/>
      <c r="O140" s="3" t="s">
        <v>1472</v>
      </c>
      <c r="P140" s="3" t="s">
        <v>2114</v>
      </c>
      <c r="Q140" s="3"/>
      <c r="R140" s="3" t="s">
        <v>386</v>
      </c>
      <c r="S140" s="3" t="s">
        <v>386</v>
      </c>
      <c r="T140" s="3" t="s">
        <v>488</v>
      </c>
      <c r="U140" s="3" t="s">
        <v>1266</v>
      </c>
      <c r="V140" s="3" t="s">
        <v>2177</v>
      </c>
      <c r="W140" s="3" t="s">
        <v>1473</v>
      </c>
      <c r="X140" s="3" t="s">
        <v>2390</v>
      </c>
      <c r="Y140" s="3" t="s">
        <v>1473</v>
      </c>
      <c r="Z140" s="3" t="s">
        <v>1473</v>
      </c>
      <c r="AA140" s="87">
        <v>46234.701921296299</v>
      </c>
      <c r="AB140" s="3" t="s">
        <v>1654</v>
      </c>
      <c r="AC140" s="3"/>
      <c r="AD140" s="3"/>
      <c r="AE140" s="3"/>
      <c r="AF140" s="3"/>
      <c r="AG140" s="3"/>
      <c r="AH140" s="3"/>
      <c r="AI140" s="3" t="s">
        <v>1487</v>
      </c>
      <c r="AJ140" s="3"/>
      <c r="AK140" s="3"/>
      <c r="AL140" s="3"/>
      <c r="AM140" s="3"/>
      <c r="AN140" s="3"/>
      <c r="AO140" s="3"/>
      <c r="AP140" s="3" t="s">
        <v>1487</v>
      </c>
      <c r="AQ140" s="3"/>
      <c r="AR140" s="3"/>
      <c r="AS140" s="3"/>
      <c r="AT140" s="3"/>
      <c r="AU140" s="3"/>
      <c r="AV140" s="3" t="s">
        <v>1487</v>
      </c>
      <c r="AW140" s="3" t="s">
        <v>1473</v>
      </c>
      <c r="AX140" s="3"/>
      <c r="AY140" s="3" t="s">
        <v>1487</v>
      </c>
    </row>
    <row r="141" spans="1:51" ht="15" customHeight="1">
      <c r="A141" s="3" t="s">
        <v>5238</v>
      </c>
      <c r="B141" s="3" t="s">
        <v>4960</v>
      </c>
      <c r="C141" s="3" t="s">
        <v>253</v>
      </c>
      <c r="D141" s="3" t="s">
        <v>5239</v>
      </c>
      <c r="E141" s="3">
        <v>2026</v>
      </c>
      <c r="F141" s="3">
        <v>2</v>
      </c>
      <c r="G141" s="86">
        <v>46028</v>
      </c>
      <c r="H141" s="84">
        <v>0.38541666666666669</v>
      </c>
      <c r="I141" s="3"/>
      <c r="J141" s="3"/>
      <c r="K141" s="3" t="s">
        <v>1608</v>
      </c>
      <c r="L141" s="3" t="s">
        <v>1440</v>
      </c>
      <c r="M141" s="3" t="s">
        <v>2103</v>
      </c>
      <c r="N141" s="3"/>
      <c r="O141" s="3" t="s">
        <v>1472</v>
      </c>
      <c r="P141" s="3" t="s">
        <v>2115</v>
      </c>
      <c r="Q141" s="3"/>
      <c r="R141" s="3" t="s">
        <v>1267</v>
      </c>
      <c r="S141" s="3" t="s">
        <v>1267</v>
      </c>
      <c r="T141" s="3" t="s">
        <v>488</v>
      </c>
      <c r="U141" s="3" t="s">
        <v>1266</v>
      </c>
      <c r="V141" s="3" t="s">
        <v>2177</v>
      </c>
      <c r="W141" s="3" t="s">
        <v>1473</v>
      </c>
      <c r="X141" s="3" t="s">
        <v>3141</v>
      </c>
      <c r="Y141" s="3" t="s">
        <v>1473</v>
      </c>
      <c r="Z141" s="3" t="s">
        <v>1473</v>
      </c>
      <c r="AA141" s="87">
        <v>46234.701921296299</v>
      </c>
      <c r="AB141" s="3" t="s">
        <v>1654</v>
      </c>
      <c r="AC141" s="3"/>
      <c r="AD141" s="3"/>
      <c r="AE141" s="3"/>
      <c r="AF141" s="3"/>
      <c r="AG141" s="3"/>
      <c r="AH141" s="3"/>
      <c r="AI141" s="3" t="s">
        <v>1487</v>
      </c>
      <c r="AJ141" s="3"/>
      <c r="AK141" s="3"/>
      <c r="AL141" s="3"/>
      <c r="AM141" s="3"/>
      <c r="AN141" s="3"/>
      <c r="AO141" s="3"/>
      <c r="AP141" s="3" t="s">
        <v>1487</v>
      </c>
      <c r="AQ141" s="3"/>
      <c r="AR141" s="3"/>
      <c r="AS141" s="3"/>
      <c r="AT141" s="3"/>
      <c r="AU141" s="3"/>
      <c r="AV141" s="3" t="s">
        <v>1487</v>
      </c>
      <c r="AW141" s="3" t="s">
        <v>1473</v>
      </c>
      <c r="AX141" s="3"/>
      <c r="AY141" s="3" t="s">
        <v>1487</v>
      </c>
    </row>
    <row r="142" spans="1:51" ht="15" customHeight="1">
      <c r="A142" s="3" t="s">
        <v>5240</v>
      </c>
      <c r="B142" s="3" t="s">
        <v>4960</v>
      </c>
      <c r="C142" s="3" t="s">
        <v>176</v>
      </c>
      <c r="D142" s="3" t="s">
        <v>5241</v>
      </c>
      <c r="E142" s="3">
        <v>2026</v>
      </c>
      <c r="F142" s="3">
        <v>2</v>
      </c>
      <c r="G142" s="86">
        <v>46029</v>
      </c>
      <c r="H142" s="84">
        <v>0.38541666666666669</v>
      </c>
      <c r="I142" s="3"/>
      <c r="J142" s="3"/>
      <c r="K142" s="3" t="s">
        <v>1568</v>
      </c>
      <c r="L142" s="3" t="s">
        <v>1433</v>
      </c>
      <c r="M142" s="3" t="s">
        <v>1590</v>
      </c>
      <c r="N142" s="3"/>
      <c r="O142" s="3" t="s">
        <v>1472</v>
      </c>
      <c r="P142" s="3" t="s">
        <v>1454</v>
      </c>
      <c r="Q142" s="3"/>
      <c r="R142" s="3" t="s">
        <v>387</v>
      </c>
      <c r="S142" s="3" t="s">
        <v>387</v>
      </c>
      <c r="T142" s="3" t="s">
        <v>443</v>
      </c>
      <c r="U142" s="3" t="s">
        <v>344</v>
      </c>
      <c r="V142" s="3" t="s">
        <v>2177</v>
      </c>
      <c r="W142" s="3" t="s">
        <v>1473</v>
      </c>
      <c r="X142" s="3" t="s">
        <v>2470</v>
      </c>
      <c r="Y142" s="3" t="s">
        <v>1473</v>
      </c>
      <c r="Z142" s="3" t="s">
        <v>1473</v>
      </c>
      <c r="AA142" s="87">
        <v>46234.701921296299</v>
      </c>
      <c r="AB142" s="3" t="s">
        <v>1654</v>
      </c>
      <c r="AC142" s="3"/>
      <c r="AD142" s="3"/>
      <c r="AE142" s="3"/>
      <c r="AF142" s="3"/>
      <c r="AG142" s="3"/>
      <c r="AH142" s="3"/>
      <c r="AI142" s="3" t="s">
        <v>1487</v>
      </c>
      <c r="AJ142" s="3"/>
      <c r="AK142" s="3"/>
      <c r="AL142" s="3"/>
      <c r="AM142" s="3"/>
      <c r="AN142" s="3"/>
      <c r="AO142" s="3"/>
      <c r="AP142" s="3" t="s">
        <v>1487</v>
      </c>
      <c r="AQ142" s="3"/>
      <c r="AR142" s="3"/>
      <c r="AS142" s="3"/>
      <c r="AT142" s="3"/>
      <c r="AU142" s="3"/>
      <c r="AV142" s="3" t="s">
        <v>1487</v>
      </c>
      <c r="AW142" s="3" t="s">
        <v>1473</v>
      </c>
      <c r="AX142" s="3"/>
      <c r="AY142" s="3" t="s">
        <v>1487</v>
      </c>
    </row>
    <row r="143" spans="1:51" ht="15" customHeight="1">
      <c r="A143" s="3" t="s">
        <v>5242</v>
      </c>
      <c r="B143" s="3" t="s">
        <v>4960</v>
      </c>
      <c r="C143" s="3" t="s">
        <v>237</v>
      </c>
      <c r="D143" s="3" t="s">
        <v>5243</v>
      </c>
      <c r="E143" s="3">
        <v>2026</v>
      </c>
      <c r="F143" s="3">
        <v>2</v>
      </c>
      <c r="G143" s="86">
        <v>46029</v>
      </c>
      <c r="H143" s="84">
        <v>0.38541666666666669</v>
      </c>
      <c r="I143" s="3"/>
      <c r="J143" s="3"/>
      <c r="K143" s="3" t="s">
        <v>1583</v>
      </c>
      <c r="L143" s="3" t="s">
        <v>1437</v>
      </c>
      <c r="M143" s="3" t="s">
        <v>1590</v>
      </c>
      <c r="N143" s="3"/>
      <c r="O143" s="3" t="s">
        <v>1472</v>
      </c>
      <c r="P143" s="3" t="s">
        <v>2113</v>
      </c>
      <c r="Q143" s="3"/>
      <c r="R143" s="3" t="s">
        <v>389</v>
      </c>
      <c r="S143" s="3" t="s">
        <v>389</v>
      </c>
      <c r="T143" s="3" t="s">
        <v>488</v>
      </c>
      <c r="U143" s="3" t="s">
        <v>1266</v>
      </c>
      <c r="V143" s="3" t="s">
        <v>2177</v>
      </c>
      <c r="W143" s="3" t="s">
        <v>1473</v>
      </c>
      <c r="X143" s="3" t="s">
        <v>2451</v>
      </c>
      <c r="Y143" s="3" t="s">
        <v>1473</v>
      </c>
      <c r="Z143" s="3" t="s">
        <v>1473</v>
      </c>
      <c r="AA143" s="87">
        <v>46234.701921296299</v>
      </c>
      <c r="AB143" s="3" t="s">
        <v>1654</v>
      </c>
      <c r="AC143" s="3"/>
      <c r="AD143" s="3"/>
      <c r="AE143" s="3"/>
      <c r="AF143" s="3"/>
      <c r="AG143" s="3"/>
      <c r="AH143" s="3"/>
      <c r="AI143" s="3" t="s">
        <v>1487</v>
      </c>
      <c r="AJ143" s="3"/>
      <c r="AK143" s="3"/>
      <c r="AL143" s="3"/>
      <c r="AM143" s="3"/>
      <c r="AN143" s="3"/>
      <c r="AO143" s="3"/>
      <c r="AP143" s="3" t="s">
        <v>1487</v>
      </c>
      <c r="AQ143" s="3"/>
      <c r="AR143" s="3"/>
      <c r="AS143" s="3"/>
      <c r="AT143" s="3"/>
      <c r="AU143" s="3"/>
      <c r="AV143" s="3" t="s">
        <v>1487</v>
      </c>
      <c r="AW143" s="3" t="s">
        <v>1473</v>
      </c>
      <c r="AX143" s="3"/>
      <c r="AY143" s="3" t="s">
        <v>1487</v>
      </c>
    </row>
    <row r="144" spans="1:51" ht="15" customHeight="1">
      <c r="A144" s="3" t="s">
        <v>5244</v>
      </c>
      <c r="B144" s="3" t="s">
        <v>4960</v>
      </c>
      <c r="C144" s="3" t="s">
        <v>252</v>
      </c>
      <c r="D144" s="3" t="s">
        <v>5245</v>
      </c>
      <c r="E144" s="3">
        <v>2026</v>
      </c>
      <c r="F144" s="3">
        <v>2</v>
      </c>
      <c r="G144" s="86">
        <v>46029</v>
      </c>
      <c r="H144" s="84">
        <v>0.38541666666666669</v>
      </c>
      <c r="I144" s="3"/>
      <c r="J144" s="3"/>
      <c r="K144" s="3" t="s">
        <v>1590</v>
      </c>
      <c r="L144" s="3" t="s">
        <v>1435</v>
      </c>
      <c r="M144" s="3" t="s">
        <v>1439</v>
      </c>
      <c r="N144" s="3"/>
      <c r="O144" s="3" t="s">
        <v>1472</v>
      </c>
      <c r="P144" s="3" t="s">
        <v>2114</v>
      </c>
      <c r="Q144" s="3"/>
      <c r="R144" s="3" t="s">
        <v>389</v>
      </c>
      <c r="S144" s="3" t="s">
        <v>389</v>
      </c>
      <c r="T144" s="3" t="s">
        <v>488</v>
      </c>
      <c r="U144" s="3" t="s">
        <v>1266</v>
      </c>
      <c r="V144" s="3" t="s">
        <v>2177</v>
      </c>
      <c r="W144" s="3" t="s">
        <v>1473</v>
      </c>
      <c r="X144" s="3" t="s">
        <v>2390</v>
      </c>
      <c r="Y144" s="3" t="s">
        <v>1473</v>
      </c>
      <c r="Z144" s="3" t="s">
        <v>1473</v>
      </c>
      <c r="AA144" s="87">
        <v>46234.701921296299</v>
      </c>
      <c r="AB144" s="3" t="s">
        <v>1654</v>
      </c>
      <c r="AC144" s="3"/>
      <c r="AD144" s="3"/>
      <c r="AE144" s="3"/>
      <c r="AF144" s="3"/>
      <c r="AG144" s="3"/>
      <c r="AH144" s="3"/>
      <c r="AI144" s="3" t="s">
        <v>1487</v>
      </c>
      <c r="AJ144" s="3"/>
      <c r="AK144" s="3"/>
      <c r="AL144" s="3"/>
      <c r="AM144" s="3"/>
      <c r="AN144" s="3"/>
      <c r="AO144" s="3"/>
      <c r="AP144" s="3" t="s">
        <v>1487</v>
      </c>
      <c r="AQ144" s="3"/>
      <c r="AR144" s="3"/>
      <c r="AS144" s="3"/>
      <c r="AT144" s="3"/>
      <c r="AU144" s="3"/>
      <c r="AV144" s="3" t="s">
        <v>1487</v>
      </c>
      <c r="AW144" s="3" t="s">
        <v>1473</v>
      </c>
      <c r="AX144" s="3"/>
      <c r="AY144" s="3" t="s">
        <v>1487</v>
      </c>
    </row>
    <row r="145" spans="1:51" ht="15" customHeight="1">
      <c r="A145" s="3" t="s">
        <v>5246</v>
      </c>
      <c r="B145" s="3" t="s">
        <v>4960</v>
      </c>
      <c r="C145" s="3" t="s">
        <v>253</v>
      </c>
      <c r="D145" s="3" t="s">
        <v>5247</v>
      </c>
      <c r="E145" s="3">
        <v>2026</v>
      </c>
      <c r="F145" s="3">
        <v>2</v>
      </c>
      <c r="G145" s="86">
        <v>46029</v>
      </c>
      <c r="H145" s="84">
        <v>0.38541666666666669</v>
      </c>
      <c r="I145" s="3"/>
      <c r="J145" s="3"/>
      <c r="K145" s="3" t="s">
        <v>1608</v>
      </c>
      <c r="L145" s="3" t="s">
        <v>1440</v>
      </c>
      <c r="M145" s="3" t="s">
        <v>2103</v>
      </c>
      <c r="N145" s="3"/>
      <c r="O145" s="3" t="s">
        <v>1472</v>
      </c>
      <c r="P145" s="3" t="s">
        <v>2115</v>
      </c>
      <c r="Q145" s="3"/>
      <c r="R145" s="3" t="s">
        <v>389</v>
      </c>
      <c r="S145" s="3" t="s">
        <v>389</v>
      </c>
      <c r="T145" s="3" t="s">
        <v>488</v>
      </c>
      <c r="U145" s="3" t="s">
        <v>1266</v>
      </c>
      <c r="V145" s="3" t="s">
        <v>2177</v>
      </c>
      <c r="W145" s="3" t="s">
        <v>1473</v>
      </c>
      <c r="X145" s="3" t="s">
        <v>3141</v>
      </c>
      <c r="Y145" s="3" t="s">
        <v>1473</v>
      </c>
      <c r="Z145" s="3" t="s">
        <v>1473</v>
      </c>
      <c r="AA145" s="87">
        <v>46234.701921296299</v>
      </c>
      <c r="AB145" s="3" t="s">
        <v>1654</v>
      </c>
      <c r="AC145" s="3"/>
      <c r="AD145" s="3"/>
      <c r="AE145" s="3"/>
      <c r="AF145" s="3"/>
      <c r="AG145" s="3"/>
      <c r="AH145" s="3"/>
      <c r="AI145" s="3" t="s">
        <v>1487</v>
      </c>
      <c r="AJ145" s="3"/>
      <c r="AK145" s="3"/>
      <c r="AL145" s="3"/>
      <c r="AM145" s="3"/>
      <c r="AN145" s="3"/>
      <c r="AO145" s="3"/>
      <c r="AP145" s="3" t="s">
        <v>1487</v>
      </c>
      <c r="AQ145" s="3"/>
      <c r="AR145" s="3"/>
      <c r="AS145" s="3"/>
      <c r="AT145" s="3"/>
      <c r="AU145" s="3"/>
      <c r="AV145" s="3" t="s">
        <v>1487</v>
      </c>
      <c r="AW145" s="3" t="s">
        <v>1473</v>
      </c>
      <c r="AX145" s="3"/>
      <c r="AY145" s="3" t="s">
        <v>1487</v>
      </c>
    </row>
    <row r="146" spans="1:51" ht="15" customHeight="1">
      <c r="A146" s="3" t="s">
        <v>5248</v>
      </c>
      <c r="B146" s="3" t="s">
        <v>4960</v>
      </c>
      <c r="C146" s="3" t="s">
        <v>176</v>
      </c>
      <c r="D146" s="3" t="s">
        <v>5249</v>
      </c>
      <c r="E146" s="3">
        <v>2026</v>
      </c>
      <c r="F146" s="3">
        <v>2</v>
      </c>
      <c r="G146" s="86">
        <v>46030</v>
      </c>
      <c r="H146" s="84">
        <v>0.38541666666666669</v>
      </c>
      <c r="I146" s="3"/>
      <c r="J146" s="3"/>
      <c r="K146" s="3" t="s">
        <v>1568</v>
      </c>
      <c r="L146" s="3" t="s">
        <v>1433</v>
      </c>
      <c r="M146" s="3" t="s">
        <v>1590</v>
      </c>
      <c r="N146" s="3"/>
      <c r="O146" s="3" t="s">
        <v>1472</v>
      </c>
      <c r="P146" s="3" t="s">
        <v>1454</v>
      </c>
      <c r="Q146" s="3"/>
      <c r="R146" s="3" t="s">
        <v>387</v>
      </c>
      <c r="S146" s="3" t="s">
        <v>387</v>
      </c>
      <c r="T146" s="3" t="s">
        <v>443</v>
      </c>
      <c r="U146" s="3" t="s">
        <v>344</v>
      </c>
      <c r="V146" s="3" t="s">
        <v>2177</v>
      </c>
      <c r="W146" s="3" t="s">
        <v>1473</v>
      </c>
      <c r="X146" s="3" t="s">
        <v>2470</v>
      </c>
      <c r="Y146" s="3" t="s">
        <v>1473</v>
      </c>
      <c r="Z146" s="3" t="s">
        <v>1473</v>
      </c>
      <c r="AA146" s="87">
        <v>46234.701921296299</v>
      </c>
      <c r="AB146" s="3" t="s">
        <v>1654</v>
      </c>
      <c r="AC146" s="3"/>
      <c r="AD146" s="3"/>
      <c r="AE146" s="3"/>
      <c r="AF146" s="3"/>
      <c r="AG146" s="3"/>
      <c r="AH146" s="3"/>
      <c r="AI146" s="3" t="s">
        <v>1487</v>
      </c>
      <c r="AJ146" s="3"/>
      <c r="AK146" s="3"/>
      <c r="AL146" s="3"/>
      <c r="AM146" s="3"/>
      <c r="AN146" s="3"/>
      <c r="AO146" s="3"/>
      <c r="AP146" s="3" t="s">
        <v>1487</v>
      </c>
      <c r="AQ146" s="3"/>
      <c r="AR146" s="3"/>
      <c r="AS146" s="3"/>
      <c r="AT146" s="3"/>
      <c r="AU146" s="3"/>
      <c r="AV146" s="3" t="s">
        <v>1487</v>
      </c>
      <c r="AW146" s="3" t="s">
        <v>1473</v>
      </c>
      <c r="AX146" s="3"/>
      <c r="AY146" s="3" t="s">
        <v>1487</v>
      </c>
    </row>
    <row r="147" spans="1:51" ht="15" customHeight="1">
      <c r="A147" s="3" t="s">
        <v>5250</v>
      </c>
      <c r="B147" s="3" t="s">
        <v>4960</v>
      </c>
      <c r="C147" s="3" t="s">
        <v>237</v>
      </c>
      <c r="D147" s="3" t="s">
        <v>5251</v>
      </c>
      <c r="E147" s="3">
        <v>2026</v>
      </c>
      <c r="F147" s="3">
        <v>2</v>
      </c>
      <c r="G147" s="86">
        <v>46030</v>
      </c>
      <c r="H147" s="84">
        <v>0.38541666666666669</v>
      </c>
      <c r="I147" s="3"/>
      <c r="J147" s="3"/>
      <c r="K147" s="3" t="s">
        <v>1583</v>
      </c>
      <c r="L147" s="3" t="s">
        <v>1437</v>
      </c>
      <c r="M147" s="3" t="s">
        <v>1590</v>
      </c>
      <c r="N147" s="3"/>
      <c r="O147" s="3" t="s">
        <v>1472</v>
      </c>
      <c r="P147" s="3" t="s">
        <v>2113</v>
      </c>
      <c r="Q147" s="3"/>
      <c r="R147" s="3" t="s">
        <v>386</v>
      </c>
      <c r="S147" s="3" t="s">
        <v>386</v>
      </c>
      <c r="T147" s="3" t="s">
        <v>488</v>
      </c>
      <c r="U147" s="3" t="s">
        <v>1266</v>
      </c>
      <c r="V147" s="3" t="s">
        <v>2177</v>
      </c>
      <c r="W147" s="3" t="s">
        <v>1473</v>
      </c>
      <c r="X147" s="3" t="s">
        <v>2451</v>
      </c>
      <c r="Y147" s="3" t="s">
        <v>1473</v>
      </c>
      <c r="Z147" s="3" t="s">
        <v>1473</v>
      </c>
      <c r="AA147" s="87">
        <v>46234.701921296299</v>
      </c>
      <c r="AB147" s="3" t="s">
        <v>1654</v>
      </c>
      <c r="AC147" s="3"/>
      <c r="AD147" s="3"/>
      <c r="AE147" s="3"/>
      <c r="AF147" s="3"/>
      <c r="AG147" s="3"/>
      <c r="AH147" s="3"/>
      <c r="AI147" s="3" t="s">
        <v>1487</v>
      </c>
      <c r="AJ147" s="3"/>
      <c r="AK147" s="3"/>
      <c r="AL147" s="3"/>
      <c r="AM147" s="3"/>
      <c r="AN147" s="3"/>
      <c r="AO147" s="3"/>
      <c r="AP147" s="3" t="s">
        <v>1487</v>
      </c>
      <c r="AQ147" s="3"/>
      <c r="AR147" s="3"/>
      <c r="AS147" s="3"/>
      <c r="AT147" s="3"/>
      <c r="AU147" s="3"/>
      <c r="AV147" s="3" t="s">
        <v>1487</v>
      </c>
      <c r="AW147" s="3" t="s">
        <v>1473</v>
      </c>
      <c r="AX147" s="3"/>
      <c r="AY147" s="3" t="s">
        <v>1487</v>
      </c>
    </row>
    <row r="148" spans="1:51" ht="15" customHeight="1">
      <c r="A148" s="3" t="s">
        <v>5252</v>
      </c>
      <c r="B148" s="3" t="s">
        <v>4960</v>
      </c>
      <c r="C148" s="3" t="s">
        <v>243</v>
      </c>
      <c r="D148" s="3" t="s">
        <v>5253</v>
      </c>
      <c r="E148" s="3">
        <v>2026</v>
      </c>
      <c r="F148" s="3">
        <v>2</v>
      </c>
      <c r="G148" s="86">
        <v>46030</v>
      </c>
      <c r="H148" s="84">
        <v>0.38541666666666669</v>
      </c>
      <c r="I148" s="3"/>
      <c r="J148" s="3"/>
      <c r="K148" s="3" t="s">
        <v>1579</v>
      </c>
      <c r="L148" s="3" t="s">
        <v>1441</v>
      </c>
      <c r="M148" s="3" t="s">
        <v>2103</v>
      </c>
      <c r="N148" s="3"/>
      <c r="O148" s="3" t="s">
        <v>1472</v>
      </c>
      <c r="P148" s="3" t="s">
        <v>2116</v>
      </c>
      <c r="Q148" s="3"/>
      <c r="R148" s="3" t="s">
        <v>386</v>
      </c>
      <c r="S148" s="3" t="s">
        <v>386</v>
      </c>
      <c r="T148" s="3" t="s">
        <v>488</v>
      </c>
      <c r="U148" s="3" t="s">
        <v>1266</v>
      </c>
      <c r="V148" s="3" t="s">
        <v>2177</v>
      </c>
      <c r="W148" s="3" t="s">
        <v>1473</v>
      </c>
      <c r="X148" s="3" t="s">
        <v>2451</v>
      </c>
      <c r="Y148" s="3" t="s">
        <v>1473</v>
      </c>
      <c r="Z148" s="3" t="s">
        <v>1473</v>
      </c>
      <c r="AA148" s="87">
        <v>46234.701921296299</v>
      </c>
      <c r="AB148" s="3" t="s">
        <v>1654</v>
      </c>
      <c r="AC148" s="3"/>
      <c r="AD148" s="3"/>
      <c r="AE148" s="3"/>
      <c r="AF148" s="3"/>
      <c r="AG148" s="3"/>
      <c r="AH148" s="3"/>
      <c r="AI148" s="3" t="s">
        <v>1487</v>
      </c>
      <c r="AJ148" s="3"/>
      <c r="AK148" s="3"/>
      <c r="AL148" s="3"/>
      <c r="AM148" s="3"/>
      <c r="AN148" s="3"/>
      <c r="AO148" s="3"/>
      <c r="AP148" s="3" t="s">
        <v>1487</v>
      </c>
      <c r="AQ148" s="3"/>
      <c r="AR148" s="3"/>
      <c r="AS148" s="3"/>
      <c r="AT148" s="3"/>
      <c r="AU148" s="3"/>
      <c r="AV148" s="3" t="s">
        <v>1487</v>
      </c>
      <c r="AW148" s="3" t="s">
        <v>1473</v>
      </c>
      <c r="AX148" s="3"/>
      <c r="AY148" s="3" t="s">
        <v>1487</v>
      </c>
    </row>
    <row r="149" spans="1:51" ht="15" customHeight="1">
      <c r="A149" s="3" t="s">
        <v>5254</v>
      </c>
      <c r="B149" s="3" t="s">
        <v>4960</v>
      </c>
      <c r="C149" s="3" t="s">
        <v>252</v>
      </c>
      <c r="D149" s="3" t="s">
        <v>5255</v>
      </c>
      <c r="E149" s="3">
        <v>2026</v>
      </c>
      <c r="F149" s="3">
        <v>2</v>
      </c>
      <c r="G149" s="86">
        <v>46030</v>
      </c>
      <c r="H149" s="84">
        <v>0.38541666666666669</v>
      </c>
      <c r="I149" s="3"/>
      <c r="J149" s="3"/>
      <c r="K149" s="3" t="s">
        <v>1590</v>
      </c>
      <c r="L149" s="3" t="s">
        <v>1435</v>
      </c>
      <c r="M149" s="3" t="s">
        <v>1439</v>
      </c>
      <c r="N149" s="3"/>
      <c r="O149" s="3" t="s">
        <v>1472</v>
      </c>
      <c r="P149" s="3" t="s">
        <v>2114</v>
      </c>
      <c r="Q149" s="3"/>
      <c r="R149" s="3" t="s">
        <v>1267</v>
      </c>
      <c r="S149" s="3" t="s">
        <v>1267</v>
      </c>
      <c r="T149" s="3" t="s">
        <v>488</v>
      </c>
      <c r="U149" s="3" t="s">
        <v>1266</v>
      </c>
      <c r="V149" s="3" t="s">
        <v>2177</v>
      </c>
      <c r="W149" s="3" t="s">
        <v>1473</v>
      </c>
      <c r="X149" s="3" t="s">
        <v>2390</v>
      </c>
      <c r="Y149" s="3" t="s">
        <v>1473</v>
      </c>
      <c r="Z149" s="3" t="s">
        <v>1473</v>
      </c>
      <c r="AA149" s="87">
        <v>46234.701921296299</v>
      </c>
      <c r="AB149" s="3" t="s">
        <v>1654</v>
      </c>
      <c r="AC149" s="3"/>
      <c r="AD149" s="3"/>
      <c r="AE149" s="3"/>
      <c r="AF149" s="3"/>
      <c r="AG149" s="3"/>
      <c r="AH149" s="3"/>
      <c r="AI149" s="3" t="s">
        <v>1487</v>
      </c>
      <c r="AJ149" s="3"/>
      <c r="AK149" s="3"/>
      <c r="AL149" s="3"/>
      <c r="AM149" s="3"/>
      <c r="AN149" s="3"/>
      <c r="AO149" s="3"/>
      <c r="AP149" s="3" t="s">
        <v>1487</v>
      </c>
      <c r="AQ149" s="3"/>
      <c r="AR149" s="3"/>
      <c r="AS149" s="3"/>
      <c r="AT149" s="3"/>
      <c r="AU149" s="3"/>
      <c r="AV149" s="3" t="s">
        <v>1487</v>
      </c>
      <c r="AW149" s="3" t="s">
        <v>1473</v>
      </c>
      <c r="AX149" s="3"/>
      <c r="AY149" s="3" t="s">
        <v>1487</v>
      </c>
    </row>
    <row r="150" spans="1:51" ht="15" customHeight="1">
      <c r="A150" s="3" t="s">
        <v>5256</v>
      </c>
      <c r="B150" s="3" t="s">
        <v>4960</v>
      </c>
      <c r="C150" s="3" t="s">
        <v>253</v>
      </c>
      <c r="D150" s="3" t="s">
        <v>5257</v>
      </c>
      <c r="E150" s="3">
        <v>2026</v>
      </c>
      <c r="F150" s="3">
        <v>2</v>
      </c>
      <c r="G150" s="86">
        <v>46030</v>
      </c>
      <c r="H150" s="84">
        <v>0.38541666666666669</v>
      </c>
      <c r="I150" s="3"/>
      <c r="J150" s="3"/>
      <c r="K150" s="3" t="s">
        <v>1608</v>
      </c>
      <c r="L150" s="3" t="s">
        <v>1440</v>
      </c>
      <c r="M150" s="3" t="s">
        <v>2103</v>
      </c>
      <c r="N150" s="3"/>
      <c r="O150" s="3" t="s">
        <v>1472</v>
      </c>
      <c r="P150" s="3" t="s">
        <v>2115</v>
      </c>
      <c r="Q150" s="3"/>
      <c r="R150" s="3" t="s">
        <v>386</v>
      </c>
      <c r="S150" s="3" t="s">
        <v>386</v>
      </c>
      <c r="T150" s="3" t="s">
        <v>488</v>
      </c>
      <c r="U150" s="3" t="s">
        <v>1266</v>
      </c>
      <c r="V150" s="3" t="s">
        <v>2177</v>
      </c>
      <c r="W150" s="3" t="s">
        <v>1473</v>
      </c>
      <c r="X150" s="3" t="s">
        <v>3141</v>
      </c>
      <c r="Y150" s="3" t="s">
        <v>1473</v>
      </c>
      <c r="Z150" s="3" t="s">
        <v>1473</v>
      </c>
      <c r="AA150" s="87">
        <v>46234.701921296299</v>
      </c>
      <c r="AB150" s="3" t="s">
        <v>1654</v>
      </c>
      <c r="AC150" s="3"/>
      <c r="AD150" s="3"/>
      <c r="AE150" s="3"/>
      <c r="AF150" s="3"/>
      <c r="AG150" s="3"/>
      <c r="AH150" s="3"/>
      <c r="AI150" s="3" t="s">
        <v>1487</v>
      </c>
      <c r="AJ150" s="3"/>
      <c r="AK150" s="3"/>
      <c r="AL150" s="3"/>
      <c r="AM150" s="3"/>
      <c r="AN150" s="3"/>
      <c r="AO150" s="3"/>
      <c r="AP150" s="3" t="s">
        <v>1487</v>
      </c>
      <c r="AQ150" s="3"/>
      <c r="AR150" s="3"/>
      <c r="AS150" s="3"/>
      <c r="AT150" s="3"/>
      <c r="AU150" s="3"/>
      <c r="AV150" s="3" t="s">
        <v>1487</v>
      </c>
      <c r="AW150" s="3" t="s">
        <v>1473</v>
      </c>
      <c r="AX150" s="3"/>
      <c r="AY150" s="3" t="s">
        <v>1487</v>
      </c>
    </row>
    <row r="151" spans="1:51" ht="15" customHeight="1">
      <c r="A151" s="3" t="s">
        <v>5258</v>
      </c>
      <c r="B151" s="3" t="s">
        <v>4960</v>
      </c>
      <c r="C151" s="3" t="s">
        <v>176</v>
      </c>
      <c r="D151" s="3" t="s">
        <v>5259</v>
      </c>
      <c r="E151" s="3">
        <v>2026</v>
      </c>
      <c r="F151" s="3">
        <v>2</v>
      </c>
      <c r="G151" s="86">
        <v>46031</v>
      </c>
      <c r="H151" s="84">
        <v>0.38541666666666669</v>
      </c>
      <c r="I151" s="3"/>
      <c r="J151" s="3"/>
      <c r="K151" s="3" t="s">
        <v>1568</v>
      </c>
      <c r="L151" s="3" t="s">
        <v>1433</v>
      </c>
      <c r="M151" s="3" t="s">
        <v>1590</v>
      </c>
      <c r="N151" s="3"/>
      <c r="O151" s="3" t="s">
        <v>1472</v>
      </c>
      <c r="P151" s="3" t="s">
        <v>1454</v>
      </c>
      <c r="Q151" s="3"/>
      <c r="R151" s="3" t="s">
        <v>387</v>
      </c>
      <c r="S151" s="3" t="s">
        <v>387</v>
      </c>
      <c r="T151" s="3" t="s">
        <v>443</v>
      </c>
      <c r="U151" s="3" t="s">
        <v>344</v>
      </c>
      <c r="V151" s="3" t="s">
        <v>2177</v>
      </c>
      <c r="W151" s="3" t="s">
        <v>1473</v>
      </c>
      <c r="X151" s="3" t="s">
        <v>2470</v>
      </c>
      <c r="Y151" s="3" t="s">
        <v>1473</v>
      </c>
      <c r="Z151" s="3" t="s">
        <v>1473</v>
      </c>
      <c r="AA151" s="87">
        <v>46234.701921296299</v>
      </c>
      <c r="AB151" s="3" t="s">
        <v>1654</v>
      </c>
      <c r="AC151" s="3"/>
      <c r="AD151" s="3"/>
      <c r="AE151" s="3"/>
      <c r="AF151" s="3"/>
      <c r="AG151" s="3"/>
      <c r="AH151" s="3"/>
      <c r="AI151" s="3" t="s">
        <v>1487</v>
      </c>
      <c r="AJ151" s="3"/>
      <c r="AK151" s="3"/>
      <c r="AL151" s="3"/>
      <c r="AM151" s="3"/>
      <c r="AN151" s="3"/>
      <c r="AO151" s="3"/>
      <c r="AP151" s="3" t="s">
        <v>1487</v>
      </c>
      <c r="AQ151" s="3"/>
      <c r="AR151" s="3"/>
      <c r="AS151" s="3"/>
      <c r="AT151" s="3"/>
      <c r="AU151" s="3"/>
      <c r="AV151" s="3" t="s">
        <v>1487</v>
      </c>
      <c r="AW151" s="3" t="s">
        <v>1473</v>
      </c>
      <c r="AX151" s="3"/>
      <c r="AY151" s="3" t="s">
        <v>1487</v>
      </c>
    </row>
    <row r="152" spans="1:51" ht="15" customHeight="1">
      <c r="A152" s="3" t="s">
        <v>5260</v>
      </c>
      <c r="B152" s="3" t="s">
        <v>4960</v>
      </c>
      <c r="C152" s="3" t="s">
        <v>237</v>
      </c>
      <c r="D152" s="3" t="s">
        <v>5261</v>
      </c>
      <c r="E152" s="3">
        <v>2026</v>
      </c>
      <c r="F152" s="3">
        <v>2</v>
      </c>
      <c r="G152" s="86">
        <v>46031</v>
      </c>
      <c r="H152" s="84">
        <v>0.38541666666666669</v>
      </c>
      <c r="I152" s="3"/>
      <c r="J152" s="3"/>
      <c r="K152" s="3" t="s">
        <v>1583</v>
      </c>
      <c r="L152" s="3" t="s">
        <v>1437</v>
      </c>
      <c r="M152" s="3" t="s">
        <v>1590</v>
      </c>
      <c r="N152" s="3"/>
      <c r="O152" s="3" t="s">
        <v>1472</v>
      </c>
      <c r="P152" s="3" t="s">
        <v>2113</v>
      </c>
      <c r="Q152" s="3"/>
      <c r="R152" s="3" t="s">
        <v>1267</v>
      </c>
      <c r="S152" s="3" t="s">
        <v>1267</v>
      </c>
      <c r="T152" s="3" t="s">
        <v>488</v>
      </c>
      <c r="U152" s="3" t="s">
        <v>1266</v>
      </c>
      <c r="V152" s="3" t="s">
        <v>2177</v>
      </c>
      <c r="W152" s="3" t="s">
        <v>1473</v>
      </c>
      <c r="X152" s="3" t="s">
        <v>2451</v>
      </c>
      <c r="Y152" s="3" t="s">
        <v>1473</v>
      </c>
      <c r="Z152" s="3" t="s">
        <v>1473</v>
      </c>
      <c r="AA152" s="87">
        <v>46234.701921296299</v>
      </c>
      <c r="AB152" s="3" t="s">
        <v>1654</v>
      </c>
      <c r="AC152" s="3"/>
      <c r="AD152" s="3"/>
      <c r="AE152" s="3"/>
      <c r="AF152" s="3"/>
      <c r="AG152" s="3"/>
      <c r="AH152" s="3"/>
      <c r="AI152" s="3" t="s">
        <v>1487</v>
      </c>
      <c r="AJ152" s="3"/>
      <c r="AK152" s="3"/>
      <c r="AL152" s="3"/>
      <c r="AM152" s="3"/>
      <c r="AN152" s="3"/>
      <c r="AO152" s="3"/>
      <c r="AP152" s="3" t="s">
        <v>1487</v>
      </c>
      <c r="AQ152" s="3"/>
      <c r="AR152" s="3"/>
      <c r="AS152" s="3"/>
      <c r="AT152" s="3"/>
      <c r="AU152" s="3"/>
      <c r="AV152" s="3" t="s">
        <v>1487</v>
      </c>
      <c r="AW152" s="3" t="s">
        <v>1473</v>
      </c>
      <c r="AX152" s="3"/>
      <c r="AY152" s="3" t="s">
        <v>1487</v>
      </c>
    </row>
    <row r="153" spans="1:51" ht="15" customHeight="1">
      <c r="A153" s="3" t="s">
        <v>5262</v>
      </c>
      <c r="B153" s="3" t="s">
        <v>4960</v>
      </c>
      <c r="C153" s="3" t="s">
        <v>252</v>
      </c>
      <c r="D153" s="3" t="s">
        <v>5263</v>
      </c>
      <c r="E153" s="3">
        <v>2026</v>
      </c>
      <c r="F153" s="3">
        <v>2</v>
      </c>
      <c r="G153" s="86">
        <v>46031</v>
      </c>
      <c r="H153" s="84">
        <v>0.38541666666666669</v>
      </c>
      <c r="I153" s="3"/>
      <c r="J153" s="3"/>
      <c r="K153" s="3" t="s">
        <v>1590</v>
      </c>
      <c r="L153" s="3" t="s">
        <v>1435</v>
      </c>
      <c r="M153" s="3" t="s">
        <v>1439</v>
      </c>
      <c r="N153" s="3"/>
      <c r="O153" s="3" t="s">
        <v>1472</v>
      </c>
      <c r="P153" s="3" t="s">
        <v>2114</v>
      </c>
      <c r="Q153" s="3"/>
      <c r="R153" s="3" t="s">
        <v>386</v>
      </c>
      <c r="S153" s="3" t="s">
        <v>386</v>
      </c>
      <c r="T153" s="3" t="s">
        <v>488</v>
      </c>
      <c r="U153" s="3" t="s">
        <v>1266</v>
      </c>
      <c r="V153" s="3" t="s">
        <v>2177</v>
      </c>
      <c r="W153" s="3" t="s">
        <v>1473</v>
      </c>
      <c r="X153" s="3" t="s">
        <v>2390</v>
      </c>
      <c r="Y153" s="3" t="s">
        <v>1473</v>
      </c>
      <c r="Z153" s="3" t="s">
        <v>1473</v>
      </c>
      <c r="AA153" s="87">
        <v>46234.701921296299</v>
      </c>
      <c r="AB153" s="3" t="s">
        <v>1654</v>
      </c>
      <c r="AC153" s="3"/>
      <c r="AD153" s="3"/>
      <c r="AE153" s="3"/>
      <c r="AF153" s="3"/>
      <c r="AG153" s="3"/>
      <c r="AH153" s="3"/>
      <c r="AI153" s="3" t="s">
        <v>1487</v>
      </c>
      <c r="AJ153" s="3"/>
      <c r="AK153" s="3"/>
      <c r="AL153" s="3"/>
      <c r="AM153" s="3"/>
      <c r="AN153" s="3"/>
      <c r="AO153" s="3"/>
      <c r="AP153" s="3" t="s">
        <v>1487</v>
      </c>
      <c r="AQ153" s="3"/>
      <c r="AR153" s="3"/>
      <c r="AS153" s="3"/>
      <c r="AT153" s="3"/>
      <c r="AU153" s="3"/>
      <c r="AV153" s="3" t="s">
        <v>1487</v>
      </c>
      <c r="AW153" s="3" t="s">
        <v>1473</v>
      </c>
      <c r="AX153" s="3"/>
      <c r="AY153" s="3" t="s">
        <v>1487</v>
      </c>
    </row>
    <row r="154" spans="1:51" ht="15" customHeight="1">
      <c r="A154" s="3" t="s">
        <v>5264</v>
      </c>
      <c r="B154" s="3" t="s">
        <v>4960</v>
      </c>
      <c r="C154" s="3" t="s">
        <v>253</v>
      </c>
      <c r="D154" s="3" t="s">
        <v>5265</v>
      </c>
      <c r="E154" s="3">
        <v>2026</v>
      </c>
      <c r="F154" s="3">
        <v>2</v>
      </c>
      <c r="G154" s="86">
        <v>46031</v>
      </c>
      <c r="H154" s="84">
        <v>0.38541666666666669</v>
      </c>
      <c r="I154" s="3"/>
      <c r="J154" s="3"/>
      <c r="K154" s="3" t="s">
        <v>1608</v>
      </c>
      <c r="L154" s="3" t="s">
        <v>1440</v>
      </c>
      <c r="M154" s="3" t="s">
        <v>2103</v>
      </c>
      <c r="N154" s="3"/>
      <c r="O154" s="3" t="s">
        <v>1472</v>
      </c>
      <c r="P154" s="3" t="s">
        <v>2115</v>
      </c>
      <c r="Q154" s="3"/>
      <c r="R154" s="3" t="s">
        <v>1267</v>
      </c>
      <c r="S154" s="3" t="s">
        <v>1267</v>
      </c>
      <c r="T154" s="3" t="s">
        <v>488</v>
      </c>
      <c r="U154" s="3" t="s">
        <v>1266</v>
      </c>
      <c r="V154" s="3" t="s">
        <v>2177</v>
      </c>
      <c r="W154" s="3" t="s">
        <v>1473</v>
      </c>
      <c r="X154" s="3" t="s">
        <v>3141</v>
      </c>
      <c r="Y154" s="3" t="s">
        <v>1473</v>
      </c>
      <c r="Z154" s="3" t="s">
        <v>1473</v>
      </c>
      <c r="AA154" s="87">
        <v>46234.701921296299</v>
      </c>
      <c r="AB154" s="3" t="s">
        <v>1654</v>
      </c>
      <c r="AC154" s="3"/>
      <c r="AD154" s="3"/>
      <c r="AE154" s="3"/>
      <c r="AF154" s="3"/>
      <c r="AG154" s="3"/>
      <c r="AH154" s="3"/>
      <c r="AI154" s="3" t="s">
        <v>1487</v>
      </c>
      <c r="AJ154" s="3"/>
      <c r="AK154" s="3"/>
      <c r="AL154" s="3"/>
      <c r="AM154" s="3"/>
      <c r="AN154" s="3"/>
      <c r="AO154" s="3"/>
      <c r="AP154" s="3" t="s">
        <v>1487</v>
      </c>
      <c r="AQ154" s="3"/>
      <c r="AR154" s="3"/>
      <c r="AS154" s="3"/>
      <c r="AT154" s="3"/>
      <c r="AU154" s="3"/>
      <c r="AV154" s="3" t="s">
        <v>1487</v>
      </c>
      <c r="AW154" s="3" t="s">
        <v>1473</v>
      </c>
      <c r="AX154" s="3"/>
      <c r="AY154" s="3" t="s">
        <v>1487</v>
      </c>
    </row>
    <row r="155" spans="1:51" ht="15" customHeight="1">
      <c r="A155" s="3" t="s">
        <v>5266</v>
      </c>
      <c r="B155" s="3" t="s">
        <v>4960</v>
      </c>
      <c r="C155" s="3" t="s">
        <v>176</v>
      </c>
      <c r="D155" s="3" t="s">
        <v>5267</v>
      </c>
      <c r="E155" s="3">
        <v>2026</v>
      </c>
      <c r="F155" s="3">
        <v>2</v>
      </c>
      <c r="G155" s="86">
        <v>46032</v>
      </c>
      <c r="H155" s="84">
        <v>0.38541666666666669</v>
      </c>
      <c r="I155" s="3"/>
      <c r="J155" s="3"/>
      <c r="K155" s="3" t="s">
        <v>1568</v>
      </c>
      <c r="L155" s="3" t="s">
        <v>1433</v>
      </c>
      <c r="M155" s="3" t="s">
        <v>1590</v>
      </c>
      <c r="N155" s="3"/>
      <c r="O155" s="3" t="s">
        <v>1472</v>
      </c>
      <c r="P155" s="3" t="s">
        <v>1454</v>
      </c>
      <c r="Q155" s="3"/>
      <c r="R155" s="3" t="s">
        <v>387</v>
      </c>
      <c r="S155" s="3" t="s">
        <v>387</v>
      </c>
      <c r="T155" s="3" t="s">
        <v>443</v>
      </c>
      <c r="U155" s="3" t="s">
        <v>344</v>
      </c>
      <c r="V155" s="3" t="s">
        <v>2177</v>
      </c>
      <c r="W155" s="3" t="s">
        <v>1473</v>
      </c>
      <c r="X155" s="3" t="s">
        <v>2470</v>
      </c>
      <c r="Y155" s="3" t="s">
        <v>1473</v>
      </c>
      <c r="Z155" s="3" t="s">
        <v>1473</v>
      </c>
      <c r="AA155" s="87">
        <v>46234.701921296299</v>
      </c>
      <c r="AB155" s="3" t="s">
        <v>1654</v>
      </c>
      <c r="AC155" s="3"/>
      <c r="AD155" s="3"/>
      <c r="AE155" s="3"/>
      <c r="AF155" s="3"/>
      <c r="AG155" s="3"/>
      <c r="AH155" s="3"/>
      <c r="AI155" s="3" t="s">
        <v>1487</v>
      </c>
      <c r="AJ155" s="3"/>
      <c r="AK155" s="3"/>
      <c r="AL155" s="3"/>
      <c r="AM155" s="3"/>
      <c r="AN155" s="3"/>
      <c r="AO155" s="3"/>
      <c r="AP155" s="3" t="s">
        <v>1487</v>
      </c>
      <c r="AQ155" s="3"/>
      <c r="AR155" s="3"/>
      <c r="AS155" s="3"/>
      <c r="AT155" s="3"/>
      <c r="AU155" s="3"/>
      <c r="AV155" s="3" t="s">
        <v>1487</v>
      </c>
      <c r="AW155" s="3" t="s">
        <v>1473</v>
      </c>
      <c r="AX155" s="3"/>
      <c r="AY155" s="3" t="s">
        <v>1487</v>
      </c>
    </row>
    <row r="156" spans="1:51" ht="15" customHeight="1">
      <c r="A156" s="3" t="s">
        <v>5268</v>
      </c>
      <c r="B156" s="3" t="s">
        <v>4960</v>
      </c>
      <c r="C156" s="3" t="s">
        <v>183</v>
      </c>
      <c r="D156" s="3" t="s">
        <v>5269</v>
      </c>
      <c r="E156" s="3">
        <v>2026</v>
      </c>
      <c r="F156" s="3">
        <v>2</v>
      </c>
      <c r="G156" s="86">
        <v>46032</v>
      </c>
      <c r="H156" s="84">
        <v>0.4375</v>
      </c>
      <c r="I156" s="3"/>
      <c r="J156" s="3"/>
      <c r="K156" s="3" t="s">
        <v>1442</v>
      </c>
      <c r="L156" s="3" t="s">
        <v>1442</v>
      </c>
      <c r="M156" s="3" t="s">
        <v>2103</v>
      </c>
      <c r="N156" s="3"/>
      <c r="O156" s="3" t="s">
        <v>1472</v>
      </c>
      <c r="P156" s="3" t="s">
        <v>1166</v>
      </c>
      <c r="Q156" s="3"/>
      <c r="R156" s="3" t="s">
        <v>391</v>
      </c>
      <c r="S156" s="3" t="s">
        <v>391</v>
      </c>
      <c r="T156" s="3" t="s">
        <v>1266</v>
      </c>
      <c r="U156" s="3" t="s">
        <v>443</v>
      </c>
      <c r="V156" s="3" t="s">
        <v>2177</v>
      </c>
      <c r="W156" s="3" t="s">
        <v>1473</v>
      </c>
      <c r="X156" s="3" t="s">
        <v>2443</v>
      </c>
      <c r="Y156" s="3" t="s">
        <v>1473</v>
      </c>
      <c r="Z156" s="3" t="s">
        <v>1473</v>
      </c>
      <c r="AA156" s="87">
        <v>46234.701921296299</v>
      </c>
      <c r="AB156" s="3" t="s">
        <v>1654</v>
      </c>
      <c r="AC156" s="3"/>
      <c r="AD156" s="3"/>
      <c r="AE156" s="3"/>
      <c r="AF156" s="3"/>
      <c r="AG156" s="3"/>
      <c r="AH156" s="3"/>
      <c r="AI156" s="3" t="s">
        <v>1487</v>
      </c>
      <c r="AJ156" s="3"/>
      <c r="AK156" s="3"/>
      <c r="AL156" s="3"/>
      <c r="AM156" s="3"/>
      <c r="AN156" s="3"/>
      <c r="AO156" s="3"/>
      <c r="AP156" s="3" t="s">
        <v>1487</v>
      </c>
      <c r="AQ156" s="3"/>
      <c r="AR156" s="3"/>
      <c r="AS156" s="3"/>
      <c r="AT156" s="3"/>
      <c r="AU156" s="3"/>
      <c r="AV156" s="3" t="s">
        <v>1487</v>
      </c>
      <c r="AW156" s="3" t="s">
        <v>1473</v>
      </c>
      <c r="AX156" s="3"/>
      <c r="AY156" s="3" t="s">
        <v>1487</v>
      </c>
    </row>
    <row r="157" spans="1:51" ht="15" customHeight="1">
      <c r="A157" s="3" t="s">
        <v>5270</v>
      </c>
      <c r="B157" s="3" t="s">
        <v>4960</v>
      </c>
      <c r="C157" s="3" t="s">
        <v>237</v>
      </c>
      <c r="D157" s="3" t="s">
        <v>5271</v>
      </c>
      <c r="E157" s="3">
        <v>2026</v>
      </c>
      <c r="F157" s="3">
        <v>2</v>
      </c>
      <c r="G157" s="86">
        <v>46032</v>
      </c>
      <c r="H157" s="84">
        <v>0.38541666666666669</v>
      </c>
      <c r="I157" s="3"/>
      <c r="J157" s="3"/>
      <c r="K157" s="3" t="s">
        <v>1583</v>
      </c>
      <c r="L157" s="3" t="s">
        <v>1437</v>
      </c>
      <c r="M157" s="3" t="s">
        <v>1590</v>
      </c>
      <c r="N157" s="3"/>
      <c r="O157" s="3" t="s">
        <v>1472</v>
      </c>
      <c r="P157" s="3" t="s">
        <v>2113</v>
      </c>
      <c r="Q157" s="3"/>
      <c r="R157" s="3" t="s">
        <v>389</v>
      </c>
      <c r="S157" s="3" t="s">
        <v>389</v>
      </c>
      <c r="T157" s="3" t="s">
        <v>488</v>
      </c>
      <c r="U157" s="3" t="s">
        <v>1266</v>
      </c>
      <c r="V157" s="3" t="s">
        <v>2177</v>
      </c>
      <c r="W157" s="3" t="s">
        <v>1473</v>
      </c>
      <c r="X157" s="3" t="s">
        <v>2451</v>
      </c>
      <c r="Y157" s="3" t="s">
        <v>1473</v>
      </c>
      <c r="Z157" s="3" t="s">
        <v>1473</v>
      </c>
      <c r="AA157" s="87">
        <v>46234.701921296299</v>
      </c>
      <c r="AB157" s="3" t="s">
        <v>1654</v>
      </c>
      <c r="AC157" s="3"/>
      <c r="AD157" s="3"/>
      <c r="AE157" s="3"/>
      <c r="AF157" s="3"/>
      <c r="AG157" s="3"/>
      <c r="AH157" s="3"/>
      <c r="AI157" s="3" t="s">
        <v>1487</v>
      </c>
      <c r="AJ157" s="3"/>
      <c r="AK157" s="3"/>
      <c r="AL157" s="3"/>
      <c r="AM157" s="3"/>
      <c r="AN157" s="3"/>
      <c r="AO157" s="3"/>
      <c r="AP157" s="3" t="s">
        <v>1487</v>
      </c>
      <c r="AQ157" s="3"/>
      <c r="AR157" s="3"/>
      <c r="AS157" s="3"/>
      <c r="AT157" s="3"/>
      <c r="AU157" s="3"/>
      <c r="AV157" s="3" t="s">
        <v>1487</v>
      </c>
      <c r="AW157" s="3" t="s">
        <v>1473</v>
      </c>
      <c r="AX157" s="3"/>
      <c r="AY157" s="3" t="s">
        <v>1487</v>
      </c>
    </row>
    <row r="158" spans="1:51" ht="15" customHeight="1">
      <c r="A158" s="3" t="s">
        <v>5272</v>
      </c>
      <c r="B158" s="3" t="s">
        <v>4960</v>
      </c>
      <c r="C158" s="3" t="s">
        <v>252</v>
      </c>
      <c r="D158" s="3" t="s">
        <v>5273</v>
      </c>
      <c r="E158" s="3">
        <v>2026</v>
      </c>
      <c r="F158" s="3">
        <v>2</v>
      </c>
      <c r="G158" s="86">
        <v>46032</v>
      </c>
      <c r="H158" s="84">
        <v>0.38541666666666669</v>
      </c>
      <c r="I158" s="3"/>
      <c r="J158" s="3"/>
      <c r="K158" s="3" t="s">
        <v>1590</v>
      </c>
      <c r="L158" s="3" t="s">
        <v>1435</v>
      </c>
      <c r="M158" s="3" t="s">
        <v>1439</v>
      </c>
      <c r="N158" s="3"/>
      <c r="O158" s="3" t="s">
        <v>1472</v>
      </c>
      <c r="P158" s="3" t="s">
        <v>2114</v>
      </c>
      <c r="Q158" s="3"/>
      <c r="R158" s="3" t="s">
        <v>389</v>
      </c>
      <c r="S158" s="3" t="s">
        <v>389</v>
      </c>
      <c r="T158" s="3" t="s">
        <v>488</v>
      </c>
      <c r="U158" s="3" t="s">
        <v>1266</v>
      </c>
      <c r="V158" s="3" t="s">
        <v>2177</v>
      </c>
      <c r="W158" s="3" t="s">
        <v>1473</v>
      </c>
      <c r="X158" s="3" t="s">
        <v>2390</v>
      </c>
      <c r="Y158" s="3" t="s">
        <v>1473</v>
      </c>
      <c r="Z158" s="3" t="s">
        <v>1473</v>
      </c>
      <c r="AA158" s="87">
        <v>46234.701921296299</v>
      </c>
      <c r="AB158" s="3" t="s">
        <v>1654</v>
      </c>
      <c r="AC158" s="3"/>
      <c r="AD158" s="3"/>
      <c r="AE158" s="3"/>
      <c r="AF158" s="3"/>
      <c r="AG158" s="3"/>
      <c r="AH158" s="3"/>
      <c r="AI158" s="3" t="s">
        <v>1487</v>
      </c>
      <c r="AJ158" s="3"/>
      <c r="AK158" s="3"/>
      <c r="AL158" s="3"/>
      <c r="AM158" s="3"/>
      <c r="AN158" s="3"/>
      <c r="AO158" s="3"/>
      <c r="AP158" s="3" t="s">
        <v>1487</v>
      </c>
      <c r="AQ158" s="3"/>
      <c r="AR158" s="3"/>
      <c r="AS158" s="3"/>
      <c r="AT158" s="3"/>
      <c r="AU158" s="3"/>
      <c r="AV158" s="3" t="s">
        <v>1487</v>
      </c>
      <c r="AW158" s="3" t="s">
        <v>1473</v>
      </c>
      <c r="AX158" s="3"/>
      <c r="AY158" s="3" t="s">
        <v>1487</v>
      </c>
    </row>
    <row r="159" spans="1:51" ht="15" customHeight="1">
      <c r="A159" s="3" t="s">
        <v>5274</v>
      </c>
      <c r="B159" s="3" t="s">
        <v>4960</v>
      </c>
      <c r="C159" s="3" t="s">
        <v>253</v>
      </c>
      <c r="D159" s="3" t="s">
        <v>5275</v>
      </c>
      <c r="E159" s="3">
        <v>2026</v>
      </c>
      <c r="F159" s="3">
        <v>2</v>
      </c>
      <c r="G159" s="86">
        <v>46032</v>
      </c>
      <c r="H159" s="84">
        <v>0.38541666666666669</v>
      </c>
      <c r="I159" s="3"/>
      <c r="J159" s="3"/>
      <c r="K159" s="3" t="s">
        <v>1608</v>
      </c>
      <c r="L159" s="3" t="s">
        <v>1440</v>
      </c>
      <c r="M159" s="3" t="s">
        <v>2103</v>
      </c>
      <c r="N159" s="3"/>
      <c r="O159" s="3" t="s">
        <v>1472</v>
      </c>
      <c r="P159" s="3" t="s">
        <v>2115</v>
      </c>
      <c r="Q159" s="3"/>
      <c r="R159" s="3" t="s">
        <v>389</v>
      </c>
      <c r="S159" s="3" t="s">
        <v>389</v>
      </c>
      <c r="T159" s="3" t="s">
        <v>488</v>
      </c>
      <c r="U159" s="3" t="s">
        <v>1266</v>
      </c>
      <c r="V159" s="3" t="s">
        <v>2177</v>
      </c>
      <c r="W159" s="3" t="s">
        <v>1473</v>
      </c>
      <c r="X159" s="3" t="s">
        <v>3141</v>
      </c>
      <c r="Y159" s="3" t="s">
        <v>1473</v>
      </c>
      <c r="Z159" s="3" t="s">
        <v>1473</v>
      </c>
      <c r="AA159" s="87">
        <v>46234.701921296299</v>
      </c>
      <c r="AB159" s="3" t="s">
        <v>1654</v>
      </c>
      <c r="AC159" s="3"/>
      <c r="AD159" s="3"/>
      <c r="AE159" s="3"/>
      <c r="AF159" s="3"/>
      <c r="AG159" s="3"/>
      <c r="AH159" s="3"/>
      <c r="AI159" s="3" t="s">
        <v>1487</v>
      </c>
      <c r="AJ159" s="3"/>
      <c r="AK159" s="3"/>
      <c r="AL159" s="3"/>
      <c r="AM159" s="3"/>
      <c r="AN159" s="3"/>
      <c r="AO159" s="3"/>
      <c r="AP159" s="3" t="s">
        <v>1487</v>
      </c>
      <c r="AQ159" s="3"/>
      <c r="AR159" s="3"/>
      <c r="AS159" s="3"/>
      <c r="AT159" s="3"/>
      <c r="AU159" s="3"/>
      <c r="AV159" s="3" t="s">
        <v>1487</v>
      </c>
      <c r="AW159" s="3" t="s">
        <v>1473</v>
      </c>
      <c r="AX159" s="3"/>
      <c r="AY159" s="3" t="s">
        <v>1487</v>
      </c>
    </row>
    <row r="160" spans="1:51" ht="15" customHeight="1">
      <c r="A160" s="3" t="s">
        <v>5276</v>
      </c>
      <c r="B160" s="3" t="s">
        <v>4960</v>
      </c>
      <c r="C160" s="3" t="s">
        <v>268</v>
      </c>
      <c r="D160" s="3" t="s">
        <v>5277</v>
      </c>
      <c r="E160" s="3">
        <v>2026</v>
      </c>
      <c r="F160" s="3">
        <v>2</v>
      </c>
      <c r="G160" s="86">
        <v>46032</v>
      </c>
      <c r="H160" s="84">
        <v>0.44791666666666669</v>
      </c>
      <c r="I160" s="3"/>
      <c r="J160" s="3"/>
      <c r="K160" s="3" t="s">
        <v>1604</v>
      </c>
      <c r="L160" s="3" t="s">
        <v>1438</v>
      </c>
      <c r="M160" s="3" t="s">
        <v>2103</v>
      </c>
      <c r="N160" s="3"/>
      <c r="O160" s="3" t="s">
        <v>1472</v>
      </c>
      <c r="P160" s="3" t="s">
        <v>3017</v>
      </c>
      <c r="Q160" s="3"/>
      <c r="R160" s="3" t="s">
        <v>391</v>
      </c>
      <c r="S160" s="3" t="s">
        <v>391</v>
      </c>
      <c r="T160" s="3" t="s">
        <v>1266</v>
      </c>
      <c r="U160" s="3" t="s">
        <v>344</v>
      </c>
      <c r="V160" s="3" t="s">
        <v>2177</v>
      </c>
      <c r="W160" s="3" t="s">
        <v>1473</v>
      </c>
      <c r="X160" s="3" t="s">
        <v>3450</v>
      </c>
      <c r="Y160" s="3" t="s">
        <v>1473</v>
      </c>
      <c r="Z160" s="3" t="s">
        <v>1473</v>
      </c>
      <c r="AA160" s="87">
        <v>46234.701921296299</v>
      </c>
      <c r="AB160" s="3" t="s">
        <v>1654</v>
      </c>
      <c r="AC160" s="3"/>
      <c r="AD160" s="3"/>
      <c r="AE160" s="3"/>
      <c r="AF160" s="3"/>
      <c r="AG160" s="3"/>
      <c r="AH160" s="3"/>
      <c r="AI160" s="3" t="s">
        <v>1487</v>
      </c>
      <c r="AJ160" s="3"/>
      <c r="AK160" s="3"/>
      <c r="AL160" s="3"/>
      <c r="AM160" s="3"/>
      <c r="AN160" s="3"/>
      <c r="AO160" s="3"/>
      <c r="AP160" s="3" t="s">
        <v>1487</v>
      </c>
      <c r="AQ160" s="3"/>
      <c r="AR160" s="3"/>
      <c r="AS160" s="3"/>
      <c r="AT160" s="3"/>
      <c r="AU160" s="3"/>
      <c r="AV160" s="3" t="s">
        <v>1487</v>
      </c>
      <c r="AW160" s="3" t="s">
        <v>1473</v>
      </c>
      <c r="AX160" s="3"/>
      <c r="AY160" s="3" t="s">
        <v>1487</v>
      </c>
    </row>
    <row r="161" spans="1:51" ht="15" customHeight="1">
      <c r="A161" s="3" t="s">
        <v>5278</v>
      </c>
      <c r="B161" s="3" t="s">
        <v>4960</v>
      </c>
      <c r="C161" s="3" t="s">
        <v>299</v>
      </c>
      <c r="D161" s="3" t="s">
        <v>5279</v>
      </c>
      <c r="E161" s="3">
        <v>2026</v>
      </c>
      <c r="F161" s="3">
        <v>2</v>
      </c>
      <c r="G161" s="86">
        <v>46032</v>
      </c>
      <c r="H161" s="84">
        <v>0.41666666666666669</v>
      </c>
      <c r="I161" s="3"/>
      <c r="J161" s="3"/>
      <c r="K161" s="3"/>
      <c r="L161" s="3"/>
      <c r="M161" s="3" t="s">
        <v>1439</v>
      </c>
      <c r="N161" s="3"/>
      <c r="O161" s="3" t="s">
        <v>1472</v>
      </c>
      <c r="P161" s="3" t="s">
        <v>1445</v>
      </c>
      <c r="Q161" s="3"/>
      <c r="R161" s="3" t="s">
        <v>387</v>
      </c>
      <c r="S161" s="3" t="s">
        <v>387</v>
      </c>
      <c r="T161" s="3" t="s">
        <v>443</v>
      </c>
      <c r="U161" s="3"/>
      <c r="V161" s="3" t="s">
        <v>2177</v>
      </c>
      <c r="W161" s="3" t="s">
        <v>1487</v>
      </c>
      <c r="X161" s="3" t="s">
        <v>2231</v>
      </c>
      <c r="Y161" s="3" t="s">
        <v>1473</v>
      </c>
      <c r="Z161" s="3" t="s">
        <v>1473</v>
      </c>
      <c r="AA161" s="87">
        <v>46234.701921296299</v>
      </c>
      <c r="AB161" s="3" t="s">
        <v>1654</v>
      </c>
      <c r="AC161" s="3"/>
      <c r="AD161" s="3"/>
      <c r="AE161" s="3"/>
      <c r="AF161" s="3"/>
      <c r="AG161" s="3"/>
      <c r="AH161" s="3"/>
      <c r="AI161" s="3" t="s">
        <v>1487</v>
      </c>
      <c r="AJ161" s="3"/>
      <c r="AK161" s="3"/>
      <c r="AL161" s="3"/>
      <c r="AM161" s="3"/>
      <c r="AN161" s="3"/>
      <c r="AO161" s="3"/>
      <c r="AP161" s="3" t="s">
        <v>1487</v>
      </c>
      <c r="AQ161" s="3"/>
      <c r="AR161" s="3"/>
      <c r="AS161" s="3"/>
      <c r="AT161" s="3"/>
      <c r="AU161" s="3"/>
      <c r="AV161" s="3" t="s">
        <v>1487</v>
      </c>
      <c r="AW161" s="3" t="s">
        <v>1473</v>
      </c>
      <c r="AX161" s="3"/>
      <c r="AY161" s="3" t="s">
        <v>1487</v>
      </c>
    </row>
    <row r="162" spans="1:51" ht="15" customHeight="1">
      <c r="A162" s="3" t="s">
        <v>5280</v>
      </c>
      <c r="B162" s="3" t="s">
        <v>4960</v>
      </c>
      <c r="C162" s="3" t="s">
        <v>4697</v>
      </c>
      <c r="D162" s="3" t="s">
        <v>5281</v>
      </c>
      <c r="E162" s="3">
        <v>2026</v>
      </c>
      <c r="F162" s="3">
        <v>2</v>
      </c>
      <c r="G162" s="86">
        <v>46032</v>
      </c>
      <c r="H162" s="84">
        <v>0.41666666666666669</v>
      </c>
      <c r="I162" s="3"/>
      <c r="J162" s="3"/>
      <c r="K162" s="3"/>
      <c r="L162" s="3"/>
      <c r="M162" s="3" t="s">
        <v>1439</v>
      </c>
      <c r="N162" s="3"/>
      <c r="O162" s="3" t="s">
        <v>1472</v>
      </c>
      <c r="P162" s="3" t="s">
        <v>1446</v>
      </c>
      <c r="Q162" s="3"/>
      <c r="R162" s="3" t="s">
        <v>387</v>
      </c>
      <c r="S162" s="3" t="s">
        <v>387</v>
      </c>
      <c r="T162" s="3" t="s">
        <v>443</v>
      </c>
      <c r="U162" s="3"/>
      <c r="V162" s="3" t="s">
        <v>2177</v>
      </c>
      <c r="W162" s="3" t="s">
        <v>1487</v>
      </c>
      <c r="X162" s="3" t="s">
        <v>2231</v>
      </c>
      <c r="Y162" s="3" t="s">
        <v>1473</v>
      </c>
      <c r="Z162" s="3" t="s">
        <v>1473</v>
      </c>
      <c r="AA162" s="87">
        <v>46234.701921296299</v>
      </c>
      <c r="AB162" s="3" t="s">
        <v>1654</v>
      </c>
      <c r="AC162" s="3"/>
      <c r="AD162" s="3"/>
      <c r="AE162" s="3"/>
      <c r="AF162" s="3"/>
      <c r="AG162" s="3"/>
      <c r="AH162" s="3"/>
      <c r="AI162" s="3" t="s">
        <v>1487</v>
      </c>
      <c r="AJ162" s="3"/>
      <c r="AK162" s="3"/>
      <c r="AL162" s="3"/>
      <c r="AM162" s="3"/>
      <c r="AN162" s="3"/>
      <c r="AO162" s="3"/>
      <c r="AP162" s="3" t="s">
        <v>1487</v>
      </c>
      <c r="AQ162" s="3"/>
      <c r="AR162" s="3"/>
      <c r="AS162" s="3"/>
      <c r="AT162" s="3"/>
      <c r="AU162" s="3"/>
      <c r="AV162" s="3" t="s">
        <v>1487</v>
      </c>
      <c r="AW162" s="3" t="s">
        <v>1473</v>
      </c>
      <c r="AX162" s="3"/>
      <c r="AY162" s="3" t="s">
        <v>1487</v>
      </c>
    </row>
    <row r="163" spans="1:51" ht="15" customHeight="1">
      <c r="A163" s="3" t="s">
        <v>5282</v>
      </c>
      <c r="B163" s="3" t="s">
        <v>4960</v>
      </c>
      <c r="C163" s="3" t="s">
        <v>207</v>
      </c>
      <c r="D163" s="3" t="s">
        <v>5283</v>
      </c>
      <c r="E163" s="3">
        <v>2026</v>
      </c>
      <c r="F163" s="3">
        <v>2</v>
      </c>
      <c r="G163" s="86">
        <v>46027</v>
      </c>
      <c r="H163" s="84">
        <v>0.38194444444444442</v>
      </c>
      <c r="I163" s="3"/>
      <c r="J163" s="3"/>
      <c r="K163" s="3" t="s">
        <v>1579</v>
      </c>
      <c r="L163" s="3" t="s">
        <v>1441</v>
      </c>
      <c r="M163" s="3" t="s">
        <v>2103</v>
      </c>
      <c r="N163" s="3"/>
      <c r="O163" s="3" t="s">
        <v>1472</v>
      </c>
      <c r="P163" s="3" t="s">
        <v>2118</v>
      </c>
      <c r="Q163" s="3"/>
      <c r="R163" s="3" t="s">
        <v>391</v>
      </c>
      <c r="S163" s="3" t="s">
        <v>391</v>
      </c>
      <c r="T163" s="3" t="s">
        <v>1266</v>
      </c>
      <c r="U163" s="3" t="s">
        <v>443</v>
      </c>
      <c r="V163" s="3" t="s">
        <v>2177</v>
      </c>
      <c r="W163" s="3" t="s">
        <v>1473</v>
      </c>
      <c r="X163" s="3" t="s">
        <v>2451</v>
      </c>
      <c r="Y163" s="3" t="s">
        <v>1473</v>
      </c>
      <c r="Z163" s="3" t="s">
        <v>1473</v>
      </c>
      <c r="AA163" s="87">
        <v>46234.701921296299</v>
      </c>
      <c r="AB163" s="3" t="s">
        <v>1654</v>
      </c>
      <c r="AC163" s="3"/>
      <c r="AD163" s="3"/>
      <c r="AE163" s="3"/>
      <c r="AF163" s="3"/>
      <c r="AG163" s="3"/>
      <c r="AH163" s="3"/>
      <c r="AI163" s="3" t="s">
        <v>1487</v>
      </c>
      <c r="AJ163" s="3"/>
      <c r="AK163" s="3"/>
      <c r="AL163" s="3"/>
      <c r="AM163" s="3"/>
      <c r="AN163" s="3"/>
      <c r="AO163" s="3"/>
      <c r="AP163" s="3" t="s">
        <v>1487</v>
      </c>
      <c r="AQ163" s="3"/>
      <c r="AR163" s="3"/>
      <c r="AS163" s="3"/>
      <c r="AT163" s="3"/>
      <c r="AU163" s="3"/>
      <c r="AV163" s="3" t="s">
        <v>1487</v>
      </c>
      <c r="AW163" s="3" t="s">
        <v>1473</v>
      </c>
      <c r="AX163" s="3"/>
      <c r="AY163" s="3" t="s">
        <v>1487</v>
      </c>
    </row>
    <row r="164" spans="1:51" ht="15" customHeight="1">
      <c r="A164" s="3" t="s">
        <v>5284</v>
      </c>
      <c r="B164" s="3" t="s">
        <v>4960</v>
      </c>
      <c r="C164" s="3" t="s">
        <v>256</v>
      </c>
      <c r="D164" s="3" t="s">
        <v>5285</v>
      </c>
      <c r="E164" s="3">
        <v>2026</v>
      </c>
      <c r="F164" s="3">
        <v>2</v>
      </c>
      <c r="G164" s="86">
        <v>46027</v>
      </c>
      <c r="H164" s="84">
        <v>0.38541666666666669</v>
      </c>
      <c r="I164" s="3"/>
      <c r="J164" s="3"/>
      <c r="K164" s="3" t="s">
        <v>1432</v>
      </c>
      <c r="L164" s="3" t="s">
        <v>1432</v>
      </c>
      <c r="M164" s="3" t="s">
        <v>1439</v>
      </c>
      <c r="N164" s="3"/>
      <c r="O164" s="3" t="s">
        <v>1472</v>
      </c>
      <c r="P164" s="3" t="s">
        <v>1393</v>
      </c>
      <c r="Q164" s="3"/>
      <c r="R164" s="3" t="s">
        <v>386</v>
      </c>
      <c r="S164" s="3" t="s">
        <v>386</v>
      </c>
      <c r="T164" s="3" t="s">
        <v>488</v>
      </c>
      <c r="U164" s="3" t="s">
        <v>1266</v>
      </c>
      <c r="V164" s="3" t="s">
        <v>2177</v>
      </c>
      <c r="W164" s="3" t="s">
        <v>1473</v>
      </c>
      <c r="X164" s="3" t="s">
        <v>2647</v>
      </c>
      <c r="Y164" s="3" t="s">
        <v>1473</v>
      </c>
      <c r="Z164" s="3" t="s">
        <v>1473</v>
      </c>
      <c r="AA164" s="87">
        <v>46234.701921296299</v>
      </c>
      <c r="AB164" s="3" t="s">
        <v>1654</v>
      </c>
      <c r="AC164" s="3"/>
      <c r="AD164" s="3"/>
      <c r="AE164" s="3"/>
      <c r="AF164" s="3"/>
      <c r="AG164" s="3"/>
      <c r="AH164" s="3"/>
      <c r="AI164" s="3" t="s">
        <v>1487</v>
      </c>
      <c r="AJ164" s="3"/>
      <c r="AK164" s="3"/>
      <c r="AL164" s="3"/>
      <c r="AM164" s="3"/>
      <c r="AN164" s="3"/>
      <c r="AO164" s="3"/>
      <c r="AP164" s="3" t="s">
        <v>1487</v>
      </c>
      <c r="AQ164" s="3"/>
      <c r="AR164" s="3"/>
      <c r="AS164" s="3"/>
      <c r="AT164" s="3"/>
      <c r="AU164" s="3"/>
      <c r="AV164" s="3" t="s">
        <v>1487</v>
      </c>
      <c r="AW164" s="3" t="s">
        <v>1473</v>
      </c>
      <c r="AX164" s="3"/>
      <c r="AY164" s="3" t="s">
        <v>1487</v>
      </c>
    </row>
    <row r="165" spans="1:51" ht="15" customHeight="1">
      <c r="A165" s="3" t="s">
        <v>5286</v>
      </c>
      <c r="B165" s="3" t="s">
        <v>4960</v>
      </c>
      <c r="C165" s="3" t="s">
        <v>290</v>
      </c>
      <c r="D165" s="3" t="s">
        <v>5287</v>
      </c>
      <c r="E165" s="3">
        <v>2026</v>
      </c>
      <c r="F165" s="3">
        <v>2</v>
      </c>
      <c r="G165" s="86">
        <v>46027</v>
      </c>
      <c r="H165" s="84">
        <v>0.4375</v>
      </c>
      <c r="I165" s="3"/>
      <c r="J165" s="3"/>
      <c r="K165" s="3"/>
      <c r="L165" s="3"/>
      <c r="M165" s="3" t="s">
        <v>1439</v>
      </c>
      <c r="N165" s="3"/>
      <c r="O165" s="3" t="s">
        <v>1472</v>
      </c>
      <c r="P165" s="3" t="s">
        <v>1229</v>
      </c>
      <c r="Q165" s="3"/>
      <c r="R165" s="3" t="s">
        <v>387</v>
      </c>
      <c r="S165" s="3" t="s">
        <v>387</v>
      </c>
      <c r="T165" s="3" t="s">
        <v>443</v>
      </c>
      <c r="U165" s="3"/>
      <c r="V165" s="3" t="s">
        <v>2177</v>
      </c>
      <c r="W165" s="3" t="s">
        <v>1487</v>
      </c>
      <c r="X165" s="3" t="s">
        <v>2231</v>
      </c>
      <c r="Y165" s="3" t="s">
        <v>1473</v>
      </c>
      <c r="Z165" s="3" t="s">
        <v>1473</v>
      </c>
      <c r="AA165" s="87">
        <v>46234.701921296299</v>
      </c>
      <c r="AB165" s="3" t="s">
        <v>1654</v>
      </c>
      <c r="AC165" s="3"/>
      <c r="AD165" s="3"/>
      <c r="AE165" s="3"/>
      <c r="AF165" s="3"/>
      <c r="AG165" s="3"/>
      <c r="AH165" s="3"/>
      <c r="AI165" s="3" t="s">
        <v>1487</v>
      </c>
      <c r="AJ165" s="3"/>
      <c r="AK165" s="3"/>
      <c r="AL165" s="3"/>
      <c r="AM165" s="3"/>
      <c r="AN165" s="3"/>
      <c r="AO165" s="3"/>
      <c r="AP165" s="3" t="s">
        <v>1487</v>
      </c>
      <c r="AQ165" s="3"/>
      <c r="AR165" s="3"/>
      <c r="AS165" s="3"/>
      <c r="AT165" s="3"/>
      <c r="AU165" s="3"/>
      <c r="AV165" s="3" t="s">
        <v>1487</v>
      </c>
      <c r="AW165" s="3" t="s">
        <v>1473</v>
      </c>
      <c r="AX165" s="3"/>
      <c r="AY165" s="3" t="s">
        <v>1487</v>
      </c>
    </row>
    <row r="166" spans="1:51" ht="15" customHeight="1">
      <c r="A166" s="3" t="s">
        <v>5288</v>
      </c>
      <c r="B166" s="3" t="s">
        <v>4960</v>
      </c>
      <c r="C166" s="3" t="s">
        <v>184</v>
      </c>
      <c r="D166" s="3" t="s">
        <v>5289</v>
      </c>
      <c r="E166" s="3">
        <v>2026</v>
      </c>
      <c r="F166" s="3">
        <v>2</v>
      </c>
      <c r="G166" s="86">
        <v>46028</v>
      </c>
      <c r="H166" s="84">
        <v>0.41666666666666669</v>
      </c>
      <c r="I166" s="3"/>
      <c r="J166" s="3"/>
      <c r="K166" s="3" t="s">
        <v>1600</v>
      </c>
      <c r="L166" s="3" t="s">
        <v>1439</v>
      </c>
      <c r="M166" s="3" t="s">
        <v>1439</v>
      </c>
      <c r="N166" s="3"/>
      <c r="O166" s="3" t="s">
        <v>1472</v>
      </c>
      <c r="P166" s="3" t="s">
        <v>2117</v>
      </c>
      <c r="Q166" s="3"/>
      <c r="R166" s="3" t="s">
        <v>391</v>
      </c>
      <c r="S166" s="3" t="s">
        <v>391</v>
      </c>
      <c r="T166" s="3" t="s">
        <v>1266</v>
      </c>
      <c r="U166" s="3" t="s">
        <v>443</v>
      </c>
      <c r="V166" s="3" t="s">
        <v>2177</v>
      </c>
      <c r="W166" s="3" t="s">
        <v>1473</v>
      </c>
      <c r="X166" s="3" t="s">
        <v>2324</v>
      </c>
      <c r="Y166" s="3" t="s">
        <v>1473</v>
      </c>
      <c r="Z166" s="3" t="s">
        <v>1473</v>
      </c>
      <c r="AA166" s="87">
        <v>46234.701921296299</v>
      </c>
      <c r="AB166" s="3" t="s">
        <v>1654</v>
      </c>
      <c r="AC166" s="3"/>
      <c r="AD166" s="3"/>
      <c r="AE166" s="3"/>
      <c r="AF166" s="3"/>
      <c r="AG166" s="3"/>
      <c r="AH166" s="3"/>
      <c r="AI166" s="3" t="s">
        <v>1487</v>
      </c>
      <c r="AJ166" s="3"/>
      <c r="AK166" s="3"/>
      <c r="AL166" s="3"/>
      <c r="AM166" s="3"/>
      <c r="AN166" s="3"/>
      <c r="AO166" s="3"/>
      <c r="AP166" s="3" t="s">
        <v>1487</v>
      </c>
      <c r="AQ166" s="3"/>
      <c r="AR166" s="3"/>
      <c r="AS166" s="3"/>
      <c r="AT166" s="3"/>
      <c r="AU166" s="3"/>
      <c r="AV166" s="3" t="s">
        <v>1487</v>
      </c>
      <c r="AW166" s="3" t="s">
        <v>1473</v>
      </c>
      <c r="AX166" s="3"/>
      <c r="AY166" s="3" t="s">
        <v>1487</v>
      </c>
    </row>
    <row r="167" spans="1:51" ht="15" customHeight="1">
      <c r="A167" s="3" t="s">
        <v>5290</v>
      </c>
      <c r="B167" s="3" t="s">
        <v>4960</v>
      </c>
      <c r="C167" s="3" t="s">
        <v>207</v>
      </c>
      <c r="D167" s="3" t="s">
        <v>5291</v>
      </c>
      <c r="E167" s="3">
        <v>2026</v>
      </c>
      <c r="F167" s="3">
        <v>2</v>
      </c>
      <c r="G167" s="86">
        <v>46028</v>
      </c>
      <c r="H167" s="84">
        <v>0.38194444444444442</v>
      </c>
      <c r="I167" s="3"/>
      <c r="J167" s="3"/>
      <c r="K167" s="3" t="s">
        <v>1579</v>
      </c>
      <c r="L167" s="3" t="s">
        <v>1441</v>
      </c>
      <c r="M167" s="3" t="s">
        <v>2103</v>
      </c>
      <c r="N167" s="3"/>
      <c r="O167" s="3" t="s">
        <v>1472</v>
      </c>
      <c r="P167" s="3" t="s">
        <v>2118</v>
      </c>
      <c r="Q167" s="3"/>
      <c r="R167" s="3" t="s">
        <v>391</v>
      </c>
      <c r="S167" s="3" t="s">
        <v>391</v>
      </c>
      <c r="T167" s="3" t="s">
        <v>1266</v>
      </c>
      <c r="U167" s="3" t="s">
        <v>443</v>
      </c>
      <c r="V167" s="3" t="s">
        <v>2177</v>
      </c>
      <c r="W167" s="3" t="s">
        <v>1473</v>
      </c>
      <c r="X167" s="3" t="s">
        <v>2451</v>
      </c>
      <c r="Y167" s="3" t="s">
        <v>1473</v>
      </c>
      <c r="Z167" s="3" t="s">
        <v>1473</v>
      </c>
      <c r="AA167" s="87">
        <v>46234.701921296299</v>
      </c>
      <c r="AB167" s="3" t="s">
        <v>1654</v>
      </c>
      <c r="AC167" s="3"/>
      <c r="AD167" s="3"/>
      <c r="AE167" s="3"/>
      <c r="AF167" s="3"/>
      <c r="AG167" s="3"/>
      <c r="AH167" s="3"/>
      <c r="AI167" s="3" t="s">
        <v>1487</v>
      </c>
      <c r="AJ167" s="3"/>
      <c r="AK167" s="3"/>
      <c r="AL167" s="3"/>
      <c r="AM167" s="3"/>
      <c r="AN167" s="3"/>
      <c r="AO167" s="3"/>
      <c r="AP167" s="3" t="s">
        <v>1487</v>
      </c>
      <c r="AQ167" s="3"/>
      <c r="AR167" s="3"/>
      <c r="AS167" s="3"/>
      <c r="AT167" s="3"/>
      <c r="AU167" s="3"/>
      <c r="AV167" s="3" t="s">
        <v>1487</v>
      </c>
      <c r="AW167" s="3" t="s">
        <v>1473</v>
      </c>
      <c r="AX167" s="3"/>
      <c r="AY167" s="3" t="s">
        <v>1487</v>
      </c>
    </row>
    <row r="168" spans="1:51" ht="15" customHeight="1">
      <c r="A168" s="3" t="s">
        <v>5292</v>
      </c>
      <c r="B168" s="3" t="s">
        <v>4960</v>
      </c>
      <c r="C168" s="3" t="s">
        <v>256</v>
      </c>
      <c r="D168" s="3" t="s">
        <v>5293</v>
      </c>
      <c r="E168" s="3">
        <v>2026</v>
      </c>
      <c r="F168" s="3">
        <v>2</v>
      </c>
      <c r="G168" s="86">
        <v>46028</v>
      </c>
      <c r="H168" s="84">
        <v>0.38541666666666669</v>
      </c>
      <c r="I168" s="3"/>
      <c r="J168" s="3"/>
      <c r="K168" s="3" t="s">
        <v>1432</v>
      </c>
      <c r="L168" s="3" t="s">
        <v>1432</v>
      </c>
      <c r="M168" s="3" t="s">
        <v>1439</v>
      </c>
      <c r="N168" s="3"/>
      <c r="O168" s="3" t="s">
        <v>1472</v>
      </c>
      <c r="P168" s="3" t="s">
        <v>1393</v>
      </c>
      <c r="Q168" s="3"/>
      <c r="R168" s="3" t="s">
        <v>1267</v>
      </c>
      <c r="S168" s="3" t="s">
        <v>1267</v>
      </c>
      <c r="T168" s="3" t="s">
        <v>488</v>
      </c>
      <c r="U168" s="3" t="s">
        <v>1266</v>
      </c>
      <c r="V168" s="3" t="s">
        <v>2177</v>
      </c>
      <c r="W168" s="3" t="s">
        <v>1473</v>
      </c>
      <c r="X168" s="3" t="s">
        <v>2647</v>
      </c>
      <c r="Y168" s="3" t="s">
        <v>1473</v>
      </c>
      <c r="Z168" s="3" t="s">
        <v>1473</v>
      </c>
      <c r="AA168" s="87">
        <v>46234.701921296299</v>
      </c>
      <c r="AB168" s="3" t="s">
        <v>1654</v>
      </c>
      <c r="AC168" s="3"/>
      <c r="AD168" s="3"/>
      <c r="AE168" s="3"/>
      <c r="AF168" s="3"/>
      <c r="AG168" s="3"/>
      <c r="AH168" s="3"/>
      <c r="AI168" s="3" t="s">
        <v>1487</v>
      </c>
      <c r="AJ168" s="3"/>
      <c r="AK168" s="3"/>
      <c r="AL168" s="3"/>
      <c r="AM168" s="3"/>
      <c r="AN168" s="3"/>
      <c r="AO168" s="3"/>
      <c r="AP168" s="3" t="s">
        <v>1487</v>
      </c>
      <c r="AQ168" s="3"/>
      <c r="AR168" s="3"/>
      <c r="AS168" s="3"/>
      <c r="AT168" s="3"/>
      <c r="AU168" s="3"/>
      <c r="AV168" s="3" t="s">
        <v>1487</v>
      </c>
      <c r="AW168" s="3" t="s">
        <v>1473</v>
      </c>
      <c r="AX168" s="3"/>
      <c r="AY168" s="3" t="s">
        <v>1487</v>
      </c>
    </row>
    <row r="169" spans="1:51" ht="15" customHeight="1">
      <c r="A169" s="3" t="s">
        <v>5294</v>
      </c>
      <c r="B169" s="3" t="s">
        <v>4960</v>
      </c>
      <c r="C169" s="3" t="s">
        <v>207</v>
      </c>
      <c r="D169" s="3" t="s">
        <v>5295</v>
      </c>
      <c r="E169" s="3">
        <v>2026</v>
      </c>
      <c r="F169" s="3">
        <v>2</v>
      </c>
      <c r="G169" s="86">
        <v>46029</v>
      </c>
      <c r="H169" s="84">
        <v>0.38194444444444442</v>
      </c>
      <c r="I169" s="3"/>
      <c r="J169" s="3"/>
      <c r="K169" s="3" t="s">
        <v>1579</v>
      </c>
      <c r="L169" s="3" t="s">
        <v>1441</v>
      </c>
      <c r="M169" s="3" t="s">
        <v>2103</v>
      </c>
      <c r="N169" s="3"/>
      <c r="O169" s="3" t="s">
        <v>1472</v>
      </c>
      <c r="P169" s="3" t="s">
        <v>2118</v>
      </c>
      <c r="Q169" s="3"/>
      <c r="R169" s="3" t="s">
        <v>391</v>
      </c>
      <c r="S169" s="3" t="s">
        <v>391</v>
      </c>
      <c r="T169" s="3" t="s">
        <v>1266</v>
      </c>
      <c r="U169" s="3" t="s">
        <v>443</v>
      </c>
      <c r="V169" s="3" t="s">
        <v>2177</v>
      </c>
      <c r="W169" s="3" t="s">
        <v>1473</v>
      </c>
      <c r="X169" s="3" t="s">
        <v>2451</v>
      </c>
      <c r="Y169" s="3" t="s">
        <v>1473</v>
      </c>
      <c r="Z169" s="3" t="s">
        <v>1473</v>
      </c>
      <c r="AA169" s="87">
        <v>46234.701921296299</v>
      </c>
      <c r="AB169" s="3" t="s">
        <v>1654</v>
      </c>
      <c r="AC169" s="3"/>
      <c r="AD169" s="3"/>
      <c r="AE169" s="3"/>
      <c r="AF169" s="3"/>
      <c r="AG169" s="3"/>
      <c r="AH169" s="3"/>
      <c r="AI169" s="3" t="s">
        <v>1487</v>
      </c>
      <c r="AJ169" s="3"/>
      <c r="AK169" s="3"/>
      <c r="AL169" s="3"/>
      <c r="AM169" s="3"/>
      <c r="AN169" s="3"/>
      <c r="AO169" s="3"/>
      <c r="AP169" s="3" t="s">
        <v>1487</v>
      </c>
      <c r="AQ169" s="3"/>
      <c r="AR169" s="3"/>
      <c r="AS169" s="3"/>
      <c r="AT169" s="3"/>
      <c r="AU169" s="3"/>
      <c r="AV169" s="3" t="s">
        <v>1487</v>
      </c>
      <c r="AW169" s="3" t="s">
        <v>1473</v>
      </c>
      <c r="AX169" s="3"/>
      <c r="AY169" s="3" t="s">
        <v>1487</v>
      </c>
    </row>
    <row r="170" spans="1:51" ht="15" customHeight="1">
      <c r="A170" s="3" t="s">
        <v>5296</v>
      </c>
      <c r="B170" s="3" t="s">
        <v>4960</v>
      </c>
      <c r="C170" s="3" t="s">
        <v>256</v>
      </c>
      <c r="D170" s="3" t="s">
        <v>5297</v>
      </c>
      <c r="E170" s="3">
        <v>2026</v>
      </c>
      <c r="F170" s="3">
        <v>2</v>
      </c>
      <c r="G170" s="86">
        <v>46029</v>
      </c>
      <c r="H170" s="84">
        <v>0.38541666666666669</v>
      </c>
      <c r="I170" s="3"/>
      <c r="J170" s="3"/>
      <c r="K170" s="3" t="s">
        <v>1432</v>
      </c>
      <c r="L170" s="3" t="s">
        <v>1432</v>
      </c>
      <c r="M170" s="3" t="s">
        <v>1439</v>
      </c>
      <c r="N170" s="3"/>
      <c r="O170" s="3" t="s">
        <v>1472</v>
      </c>
      <c r="P170" s="3" t="s">
        <v>1393</v>
      </c>
      <c r="Q170" s="3"/>
      <c r="R170" s="3" t="s">
        <v>389</v>
      </c>
      <c r="S170" s="3" t="s">
        <v>389</v>
      </c>
      <c r="T170" s="3" t="s">
        <v>488</v>
      </c>
      <c r="U170" s="3" t="s">
        <v>1266</v>
      </c>
      <c r="V170" s="3" t="s">
        <v>2177</v>
      </c>
      <c r="W170" s="3" t="s">
        <v>1473</v>
      </c>
      <c r="X170" s="3" t="s">
        <v>2647</v>
      </c>
      <c r="Y170" s="3" t="s">
        <v>1473</v>
      </c>
      <c r="Z170" s="3" t="s">
        <v>1473</v>
      </c>
      <c r="AA170" s="87">
        <v>46234.701921296299</v>
      </c>
      <c r="AB170" s="3" t="s">
        <v>1654</v>
      </c>
      <c r="AC170" s="3"/>
      <c r="AD170" s="3"/>
      <c r="AE170" s="3"/>
      <c r="AF170" s="3"/>
      <c r="AG170" s="3"/>
      <c r="AH170" s="3"/>
      <c r="AI170" s="3" t="s">
        <v>1487</v>
      </c>
      <c r="AJ170" s="3"/>
      <c r="AK170" s="3"/>
      <c r="AL170" s="3"/>
      <c r="AM170" s="3"/>
      <c r="AN170" s="3"/>
      <c r="AO170" s="3"/>
      <c r="AP170" s="3" t="s">
        <v>1487</v>
      </c>
      <c r="AQ170" s="3"/>
      <c r="AR170" s="3"/>
      <c r="AS170" s="3"/>
      <c r="AT170" s="3"/>
      <c r="AU170" s="3"/>
      <c r="AV170" s="3" t="s">
        <v>1487</v>
      </c>
      <c r="AW170" s="3" t="s">
        <v>1473</v>
      </c>
      <c r="AX170" s="3"/>
      <c r="AY170" s="3" t="s">
        <v>1487</v>
      </c>
    </row>
    <row r="171" spans="1:51" ht="15" customHeight="1">
      <c r="A171" s="3" t="s">
        <v>5298</v>
      </c>
      <c r="B171" s="3" t="s">
        <v>4960</v>
      </c>
      <c r="C171" s="3" t="s">
        <v>207</v>
      </c>
      <c r="D171" s="3" t="s">
        <v>5299</v>
      </c>
      <c r="E171" s="3">
        <v>2026</v>
      </c>
      <c r="F171" s="3">
        <v>2</v>
      </c>
      <c r="G171" s="86">
        <v>46030</v>
      </c>
      <c r="H171" s="84">
        <v>0.38194444444444442</v>
      </c>
      <c r="I171" s="3"/>
      <c r="J171" s="3"/>
      <c r="K171" s="3" t="s">
        <v>1579</v>
      </c>
      <c r="L171" s="3" t="s">
        <v>1441</v>
      </c>
      <c r="M171" s="3" t="s">
        <v>2103</v>
      </c>
      <c r="N171" s="3"/>
      <c r="O171" s="3" t="s">
        <v>1472</v>
      </c>
      <c r="P171" s="3" t="s">
        <v>2118</v>
      </c>
      <c r="Q171" s="3"/>
      <c r="R171" s="3" t="s">
        <v>391</v>
      </c>
      <c r="S171" s="3" t="s">
        <v>391</v>
      </c>
      <c r="T171" s="3" t="s">
        <v>1266</v>
      </c>
      <c r="U171" s="3" t="s">
        <v>443</v>
      </c>
      <c r="V171" s="3" t="s">
        <v>2177</v>
      </c>
      <c r="W171" s="3" t="s">
        <v>1473</v>
      </c>
      <c r="X171" s="3" t="s">
        <v>2451</v>
      </c>
      <c r="Y171" s="3" t="s">
        <v>1473</v>
      </c>
      <c r="Z171" s="3" t="s">
        <v>1473</v>
      </c>
      <c r="AA171" s="87">
        <v>46234.701921296299</v>
      </c>
      <c r="AB171" s="3" t="s">
        <v>1654</v>
      </c>
      <c r="AC171" s="3"/>
      <c r="AD171" s="3"/>
      <c r="AE171" s="3"/>
      <c r="AF171" s="3"/>
      <c r="AG171" s="3"/>
      <c r="AH171" s="3"/>
      <c r="AI171" s="3" t="s">
        <v>1487</v>
      </c>
      <c r="AJ171" s="3"/>
      <c r="AK171" s="3"/>
      <c r="AL171" s="3"/>
      <c r="AM171" s="3"/>
      <c r="AN171" s="3"/>
      <c r="AO171" s="3"/>
      <c r="AP171" s="3" t="s">
        <v>1487</v>
      </c>
      <c r="AQ171" s="3"/>
      <c r="AR171" s="3"/>
      <c r="AS171" s="3"/>
      <c r="AT171" s="3"/>
      <c r="AU171" s="3"/>
      <c r="AV171" s="3" t="s">
        <v>1487</v>
      </c>
      <c r="AW171" s="3" t="s">
        <v>1473</v>
      </c>
      <c r="AX171" s="3"/>
      <c r="AY171" s="3" t="s">
        <v>1487</v>
      </c>
    </row>
    <row r="172" spans="1:51" ht="15" customHeight="1">
      <c r="A172" s="3" t="s">
        <v>5300</v>
      </c>
      <c r="B172" s="3" t="s">
        <v>4960</v>
      </c>
      <c r="C172" s="3" t="s">
        <v>256</v>
      </c>
      <c r="D172" s="3" t="s">
        <v>5301</v>
      </c>
      <c r="E172" s="3">
        <v>2026</v>
      </c>
      <c r="F172" s="3">
        <v>2</v>
      </c>
      <c r="G172" s="86">
        <v>46030</v>
      </c>
      <c r="H172" s="84">
        <v>0.38541666666666669</v>
      </c>
      <c r="I172" s="3"/>
      <c r="J172" s="3"/>
      <c r="K172" s="3" t="s">
        <v>1432</v>
      </c>
      <c r="L172" s="3" t="s">
        <v>1432</v>
      </c>
      <c r="M172" s="3" t="s">
        <v>1439</v>
      </c>
      <c r="N172" s="3"/>
      <c r="O172" s="3" t="s">
        <v>1472</v>
      </c>
      <c r="P172" s="3" t="s">
        <v>1393</v>
      </c>
      <c r="Q172" s="3"/>
      <c r="R172" s="3" t="s">
        <v>386</v>
      </c>
      <c r="S172" s="3" t="s">
        <v>386</v>
      </c>
      <c r="T172" s="3" t="s">
        <v>488</v>
      </c>
      <c r="U172" s="3" t="s">
        <v>1266</v>
      </c>
      <c r="V172" s="3" t="s">
        <v>2177</v>
      </c>
      <c r="W172" s="3" t="s">
        <v>1473</v>
      </c>
      <c r="X172" s="3" t="s">
        <v>2647</v>
      </c>
      <c r="Y172" s="3" t="s">
        <v>1473</v>
      </c>
      <c r="Z172" s="3" t="s">
        <v>1473</v>
      </c>
      <c r="AA172" s="87">
        <v>46234.701921296299</v>
      </c>
      <c r="AB172" s="3" t="s">
        <v>1654</v>
      </c>
      <c r="AC172" s="3"/>
      <c r="AD172" s="3"/>
      <c r="AE172" s="3"/>
      <c r="AF172" s="3"/>
      <c r="AG172" s="3"/>
      <c r="AH172" s="3"/>
      <c r="AI172" s="3" t="s">
        <v>1487</v>
      </c>
      <c r="AJ172" s="3"/>
      <c r="AK172" s="3"/>
      <c r="AL172" s="3"/>
      <c r="AM172" s="3"/>
      <c r="AN172" s="3"/>
      <c r="AO172" s="3"/>
      <c r="AP172" s="3" t="s">
        <v>1487</v>
      </c>
      <c r="AQ172" s="3"/>
      <c r="AR172" s="3"/>
      <c r="AS172" s="3"/>
      <c r="AT172" s="3"/>
      <c r="AU172" s="3"/>
      <c r="AV172" s="3" t="s">
        <v>1487</v>
      </c>
      <c r="AW172" s="3" t="s">
        <v>1473</v>
      </c>
      <c r="AX172" s="3"/>
      <c r="AY172" s="3" t="s">
        <v>1487</v>
      </c>
    </row>
    <row r="173" spans="1:51" ht="15" customHeight="1">
      <c r="A173" s="3" t="s">
        <v>5302</v>
      </c>
      <c r="B173" s="3" t="s">
        <v>4960</v>
      </c>
      <c r="C173" s="3" t="s">
        <v>274</v>
      </c>
      <c r="D173" s="3" t="s">
        <v>5303</v>
      </c>
      <c r="E173" s="3">
        <v>2026</v>
      </c>
      <c r="F173" s="3">
        <v>2</v>
      </c>
      <c r="G173" s="86">
        <v>46030</v>
      </c>
      <c r="H173" s="84">
        <v>0.44791666666666669</v>
      </c>
      <c r="I173" s="3"/>
      <c r="J173" s="3"/>
      <c r="K173" s="3" t="s">
        <v>1561</v>
      </c>
      <c r="L173" s="3" t="s">
        <v>1431</v>
      </c>
      <c r="M173" s="3" t="s">
        <v>2103</v>
      </c>
      <c r="N173" s="3"/>
      <c r="O173" s="3" t="s">
        <v>1472</v>
      </c>
      <c r="P173" s="3" t="s">
        <v>1407</v>
      </c>
      <c r="Q173" s="3"/>
      <c r="R173" s="3" t="s">
        <v>1267</v>
      </c>
      <c r="S173" s="3" t="s">
        <v>1267</v>
      </c>
      <c r="T173" s="3" t="s">
        <v>488</v>
      </c>
      <c r="U173" s="3" t="s">
        <v>344</v>
      </c>
      <c r="V173" s="3" t="s">
        <v>2177</v>
      </c>
      <c r="W173" s="3" t="s">
        <v>1473</v>
      </c>
      <c r="X173" s="3" t="s">
        <v>2700</v>
      </c>
      <c r="Y173" s="3" t="s">
        <v>1473</v>
      </c>
      <c r="Z173" s="3" t="s">
        <v>1473</v>
      </c>
      <c r="AA173" s="87">
        <v>46234.701921296299</v>
      </c>
      <c r="AB173" s="3" t="s">
        <v>1654</v>
      </c>
      <c r="AC173" s="3"/>
      <c r="AD173" s="3"/>
      <c r="AE173" s="3"/>
      <c r="AF173" s="3"/>
      <c r="AG173" s="3"/>
      <c r="AH173" s="3"/>
      <c r="AI173" s="3" t="s">
        <v>1487</v>
      </c>
      <c r="AJ173" s="3"/>
      <c r="AK173" s="3"/>
      <c r="AL173" s="3"/>
      <c r="AM173" s="3"/>
      <c r="AN173" s="3"/>
      <c r="AO173" s="3"/>
      <c r="AP173" s="3" t="s">
        <v>1487</v>
      </c>
      <c r="AQ173" s="3"/>
      <c r="AR173" s="3"/>
      <c r="AS173" s="3"/>
      <c r="AT173" s="3"/>
      <c r="AU173" s="3"/>
      <c r="AV173" s="3" t="s">
        <v>1487</v>
      </c>
      <c r="AW173" s="3" t="s">
        <v>1473</v>
      </c>
      <c r="AX173" s="3"/>
      <c r="AY173" s="3" t="s">
        <v>1487</v>
      </c>
    </row>
    <row r="174" spans="1:51" ht="15" customHeight="1">
      <c r="A174" s="3" t="s">
        <v>5304</v>
      </c>
      <c r="B174" s="3" t="s">
        <v>4960</v>
      </c>
      <c r="C174" s="3" t="s">
        <v>207</v>
      </c>
      <c r="D174" s="3" t="s">
        <v>5305</v>
      </c>
      <c r="E174" s="3">
        <v>2026</v>
      </c>
      <c r="F174" s="3">
        <v>2</v>
      </c>
      <c r="G174" s="86">
        <v>46031</v>
      </c>
      <c r="H174" s="84">
        <v>0.38194444444444442</v>
      </c>
      <c r="I174" s="3"/>
      <c r="J174" s="3"/>
      <c r="K174" s="3" t="s">
        <v>1579</v>
      </c>
      <c r="L174" s="3" t="s">
        <v>1441</v>
      </c>
      <c r="M174" s="3" t="s">
        <v>2103</v>
      </c>
      <c r="N174" s="3"/>
      <c r="O174" s="3" t="s">
        <v>1472</v>
      </c>
      <c r="P174" s="3" t="s">
        <v>2118</v>
      </c>
      <c r="Q174" s="3"/>
      <c r="R174" s="3" t="s">
        <v>391</v>
      </c>
      <c r="S174" s="3" t="s">
        <v>391</v>
      </c>
      <c r="T174" s="3" t="s">
        <v>1266</v>
      </c>
      <c r="U174" s="3" t="s">
        <v>443</v>
      </c>
      <c r="V174" s="3" t="s">
        <v>2177</v>
      </c>
      <c r="W174" s="3" t="s">
        <v>1473</v>
      </c>
      <c r="X174" s="3" t="s">
        <v>2451</v>
      </c>
      <c r="Y174" s="3" t="s">
        <v>1473</v>
      </c>
      <c r="Z174" s="3" t="s">
        <v>1473</v>
      </c>
      <c r="AA174" s="87">
        <v>46234.701921296299</v>
      </c>
      <c r="AB174" s="3" t="s">
        <v>1654</v>
      </c>
      <c r="AC174" s="3"/>
      <c r="AD174" s="3"/>
      <c r="AE174" s="3"/>
      <c r="AF174" s="3"/>
      <c r="AG174" s="3"/>
      <c r="AH174" s="3"/>
      <c r="AI174" s="3" t="s">
        <v>1487</v>
      </c>
      <c r="AJ174" s="3"/>
      <c r="AK174" s="3"/>
      <c r="AL174" s="3"/>
      <c r="AM174" s="3"/>
      <c r="AN174" s="3"/>
      <c r="AO174" s="3"/>
      <c r="AP174" s="3" t="s">
        <v>1487</v>
      </c>
      <c r="AQ174" s="3"/>
      <c r="AR174" s="3"/>
      <c r="AS174" s="3"/>
      <c r="AT174" s="3"/>
      <c r="AU174" s="3"/>
      <c r="AV174" s="3" t="s">
        <v>1487</v>
      </c>
      <c r="AW174" s="3" t="s">
        <v>1473</v>
      </c>
      <c r="AX174" s="3"/>
      <c r="AY174" s="3" t="s">
        <v>1487</v>
      </c>
    </row>
    <row r="175" spans="1:51" ht="15" customHeight="1">
      <c r="A175" s="3" t="s">
        <v>5306</v>
      </c>
      <c r="B175" s="3" t="s">
        <v>4960</v>
      </c>
      <c r="C175" s="3" t="s">
        <v>246</v>
      </c>
      <c r="D175" s="3" t="s">
        <v>5307</v>
      </c>
      <c r="E175" s="3">
        <v>2026</v>
      </c>
      <c r="F175" s="3">
        <v>2</v>
      </c>
      <c r="G175" s="86">
        <v>46031</v>
      </c>
      <c r="H175" s="84">
        <v>0.38541666666666669</v>
      </c>
      <c r="I175" s="3"/>
      <c r="J175" s="3"/>
      <c r="K175" s="3" t="s">
        <v>1575</v>
      </c>
      <c r="L175" s="3" t="s">
        <v>1434</v>
      </c>
      <c r="M175" s="3" t="s">
        <v>2103</v>
      </c>
      <c r="N175" s="3"/>
      <c r="O175" s="3" t="s">
        <v>1472</v>
      </c>
      <c r="P175" s="3" t="s">
        <v>1211</v>
      </c>
      <c r="Q175" s="3"/>
      <c r="R175" s="3" t="s">
        <v>386</v>
      </c>
      <c r="S175" s="3" t="s">
        <v>386</v>
      </c>
      <c r="T175" s="3" t="s">
        <v>488</v>
      </c>
      <c r="U175" s="3" t="s">
        <v>1266</v>
      </c>
      <c r="V175" s="3" t="s">
        <v>2177</v>
      </c>
      <c r="W175" s="3" t="s">
        <v>1473</v>
      </c>
      <c r="X175" s="3" t="s">
        <v>2448</v>
      </c>
      <c r="Y175" s="3" t="s">
        <v>1473</v>
      </c>
      <c r="Z175" s="3" t="s">
        <v>1473</v>
      </c>
      <c r="AA175" s="87">
        <v>46234.701921296299</v>
      </c>
      <c r="AB175" s="3" t="s">
        <v>1654</v>
      </c>
      <c r="AC175" s="3"/>
      <c r="AD175" s="3"/>
      <c r="AE175" s="3"/>
      <c r="AF175" s="3"/>
      <c r="AG175" s="3"/>
      <c r="AH175" s="3"/>
      <c r="AI175" s="3" t="s">
        <v>1487</v>
      </c>
      <c r="AJ175" s="3"/>
      <c r="AK175" s="3"/>
      <c r="AL175" s="3"/>
      <c r="AM175" s="3"/>
      <c r="AN175" s="3"/>
      <c r="AO175" s="3"/>
      <c r="AP175" s="3" t="s">
        <v>1487</v>
      </c>
      <c r="AQ175" s="3"/>
      <c r="AR175" s="3"/>
      <c r="AS175" s="3"/>
      <c r="AT175" s="3"/>
      <c r="AU175" s="3"/>
      <c r="AV175" s="3" t="s">
        <v>1487</v>
      </c>
      <c r="AW175" s="3" t="s">
        <v>1473</v>
      </c>
      <c r="AX175" s="3"/>
      <c r="AY175" s="3" t="s">
        <v>1487</v>
      </c>
    </row>
    <row r="176" spans="1:51" ht="15" customHeight="1">
      <c r="A176" s="3" t="s">
        <v>5308</v>
      </c>
      <c r="B176" s="3" t="s">
        <v>4960</v>
      </c>
      <c r="C176" s="3" t="s">
        <v>256</v>
      </c>
      <c r="D176" s="3" t="s">
        <v>5309</v>
      </c>
      <c r="E176" s="3">
        <v>2026</v>
      </c>
      <c r="F176" s="3">
        <v>2</v>
      </c>
      <c r="G176" s="86">
        <v>46031</v>
      </c>
      <c r="H176" s="84">
        <v>0.38541666666666669</v>
      </c>
      <c r="I176" s="3"/>
      <c r="J176" s="3"/>
      <c r="K176" s="3" t="s">
        <v>1432</v>
      </c>
      <c r="L176" s="3" t="s">
        <v>1432</v>
      </c>
      <c r="M176" s="3" t="s">
        <v>1439</v>
      </c>
      <c r="N176" s="3"/>
      <c r="O176" s="3" t="s">
        <v>1472</v>
      </c>
      <c r="P176" s="3" t="s">
        <v>1393</v>
      </c>
      <c r="Q176" s="3"/>
      <c r="R176" s="3" t="s">
        <v>1267</v>
      </c>
      <c r="S176" s="3" t="s">
        <v>1267</v>
      </c>
      <c r="T176" s="3" t="s">
        <v>488</v>
      </c>
      <c r="U176" s="3" t="s">
        <v>1266</v>
      </c>
      <c r="V176" s="3" t="s">
        <v>2177</v>
      </c>
      <c r="W176" s="3" t="s">
        <v>1473</v>
      </c>
      <c r="X176" s="3" t="s">
        <v>2647</v>
      </c>
      <c r="Y176" s="3" t="s">
        <v>1473</v>
      </c>
      <c r="Z176" s="3" t="s">
        <v>1473</v>
      </c>
      <c r="AA176" s="87">
        <v>46234.701921296299</v>
      </c>
      <c r="AB176" s="3" t="s">
        <v>1654</v>
      </c>
      <c r="AC176" s="3"/>
      <c r="AD176" s="3"/>
      <c r="AE176" s="3"/>
      <c r="AF176" s="3"/>
      <c r="AG176" s="3"/>
      <c r="AH176" s="3"/>
      <c r="AI176" s="3" t="s">
        <v>1487</v>
      </c>
      <c r="AJ176" s="3"/>
      <c r="AK176" s="3"/>
      <c r="AL176" s="3"/>
      <c r="AM176" s="3"/>
      <c r="AN176" s="3"/>
      <c r="AO176" s="3"/>
      <c r="AP176" s="3" t="s">
        <v>1487</v>
      </c>
      <c r="AQ176" s="3"/>
      <c r="AR176" s="3"/>
      <c r="AS176" s="3"/>
      <c r="AT176" s="3"/>
      <c r="AU176" s="3"/>
      <c r="AV176" s="3" t="s">
        <v>1487</v>
      </c>
      <c r="AW176" s="3" t="s">
        <v>1473</v>
      </c>
      <c r="AX176" s="3"/>
      <c r="AY176" s="3" t="s">
        <v>1487</v>
      </c>
    </row>
    <row r="177" spans="1:51" ht="15" customHeight="1">
      <c r="A177" s="3" t="s">
        <v>5310</v>
      </c>
      <c r="B177" s="3" t="s">
        <v>4960</v>
      </c>
      <c r="C177" s="3" t="s">
        <v>207</v>
      </c>
      <c r="D177" s="3" t="s">
        <v>5311</v>
      </c>
      <c r="E177" s="3">
        <v>2026</v>
      </c>
      <c r="F177" s="3">
        <v>2</v>
      </c>
      <c r="G177" s="86">
        <v>46032</v>
      </c>
      <c r="H177" s="84">
        <v>0.38194444444444442</v>
      </c>
      <c r="I177" s="3"/>
      <c r="J177" s="3"/>
      <c r="K177" s="3" t="s">
        <v>1579</v>
      </c>
      <c r="L177" s="3" t="s">
        <v>1441</v>
      </c>
      <c r="M177" s="3" t="s">
        <v>2103</v>
      </c>
      <c r="N177" s="3"/>
      <c r="O177" s="3" t="s">
        <v>1472</v>
      </c>
      <c r="P177" s="3" t="s">
        <v>2118</v>
      </c>
      <c r="Q177" s="3"/>
      <c r="R177" s="3" t="s">
        <v>391</v>
      </c>
      <c r="S177" s="3" t="s">
        <v>391</v>
      </c>
      <c r="T177" s="3" t="s">
        <v>1266</v>
      </c>
      <c r="U177" s="3" t="s">
        <v>443</v>
      </c>
      <c r="V177" s="3" t="s">
        <v>2177</v>
      </c>
      <c r="W177" s="3" t="s">
        <v>1473</v>
      </c>
      <c r="X177" s="3" t="s">
        <v>2451</v>
      </c>
      <c r="Y177" s="3" t="s">
        <v>1473</v>
      </c>
      <c r="Z177" s="3" t="s">
        <v>1473</v>
      </c>
      <c r="AA177" s="87">
        <v>46234.701921296299</v>
      </c>
      <c r="AB177" s="3" t="s">
        <v>1654</v>
      </c>
      <c r="AC177" s="3"/>
      <c r="AD177" s="3"/>
      <c r="AE177" s="3"/>
      <c r="AF177" s="3"/>
      <c r="AG177" s="3"/>
      <c r="AH177" s="3"/>
      <c r="AI177" s="3" t="s">
        <v>1487</v>
      </c>
      <c r="AJ177" s="3"/>
      <c r="AK177" s="3"/>
      <c r="AL177" s="3"/>
      <c r="AM177" s="3"/>
      <c r="AN177" s="3"/>
      <c r="AO177" s="3"/>
      <c r="AP177" s="3" t="s">
        <v>1487</v>
      </c>
      <c r="AQ177" s="3"/>
      <c r="AR177" s="3"/>
      <c r="AS177" s="3"/>
      <c r="AT177" s="3"/>
      <c r="AU177" s="3"/>
      <c r="AV177" s="3" t="s">
        <v>1487</v>
      </c>
      <c r="AW177" s="3" t="s">
        <v>1473</v>
      </c>
      <c r="AX177" s="3"/>
      <c r="AY177" s="3" t="s">
        <v>1487</v>
      </c>
    </row>
    <row r="178" spans="1:51" ht="15" customHeight="1">
      <c r="A178" s="3" t="s">
        <v>5312</v>
      </c>
      <c r="B178" s="3" t="s">
        <v>4960</v>
      </c>
      <c r="C178" s="3" t="s">
        <v>256</v>
      </c>
      <c r="D178" s="3" t="s">
        <v>5313</v>
      </c>
      <c r="E178" s="3">
        <v>2026</v>
      </c>
      <c r="F178" s="3">
        <v>2</v>
      </c>
      <c r="G178" s="86">
        <v>46032</v>
      </c>
      <c r="H178" s="84">
        <v>0.38541666666666669</v>
      </c>
      <c r="I178" s="3"/>
      <c r="J178" s="3"/>
      <c r="K178" s="3" t="s">
        <v>1432</v>
      </c>
      <c r="L178" s="3" t="s">
        <v>1432</v>
      </c>
      <c r="M178" s="3" t="s">
        <v>1439</v>
      </c>
      <c r="N178" s="3"/>
      <c r="O178" s="3" t="s">
        <v>1472</v>
      </c>
      <c r="P178" s="3" t="s">
        <v>1393</v>
      </c>
      <c r="Q178" s="3"/>
      <c r="R178" s="3" t="s">
        <v>389</v>
      </c>
      <c r="S178" s="3" t="s">
        <v>389</v>
      </c>
      <c r="T178" s="3" t="s">
        <v>488</v>
      </c>
      <c r="U178" s="3" t="s">
        <v>1266</v>
      </c>
      <c r="V178" s="3" t="s">
        <v>2177</v>
      </c>
      <c r="W178" s="3" t="s">
        <v>1473</v>
      </c>
      <c r="X178" s="3" t="s">
        <v>2647</v>
      </c>
      <c r="Y178" s="3" t="s">
        <v>1473</v>
      </c>
      <c r="Z178" s="3" t="s">
        <v>1473</v>
      </c>
      <c r="AA178" s="87">
        <v>46234.701921296299</v>
      </c>
      <c r="AB178" s="3" t="s">
        <v>1654</v>
      </c>
      <c r="AC178" s="3"/>
      <c r="AD178" s="3"/>
      <c r="AE178" s="3"/>
      <c r="AF178" s="3"/>
      <c r="AG178" s="3"/>
      <c r="AH178" s="3"/>
      <c r="AI178" s="3" t="s">
        <v>1487</v>
      </c>
      <c r="AJ178" s="3"/>
      <c r="AK178" s="3"/>
      <c r="AL178" s="3"/>
      <c r="AM178" s="3"/>
      <c r="AN178" s="3"/>
      <c r="AO178" s="3"/>
      <c r="AP178" s="3" t="s">
        <v>1487</v>
      </c>
      <c r="AQ178" s="3"/>
      <c r="AR178" s="3"/>
      <c r="AS178" s="3"/>
      <c r="AT178" s="3"/>
      <c r="AU178" s="3"/>
      <c r="AV178" s="3" t="s">
        <v>1487</v>
      </c>
      <c r="AW178" s="3" t="s">
        <v>1473</v>
      </c>
      <c r="AX178" s="3"/>
      <c r="AY178" s="3" t="s">
        <v>1487</v>
      </c>
    </row>
    <row r="179" spans="1:51" ht="15" customHeight="1">
      <c r="A179" s="3" t="s">
        <v>5314</v>
      </c>
      <c r="B179" s="3" t="s">
        <v>4960</v>
      </c>
      <c r="C179" s="3" t="s">
        <v>266</v>
      </c>
      <c r="D179" s="3" t="s">
        <v>5315</v>
      </c>
      <c r="E179" s="3">
        <v>2026</v>
      </c>
      <c r="F179" s="3">
        <v>2</v>
      </c>
      <c r="G179" s="86">
        <v>46032</v>
      </c>
      <c r="H179" s="84">
        <v>0.44791666666666669</v>
      </c>
      <c r="I179" s="3"/>
      <c r="J179" s="3"/>
      <c r="K179" s="3" t="s">
        <v>1442</v>
      </c>
      <c r="L179" s="3" t="s">
        <v>1442</v>
      </c>
      <c r="M179" s="3" t="s">
        <v>1439</v>
      </c>
      <c r="N179" s="3"/>
      <c r="O179" s="3" t="s">
        <v>1472</v>
      </c>
      <c r="P179" s="3" t="s">
        <v>1413</v>
      </c>
      <c r="Q179" s="3"/>
      <c r="R179" s="3" t="s">
        <v>387</v>
      </c>
      <c r="S179" s="3" t="s">
        <v>387</v>
      </c>
      <c r="T179" s="3" t="s">
        <v>443</v>
      </c>
      <c r="U179" s="3" t="s">
        <v>443</v>
      </c>
      <c r="V179" s="3" t="s">
        <v>2177</v>
      </c>
      <c r="W179" s="3" t="s">
        <v>1473</v>
      </c>
      <c r="X179" s="3" t="s">
        <v>2443</v>
      </c>
      <c r="Y179" s="3" t="s">
        <v>1473</v>
      </c>
      <c r="Z179" s="3" t="s">
        <v>1473</v>
      </c>
      <c r="AA179" s="87">
        <v>46234.701921296299</v>
      </c>
      <c r="AB179" s="3" t="s">
        <v>1654</v>
      </c>
      <c r="AC179" s="3"/>
      <c r="AD179" s="3"/>
      <c r="AE179" s="3"/>
      <c r="AF179" s="3"/>
      <c r="AG179" s="3"/>
      <c r="AH179" s="3"/>
      <c r="AI179" s="3" t="s">
        <v>1487</v>
      </c>
      <c r="AJ179" s="3"/>
      <c r="AK179" s="3"/>
      <c r="AL179" s="3"/>
      <c r="AM179" s="3"/>
      <c r="AN179" s="3"/>
      <c r="AO179" s="3"/>
      <c r="AP179" s="3" t="s">
        <v>1487</v>
      </c>
      <c r="AQ179" s="3"/>
      <c r="AR179" s="3"/>
      <c r="AS179" s="3"/>
      <c r="AT179" s="3"/>
      <c r="AU179" s="3"/>
      <c r="AV179" s="3" t="s">
        <v>1487</v>
      </c>
      <c r="AW179" s="3" t="s">
        <v>1473</v>
      </c>
      <c r="AX179" s="3"/>
      <c r="AY179" s="3" t="s">
        <v>1487</v>
      </c>
    </row>
    <row r="180" spans="1:51" ht="15" customHeight="1">
      <c r="A180" s="3" t="s">
        <v>5316</v>
      </c>
      <c r="B180" s="3" t="s">
        <v>4960</v>
      </c>
      <c r="C180" s="3" t="s">
        <v>189</v>
      </c>
      <c r="D180" s="3" t="s">
        <v>5317</v>
      </c>
      <c r="E180" s="3">
        <v>2026</v>
      </c>
      <c r="F180" s="3">
        <v>2</v>
      </c>
      <c r="G180" s="86">
        <v>46027</v>
      </c>
      <c r="H180" s="84">
        <v>0.42708333333333331</v>
      </c>
      <c r="I180" s="3"/>
      <c r="J180" s="3"/>
      <c r="K180" s="3" t="s">
        <v>452</v>
      </c>
      <c r="L180" s="3" t="s">
        <v>452</v>
      </c>
      <c r="M180" s="3" t="s">
        <v>2103</v>
      </c>
      <c r="N180" s="3"/>
      <c r="O180" s="3" t="s">
        <v>1472</v>
      </c>
      <c r="P180" s="3" t="s">
        <v>1299</v>
      </c>
      <c r="Q180" s="3"/>
      <c r="R180" s="3" t="s">
        <v>387</v>
      </c>
      <c r="S180" s="3" t="s">
        <v>387</v>
      </c>
      <c r="T180" s="3" t="s">
        <v>443</v>
      </c>
      <c r="U180" s="3" t="s">
        <v>443</v>
      </c>
      <c r="V180" s="3" t="s">
        <v>2177</v>
      </c>
      <c r="W180" s="3" t="s">
        <v>1473</v>
      </c>
      <c r="X180" s="3" t="s">
        <v>2350</v>
      </c>
      <c r="Y180" s="3" t="s">
        <v>1473</v>
      </c>
      <c r="Z180" s="3" t="s">
        <v>1473</v>
      </c>
      <c r="AA180" s="87">
        <v>46234.701921296299</v>
      </c>
      <c r="AB180" s="3" t="s">
        <v>1654</v>
      </c>
      <c r="AC180" s="3"/>
      <c r="AD180" s="3"/>
      <c r="AE180" s="3"/>
      <c r="AF180" s="3"/>
      <c r="AG180" s="3"/>
      <c r="AH180" s="3"/>
      <c r="AI180" s="3" t="s">
        <v>1487</v>
      </c>
      <c r="AJ180" s="3"/>
      <c r="AK180" s="3"/>
      <c r="AL180" s="3"/>
      <c r="AM180" s="3"/>
      <c r="AN180" s="3"/>
      <c r="AO180" s="3"/>
      <c r="AP180" s="3" t="s">
        <v>1487</v>
      </c>
      <c r="AQ180" s="3"/>
      <c r="AR180" s="3"/>
      <c r="AS180" s="3"/>
      <c r="AT180" s="3"/>
      <c r="AU180" s="3"/>
      <c r="AV180" s="3" t="s">
        <v>1487</v>
      </c>
      <c r="AW180" s="3" t="s">
        <v>1473</v>
      </c>
      <c r="AX180" s="3"/>
      <c r="AY180" s="3" t="s">
        <v>1487</v>
      </c>
    </row>
    <row r="181" spans="1:51" ht="15" customHeight="1">
      <c r="A181" s="3" t="s">
        <v>5318</v>
      </c>
      <c r="B181" s="3" t="s">
        <v>4960</v>
      </c>
      <c r="C181" s="3" t="s">
        <v>238</v>
      </c>
      <c r="D181" s="3" t="s">
        <v>5319</v>
      </c>
      <c r="E181" s="3">
        <v>2026</v>
      </c>
      <c r="F181" s="3">
        <v>2</v>
      </c>
      <c r="G181" s="86">
        <v>46027</v>
      </c>
      <c r="H181" s="84">
        <v>0.38541666666666669</v>
      </c>
      <c r="I181" s="3"/>
      <c r="J181" s="3"/>
      <c r="K181" s="3" t="s">
        <v>1583</v>
      </c>
      <c r="L181" s="3" t="s">
        <v>1437</v>
      </c>
      <c r="M181" s="3" t="s">
        <v>1439</v>
      </c>
      <c r="N181" s="3"/>
      <c r="O181" s="3" t="s">
        <v>1472</v>
      </c>
      <c r="P181" s="3" t="s">
        <v>2119</v>
      </c>
      <c r="Q181" s="3"/>
      <c r="R181" s="3" t="s">
        <v>386</v>
      </c>
      <c r="S181" s="3" t="s">
        <v>386</v>
      </c>
      <c r="T181" s="3" t="s">
        <v>488</v>
      </c>
      <c r="U181" s="3" t="s">
        <v>1266</v>
      </c>
      <c r="V181" s="3" t="s">
        <v>2177</v>
      </c>
      <c r="W181" s="3" t="s">
        <v>1473</v>
      </c>
      <c r="X181" s="3" t="s">
        <v>2451</v>
      </c>
      <c r="Y181" s="3" t="s">
        <v>1473</v>
      </c>
      <c r="Z181" s="3" t="s">
        <v>1473</v>
      </c>
      <c r="AA181" s="87">
        <v>46234.701921296299</v>
      </c>
      <c r="AB181" s="3" t="s">
        <v>1654</v>
      </c>
      <c r="AC181" s="3"/>
      <c r="AD181" s="3"/>
      <c r="AE181" s="3"/>
      <c r="AF181" s="3"/>
      <c r="AG181" s="3"/>
      <c r="AH181" s="3"/>
      <c r="AI181" s="3" t="s">
        <v>1487</v>
      </c>
      <c r="AJ181" s="3"/>
      <c r="AK181" s="3"/>
      <c r="AL181" s="3"/>
      <c r="AM181" s="3"/>
      <c r="AN181" s="3"/>
      <c r="AO181" s="3"/>
      <c r="AP181" s="3" t="s">
        <v>1487</v>
      </c>
      <c r="AQ181" s="3"/>
      <c r="AR181" s="3"/>
      <c r="AS181" s="3"/>
      <c r="AT181" s="3"/>
      <c r="AU181" s="3"/>
      <c r="AV181" s="3" t="s">
        <v>1487</v>
      </c>
      <c r="AW181" s="3" t="s">
        <v>1473</v>
      </c>
      <c r="AX181" s="3"/>
      <c r="AY181" s="3" t="s">
        <v>1487</v>
      </c>
    </row>
    <row r="182" spans="1:51" ht="15" customHeight="1">
      <c r="A182" s="3" t="s">
        <v>5320</v>
      </c>
      <c r="B182" s="3" t="s">
        <v>4960</v>
      </c>
      <c r="C182" s="3" t="s">
        <v>261</v>
      </c>
      <c r="D182" s="3" t="s">
        <v>5321</v>
      </c>
      <c r="E182" s="3">
        <v>2026</v>
      </c>
      <c r="F182" s="3">
        <v>2</v>
      </c>
      <c r="G182" s="86">
        <v>46027</v>
      </c>
      <c r="H182" s="84">
        <v>0.625</v>
      </c>
      <c r="I182" s="3"/>
      <c r="J182" s="3"/>
      <c r="K182" s="3" t="s">
        <v>452</v>
      </c>
      <c r="L182" s="3" t="s">
        <v>452</v>
      </c>
      <c r="M182" s="3" t="s">
        <v>2103</v>
      </c>
      <c r="N182" s="3"/>
      <c r="O182" s="3" t="s">
        <v>1472</v>
      </c>
      <c r="P182" s="3" t="s">
        <v>1401</v>
      </c>
      <c r="Q182" s="3"/>
      <c r="R182" s="3" t="s">
        <v>1267</v>
      </c>
      <c r="S182" s="3" t="s">
        <v>1267</v>
      </c>
      <c r="T182" s="3" t="s">
        <v>488</v>
      </c>
      <c r="U182" s="3" t="s">
        <v>344</v>
      </c>
      <c r="V182" s="3" t="s">
        <v>2177</v>
      </c>
      <c r="W182" s="3" t="s">
        <v>1473</v>
      </c>
      <c r="X182" s="3" t="s">
        <v>2350</v>
      </c>
      <c r="Y182" s="3" t="s">
        <v>1473</v>
      </c>
      <c r="Z182" s="3" t="s">
        <v>1473</v>
      </c>
      <c r="AA182" s="87">
        <v>46234.701921296299</v>
      </c>
      <c r="AB182" s="3" t="s">
        <v>1654</v>
      </c>
      <c r="AC182" s="3"/>
      <c r="AD182" s="3"/>
      <c r="AE182" s="3"/>
      <c r="AF182" s="3"/>
      <c r="AG182" s="3"/>
      <c r="AH182" s="3"/>
      <c r="AI182" s="3" t="s">
        <v>1487</v>
      </c>
      <c r="AJ182" s="3"/>
      <c r="AK182" s="3"/>
      <c r="AL182" s="3"/>
      <c r="AM182" s="3"/>
      <c r="AN182" s="3"/>
      <c r="AO182" s="3"/>
      <c r="AP182" s="3" t="s">
        <v>1487</v>
      </c>
      <c r="AQ182" s="3"/>
      <c r="AR182" s="3"/>
      <c r="AS182" s="3"/>
      <c r="AT182" s="3"/>
      <c r="AU182" s="3"/>
      <c r="AV182" s="3" t="s">
        <v>1487</v>
      </c>
      <c r="AW182" s="3" t="s">
        <v>1473</v>
      </c>
      <c r="AX182" s="3"/>
      <c r="AY182" s="3" t="s">
        <v>1487</v>
      </c>
    </row>
    <row r="183" spans="1:51" ht="15" customHeight="1">
      <c r="A183" s="3" t="s">
        <v>5322</v>
      </c>
      <c r="B183" s="3" t="s">
        <v>4960</v>
      </c>
      <c r="C183" s="3" t="s">
        <v>276</v>
      </c>
      <c r="D183" s="3" t="s">
        <v>5323</v>
      </c>
      <c r="E183" s="3">
        <v>2026</v>
      </c>
      <c r="F183" s="3">
        <v>2</v>
      </c>
      <c r="G183" s="86">
        <v>46027</v>
      </c>
      <c r="H183" s="84">
        <v>0.625</v>
      </c>
      <c r="I183" s="3"/>
      <c r="J183" s="3"/>
      <c r="K183" s="3" t="s">
        <v>1568</v>
      </c>
      <c r="L183" s="3" t="s">
        <v>1433</v>
      </c>
      <c r="M183" s="3" t="s">
        <v>1439</v>
      </c>
      <c r="N183" s="3"/>
      <c r="O183" s="3" t="s">
        <v>1472</v>
      </c>
      <c r="P183" s="3" t="s">
        <v>1412</v>
      </c>
      <c r="Q183" s="3"/>
      <c r="R183" s="3" t="s">
        <v>386</v>
      </c>
      <c r="S183" s="3" t="s">
        <v>386</v>
      </c>
      <c r="T183" s="3" t="s">
        <v>488</v>
      </c>
      <c r="U183" s="3" t="s">
        <v>344</v>
      </c>
      <c r="V183" s="3" t="s">
        <v>2177</v>
      </c>
      <c r="W183" s="3" t="s">
        <v>1473</v>
      </c>
      <c r="X183" s="3" t="s">
        <v>2470</v>
      </c>
      <c r="Y183" s="3" t="s">
        <v>1473</v>
      </c>
      <c r="Z183" s="3" t="s">
        <v>1473</v>
      </c>
      <c r="AA183" s="87">
        <v>46234.701921296299</v>
      </c>
      <c r="AB183" s="3" t="s">
        <v>1654</v>
      </c>
      <c r="AC183" s="3"/>
      <c r="AD183" s="3"/>
      <c r="AE183" s="3"/>
      <c r="AF183" s="3"/>
      <c r="AG183" s="3"/>
      <c r="AH183" s="3"/>
      <c r="AI183" s="3" t="s">
        <v>1487</v>
      </c>
      <c r="AJ183" s="3"/>
      <c r="AK183" s="3"/>
      <c r="AL183" s="3"/>
      <c r="AM183" s="3"/>
      <c r="AN183" s="3"/>
      <c r="AO183" s="3"/>
      <c r="AP183" s="3" t="s">
        <v>1487</v>
      </c>
      <c r="AQ183" s="3"/>
      <c r="AR183" s="3"/>
      <c r="AS183" s="3"/>
      <c r="AT183" s="3"/>
      <c r="AU183" s="3"/>
      <c r="AV183" s="3" t="s">
        <v>1487</v>
      </c>
      <c r="AW183" s="3" t="s">
        <v>1473</v>
      </c>
      <c r="AX183" s="3"/>
      <c r="AY183" s="3" t="s">
        <v>1487</v>
      </c>
    </row>
    <row r="184" spans="1:51" ht="15" customHeight="1">
      <c r="A184" s="3" t="s">
        <v>5324</v>
      </c>
      <c r="B184" s="3" t="s">
        <v>4960</v>
      </c>
      <c r="C184" s="3" t="s">
        <v>289</v>
      </c>
      <c r="D184" s="3" t="s">
        <v>5325</v>
      </c>
      <c r="E184" s="3">
        <v>2026</v>
      </c>
      <c r="F184" s="3">
        <v>2</v>
      </c>
      <c r="G184" s="86">
        <v>46027</v>
      </c>
      <c r="H184" s="84">
        <v>0.4375</v>
      </c>
      <c r="I184" s="3"/>
      <c r="J184" s="3"/>
      <c r="K184" s="3" t="s">
        <v>1442</v>
      </c>
      <c r="L184" s="3" t="s">
        <v>1442</v>
      </c>
      <c r="M184" s="3" t="s">
        <v>1590</v>
      </c>
      <c r="N184" s="3"/>
      <c r="O184" s="3" t="s">
        <v>1472</v>
      </c>
      <c r="P184" s="3" t="s">
        <v>108</v>
      </c>
      <c r="Q184" s="3"/>
      <c r="R184" s="3" t="s">
        <v>387</v>
      </c>
      <c r="S184" s="3" t="s">
        <v>387</v>
      </c>
      <c r="T184" s="3" t="s">
        <v>443</v>
      </c>
      <c r="U184" s="3" t="s">
        <v>344</v>
      </c>
      <c r="V184" s="3" t="s">
        <v>2177</v>
      </c>
      <c r="W184" s="3" t="s">
        <v>1473</v>
      </c>
      <c r="X184" s="3" t="s">
        <v>2443</v>
      </c>
      <c r="Y184" s="3" t="s">
        <v>1473</v>
      </c>
      <c r="Z184" s="3" t="s">
        <v>1473</v>
      </c>
      <c r="AA184" s="87">
        <v>46234.701921296299</v>
      </c>
      <c r="AB184" s="3" t="s">
        <v>1654</v>
      </c>
      <c r="AC184" s="3"/>
      <c r="AD184" s="3"/>
      <c r="AE184" s="3"/>
      <c r="AF184" s="3"/>
      <c r="AG184" s="3"/>
      <c r="AH184" s="3"/>
      <c r="AI184" s="3" t="s">
        <v>1487</v>
      </c>
      <c r="AJ184" s="3"/>
      <c r="AK184" s="3"/>
      <c r="AL184" s="3"/>
      <c r="AM184" s="3"/>
      <c r="AN184" s="3"/>
      <c r="AO184" s="3"/>
      <c r="AP184" s="3" t="s">
        <v>1487</v>
      </c>
      <c r="AQ184" s="3"/>
      <c r="AR184" s="3"/>
      <c r="AS184" s="3"/>
      <c r="AT184" s="3"/>
      <c r="AU184" s="3"/>
      <c r="AV184" s="3" t="s">
        <v>1487</v>
      </c>
      <c r="AW184" s="3" t="s">
        <v>1473</v>
      </c>
      <c r="AX184" s="3"/>
      <c r="AY184" s="3" t="s">
        <v>1487</v>
      </c>
    </row>
    <row r="185" spans="1:51" ht="15" customHeight="1">
      <c r="A185" s="3" t="s">
        <v>5326</v>
      </c>
      <c r="B185" s="3" t="s">
        <v>4960</v>
      </c>
      <c r="C185" s="3" t="s">
        <v>238</v>
      </c>
      <c r="D185" s="3" t="s">
        <v>5327</v>
      </c>
      <c r="E185" s="3">
        <v>2026</v>
      </c>
      <c r="F185" s="3">
        <v>2</v>
      </c>
      <c r="G185" s="86">
        <v>46028</v>
      </c>
      <c r="H185" s="84">
        <v>0.38541666666666669</v>
      </c>
      <c r="I185" s="3"/>
      <c r="J185" s="3"/>
      <c r="K185" s="3" t="s">
        <v>1583</v>
      </c>
      <c r="L185" s="3" t="s">
        <v>1437</v>
      </c>
      <c r="M185" s="3" t="s">
        <v>1439</v>
      </c>
      <c r="N185" s="3"/>
      <c r="O185" s="3" t="s">
        <v>1472</v>
      </c>
      <c r="P185" s="3" t="s">
        <v>2119</v>
      </c>
      <c r="Q185" s="3"/>
      <c r="R185" s="3" t="s">
        <v>1267</v>
      </c>
      <c r="S185" s="3" t="s">
        <v>1267</v>
      </c>
      <c r="T185" s="3" t="s">
        <v>488</v>
      </c>
      <c r="U185" s="3" t="s">
        <v>1266</v>
      </c>
      <c r="V185" s="3" t="s">
        <v>2177</v>
      </c>
      <c r="W185" s="3" t="s">
        <v>1473</v>
      </c>
      <c r="X185" s="3" t="s">
        <v>2451</v>
      </c>
      <c r="Y185" s="3" t="s">
        <v>1473</v>
      </c>
      <c r="Z185" s="3" t="s">
        <v>1473</v>
      </c>
      <c r="AA185" s="87">
        <v>46234.701921296299</v>
      </c>
      <c r="AB185" s="3" t="s">
        <v>1654</v>
      </c>
      <c r="AC185" s="3"/>
      <c r="AD185" s="3"/>
      <c r="AE185" s="3"/>
      <c r="AF185" s="3"/>
      <c r="AG185" s="3"/>
      <c r="AH185" s="3"/>
      <c r="AI185" s="3" t="s">
        <v>1487</v>
      </c>
      <c r="AJ185" s="3"/>
      <c r="AK185" s="3"/>
      <c r="AL185" s="3"/>
      <c r="AM185" s="3"/>
      <c r="AN185" s="3"/>
      <c r="AO185" s="3"/>
      <c r="AP185" s="3" t="s">
        <v>1487</v>
      </c>
      <c r="AQ185" s="3"/>
      <c r="AR185" s="3"/>
      <c r="AS185" s="3"/>
      <c r="AT185" s="3"/>
      <c r="AU185" s="3"/>
      <c r="AV185" s="3" t="s">
        <v>1487</v>
      </c>
      <c r="AW185" s="3" t="s">
        <v>1473</v>
      </c>
      <c r="AX185" s="3"/>
      <c r="AY185" s="3" t="s">
        <v>1487</v>
      </c>
    </row>
    <row r="186" spans="1:51" ht="15" customHeight="1">
      <c r="A186" s="3" t="s">
        <v>5328</v>
      </c>
      <c r="B186" s="3" t="s">
        <v>4960</v>
      </c>
      <c r="C186" s="3" t="s">
        <v>261</v>
      </c>
      <c r="D186" s="3" t="s">
        <v>5329</v>
      </c>
      <c r="E186" s="3">
        <v>2026</v>
      </c>
      <c r="F186" s="3">
        <v>2</v>
      </c>
      <c r="G186" s="86">
        <v>46028</v>
      </c>
      <c r="H186" s="84">
        <v>0.625</v>
      </c>
      <c r="I186" s="3"/>
      <c r="J186" s="3"/>
      <c r="K186" s="3" t="s">
        <v>452</v>
      </c>
      <c r="L186" s="3" t="s">
        <v>452</v>
      </c>
      <c r="M186" s="3" t="s">
        <v>2103</v>
      </c>
      <c r="N186" s="3"/>
      <c r="O186" s="3" t="s">
        <v>1472</v>
      </c>
      <c r="P186" s="3" t="s">
        <v>1401</v>
      </c>
      <c r="Q186" s="3"/>
      <c r="R186" s="3" t="s">
        <v>386</v>
      </c>
      <c r="S186" s="3" t="s">
        <v>386</v>
      </c>
      <c r="T186" s="3" t="s">
        <v>488</v>
      </c>
      <c r="U186" s="3" t="s">
        <v>344</v>
      </c>
      <c r="V186" s="3" t="s">
        <v>2177</v>
      </c>
      <c r="W186" s="3" t="s">
        <v>1473</v>
      </c>
      <c r="X186" s="3" t="s">
        <v>2350</v>
      </c>
      <c r="Y186" s="3" t="s">
        <v>1473</v>
      </c>
      <c r="Z186" s="3" t="s">
        <v>1473</v>
      </c>
      <c r="AA186" s="87">
        <v>46234.701921296299</v>
      </c>
      <c r="AB186" s="3" t="s">
        <v>1654</v>
      </c>
      <c r="AC186" s="3"/>
      <c r="AD186" s="3"/>
      <c r="AE186" s="3"/>
      <c r="AF186" s="3"/>
      <c r="AG186" s="3"/>
      <c r="AH186" s="3"/>
      <c r="AI186" s="3" t="s">
        <v>1487</v>
      </c>
      <c r="AJ186" s="3"/>
      <c r="AK186" s="3"/>
      <c r="AL186" s="3"/>
      <c r="AM186" s="3"/>
      <c r="AN186" s="3"/>
      <c r="AO186" s="3"/>
      <c r="AP186" s="3" t="s">
        <v>1487</v>
      </c>
      <c r="AQ186" s="3"/>
      <c r="AR186" s="3"/>
      <c r="AS186" s="3"/>
      <c r="AT186" s="3"/>
      <c r="AU186" s="3"/>
      <c r="AV186" s="3" t="s">
        <v>1487</v>
      </c>
      <c r="AW186" s="3" t="s">
        <v>1473</v>
      </c>
      <c r="AX186" s="3"/>
      <c r="AY186" s="3" t="s">
        <v>1487</v>
      </c>
    </row>
    <row r="187" spans="1:51" ht="15" customHeight="1">
      <c r="A187" s="3" t="s">
        <v>5330</v>
      </c>
      <c r="B187" s="3" t="s">
        <v>4960</v>
      </c>
      <c r="C187" s="3" t="s">
        <v>276</v>
      </c>
      <c r="D187" s="3" t="s">
        <v>5331</v>
      </c>
      <c r="E187" s="3">
        <v>2026</v>
      </c>
      <c r="F187" s="3">
        <v>2</v>
      </c>
      <c r="G187" s="86">
        <v>46028</v>
      </c>
      <c r="H187" s="84">
        <v>0.625</v>
      </c>
      <c r="I187" s="3"/>
      <c r="J187" s="3"/>
      <c r="K187" s="3" t="s">
        <v>1568</v>
      </c>
      <c r="L187" s="3" t="s">
        <v>1433</v>
      </c>
      <c r="M187" s="3" t="s">
        <v>1439</v>
      </c>
      <c r="N187" s="3"/>
      <c r="O187" s="3" t="s">
        <v>1472</v>
      </c>
      <c r="P187" s="3" t="s">
        <v>1412</v>
      </c>
      <c r="Q187" s="3"/>
      <c r="R187" s="3" t="s">
        <v>1267</v>
      </c>
      <c r="S187" s="3" t="s">
        <v>1267</v>
      </c>
      <c r="T187" s="3" t="s">
        <v>488</v>
      </c>
      <c r="U187" s="3" t="s">
        <v>344</v>
      </c>
      <c r="V187" s="3" t="s">
        <v>2177</v>
      </c>
      <c r="W187" s="3" t="s">
        <v>1473</v>
      </c>
      <c r="X187" s="3" t="s">
        <v>2470</v>
      </c>
      <c r="Y187" s="3" t="s">
        <v>1473</v>
      </c>
      <c r="Z187" s="3" t="s">
        <v>1473</v>
      </c>
      <c r="AA187" s="87">
        <v>46234.701921296299</v>
      </c>
      <c r="AB187" s="3" t="s">
        <v>1654</v>
      </c>
      <c r="AC187" s="3"/>
      <c r="AD187" s="3"/>
      <c r="AE187" s="3"/>
      <c r="AF187" s="3"/>
      <c r="AG187" s="3"/>
      <c r="AH187" s="3"/>
      <c r="AI187" s="3" t="s">
        <v>1487</v>
      </c>
      <c r="AJ187" s="3"/>
      <c r="AK187" s="3"/>
      <c r="AL187" s="3"/>
      <c r="AM187" s="3"/>
      <c r="AN187" s="3"/>
      <c r="AO187" s="3"/>
      <c r="AP187" s="3" t="s">
        <v>1487</v>
      </c>
      <c r="AQ187" s="3"/>
      <c r="AR187" s="3"/>
      <c r="AS187" s="3"/>
      <c r="AT187" s="3"/>
      <c r="AU187" s="3"/>
      <c r="AV187" s="3" t="s">
        <v>1487</v>
      </c>
      <c r="AW187" s="3" t="s">
        <v>1473</v>
      </c>
      <c r="AX187" s="3"/>
      <c r="AY187" s="3" t="s">
        <v>1487</v>
      </c>
    </row>
    <row r="188" spans="1:51" ht="15" customHeight="1">
      <c r="A188" s="3" t="s">
        <v>5332</v>
      </c>
      <c r="B188" s="3" t="s">
        <v>4960</v>
      </c>
      <c r="C188" s="3" t="s">
        <v>289</v>
      </c>
      <c r="D188" s="3" t="s">
        <v>5333</v>
      </c>
      <c r="E188" s="3">
        <v>2026</v>
      </c>
      <c r="F188" s="3">
        <v>2</v>
      </c>
      <c r="G188" s="86">
        <v>46028</v>
      </c>
      <c r="H188" s="84">
        <v>0.4375</v>
      </c>
      <c r="I188" s="3"/>
      <c r="J188" s="3"/>
      <c r="K188" s="3" t="s">
        <v>1442</v>
      </c>
      <c r="L188" s="3" t="s">
        <v>1442</v>
      </c>
      <c r="M188" s="3" t="s">
        <v>1590</v>
      </c>
      <c r="N188" s="3"/>
      <c r="O188" s="3" t="s">
        <v>1472</v>
      </c>
      <c r="P188" s="3" t="s">
        <v>108</v>
      </c>
      <c r="Q188" s="3"/>
      <c r="R188" s="3" t="s">
        <v>387</v>
      </c>
      <c r="S188" s="3" t="s">
        <v>387</v>
      </c>
      <c r="T188" s="3" t="s">
        <v>443</v>
      </c>
      <c r="U188" s="3" t="s">
        <v>344</v>
      </c>
      <c r="V188" s="3" t="s">
        <v>2177</v>
      </c>
      <c r="W188" s="3" t="s">
        <v>1473</v>
      </c>
      <c r="X188" s="3" t="s">
        <v>2443</v>
      </c>
      <c r="Y188" s="3" t="s">
        <v>1473</v>
      </c>
      <c r="Z188" s="3" t="s">
        <v>1473</v>
      </c>
      <c r="AA188" s="87">
        <v>46234.701921296299</v>
      </c>
      <c r="AB188" s="3" t="s">
        <v>1654</v>
      </c>
      <c r="AC188" s="3"/>
      <c r="AD188" s="3"/>
      <c r="AE188" s="3"/>
      <c r="AF188" s="3"/>
      <c r="AG188" s="3"/>
      <c r="AH188" s="3"/>
      <c r="AI188" s="3" t="s">
        <v>1487</v>
      </c>
      <c r="AJ188" s="3"/>
      <c r="AK188" s="3"/>
      <c r="AL188" s="3"/>
      <c r="AM188" s="3"/>
      <c r="AN188" s="3"/>
      <c r="AO188" s="3"/>
      <c r="AP188" s="3" t="s">
        <v>1487</v>
      </c>
      <c r="AQ188" s="3"/>
      <c r="AR188" s="3"/>
      <c r="AS188" s="3"/>
      <c r="AT188" s="3"/>
      <c r="AU188" s="3"/>
      <c r="AV188" s="3" t="s">
        <v>1487</v>
      </c>
      <c r="AW188" s="3" t="s">
        <v>1473</v>
      </c>
      <c r="AX188" s="3"/>
      <c r="AY188" s="3" t="s">
        <v>1487</v>
      </c>
    </row>
    <row r="189" spans="1:51" ht="15" customHeight="1">
      <c r="A189" s="3" t="s">
        <v>5334</v>
      </c>
      <c r="B189" s="3" t="s">
        <v>4960</v>
      </c>
      <c r="C189" s="3" t="s">
        <v>238</v>
      </c>
      <c r="D189" s="3" t="s">
        <v>5335</v>
      </c>
      <c r="E189" s="3">
        <v>2026</v>
      </c>
      <c r="F189" s="3">
        <v>2</v>
      </c>
      <c r="G189" s="86">
        <v>46029</v>
      </c>
      <c r="H189" s="84">
        <v>0.38541666666666669</v>
      </c>
      <c r="I189" s="3"/>
      <c r="J189" s="3"/>
      <c r="K189" s="3" t="s">
        <v>1583</v>
      </c>
      <c r="L189" s="3" t="s">
        <v>1437</v>
      </c>
      <c r="M189" s="3" t="s">
        <v>1439</v>
      </c>
      <c r="N189" s="3"/>
      <c r="O189" s="3" t="s">
        <v>1472</v>
      </c>
      <c r="P189" s="3" t="s">
        <v>2119</v>
      </c>
      <c r="Q189" s="3"/>
      <c r="R189" s="3" t="s">
        <v>389</v>
      </c>
      <c r="S189" s="3" t="s">
        <v>389</v>
      </c>
      <c r="T189" s="3" t="s">
        <v>488</v>
      </c>
      <c r="U189" s="3" t="s">
        <v>1266</v>
      </c>
      <c r="V189" s="3" t="s">
        <v>2177</v>
      </c>
      <c r="W189" s="3" t="s">
        <v>1473</v>
      </c>
      <c r="X189" s="3" t="s">
        <v>2451</v>
      </c>
      <c r="Y189" s="3" t="s">
        <v>1473</v>
      </c>
      <c r="Z189" s="3" t="s">
        <v>1473</v>
      </c>
      <c r="AA189" s="87">
        <v>46234.701921296299</v>
      </c>
      <c r="AB189" s="3" t="s">
        <v>1654</v>
      </c>
      <c r="AC189" s="3"/>
      <c r="AD189" s="3"/>
      <c r="AE189" s="3"/>
      <c r="AF189" s="3"/>
      <c r="AG189" s="3"/>
      <c r="AH189" s="3"/>
      <c r="AI189" s="3" t="s">
        <v>1487</v>
      </c>
      <c r="AJ189" s="3"/>
      <c r="AK189" s="3"/>
      <c r="AL189" s="3"/>
      <c r="AM189" s="3"/>
      <c r="AN189" s="3"/>
      <c r="AO189" s="3"/>
      <c r="AP189" s="3" t="s">
        <v>1487</v>
      </c>
      <c r="AQ189" s="3"/>
      <c r="AR189" s="3"/>
      <c r="AS189" s="3"/>
      <c r="AT189" s="3"/>
      <c r="AU189" s="3"/>
      <c r="AV189" s="3" t="s">
        <v>1487</v>
      </c>
      <c r="AW189" s="3" t="s">
        <v>1473</v>
      </c>
      <c r="AX189" s="3"/>
      <c r="AY189" s="3" t="s">
        <v>1487</v>
      </c>
    </row>
    <row r="190" spans="1:51" ht="15" customHeight="1">
      <c r="A190" s="3" t="s">
        <v>5336</v>
      </c>
      <c r="B190" s="3" t="s">
        <v>4960</v>
      </c>
      <c r="C190" s="3" t="s">
        <v>261</v>
      </c>
      <c r="D190" s="3" t="s">
        <v>5337</v>
      </c>
      <c r="E190" s="3">
        <v>2026</v>
      </c>
      <c r="F190" s="3">
        <v>2</v>
      </c>
      <c r="G190" s="86">
        <v>46029</v>
      </c>
      <c r="H190" s="84">
        <v>0.625</v>
      </c>
      <c r="I190" s="3"/>
      <c r="J190" s="3"/>
      <c r="K190" s="3" t="s">
        <v>452</v>
      </c>
      <c r="L190" s="3" t="s">
        <v>452</v>
      </c>
      <c r="M190" s="3" t="s">
        <v>2103</v>
      </c>
      <c r="N190" s="3"/>
      <c r="O190" s="3" t="s">
        <v>1472</v>
      </c>
      <c r="P190" s="3" t="s">
        <v>1401</v>
      </c>
      <c r="Q190" s="3"/>
      <c r="R190" s="3" t="s">
        <v>389</v>
      </c>
      <c r="S190" s="3" t="s">
        <v>389</v>
      </c>
      <c r="T190" s="3" t="s">
        <v>488</v>
      </c>
      <c r="U190" s="3" t="s">
        <v>344</v>
      </c>
      <c r="V190" s="3" t="s">
        <v>2177</v>
      </c>
      <c r="W190" s="3" t="s">
        <v>1473</v>
      </c>
      <c r="X190" s="3" t="s">
        <v>2350</v>
      </c>
      <c r="Y190" s="3" t="s">
        <v>1473</v>
      </c>
      <c r="Z190" s="3" t="s">
        <v>1473</v>
      </c>
      <c r="AA190" s="87">
        <v>46234.701921296299</v>
      </c>
      <c r="AB190" s="3" t="s">
        <v>1654</v>
      </c>
      <c r="AC190" s="3"/>
      <c r="AD190" s="3"/>
      <c r="AE190" s="3"/>
      <c r="AF190" s="3"/>
      <c r="AG190" s="3"/>
      <c r="AH190" s="3"/>
      <c r="AI190" s="3" t="s">
        <v>1487</v>
      </c>
      <c r="AJ190" s="3"/>
      <c r="AK190" s="3"/>
      <c r="AL190" s="3"/>
      <c r="AM190" s="3"/>
      <c r="AN190" s="3"/>
      <c r="AO190" s="3"/>
      <c r="AP190" s="3" t="s">
        <v>1487</v>
      </c>
      <c r="AQ190" s="3"/>
      <c r="AR190" s="3"/>
      <c r="AS190" s="3"/>
      <c r="AT190" s="3"/>
      <c r="AU190" s="3"/>
      <c r="AV190" s="3" t="s">
        <v>1487</v>
      </c>
      <c r="AW190" s="3" t="s">
        <v>1473</v>
      </c>
      <c r="AX190" s="3"/>
      <c r="AY190" s="3" t="s">
        <v>1487</v>
      </c>
    </row>
    <row r="191" spans="1:51" ht="15" customHeight="1">
      <c r="A191" s="3" t="s">
        <v>5338</v>
      </c>
      <c r="B191" s="3" t="s">
        <v>4960</v>
      </c>
      <c r="C191" s="3" t="s">
        <v>276</v>
      </c>
      <c r="D191" s="3" t="s">
        <v>5339</v>
      </c>
      <c r="E191" s="3">
        <v>2026</v>
      </c>
      <c r="F191" s="3">
        <v>2</v>
      </c>
      <c r="G191" s="86">
        <v>46029</v>
      </c>
      <c r="H191" s="84">
        <v>0.625</v>
      </c>
      <c r="I191" s="3"/>
      <c r="J191" s="3"/>
      <c r="K191" s="3" t="s">
        <v>1568</v>
      </c>
      <c r="L191" s="3" t="s">
        <v>1433</v>
      </c>
      <c r="M191" s="3" t="s">
        <v>1439</v>
      </c>
      <c r="N191" s="3"/>
      <c r="O191" s="3" t="s">
        <v>1472</v>
      </c>
      <c r="P191" s="3" t="s">
        <v>1412</v>
      </c>
      <c r="Q191" s="3"/>
      <c r="R191" s="3" t="s">
        <v>389</v>
      </c>
      <c r="S191" s="3" t="s">
        <v>389</v>
      </c>
      <c r="T191" s="3" t="s">
        <v>488</v>
      </c>
      <c r="U191" s="3" t="s">
        <v>344</v>
      </c>
      <c r="V191" s="3" t="s">
        <v>2177</v>
      </c>
      <c r="W191" s="3" t="s">
        <v>1473</v>
      </c>
      <c r="X191" s="3" t="s">
        <v>2470</v>
      </c>
      <c r="Y191" s="3" t="s">
        <v>1473</v>
      </c>
      <c r="Z191" s="3" t="s">
        <v>1473</v>
      </c>
      <c r="AA191" s="87">
        <v>46234.701921296299</v>
      </c>
      <c r="AB191" s="3" t="s">
        <v>1654</v>
      </c>
      <c r="AC191" s="3"/>
      <c r="AD191" s="3"/>
      <c r="AE191" s="3"/>
      <c r="AF191" s="3"/>
      <c r="AG191" s="3"/>
      <c r="AH191" s="3"/>
      <c r="AI191" s="3" t="s">
        <v>1487</v>
      </c>
      <c r="AJ191" s="3"/>
      <c r="AK191" s="3"/>
      <c r="AL191" s="3"/>
      <c r="AM191" s="3"/>
      <c r="AN191" s="3"/>
      <c r="AO191" s="3"/>
      <c r="AP191" s="3" t="s">
        <v>1487</v>
      </c>
      <c r="AQ191" s="3"/>
      <c r="AR191" s="3"/>
      <c r="AS191" s="3"/>
      <c r="AT191" s="3"/>
      <c r="AU191" s="3"/>
      <c r="AV191" s="3" t="s">
        <v>1487</v>
      </c>
      <c r="AW191" s="3" t="s">
        <v>1473</v>
      </c>
      <c r="AX191" s="3"/>
      <c r="AY191" s="3" t="s">
        <v>1487</v>
      </c>
    </row>
    <row r="192" spans="1:51" ht="15" customHeight="1">
      <c r="A192" s="3" t="s">
        <v>5340</v>
      </c>
      <c r="B192" s="3" t="s">
        <v>4960</v>
      </c>
      <c r="C192" s="3" t="s">
        <v>289</v>
      </c>
      <c r="D192" s="3" t="s">
        <v>5341</v>
      </c>
      <c r="E192" s="3">
        <v>2026</v>
      </c>
      <c r="F192" s="3">
        <v>2</v>
      </c>
      <c r="G192" s="86">
        <v>46029</v>
      </c>
      <c r="H192" s="84">
        <v>0.4375</v>
      </c>
      <c r="I192" s="3"/>
      <c r="J192" s="3"/>
      <c r="K192" s="3" t="s">
        <v>1442</v>
      </c>
      <c r="L192" s="3" t="s">
        <v>1442</v>
      </c>
      <c r="M192" s="3" t="s">
        <v>1590</v>
      </c>
      <c r="N192" s="3"/>
      <c r="O192" s="3" t="s">
        <v>1472</v>
      </c>
      <c r="P192" s="3" t="s">
        <v>108</v>
      </c>
      <c r="Q192" s="3"/>
      <c r="R192" s="3" t="s">
        <v>387</v>
      </c>
      <c r="S192" s="3" t="s">
        <v>387</v>
      </c>
      <c r="T192" s="3" t="s">
        <v>443</v>
      </c>
      <c r="U192" s="3" t="s">
        <v>344</v>
      </c>
      <c r="V192" s="3" t="s">
        <v>2177</v>
      </c>
      <c r="W192" s="3" t="s">
        <v>1473</v>
      </c>
      <c r="X192" s="3" t="s">
        <v>2443</v>
      </c>
      <c r="Y192" s="3" t="s">
        <v>1473</v>
      </c>
      <c r="Z192" s="3" t="s">
        <v>1473</v>
      </c>
      <c r="AA192" s="87">
        <v>46234.701921296299</v>
      </c>
      <c r="AB192" s="3" t="s">
        <v>1654</v>
      </c>
      <c r="AC192" s="3"/>
      <c r="AD192" s="3"/>
      <c r="AE192" s="3"/>
      <c r="AF192" s="3"/>
      <c r="AG192" s="3"/>
      <c r="AH192" s="3"/>
      <c r="AI192" s="3" t="s">
        <v>1487</v>
      </c>
      <c r="AJ192" s="3"/>
      <c r="AK192" s="3"/>
      <c r="AL192" s="3"/>
      <c r="AM192" s="3"/>
      <c r="AN192" s="3"/>
      <c r="AO192" s="3"/>
      <c r="AP192" s="3" t="s">
        <v>1487</v>
      </c>
      <c r="AQ192" s="3"/>
      <c r="AR192" s="3"/>
      <c r="AS192" s="3"/>
      <c r="AT192" s="3"/>
      <c r="AU192" s="3"/>
      <c r="AV192" s="3" t="s">
        <v>1487</v>
      </c>
      <c r="AW192" s="3" t="s">
        <v>1473</v>
      </c>
      <c r="AX192" s="3"/>
      <c r="AY192" s="3" t="s">
        <v>1487</v>
      </c>
    </row>
    <row r="193" spans="1:51" ht="15" customHeight="1">
      <c r="A193" s="3" t="s">
        <v>5342</v>
      </c>
      <c r="B193" s="3" t="s">
        <v>4960</v>
      </c>
      <c r="C193" s="3" t="s">
        <v>238</v>
      </c>
      <c r="D193" s="3" t="s">
        <v>5343</v>
      </c>
      <c r="E193" s="3">
        <v>2026</v>
      </c>
      <c r="F193" s="3">
        <v>2</v>
      </c>
      <c r="G193" s="86">
        <v>46030</v>
      </c>
      <c r="H193" s="84">
        <v>0.38541666666666669</v>
      </c>
      <c r="I193" s="3"/>
      <c r="J193" s="3"/>
      <c r="K193" s="3" t="s">
        <v>1583</v>
      </c>
      <c r="L193" s="3" t="s">
        <v>1437</v>
      </c>
      <c r="M193" s="3" t="s">
        <v>1439</v>
      </c>
      <c r="N193" s="3"/>
      <c r="O193" s="3" t="s">
        <v>1472</v>
      </c>
      <c r="P193" s="3" t="s">
        <v>2119</v>
      </c>
      <c r="Q193" s="3"/>
      <c r="R193" s="3" t="s">
        <v>386</v>
      </c>
      <c r="S193" s="3" t="s">
        <v>386</v>
      </c>
      <c r="T193" s="3" t="s">
        <v>488</v>
      </c>
      <c r="U193" s="3" t="s">
        <v>1266</v>
      </c>
      <c r="V193" s="3" t="s">
        <v>2177</v>
      </c>
      <c r="W193" s="3" t="s">
        <v>1473</v>
      </c>
      <c r="X193" s="3" t="s">
        <v>2451</v>
      </c>
      <c r="Y193" s="3" t="s">
        <v>1473</v>
      </c>
      <c r="Z193" s="3" t="s">
        <v>1473</v>
      </c>
      <c r="AA193" s="87">
        <v>46234.701921296299</v>
      </c>
      <c r="AB193" s="3" t="s">
        <v>1654</v>
      </c>
      <c r="AC193" s="3"/>
      <c r="AD193" s="3"/>
      <c r="AE193" s="3"/>
      <c r="AF193" s="3"/>
      <c r="AG193" s="3"/>
      <c r="AH193" s="3"/>
      <c r="AI193" s="3" t="s">
        <v>1487</v>
      </c>
      <c r="AJ193" s="3"/>
      <c r="AK193" s="3"/>
      <c r="AL193" s="3"/>
      <c r="AM193" s="3"/>
      <c r="AN193" s="3"/>
      <c r="AO193" s="3"/>
      <c r="AP193" s="3" t="s">
        <v>1487</v>
      </c>
      <c r="AQ193" s="3"/>
      <c r="AR193" s="3"/>
      <c r="AS193" s="3"/>
      <c r="AT193" s="3"/>
      <c r="AU193" s="3"/>
      <c r="AV193" s="3" t="s">
        <v>1487</v>
      </c>
      <c r="AW193" s="3" t="s">
        <v>1473</v>
      </c>
      <c r="AX193" s="3"/>
      <c r="AY193" s="3" t="s">
        <v>1487</v>
      </c>
    </row>
    <row r="194" spans="1:51" ht="15" customHeight="1">
      <c r="A194" s="3" t="s">
        <v>5344</v>
      </c>
      <c r="B194" s="3" t="s">
        <v>4960</v>
      </c>
      <c r="C194" s="3" t="s">
        <v>261</v>
      </c>
      <c r="D194" s="3" t="s">
        <v>5345</v>
      </c>
      <c r="E194" s="3">
        <v>2026</v>
      </c>
      <c r="F194" s="3">
        <v>2</v>
      </c>
      <c r="G194" s="86">
        <v>46030</v>
      </c>
      <c r="H194" s="84">
        <v>0.625</v>
      </c>
      <c r="I194" s="3"/>
      <c r="J194" s="3"/>
      <c r="K194" s="3" t="s">
        <v>452</v>
      </c>
      <c r="L194" s="3" t="s">
        <v>452</v>
      </c>
      <c r="M194" s="3" t="s">
        <v>2103</v>
      </c>
      <c r="N194" s="3"/>
      <c r="O194" s="3" t="s">
        <v>1472</v>
      </c>
      <c r="P194" s="3" t="s">
        <v>1401</v>
      </c>
      <c r="Q194" s="3"/>
      <c r="R194" s="3" t="s">
        <v>1267</v>
      </c>
      <c r="S194" s="3" t="s">
        <v>1267</v>
      </c>
      <c r="T194" s="3" t="s">
        <v>488</v>
      </c>
      <c r="U194" s="3" t="s">
        <v>344</v>
      </c>
      <c r="V194" s="3" t="s">
        <v>2177</v>
      </c>
      <c r="W194" s="3" t="s">
        <v>1473</v>
      </c>
      <c r="X194" s="3" t="s">
        <v>2350</v>
      </c>
      <c r="Y194" s="3" t="s">
        <v>1473</v>
      </c>
      <c r="Z194" s="3" t="s">
        <v>1473</v>
      </c>
      <c r="AA194" s="87">
        <v>46234.701921296299</v>
      </c>
      <c r="AB194" s="3" t="s">
        <v>1654</v>
      </c>
      <c r="AC194" s="3"/>
      <c r="AD194" s="3"/>
      <c r="AE194" s="3"/>
      <c r="AF194" s="3"/>
      <c r="AG194" s="3"/>
      <c r="AH194" s="3"/>
      <c r="AI194" s="3" t="s">
        <v>1487</v>
      </c>
      <c r="AJ194" s="3"/>
      <c r="AK194" s="3"/>
      <c r="AL194" s="3"/>
      <c r="AM194" s="3"/>
      <c r="AN194" s="3"/>
      <c r="AO194" s="3"/>
      <c r="AP194" s="3" t="s">
        <v>1487</v>
      </c>
      <c r="AQ194" s="3"/>
      <c r="AR194" s="3"/>
      <c r="AS194" s="3"/>
      <c r="AT194" s="3"/>
      <c r="AU194" s="3"/>
      <c r="AV194" s="3" t="s">
        <v>1487</v>
      </c>
      <c r="AW194" s="3" t="s">
        <v>1473</v>
      </c>
      <c r="AX194" s="3"/>
      <c r="AY194" s="3" t="s">
        <v>1487</v>
      </c>
    </row>
    <row r="195" spans="1:51" ht="15" customHeight="1">
      <c r="A195" s="3" t="s">
        <v>5346</v>
      </c>
      <c r="B195" s="3" t="s">
        <v>4960</v>
      </c>
      <c r="C195" s="3" t="s">
        <v>276</v>
      </c>
      <c r="D195" s="3" t="s">
        <v>5347</v>
      </c>
      <c r="E195" s="3">
        <v>2026</v>
      </c>
      <c r="F195" s="3">
        <v>2</v>
      </c>
      <c r="G195" s="86">
        <v>46030</v>
      </c>
      <c r="H195" s="84">
        <v>0.625</v>
      </c>
      <c r="I195" s="3"/>
      <c r="J195" s="3"/>
      <c r="K195" s="3" t="s">
        <v>1568</v>
      </c>
      <c r="L195" s="3" t="s">
        <v>1433</v>
      </c>
      <c r="M195" s="3" t="s">
        <v>1439</v>
      </c>
      <c r="N195" s="3"/>
      <c r="O195" s="3" t="s">
        <v>1472</v>
      </c>
      <c r="P195" s="3" t="s">
        <v>1412</v>
      </c>
      <c r="Q195" s="3"/>
      <c r="R195" s="3" t="s">
        <v>386</v>
      </c>
      <c r="S195" s="3" t="s">
        <v>386</v>
      </c>
      <c r="T195" s="3" t="s">
        <v>488</v>
      </c>
      <c r="U195" s="3" t="s">
        <v>344</v>
      </c>
      <c r="V195" s="3" t="s">
        <v>2177</v>
      </c>
      <c r="W195" s="3" t="s">
        <v>1473</v>
      </c>
      <c r="X195" s="3" t="s">
        <v>2470</v>
      </c>
      <c r="Y195" s="3" t="s">
        <v>1473</v>
      </c>
      <c r="Z195" s="3" t="s">
        <v>1473</v>
      </c>
      <c r="AA195" s="87">
        <v>46234.701921296299</v>
      </c>
      <c r="AB195" s="3" t="s">
        <v>1654</v>
      </c>
      <c r="AC195" s="3"/>
      <c r="AD195" s="3"/>
      <c r="AE195" s="3"/>
      <c r="AF195" s="3"/>
      <c r="AG195" s="3"/>
      <c r="AH195" s="3"/>
      <c r="AI195" s="3" t="s">
        <v>1487</v>
      </c>
      <c r="AJ195" s="3"/>
      <c r="AK195" s="3"/>
      <c r="AL195" s="3"/>
      <c r="AM195" s="3"/>
      <c r="AN195" s="3"/>
      <c r="AO195" s="3"/>
      <c r="AP195" s="3" t="s">
        <v>1487</v>
      </c>
      <c r="AQ195" s="3"/>
      <c r="AR195" s="3"/>
      <c r="AS195" s="3"/>
      <c r="AT195" s="3"/>
      <c r="AU195" s="3"/>
      <c r="AV195" s="3" t="s">
        <v>1487</v>
      </c>
      <c r="AW195" s="3" t="s">
        <v>1473</v>
      </c>
      <c r="AX195" s="3"/>
      <c r="AY195" s="3" t="s">
        <v>1487</v>
      </c>
    </row>
    <row r="196" spans="1:51" ht="15" customHeight="1">
      <c r="A196" s="3" t="s">
        <v>5348</v>
      </c>
      <c r="B196" s="3" t="s">
        <v>4960</v>
      </c>
      <c r="C196" s="3" t="s">
        <v>289</v>
      </c>
      <c r="D196" s="3" t="s">
        <v>5349</v>
      </c>
      <c r="E196" s="3">
        <v>2026</v>
      </c>
      <c r="F196" s="3">
        <v>2</v>
      </c>
      <c r="G196" s="86">
        <v>46030</v>
      </c>
      <c r="H196" s="84">
        <v>0.4375</v>
      </c>
      <c r="I196" s="3"/>
      <c r="J196" s="3"/>
      <c r="K196" s="3" t="s">
        <v>1442</v>
      </c>
      <c r="L196" s="3" t="s">
        <v>1442</v>
      </c>
      <c r="M196" s="3" t="s">
        <v>1590</v>
      </c>
      <c r="N196" s="3"/>
      <c r="O196" s="3" t="s">
        <v>1472</v>
      </c>
      <c r="P196" s="3" t="s">
        <v>108</v>
      </c>
      <c r="Q196" s="3"/>
      <c r="R196" s="3" t="s">
        <v>387</v>
      </c>
      <c r="S196" s="3" t="s">
        <v>387</v>
      </c>
      <c r="T196" s="3" t="s">
        <v>443</v>
      </c>
      <c r="U196" s="3" t="s">
        <v>344</v>
      </c>
      <c r="V196" s="3" t="s">
        <v>2177</v>
      </c>
      <c r="W196" s="3" t="s">
        <v>1473</v>
      </c>
      <c r="X196" s="3" t="s">
        <v>2443</v>
      </c>
      <c r="Y196" s="3" t="s">
        <v>1473</v>
      </c>
      <c r="Z196" s="3" t="s">
        <v>1473</v>
      </c>
      <c r="AA196" s="87">
        <v>46234.701921296299</v>
      </c>
      <c r="AB196" s="3" t="s">
        <v>1654</v>
      </c>
      <c r="AC196" s="3"/>
      <c r="AD196" s="3"/>
      <c r="AE196" s="3"/>
      <c r="AF196" s="3"/>
      <c r="AG196" s="3"/>
      <c r="AH196" s="3"/>
      <c r="AI196" s="3" t="s">
        <v>1487</v>
      </c>
      <c r="AJ196" s="3"/>
      <c r="AK196" s="3"/>
      <c r="AL196" s="3"/>
      <c r="AM196" s="3"/>
      <c r="AN196" s="3"/>
      <c r="AO196" s="3"/>
      <c r="AP196" s="3" t="s">
        <v>1487</v>
      </c>
      <c r="AQ196" s="3"/>
      <c r="AR196" s="3"/>
      <c r="AS196" s="3"/>
      <c r="AT196" s="3"/>
      <c r="AU196" s="3"/>
      <c r="AV196" s="3" t="s">
        <v>1487</v>
      </c>
      <c r="AW196" s="3" t="s">
        <v>1473</v>
      </c>
      <c r="AX196" s="3"/>
      <c r="AY196" s="3" t="s">
        <v>1487</v>
      </c>
    </row>
    <row r="197" spans="1:51" ht="15" customHeight="1">
      <c r="A197" s="3" t="s">
        <v>5350</v>
      </c>
      <c r="B197" s="3" t="s">
        <v>4960</v>
      </c>
      <c r="C197" s="3" t="s">
        <v>4696</v>
      </c>
      <c r="D197" s="3" t="s">
        <v>5351</v>
      </c>
      <c r="E197" s="3">
        <v>2026</v>
      </c>
      <c r="F197" s="3">
        <v>2</v>
      </c>
      <c r="G197" s="86">
        <v>46030</v>
      </c>
      <c r="H197" s="84">
        <v>0.77083333333333337</v>
      </c>
      <c r="I197" s="3"/>
      <c r="J197" s="3"/>
      <c r="K197" s="3"/>
      <c r="L197" s="3"/>
      <c r="M197" s="3" t="s">
        <v>2103</v>
      </c>
      <c r="N197" s="3"/>
      <c r="O197" s="3" t="s">
        <v>1472</v>
      </c>
      <c r="P197" s="3" t="s">
        <v>1372</v>
      </c>
      <c r="Q197" s="3"/>
      <c r="R197" s="3" t="s">
        <v>391</v>
      </c>
      <c r="S197" s="3" t="s">
        <v>391</v>
      </c>
      <c r="T197" s="3" t="s">
        <v>1266</v>
      </c>
      <c r="U197" s="3"/>
      <c r="V197" s="3" t="s">
        <v>2177</v>
      </c>
      <c r="W197" s="3" t="s">
        <v>1487</v>
      </c>
      <c r="X197" s="3" t="s">
        <v>2231</v>
      </c>
      <c r="Y197" s="3" t="s">
        <v>1473</v>
      </c>
      <c r="Z197" s="3" t="s">
        <v>1473</v>
      </c>
      <c r="AA197" s="87">
        <v>46234.701921296299</v>
      </c>
      <c r="AB197" s="3" t="s">
        <v>1654</v>
      </c>
      <c r="AC197" s="3"/>
      <c r="AD197" s="3"/>
      <c r="AE197" s="3"/>
      <c r="AF197" s="3"/>
      <c r="AG197" s="3"/>
      <c r="AH197" s="3"/>
      <c r="AI197" s="3" t="s">
        <v>1487</v>
      </c>
      <c r="AJ197" s="3"/>
      <c r="AK197" s="3"/>
      <c r="AL197" s="3"/>
      <c r="AM197" s="3"/>
      <c r="AN197" s="3"/>
      <c r="AO197" s="3"/>
      <c r="AP197" s="3" t="s">
        <v>1487</v>
      </c>
      <c r="AQ197" s="3"/>
      <c r="AR197" s="3"/>
      <c r="AS197" s="3"/>
      <c r="AT197" s="3"/>
      <c r="AU197" s="3"/>
      <c r="AV197" s="3" t="s">
        <v>1487</v>
      </c>
      <c r="AW197" s="3" t="s">
        <v>1473</v>
      </c>
      <c r="AX197" s="3"/>
      <c r="AY197" s="3" t="s">
        <v>1487</v>
      </c>
    </row>
    <row r="198" spans="1:51" ht="15" customHeight="1">
      <c r="A198" s="3" t="s">
        <v>5352</v>
      </c>
      <c r="B198" s="3" t="s">
        <v>4960</v>
      </c>
      <c r="C198" s="3" t="s">
        <v>238</v>
      </c>
      <c r="D198" s="3" t="s">
        <v>5353</v>
      </c>
      <c r="E198" s="3">
        <v>2026</v>
      </c>
      <c r="F198" s="3">
        <v>2</v>
      </c>
      <c r="G198" s="86">
        <v>46031</v>
      </c>
      <c r="H198" s="84">
        <v>0.38541666666666669</v>
      </c>
      <c r="I198" s="3"/>
      <c r="J198" s="3"/>
      <c r="K198" s="3" t="s">
        <v>1583</v>
      </c>
      <c r="L198" s="3" t="s">
        <v>1437</v>
      </c>
      <c r="M198" s="3" t="s">
        <v>1439</v>
      </c>
      <c r="N198" s="3"/>
      <c r="O198" s="3" t="s">
        <v>1472</v>
      </c>
      <c r="P198" s="3" t="s">
        <v>2119</v>
      </c>
      <c r="Q198" s="3"/>
      <c r="R198" s="3" t="s">
        <v>1267</v>
      </c>
      <c r="S198" s="3" t="s">
        <v>1267</v>
      </c>
      <c r="T198" s="3" t="s">
        <v>488</v>
      </c>
      <c r="U198" s="3" t="s">
        <v>1266</v>
      </c>
      <c r="V198" s="3" t="s">
        <v>2177</v>
      </c>
      <c r="W198" s="3" t="s">
        <v>1473</v>
      </c>
      <c r="X198" s="3" t="s">
        <v>2451</v>
      </c>
      <c r="Y198" s="3" t="s">
        <v>1473</v>
      </c>
      <c r="Z198" s="3" t="s">
        <v>1473</v>
      </c>
      <c r="AA198" s="87">
        <v>46234.701921296299</v>
      </c>
      <c r="AB198" s="3" t="s">
        <v>1654</v>
      </c>
      <c r="AC198" s="3"/>
      <c r="AD198" s="3"/>
      <c r="AE198" s="3"/>
      <c r="AF198" s="3"/>
      <c r="AG198" s="3"/>
      <c r="AH198" s="3"/>
      <c r="AI198" s="3" t="s">
        <v>1487</v>
      </c>
      <c r="AJ198" s="3"/>
      <c r="AK198" s="3"/>
      <c r="AL198" s="3"/>
      <c r="AM198" s="3"/>
      <c r="AN198" s="3"/>
      <c r="AO198" s="3"/>
      <c r="AP198" s="3" t="s">
        <v>1487</v>
      </c>
      <c r="AQ198" s="3"/>
      <c r="AR198" s="3"/>
      <c r="AS198" s="3"/>
      <c r="AT198" s="3"/>
      <c r="AU198" s="3"/>
      <c r="AV198" s="3" t="s">
        <v>1487</v>
      </c>
      <c r="AW198" s="3" t="s">
        <v>1473</v>
      </c>
      <c r="AX198" s="3"/>
      <c r="AY198" s="3" t="s">
        <v>1487</v>
      </c>
    </row>
    <row r="199" spans="1:51" ht="15" customHeight="1">
      <c r="A199" s="3" t="s">
        <v>5354</v>
      </c>
      <c r="B199" s="3" t="s">
        <v>4960</v>
      </c>
      <c r="C199" s="3" t="s">
        <v>261</v>
      </c>
      <c r="D199" s="3" t="s">
        <v>5355</v>
      </c>
      <c r="E199" s="3">
        <v>2026</v>
      </c>
      <c r="F199" s="3">
        <v>2</v>
      </c>
      <c r="G199" s="86">
        <v>46031</v>
      </c>
      <c r="H199" s="84">
        <v>0.625</v>
      </c>
      <c r="I199" s="3"/>
      <c r="J199" s="3"/>
      <c r="K199" s="3" t="s">
        <v>452</v>
      </c>
      <c r="L199" s="3" t="s">
        <v>452</v>
      </c>
      <c r="M199" s="3" t="s">
        <v>2103</v>
      </c>
      <c r="N199" s="3"/>
      <c r="O199" s="3" t="s">
        <v>1472</v>
      </c>
      <c r="P199" s="3" t="s">
        <v>1401</v>
      </c>
      <c r="Q199" s="3"/>
      <c r="R199" s="3" t="s">
        <v>386</v>
      </c>
      <c r="S199" s="3" t="s">
        <v>386</v>
      </c>
      <c r="T199" s="3" t="s">
        <v>488</v>
      </c>
      <c r="U199" s="3" t="s">
        <v>344</v>
      </c>
      <c r="V199" s="3" t="s">
        <v>2177</v>
      </c>
      <c r="W199" s="3" t="s">
        <v>1473</v>
      </c>
      <c r="X199" s="3" t="s">
        <v>2350</v>
      </c>
      <c r="Y199" s="3" t="s">
        <v>1473</v>
      </c>
      <c r="Z199" s="3" t="s">
        <v>1473</v>
      </c>
      <c r="AA199" s="87">
        <v>46234.701921296299</v>
      </c>
      <c r="AB199" s="3" t="s">
        <v>1654</v>
      </c>
      <c r="AC199" s="3"/>
      <c r="AD199" s="3"/>
      <c r="AE199" s="3"/>
      <c r="AF199" s="3"/>
      <c r="AG199" s="3"/>
      <c r="AH199" s="3"/>
      <c r="AI199" s="3" t="s">
        <v>1487</v>
      </c>
      <c r="AJ199" s="3"/>
      <c r="AK199" s="3"/>
      <c r="AL199" s="3"/>
      <c r="AM199" s="3"/>
      <c r="AN199" s="3"/>
      <c r="AO199" s="3"/>
      <c r="AP199" s="3" t="s">
        <v>1487</v>
      </c>
      <c r="AQ199" s="3"/>
      <c r="AR199" s="3"/>
      <c r="AS199" s="3"/>
      <c r="AT199" s="3"/>
      <c r="AU199" s="3"/>
      <c r="AV199" s="3" t="s">
        <v>1487</v>
      </c>
      <c r="AW199" s="3" t="s">
        <v>1473</v>
      </c>
      <c r="AX199" s="3"/>
      <c r="AY199" s="3" t="s">
        <v>1487</v>
      </c>
    </row>
    <row r="200" spans="1:51" ht="15" customHeight="1">
      <c r="A200" s="3" t="s">
        <v>5356</v>
      </c>
      <c r="B200" s="3" t="s">
        <v>4960</v>
      </c>
      <c r="C200" s="3" t="s">
        <v>276</v>
      </c>
      <c r="D200" s="3" t="s">
        <v>5357</v>
      </c>
      <c r="E200" s="3">
        <v>2026</v>
      </c>
      <c r="F200" s="3">
        <v>2</v>
      </c>
      <c r="G200" s="86">
        <v>46031</v>
      </c>
      <c r="H200" s="84">
        <v>0.625</v>
      </c>
      <c r="I200" s="3"/>
      <c r="J200" s="3"/>
      <c r="K200" s="3" t="s">
        <v>1568</v>
      </c>
      <c r="L200" s="3" t="s">
        <v>1433</v>
      </c>
      <c r="M200" s="3" t="s">
        <v>1439</v>
      </c>
      <c r="N200" s="3"/>
      <c r="O200" s="3" t="s">
        <v>1472</v>
      </c>
      <c r="P200" s="3" t="s">
        <v>1412</v>
      </c>
      <c r="Q200" s="3"/>
      <c r="R200" s="3" t="s">
        <v>1267</v>
      </c>
      <c r="S200" s="3" t="s">
        <v>1267</v>
      </c>
      <c r="T200" s="3" t="s">
        <v>488</v>
      </c>
      <c r="U200" s="3" t="s">
        <v>344</v>
      </c>
      <c r="V200" s="3" t="s">
        <v>2177</v>
      </c>
      <c r="W200" s="3" t="s">
        <v>1473</v>
      </c>
      <c r="X200" s="3" t="s">
        <v>2470</v>
      </c>
      <c r="Y200" s="3" t="s">
        <v>1473</v>
      </c>
      <c r="Z200" s="3" t="s">
        <v>1473</v>
      </c>
      <c r="AA200" s="87">
        <v>46234.701921296299</v>
      </c>
      <c r="AB200" s="3" t="s">
        <v>1654</v>
      </c>
      <c r="AC200" s="3"/>
      <c r="AD200" s="3"/>
      <c r="AE200" s="3"/>
      <c r="AF200" s="3"/>
      <c r="AG200" s="3"/>
      <c r="AH200" s="3"/>
      <c r="AI200" s="3" t="s">
        <v>1487</v>
      </c>
      <c r="AJ200" s="3"/>
      <c r="AK200" s="3"/>
      <c r="AL200" s="3"/>
      <c r="AM200" s="3"/>
      <c r="AN200" s="3"/>
      <c r="AO200" s="3"/>
      <c r="AP200" s="3" t="s">
        <v>1487</v>
      </c>
      <c r="AQ200" s="3"/>
      <c r="AR200" s="3"/>
      <c r="AS200" s="3"/>
      <c r="AT200" s="3"/>
      <c r="AU200" s="3"/>
      <c r="AV200" s="3" t="s">
        <v>1487</v>
      </c>
      <c r="AW200" s="3" t="s">
        <v>1473</v>
      </c>
      <c r="AX200" s="3"/>
      <c r="AY200" s="3" t="s">
        <v>1487</v>
      </c>
    </row>
    <row r="201" spans="1:51" ht="15" customHeight="1">
      <c r="A201" s="3" t="s">
        <v>5358</v>
      </c>
      <c r="B201" s="3" t="s">
        <v>4960</v>
      </c>
      <c r="C201" s="3" t="s">
        <v>289</v>
      </c>
      <c r="D201" s="3" t="s">
        <v>5359</v>
      </c>
      <c r="E201" s="3">
        <v>2026</v>
      </c>
      <c r="F201" s="3">
        <v>2</v>
      </c>
      <c r="G201" s="86">
        <v>46031</v>
      </c>
      <c r="H201" s="84">
        <v>0.4375</v>
      </c>
      <c r="I201" s="3"/>
      <c r="J201" s="3"/>
      <c r="K201" s="3" t="s">
        <v>1442</v>
      </c>
      <c r="L201" s="3" t="s">
        <v>1442</v>
      </c>
      <c r="M201" s="3" t="s">
        <v>1590</v>
      </c>
      <c r="N201" s="3"/>
      <c r="O201" s="3" t="s">
        <v>1472</v>
      </c>
      <c r="P201" s="3" t="s">
        <v>108</v>
      </c>
      <c r="Q201" s="3"/>
      <c r="R201" s="3" t="s">
        <v>387</v>
      </c>
      <c r="S201" s="3" t="s">
        <v>387</v>
      </c>
      <c r="T201" s="3" t="s">
        <v>443</v>
      </c>
      <c r="U201" s="3" t="s">
        <v>344</v>
      </c>
      <c r="V201" s="3" t="s">
        <v>2177</v>
      </c>
      <c r="W201" s="3" t="s">
        <v>1473</v>
      </c>
      <c r="X201" s="3" t="s">
        <v>2443</v>
      </c>
      <c r="Y201" s="3" t="s">
        <v>1473</v>
      </c>
      <c r="Z201" s="3" t="s">
        <v>1473</v>
      </c>
      <c r="AA201" s="87">
        <v>46234.701921296299</v>
      </c>
      <c r="AB201" s="3" t="s">
        <v>1654</v>
      </c>
      <c r="AC201" s="3"/>
      <c r="AD201" s="3"/>
      <c r="AE201" s="3"/>
      <c r="AF201" s="3"/>
      <c r="AG201" s="3"/>
      <c r="AH201" s="3"/>
      <c r="AI201" s="3" t="s">
        <v>1487</v>
      </c>
      <c r="AJ201" s="3"/>
      <c r="AK201" s="3"/>
      <c r="AL201" s="3"/>
      <c r="AM201" s="3"/>
      <c r="AN201" s="3"/>
      <c r="AO201" s="3"/>
      <c r="AP201" s="3" t="s">
        <v>1487</v>
      </c>
      <c r="AQ201" s="3"/>
      <c r="AR201" s="3"/>
      <c r="AS201" s="3"/>
      <c r="AT201" s="3"/>
      <c r="AU201" s="3"/>
      <c r="AV201" s="3" t="s">
        <v>1487</v>
      </c>
      <c r="AW201" s="3" t="s">
        <v>1473</v>
      </c>
      <c r="AX201" s="3"/>
      <c r="AY201" s="3" t="s">
        <v>1487</v>
      </c>
    </row>
    <row r="202" spans="1:51" ht="15" customHeight="1">
      <c r="A202" s="3" t="s">
        <v>5360</v>
      </c>
      <c r="B202" s="3" t="s">
        <v>4960</v>
      </c>
      <c r="C202" s="3" t="s">
        <v>238</v>
      </c>
      <c r="D202" s="3" t="s">
        <v>5361</v>
      </c>
      <c r="E202" s="3">
        <v>2026</v>
      </c>
      <c r="F202" s="3">
        <v>2</v>
      </c>
      <c r="G202" s="86">
        <v>46032</v>
      </c>
      <c r="H202" s="84">
        <v>0.38541666666666669</v>
      </c>
      <c r="I202" s="3"/>
      <c r="J202" s="3"/>
      <c r="K202" s="3" t="s">
        <v>1583</v>
      </c>
      <c r="L202" s="3" t="s">
        <v>1437</v>
      </c>
      <c r="M202" s="3" t="s">
        <v>1439</v>
      </c>
      <c r="N202" s="3"/>
      <c r="O202" s="3" t="s">
        <v>1472</v>
      </c>
      <c r="P202" s="3" t="s">
        <v>2119</v>
      </c>
      <c r="Q202" s="3"/>
      <c r="R202" s="3" t="s">
        <v>389</v>
      </c>
      <c r="S202" s="3" t="s">
        <v>389</v>
      </c>
      <c r="T202" s="3" t="s">
        <v>488</v>
      </c>
      <c r="U202" s="3" t="s">
        <v>1266</v>
      </c>
      <c r="V202" s="3" t="s">
        <v>2177</v>
      </c>
      <c r="W202" s="3" t="s">
        <v>1473</v>
      </c>
      <c r="X202" s="3" t="s">
        <v>2451</v>
      </c>
      <c r="Y202" s="3" t="s">
        <v>1473</v>
      </c>
      <c r="Z202" s="3" t="s">
        <v>1473</v>
      </c>
      <c r="AA202" s="87">
        <v>46234.701921296299</v>
      </c>
      <c r="AB202" s="3" t="s">
        <v>1654</v>
      </c>
      <c r="AC202" s="3"/>
      <c r="AD202" s="3"/>
      <c r="AE202" s="3"/>
      <c r="AF202" s="3"/>
      <c r="AG202" s="3"/>
      <c r="AH202" s="3"/>
      <c r="AI202" s="3" t="s">
        <v>1487</v>
      </c>
      <c r="AJ202" s="3"/>
      <c r="AK202" s="3"/>
      <c r="AL202" s="3"/>
      <c r="AM202" s="3"/>
      <c r="AN202" s="3"/>
      <c r="AO202" s="3"/>
      <c r="AP202" s="3" t="s">
        <v>1487</v>
      </c>
      <c r="AQ202" s="3"/>
      <c r="AR202" s="3"/>
      <c r="AS202" s="3"/>
      <c r="AT202" s="3"/>
      <c r="AU202" s="3"/>
      <c r="AV202" s="3" t="s">
        <v>1487</v>
      </c>
      <c r="AW202" s="3" t="s">
        <v>1473</v>
      </c>
      <c r="AX202" s="3"/>
      <c r="AY202" s="3" t="s">
        <v>1487</v>
      </c>
    </row>
    <row r="203" spans="1:51" ht="15" customHeight="1">
      <c r="A203" s="3" t="s">
        <v>5362</v>
      </c>
      <c r="B203" s="3" t="s">
        <v>4960</v>
      </c>
      <c r="C203" s="3" t="s">
        <v>261</v>
      </c>
      <c r="D203" s="3" t="s">
        <v>5363</v>
      </c>
      <c r="E203" s="3">
        <v>2026</v>
      </c>
      <c r="F203" s="3">
        <v>2</v>
      </c>
      <c r="G203" s="86">
        <v>46032</v>
      </c>
      <c r="H203" s="84">
        <v>0.625</v>
      </c>
      <c r="I203" s="3"/>
      <c r="J203" s="3"/>
      <c r="K203" s="3" t="s">
        <v>452</v>
      </c>
      <c r="L203" s="3" t="s">
        <v>452</v>
      </c>
      <c r="M203" s="3" t="s">
        <v>2103</v>
      </c>
      <c r="N203" s="3"/>
      <c r="O203" s="3" t="s">
        <v>1472</v>
      </c>
      <c r="P203" s="3" t="s">
        <v>1401</v>
      </c>
      <c r="Q203" s="3"/>
      <c r="R203" s="3" t="s">
        <v>389</v>
      </c>
      <c r="S203" s="3" t="s">
        <v>389</v>
      </c>
      <c r="T203" s="3" t="s">
        <v>488</v>
      </c>
      <c r="U203" s="3" t="s">
        <v>344</v>
      </c>
      <c r="V203" s="3" t="s">
        <v>2177</v>
      </c>
      <c r="W203" s="3" t="s">
        <v>1473</v>
      </c>
      <c r="X203" s="3" t="s">
        <v>2350</v>
      </c>
      <c r="Y203" s="3" t="s">
        <v>1473</v>
      </c>
      <c r="Z203" s="3" t="s">
        <v>1473</v>
      </c>
      <c r="AA203" s="87">
        <v>46234.701921296299</v>
      </c>
      <c r="AB203" s="3" t="s">
        <v>1654</v>
      </c>
      <c r="AC203" s="3"/>
      <c r="AD203" s="3"/>
      <c r="AE203" s="3"/>
      <c r="AF203" s="3"/>
      <c r="AG203" s="3"/>
      <c r="AH203" s="3"/>
      <c r="AI203" s="3" t="s">
        <v>1487</v>
      </c>
      <c r="AJ203" s="3"/>
      <c r="AK203" s="3"/>
      <c r="AL203" s="3"/>
      <c r="AM203" s="3"/>
      <c r="AN203" s="3"/>
      <c r="AO203" s="3"/>
      <c r="AP203" s="3" t="s">
        <v>1487</v>
      </c>
      <c r="AQ203" s="3"/>
      <c r="AR203" s="3"/>
      <c r="AS203" s="3"/>
      <c r="AT203" s="3"/>
      <c r="AU203" s="3"/>
      <c r="AV203" s="3" t="s">
        <v>1487</v>
      </c>
      <c r="AW203" s="3" t="s">
        <v>1473</v>
      </c>
      <c r="AX203" s="3"/>
      <c r="AY203" s="3" t="s">
        <v>1487</v>
      </c>
    </row>
    <row r="204" spans="1:51" ht="15" customHeight="1">
      <c r="A204" s="3" t="s">
        <v>5364</v>
      </c>
      <c r="B204" s="3" t="s">
        <v>4960</v>
      </c>
      <c r="C204" s="3" t="s">
        <v>276</v>
      </c>
      <c r="D204" s="3" t="s">
        <v>5365</v>
      </c>
      <c r="E204" s="3">
        <v>2026</v>
      </c>
      <c r="F204" s="3">
        <v>2</v>
      </c>
      <c r="G204" s="86">
        <v>46032</v>
      </c>
      <c r="H204" s="84">
        <v>0.625</v>
      </c>
      <c r="I204" s="3"/>
      <c r="J204" s="3"/>
      <c r="K204" s="3" t="s">
        <v>1568</v>
      </c>
      <c r="L204" s="3" t="s">
        <v>1433</v>
      </c>
      <c r="M204" s="3" t="s">
        <v>1439</v>
      </c>
      <c r="N204" s="3"/>
      <c r="O204" s="3" t="s">
        <v>1472</v>
      </c>
      <c r="P204" s="3" t="s">
        <v>1412</v>
      </c>
      <c r="Q204" s="3"/>
      <c r="R204" s="3" t="s">
        <v>389</v>
      </c>
      <c r="S204" s="3" t="s">
        <v>389</v>
      </c>
      <c r="T204" s="3" t="s">
        <v>488</v>
      </c>
      <c r="U204" s="3" t="s">
        <v>344</v>
      </c>
      <c r="V204" s="3" t="s">
        <v>2177</v>
      </c>
      <c r="W204" s="3" t="s">
        <v>1473</v>
      </c>
      <c r="X204" s="3" t="s">
        <v>2470</v>
      </c>
      <c r="Y204" s="3" t="s">
        <v>1473</v>
      </c>
      <c r="Z204" s="3" t="s">
        <v>1473</v>
      </c>
      <c r="AA204" s="87">
        <v>46234.701932870368</v>
      </c>
      <c r="AB204" s="3" t="s">
        <v>1654</v>
      </c>
      <c r="AC204" s="3"/>
      <c r="AD204" s="3"/>
      <c r="AE204" s="3"/>
      <c r="AF204" s="3"/>
      <c r="AG204" s="3"/>
      <c r="AH204" s="3"/>
      <c r="AI204" s="3" t="s">
        <v>1487</v>
      </c>
      <c r="AJ204" s="3"/>
      <c r="AK204" s="3"/>
      <c r="AL204" s="3"/>
      <c r="AM204" s="3"/>
      <c r="AN204" s="3"/>
      <c r="AO204" s="3"/>
      <c r="AP204" s="3" t="s">
        <v>1487</v>
      </c>
      <c r="AQ204" s="3"/>
      <c r="AR204" s="3"/>
      <c r="AS204" s="3"/>
      <c r="AT204" s="3"/>
      <c r="AU204" s="3"/>
      <c r="AV204" s="3" t="s">
        <v>1487</v>
      </c>
      <c r="AW204" s="3" t="s">
        <v>1473</v>
      </c>
      <c r="AX204" s="3"/>
      <c r="AY204" s="3" t="s">
        <v>1487</v>
      </c>
    </row>
    <row r="205" spans="1:51" ht="15" customHeight="1">
      <c r="A205" s="3" t="s">
        <v>5366</v>
      </c>
      <c r="B205" s="3" t="s">
        <v>4960</v>
      </c>
      <c r="C205" s="3" t="s">
        <v>289</v>
      </c>
      <c r="D205" s="3" t="s">
        <v>5367</v>
      </c>
      <c r="E205" s="3">
        <v>2026</v>
      </c>
      <c r="F205" s="3">
        <v>2</v>
      </c>
      <c r="G205" s="86">
        <v>46032</v>
      </c>
      <c r="H205" s="84">
        <v>0.4375</v>
      </c>
      <c r="I205" s="3"/>
      <c r="J205" s="3"/>
      <c r="K205" s="3" t="s">
        <v>1442</v>
      </c>
      <c r="L205" s="3" t="s">
        <v>1442</v>
      </c>
      <c r="M205" s="3" t="s">
        <v>1590</v>
      </c>
      <c r="N205" s="3"/>
      <c r="O205" s="3" t="s">
        <v>1472</v>
      </c>
      <c r="P205" s="3" t="s">
        <v>108</v>
      </c>
      <c r="Q205" s="3"/>
      <c r="R205" s="3" t="s">
        <v>387</v>
      </c>
      <c r="S205" s="3" t="s">
        <v>387</v>
      </c>
      <c r="T205" s="3" t="s">
        <v>443</v>
      </c>
      <c r="U205" s="3" t="s">
        <v>344</v>
      </c>
      <c r="V205" s="3" t="s">
        <v>2177</v>
      </c>
      <c r="W205" s="3" t="s">
        <v>1473</v>
      </c>
      <c r="X205" s="3" t="s">
        <v>2443</v>
      </c>
      <c r="Y205" s="3" t="s">
        <v>1473</v>
      </c>
      <c r="Z205" s="3" t="s">
        <v>1473</v>
      </c>
      <c r="AA205" s="87">
        <v>46234.701932870368</v>
      </c>
      <c r="AB205" s="3" t="s">
        <v>1654</v>
      </c>
      <c r="AC205" s="3"/>
      <c r="AD205" s="3"/>
      <c r="AE205" s="3"/>
      <c r="AF205" s="3"/>
      <c r="AG205" s="3"/>
      <c r="AH205" s="3"/>
      <c r="AI205" s="3" t="s">
        <v>1487</v>
      </c>
      <c r="AJ205" s="3"/>
      <c r="AK205" s="3"/>
      <c r="AL205" s="3"/>
      <c r="AM205" s="3"/>
      <c r="AN205" s="3"/>
      <c r="AO205" s="3"/>
      <c r="AP205" s="3" t="s">
        <v>1487</v>
      </c>
      <c r="AQ205" s="3"/>
      <c r="AR205" s="3"/>
      <c r="AS205" s="3"/>
      <c r="AT205" s="3"/>
      <c r="AU205" s="3"/>
      <c r="AV205" s="3" t="s">
        <v>1487</v>
      </c>
      <c r="AW205" s="3" t="s">
        <v>1473</v>
      </c>
      <c r="AX205" s="3"/>
      <c r="AY205" s="3" t="s">
        <v>1487</v>
      </c>
    </row>
    <row r="206" spans="1:51" ht="15" customHeight="1">
      <c r="A206" s="3" t="s">
        <v>5368</v>
      </c>
      <c r="B206" s="3" t="s">
        <v>4960</v>
      </c>
      <c r="C206" s="3" t="s">
        <v>342</v>
      </c>
      <c r="D206" s="3" t="s">
        <v>5369</v>
      </c>
      <c r="E206" s="3">
        <v>2026</v>
      </c>
      <c r="F206" s="3">
        <v>2</v>
      </c>
      <c r="G206" s="86">
        <v>46027</v>
      </c>
      <c r="H206" s="84">
        <v>0.625</v>
      </c>
      <c r="I206" s="3"/>
      <c r="J206" s="3"/>
      <c r="K206" s="3"/>
      <c r="L206" s="3"/>
      <c r="M206" s="3" t="s">
        <v>2103</v>
      </c>
      <c r="N206" s="3"/>
      <c r="O206" s="3" t="s">
        <v>1472</v>
      </c>
      <c r="P206" s="3" t="s">
        <v>1260</v>
      </c>
      <c r="Q206" s="3"/>
      <c r="R206" s="3" t="s">
        <v>387</v>
      </c>
      <c r="S206" s="3" t="s">
        <v>387</v>
      </c>
      <c r="T206" s="3" t="s">
        <v>443</v>
      </c>
      <c r="U206" s="3"/>
      <c r="V206" s="3" t="s">
        <v>2177</v>
      </c>
      <c r="W206" s="3" t="s">
        <v>1487</v>
      </c>
      <c r="X206" s="3" t="s">
        <v>2231</v>
      </c>
      <c r="Y206" s="3" t="s">
        <v>1473</v>
      </c>
      <c r="Z206" s="3" t="s">
        <v>1473</v>
      </c>
      <c r="AA206" s="87">
        <v>46234.701932870368</v>
      </c>
      <c r="AB206" s="3" t="s">
        <v>1654</v>
      </c>
      <c r="AC206" s="3"/>
      <c r="AD206" s="3"/>
      <c r="AE206" s="3"/>
      <c r="AF206" s="3"/>
      <c r="AG206" s="3"/>
      <c r="AH206" s="3"/>
      <c r="AI206" s="3" t="s">
        <v>1487</v>
      </c>
      <c r="AJ206" s="3"/>
      <c r="AK206" s="3"/>
      <c r="AL206" s="3"/>
      <c r="AM206" s="3"/>
      <c r="AN206" s="3"/>
      <c r="AO206" s="3"/>
      <c r="AP206" s="3" t="s">
        <v>1487</v>
      </c>
      <c r="AQ206" s="3"/>
      <c r="AR206" s="3"/>
      <c r="AS206" s="3"/>
      <c r="AT206" s="3"/>
      <c r="AU206" s="3"/>
      <c r="AV206" s="3" t="s">
        <v>1487</v>
      </c>
      <c r="AW206" s="3" t="s">
        <v>1473</v>
      </c>
      <c r="AX206" s="3"/>
      <c r="AY206" s="3" t="s">
        <v>1487</v>
      </c>
    </row>
    <row r="207" spans="1:51" ht="15" customHeight="1">
      <c r="A207" s="3" t="s">
        <v>5370</v>
      </c>
      <c r="B207" s="3" t="s">
        <v>4960</v>
      </c>
      <c r="C207" s="3" t="s">
        <v>203</v>
      </c>
      <c r="D207" s="3" t="s">
        <v>5371</v>
      </c>
      <c r="E207" s="3">
        <v>2026</v>
      </c>
      <c r="F207" s="3">
        <v>2</v>
      </c>
      <c r="G207" s="86">
        <v>46027</v>
      </c>
      <c r="H207" s="84">
        <v>0.375</v>
      </c>
      <c r="I207" s="3"/>
      <c r="J207" s="3"/>
      <c r="K207" s="3" t="s">
        <v>1432</v>
      </c>
      <c r="L207" s="3" t="s">
        <v>1432</v>
      </c>
      <c r="M207" s="3" t="s">
        <v>1439</v>
      </c>
      <c r="N207" s="3"/>
      <c r="O207" s="3" t="s">
        <v>1472</v>
      </c>
      <c r="P207" s="3" t="s">
        <v>1368</v>
      </c>
      <c r="Q207" s="3"/>
      <c r="R207" s="3" t="s">
        <v>391</v>
      </c>
      <c r="S207" s="3" t="s">
        <v>391</v>
      </c>
      <c r="T207" s="3" t="s">
        <v>1266</v>
      </c>
      <c r="U207" s="3" t="s">
        <v>344</v>
      </c>
      <c r="V207" s="3" t="s">
        <v>2177</v>
      </c>
      <c r="W207" s="3" t="s">
        <v>1473</v>
      </c>
      <c r="X207" s="3" t="s">
        <v>2647</v>
      </c>
      <c r="Y207" s="3" t="s">
        <v>1473</v>
      </c>
      <c r="Z207" s="3" t="s">
        <v>1473</v>
      </c>
      <c r="AA207" s="87">
        <v>46234.701932870368</v>
      </c>
      <c r="AB207" s="3" t="s">
        <v>1654</v>
      </c>
      <c r="AC207" s="3"/>
      <c r="AD207" s="3"/>
      <c r="AE207" s="3"/>
      <c r="AF207" s="3"/>
      <c r="AG207" s="3"/>
      <c r="AH207" s="3"/>
      <c r="AI207" s="3" t="s">
        <v>1487</v>
      </c>
      <c r="AJ207" s="3"/>
      <c r="AK207" s="3"/>
      <c r="AL207" s="3"/>
      <c r="AM207" s="3"/>
      <c r="AN207" s="3"/>
      <c r="AO207" s="3"/>
      <c r="AP207" s="3" t="s">
        <v>1487</v>
      </c>
      <c r="AQ207" s="3"/>
      <c r="AR207" s="3"/>
      <c r="AS207" s="3"/>
      <c r="AT207" s="3"/>
      <c r="AU207" s="3"/>
      <c r="AV207" s="3" t="s">
        <v>1487</v>
      </c>
      <c r="AW207" s="3" t="s">
        <v>1473</v>
      </c>
      <c r="AX207" s="3"/>
      <c r="AY207" s="3" t="s">
        <v>1487</v>
      </c>
    </row>
    <row r="208" spans="1:51" ht="15" customHeight="1">
      <c r="A208" s="3" t="s">
        <v>5372</v>
      </c>
      <c r="B208" s="3" t="s">
        <v>4960</v>
      </c>
      <c r="C208" s="3" t="s">
        <v>255</v>
      </c>
      <c r="D208" s="3" t="s">
        <v>5373</v>
      </c>
      <c r="E208" s="3">
        <v>2026</v>
      </c>
      <c r="F208" s="3">
        <v>2</v>
      </c>
      <c r="G208" s="86">
        <v>46027</v>
      </c>
      <c r="H208" s="84">
        <v>0.38541666666666669</v>
      </c>
      <c r="I208" s="3"/>
      <c r="J208" s="3"/>
      <c r="K208" s="3" t="s">
        <v>1432</v>
      </c>
      <c r="L208" s="3" t="s">
        <v>1432</v>
      </c>
      <c r="M208" s="3" t="s">
        <v>1439</v>
      </c>
      <c r="N208" s="3"/>
      <c r="O208" s="3" t="s">
        <v>1472</v>
      </c>
      <c r="P208" s="3" t="s">
        <v>1218</v>
      </c>
      <c r="Q208" s="3"/>
      <c r="R208" s="3" t="s">
        <v>386</v>
      </c>
      <c r="S208" s="3" t="s">
        <v>386</v>
      </c>
      <c r="T208" s="3" t="s">
        <v>488</v>
      </c>
      <c r="U208" s="3" t="s">
        <v>1266</v>
      </c>
      <c r="V208" s="3" t="s">
        <v>2177</v>
      </c>
      <c r="W208" s="3" t="s">
        <v>1473</v>
      </c>
      <c r="X208" s="3" t="s">
        <v>2647</v>
      </c>
      <c r="Y208" s="3" t="s">
        <v>1473</v>
      </c>
      <c r="Z208" s="3" t="s">
        <v>1473</v>
      </c>
      <c r="AA208" s="87">
        <v>46234.701932870368</v>
      </c>
      <c r="AB208" s="3" t="s">
        <v>1654</v>
      </c>
      <c r="AC208" s="3"/>
      <c r="AD208" s="3"/>
      <c r="AE208" s="3"/>
      <c r="AF208" s="3"/>
      <c r="AG208" s="3"/>
      <c r="AH208" s="3"/>
      <c r="AI208" s="3" t="s">
        <v>1487</v>
      </c>
      <c r="AJ208" s="3"/>
      <c r="AK208" s="3"/>
      <c r="AL208" s="3"/>
      <c r="AM208" s="3"/>
      <c r="AN208" s="3"/>
      <c r="AO208" s="3"/>
      <c r="AP208" s="3" t="s">
        <v>1487</v>
      </c>
      <c r="AQ208" s="3"/>
      <c r="AR208" s="3"/>
      <c r="AS208" s="3"/>
      <c r="AT208" s="3"/>
      <c r="AU208" s="3"/>
      <c r="AV208" s="3" t="s">
        <v>1487</v>
      </c>
      <c r="AW208" s="3" t="s">
        <v>1473</v>
      </c>
      <c r="AX208" s="3"/>
      <c r="AY208" s="3" t="s">
        <v>1487</v>
      </c>
    </row>
    <row r="209" spans="1:51" ht="15" customHeight="1">
      <c r="A209" s="3" t="s">
        <v>5374</v>
      </c>
      <c r="B209" s="3" t="s">
        <v>4960</v>
      </c>
      <c r="C209" s="3" t="s">
        <v>300</v>
      </c>
      <c r="D209" s="3" t="s">
        <v>5375</v>
      </c>
      <c r="E209" s="3">
        <v>2026</v>
      </c>
      <c r="F209" s="3">
        <v>2</v>
      </c>
      <c r="G209" s="86">
        <v>46027</v>
      </c>
      <c r="H209" s="84">
        <v>0.4375</v>
      </c>
      <c r="I209" s="3"/>
      <c r="J209" s="3"/>
      <c r="K209" s="3"/>
      <c r="L209" s="3"/>
      <c r="M209" s="3" t="s">
        <v>1439</v>
      </c>
      <c r="N209" s="3"/>
      <c r="O209" s="3" t="s">
        <v>1472</v>
      </c>
      <c r="P209" s="3" t="s">
        <v>1447</v>
      </c>
      <c r="Q209" s="3"/>
      <c r="R209" s="3" t="s">
        <v>391</v>
      </c>
      <c r="S209" s="3" t="s">
        <v>391</v>
      </c>
      <c r="T209" s="3" t="s">
        <v>1266</v>
      </c>
      <c r="U209" s="3"/>
      <c r="V209" s="3" t="s">
        <v>2177</v>
      </c>
      <c r="W209" s="3" t="s">
        <v>1487</v>
      </c>
      <c r="X209" s="3" t="s">
        <v>2231</v>
      </c>
      <c r="Y209" s="3" t="s">
        <v>1473</v>
      </c>
      <c r="Z209" s="3" t="s">
        <v>1473</v>
      </c>
      <c r="AA209" s="87">
        <v>46234.701932870368</v>
      </c>
      <c r="AB209" s="3" t="s">
        <v>1654</v>
      </c>
      <c r="AC209" s="3"/>
      <c r="AD209" s="3"/>
      <c r="AE209" s="3"/>
      <c r="AF209" s="3"/>
      <c r="AG209" s="3"/>
      <c r="AH209" s="3"/>
      <c r="AI209" s="3" t="s">
        <v>1487</v>
      </c>
      <c r="AJ209" s="3"/>
      <c r="AK209" s="3"/>
      <c r="AL209" s="3"/>
      <c r="AM209" s="3"/>
      <c r="AN209" s="3"/>
      <c r="AO209" s="3"/>
      <c r="AP209" s="3" t="s">
        <v>1487</v>
      </c>
      <c r="AQ209" s="3"/>
      <c r="AR209" s="3"/>
      <c r="AS209" s="3"/>
      <c r="AT209" s="3"/>
      <c r="AU209" s="3"/>
      <c r="AV209" s="3" t="s">
        <v>1487</v>
      </c>
      <c r="AW209" s="3" t="s">
        <v>1473</v>
      </c>
      <c r="AX209" s="3"/>
      <c r="AY209" s="3" t="s">
        <v>1487</v>
      </c>
    </row>
    <row r="210" spans="1:51" ht="15" customHeight="1">
      <c r="A210" s="3" t="s">
        <v>5376</v>
      </c>
      <c r="B210" s="3" t="s">
        <v>4960</v>
      </c>
      <c r="C210" s="3" t="s">
        <v>241</v>
      </c>
      <c r="D210" s="3" t="s">
        <v>5377</v>
      </c>
      <c r="E210" s="3">
        <v>2026</v>
      </c>
      <c r="F210" s="3">
        <v>2</v>
      </c>
      <c r="G210" s="86">
        <v>46030</v>
      </c>
      <c r="H210" s="84">
        <v>0.58333333333333337</v>
      </c>
      <c r="I210" s="3"/>
      <c r="J210" s="3"/>
      <c r="K210" s="3" t="s">
        <v>1575</v>
      </c>
      <c r="L210" s="3" t="s">
        <v>1434</v>
      </c>
      <c r="M210" s="3" t="s">
        <v>2103</v>
      </c>
      <c r="N210" s="3"/>
      <c r="O210" s="3" t="s">
        <v>1472</v>
      </c>
      <c r="P210" s="3" t="s">
        <v>1206</v>
      </c>
      <c r="Q210" s="3"/>
      <c r="R210" s="3" t="s">
        <v>1267</v>
      </c>
      <c r="S210" s="3" t="s">
        <v>1267</v>
      </c>
      <c r="T210" s="3" t="s">
        <v>488</v>
      </c>
      <c r="U210" s="3" t="s">
        <v>1266</v>
      </c>
      <c r="V210" s="3" t="s">
        <v>2177</v>
      </c>
      <c r="W210" s="3" t="s">
        <v>1473</v>
      </c>
      <c r="X210" s="3" t="s">
        <v>2448</v>
      </c>
      <c r="Y210" s="3" t="s">
        <v>1473</v>
      </c>
      <c r="Z210" s="3" t="s">
        <v>1473</v>
      </c>
      <c r="AA210" s="87">
        <v>46234.701932870368</v>
      </c>
      <c r="AB210" s="3" t="s">
        <v>1654</v>
      </c>
      <c r="AC210" s="3"/>
      <c r="AD210" s="3"/>
      <c r="AE210" s="3"/>
      <c r="AF210" s="3"/>
      <c r="AG210" s="3"/>
      <c r="AH210" s="3"/>
      <c r="AI210" s="3" t="s">
        <v>1487</v>
      </c>
      <c r="AJ210" s="3"/>
      <c r="AK210" s="3"/>
      <c r="AL210" s="3"/>
      <c r="AM210" s="3"/>
      <c r="AN210" s="3"/>
      <c r="AO210" s="3"/>
      <c r="AP210" s="3" t="s">
        <v>1487</v>
      </c>
      <c r="AQ210" s="3"/>
      <c r="AR210" s="3"/>
      <c r="AS210" s="3"/>
      <c r="AT210" s="3"/>
      <c r="AU210" s="3"/>
      <c r="AV210" s="3" t="s">
        <v>1487</v>
      </c>
      <c r="AW210" s="3" t="s">
        <v>1473</v>
      </c>
      <c r="AX210" s="3"/>
      <c r="AY210" s="3" t="s">
        <v>1487</v>
      </c>
    </row>
    <row r="211" spans="1:51" ht="15" customHeight="1">
      <c r="A211" s="3" t="s">
        <v>5378</v>
      </c>
      <c r="B211" s="3" t="s">
        <v>4960</v>
      </c>
      <c r="C211" s="3" t="s">
        <v>264</v>
      </c>
      <c r="D211" s="3" t="s">
        <v>5379</v>
      </c>
      <c r="E211" s="3">
        <v>2026</v>
      </c>
      <c r="F211" s="3">
        <v>2</v>
      </c>
      <c r="G211" s="86">
        <v>46031</v>
      </c>
      <c r="H211" s="84">
        <v>0.76388888888888884</v>
      </c>
      <c r="I211" s="3"/>
      <c r="J211" s="3"/>
      <c r="K211" s="3" t="s">
        <v>1561</v>
      </c>
      <c r="L211" s="3" t="s">
        <v>1431</v>
      </c>
      <c r="M211" s="3" t="s">
        <v>1590</v>
      </c>
      <c r="N211" s="3"/>
      <c r="O211" s="3" t="s">
        <v>1472</v>
      </c>
      <c r="P211" s="3" t="s">
        <v>1391</v>
      </c>
      <c r="Q211" s="3"/>
      <c r="R211" s="3" t="s">
        <v>386</v>
      </c>
      <c r="S211" s="3" t="s">
        <v>386</v>
      </c>
      <c r="T211" s="3" t="s">
        <v>488</v>
      </c>
      <c r="U211" s="3" t="s">
        <v>344</v>
      </c>
      <c r="V211" s="3" t="s">
        <v>2177</v>
      </c>
      <c r="W211" s="3" t="s">
        <v>1473</v>
      </c>
      <c r="X211" s="3" t="s">
        <v>2700</v>
      </c>
      <c r="Y211" s="3" t="s">
        <v>1473</v>
      </c>
      <c r="Z211" s="3" t="s">
        <v>1473</v>
      </c>
      <c r="AA211" s="87">
        <v>46234.701932870368</v>
      </c>
      <c r="AB211" s="3" t="s">
        <v>1654</v>
      </c>
      <c r="AC211" s="3"/>
      <c r="AD211" s="3"/>
      <c r="AE211" s="3"/>
      <c r="AF211" s="3"/>
      <c r="AG211" s="3"/>
      <c r="AH211" s="3"/>
      <c r="AI211" s="3" t="s">
        <v>1487</v>
      </c>
      <c r="AJ211" s="3"/>
      <c r="AK211" s="3"/>
      <c r="AL211" s="3"/>
      <c r="AM211" s="3"/>
      <c r="AN211" s="3"/>
      <c r="AO211" s="3"/>
      <c r="AP211" s="3" t="s">
        <v>1487</v>
      </c>
      <c r="AQ211" s="3"/>
      <c r="AR211" s="3"/>
      <c r="AS211" s="3"/>
      <c r="AT211" s="3"/>
      <c r="AU211" s="3"/>
      <c r="AV211" s="3" t="s">
        <v>1487</v>
      </c>
      <c r="AW211" s="3" t="s">
        <v>1473</v>
      </c>
      <c r="AX211" s="3"/>
      <c r="AY211" s="3" t="s">
        <v>1487</v>
      </c>
    </row>
    <row r="212" spans="1:51" ht="15" customHeight="1">
      <c r="A212" s="3" t="s">
        <v>5380</v>
      </c>
      <c r="B212" s="3" t="s">
        <v>4960</v>
      </c>
      <c r="C212" s="3" t="s">
        <v>287</v>
      </c>
      <c r="D212" s="3" t="s">
        <v>5381</v>
      </c>
      <c r="E212" s="3">
        <v>2026</v>
      </c>
      <c r="F212" s="3">
        <v>2</v>
      </c>
      <c r="G212" s="86">
        <v>46031</v>
      </c>
      <c r="H212" s="84">
        <v>0.76388888888888884</v>
      </c>
      <c r="I212" s="3"/>
      <c r="J212" s="3"/>
      <c r="K212" s="3" t="s">
        <v>1432</v>
      </c>
      <c r="L212" s="3" t="s">
        <v>1432</v>
      </c>
      <c r="M212" s="3" t="s">
        <v>2103</v>
      </c>
      <c r="N212" s="3"/>
      <c r="O212" s="3" t="s">
        <v>1472</v>
      </c>
      <c r="P212" s="3" t="s">
        <v>1378</v>
      </c>
      <c r="Q212" s="3"/>
      <c r="R212" s="3" t="s">
        <v>387</v>
      </c>
      <c r="S212" s="3" t="s">
        <v>387</v>
      </c>
      <c r="T212" s="3" t="s">
        <v>443</v>
      </c>
      <c r="U212" s="3" t="s">
        <v>344</v>
      </c>
      <c r="V212" s="3" t="s">
        <v>2177</v>
      </c>
      <c r="W212" s="3" t="s">
        <v>1473</v>
      </c>
      <c r="X212" s="3" t="s">
        <v>2647</v>
      </c>
      <c r="Y212" s="3" t="s">
        <v>1473</v>
      </c>
      <c r="Z212" s="3" t="s">
        <v>1473</v>
      </c>
      <c r="AA212" s="87">
        <v>46234.701932870368</v>
      </c>
      <c r="AB212" s="3" t="s">
        <v>1654</v>
      </c>
      <c r="AC212" s="3"/>
      <c r="AD212" s="3"/>
      <c r="AE212" s="3"/>
      <c r="AF212" s="3"/>
      <c r="AG212" s="3"/>
      <c r="AH212" s="3"/>
      <c r="AI212" s="3" t="s">
        <v>1487</v>
      </c>
      <c r="AJ212" s="3"/>
      <c r="AK212" s="3"/>
      <c r="AL212" s="3"/>
      <c r="AM212" s="3"/>
      <c r="AN212" s="3"/>
      <c r="AO212" s="3"/>
      <c r="AP212" s="3" t="s">
        <v>1487</v>
      </c>
      <c r="AQ212" s="3"/>
      <c r="AR212" s="3"/>
      <c r="AS212" s="3"/>
      <c r="AT212" s="3"/>
      <c r="AU212" s="3"/>
      <c r="AV212" s="3" t="s">
        <v>1487</v>
      </c>
      <c r="AW212" s="3" t="s">
        <v>1473</v>
      </c>
      <c r="AX212" s="3"/>
      <c r="AY212" s="3" t="s">
        <v>1487</v>
      </c>
    </row>
    <row r="213" spans="1:51" ht="15" customHeight="1">
      <c r="A213" s="3" t="s">
        <v>5382</v>
      </c>
      <c r="B213" s="3" t="s">
        <v>4960</v>
      </c>
      <c r="C213" s="3" t="s">
        <v>177</v>
      </c>
      <c r="D213" s="3" t="s">
        <v>5383</v>
      </c>
      <c r="E213" s="3">
        <v>2026</v>
      </c>
      <c r="F213" s="3">
        <v>2</v>
      </c>
      <c r="G213" s="86">
        <v>46027</v>
      </c>
      <c r="H213" s="84">
        <v>0.42708333333333331</v>
      </c>
      <c r="I213" s="3"/>
      <c r="J213" s="3"/>
      <c r="K213" s="3" t="s">
        <v>1575</v>
      </c>
      <c r="L213" s="3" t="s">
        <v>1434</v>
      </c>
      <c r="M213" s="3" t="s">
        <v>1590</v>
      </c>
      <c r="N213" s="3"/>
      <c r="O213" s="3" t="s">
        <v>1472</v>
      </c>
      <c r="P213" s="3" t="s">
        <v>1359</v>
      </c>
      <c r="Q213" s="3"/>
      <c r="R213" s="3" t="s">
        <v>387</v>
      </c>
      <c r="S213" s="3" t="s">
        <v>387</v>
      </c>
      <c r="T213" s="3" t="s">
        <v>443</v>
      </c>
      <c r="U213" s="3" t="s">
        <v>344</v>
      </c>
      <c r="V213" s="3" t="s">
        <v>2177</v>
      </c>
      <c r="W213" s="3" t="s">
        <v>1473</v>
      </c>
      <c r="X213" s="3" t="s">
        <v>2448</v>
      </c>
      <c r="Y213" s="3" t="s">
        <v>1473</v>
      </c>
      <c r="Z213" s="3" t="s">
        <v>1473</v>
      </c>
      <c r="AA213" s="87">
        <v>46234.701932870368</v>
      </c>
      <c r="AB213" s="3" t="s">
        <v>1654</v>
      </c>
      <c r="AC213" s="3"/>
      <c r="AD213" s="3"/>
      <c r="AE213" s="3"/>
      <c r="AF213" s="3"/>
      <c r="AG213" s="3"/>
      <c r="AH213" s="3"/>
      <c r="AI213" s="3" t="s">
        <v>1487</v>
      </c>
      <c r="AJ213" s="3"/>
      <c r="AK213" s="3"/>
      <c r="AL213" s="3"/>
      <c r="AM213" s="3"/>
      <c r="AN213" s="3"/>
      <c r="AO213" s="3"/>
      <c r="AP213" s="3" t="s">
        <v>1487</v>
      </c>
      <c r="AQ213" s="3"/>
      <c r="AR213" s="3"/>
      <c r="AS213" s="3"/>
      <c r="AT213" s="3"/>
      <c r="AU213" s="3"/>
      <c r="AV213" s="3" t="s">
        <v>1487</v>
      </c>
      <c r="AW213" s="3" t="s">
        <v>1473</v>
      </c>
      <c r="AX213" s="3"/>
      <c r="AY213" s="3" t="s">
        <v>1487</v>
      </c>
    </row>
    <row r="214" spans="1:51" ht="15" customHeight="1">
      <c r="A214" s="3" t="s">
        <v>5384</v>
      </c>
      <c r="B214" s="3" t="s">
        <v>4960</v>
      </c>
      <c r="C214" s="3" t="s">
        <v>293</v>
      </c>
      <c r="D214" s="3" t="s">
        <v>5385</v>
      </c>
      <c r="E214" s="3">
        <v>2026</v>
      </c>
      <c r="F214" s="3">
        <v>2</v>
      </c>
      <c r="G214" s="86">
        <v>46027</v>
      </c>
      <c r="H214" s="84">
        <v>0.41666666666666669</v>
      </c>
      <c r="I214" s="3"/>
      <c r="J214" s="3"/>
      <c r="K214" s="3"/>
      <c r="L214" s="3"/>
      <c r="M214" s="3" t="s">
        <v>2103</v>
      </c>
      <c r="N214" s="3"/>
      <c r="O214" s="3" t="s">
        <v>1472</v>
      </c>
      <c r="P214" s="3" t="s">
        <v>1430</v>
      </c>
      <c r="Q214" s="3"/>
      <c r="R214" s="3" t="s">
        <v>387</v>
      </c>
      <c r="S214" s="3" t="s">
        <v>387</v>
      </c>
      <c r="T214" s="3" t="s">
        <v>443</v>
      </c>
      <c r="U214" s="3"/>
      <c r="V214" s="3" t="s">
        <v>2177</v>
      </c>
      <c r="W214" s="3" t="s">
        <v>1487</v>
      </c>
      <c r="X214" s="3" t="s">
        <v>2231</v>
      </c>
      <c r="Y214" s="3" t="s">
        <v>1473</v>
      </c>
      <c r="Z214" s="3" t="s">
        <v>1473</v>
      </c>
      <c r="AA214" s="87">
        <v>46234.701932870368</v>
      </c>
      <c r="AB214" s="3" t="s">
        <v>1654</v>
      </c>
      <c r="AC214" s="3"/>
      <c r="AD214" s="3"/>
      <c r="AE214" s="3"/>
      <c r="AF214" s="3"/>
      <c r="AG214" s="3"/>
      <c r="AH214" s="3"/>
      <c r="AI214" s="3" t="s">
        <v>1487</v>
      </c>
      <c r="AJ214" s="3"/>
      <c r="AK214" s="3"/>
      <c r="AL214" s="3"/>
      <c r="AM214" s="3"/>
      <c r="AN214" s="3"/>
      <c r="AO214" s="3"/>
      <c r="AP214" s="3" t="s">
        <v>1487</v>
      </c>
      <c r="AQ214" s="3"/>
      <c r="AR214" s="3"/>
      <c r="AS214" s="3"/>
      <c r="AT214" s="3"/>
      <c r="AU214" s="3"/>
      <c r="AV214" s="3" t="s">
        <v>1487</v>
      </c>
      <c r="AW214" s="3" t="s">
        <v>1473</v>
      </c>
      <c r="AX214" s="3"/>
      <c r="AY214" s="3" t="s">
        <v>1487</v>
      </c>
    </row>
    <row r="215" spans="1:51" ht="15" customHeight="1">
      <c r="A215" s="3" t="s">
        <v>5386</v>
      </c>
      <c r="B215" s="3" t="s">
        <v>4960</v>
      </c>
      <c r="C215" s="3" t="s">
        <v>4695</v>
      </c>
      <c r="D215" s="3" t="s">
        <v>5387</v>
      </c>
      <c r="E215" s="3">
        <v>2026</v>
      </c>
      <c r="F215" s="3">
        <v>2</v>
      </c>
      <c r="G215" s="86">
        <v>46032</v>
      </c>
      <c r="H215" s="84">
        <v>0.39583333333333331</v>
      </c>
      <c r="I215" s="3"/>
      <c r="J215" s="3"/>
      <c r="K215" s="3"/>
      <c r="L215" s="3"/>
      <c r="M215" s="3" t="s">
        <v>1439</v>
      </c>
      <c r="N215" s="3"/>
      <c r="O215" s="3" t="s">
        <v>1472</v>
      </c>
      <c r="P215" s="3" t="s">
        <v>1453</v>
      </c>
      <c r="Q215" s="3"/>
      <c r="R215" s="3" t="s">
        <v>387</v>
      </c>
      <c r="S215" s="3" t="s">
        <v>387</v>
      </c>
      <c r="T215" s="3" t="s">
        <v>443</v>
      </c>
      <c r="U215" s="3"/>
      <c r="V215" s="3" t="s">
        <v>2177</v>
      </c>
      <c r="W215" s="3" t="s">
        <v>1487</v>
      </c>
      <c r="X215" s="3" t="s">
        <v>2231</v>
      </c>
      <c r="Y215" s="3" t="s">
        <v>1473</v>
      </c>
      <c r="Z215" s="3" t="s">
        <v>1473</v>
      </c>
      <c r="AA215" s="87">
        <v>46234.701932870368</v>
      </c>
      <c r="AB215" s="3" t="s">
        <v>1654</v>
      </c>
      <c r="AC215" s="3"/>
      <c r="AD215" s="3"/>
      <c r="AE215" s="3"/>
      <c r="AF215" s="3"/>
      <c r="AG215" s="3"/>
      <c r="AH215" s="3"/>
      <c r="AI215" s="3" t="s">
        <v>1487</v>
      </c>
      <c r="AJ215" s="3"/>
      <c r="AK215" s="3"/>
      <c r="AL215" s="3"/>
      <c r="AM215" s="3"/>
      <c r="AN215" s="3"/>
      <c r="AO215" s="3"/>
      <c r="AP215" s="3" t="s">
        <v>1487</v>
      </c>
      <c r="AQ215" s="3"/>
      <c r="AR215" s="3"/>
      <c r="AS215" s="3"/>
      <c r="AT215" s="3"/>
      <c r="AU215" s="3"/>
      <c r="AV215" s="3" t="s">
        <v>1487</v>
      </c>
      <c r="AW215" s="3" t="s">
        <v>1473</v>
      </c>
      <c r="AX215" s="3"/>
      <c r="AY215" s="3" t="s">
        <v>1487</v>
      </c>
    </row>
    <row r="216" spans="1:51" ht="15" customHeight="1">
      <c r="A216" s="3"/>
      <c r="B216" s="3"/>
      <c r="C216" s="3"/>
      <c r="D216" s="3"/>
      <c r="E216" s="3"/>
      <c r="F216" s="3"/>
      <c r="G216" s="86"/>
      <c r="H216" s="129"/>
      <c r="I216" s="3"/>
      <c r="J216" s="3"/>
      <c r="K216" s="3"/>
      <c r="L216" s="3"/>
      <c r="M216" s="3"/>
      <c r="N216" s="3"/>
      <c r="O216" s="3"/>
      <c r="P216" s="3"/>
      <c r="Q216" s="3"/>
      <c r="R216" s="3"/>
      <c r="S216" s="3"/>
      <c r="T216" s="3"/>
      <c r="U216" s="3"/>
      <c r="V216" s="3"/>
      <c r="W216" s="3"/>
      <c r="X216" s="3"/>
      <c r="Y216" s="3"/>
      <c r="Z216" s="3"/>
      <c r="AA216" s="87"/>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row>
    <row r="217" spans="1:51" ht="15" customHeight="1">
      <c r="A217" s="3"/>
      <c r="B217" s="3"/>
      <c r="C217" s="3"/>
      <c r="D217" s="3"/>
      <c r="E217" s="3"/>
      <c r="F217" s="3"/>
      <c r="G217" s="86"/>
      <c r="H217" s="129"/>
      <c r="I217" s="3"/>
      <c r="J217" s="3"/>
      <c r="K217" s="3"/>
      <c r="L217" s="3"/>
      <c r="M217" s="3"/>
      <c r="N217" s="3"/>
      <c r="O217" s="3"/>
      <c r="P217" s="3"/>
      <c r="Q217" s="3"/>
      <c r="R217" s="3"/>
      <c r="S217" s="3"/>
      <c r="T217" s="3"/>
      <c r="U217" s="3"/>
      <c r="V217" s="3"/>
      <c r="W217" s="3"/>
      <c r="X217" s="3"/>
      <c r="Y217" s="3"/>
      <c r="Z217" s="3"/>
      <c r="AA217" s="87"/>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row>
    <row r="218" spans="1:51" ht="15" customHeight="1">
      <c r="A218" s="3"/>
      <c r="B218" s="3"/>
      <c r="C218" s="3"/>
      <c r="D218" s="3"/>
      <c r="E218" s="3"/>
      <c r="F218" s="3"/>
      <c r="G218" s="86"/>
      <c r="H218" s="129"/>
      <c r="I218" s="3"/>
      <c r="J218" s="3"/>
      <c r="K218" s="3"/>
      <c r="L218" s="3"/>
      <c r="M218" s="3"/>
      <c r="N218" s="3"/>
      <c r="O218" s="3"/>
      <c r="P218" s="3"/>
      <c r="Q218" s="3"/>
      <c r="R218" s="3"/>
      <c r="S218" s="3"/>
      <c r="T218" s="3"/>
      <c r="U218" s="3"/>
      <c r="V218" s="3"/>
      <c r="W218" s="3"/>
      <c r="X218" s="3"/>
      <c r="Y218" s="3"/>
      <c r="Z218" s="3"/>
      <c r="AA218" s="87"/>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row>
    <row r="219" spans="1:51" ht="15" customHeight="1">
      <c r="A219" s="3"/>
      <c r="B219" s="3"/>
      <c r="C219" s="3"/>
      <c r="D219" s="3"/>
      <c r="E219" s="3"/>
      <c r="F219" s="3"/>
      <c r="G219" s="86"/>
      <c r="H219" s="129"/>
      <c r="I219" s="3"/>
      <c r="J219" s="3"/>
      <c r="K219" s="3"/>
      <c r="L219" s="3"/>
      <c r="M219" s="3"/>
      <c r="N219" s="3"/>
      <c r="O219" s="3"/>
      <c r="P219" s="3"/>
      <c r="Q219" s="3"/>
      <c r="R219" s="3"/>
      <c r="S219" s="3"/>
      <c r="T219" s="3"/>
      <c r="U219" s="3"/>
      <c r="V219" s="3"/>
      <c r="W219" s="3"/>
      <c r="X219" s="3"/>
      <c r="Y219" s="3"/>
      <c r="Z219" s="3"/>
      <c r="AA219" s="87"/>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row>
    <row r="220" spans="1:51" ht="15" customHeight="1">
      <c r="A220" s="3"/>
      <c r="B220" s="3"/>
      <c r="C220" s="3"/>
      <c r="D220" s="3"/>
      <c r="E220" s="3"/>
      <c r="F220" s="3"/>
      <c r="G220" s="86"/>
      <c r="H220" s="129"/>
      <c r="I220" s="3"/>
      <c r="J220" s="3"/>
      <c r="K220" s="3"/>
      <c r="L220" s="3"/>
      <c r="M220" s="3"/>
      <c r="N220" s="3"/>
      <c r="O220" s="3"/>
      <c r="P220" s="3"/>
      <c r="Q220" s="3"/>
      <c r="R220" s="3"/>
      <c r="S220" s="3"/>
      <c r="T220" s="3"/>
      <c r="U220" s="3"/>
      <c r="V220" s="3"/>
      <c r="W220" s="3"/>
      <c r="X220" s="3"/>
      <c r="Y220" s="3"/>
      <c r="Z220" s="3"/>
      <c r="AA220" s="87"/>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row>
    <row r="221" spans="1:51" ht="15" customHeight="1">
      <c r="A221" s="3"/>
      <c r="B221" s="3"/>
      <c r="C221" s="3"/>
      <c r="D221" s="3"/>
      <c r="E221" s="3"/>
      <c r="F221" s="3"/>
      <c r="G221" s="86"/>
      <c r="H221" s="129"/>
      <c r="I221" s="3"/>
      <c r="J221" s="3"/>
      <c r="K221" s="3"/>
      <c r="L221" s="3"/>
      <c r="M221" s="3"/>
      <c r="N221" s="3"/>
      <c r="O221" s="3"/>
      <c r="P221" s="3"/>
      <c r="Q221" s="3"/>
      <c r="R221" s="3"/>
      <c r="S221" s="3"/>
      <c r="T221" s="3"/>
      <c r="U221" s="3"/>
      <c r="V221" s="3"/>
      <c r="W221" s="3"/>
      <c r="X221" s="3"/>
      <c r="Y221" s="3"/>
      <c r="Z221" s="3"/>
      <c r="AA221" s="87"/>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row>
    <row r="222" spans="1:51" ht="15" customHeight="1">
      <c r="A222" s="3"/>
      <c r="B222" s="3"/>
      <c r="C222" s="3"/>
      <c r="D222" s="3"/>
      <c r="E222" s="3"/>
      <c r="F222" s="3"/>
      <c r="G222" s="86"/>
      <c r="H222" s="129"/>
      <c r="I222" s="3"/>
      <c r="J222" s="3"/>
      <c r="K222" s="3"/>
      <c r="L222" s="3"/>
      <c r="M222" s="3"/>
      <c r="N222" s="3"/>
      <c r="O222" s="3"/>
      <c r="P222" s="3"/>
      <c r="Q222" s="3"/>
      <c r="R222" s="3"/>
      <c r="S222" s="3"/>
      <c r="T222" s="3"/>
      <c r="U222" s="3"/>
      <c r="V222" s="3"/>
      <c r="W222" s="3"/>
      <c r="X222" s="3"/>
      <c r="Y222" s="3"/>
      <c r="Z222" s="3"/>
      <c r="AA222" s="87"/>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row>
    <row r="223" spans="1:51" ht="15" customHeight="1">
      <c r="A223" s="3"/>
      <c r="B223" s="3"/>
      <c r="C223" s="3"/>
      <c r="D223" s="3"/>
      <c r="E223" s="3"/>
      <c r="F223" s="3"/>
      <c r="G223" s="86"/>
      <c r="H223" s="129"/>
      <c r="I223" s="3"/>
      <c r="J223" s="3"/>
      <c r="K223" s="3"/>
      <c r="L223" s="3"/>
      <c r="M223" s="3"/>
      <c r="N223" s="3"/>
      <c r="O223" s="3"/>
      <c r="P223" s="3"/>
      <c r="Q223" s="3"/>
      <c r="R223" s="3"/>
      <c r="S223" s="3"/>
      <c r="T223" s="3"/>
      <c r="U223" s="3"/>
      <c r="V223" s="3"/>
      <c r="W223" s="3"/>
      <c r="X223" s="3"/>
      <c r="Y223" s="3"/>
      <c r="Z223" s="3"/>
      <c r="AA223" s="87"/>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row>
    <row r="224" spans="1:51" ht="15" customHeight="1">
      <c r="A224" s="3"/>
      <c r="B224" s="3"/>
      <c r="C224" s="3"/>
      <c r="D224" s="3"/>
      <c r="E224" s="3"/>
      <c r="F224" s="3"/>
      <c r="G224" s="86"/>
      <c r="H224" s="129"/>
      <c r="I224" s="3"/>
      <c r="J224" s="3"/>
      <c r="K224" s="3"/>
      <c r="L224" s="3"/>
      <c r="M224" s="3"/>
      <c r="N224" s="3"/>
      <c r="O224" s="3"/>
      <c r="P224" s="3"/>
      <c r="Q224" s="3"/>
      <c r="R224" s="3"/>
      <c r="S224" s="3"/>
      <c r="T224" s="3"/>
      <c r="U224" s="3"/>
      <c r="V224" s="3"/>
      <c r="W224" s="3"/>
      <c r="X224" s="3"/>
      <c r="Y224" s="3"/>
      <c r="Z224" s="3"/>
      <c r="AA224" s="87"/>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row>
    <row r="225" spans="1:51" ht="15" customHeight="1">
      <c r="A225" s="3"/>
      <c r="B225" s="3"/>
      <c r="C225" s="3"/>
      <c r="D225" s="3"/>
      <c r="E225" s="3"/>
      <c r="F225" s="3"/>
      <c r="G225" s="86"/>
      <c r="H225" s="129"/>
      <c r="I225" s="3"/>
      <c r="J225" s="3"/>
      <c r="K225" s="3"/>
      <c r="L225" s="3"/>
      <c r="M225" s="3"/>
      <c r="N225" s="3"/>
      <c r="O225" s="3"/>
      <c r="P225" s="3"/>
      <c r="Q225" s="3"/>
      <c r="R225" s="3"/>
      <c r="S225" s="3"/>
      <c r="T225" s="3"/>
      <c r="U225" s="3"/>
      <c r="V225" s="3"/>
      <c r="W225" s="3"/>
      <c r="X225" s="3"/>
      <c r="Y225" s="3"/>
      <c r="Z225" s="3"/>
      <c r="AA225" s="87"/>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row>
    <row r="226" spans="1:51" ht="15" customHeight="1">
      <c r="A226" s="3"/>
      <c r="B226" s="3"/>
      <c r="C226" s="3"/>
      <c r="D226" s="3"/>
      <c r="E226" s="3"/>
      <c r="F226" s="3"/>
      <c r="G226" s="86"/>
      <c r="H226" s="129"/>
      <c r="I226" s="3"/>
      <c r="J226" s="3"/>
      <c r="K226" s="3"/>
      <c r="L226" s="3"/>
      <c r="M226" s="3"/>
      <c r="N226" s="3"/>
      <c r="O226" s="3"/>
      <c r="P226" s="3"/>
      <c r="Q226" s="3"/>
      <c r="R226" s="3"/>
      <c r="S226" s="3"/>
      <c r="T226" s="3"/>
      <c r="U226" s="3"/>
      <c r="V226" s="3"/>
      <c r="W226" s="3"/>
      <c r="X226" s="3"/>
      <c r="Y226" s="3"/>
      <c r="Z226" s="3"/>
      <c r="AA226" s="87"/>
      <c r="AB226" s="3"/>
      <c r="AC226" s="87"/>
      <c r="AD226" s="3"/>
      <c r="AE226" s="3"/>
      <c r="AF226" s="3"/>
      <c r="AG226" s="3"/>
      <c r="AH226" s="3"/>
      <c r="AI226" s="3"/>
      <c r="AJ226" s="3"/>
      <c r="AK226" s="3"/>
      <c r="AL226" s="3"/>
      <c r="AM226" s="3"/>
      <c r="AN226" s="3"/>
      <c r="AO226" s="3"/>
      <c r="AP226" s="3"/>
      <c r="AQ226" s="3"/>
      <c r="AR226" s="3"/>
      <c r="AS226" s="3"/>
      <c r="AT226" s="3"/>
      <c r="AU226" s="3"/>
      <c r="AV226" s="3"/>
      <c r="AW226" s="3"/>
      <c r="AX226" s="3"/>
      <c r="AY226" s="3"/>
    </row>
    <row r="227" spans="1:51" ht="15" customHeight="1">
      <c r="A227" s="3"/>
      <c r="B227" s="3"/>
      <c r="C227" s="3"/>
      <c r="D227" s="3"/>
      <c r="E227" s="3"/>
      <c r="F227" s="3"/>
      <c r="G227" s="86"/>
      <c r="H227" s="129"/>
      <c r="I227" s="3"/>
      <c r="J227" s="3"/>
      <c r="K227" s="3"/>
      <c r="L227" s="3"/>
      <c r="M227" s="3"/>
      <c r="N227" s="3"/>
      <c r="O227" s="3"/>
      <c r="P227" s="3"/>
      <c r="Q227" s="3"/>
      <c r="R227" s="3"/>
      <c r="S227" s="3"/>
      <c r="T227" s="3"/>
      <c r="U227" s="3"/>
      <c r="V227" s="3"/>
      <c r="W227" s="3"/>
      <c r="X227" s="3"/>
      <c r="Y227" s="3"/>
      <c r="Z227" s="3"/>
      <c r="AA227" s="87"/>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row>
    <row r="228" spans="1:51" ht="15" customHeight="1">
      <c r="A228" s="3"/>
      <c r="B228" s="3"/>
      <c r="C228" s="3"/>
      <c r="D228" s="3"/>
      <c r="E228" s="3"/>
      <c r="F228" s="3"/>
      <c r="G228" s="86"/>
      <c r="H228" s="129"/>
      <c r="I228" s="3"/>
      <c r="J228" s="3"/>
      <c r="K228" s="3"/>
      <c r="L228" s="3"/>
      <c r="M228" s="3"/>
      <c r="N228" s="3"/>
      <c r="O228" s="3"/>
      <c r="P228" s="3"/>
      <c r="Q228" s="3"/>
      <c r="R228" s="3"/>
      <c r="S228" s="3"/>
      <c r="T228" s="3"/>
      <c r="U228" s="3"/>
      <c r="V228" s="3"/>
      <c r="W228" s="3"/>
      <c r="X228" s="3"/>
      <c r="Y228" s="3"/>
      <c r="Z228" s="3"/>
      <c r="AA228" s="87"/>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row>
    <row r="229" spans="1:51" ht="15" customHeight="1">
      <c r="A229" s="3"/>
      <c r="B229" s="3"/>
      <c r="C229" s="3"/>
      <c r="D229" s="3"/>
      <c r="E229" s="3"/>
      <c r="F229" s="3"/>
      <c r="G229" s="86"/>
      <c r="H229" s="129"/>
      <c r="I229" s="3"/>
      <c r="J229" s="3"/>
      <c r="K229" s="3"/>
      <c r="L229" s="3"/>
      <c r="M229" s="3"/>
      <c r="N229" s="3"/>
      <c r="O229" s="3"/>
      <c r="P229" s="3"/>
      <c r="Q229" s="3"/>
      <c r="R229" s="3"/>
      <c r="S229" s="3"/>
      <c r="T229" s="3"/>
      <c r="U229" s="3"/>
      <c r="V229" s="3"/>
      <c r="W229" s="3"/>
      <c r="X229" s="3"/>
      <c r="Y229" s="3"/>
      <c r="Z229" s="3"/>
      <c r="AA229" s="87"/>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row>
    <row r="230" spans="1:51" ht="15" customHeight="1">
      <c r="A230" s="3"/>
      <c r="B230" s="3"/>
      <c r="C230" s="3"/>
      <c r="D230" s="3"/>
      <c r="E230" s="3"/>
      <c r="F230" s="3"/>
      <c r="G230" s="86"/>
      <c r="H230" s="129"/>
      <c r="I230" s="3"/>
      <c r="J230" s="3"/>
      <c r="K230" s="3"/>
      <c r="L230" s="3"/>
      <c r="M230" s="3"/>
      <c r="N230" s="3"/>
      <c r="O230" s="3"/>
      <c r="P230" s="3"/>
      <c r="Q230" s="3"/>
      <c r="R230" s="3"/>
      <c r="S230" s="3"/>
      <c r="T230" s="3"/>
      <c r="U230" s="3"/>
      <c r="V230" s="3"/>
      <c r="W230" s="3"/>
      <c r="X230" s="3"/>
      <c r="Y230" s="3"/>
      <c r="Z230" s="3"/>
      <c r="AA230" s="87"/>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row>
    <row r="231" spans="1:51" ht="15" customHeight="1">
      <c r="A231" s="3"/>
      <c r="B231" s="3"/>
      <c r="C231" s="3"/>
      <c r="D231" s="3"/>
      <c r="E231" s="3"/>
      <c r="F231" s="3"/>
      <c r="G231" s="86"/>
      <c r="H231" s="84"/>
      <c r="I231" s="3"/>
      <c r="J231" s="3"/>
      <c r="K231" s="3"/>
      <c r="L231" s="3"/>
      <c r="M231" s="3"/>
      <c r="N231" s="3"/>
      <c r="O231" s="3"/>
      <c r="P231" s="3"/>
      <c r="Q231" s="3"/>
      <c r="R231" s="3"/>
      <c r="S231" s="3"/>
      <c r="T231" s="3"/>
      <c r="U231" s="3"/>
      <c r="V231" s="3"/>
      <c r="W231" s="3"/>
      <c r="X231" s="3"/>
      <c r="Y231" s="3"/>
      <c r="Z231" s="3"/>
      <c r="AA231" s="87"/>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row>
    <row r="232" spans="1:51" ht="15" customHeight="1">
      <c r="A232" s="3"/>
      <c r="B232" s="3"/>
      <c r="C232" s="3"/>
      <c r="D232" s="3"/>
      <c r="E232" s="3"/>
      <c r="F232" s="3"/>
      <c r="G232" s="86"/>
      <c r="H232" s="84"/>
      <c r="I232" s="3"/>
      <c r="J232" s="3"/>
      <c r="K232" s="3"/>
      <c r="L232" s="3"/>
      <c r="M232" s="3"/>
      <c r="N232" s="3"/>
      <c r="O232" s="3"/>
      <c r="P232" s="3"/>
      <c r="Q232" s="3"/>
      <c r="R232" s="3"/>
      <c r="S232" s="3"/>
      <c r="T232" s="3"/>
      <c r="U232" s="3"/>
      <c r="V232" s="3"/>
      <c r="W232" s="3"/>
      <c r="X232" s="3"/>
      <c r="Y232" s="3"/>
      <c r="Z232" s="3"/>
      <c r="AA232" s="87"/>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row>
    <row r="233" spans="1:51" ht="15" customHeight="1">
      <c r="A233" s="3"/>
      <c r="B233" s="3"/>
      <c r="C233" s="3"/>
      <c r="D233" s="3"/>
      <c r="E233" s="3"/>
      <c r="F233" s="3"/>
      <c r="G233" s="86"/>
      <c r="H233" s="84"/>
      <c r="I233" s="3"/>
      <c r="J233" s="3"/>
      <c r="K233" s="3"/>
      <c r="L233" s="3"/>
      <c r="M233" s="3"/>
      <c r="N233" s="3"/>
      <c r="O233" s="3"/>
      <c r="P233" s="3"/>
      <c r="Q233" s="3"/>
      <c r="R233" s="3"/>
      <c r="S233" s="3"/>
      <c r="T233" s="3"/>
      <c r="U233" s="3"/>
      <c r="V233" s="3"/>
      <c r="W233" s="3"/>
      <c r="X233" s="3"/>
      <c r="Y233" s="3"/>
      <c r="Z233" s="3"/>
      <c r="AA233" s="87"/>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row>
    <row r="234" spans="1:51" ht="15" customHeight="1">
      <c r="A234" s="3"/>
      <c r="B234" s="3"/>
      <c r="C234" s="3"/>
      <c r="D234" s="3"/>
      <c r="E234" s="3"/>
      <c r="F234" s="3"/>
      <c r="G234" s="86"/>
      <c r="H234" s="84"/>
      <c r="I234" s="3"/>
      <c r="J234" s="3"/>
      <c r="K234" s="3"/>
      <c r="L234" s="3"/>
      <c r="M234" s="3"/>
      <c r="N234" s="3"/>
      <c r="O234" s="3"/>
      <c r="P234" s="3"/>
      <c r="Q234" s="3"/>
      <c r="R234" s="3"/>
      <c r="S234" s="3"/>
      <c r="T234" s="3"/>
      <c r="U234" s="3"/>
      <c r="V234" s="3"/>
      <c r="W234" s="3"/>
      <c r="X234" s="3"/>
      <c r="Y234" s="3"/>
      <c r="Z234" s="3"/>
      <c r="AA234" s="87"/>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row>
    <row r="235" spans="1:51" ht="15" customHeight="1"/>
    <row r="236" spans="1:51" ht="15" customHeight="1"/>
    <row r="237" spans="1:51" ht="15" customHeight="1"/>
    <row r="238" spans="1:51" ht="15" customHeight="1"/>
    <row r="239" spans="1:51" ht="15" customHeight="1"/>
    <row r="240" spans="1:51"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sheetData>
  <dataValidations count="3">
    <dataValidation type="list" allowBlank="1" showInputMessage="1" showErrorMessage="1" errorTitle="Valor no válido" error="Selecciona un valor permitido para este campo." promptTitle="SGOL" prompt="Selecciona un valor válido." sqref="V2:V215" xr:uid="{48DA22EA-7B79-4BB0-BB1A-055D7CAF8EAB}">
      <formula1>lstEstadosTareaSGOL</formula1>
    </dataValidation>
    <dataValidation type="list" allowBlank="1" showInputMessage="1" showErrorMessage="1" errorTitle="Valor no válido" error="Selecciona un valor permitido para este campo." promptTitle="SGOL" prompt="Selecciona un valor válido." sqref="X2:X215" xr:uid="{B75343C1-E5B4-40B4-9CFA-8285BA7B5E59}">
      <formula1>lstTiposEvidenciaSGOL</formula1>
    </dataValidation>
    <dataValidation type="list" allowBlank="1" showInputMessage="1" showErrorMessage="1" errorTitle="Valor no válido" error="Selecciona un valor permitido para este campo." promptTitle="SGOL" prompt="Selecciona un valor válido." sqref="AY2:AY215 W2:W215 Y2:Z215 AI2:AI215 AP2:AP215 AV2:AW215" xr:uid="{2634E4CD-9E76-40FB-B1A6-41F24ADD73FA}">
      <formula1>"Sí,No"</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9835A-5264-4EF9-940C-CFE7ED98E72F}">
  <sheetPr codeName="Hoja33"/>
  <dimension ref="A1:BG934"/>
  <sheetViews>
    <sheetView topLeftCell="A868" zoomScale="70" zoomScaleNormal="70" workbookViewId="0">
      <selection activeCell="F702" sqref="F702:F915"/>
    </sheetView>
  </sheetViews>
  <sheetFormatPr baseColWidth="10" defaultColWidth="11.4375" defaultRowHeight="15.75" customHeight="1"/>
  <cols>
    <col min="1" max="1" width="35.125" style="26" customWidth="1"/>
    <col min="2" max="2" width="36" style="26" customWidth="1"/>
    <col min="3" max="3" width="15.5625" style="26" customWidth="1"/>
    <col min="4" max="4" width="28.6875" style="26" bestFit="1" customWidth="1"/>
    <col min="5" max="5" width="7.3125" style="26" bestFit="1" customWidth="1"/>
    <col min="6" max="6" width="4.875" style="26" customWidth="1"/>
    <col min="7" max="8" width="14.6875" style="26" customWidth="1"/>
    <col min="9" max="9" width="14.875" style="26" bestFit="1" customWidth="1"/>
    <col min="10" max="13" width="2.875" style="26" customWidth="1"/>
    <col min="14" max="14" width="16.5625" style="26" customWidth="1"/>
    <col min="15" max="15" width="11" style="26" customWidth="1"/>
    <col min="16" max="16" width="3.3125" style="26" customWidth="1"/>
    <col min="17" max="17" width="8.5625" style="26" customWidth="1"/>
    <col min="18" max="18" width="33.4375" style="26" customWidth="1"/>
    <col min="19" max="19" width="16.875" style="26" customWidth="1"/>
    <col min="20" max="20" width="23.3125" style="26" bestFit="1" customWidth="1"/>
    <col min="21" max="21" width="13.4375" style="26" customWidth="1"/>
    <col min="22" max="22" width="6.4375" style="26" customWidth="1"/>
    <col min="23" max="23" width="36.875" style="26" customWidth="1"/>
    <col min="24" max="24" width="6.6875" style="26" customWidth="1"/>
    <col min="25" max="25" width="6.875" style="26" customWidth="1"/>
    <col min="26" max="26" width="6" style="26" customWidth="1"/>
    <col min="27" max="27" width="8.125" style="26" customWidth="1"/>
    <col min="28" max="28" width="4.4375" style="26" customWidth="1"/>
    <col min="29" max="30" width="4" style="26" customWidth="1"/>
    <col min="31" max="31" width="7.6875" style="26" customWidth="1"/>
    <col min="32" max="32" width="22.125" style="80" bestFit="1" customWidth="1"/>
    <col min="33" max="33" width="26.5625" style="26" customWidth="1"/>
    <col min="34" max="34" width="27.125" style="26" bestFit="1" customWidth="1"/>
    <col min="35" max="35" width="21.3125" style="26" bestFit="1" customWidth="1"/>
    <col min="36" max="36" width="16" style="26" bestFit="1" customWidth="1"/>
    <col min="37" max="37" width="7.5625" style="26" customWidth="1"/>
    <col min="38" max="38" width="27.6875" style="26" customWidth="1"/>
    <col min="39" max="39" width="15.4375" style="26" bestFit="1" customWidth="1"/>
    <col min="40" max="40" width="12" style="26" customWidth="1"/>
    <col min="41" max="41" width="12.3125" style="26" customWidth="1"/>
    <col min="42" max="42" width="7.5625" style="26" customWidth="1"/>
    <col min="43" max="43" width="15" style="26" customWidth="1"/>
    <col min="44" max="44" width="18.125" style="26" bestFit="1" customWidth="1"/>
    <col min="45" max="45" width="5.875" style="26" customWidth="1"/>
    <col min="46" max="46" width="25" style="26" bestFit="1" customWidth="1"/>
    <col min="47" max="47" width="29" style="26" bestFit="1" customWidth="1"/>
    <col min="48" max="48" width="10.5625" style="26" customWidth="1"/>
    <col min="49" max="49" width="32.4375" style="26" customWidth="1"/>
    <col min="50" max="50" width="10.5625" style="26" customWidth="1"/>
    <col min="51" max="51" width="83" style="26" bestFit="1" customWidth="1"/>
    <col min="52" max="52" width="15.3125" style="26" bestFit="1" customWidth="1"/>
    <col min="53" max="53" width="27.4375" style="26" bestFit="1" customWidth="1"/>
    <col min="54" max="54" width="26" style="26" bestFit="1" customWidth="1"/>
    <col min="55" max="55" width="31.5625" style="26" bestFit="1" customWidth="1"/>
    <col min="56" max="16384" width="11.4375" style="26"/>
  </cols>
  <sheetData>
    <row r="1" spans="1:59" s="66" customFormat="1" ht="48.75" customHeight="1">
      <c r="A1" s="66" t="s">
        <v>2288</v>
      </c>
      <c r="B1" s="66" t="s">
        <v>2245</v>
      </c>
      <c r="C1" s="66" t="s">
        <v>2247</v>
      </c>
      <c r="D1" s="66" t="s">
        <v>2248</v>
      </c>
      <c r="E1" s="66" t="s">
        <v>2249</v>
      </c>
      <c r="F1" s="66" t="s">
        <v>19</v>
      </c>
      <c r="G1" s="66" t="s">
        <v>2250</v>
      </c>
      <c r="H1" s="66" t="s">
        <v>2128</v>
      </c>
      <c r="I1" s="66" t="s">
        <v>2289</v>
      </c>
      <c r="J1" s="66" t="s">
        <v>2290</v>
      </c>
      <c r="K1" s="66" t="s">
        <v>2291</v>
      </c>
      <c r="L1" s="66" t="s">
        <v>2251</v>
      </c>
      <c r="M1" s="66" t="s">
        <v>2252</v>
      </c>
      <c r="N1" s="66" t="s">
        <v>2253</v>
      </c>
      <c r="O1" s="66" t="s">
        <v>2102</v>
      </c>
      <c r="P1" s="66" t="s">
        <v>5</v>
      </c>
      <c r="Q1" s="66" t="s">
        <v>2052</v>
      </c>
      <c r="R1" s="66" t="s">
        <v>11</v>
      </c>
      <c r="S1" s="66" t="s">
        <v>2292</v>
      </c>
      <c r="T1" s="66" t="s">
        <v>2293</v>
      </c>
      <c r="U1" s="66" t="s">
        <v>2123</v>
      </c>
      <c r="V1" s="66" t="s">
        <v>2260</v>
      </c>
      <c r="W1" s="66" t="s">
        <v>2261</v>
      </c>
      <c r="X1" s="66" t="s">
        <v>2294</v>
      </c>
      <c r="Y1" s="66" t="s">
        <v>2295</v>
      </c>
      <c r="Z1" s="66" t="s">
        <v>2296</v>
      </c>
      <c r="AA1" s="66" t="s">
        <v>2297</v>
      </c>
      <c r="AB1" s="66" t="s">
        <v>2298</v>
      </c>
      <c r="AC1" s="66" t="s">
        <v>2299</v>
      </c>
      <c r="AD1" s="66" t="s">
        <v>2300</v>
      </c>
      <c r="AE1" s="66" t="s">
        <v>2301</v>
      </c>
      <c r="AF1" s="69" t="s">
        <v>2302</v>
      </c>
      <c r="AG1" s="66" t="s">
        <v>2303</v>
      </c>
      <c r="AH1" s="66" t="s">
        <v>2304</v>
      </c>
      <c r="AI1" s="66" t="s">
        <v>2262</v>
      </c>
      <c r="AJ1" s="66" t="s">
        <v>2233</v>
      </c>
      <c r="AK1" s="66" t="s">
        <v>2305</v>
      </c>
      <c r="AL1" s="66" t="s">
        <v>2306</v>
      </c>
      <c r="AM1" s="66" t="s">
        <v>2307</v>
      </c>
      <c r="AN1" s="66" t="s">
        <v>2308</v>
      </c>
      <c r="AO1" s="66" t="s">
        <v>2309</v>
      </c>
      <c r="AP1" s="66" t="s">
        <v>2310</v>
      </c>
      <c r="AQ1" s="66" t="s">
        <v>2273</v>
      </c>
      <c r="AR1" s="66" t="s">
        <v>2311</v>
      </c>
      <c r="AS1" s="66" t="s">
        <v>2275</v>
      </c>
      <c r="AT1" s="66" t="s">
        <v>2276</v>
      </c>
      <c r="AU1" s="66" t="s">
        <v>2277</v>
      </c>
      <c r="AV1" s="66" t="s">
        <v>2312</v>
      </c>
      <c r="AW1" s="66" t="s">
        <v>2313</v>
      </c>
      <c r="AX1" s="66" t="s">
        <v>2314</v>
      </c>
      <c r="AY1" s="66" t="s">
        <v>2315</v>
      </c>
      <c r="AZ1" s="66" t="s">
        <v>2316</v>
      </c>
      <c r="BA1" s="66" t="s">
        <v>2317</v>
      </c>
      <c r="BB1" s="66" t="s">
        <v>2318</v>
      </c>
      <c r="BC1" s="66" t="s">
        <v>2319</v>
      </c>
    </row>
    <row r="2" spans="1:59" ht="15.75" customHeight="1">
      <c r="A2" s="66" t="s">
        <v>2705</v>
      </c>
      <c r="B2" s="66" t="s">
        <v>2322</v>
      </c>
      <c r="C2" s="66" t="s">
        <v>235</v>
      </c>
      <c r="D2" s="66" t="s">
        <v>2323</v>
      </c>
      <c r="E2" s="66">
        <v>2026</v>
      </c>
      <c r="F2" s="66">
        <v>27</v>
      </c>
      <c r="G2" s="67">
        <v>46203</v>
      </c>
      <c r="H2" s="85"/>
      <c r="I2" s="67">
        <v>46211</v>
      </c>
      <c r="J2" s="66"/>
      <c r="K2" s="68">
        <v>0.46567129629629628</v>
      </c>
      <c r="L2" s="66"/>
      <c r="M2" s="66"/>
      <c r="N2" s="66" t="s">
        <v>1600</v>
      </c>
      <c r="O2" s="66" t="s">
        <v>2103</v>
      </c>
      <c r="P2" s="66"/>
      <c r="Q2" s="66" t="s">
        <v>1472</v>
      </c>
      <c r="R2" s="66" t="s">
        <v>1201</v>
      </c>
      <c r="S2" s="66" t="s">
        <v>389</v>
      </c>
      <c r="T2" s="66" t="s">
        <v>1266</v>
      </c>
      <c r="U2" s="66" t="s">
        <v>2188</v>
      </c>
      <c r="V2" s="66" t="s">
        <v>1473</v>
      </c>
      <c r="W2" s="66" t="s">
        <v>2324</v>
      </c>
      <c r="X2" s="66" t="s">
        <v>1473</v>
      </c>
      <c r="Y2" s="66"/>
      <c r="Z2" s="66"/>
      <c r="AA2" s="66"/>
      <c r="AB2" s="69">
        <v>46211.465277777781</v>
      </c>
      <c r="AC2" s="66" t="s">
        <v>1654</v>
      </c>
      <c r="AD2" s="66" t="s">
        <v>1473</v>
      </c>
      <c r="AE2" s="66" t="s">
        <v>2893</v>
      </c>
      <c r="AF2" s="69">
        <v>46211.490972222222</v>
      </c>
      <c r="AG2" s="66" t="s">
        <v>1654</v>
      </c>
      <c r="AH2" s="66" t="s">
        <v>2894</v>
      </c>
      <c r="AI2" s="66" t="s">
        <v>1473</v>
      </c>
      <c r="AJ2" s="66" t="s">
        <v>2236</v>
      </c>
      <c r="AK2" s="66"/>
      <c r="AL2" s="66"/>
      <c r="AM2" s="66"/>
      <c r="AN2" s="66"/>
      <c r="AO2" s="66"/>
      <c r="AP2" s="66" t="s">
        <v>1487</v>
      </c>
      <c r="AQ2" s="66"/>
      <c r="AR2" s="66"/>
      <c r="AS2" s="66"/>
      <c r="AT2" s="66"/>
      <c r="AU2" s="66"/>
      <c r="AV2" s="66">
        <v>0</v>
      </c>
      <c r="AW2" s="66"/>
      <c r="AX2" s="66" t="s">
        <v>1487</v>
      </c>
      <c r="AY2" s="66"/>
      <c r="AZ2" s="66"/>
      <c r="BA2" s="66"/>
      <c r="BB2" s="66"/>
      <c r="BC2" s="66" t="s">
        <v>1487</v>
      </c>
    </row>
    <row r="3" spans="1:59" ht="15.75" customHeight="1">
      <c r="A3" s="66" t="s">
        <v>2706</v>
      </c>
      <c r="B3" s="66" t="s">
        <v>2325</v>
      </c>
      <c r="C3" s="66" t="s">
        <v>235</v>
      </c>
      <c r="D3" s="66" t="s">
        <v>2326</v>
      </c>
      <c r="E3" s="66">
        <v>2026</v>
      </c>
      <c r="F3" s="66">
        <v>27</v>
      </c>
      <c r="G3" s="67">
        <v>46204</v>
      </c>
      <c r="H3" s="67"/>
      <c r="I3" s="67">
        <v>46211</v>
      </c>
      <c r="J3" s="66"/>
      <c r="K3" s="68">
        <v>0.48858796296296297</v>
      </c>
      <c r="L3" s="66"/>
      <c r="M3" s="66"/>
      <c r="N3" s="66" t="s">
        <v>1600</v>
      </c>
      <c r="O3" s="66" t="s">
        <v>2103</v>
      </c>
      <c r="P3" s="66"/>
      <c r="Q3" s="66" t="s">
        <v>1472</v>
      </c>
      <c r="R3" s="66" t="s">
        <v>1201</v>
      </c>
      <c r="S3" s="66" t="s">
        <v>389</v>
      </c>
      <c r="T3" s="66" t="s">
        <v>1266</v>
      </c>
      <c r="U3" s="66" t="s">
        <v>2188</v>
      </c>
      <c r="V3" s="66" t="s">
        <v>1473</v>
      </c>
      <c r="W3" s="66" t="s">
        <v>2324</v>
      </c>
      <c r="X3" s="66" t="s">
        <v>1473</v>
      </c>
      <c r="Y3" s="66" t="s">
        <v>2891</v>
      </c>
      <c r="Z3" s="66">
        <v>1234</v>
      </c>
      <c r="AA3" s="66" t="s">
        <v>2892</v>
      </c>
      <c r="AB3" s="69">
        <v>46211.488587962966</v>
      </c>
      <c r="AC3" s="66" t="s">
        <v>1654</v>
      </c>
      <c r="AD3" s="66" t="s">
        <v>1473</v>
      </c>
      <c r="AE3" s="66" t="s">
        <v>2893</v>
      </c>
      <c r="AF3" s="69">
        <v>46211.52752314815</v>
      </c>
      <c r="AG3" s="66" t="s">
        <v>1654</v>
      </c>
      <c r="AH3" s="66" t="s">
        <v>2894</v>
      </c>
      <c r="AI3" s="66" t="s">
        <v>1473</v>
      </c>
      <c r="AJ3" s="66" t="s">
        <v>2236</v>
      </c>
      <c r="AK3" s="66"/>
      <c r="AL3" s="66"/>
      <c r="AM3" s="66"/>
      <c r="AN3" s="66"/>
      <c r="AO3" s="66"/>
      <c r="AP3" s="66" t="s">
        <v>1487</v>
      </c>
      <c r="AQ3" s="66"/>
      <c r="AR3" s="66"/>
      <c r="AS3" s="66"/>
      <c r="AT3" s="66"/>
      <c r="AU3" s="66"/>
      <c r="AV3" s="66">
        <v>0</v>
      </c>
      <c r="AW3" s="66"/>
      <c r="AX3" s="66" t="s">
        <v>1487</v>
      </c>
      <c r="AY3" s="66"/>
      <c r="AZ3" s="66"/>
      <c r="BA3" s="66"/>
      <c r="BB3" s="66"/>
      <c r="BC3" s="66" t="s">
        <v>1487</v>
      </c>
    </row>
    <row r="4" spans="1:59" ht="15.75" customHeight="1">
      <c r="A4" s="66" t="s">
        <v>2707</v>
      </c>
      <c r="B4" s="66" t="s">
        <v>2327</v>
      </c>
      <c r="C4" s="66" t="s">
        <v>235</v>
      </c>
      <c r="D4" s="66" t="s">
        <v>2328</v>
      </c>
      <c r="E4" s="66">
        <v>2026</v>
      </c>
      <c r="F4" s="66">
        <v>27</v>
      </c>
      <c r="G4" s="67">
        <v>46205</v>
      </c>
      <c r="H4" s="67"/>
      <c r="I4" s="67">
        <v>46211</v>
      </c>
      <c r="J4" s="66"/>
      <c r="K4" s="68">
        <v>0.51035879629629632</v>
      </c>
      <c r="L4" s="66"/>
      <c r="M4" s="66"/>
      <c r="N4" s="66" t="s">
        <v>1600</v>
      </c>
      <c r="O4" s="66" t="s">
        <v>2103</v>
      </c>
      <c r="P4" s="66"/>
      <c r="Q4" s="66" t="s">
        <v>1472</v>
      </c>
      <c r="R4" s="66" t="s">
        <v>1201</v>
      </c>
      <c r="S4" s="66" t="s">
        <v>389</v>
      </c>
      <c r="T4" s="66" t="s">
        <v>1266</v>
      </c>
      <c r="U4" s="66" t="s">
        <v>2204</v>
      </c>
      <c r="V4" s="66" t="s">
        <v>1473</v>
      </c>
      <c r="W4" s="66" t="s">
        <v>2324</v>
      </c>
      <c r="X4" s="66" t="s">
        <v>1473</v>
      </c>
      <c r="Y4" s="66" t="s">
        <v>2895</v>
      </c>
      <c r="Z4" s="66">
        <v>123</v>
      </c>
      <c r="AA4" s="66" t="s">
        <v>2894</v>
      </c>
      <c r="AB4" s="69">
        <v>46211.510358796295</v>
      </c>
      <c r="AC4" s="66" t="s">
        <v>1654</v>
      </c>
      <c r="AD4" s="66" t="s">
        <v>1473</v>
      </c>
      <c r="AE4" s="66" t="s">
        <v>2896</v>
      </c>
      <c r="AF4" s="69">
        <v>46211.511145833334</v>
      </c>
      <c r="AG4" s="66" t="s">
        <v>1654</v>
      </c>
      <c r="AH4" s="66" t="s">
        <v>2894</v>
      </c>
      <c r="AI4" s="66" t="s">
        <v>1473</v>
      </c>
      <c r="AJ4" s="66" t="s">
        <v>2231</v>
      </c>
      <c r="AK4" s="66"/>
      <c r="AL4" s="66"/>
      <c r="AM4" s="69">
        <v>46213.487569444442</v>
      </c>
      <c r="AN4" s="66" t="s">
        <v>1654</v>
      </c>
      <c r="AO4" s="66" t="s">
        <v>2986</v>
      </c>
      <c r="AP4" s="66" t="s">
        <v>1473</v>
      </c>
      <c r="AQ4" s="67">
        <v>46205</v>
      </c>
      <c r="AR4" s="67">
        <v>46218</v>
      </c>
      <c r="AS4" s="66" t="s">
        <v>2894</v>
      </c>
      <c r="AT4" s="66" t="s">
        <v>1654</v>
      </c>
      <c r="AU4" s="69">
        <v>46211.511145833334</v>
      </c>
      <c r="AV4" s="66">
        <v>1</v>
      </c>
      <c r="AW4" s="66" t="s">
        <v>2942</v>
      </c>
      <c r="AX4" s="66" t="s">
        <v>1487</v>
      </c>
      <c r="AY4" s="66"/>
      <c r="AZ4" s="66" t="s">
        <v>1654</v>
      </c>
      <c r="BA4" s="69">
        <v>46213.447534722225</v>
      </c>
      <c r="BB4" s="66"/>
      <c r="BC4" s="66" t="s">
        <v>1473</v>
      </c>
    </row>
    <row r="5" spans="1:59" ht="15.75" customHeight="1">
      <c r="A5" s="66" t="s">
        <v>2708</v>
      </c>
      <c r="B5" s="66" t="s">
        <v>2329</v>
      </c>
      <c r="C5" s="66" t="s">
        <v>235</v>
      </c>
      <c r="D5" s="66" t="s">
        <v>2330</v>
      </c>
      <c r="E5" s="66">
        <v>2026</v>
      </c>
      <c r="F5" s="66">
        <v>27</v>
      </c>
      <c r="G5" s="67">
        <v>46206</v>
      </c>
      <c r="H5" s="67"/>
      <c r="I5" s="67">
        <v>46211</v>
      </c>
      <c r="J5" s="66"/>
      <c r="K5" s="68">
        <v>0.56645833333333329</v>
      </c>
      <c r="L5" s="66"/>
      <c r="M5" s="66"/>
      <c r="N5" s="66" t="s">
        <v>1600</v>
      </c>
      <c r="O5" s="66" t="s">
        <v>2103</v>
      </c>
      <c r="P5" s="66"/>
      <c r="Q5" s="66" t="s">
        <v>1472</v>
      </c>
      <c r="R5" s="66" t="s">
        <v>1201</v>
      </c>
      <c r="S5" s="66" t="s">
        <v>389</v>
      </c>
      <c r="T5" s="66" t="s">
        <v>1266</v>
      </c>
      <c r="U5" s="66" t="s">
        <v>2188</v>
      </c>
      <c r="V5" s="66" t="s">
        <v>1473</v>
      </c>
      <c r="W5" s="66" t="s">
        <v>2324</v>
      </c>
      <c r="X5" s="66" t="s">
        <v>1473</v>
      </c>
      <c r="Y5" s="66" t="s">
        <v>2897</v>
      </c>
      <c r="Z5" s="66">
        <v>123</v>
      </c>
      <c r="AA5" s="66" t="s">
        <v>2894</v>
      </c>
      <c r="AB5" s="69">
        <v>46211.566458333335</v>
      </c>
      <c r="AC5" s="66" t="s">
        <v>1654</v>
      </c>
      <c r="AD5" s="66" t="s">
        <v>1473</v>
      </c>
      <c r="AE5" s="66" t="s">
        <v>2188</v>
      </c>
      <c r="AF5" s="67">
        <v>46212</v>
      </c>
      <c r="AG5" s="66" t="s">
        <v>1654</v>
      </c>
      <c r="AH5" s="66" t="s">
        <v>2931</v>
      </c>
      <c r="AI5" s="66" t="s">
        <v>1473</v>
      </c>
      <c r="AJ5" s="66" t="s">
        <v>2236</v>
      </c>
      <c r="AK5" s="66"/>
      <c r="AL5" s="66"/>
      <c r="AM5" s="66"/>
      <c r="AN5" s="66"/>
      <c r="AO5" s="66"/>
      <c r="AP5" s="66" t="s">
        <v>1487</v>
      </c>
      <c r="AQ5" s="66"/>
      <c r="AR5" s="66"/>
      <c r="AS5" s="66"/>
      <c r="AT5" s="66"/>
      <c r="AU5" s="66"/>
      <c r="AV5" s="66">
        <v>0</v>
      </c>
      <c r="AW5" s="66"/>
      <c r="AX5" s="66" t="s">
        <v>1487</v>
      </c>
      <c r="AY5" s="66"/>
      <c r="AZ5" s="66"/>
      <c r="BA5" s="66"/>
      <c r="BB5" s="66"/>
      <c r="BC5" s="66" t="s">
        <v>1487</v>
      </c>
    </row>
    <row r="6" spans="1:59" ht="15.75" customHeight="1">
      <c r="A6" s="66" t="s">
        <v>2709</v>
      </c>
      <c r="B6" s="66" t="s">
        <v>2331</v>
      </c>
      <c r="C6" s="66" t="s">
        <v>235</v>
      </c>
      <c r="D6" s="66" t="s">
        <v>2332</v>
      </c>
      <c r="E6" s="66">
        <v>2026</v>
      </c>
      <c r="F6" s="66">
        <v>27</v>
      </c>
      <c r="G6" s="67">
        <v>46207</v>
      </c>
      <c r="H6" s="67"/>
      <c r="I6" s="67">
        <v>46212</v>
      </c>
      <c r="J6" s="66"/>
      <c r="K6" s="68">
        <v>0.52984953703703708</v>
      </c>
      <c r="L6" s="66"/>
      <c r="M6" s="66"/>
      <c r="N6" s="66" t="s">
        <v>1600</v>
      </c>
      <c r="O6" s="66" t="s">
        <v>2103</v>
      </c>
      <c r="P6" s="66"/>
      <c r="Q6" s="66" t="s">
        <v>1472</v>
      </c>
      <c r="R6" s="66" t="s">
        <v>1201</v>
      </c>
      <c r="S6" s="66" t="s">
        <v>389</v>
      </c>
      <c r="T6" s="66" t="s">
        <v>1266</v>
      </c>
      <c r="U6" s="66" t="s">
        <v>2188</v>
      </c>
      <c r="V6" s="66" t="s">
        <v>1473</v>
      </c>
      <c r="W6" s="66" t="s">
        <v>2324</v>
      </c>
      <c r="X6" s="66" t="s">
        <v>1487</v>
      </c>
      <c r="Y6" s="66"/>
      <c r="Z6" s="66"/>
      <c r="AA6" s="66" t="s">
        <v>2929</v>
      </c>
      <c r="AB6" s="69">
        <v>46212.529849537037</v>
      </c>
      <c r="AC6" s="66" t="s">
        <v>1654</v>
      </c>
      <c r="AD6" s="66" t="s">
        <v>1473</v>
      </c>
      <c r="AE6" s="66" t="s">
        <v>2188</v>
      </c>
      <c r="AF6" s="67">
        <v>46212</v>
      </c>
      <c r="AG6" s="66" t="s">
        <v>1654</v>
      </c>
      <c r="AH6" s="66" t="s">
        <v>2931</v>
      </c>
      <c r="AI6" s="66" t="s">
        <v>1473</v>
      </c>
      <c r="AJ6" s="66" t="s">
        <v>2236</v>
      </c>
      <c r="AK6" s="66"/>
      <c r="AL6" s="66"/>
      <c r="AM6" s="66"/>
      <c r="AN6" s="66"/>
      <c r="AO6" s="66"/>
      <c r="AP6" s="66" t="s">
        <v>1487</v>
      </c>
      <c r="AQ6" s="66"/>
      <c r="AR6" s="66"/>
      <c r="AS6" s="66"/>
      <c r="AT6" s="66"/>
      <c r="AU6" s="66"/>
      <c r="AV6" s="66">
        <v>0</v>
      </c>
      <c r="AW6" s="66"/>
      <c r="AX6" s="66" t="s">
        <v>1487</v>
      </c>
      <c r="AY6" s="66"/>
      <c r="AZ6" s="66"/>
      <c r="BA6" s="66"/>
      <c r="BB6" s="66"/>
      <c r="BC6" s="66" t="s">
        <v>1487</v>
      </c>
    </row>
    <row r="7" spans="1:59" ht="15.75" customHeight="1">
      <c r="A7" s="66" t="s">
        <v>2710</v>
      </c>
      <c r="B7" s="66" t="s">
        <v>2333</v>
      </c>
      <c r="C7" s="66" t="s">
        <v>235</v>
      </c>
      <c r="D7" s="66" t="s">
        <v>2334</v>
      </c>
      <c r="E7" s="66">
        <v>2026</v>
      </c>
      <c r="F7" s="66">
        <v>27</v>
      </c>
      <c r="G7" s="67">
        <v>46208</v>
      </c>
      <c r="H7" s="67"/>
      <c r="I7" s="67">
        <v>46212</v>
      </c>
      <c r="J7" s="66"/>
      <c r="K7" s="68">
        <v>0.52984953703703708</v>
      </c>
      <c r="L7" s="66"/>
      <c r="M7" s="66"/>
      <c r="N7" s="66" t="s">
        <v>1600</v>
      </c>
      <c r="O7" s="66" t="s">
        <v>2103</v>
      </c>
      <c r="P7" s="66"/>
      <c r="Q7" s="66" t="s">
        <v>1472</v>
      </c>
      <c r="R7" s="66" t="s">
        <v>1201</v>
      </c>
      <c r="S7" s="66" t="s">
        <v>389</v>
      </c>
      <c r="T7" s="66" t="s">
        <v>1266</v>
      </c>
      <c r="U7" s="66" t="s">
        <v>2188</v>
      </c>
      <c r="V7" s="66" t="s">
        <v>1473</v>
      </c>
      <c r="W7" s="66" t="s">
        <v>2324</v>
      </c>
      <c r="X7" s="66" t="s">
        <v>1487</v>
      </c>
      <c r="Y7" s="66"/>
      <c r="Z7" s="66"/>
      <c r="AA7" s="66" t="s">
        <v>2929</v>
      </c>
      <c r="AB7" s="69">
        <v>46212.529849537037</v>
      </c>
      <c r="AC7" s="66" t="s">
        <v>1654</v>
      </c>
      <c r="AD7" s="66" t="s">
        <v>1473</v>
      </c>
      <c r="AE7" s="66" t="s">
        <v>2188</v>
      </c>
      <c r="AF7" s="67">
        <v>46212</v>
      </c>
      <c r="AG7" s="66" t="s">
        <v>1654</v>
      </c>
      <c r="AH7" s="66" t="s">
        <v>2931</v>
      </c>
      <c r="AI7" s="66" t="s">
        <v>1473</v>
      </c>
      <c r="AJ7" s="66" t="s">
        <v>2236</v>
      </c>
      <c r="AK7" s="66"/>
      <c r="AL7" s="66"/>
      <c r="AM7" s="66"/>
      <c r="AN7" s="66"/>
      <c r="AO7" s="66"/>
      <c r="AP7" s="66" t="s">
        <v>1487</v>
      </c>
      <c r="AQ7" s="66"/>
      <c r="AR7" s="66"/>
      <c r="AS7" s="66"/>
      <c r="AT7" s="66"/>
      <c r="AU7" s="66"/>
      <c r="AV7" s="66">
        <v>0</v>
      </c>
      <c r="AW7" s="66"/>
      <c r="AX7" s="66" t="s">
        <v>1487</v>
      </c>
      <c r="AY7" s="66"/>
      <c r="AZ7" s="66"/>
      <c r="BA7" s="66"/>
      <c r="BB7" s="66"/>
      <c r="BC7" s="66" t="s">
        <v>1487</v>
      </c>
    </row>
    <row r="8" spans="1:59" ht="15.75" customHeight="1">
      <c r="A8" s="66" t="s">
        <v>2711</v>
      </c>
      <c r="B8" s="66" t="s">
        <v>2335</v>
      </c>
      <c r="C8" s="66" t="s">
        <v>226</v>
      </c>
      <c r="D8" s="66" t="s">
        <v>2336</v>
      </c>
      <c r="E8" s="66">
        <v>2026</v>
      </c>
      <c r="F8" s="66">
        <v>27</v>
      </c>
      <c r="G8" s="67">
        <v>46203</v>
      </c>
      <c r="H8" s="67"/>
      <c r="I8" s="67">
        <v>46212</v>
      </c>
      <c r="J8" s="66"/>
      <c r="K8" s="68">
        <v>0.52984953703703708</v>
      </c>
      <c r="L8" s="66"/>
      <c r="M8" s="66"/>
      <c r="N8" s="66" t="s">
        <v>1586</v>
      </c>
      <c r="O8" s="66" t="s">
        <v>1590</v>
      </c>
      <c r="P8" s="66"/>
      <c r="Q8" s="66" t="s">
        <v>1472</v>
      </c>
      <c r="R8" s="66" t="s">
        <v>1194</v>
      </c>
      <c r="S8" s="66" t="s">
        <v>391</v>
      </c>
      <c r="T8" s="66" t="s">
        <v>443</v>
      </c>
      <c r="U8" s="66" t="s">
        <v>2188</v>
      </c>
      <c r="V8" s="66" t="s">
        <v>1473</v>
      </c>
      <c r="W8" s="66" t="s">
        <v>2337</v>
      </c>
      <c r="X8" s="66" t="s">
        <v>1487</v>
      </c>
      <c r="Y8" s="66"/>
      <c r="Z8" s="66"/>
      <c r="AA8" s="66" t="s">
        <v>2929</v>
      </c>
      <c r="AB8" s="69">
        <v>46212.529849537037</v>
      </c>
      <c r="AC8" s="66" t="s">
        <v>1654</v>
      </c>
      <c r="AD8" s="66" t="s">
        <v>1473</v>
      </c>
      <c r="AE8" s="66" t="s">
        <v>2188</v>
      </c>
      <c r="AF8" s="67">
        <v>46212</v>
      </c>
      <c r="AG8" s="66" t="s">
        <v>1654</v>
      </c>
      <c r="AH8" s="66" t="s">
        <v>2931</v>
      </c>
      <c r="AI8" s="66" t="s">
        <v>1473</v>
      </c>
      <c r="AJ8" s="66" t="s">
        <v>2236</v>
      </c>
      <c r="AK8" s="66"/>
      <c r="AL8" s="66"/>
      <c r="AM8" s="66"/>
      <c r="AN8" s="66"/>
      <c r="AO8" s="66"/>
      <c r="AP8" s="66" t="s">
        <v>1487</v>
      </c>
      <c r="AQ8" s="66"/>
      <c r="AR8" s="66"/>
      <c r="AS8" s="66"/>
      <c r="AT8" s="66"/>
      <c r="AU8" s="66"/>
      <c r="AV8" s="66">
        <v>0</v>
      </c>
      <c r="AW8" s="66"/>
      <c r="AX8" s="66" t="s">
        <v>1487</v>
      </c>
      <c r="AY8" s="66"/>
      <c r="AZ8" s="66"/>
      <c r="BA8" s="66"/>
      <c r="BB8" s="66"/>
      <c r="BC8" s="66" t="s">
        <v>1487</v>
      </c>
      <c r="BG8" s="26">
        <v>453</v>
      </c>
    </row>
    <row r="9" spans="1:59" ht="15.75" customHeight="1">
      <c r="A9" s="66" t="s">
        <v>2712</v>
      </c>
      <c r="B9" s="66" t="s">
        <v>2338</v>
      </c>
      <c r="C9" s="66" t="s">
        <v>226</v>
      </c>
      <c r="D9" s="66" t="s">
        <v>2339</v>
      </c>
      <c r="E9" s="66">
        <v>2026</v>
      </c>
      <c r="F9" s="66">
        <v>27</v>
      </c>
      <c r="G9" s="67">
        <v>46204</v>
      </c>
      <c r="H9" s="67"/>
      <c r="I9" s="67">
        <v>46212</v>
      </c>
      <c r="J9" s="66"/>
      <c r="K9" s="68">
        <v>0.52984953703703708</v>
      </c>
      <c r="L9" s="66"/>
      <c r="M9" s="66"/>
      <c r="N9" s="66" t="s">
        <v>1586</v>
      </c>
      <c r="O9" s="66" t="s">
        <v>1590</v>
      </c>
      <c r="P9" s="66"/>
      <c r="Q9" s="66" t="s">
        <v>1472</v>
      </c>
      <c r="R9" s="66" t="s">
        <v>1194</v>
      </c>
      <c r="S9" s="66" t="s">
        <v>391</v>
      </c>
      <c r="T9" s="66" t="s">
        <v>443</v>
      </c>
      <c r="U9" s="66" t="s">
        <v>2188</v>
      </c>
      <c r="V9" s="66" t="s">
        <v>1473</v>
      </c>
      <c r="W9" s="66" t="s">
        <v>2337</v>
      </c>
      <c r="X9" s="66" t="s">
        <v>1487</v>
      </c>
      <c r="Y9" s="66"/>
      <c r="Z9" s="66"/>
      <c r="AA9" s="66" t="s">
        <v>2929</v>
      </c>
      <c r="AB9" s="69">
        <v>46212.529849537037</v>
      </c>
      <c r="AC9" s="66" t="s">
        <v>1654</v>
      </c>
      <c r="AD9" s="66" t="s">
        <v>1473</v>
      </c>
      <c r="AE9" s="66" t="s">
        <v>2188</v>
      </c>
      <c r="AF9" s="67">
        <v>46212</v>
      </c>
      <c r="AG9" s="66" t="s">
        <v>1654</v>
      </c>
      <c r="AH9" s="66" t="s">
        <v>2931</v>
      </c>
      <c r="AI9" s="66" t="s">
        <v>1473</v>
      </c>
      <c r="AJ9" s="66" t="s">
        <v>2236</v>
      </c>
      <c r="AK9" s="66"/>
      <c r="AL9" s="66"/>
      <c r="AM9" s="66"/>
      <c r="AN9" s="66"/>
      <c r="AO9" s="66"/>
      <c r="AP9" s="66" t="s">
        <v>1487</v>
      </c>
      <c r="AQ9" s="66"/>
      <c r="AR9" s="66"/>
      <c r="AS9" s="66"/>
      <c r="AT9" s="66"/>
      <c r="AU9" s="66"/>
      <c r="AV9" s="66">
        <v>0</v>
      </c>
      <c r="AW9" s="66"/>
      <c r="AX9" s="66" t="s">
        <v>1487</v>
      </c>
      <c r="AY9" s="66"/>
      <c r="AZ9" s="66"/>
      <c r="BA9" s="66"/>
      <c r="BB9" s="66"/>
      <c r="BC9" s="66" t="s">
        <v>1487</v>
      </c>
      <c r="BG9" s="26">
        <f>+BG8*2</f>
        <v>906</v>
      </c>
    </row>
    <row r="10" spans="1:59" ht="15.75" customHeight="1">
      <c r="A10" s="66" t="s">
        <v>2713</v>
      </c>
      <c r="B10" s="66" t="s">
        <v>2340</v>
      </c>
      <c r="C10" s="66" t="s">
        <v>226</v>
      </c>
      <c r="D10" s="66" t="s">
        <v>2341</v>
      </c>
      <c r="E10" s="66">
        <v>2026</v>
      </c>
      <c r="F10" s="66">
        <v>27</v>
      </c>
      <c r="G10" s="67">
        <v>46205</v>
      </c>
      <c r="H10" s="67"/>
      <c r="I10" s="67">
        <v>46211</v>
      </c>
      <c r="J10" s="66"/>
      <c r="K10" s="68">
        <v>0.56664351851851846</v>
      </c>
      <c r="L10" s="66"/>
      <c r="M10" s="66"/>
      <c r="N10" s="66" t="s">
        <v>1586</v>
      </c>
      <c r="O10" s="66" t="s">
        <v>1590</v>
      </c>
      <c r="P10" s="66"/>
      <c r="Q10" s="66" t="s">
        <v>1472</v>
      </c>
      <c r="R10" s="66" t="s">
        <v>1194</v>
      </c>
      <c r="S10" s="66" t="s">
        <v>391</v>
      </c>
      <c r="T10" s="66" t="s">
        <v>443</v>
      </c>
      <c r="U10" s="66" t="s">
        <v>2188</v>
      </c>
      <c r="V10" s="66" t="s">
        <v>1473</v>
      </c>
      <c r="W10" s="66" t="s">
        <v>2337</v>
      </c>
      <c r="X10" s="66" t="s">
        <v>1473</v>
      </c>
      <c r="Y10" s="66" t="s">
        <v>2897</v>
      </c>
      <c r="Z10" s="66">
        <v>123</v>
      </c>
      <c r="AA10" s="66" t="s">
        <v>2894</v>
      </c>
      <c r="AB10" s="69">
        <v>46211.566643518519</v>
      </c>
      <c r="AC10" s="66" t="s">
        <v>1654</v>
      </c>
      <c r="AD10" s="66" t="s">
        <v>1473</v>
      </c>
      <c r="AE10" s="66" t="s">
        <v>2188</v>
      </c>
      <c r="AF10" s="67">
        <v>46212</v>
      </c>
      <c r="AG10" s="66" t="s">
        <v>1654</v>
      </c>
      <c r="AH10" s="66" t="s">
        <v>2931</v>
      </c>
      <c r="AI10" s="66" t="s">
        <v>1473</v>
      </c>
      <c r="AJ10" s="66" t="s">
        <v>2236</v>
      </c>
      <c r="AK10" s="66"/>
      <c r="AL10" s="66"/>
      <c r="AM10" s="66"/>
      <c r="AN10" s="66"/>
      <c r="AO10" s="66"/>
      <c r="AP10" s="66" t="s">
        <v>1487</v>
      </c>
      <c r="AQ10" s="66"/>
      <c r="AR10" s="66"/>
      <c r="AS10" s="66"/>
      <c r="AT10" s="66"/>
      <c r="AU10" s="66"/>
      <c r="AV10" s="66">
        <v>0</v>
      </c>
      <c r="AW10" s="66"/>
      <c r="AX10" s="66" t="s">
        <v>1487</v>
      </c>
      <c r="AY10" s="66"/>
      <c r="AZ10" s="66"/>
      <c r="BA10" s="66"/>
      <c r="BB10" s="66"/>
      <c r="BC10" s="66" t="s">
        <v>1487</v>
      </c>
      <c r="BG10" s="26">
        <f>+BG9-250</f>
        <v>656</v>
      </c>
    </row>
    <row r="11" spans="1:59" ht="15.75" customHeight="1">
      <c r="A11" s="66" t="s">
        <v>2714</v>
      </c>
      <c r="B11" s="66" t="s">
        <v>2342</v>
      </c>
      <c r="C11" s="66" t="s">
        <v>226</v>
      </c>
      <c r="D11" s="66" t="s">
        <v>2343</v>
      </c>
      <c r="E11" s="66">
        <v>2026</v>
      </c>
      <c r="F11" s="66">
        <v>27</v>
      </c>
      <c r="G11" s="67">
        <v>46206</v>
      </c>
      <c r="H11" s="67"/>
      <c r="I11" s="67">
        <v>46212</v>
      </c>
      <c r="J11" s="66"/>
      <c r="K11" s="68">
        <v>0.52984953703703708</v>
      </c>
      <c r="L11" s="66"/>
      <c r="M11" s="66"/>
      <c r="N11" s="66" t="s">
        <v>1586</v>
      </c>
      <c r="O11" s="66" t="s">
        <v>1590</v>
      </c>
      <c r="P11" s="66"/>
      <c r="Q11" s="66" t="s">
        <v>1472</v>
      </c>
      <c r="R11" s="66" t="s">
        <v>1194</v>
      </c>
      <c r="S11" s="66" t="s">
        <v>391</v>
      </c>
      <c r="T11" s="66" t="s">
        <v>443</v>
      </c>
      <c r="U11" s="66" t="s">
        <v>2188</v>
      </c>
      <c r="V11" s="66" t="s">
        <v>1473</v>
      </c>
      <c r="W11" s="66" t="s">
        <v>2337</v>
      </c>
      <c r="X11" s="66" t="s">
        <v>1487</v>
      </c>
      <c r="Y11" s="66"/>
      <c r="Z11" s="66"/>
      <c r="AA11" s="66" t="s">
        <v>2929</v>
      </c>
      <c r="AB11" s="69">
        <v>46212.529849537037</v>
      </c>
      <c r="AC11" s="66" t="s">
        <v>1654</v>
      </c>
      <c r="AD11" s="66" t="s">
        <v>1473</v>
      </c>
      <c r="AE11" s="66" t="s">
        <v>2188</v>
      </c>
      <c r="AF11" s="67">
        <v>46212</v>
      </c>
      <c r="AG11" s="66" t="s">
        <v>1654</v>
      </c>
      <c r="AH11" s="66" t="s">
        <v>2931</v>
      </c>
      <c r="AI11" s="66" t="s">
        <v>1473</v>
      </c>
      <c r="AJ11" s="66" t="s">
        <v>2236</v>
      </c>
      <c r="AK11" s="66"/>
      <c r="AL11" s="66"/>
      <c r="AM11" s="66"/>
      <c r="AN11" s="66"/>
      <c r="AO11" s="66"/>
      <c r="AP11" s="66" t="s">
        <v>1487</v>
      </c>
      <c r="AQ11" s="66"/>
      <c r="AR11" s="66"/>
      <c r="AS11" s="66"/>
      <c r="AT11" s="66"/>
      <c r="AU11" s="66"/>
      <c r="AV11" s="66">
        <v>0</v>
      </c>
      <c r="AW11" s="66"/>
      <c r="AX11" s="66" t="s">
        <v>1487</v>
      </c>
      <c r="AY11" s="66"/>
      <c r="AZ11" s="66"/>
      <c r="BA11" s="66"/>
      <c r="BB11" s="66"/>
      <c r="BC11" s="66" t="s">
        <v>1487</v>
      </c>
    </row>
    <row r="12" spans="1:59" ht="15.75" customHeight="1">
      <c r="A12" s="66" t="s">
        <v>2715</v>
      </c>
      <c r="B12" s="66" t="s">
        <v>2344</v>
      </c>
      <c r="C12" s="66" t="s">
        <v>226</v>
      </c>
      <c r="D12" s="66" t="s">
        <v>2345</v>
      </c>
      <c r="E12" s="66">
        <v>2026</v>
      </c>
      <c r="F12" s="66">
        <v>27</v>
      </c>
      <c r="G12" s="67">
        <v>46207</v>
      </c>
      <c r="H12" s="67"/>
      <c r="I12" s="67">
        <v>46211</v>
      </c>
      <c r="J12" s="66"/>
      <c r="K12" s="68">
        <v>0.57013888888888886</v>
      </c>
      <c r="L12" s="66"/>
      <c r="M12" s="66"/>
      <c r="N12" s="66" t="s">
        <v>1586</v>
      </c>
      <c r="O12" s="66" t="s">
        <v>1590</v>
      </c>
      <c r="P12" s="66"/>
      <c r="Q12" s="66" t="s">
        <v>1472</v>
      </c>
      <c r="R12" s="66" t="s">
        <v>1194</v>
      </c>
      <c r="S12" s="66" t="s">
        <v>391</v>
      </c>
      <c r="T12" s="66" t="s">
        <v>443</v>
      </c>
      <c r="U12" s="66" t="s">
        <v>2188</v>
      </c>
      <c r="V12" s="66" t="s">
        <v>1473</v>
      </c>
      <c r="W12" s="66" t="s">
        <v>2337</v>
      </c>
      <c r="X12" s="66" t="s">
        <v>1473</v>
      </c>
      <c r="Y12" s="66" t="s">
        <v>2213</v>
      </c>
      <c r="Z12" s="66"/>
      <c r="AA12" s="66"/>
      <c r="AB12" s="69">
        <v>46211.570138888892</v>
      </c>
      <c r="AC12" s="66" t="s">
        <v>1654</v>
      </c>
      <c r="AD12" s="66" t="s">
        <v>1473</v>
      </c>
      <c r="AE12" s="66" t="s">
        <v>2893</v>
      </c>
      <c r="AF12" s="69">
        <v>46211.572974537034</v>
      </c>
      <c r="AG12" s="66" t="s">
        <v>1654</v>
      </c>
      <c r="AH12" s="66"/>
      <c r="AI12" s="66" t="s">
        <v>1473</v>
      </c>
      <c r="AJ12" s="66" t="s">
        <v>2236</v>
      </c>
      <c r="AK12" s="66"/>
      <c r="AL12" s="66"/>
      <c r="AM12" s="66"/>
      <c r="AN12" s="66"/>
      <c r="AO12" s="66"/>
      <c r="AP12" s="66" t="s">
        <v>1487</v>
      </c>
      <c r="AQ12" s="66"/>
      <c r="AR12" s="66"/>
      <c r="AS12" s="66"/>
      <c r="AT12" s="66"/>
      <c r="AU12" s="66"/>
      <c r="AV12" s="66">
        <v>0</v>
      </c>
      <c r="AW12" s="66"/>
      <c r="AX12" s="66" t="s">
        <v>1487</v>
      </c>
      <c r="AY12" s="66"/>
      <c r="AZ12" s="66"/>
      <c r="BA12" s="66"/>
      <c r="BB12" s="66"/>
      <c r="BC12" s="66" t="s">
        <v>1487</v>
      </c>
    </row>
    <row r="13" spans="1:59" ht="15.75" customHeight="1">
      <c r="A13" s="66" t="s">
        <v>2716</v>
      </c>
      <c r="B13" s="66" t="s">
        <v>2346</v>
      </c>
      <c r="C13" s="66" t="s">
        <v>226</v>
      </c>
      <c r="D13" s="66" t="s">
        <v>2347</v>
      </c>
      <c r="E13" s="66">
        <v>2026</v>
      </c>
      <c r="F13" s="66">
        <v>27</v>
      </c>
      <c r="G13" s="67">
        <v>46208</v>
      </c>
      <c r="H13" s="67"/>
      <c r="I13" s="67">
        <v>46212</v>
      </c>
      <c r="J13" s="66"/>
      <c r="K13" s="68">
        <v>0.55333333333333334</v>
      </c>
      <c r="L13" s="66"/>
      <c r="M13" s="66"/>
      <c r="N13" s="66" t="s">
        <v>1586</v>
      </c>
      <c r="O13" s="66" t="s">
        <v>1590</v>
      </c>
      <c r="P13" s="66"/>
      <c r="Q13" s="66" t="s">
        <v>1472</v>
      </c>
      <c r="R13" s="66" t="s">
        <v>1194</v>
      </c>
      <c r="S13" s="66" t="s">
        <v>391</v>
      </c>
      <c r="T13" s="66" t="s">
        <v>443</v>
      </c>
      <c r="U13" s="66" t="s">
        <v>2188</v>
      </c>
      <c r="V13" s="66" t="s">
        <v>1473</v>
      </c>
      <c r="W13" s="66" t="s">
        <v>2337</v>
      </c>
      <c r="X13" s="66" t="s">
        <v>1487</v>
      </c>
      <c r="Y13" s="66"/>
      <c r="Z13" s="66"/>
      <c r="AA13" s="66" t="s">
        <v>2929</v>
      </c>
      <c r="AB13" s="69">
        <v>46212.553333333337</v>
      </c>
      <c r="AC13" s="66" t="s">
        <v>1654</v>
      </c>
      <c r="AD13" s="66" t="s">
        <v>1473</v>
      </c>
      <c r="AE13" s="66" t="s">
        <v>2188</v>
      </c>
      <c r="AF13" s="67">
        <v>46212</v>
      </c>
      <c r="AG13" s="66" t="s">
        <v>1654</v>
      </c>
      <c r="AH13" s="66" t="s">
        <v>2931</v>
      </c>
      <c r="AI13" s="66" t="s">
        <v>1473</v>
      </c>
      <c r="AJ13" s="66" t="s">
        <v>2236</v>
      </c>
      <c r="AK13" s="66"/>
      <c r="AL13" s="66"/>
      <c r="AM13" s="66"/>
      <c r="AN13" s="66"/>
      <c r="AO13" s="66"/>
      <c r="AP13" s="66" t="s">
        <v>1487</v>
      </c>
      <c r="AQ13" s="66"/>
      <c r="AR13" s="66"/>
      <c r="AS13" s="66"/>
      <c r="AT13" s="66"/>
      <c r="AU13" s="66"/>
      <c r="AV13" s="66">
        <v>0</v>
      </c>
      <c r="AW13" s="66"/>
      <c r="AX13" s="66" t="s">
        <v>1487</v>
      </c>
      <c r="AY13" s="66"/>
      <c r="AZ13" s="66"/>
      <c r="BA13" s="66"/>
      <c r="BB13" s="66"/>
      <c r="BC13" s="66" t="s">
        <v>1487</v>
      </c>
    </row>
    <row r="14" spans="1:59" ht="15.75" customHeight="1">
      <c r="A14" s="66" t="s">
        <v>2717</v>
      </c>
      <c r="B14" s="66" t="s">
        <v>2348</v>
      </c>
      <c r="C14" s="66" t="s">
        <v>240</v>
      </c>
      <c r="D14" s="66" t="s">
        <v>2349</v>
      </c>
      <c r="E14" s="66">
        <v>2026</v>
      </c>
      <c r="F14" s="66">
        <v>27</v>
      </c>
      <c r="G14" s="67">
        <v>46203</v>
      </c>
      <c r="H14" s="67"/>
      <c r="I14" s="67">
        <v>46211</v>
      </c>
      <c r="J14" s="66"/>
      <c r="K14" s="68">
        <v>0.56679398148148152</v>
      </c>
      <c r="L14" s="66"/>
      <c r="M14" s="66"/>
      <c r="N14" s="66" t="s">
        <v>452</v>
      </c>
      <c r="O14" s="66" t="s">
        <v>2103</v>
      </c>
      <c r="P14" s="66"/>
      <c r="Q14" s="66" t="s">
        <v>1472</v>
      </c>
      <c r="R14" s="66" t="s">
        <v>2108</v>
      </c>
      <c r="S14" s="66" t="s">
        <v>389</v>
      </c>
      <c r="T14" s="66" t="s">
        <v>1266</v>
      </c>
      <c r="U14" s="66" t="s">
        <v>2204</v>
      </c>
      <c r="V14" s="66" t="s">
        <v>1473</v>
      </c>
      <c r="W14" s="66" t="s">
        <v>2350</v>
      </c>
      <c r="X14" s="66" t="s">
        <v>1473</v>
      </c>
      <c r="Y14" s="66" t="s">
        <v>2897</v>
      </c>
      <c r="Z14" s="66"/>
      <c r="AA14" s="66"/>
      <c r="AB14" s="69">
        <v>46211.566666666666</v>
      </c>
      <c r="AC14" s="66" t="s">
        <v>1654</v>
      </c>
      <c r="AD14" s="66" t="s">
        <v>1473</v>
      </c>
      <c r="AE14" s="66" t="s">
        <v>2896</v>
      </c>
      <c r="AF14" s="69">
        <v>46211.576388888891</v>
      </c>
      <c r="AG14" s="66" t="s">
        <v>1654</v>
      </c>
      <c r="AH14" s="66" t="s">
        <v>2898</v>
      </c>
      <c r="AI14" s="66" t="s">
        <v>1473</v>
      </c>
      <c r="AJ14" s="66" t="s">
        <v>2240</v>
      </c>
      <c r="AK14" s="66"/>
      <c r="AL14" s="66"/>
      <c r="AM14" s="69">
        <v>46213.491006944445</v>
      </c>
      <c r="AN14" s="66" t="s">
        <v>1654</v>
      </c>
      <c r="AO14" s="66" t="s">
        <v>2988</v>
      </c>
      <c r="AP14" s="66" t="s">
        <v>1473</v>
      </c>
      <c r="AQ14" s="67">
        <v>46203</v>
      </c>
      <c r="AR14" s="67">
        <v>46218</v>
      </c>
      <c r="AS14" s="66" t="s">
        <v>2979</v>
      </c>
      <c r="AT14" s="66" t="s">
        <v>1654</v>
      </c>
      <c r="AU14" s="69">
        <v>46213.472222222219</v>
      </c>
      <c r="AV14" s="66">
        <v>1</v>
      </c>
      <c r="AW14" s="66" t="s">
        <v>2951</v>
      </c>
      <c r="AX14" s="66" t="s">
        <v>1473</v>
      </c>
      <c r="AY14" s="66" t="s">
        <v>2980</v>
      </c>
      <c r="AZ14" s="66" t="s">
        <v>1654</v>
      </c>
      <c r="BA14" s="69">
        <v>46213.447222222225</v>
      </c>
      <c r="BB14" s="66"/>
      <c r="BC14" s="66" t="s">
        <v>1487</v>
      </c>
    </row>
    <row r="15" spans="1:59" ht="15.75" customHeight="1">
      <c r="A15" s="66" t="s">
        <v>2718</v>
      </c>
      <c r="B15" s="66" t="s">
        <v>2351</v>
      </c>
      <c r="C15" s="66" t="s">
        <v>240</v>
      </c>
      <c r="D15" s="66" t="s">
        <v>2352</v>
      </c>
      <c r="E15" s="66">
        <v>2026</v>
      </c>
      <c r="F15" s="66">
        <v>27</v>
      </c>
      <c r="G15" s="67">
        <v>46204</v>
      </c>
      <c r="H15" s="67"/>
      <c r="I15" s="67">
        <v>46212</v>
      </c>
      <c r="J15" s="66"/>
      <c r="K15" s="68">
        <v>0.55333333333333334</v>
      </c>
      <c r="L15" s="66"/>
      <c r="M15" s="66"/>
      <c r="N15" s="66" t="s">
        <v>452</v>
      </c>
      <c r="O15" s="66" t="s">
        <v>2103</v>
      </c>
      <c r="P15" s="66"/>
      <c r="Q15" s="66" t="s">
        <v>1472</v>
      </c>
      <c r="R15" s="66" t="s">
        <v>2108</v>
      </c>
      <c r="S15" s="66" t="s">
        <v>389</v>
      </c>
      <c r="T15" s="66" t="s">
        <v>1266</v>
      </c>
      <c r="U15" s="66" t="s">
        <v>2188</v>
      </c>
      <c r="V15" s="66" t="s">
        <v>1473</v>
      </c>
      <c r="W15" s="66" t="s">
        <v>2350</v>
      </c>
      <c r="X15" s="66" t="s">
        <v>1487</v>
      </c>
      <c r="Y15" s="66"/>
      <c r="Z15" s="66"/>
      <c r="AA15" s="66" t="s">
        <v>2929</v>
      </c>
      <c r="AB15" s="69">
        <v>46212.553333333337</v>
      </c>
      <c r="AC15" s="66" t="s">
        <v>1654</v>
      </c>
      <c r="AD15" s="66" t="s">
        <v>1473</v>
      </c>
      <c r="AE15" s="66" t="s">
        <v>2188</v>
      </c>
      <c r="AF15" s="67">
        <v>46212</v>
      </c>
      <c r="AG15" s="66" t="s">
        <v>1654</v>
      </c>
      <c r="AH15" s="66" t="s">
        <v>2931</v>
      </c>
      <c r="AI15" s="66" t="s">
        <v>1473</v>
      </c>
      <c r="AJ15" s="66" t="s">
        <v>2236</v>
      </c>
      <c r="AK15" s="66"/>
      <c r="AL15" s="66"/>
      <c r="AM15" s="66"/>
      <c r="AN15" s="66"/>
      <c r="AO15" s="66"/>
      <c r="AP15" s="66" t="s">
        <v>1487</v>
      </c>
      <c r="AQ15" s="66"/>
      <c r="AR15" s="66"/>
      <c r="AS15" s="66"/>
      <c r="AT15" s="66"/>
      <c r="AU15" s="66"/>
      <c r="AV15" s="66">
        <v>0</v>
      </c>
      <c r="AW15" s="66"/>
      <c r="AX15" s="66" t="s">
        <v>1487</v>
      </c>
      <c r="AY15" s="66"/>
      <c r="AZ15" s="66"/>
      <c r="BA15" s="66"/>
      <c r="BB15" s="66"/>
      <c r="BC15" s="66" t="s">
        <v>1487</v>
      </c>
    </row>
    <row r="16" spans="1:59" ht="15.75" customHeight="1">
      <c r="A16" s="66" t="s">
        <v>2719</v>
      </c>
      <c r="B16" s="66" t="s">
        <v>2353</v>
      </c>
      <c r="C16" s="66" t="s">
        <v>240</v>
      </c>
      <c r="D16" s="66" t="s">
        <v>2354</v>
      </c>
      <c r="E16" s="66">
        <v>2026</v>
      </c>
      <c r="F16" s="66">
        <v>27</v>
      </c>
      <c r="G16" s="67">
        <v>46205</v>
      </c>
      <c r="H16" s="67"/>
      <c r="I16" s="67">
        <v>46211</v>
      </c>
      <c r="J16" s="66"/>
      <c r="K16" s="68">
        <v>0.57202546296296297</v>
      </c>
      <c r="L16" s="66"/>
      <c r="M16" s="66"/>
      <c r="N16" s="66" t="s">
        <v>452</v>
      </c>
      <c r="O16" s="66" t="s">
        <v>2103</v>
      </c>
      <c r="P16" s="66"/>
      <c r="Q16" s="66" t="s">
        <v>1472</v>
      </c>
      <c r="R16" s="66" t="s">
        <v>2108</v>
      </c>
      <c r="S16" s="66" t="s">
        <v>389</v>
      </c>
      <c r="T16" s="66" t="s">
        <v>1266</v>
      </c>
      <c r="U16" s="66" t="s">
        <v>2188</v>
      </c>
      <c r="V16" s="66" t="s">
        <v>1473</v>
      </c>
      <c r="W16" s="66" t="s">
        <v>2350</v>
      </c>
      <c r="X16" s="66" t="s">
        <v>1473</v>
      </c>
      <c r="Y16" s="66" t="s">
        <v>2213</v>
      </c>
      <c r="Z16" s="66"/>
      <c r="AA16" s="66"/>
      <c r="AB16" s="69">
        <v>46211.572025462963</v>
      </c>
      <c r="AC16" s="66" t="s">
        <v>1654</v>
      </c>
      <c r="AD16" s="66" t="s">
        <v>1473</v>
      </c>
      <c r="AE16" s="66" t="s">
        <v>2893</v>
      </c>
      <c r="AF16" s="69">
        <v>46211.573981481481</v>
      </c>
      <c r="AG16" s="66" t="s">
        <v>1654</v>
      </c>
      <c r="AH16" s="66"/>
      <c r="AI16" s="66" t="s">
        <v>1473</v>
      </c>
      <c r="AJ16" s="66" t="s">
        <v>2236</v>
      </c>
      <c r="AK16" s="66"/>
      <c r="AL16" s="66"/>
      <c r="AM16" s="66"/>
      <c r="AN16" s="66"/>
      <c r="AO16" s="66"/>
      <c r="AP16" s="66" t="s">
        <v>1487</v>
      </c>
      <c r="AQ16" s="66"/>
      <c r="AR16" s="66"/>
      <c r="AS16" s="66"/>
      <c r="AT16" s="66"/>
      <c r="AU16" s="66"/>
      <c r="AV16" s="66">
        <v>0</v>
      </c>
      <c r="AW16" s="66"/>
      <c r="AX16" s="66" t="s">
        <v>1487</v>
      </c>
      <c r="AY16" s="66"/>
      <c r="AZ16" s="66"/>
      <c r="BA16" s="66"/>
      <c r="BB16" s="66"/>
      <c r="BC16" s="66" t="s">
        <v>1487</v>
      </c>
    </row>
    <row r="17" spans="1:55" ht="15.75" customHeight="1">
      <c r="A17" s="66" t="s">
        <v>2720</v>
      </c>
      <c r="B17" s="66" t="s">
        <v>2355</v>
      </c>
      <c r="C17" s="66" t="s">
        <v>240</v>
      </c>
      <c r="D17" s="66" t="s">
        <v>2356</v>
      </c>
      <c r="E17" s="66">
        <v>2026</v>
      </c>
      <c r="F17" s="66">
        <v>27</v>
      </c>
      <c r="G17" s="67">
        <v>46206</v>
      </c>
      <c r="H17" s="67"/>
      <c r="I17" s="67">
        <v>46211</v>
      </c>
      <c r="J17" s="66"/>
      <c r="K17" s="68">
        <v>0.57552083333333337</v>
      </c>
      <c r="L17" s="66"/>
      <c r="M17" s="66"/>
      <c r="N17" s="66" t="s">
        <v>452</v>
      </c>
      <c r="O17" s="66" t="s">
        <v>2103</v>
      </c>
      <c r="P17" s="66"/>
      <c r="Q17" s="66" t="s">
        <v>1472</v>
      </c>
      <c r="R17" s="66" t="s">
        <v>2108</v>
      </c>
      <c r="S17" s="66" t="s">
        <v>389</v>
      </c>
      <c r="T17" s="66" t="s">
        <v>1266</v>
      </c>
      <c r="U17" s="66" t="s">
        <v>2204</v>
      </c>
      <c r="V17" s="66" t="s">
        <v>1473</v>
      </c>
      <c r="W17" s="66" t="s">
        <v>2350</v>
      </c>
      <c r="X17" s="66" t="s">
        <v>1473</v>
      </c>
      <c r="Y17" s="66" t="s">
        <v>2213</v>
      </c>
      <c r="Z17" s="66"/>
      <c r="AA17" s="66"/>
      <c r="AB17" s="69">
        <v>46211.575520833336</v>
      </c>
      <c r="AC17" s="66" t="s">
        <v>1654</v>
      </c>
      <c r="AD17" s="66" t="s">
        <v>1473</v>
      </c>
      <c r="AE17" s="66" t="s">
        <v>2896</v>
      </c>
      <c r="AF17" s="69">
        <v>46211.841423611113</v>
      </c>
      <c r="AG17" s="66" t="s">
        <v>1654</v>
      </c>
      <c r="AH17" s="66" t="s">
        <v>2894</v>
      </c>
      <c r="AI17" s="66" t="s">
        <v>1473</v>
      </c>
      <c r="AJ17" s="66" t="s">
        <v>2231</v>
      </c>
      <c r="AK17" s="66"/>
      <c r="AL17" s="66"/>
      <c r="AM17" s="69">
        <v>46213.49077546296</v>
      </c>
      <c r="AN17" s="66" t="s">
        <v>1654</v>
      </c>
      <c r="AO17" s="66" t="s">
        <v>2987</v>
      </c>
      <c r="AP17" s="66" t="s">
        <v>1473</v>
      </c>
      <c r="AQ17" s="67">
        <v>46206</v>
      </c>
      <c r="AR17" s="67">
        <v>46214</v>
      </c>
      <c r="AS17" s="66" t="s">
        <v>2894</v>
      </c>
      <c r="AT17" s="66" t="s">
        <v>1654</v>
      </c>
      <c r="AU17" s="69">
        <v>46211.841423611113</v>
      </c>
      <c r="AV17" s="66">
        <v>1</v>
      </c>
      <c r="AW17" s="66" t="s">
        <v>2969</v>
      </c>
      <c r="AX17" s="66" t="s">
        <v>1473</v>
      </c>
      <c r="AY17" s="66" t="s">
        <v>2972</v>
      </c>
      <c r="AZ17" s="66" t="s">
        <v>1654</v>
      </c>
      <c r="BA17" s="69">
        <v>46213.445543981485</v>
      </c>
      <c r="BB17" s="66"/>
      <c r="BC17" s="66" t="s">
        <v>1487</v>
      </c>
    </row>
    <row r="18" spans="1:55" ht="15.75" customHeight="1">
      <c r="A18" s="66" t="s">
        <v>2721</v>
      </c>
      <c r="B18" s="66" t="s">
        <v>2357</v>
      </c>
      <c r="C18" s="66" t="s">
        <v>240</v>
      </c>
      <c r="D18" s="66" t="s">
        <v>2358</v>
      </c>
      <c r="E18" s="66">
        <v>2026</v>
      </c>
      <c r="F18" s="66">
        <v>27</v>
      </c>
      <c r="G18" s="67">
        <v>46207</v>
      </c>
      <c r="H18" s="67"/>
      <c r="I18" s="67">
        <v>46212</v>
      </c>
      <c r="J18" s="66"/>
      <c r="K18" s="68">
        <v>0.53491898148148154</v>
      </c>
      <c r="L18" s="66"/>
      <c r="M18" s="66"/>
      <c r="N18" s="66" t="s">
        <v>452</v>
      </c>
      <c r="O18" s="66" t="s">
        <v>2103</v>
      </c>
      <c r="P18" s="66"/>
      <c r="Q18" s="66" t="s">
        <v>1472</v>
      </c>
      <c r="R18" s="66" t="s">
        <v>2108</v>
      </c>
      <c r="S18" s="66" t="s">
        <v>389</v>
      </c>
      <c r="T18" s="66" t="s">
        <v>1266</v>
      </c>
      <c r="U18" s="66" t="s">
        <v>2188</v>
      </c>
      <c r="V18" s="66" t="s">
        <v>1473</v>
      </c>
      <c r="W18" s="66" t="s">
        <v>2350</v>
      </c>
      <c r="X18" s="66" t="s">
        <v>1487</v>
      </c>
      <c r="Y18" s="66"/>
      <c r="Z18" s="66"/>
      <c r="AA18" s="66" t="s">
        <v>2929</v>
      </c>
      <c r="AB18" s="69">
        <v>46212.534918981481</v>
      </c>
      <c r="AC18" s="66" t="s">
        <v>1654</v>
      </c>
      <c r="AD18" s="66" t="s">
        <v>1473</v>
      </c>
      <c r="AE18" s="66" t="s">
        <v>2188</v>
      </c>
      <c r="AF18" s="67">
        <v>46212</v>
      </c>
      <c r="AG18" s="66" t="s">
        <v>1654</v>
      </c>
      <c r="AH18" s="66" t="s">
        <v>2931</v>
      </c>
      <c r="AI18" s="66" t="s">
        <v>1473</v>
      </c>
      <c r="AJ18" s="66" t="s">
        <v>2236</v>
      </c>
      <c r="AK18" s="66"/>
      <c r="AL18" s="66"/>
      <c r="AM18" s="66"/>
      <c r="AN18" s="66"/>
      <c r="AO18" s="66"/>
      <c r="AP18" s="66" t="s">
        <v>1487</v>
      </c>
      <c r="AQ18" s="66"/>
      <c r="AR18" s="66"/>
      <c r="AS18" s="66"/>
      <c r="AT18" s="66"/>
      <c r="AU18" s="66"/>
      <c r="AV18" s="66">
        <v>0</v>
      </c>
      <c r="AW18" s="66"/>
      <c r="AX18" s="66" t="s">
        <v>1487</v>
      </c>
      <c r="AY18" s="66"/>
      <c r="AZ18" s="66"/>
      <c r="BA18" s="66"/>
      <c r="BB18" s="66"/>
      <c r="BC18" s="66" t="s">
        <v>1487</v>
      </c>
    </row>
    <row r="19" spans="1:55" ht="15.75" customHeight="1">
      <c r="A19" s="66" t="s">
        <v>2722</v>
      </c>
      <c r="B19" s="66" t="s">
        <v>2359</v>
      </c>
      <c r="C19" s="66" t="s">
        <v>240</v>
      </c>
      <c r="D19" s="66" t="s">
        <v>2360</v>
      </c>
      <c r="E19" s="66">
        <v>2026</v>
      </c>
      <c r="F19" s="66">
        <v>27</v>
      </c>
      <c r="G19" s="67">
        <v>46208</v>
      </c>
      <c r="H19" s="67"/>
      <c r="I19" s="67">
        <v>46212</v>
      </c>
      <c r="J19" s="66"/>
      <c r="K19" s="68">
        <v>0.53491898148148154</v>
      </c>
      <c r="L19" s="66"/>
      <c r="M19" s="66"/>
      <c r="N19" s="66" t="s">
        <v>452</v>
      </c>
      <c r="O19" s="66" t="s">
        <v>2103</v>
      </c>
      <c r="P19" s="66"/>
      <c r="Q19" s="66" t="s">
        <v>1472</v>
      </c>
      <c r="R19" s="66" t="s">
        <v>2108</v>
      </c>
      <c r="S19" s="66" t="s">
        <v>389</v>
      </c>
      <c r="T19" s="66" t="s">
        <v>1266</v>
      </c>
      <c r="U19" s="66" t="s">
        <v>2188</v>
      </c>
      <c r="V19" s="66" t="s">
        <v>1473</v>
      </c>
      <c r="W19" s="66" t="s">
        <v>2350</v>
      </c>
      <c r="X19" s="66" t="s">
        <v>1487</v>
      </c>
      <c r="Y19" s="66"/>
      <c r="Z19" s="66"/>
      <c r="AA19" s="66" t="s">
        <v>2929</v>
      </c>
      <c r="AB19" s="69">
        <v>46212.534722222219</v>
      </c>
      <c r="AC19" s="66" t="s">
        <v>1654</v>
      </c>
      <c r="AD19" s="66" t="s">
        <v>1473</v>
      </c>
      <c r="AE19" s="66" t="s">
        <v>2188</v>
      </c>
      <c r="AF19" s="67">
        <v>46212</v>
      </c>
      <c r="AG19" s="66" t="s">
        <v>1654</v>
      </c>
      <c r="AH19" s="66" t="s">
        <v>2931</v>
      </c>
      <c r="AI19" s="66" t="s">
        <v>1473</v>
      </c>
      <c r="AJ19" s="66" t="s">
        <v>2236</v>
      </c>
      <c r="AK19" s="66"/>
      <c r="AL19" s="66"/>
      <c r="AM19" s="66"/>
      <c r="AN19" s="66"/>
      <c r="AO19" s="66"/>
      <c r="AP19" s="66" t="s">
        <v>1487</v>
      </c>
      <c r="AQ19" s="66"/>
      <c r="AR19" s="66"/>
      <c r="AS19" s="66"/>
      <c r="AT19" s="66"/>
      <c r="AU19" s="66"/>
      <c r="AV19" s="66">
        <v>0</v>
      </c>
      <c r="AW19" s="66"/>
      <c r="AX19" s="66" t="s">
        <v>1487</v>
      </c>
      <c r="AY19" s="66"/>
      <c r="AZ19" s="66"/>
      <c r="BA19" s="66"/>
      <c r="BB19" s="66"/>
      <c r="BC19" s="66" t="s">
        <v>1487</v>
      </c>
    </row>
    <row r="20" spans="1:55" ht="15.75" customHeight="1">
      <c r="A20" s="66" t="s">
        <v>2723</v>
      </c>
      <c r="B20" s="66" t="s">
        <v>2361</v>
      </c>
      <c r="C20" s="66" t="s">
        <v>201</v>
      </c>
      <c r="D20" s="66" t="s">
        <v>2362</v>
      </c>
      <c r="E20" s="66">
        <v>2026</v>
      </c>
      <c r="F20" s="66">
        <v>27</v>
      </c>
      <c r="G20" s="67">
        <v>46203</v>
      </c>
      <c r="H20" s="67"/>
      <c r="I20" s="67">
        <v>46212</v>
      </c>
      <c r="J20" s="66"/>
      <c r="K20" s="68">
        <v>0.53689814814814818</v>
      </c>
      <c r="L20" s="66"/>
      <c r="M20" s="66"/>
      <c r="N20" s="66" t="s">
        <v>1600</v>
      </c>
      <c r="O20" s="66" t="s">
        <v>1439</v>
      </c>
      <c r="P20" s="66"/>
      <c r="Q20" s="66" t="s">
        <v>1472</v>
      </c>
      <c r="R20" s="66" t="s">
        <v>1366</v>
      </c>
      <c r="S20" s="66" t="s">
        <v>391</v>
      </c>
      <c r="T20" s="66" t="s">
        <v>443</v>
      </c>
      <c r="U20" s="66" t="s">
        <v>2188</v>
      </c>
      <c r="V20" s="66" t="s">
        <v>1473</v>
      </c>
      <c r="W20" s="66" t="s">
        <v>2324</v>
      </c>
      <c r="X20" s="66" t="s">
        <v>1487</v>
      </c>
      <c r="Y20" s="66"/>
      <c r="Z20" s="66"/>
      <c r="AA20" s="66" t="s">
        <v>2929</v>
      </c>
      <c r="AB20" s="69">
        <v>46212.536805555559</v>
      </c>
      <c r="AC20" s="66" t="s">
        <v>1654</v>
      </c>
      <c r="AD20" s="66" t="s">
        <v>1473</v>
      </c>
      <c r="AE20" s="66" t="s">
        <v>2188</v>
      </c>
      <c r="AF20" s="67">
        <v>46212</v>
      </c>
      <c r="AG20" s="66" t="s">
        <v>1654</v>
      </c>
      <c r="AH20" s="66" t="s">
        <v>2931</v>
      </c>
      <c r="AI20" s="66" t="s">
        <v>1473</v>
      </c>
      <c r="AJ20" s="66" t="s">
        <v>2236</v>
      </c>
      <c r="AK20" s="66"/>
      <c r="AL20" s="66"/>
      <c r="AM20" s="66"/>
      <c r="AN20" s="66"/>
      <c r="AO20" s="66"/>
      <c r="AP20" s="66" t="s">
        <v>1487</v>
      </c>
      <c r="AQ20" s="66"/>
      <c r="AR20" s="66"/>
      <c r="AS20" s="66"/>
      <c r="AT20" s="66"/>
      <c r="AU20" s="66"/>
      <c r="AV20" s="66">
        <v>0</v>
      </c>
      <c r="AW20" s="66"/>
      <c r="AX20" s="66" t="s">
        <v>1487</v>
      </c>
      <c r="AY20" s="66"/>
      <c r="AZ20" s="66"/>
      <c r="BA20" s="66"/>
      <c r="BB20" s="66"/>
      <c r="BC20" s="66" t="s">
        <v>1487</v>
      </c>
    </row>
    <row r="21" spans="1:55" ht="15.75" customHeight="1">
      <c r="A21" s="66" t="s">
        <v>2724</v>
      </c>
      <c r="B21" s="66" t="s">
        <v>2363</v>
      </c>
      <c r="C21" s="66" t="s">
        <v>229</v>
      </c>
      <c r="D21" s="66" t="s">
        <v>2364</v>
      </c>
      <c r="E21" s="66">
        <v>2026</v>
      </c>
      <c r="F21" s="66">
        <v>27</v>
      </c>
      <c r="G21" s="67">
        <v>46203</v>
      </c>
      <c r="H21" s="67"/>
      <c r="I21" s="67">
        <v>46212</v>
      </c>
      <c r="J21" s="66"/>
      <c r="K21" s="68">
        <v>0.53689814814814818</v>
      </c>
      <c r="L21" s="66"/>
      <c r="M21" s="66"/>
      <c r="N21" s="66" t="s">
        <v>1436</v>
      </c>
      <c r="O21" s="66" t="s">
        <v>1439</v>
      </c>
      <c r="P21" s="66"/>
      <c r="Q21" s="66" t="s">
        <v>1472</v>
      </c>
      <c r="R21" s="66" t="s">
        <v>1197</v>
      </c>
      <c r="S21" s="66" t="s">
        <v>391</v>
      </c>
      <c r="T21" s="66" t="s">
        <v>443</v>
      </c>
      <c r="U21" s="66" t="s">
        <v>2188</v>
      </c>
      <c r="V21" s="66" t="s">
        <v>1473</v>
      </c>
      <c r="W21" s="66" t="s">
        <v>2365</v>
      </c>
      <c r="X21" s="66" t="s">
        <v>1487</v>
      </c>
      <c r="Y21" s="66"/>
      <c r="Z21" s="66"/>
      <c r="AA21" s="66" t="s">
        <v>2929</v>
      </c>
      <c r="AB21" s="69">
        <v>46212.536898148152</v>
      </c>
      <c r="AC21" s="66" t="s">
        <v>1654</v>
      </c>
      <c r="AD21" s="66" t="s">
        <v>1473</v>
      </c>
      <c r="AE21" s="66" t="s">
        <v>2188</v>
      </c>
      <c r="AF21" s="67">
        <v>46212</v>
      </c>
      <c r="AG21" s="66" t="s">
        <v>1654</v>
      </c>
      <c r="AH21" s="66" t="s">
        <v>2931</v>
      </c>
      <c r="AI21" s="66" t="s">
        <v>1473</v>
      </c>
      <c r="AJ21" s="66" t="s">
        <v>2236</v>
      </c>
      <c r="AK21" s="66"/>
      <c r="AL21" s="66"/>
      <c r="AM21" s="66"/>
      <c r="AN21" s="66"/>
      <c r="AO21" s="66"/>
      <c r="AP21" s="66" t="s">
        <v>1487</v>
      </c>
      <c r="AQ21" s="66"/>
      <c r="AR21" s="66"/>
      <c r="AS21" s="66"/>
      <c r="AT21" s="66"/>
      <c r="AU21" s="66"/>
      <c r="AV21" s="66">
        <v>0</v>
      </c>
      <c r="AW21" s="66"/>
      <c r="AX21" s="66" t="s">
        <v>1487</v>
      </c>
      <c r="AY21" s="66"/>
      <c r="AZ21" s="66"/>
      <c r="BA21" s="66"/>
      <c r="BB21" s="66"/>
      <c r="BC21" s="66" t="s">
        <v>1487</v>
      </c>
    </row>
    <row r="22" spans="1:55" ht="15.75" customHeight="1">
      <c r="A22" s="66" t="s">
        <v>2725</v>
      </c>
      <c r="B22" s="66" t="s">
        <v>2366</v>
      </c>
      <c r="C22" s="66" t="s">
        <v>236</v>
      </c>
      <c r="D22" s="66" t="s">
        <v>2367</v>
      </c>
      <c r="E22" s="66">
        <v>2026</v>
      </c>
      <c r="F22" s="66">
        <v>27</v>
      </c>
      <c r="G22" s="67">
        <v>46203</v>
      </c>
      <c r="H22" s="67"/>
      <c r="I22" s="67">
        <v>46212</v>
      </c>
      <c r="J22" s="66"/>
      <c r="K22" s="68">
        <v>0.55333333333333334</v>
      </c>
      <c r="L22" s="66"/>
      <c r="M22" s="66"/>
      <c r="N22" s="66" t="s">
        <v>1600</v>
      </c>
      <c r="O22" s="66" t="s">
        <v>1590</v>
      </c>
      <c r="P22" s="66"/>
      <c r="Q22" s="66" t="s">
        <v>1472</v>
      </c>
      <c r="R22" s="66" t="s">
        <v>24</v>
      </c>
      <c r="S22" s="66" t="s">
        <v>385</v>
      </c>
      <c r="T22" s="66" t="s">
        <v>1266</v>
      </c>
      <c r="U22" s="66" t="s">
        <v>2188</v>
      </c>
      <c r="V22" s="66" t="s">
        <v>1473</v>
      </c>
      <c r="W22" s="66" t="s">
        <v>2324</v>
      </c>
      <c r="X22" s="66" t="s">
        <v>1487</v>
      </c>
      <c r="Y22" s="66"/>
      <c r="Z22" s="66"/>
      <c r="AA22" s="66" t="s">
        <v>2929</v>
      </c>
      <c r="AB22" s="69">
        <v>46212.553333333337</v>
      </c>
      <c r="AC22" s="66" t="s">
        <v>1654</v>
      </c>
      <c r="AD22" s="66" t="s">
        <v>1473</v>
      </c>
      <c r="AE22" s="66" t="s">
        <v>2188</v>
      </c>
      <c r="AF22" s="67">
        <v>46212</v>
      </c>
      <c r="AG22" s="66" t="s">
        <v>1654</v>
      </c>
      <c r="AH22" s="66" t="s">
        <v>2931</v>
      </c>
      <c r="AI22" s="66" t="s">
        <v>1473</v>
      </c>
      <c r="AJ22" s="66" t="s">
        <v>2236</v>
      </c>
      <c r="AK22" s="66"/>
      <c r="AL22" s="66"/>
      <c r="AM22" s="66"/>
      <c r="AN22" s="66"/>
      <c r="AO22" s="66"/>
      <c r="AP22" s="66" t="s">
        <v>1487</v>
      </c>
      <c r="AQ22" s="66"/>
      <c r="AR22" s="66"/>
      <c r="AS22" s="66"/>
      <c r="AT22" s="66"/>
      <c r="AU22" s="66"/>
      <c r="AV22" s="66">
        <v>0</v>
      </c>
      <c r="AW22" s="66"/>
      <c r="AX22" s="66" t="s">
        <v>1487</v>
      </c>
      <c r="AY22" s="66"/>
      <c r="AZ22" s="66"/>
      <c r="BA22" s="66"/>
      <c r="BB22" s="66"/>
      <c r="BC22" s="66" t="s">
        <v>1487</v>
      </c>
    </row>
    <row r="23" spans="1:55" ht="15.75" customHeight="1">
      <c r="A23" s="66" t="s">
        <v>2726</v>
      </c>
      <c r="B23" s="66" t="s">
        <v>2368</v>
      </c>
      <c r="C23" s="66" t="s">
        <v>257</v>
      </c>
      <c r="D23" s="66" t="s">
        <v>2369</v>
      </c>
      <c r="E23" s="66">
        <v>2026</v>
      </c>
      <c r="F23" s="66">
        <v>27</v>
      </c>
      <c r="G23" s="67">
        <v>46203</v>
      </c>
      <c r="H23" s="67"/>
      <c r="I23" s="67">
        <v>46212</v>
      </c>
      <c r="J23" s="66"/>
      <c r="K23" s="68">
        <v>0.55333333333333334</v>
      </c>
      <c r="L23" s="66"/>
      <c r="M23" s="66"/>
      <c r="N23" s="66" t="s">
        <v>1600</v>
      </c>
      <c r="O23" s="66" t="s">
        <v>1439</v>
      </c>
      <c r="P23" s="66"/>
      <c r="Q23" s="66" t="s">
        <v>1472</v>
      </c>
      <c r="R23" s="66" t="s">
        <v>1403</v>
      </c>
      <c r="S23" s="66" t="s">
        <v>386</v>
      </c>
      <c r="T23" s="66" t="s">
        <v>1266</v>
      </c>
      <c r="U23" s="66" t="s">
        <v>2188</v>
      </c>
      <c r="V23" s="66" t="s">
        <v>1473</v>
      </c>
      <c r="W23" s="66" t="s">
        <v>2324</v>
      </c>
      <c r="X23" s="66" t="s">
        <v>1487</v>
      </c>
      <c r="Y23" s="66"/>
      <c r="Z23" s="66"/>
      <c r="AA23" s="66" t="s">
        <v>2929</v>
      </c>
      <c r="AB23" s="69">
        <v>46212.553333333337</v>
      </c>
      <c r="AC23" s="66" t="s">
        <v>1654</v>
      </c>
      <c r="AD23" s="66" t="s">
        <v>1473</v>
      </c>
      <c r="AE23" s="66" t="s">
        <v>2188</v>
      </c>
      <c r="AF23" s="67">
        <v>46212</v>
      </c>
      <c r="AG23" s="66" t="s">
        <v>1654</v>
      </c>
      <c r="AH23" s="66" t="s">
        <v>2931</v>
      </c>
      <c r="AI23" s="66" t="s">
        <v>1473</v>
      </c>
      <c r="AJ23" s="66" t="s">
        <v>2236</v>
      </c>
      <c r="AK23" s="66"/>
      <c r="AL23" s="66"/>
      <c r="AM23" s="66"/>
      <c r="AN23" s="66"/>
      <c r="AO23" s="66"/>
      <c r="AP23" s="66" t="s">
        <v>1487</v>
      </c>
      <c r="AQ23" s="66"/>
      <c r="AR23" s="66"/>
      <c r="AS23" s="66"/>
      <c r="AT23" s="66"/>
      <c r="AU23" s="66"/>
      <c r="AV23" s="66">
        <v>0</v>
      </c>
      <c r="AW23" s="66"/>
      <c r="AX23" s="66" t="s">
        <v>1487</v>
      </c>
      <c r="AY23" s="66"/>
      <c r="AZ23" s="66"/>
      <c r="BA23" s="66"/>
      <c r="BB23" s="66"/>
      <c r="BC23" s="66" t="s">
        <v>1487</v>
      </c>
    </row>
    <row r="24" spans="1:55" ht="15.75" customHeight="1">
      <c r="A24" s="66" t="s">
        <v>2727</v>
      </c>
      <c r="B24" s="66" t="s">
        <v>2370</v>
      </c>
      <c r="C24" s="66" t="s">
        <v>260</v>
      </c>
      <c r="D24" s="66" t="s">
        <v>2371</v>
      </c>
      <c r="E24" s="66">
        <v>2026</v>
      </c>
      <c r="F24" s="66">
        <v>27</v>
      </c>
      <c r="G24" s="67">
        <v>46203</v>
      </c>
      <c r="H24" s="67"/>
      <c r="I24" s="67">
        <v>46212</v>
      </c>
      <c r="J24" s="66"/>
      <c r="K24" s="68">
        <v>0.55333333333333334</v>
      </c>
      <c r="L24" s="66"/>
      <c r="M24" s="66"/>
      <c r="N24" s="66" t="s">
        <v>1600</v>
      </c>
      <c r="O24" s="66" t="s">
        <v>2103</v>
      </c>
      <c r="P24" s="66"/>
      <c r="Q24" s="66" t="s">
        <v>1472</v>
      </c>
      <c r="R24" s="66" t="s">
        <v>1221</v>
      </c>
      <c r="S24" s="66" t="s">
        <v>1267</v>
      </c>
      <c r="T24" s="66" t="s">
        <v>1266</v>
      </c>
      <c r="U24" s="66" t="s">
        <v>2188</v>
      </c>
      <c r="V24" s="66" t="s">
        <v>1473</v>
      </c>
      <c r="W24" s="66" t="s">
        <v>2324</v>
      </c>
      <c r="X24" s="66" t="s">
        <v>1487</v>
      </c>
      <c r="Y24" s="66"/>
      <c r="Z24" s="66"/>
      <c r="AA24" s="66" t="s">
        <v>2929</v>
      </c>
      <c r="AB24" s="69">
        <v>46212.553333333337</v>
      </c>
      <c r="AC24" s="66" t="s">
        <v>1654</v>
      </c>
      <c r="AD24" s="66" t="s">
        <v>1473</v>
      </c>
      <c r="AE24" s="66" t="s">
        <v>2188</v>
      </c>
      <c r="AF24" s="67">
        <v>46212</v>
      </c>
      <c r="AG24" s="66" t="s">
        <v>1654</v>
      </c>
      <c r="AH24" s="66" t="s">
        <v>2931</v>
      </c>
      <c r="AI24" s="66" t="s">
        <v>1473</v>
      </c>
      <c r="AJ24" s="66" t="s">
        <v>2236</v>
      </c>
      <c r="AK24" s="66"/>
      <c r="AL24" s="66"/>
      <c r="AM24" s="66"/>
      <c r="AN24" s="66"/>
      <c r="AO24" s="66"/>
      <c r="AP24" s="66" t="s">
        <v>1487</v>
      </c>
      <c r="AQ24" s="66"/>
      <c r="AR24" s="66"/>
      <c r="AS24" s="66"/>
      <c r="AT24" s="66"/>
      <c r="AU24" s="66"/>
      <c r="AV24" s="66">
        <v>0</v>
      </c>
      <c r="AW24" s="66"/>
      <c r="AX24" s="66" t="s">
        <v>1487</v>
      </c>
      <c r="AY24" s="66"/>
      <c r="AZ24" s="66"/>
      <c r="BA24" s="66"/>
      <c r="BB24" s="66"/>
      <c r="BC24" s="66" t="s">
        <v>1487</v>
      </c>
    </row>
    <row r="25" spans="1:55" ht="15.75" customHeight="1">
      <c r="A25" s="66" t="s">
        <v>2728</v>
      </c>
      <c r="B25" s="66" t="s">
        <v>2372</v>
      </c>
      <c r="C25" s="66" t="s">
        <v>298</v>
      </c>
      <c r="D25" s="66" t="s">
        <v>2373</v>
      </c>
      <c r="E25" s="66">
        <v>2026</v>
      </c>
      <c r="F25" s="66">
        <v>27</v>
      </c>
      <c r="G25" s="67">
        <v>46203</v>
      </c>
      <c r="H25" s="67"/>
      <c r="I25" s="67">
        <v>46211</v>
      </c>
      <c r="J25" s="66"/>
      <c r="K25" s="68">
        <v>0.79907407407407405</v>
      </c>
      <c r="L25" s="66"/>
      <c r="M25" s="66"/>
      <c r="N25" s="66" t="s">
        <v>1600</v>
      </c>
      <c r="O25" s="66" t="s">
        <v>2103</v>
      </c>
      <c r="P25" s="66"/>
      <c r="Q25" s="66" t="s">
        <v>1472</v>
      </c>
      <c r="R25" s="66" t="s">
        <v>1233</v>
      </c>
      <c r="S25" s="66" t="s">
        <v>387</v>
      </c>
      <c r="T25" s="66" t="s">
        <v>344</v>
      </c>
      <c r="U25" s="66" t="s">
        <v>2188</v>
      </c>
      <c r="V25" s="66" t="s">
        <v>1473</v>
      </c>
      <c r="W25" s="66" t="s">
        <v>2324</v>
      </c>
      <c r="X25" s="66" t="s">
        <v>1487</v>
      </c>
      <c r="Y25" s="66"/>
      <c r="Z25" s="66"/>
      <c r="AA25" s="66"/>
      <c r="AB25" s="69">
        <v>46211.799074074072</v>
      </c>
      <c r="AC25" s="66" t="s">
        <v>1654</v>
      </c>
      <c r="AD25" s="66" t="s">
        <v>1473</v>
      </c>
      <c r="AE25" s="66" t="s">
        <v>2188</v>
      </c>
      <c r="AF25" s="67">
        <v>46212</v>
      </c>
      <c r="AG25" s="66" t="s">
        <v>1654</v>
      </c>
      <c r="AH25" s="66" t="s">
        <v>2931</v>
      </c>
      <c r="AI25" s="66" t="s">
        <v>1473</v>
      </c>
      <c r="AJ25" s="66" t="s">
        <v>2236</v>
      </c>
      <c r="AK25" s="66"/>
      <c r="AL25" s="66"/>
      <c r="AM25" s="66"/>
      <c r="AN25" s="66"/>
      <c r="AO25" s="66"/>
      <c r="AP25" s="66" t="s">
        <v>1487</v>
      </c>
      <c r="AQ25" s="66"/>
      <c r="AR25" s="66"/>
      <c r="AS25" s="66"/>
      <c r="AT25" s="66"/>
      <c r="AU25" s="66"/>
      <c r="AV25" s="66">
        <v>0</v>
      </c>
      <c r="AW25" s="66"/>
      <c r="AX25" s="66" t="s">
        <v>1487</v>
      </c>
      <c r="AY25" s="66"/>
      <c r="AZ25" s="66"/>
      <c r="BA25" s="66"/>
      <c r="BB25" s="66"/>
      <c r="BC25" s="66" t="s">
        <v>1487</v>
      </c>
    </row>
    <row r="26" spans="1:55" ht="15.75" customHeight="1">
      <c r="A26" s="66" t="s">
        <v>2729</v>
      </c>
      <c r="B26" s="66" t="s">
        <v>2374</v>
      </c>
      <c r="C26" s="66" t="s">
        <v>201</v>
      </c>
      <c r="D26" s="66" t="s">
        <v>2375</v>
      </c>
      <c r="E26" s="66">
        <v>2026</v>
      </c>
      <c r="F26" s="66">
        <v>27</v>
      </c>
      <c r="G26" s="67">
        <v>46204</v>
      </c>
      <c r="H26" s="67"/>
      <c r="I26" s="67">
        <v>46212</v>
      </c>
      <c r="J26" s="66"/>
      <c r="K26" s="68">
        <v>0.55333333333333334</v>
      </c>
      <c r="L26" s="66"/>
      <c r="M26" s="66"/>
      <c r="N26" s="66" t="s">
        <v>1600</v>
      </c>
      <c r="O26" s="66" t="s">
        <v>1439</v>
      </c>
      <c r="P26" s="66"/>
      <c r="Q26" s="66" t="s">
        <v>1472</v>
      </c>
      <c r="R26" s="66" t="s">
        <v>1366</v>
      </c>
      <c r="S26" s="66" t="s">
        <v>391</v>
      </c>
      <c r="T26" s="66" t="s">
        <v>443</v>
      </c>
      <c r="U26" s="66" t="s">
        <v>2188</v>
      </c>
      <c r="V26" s="66" t="s">
        <v>1473</v>
      </c>
      <c r="W26" s="66" t="s">
        <v>2324</v>
      </c>
      <c r="X26" s="66" t="s">
        <v>1487</v>
      </c>
      <c r="Y26" s="66"/>
      <c r="Z26" s="66"/>
      <c r="AA26" s="66" t="s">
        <v>2929</v>
      </c>
      <c r="AB26" s="69">
        <v>46212.553333333337</v>
      </c>
      <c r="AC26" s="66" t="s">
        <v>1654</v>
      </c>
      <c r="AD26" s="66" t="s">
        <v>1473</v>
      </c>
      <c r="AE26" s="66" t="s">
        <v>2188</v>
      </c>
      <c r="AF26" s="67">
        <v>46212</v>
      </c>
      <c r="AG26" s="66" t="s">
        <v>1654</v>
      </c>
      <c r="AH26" s="66" t="s">
        <v>2931</v>
      </c>
      <c r="AI26" s="66" t="s">
        <v>1473</v>
      </c>
      <c r="AJ26" s="66" t="s">
        <v>2236</v>
      </c>
      <c r="AK26" s="66"/>
      <c r="AL26" s="66"/>
      <c r="AM26" s="66"/>
      <c r="AN26" s="66"/>
      <c r="AO26" s="66"/>
      <c r="AP26" s="66" t="s">
        <v>1487</v>
      </c>
      <c r="AQ26" s="66"/>
      <c r="AR26" s="66"/>
      <c r="AS26" s="66"/>
      <c r="AT26" s="66"/>
      <c r="AU26" s="66"/>
      <c r="AV26" s="66">
        <v>0</v>
      </c>
      <c r="AW26" s="66"/>
      <c r="AX26" s="66" t="s">
        <v>1487</v>
      </c>
      <c r="AY26" s="66"/>
      <c r="AZ26" s="66"/>
      <c r="BA26" s="66"/>
      <c r="BB26" s="66"/>
      <c r="BC26" s="66" t="s">
        <v>1487</v>
      </c>
    </row>
    <row r="27" spans="1:55" ht="15.75" customHeight="1">
      <c r="A27" s="66" t="s">
        <v>2730</v>
      </c>
      <c r="B27" s="66" t="s">
        <v>2376</v>
      </c>
      <c r="C27" s="66" t="s">
        <v>229</v>
      </c>
      <c r="D27" s="66" t="s">
        <v>2377</v>
      </c>
      <c r="E27" s="66">
        <v>2026</v>
      </c>
      <c r="F27" s="66">
        <v>27</v>
      </c>
      <c r="G27" s="67">
        <v>46204</v>
      </c>
      <c r="H27" s="67"/>
      <c r="I27" s="67">
        <v>46212</v>
      </c>
      <c r="J27" s="66"/>
      <c r="K27" s="68">
        <v>0.55333333333333334</v>
      </c>
      <c r="L27" s="66"/>
      <c r="M27" s="66"/>
      <c r="N27" s="66" t="s">
        <v>1436</v>
      </c>
      <c r="O27" s="66" t="s">
        <v>1439</v>
      </c>
      <c r="P27" s="66"/>
      <c r="Q27" s="66" t="s">
        <v>1472</v>
      </c>
      <c r="R27" s="66" t="s">
        <v>1197</v>
      </c>
      <c r="S27" s="66" t="s">
        <v>391</v>
      </c>
      <c r="T27" s="66" t="s">
        <v>443</v>
      </c>
      <c r="U27" s="66" t="s">
        <v>2188</v>
      </c>
      <c r="V27" s="66" t="s">
        <v>1473</v>
      </c>
      <c r="W27" s="66" t="s">
        <v>2365</v>
      </c>
      <c r="X27" s="66" t="s">
        <v>1487</v>
      </c>
      <c r="Y27" s="66"/>
      <c r="Z27" s="66"/>
      <c r="AA27" s="66" t="s">
        <v>2929</v>
      </c>
      <c r="AB27" s="69">
        <v>46212.553333333337</v>
      </c>
      <c r="AC27" s="66" t="s">
        <v>1654</v>
      </c>
      <c r="AD27" s="66" t="s">
        <v>1473</v>
      </c>
      <c r="AE27" s="66" t="s">
        <v>2188</v>
      </c>
      <c r="AF27" s="67">
        <v>46212</v>
      </c>
      <c r="AG27" s="66" t="s">
        <v>1654</v>
      </c>
      <c r="AH27" s="66" t="s">
        <v>2931</v>
      </c>
      <c r="AI27" s="66" t="s">
        <v>1473</v>
      </c>
      <c r="AJ27" s="66" t="s">
        <v>2236</v>
      </c>
      <c r="AK27" s="66"/>
      <c r="AL27" s="66"/>
      <c r="AM27" s="66"/>
      <c r="AN27" s="66"/>
      <c r="AO27" s="66"/>
      <c r="AP27" s="66" t="s">
        <v>1487</v>
      </c>
      <c r="AQ27" s="66"/>
      <c r="AR27" s="66"/>
      <c r="AS27" s="66"/>
      <c r="AT27" s="66"/>
      <c r="AU27" s="66"/>
      <c r="AV27" s="66">
        <v>0</v>
      </c>
      <c r="AW27" s="66"/>
      <c r="AX27" s="66" t="s">
        <v>1487</v>
      </c>
      <c r="AY27" s="66"/>
      <c r="AZ27" s="66"/>
      <c r="BA27" s="66"/>
      <c r="BB27" s="66"/>
      <c r="BC27" s="66" t="s">
        <v>1487</v>
      </c>
    </row>
    <row r="28" spans="1:55" ht="15.75" customHeight="1">
      <c r="A28" s="66" t="s">
        <v>2731</v>
      </c>
      <c r="B28" s="66" t="s">
        <v>2378</v>
      </c>
      <c r="C28" s="66" t="s">
        <v>236</v>
      </c>
      <c r="D28" s="66" t="s">
        <v>2379</v>
      </c>
      <c r="E28" s="66">
        <v>2026</v>
      </c>
      <c r="F28" s="66">
        <v>27</v>
      </c>
      <c r="G28" s="67">
        <v>46204</v>
      </c>
      <c r="H28" s="67"/>
      <c r="I28" s="67">
        <v>46212</v>
      </c>
      <c r="J28" s="66"/>
      <c r="K28" s="68">
        <v>0.55333333333333334</v>
      </c>
      <c r="L28" s="66"/>
      <c r="M28" s="66"/>
      <c r="N28" s="66" t="s">
        <v>1600</v>
      </c>
      <c r="O28" s="66" t="s">
        <v>1590</v>
      </c>
      <c r="P28" s="66"/>
      <c r="Q28" s="66" t="s">
        <v>1472</v>
      </c>
      <c r="R28" s="66" t="s">
        <v>24</v>
      </c>
      <c r="S28" s="66" t="s">
        <v>386</v>
      </c>
      <c r="T28" s="66" t="s">
        <v>1266</v>
      </c>
      <c r="U28" s="66" t="s">
        <v>2188</v>
      </c>
      <c r="V28" s="66" t="s">
        <v>1473</v>
      </c>
      <c r="W28" s="66" t="s">
        <v>2324</v>
      </c>
      <c r="X28" s="66" t="s">
        <v>1487</v>
      </c>
      <c r="Y28" s="66"/>
      <c r="Z28" s="66"/>
      <c r="AA28" s="66" t="s">
        <v>2929</v>
      </c>
      <c r="AB28" s="69">
        <v>46212.553333333337</v>
      </c>
      <c r="AC28" s="66" t="s">
        <v>1654</v>
      </c>
      <c r="AD28" s="66" t="s">
        <v>1473</v>
      </c>
      <c r="AE28" s="66" t="s">
        <v>2188</v>
      </c>
      <c r="AF28" s="67">
        <v>46212</v>
      </c>
      <c r="AG28" s="66" t="s">
        <v>1654</v>
      </c>
      <c r="AH28" s="66" t="s">
        <v>2931</v>
      </c>
      <c r="AI28" s="66" t="s">
        <v>1473</v>
      </c>
      <c r="AJ28" s="66" t="s">
        <v>2236</v>
      </c>
      <c r="AK28" s="66"/>
      <c r="AL28" s="66"/>
      <c r="AM28" s="66"/>
      <c r="AN28" s="66"/>
      <c r="AO28" s="66"/>
      <c r="AP28" s="66" t="s">
        <v>1487</v>
      </c>
      <c r="AQ28" s="66"/>
      <c r="AR28" s="66"/>
      <c r="AS28" s="66"/>
      <c r="AT28" s="66"/>
      <c r="AU28" s="66"/>
      <c r="AV28" s="66">
        <v>0</v>
      </c>
      <c r="AW28" s="66"/>
      <c r="AX28" s="66" t="s">
        <v>1487</v>
      </c>
      <c r="AY28" s="66"/>
      <c r="AZ28" s="66"/>
      <c r="BA28" s="66"/>
      <c r="BB28" s="66"/>
      <c r="BC28" s="66" t="s">
        <v>1487</v>
      </c>
    </row>
    <row r="29" spans="1:55" ht="15.75" customHeight="1">
      <c r="A29" s="66" t="s">
        <v>2732</v>
      </c>
      <c r="B29" s="66" t="s">
        <v>2380</v>
      </c>
      <c r="C29" s="66" t="s">
        <v>257</v>
      </c>
      <c r="D29" s="66" t="s">
        <v>2381</v>
      </c>
      <c r="E29" s="66">
        <v>2026</v>
      </c>
      <c r="F29" s="66">
        <v>27</v>
      </c>
      <c r="G29" s="67">
        <v>46204</v>
      </c>
      <c r="H29" s="67"/>
      <c r="I29" s="67">
        <v>46212</v>
      </c>
      <c r="J29" s="66"/>
      <c r="K29" s="68">
        <v>0.55333333333333334</v>
      </c>
      <c r="L29" s="66"/>
      <c r="M29" s="66"/>
      <c r="N29" s="66" t="s">
        <v>1600</v>
      </c>
      <c r="O29" s="66" t="s">
        <v>1439</v>
      </c>
      <c r="P29" s="66"/>
      <c r="Q29" s="66" t="s">
        <v>1472</v>
      </c>
      <c r="R29" s="66" t="s">
        <v>1403</v>
      </c>
      <c r="S29" s="66" t="s">
        <v>385</v>
      </c>
      <c r="T29" s="66" t="s">
        <v>1266</v>
      </c>
      <c r="U29" s="66" t="s">
        <v>2188</v>
      </c>
      <c r="V29" s="66" t="s">
        <v>1473</v>
      </c>
      <c r="W29" s="66" t="s">
        <v>2324</v>
      </c>
      <c r="X29" s="66" t="s">
        <v>1487</v>
      </c>
      <c r="Y29" s="66"/>
      <c r="Z29" s="66"/>
      <c r="AA29" s="66" t="s">
        <v>2929</v>
      </c>
      <c r="AB29" s="69">
        <v>46212.553333333337</v>
      </c>
      <c r="AC29" s="66" t="s">
        <v>1654</v>
      </c>
      <c r="AD29" s="66" t="s">
        <v>1473</v>
      </c>
      <c r="AE29" s="66" t="s">
        <v>2188</v>
      </c>
      <c r="AF29" s="67">
        <v>46212</v>
      </c>
      <c r="AG29" s="66" t="s">
        <v>1654</v>
      </c>
      <c r="AH29" s="66" t="s">
        <v>2931</v>
      </c>
      <c r="AI29" s="66" t="s">
        <v>1473</v>
      </c>
      <c r="AJ29" s="66" t="s">
        <v>2236</v>
      </c>
      <c r="AK29" s="66"/>
      <c r="AL29" s="66"/>
      <c r="AM29" s="66"/>
      <c r="AN29" s="66"/>
      <c r="AO29" s="66"/>
      <c r="AP29" s="66" t="s">
        <v>1487</v>
      </c>
      <c r="AQ29" s="66"/>
      <c r="AR29" s="66"/>
      <c r="AS29" s="66"/>
      <c r="AT29" s="66"/>
      <c r="AU29" s="66"/>
      <c r="AV29" s="66">
        <v>0</v>
      </c>
      <c r="AW29" s="66"/>
      <c r="AX29" s="66" t="s">
        <v>1487</v>
      </c>
      <c r="AY29" s="66"/>
      <c r="AZ29" s="66"/>
      <c r="BA29" s="66"/>
      <c r="BB29" s="66"/>
      <c r="BC29" s="66" t="s">
        <v>1487</v>
      </c>
    </row>
    <row r="30" spans="1:55" ht="15.75" customHeight="1">
      <c r="A30" s="66" t="s">
        <v>2733</v>
      </c>
      <c r="B30" s="66" t="s">
        <v>2382</v>
      </c>
      <c r="C30" s="66" t="s">
        <v>260</v>
      </c>
      <c r="D30" s="66" t="s">
        <v>2383</v>
      </c>
      <c r="E30" s="66">
        <v>2026</v>
      </c>
      <c r="F30" s="66">
        <v>27</v>
      </c>
      <c r="G30" s="67">
        <v>46204</v>
      </c>
      <c r="H30" s="67"/>
      <c r="I30" s="67">
        <v>46211</v>
      </c>
      <c r="J30" s="66"/>
      <c r="K30" s="68">
        <v>0.77934027777777781</v>
      </c>
      <c r="L30" s="66"/>
      <c r="M30" s="66"/>
      <c r="N30" s="66" t="s">
        <v>1600</v>
      </c>
      <c r="O30" s="66" t="s">
        <v>2103</v>
      </c>
      <c r="P30" s="66"/>
      <c r="Q30" s="66" t="s">
        <v>1472</v>
      </c>
      <c r="R30" s="66" t="s">
        <v>1221</v>
      </c>
      <c r="S30" s="66" t="s">
        <v>385</v>
      </c>
      <c r="T30" s="66" t="s">
        <v>1266</v>
      </c>
      <c r="U30" s="66" t="s">
        <v>2188</v>
      </c>
      <c r="V30" s="66" t="s">
        <v>1473</v>
      </c>
      <c r="W30" s="66" t="s">
        <v>2324</v>
      </c>
      <c r="X30" s="66" t="s">
        <v>1473</v>
      </c>
      <c r="Y30" s="66" t="s">
        <v>2213</v>
      </c>
      <c r="Z30" s="66"/>
      <c r="AA30" s="66"/>
      <c r="AB30" s="69">
        <v>46211.779340277775</v>
      </c>
      <c r="AC30" s="66" t="s">
        <v>1654</v>
      </c>
      <c r="AD30" s="66" t="s">
        <v>1473</v>
      </c>
      <c r="AE30" s="66" t="s">
        <v>2893</v>
      </c>
      <c r="AF30" s="69">
        <v>46211.836516203701</v>
      </c>
      <c r="AG30" s="66" t="s">
        <v>1654</v>
      </c>
      <c r="AH30" s="66"/>
      <c r="AI30" s="66" t="s">
        <v>1473</v>
      </c>
      <c r="AJ30" s="66" t="s">
        <v>2236</v>
      </c>
      <c r="AK30" s="66"/>
      <c r="AL30" s="66"/>
      <c r="AM30" s="66"/>
      <c r="AN30" s="66"/>
      <c r="AO30" s="66"/>
      <c r="AP30" s="66" t="s">
        <v>1487</v>
      </c>
      <c r="AQ30" s="66"/>
      <c r="AR30" s="66"/>
      <c r="AS30" s="66"/>
      <c r="AT30" s="66"/>
      <c r="AU30" s="66"/>
      <c r="AV30" s="66">
        <v>0</v>
      </c>
      <c r="AW30" s="66"/>
      <c r="AX30" s="66" t="s">
        <v>1487</v>
      </c>
      <c r="AY30" s="66"/>
      <c r="AZ30" s="66"/>
      <c r="BA30" s="66"/>
      <c r="BB30" s="66"/>
      <c r="BC30" s="66" t="s">
        <v>1487</v>
      </c>
    </row>
    <row r="31" spans="1:55" ht="15.75" customHeight="1">
      <c r="A31" s="66" t="s">
        <v>2734</v>
      </c>
      <c r="B31" s="66" t="s">
        <v>2384</v>
      </c>
      <c r="C31" s="66" t="s">
        <v>298</v>
      </c>
      <c r="D31" s="66" t="s">
        <v>2385</v>
      </c>
      <c r="E31" s="66">
        <v>2026</v>
      </c>
      <c r="F31" s="66">
        <v>27</v>
      </c>
      <c r="G31" s="67">
        <v>46204</v>
      </c>
      <c r="H31" s="67"/>
      <c r="I31" s="67">
        <v>46212</v>
      </c>
      <c r="J31" s="66"/>
      <c r="K31" s="68">
        <v>0.55333333333333334</v>
      </c>
      <c r="L31" s="66"/>
      <c r="M31" s="66"/>
      <c r="N31" s="66" t="s">
        <v>1600</v>
      </c>
      <c r="O31" s="66" t="s">
        <v>2103</v>
      </c>
      <c r="P31" s="66"/>
      <c r="Q31" s="66" t="s">
        <v>1472</v>
      </c>
      <c r="R31" s="66" t="s">
        <v>1233</v>
      </c>
      <c r="S31" s="66" t="s">
        <v>390</v>
      </c>
      <c r="T31" s="66" t="s">
        <v>344</v>
      </c>
      <c r="U31" s="66" t="s">
        <v>2188</v>
      </c>
      <c r="V31" s="66" t="s">
        <v>1473</v>
      </c>
      <c r="W31" s="66" t="s">
        <v>2324</v>
      </c>
      <c r="X31" s="66" t="s">
        <v>1487</v>
      </c>
      <c r="Y31" s="66"/>
      <c r="Z31" s="66"/>
      <c r="AA31" s="66" t="s">
        <v>2929</v>
      </c>
      <c r="AB31" s="69">
        <v>46212.553333333337</v>
      </c>
      <c r="AC31" s="66" t="s">
        <v>1654</v>
      </c>
      <c r="AD31" s="66" t="s">
        <v>1473</v>
      </c>
      <c r="AE31" s="66" t="s">
        <v>2188</v>
      </c>
      <c r="AF31" s="67">
        <v>46212</v>
      </c>
      <c r="AG31" s="66" t="s">
        <v>1654</v>
      </c>
      <c r="AH31" s="66" t="s">
        <v>2931</v>
      </c>
      <c r="AI31" s="66" t="s">
        <v>1473</v>
      </c>
      <c r="AJ31" s="66" t="s">
        <v>2236</v>
      </c>
      <c r="AK31" s="66"/>
      <c r="AL31" s="66"/>
      <c r="AM31" s="66"/>
      <c r="AN31" s="66"/>
      <c r="AO31" s="66"/>
      <c r="AP31" s="66" t="s">
        <v>1487</v>
      </c>
      <c r="AQ31" s="66"/>
      <c r="AR31" s="66"/>
      <c r="AS31" s="66"/>
      <c r="AT31" s="66"/>
      <c r="AU31" s="66"/>
      <c r="AV31" s="66">
        <v>0</v>
      </c>
      <c r="AW31" s="66"/>
      <c r="AX31" s="66" t="s">
        <v>1487</v>
      </c>
      <c r="AY31" s="66"/>
      <c r="AZ31" s="66"/>
      <c r="BA31" s="66"/>
      <c r="BB31" s="66"/>
      <c r="BC31" s="66" t="s">
        <v>1487</v>
      </c>
    </row>
    <row r="32" spans="1:55" ht="15.75" customHeight="1">
      <c r="A32" s="66" t="s">
        <v>2735</v>
      </c>
      <c r="B32" s="66" t="s">
        <v>2386</v>
      </c>
      <c r="C32" s="66" t="s">
        <v>201</v>
      </c>
      <c r="D32" s="66" t="s">
        <v>2387</v>
      </c>
      <c r="E32" s="66">
        <v>2026</v>
      </c>
      <c r="F32" s="66">
        <v>27</v>
      </c>
      <c r="G32" s="67">
        <v>46205</v>
      </c>
      <c r="H32" s="67"/>
      <c r="I32" s="67">
        <v>46212</v>
      </c>
      <c r="J32" s="66"/>
      <c r="K32" s="68">
        <v>0.55333333333333334</v>
      </c>
      <c r="L32" s="66"/>
      <c r="M32" s="66"/>
      <c r="N32" s="66" t="s">
        <v>1600</v>
      </c>
      <c r="O32" s="66" t="s">
        <v>1439</v>
      </c>
      <c r="P32" s="66"/>
      <c r="Q32" s="66" t="s">
        <v>1472</v>
      </c>
      <c r="R32" s="66" t="s">
        <v>1366</v>
      </c>
      <c r="S32" s="66" t="s">
        <v>391</v>
      </c>
      <c r="T32" s="66" t="s">
        <v>443</v>
      </c>
      <c r="U32" s="66" t="s">
        <v>2188</v>
      </c>
      <c r="V32" s="66" t="s">
        <v>1473</v>
      </c>
      <c r="W32" s="66" t="s">
        <v>2324</v>
      </c>
      <c r="X32" s="66" t="s">
        <v>1487</v>
      </c>
      <c r="Y32" s="66"/>
      <c r="Z32" s="66"/>
      <c r="AA32" s="66" t="s">
        <v>2929</v>
      </c>
      <c r="AB32" s="69">
        <v>46212.553333333337</v>
      </c>
      <c r="AC32" s="66" t="s">
        <v>1654</v>
      </c>
      <c r="AD32" s="66" t="s">
        <v>1473</v>
      </c>
      <c r="AE32" s="66" t="s">
        <v>2188</v>
      </c>
      <c r="AF32" s="67">
        <v>46212</v>
      </c>
      <c r="AG32" s="66" t="s">
        <v>1654</v>
      </c>
      <c r="AH32" s="66" t="s">
        <v>2931</v>
      </c>
      <c r="AI32" s="66" t="s">
        <v>1473</v>
      </c>
      <c r="AJ32" s="66" t="s">
        <v>2236</v>
      </c>
      <c r="AK32" s="66"/>
      <c r="AL32" s="66"/>
      <c r="AM32" s="66"/>
      <c r="AN32" s="66"/>
      <c r="AO32" s="66"/>
      <c r="AP32" s="66" t="s">
        <v>1487</v>
      </c>
      <c r="AQ32" s="66"/>
      <c r="AR32" s="66"/>
      <c r="AS32" s="66"/>
      <c r="AT32" s="66"/>
      <c r="AU32" s="66"/>
      <c r="AV32" s="66">
        <v>0</v>
      </c>
      <c r="AW32" s="66"/>
      <c r="AX32" s="66" t="s">
        <v>1487</v>
      </c>
      <c r="AY32" s="66"/>
      <c r="AZ32" s="66"/>
      <c r="BA32" s="66"/>
      <c r="BB32" s="66"/>
      <c r="BC32" s="66" t="s">
        <v>1487</v>
      </c>
    </row>
    <row r="33" spans="1:55" ht="15.75" customHeight="1">
      <c r="A33" s="66" t="s">
        <v>2736</v>
      </c>
      <c r="B33" s="66" t="s">
        <v>2388</v>
      </c>
      <c r="C33" s="66" t="s">
        <v>204</v>
      </c>
      <c r="D33" s="66" t="s">
        <v>2389</v>
      </c>
      <c r="E33" s="66">
        <v>2026</v>
      </c>
      <c r="F33" s="66">
        <v>27</v>
      </c>
      <c r="G33" s="67">
        <v>46205</v>
      </c>
      <c r="H33" s="67"/>
      <c r="I33" s="67">
        <v>46211</v>
      </c>
      <c r="J33" s="66"/>
      <c r="K33" s="68">
        <v>0.78997685185185185</v>
      </c>
      <c r="L33" s="66"/>
      <c r="M33" s="66"/>
      <c r="N33" s="66" t="s">
        <v>1590</v>
      </c>
      <c r="O33" s="66" t="s">
        <v>2103</v>
      </c>
      <c r="P33" s="66"/>
      <c r="Q33" s="66" t="s">
        <v>1472</v>
      </c>
      <c r="R33" s="66" t="s">
        <v>1369</v>
      </c>
      <c r="S33" s="66" t="s">
        <v>391</v>
      </c>
      <c r="T33" s="66" t="s">
        <v>443</v>
      </c>
      <c r="U33" s="66" t="s">
        <v>2188</v>
      </c>
      <c r="V33" s="66" t="s">
        <v>1473</v>
      </c>
      <c r="W33" s="66" t="s">
        <v>2390</v>
      </c>
      <c r="X33" s="66" t="s">
        <v>1473</v>
      </c>
      <c r="Y33" s="66" t="s">
        <v>2213</v>
      </c>
      <c r="Z33" s="66"/>
      <c r="AA33" s="66"/>
      <c r="AB33" s="69">
        <v>46211.789976851855</v>
      </c>
      <c r="AC33" s="66" t="s">
        <v>1654</v>
      </c>
      <c r="AD33" s="66" t="s">
        <v>1473</v>
      </c>
      <c r="AE33" s="66" t="s">
        <v>2188</v>
      </c>
      <c r="AF33" s="67">
        <v>46212</v>
      </c>
      <c r="AG33" s="66" t="s">
        <v>1654</v>
      </c>
      <c r="AH33" s="66" t="s">
        <v>2931</v>
      </c>
      <c r="AI33" s="66" t="s">
        <v>1473</v>
      </c>
      <c r="AJ33" s="66" t="s">
        <v>2236</v>
      </c>
      <c r="AK33" s="66"/>
      <c r="AL33" s="66"/>
      <c r="AM33" s="66"/>
      <c r="AN33" s="66"/>
      <c r="AO33" s="66"/>
      <c r="AP33" s="66" t="s">
        <v>1487</v>
      </c>
      <c r="AQ33" s="66"/>
      <c r="AR33" s="66"/>
      <c r="AS33" s="66"/>
      <c r="AT33" s="66"/>
      <c r="AU33" s="66"/>
      <c r="AV33" s="66">
        <v>0</v>
      </c>
      <c r="AW33" s="66"/>
      <c r="AX33" s="66" t="s">
        <v>1487</v>
      </c>
      <c r="AY33" s="66"/>
      <c r="AZ33" s="66"/>
      <c r="BA33" s="66"/>
      <c r="BB33" s="66"/>
      <c r="BC33" s="66" t="s">
        <v>1487</v>
      </c>
    </row>
    <row r="34" spans="1:55" ht="15.75" customHeight="1">
      <c r="A34" s="66" t="s">
        <v>2737</v>
      </c>
      <c r="B34" s="66" t="s">
        <v>2391</v>
      </c>
      <c r="C34" s="66" t="s">
        <v>229</v>
      </c>
      <c r="D34" s="66" t="s">
        <v>2392</v>
      </c>
      <c r="E34" s="66">
        <v>2026</v>
      </c>
      <c r="F34" s="66">
        <v>27</v>
      </c>
      <c r="G34" s="67">
        <v>46205</v>
      </c>
      <c r="H34" s="67"/>
      <c r="I34" s="67">
        <v>46212</v>
      </c>
      <c r="J34" s="66"/>
      <c r="K34" s="68">
        <v>0.55333333333333334</v>
      </c>
      <c r="L34" s="66"/>
      <c r="M34" s="66"/>
      <c r="N34" s="66" t="s">
        <v>1436</v>
      </c>
      <c r="O34" s="66" t="s">
        <v>1439</v>
      </c>
      <c r="P34" s="66"/>
      <c r="Q34" s="66" t="s">
        <v>1472</v>
      </c>
      <c r="R34" s="66" t="s">
        <v>1197</v>
      </c>
      <c r="S34" s="66" t="s">
        <v>391</v>
      </c>
      <c r="T34" s="66" t="s">
        <v>443</v>
      </c>
      <c r="U34" s="66" t="s">
        <v>2188</v>
      </c>
      <c r="V34" s="66" t="s">
        <v>1473</v>
      </c>
      <c r="W34" s="66" t="s">
        <v>2365</v>
      </c>
      <c r="X34" s="66" t="s">
        <v>1487</v>
      </c>
      <c r="Y34" s="66"/>
      <c r="Z34" s="66"/>
      <c r="AA34" s="66" t="s">
        <v>2929</v>
      </c>
      <c r="AB34" s="69">
        <v>46212.553333333337</v>
      </c>
      <c r="AC34" s="66" t="s">
        <v>1654</v>
      </c>
      <c r="AD34" s="66" t="s">
        <v>1473</v>
      </c>
      <c r="AE34" s="66" t="s">
        <v>2188</v>
      </c>
      <c r="AF34" s="67">
        <v>46212</v>
      </c>
      <c r="AG34" s="66" t="s">
        <v>1654</v>
      </c>
      <c r="AH34" s="66" t="s">
        <v>2931</v>
      </c>
      <c r="AI34" s="66" t="s">
        <v>1473</v>
      </c>
      <c r="AJ34" s="66" t="s">
        <v>2236</v>
      </c>
      <c r="AK34" s="66"/>
      <c r="AL34" s="66"/>
      <c r="AM34" s="66"/>
      <c r="AN34" s="66"/>
      <c r="AO34" s="66"/>
      <c r="AP34" s="66" t="s">
        <v>1487</v>
      </c>
      <c r="AQ34" s="66"/>
      <c r="AR34" s="66"/>
      <c r="AS34" s="66"/>
      <c r="AT34" s="66"/>
      <c r="AU34" s="66"/>
      <c r="AV34" s="66">
        <v>0</v>
      </c>
      <c r="AW34" s="66"/>
      <c r="AX34" s="66" t="s">
        <v>1487</v>
      </c>
      <c r="AY34" s="66"/>
      <c r="AZ34" s="66"/>
      <c r="BA34" s="66"/>
      <c r="BB34" s="66"/>
      <c r="BC34" s="66" t="s">
        <v>1487</v>
      </c>
    </row>
    <row r="35" spans="1:55" ht="15.75" customHeight="1">
      <c r="A35" s="66" t="s">
        <v>2738</v>
      </c>
      <c r="B35" s="66" t="s">
        <v>2393</v>
      </c>
      <c r="C35" s="66" t="s">
        <v>236</v>
      </c>
      <c r="D35" s="66" t="s">
        <v>2394</v>
      </c>
      <c r="E35" s="66">
        <v>2026</v>
      </c>
      <c r="F35" s="66">
        <v>27</v>
      </c>
      <c r="G35" s="67">
        <v>46205</v>
      </c>
      <c r="H35" s="67"/>
      <c r="I35" s="67">
        <v>46212</v>
      </c>
      <c r="J35" s="66"/>
      <c r="K35" s="68">
        <v>0.55333333333333334</v>
      </c>
      <c r="L35" s="66"/>
      <c r="M35" s="66"/>
      <c r="N35" s="66" t="s">
        <v>1600</v>
      </c>
      <c r="O35" s="66" t="s">
        <v>1590</v>
      </c>
      <c r="P35" s="66"/>
      <c r="Q35" s="66" t="s">
        <v>1472</v>
      </c>
      <c r="R35" s="66" t="s">
        <v>24</v>
      </c>
      <c r="S35" s="66" t="s">
        <v>1267</v>
      </c>
      <c r="T35" s="66" t="s">
        <v>1266</v>
      </c>
      <c r="U35" s="66" t="s">
        <v>2188</v>
      </c>
      <c r="V35" s="66" t="s">
        <v>1473</v>
      </c>
      <c r="W35" s="66" t="s">
        <v>2324</v>
      </c>
      <c r="X35" s="66" t="s">
        <v>1487</v>
      </c>
      <c r="Y35" s="66"/>
      <c r="Z35" s="66"/>
      <c r="AA35" s="66" t="s">
        <v>2929</v>
      </c>
      <c r="AB35" s="69">
        <v>46212.553333333337</v>
      </c>
      <c r="AC35" s="66" t="s">
        <v>1654</v>
      </c>
      <c r="AD35" s="66" t="s">
        <v>1473</v>
      </c>
      <c r="AE35" s="66" t="s">
        <v>2188</v>
      </c>
      <c r="AF35" s="67">
        <v>46212</v>
      </c>
      <c r="AG35" s="66" t="s">
        <v>1654</v>
      </c>
      <c r="AH35" s="66" t="s">
        <v>2931</v>
      </c>
      <c r="AI35" s="66" t="s">
        <v>1473</v>
      </c>
      <c r="AJ35" s="66" t="s">
        <v>2236</v>
      </c>
      <c r="AK35" s="66"/>
      <c r="AL35" s="66"/>
      <c r="AM35" s="66"/>
      <c r="AN35" s="66"/>
      <c r="AO35" s="66"/>
      <c r="AP35" s="66" t="s">
        <v>1487</v>
      </c>
      <c r="AQ35" s="66"/>
      <c r="AR35" s="66"/>
      <c r="AS35" s="66"/>
      <c r="AT35" s="66"/>
      <c r="AU35" s="66"/>
      <c r="AV35" s="66">
        <v>0</v>
      </c>
      <c r="AW35" s="66"/>
      <c r="AX35" s="66" t="s">
        <v>1487</v>
      </c>
      <c r="AY35" s="66"/>
      <c r="AZ35" s="66"/>
      <c r="BA35" s="66"/>
      <c r="BB35" s="66"/>
      <c r="BC35" s="66" t="s">
        <v>1487</v>
      </c>
    </row>
    <row r="36" spans="1:55" ht="15.75" customHeight="1">
      <c r="A36" s="66" t="s">
        <v>2739</v>
      </c>
      <c r="B36" s="66" t="s">
        <v>2395</v>
      </c>
      <c r="C36" s="66" t="s">
        <v>257</v>
      </c>
      <c r="D36" s="66" t="s">
        <v>2396</v>
      </c>
      <c r="E36" s="66">
        <v>2026</v>
      </c>
      <c r="F36" s="66">
        <v>27</v>
      </c>
      <c r="G36" s="67">
        <v>46205</v>
      </c>
      <c r="H36" s="67"/>
      <c r="I36" s="67">
        <v>46212</v>
      </c>
      <c r="J36" s="66"/>
      <c r="K36" s="68">
        <v>0.55333333333333334</v>
      </c>
      <c r="L36" s="66"/>
      <c r="M36" s="66"/>
      <c r="N36" s="66" t="s">
        <v>1600</v>
      </c>
      <c r="O36" s="66" t="s">
        <v>1439</v>
      </c>
      <c r="P36" s="66"/>
      <c r="Q36" s="66" t="s">
        <v>1472</v>
      </c>
      <c r="R36" s="66" t="s">
        <v>1403</v>
      </c>
      <c r="S36" s="66" t="s">
        <v>1267</v>
      </c>
      <c r="T36" s="66" t="s">
        <v>1266</v>
      </c>
      <c r="U36" s="66" t="s">
        <v>2188</v>
      </c>
      <c r="V36" s="66" t="s">
        <v>1473</v>
      </c>
      <c r="W36" s="66" t="s">
        <v>2324</v>
      </c>
      <c r="X36" s="66" t="s">
        <v>1487</v>
      </c>
      <c r="Y36" s="66"/>
      <c r="Z36" s="66"/>
      <c r="AA36" s="66" t="s">
        <v>2929</v>
      </c>
      <c r="AB36" s="69">
        <v>46212.553333333337</v>
      </c>
      <c r="AC36" s="66" t="s">
        <v>1654</v>
      </c>
      <c r="AD36" s="66" t="s">
        <v>1473</v>
      </c>
      <c r="AE36" s="66" t="s">
        <v>2188</v>
      </c>
      <c r="AF36" s="67">
        <v>46212</v>
      </c>
      <c r="AG36" s="66" t="s">
        <v>1654</v>
      </c>
      <c r="AH36" s="66" t="s">
        <v>2931</v>
      </c>
      <c r="AI36" s="66" t="s">
        <v>1473</v>
      </c>
      <c r="AJ36" s="66" t="s">
        <v>2236</v>
      </c>
      <c r="AK36" s="66"/>
      <c r="AL36" s="66"/>
      <c r="AM36" s="66"/>
      <c r="AN36" s="66"/>
      <c r="AO36" s="66"/>
      <c r="AP36" s="66" t="s">
        <v>1487</v>
      </c>
      <c r="AQ36" s="66"/>
      <c r="AR36" s="66"/>
      <c r="AS36" s="66"/>
      <c r="AT36" s="66"/>
      <c r="AU36" s="66"/>
      <c r="AV36" s="66">
        <v>0</v>
      </c>
      <c r="AW36" s="66"/>
      <c r="AX36" s="66" t="s">
        <v>1487</v>
      </c>
      <c r="AY36" s="66"/>
      <c r="AZ36" s="66"/>
      <c r="BA36" s="66"/>
      <c r="BB36" s="66"/>
      <c r="BC36" s="66" t="s">
        <v>1487</v>
      </c>
    </row>
    <row r="37" spans="1:55" ht="15.75" customHeight="1">
      <c r="A37" s="66" t="s">
        <v>2740</v>
      </c>
      <c r="B37" s="66" t="s">
        <v>2397</v>
      </c>
      <c r="C37" s="66" t="s">
        <v>260</v>
      </c>
      <c r="D37" s="66" t="s">
        <v>2398</v>
      </c>
      <c r="E37" s="66">
        <v>2026</v>
      </c>
      <c r="F37" s="66">
        <v>27</v>
      </c>
      <c r="G37" s="67">
        <v>46205</v>
      </c>
      <c r="H37" s="67"/>
      <c r="I37" s="67">
        <v>46212</v>
      </c>
      <c r="J37" s="66"/>
      <c r="K37" s="68">
        <v>0.55333333333333334</v>
      </c>
      <c r="L37" s="66"/>
      <c r="M37" s="66"/>
      <c r="N37" s="66" t="s">
        <v>1600</v>
      </c>
      <c r="O37" s="66" t="s">
        <v>2103</v>
      </c>
      <c r="P37" s="66"/>
      <c r="Q37" s="66" t="s">
        <v>1472</v>
      </c>
      <c r="R37" s="66" t="s">
        <v>1221</v>
      </c>
      <c r="S37" s="66" t="s">
        <v>386</v>
      </c>
      <c r="T37" s="66" t="s">
        <v>1266</v>
      </c>
      <c r="U37" s="66" t="s">
        <v>2188</v>
      </c>
      <c r="V37" s="66" t="s">
        <v>1473</v>
      </c>
      <c r="W37" s="66" t="s">
        <v>2324</v>
      </c>
      <c r="X37" s="66" t="s">
        <v>1487</v>
      </c>
      <c r="Y37" s="66"/>
      <c r="Z37" s="66"/>
      <c r="AA37" s="66" t="s">
        <v>2929</v>
      </c>
      <c r="AB37" s="69">
        <v>46212.553333333337</v>
      </c>
      <c r="AC37" s="66" t="s">
        <v>1654</v>
      </c>
      <c r="AD37" s="66" t="s">
        <v>1473</v>
      </c>
      <c r="AE37" s="66" t="s">
        <v>2188</v>
      </c>
      <c r="AF37" s="67">
        <v>46212</v>
      </c>
      <c r="AG37" s="66" t="s">
        <v>1654</v>
      </c>
      <c r="AH37" s="66" t="s">
        <v>2931</v>
      </c>
      <c r="AI37" s="66" t="s">
        <v>1473</v>
      </c>
      <c r="AJ37" s="66" t="s">
        <v>2236</v>
      </c>
      <c r="AK37" s="66"/>
      <c r="AL37" s="66"/>
      <c r="AM37" s="66"/>
      <c r="AN37" s="66"/>
      <c r="AO37" s="66"/>
      <c r="AP37" s="66" t="s">
        <v>1487</v>
      </c>
      <c r="AQ37" s="66"/>
      <c r="AR37" s="66"/>
      <c r="AS37" s="66"/>
      <c r="AT37" s="66"/>
      <c r="AU37" s="66"/>
      <c r="AV37" s="66">
        <v>0</v>
      </c>
      <c r="AW37" s="66"/>
      <c r="AX37" s="66" t="s">
        <v>1487</v>
      </c>
      <c r="AY37" s="66"/>
      <c r="AZ37" s="66"/>
      <c r="BA37" s="66"/>
      <c r="BB37" s="66"/>
      <c r="BC37" s="66" t="s">
        <v>1487</v>
      </c>
    </row>
    <row r="38" spans="1:55" ht="15.75" customHeight="1">
      <c r="A38" s="66" t="s">
        <v>2741</v>
      </c>
      <c r="B38" s="66" t="s">
        <v>2399</v>
      </c>
      <c r="C38" s="66" t="s">
        <v>298</v>
      </c>
      <c r="D38" s="66" t="s">
        <v>2400</v>
      </c>
      <c r="E38" s="66">
        <v>2026</v>
      </c>
      <c r="F38" s="66">
        <v>27</v>
      </c>
      <c r="G38" s="67">
        <v>46205</v>
      </c>
      <c r="H38" s="67"/>
      <c r="I38" s="67">
        <v>46212</v>
      </c>
      <c r="J38" s="66"/>
      <c r="K38" s="68">
        <v>0.55333333333333334</v>
      </c>
      <c r="L38" s="66"/>
      <c r="M38" s="66"/>
      <c r="N38" s="66" t="s">
        <v>1600</v>
      </c>
      <c r="O38" s="66" t="s">
        <v>2103</v>
      </c>
      <c r="P38" s="66"/>
      <c r="Q38" s="66" t="s">
        <v>1472</v>
      </c>
      <c r="R38" s="66" t="s">
        <v>1233</v>
      </c>
      <c r="S38" s="66" t="s">
        <v>387</v>
      </c>
      <c r="T38" s="66" t="s">
        <v>344</v>
      </c>
      <c r="U38" s="66" t="s">
        <v>2188</v>
      </c>
      <c r="V38" s="66" t="s">
        <v>1473</v>
      </c>
      <c r="W38" s="66" t="s">
        <v>2324</v>
      </c>
      <c r="X38" s="66" t="s">
        <v>1487</v>
      </c>
      <c r="Y38" s="66"/>
      <c r="Z38" s="66"/>
      <c r="AA38" s="66" t="s">
        <v>2929</v>
      </c>
      <c r="AB38" s="69">
        <v>46212.553333333337</v>
      </c>
      <c r="AC38" s="66" t="s">
        <v>1654</v>
      </c>
      <c r="AD38" s="66" t="s">
        <v>1473</v>
      </c>
      <c r="AE38" s="66" t="s">
        <v>2188</v>
      </c>
      <c r="AF38" s="67">
        <v>46212</v>
      </c>
      <c r="AG38" s="66" t="s">
        <v>1654</v>
      </c>
      <c r="AH38" s="66" t="s">
        <v>2931</v>
      </c>
      <c r="AI38" s="66" t="s">
        <v>1473</v>
      </c>
      <c r="AJ38" s="66" t="s">
        <v>2236</v>
      </c>
      <c r="AK38" s="66"/>
      <c r="AL38" s="66"/>
      <c r="AM38" s="66"/>
      <c r="AN38" s="66"/>
      <c r="AO38" s="66"/>
      <c r="AP38" s="66" t="s">
        <v>1487</v>
      </c>
      <c r="AQ38" s="66"/>
      <c r="AR38" s="66"/>
      <c r="AS38" s="66"/>
      <c r="AT38" s="66"/>
      <c r="AU38" s="66"/>
      <c r="AV38" s="66">
        <v>0</v>
      </c>
      <c r="AW38" s="66"/>
      <c r="AX38" s="66" t="s">
        <v>1487</v>
      </c>
      <c r="AY38" s="66"/>
      <c r="AZ38" s="66"/>
      <c r="BA38" s="66"/>
      <c r="BB38" s="66"/>
      <c r="BC38" s="66" t="s">
        <v>1487</v>
      </c>
    </row>
    <row r="39" spans="1:55" ht="15.75" customHeight="1">
      <c r="A39" s="66" t="s">
        <v>2742</v>
      </c>
      <c r="B39" s="66" t="s">
        <v>2401</v>
      </c>
      <c r="C39" s="66" t="s">
        <v>201</v>
      </c>
      <c r="D39" s="66" t="s">
        <v>2402</v>
      </c>
      <c r="E39" s="66">
        <v>2026</v>
      </c>
      <c r="F39" s="66">
        <v>27</v>
      </c>
      <c r="G39" s="67">
        <v>46206</v>
      </c>
      <c r="H39" s="67"/>
      <c r="I39" s="67">
        <v>46211</v>
      </c>
      <c r="J39" s="66"/>
      <c r="K39" s="68">
        <v>0.79053240740740738</v>
      </c>
      <c r="L39" s="66"/>
      <c r="M39" s="66"/>
      <c r="N39" s="66" t="s">
        <v>1600</v>
      </c>
      <c r="O39" s="66" t="s">
        <v>1439</v>
      </c>
      <c r="P39" s="66"/>
      <c r="Q39" s="66" t="s">
        <v>1472</v>
      </c>
      <c r="R39" s="66" t="s">
        <v>1366</v>
      </c>
      <c r="S39" s="66" t="s">
        <v>391</v>
      </c>
      <c r="T39" s="66" t="s">
        <v>443</v>
      </c>
      <c r="U39" s="66" t="s">
        <v>2188</v>
      </c>
      <c r="V39" s="66" t="s">
        <v>1473</v>
      </c>
      <c r="W39" s="66" t="s">
        <v>2324</v>
      </c>
      <c r="X39" s="66" t="s">
        <v>1473</v>
      </c>
      <c r="Y39" s="66" t="s">
        <v>2213</v>
      </c>
      <c r="Z39" s="66"/>
      <c r="AA39" s="66"/>
      <c r="AB39" s="69">
        <v>46211.790532407409</v>
      </c>
      <c r="AC39" s="66" t="s">
        <v>1654</v>
      </c>
      <c r="AD39" s="66" t="s">
        <v>1473</v>
      </c>
      <c r="AE39" s="66" t="s">
        <v>2188</v>
      </c>
      <c r="AF39" s="67">
        <v>46212</v>
      </c>
      <c r="AG39" s="66" t="s">
        <v>1654</v>
      </c>
      <c r="AH39" s="66" t="s">
        <v>2931</v>
      </c>
      <c r="AI39" s="66" t="s">
        <v>1473</v>
      </c>
      <c r="AJ39" s="66" t="s">
        <v>2236</v>
      </c>
      <c r="AK39" s="66"/>
      <c r="AL39" s="66"/>
      <c r="AM39" s="66"/>
      <c r="AN39" s="66"/>
      <c r="AO39" s="66"/>
      <c r="AP39" s="66" t="s">
        <v>1487</v>
      </c>
      <c r="AQ39" s="66"/>
      <c r="AR39" s="66"/>
      <c r="AS39" s="66"/>
      <c r="AT39" s="66"/>
      <c r="AU39" s="66"/>
      <c r="AV39" s="66">
        <v>0</v>
      </c>
      <c r="AW39" s="66"/>
      <c r="AX39" s="66" t="s">
        <v>1487</v>
      </c>
      <c r="AY39" s="66"/>
      <c r="AZ39" s="66"/>
      <c r="BA39" s="66"/>
      <c r="BB39" s="66"/>
      <c r="BC39" s="66" t="s">
        <v>1487</v>
      </c>
    </row>
    <row r="40" spans="1:55" ht="15.75" customHeight="1">
      <c r="A40" s="66" t="s">
        <v>2743</v>
      </c>
      <c r="B40" s="66" t="s">
        <v>2403</v>
      </c>
      <c r="C40" s="66" t="s">
        <v>229</v>
      </c>
      <c r="D40" s="66" t="s">
        <v>2404</v>
      </c>
      <c r="E40" s="66">
        <v>2026</v>
      </c>
      <c r="F40" s="66">
        <v>27</v>
      </c>
      <c r="G40" s="67">
        <v>46206</v>
      </c>
      <c r="H40" s="67"/>
      <c r="I40" s="67">
        <v>46212</v>
      </c>
      <c r="J40" s="66"/>
      <c r="K40" s="68">
        <v>0.55333333333333334</v>
      </c>
      <c r="L40" s="66"/>
      <c r="M40" s="66"/>
      <c r="N40" s="66" t="s">
        <v>1436</v>
      </c>
      <c r="O40" s="66" t="s">
        <v>1439</v>
      </c>
      <c r="P40" s="66"/>
      <c r="Q40" s="66" t="s">
        <v>1472</v>
      </c>
      <c r="R40" s="66" t="s">
        <v>1197</v>
      </c>
      <c r="S40" s="66" t="s">
        <v>391</v>
      </c>
      <c r="T40" s="66" t="s">
        <v>443</v>
      </c>
      <c r="U40" s="66" t="s">
        <v>2188</v>
      </c>
      <c r="V40" s="66" t="s">
        <v>1473</v>
      </c>
      <c r="W40" s="66" t="s">
        <v>2365</v>
      </c>
      <c r="X40" s="66" t="s">
        <v>1487</v>
      </c>
      <c r="Y40" s="66"/>
      <c r="Z40" s="66"/>
      <c r="AA40" s="66" t="s">
        <v>2929</v>
      </c>
      <c r="AB40" s="69">
        <v>46212.553333333337</v>
      </c>
      <c r="AC40" s="66" t="s">
        <v>1654</v>
      </c>
      <c r="AD40" s="66" t="s">
        <v>1473</v>
      </c>
      <c r="AE40" s="66" t="s">
        <v>2188</v>
      </c>
      <c r="AF40" s="67">
        <v>46212</v>
      </c>
      <c r="AG40" s="66" t="s">
        <v>1654</v>
      </c>
      <c r="AH40" s="66" t="s">
        <v>2931</v>
      </c>
      <c r="AI40" s="66" t="s">
        <v>1473</v>
      </c>
      <c r="AJ40" s="66" t="s">
        <v>2236</v>
      </c>
      <c r="AK40" s="66"/>
      <c r="AL40" s="66"/>
      <c r="AM40" s="66"/>
      <c r="AN40" s="66"/>
      <c r="AO40" s="66"/>
      <c r="AP40" s="66" t="s">
        <v>1487</v>
      </c>
      <c r="AQ40" s="66"/>
      <c r="AR40" s="66"/>
      <c r="AS40" s="66"/>
      <c r="AT40" s="66"/>
      <c r="AU40" s="66"/>
      <c r="AV40" s="66">
        <v>0</v>
      </c>
      <c r="AW40" s="66"/>
      <c r="AX40" s="66" t="s">
        <v>1487</v>
      </c>
      <c r="AY40" s="66"/>
      <c r="AZ40" s="66"/>
      <c r="BA40" s="66"/>
      <c r="BB40" s="66"/>
      <c r="BC40" s="66" t="s">
        <v>1487</v>
      </c>
    </row>
    <row r="41" spans="1:55" ht="15.75" customHeight="1">
      <c r="A41" s="66" t="s">
        <v>2744</v>
      </c>
      <c r="B41" s="66" t="s">
        <v>2405</v>
      </c>
      <c r="C41" s="66" t="s">
        <v>236</v>
      </c>
      <c r="D41" s="66" t="s">
        <v>2406</v>
      </c>
      <c r="E41" s="66">
        <v>2026</v>
      </c>
      <c r="F41" s="66">
        <v>27</v>
      </c>
      <c r="G41" s="67">
        <v>46206</v>
      </c>
      <c r="H41" s="67"/>
      <c r="I41" s="67">
        <v>46212</v>
      </c>
      <c r="J41" s="66"/>
      <c r="K41" s="68">
        <v>0.55333333333333334</v>
      </c>
      <c r="L41" s="66"/>
      <c r="M41" s="66"/>
      <c r="N41" s="66" t="s">
        <v>1600</v>
      </c>
      <c r="O41" s="66" t="s">
        <v>1590</v>
      </c>
      <c r="P41" s="66"/>
      <c r="Q41" s="66" t="s">
        <v>1472</v>
      </c>
      <c r="R41" s="66" t="s">
        <v>24</v>
      </c>
      <c r="S41" s="66" t="s">
        <v>389</v>
      </c>
      <c r="T41" s="66" t="s">
        <v>1266</v>
      </c>
      <c r="U41" s="66" t="s">
        <v>2188</v>
      </c>
      <c r="V41" s="66" t="s">
        <v>1473</v>
      </c>
      <c r="W41" s="66" t="s">
        <v>2324</v>
      </c>
      <c r="X41" s="66" t="s">
        <v>1487</v>
      </c>
      <c r="Y41" s="66"/>
      <c r="Z41" s="66"/>
      <c r="AA41" s="66" t="s">
        <v>2929</v>
      </c>
      <c r="AB41" s="69">
        <v>46212.553333333337</v>
      </c>
      <c r="AC41" s="66" t="s">
        <v>1654</v>
      </c>
      <c r="AD41" s="66" t="s">
        <v>1473</v>
      </c>
      <c r="AE41" s="66" t="s">
        <v>2188</v>
      </c>
      <c r="AF41" s="67">
        <v>46212</v>
      </c>
      <c r="AG41" s="66" t="s">
        <v>1654</v>
      </c>
      <c r="AH41" s="66" t="s">
        <v>2931</v>
      </c>
      <c r="AI41" s="66" t="s">
        <v>1473</v>
      </c>
      <c r="AJ41" s="66" t="s">
        <v>2236</v>
      </c>
      <c r="AK41" s="66"/>
      <c r="AL41" s="66"/>
      <c r="AM41" s="66"/>
      <c r="AN41" s="66"/>
      <c r="AO41" s="66"/>
      <c r="AP41" s="66" t="s">
        <v>1487</v>
      </c>
      <c r="AQ41" s="66"/>
      <c r="AR41" s="66"/>
      <c r="AS41" s="66"/>
      <c r="AT41" s="66"/>
      <c r="AU41" s="66"/>
      <c r="AV41" s="66">
        <v>0</v>
      </c>
      <c r="AW41" s="66"/>
      <c r="AX41" s="66" t="s">
        <v>1487</v>
      </c>
      <c r="AY41" s="66"/>
      <c r="AZ41" s="66"/>
      <c r="BA41" s="66"/>
      <c r="BB41" s="66"/>
      <c r="BC41" s="66" t="s">
        <v>1487</v>
      </c>
    </row>
    <row r="42" spans="1:55" ht="15.75" customHeight="1">
      <c r="A42" s="66" t="s">
        <v>2745</v>
      </c>
      <c r="B42" s="66" t="s">
        <v>2407</v>
      </c>
      <c r="C42" s="66" t="s">
        <v>257</v>
      </c>
      <c r="D42" s="66" t="s">
        <v>2408</v>
      </c>
      <c r="E42" s="66">
        <v>2026</v>
      </c>
      <c r="F42" s="66">
        <v>27</v>
      </c>
      <c r="G42" s="67">
        <v>46206</v>
      </c>
      <c r="H42" s="67"/>
      <c r="I42" s="67">
        <v>46212</v>
      </c>
      <c r="J42" s="66"/>
      <c r="K42" s="68">
        <v>0.55333333333333334</v>
      </c>
      <c r="L42" s="66"/>
      <c r="M42" s="66"/>
      <c r="N42" s="66" t="s">
        <v>1600</v>
      </c>
      <c r="O42" s="66" t="s">
        <v>1439</v>
      </c>
      <c r="P42" s="66"/>
      <c r="Q42" s="66" t="s">
        <v>1472</v>
      </c>
      <c r="R42" s="66" t="s">
        <v>1403</v>
      </c>
      <c r="S42" s="66" t="s">
        <v>389</v>
      </c>
      <c r="T42" s="66" t="s">
        <v>1266</v>
      </c>
      <c r="U42" s="66" t="s">
        <v>2188</v>
      </c>
      <c r="V42" s="66" t="s">
        <v>1473</v>
      </c>
      <c r="W42" s="66" t="s">
        <v>2324</v>
      </c>
      <c r="X42" s="66" t="s">
        <v>1487</v>
      </c>
      <c r="Y42" s="66"/>
      <c r="Z42" s="66"/>
      <c r="AA42" s="66" t="s">
        <v>2929</v>
      </c>
      <c r="AB42" s="69">
        <v>46212.553333333337</v>
      </c>
      <c r="AC42" s="66" t="s">
        <v>1654</v>
      </c>
      <c r="AD42" s="66" t="s">
        <v>1473</v>
      </c>
      <c r="AE42" s="66" t="s">
        <v>2188</v>
      </c>
      <c r="AF42" s="67">
        <v>46212</v>
      </c>
      <c r="AG42" s="66" t="s">
        <v>1654</v>
      </c>
      <c r="AH42" s="66" t="s">
        <v>2931</v>
      </c>
      <c r="AI42" s="66" t="s">
        <v>1473</v>
      </c>
      <c r="AJ42" s="66" t="s">
        <v>2236</v>
      </c>
      <c r="AK42" s="66"/>
      <c r="AL42" s="66"/>
      <c r="AM42" s="66"/>
      <c r="AN42" s="66"/>
      <c r="AO42" s="66"/>
      <c r="AP42" s="66" t="s">
        <v>1487</v>
      </c>
      <c r="AQ42" s="66"/>
      <c r="AR42" s="66"/>
      <c r="AS42" s="66"/>
      <c r="AT42" s="66"/>
      <c r="AU42" s="66"/>
      <c r="AV42" s="66">
        <v>0</v>
      </c>
      <c r="AW42" s="66"/>
      <c r="AX42" s="66" t="s">
        <v>1487</v>
      </c>
      <c r="AY42" s="66"/>
      <c r="AZ42" s="66"/>
      <c r="BA42" s="66"/>
      <c r="BB42" s="66"/>
      <c r="BC42" s="66" t="s">
        <v>1487</v>
      </c>
    </row>
    <row r="43" spans="1:55" ht="15.75" customHeight="1">
      <c r="A43" s="66" t="s">
        <v>2746</v>
      </c>
      <c r="B43" s="66" t="s">
        <v>2409</v>
      </c>
      <c r="C43" s="66" t="s">
        <v>260</v>
      </c>
      <c r="D43" s="66" t="s">
        <v>2410</v>
      </c>
      <c r="E43" s="66">
        <v>2026</v>
      </c>
      <c r="F43" s="66">
        <v>27</v>
      </c>
      <c r="G43" s="67">
        <v>46206</v>
      </c>
      <c r="H43" s="67"/>
      <c r="I43" s="67">
        <v>46212</v>
      </c>
      <c r="J43" s="66"/>
      <c r="K43" s="68">
        <v>0.55333333333333334</v>
      </c>
      <c r="L43" s="66"/>
      <c r="M43" s="66"/>
      <c r="N43" s="66" t="s">
        <v>1600</v>
      </c>
      <c r="O43" s="66" t="s">
        <v>2103</v>
      </c>
      <c r="P43" s="66"/>
      <c r="Q43" s="66" t="s">
        <v>1472</v>
      </c>
      <c r="R43" s="66" t="s">
        <v>1221</v>
      </c>
      <c r="S43" s="66" t="s">
        <v>389</v>
      </c>
      <c r="T43" s="66" t="s">
        <v>1266</v>
      </c>
      <c r="U43" s="66" t="s">
        <v>2188</v>
      </c>
      <c r="V43" s="66" t="s">
        <v>1473</v>
      </c>
      <c r="W43" s="66" t="s">
        <v>2324</v>
      </c>
      <c r="X43" s="66" t="s">
        <v>1487</v>
      </c>
      <c r="Y43" s="66"/>
      <c r="Z43" s="66"/>
      <c r="AA43" s="66" t="s">
        <v>2929</v>
      </c>
      <c r="AB43" s="69">
        <v>46212.553333333337</v>
      </c>
      <c r="AC43" s="66" t="s">
        <v>1654</v>
      </c>
      <c r="AD43" s="66" t="s">
        <v>1473</v>
      </c>
      <c r="AE43" s="66" t="s">
        <v>2188</v>
      </c>
      <c r="AF43" s="67">
        <v>46212</v>
      </c>
      <c r="AG43" s="66" t="s">
        <v>1654</v>
      </c>
      <c r="AH43" s="66" t="s">
        <v>2931</v>
      </c>
      <c r="AI43" s="66" t="s">
        <v>1473</v>
      </c>
      <c r="AJ43" s="66" t="s">
        <v>2236</v>
      </c>
      <c r="AK43" s="66"/>
      <c r="AL43" s="66"/>
      <c r="AM43" s="66"/>
      <c r="AN43" s="66"/>
      <c r="AO43" s="66"/>
      <c r="AP43" s="66" t="s">
        <v>1487</v>
      </c>
      <c r="AQ43" s="66"/>
      <c r="AR43" s="66"/>
      <c r="AS43" s="66"/>
      <c r="AT43" s="66"/>
      <c r="AU43" s="66"/>
      <c r="AV43" s="66">
        <v>0</v>
      </c>
      <c r="AW43" s="66"/>
      <c r="AX43" s="66" t="s">
        <v>1487</v>
      </c>
      <c r="AY43" s="66"/>
      <c r="AZ43" s="66"/>
      <c r="BA43" s="66"/>
      <c r="BB43" s="66"/>
      <c r="BC43" s="66" t="s">
        <v>1487</v>
      </c>
    </row>
    <row r="44" spans="1:55" ht="15.75" customHeight="1">
      <c r="A44" s="66" t="s">
        <v>2747</v>
      </c>
      <c r="B44" s="66" t="s">
        <v>2411</v>
      </c>
      <c r="C44" s="66" t="s">
        <v>298</v>
      </c>
      <c r="D44" s="66" t="s">
        <v>2412</v>
      </c>
      <c r="E44" s="66">
        <v>2026</v>
      </c>
      <c r="F44" s="66">
        <v>27</v>
      </c>
      <c r="G44" s="67">
        <v>46206</v>
      </c>
      <c r="H44" s="67"/>
      <c r="I44" s="67">
        <v>46212</v>
      </c>
      <c r="J44" s="66"/>
      <c r="K44" s="68">
        <v>0.53017361111111116</v>
      </c>
      <c r="L44" s="66"/>
      <c r="M44" s="66"/>
      <c r="N44" s="66" t="s">
        <v>1600</v>
      </c>
      <c r="O44" s="66" t="s">
        <v>2103</v>
      </c>
      <c r="P44" s="66"/>
      <c r="Q44" s="66" t="s">
        <v>1472</v>
      </c>
      <c r="R44" s="66" t="s">
        <v>1233</v>
      </c>
      <c r="S44" s="66" t="s">
        <v>390</v>
      </c>
      <c r="T44" s="66" t="s">
        <v>344</v>
      </c>
      <c r="U44" s="66" t="s">
        <v>2188</v>
      </c>
      <c r="V44" s="66" t="s">
        <v>1473</v>
      </c>
      <c r="W44" s="66" t="s">
        <v>2324</v>
      </c>
      <c r="X44" s="66" t="s">
        <v>1487</v>
      </c>
      <c r="Y44" s="66"/>
      <c r="Z44" s="66"/>
      <c r="AA44" s="66" t="s">
        <v>2929</v>
      </c>
      <c r="AB44" s="69">
        <v>46212.530173611114</v>
      </c>
      <c r="AC44" s="66" t="s">
        <v>1654</v>
      </c>
      <c r="AD44" s="66" t="s">
        <v>1473</v>
      </c>
      <c r="AE44" s="66" t="s">
        <v>2188</v>
      </c>
      <c r="AF44" s="67">
        <v>46212</v>
      </c>
      <c r="AG44" s="66" t="s">
        <v>1654</v>
      </c>
      <c r="AH44" s="66" t="s">
        <v>2931</v>
      </c>
      <c r="AI44" s="66" t="s">
        <v>1473</v>
      </c>
      <c r="AJ44" s="66" t="s">
        <v>2236</v>
      </c>
      <c r="AK44" s="66"/>
      <c r="AL44" s="66"/>
      <c r="AM44" s="66"/>
      <c r="AN44" s="66"/>
      <c r="AO44" s="66"/>
      <c r="AP44" s="66" t="s">
        <v>1487</v>
      </c>
      <c r="AQ44" s="66"/>
      <c r="AR44" s="66"/>
      <c r="AS44" s="66"/>
      <c r="AT44" s="66"/>
      <c r="AU44" s="66"/>
      <c r="AV44" s="66">
        <v>0</v>
      </c>
      <c r="AW44" s="66"/>
      <c r="AX44" s="66" t="s">
        <v>1487</v>
      </c>
      <c r="AY44" s="66"/>
      <c r="AZ44" s="66"/>
      <c r="BA44" s="66"/>
      <c r="BB44" s="66"/>
      <c r="BC44" s="66" t="s">
        <v>1487</v>
      </c>
    </row>
    <row r="45" spans="1:55" ht="15.75" customHeight="1">
      <c r="A45" s="66" t="s">
        <v>2748</v>
      </c>
      <c r="B45" s="66" t="s">
        <v>2413</v>
      </c>
      <c r="C45" s="66" t="s">
        <v>201</v>
      </c>
      <c r="D45" s="66" t="s">
        <v>2414</v>
      </c>
      <c r="E45" s="66">
        <v>2026</v>
      </c>
      <c r="F45" s="66">
        <v>27</v>
      </c>
      <c r="G45" s="67">
        <v>46207</v>
      </c>
      <c r="H45" s="67"/>
      <c r="I45" s="67">
        <v>46212</v>
      </c>
      <c r="J45" s="66"/>
      <c r="K45" s="68">
        <v>0.53017361111111116</v>
      </c>
      <c r="L45" s="66"/>
      <c r="M45" s="66"/>
      <c r="N45" s="66" t="s">
        <v>1600</v>
      </c>
      <c r="O45" s="66" t="s">
        <v>1439</v>
      </c>
      <c r="P45" s="66"/>
      <c r="Q45" s="66" t="s">
        <v>1472</v>
      </c>
      <c r="R45" s="66" t="s">
        <v>1366</v>
      </c>
      <c r="S45" s="66" t="s">
        <v>391</v>
      </c>
      <c r="T45" s="66" t="s">
        <v>443</v>
      </c>
      <c r="U45" s="66" t="s">
        <v>2188</v>
      </c>
      <c r="V45" s="66" t="s">
        <v>1473</v>
      </c>
      <c r="W45" s="66" t="s">
        <v>2324</v>
      </c>
      <c r="X45" s="66" t="s">
        <v>1487</v>
      </c>
      <c r="Y45" s="66"/>
      <c r="Z45" s="66"/>
      <c r="AA45" s="66" t="s">
        <v>2929</v>
      </c>
      <c r="AB45" s="69">
        <v>46212.530173611114</v>
      </c>
      <c r="AC45" s="66" t="s">
        <v>1654</v>
      </c>
      <c r="AD45" s="66" t="s">
        <v>1473</v>
      </c>
      <c r="AE45" s="66" t="s">
        <v>2188</v>
      </c>
      <c r="AF45" s="67">
        <v>46212</v>
      </c>
      <c r="AG45" s="66" t="s">
        <v>1654</v>
      </c>
      <c r="AH45" s="66" t="s">
        <v>2931</v>
      </c>
      <c r="AI45" s="66" t="s">
        <v>1473</v>
      </c>
      <c r="AJ45" s="66" t="s">
        <v>2236</v>
      </c>
      <c r="AK45" s="66"/>
      <c r="AL45" s="66"/>
      <c r="AM45" s="66"/>
      <c r="AN45" s="66"/>
      <c r="AO45" s="66"/>
      <c r="AP45" s="66" t="s">
        <v>1487</v>
      </c>
      <c r="AQ45" s="66"/>
      <c r="AR45" s="66"/>
      <c r="AS45" s="66"/>
      <c r="AT45" s="66"/>
      <c r="AU45" s="66"/>
      <c r="AV45" s="66">
        <v>0</v>
      </c>
      <c r="AW45" s="66"/>
      <c r="AX45" s="66" t="s">
        <v>1487</v>
      </c>
      <c r="AY45" s="66"/>
      <c r="AZ45" s="66"/>
      <c r="BA45" s="66"/>
      <c r="BB45" s="66"/>
      <c r="BC45" s="66" t="s">
        <v>1487</v>
      </c>
    </row>
    <row r="46" spans="1:55" ht="15.75" customHeight="1">
      <c r="A46" s="66" t="s">
        <v>2749</v>
      </c>
      <c r="B46" s="66" t="s">
        <v>2415</v>
      </c>
      <c r="C46" s="66" t="s">
        <v>229</v>
      </c>
      <c r="D46" s="66" t="s">
        <v>2416</v>
      </c>
      <c r="E46" s="66">
        <v>2026</v>
      </c>
      <c r="F46" s="66">
        <v>27</v>
      </c>
      <c r="G46" s="67">
        <v>46207</v>
      </c>
      <c r="H46" s="67"/>
      <c r="I46" s="67">
        <v>46212</v>
      </c>
      <c r="J46" s="66"/>
      <c r="K46" s="68">
        <v>0.53017361111111116</v>
      </c>
      <c r="L46" s="66"/>
      <c r="M46" s="66"/>
      <c r="N46" s="66" t="s">
        <v>1436</v>
      </c>
      <c r="O46" s="66" t="s">
        <v>1439</v>
      </c>
      <c r="P46" s="66"/>
      <c r="Q46" s="66" t="s">
        <v>1472</v>
      </c>
      <c r="R46" s="66" t="s">
        <v>1197</v>
      </c>
      <c r="S46" s="66" t="s">
        <v>391</v>
      </c>
      <c r="T46" s="66" t="s">
        <v>443</v>
      </c>
      <c r="U46" s="66" t="s">
        <v>2188</v>
      </c>
      <c r="V46" s="66" t="s">
        <v>1473</v>
      </c>
      <c r="W46" s="66" t="s">
        <v>2365</v>
      </c>
      <c r="X46" s="66" t="s">
        <v>1487</v>
      </c>
      <c r="Y46" s="66"/>
      <c r="Z46" s="66"/>
      <c r="AA46" s="66" t="s">
        <v>2929</v>
      </c>
      <c r="AB46" s="69">
        <v>46212.530173611114</v>
      </c>
      <c r="AC46" s="66" t="s">
        <v>1654</v>
      </c>
      <c r="AD46" s="66" t="s">
        <v>1473</v>
      </c>
      <c r="AE46" s="66" t="s">
        <v>2188</v>
      </c>
      <c r="AF46" s="67">
        <v>46212</v>
      </c>
      <c r="AG46" s="66" t="s">
        <v>1654</v>
      </c>
      <c r="AH46" s="66" t="s">
        <v>2931</v>
      </c>
      <c r="AI46" s="66" t="s">
        <v>1473</v>
      </c>
      <c r="AJ46" s="66" t="s">
        <v>2236</v>
      </c>
      <c r="AK46" s="66"/>
      <c r="AL46" s="66"/>
      <c r="AM46" s="66"/>
      <c r="AN46" s="66"/>
      <c r="AO46" s="66"/>
      <c r="AP46" s="66" t="s">
        <v>1487</v>
      </c>
      <c r="AQ46" s="66"/>
      <c r="AR46" s="66"/>
      <c r="AS46" s="66"/>
      <c r="AT46" s="66"/>
      <c r="AU46" s="66"/>
      <c r="AV46" s="66">
        <v>0</v>
      </c>
      <c r="AW46" s="66"/>
      <c r="AX46" s="66" t="s">
        <v>1487</v>
      </c>
      <c r="AY46" s="66"/>
      <c r="AZ46" s="66"/>
      <c r="BA46" s="66"/>
      <c r="BB46" s="66"/>
      <c r="BC46" s="66" t="s">
        <v>1487</v>
      </c>
    </row>
    <row r="47" spans="1:55" ht="15.75" customHeight="1">
      <c r="A47" s="66" t="s">
        <v>2750</v>
      </c>
      <c r="B47" s="66" t="s">
        <v>2417</v>
      </c>
      <c r="C47" s="66" t="s">
        <v>236</v>
      </c>
      <c r="D47" s="66" t="s">
        <v>2418</v>
      </c>
      <c r="E47" s="66">
        <v>2026</v>
      </c>
      <c r="F47" s="66">
        <v>27</v>
      </c>
      <c r="G47" s="67">
        <v>46207</v>
      </c>
      <c r="H47" s="67"/>
      <c r="I47" s="67">
        <v>46212</v>
      </c>
      <c r="J47" s="66"/>
      <c r="K47" s="68">
        <v>0.53017361111111116</v>
      </c>
      <c r="L47" s="66"/>
      <c r="M47" s="66"/>
      <c r="N47" s="66" t="s">
        <v>1600</v>
      </c>
      <c r="O47" s="66" t="s">
        <v>1590</v>
      </c>
      <c r="P47" s="66"/>
      <c r="Q47" s="66" t="s">
        <v>1472</v>
      </c>
      <c r="R47" s="66" t="s">
        <v>24</v>
      </c>
      <c r="S47" s="66" t="s">
        <v>385</v>
      </c>
      <c r="T47" s="66" t="s">
        <v>1266</v>
      </c>
      <c r="U47" s="66" t="s">
        <v>2188</v>
      </c>
      <c r="V47" s="66" t="s">
        <v>1473</v>
      </c>
      <c r="W47" s="66" t="s">
        <v>2324</v>
      </c>
      <c r="X47" s="66" t="s">
        <v>1487</v>
      </c>
      <c r="Y47" s="66"/>
      <c r="Z47" s="66"/>
      <c r="AA47" s="66" t="s">
        <v>2929</v>
      </c>
      <c r="AB47" s="69">
        <v>46212.530173611114</v>
      </c>
      <c r="AC47" s="66" t="s">
        <v>1654</v>
      </c>
      <c r="AD47" s="66" t="s">
        <v>1473</v>
      </c>
      <c r="AE47" s="66" t="s">
        <v>2188</v>
      </c>
      <c r="AF47" s="67">
        <v>46212</v>
      </c>
      <c r="AG47" s="66" t="s">
        <v>1654</v>
      </c>
      <c r="AH47" s="66" t="s">
        <v>2931</v>
      </c>
      <c r="AI47" s="66" t="s">
        <v>1473</v>
      </c>
      <c r="AJ47" s="66" t="s">
        <v>2236</v>
      </c>
      <c r="AK47" s="66"/>
      <c r="AL47" s="66"/>
      <c r="AM47" s="66"/>
      <c r="AN47" s="66"/>
      <c r="AO47" s="66"/>
      <c r="AP47" s="66" t="s">
        <v>1487</v>
      </c>
      <c r="AQ47" s="66"/>
      <c r="AR47" s="66"/>
      <c r="AS47" s="66"/>
      <c r="AT47" s="66"/>
      <c r="AU47" s="66"/>
      <c r="AV47" s="66">
        <v>0</v>
      </c>
      <c r="AW47" s="66"/>
      <c r="AX47" s="66" t="s">
        <v>1487</v>
      </c>
      <c r="AY47" s="66"/>
      <c r="AZ47" s="66"/>
      <c r="BA47" s="66"/>
      <c r="BB47" s="66"/>
      <c r="BC47" s="66" t="s">
        <v>1487</v>
      </c>
    </row>
    <row r="48" spans="1:55" ht="15.75" customHeight="1">
      <c r="A48" s="66" t="s">
        <v>2751</v>
      </c>
      <c r="B48" s="66" t="s">
        <v>2419</v>
      </c>
      <c r="C48" s="66" t="s">
        <v>257</v>
      </c>
      <c r="D48" s="66" t="s">
        <v>2420</v>
      </c>
      <c r="E48" s="66">
        <v>2026</v>
      </c>
      <c r="F48" s="66">
        <v>27</v>
      </c>
      <c r="G48" s="67">
        <v>46207</v>
      </c>
      <c r="H48" s="67"/>
      <c r="I48" s="67">
        <v>46212</v>
      </c>
      <c r="J48" s="66"/>
      <c r="K48" s="68">
        <v>0.53017361111111116</v>
      </c>
      <c r="L48" s="66"/>
      <c r="M48" s="66"/>
      <c r="N48" s="66" t="s">
        <v>1600</v>
      </c>
      <c r="O48" s="66" t="s">
        <v>1439</v>
      </c>
      <c r="P48" s="66"/>
      <c r="Q48" s="66" t="s">
        <v>1472</v>
      </c>
      <c r="R48" s="66" t="s">
        <v>1403</v>
      </c>
      <c r="S48" s="66" t="s">
        <v>386</v>
      </c>
      <c r="T48" s="66" t="s">
        <v>1266</v>
      </c>
      <c r="U48" s="66" t="s">
        <v>2188</v>
      </c>
      <c r="V48" s="66" t="s">
        <v>1473</v>
      </c>
      <c r="W48" s="66" t="s">
        <v>2324</v>
      </c>
      <c r="X48" s="66" t="s">
        <v>1487</v>
      </c>
      <c r="Y48" s="66"/>
      <c r="Z48" s="66"/>
      <c r="AA48" s="66" t="s">
        <v>2929</v>
      </c>
      <c r="AB48" s="69">
        <v>46212.530173611114</v>
      </c>
      <c r="AC48" s="66" t="s">
        <v>1654</v>
      </c>
      <c r="AD48" s="66" t="s">
        <v>1473</v>
      </c>
      <c r="AE48" s="66" t="s">
        <v>2188</v>
      </c>
      <c r="AF48" s="67">
        <v>46212</v>
      </c>
      <c r="AG48" s="66" t="s">
        <v>1654</v>
      </c>
      <c r="AH48" s="66" t="s">
        <v>2931</v>
      </c>
      <c r="AI48" s="66" t="s">
        <v>1473</v>
      </c>
      <c r="AJ48" s="66" t="s">
        <v>2236</v>
      </c>
      <c r="AK48" s="66"/>
      <c r="AL48" s="66"/>
      <c r="AM48" s="66"/>
      <c r="AN48" s="66"/>
      <c r="AO48" s="66"/>
      <c r="AP48" s="66" t="s">
        <v>1487</v>
      </c>
      <c r="AQ48" s="66"/>
      <c r="AR48" s="66"/>
      <c r="AS48" s="66"/>
      <c r="AT48" s="66"/>
      <c r="AU48" s="66"/>
      <c r="AV48" s="66">
        <v>0</v>
      </c>
      <c r="AW48" s="66"/>
      <c r="AX48" s="66" t="s">
        <v>1487</v>
      </c>
      <c r="AY48" s="66"/>
      <c r="AZ48" s="66"/>
      <c r="BA48" s="66"/>
      <c r="BB48" s="66"/>
      <c r="BC48" s="66" t="s">
        <v>1487</v>
      </c>
    </row>
    <row r="49" spans="1:55" ht="15.75" customHeight="1">
      <c r="A49" s="66" t="s">
        <v>2752</v>
      </c>
      <c r="B49" s="66" t="s">
        <v>2421</v>
      </c>
      <c r="C49" s="66" t="s">
        <v>260</v>
      </c>
      <c r="D49" s="66" t="s">
        <v>2422</v>
      </c>
      <c r="E49" s="66">
        <v>2026</v>
      </c>
      <c r="F49" s="66">
        <v>27</v>
      </c>
      <c r="G49" s="67">
        <v>46207</v>
      </c>
      <c r="H49" s="67"/>
      <c r="I49" s="67">
        <v>46211</v>
      </c>
      <c r="J49" s="66"/>
      <c r="K49" s="68">
        <v>0.79109953703703706</v>
      </c>
      <c r="L49" s="66"/>
      <c r="M49" s="66"/>
      <c r="N49" s="66" t="s">
        <v>1600</v>
      </c>
      <c r="O49" s="66" t="s">
        <v>2103</v>
      </c>
      <c r="P49" s="66"/>
      <c r="Q49" s="66" t="s">
        <v>1472</v>
      </c>
      <c r="R49" s="66" t="s">
        <v>1221</v>
      </c>
      <c r="S49" s="66" t="s">
        <v>1267</v>
      </c>
      <c r="T49" s="66" t="s">
        <v>1266</v>
      </c>
      <c r="U49" s="66" t="s">
        <v>2188</v>
      </c>
      <c r="V49" s="66" t="s">
        <v>1473</v>
      </c>
      <c r="W49" s="66" t="s">
        <v>2324</v>
      </c>
      <c r="X49" s="66" t="s">
        <v>1473</v>
      </c>
      <c r="Y49" s="66" t="s">
        <v>2213</v>
      </c>
      <c r="Z49" s="66"/>
      <c r="AA49" s="66"/>
      <c r="AB49" s="69">
        <v>46211.79109953704</v>
      </c>
      <c r="AC49" s="66" t="s">
        <v>1654</v>
      </c>
      <c r="AD49" s="66" t="s">
        <v>1473</v>
      </c>
      <c r="AE49" s="66" t="s">
        <v>2188</v>
      </c>
      <c r="AF49" s="67">
        <v>46212</v>
      </c>
      <c r="AG49" s="66" t="s">
        <v>1654</v>
      </c>
      <c r="AH49" s="66" t="s">
        <v>2931</v>
      </c>
      <c r="AI49" s="66" t="s">
        <v>1473</v>
      </c>
      <c r="AJ49" s="66" t="s">
        <v>2236</v>
      </c>
      <c r="AK49" s="66"/>
      <c r="AL49" s="66"/>
      <c r="AM49" s="66"/>
      <c r="AN49" s="66"/>
      <c r="AO49" s="66"/>
      <c r="AP49" s="66" t="s">
        <v>1487</v>
      </c>
      <c r="AQ49" s="66"/>
      <c r="AR49" s="66"/>
      <c r="AS49" s="66"/>
      <c r="AT49" s="66"/>
      <c r="AU49" s="66"/>
      <c r="AV49" s="66">
        <v>0</v>
      </c>
      <c r="AW49" s="66"/>
      <c r="AX49" s="66" t="s">
        <v>1487</v>
      </c>
      <c r="AY49" s="66"/>
      <c r="AZ49" s="66"/>
      <c r="BA49" s="66"/>
      <c r="BB49" s="66"/>
      <c r="BC49" s="66" t="s">
        <v>1487</v>
      </c>
    </row>
    <row r="50" spans="1:55" ht="15.75" customHeight="1">
      <c r="A50" s="66" t="s">
        <v>2753</v>
      </c>
      <c r="B50" s="66" t="s">
        <v>2423</v>
      </c>
      <c r="C50" s="66" t="s">
        <v>298</v>
      </c>
      <c r="D50" s="66" t="s">
        <v>2424</v>
      </c>
      <c r="E50" s="66">
        <v>2026</v>
      </c>
      <c r="F50" s="66">
        <v>27</v>
      </c>
      <c r="G50" s="67">
        <v>46207</v>
      </c>
      <c r="H50" s="67"/>
      <c r="I50" s="67">
        <v>46212</v>
      </c>
      <c r="J50" s="66"/>
      <c r="K50" s="68">
        <v>0.55495370370370367</v>
      </c>
      <c r="L50" s="66"/>
      <c r="M50" s="66"/>
      <c r="N50" s="66" t="s">
        <v>1600</v>
      </c>
      <c r="O50" s="66" t="s">
        <v>2103</v>
      </c>
      <c r="P50" s="66"/>
      <c r="Q50" s="66" t="s">
        <v>1472</v>
      </c>
      <c r="R50" s="66" t="s">
        <v>1233</v>
      </c>
      <c r="S50" s="66" t="s">
        <v>387</v>
      </c>
      <c r="T50" s="66" t="s">
        <v>344</v>
      </c>
      <c r="U50" s="66" t="s">
        <v>2188</v>
      </c>
      <c r="V50" s="66" t="s">
        <v>1473</v>
      </c>
      <c r="W50" s="66" t="s">
        <v>2324</v>
      </c>
      <c r="X50" s="66" t="s">
        <v>1487</v>
      </c>
      <c r="Y50" s="66"/>
      <c r="Z50" s="66"/>
      <c r="AA50" s="66" t="s">
        <v>2929</v>
      </c>
      <c r="AB50" s="69">
        <v>46212.5549537037</v>
      </c>
      <c r="AC50" s="66" t="s">
        <v>1654</v>
      </c>
      <c r="AD50" s="66" t="s">
        <v>1473</v>
      </c>
      <c r="AE50" s="66" t="s">
        <v>2188</v>
      </c>
      <c r="AF50" s="67">
        <v>46212</v>
      </c>
      <c r="AG50" s="66" t="s">
        <v>1654</v>
      </c>
      <c r="AH50" s="66" t="s">
        <v>2931</v>
      </c>
      <c r="AI50" s="66" t="s">
        <v>1473</v>
      </c>
      <c r="AJ50" s="66" t="s">
        <v>2236</v>
      </c>
      <c r="AK50" s="66"/>
      <c r="AL50" s="66"/>
      <c r="AM50" s="66"/>
      <c r="AN50" s="66"/>
      <c r="AO50" s="66"/>
      <c r="AP50" s="66" t="s">
        <v>1487</v>
      </c>
      <c r="AQ50" s="66"/>
      <c r="AR50" s="66"/>
      <c r="AS50" s="66"/>
      <c r="AT50" s="66"/>
      <c r="AU50" s="66"/>
      <c r="AV50" s="66">
        <v>0</v>
      </c>
      <c r="AW50" s="66"/>
      <c r="AX50" s="66" t="s">
        <v>1487</v>
      </c>
      <c r="AY50" s="66"/>
      <c r="AZ50" s="66"/>
      <c r="BA50" s="66"/>
      <c r="BB50" s="66"/>
      <c r="BC50" s="66" t="s">
        <v>1487</v>
      </c>
    </row>
    <row r="51" spans="1:55" ht="15.75" customHeight="1">
      <c r="A51" s="66" t="s">
        <v>2754</v>
      </c>
      <c r="B51" s="66" t="s">
        <v>2425</v>
      </c>
      <c r="C51" s="66" t="s">
        <v>201</v>
      </c>
      <c r="D51" s="66" t="s">
        <v>2426</v>
      </c>
      <c r="E51" s="66">
        <v>2026</v>
      </c>
      <c r="F51" s="66">
        <v>27</v>
      </c>
      <c r="G51" s="67">
        <v>46208</v>
      </c>
      <c r="H51" s="67"/>
      <c r="I51" s="67">
        <v>46212</v>
      </c>
      <c r="J51" s="66"/>
      <c r="K51" s="68">
        <v>0.55495370370370367</v>
      </c>
      <c r="L51" s="66"/>
      <c r="M51" s="66"/>
      <c r="N51" s="66" t="s">
        <v>1600</v>
      </c>
      <c r="O51" s="66" t="s">
        <v>1439</v>
      </c>
      <c r="P51" s="66"/>
      <c r="Q51" s="66" t="s">
        <v>1472</v>
      </c>
      <c r="R51" s="66" t="s">
        <v>1366</v>
      </c>
      <c r="S51" s="66" t="s">
        <v>391</v>
      </c>
      <c r="T51" s="66" t="s">
        <v>443</v>
      </c>
      <c r="U51" s="66" t="s">
        <v>2188</v>
      </c>
      <c r="V51" s="66" t="s">
        <v>1473</v>
      </c>
      <c r="W51" s="66" t="s">
        <v>2324</v>
      </c>
      <c r="X51" s="66" t="s">
        <v>1487</v>
      </c>
      <c r="Y51" s="66"/>
      <c r="Z51" s="66"/>
      <c r="AA51" s="66" t="s">
        <v>2929</v>
      </c>
      <c r="AB51" s="69">
        <v>46212.5549537037</v>
      </c>
      <c r="AC51" s="66" t="s">
        <v>1654</v>
      </c>
      <c r="AD51" s="66" t="s">
        <v>1473</v>
      </c>
      <c r="AE51" s="66" t="s">
        <v>2188</v>
      </c>
      <c r="AF51" s="67">
        <v>46212</v>
      </c>
      <c r="AG51" s="66" t="s">
        <v>1654</v>
      </c>
      <c r="AH51" s="66" t="s">
        <v>2931</v>
      </c>
      <c r="AI51" s="66" t="s">
        <v>1473</v>
      </c>
      <c r="AJ51" s="66" t="s">
        <v>2236</v>
      </c>
      <c r="AK51" s="66"/>
      <c r="AL51" s="66"/>
      <c r="AM51" s="66"/>
      <c r="AN51" s="66"/>
      <c r="AO51" s="66"/>
      <c r="AP51" s="66" t="s">
        <v>1487</v>
      </c>
      <c r="AQ51" s="66"/>
      <c r="AR51" s="66"/>
      <c r="AS51" s="66"/>
      <c r="AT51" s="66"/>
      <c r="AU51" s="66"/>
      <c r="AV51" s="66">
        <v>0</v>
      </c>
      <c r="AW51" s="66"/>
      <c r="AX51" s="66" t="s">
        <v>1487</v>
      </c>
      <c r="AY51" s="66"/>
      <c r="AZ51" s="66"/>
      <c r="BA51" s="66"/>
      <c r="BB51" s="66"/>
      <c r="BC51" s="66" t="s">
        <v>1487</v>
      </c>
    </row>
    <row r="52" spans="1:55" ht="15.75" customHeight="1">
      <c r="A52" s="66" t="s">
        <v>2755</v>
      </c>
      <c r="B52" s="66" t="s">
        <v>2427</v>
      </c>
      <c r="C52" s="66" t="s">
        <v>229</v>
      </c>
      <c r="D52" s="66" t="s">
        <v>2428</v>
      </c>
      <c r="E52" s="66">
        <v>2026</v>
      </c>
      <c r="F52" s="66">
        <v>27</v>
      </c>
      <c r="G52" s="67">
        <v>46208</v>
      </c>
      <c r="H52" s="67"/>
      <c r="I52" s="67">
        <v>46212</v>
      </c>
      <c r="J52" s="66"/>
      <c r="K52" s="68">
        <v>0.55496527777777782</v>
      </c>
      <c r="L52" s="66"/>
      <c r="M52" s="66"/>
      <c r="N52" s="66" t="s">
        <v>1436</v>
      </c>
      <c r="O52" s="66" t="s">
        <v>1439</v>
      </c>
      <c r="P52" s="66"/>
      <c r="Q52" s="66" t="s">
        <v>1472</v>
      </c>
      <c r="R52" s="66" t="s">
        <v>1197</v>
      </c>
      <c r="S52" s="66" t="s">
        <v>391</v>
      </c>
      <c r="T52" s="66" t="s">
        <v>443</v>
      </c>
      <c r="U52" s="66" t="s">
        <v>2188</v>
      </c>
      <c r="V52" s="66" t="s">
        <v>1473</v>
      </c>
      <c r="W52" s="66" t="s">
        <v>2365</v>
      </c>
      <c r="X52" s="66" t="s">
        <v>1487</v>
      </c>
      <c r="Y52" s="66"/>
      <c r="Z52" s="66"/>
      <c r="AA52" s="66" t="s">
        <v>2929</v>
      </c>
      <c r="AB52" s="69">
        <v>46212.554965277777</v>
      </c>
      <c r="AC52" s="66" t="s">
        <v>1654</v>
      </c>
      <c r="AD52" s="66" t="s">
        <v>1473</v>
      </c>
      <c r="AE52" s="66" t="s">
        <v>2188</v>
      </c>
      <c r="AF52" s="67">
        <v>46212</v>
      </c>
      <c r="AG52" s="66" t="s">
        <v>1654</v>
      </c>
      <c r="AH52" s="66" t="s">
        <v>2931</v>
      </c>
      <c r="AI52" s="66" t="s">
        <v>1473</v>
      </c>
      <c r="AJ52" s="66" t="s">
        <v>2236</v>
      </c>
      <c r="AK52" s="66"/>
      <c r="AL52" s="66"/>
      <c r="AM52" s="66"/>
      <c r="AN52" s="66"/>
      <c r="AO52" s="66"/>
      <c r="AP52" s="66" t="s">
        <v>1487</v>
      </c>
      <c r="AQ52" s="66"/>
      <c r="AR52" s="66"/>
      <c r="AS52" s="66"/>
      <c r="AT52" s="66"/>
      <c r="AU52" s="66"/>
      <c r="AV52" s="66">
        <v>0</v>
      </c>
      <c r="AW52" s="66"/>
      <c r="AX52" s="66" t="s">
        <v>1487</v>
      </c>
      <c r="AY52" s="66"/>
      <c r="AZ52" s="66"/>
      <c r="BA52" s="66"/>
      <c r="BB52" s="66"/>
      <c r="BC52" s="66" t="s">
        <v>1487</v>
      </c>
    </row>
    <row r="53" spans="1:55" ht="15.75" customHeight="1">
      <c r="A53" s="66" t="s">
        <v>2756</v>
      </c>
      <c r="B53" s="66" t="s">
        <v>2429</v>
      </c>
      <c r="C53" s="66" t="s">
        <v>236</v>
      </c>
      <c r="D53" s="66" t="s">
        <v>2430</v>
      </c>
      <c r="E53" s="66">
        <v>2026</v>
      </c>
      <c r="F53" s="66">
        <v>27</v>
      </c>
      <c r="G53" s="67">
        <v>46208</v>
      </c>
      <c r="H53" s="67"/>
      <c r="I53" s="67">
        <v>46212</v>
      </c>
      <c r="J53" s="66"/>
      <c r="K53" s="68">
        <v>0.55496527777777782</v>
      </c>
      <c r="L53" s="66"/>
      <c r="M53" s="66"/>
      <c r="N53" s="66" t="s">
        <v>1600</v>
      </c>
      <c r="O53" s="66" t="s">
        <v>1590</v>
      </c>
      <c r="P53" s="66"/>
      <c r="Q53" s="66" t="s">
        <v>1472</v>
      </c>
      <c r="R53" s="66" t="s">
        <v>24</v>
      </c>
      <c r="S53" s="66" t="s">
        <v>386</v>
      </c>
      <c r="T53" s="66" t="s">
        <v>1266</v>
      </c>
      <c r="U53" s="66" t="s">
        <v>2188</v>
      </c>
      <c r="V53" s="66" t="s">
        <v>1473</v>
      </c>
      <c r="W53" s="66" t="s">
        <v>2324</v>
      </c>
      <c r="X53" s="66" t="s">
        <v>1487</v>
      </c>
      <c r="Y53" s="66"/>
      <c r="Z53" s="66"/>
      <c r="AA53" s="66" t="s">
        <v>2929</v>
      </c>
      <c r="AB53" s="69">
        <v>46212.554965277777</v>
      </c>
      <c r="AC53" s="66" t="s">
        <v>1654</v>
      </c>
      <c r="AD53" s="66" t="s">
        <v>1473</v>
      </c>
      <c r="AE53" s="66" t="s">
        <v>2188</v>
      </c>
      <c r="AF53" s="67">
        <v>46212</v>
      </c>
      <c r="AG53" s="66" t="s">
        <v>1654</v>
      </c>
      <c r="AH53" s="66" t="s">
        <v>2931</v>
      </c>
      <c r="AI53" s="66" t="s">
        <v>1473</v>
      </c>
      <c r="AJ53" s="66" t="s">
        <v>2236</v>
      </c>
      <c r="AK53" s="66"/>
      <c r="AL53" s="66"/>
      <c r="AM53" s="66"/>
      <c r="AN53" s="66"/>
      <c r="AO53" s="66"/>
      <c r="AP53" s="66" t="s">
        <v>1487</v>
      </c>
      <c r="AQ53" s="66"/>
      <c r="AR53" s="66"/>
      <c r="AS53" s="66"/>
      <c r="AT53" s="66"/>
      <c r="AU53" s="66"/>
      <c r="AV53" s="66">
        <v>0</v>
      </c>
      <c r="AW53" s="66"/>
      <c r="AX53" s="66" t="s">
        <v>1487</v>
      </c>
      <c r="AY53" s="66"/>
      <c r="AZ53" s="66"/>
      <c r="BA53" s="66"/>
      <c r="BB53" s="66"/>
      <c r="BC53" s="66" t="s">
        <v>1487</v>
      </c>
    </row>
    <row r="54" spans="1:55" ht="15.75" customHeight="1">
      <c r="A54" s="66" t="s">
        <v>2757</v>
      </c>
      <c r="B54" s="66" t="s">
        <v>2431</v>
      </c>
      <c r="C54" s="66" t="s">
        <v>257</v>
      </c>
      <c r="D54" s="66" t="s">
        <v>2432</v>
      </c>
      <c r="E54" s="66">
        <v>2026</v>
      </c>
      <c r="F54" s="66">
        <v>27</v>
      </c>
      <c r="G54" s="67">
        <v>46208</v>
      </c>
      <c r="H54" s="67"/>
      <c r="I54" s="67">
        <v>46212</v>
      </c>
      <c r="J54" s="66"/>
      <c r="K54" s="68">
        <v>0.55496527777777782</v>
      </c>
      <c r="L54" s="66"/>
      <c r="M54" s="66"/>
      <c r="N54" s="66" t="s">
        <v>1600</v>
      </c>
      <c r="O54" s="66" t="s">
        <v>1439</v>
      </c>
      <c r="P54" s="66"/>
      <c r="Q54" s="66" t="s">
        <v>1472</v>
      </c>
      <c r="R54" s="66" t="s">
        <v>1403</v>
      </c>
      <c r="S54" s="66" t="s">
        <v>385</v>
      </c>
      <c r="T54" s="66" t="s">
        <v>1266</v>
      </c>
      <c r="U54" s="66" t="s">
        <v>2188</v>
      </c>
      <c r="V54" s="66" t="s">
        <v>1473</v>
      </c>
      <c r="W54" s="66" t="s">
        <v>2324</v>
      </c>
      <c r="X54" s="66" t="s">
        <v>1487</v>
      </c>
      <c r="Y54" s="66"/>
      <c r="Z54" s="66"/>
      <c r="AA54" s="66" t="s">
        <v>2929</v>
      </c>
      <c r="AB54" s="69">
        <v>46212.554965277777</v>
      </c>
      <c r="AC54" s="66" t="s">
        <v>1654</v>
      </c>
      <c r="AD54" s="66" t="s">
        <v>1473</v>
      </c>
      <c r="AE54" s="66" t="s">
        <v>2188</v>
      </c>
      <c r="AF54" s="67">
        <v>46212</v>
      </c>
      <c r="AG54" s="66" t="s">
        <v>1654</v>
      </c>
      <c r="AH54" s="66" t="s">
        <v>2931</v>
      </c>
      <c r="AI54" s="66" t="s">
        <v>1473</v>
      </c>
      <c r="AJ54" s="66" t="s">
        <v>2236</v>
      </c>
      <c r="AK54" s="66"/>
      <c r="AL54" s="66"/>
      <c r="AM54" s="66"/>
      <c r="AN54" s="66"/>
      <c r="AO54" s="66"/>
      <c r="AP54" s="66" t="s">
        <v>1487</v>
      </c>
      <c r="AQ54" s="66"/>
      <c r="AR54" s="66"/>
      <c r="AS54" s="66"/>
      <c r="AT54" s="66"/>
      <c r="AU54" s="66"/>
      <c r="AV54" s="66">
        <v>0</v>
      </c>
      <c r="AW54" s="66"/>
      <c r="AX54" s="66" t="s">
        <v>1487</v>
      </c>
      <c r="AY54" s="66"/>
      <c r="AZ54" s="66"/>
      <c r="BA54" s="66"/>
      <c r="BB54" s="66"/>
      <c r="BC54" s="66" t="s">
        <v>1487</v>
      </c>
    </row>
    <row r="55" spans="1:55" ht="15.75" customHeight="1">
      <c r="A55" s="66" t="s">
        <v>2758</v>
      </c>
      <c r="B55" s="66" t="s">
        <v>2433</v>
      </c>
      <c r="C55" s="66" t="s">
        <v>260</v>
      </c>
      <c r="D55" s="66" t="s">
        <v>2434</v>
      </c>
      <c r="E55" s="66">
        <v>2026</v>
      </c>
      <c r="F55" s="66">
        <v>27</v>
      </c>
      <c r="G55" s="67">
        <v>46208</v>
      </c>
      <c r="H55" s="67"/>
      <c r="I55" s="67">
        <v>46212</v>
      </c>
      <c r="J55" s="66"/>
      <c r="K55" s="68">
        <v>0.55496527777777782</v>
      </c>
      <c r="L55" s="66"/>
      <c r="M55" s="66"/>
      <c r="N55" s="66" t="s">
        <v>1600</v>
      </c>
      <c r="O55" s="66" t="s">
        <v>2103</v>
      </c>
      <c r="P55" s="66"/>
      <c r="Q55" s="66" t="s">
        <v>1472</v>
      </c>
      <c r="R55" s="66" t="s">
        <v>1221</v>
      </c>
      <c r="S55" s="66" t="s">
        <v>385</v>
      </c>
      <c r="T55" s="66" t="s">
        <v>1266</v>
      </c>
      <c r="U55" s="66" t="s">
        <v>2188</v>
      </c>
      <c r="V55" s="66" t="s">
        <v>1473</v>
      </c>
      <c r="W55" s="66" t="s">
        <v>2324</v>
      </c>
      <c r="X55" s="66" t="s">
        <v>1487</v>
      </c>
      <c r="Y55" s="66"/>
      <c r="Z55" s="66"/>
      <c r="AA55" s="66" t="s">
        <v>2929</v>
      </c>
      <c r="AB55" s="69">
        <v>46212.554965277777</v>
      </c>
      <c r="AC55" s="66" t="s">
        <v>1654</v>
      </c>
      <c r="AD55" s="66" t="s">
        <v>1473</v>
      </c>
      <c r="AE55" s="66" t="s">
        <v>2188</v>
      </c>
      <c r="AF55" s="67">
        <v>46212</v>
      </c>
      <c r="AG55" s="66" t="s">
        <v>1654</v>
      </c>
      <c r="AH55" s="66" t="s">
        <v>2931</v>
      </c>
      <c r="AI55" s="66" t="s">
        <v>1473</v>
      </c>
      <c r="AJ55" s="66" t="s">
        <v>2236</v>
      </c>
      <c r="AK55" s="66"/>
      <c r="AL55" s="66"/>
      <c r="AM55" s="66"/>
      <c r="AN55" s="66"/>
      <c r="AO55" s="66"/>
      <c r="AP55" s="66" t="s">
        <v>1487</v>
      </c>
      <c r="AQ55" s="66"/>
      <c r="AR55" s="66"/>
      <c r="AS55" s="66"/>
      <c r="AT55" s="66"/>
      <c r="AU55" s="66"/>
      <c r="AV55" s="66">
        <v>0</v>
      </c>
      <c r="AW55" s="66"/>
      <c r="AX55" s="66" t="s">
        <v>1487</v>
      </c>
      <c r="AY55" s="66"/>
      <c r="AZ55" s="66"/>
      <c r="BA55" s="66"/>
      <c r="BB55" s="66"/>
      <c r="BC55" s="66" t="s">
        <v>1487</v>
      </c>
    </row>
    <row r="56" spans="1:55" ht="15.75" customHeight="1">
      <c r="A56" s="66" t="s">
        <v>2759</v>
      </c>
      <c r="B56" s="66" t="s">
        <v>2435</v>
      </c>
      <c r="C56" s="66" t="s">
        <v>298</v>
      </c>
      <c r="D56" s="66" t="s">
        <v>2436</v>
      </c>
      <c r="E56" s="66">
        <v>2026</v>
      </c>
      <c r="F56" s="66">
        <v>27</v>
      </c>
      <c r="G56" s="67">
        <v>46208</v>
      </c>
      <c r="H56" s="67"/>
      <c r="I56" s="67">
        <v>46212</v>
      </c>
      <c r="J56" s="66"/>
      <c r="K56" s="68">
        <v>0.55496527777777782</v>
      </c>
      <c r="L56" s="66"/>
      <c r="M56" s="66"/>
      <c r="N56" s="66" t="s">
        <v>1600</v>
      </c>
      <c r="O56" s="66" t="s">
        <v>2103</v>
      </c>
      <c r="P56" s="66"/>
      <c r="Q56" s="66" t="s">
        <v>1472</v>
      </c>
      <c r="R56" s="66" t="s">
        <v>1233</v>
      </c>
      <c r="S56" s="66" t="s">
        <v>390</v>
      </c>
      <c r="T56" s="66" t="s">
        <v>344</v>
      </c>
      <c r="U56" s="66" t="s">
        <v>2188</v>
      </c>
      <c r="V56" s="66" t="s">
        <v>1473</v>
      </c>
      <c r="W56" s="66" t="s">
        <v>2324</v>
      </c>
      <c r="X56" s="66" t="s">
        <v>1487</v>
      </c>
      <c r="Y56" s="66"/>
      <c r="Z56" s="66"/>
      <c r="AA56" s="66" t="s">
        <v>2929</v>
      </c>
      <c r="AB56" s="69">
        <v>46212.554965277777</v>
      </c>
      <c r="AC56" s="66" t="s">
        <v>1654</v>
      </c>
      <c r="AD56" s="66" t="s">
        <v>1473</v>
      </c>
      <c r="AE56" s="66" t="s">
        <v>2188</v>
      </c>
      <c r="AF56" s="67">
        <v>46212</v>
      </c>
      <c r="AG56" s="66" t="s">
        <v>1654</v>
      </c>
      <c r="AH56" s="66" t="s">
        <v>2931</v>
      </c>
      <c r="AI56" s="66" t="s">
        <v>1473</v>
      </c>
      <c r="AJ56" s="66" t="s">
        <v>2236</v>
      </c>
      <c r="AK56" s="66"/>
      <c r="AL56" s="66"/>
      <c r="AM56" s="66"/>
      <c r="AN56" s="66"/>
      <c r="AO56" s="66"/>
      <c r="AP56" s="66" t="s">
        <v>1487</v>
      </c>
      <c r="AQ56" s="66"/>
      <c r="AR56" s="66"/>
      <c r="AS56" s="66"/>
      <c r="AT56" s="66"/>
      <c r="AU56" s="66"/>
      <c r="AV56" s="66">
        <v>0</v>
      </c>
      <c r="AW56" s="66"/>
      <c r="AX56" s="66" t="s">
        <v>1487</v>
      </c>
      <c r="AY56" s="66"/>
      <c r="AZ56" s="66"/>
      <c r="BA56" s="66"/>
      <c r="BB56" s="66"/>
      <c r="BC56" s="66" t="s">
        <v>1487</v>
      </c>
    </row>
    <row r="57" spans="1:55" ht="15.75" customHeight="1">
      <c r="A57" s="66" t="s">
        <v>2760</v>
      </c>
      <c r="B57" s="66" t="s">
        <v>2437</v>
      </c>
      <c r="C57" s="66" t="s">
        <v>190</v>
      </c>
      <c r="D57" s="66" t="s">
        <v>2438</v>
      </c>
      <c r="E57" s="66">
        <v>2026</v>
      </c>
      <c r="F57" s="66">
        <v>27</v>
      </c>
      <c r="G57" s="67">
        <v>46203</v>
      </c>
      <c r="H57" s="67"/>
      <c r="I57" s="67">
        <v>46212</v>
      </c>
      <c r="J57" s="66"/>
      <c r="K57" s="68">
        <v>0.55496527777777782</v>
      </c>
      <c r="L57" s="66"/>
      <c r="M57" s="66"/>
      <c r="N57" s="66" t="s">
        <v>1600</v>
      </c>
      <c r="O57" s="66" t="s">
        <v>2103</v>
      </c>
      <c r="P57" s="66"/>
      <c r="Q57" s="66" t="s">
        <v>1472</v>
      </c>
      <c r="R57" s="66" t="s">
        <v>59</v>
      </c>
      <c r="S57" s="66" t="s">
        <v>391</v>
      </c>
      <c r="T57" s="66" t="s">
        <v>443</v>
      </c>
      <c r="U57" s="66" t="s">
        <v>2188</v>
      </c>
      <c r="V57" s="66" t="s">
        <v>1473</v>
      </c>
      <c r="W57" s="66" t="s">
        <v>2324</v>
      </c>
      <c r="X57" s="66" t="s">
        <v>1487</v>
      </c>
      <c r="Y57" s="66"/>
      <c r="Z57" s="66"/>
      <c r="AA57" s="66" t="s">
        <v>2929</v>
      </c>
      <c r="AB57" s="69">
        <v>46212.554965277777</v>
      </c>
      <c r="AC57" s="66" t="s">
        <v>1654</v>
      </c>
      <c r="AD57" s="66" t="s">
        <v>1473</v>
      </c>
      <c r="AE57" s="66" t="s">
        <v>2188</v>
      </c>
      <c r="AF57" s="67">
        <v>46212</v>
      </c>
      <c r="AG57" s="66" t="s">
        <v>1654</v>
      </c>
      <c r="AH57" s="66" t="s">
        <v>2931</v>
      </c>
      <c r="AI57" s="66" t="s">
        <v>1473</v>
      </c>
      <c r="AJ57" s="66" t="s">
        <v>2236</v>
      </c>
      <c r="AK57" s="66"/>
      <c r="AL57" s="66"/>
      <c r="AM57" s="66"/>
      <c r="AN57" s="66"/>
      <c r="AO57" s="66"/>
      <c r="AP57" s="66" t="s">
        <v>1487</v>
      </c>
      <c r="AQ57" s="66"/>
      <c r="AR57" s="66"/>
      <c r="AS57" s="66"/>
      <c r="AT57" s="66"/>
      <c r="AU57" s="66"/>
      <c r="AV57" s="66">
        <v>0</v>
      </c>
      <c r="AW57" s="66"/>
      <c r="AX57" s="66" t="s">
        <v>1487</v>
      </c>
      <c r="AY57" s="66"/>
      <c r="AZ57" s="66"/>
      <c r="BA57" s="66"/>
      <c r="BB57" s="66"/>
      <c r="BC57" s="66" t="s">
        <v>1487</v>
      </c>
    </row>
    <row r="58" spans="1:55" ht="15.75" customHeight="1">
      <c r="A58" s="66" t="s">
        <v>2761</v>
      </c>
      <c r="B58" s="66" t="s">
        <v>2439</v>
      </c>
      <c r="C58" s="66" t="s">
        <v>194</v>
      </c>
      <c r="D58" s="66" t="s">
        <v>2440</v>
      </c>
      <c r="E58" s="66">
        <v>2026</v>
      </c>
      <c r="F58" s="66">
        <v>27</v>
      </c>
      <c r="G58" s="67">
        <v>46203</v>
      </c>
      <c r="H58" s="67"/>
      <c r="I58" s="67">
        <v>46212</v>
      </c>
      <c r="J58" s="66"/>
      <c r="K58" s="68">
        <v>0.55496527777777782</v>
      </c>
      <c r="L58" s="66"/>
      <c r="M58" s="66"/>
      <c r="N58" s="66" t="s">
        <v>1600</v>
      </c>
      <c r="O58" s="66" t="s">
        <v>2103</v>
      </c>
      <c r="P58" s="66"/>
      <c r="Q58" s="66" t="s">
        <v>1472</v>
      </c>
      <c r="R58" s="66" t="s">
        <v>2109</v>
      </c>
      <c r="S58" s="66" t="s">
        <v>391</v>
      </c>
      <c r="T58" s="66" t="s">
        <v>443</v>
      </c>
      <c r="U58" s="66" t="s">
        <v>2188</v>
      </c>
      <c r="V58" s="66" t="s">
        <v>1473</v>
      </c>
      <c r="W58" s="66" t="s">
        <v>2324</v>
      </c>
      <c r="X58" s="66" t="s">
        <v>1487</v>
      </c>
      <c r="Y58" s="66"/>
      <c r="Z58" s="66"/>
      <c r="AA58" s="66" t="s">
        <v>2929</v>
      </c>
      <c r="AB58" s="69">
        <v>46212.554965277777</v>
      </c>
      <c r="AC58" s="66" t="s">
        <v>1654</v>
      </c>
      <c r="AD58" s="66" t="s">
        <v>1473</v>
      </c>
      <c r="AE58" s="66" t="s">
        <v>2188</v>
      </c>
      <c r="AF58" s="67">
        <v>46212</v>
      </c>
      <c r="AG58" s="66" t="s">
        <v>1654</v>
      </c>
      <c r="AH58" s="66" t="s">
        <v>2931</v>
      </c>
      <c r="AI58" s="66" t="s">
        <v>1473</v>
      </c>
      <c r="AJ58" s="66" t="s">
        <v>2236</v>
      </c>
      <c r="AK58" s="66"/>
      <c r="AL58" s="66"/>
      <c r="AM58" s="66"/>
      <c r="AN58" s="66"/>
      <c r="AO58" s="66"/>
      <c r="AP58" s="66" t="s">
        <v>1487</v>
      </c>
      <c r="AQ58" s="66"/>
      <c r="AR58" s="66"/>
      <c r="AS58" s="66"/>
      <c r="AT58" s="66"/>
      <c r="AU58" s="66"/>
      <c r="AV58" s="66">
        <v>0</v>
      </c>
      <c r="AW58" s="66"/>
      <c r="AX58" s="66" t="s">
        <v>1487</v>
      </c>
      <c r="AY58" s="66"/>
      <c r="AZ58" s="66"/>
      <c r="BA58" s="66"/>
      <c r="BB58" s="66"/>
      <c r="BC58" s="66" t="s">
        <v>1487</v>
      </c>
    </row>
    <row r="59" spans="1:55" ht="15.75" customHeight="1">
      <c r="A59" s="66" t="s">
        <v>2762</v>
      </c>
      <c r="B59" s="66" t="s">
        <v>2441</v>
      </c>
      <c r="C59" s="66" t="s">
        <v>202</v>
      </c>
      <c r="D59" s="66" t="s">
        <v>2442</v>
      </c>
      <c r="E59" s="66">
        <v>2026</v>
      </c>
      <c r="F59" s="66">
        <v>27</v>
      </c>
      <c r="G59" s="67">
        <v>46203</v>
      </c>
      <c r="H59" s="67"/>
      <c r="I59" s="67">
        <v>46212</v>
      </c>
      <c r="J59" s="66"/>
      <c r="K59" s="68">
        <v>0.55496527777777782</v>
      </c>
      <c r="L59" s="66"/>
      <c r="M59" s="66"/>
      <c r="N59" s="66" t="s">
        <v>1442</v>
      </c>
      <c r="O59" s="66" t="s">
        <v>1439</v>
      </c>
      <c r="P59" s="66"/>
      <c r="Q59" s="66" t="s">
        <v>1472</v>
      </c>
      <c r="R59" s="66" t="s">
        <v>1367</v>
      </c>
      <c r="S59" s="66" t="s">
        <v>391</v>
      </c>
      <c r="T59" s="66" t="s">
        <v>443</v>
      </c>
      <c r="U59" s="66" t="s">
        <v>2188</v>
      </c>
      <c r="V59" s="66" t="s">
        <v>1473</v>
      </c>
      <c r="W59" s="66" t="s">
        <v>2443</v>
      </c>
      <c r="X59" s="66" t="s">
        <v>1487</v>
      </c>
      <c r="Y59" s="66"/>
      <c r="Z59" s="66"/>
      <c r="AA59" s="66" t="s">
        <v>2929</v>
      </c>
      <c r="AB59" s="69">
        <v>46212.554965277777</v>
      </c>
      <c r="AC59" s="66" t="s">
        <v>1654</v>
      </c>
      <c r="AD59" s="66" t="s">
        <v>1473</v>
      </c>
      <c r="AE59" s="66" t="s">
        <v>2188</v>
      </c>
      <c r="AF59" s="67">
        <v>46212</v>
      </c>
      <c r="AG59" s="66" t="s">
        <v>1654</v>
      </c>
      <c r="AH59" s="66" t="s">
        <v>2931</v>
      </c>
      <c r="AI59" s="66" t="s">
        <v>1473</v>
      </c>
      <c r="AJ59" s="66" t="s">
        <v>2236</v>
      </c>
      <c r="AK59" s="66"/>
      <c r="AL59" s="66"/>
      <c r="AM59" s="66"/>
      <c r="AN59" s="66"/>
      <c r="AO59" s="66"/>
      <c r="AP59" s="66" t="s">
        <v>1487</v>
      </c>
      <c r="AQ59" s="66"/>
      <c r="AR59" s="66"/>
      <c r="AS59" s="66"/>
      <c r="AT59" s="66"/>
      <c r="AU59" s="66"/>
      <c r="AV59" s="66">
        <v>0</v>
      </c>
      <c r="AW59" s="66"/>
      <c r="AX59" s="66" t="s">
        <v>1487</v>
      </c>
      <c r="AY59" s="66"/>
      <c r="AZ59" s="66"/>
      <c r="BA59" s="66"/>
      <c r="BB59" s="66"/>
      <c r="BC59" s="66" t="s">
        <v>1487</v>
      </c>
    </row>
    <row r="60" spans="1:55" ht="15.75" customHeight="1">
      <c r="A60" s="66" t="s">
        <v>2763</v>
      </c>
      <c r="B60" s="66" t="s">
        <v>2444</v>
      </c>
      <c r="C60" s="66" t="s">
        <v>205</v>
      </c>
      <c r="D60" s="66" t="s">
        <v>2445</v>
      </c>
      <c r="E60" s="66">
        <v>2026</v>
      </c>
      <c r="F60" s="66">
        <v>27</v>
      </c>
      <c r="G60" s="67">
        <v>46203</v>
      </c>
      <c r="H60" s="67"/>
      <c r="I60" s="67">
        <v>46212</v>
      </c>
      <c r="J60" s="66"/>
      <c r="K60" s="68">
        <v>0.55496527777777782</v>
      </c>
      <c r="L60" s="66"/>
      <c r="M60" s="66"/>
      <c r="N60" s="66" t="s">
        <v>1590</v>
      </c>
      <c r="O60" s="66" t="s">
        <v>1590</v>
      </c>
      <c r="P60" s="66"/>
      <c r="Q60" s="66" t="s">
        <v>1472</v>
      </c>
      <c r="R60" s="66" t="s">
        <v>1370</v>
      </c>
      <c r="S60" s="66" t="s">
        <v>1267</v>
      </c>
      <c r="T60" s="66" t="s">
        <v>1266</v>
      </c>
      <c r="U60" s="66" t="s">
        <v>2188</v>
      </c>
      <c r="V60" s="66" t="s">
        <v>1473</v>
      </c>
      <c r="W60" s="66" t="s">
        <v>2390</v>
      </c>
      <c r="X60" s="66" t="s">
        <v>1487</v>
      </c>
      <c r="Y60" s="66"/>
      <c r="Z60" s="66"/>
      <c r="AA60" s="66" t="s">
        <v>2929</v>
      </c>
      <c r="AB60" s="69">
        <v>46212.554965277777</v>
      </c>
      <c r="AC60" s="66" t="s">
        <v>1654</v>
      </c>
      <c r="AD60" s="66" t="s">
        <v>1473</v>
      </c>
      <c r="AE60" s="66" t="s">
        <v>2188</v>
      </c>
      <c r="AF60" s="67">
        <v>46212</v>
      </c>
      <c r="AG60" s="66" t="s">
        <v>1654</v>
      </c>
      <c r="AH60" s="66" t="s">
        <v>2931</v>
      </c>
      <c r="AI60" s="66" t="s">
        <v>1473</v>
      </c>
      <c r="AJ60" s="66" t="s">
        <v>2236</v>
      </c>
      <c r="AK60" s="66"/>
      <c r="AL60" s="66"/>
      <c r="AM60" s="66"/>
      <c r="AN60" s="66"/>
      <c r="AO60" s="66"/>
      <c r="AP60" s="66" t="s">
        <v>1487</v>
      </c>
      <c r="AQ60" s="66"/>
      <c r="AR60" s="66"/>
      <c r="AS60" s="66"/>
      <c r="AT60" s="66"/>
      <c r="AU60" s="66"/>
      <c r="AV60" s="66">
        <v>0</v>
      </c>
      <c r="AW60" s="66"/>
      <c r="AX60" s="66" t="s">
        <v>1487</v>
      </c>
      <c r="AY60" s="66"/>
      <c r="AZ60" s="66"/>
      <c r="BA60" s="66"/>
      <c r="BB60" s="66"/>
      <c r="BC60" s="66" t="s">
        <v>1487</v>
      </c>
    </row>
    <row r="61" spans="1:55" ht="15.75" customHeight="1">
      <c r="A61" s="66" t="s">
        <v>2764</v>
      </c>
      <c r="B61" s="66" t="s">
        <v>2446</v>
      </c>
      <c r="C61" s="66" t="s">
        <v>211</v>
      </c>
      <c r="D61" s="66" t="s">
        <v>2447</v>
      </c>
      <c r="E61" s="66">
        <v>2026</v>
      </c>
      <c r="F61" s="66">
        <v>27</v>
      </c>
      <c r="G61" s="67">
        <v>46203</v>
      </c>
      <c r="H61" s="67"/>
      <c r="I61" s="67">
        <v>46211</v>
      </c>
      <c r="J61" s="66"/>
      <c r="K61" s="68">
        <v>0.79122685185185182</v>
      </c>
      <c r="L61" s="66"/>
      <c r="M61" s="66"/>
      <c r="N61" s="66" t="s">
        <v>1575</v>
      </c>
      <c r="O61" s="66" t="s">
        <v>1439</v>
      </c>
      <c r="P61" s="66"/>
      <c r="Q61" s="66" t="s">
        <v>1472</v>
      </c>
      <c r="R61" s="66" t="s">
        <v>1180</v>
      </c>
      <c r="S61" s="66" t="s">
        <v>386</v>
      </c>
      <c r="T61" s="66" t="s">
        <v>1266</v>
      </c>
      <c r="U61" s="66" t="s">
        <v>2188</v>
      </c>
      <c r="V61" s="66" t="s">
        <v>1473</v>
      </c>
      <c r="W61" s="66" t="s">
        <v>2448</v>
      </c>
      <c r="X61" s="66" t="s">
        <v>1487</v>
      </c>
      <c r="Y61" s="66"/>
      <c r="Z61" s="66"/>
      <c r="AA61" s="66"/>
      <c r="AB61" s="69">
        <v>46211.791226851848</v>
      </c>
      <c r="AC61" s="66" t="s">
        <v>1654</v>
      </c>
      <c r="AD61" s="66" t="s">
        <v>1473</v>
      </c>
      <c r="AE61" s="66" t="s">
        <v>2893</v>
      </c>
      <c r="AF61" s="69">
        <v>46212.490590277775</v>
      </c>
      <c r="AG61" s="66" t="s">
        <v>1654</v>
      </c>
      <c r="AH61" s="66" t="s">
        <v>2930</v>
      </c>
      <c r="AI61" s="66" t="s">
        <v>1473</v>
      </c>
      <c r="AJ61" s="66" t="s">
        <v>2236</v>
      </c>
      <c r="AK61" s="66"/>
      <c r="AL61" s="66"/>
      <c r="AM61" s="66"/>
      <c r="AN61" s="66"/>
      <c r="AO61" s="66"/>
      <c r="AP61" s="66" t="s">
        <v>1487</v>
      </c>
      <c r="AQ61" s="66"/>
      <c r="AR61" s="66"/>
      <c r="AS61" s="66"/>
      <c r="AT61" s="66"/>
      <c r="AU61" s="66"/>
      <c r="AV61" s="66">
        <v>0</v>
      </c>
      <c r="AW61" s="66"/>
      <c r="AX61" s="66" t="s">
        <v>1487</v>
      </c>
      <c r="AY61" s="66"/>
      <c r="AZ61" s="66"/>
      <c r="BA61" s="66"/>
      <c r="BB61" s="66"/>
      <c r="BC61" s="66" t="s">
        <v>1487</v>
      </c>
    </row>
    <row r="62" spans="1:55" ht="15.75" customHeight="1">
      <c r="A62" s="66" t="s">
        <v>2765</v>
      </c>
      <c r="B62" s="66" t="s">
        <v>2449</v>
      </c>
      <c r="C62" s="66" t="s">
        <v>239</v>
      </c>
      <c r="D62" s="66" t="s">
        <v>2450</v>
      </c>
      <c r="E62" s="66">
        <v>2026</v>
      </c>
      <c r="F62" s="66">
        <v>27</v>
      </c>
      <c r="G62" s="67">
        <v>46203</v>
      </c>
      <c r="H62" s="67"/>
      <c r="I62" s="67">
        <v>46212</v>
      </c>
      <c r="J62" s="66"/>
      <c r="K62" s="68">
        <v>0.55496527777777782</v>
      </c>
      <c r="L62" s="66"/>
      <c r="M62" s="66"/>
      <c r="N62" s="66" t="s">
        <v>1579</v>
      </c>
      <c r="O62" s="66" t="s">
        <v>1439</v>
      </c>
      <c r="P62" s="66"/>
      <c r="Q62" s="66" t="s">
        <v>1472</v>
      </c>
      <c r="R62" s="66" t="s">
        <v>2110</v>
      </c>
      <c r="S62" s="66" t="s">
        <v>385</v>
      </c>
      <c r="T62" s="66" t="s">
        <v>1266</v>
      </c>
      <c r="U62" s="66" t="s">
        <v>2188</v>
      </c>
      <c r="V62" s="66" t="s">
        <v>1473</v>
      </c>
      <c r="W62" s="66" t="s">
        <v>2451</v>
      </c>
      <c r="X62" s="66" t="s">
        <v>1487</v>
      </c>
      <c r="Y62" s="66"/>
      <c r="Z62" s="66"/>
      <c r="AA62" s="66" t="s">
        <v>2929</v>
      </c>
      <c r="AB62" s="69">
        <v>46212.554965277777</v>
      </c>
      <c r="AC62" s="66" t="s">
        <v>1654</v>
      </c>
      <c r="AD62" s="66" t="s">
        <v>1473</v>
      </c>
      <c r="AE62" s="66" t="s">
        <v>2188</v>
      </c>
      <c r="AF62" s="67">
        <v>46212</v>
      </c>
      <c r="AG62" s="66" t="s">
        <v>1654</v>
      </c>
      <c r="AH62" s="66" t="s">
        <v>2931</v>
      </c>
      <c r="AI62" s="66" t="s">
        <v>1473</v>
      </c>
      <c r="AJ62" s="66" t="s">
        <v>2236</v>
      </c>
      <c r="AK62" s="66"/>
      <c r="AL62" s="66"/>
      <c r="AM62" s="66"/>
      <c r="AN62" s="66"/>
      <c r="AO62" s="66"/>
      <c r="AP62" s="66" t="s">
        <v>1487</v>
      </c>
      <c r="AQ62" s="66"/>
      <c r="AR62" s="66"/>
      <c r="AS62" s="66"/>
      <c r="AT62" s="66"/>
      <c r="AU62" s="66"/>
      <c r="AV62" s="66">
        <v>0</v>
      </c>
      <c r="AW62" s="66"/>
      <c r="AX62" s="66" t="s">
        <v>1487</v>
      </c>
      <c r="AY62" s="66"/>
      <c r="AZ62" s="66"/>
      <c r="BA62" s="66"/>
      <c r="BB62" s="66"/>
      <c r="BC62" s="66" t="s">
        <v>1487</v>
      </c>
    </row>
    <row r="63" spans="1:55" ht="15.75" customHeight="1">
      <c r="A63" s="66" t="s">
        <v>2766</v>
      </c>
      <c r="B63" s="66" t="s">
        <v>2452</v>
      </c>
      <c r="C63" s="66" t="s">
        <v>284</v>
      </c>
      <c r="D63" s="66" t="s">
        <v>2453</v>
      </c>
      <c r="E63" s="66">
        <v>2026</v>
      </c>
      <c r="F63" s="66">
        <v>27</v>
      </c>
      <c r="G63" s="67">
        <v>46203</v>
      </c>
      <c r="H63" s="67"/>
      <c r="I63" s="67">
        <v>46212</v>
      </c>
      <c r="J63" s="66"/>
      <c r="K63" s="68">
        <v>0.55496527777777782</v>
      </c>
      <c r="L63" s="66"/>
      <c r="M63" s="66"/>
      <c r="N63" s="66" t="s">
        <v>1600</v>
      </c>
      <c r="O63" s="66" t="s">
        <v>2103</v>
      </c>
      <c r="P63" s="66"/>
      <c r="Q63" s="66" t="s">
        <v>1472</v>
      </c>
      <c r="R63" s="66" t="s">
        <v>98</v>
      </c>
      <c r="S63" s="66" t="s">
        <v>391</v>
      </c>
      <c r="T63" s="66" t="s">
        <v>344</v>
      </c>
      <c r="U63" s="66" t="s">
        <v>2188</v>
      </c>
      <c r="V63" s="66" t="s">
        <v>1473</v>
      </c>
      <c r="W63" s="66" t="s">
        <v>2324</v>
      </c>
      <c r="X63" s="66" t="s">
        <v>1487</v>
      </c>
      <c r="Y63" s="66"/>
      <c r="Z63" s="66"/>
      <c r="AA63" s="66" t="s">
        <v>2929</v>
      </c>
      <c r="AB63" s="69">
        <v>46212.554965277777</v>
      </c>
      <c r="AC63" s="66" t="s">
        <v>1654</v>
      </c>
      <c r="AD63" s="66" t="s">
        <v>1473</v>
      </c>
      <c r="AE63" s="66" t="s">
        <v>2188</v>
      </c>
      <c r="AF63" s="67">
        <v>46212</v>
      </c>
      <c r="AG63" s="66" t="s">
        <v>1654</v>
      </c>
      <c r="AH63" s="66" t="s">
        <v>2931</v>
      </c>
      <c r="AI63" s="66" t="s">
        <v>1473</v>
      </c>
      <c r="AJ63" s="66" t="s">
        <v>2236</v>
      </c>
      <c r="AK63" s="66"/>
      <c r="AL63" s="66"/>
      <c r="AM63" s="66"/>
      <c r="AN63" s="66"/>
      <c r="AO63" s="66"/>
      <c r="AP63" s="66" t="s">
        <v>1487</v>
      </c>
      <c r="AQ63" s="66"/>
      <c r="AR63" s="66"/>
      <c r="AS63" s="66"/>
      <c r="AT63" s="66"/>
      <c r="AU63" s="66"/>
      <c r="AV63" s="66">
        <v>0</v>
      </c>
      <c r="AW63" s="66"/>
      <c r="AX63" s="66" t="s">
        <v>1487</v>
      </c>
      <c r="AY63" s="66"/>
      <c r="AZ63" s="66"/>
      <c r="BA63" s="66"/>
      <c r="BB63" s="66"/>
      <c r="BC63" s="66" t="s">
        <v>1487</v>
      </c>
    </row>
    <row r="64" spans="1:55" ht="15.75" customHeight="1">
      <c r="A64" s="66" t="s">
        <v>2767</v>
      </c>
      <c r="B64" s="66" t="s">
        <v>2454</v>
      </c>
      <c r="C64" s="66" t="s">
        <v>190</v>
      </c>
      <c r="D64" s="66" t="s">
        <v>2455</v>
      </c>
      <c r="E64" s="66">
        <v>2026</v>
      </c>
      <c r="F64" s="66">
        <v>27</v>
      </c>
      <c r="G64" s="67">
        <v>46204</v>
      </c>
      <c r="H64" s="67"/>
      <c r="I64" s="67">
        <v>46212</v>
      </c>
      <c r="J64" s="66"/>
      <c r="K64" s="68">
        <v>0.55496527777777782</v>
      </c>
      <c r="L64" s="66"/>
      <c r="M64" s="66"/>
      <c r="N64" s="66" t="s">
        <v>1600</v>
      </c>
      <c r="O64" s="66" t="s">
        <v>2103</v>
      </c>
      <c r="P64" s="66"/>
      <c r="Q64" s="66" t="s">
        <v>1472</v>
      </c>
      <c r="R64" s="66" t="s">
        <v>59</v>
      </c>
      <c r="S64" s="66" t="s">
        <v>391</v>
      </c>
      <c r="T64" s="66" t="s">
        <v>443</v>
      </c>
      <c r="U64" s="66" t="s">
        <v>2188</v>
      </c>
      <c r="V64" s="66" t="s">
        <v>1473</v>
      </c>
      <c r="W64" s="66" t="s">
        <v>2324</v>
      </c>
      <c r="X64" s="66" t="s">
        <v>1487</v>
      </c>
      <c r="Y64" s="66"/>
      <c r="Z64" s="66"/>
      <c r="AA64" s="66" t="s">
        <v>2929</v>
      </c>
      <c r="AB64" s="69">
        <v>46212.554965277777</v>
      </c>
      <c r="AC64" s="66" t="s">
        <v>1654</v>
      </c>
      <c r="AD64" s="66" t="s">
        <v>1473</v>
      </c>
      <c r="AE64" s="66" t="s">
        <v>2188</v>
      </c>
      <c r="AF64" s="67">
        <v>46212</v>
      </c>
      <c r="AG64" s="66" t="s">
        <v>1654</v>
      </c>
      <c r="AH64" s="66" t="s">
        <v>2931</v>
      </c>
      <c r="AI64" s="66" t="s">
        <v>1473</v>
      </c>
      <c r="AJ64" s="66" t="s">
        <v>2236</v>
      </c>
      <c r="AK64" s="66"/>
      <c r="AL64" s="66"/>
      <c r="AM64" s="66"/>
      <c r="AN64" s="66"/>
      <c r="AO64" s="66"/>
      <c r="AP64" s="66" t="s">
        <v>1487</v>
      </c>
      <c r="AQ64" s="66"/>
      <c r="AR64" s="66"/>
      <c r="AS64" s="66"/>
      <c r="AT64" s="66"/>
      <c r="AU64" s="66"/>
      <c r="AV64" s="66">
        <v>0</v>
      </c>
      <c r="AW64" s="66"/>
      <c r="AX64" s="66" t="s">
        <v>1487</v>
      </c>
      <c r="AY64" s="66"/>
      <c r="AZ64" s="66"/>
      <c r="BA64" s="66"/>
      <c r="BB64" s="66"/>
      <c r="BC64" s="66" t="s">
        <v>1487</v>
      </c>
    </row>
    <row r="65" spans="1:55" ht="15.75" customHeight="1">
      <c r="A65" s="66" t="s">
        <v>2768</v>
      </c>
      <c r="B65" s="66" t="s">
        <v>2456</v>
      </c>
      <c r="C65" s="66" t="s">
        <v>194</v>
      </c>
      <c r="D65" s="66" t="s">
        <v>2457</v>
      </c>
      <c r="E65" s="66">
        <v>2026</v>
      </c>
      <c r="F65" s="66">
        <v>27</v>
      </c>
      <c r="G65" s="67">
        <v>46204</v>
      </c>
      <c r="H65" s="67"/>
      <c r="I65" s="67">
        <v>46212</v>
      </c>
      <c r="J65" s="66"/>
      <c r="K65" s="68">
        <v>0.55496527777777782</v>
      </c>
      <c r="L65" s="66"/>
      <c r="M65" s="66"/>
      <c r="N65" s="66" t="s">
        <v>1600</v>
      </c>
      <c r="O65" s="66" t="s">
        <v>2103</v>
      </c>
      <c r="P65" s="66"/>
      <c r="Q65" s="66" t="s">
        <v>1472</v>
      </c>
      <c r="R65" s="66" t="s">
        <v>2109</v>
      </c>
      <c r="S65" s="66" t="s">
        <v>391</v>
      </c>
      <c r="T65" s="66" t="s">
        <v>443</v>
      </c>
      <c r="U65" s="66" t="s">
        <v>2188</v>
      </c>
      <c r="V65" s="66" t="s">
        <v>1473</v>
      </c>
      <c r="W65" s="66" t="s">
        <v>2324</v>
      </c>
      <c r="X65" s="66" t="s">
        <v>1487</v>
      </c>
      <c r="Y65" s="66"/>
      <c r="Z65" s="66"/>
      <c r="AA65" s="66" t="s">
        <v>2929</v>
      </c>
      <c r="AB65" s="69">
        <v>46212.554965277777</v>
      </c>
      <c r="AC65" s="66" t="s">
        <v>1654</v>
      </c>
      <c r="AD65" s="66" t="s">
        <v>1473</v>
      </c>
      <c r="AE65" s="66" t="s">
        <v>2188</v>
      </c>
      <c r="AF65" s="67">
        <v>46212</v>
      </c>
      <c r="AG65" s="66" t="s">
        <v>1654</v>
      </c>
      <c r="AH65" s="66" t="s">
        <v>2931</v>
      </c>
      <c r="AI65" s="66" t="s">
        <v>1473</v>
      </c>
      <c r="AJ65" s="66" t="s">
        <v>2236</v>
      </c>
      <c r="AK65" s="66"/>
      <c r="AL65" s="66"/>
      <c r="AM65" s="66"/>
      <c r="AN65" s="66"/>
      <c r="AO65" s="66"/>
      <c r="AP65" s="66" t="s">
        <v>1487</v>
      </c>
      <c r="AQ65" s="66"/>
      <c r="AR65" s="66"/>
      <c r="AS65" s="66"/>
      <c r="AT65" s="66"/>
      <c r="AU65" s="66"/>
      <c r="AV65" s="66">
        <v>0</v>
      </c>
      <c r="AW65" s="66"/>
      <c r="AX65" s="66" t="s">
        <v>1487</v>
      </c>
      <c r="AY65" s="66"/>
      <c r="AZ65" s="66"/>
      <c r="BA65" s="66"/>
      <c r="BB65" s="66"/>
      <c r="BC65" s="66" t="s">
        <v>1487</v>
      </c>
    </row>
    <row r="66" spans="1:55" ht="15.75" customHeight="1">
      <c r="A66" s="66" t="s">
        <v>2769</v>
      </c>
      <c r="B66" s="66" t="s">
        <v>2458</v>
      </c>
      <c r="C66" s="66" t="s">
        <v>202</v>
      </c>
      <c r="D66" s="66" t="s">
        <v>2459</v>
      </c>
      <c r="E66" s="66">
        <v>2026</v>
      </c>
      <c r="F66" s="66">
        <v>27</v>
      </c>
      <c r="G66" s="67">
        <v>46204</v>
      </c>
      <c r="H66" s="67"/>
      <c r="I66" s="67">
        <v>46212</v>
      </c>
      <c r="J66" s="66"/>
      <c r="K66" s="68">
        <v>0.55496527777777782</v>
      </c>
      <c r="L66" s="66"/>
      <c r="M66" s="66"/>
      <c r="N66" s="66" t="s">
        <v>1442</v>
      </c>
      <c r="O66" s="66" t="s">
        <v>1439</v>
      </c>
      <c r="P66" s="66"/>
      <c r="Q66" s="66" t="s">
        <v>1472</v>
      </c>
      <c r="R66" s="66" t="s">
        <v>1367</v>
      </c>
      <c r="S66" s="66" t="s">
        <v>391</v>
      </c>
      <c r="T66" s="66" t="s">
        <v>443</v>
      </c>
      <c r="U66" s="66" t="s">
        <v>2188</v>
      </c>
      <c r="V66" s="66" t="s">
        <v>1473</v>
      </c>
      <c r="W66" s="66" t="s">
        <v>2443</v>
      </c>
      <c r="X66" s="66" t="s">
        <v>1487</v>
      </c>
      <c r="Y66" s="66"/>
      <c r="Z66" s="66"/>
      <c r="AA66" s="66" t="s">
        <v>2929</v>
      </c>
      <c r="AB66" s="69">
        <v>46212.554965277777</v>
      </c>
      <c r="AC66" s="66" t="s">
        <v>1654</v>
      </c>
      <c r="AD66" s="66" t="s">
        <v>1473</v>
      </c>
      <c r="AE66" s="66" t="s">
        <v>2188</v>
      </c>
      <c r="AF66" s="67">
        <v>46212</v>
      </c>
      <c r="AG66" s="66" t="s">
        <v>1654</v>
      </c>
      <c r="AH66" s="66" t="s">
        <v>2931</v>
      </c>
      <c r="AI66" s="66" t="s">
        <v>1473</v>
      </c>
      <c r="AJ66" s="66" t="s">
        <v>2236</v>
      </c>
      <c r="AK66" s="66"/>
      <c r="AL66" s="66"/>
      <c r="AM66" s="66"/>
      <c r="AN66" s="66"/>
      <c r="AO66" s="66"/>
      <c r="AP66" s="66" t="s">
        <v>1487</v>
      </c>
      <c r="AQ66" s="66"/>
      <c r="AR66" s="66"/>
      <c r="AS66" s="66"/>
      <c r="AT66" s="66"/>
      <c r="AU66" s="66"/>
      <c r="AV66" s="66">
        <v>0</v>
      </c>
      <c r="AW66" s="66"/>
      <c r="AX66" s="66" t="s">
        <v>1487</v>
      </c>
      <c r="AY66" s="66"/>
      <c r="AZ66" s="66"/>
      <c r="BA66" s="66"/>
      <c r="BB66" s="66"/>
      <c r="BC66" s="66" t="s">
        <v>1487</v>
      </c>
    </row>
    <row r="67" spans="1:55" ht="15.75" customHeight="1">
      <c r="A67" s="66" t="s">
        <v>2770</v>
      </c>
      <c r="B67" s="66" t="s">
        <v>2460</v>
      </c>
      <c r="C67" s="66" t="s">
        <v>205</v>
      </c>
      <c r="D67" s="66" t="s">
        <v>2461</v>
      </c>
      <c r="E67" s="66">
        <v>2026</v>
      </c>
      <c r="F67" s="66">
        <v>27</v>
      </c>
      <c r="G67" s="67">
        <v>46204</v>
      </c>
      <c r="H67" s="67"/>
      <c r="I67" s="67">
        <v>46212</v>
      </c>
      <c r="J67" s="66"/>
      <c r="K67" s="68">
        <v>0.55496527777777782</v>
      </c>
      <c r="L67" s="66"/>
      <c r="M67" s="66"/>
      <c r="N67" s="66" t="s">
        <v>1590</v>
      </c>
      <c r="O67" s="66" t="s">
        <v>1590</v>
      </c>
      <c r="P67" s="66"/>
      <c r="Q67" s="66" t="s">
        <v>1472</v>
      </c>
      <c r="R67" s="66" t="s">
        <v>1370</v>
      </c>
      <c r="S67" s="66" t="s">
        <v>386</v>
      </c>
      <c r="T67" s="66" t="s">
        <v>1266</v>
      </c>
      <c r="U67" s="66" t="s">
        <v>2188</v>
      </c>
      <c r="V67" s="66" t="s">
        <v>1473</v>
      </c>
      <c r="W67" s="66" t="s">
        <v>2390</v>
      </c>
      <c r="X67" s="66" t="s">
        <v>1487</v>
      </c>
      <c r="Y67" s="66"/>
      <c r="Z67" s="66"/>
      <c r="AA67" s="66" t="s">
        <v>2929</v>
      </c>
      <c r="AB67" s="69">
        <v>46212.554965277777</v>
      </c>
      <c r="AC67" s="66" t="s">
        <v>1654</v>
      </c>
      <c r="AD67" s="66" t="s">
        <v>1473</v>
      </c>
      <c r="AE67" s="66" t="s">
        <v>2188</v>
      </c>
      <c r="AF67" s="67">
        <v>46212</v>
      </c>
      <c r="AG67" s="66" t="s">
        <v>1654</v>
      </c>
      <c r="AH67" s="66" t="s">
        <v>2931</v>
      </c>
      <c r="AI67" s="66" t="s">
        <v>1473</v>
      </c>
      <c r="AJ67" s="66" t="s">
        <v>2236</v>
      </c>
      <c r="AK67" s="66"/>
      <c r="AL67" s="66"/>
      <c r="AM67" s="66"/>
      <c r="AN67" s="66"/>
      <c r="AO67" s="66"/>
      <c r="AP67" s="66" t="s">
        <v>1487</v>
      </c>
      <c r="AQ67" s="66"/>
      <c r="AR67" s="66"/>
      <c r="AS67" s="66"/>
      <c r="AT67" s="66"/>
      <c r="AU67" s="66"/>
      <c r="AV67" s="66">
        <v>0</v>
      </c>
      <c r="AW67" s="66"/>
      <c r="AX67" s="66" t="s">
        <v>1487</v>
      </c>
      <c r="AY67" s="66"/>
      <c r="AZ67" s="66"/>
      <c r="BA67" s="66"/>
      <c r="BB67" s="66"/>
      <c r="BC67" s="66" t="s">
        <v>1487</v>
      </c>
    </row>
    <row r="68" spans="1:55" ht="15.75" customHeight="1">
      <c r="A68" s="66" t="s">
        <v>2771</v>
      </c>
      <c r="B68" s="66" t="s">
        <v>2462</v>
      </c>
      <c r="C68" s="66" t="s">
        <v>208</v>
      </c>
      <c r="D68" s="66" t="s">
        <v>2463</v>
      </c>
      <c r="E68" s="66">
        <v>2026</v>
      </c>
      <c r="F68" s="66">
        <v>27</v>
      </c>
      <c r="G68" s="67">
        <v>46204</v>
      </c>
      <c r="H68" s="67"/>
      <c r="I68" s="67">
        <v>46212</v>
      </c>
      <c r="J68" s="66"/>
      <c r="K68" s="68">
        <v>0.55496527777777782</v>
      </c>
      <c r="L68" s="66"/>
      <c r="M68" s="66"/>
      <c r="N68" s="66" t="s">
        <v>1575</v>
      </c>
      <c r="O68" s="66" t="s">
        <v>2103</v>
      </c>
      <c r="P68" s="66"/>
      <c r="Q68" s="66" t="s">
        <v>1472</v>
      </c>
      <c r="R68" s="66" t="s">
        <v>1178</v>
      </c>
      <c r="S68" s="66" t="s">
        <v>391</v>
      </c>
      <c r="T68" s="66" t="s">
        <v>443</v>
      </c>
      <c r="U68" s="66" t="s">
        <v>2188</v>
      </c>
      <c r="V68" s="66" t="s">
        <v>1473</v>
      </c>
      <c r="W68" s="66" t="s">
        <v>2448</v>
      </c>
      <c r="X68" s="66" t="s">
        <v>1487</v>
      </c>
      <c r="Y68" s="66"/>
      <c r="Z68" s="66"/>
      <c r="AA68" s="66" t="s">
        <v>2929</v>
      </c>
      <c r="AB68" s="69">
        <v>46212.554965277777</v>
      </c>
      <c r="AC68" s="66" t="s">
        <v>1654</v>
      </c>
      <c r="AD68" s="66" t="s">
        <v>1473</v>
      </c>
      <c r="AE68" s="66" t="s">
        <v>2188</v>
      </c>
      <c r="AF68" s="67">
        <v>46212</v>
      </c>
      <c r="AG68" s="66" t="s">
        <v>1654</v>
      </c>
      <c r="AH68" s="66" t="s">
        <v>2931</v>
      </c>
      <c r="AI68" s="66" t="s">
        <v>1473</v>
      </c>
      <c r="AJ68" s="66" t="s">
        <v>2236</v>
      </c>
      <c r="AK68" s="66"/>
      <c r="AL68" s="66"/>
      <c r="AM68" s="66"/>
      <c r="AN68" s="66"/>
      <c r="AO68" s="66"/>
      <c r="AP68" s="66" t="s">
        <v>1487</v>
      </c>
      <c r="AQ68" s="66"/>
      <c r="AR68" s="66"/>
      <c r="AS68" s="66"/>
      <c r="AT68" s="66"/>
      <c r="AU68" s="66"/>
      <c r="AV68" s="66">
        <v>0</v>
      </c>
      <c r="AW68" s="66"/>
      <c r="AX68" s="66" t="s">
        <v>1487</v>
      </c>
      <c r="AY68" s="66"/>
      <c r="AZ68" s="66"/>
      <c r="BA68" s="66"/>
      <c r="BB68" s="66"/>
      <c r="BC68" s="66" t="s">
        <v>1487</v>
      </c>
    </row>
    <row r="69" spans="1:55" ht="15.75" customHeight="1">
      <c r="A69" s="66" t="s">
        <v>2772</v>
      </c>
      <c r="B69" s="66" t="s">
        <v>2464</v>
      </c>
      <c r="C69" s="66" t="s">
        <v>211</v>
      </c>
      <c r="D69" s="66" t="s">
        <v>2465</v>
      </c>
      <c r="E69" s="66">
        <v>2026</v>
      </c>
      <c r="F69" s="66">
        <v>27</v>
      </c>
      <c r="G69" s="67">
        <v>46204</v>
      </c>
      <c r="H69" s="67"/>
      <c r="I69" s="67">
        <v>46212</v>
      </c>
      <c r="J69" s="66"/>
      <c r="K69" s="68">
        <v>0.55496527777777782</v>
      </c>
      <c r="L69" s="66"/>
      <c r="M69" s="66"/>
      <c r="N69" s="66" t="s">
        <v>1575</v>
      </c>
      <c r="O69" s="66" t="s">
        <v>1439</v>
      </c>
      <c r="P69" s="66"/>
      <c r="Q69" s="66" t="s">
        <v>1472</v>
      </c>
      <c r="R69" s="66" t="s">
        <v>1180</v>
      </c>
      <c r="S69" s="66" t="s">
        <v>1267</v>
      </c>
      <c r="T69" s="66" t="s">
        <v>1266</v>
      </c>
      <c r="U69" s="66" t="s">
        <v>2188</v>
      </c>
      <c r="V69" s="66" t="s">
        <v>1473</v>
      </c>
      <c r="W69" s="66" t="s">
        <v>2448</v>
      </c>
      <c r="X69" s="66" t="s">
        <v>1487</v>
      </c>
      <c r="Y69" s="66"/>
      <c r="Z69" s="66"/>
      <c r="AA69" s="66" t="s">
        <v>2929</v>
      </c>
      <c r="AB69" s="69">
        <v>46212.554965277777</v>
      </c>
      <c r="AC69" s="66" t="s">
        <v>1654</v>
      </c>
      <c r="AD69" s="66" t="s">
        <v>1473</v>
      </c>
      <c r="AE69" s="66" t="s">
        <v>2188</v>
      </c>
      <c r="AF69" s="67">
        <v>46212</v>
      </c>
      <c r="AG69" s="66" t="s">
        <v>1654</v>
      </c>
      <c r="AH69" s="66" t="s">
        <v>2931</v>
      </c>
      <c r="AI69" s="66" t="s">
        <v>1473</v>
      </c>
      <c r="AJ69" s="66" t="s">
        <v>2236</v>
      </c>
      <c r="AK69" s="66"/>
      <c r="AL69" s="66"/>
      <c r="AM69" s="66"/>
      <c r="AN69" s="66"/>
      <c r="AO69" s="66"/>
      <c r="AP69" s="66" t="s">
        <v>1487</v>
      </c>
      <c r="AQ69" s="66"/>
      <c r="AR69" s="66"/>
      <c r="AS69" s="66"/>
      <c r="AT69" s="66"/>
      <c r="AU69" s="66"/>
      <c r="AV69" s="66">
        <v>0</v>
      </c>
      <c r="AW69" s="66"/>
      <c r="AX69" s="66" t="s">
        <v>1487</v>
      </c>
      <c r="AY69" s="66"/>
      <c r="AZ69" s="66"/>
      <c r="BA69" s="66"/>
      <c r="BB69" s="66"/>
      <c r="BC69" s="66" t="s">
        <v>1487</v>
      </c>
    </row>
    <row r="70" spans="1:55" ht="15.75" customHeight="1">
      <c r="A70" s="66" t="s">
        <v>2773</v>
      </c>
      <c r="B70" s="66" t="s">
        <v>2466</v>
      </c>
      <c r="C70" s="66" t="s">
        <v>215</v>
      </c>
      <c r="D70" s="66" t="s">
        <v>2467</v>
      </c>
      <c r="E70" s="66">
        <v>2026</v>
      </c>
      <c r="F70" s="66">
        <v>27</v>
      </c>
      <c r="G70" s="67">
        <v>46204</v>
      </c>
      <c r="H70" s="67"/>
      <c r="I70" s="67">
        <v>46212</v>
      </c>
      <c r="J70" s="66"/>
      <c r="K70" s="68">
        <v>0.55496527777777782</v>
      </c>
      <c r="L70" s="66"/>
      <c r="M70" s="66"/>
      <c r="N70" s="66" t="s">
        <v>1579</v>
      </c>
      <c r="O70" s="66" t="s">
        <v>1439</v>
      </c>
      <c r="P70" s="66"/>
      <c r="Q70" s="66" t="s">
        <v>1472</v>
      </c>
      <c r="R70" s="66" t="s">
        <v>1183</v>
      </c>
      <c r="S70" s="66" t="s">
        <v>391</v>
      </c>
      <c r="T70" s="66" t="s">
        <v>443</v>
      </c>
      <c r="U70" s="66" t="s">
        <v>2188</v>
      </c>
      <c r="V70" s="66" t="s">
        <v>1473</v>
      </c>
      <c r="W70" s="66" t="s">
        <v>2451</v>
      </c>
      <c r="X70" s="66" t="s">
        <v>1487</v>
      </c>
      <c r="Y70" s="66"/>
      <c r="Z70" s="66"/>
      <c r="AA70" s="66" t="s">
        <v>2929</v>
      </c>
      <c r="AB70" s="69">
        <v>46212.554965277777</v>
      </c>
      <c r="AC70" s="66" t="s">
        <v>1654</v>
      </c>
      <c r="AD70" s="66" t="s">
        <v>1473</v>
      </c>
      <c r="AE70" s="66" t="s">
        <v>2188</v>
      </c>
      <c r="AF70" s="67">
        <v>46212</v>
      </c>
      <c r="AG70" s="66" t="s">
        <v>1654</v>
      </c>
      <c r="AH70" s="66" t="s">
        <v>2931</v>
      </c>
      <c r="AI70" s="66" t="s">
        <v>1473</v>
      </c>
      <c r="AJ70" s="66" t="s">
        <v>2236</v>
      </c>
      <c r="AK70" s="66"/>
      <c r="AL70" s="66"/>
      <c r="AM70" s="66"/>
      <c r="AN70" s="66"/>
      <c r="AO70" s="66"/>
      <c r="AP70" s="66" t="s">
        <v>1487</v>
      </c>
      <c r="AQ70" s="66"/>
      <c r="AR70" s="66"/>
      <c r="AS70" s="66"/>
      <c r="AT70" s="66"/>
      <c r="AU70" s="66"/>
      <c r="AV70" s="66">
        <v>0</v>
      </c>
      <c r="AW70" s="66"/>
      <c r="AX70" s="66" t="s">
        <v>1487</v>
      </c>
      <c r="AY70" s="66"/>
      <c r="AZ70" s="66"/>
      <c r="BA70" s="66"/>
      <c r="BB70" s="66"/>
      <c r="BC70" s="66" t="s">
        <v>1487</v>
      </c>
    </row>
    <row r="71" spans="1:55" ht="15.75" customHeight="1">
      <c r="A71" s="66" t="s">
        <v>2774</v>
      </c>
      <c r="B71" s="66" t="s">
        <v>2468</v>
      </c>
      <c r="C71" s="66" t="s">
        <v>220</v>
      </c>
      <c r="D71" s="66" t="s">
        <v>2469</v>
      </c>
      <c r="E71" s="66">
        <v>2026</v>
      </c>
      <c r="F71" s="66">
        <v>27</v>
      </c>
      <c r="G71" s="67">
        <v>46204</v>
      </c>
      <c r="H71" s="67"/>
      <c r="I71" s="67">
        <v>46212</v>
      </c>
      <c r="J71" s="66"/>
      <c r="K71" s="68">
        <v>0.55496527777777782</v>
      </c>
      <c r="L71" s="66"/>
      <c r="M71" s="66"/>
      <c r="N71" s="66" t="s">
        <v>1568</v>
      </c>
      <c r="O71" s="66" t="s">
        <v>2103</v>
      </c>
      <c r="P71" s="66"/>
      <c r="Q71" s="66" t="s">
        <v>1472</v>
      </c>
      <c r="R71" s="66" t="s">
        <v>1188</v>
      </c>
      <c r="S71" s="66" t="s">
        <v>391</v>
      </c>
      <c r="T71" s="66" t="s">
        <v>443</v>
      </c>
      <c r="U71" s="66" t="s">
        <v>2188</v>
      </c>
      <c r="V71" s="66" t="s">
        <v>1473</v>
      </c>
      <c r="W71" s="66" t="s">
        <v>2470</v>
      </c>
      <c r="X71" s="66" t="s">
        <v>1487</v>
      </c>
      <c r="Y71" s="66"/>
      <c r="Z71" s="66"/>
      <c r="AA71" s="66" t="s">
        <v>2929</v>
      </c>
      <c r="AB71" s="69">
        <v>46212.554965277777</v>
      </c>
      <c r="AC71" s="66" t="s">
        <v>1654</v>
      </c>
      <c r="AD71" s="66" t="s">
        <v>1473</v>
      </c>
      <c r="AE71" s="66" t="s">
        <v>2188</v>
      </c>
      <c r="AF71" s="67">
        <v>46212</v>
      </c>
      <c r="AG71" s="66" t="s">
        <v>1654</v>
      </c>
      <c r="AH71" s="66" t="s">
        <v>2931</v>
      </c>
      <c r="AI71" s="66" t="s">
        <v>1473</v>
      </c>
      <c r="AJ71" s="66" t="s">
        <v>2236</v>
      </c>
      <c r="AK71" s="66"/>
      <c r="AL71" s="66"/>
      <c r="AM71" s="66"/>
      <c r="AN71" s="66"/>
      <c r="AO71" s="66"/>
      <c r="AP71" s="66" t="s">
        <v>1487</v>
      </c>
      <c r="AQ71" s="66"/>
      <c r="AR71" s="66"/>
      <c r="AS71" s="66"/>
      <c r="AT71" s="66"/>
      <c r="AU71" s="66"/>
      <c r="AV71" s="66">
        <v>0</v>
      </c>
      <c r="AW71" s="66"/>
      <c r="AX71" s="66" t="s">
        <v>1487</v>
      </c>
      <c r="AY71" s="66"/>
      <c r="AZ71" s="66"/>
      <c r="BA71" s="66"/>
      <c r="BB71" s="66"/>
      <c r="BC71" s="66" t="s">
        <v>1487</v>
      </c>
    </row>
    <row r="72" spans="1:55" ht="15.75" customHeight="1">
      <c r="A72" s="66" t="s">
        <v>2775</v>
      </c>
      <c r="B72" s="66" t="s">
        <v>2471</v>
      </c>
      <c r="C72" s="66" t="s">
        <v>227</v>
      </c>
      <c r="D72" s="66" t="s">
        <v>2472</v>
      </c>
      <c r="E72" s="66">
        <v>2026</v>
      </c>
      <c r="F72" s="66">
        <v>27</v>
      </c>
      <c r="G72" s="67">
        <v>46204</v>
      </c>
      <c r="H72" s="67"/>
      <c r="I72" s="67">
        <v>46212</v>
      </c>
      <c r="J72" s="66"/>
      <c r="K72" s="68">
        <v>0.55496527777777782</v>
      </c>
      <c r="L72" s="66"/>
      <c r="M72" s="66"/>
      <c r="N72" s="66" t="s">
        <v>1436</v>
      </c>
      <c r="O72" s="66" t="s">
        <v>1439</v>
      </c>
      <c r="P72" s="66"/>
      <c r="Q72" s="66" t="s">
        <v>1472</v>
      </c>
      <c r="R72" s="66" t="s">
        <v>1195</v>
      </c>
      <c r="S72" s="66" t="s">
        <v>391</v>
      </c>
      <c r="T72" s="66" t="s">
        <v>443</v>
      </c>
      <c r="U72" s="66" t="s">
        <v>2188</v>
      </c>
      <c r="V72" s="66" t="s">
        <v>1473</v>
      </c>
      <c r="W72" s="66" t="s">
        <v>2365</v>
      </c>
      <c r="X72" s="66" t="s">
        <v>1487</v>
      </c>
      <c r="Y72" s="66"/>
      <c r="Z72" s="66"/>
      <c r="AA72" s="66" t="s">
        <v>2929</v>
      </c>
      <c r="AB72" s="69">
        <v>46212.554965277777</v>
      </c>
      <c r="AC72" s="66" t="s">
        <v>1654</v>
      </c>
      <c r="AD72" s="66" t="s">
        <v>1473</v>
      </c>
      <c r="AE72" s="66" t="s">
        <v>2188</v>
      </c>
      <c r="AF72" s="67">
        <v>46212</v>
      </c>
      <c r="AG72" s="66" t="s">
        <v>1654</v>
      </c>
      <c r="AH72" s="66" t="s">
        <v>2931</v>
      </c>
      <c r="AI72" s="66" t="s">
        <v>1473</v>
      </c>
      <c r="AJ72" s="66" t="s">
        <v>2236</v>
      </c>
      <c r="AK72" s="66"/>
      <c r="AL72" s="66"/>
      <c r="AM72" s="66"/>
      <c r="AN72" s="66"/>
      <c r="AO72" s="66"/>
      <c r="AP72" s="66" t="s">
        <v>1487</v>
      </c>
      <c r="AQ72" s="66"/>
      <c r="AR72" s="66"/>
      <c r="AS72" s="66"/>
      <c r="AT72" s="66"/>
      <c r="AU72" s="66"/>
      <c r="AV72" s="66">
        <v>0</v>
      </c>
      <c r="AW72" s="66"/>
      <c r="AX72" s="66" t="s">
        <v>1487</v>
      </c>
      <c r="AY72" s="66"/>
      <c r="AZ72" s="66"/>
      <c r="BA72" s="66"/>
      <c r="BB72" s="66"/>
      <c r="BC72" s="66" t="s">
        <v>1487</v>
      </c>
    </row>
    <row r="73" spans="1:55" ht="15.75" customHeight="1">
      <c r="A73" s="66" t="s">
        <v>2776</v>
      </c>
      <c r="B73" s="66" t="s">
        <v>2473</v>
      </c>
      <c r="C73" s="66" t="s">
        <v>242</v>
      </c>
      <c r="D73" s="66" t="s">
        <v>2474</v>
      </c>
      <c r="E73" s="66">
        <v>2026</v>
      </c>
      <c r="F73" s="66">
        <v>27</v>
      </c>
      <c r="G73" s="67">
        <v>46204</v>
      </c>
      <c r="H73" s="67"/>
      <c r="I73" s="67">
        <v>46212</v>
      </c>
      <c r="J73" s="66"/>
      <c r="K73" s="68">
        <v>0.55496527777777782</v>
      </c>
      <c r="L73" s="66"/>
      <c r="M73" s="66"/>
      <c r="N73" s="66" t="s">
        <v>1583</v>
      </c>
      <c r="O73" s="66" t="s">
        <v>2103</v>
      </c>
      <c r="P73" s="66"/>
      <c r="Q73" s="66" t="s">
        <v>1472</v>
      </c>
      <c r="R73" s="66" t="s">
        <v>2111</v>
      </c>
      <c r="S73" s="66" t="s">
        <v>385</v>
      </c>
      <c r="T73" s="66" t="s">
        <v>1266</v>
      </c>
      <c r="U73" s="66" t="s">
        <v>2188</v>
      </c>
      <c r="V73" s="66" t="s">
        <v>1473</v>
      </c>
      <c r="W73" s="66" t="s">
        <v>2451</v>
      </c>
      <c r="X73" s="66" t="s">
        <v>1487</v>
      </c>
      <c r="Y73" s="66"/>
      <c r="Z73" s="66"/>
      <c r="AA73" s="66" t="s">
        <v>2929</v>
      </c>
      <c r="AB73" s="69">
        <v>46212.554965277777</v>
      </c>
      <c r="AC73" s="66" t="s">
        <v>1654</v>
      </c>
      <c r="AD73" s="66" t="s">
        <v>1473</v>
      </c>
      <c r="AE73" s="66" t="s">
        <v>2188</v>
      </c>
      <c r="AF73" s="67">
        <v>46212</v>
      </c>
      <c r="AG73" s="66" t="s">
        <v>1654</v>
      </c>
      <c r="AH73" s="66" t="s">
        <v>2931</v>
      </c>
      <c r="AI73" s="66" t="s">
        <v>1473</v>
      </c>
      <c r="AJ73" s="66" t="s">
        <v>2236</v>
      </c>
      <c r="AK73" s="66"/>
      <c r="AL73" s="66"/>
      <c r="AM73" s="66"/>
      <c r="AN73" s="66"/>
      <c r="AO73" s="66"/>
      <c r="AP73" s="66" t="s">
        <v>1487</v>
      </c>
      <c r="AQ73" s="66"/>
      <c r="AR73" s="66"/>
      <c r="AS73" s="66"/>
      <c r="AT73" s="66"/>
      <c r="AU73" s="66"/>
      <c r="AV73" s="66">
        <v>0</v>
      </c>
      <c r="AW73" s="66"/>
      <c r="AX73" s="66" t="s">
        <v>1487</v>
      </c>
      <c r="AY73" s="66"/>
      <c r="AZ73" s="66"/>
      <c r="BA73" s="66"/>
      <c r="BB73" s="66"/>
      <c r="BC73" s="66" t="s">
        <v>1487</v>
      </c>
    </row>
    <row r="74" spans="1:55" ht="15.75" customHeight="1">
      <c r="A74" s="66" t="s">
        <v>2777</v>
      </c>
      <c r="B74" s="66" t="s">
        <v>2475</v>
      </c>
      <c r="C74" s="66" t="s">
        <v>284</v>
      </c>
      <c r="D74" s="66" t="s">
        <v>2476</v>
      </c>
      <c r="E74" s="66">
        <v>2026</v>
      </c>
      <c r="F74" s="66">
        <v>27</v>
      </c>
      <c r="G74" s="67">
        <v>46204</v>
      </c>
      <c r="H74" s="67"/>
      <c r="I74" s="67">
        <v>46212</v>
      </c>
      <c r="J74" s="66"/>
      <c r="K74" s="68">
        <v>0.55496527777777782</v>
      </c>
      <c r="L74" s="66"/>
      <c r="M74" s="66"/>
      <c r="N74" s="66" t="s">
        <v>1600</v>
      </c>
      <c r="O74" s="66" t="s">
        <v>2103</v>
      </c>
      <c r="P74" s="66"/>
      <c r="Q74" s="66" t="s">
        <v>1472</v>
      </c>
      <c r="R74" s="66" t="s">
        <v>98</v>
      </c>
      <c r="S74" s="66" t="s">
        <v>391</v>
      </c>
      <c r="T74" s="66" t="s">
        <v>344</v>
      </c>
      <c r="U74" s="66" t="s">
        <v>2188</v>
      </c>
      <c r="V74" s="66" t="s">
        <v>1473</v>
      </c>
      <c r="W74" s="66" t="s">
        <v>2324</v>
      </c>
      <c r="X74" s="66" t="s">
        <v>1487</v>
      </c>
      <c r="Y74" s="66"/>
      <c r="Z74" s="66"/>
      <c r="AA74" s="66" t="s">
        <v>2929</v>
      </c>
      <c r="AB74" s="69">
        <v>46212.554965277777</v>
      </c>
      <c r="AC74" s="66" t="s">
        <v>1654</v>
      </c>
      <c r="AD74" s="66" t="s">
        <v>1473</v>
      </c>
      <c r="AE74" s="66" t="s">
        <v>2188</v>
      </c>
      <c r="AF74" s="67">
        <v>46212</v>
      </c>
      <c r="AG74" s="66" t="s">
        <v>1654</v>
      </c>
      <c r="AH74" s="66" t="s">
        <v>2931</v>
      </c>
      <c r="AI74" s="66" t="s">
        <v>1473</v>
      </c>
      <c r="AJ74" s="66" t="s">
        <v>2236</v>
      </c>
      <c r="AK74" s="66"/>
      <c r="AL74" s="66"/>
      <c r="AM74" s="66"/>
      <c r="AN74" s="66"/>
      <c r="AO74" s="66"/>
      <c r="AP74" s="66" t="s">
        <v>1487</v>
      </c>
      <c r="AQ74" s="66"/>
      <c r="AR74" s="66"/>
      <c r="AS74" s="66"/>
      <c r="AT74" s="66"/>
      <c r="AU74" s="66"/>
      <c r="AV74" s="66">
        <v>0</v>
      </c>
      <c r="AW74" s="66"/>
      <c r="AX74" s="66" t="s">
        <v>1487</v>
      </c>
      <c r="AY74" s="66"/>
      <c r="AZ74" s="66"/>
      <c r="BA74" s="66"/>
      <c r="BB74" s="66"/>
      <c r="BC74" s="66" t="s">
        <v>1487</v>
      </c>
    </row>
    <row r="75" spans="1:55" ht="15.75" customHeight="1">
      <c r="A75" s="66" t="s">
        <v>2778</v>
      </c>
      <c r="B75" s="66" t="s">
        <v>2477</v>
      </c>
      <c r="C75" s="66" t="s">
        <v>190</v>
      </c>
      <c r="D75" s="66" t="s">
        <v>2478</v>
      </c>
      <c r="E75" s="66">
        <v>2026</v>
      </c>
      <c r="F75" s="66">
        <v>27</v>
      </c>
      <c r="G75" s="67">
        <v>46205</v>
      </c>
      <c r="H75" s="67"/>
      <c r="I75" s="67">
        <v>46212</v>
      </c>
      <c r="J75" s="66"/>
      <c r="K75" s="68">
        <v>0.55496527777777782</v>
      </c>
      <c r="L75" s="66"/>
      <c r="M75" s="66"/>
      <c r="N75" s="66" t="s">
        <v>1600</v>
      </c>
      <c r="O75" s="66" t="s">
        <v>2103</v>
      </c>
      <c r="P75" s="66"/>
      <c r="Q75" s="66" t="s">
        <v>1472</v>
      </c>
      <c r="R75" s="66" t="s">
        <v>59</v>
      </c>
      <c r="S75" s="66" t="s">
        <v>391</v>
      </c>
      <c r="T75" s="66" t="s">
        <v>443</v>
      </c>
      <c r="U75" s="66" t="s">
        <v>2188</v>
      </c>
      <c r="V75" s="66" t="s">
        <v>1473</v>
      </c>
      <c r="W75" s="66" t="s">
        <v>2324</v>
      </c>
      <c r="X75" s="66" t="s">
        <v>1487</v>
      </c>
      <c r="Y75" s="66"/>
      <c r="Z75" s="66"/>
      <c r="AA75" s="66" t="s">
        <v>2929</v>
      </c>
      <c r="AB75" s="69">
        <v>46212.554965277777</v>
      </c>
      <c r="AC75" s="66" t="s">
        <v>1654</v>
      </c>
      <c r="AD75" s="66" t="s">
        <v>1473</v>
      </c>
      <c r="AE75" s="66" t="s">
        <v>2188</v>
      </c>
      <c r="AF75" s="67">
        <v>46212</v>
      </c>
      <c r="AG75" s="66" t="s">
        <v>1654</v>
      </c>
      <c r="AH75" s="66" t="s">
        <v>2931</v>
      </c>
      <c r="AI75" s="66" t="s">
        <v>1473</v>
      </c>
      <c r="AJ75" s="66" t="s">
        <v>2236</v>
      </c>
      <c r="AK75" s="66"/>
      <c r="AL75" s="66"/>
      <c r="AM75" s="66"/>
      <c r="AN75" s="66"/>
      <c r="AO75" s="66"/>
      <c r="AP75" s="66" t="s">
        <v>1487</v>
      </c>
      <c r="AQ75" s="66"/>
      <c r="AR75" s="66"/>
      <c r="AS75" s="66"/>
      <c r="AT75" s="66"/>
      <c r="AU75" s="66"/>
      <c r="AV75" s="66">
        <v>0</v>
      </c>
      <c r="AW75" s="66"/>
      <c r="AX75" s="66" t="s">
        <v>1487</v>
      </c>
      <c r="AY75" s="66"/>
      <c r="AZ75" s="66"/>
      <c r="BA75" s="66"/>
      <c r="BB75" s="66"/>
      <c r="BC75" s="66" t="s">
        <v>1487</v>
      </c>
    </row>
    <row r="76" spans="1:55" ht="15.75" customHeight="1">
      <c r="A76" s="66" t="s">
        <v>2779</v>
      </c>
      <c r="B76" s="66" t="s">
        <v>2479</v>
      </c>
      <c r="C76" s="66" t="s">
        <v>194</v>
      </c>
      <c r="D76" s="66" t="s">
        <v>2480</v>
      </c>
      <c r="E76" s="66">
        <v>2026</v>
      </c>
      <c r="F76" s="66">
        <v>27</v>
      </c>
      <c r="G76" s="67">
        <v>46205</v>
      </c>
      <c r="H76" s="67"/>
      <c r="I76" s="67">
        <v>46212</v>
      </c>
      <c r="J76" s="66"/>
      <c r="K76" s="68">
        <v>0.55496527777777782</v>
      </c>
      <c r="L76" s="66"/>
      <c r="M76" s="66"/>
      <c r="N76" s="66" t="s">
        <v>1600</v>
      </c>
      <c r="O76" s="66" t="s">
        <v>2103</v>
      </c>
      <c r="P76" s="66"/>
      <c r="Q76" s="66" t="s">
        <v>1472</v>
      </c>
      <c r="R76" s="66" t="s">
        <v>2109</v>
      </c>
      <c r="S76" s="66" t="s">
        <v>391</v>
      </c>
      <c r="T76" s="66" t="s">
        <v>443</v>
      </c>
      <c r="U76" s="66" t="s">
        <v>2188</v>
      </c>
      <c r="V76" s="66" t="s">
        <v>1473</v>
      </c>
      <c r="W76" s="66" t="s">
        <v>2324</v>
      </c>
      <c r="X76" s="66" t="s">
        <v>1487</v>
      </c>
      <c r="Y76" s="66"/>
      <c r="Z76" s="66"/>
      <c r="AA76" s="66" t="s">
        <v>2929</v>
      </c>
      <c r="AB76" s="69">
        <v>46212.554965277777</v>
      </c>
      <c r="AC76" s="66" t="s">
        <v>1654</v>
      </c>
      <c r="AD76" s="66" t="s">
        <v>1473</v>
      </c>
      <c r="AE76" s="66" t="s">
        <v>2188</v>
      </c>
      <c r="AF76" s="67">
        <v>46212</v>
      </c>
      <c r="AG76" s="66" t="s">
        <v>1654</v>
      </c>
      <c r="AH76" s="66" t="s">
        <v>2931</v>
      </c>
      <c r="AI76" s="66" t="s">
        <v>1473</v>
      </c>
      <c r="AJ76" s="66" t="s">
        <v>2236</v>
      </c>
      <c r="AK76" s="66"/>
      <c r="AL76" s="66"/>
      <c r="AM76" s="66"/>
      <c r="AN76" s="66"/>
      <c r="AO76" s="66"/>
      <c r="AP76" s="66" t="s">
        <v>1487</v>
      </c>
      <c r="AQ76" s="66"/>
      <c r="AR76" s="66"/>
      <c r="AS76" s="66"/>
      <c r="AT76" s="66"/>
      <c r="AU76" s="66"/>
      <c r="AV76" s="66">
        <v>0</v>
      </c>
      <c r="AW76" s="66"/>
      <c r="AX76" s="66" t="s">
        <v>1487</v>
      </c>
      <c r="AY76" s="66"/>
      <c r="AZ76" s="66"/>
      <c r="BA76" s="66"/>
      <c r="BB76" s="66"/>
      <c r="BC76" s="66" t="s">
        <v>1487</v>
      </c>
    </row>
    <row r="77" spans="1:55" ht="15.75" customHeight="1">
      <c r="A77" s="66" t="s">
        <v>2780</v>
      </c>
      <c r="B77" s="66" t="s">
        <v>2481</v>
      </c>
      <c r="C77" s="66" t="s">
        <v>202</v>
      </c>
      <c r="D77" s="66" t="s">
        <v>2482</v>
      </c>
      <c r="E77" s="66">
        <v>2026</v>
      </c>
      <c r="F77" s="66">
        <v>27</v>
      </c>
      <c r="G77" s="67">
        <v>46205</v>
      </c>
      <c r="H77" s="67"/>
      <c r="I77" s="67">
        <v>46212</v>
      </c>
      <c r="J77" s="66"/>
      <c r="K77" s="68">
        <v>0.55496527777777782</v>
      </c>
      <c r="L77" s="66"/>
      <c r="M77" s="66"/>
      <c r="N77" s="66" t="s">
        <v>1442</v>
      </c>
      <c r="O77" s="66" t="s">
        <v>1439</v>
      </c>
      <c r="P77" s="66"/>
      <c r="Q77" s="66" t="s">
        <v>1472</v>
      </c>
      <c r="R77" s="66" t="s">
        <v>1367</v>
      </c>
      <c r="S77" s="66" t="s">
        <v>391</v>
      </c>
      <c r="T77" s="66" t="s">
        <v>443</v>
      </c>
      <c r="U77" s="66" t="s">
        <v>2188</v>
      </c>
      <c r="V77" s="66" t="s">
        <v>1473</v>
      </c>
      <c r="W77" s="66" t="s">
        <v>2443</v>
      </c>
      <c r="X77" s="66" t="s">
        <v>1487</v>
      </c>
      <c r="Y77" s="66"/>
      <c r="Z77" s="66"/>
      <c r="AA77" s="66" t="s">
        <v>2929</v>
      </c>
      <c r="AB77" s="69">
        <v>46212.554965277777</v>
      </c>
      <c r="AC77" s="66" t="s">
        <v>1654</v>
      </c>
      <c r="AD77" s="66" t="s">
        <v>1473</v>
      </c>
      <c r="AE77" s="66" t="s">
        <v>2188</v>
      </c>
      <c r="AF77" s="67">
        <v>46212</v>
      </c>
      <c r="AG77" s="66" t="s">
        <v>1654</v>
      </c>
      <c r="AH77" s="66" t="s">
        <v>2931</v>
      </c>
      <c r="AI77" s="66" t="s">
        <v>1473</v>
      </c>
      <c r="AJ77" s="66" t="s">
        <v>2236</v>
      </c>
      <c r="AK77" s="66"/>
      <c r="AL77" s="66"/>
      <c r="AM77" s="66"/>
      <c r="AN77" s="66"/>
      <c r="AO77" s="66"/>
      <c r="AP77" s="66" t="s">
        <v>1487</v>
      </c>
      <c r="AQ77" s="66"/>
      <c r="AR77" s="66"/>
      <c r="AS77" s="66"/>
      <c r="AT77" s="66"/>
      <c r="AU77" s="66"/>
      <c r="AV77" s="66">
        <v>0</v>
      </c>
      <c r="AW77" s="66"/>
      <c r="AX77" s="66" t="s">
        <v>1487</v>
      </c>
      <c r="AY77" s="66"/>
      <c r="AZ77" s="66"/>
      <c r="BA77" s="66"/>
      <c r="BB77" s="66"/>
      <c r="BC77" s="66" t="s">
        <v>1487</v>
      </c>
    </row>
    <row r="78" spans="1:55" ht="15.75" customHeight="1">
      <c r="A78" s="66" t="s">
        <v>2781</v>
      </c>
      <c r="B78" s="66" t="s">
        <v>2483</v>
      </c>
      <c r="C78" s="66" t="s">
        <v>205</v>
      </c>
      <c r="D78" s="66" t="s">
        <v>2484</v>
      </c>
      <c r="E78" s="66">
        <v>2026</v>
      </c>
      <c r="F78" s="66">
        <v>27</v>
      </c>
      <c r="G78" s="67">
        <v>46205</v>
      </c>
      <c r="H78" s="67"/>
      <c r="I78" s="67">
        <v>46212</v>
      </c>
      <c r="J78" s="66"/>
      <c r="K78" s="68">
        <v>0.55496527777777782</v>
      </c>
      <c r="L78" s="66"/>
      <c r="M78" s="66"/>
      <c r="N78" s="66" t="s">
        <v>1590</v>
      </c>
      <c r="O78" s="66" t="s">
        <v>1590</v>
      </c>
      <c r="P78" s="66"/>
      <c r="Q78" s="66" t="s">
        <v>1472</v>
      </c>
      <c r="R78" s="66" t="s">
        <v>1370</v>
      </c>
      <c r="S78" s="66" t="s">
        <v>385</v>
      </c>
      <c r="T78" s="66" t="s">
        <v>1266</v>
      </c>
      <c r="U78" s="66" t="s">
        <v>2188</v>
      </c>
      <c r="V78" s="66" t="s">
        <v>1473</v>
      </c>
      <c r="W78" s="66" t="s">
        <v>2390</v>
      </c>
      <c r="X78" s="66" t="s">
        <v>1487</v>
      </c>
      <c r="Y78" s="66"/>
      <c r="Z78" s="66"/>
      <c r="AA78" s="66" t="s">
        <v>2929</v>
      </c>
      <c r="AB78" s="69">
        <v>46212.554965277777</v>
      </c>
      <c r="AC78" s="66" t="s">
        <v>1654</v>
      </c>
      <c r="AD78" s="66" t="s">
        <v>1473</v>
      </c>
      <c r="AE78" s="66" t="s">
        <v>2188</v>
      </c>
      <c r="AF78" s="67">
        <v>46212</v>
      </c>
      <c r="AG78" s="66" t="s">
        <v>1654</v>
      </c>
      <c r="AH78" s="66" t="s">
        <v>2931</v>
      </c>
      <c r="AI78" s="66" t="s">
        <v>1473</v>
      </c>
      <c r="AJ78" s="66" t="s">
        <v>2236</v>
      </c>
      <c r="AK78" s="66"/>
      <c r="AL78" s="66"/>
      <c r="AM78" s="66"/>
      <c r="AN78" s="66"/>
      <c r="AO78" s="66"/>
      <c r="AP78" s="66" t="s">
        <v>1487</v>
      </c>
      <c r="AQ78" s="66"/>
      <c r="AR78" s="66"/>
      <c r="AS78" s="66"/>
      <c r="AT78" s="66"/>
      <c r="AU78" s="66"/>
      <c r="AV78" s="66">
        <v>0</v>
      </c>
      <c r="AW78" s="66"/>
      <c r="AX78" s="66" t="s">
        <v>1487</v>
      </c>
      <c r="AY78" s="66"/>
      <c r="AZ78" s="66"/>
      <c r="BA78" s="66"/>
      <c r="BB78" s="66"/>
      <c r="BC78" s="66" t="s">
        <v>1487</v>
      </c>
    </row>
    <row r="79" spans="1:55" ht="15.75" customHeight="1">
      <c r="A79" s="66" t="s">
        <v>2782</v>
      </c>
      <c r="B79" s="66" t="s">
        <v>2485</v>
      </c>
      <c r="C79" s="66" t="s">
        <v>209</v>
      </c>
      <c r="D79" s="66" t="s">
        <v>2486</v>
      </c>
      <c r="E79" s="66">
        <v>2026</v>
      </c>
      <c r="F79" s="66">
        <v>27</v>
      </c>
      <c r="G79" s="67">
        <v>46205</v>
      </c>
      <c r="H79" s="67"/>
      <c r="I79" s="67">
        <v>46212</v>
      </c>
      <c r="J79" s="66"/>
      <c r="K79" s="68">
        <v>0.55496527777777782</v>
      </c>
      <c r="L79" s="66"/>
      <c r="M79" s="66"/>
      <c r="N79" s="66" t="s">
        <v>1575</v>
      </c>
      <c r="O79" s="66" t="s">
        <v>2103</v>
      </c>
      <c r="P79" s="66"/>
      <c r="Q79" s="66" t="s">
        <v>1472</v>
      </c>
      <c r="R79" s="66" t="s">
        <v>1179</v>
      </c>
      <c r="S79" s="66" t="s">
        <v>391</v>
      </c>
      <c r="T79" s="66" t="s">
        <v>443</v>
      </c>
      <c r="U79" s="66" t="s">
        <v>2188</v>
      </c>
      <c r="V79" s="66" t="s">
        <v>1473</v>
      </c>
      <c r="W79" s="66" t="s">
        <v>2448</v>
      </c>
      <c r="X79" s="66" t="s">
        <v>1487</v>
      </c>
      <c r="Y79" s="66"/>
      <c r="Z79" s="66"/>
      <c r="AA79" s="66" t="s">
        <v>2929</v>
      </c>
      <c r="AB79" s="69">
        <v>46212.554965277777</v>
      </c>
      <c r="AC79" s="66" t="s">
        <v>1654</v>
      </c>
      <c r="AD79" s="66" t="s">
        <v>1473</v>
      </c>
      <c r="AE79" s="66" t="s">
        <v>2188</v>
      </c>
      <c r="AF79" s="67">
        <v>46212</v>
      </c>
      <c r="AG79" s="66" t="s">
        <v>1654</v>
      </c>
      <c r="AH79" s="66" t="s">
        <v>2931</v>
      </c>
      <c r="AI79" s="66" t="s">
        <v>1473</v>
      </c>
      <c r="AJ79" s="66" t="s">
        <v>2236</v>
      </c>
      <c r="AK79" s="66"/>
      <c r="AL79" s="66"/>
      <c r="AM79" s="66"/>
      <c r="AN79" s="66"/>
      <c r="AO79" s="66"/>
      <c r="AP79" s="66" t="s">
        <v>1487</v>
      </c>
      <c r="AQ79" s="66"/>
      <c r="AR79" s="66"/>
      <c r="AS79" s="66"/>
      <c r="AT79" s="66"/>
      <c r="AU79" s="66"/>
      <c r="AV79" s="66">
        <v>0</v>
      </c>
      <c r="AW79" s="66"/>
      <c r="AX79" s="66" t="s">
        <v>1487</v>
      </c>
      <c r="AY79" s="66"/>
      <c r="AZ79" s="66"/>
      <c r="BA79" s="66"/>
      <c r="BB79" s="66"/>
      <c r="BC79" s="66" t="s">
        <v>1487</v>
      </c>
    </row>
    <row r="80" spans="1:55" ht="15.75" customHeight="1">
      <c r="A80" s="66" t="s">
        <v>2783</v>
      </c>
      <c r="B80" s="66" t="s">
        <v>2487</v>
      </c>
      <c r="C80" s="66" t="s">
        <v>211</v>
      </c>
      <c r="D80" s="66" t="s">
        <v>2488</v>
      </c>
      <c r="E80" s="66">
        <v>2026</v>
      </c>
      <c r="F80" s="66">
        <v>27</v>
      </c>
      <c r="G80" s="67">
        <v>46205</v>
      </c>
      <c r="H80" s="67"/>
      <c r="I80" s="67">
        <v>46212</v>
      </c>
      <c r="J80" s="66"/>
      <c r="K80" s="68">
        <v>0.55496527777777782</v>
      </c>
      <c r="L80" s="66"/>
      <c r="M80" s="66"/>
      <c r="N80" s="66" t="s">
        <v>1575</v>
      </c>
      <c r="O80" s="66" t="s">
        <v>1439</v>
      </c>
      <c r="P80" s="66"/>
      <c r="Q80" s="66" t="s">
        <v>1472</v>
      </c>
      <c r="R80" s="66" t="s">
        <v>1180</v>
      </c>
      <c r="S80" s="66" t="s">
        <v>385</v>
      </c>
      <c r="T80" s="66" t="s">
        <v>1266</v>
      </c>
      <c r="U80" s="66" t="s">
        <v>2188</v>
      </c>
      <c r="V80" s="66" t="s">
        <v>1473</v>
      </c>
      <c r="W80" s="66" t="s">
        <v>2448</v>
      </c>
      <c r="X80" s="66" t="s">
        <v>1487</v>
      </c>
      <c r="Y80" s="66"/>
      <c r="Z80" s="66"/>
      <c r="AA80" s="66" t="s">
        <v>2929</v>
      </c>
      <c r="AB80" s="69">
        <v>46212.554965277777</v>
      </c>
      <c r="AC80" s="66" t="s">
        <v>1654</v>
      </c>
      <c r="AD80" s="66" t="s">
        <v>1473</v>
      </c>
      <c r="AE80" s="66" t="s">
        <v>2188</v>
      </c>
      <c r="AF80" s="67">
        <v>46212</v>
      </c>
      <c r="AG80" s="66" t="s">
        <v>1654</v>
      </c>
      <c r="AH80" s="66" t="s">
        <v>2931</v>
      </c>
      <c r="AI80" s="66" t="s">
        <v>1473</v>
      </c>
      <c r="AJ80" s="66" t="s">
        <v>2236</v>
      </c>
      <c r="AK80" s="66"/>
      <c r="AL80" s="66"/>
      <c r="AM80" s="66"/>
      <c r="AN80" s="66"/>
      <c r="AO80" s="66"/>
      <c r="AP80" s="66" t="s">
        <v>1487</v>
      </c>
      <c r="AQ80" s="66"/>
      <c r="AR80" s="66"/>
      <c r="AS80" s="66"/>
      <c r="AT80" s="66"/>
      <c r="AU80" s="66"/>
      <c r="AV80" s="66">
        <v>0</v>
      </c>
      <c r="AW80" s="66"/>
      <c r="AX80" s="66" t="s">
        <v>1487</v>
      </c>
      <c r="AY80" s="66"/>
      <c r="AZ80" s="66"/>
      <c r="BA80" s="66"/>
      <c r="BB80" s="66"/>
      <c r="BC80" s="66" t="s">
        <v>1487</v>
      </c>
    </row>
    <row r="81" spans="1:55" ht="15.75" customHeight="1">
      <c r="A81" s="66" t="s">
        <v>2784</v>
      </c>
      <c r="B81" s="66" t="s">
        <v>2489</v>
      </c>
      <c r="C81" s="66" t="s">
        <v>217</v>
      </c>
      <c r="D81" s="66" t="s">
        <v>2490</v>
      </c>
      <c r="E81" s="66">
        <v>2026</v>
      </c>
      <c r="F81" s="66">
        <v>27</v>
      </c>
      <c r="G81" s="67">
        <v>46205</v>
      </c>
      <c r="H81" s="67"/>
      <c r="I81" s="67">
        <v>46212</v>
      </c>
      <c r="J81" s="66"/>
      <c r="K81" s="68">
        <v>0.55635416666666671</v>
      </c>
      <c r="L81" s="66"/>
      <c r="M81" s="66"/>
      <c r="N81" s="66" t="s">
        <v>1579</v>
      </c>
      <c r="O81" s="66" t="s">
        <v>1590</v>
      </c>
      <c r="P81" s="66"/>
      <c r="Q81" s="66" t="s">
        <v>1472</v>
      </c>
      <c r="R81" s="66" t="s">
        <v>1184</v>
      </c>
      <c r="S81" s="66" t="s">
        <v>391</v>
      </c>
      <c r="T81" s="66" t="s">
        <v>443</v>
      </c>
      <c r="U81" s="66" t="s">
        <v>2188</v>
      </c>
      <c r="V81" s="66" t="s">
        <v>1473</v>
      </c>
      <c r="W81" s="66" t="s">
        <v>2451</v>
      </c>
      <c r="X81" s="66" t="s">
        <v>1487</v>
      </c>
      <c r="Y81" s="66"/>
      <c r="Z81" s="66"/>
      <c r="AA81" s="66" t="s">
        <v>2929</v>
      </c>
      <c r="AB81" s="69">
        <v>46212.556354166663</v>
      </c>
      <c r="AC81" s="66" t="s">
        <v>1654</v>
      </c>
      <c r="AD81" s="66" t="s">
        <v>1473</v>
      </c>
      <c r="AE81" s="66" t="s">
        <v>2188</v>
      </c>
      <c r="AF81" s="67">
        <v>46212</v>
      </c>
      <c r="AG81" s="66" t="s">
        <v>1654</v>
      </c>
      <c r="AH81" s="66" t="s">
        <v>2931</v>
      </c>
      <c r="AI81" s="66" t="s">
        <v>1473</v>
      </c>
      <c r="AJ81" s="66" t="s">
        <v>2236</v>
      </c>
      <c r="AK81" s="66"/>
      <c r="AL81" s="66"/>
      <c r="AM81" s="66"/>
      <c r="AN81" s="66"/>
      <c r="AO81" s="66"/>
      <c r="AP81" s="66" t="s">
        <v>1487</v>
      </c>
      <c r="AQ81" s="66"/>
      <c r="AR81" s="66"/>
      <c r="AS81" s="66"/>
      <c r="AT81" s="66"/>
      <c r="AU81" s="66"/>
      <c r="AV81" s="66">
        <v>0</v>
      </c>
      <c r="AW81" s="66"/>
      <c r="AX81" s="66" t="s">
        <v>1487</v>
      </c>
      <c r="AY81" s="66"/>
      <c r="AZ81" s="66"/>
      <c r="BA81" s="66"/>
      <c r="BB81" s="66"/>
      <c r="BC81" s="66" t="s">
        <v>1487</v>
      </c>
    </row>
    <row r="82" spans="1:55" ht="15.75" customHeight="1">
      <c r="A82" s="66" t="s">
        <v>2785</v>
      </c>
      <c r="B82" s="66" t="s">
        <v>2491</v>
      </c>
      <c r="C82" s="66" t="s">
        <v>221</v>
      </c>
      <c r="D82" s="66" t="s">
        <v>2492</v>
      </c>
      <c r="E82" s="66">
        <v>2026</v>
      </c>
      <c r="F82" s="66">
        <v>27</v>
      </c>
      <c r="G82" s="67">
        <v>46205</v>
      </c>
      <c r="H82" s="67"/>
      <c r="I82" s="67">
        <v>46212</v>
      </c>
      <c r="J82" s="66"/>
      <c r="K82" s="68">
        <v>0.55635416666666671</v>
      </c>
      <c r="L82" s="66"/>
      <c r="M82" s="66"/>
      <c r="N82" s="66" t="s">
        <v>1568</v>
      </c>
      <c r="O82" s="66" t="s">
        <v>1439</v>
      </c>
      <c r="P82" s="66"/>
      <c r="Q82" s="66" t="s">
        <v>1472</v>
      </c>
      <c r="R82" s="66" t="s">
        <v>1189</v>
      </c>
      <c r="S82" s="66" t="s">
        <v>391</v>
      </c>
      <c r="T82" s="66" t="s">
        <v>443</v>
      </c>
      <c r="U82" s="66" t="s">
        <v>2188</v>
      </c>
      <c r="V82" s="66" t="s">
        <v>1473</v>
      </c>
      <c r="W82" s="66" t="s">
        <v>2470</v>
      </c>
      <c r="X82" s="66" t="s">
        <v>1487</v>
      </c>
      <c r="Y82" s="66"/>
      <c r="Z82" s="66"/>
      <c r="AA82" s="66" t="s">
        <v>2929</v>
      </c>
      <c r="AB82" s="69">
        <v>46212.556354166663</v>
      </c>
      <c r="AC82" s="66" t="s">
        <v>1654</v>
      </c>
      <c r="AD82" s="66" t="s">
        <v>1473</v>
      </c>
      <c r="AE82" s="66" t="s">
        <v>2188</v>
      </c>
      <c r="AF82" s="67">
        <v>46212</v>
      </c>
      <c r="AG82" s="66" t="s">
        <v>1654</v>
      </c>
      <c r="AH82" s="66" t="s">
        <v>2931</v>
      </c>
      <c r="AI82" s="66" t="s">
        <v>1473</v>
      </c>
      <c r="AJ82" s="66" t="s">
        <v>2236</v>
      </c>
      <c r="AK82" s="66"/>
      <c r="AL82" s="66"/>
      <c r="AM82" s="66"/>
      <c r="AN82" s="66"/>
      <c r="AO82" s="66"/>
      <c r="AP82" s="66" t="s">
        <v>1487</v>
      </c>
      <c r="AQ82" s="66"/>
      <c r="AR82" s="66"/>
      <c r="AS82" s="66"/>
      <c r="AT82" s="66"/>
      <c r="AU82" s="66"/>
      <c r="AV82" s="66">
        <v>0</v>
      </c>
      <c r="AW82" s="66"/>
      <c r="AX82" s="66" t="s">
        <v>1487</v>
      </c>
      <c r="AY82" s="66"/>
      <c r="AZ82" s="66"/>
      <c r="BA82" s="66"/>
      <c r="BB82" s="66"/>
      <c r="BC82" s="66" t="s">
        <v>1487</v>
      </c>
    </row>
    <row r="83" spans="1:55" ht="15.75" customHeight="1">
      <c r="A83" s="66" t="s">
        <v>2786</v>
      </c>
      <c r="B83" s="66" t="s">
        <v>2493</v>
      </c>
      <c r="C83" s="66" t="s">
        <v>228</v>
      </c>
      <c r="D83" s="66" t="s">
        <v>2494</v>
      </c>
      <c r="E83" s="66">
        <v>2026</v>
      </c>
      <c r="F83" s="66">
        <v>27</v>
      </c>
      <c r="G83" s="67">
        <v>46205</v>
      </c>
      <c r="H83" s="67"/>
      <c r="I83" s="67">
        <v>46212</v>
      </c>
      <c r="J83" s="66"/>
      <c r="K83" s="68">
        <v>0.55635416666666671</v>
      </c>
      <c r="L83" s="66"/>
      <c r="M83" s="66"/>
      <c r="N83" s="66" t="s">
        <v>1436</v>
      </c>
      <c r="O83" s="66" t="s">
        <v>1439</v>
      </c>
      <c r="P83" s="66"/>
      <c r="Q83" s="66" t="s">
        <v>1472</v>
      </c>
      <c r="R83" s="66" t="s">
        <v>1196</v>
      </c>
      <c r="S83" s="66" t="s">
        <v>391</v>
      </c>
      <c r="T83" s="66" t="s">
        <v>443</v>
      </c>
      <c r="U83" s="66" t="s">
        <v>2188</v>
      </c>
      <c r="V83" s="66" t="s">
        <v>1473</v>
      </c>
      <c r="W83" s="66" t="s">
        <v>2365</v>
      </c>
      <c r="X83" s="66" t="s">
        <v>1487</v>
      </c>
      <c r="Y83" s="66"/>
      <c r="Z83" s="66"/>
      <c r="AA83" s="66" t="s">
        <v>2929</v>
      </c>
      <c r="AB83" s="69">
        <v>46212.556354166663</v>
      </c>
      <c r="AC83" s="66" t="s">
        <v>1654</v>
      </c>
      <c r="AD83" s="66" t="s">
        <v>1473</v>
      </c>
      <c r="AE83" s="66" t="s">
        <v>2188</v>
      </c>
      <c r="AF83" s="67">
        <v>46212</v>
      </c>
      <c r="AG83" s="66" t="s">
        <v>1654</v>
      </c>
      <c r="AH83" s="66" t="s">
        <v>2931</v>
      </c>
      <c r="AI83" s="66" t="s">
        <v>1473</v>
      </c>
      <c r="AJ83" s="66" t="s">
        <v>2236</v>
      </c>
      <c r="AK83" s="66"/>
      <c r="AL83" s="66"/>
      <c r="AM83" s="66"/>
      <c r="AN83" s="66"/>
      <c r="AO83" s="66"/>
      <c r="AP83" s="66" t="s">
        <v>1487</v>
      </c>
      <c r="AQ83" s="66"/>
      <c r="AR83" s="66"/>
      <c r="AS83" s="66"/>
      <c r="AT83" s="66"/>
      <c r="AU83" s="66"/>
      <c r="AV83" s="66">
        <v>0</v>
      </c>
      <c r="AW83" s="66"/>
      <c r="AX83" s="66" t="s">
        <v>1487</v>
      </c>
      <c r="AY83" s="66"/>
      <c r="AZ83" s="66"/>
      <c r="BA83" s="66"/>
      <c r="BB83" s="66"/>
      <c r="BC83" s="66" t="s">
        <v>1487</v>
      </c>
    </row>
    <row r="84" spans="1:55" ht="15.75" customHeight="1">
      <c r="A84" s="66" t="s">
        <v>2787</v>
      </c>
      <c r="B84" s="66" t="s">
        <v>2495</v>
      </c>
      <c r="C84" s="66" t="s">
        <v>231</v>
      </c>
      <c r="D84" s="66" t="s">
        <v>2496</v>
      </c>
      <c r="E84" s="66">
        <v>2026</v>
      </c>
      <c r="F84" s="66">
        <v>27</v>
      </c>
      <c r="G84" s="67">
        <v>46205</v>
      </c>
      <c r="H84" s="67"/>
      <c r="I84" s="67">
        <v>46212</v>
      </c>
      <c r="J84" s="66"/>
      <c r="K84" s="68">
        <v>0.55635416666666671</v>
      </c>
      <c r="L84" s="66"/>
      <c r="M84" s="66"/>
      <c r="N84" s="66" t="s">
        <v>452</v>
      </c>
      <c r="O84" s="66" t="s">
        <v>2103</v>
      </c>
      <c r="P84" s="66"/>
      <c r="Q84" s="66" t="s">
        <v>1472</v>
      </c>
      <c r="R84" s="66" t="s">
        <v>1199</v>
      </c>
      <c r="S84" s="66" t="s">
        <v>391</v>
      </c>
      <c r="T84" s="66" t="s">
        <v>443</v>
      </c>
      <c r="U84" s="66" t="s">
        <v>2188</v>
      </c>
      <c r="V84" s="66" t="s">
        <v>1473</v>
      </c>
      <c r="W84" s="66" t="s">
        <v>2350</v>
      </c>
      <c r="X84" s="66" t="s">
        <v>1487</v>
      </c>
      <c r="Y84" s="66"/>
      <c r="Z84" s="66"/>
      <c r="AA84" s="66" t="s">
        <v>2929</v>
      </c>
      <c r="AB84" s="69">
        <v>46212.556354166663</v>
      </c>
      <c r="AC84" s="66" t="s">
        <v>1654</v>
      </c>
      <c r="AD84" s="66" t="s">
        <v>1473</v>
      </c>
      <c r="AE84" s="66" t="s">
        <v>2188</v>
      </c>
      <c r="AF84" s="67">
        <v>46212</v>
      </c>
      <c r="AG84" s="66" t="s">
        <v>1654</v>
      </c>
      <c r="AH84" s="66" t="s">
        <v>2931</v>
      </c>
      <c r="AI84" s="66" t="s">
        <v>1473</v>
      </c>
      <c r="AJ84" s="66" t="s">
        <v>2236</v>
      </c>
      <c r="AK84" s="66"/>
      <c r="AL84" s="66"/>
      <c r="AM84" s="66"/>
      <c r="AN84" s="66"/>
      <c r="AO84" s="66"/>
      <c r="AP84" s="66" t="s">
        <v>1487</v>
      </c>
      <c r="AQ84" s="66"/>
      <c r="AR84" s="66"/>
      <c r="AS84" s="66"/>
      <c r="AT84" s="66"/>
      <c r="AU84" s="66"/>
      <c r="AV84" s="66">
        <v>0</v>
      </c>
      <c r="AW84" s="66"/>
      <c r="AX84" s="66" t="s">
        <v>1487</v>
      </c>
      <c r="AY84" s="66"/>
      <c r="AZ84" s="66"/>
      <c r="BA84" s="66"/>
      <c r="BB84" s="66"/>
      <c r="BC84" s="66" t="s">
        <v>1487</v>
      </c>
    </row>
    <row r="85" spans="1:55" ht="15.75" customHeight="1">
      <c r="A85" s="66" t="s">
        <v>2788</v>
      </c>
      <c r="B85" s="66" t="s">
        <v>2497</v>
      </c>
      <c r="C85" s="66" t="s">
        <v>284</v>
      </c>
      <c r="D85" s="66" t="s">
        <v>2498</v>
      </c>
      <c r="E85" s="66">
        <v>2026</v>
      </c>
      <c r="F85" s="66">
        <v>27</v>
      </c>
      <c r="G85" s="67">
        <v>46205</v>
      </c>
      <c r="H85" s="67"/>
      <c r="I85" s="67">
        <v>46212</v>
      </c>
      <c r="J85" s="66"/>
      <c r="K85" s="68">
        <v>0.55635416666666671</v>
      </c>
      <c r="L85" s="66"/>
      <c r="M85" s="66"/>
      <c r="N85" s="66" t="s">
        <v>1600</v>
      </c>
      <c r="O85" s="66" t="s">
        <v>2103</v>
      </c>
      <c r="P85" s="66"/>
      <c r="Q85" s="66" t="s">
        <v>1472</v>
      </c>
      <c r="R85" s="66" t="s">
        <v>98</v>
      </c>
      <c r="S85" s="66" t="s">
        <v>391</v>
      </c>
      <c r="T85" s="66" t="s">
        <v>344</v>
      </c>
      <c r="U85" s="66" t="s">
        <v>2188</v>
      </c>
      <c r="V85" s="66" t="s">
        <v>1473</v>
      </c>
      <c r="W85" s="66" t="s">
        <v>2324</v>
      </c>
      <c r="X85" s="66" t="s">
        <v>1487</v>
      </c>
      <c r="Y85" s="66"/>
      <c r="Z85" s="66"/>
      <c r="AA85" s="66" t="s">
        <v>2929</v>
      </c>
      <c r="AB85" s="69">
        <v>46212.556354166663</v>
      </c>
      <c r="AC85" s="66" t="s">
        <v>1654</v>
      </c>
      <c r="AD85" s="66" t="s">
        <v>1473</v>
      </c>
      <c r="AE85" s="66" t="s">
        <v>2188</v>
      </c>
      <c r="AF85" s="67">
        <v>46212</v>
      </c>
      <c r="AG85" s="66" t="s">
        <v>1654</v>
      </c>
      <c r="AH85" s="66" t="s">
        <v>2931</v>
      </c>
      <c r="AI85" s="66" t="s">
        <v>1473</v>
      </c>
      <c r="AJ85" s="66" t="s">
        <v>2236</v>
      </c>
      <c r="AK85" s="66"/>
      <c r="AL85" s="66"/>
      <c r="AM85" s="66"/>
      <c r="AN85" s="66"/>
      <c r="AO85" s="66"/>
      <c r="AP85" s="66" t="s">
        <v>1487</v>
      </c>
      <c r="AQ85" s="66"/>
      <c r="AR85" s="66"/>
      <c r="AS85" s="66"/>
      <c r="AT85" s="66"/>
      <c r="AU85" s="66"/>
      <c r="AV85" s="66">
        <v>0</v>
      </c>
      <c r="AW85" s="66"/>
      <c r="AX85" s="66" t="s">
        <v>1487</v>
      </c>
      <c r="AY85" s="66"/>
      <c r="AZ85" s="66"/>
      <c r="BA85" s="66"/>
      <c r="BB85" s="66"/>
      <c r="BC85" s="66" t="s">
        <v>1487</v>
      </c>
    </row>
    <row r="86" spans="1:55" ht="15.75" customHeight="1">
      <c r="A86" s="66" t="s">
        <v>2789</v>
      </c>
      <c r="B86" s="66" t="s">
        <v>2499</v>
      </c>
      <c r="C86" s="66" t="s">
        <v>190</v>
      </c>
      <c r="D86" s="66" t="s">
        <v>2500</v>
      </c>
      <c r="E86" s="66">
        <v>2026</v>
      </c>
      <c r="F86" s="66">
        <v>27</v>
      </c>
      <c r="G86" s="67">
        <v>46206</v>
      </c>
      <c r="H86" s="67"/>
      <c r="I86" s="67">
        <v>46212</v>
      </c>
      <c r="J86" s="66"/>
      <c r="K86" s="68">
        <v>0.55635416666666671</v>
      </c>
      <c r="L86" s="66"/>
      <c r="M86" s="66"/>
      <c r="N86" s="66" t="s">
        <v>1600</v>
      </c>
      <c r="O86" s="66" t="s">
        <v>2103</v>
      </c>
      <c r="P86" s="66"/>
      <c r="Q86" s="66" t="s">
        <v>1472</v>
      </c>
      <c r="R86" s="66" t="s">
        <v>59</v>
      </c>
      <c r="S86" s="66" t="s">
        <v>391</v>
      </c>
      <c r="T86" s="66" t="s">
        <v>443</v>
      </c>
      <c r="U86" s="66" t="s">
        <v>2188</v>
      </c>
      <c r="V86" s="66" t="s">
        <v>1473</v>
      </c>
      <c r="W86" s="66" t="s">
        <v>2324</v>
      </c>
      <c r="X86" s="66" t="s">
        <v>1487</v>
      </c>
      <c r="Y86" s="66"/>
      <c r="Z86" s="66"/>
      <c r="AA86" s="66" t="s">
        <v>2929</v>
      </c>
      <c r="AB86" s="69">
        <v>46212.556354166663</v>
      </c>
      <c r="AC86" s="66" t="s">
        <v>1654</v>
      </c>
      <c r="AD86" s="66" t="s">
        <v>1473</v>
      </c>
      <c r="AE86" s="66" t="s">
        <v>2188</v>
      </c>
      <c r="AF86" s="67">
        <v>46212</v>
      </c>
      <c r="AG86" s="66" t="s">
        <v>1654</v>
      </c>
      <c r="AH86" s="66" t="s">
        <v>2931</v>
      </c>
      <c r="AI86" s="66" t="s">
        <v>1473</v>
      </c>
      <c r="AJ86" s="66" t="s">
        <v>2236</v>
      </c>
      <c r="AK86" s="66"/>
      <c r="AL86" s="66"/>
      <c r="AM86" s="66"/>
      <c r="AN86" s="66"/>
      <c r="AO86" s="66"/>
      <c r="AP86" s="66" t="s">
        <v>1487</v>
      </c>
      <c r="AQ86" s="66"/>
      <c r="AR86" s="66"/>
      <c r="AS86" s="66"/>
      <c r="AT86" s="66"/>
      <c r="AU86" s="66"/>
      <c r="AV86" s="66">
        <v>0</v>
      </c>
      <c r="AW86" s="66"/>
      <c r="AX86" s="66" t="s">
        <v>1487</v>
      </c>
      <c r="AY86" s="66"/>
      <c r="AZ86" s="66"/>
      <c r="BA86" s="66"/>
      <c r="BB86" s="66"/>
      <c r="BC86" s="66" t="s">
        <v>1487</v>
      </c>
    </row>
    <row r="87" spans="1:55" ht="15.75" customHeight="1">
      <c r="A87" s="66" t="s">
        <v>2790</v>
      </c>
      <c r="B87" s="66" t="s">
        <v>2501</v>
      </c>
      <c r="C87" s="66" t="s">
        <v>194</v>
      </c>
      <c r="D87" s="66" t="s">
        <v>2502</v>
      </c>
      <c r="E87" s="66">
        <v>2026</v>
      </c>
      <c r="F87" s="66">
        <v>27</v>
      </c>
      <c r="G87" s="67">
        <v>46206</v>
      </c>
      <c r="H87" s="67"/>
      <c r="I87" s="67">
        <v>46212</v>
      </c>
      <c r="J87" s="66"/>
      <c r="K87" s="68">
        <v>0.55635416666666671</v>
      </c>
      <c r="L87" s="66"/>
      <c r="M87" s="66"/>
      <c r="N87" s="66" t="s">
        <v>1600</v>
      </c>
      <c r="O87" s="66" t="s">
        <v>2103</v>
      </c>
      <c r="P87" s="66"/>
      <c r="Q87" s="66" t="s">
        <v>1472</v>
      </c>
      <c r="R87" s="66" t="s">
        <v>2109</v>
      </c>
      <c r="S87" s="66" t="s">
        <v>391</v>
      </c>
      <c r="T87" s="66" t="s">
        <v>443</v>
      </c>
      <c r="U87" s="66" t="s">
        <v>2188</v>
      </c>
      <c r="V87" s="66" t="s">
        <v>1473</v>
      </c>
      <c r="W87" s="66" t="s">
        <v>2324</v>
      </c>
      <c r="X87" s="66" t="s">
        <v>1487</v>
      </c>
      <c r="Y87" s="66"/>
      <c r="Z87" s="66"/>
      <c r="AA87" s="66" t="s">
        <v>2929</v>
      </c>
      <c r="AB87" s="69">
        <v>46212.556354166663</v>
      </c>
      <c r="AC87" s="66" t="s">
        <v>1654</v>
      </c>
      <c r="AD87" s="66" t="s">
        <v>1473</v>
      </c>
      <c r="AE87" s="66" t="s">
        <v>2188</v>
      </c>
      <c r="AF87" s="67">
        <v>46212</v>
      </c>
      <c r="AG87" s="66" t="s">
        <v>1654</v>
      </c>
      <c r="AH87" s="66" t="s">
        <v>2931</v>
      </c>
      <c r="AI87" s="66" t="s">
        <v>1473</v>
      </c>
      <c r="AJ87" s="66" t="s">
        <v>2236</v>
      </c>
      <c r="AK87" s="66"/>
      <c r="AL87" s="66"/>
      <c r="AM87" s="66"/>
      <c r="AN87" s="66"/>
      <c r="AO87" s="66"/>
      <c r="AP87" s="66" t="s">
        <v>1487</v>
      </c>
      <c r="AQ87" s="66"/>
      <c r="AR87" s="66"/>
      <c r="AS87" s="66"/>
      <c r="AT87" s="66"/>
      <c r="AU87" s="66"/>
      <c r="AV87" s="66">
        <v>0</v>
      </c>
      <c r="AW87" s="66"/>
      <c r="AX87" s="66" t="s">
        <v>1487</v>
      </c>
      <c r="AY87" s="66"/>
      <c r="AZ87" s="66"/>
      <c r="BA87" s="66"/>
      <c r="BB87" s="66"/>
      <c r="BC87" s="66" t="s">
        <v>1487</v>
      </c>
    </row>
    <row r="88" spans="1:55" ht="15.75" customHeight="1">
      <c r="A88" s="66" t="s">
        <v>2791</v>
      </c>
      <c r="B88" s="66" t="s">
        <v>2503</v>
      </c>
      <c r="C88" s="66" t="s">
        <v>202</v>
      </c>
      <c r="D88" s="66" t="s">
        <v>2504</v>
      </c>
      <c r="E88" s="66">
        <v>2026</v>
      </c>
      <c r="F88" s="66">
        <v>27</v>
      </c>
      <c r="G88" s="67">
        <v>46206</v>
      </c>
      <c r="H88" s="67"/>
      <c r="I88" s="67">
        <v>46212</v>
      </c>
      <c r="J88" s="66"/>
      <c r="K88" s="68">
        <v>0.55635416666666671</v>
      </c>
      <c r="L88" s="66"/>
      <c r="M88" s="66"/>
      <c r="N88" s="66" t="s">
        <v>1442</v>
      </c>
      <c r="O88" s="66" t="s">
        <v>1439</v>
      </c>
      <c r="P88" s="66"/>
      <c r="Q88" s="66" t="s">
        <v>1472</v>
      </c>
      <c r="R88" s="66" t="s">
        <v>1367</v>
      </c>
      <c r="S88" s="66" t="s">
        <v>391</v>
      </c>
      <c r="T88" s="66" t="s">
        <v>443</v>
      </c>
      <c r="U88" s="66" t="s">
        <v>2188</v>
      </c>
      <c r="V88" s="66" t="s">
        <v>1473</v>
      </c>
      <c r="W88" s="66" t="s">
        <v>2443</v>
      </c>
      <c r="X88" s="66" t="s">
        <v>1487</v>
      </c>
      <c r="Y88" s="66"/>
      <c r="Z88" s="66"/>
      <c r="AA88" s="66" t="s">
        <v>2929</v>
      </c>
      <c r="AB88" s="69">
        <v>46212.556354166663</v>
      </c>
      <c r="AC88" s="66" t="s">
        <v>1654</v>
      </c>
      <c r="AD88" s="66" t="s">
        <v>1473</v>
      </c>
      <c r="AE88" s="66" t="s">
        <v>2188</v>
      </c>
      <c r="AF88" s="67">
        <v>46212</v>
      </c>
      <c r="AG88" s="66" t="s">
        <v>1654</v>
      </c>
      <c r="AH88" s="66" t="s">
        <v>2931</v>
      </c>
      <c r="AI88" s="66" t="s">
        <v>1473</v>
      </c>
      <c r="AJ88" s="66" t="s">
        <v>2236</v>
      </c>
      <c r="AK88" s="66"/>
      <c r="AL88" s="66"/>
      <c r="AM88" s="66"/>
      <c r="AN88" s="66"/>
      <c r="AO88" s="66"/>
      <c r="AP88" s="66" t="s">
        <v>1487</v>
      </c>
      <c r="AQ88" s="66"/>
      <c r="AR88" s="66"/>
      <c r="AS88" s="66"/>
      <c r="AT88" s="66"/>
      <c r="AU88" s="66"/>
      <c r="AV88" s="66">
        <v>0</v>
      </c>
      <c r="AW88" s="66"/>
      <c r="AX88" s="66" t="s">
        <v>1487</v>
      </c>
      <c r="AY88" s="66"/>
      <c r="AZ88" s="66"/>
      <c r="BA88" s="66"/>
      <c r="BB88" s="66"/>
      <c r="BC88" s="66" t="s">
        <v>1487</v>
      </c>
    </row>
    <row r="89" spans="1:55" ht="15.75" customHeight="1">
      <c r="A89" s="66" t="s">
        <v>2792</v>
      </c>
      <c r="B89" s="66" t="s">
        <v>2505</v>
      </c>
      <c r="C89" s="66" t="s">
        <v>205</v>
      </c>
      <c r="D89" s="66" t="s">
        <v>2506</v>
      </c>
      <c r="E89" s="66">
        <v>2026</v>
      </c>
      <c r="F89" s="66">
        <v>27</v>
      </c>
      <c r="G89" s="67">
        <v>46206</v>
      </c>
      <c r="H89" s="67"/>
      <c r="I89" s="67">
        <v>46212</v>
      </c>
      <c r="J89" s="66"/>
      <c r="K89" s="68">
        <v>0.55635416666666671</v>
      </c>
      <c r="L89" s="66"/>
      <c r="M89" s="66"/>
      <c r="N89" s="66" t="s">
        <v>1590</v>
      </c>
      <c r="O89" s="66" t="s">
        <v>1590</v>
      </c>
      <c r="P89" s="66"/>
      <c r="Q89" s="66" t="s">
        <v>1472</v>
      </c>
      <c r="R89" s="66" t="s">
        <v>1370</v>
      </c>
      <c r="S89" s="66" t="s">
        <v>389</v>
      </c>
      <c r="T89" s="66" t="s">
        <v>1266</v>
      </c>
      <c r="U89" s="66" t="s">
        <v>2188</v>
      </c>
      <c r="V89" s="66" t="s">
        <v>1473</v>
      </c>
      <c r="W89" s="66" t="s">
        <v>2390</v>
      </c>
      <c r="X89" s="66" t="s">
        <v>1487</v>
      </c>
      <c r="Y89" s="66"/>
      <c r="Z89" s="66"/>
      <c r="AA89" s="66" t="s">
        <v>2929</v>
      </c>
      <c r="AB89" s="69">
        <v>46212.556354166663</v>
      </c>
      <c r="AC89" s="66" t="s">
        <v>1654</v>
      </c>
      <c r="AD89" s="66" t="s">
        <v>1473</v>
      </c>
      <c r="AE89" s="66" t="s">
        <v>2188</v>
      </c>
      <c r="AF89" s="67">
        <v>46212</v>
      </c>
      <c r="AG89" s="66" t="s">
        <v>1654</v>
      </c>
      <c r="AH89" s="66" t="s">
        <v>2931</v>
      </c>
      <c r="AI89" s="66" t="s">
        <v>1473</v>
      </c>
      <c r="AJ89" s="66" t="s">
        <v>2236</v>
      </c>
      <c r="AK89" s="66"/>
      <c r="AL89" s="66"/>
      <c r="AM89" s="66"/>
      <c r="AN89" s="66"/>
      <c r="AO89" s="66"/>
      <c r="AP89" s="66" t="s">
        <v>1487</v>
      </c>
      <c r="AQ89" s="66"/>
      <c r="AR89" s="66"/>
      <c r="AS89" s="66"/>
      <c r="AT89" s="66"/>
      <c r="AU89" s="66"/>
      <c r="AV89" s="66">
        <v>0</v>
      </c>
      <c r="AW89" s="66"/>
      <c r="AX89" s="66" t="s">
        <v>1487</v>
      </c>
      <c r="AY89" s="66"/>
      <c r="AZ89" s="66"/>
      <c r="BA89" s="66"/>
      <c r="BB89" s="66"/>
      <c r="BC89" s="66" t="s">
        <v>1487</v>
      </c>
    </row>
    <row r="90" spans="1:55" ht="15.75" customHeight="1">
      <c r="A90" s="66" t="s">
        <v>2793</v>
      </c>
      <c r="B90" s="66" t="s">
        <v>2507</v>
      </c>
      <c r="C90" s="66" t="s">
        <v>211</v>
      </c>
      <c r="D90" s="66" t="s">
        <v>2508</v>
      </c>
      <c r="E90" s="66">
        <v>2026</v>
      </c>
      <c r="F90" s="66">
        <v>27</v>
      </c>
      <c r="G90" s="67">
        <v>46206</v>
      </c>
      <c r="H90" s="67"/>
      <c r="I90" s="67">
        <v>46212</v>
      </c>
      <c r="J90" s="66"/>
      <c r="K90" s="68">
        <v>0.55635416666666671</v>
      </c>
      <c r="L90" s="66"/>
      <c r="M90" s="66"/>
      <c r="N90" s="66" t="s">
        <v>1575</v>
      </c>
      <c r="O90" s="66" t="s">
        <v>1439</v>
      </c>
      <c r="P90" s="66"/>
      <c r="Q90" s="66" t="s">
        <v>1472</v>
      </c>
      <c r="R90" s="66" t="s">
        <v>1180</v>
      </c>
      <c r="S90" s="66" t="s">
        <v>389</v>
      </c>
      <c r="T90" s="66" t="s">
        <v>1266</v>
      </c>
      <c r="U90" s="66" t="s">
        <v>2188</v>
      </c>
      <c r="V90" s="66" t="s">
        <v>1473</v>
      </c>
      <c r="W90" s="66" t="s">
        <v>2448</v>
      </c>
      <c r="X90" s="66" t="s">
        <v>1487</v>
      </c>
      <c r="Y90" s="66"/>
      <c r="Z90" s="66"/>
      <c r="AA90" s="66" t="s">
        <v>2929</v>
      </c>
      <c r="AB90" s="69">
        <v>46212.556354166663</v>
      </c>
      <c r="AC90" s="66" t="s">
        <v>1654</v>
      </c>
      <c r="AD90" s="66" t="s">
        <v>1473</v>
      </c>
      <c r="AE90" s="66" t="s">
        <v>2188</v>
      </c>
      <c r="AF90" s="67">
        <v>46212</v>
      </c>
      <c r="AG90" s="66" t="s">
        <v>1654</v>
      </c>
      <c r="AH90" s="66" t="s">
        <v>2931</v>
      </c>
      <c r="AI90" s="66" t="s">
        <v>1473</v>
      </c>
      <c r="AJ90" s="66" t="s">
        <v>2236</v>
      </c>
      <c r="AK90" s="66"/>
      <c r="AL90" s="66"/>
      <c r="AM90" s="66"/>
      <c r="AN90" s="66"/>
      <c r="AO90" s="66"/>
      <c r="AP90" s="66" t="s">
        <v>1487</v>
      </c>
      <c r="AQ90" s="66"/>
      <c r="AR90" s="66"/>
      <c r="AS90" s="66"/>
      <c r="AT90" s="66"/>
      <c r="AU90" s="66"/>
      <c r="AV90" s="66">
        <v>0</v>
      </c>
      <c r="AW90" s="66"/>
      <c r="AX90" s="66" t="s">
        <v>1487</v>
      </c>
      <c r="AY90" s="66"/>
      <c r="AZ90" s="66"/>
      <c r="BA90" s="66"/>
      <c r="BB90" s="66"/>
      <c r="BC90" s="66" t="s">
        <v>1487</v>
      </c>
    </row>
    <row r="91" spans="1:55" ht="15.75" customHeight="1">
      <c r="A91" s="66" t="s">
        <v>2794</v>
      </c>
      <c r="B91" s="66" t="s">
        <v>2509</v>
      </c>
      <c r="C91" s="66" t="s">
        <v>213</v>
      </c>
      <c r="D91" s="66" t="s">
        <v>2510</v>
      </c>
      <c r="E91" s="66">
        <v>2026</v>
      </c>
      <c r="F91" s="66">
        <v>27</v>
      </c>
      <c r="G91" s="67">
        <v>46206</v>
      </c>
      <c r="H91" s="67"/>
      <c r="I91" s="67">
        <v>46212</v>
      </c>
      <c r="J91" s="66"/>
      <c r="K91" s="68">
        <v>0.55635416666666671</v>
      </c>
      <c r="L91" s="66"/>
      <c r="M91" s="66"/>
      <c r="N91" s="66" t="s">
        <v>1579</v>
      </c>
      <c r="O91" s="66" t="s">
        <v>2103</v>
      </c>
      <c r="P91" s="66"/>
      <c r="Q91" s="66" t="s">
        <v>1472</v>
      </c>
      <c r="R91" s="66" t="s">
        <v>1182</v>
      </c>
      <c r="S91" s="66" t="s">
        <v>391</v>
      </c>
      <c r="T91" s="66" t="s">
        <v>443</v>
      </c>
      <c r="U91" s="66" t="s">
        <v>2188</v>
      </c>
      <c r="V91" s="66" t="s">
        <v>1473</v>
      </c>
      <c r="W91" s="66" t="s">
        <v>2451</v>
      </c>
      <c r="X91" s="66" t="s">
        <v>1487</v>
      </c>
      <c r="Y91" s="66"/>
      <c r="Z91" s="66"/>
      <c r="AA91" s="66" t="s">
        <v>2929</v>
      </c>
      <c r="AB91" s="69">
        <v>46212.556354166663</v>
      </c>
      <c r="AC91" s="66" t="s">
        <v>1654</v>
      </c>
      <c r="AD91" s="66" t="s">
        <v>1473</v>
      </c>
      <c r="AE91" s="66" t="s">
        <v>2188</v>
      </c>
      <c r="AF91" s="67">
        <v>46212</v>
      </c>
      <c r="AG91" s="66" t="s">
        <v>1654</v>
      </c>
      <c r="AH91" s="66" t="s">
        <v>2931</v>
      </c>
      <c r="AI91" s="66" t="s">
        <v>1473</v>
      </c>
      <c r="AJ91" s="66" t="s">
        <v>2236</v>
      </c>
      <c r="AK91" s="66"/>
      <c r="AL91" s="66"/>
      <c r="AM91" s="66"/>
      <c r="AN91" s="66"/>
      <c r="AO91" s="66"/>
      <c r="AP91" s="66" t="s">
        <v>1487</v>
      </c>
      <c r="AQ91" s="66"/>
      <c r="AR91" s="66"/>
      <c r="AS91" s="66"/>
      <c r="AT91" s="66"/>
      <c r="AU91" s="66"/>
      <c r="AV91" s="66">
        <v>0</v>
      </c>
      <c r="AW91" s="66"/>
      <c r="AX91" s="66" t="s">
        <v>1487</v>
      </c>
      <c r="AY91" s="66"/>
      <c r="AZ91" s="66"/>
      <c r="BA91" s="66"/>
      <c r="BB91" s="66"/>
      <c r="BC91" s="66" t="s">
        <v>1487</v>
      </c>
    </row>
    <row r="92" spans="1:55" ht="15.75" customHeight="1">
      <c r="A92" s="66" t="s">
        <v>2795</v>
      </c>
      <c r="B92" s="66" t="s">
        <v>2511</v>
      </c>
      <c r="C92" s="66" t="s">
        <v>225</v>
      </c>
      <c r="D92" s="66" t="s">
        <v>2512</v>
      </c>
      <c r="E92" s="66">
        <v>2026</v>
      </c>
      <c r="F92" s="66">
        <v>27</v>
      </c>
      <c r="G92" s="67">
        <v>46206</v>
      </c>
      <c r="H92" s="67"/>
      <c r="I92" s="67">
        <v>46212</v>
      </c>
      <c r="J92" s="66"/>
      <c r="K92" s="68">
        <v>0.55635416666666671</v>
      </c>
      <c r="L92" s="66"/>
      <c r="M92" s="66"/>
      <c r="N92" s="66" t="s">
        <v>1436</v>
      </c>
      <c r="O92" s="66" t="s">
        <v>2103</v>
      </c>
      <c r="P92" s="66"/>
      <c r="Q92" s="66" t="s">
        <v>1472</v>
      </c>
      <c r="R92" s="66" t="s">
        <v>1193</v>
      </c>
      <c r="S92" s="66" t="s">
        <v>391</v>
      </c>
      <c r="T92" s="66" t="s">
        <v>443</v>
      </c>
      <c r="U92" s="66" t="s">
        <v>2188</v>
      </c>
      <c r="V92" s="66" t="s">
        <v>1473</v>
      </c>
      <c r="W92" s="66" t="s">
        <v>2365</v>
      </c>
      <c r="X92" s="66" t="s">
        <v>1487</v>
      </c>
      <c r="Y92" s="66"/>
      <c r="Z92" s="66"/>
      <c r="AA92" s="66" t="s">
        <v>2929</v>
      </c>
      <c r="AB92" s="69">
        <v>46212.556354166663</v>
      </c>
      <c r="AC92" s="66" t="s">
        <v>1654</v>
      </c>
      <c r="AD92" s="66" t="s">
        <v>1473</v>
      </c>
      <c r="AE92" s="66" t="s">
        <v>2188</v>
      </c>
      <c r="AF92" s="67">
        <v>46212</v>
      </c>
      <c r="AG92" s="66" t="s">
        <v>1654</v>
      </c>
      <c r="AH92" s="66" t="s">
        <v>2931</v>
      </c>
      <c r="AI92" s="66" t="s">
        <v>1473</v>
      </c>
      <c r="AJ92" s="66" t="s">
        <v>2236</v>
      </c>
      <c r="AK92" s="66"/>
      <c r="AL92" s="66"/>
      <c r="AM92" s="66"/>
      <c r="AN92" s="66"/>
      <c r="AO92" s="66"/>
      <c r="AP92" s="66" t="s">
        <v>1487</v>
      </c>
      <c r="AQ92" s="66"/>
      <c r="AR92" s="66"/>
      <c r="AS92" s="66"/>
      <c r="AT92" s="66"/>
      <c r="AU92" s="66"/>
      <c r="AV92" s="66">
        <v>0</v>
      </c>
      <c r="AW92" s="66"/>
      <c r="AX92" s="66" t="s">
        <v>1487</v>
      </c>
      <c r="AY92" s="66"/>
      <c r="AZ92" s="66"/>
      <c r="BA92" s="66"/>
      <c r="BB92" s="66"/>
      <c r="BC92" s="66" t="s">
        <v>1487</v>
      </c>
    </row>
    <row r="93" spans="1:55" ht="15.75" customHeight="1">
      <c r="A93" s="66" t="s">
        <v>2796</v>
      </c>
      <c r="B93" s="66" t="s">
        <v>2513</v>
      </c>
      <c r="C93" s="66" t="s">
        <v>284</v>
      </c>
      <c r="D93" s="66" t="s">
        <v>2514</v>
      </c>
      <c r="E93" s="66">
        <v>2026</v>
      </c>
      <c r="F93" s="66">
        <v>27</v>
      </c>
      <c r="G93" s="67">
        <v>46206</v>
      </c>
      <c r="H93" s="67"/>
      <c r="I93" s="67">
        <v>46212</v>
      </c>
      <c r="J93" s="66"/>
      <c r="K93" s="68">
        <v>0.55635416666666671</v>
      </c>
      <c r="L93" s="66"/>
      <c r="M93" s="66"/>
      <c r="N93" s="66" t="s">
        <v>1600</v>
      </c>
      <c r="O93" s="66" t="s">
        <v>2103</v>
      </c>
      <c r="P93" s="66"/>
      <c r="Q93" s="66" t="s">
        <v>1472</v>
      </c>
      <c r="R93" s="66" t="s">
        <v>98</v>
      </c>
      <c r="S93" s="66" t="s">
        <v>391</v>
      </c>
      <c r="T93" s="66" t="s">
        <v>344</v>
      </c>
      <c r="U93" s="66" t="s">
        <v>2188</v>
      </c>
      <c r="V93" s="66" t="s">
        <v>1473</v>
      </c>
      <c r="W93" s="66" t="s">
        <v>2324</v>
      </c>
      <c r="X93" s="66" t="s">
        <v>1487</v>
      </c>
      <c r="Y93" s="66"/>
      <c r="Z93" s="66"/>
      <c r="AA93" s="66" t="s">
        <v>2929</v>
      </c>
      <c r="AB93" s="69">
        <v>46212.556354166663</v>
      </c>
      <c r="AC93" s="66" t="s">
        <v>1654</v>
      </c>
      <c r="AD93" s="66" t="s">
        <v>1473</v>
      </c>
      <c r="AE93" s="66" t="s">
        <v>2188</v>
      </c>
      <c r="AF93" s="67">
        <v>46212</v>
      </c>
      <c r="AG93" s="66" t="s">
        <v>1654</v>
      </c>
      <c r="AH93" s="66" t="s">
        <v>2931</v>
      </c>
      <c r="AI93" s="66" t="s">
        <v>1473</v>
      </c>
      <c r="AJ93" s="66" t="s">
        <v>2236</v>
      </c>
      <c r="AK93" s="66"/>
      <c r="AL93" s="66"/>
      <c r="AM93" s="66"/>
      <c r="AN93" s="66"/>
      <c r="AO93" s="66"/>
      <c r="AP93" s="66" t="s">
        <v>1487</v>
      </c>
      <c r="AQ93" s="66"/>
      <c r="AR93" s="66"/>
      <c r="AS93" s="66"/>
      <c r="AT93" s="66"/>
      <c r="AU93" s="66"/>
      <c r="AV93" s="66">
        <v>0</v>
      </c>
      <c r="AW93" s="66"/>
      <c r="AX93" s="66" t="s">
        <v>1487</v>
      </c>
      <c r="AY93" s="66"/>
      <c r="AZ93" s="66"/>
      <c r="BA93" s="66"/>
      <c r="BB93" s="66"/>
      <c r="BC93" s="66" t="s">
        <v>1487</v>
      </c>
    </row>
    <row r="94" spans="1:55" ht="15.75" customHeight="1">
      <c r="A94" s="66" t="s">
        <v>2797</v>
      </c>
      <c r="B94" s="66" t="s">
        <v>2515</v>
      </c>
      <c r="C94" s="66" t="s">
        <v>190</v>
      </c>
      <c r="D94" s="66" t="s">
        <v>2516</v>
      </c>
      <c r="E94" s="66">
        <v>2026</v>
      </c>
      <c r="F94" s="66">
        <v>27</v>
      </c>
      <c r="G94" s="67">
        <v>46207</v>
      </c>
      <c r="H94" s="67"/>
      <c r="I94" s="67">
        <v>46212</v>
      </c>
      <c r="J94" s="66"/>
      <c r="K94" s="68">
        <v>0.55635416666666671</v>
      </c>
      <c r="L94" s="66"/>
      <c r="M94" s="66"/>
      <c r="N94" s="66" t="s">
        <v>1600</v>
      </c>
      <c r="O94" s="66" t="s">
        <v>2103</v>
      </c>
      <c r="P94" s="66"/>
      <c r="Q94" s="66" t="s">
        <v>1472</v>
      </c>
      <c r="R94" s="66" t="s">
        <v>59</v>
      </c>
      <c r="S94" s="66" t="s">
        <v>391</v>
      </c>
      <c r="T94" s="66" t="s">
        <v>443</v>
      </c>
      <c r="U94" s="66" t="s">
        <v>2188</v>
      </c>
      <c r="V94" s="66" t="s">
        <v>1473</v>
      </c>
      <c r="W94" s="66" t="s">
        <v>2324</v>
      </c>
      <c r="X94" s="66" t="s">
        <v>1487</v>
      </c>
      <c r="Y94" s="66"/>
      <c r="Z94" s="66"/>
      <c r="AA94" s="66" t="s">
        <v>2929</v>
      </c>
      <c r="AB94" s="69">
        <v>46212.556354166663</v>
      </c>
      <c r="AC94" s="66" t="s">
        <v>1654</v>
      </c>
      <c r="AD94" s="66" t="s">
        <v>1473</v>
      </c>
      <c r="AE94" s="66" t="s">
        <v>2188</v>
      </c>
      <c r="AF94" s="67">
        <v>46212</v>
      </c>
      <c r="AG94" s="66" t="s">
        <v>1654</v>
      </c>
      <c r="AH94" s="66" t="s">
        <v>2931</v>
      </c>
      <c r="AI94" s="66" t="s">
        <v>1473</v>
      </c>
      <c r="AJ94" s="66" t="s">
        <v>2236</v>
      </c>
      <c r="AK94" s="66"/>
      <c r="AL94" s="66"/>
      <c r="AM94" s="66"/>
      <c r="AN94" s="66"/>
      <c r="AO94" s="66"/>
      <c r="AP94" s="66" t="s">
        <v>1487</v>
      </c>
      <c r="AQ94" s="66"/>
      <c r="AR94" s="66"/>
      <c r="AS94" s="66"/>
      <c r="AT94" s="66"/>
      <c r="AU94" s="66"/>
      <c r="AV94" s="66">
        <v>0</v>
      </c>
      <c r="AW94" s="66"/>
      <c r="AX94" s="66" t="s">
        <v>1487</v>
      </c>
      <c r="AY94" s="66"/>
      <c r="AZ94" s="66"/>
      <c r="BA94" s="66"/>
      <c r="BB94" s="66"/>
      <c r="BC94" s="66" t="s">
        <v>1487</v>
      </c>
    </row>
    <row r="95" spans="1:55" ht="15.75" customHeight="1">
      <c r="A95" s="66" t="s">
        <v>2798</v>
      </c>
      <c r="B95" s="66" t="s">
        <v>2517</v>
      </c>
      <c r="C95" s="66" t="s">
        <v>194</v>
      </c>
      <c r="D95" s="66" t="s">
        <v>2518</v>
      </c>
      <c r="E95" s="66">
        <v>2026</v>
      </c>
      <c r="F95" s="66">
        <v>27</v>
      </c>
      <c r="G95" s="67">
        <v>46207</v>
      </c>
      <c r="H95" s="67"/>
      <c r="I95" s="67">
        <v>46212</v>
      </c>
      <c r="J95" s="66"/>
      <c r="K95" s="68">
        <v>0.55635416666666671</v>
      </c>
      <c r="L95" s="66"/>
      <c r="M95" s="66"/>
      <c r="N95" s="66" t="s">
        <v>1600</v>
      </c>
      <c r="O95" s="66" t="s">
        <v>2103</v>
      </c>
      <c r="P95" s="66"/>
      <c r="Q95" s="66" t="s">
        <v>1472</v>
      </c>
      <c r="R95" s="66" t="s">
        <v>2109</v>
      </c>
      <c r="S95" s="66" t="s">
        <v>391</v>
      </c>
      <c r="T95" s="66" t="s">
        <v>443</v>
      </c>
      <c r="U95" s="66" t="s">
        <v>2188</v>
      </c>
      <c r="V95" s="66" t="s">
        <v>1473</v>
      </c>
      <c r="W95" s="66" t="s">
        <v>2324</v>
      </c>
      <c r="X95" s="66" t="s">
        <v>1487</v>
      </c>
      <c r="Y95" s="66"/>
      <c r="Z95" s="66"/>
      <c r="AA95" s="66" t="s">
        <v>2929</v>
      </c>
      <c r="AB95" s="69">
        <v>46212.556354166663</v>
      </c>
      <c r="AC95" s="66" t="s">
        <v>1654</v>
      </c>
      <c r="AD95" s="66" t="s">
        <v>1473</v>
      </c>
      <c r="AE95" s="66" t="s">
        <v>2188</v>
      </c>
      <c r="AF95" s="67">
        <v>46212</v>
      </c>
      <c r="AG95" s="66" t="s">
        <v>1654</v>
      </c>
      <c r="AH95" s="66" t="s">
        <v>2931</v>
      </c>
      <c r="AI95" s="66" t="s">
        <v>1473</v>
      </c>
      <c r="AJ95" s="66" t="s">
        <v>2236</v>
      </c>
      <c r="AK95" s="66"/>
      <c r="AL95" s="66"/>
      <c r="AM95" s="66"/>
      <c r="AN95" s="66"/>
      <c r="AO95" s="66"/>
      <c r="AP95" s="66" t="s">
        <v>1487</v>
      </c>
      <c r="AQ95" s="66"/>
      <c r="AR95" s="66"/>
      <c r="AS95" s="66"/>
      <c r="AT95" s="66"/>
      <c r="AU95" s="66"/>
      <c r="AV95" s="66">
        <v>0</v>
      </c>
      <c r="AW95" s="66"/>
      <c r="AX95" s="66" t="s">
        <v>1487</v>
      </c>
      <c r="AY95" s="66"/>
      <c r="AZ95" s="66"/>
      <c r="BA95" s="66"/>
      <c r="BB95" s="66"/>
      <c r="BC95" s="66" t="s">
        <v>1487</v>
      </c>
    </row>
    <row r="96" spans="1:55" ht="15.75" customHeight="1">
      <c r="A96" s="66" t="s">
        <v>2799</v>
      </c>
      <c r="B96" s="66" t="s">
        <v>2519</v>
      </c>
      <c r="C96" s="66" t="s">
        <v>202</v>
      </c>
      <c r="D96" s="66" t="s">
        <v>2520</v>
      </c>
      <c r="E96" s="66">
        <v>2026</v>
      </c>
      <c r="F96" s="66">
        <v>27</v>
      </c>
      <c r="G96" s="67">
        <v>46207</v>
      </c>
      <c r="H96" s="67"/>
      <c r="I96" s="67">
        <v>46212</v>
      </c>
      <c r="J96" s="66"/>
      <c r="K96" s="68">
        <v>0.55635416666666671</v>
      </c>
      <c r="L96" s="66"/>
      <c r="M96" s="66"/>
      <c r="N96" s="66" t="s">
        <v>1442</v>
      </c>
      <c r="O96" s="66" t="s">
        <v>1439</v>
      </c>
      <c r="P96" s="66"/>
      <c r="Q96" s="66" t="s">
        <v>1472</v>
      </c>
      <c r="R96" s="66" t="s">
        <v>1367</v>
      </c>
      <c r="S96" s="66" t="s">
        <v>391</v>
      </c>
      <c r="T96" s="66" t="s">
        <v>443</v>
      </c>
      <c r="U96" s="66" t="s">
        <v>2188</v>
      </c>
      <c r="V96" s="66" t="s">
        <v>1473</v>
      </c>
      <c r="W96" s="66" t="s">
        <v>2443</v>
      </c>
      <c r="X96" s="66" t="s">
        <v>1487</v>
      </c>
      <c r="Y96" s="66"/>
      <c r="Z96" s="66"/>
      <c r="AA96" s="66" t="s">
        <v>2929</v>
      </c>
      <c r="AB96" s="69">
        <v>46212.556354166663</v>
      </c>
      <c r="AC96" s="66" t="s">
        <v>1654</v>
      </c>
      <c r="AD96" s="66" t="s">
        <v>1473</v>
      </c>
      <c r="AE96" s="66" t="s">
        <v>2188</v>
      </c>
      <c r="AF96" s="67">
        <v>46212</v>
      </c>
      <c r="AG96" s="66" t="s">
        <v>1654</v>
      </c>
      <c r="AH96" s="66" t="s">
        <v>2931</v>
      </c>
      <c r="AI96" s="66" t="s">
        <v>1473</v>
      </c>
      <c r="AJ96" s="66" t="s">
        <v>2236</v>
      </c>
      <c r="AK96" s="66"/>
      <c r="AL96" s="66"/>
      <c r="AM96" s="66"/>
      <c r="AN96" s="66"/>
      <c r="AO96" s="66"/>
      <c r="AP96" s="66" t="s">
        <v>1487</v>
      </c>
      <c r="AQ96" s="66"/>
      <c r="AR96" s="66"/>
      <c r="AS96" s="66"/>
      <c r="AT96" s="66"/>
      <c r="AU96" s="66"/>
      <c r="AV96" s="66">
        <v>0</v>
      </c>
      <c r="AW96" s="66"/>
      <c r="AX96" s="66" t="s">
        <v>1487</v>
      </c>
      <c r="AY96" s="66"/>
      <c r="AZ96" s="66"/>
      <c r="BA96" s="66"/>
      <c r="BB96" s="66"/>
      <c r="BC96" s="66" t="s">
        <v>1487</v>
      </c>
    </row>
    <row r="97" spans="1:55" ht="15.75" customHeight="1">
      <c r="A97" s="66" t="s">
        <v>2800</v>
      </c>
      <c r="B97" s="66" t="s">
        <v>2521</v>
      </c>
      <c r="C97" s="66" t="s">
        <v>205</v>
      </c>
      <c r="D97" s="66" t="s">
        <v>2522</v>
      </c>
      <c r="E97" s="66">
        <v>2026</v>
      </c>
      <c r="F97" s="66">
        <v>27</v>
      </c>
      <c r="G97" s="67">
        <v>46207</v>
      </c>
      <c r="H97" s="67"/>
      <c r="I97" s="67">
        <v>46212</v>
      </c>
      <c r="J97" s="66"/>
      <c r="K97" s="68">
        <v>0.55635416666666671</v>
      </c>
      <c r="L97" s="66"/>
      <c r="M97" s="66"/>
      <c r="N97" s="66" t="s">
        <v>1590</v>
      </c>
      <c r="O97" s="66" t="s">
        <v>1590</v>
      </c>
      <c r="P97" s="66"/>
      <c r="Q97" s="66" t="s">
        <v>1472</v>
      </c>
      <c r="R97" s="66" t="s">
        <v>1370</v>
      </c>
      <c r="S97" s="66" t="s">
        <v>1267</v>
      </c>
      <c r="T97" s="66" t="s">
        <v>1266</v>
      </c>
      <c r="U97" s="66" t="s">
        <v>2188</v>
      </c>
      <c r="V97" s="66" t="s">
        <v>1473</v>
      </c>
      <c r="W97" s="66" t="s">
        <v>2390</v>
      </c>
      <c r="X97" s="66" t="s">
        <v>1487</v>
      </c>
      <c r="Y97" s="66"/>
      <c r="Z97" s="66"/>
      <c r="AA97" s="66" t="s">
        <v>2929</v>
      </c>
      <c r="AB97" s="69">
        <v>46212.556354166663</v>
      </c>
      <c r="AC97" s="66" t="s">
        <v>1654</v>
      </c>
      <c r="AD97" s="66" t="s">
        <v>1473</v>
      </c>
      <c r="AE97" s="66" t="s">
        <v>2188</v>
      </c>
      <c r="AF97" s="67">
        <v>46212</v>
      </c>
      <c r="AG97" s="66" t="s">
        <v>1654</v>
      </c>
      <c r="AH97" s="66" t="s">
        <v>2931</v>
      </c>
      <c r="AI97" s="66" t="s">
        <v>1473</v>
      </c>
      <c r="AJ97" s="66" t="s">
        <v>2236</v>
      </c>
      <c r="AK97" s="66"/>
      <c r="AL97" s="66"/>
      <c r="AM97" s="66"/>
      <c r="AN97" s="66"/>
      <c r="AO97" s="66"/>
      <c r="AP97" s="66" t="s">
        <v>1487</v>
      </c>
      <c r="AQ97" s="66"/>
      <c r="AR97" s="66"/>
      <c r="AS97" s="66"/>
      <c r="AT97" s="66"/>
      <c r="AU97" s="66"/>
      <c r="AV97" s="66">
        <v>0</v>
      </c>
      <c r="AW97" s="66"/>
      <c r="AX97" s="66" t="s">
        <v>1487</v>
      </c>
      <c r="AY97" s="66"/>
      <c r="AZ97" s="66"/>
      <c r="BA97" s="66"/>
      <c r="BB97" s="66"/>
      <c r="BC97" s="66" t="s">
        <v>1487</v>
      </c>
    </row>
    <row r="98" spans="1:55" ht="15.75" customHeight="1">
      <c r="A98" s="66" t="s">
        <v>2801</v>
      </c>
      <c r="B98" s="66" t="s">
        <v>2523</v>
      </c>
      <c r="C98" s="66" t="s">
        <v>211</v>
      </c>
      <c r="D98" s="66" t="s">
        <v>2524</v>
      </c>
      <c r="E98" s="66">
        <v>2026</v>
      </c>
      <c r="F98" s="66">
        <v>27</v>
      </c>
      <c r="G98" s="67">
        <v>46207</v>
      </c>
      <c r="H98" s="67"/>
      <c r="I98" s="67">
        <v>46212</v>
      </c>
      <c r="J98" s="66"/>
      <c r="K98" s="68">
        <v>0.55635416666666671</v>
      </c>
      <c r="L98" s="66"/>
      <c r="M98" s="66"/>
      <c r="N98" s="66" t="s">
        <v>1575</v>
      </c>
      <c r="O98" s="66" t="s">
        <v>1439</v>
      </c>
      <c r="P98" s="66"/>
      <c r="Q98" s="66" t="s">
        <v>1472</v>
      </c>
      <c r="R98" s="66" t="s">
        <v>1180</v>
      </c>
      <c r="S98" s="66" t="s">
        <v>386</v>
      </c>
      <c r="T98" s="66" t="s">
        <v>1266</v>
      </c>
      <c r="U98" s="66" t="s">
        <v>2188</v>
      </c>
      <c r="V98" s="66" t="s">
        <v>1473</v>
      </c>
      <c r="W98" s="66" t="s">
        <v>2448</v>
      </c>
      <c r="X98" s="66" t="s">
        <v>1487</v>
      </c>
      <c r="Y98" s="66"/>
      <c r="Z98" s="66"/>
      <c r="AA98" s="66" t="s">
        <v>2929</v>
      </c>
      <c r="AB98" s="69">
        <v>46212.556354166663</v>
      </c>
      <c r="AC98" s="66" t="s">
        <v>1654</v>
      </c>
      <c r="AD98" s="66" t="s">
        <v>1473</v>
      </c>
      <c r="AE98" s="66" t="s">
        <v>2188</v>
      </c>
      <c r="AF98" s="67">
        <v>46212</v>
      </c>
      <c r="AG98" s="66" t="s">
        <v>1654</v>
      </c>
      <c r="AH98" s="66" t="s">
        <v>2931</v>
      </c>
      <c r="AI98" s="66" t="s">
        <v>1473</v>
      </c>
      <c r="AJ98" s="66" t="s">
        <v>2236</v>
      </c>
      <c r="AK98" s="66"/>
      <c r="AL98" s="66"/>
      <c r="AM98" s="66"/>
      <c r="AN98" s="66"/>
      <c r="AO98" s="66"/>
      <c r="AP98" s="66" t="s">
        <v>1487</v>
      </c>
      <c r="AQ98" s="66"/>
      <c r="AR98" s="66"/>
      <c r="AS98" s="66"/>
      <c r="AT98" s="66"/>
      <c r="AU98" s="66"/>
      <c r="AV98" s="66">
        <v>0</v>
      </c>
      <c r="AW98" s="66"/>
      <c r="AX98" s="66" t="s">
        <v>1487</v>
      </c>
      <c r="AY98" s="66"/>
      <c r="AZ98" s="66"/>
      <c r="BA98" s="66"/>
      <c r="BB98" s="66"/>
      <c r="BC98" s="66" t="s">
        <v>1487</v>
      </c>
    </row>
    <row r="99" spans="1:55" ht="15.75" customHeight="1">
      <c r="A99" s="66" t="s">
        <v>2802</v>
      </c>
      <c r="B99" s="66" t="s">
        <v>2525</v>
      </c>
      <c r="C99" s="66" t="s">
        <v>230</v>
      </c>
      <c r="D99" s="66" t="s">
        <v>2526</v>
      </c>
      <c r="E99" s="66">
        <v>2026</v>
      </c>
      <c r="F99" s="66">
        <v>27</v>
      </c>
      <c r="G99" s="67">
        <v>46207</v>
      </c>
      <c r="H99" s="67"/>
      <c r="I99" s="67">
        <v>46212</v>
      </c>
      <c r="J99" s="66"/>
      <c r="K99" s="68">
        <v>0.55635416666666671</v>
      </c>
      <c r="L99" s="66"/>
      <c r="M99" s="66"/>
      <c r="N99" s="66" t="s">
        <v>1442</v>
      </c>
      <c r="O99" s="66" t="s">
        <v>1439</v>
      </c>
      <c r="P99" s="66"/>
      <c r="Q99" s="66" t="s">
        <v>1472</v>
      </c>
      <c r="R99" s="66" t="s">
        <v>1198</v>
      </c>
      <c r="S99" s="66" t="s">
        <v>391</v>
      </c>
      <c r="T99" s="66" t="s">
        <v>443</v>
      </c>
      <c r="U99" s="66" t="s">
        <v>2188</v>
      </c>
      <c r="V99" s="66" t="s">
        <v>1473</v>
      </c>
      <c r="W99" s="66" t="s">
        <v>2443</v>
      </c>
      <c r="X99" s="66" t="s">
        <v>1487</v>
      </c>
      <c r="Y99" s="66"/>
      <c r="Z99" s="66"/>
      <c r="AA99" s="66" t="s">
        <v>2929</v>
      </c>
      <c r="AB99" s="69">
        <v>46212.556354166663</v>
      </c>
      <c r="AC99" s="66" t="s">
        <v>1654</v>
      </c>
      <c r="AD99" s="66" t="s">
        <v>1473</v>
      </c>
      <c r="AE99" s="66" t="s">
        <v>2188</v>
      </c>
      <c r="AF99" s="67">
        <v>46212</v>
      </c>
      <c r="AG99" s="66" t="s">
        <v>1654</v>
      </c>
      <c r="AH99" s="66" t="s">
        <v>2931</v>
      </c>
      <c r="AI99" s="66" t="s">
        <v>1473</v>
      </c>
      <c r="AJ99" s="66" t="s">
        <v>2236</v>
      </c>
      <c r="AK99" s="66"/>
      <c r="AL99" s="66"/>
      <c r="AM99" s="66"/>
      <c r="AN99" s="66"/>
      <c r="AO99" s="66"/>
      <c r="AP99" s="66" t="s">
        <v>1487</v>
      </c>
      <c r="AQ99" s="66"/>
      <c r="AR99" s="66"/>
      <c r="AS99" s="66"/>
      <c r="AT99" s="66"/>
      <c r="AU99" s="66"/>
      <c r="AV99" s="66">
        <v>0</v>
      </c>
      <c r="AW99" s="66"/>
      <c r="AX99" s="66" t="s">
        <v>1487</v>
      </c>
      <c r="AY99" s="66"/>
      <c r="AZ99" s="66"/>
      <c r="BA99" s="66"/>
      <c r="BB99" s="66"/>
      <c r="BC99" s="66" t="s">
        <v>1487</v>
      </c>
    </row>
    <row r="100" spans="1:55" ht="15.75" customHeight="1">
      <c r="A100" s="66" t="s">
        <v>2803</v>
      </c>
      <c r="B100" s="66" t="s">
        <v>2527</v>
      </c>
      <c r="C100" s="66" t="s">
        <v>284</v>
      </c>
      <c r="D100" s="66" t="s">
        <v>2528</v>
      </c>
      <c r="E100" s="66">
        <v>2026</v>
      </c>
      <c r="F100" s="66">
        <v>27</v>
      </c>
      <c r="G100" s="67">
        <v>46207</v>
      </c>
      <c r="H100" s="67"/>
      <c r="I100" s="67">
        <v>46212</v>
      </c>
      <c r="J100" s="66"/>
      <c r="K100" s="68">
        <v>0.55635416666666671</v>
      </c>
      <c r="L100" s="66"/>
      <c r="M100" s="66"/>
      <c r="N100" s="66" t="s">
        <v>1600</v>
      </c>
      <c r="O100" s="66" t="s">
        <v>2103</v>
      </c>
      <c r="P100" s="66"/>
      <c r="Q100" s="66" t="s">
        <v>1472</v>
      </c>
      <c r="R100" s="66" t="s">
        <v>98</v>
      </c>
      <c r="S100" s="66" t="s">
        <v>391</v>
      </c>
      <c r="T100" s="66" t="s">
        <v>344</v>
      </c>
      <c r="U100" s="66" t="s">
        <v>2188</v>
      </c>
      <c r="V100" s="66" t="s">
        <v>1473</v>
      </c>
      <c r="W100" s="66" t="s">
        <v>2324</v>
      </c>
      <c r="X100" s="66" t="s">
        <v>1487</v>
      </c>
      <c r="Y100" s="66"/>
      <c r="Z100" s="66"/>
      <c r="AA100" s="66" t="s">
        <v>2929</v>
      </c>
      <c r="AB100" s="69">
        <v>46212.556354166663</v>
      </c>
      <c r="AC100" s="66" t="s">
        <v>1654</v>
      </c>
      <c r="AD100" s="66" t="s">
        <v>1473</v>
      </c>
      <c r="AE100" s="66" t="s">
        <v>2188</v>
      </c>
      <c r="AF100" s="67">
        <v>46212</v>
      </c>
      <c r="AG100" s="66" t="s">
        <v>1654</v>
      </c>
      <c r="AH100" s="66" t="s">
        <v>2931</v>
      </c>
      <c r="AI100" s="66" t="s">
        <v>1473</v>
      </c>
      <c r="AJ100" s="66" t="s">
        <v>2236</v>
      </c>
      <c r="AK100" s="66"/>
      <c r="AL100" s="66"/>
      <c r="AM100" s="66"/>
      <c r="AN100" s="66"/>
      <c r="AO100" s="66"/>
      <c r="AP100" s="66" t="s">
        <v>1487</v>
      </c>
      <c r="AQ100" s="66"/>
      <c r="AR100" s="66"/>
      <c r="AS100" s="66"/>
      <c r="AT100" s="66"/>
      <c r="AU100" s="66"/>
      <c r="AV100" s="66">
        <v>0</v>
      </c>
      <c r="AW100" s="66"/>
      <c r="AX100" s="66" t="s">
        <v>1487</v>
      </c>
      <c r="AY100" s="66"/>
      <c r="AZ100" s="66"/>
      <c r="BA100" s="66"/>
      <c r="BB100" s="66"/>
      <c r="BC100" s="66" t="s">
        <v>1487</v>
      </c>
    </row>
    <row r="101" spans="1:55" ht="15.75" customHeight="1">
      <c r="A101" s="66" t="s">
        <v>2804</v>
      </c>
      <c r="B101" s="66" t="s">
        <v>2529</v>
      </c>
      <c r="C101" s="66" t="s">
        <v>286</v>
      </c>
      <c r="D101" s="66" t="s">
        <v>2530</v>
      </c>
      <c r="E101" s="66">
        <v>2026</v>
      </c>
      <c r="F101" s="66">
        <v>27</v>
      </c>
      <c r="G101" s="67">
        <v>46207</v>
      </c>
      <c r="H101" s="67"/>
      <c r="I101" s="67">
        <v>46212</v>
      </c>
      <c r="J101" s="66"/>
      <c r="K101" s="68">
        <v>0.55635416666666671</v>
      </c>
      <c r="L101" s="66"/>
      <c r="M101" s="66"/>
      <c r="N101" s="66" t="s">
        <v>1575</v>
      </c>
      <c r="O101" s="66" t="s">
        <v>1439</v>
      </c>
      <c r="P101" s="66"/>
      <c r="Q101" s="66" t="s">
        <v>1472</v>
      </c>
      <c r="R101" s="66" t="s">
        <v>2112</v>
      </c>
      <c r="S101" s="66" t="s">
        <v>391</v>
      </c>
      <c r="T101" s="66" t="s">
        <v>443</v>
      </c>
      <c r="U101" s="66" t="s">
        <v>2188</v>
      </c>
      <c r="V101" s="66" t="s">
        <v>1473</v>
      </c>
      <c r="W101" s="66" t="s">
        <v>2448</v>
      </c>
      <c r="X101" s="66" t="s">
        <v>1487</v>
      </c>
      <c r="Y101" s="66"/>
      <c r="Z101" s="66"/>
      <c r="AA101" s="66" t="s">
        <v>2929</v>
      </c>
      <c r="AB101" s="69">
        <v>46212.556354166663</v>
      </c>
      <c r="AC101" s="66" t="s">
        <v>1654</v>
      </c>
      <c r="AD101" s="66" t="s">
        <v>1473</v>
      </c>
      <c r="AE101" s="66" t="s">
        <v>2188</v>
      </c>
      <c r="AF101" s="67">
        <v>46212</v>
      </c>
      <c r="AG101" s="66" t="s">
        <v>1654</v>
      </c>
      <c r="AH101" s="66" t="s">
        <v>2931</v>
      </c>
      <c r="AI101" s="66" t="s">
        <v>1473</v>
      </c>
      <c r="AJ101" s="66" t="s">
        <v>2236</v>
      </c>
      <c r="AK101" s="66"/>
      <c r="AL101" s="66"/>
      <c r="AM101" s="66"/>
      <c r="AN101" s="66"/>
      <c r="AO101" s="66"/>
      <c r="AP101" s="66" t="s">
        <v>1487</v>
      </c>
      <c r="AQ101" s="66"/>
      <c r="AR101" s="66"/>
      <c r="AS101" s="66"/>
      <c r="AT101" s="66"/>
      <c r="AU101" s="66"/>
      <c r="AV101" s="66">
        <v>0</v>
      </c>
      <c r="AW101" s="66"/>
      <c r="AX101" s="66" t="s">
        <v>1487</v>
      </c>
      <c r="AY101" s="66"/>
      <c r="AZ101" s="66"/>
      <c r="BA101" s="66"/>
      <c r="BB101" s="66"/>
      <c r="BC101" s="66" t="s">
        <v>1487</v>
      </c>
    </row>
    <row r="102" spans="1:55" ht="15.75" customHeight="1">
      <c r="A102" s="66" t="s">
        <v>2805</v>
      </c>
      <c r="B102" s="66" t="s">
        <v>2531</v>
      </c>
      <c r="C102" s="66" t="s">
        <v>190</v>
      </c>
      <c r="D102" s="66" t="s">
        <v>2532</v>
      </c>
      <c r="E102" s="66">
        <v>2026</v>
      </c>
      <c r="F102" s="66">
        <v>27</v>
      </c>
      <c r="G102" s="67">
        <v>46208</v>
      </c>
      <c r="H102" s="67"/>
      <c r="I102" s="67">
        <v>46212</v>
      </c>
      <c r="J102" s="66"/>
      <c r="K102" s="68">
        <v>0.55635416666666671</v>
      </c>
      <c r="L102" s="66"/>
      <c r="M102" s="66"/>
      <c r="N102" s="66" t="s">
        <v>1600</v>
      </c>
      <c r="O102" s="66" t="s">
        <v>2103</v>
      </c>
      <c r="P102" s="66"/>
      <c r="Q102" s="66" t="s">
        <v>1472</v>
      </c>
      <c r="R102" s="66" t="s">
        <v>59</v>
      </c>
      <c r="S102" s="66" t="s">
        <v>391</v>
      </c>
      <c r="T102" s="66" t="s">
        <v>443</v>
      </c>
      <c r="U102" s="66" t="s">
        <v>2188</v>
      </c>
      <c r="V102" s="66" t="s">
        <v>1473</v>
      </c>
      <c r="W102" s="66" t="s">
        <v>2324</v>
      </c>
      <c r="X102" s="66" t="s">
        <v>1487</v>
      </c>
      <c r="Y102" s="66"/>
      <c r="Z102" s="66"/>
      <c r="AA102" s="66" t="s">
        <v>2929</v>
      </c>
      <c r="AB102" s="69">
        <v>46212.556354166663</v>
      </c>
      <c r="AC102" s="66" t="s">
        <v>1654</v>
      </c>
      <c r="AD102" s="66" t="s">
        <v>1473</v>
      </c>
      <c r="AE102" s="66" t="s">
        <v>2188</v>
      </c>
      <c r="AF102" s="67">
        <v>46212</v>
      </c>
      <c r="AG102" s="66" t="s">
        <v>1654</v>
      </c>
      <c r="AH102" s="66" t="s">
        <v>2931</v>
      </c>
      <c r="AI102" s="66" t="s">
        <v>1473</v>
      </c>
      <c r="AJ102" s="66" t="s">
        <v>2236</v>
      </c>
      <c r="AK102" s="66"/>
      <c r="AL102" s="66"/>
      <c r="AM102" s="66"/>
      <c r="AN102" s="66"/>
      <c r="AO102" s="66"/>
      <c r="AP102" s="66" t="s">
        <v>1487</v>
      </c>
      <c r="AQ102" s="66"/>
      <c r="AR102" s="66"/>
      <c r="AS102" s="66"/>
      <c r="AT102" s="66"/>
      <c r="AU102" s="66"/>
      <c r="AV102" s="66">
        <v>0</v>
      </c>
      <c r="AW102" s="66"/>
      <c r="AX102" s="66" t="s">
        <v>1487</v>
      </c>
      <c r="AY102" s="66"/>
      <c r="AZ102" s="66"/>
      <c r="BA102" s="66"/>
      <c r="BB102" s="66"/>
      <c r="BC102" s="66" t="s">
        <v>1487</v>
      </c>
    </row>
    <row r="103" spans="1:55" ht="15.75" customHeight="1">
      <c r="A103" s="66" t="s">
        <v>2806</v>
      </c>
      <c r="B103" s="66" t="s">
        <v>2533</v>
      </c>
      <c r="C103" s="66" t="s">
        <v>194</v>
      </c>
      <c r="D103" s="66" t="s">
        <v>2534</v>
      </c>
      <c r="E103" s="66">
        <v>2026</v>
      </c>
      <c r="F103" s="66">
        <v>27</v>
      </c>
      <c r="G103" s="67">
        <v>46208</v>
      </c>
      <c r="H103" s="67"/>
      <c r="I103" s="67">
        <v>46211</v>
      </c>
      <c r="J103" s="66"/>
      <c r="K103" s="68">
        <v>0.83305555555555555</v>
      </c>
      <c r="L103" s="66"/>
      <c r="M103" s="66"/>
      <c r="N103" s="66" t="s">
        <v>1600</v>
      </c>
      <c r="O103" s="66" t="s">
        <v>2103</v>
      </c>
      <c r="P103" s="66"/>
      <c r="Q103" s="66" t="s">
        <v>1472</v>
      </c>
      <c r="R103" s="66" t="s">
        <v>2109</v>
      </c>
      <c r="S103" s="66" t="s">
        <v>391</v>
      </c>
      <c r="T103" s="66" t="s">
        <v>443</v>
      </c>
      <c r="U103" s="66" t="s">
        <v>2188</v>
      </c>
      <c r="V103" s="66" t="s">
        <v>1473</v>
      </c>
      <c r="W103" s="66" t="s">
        <v>2324</v>
      </c>
      <c r="X103" s="66" t="s">
        <v>1487</v>
      </c>
      <c r="Y103" s="66"/>
      <c r="Z103" s="66"/>
      <c r="AA103" s="66" t="s">
        <v>2929</v>
      </c>
      <c r="AB103" s="69">
        <v>46211.833055555559</v>
      </c>
      <c r="AC103" s="66" t="s">
        <v>1654</v>
      </c>
      <c r="AD103" s="66" t="s">
        <v>1473</v>
      </c>
      <c r="AE103" s="66" t="s">
        <v>2188</v>
      </c>
      <c r="AF103" s="67">
        <v>46212</v>
      </c>
      <c r="AG103" s="66" t="s">
        <v>1654</v>
      </c>
      <c r="AH103" s="66" t="s">
        <v>2931</v>
      </c>
      <c r="AI103" s="66" t="s">
        <v>1473</v>
      </c>
      <c r="AJ103" s="66" t="s">
        <v>2236</v>
      </c>
      <c r="AK103" s="66"/>
      <c r="AL103" s="66"/>
      <c r="AM103" s="66"/>
      <c r="AN103" s="66"/>
      <c r="AO103" s="66"/>
      <c r="AP103" s="66" t="s">
        <v>1487</v>
      </c>
      <c r="AQ103" s="66"/>
      <c r="AR103" s="66"/>
      <c r="AS103" s="66"/>
      <c r="AT103" s="66"/>
      <c r="AU103" s="66"/>
      <c r="AV103" s="66">
        <v>0</v>
      </c>
      <c r="AW103" s="66"/>
      <c r="AX103" s="66" t="s">
        <v>1487</v>
      </c>
      <c r="AY103" s="66"/>
      <c r="AZ103" s="66"/>
      <c r="BA103" s="66"/>
      <c r="BB103" s="66"/>
      <c r="BC103" s="66" t="s">
        <v>1487</v>
      </c>
    </row>
    <row r="104" spans="1:55" ht="15.75" customHeight="1">
      <c r="A104" s="66" t="s">
        <v>2807</v>
      </c>
      <c r="B104" s="66" t="s">
        <v>2535</v>
      </c>
      <c r="C104" s="66" t="s">
        <v>202</v>
      </c>
      <c r="D104" s="66" t="s">
        <v>2536</v>
      </c>
      <c r="E104" s="66">
        <v>2026</v>
      </c>
      <c r="F104" s="66">
        <v>27</v>
      </c>
      <c r="G104" s="67">
        <v>46208</v>
      </c>
      <c r="H104" s="67"/>
      <c r="I104" s="67">
        <v>46211</v>
      </c>
      <c r="J104" s="66"/>
      <c r="K104" s="68">
        <v>0.83305555555555555</v>
      </c>
      <c r="L104" s="66"/>
      <c r="M104" s="66"/>
      <c r="N104" s="66" t="s">
        <v>1442</v>
      </c>
      <c r="O104" s="66" t="s">
        <v>1439</v>
      </c>
      <c r="P104" s="66"/>
      <c r="Q104" s="66" t="s">
        <v>1472</v>
      </c>
      <c r="R104" s="66" t="s">
        <v>1367</v>
      </c>
      <c r="S104" s="66" t="s">
        <v>391</v>
      </c>
      <c r="T104" s="66" t="s">
        <v>443</v>
      </c>
      <c r="U104" s="66" t="s">
        <v>2188</v>
      </c>
      <c r="V104" s="66" t="s">
        <v>1473</v>
      </c>
      <c r="W104" s="66" t="s">
        <v>2443</v>
      </c>
      <c r="X104" s="66" t="s">
        <v>1487</v>
      </c>
      <c r="Y104" s="66"/>
      <c r="Z104" s="66"/>
      <c r="AA104" s="66" t="s">
        <v>2929</v>
      </c>
      <c r="AB104" s="69">
        <v>46211.833055555559</v>
      </c>
      <c r="AC104" s="66" t="s">
        <v>1654</v>
      </c>
      <c r="AD104" s="66" t="s">
        <v>1473</v>
      </c>
      <c r="AE104" s="66" t="s">
        <v>2893</v>
      </c>
      <c r="AF104" s="69">
        <v>46212.492858796293</v>
      </c>
      <c r="AG104" s="66" t="s">
        <v>1654</v>
      </c>
      <c r="AH104" s="66" t="s">
        <v>2894</v>
      </c>
      <c r="AI104" s="66" t="s">
        <v>1473</v>
      </c>
      <c r="AJ104" s="66" t="s">
        <v>2236</v>
      </c>
      <c r="AK104" s="66"/>
      <c r="AL104" s="66"/>
      <c r="AM104" s="66"/>
      <c r="AN104" s="66"/>
      <c r="AO104" s="66"/>
      <c r="AP104" s="66" t="s">
        <v>1487</v>
      </c>
      <c r="AQ104" s="66"/>
      <c r="AR104" s="66"/>
      <c r="AS104" s="66"/>
      <c r="AT104" s="66"/>
      <c r="AU104" s="66"/>
      <c r="AV104" s="66">
        <v>0</v>
      </c>
      <c r="AW104" s="66"/>
      <c r="AX104" s="66" t="s">
        <v>1487</v>
      </c>
      <c r="AY104" s="66"/>
      <c r="AZ104" s="66"/>
      <c r="BA104" s="66"/>
      <c r="BB104" s="66"/>
      <c r="BC104" s="66" t="s">
        <v>1487</v>
      </c>
    </row>
    <row r="105" spans="1:55" ht="15.75" customHeight="1">
      <c r="A105" s="66" t="s">
        <v>2808</v>
      </c>
      <c r="B105" s="66" t="s">
        <v>2537</v>
      </c>
      <c r="C105" s="66" t="s">
        <v>205</v>
      </c>
      <c r="D105" s="66" t="s">
        <v>2538</v>
      </c>
      <c r="E105" s="66">
        <v>2026</v>
      </c>
      <c r="F105" s="66">
        <v>27</v>
      </c>
      <c r="G105" s="67">
        <v>46208</v>
      </c>
      <c r="H105" s="67"/>
      <c r="I105" s="67">
        <v>46212</v>
      </c>
      <c r="J105" s="66"/>
      <c r="K105" s="68">
        <v>0.55635416666666671</v>
      </c>
      <c r="L105" s="66"/>
      <c r="M105" s="66"/>
      <c r="N105" s="66" t="s">
        <v>1590</v>
      </c>
      <c r="O105" s="66" t="s">
        <v>1590</v>
      </c>
      <c r="P105" s="66"/>
      <c r="Q105" s="66" t="s">
        <v>1472</v>
      </c>
      <c r="R105" s="66" t="s">
        <v>1370</v>
      </c>
      <c r="S105" s="66" t="s">
        <v>386</v>
      </c>
      <c r="T105" s="66" t="s">
        <v>1266</v>
      </c>
      <c r="U105" s="66" t="s">
        <v>2188</v>
      </c>
      <c r="V105" s="66" t="s">
        <v>1473</v>
      </c>
      <c r="W105" s="66" t="s">
        <v>2390</v>
      </c>
      <c r="X105" s="66" t="s">
        <v>1487</v>
      </c>
      <c r="Y105" s="66"/>
      <c r="Z105" s="66"/>
      <c r="AA105" s="66" t="s">
        <v>2929</v>
      </c>
      <c r="AB105" s="69">
        <v>46212.556354166663</v>
      </c>
      <c r="AC105" s="66" t="s">
        <v>1654</v>
      </c>
      <c r="AD105" s="66" t="s">
        <v>1473</v>
      </c>
      <c r="AE105" s="66" t="s">
        <v>2188</v>
      </c>
      <c r="AF105" s="67">
        <v>46212</v>
      </c>
      <c r="AG105" s="66" t="s">
        <v>1654</v>
      </c>
      <c r="AH105" s="66" t="s">
        <v>2931</v>
      </c>
      <c r="AI105" s="66" t="s">
        <v>1473</v>
      </c>
      <c r="AJ105" s="66" t="s">
        <v>2236</v>
      </c>
      <c r="AK105" s="66"/>
      <c r="AL105" s="66"/>
      <c r="AM105" s="66"/>
      <c r="AN105" s="66"/>
      <c r="AO105" s="66"/>
      <c r="AP105" s="66" t="s">
        <v>1487</v>
      </c>
      <c r="AQ105" s="66"/>
      <c r="AR105" s="66"/>
      <c r="AS105" s="66"/>
      <c r="AT105" s="66"/>
      <c r="AU105" s="66"/>
      <c r="AV105" s="66">
        <v>0</v>
      </c>
      <c r="AW105" s="66"/>
      <c r="AX105" s="66" t="s">
        <v>1487</v>
      </c>
      <c r="AY105" s="66"/>
      <c r="AZ105" s="66"/>
      <c r="BA105" s="66"/>
      <c r="BB105" s="66"/>
      <c r="BC105" s="66" t="s">
        <v>1487</v>
      </c>
    </row>
    <row r="106" spans="1:55" ht="15.75" customHeight="1">
      <c r="A106" s="66" t="s">
        <v>2809</v>
      </c>
      <c r="B106" s="66" t="s">
        <v>2539</v>
      </c>
      <c r="C106" s="66" t="s">
        <v>211</v>
      </c>
      <c r="D106" s="66" t="s">
        <v>2540</v>
      </c>
      <c r="E106" s="66">
        <v>2026</v>
      </c>
      <c r="F106" s="66">
        <v>27</v>
      </c>
      <c r="G106" s="67">
        <v>46208</v>
      </c>
      <c r="H106" s="67"/>
      <c r="I106" s="67">
        <v>46212</v>
      </c>
      <c r="J106" s="66"/>
      <c r="K106" s="68">
        <v>0.55635416666666671</v>
      </c>
      <c r="L106" s="66"/>
      <c r="M106" s="66"/>
      <c r="N106" s="66" t="s">
        <v>1575</v>
      </c>
      <c r="O106" s="66" t="s">
        <v>1439</v>
      </c>
      <c r="P106" s="66"/>
      <c r="Q106" s="66" t="s">
        <v>1472</v>
      </c>
      <c r="R106" s="66" t="s">
        <v>1180</v>
      </c>
      <c r="S106" s="66" t="s">
        <v>1267</v>
      </c>
      <c r="T106" s="66" t="s">
        <v>1266</v>
      </c>
      <c r="U106" s="66" t="s">
        <v>2188</v>
      </c>
      <c r="V106" s="66" t="s">
        <v>1473</v>
      </c>
      <c r="W106" s="66" t="s">
        <v>2448</v>
      </c>
      <c r="X106" s="66" t="s">
        <v>1487</v>
      </c>
      <c r="Y106" s="66"/>
      <c r="Z106" s="66"/>
      <c r="AA106" s="66" t="s">
        <v>2929</v>
      </c>
      <c r="AB106" s="69">
        <v>46212.556354166663</v>
      </c>
      <c r="AC106" s="66" t="s">
        <v>1654</v>
      </c>
      <c r="AD106" s="66" t="s">
        <v>1473</v>
      </c>
      <c r="AE106" s="66" t="s">
        <v>2188</v>
      </c>
      <c r="AF106" s="67">
        <v>46212</v>
      </c>
      <c r="AG106" s="66" t="s">
        <v>1654</v>
      </c>
      <c r="AH106" s="66" t="s">
        <v>2931</v>
      </c>
      <c r="AI106" s="66" t="s">
        <v>1473</v>
      </c>
      <c r="AJ106" s="66" t="s">
        <v>2236</v>
      </c>
      <c r="AK106" s="66"/>
      <c r="AL106" s="66"/>
      <c r="AM106" s="66"/>
      <c r="AN106" s="66"/>
      <c r="AO106" s="66"/>
      <c r="AP106" s="66" t="s">
        <v>1487</v>
      </c>
      <c r="AQ106" s="66"/>
      <c r="AR106" s="66"/>
      <c r="AS106" s="66"/>
      <c r="AT106" s="66"/>
      <c r="AU106" s="66"/>
      <c r="AV106" s="66">
        <v>0</v>
      </c>
      <c r="AW106" s="66"/>
      <c r="AX106" s="66" t="s">
        <v>1487</v>
      </c>
      <c r="AY106" s="66"/>
      <c r="AZ106" s="66"/>
      <c r="BA106" s="66"/>
      <c r="BB106" s="66"/>
      <c r="BC106" s="66" t="s">
        <v>1487</v>
      </c>
    </row>
    <row r="107" spans="1:55" ht="15.75" customHeight="1">
      <c r="A107" s="66" t="s">
        <v>2810</v>
      </c>
      <c r="B107" s="66" t="s">
        <v>2541</v>
      </c>
      <c r="C107" s="66" t="s">
        <v>218</v>
      </c>
      <c r="D107" s="66" t="s">
        <v>2542</v>
      </c>
      <c r="E107" s="66">
        <v>2026</v>
      </c>
      <c r="F107" s="66">
        <v>27</v>
      </c>
      <c r="G107" s="67">
        <v>46208</v>
      </c>
      <c r="H107" s="67"/>
      <c r="I107" s="67">
        <v>46212</v>
      </c>
      <c r="J107" s="66"/>
      <c r="K107" s="68">
        <v>0.55635416666666671</v>
      </c>
      <c r="L107" s="66"/>
      <c r="M107" s="66"/>
      <c r="N107" s="66" t="s">
        <v>1583</v>
      </c>
      <c r="O107" s="66" t="s">
        <v>2103</v>
      </c>
      <c r="P107" s="66"/>
      <c r="Q107" s="66" t="s">
        <v>1472</v>
      </c>
      <c r="R107" s="66" t="s">
        <v>1185</v>
      </c>
      <c r="S107" s="66" t="s">
        <v>391</v>
      </c>
      <c r="T107" s="66" t="s">
        <v>443</v>
      </c>
      <c r="U107" s="66" t="s">
        <v>2188</v>
      </c>
      <c r="V107" s="66" t="s">
        <v>1473</v>
      </c>
      <c r="W107" s="66" t="s">
        <v>2451</v>
      </c>
      <c r="X107" s="66" t="s">
        <v>1487</v>
      </c>
      <c r="Y107" s="66"/>
      <c r="Z107" s="66"/>
      <c r="AA107" s="66" t="s">
        <v>2929</v>
      </c>
      <c r="AB107" s="69">
        <v>46212.556354166663</v>
      </c>
      <c r="AC107" s="66" t="s">
        <v>1654</v>
      </c>
      <c r="AD107" s="66" t="s">
        <v>1473</v>
      </c>
      <c r="AE107" s="66" t="s">
        <v>2188</v>
      </c>
      <c r="AF107" s="67">
        <v>46212</v>
      </c>
      <c r="AG107" s="66" t="s">
        <v>1654</v>
      </c>
      <c r="AH107" s="66" t="s">
        <v>2931</v>
      </c>
      <c r="AI107" s="66" t="s">
        <v>1473</v>
      </c>
      <c r="AJ107" s="66" t="s">
        <v>2236</v>
      </c>
      <c r="AK107" s="66"/>
      <c r="AL107" s="66"/>
      <c r="AM107" s="66"/>
      <c r="AN107" s="66"/>
      <c r="AO107" s="66"/>
      <c r="AP107" s="66" t="s">
        <v>1487</v>
      </c>
      <c r="AQ107" s="66"/>
      <c r="AR107" s="66"/>
      <c r="AS107" s="66"/>
      <c r="AT107" s="66"/>
      <c r="AU107" s="66"/>
      <c r="AV107" s="66">
        <v>0</v>
      </c>
      <c r="AW107" s="66"/>
      <c r="AX107" s="66" t="s">
        <v>1487</v>
      </c>
      <c r="AY107" s="66"/>
      <c r="AZ107" s="66"/>
      <c r="BA107" s="66"/>
      <c r="BB107" s="66"/>
      <c r="BC107" s="66" t="s">
        <v>1487</v>
      </c>
    </row>
    <row r="108" spans="1:55" ht="15.75" customHeight="1">
      <c r="A108" s="66" t="s">
        <v>2811</v>
      </c>
      <c r="B108" s="66" t="s">
        <v>2543</v>
      </c>
      <c r="C108" s="66" t="s">
        <v>224</v>
      </c>
      <c r="D108" s="66" t="s">
        <v>2544</v>
      </c>
      <c r="E108" s="66">
        <v>2026</v>
      </c>
      <c r="F108" s="66">
        <v>27</v>
      </c>
      <c r="G108" s="67">
        <v>46208</v>
      </c>
      <c r="H108" s="67"/>
      <c r="I108" s="67">
        <v>46212</v>
      </c>
      <c r="J108" s="66"/>
      <c r="K108" s="68">
        <v>0.55635416666666671</v>
      </c>
      <c r="L108" s="66"/>
      <c r="M108" s="66"/>
      <c r="N108" s="66" t="s">
        <v>1568</v>
      </c>
      <c r="O108" s="66" t="s">
        <v>2103</v>
      </c>
      <c r="P108" s="66"/>
      <c r="Q108" s="66" t="s">
        <v>1472</v>
      </c>
      <c r="R108" s="66" t="s">
        <v>1192</v>
      </c>
      <c r="S108" s="66" t="s">
        <v>391</v>
      </c>
      <c r="T108" s="66" t="s">
        <v>443</v>
      </c>
      <c r="U108" s="66" t="s">
        <v>2188</v>
      </c>
      <c r="V108" s="66" t="s">
        <v>1473</v>
      </c>
      <c r="W108" s="66" t="s">
        <v>2470</v>
      </c>
      <c r="X108" s="66" t="s">
        <v>1487</v>
      </c>
      <c r="Y108" s="66"/>
      <c r="Z108" s="66"/>
      <c r="AA108" s="66" t="s">
        <v>2929</v>
      </c>
      <c r="AB108" s="69">
        <v>46212.556354166663</v>
      </c>
      <c r="AC108" s="66" t="s">
        <v>1654</v>
      </c>
      <c r="AD108" s="66" t="s">
        <v>1473</v>
      </c>
      <c r="AE108" s="66" t="s">
        <v>2188</v>
      </c>
      <c r="AF108" s="67">
        <v>46212</v>
      </c>
      <c r="AG108" s="66" t="s">
        <v>1654</v>
      </c>
      <c r="AH108" s="66" t="s">
        <v>2931</v>
      </c>
      <c r="AI108" s="66" t="s">
        <v>1473</v>
      </c>
      <c r="AJ108" s="66" t="s">
        <v>2236</v>
      </c>
      <c r="AK108" s="66"/>
      <c r="AL108" s="66"/>
      <c r="AM108" s="66"/>
      <c r="AN108" s="66"/>
      <c r="AO108" s="66"/>
      <c r="AP108" s="66" t="s">
        <v>1487</v>
      </c>
      <c r="AQ108" s="66"/>
      <c r="AR108" s="66"/>
      <c r="AS108" s="66"/>
      <c r="AT108" s="66"/>
      <c r="AU108" s="66"/>
      <c r="AV108" s="66">
        <v>0</v>
      </c>
      <c r="AW108" s="66"/>
      <c r="AX108" s="66" t="s">
        <v>1487</v>
      </c>
      <c r="AY108" s="66"/>
      <c r="AZ108" s="66"/>
      <c r="BA108" s="66"/>
      <c r="BB108" s="66"/>
      <c r="BC108" s="66" t="s">
        <v>1487</v>
      </c>
    </row>
    <row r="109" spans="1:55" ht="15.75" customHeight="1">
      <c r="A109" s="66" t="s">
        <v>2812</v>
      </c>
      <c r="B109" s="66" t="s">
        <v>2545</v>
      </c>
      <c r="C109" s="66" t="s">
        <v>269</v>
      </c>
      <c r="D109" s="66" t="s">
        <v>2546</v>
      </c>
      <c r="E109" s="66">
        <v>2026</v>
      </c>
      <c r="F109" s="66">
        <v>27</v>
      </c>
      <c r="G109" s="67">
        <v>46208</v>
      </c>
      <c r="H109" s="67"/>
      <c r="I109" s="67">
        <v>46212</v>
      </c>
      <c r="J109" s="66"/>
      <c r="K109" s="68">
        <v>0.55635416666666671</v>
      </c>
      <c r="L109" s="66"/>
      <c r="M109" s="66"/>
      <c r="N109" s="66" t="s">
        <v>1579</v>
      </c>
      <c r="O109" s="66" t="s">
        <v>1590</v>
      </c>
      <c r="P109" s="66"/>
      <c r="Q109" s="66" t="s">
        <v>1472</v>
      </c>
      <c r="R109" s="66" t="s">
        <v>1400</v>
      </c>
      <c r="S109" s="66" t="s">
        <v>1267</v>
      </c>
      <c r="T109" s="66" t="s">
        <v>1266</v>
      </c>
      <c r="U109" s="66" t="s">
        <v>2188</v>
      </c>
      <c r="V109" s="66" t="s">
        <v>1473</v>
      </c>
      <c r="W109" s="66" t="s">
        <v>2451</v>
      </c>
      <c r="X109" s="66" t="s">
        <v>1487</v>
      </c>
      <c r="Y109" s="66"/>
      <c r="Z109" s="66"/>
      <c r="AA109" s="66" t="s">
        <v>2929</v>
      </c>
      <c r="AB109" s="69">
        <v>46212.556354166663</v>
      </c>
      <c r="AC109" s="66" t="s">
        <v>1654</v>
      </c>
      <c r="AD109" s="66" t="s">
        <v>1473</v>
      </c>
      <c r="AE109" s="66" t="s">
        <v>2188</v>
      </c>
      <c r="AF109" s="67">
        <v>46212</v>
      </c>
      <c r="AG109" s="66" t="s">
        <v>1654</v>
      </c>
      <c r="AH109" s="66" t="s">
        <v>2931</v>
      </c>
      <c r="AI109" s="66" t="s">
        <v>1473</v>
      </c>
      <c r="AJ109" s="66" t="s">
        <v>2236</v>
      </c>
      <c r="AK109" s="66"/>
      <c r="AL109" s="66"/>
      <c r="AM109" s="66"/>
      <c r="AN109" s="66"/>
      <c r="AO109" s="66"/>
      <c r="AP109" s="66" t="s">
        <v>1487</v>
      </c>
      <c r="AQ109" s="66"/>
      <c r="AR109" s="66"/>
      <c r="AS109" s="66"/>
      <c r="AT109" s="66"/>
      <c r="AU109" s="66"/>
      <c r="AV109" s="66">
        <v>0</v>
      </c>
      <c r="AW109" s="66"/>
      <c r="AX109" s="66" t="s">
        <v>1487</v>
      </c>
      <c r="AY109" s="66"/>
      <c r="AZ109" s="66"/>
      <c r="BA109" s="66"/>
      <c r="BB109" s="66"/>
      <c r="BC109" s="66" t="s">
        <v>1487</v>
      </c>
    </row>
    <row r="110" spans="1:55" ht="15.75" customHeight="1">
      <c r="A110" s="66" t="s">
        <v>2813</v>
      </c>
      <c r="B110" s="66" t="s">
        <v>2547</v>
      </c>
      <c r="C110" s="66" t="s">
        <v>284</v>
      </c>
      <c r="D110" s="66" t="s">
        <v>2548</v>
      </c>
      <c r="E110" s="66">
        <v>2026</v>
      </c>
      <c r="F110" s="66">
        <v>27</v>
      </c>
      <c r="G110" s="67">
        <v>46208</v>
      </c>
      <c r="H110" s="67"/>
      <c r="I110" s="67">
        <v>46212</v>
      </c>
      <c r="J110" s="66"/>
      <c r="K110" s="68">
        <v>0.48325231481481479</v>
      </c>
      <c r="L110" s="66"/>
      <c r="M110" s="66"/>
      <c r="N110" s="66" t="s">
        <v>1600</v>
      </c>
      <c r="O110" s="66" t="s">
        <v>2103</v>
      </c>
      <c r="P110" s="66"/>
      <c r="Q110" s="66" t="s">
        <v>1472</v>
      </c>
      <c r="R110" s="66" t="s">
        <v>98</v>
      </c>
      <c r="S110" s="66" t="s">
        <v>391</v>
      </c>
      <c r="T110" s="66" t="s">
        <v>344</v>
      </c>
      <c r="U110" s="66" t="s">
        <v>2188</v>
      </c>
      <c r="V110" s="66" t="s">
        <v>1473</v>
      </c>
      <c r="W110" s="66" t="s">
        <v>2324</v>
      </c>
      <c r="X110" s="66" t="s">
        <v>1487</v>
      </c>
      <c r="Y110" s="66"/>
      <c r="Z110" s="66"/>
      <c r="AA110" s="66" t="s">
        <v>2929</v>
      </c>
      <c r="AB110" s="69">
        <v>46212.483252314814</v>
      </c>
      <c r="AC110" s="66" t="s">
        <v>1654</v>
      </c>
      <c r="AD110" s="66" t="s">
        <v>1473</v>
      </c>
      <c r="AE110" s="66" t="s">
        <v>2188</v>
      </c>
      <c r="AF110" s="67">
        <v>46212</v>
      </c>
      <c r="AG110" s="66" t="s">
        <v>1654</v>
      </c>
      <c r="AH110" s="66" t="s">
        <v>2931</v>
      </c>
      <c r="AI110" s="66" t="s">
        <v>1473</v>
      </c>
      <c r="AJ110" s="66" t="s">
        <v>2236</v>
      </c>
      <c r="AK110" s="66"/>
      <c r="AL110" s="66"/>
      <c r="AM110" s="66"/>
      <c r="AN110" s="66"/>
      <c r="AO110" s="66"/>
      <c r="AP110" s="66" t="s">
        <v>1487</v>
      </c>
      <c r="AQ110" s="66"/>
      <c r="AR110" s="66"/>
      <c r="AS110" s="66"/>
      <c r="AT110" s="66"/>
      <c r="AU110" s="66"/>
      <c r="AV110" s="66">
        <v>0</v>
      </c>
      <c r="AW110" s="66"/>
      <c r="AX110" s="66" t="s">
        <v>1487</v>
      </c>
      <c r="AY110" s="66"/>
      <c r="AZ110" s="66"/>
      <c r="BA110" s="66"/>
      <c r="BB110" s="66"/>
      <c r="BC110" s="66" t="s">
        <v>1487</v>
      </c>
    </row>
    <row r="111" spans="1:55" ht="15.75" customHeight="1">
      <c r="A111" s="66" t="s">
        <v>2814</v>
      </c>
      <c r="B111" s="66" t="s">
        <v>2549</v>
      </c>
      <c r="C111" s="66" t="s">
        <v>292</v>
      </c>
      <c r="D111" s="66" t="s">
        <v>2550</v>
      </c>
      <c r="E111" s="66">
        <v>2026</v>
      </c>
      <c r="F111" s="66">
        <v>27</v>
      </c>
      <c r="G111" s="67">
        <v>46208</v>
      </c>
      <c r="H111" s="67"/>
      <c r="I111" s="67">
        <v>46211</v>
      </c>
      <c r="J111" s="66"/>
      <c r="K111" s="68">
        <v>0.79251157407407402</v>
      </c>
      <c r="L111" s="66"/>
      <c r="M111" s="66"/>
      <c r="N111" s="66" t="s">
        <v>452</v>
      </c>
      <c r="O111" s="66" t="s">
        <v>2103</v>
      </c>
      <c r="P111" s="66"/>
      <c r="Q111" s="66" t="s">
        <v>1472</v>
      </c>
      <c r="R111" s="66" t="s">
        <v>1305</v>
      </c>
      <c r="S111" s="66" t="s">
        <v>387</v>
      </c>
      <c r="T111" s="66" t="s">
        <v>344</v>
      </c>
      <c r="U111" s="66" t="s">
        <v>2188</v>
      </c>
      <c r="V111" s="66" t="s">
        <v>1473</v>
      </c>
      <c r="W111" s="66" t="s">
        <v>2350</v>
      </c>
      <c r="X111" s="66" t="s">
        <v>1487</v>
      </c>
      <c r="Y111" s="66"/>
      <c r="Z111" s="66"/>
      <c r="AA111" s="66"/>
      <c r="AB111" s="69">
        <v>46211.792511574073</v>
      </c>
      <c r="AC111" s="66" t="s">
        <v>1654</v>
      </c>
      <c r="AD111" s="66" t="s">
        <v>1473</v>
      </c>
      <c r="AE111" s="66" t="s">
        <v>2893</v>
      </c>
      <c r="AF111" s="69">
        <v>46212.495300925926</v>
      </c>
      <c r="AG111" s="66" t="s">
        <v>1654</v>
      </c>
      <c r="AH111" s="66" t="s">
        <v>2930</v>
      </c>
      <c r="AI111" s="66" t="s">
        <v>1473</v>
      </c>
      <c r="AJ111" s="66" t="s">
        <v>2236</v>
      </c>
      <c r="AK111" s="66"/>
      <c r="AL111" s="66"/>
      <c r="AM111" s="66"/>
      <c r="AN111" s="66"/>
      <c r="AO111" s="66"/>
      <c r="AP111" s="66" t="s">
        <v>1487</v>
      </c>
      <c r="AQ111" s="66"/>
      <c r="AR111" s="66"/>
      <c r="AS111" s="66"/>
      <c r="AT111" s="66"/>
      <c r="AU111" s="66"/>
      <c r="AV111" s="66">
        <v>0</v>
      </c>
      <c r="AW111" s="66"/>
      <c r="AX111" s="66" t="s">
        <v>1487</v>
      </c>
      <c r="AY111" s="66"/>
      <c r="AZ111" s="66"/>
      <c r="BA111" s="66"/>
      <c r="BB111" s="66"/>
      <c r="BC111" s="66" t="s">
        <v>1487</v>
      </c>
    </row>
    <row r="112" spans="1:55" ht="15.75" customHeight="1">
      <c r="A112" s="66" t="s">
        <v>2815</v>
      </c>
      <c r="B112" s="66" t="s">
        <v>2551</v>
      </c>
      <c r="C112" s="66" t="s">
        <v>176</v>
      </c>
      <c r="D112" s="66" t="s">
        <v>2552</v>
      </c>
      <c r="E112" s="66">
        <v>2026</v>
      </c>
      <c r="F112" s="66">
        <v>27</v>
      </c>
      <c r="G112" s="67">
        <v>46203</v>
      </c>
      <c r="H112" s="67"/>
      <c r="I112" s="67">
        <v>46212</v>
      </c>
      <c r="J112" s="66"/>
      <c r="K112" s="68">
        <v>0.55635416666666671</v>
      </c>
      <c r="L112" s="66"/>
      <c r="M112" s="66"/>
      <c r="N112" s="66" t="s">
        <v>1600</v>
      </c>
      <c r="O112" s="66" t="s">
        <v>1590</v>
      </c>
      <c r="P112" s="66"/>
      <c r="Q112" s="66" t="s">
        <v>1472</v>
      </c>
      <c r="R112" s="66" t="s">
        <v>1454</v>
      </c>
      <c r="S112" s="66" t="s">
        <v>387</v>
      </c>
      <c r="T112" s="66" t="s">
        <v>344</v>
      </c>
      <c r="U112" s="66" t="s">
        <v>2188</v>
      </c>
      <c r="V112" s="66" t="s">
        <v>1473</v>
      </c>
      <c r="W112" s="66" t="s">
        <v>2324</v>
      </c>
      <c r="X112" s="66" t="s">
        <v>1487</v>
      </c>
      <c r="Y112" s="66"/>
      <c r="Z112" s="66"/>
      <c r="AA112" s="66" t="s">
        <v>2929</v>
      </c>
      <c r="AB112" s="69">
        <v>46212.556354166663</v>
      </c>
      <c r="AC112" s="66" t="s">
        <v>1654</v>
      </c>
      <c r="AD112" s="66" t="s">
        <v>1473</v>
      </c>
      <c r="AE112" s="66" t="s">
        <v>2188</v>
      </c>
      <c r="AF112" s="67">
        <v>46212</v>
      </c>
      <c r="AG112" s="66" t="s">
        <v>1654</v>
      </c>
      <c r="AH112" s="66" t="s">
        <v>2931</v>
      </c>
      <c r="AI112" s="66" t="s">
        <v>1473</v>
      </c>
      <c r="AJ112" s="66" t="s">
        <v>2236</v>
      </c>
      <c r="AK112" s="66"/>
      <c r="AL112" s="66"/>
      <c r="AM112" s="66"/>
      <c r="AN112" s="66"/>
      <c r="AO112" s="66"/>
      <c r="AP112" s="66" t="s">
        <v>1487</v>
      </c>
      <c r="AQ112" s="66"/>
      <c r="AR112" s="66"/>
      <c r="AS112" s="66"/>
      <c r="AT112" s="66"/>
      <c r="AU112" s="66"/>
      <c r="AV112" s="66">
        <v>0</v>
      </c>
      <c r="AW112" s="66"/>
      <c r="AX112" s="66" t="s">
        <v>1487</v>
      </c>
      <c r="AY112" s="66"/>
      <c r="AZ112" s="66"/>
      <c r="BA112" s="66"/>
      <c r="BB112" s="66"/>
      <c r="BC112" s="66" t="s">
        <v>1487</v>
      </c>
    </row>
    <row r="113" spans="1:55" ht="15.75" customHeight="1">
      <c r="A113" s="66" t="s">
        <v>2816</v>
      </c>
      <c r="B113" s="66" t="s">
        <v>2553</v>
      </c>
      <c r="C113" s="66" t="s">
        <v>180</v>
      </c>
      <c r="D113" s="66" t="s">
        <v>2554</v>
      </c>
      <c r="E113" s="66">
        <v>2026</v>
      </c>
      <c r="F113" s="66">
        <v>27</v>
      </c>
      <c r="G113" s="67">
        <v>46203</v>
      </c>
      <c r="H113" s="67"/>
      <c r="I113" s="67">
        <v>46212</v>
      </c>
      <c r="J113" s="66"/>
      <c r="K113" s="68">
        <v>0.55635416666666671</v>
      </c>
      <c r="L113" s="66"/>
      <c r="M113" s="66"/>
      <c r="N113" s="66" t="s">
        <v>1586</v>
      </c>
      <c r="O113" s="66" t="s">
        <v>1439</v>
      </c>
      <c r="P113" s="66"/>
      <c r="Q113" s="66" t="s">
        <v>1472</v>
      </c>
      <c r="R113" s="66" t="s">
        <v>1450</v>
      </c>
      <c r="S113" s="66" t="s">
        <v>391</v>
      </c>
      <c r="T113" s="66" t="s">
        <v>443</v>
      </c>
      <c r="U113" s="66" t="s">
        <v>2188</v>
      </c>
      <c r="V113" s="66" t="s">
        <v>1473</v>
      </c>
      <c r="W113" s="66" t="s">
        <v>2337</v>
      </c>
      <c r="X113" s="66" t="s">
        <v>1487</v>
      </c>
      <c r="Y113" s="66"/>
      <c r="Z113" s="66"/>
      <c r="AA113" s="66" t="s">
        <v>2929</v>
      </c>
      <c r="AB113" s="69">
        <v>46212.556354166663</v>
      </c>
      <c r="AC113" s="66" t="s">
        <v>1654</v>
      </c>
      <c r="AD113" s="66" t="s">
        <v>1473</v>
      </c>
      <c r="AE113" s="66" t="s">
        <v>2188</v>
      </c>
      <c r="AF113" s="67">
        <v>46212</v>
      </c>
      <c r="AG113" s="66" t="s">
        <v>1654</v>
      </c>
      <c r="AH113" s="66" t="s">
        <v>2931</v>
      </c>
      <c r="AI113" s="66" t="s">
        <v>1473</v>
      </c>
      <c r="AJ113" s="66" t="s">
        <v>2236</v>
      </c>
      <c r="AK113" s="66"/>
      <c r="AL113" s="66"/>
      <c r="AM113" s="66"/>
      <c r="AN113" s="66"/>
      <c r="AO113" s="66"/>
      <c r="AP113" s="66" t="s">
        <v>1487</v>
      </c>
      <c r="AQ113" s="66"/>
      <c r="AR113" s="66"/>
      <c r="AS113" s="66"/>
      <c r="AT113" s="66"/>
      <c r="AU113" s="66"/>
      <c r="AV113" s="66">
        <v>0</v>
      </c>
      <c r="AW113" s="66"/>
      <c r="AX113" s="66" t="s">
        <v>1487</v>
      </c>
      <c r="AY113" s="66"/>
      <c r="AZ113" s="66"/>
      <c r="BA113" s="66"/>
      <c r="BB113" s="66"/>
      <c r="BC113" s="66" t="s">
        <v>1487</v>
      </c>
    </row>
    <row r="114" spans="1:55" ht="15.75" customHeight="1">
      <c r="A114" s="66" t="s">
        <v>2817</v>
      </c>
      <c r="B114" s="66" t="s">
        <v>2555</v>
      </c>
      <c r="C114" s="66" t="s">
        <v>237</v>
      </c>
      <c r="D114" s="66" t="s">
        <v>2556</v>
      </c>
      <c r="E114" s="66">
        <v>2026</v>
      </c>
      <c r="F114" s="66">
        <v>27</v>
      </c>
      <c r="G114" s="67">
        <v>46203</v>
      </c>
      <c r="H114" s="67"/>
      <c r="I114" s="67">
        <v>46212</v>
      </c>
      <c r="J114" s="66"/>
      <c r="K114" s="68">
        <v>0.55635416666666671</v>
      </c>
      <c r="L114" s="66"/>
      <c r="M114" s="66"/>
      <c r="N114" s="66" t="s">
        <v>1583</v>
      </c>
      <c r="O114" s="66" t="s">
        <v>1590</v>
      </c>
      <c r="P114" s="66"/>
      <c r="Q114" s="66" t="s">
        <v>1472</v>
      </c>
      <c r="R114" s="66" t="s">
        <v>2113</v>
      </c>
      <c r="S114" s="66" t="s">
        <v>386</v>
      </c>
      <c r="T114" s="66" t="s">
        <v>1266</v>
      </c>
      <c r="U114" s="66" t="s">
        <v>2188</v>
      </c>
      <c r="V114" s="66" t="s">
        <v>1473</v>
      </c>
      <c r="W114" s="66" t="s">
        <v>2451</v>
      </c>
      <c r="X114" s="66" t="s">
        <v>1487</v>
      </c>
      <c r="Y114" s="66"/>
      <c r="Z114" s="66"/>
      <c r="AA114" s="66" t="s">
        <v>2929</v>
      </c>
      <c r="AB114" s="69">
        <v>46212.556354166663</v>
      </c>
      <c r="AC114" s="66" t="s">
        <v>1654</v>
      </c>
      <c r="AD114" s="66" t="s">
        <v>1473</v>
      </c>
      <c r="AE114" s="66" t="s">
        <v>2188</v>
      </c>
      <c r="AF114" s="67">
        <v>46212</v>
      </c>
      <c r="AG114" s="66" t="s">
        <v>1654</v>
      </c>
      <c r="AH114" s="66" t="s">
        <v>2931</v>
      </c>
      <c r="AI114" s="66" t="s">
        <v>1473</v>
      </c>
      <c r="AJ114" s="66" t="s">
        <v>2236</v>
      </c>
      <c r="AK114" s="66"/>
      <c r="AL114" s="66"/>
      <c r="AM114" s="66"/>
      <c r="AN114" s="66"/>
      <c r="AO114" s="66"/>
      <c r="AP114" s="66" t="s">
        <v>1487</v>
      </c>
      <c r="AQ114" s="66"/>
      <c r="AR114" s="66"/>
      <c r="AS114" s="66"/>
      <c r="AT114" s="66"/>
      <c r="AU114" s="66"/>
      <c r="AV114" s="66">
        <v>0</v>
      </c>
      <c r="AW114" s="66"/>
      <c r="AX114" s="66" t="s">
        <v>1487</v>
      </c>
      <c r="AY114" s="66"/>
      <c r="AZ114" s="66"/>
      <c r="BA114" s="66"/>
      <c r="BB114" s="66"/>
      <c r="BC114" s="66" t="s">
        <v>1487</v>
      </c>
    </row>
    <row r="115" spans="1:55" ht="15.75" customHeight="1">
      <c r="A115" s="66" t="s">
        <v>2818</v>
      </c>
      <c r="B115" s="66" t="s">
        <v>2557</v>
      </c>
      <c r="C115" s="66" t="s">
        <v>252</v>
      </c>
      <c r="D115" s="66" t="s">
        <v>2558</v>
      </c>
      <c r="E115" s="66">
        <v>2026</v>
      </c>
      <c r="F115" s="66">
        <v>27</v>
      </c>
      <c r="G115" s="67">
        <v>46203</v>
      </c>
      <c r="H115" s="67"/>
      <c r="I115" s="67">
        <v>46212</v>
      </c>
      <c r="J115" s="66"/>
      <c r="K115" s="68">
        <v>0.55635416666666671</v>
      </c>
      <c r="L115" s="66"/>
      <c r="M115" s="66"/>
      <c r="N115" s="66" t="s">
        <v>1575</v>
      </c>
      <c r="O115" s="66" t="s">
        <v>1439</v>
      </c>
      <c r="P115" s="66"/>
      <c r="Q115" s="66" t="s">
        <v>1472</v>
      </c>
      <c r="R115" s="66" t="s">
        <v>2114</v>
      </c>
      <c r="S115" s="66" t="s">
        <v>385</v>
      </c>
      <c r="T115" s="66" t="s">
        <v>1266</v>
      </c>
      <c r="U115" s="66" t="s">
        <v>2188</v>
      </c>
      <c r="V115" s="66" t="s">
        <v>1473</v>
      </c>
      <c r="W115" s="66" t="s">
        <v>2448</v>
      </c>
      <c r="X115" s="66" t="s">
        <v>1487</v>
      </c>
      <c r="Y115" s="66"/>
      <c r="Z115" s="66"/>
      <c r="AA115" s="66" t="s">
        <v>2929</v>
      </c>
      <c r="AB115" s="69">
        <v>46212.556354166663</v>
      </c>
      <c r="AC115" s="66" t="s">
        <v>1654</v>
      </c>
      <c r="AD115" s="66" t="s">
        <v>1473</v>
      </c>
      <c r="AE115" s="66" t="s">
        <v>2188</v>
      </c>
      <c r="AF115" s="67">
        <v>46212</v>
      </c>
      <c r="AG115" s="66" t="s">
        <v>1654</v>
      </c>
      <c r="AH115" s="66" t="s">
        <v>2931</v>
      </c>
      <c r="AI115" s="66" t="s">
        <v>1473</v>
      </c>
      <c r="AJ115" s="66" t="s">
        <v>2236</v>
      </c>
      <c r="AK115" s="66"/>
      <c r="AL115" s="66"/>
      <c r="AM115" s="66"/>
      <c r="AN115" s="66"/>
      <c r="AO115" s="66"/>
      <c r="AP115" s="66" t="s">
        <v>1487</v>
      </c>
      <c r="AQ115" s="66"/>
      <c r="AR115" s="66"/>
      <c r="AS115" s="66"/>
      <c r="AT115" s="66"/>
      <c r="AU115" s="66"/>
      <c r="AV115" s="66">
        <v>0</v>
      </c>
      <c r="AW115" s="66"/>
      <c r="AX115" s="66" t="s">
        <v>1487</v>
      </c>
      <c r="AY115" s="66"/>
      <c r="AZ115" s="66"/>
      <c r="BA115" s="66"/>
      <c r="BB115" s="66"/>
      <c r="BC115" s="66" t="s">
        <v>1487</v>
      </c>
    </row>
    <row r="116" spans="1:55" ht="15.75" customHeight="1">
      <c r="A116" s="66" t="s">
        <v>2819</v>
      </c>
      <c r="B116" s="66" t="s">
        <v>2559</v>
      </c>
      <c r="C116" s="66" t="s">
        <v>253</v>
      </c>
      <c r="D116" s="66" t="s">
        <v>2560</v>
      </c>
      <c r="E116" s="66">
        <v>2026</v>
      </c>
      <c r="F116" s="66">
        <v>27</v>
      </c>
      <c r="G116" s="67">
        <v>46203</v>
      </c>
      <c r="H116" s="67"/>
      <c r="I116" s="67">
        <v>46212</v>
      </c>
      <c r="J116" s="66"/>
      <c r="K116" s="68">
        <v>0.55635416666666671</v>
      </c>
      <c r="L116" s="66"/>
      <c r="M116" s="66"/>
      <c r="N116" s="66" t="s">
        <v>1575</v>
      </c>
      <c r="O116" s="66" t="s">
        <v>2103</v>
      </c>
      <c r="P116" s="66"/>
      <c r="Q116" s="66" t="s">
        <v>1472</v>
      </c>
      <c r="R116" s="66" t="s">
        <v>2115</v>
      </c>
      <c r="S116" s="66" t="s">
        <v>1267</v>
      </c>
      <c r="T116" s="66" t="s">
        <v>1266</v>
      </c>
      <c r="U116" s="66" t="s">
        <v>2188</v>
      </c>
      <c r="V116" s="66" t="s">
        <v>1473</v>
      </c>
      <c r="W116" s="66" t="s">
        <v>2448</v>
      </c>
      <c r="X116" s="66" t="s">
        <v>1487</v>
      </c>
      <c r="Y116" s="66"/>
      <c r="Z116" s="66"/>
      <c r="AA116" s="66" t="s">
        <v>2929</v>
      </c>
      <c r="AB116" s="69">
        <v>46212.556354166663</v>
      </c>
      <c r="AC116" s="66" t="s">
        <v>1654</v>
      </c>
      <c r="AD116" s="66" t="s">
        <v>1473</v>
      </c>
      <c r="AE116" s="66" t="s">
        <v>2188</v>
      </c>
      <c r="AF116" s="67">
        <v>46212</v>
      </c>
      <c r="AG116" s="66" t="s">
        <v>1654</v>
      </c>
      <c r="AH116" s="66" t="s">
        <v>2931</v>
      </c>
      <c r="AI116" s="66" t="s">
        <v>1473</v>
      </c>
      <c r="AJ116" s="66" t="s">
        <v>2236</v>
      </c>
      <c r="AK116" s="66"/>
      <c r="AL116" s="66"/>
      <c r="AM116" s="66"/>
      <c r="AN116" s="66"/>
      <c r="AO116" s="66"/>
      <c r="AP116" s="66" t="s">
        <v>1487</v>
      </c>
      <c r="AQ116" s="66"/>
      <c r="AR116" s="66"/>
      <c r="AS116" s="66"/>
      <c r="AT116" s="66"/>
      <c r="AU116" s="66"/>
      <c r="AV116" s="66">
        <v>0</v>
      </c>
      <c r="AW116" s="66"/>
      <c r="AX116" s="66" t="s">
        <v>1487</v>
      </c>
      <c r="AY116" s="66"/>
      <c r="AZ116" s="66"/>
      <c r="BA116" s="66"/>
      <c r="BB116" s="66"/>
      <c r="BC116" s="66" t="s">
        <v>1487</v>
      </c>
    </row>
    <row r="117" spans="1:55" ht="15.75" customHeight="1">
      <c r="A117" s="66" t="s">
        <v>2820</v>
      </c>
      <c r="B117" s="66" t="s">
        <v>2561</v>
      </c>
      <c r="C117" s="66" t="s">
        <v>176</v>
      </c>
      <c r="D117" s="66" t="s">
        <v>2562</v>
      </c>
      <c r="E117" s="66">
        <v>2026</v>
      </c>
      <c r="F117" s="66">
        <v>27</v>
      </c>
      <c r="G117" s="67">
        <v>46204</v>
      </c>
      <c r="H117" s="67"/>
      <c r="I117" s="67">
        <v>46211</v>
      </c>
      <c r="J117" s="66"/>
      <c r="K117" s="68">
        <v>0.79305555555555551</v>
      </c>
      <c r="L117" s="66"/>
      <c r="M117" s="66"/>
      <c r="N117" s="66" t="s">
        <v>1600</v>
      </c>
      <c r="O117" s="66" t="s">
        <v>1590</v>
      </c>
      <c r="P117" s="66"/>
      <c r="Q117" s="66" t="s">
        <v>1472</v>
      </c>
      <c r="R117" s="66" t="s">
        <v>1454</v>
      </c>
      <c r="S117" s="66" t="s">
        <v>390</v>
      </c>
      <c r="T117" s="66" t="s">
        <v>344</v>
      </c>
      <c r="U117" s="66" t="s">
        <v>2188</v>
      </c>
      <c r="V117" s="66" t="s">
        <v>1473</v>
      </c>
      <c r="W117" s="66" t="s">
        <v>2324</v>
      </c>
      <c r="X117" s="66" t="s">
        <v>1487</v>
      </c>
      <c r="Y117" s="66"/>
      <c r="Z117" s="66"/>
      <c r="AA117" s="66"/>
      <c r="AB117" s="69">
        <v>46211.793055555558</v>
      </c>
      <c r="AC117" s="66" t="s">
        <v>1654</v>
      </c>
      <c r="AD117" s="66" t="s">
        <v>1473</v>
      </c>
      <c r="AE117" s="66" t="s">
        <v>2893</v>
      </c>
      <c r="AF117" s="69">
        <v>46211.793773148151</v>
      </c>
      <c r="AG117" s="66" t="s">
        <v>1654</v>
      </c>
      <c r="AH117" s="66"/>
      <c r="AI117" s="66" t="s">
        <v>1473</v>
      </c>
      <c r="AJ117" s="66" t="s">
        <v>2236</v>
      </c>
      <c r="AK117" s="66"/>
      <c r="AL117" s="66"/>
      <c r="AM117" s="66"/>
      <c r="AN117" s="66"/>
      <c r="AO117" s="66"/>
      <c r="AP117" s="66" t="s">
        <v>1487</v>
      </c>
      <c r="AQ117" s="66"/>
      <c r="AR117" s="66"/>
      <c r="AS117" s="66"/>
      <c r="AT117" s="66"/>
      <c r="AU117" s="66"/>
      <c r="AV117" s="66">
        <v>0</v>
      </c>
      <c r="AW117" s="66"/>
      <c r="AX117" s="66" t="s">
        <v>1487</v>
      </c>
      <c r="AY117" s="66"/>
      <c r="AZ117" s="66"/>
      <c r="BA117" s="66"/>
      <c r="BB117" s="66"/>
      <c r="BC117" s="66" t="s">
        <v>1487</v>
      </c>
    </row>
    <row r="118" spans="1:55" ht="15.75" customHeight="1">
      <c r="A118" s="66" t="s">
        <v>2821</v>
      </c>
      <c r="B118" s="66" t="s">
        <v>2563</v>
      </c>
      <c r="C118" s="66" t="s">
        <v>237</v>
      </c>
      <c r="D118" s="66" t="s">
        <v>2564</v>
      </c>
      <c r="E118" s="66">
        <v>2026</v>
      </c>
      <c r="F118" s="66">
        <v>27</v>
      </c>
      <c r="G118" s="67">
        <v>46204</v>
      </c>
      <c r="H118" s="67"/>
      <c r="I118" s="67">
        <v>46212</v>
      </c>
      <c r="J118" s="66"/>
      <c r="K118" s="68">
        <v>0.55635416666666671</v>
      </c>
      <c r="L118" s="66"/>
      <c r="M118" s="66"/>
      <c r="N118" s="66" t="s">
        <v>1583</v>
      </c>
      <c r="O118" s="66" t="s">
        <v>1590</v>
      </c>
      <c r="P118" s="66"/>
      <c r="Q118" s="66" t="s">
        <v>1472</v>
      </c>
      <c r="R118" s="66" t="s">
        <v>2113</v>
      </c>
      <c r="S118" s="66" t="s">
        <v>385</v>
      </c>
      <c r="T118" s="66" t="s">
        <v>1266</v>
      </c>
      <c r="U118" s="66" t="s">
        <v>2188</v>
      </c>
      <c r="V118" s="66" t="s">
        <v>1473</v>
      </c>
      <c r="W118" s="66" t="s">
        <v>2451</v>
      </c>
      <c r="X118" s="66" t="s">
        <v>1487</v>
      </c>
      <c r="Y118" s="66"/>
      <c r="Z118" s="66"/>
      <c r="AA118" s="66" t="s">
        <v>2929</v>
      </c>
      <c r="AB118" s="69">
        <v>46212.556354166663</v>
      </c>
      <c r="AC118" s="66" t="s">
        <v>1654</v>
      </c>
      <c r="AD118" s="66" t="s">
        <v>1473</v>
      </c>
      <c r="AE118" s="66" t="s">
        <v>2188</v>
      </c>
      <c r="AF118" s="67">
        <v>46212</v>
      </c>
      <c r="AG118" s="66" t="s">
        <v>1654</v>
      </c>
      <c r="AH118" s="66" t="s">
        <v>2931</v>
      </c>
      <c r="AI118" s="66" t="s">
        <v>1473</v>
      </c>
      <c r="AJ118" s="66" t="s">
        <v>2236</v>
      </c>
      <c r="AK118" s="66"/>
      <c r="AL118" s="66"/>
      <c r="AM118" s="66"/>
      <c r="AN118" s="66"/>
      <c r="AO118" s="66"/>
      <c r="AP118" s="66" t="s">
        <v>1487</v>
      </c>
      <c r="AQ118" s="66"/>
      <c r="AR118" s="66"/>
      <c r="AS118" s="66"/>
      <c r="AT118" s="66"/>
      <c r="AU118" s="66"/>
      <c r="AV118" s="66">
        <v>0</v>
      </c>
      <c r="AW118" s="66"/>
      <c r="AX118" s="66" t="s">
        <v>1487</v>
      </c>
      <c r="AY118" s="66"/>
      <c r="AZ118" s="66"/>
      <c r="BA118" s="66"/>
      <c r="BB118" s="66"/>
      <c r="BC118" s="66" t="s">
        <v>1487</v>
      </c>
    </row>
    <row r="119" spans="1:55" ht="15.75" customHeight="1">
      <c r="A119" s="66" t="s">
        <v>2822</v>
      </c>
      <c r="B119" s="66" t="s">
        <v>2565</v>
      </c>
      <c r="C119" s="66" t="s">
        <v>252</v>
      </c>
      <c r="D119" s="66" t="s">
        <v>2566</v>
      </c>
      <c r="E119" s="66">
        <v>2026</v>
      </c>
      <c r="F119" s="66">
        <v>27</v>
      </c>
      <c r="G119" s="67">
        <v>46204</v>
      </c>
      <c r="H119" s="67"/>
      <c r="I119" s="67">
        <v>46212</v>
      </c>
      <c r="J119" s="66"/>
      <c r="K119" s="68">
        <v>0.55635416666666671</v>
      </c>
      <c r="L119" s="66"/>
      <c r="M119" s="66"/>
      <c r="N119" s="66" t="s">
        <v>1575</v>
      </c>
      <c r="O119" s="66" t="s">
        <v>1439</v>
      </c>
      <c r="P119" s="66"/>
      <c r="Q119" s="66" t="s">
        <v>1472</v>
      </c>
      <c r="R119" s="66" t="s">
        <v>2114</v>
      </c>
      <c r="S119" s="66" t="s">
        <v>386</v>
      </c>
      <c r="T119" s="66" t="s">
        <v>1266</v>
      </c>
      <c r="U119" s="66" t="s">
        <v>2188</v>
      </c>
      <c r="V119" s="66" t="s">
        <v>1473</v>
      </c>
      <c r="W119" s="66" t="s">
        <v>2448</v>
      </c>
      <c r="X119" s="66" t="s">
        <v>1487</v>
      </c>
      <c r="Y119" s="66"/>
      <c r="Z119" s="66"/>
      <c r="AA119" s="66" t="s">
        <v>2929</v>
      </c>
      <c r="AB119" s="69">
        <v>46212.556354166663</v>
      </c>
      <c r="AC119" s="66" t="s">
        <v>1654</v>
      </c>
      <c r="AD119" s="66" t="s">
        <v>1473</v>
      </c>
      <c r="AE119" s="66" t="s">
        <v>2188</v>
      </c>
      <c r="AF119" s="67">
        <v>46212</v>
      </c>
      <c r="AG119" s="66" t="s">
        <v>1654</v>
      </c>
      <c r="AH119" s="66" t="s">
        <v>2931</v>
      </c>
      <c r="AI119" s="66" t="s">
        <v>1473</v>
      </c>
      <c r="AJ119" s="66" t="s">
        <v>2236</v>
      </c>
      <c r="AK119" s="66"/>
      <c r="AL119" s="66"/>
      <c r="AM119" s="66"/>
      <c r="AN119" s="66"/>
      <c r="AO119" s="66"/>
      <c r="AP119" s="66" t="s">
        <v>1487</v>
      </c>
      <c r="AQ119" s="66"/>
      <c r="AR119" s="66"/>
      <c r="AS119" s="66"/>
      <c r="AT119" s="66"/>
      <c r="AU119" s="66"/>
      <c r="AV119" s="66">
        <v>0</v>
      </c>
      <c r="AW119" s="66"/>
      <c r="AX119" s="66" t="s">
        <v>1487</v>
      </c>
      <c r="AY119" s="66"/>
      <c r="AZ119" s="66"/>
      <c r="BA119" s="66"/>
      <c r="BB119" s="66"/>
      <c r="BC119" s="66" t="s">
        <v>1487</v>
      </c>
    </row>
    <row r="120" spans="1:55" ht="15.75" customHeight="1">
      <c r="A120" s="66" t="s">
        <v>2823</v>
      </c>
      <c r="B120" s="66" t="s">
        <v>2567</v>
      </c>
      <c r="C120" s="66" t="s">
        <v>253</v>
      </c>
      <c r="D120" s="66" t="s">
        <v>2568</v>
      </c>
      <c r="E120" s="66">
        <v>2026</v>
      </c>
      <c r="F120" s="66">
        <v>27</v>
      </c>
      <c r="G120" s="67">
        <v>46204</v>
      </c>
      <c r="H120" s="67"/>
      <c r="I120" s="67">
        <v>46212</v>
      </c>
      <c r="J120" s="66"/>
      <c r="K120" s="68">
        <v>0.55635416666666671</v>
      </c>
      <c r="L120" s="66"/>
      <c r="M120" s="66"/>
      <c r="N120" s="66" t="s">
        <v>1575</v>
      </c>
      <c r="O120" s="66" t="s">
        <v>2103</v>
      </c>
      <c r="P120" s="66"/>
      <c r="Q120" s="66" t="s">
        <v>1472</v>
      </c>
      <c r="R120" s="66" t="s">
        <v>2115</v>
      </c>
      <c r="S120" s="66" t="s">
        <v>386</v>
      </c>
      <c r="T120" s="66" t="s">
        <v>1266</v>
      </c>
      <c r="U120" s="66" t="s">
        <v>2188</v>
      </c>
      <c r="V120" s="66" t="s">
        <v>1473</v>
      </c>
      <c r="W120" s="66" t="s">
        <v>2448</v>
      </c>
      <c r="X120" s="66" t="s">
        <v>1487</v>
      </c>
      <c r="Y120" s="66"/>
      <c r="Z120" s="66"/>
      <c r="AA120" s="66" t="s">
        <v>2929</v>
      </c>
      <c r="AB120" s="69">
        <v>46212.556354166663</v>
      </c>
      <c r="AC120" s="66" t="s">
        <v>1654</v>
      </c>
      <c r="AD120" s="66" t="s">
        <v>1473</v>
      </c>
      <c r="AE120" s="66" t="s">
        <v>2188</v>
      </c>
      <c r="AF120" s="67">
        <v>46212</v>
      </c>
      <c r="AG120" s="66" t="s">
        <v>1654</v>
      </c>
      <c r="AH120" s="66" t="s">
        <v>2931</v>
      </c>
      <c r="AI120" s="66" t="s">
        <v>1473</v>
      </c>
      <c r="AJ120" s="66" t="s">
        <v>2236</v>
      </c>
      <c r="AK120" s="66"/>
      <c r="AL120" s="66"/>
      <c r="AM120" s="66"/>
      <c r="AN120" s="66"/>
      <c r="AO120" s="66"/>
      <c r="AP120" s="66" t="s">
        <v>1487</v>
      </c>
      <c r="AQ120" s="66"/>
      <c r="AR120" s="66"/>
      <c r="AS120" s="66"/>
      <c r="AT120" s="66"/>
      <c r="AU120" s="66"/>
      <c r="AV120" s="66">
        <v>0</v>
      </c>
      <c r="AW120" s="66"/>
      <c r="AX120" s="66" t="s">
        <v>1487</v>
      </c>
      <c r="AY120" s="66"/>
      <c r="AZ120" s="66"/>
      <c r="BA120" s="66"/>
      <c r="BB120" s="66"/>
      <c r="BC120" s="66" t="s">
        <v>1487</v>
      </c>
    </row>
    <row r="121" spans="1:55" ht="15.75" customHeight="1">
      <c r="A121" s="66" t="s">
        <v>2824</v>
      </c>
      <c r="B121" s="66" t="s">
        <v>2569</v>
      </c>
      <c r="C121" s="66" t="s">
        <v>277</v>
      </c>
      <c r="D121" s="66" t="s">
        <v>2570</v>
      </c>
      <c r="E121" s="66">
        <v>2026</v>
      </c>
      <c r="F121" s="66">
        <v>27</v>
      </c>
      <c r="G121" s="67">
        <v>46204</v>
      </c>
      <c r="H121" s="67"/>
      <c r="I121" s="67">
        <v>46212</v>
      </c>
      <c r="J121" s="66"/>
      <c r="K121" s="68">
        <v>0.55635416666666671</v>
      </c>
      <c r="L121" s="66"/>
      <c r="M121" s="66"/>
      <c r="N121" s="66" t="s">
        <v>1436</v>
      </c>
      <c r="O121" s="66" t="s">
        <v>1590</v>
      </c>
      <c r="P121" s="66"/>
      <c r="Q121" s="66" t="s">
        <v>1472</v>
      </c>
      <c r="R121" s="66" t="s">
        <v>1411</v>
      </c>
      <c r="S121" s="66" t="s">
        <v>1267</v>
      </c>
      <c r="T121" s="66" t="s">
        <v>1266</v>
      </c>
      <c r="U121" s="66" t="s">
        <v>2188</v>
      </c>
      <c r="V121" s="66" t="s">
        <v>1473</v>
      </c>
      <c r="W121" s="66" t="s">
        <v>2365</v>
      </c>
      <c r="X121" s="66" t="s">
        <v>1487</v>
      </c>
      <c r="Y121" s="66"/>
      <c r="Z121" s="66"/>
      <c r="AA121" s="66" t="s">
        <v>2929</v>
      </c>
      <c r="AB121" s="69">
        <v>46212.556354166663</v>
      </c>
      <c r="AC121" s="66" t="s">
        <v>1654</v>
      </c>
      <c r="AD121" s="66" t="s">
        <v>1473</v>
      </c>
      <c r="AE121" s="66" t="s">
        <v>2188</v>
      </c>
      <c r="AF121" s="67">
        <v>46212</v>
      </c>
      <c r="AG121" s="66" t="s">
        <v>1654</v>
      </c>
      <c r="AH121" s="66" t="s">
        <v>2931</v>
      </c>
      <c r="AI121" s="66" t="s">
        <v>1473</v>
      </c>
      <c r="AJ121" s="66" t="s">
        <v>2236</v>
      </c>
      <c r="AK121" s="66"/>
      <c r="AL121" s="66"/>
      <c r="AM121" s="66"/>
      <c r="AN121" s="66"/>
      <c r="AO121" s="66"/>
      <c r="AP121" s="66" t="s">
        <v>1487</v>
      </c>
      <c r="AQ121" s="66"/>
      <c r="AR121" s="66"/>
      <c r="AS121" s="66"/>
      <c r="AT121" s="66"/>
      <c r="AU121" s="66"/>
      <c r="AV121" s="66">
        <v>0</v>
      </c>
      <c r="AW121" s="66"/>
      <c r="AX121" s="66" t="s">
        <v>1487</v>
      </c>
      <c r="AY121" s="66"/>
      <c r="AZ121" s="66"/>
      <c r="BA121" s="66"/>
      <c r="BB121" s="66"/>
      <c r="BC121" s="66" t="s">
        <v>1487</v>
      </c>
    </row>
    <row r="122" spans="1:55" ht="15.75" customHeight="1">
      <c r="A122" s="66" t="s">
        <v>2825</v>
      </c>
      <c r="B122" s="66" t="s">
        <v>2571</v>
      </c>
      <c r="C122" s="66" t="s">
        <v>176</v>
      </c>
      <c r="D122" s="66" t="s">
        <v>2572</v>
      </c>
      <c r="E122" s="66">
        <v>2026</v>
      </c>
      <c r="F122" s="66">
        <v>27</v>
      </c>
      <c r="G122" s="67">
        <v>46205</v>
      </c>
      <c r="H122" s="67"/>
      <c r="I122" s="67">
        <v>46212</v>
      </c>
      <c r="J122" s="66"/>
      <c r="K122" s="68">
        <v>0.55635416666666671</v>
      </c>
      <c r="L122" s="66"/>
      <c r="M122" s="66"/>
      <c r="N122" s="66" t="s">
        <v>1600</v>
      </c>
      <c r="O122" s="66" t="s">
        <v>1590</v>
      </c>
      <c r="P122" s="66"/>
      <c r="Q122" s="66" t="s">
        <v>1472</v>
      </c>
      <c r="R122" s="66" t="s">
        <v>1454</v>
      </c>
      <c r="S122" s="66" t="s">
        <v>387</v>
      </c>
      <c r="T122" s="66" t="s">
        <v>344</v>
      </c>
      <c r="U122" s="66" t="s">
        <v>2188</v>
      </c>
      <c r="V122" s="66" t="s">
        <v>1473</v>
      </c>
      <c r="W122" s="66" t="s">
        <v>2324</v>
      </c>
      <c r="X122" s="66" t="s">
        <v>1487</v>
      </c>
      <c r="Y122" s="66"/>
      <c r="Z122" s="66"/>
      <c r="AA122" s="66" t="s">
        <v>2929</v>
      </c>
      <c r="AB122" s="69">
        <v>46212.556354166663</v>
      </c>
      <c r="AC122" s="66" t="s">
        <v>1654</v>
      </c>
      <c r="AD122" s="66" t="s">
        <v>1473</v>
      </c>
      <c r="AE122" s="66" t="s">
        <v>2188</v>
      </c>
      <c r="AF122" s="67">
        <v>46212</v>
      </c>
      <c r="AG122" s="66" t="s">
        <v>1654</v>
      </c>
      <c r="AH122" s="66" t="s">
        <v>2931</v>
      </c>
      <c r="AI122" s="66" t="s">
        <v>1473</v>
      </c>
      <c r="AJ122" s="66" t="s">
        <v>2236</v>
      </c>
      <c r="AK122" s="66"/>
      <c r="AL122" s="66"/>
      <c r="AM122" s="66"/>
      <c r="AN122" s="66"/>
      <c r="AO122" s="66"/>
      <c r="AP122" s="66" t="s">
        <v>1487</v>
      </c>
      <c r="AQ122" s="66"/>
      <c r="AR122" s="66"/>
      <c r="AS122" s="66"/>
      <c r="AT122" s="66"/>
      <c r="AU122" s="66"/>
      <c r="AV122" s="66">
        <v>0</v>
      </c>
      <c r="AW122" s="66"/>
      <c r="AX122" s="66" t="s">
        <v>1487</v>
      </c>
      <c r="AY122" s="66"/>
      <c r="AZ122" s="66"/>
      <c r="BA122" s="66"/>
      <c r="BB122" s="66"/>
      <c r="BC122" s="66" t="s">
        <v>1487</v>
      </c>
    </row>
    <row r="123" spans="1:55" ht="15.75" customHeight="1">
      <c r="A123" s="66" t="s">
        <v>2826</v>
      </c>
      <c r="B123" s="66" t="s">
        <v>2573</v>
      </c>
      <c r="C123" s="66" t="s">
        <v>237</v>
      </c>
      <c r="D123" s="66" t="s">
        <v>2574</v>
      </c>
      <c r="E123" s="66">
        <v>2026</v>
      </c>
      <c r="F123" s="66">
        <v>27</v>
      </c>
      <c r="G123" s="67">
        <v>46205</v>
      </c>
      <c r="H123" s="67"/>
      <c r="I123" s="67">
        <v>46212</v>
      </c>
      <c r="J123" s="66"/>
      <c r="K123" s="68">
        <v>0.55635416666666671</v>
      </c>
      <c r="L123" s="66"/>
      <c r="M123" s="66"/>
      <c r="N123" s="66" t="s">
        <v>1583</v>
      </c>
      <c r="O123" s="66" t="s">
        <v>1590</v>
      </c>
      <c r="P123" s="66"/>
      <c r="Q123" s="66" t="s">
        <v>1472</v>
      </c>
      <c r="R123" s="66" t="s">
        <v>2113</v>
      </c>
      <c r="S123" s="66" t="s">
        <v>1267</v>
      </c>
      <c r="T123" s="66" t="s">
        <v>1266</v>
      </c>
      <c r="U123" s="66" t="s">
        <v>2188</v>
      </c>
      <c r="V123" s="66" t="s">
        <v>1473</v>
      </c>
      <c r="W123" s="66" t="s">
        <v>2451</v>
      </c>
      <c r="X123" s="66" t="s">
        <v>1487</v>
      </c>
      <c r="Y123" s="66"/>
      <c r="Z123" s="66"/>
      <c r="AA123" s="66" t="s">
        <v>2929</v>
      </c>
      <c r="AB123" s="69">
        <v>46212.556354166663</v>
      </c>
      <c r="AC123" s="66" t="s">
        <v>1654</v>
      </c>
      <c r="AD123" s="66" t="s">
        <v>1473</v>
      </c>
      <c r="AE123" s="66" t="s">
        <v>2188</v>
      </c>
      <c r="AF123" s="67">
        <v>46212</v>
      </c>
      <c r="AG123" s="66" t="s">
        <v>1654</v>
      </c>
      <c r="AH123" s="66" t="s">
        <v>2931</v>
      </c>
      <c r="AI123" s="66" t="s">
        <v>1473</v>
      </c>
      <c r="AJ123" s="66" t="s">
        <v>2236</v>
      </c>
      <c r="AK123" s="66"/>
      <c r="AL123" s="66"/>
      <c r="AM123" s="66"/>
      <c r="AN123" s="66"/>
      <c r="AO123" s="66"/>
      <c r="AP123" s="66" t="s">
        <v>1487</v>
      </c>
      <c r="AQ123" s="66"/>
      <c r="AR123" s="66"/>
      <c r="AS123" s="66"/>
      <c r="AT123" s="66"/>
      <c r="AU123" s="66"/>
      <c r="AV123" s="66">
        <v>0</v>
      </c>
      <c r="AW123" s="66"/>
      <c r="AX123" s="66" t="s">
        <v>1487</v>
      </c>
      <c r="AY123" s="66"/>
      <c r="AZ123" s="66"/>
      <c r="BA123" s="66"/>
      <c r="BB123" s="66"/>
      <c r="BC123" s="66" t="s">
        <v>1487</v>
      </c>
    </row>
    <row r="124" spans="1:55" ht="15.75" customHeight="1">
      <c r="A124" s="66" t="s">
        <v>2827</v>
      </c>
      <c r="B124" s="66" t="s">
        <v>2575</v>
      </c>
      <c r="C124" s="66" t="s">
        <v>243</v>
      </c>
      <c r="D124" s="66" t="s">
        <v>2576</v>
      </c>
      <c r="E124" s="66">
        <v>2026</v>
      </c>
      <c r="F124" s="66">
        <v>27</v>
      </c>
      <c r="G124" s="67">
        <v>46205</v>
      </c>
      <c r="H124" s="67"/>
      <c r="I124" s="67">
        <v>46212</v>
      </c>
      <c r="J124" s="66"/>
      <c r="K124" s="68">
        <v>0.55635416666666671</v>
      </c>
      <c r="L124" s="66"/>
      <c r="M124" s="66"/>
      <c r="N124" s="66" t="s">
        <v>1583</v>
      </c>
      <c r="O124" s="66" t="s">
        <v>2103</v>
      </c>
      <c r="P124" s="66"/>
      <c r="Q124" s="66" t="s">
        <v>1472</v>
      </c>
      <c r="R124" s="66" t="s">
        <v>2116</v>
      </c>
      <c r="S124" s="66" t="s">
        <v>385</v>
      </c>
      <c r="T124" s="66" t="s">
        <v>1266</v>
      </c>
      <c r="U124" s="66" t="s">
        <v>2188</v>
      </c>
      <c r="V124" s="66" t="s">
        <v>1473</v>
      </c>
      <c r="W124" s="66" t="s">
        <v>2451</v>
      </c>
      <c r="X124" s="66" t="s">
        <v>1487</v>
      </c>
      <c r="Y124" s="66"/>
      <c r="Z124" s="66"/>
      <c r="AA124" s="66" t="s">
        <v>2929</v>
      </c>
      <c r="AB124" s="69">
        <v>46212.556354166663</v>
      </c>
      <c r="AC124" s="66" t="s">
        <v>1654</v>
      </c>
      <c r="AD124" s="66" t="s">
        <v>1473</v>
      </c>
      <c r="AE124" s="66" t="s">
        <v>2188</v>
      </c>
      <c r="AF124" s="67">
        <v>46212</v>
      </c>
      <c r="AG124" s="66" t="s">
        <v>1654</v>
      </c>
      <c r="AH124" s="66" t="s">
        <v>2931</v>
      </c>
      <c r="AI124" s="66" t="s">
        <v>1473</v>
      </c>
      <c r="AJ124" s="66" t="s">
        <v>2236</v>
      </c>
      <c r="AK124" s="66"/>
      <c r="AL124" s="66"/>
      <c r="AM124" s="66"/>
      <c r="AN124" s="66"/>
      <c r="AO124" s="66"/>
      <c r="AP124" s="66" t="s">
        <v>1487</v>
      </c>
      <c r="AQ124" s="66"/>
      <c r="AR124" s="66"/>
      <c r="AS124" s="66"/>
      <c r="AT124" s="66"/>
      <c r="AU124" s="66"/>
      <c r="AV124" s="66">
        <v>0</v>
      </c>
      <c r="AW124" s="66"/>
      <c r="AX124" s="66" t="s">
        <v>1487</v>
      </c>
      <c r="AY124" s="66"/>
      <c r="AZ124" s="66"/>
      <c r="BA124" s="66"/>
      <c r="BB124" s="66"/>
      <c r="BC124" s="66" t="s">
        <v>1487</v>
      </c>
    </row>
    <row r="125" spans="1:55" ht="15.75" customHeight="1">
      <c r="A125" s="66" t="s">
        <v>2828</v>
      </c>
      <c r="B125" s="66" t="s">
        <v>2577</v>
      </c>
      <c r="C125" s="66" t="s">
        <v>252</v>
      </c>
      <c r="D125" s="66" t="s">
        <v>2578</v>
      </c>
      <c r="E125" s="66">
        <v>2026</v>
      </c>
      <c r="F125" s="66">
        <v>27</v>
      </c>
      <c r="G125" s="67">
        <v>46205</v>
      </c>
      <c r="H125" s="67"/>
      <c r="I125" s="67">
        <v>46212</v>
      </c>
      <c r="J125" s="66"/>
      <c r="K125" s="68">
        <v>0.55635416666666671</v>
      </c>
      <c r="L125" s="66"/>
      <c r="M125" s="66"/>
      <c r="N125" s="66" t="s">
        <v>1575</v>
      </c>
      <c r="O125" s="66" t="s">
        <v>1439</v>
      </c>
      <c r="P125" s="66"/>
      <c r="Q125" s="66" t="s">
        <v>1472</v>
      </c>
      <c r="R125" s="66" t="s">
        <v>2114</v>
      </c>
      <c r="S125" s="66" t="s">
        <v>1267</v>
      </c>
      <c r="T125" s="66" t="s">
        <v>1266</v>
      </c>
      <c r="U125" s="66" t="s">
        <v>2188</v>
      </c>
      <c r="V125" s="66" t="s">
        <v>1473</v>
      </c>
      <c r="W125" s="66" t="s">
        <v>2448</v>
      </c>
      <c r="X125" s="66" t="s">
        <v>1487</v>
      </c>
      <c r="Y125" s="66"/>
      <c r="Z125" s="66"/>
      <c r="AA125" s="66" t="s">
        <v>2929</v>
      </c>
      <c r="AB125" s="69">
        <v>46212.556354166663</v>
      </c>
      <c r="AC125" s="66" t="s">
        <v>1654</v>
      </c>
      <c r="AD125" s="66" t="s">
        <v>1473</v>
      </c>
      <c r="AE125" s="66" t="s">
        <v>2188</v>
      </c>
      <c r="AF125" s="67">
        <v>46212</v>
      </c>
      <c r="AG125" s="66" t="s">
        <v>1654</v>
      </c>
      <c r="AH125" s="66" t="s">
        <v>2931</v>
      </c>
      <c r="AI125" s="66" t="s">
        <v>1473</v>
      </c>
      <c r="AJ125" s="66" t="s">
        <v>2236</v>
      </c>
      <c r="AK125" s="66"/>
      <c r="AL125" s="66"/>
      <c r="AM125" s="66"/>
      <c r="AN125" s="66"/>
      <c r="AO125" s="66"/>
      <c r="AP125" s="66" t="s">
        <v>1487</v>
      </c>
      <c r="AQ125" s="66"/>
      <c r="AR125" s="66"/>
      <c r="AS125" s="66"/>
      <c r="AT125" s="66"/>
      <c r="AU125" s="66"/>
      <c r="AV125" s="66">
        <v>0</v>
      </c>
      <c r="AW125" s="66"/>
      <c r="AX125" s="66" t="s">
        <v>1487</v>
      </c>
      <c r="AY125" s="66"/>
      <c r="AZ125" s="66"/>
      <c r="BA125" s="66"/>
      <c r="BB125" s="66"/>
      <c r="BC125" s="66" t="s">
        <v>1487</v>
      </c>
    </row>
    <row r="126" spans="1:55" ht="15.75" customHeight="1">
      <c r="A126" s="66" t="s">
        <v>2829</v>
      </c>
      <c r="B126" s="66" t="s">
        <v>2579</v>
      </c>
      <c r="C126" s="66" t="s">
        <v>253</v>
      </c>
      <c r="D126" s="66" t="s">
        <v>2580</v>
      </c>
      <c r="E126" s="66">
        <v>2026</v>
      </c>
      <c r="F126" s="66">
        <v>27</v>
      </c>
      <c r="G126" s="67">
        <v>46205</v>
      </c>
      <c r="H126" s="67"/>
      <c r="I126" s="67">
        <v>46212</v>
      </c>
      <c r="J126" s="66"/>
      <c r="K126" s="68">
        <v>0.55635416666666671</v>
      </c>
      <c r="L126" s="66"/>
      <c r="M126" s="66"/>
      <c r="N126" s="66" t="s">
        <v>1575</v>
      </c>
      <c r="O126" s="66" t="s">
        <v>2103</v>
      </c>
      <c r="P126" s="66"/>
      <c r="Q126" s="66" t="s">
        <v>1472</v>
      </c>
      <c r="R126" s="66" t="s">
        <v>2115</v>
      </c>
      <c r="S126" s="66" t="s">
        <v>385</v>
      </c>
      <c r="T126" s="66" t="s">
        <v>1266</v>
      </c>
      <c r="U126" s="66" t="s">
        <v>2188</v>
      </c>
      <c r="V126" s="66" t="s">
        <v>1473</v>
      </c>
      <c r="W126" s="66" t="s">
        <v>2448</v>
      </c>
      <c r="X126" s="66" t="s">
        <v>1487</v>
      </c>
      <c r="Y126" s="66"/>
      <c r="Z126" s="66"/>
      <c r="AA126" s="66" t="s">
        <v>2929</v>
      </c>
      <c r="AB126" s="69">
        <v>46212.556354166663</v>
      </c>
      <c r="AC126" s="66" t="s">
        <v>1654</v>
      </c>
      <c r="AD126" s="66" t="s">
        <v>1473</v>
      </c>
      <c r="AE126" s="66" t="s">
        <v>2188</v>
      </c>
      <c r="AF126" s="67">
        <v>46212</v>
      </c>
      <c r="AG126" s="66" t="s">
        <v>1654</v>
      </c>
      <c r="AH126" s="66" t="s">
        <v>2931</v>
      </c>
      <c r="AI126" s="66" t="s">
        <v>1473</v>
      </c>
      <c r="AJ126" s="66" t="s">
        <v>2236</v>
      </c>
      <c r="AK126" s="66"/>
      <c r="AL126" s="66"/>
      <c r="AM126" s="66"/>
      <c r="AN126" s="66"/>
      <c r="AO126" s="66"/>
      <c r="AP126" s="66" t="s">
        <v>1487</v>
      </c>
      <c r="AQ126" s="66"/>
      <c r="AR126" s="66"/>
      <c r="AS126" s="66"/>
      <c r="AT126" s="66"/>
      <c r="AU126" s="66"/>
      <c r="AV126" s="66">
        <v>0</v>
      </c>
      <c r="AW126" s="66"/>
      <c r="AX126" s="66" t="s">
        <v>1487</v>
      </c>
      <c r="AY126" s="66"/>
      <c r="AZ126" s="66"/>
      <c r="BA126" s="66"/>
      <c r="BB126" s="66"/>
      <c r="BC126" s="66" t="s">
        <v>1487</v>
      </c>
    </row>
    <row r="127" spans="1:55" ht="15.75" customHeight="1">
      <c r="A127" s="66" t="s">
        <v>2830</v>
      </c>
      <c r="B127" s="66" t="s">
        <v>2581</v>
      </c>
      <c r="C127" s="66" t="s">
        <v>277</v>
      </c>
      <c r="D127" s="66" t="s">
        <v>2582</v>
      </c>
      <c r="E127" s="66">
        <v>2026</v>
      </c>
      <c r="F127" s="66">
        <v>27</v>
      </c>
      <c r="G127" s="67">
        <v>46205</v>
      </c>
      <c r="H127" s="67"/>
      <c r="I127" s="67">
        <v>46212</v>
      </c>
      <c r="J127" s="66"/>
      <c r="K127" s="68">
        <v>0.55635416666666671</v>
      </c>
      <c r="L127" s="66"/>
      <c r="M127" s="66"/>
      <c r="N127" s="66" t="s">
        <v>1436</v>
      </c>
      <c r="O127" s="66" t="s">
        <v>1590</v>
      </c>
      <c r="P127" s="66"/>
      <c r="Q127" s="66" t="s">
        <v>1472</v>
      </c>
      <c r="R127" s="66" t="s">
        <v>1411</v>
      </c>
      <c r="S127" s="66" t="s">
        <v>386</v>
      </c>
      <c r="T127" s="66" t="s">
        <v>1266</v>
      </c>
      <c r="U127" s="66" t="s">
        <v>2188</v>
      </c>
      <c r="V127" s="66" t="s">
        <v>1473</v>
      </c>
      <c r="W127" s="66" t="s">
        <v>2365</v>
      </c>
      <c r="X127" s="66" t="s">
        <v>1487</v>
      </c>
      <c r="Y127" s="66"/>
      <c r="Z127" s="66"/>
      <c r="AA127" s="66" t="s">
        <v>2929</v>
      </c>
      <c r="AB127" s="69">
        <v>46212.556354166663</v>
      </c>
      <c r="AC127" s="66" t="s">
        <v>1654</v>
      </c>
      <c r="AD127" s="66" t="s">
        <v>1473</v>
      </c>
      <c r="AE127" s="66" t="s">
        <v>2188</v>
      </c>
      <c r="AF127" s="67">
        <v>46212</v>
      </c>
      <c r="AG127" s="66" t="s">
        <v>1654</v>
      </c>
      <c r="AH127" s="66" t="s">
        <v>2931</v>
      </c>
      <c r="AI127" s="66" t="s">
        <v>1473</v>
      </c>
      <c r="AJ127" s="66" t="s">
        <v>2236</v>
      </c>
      <c r="AK127" s="66"/>
      <c r="AL127" s="66"/>
      <c r="AM127" s="66"/>
      <c r="AN127" s="66"/>
      <c r="AO127" s="66"/>
      <c r="AP127" s="66" t="s">
        <v>1487</v>
      </c>
      <c r="AQ127" s="66"/>
      <c r="AR127" s="66"/>
      <c r="AS127" s="66"/>
      <c r="AT127" s="66"/>
      <c r="AU127" s="66"/>
      <c r="AV127" s="66">
        <v>0</v>
      </c>
      <c r="AW127" s="66"/>
      <c r="AX127" s="66" t="s">
        <v>1487</v>
      </c>
      <c r="AY127" s="66"/>
      <c r="AZ127" s="66"/>
      <c r="BA127" s="66"/>
      <c r="BB127" s="66"/>
      <c r="BC127" s="66" t="s">
        <v>1487</v>
      </c>
    </row>
    <row r="128" spans="1:55" ht="15.75" customHeight="1">
      <c r="A128" s="66" t="s">
        <v>2831</v>
      </c>
      <c r="B128" s="66" t="s">
        <v>2583</v>
      </c>
      <c r="C128" s="66" t="s">
        <v>176</v>
      </c>
      <c r="D128" s="66" t="s">
        <v>2584</v>
      </c>
      <c r="E128" s="66">
        <v>2026</v>
      </c>
      <c r="F128" s="66">
        <v>27</v>
      </c>
      <c r="G128" s="67">
        <v>46206</v>
      </c>
      <c r="H128" s="67"/>
      <c r="I128" s="67">
        <v>46212</v>
      </c>
      <c r="J128" s="66"/>
      <c r="K128" s="68">
        <v>0.55635416666666671</v>
      </c>
      <c r="L128" s="66"/>
      <c r="M128" s="66"/>
      <c r="N128" s="66" t="s">
        <v>1600</v>
      </c>
      <c r="O128" s="66" t="s">
        <v>1590</v>
      </c>
      <c r="P128" s="66"/>
      <c r="Q128" s="66" t="s">
        <v>1472</v>
      </c>
      <c r="R128" s="66" t="s">
        <v>1454</v>
      </c>
      <c r="S128" s="66" t="s">
        <v>390</v>
      </c>
      <c r="T128" s="66" t="s">
        <v>344</v>
      </c>
      <c r="U128" s="66" t="s">
        <v>2188</v>
      </c>
      <c r="V128" s="66" t="s">
        <v>1473</v>
      </c>
      <c r="W128" s="66" t="s">
        <v>2324</v>
      </c>
      <c r="X128" s="66" t="s">
        <v>1487</v>
      </c>
      <c r="Y128" s="66"/>
      <c r="Z128" s="66"/>
      <c r="AA128" s="66" t="s">
        <v>2929</v>
      </c>
      <c r="AB128" s="69">
        <v>46212.556354166663</v>
      </c>
      <c r="AC128" s="66" t="s">
        <v>1654</v>
      </c>
      <c r="AD128" s="66" t="s">
        <v>1473</v>
      </c>
      <c r="AE128" s="66" t="s">
        <v>2188</v>
      </c>
      <c r="AF128" s="67">
        <v>46212</v>
      </c>
      <c r="AG128" s="66" t="s">
        <v>1654</v>
      </c>
      <c r="AH128" s="66" t="s">
        <v>2931</v>
      </c>
      <c r="AI128" s="66" t="s">
        <v>1473</v>
      </c>
      <c r="AJ128" s="66" t="s">
        <v>2236</v>
      </c>
      <c r="AK128" s="66"/>
      <c r="AL128" s="66"/>
      <c r="AM128" s="66"/>
      <c r="AN128" s="66"/>
      <c r="AO128" s="66"/>
      <c r="AP128" s="66" t="s">
        <v>1487</v>
      </c>
      <c r="AQ128" s="66"/>
      <c r="AR128" s="66"/>
      <c r="AS128" s="66"/>
      <c r="AT128" s="66"/>
      <c r="AU128" s="66"/>
      <c r="AV128" s="66">
        <v>0</v>
      </c>
      <c r="AW128" s="66"/>
      <c r="AX128" s="66" t="s">
        <v>1487</v>
      </c>
      <c r="AY128" s="66"/>
      <c r="AZ128" s="66"/>
      <c r="BA128" s="66"/>
      <c r="BB128" s="66"/>
      <c r="BC128" s="66" t="s">
        <v>1487</v>
      </c>
    </row>
    <row r="129" spans="1:55" ht="15.75" customHeight="1">
      <c r="A129" s="66" t="s">
        <v>2832</v>
      </c>
      <c r="B129" s="66" t="s">
        <v>2585</v>
      </c>
      <c r="C129" s="66" t="s">
        <v>237</v>
      </c>
      <c r="D129" s="66" t="s">
        <v>2586</v>
      </c>
      <c r="E129" s="66">
        <v>2026</v>
      </c>
      <c r="F129" s="66">
        <v>27</v>
      </c>
      <c r="G129" s="67">
        <v>46206</v>
      </c>
      <c r="H129" s="67"/>
      <c r="I129" s="67">
        <v>46212</v>
      </c>
      <c r="J129" s="66"/>
      <c r="K129" s="68">
        <v>0.55635416666666671</v>
      </c>
      <c r="L129" s="66"/>
      <c r="M129" s="66"/>
      <c r="N129" s="66" t="s">
        <v>1583</v>
      </c>
      <c r="O129" s="66" t="s">
        <v>1590</v>
      </c>
      <c r="P129" s="66"/>
      <c r="Q129" s="66" t="s">
        <v>1472</v>
      </c>
      <c r="R129" s="66" t="s">
        <v>2113</v>
      </c>
      <c r="S129" s="66" t="s">
        <v>389</v>
      </c>
      <c r="T129" s="66" t="s">
        <v>1266</v>
      </c>
      <c r="U129" s="66" t="s">
        <v>2188</v>
      </c>
      <c r="V129" s="66" t="s">
        <v>1473</v>
      </c>
      <c r="W129" s="66" t="s">
        <v>2451</v>
      </c>
      <c r="X129" s="66" t="s">
        <v>1487</v>
      </c>
      <c r="Y129" s="66"/>
      <c r="Z129" s="66"/>
      <c r="AA129" s="66" t="s">
        <v>2929</v>
      </c>
      <c r="AB129" s="69">
        <v>46212.556354166663</v>
      </c>
      <c r="AC129" s="66" t="s">
        <v>1654</v>
      </c>
      <c r="AD129" s="66" t="s">
        <v>1473</v>
      </c>
      <c r="AE129" s="66" t="s">
        <v>2188</v>
      </c>
      <c r="AF129" s="67">
        <v>46212</v>
      </c>
      <c r="AG129" s="66" t="s">
        <v>1654</v>
      </c>
      <c r="AH129" s="66" t="s">
        <v>2931</v>
      </c>
      <c r="AI129" s="66" t="s">
        <v>1473</v>
      </c>
      <c r="AJ129" s="66" t="s">
        <v>2236</v>
      </c>
      <c r="AK129" s="66"/>
      <c r="AL129" s="66"/>
      <c r="AM129" s="66"/>
      <c r="AN129" s="66"/>
      <c r="AO129" s="66"/>
      <c r="AP129" s="66" t="s">
        <v>1487</v>
      </c>
      <c r="AQ129" s="66"/>
      <c r="AR129" s="66"/>
      <c r="AS129" s="66"/>
      <c r="AT129" s="66"/>
      <c r="AU129" s="66"/>
      <c r="AV129" s="66">
        <v>0</v>
      </c>
      <c r="AW129" s="66"/>
      <c r="AX129" s="66" t="s">
        <v>1487</v>
      </c>
      <c r="AY129" s="66"/>
      <c r="AZ129" s="66"/>
      <c r="BA129" s="66"/>
      <c r="BB129" s="66"/>
      <c r="BC129" s="66" t="s">
        <v>1487</v>
      </c>
    </row>
    <row r="130" spans="1:55" ht="15.75" customHeight="1">
      <c r="A130" s="66" t="s">
        <v>2833</v>
      </c>
      <c r="B130" s="66" t="s">
        <v>2587</v>
      </c>
      <c r="C130" s="66" t="s">
        <v>252</v>
      </c>
      <c r="D130" s="66" t="s">
        <v>2588</v>
      </c>
      <c r="E130" s="66">
        <v>2026</v>
      </c>
      <c r="F130" s="66">
        <v>27</v>
      </c>
      <c r="G130" s="67">
        <v>46206</v>
      </c>
      <c r="H130" s="67"/>
      <c r="I130" s="67">
        <v>46212</v>
      </c>
      <c r="J130" s="66"/>
      <c r="K130" s="68">
        <v>0.55635416666666671</v>
      </c>
      <c r="L130" s="66"/>
      <c r="M130" s="66"/>
      <c r="N130" s="66" t="s">
        <v>1575</v>
      </c>
      <c r="O130" s="66" t="s">
        <v>1439</v>
      </c>
      <c r="P130" s="66"/>
      <c r="Q130" s="66" t="s">
        <v>1472</v>
      </c>
      <c r="R130" s="66" t="s">
        <v>2114</v>
      </c>
      <c r="S130" s="66" t="s">
        <v>389</v>
      </c>
      <c r="T130" s="66" t="s">
        <v>1266</v>
      </c>
      <c r="U130" s="66" t="s">
        <v>2188</v>
      </c>
      <c r="V130" s="66" t="s">
        <v>1473</v>
      </c>
      <c r="W130" s="66" t="s">
        <v>2448</v>
      </c>
      <c r="X130" s="66" t="s">
        <v>1487</v>
      </c>
      <c r="Y130" s="66"/>
      <c r="Z130" s="66"/>
      <c r="AA130" s="66" t="s">
        <v>2929</v>
      </c>
      <c r="AB130" s="69">
        <v>46212.556354166663</v>
      </c>
      <c r="AC130" s="66" t="s">
        <v>1654</v>
      </c>
      <c r="AD130" s="66" t="s">
        <v>1473</v>
      </c>
      <c r="AE130" s="66" t="s">
        <v>2188</v>
      </c>
      <c r="AF130" s="67">
        <v>46212</v>
      </c>
      <c r="AG130" s="66" t="s">
        <v>1654</v>
      </c>
      <c r="AH130" s="66" t="s">
        <v>2931</v>
      </c>
      <c r="AI130" s="66" t="s">
        <v>1473</v>
      </c>
      <c r="AJ130" s="66" t="s">
        <v>2236</v>
      </c>
      <c r="AK130" s="66"/>
      <c r="AL130" s="66"/>
      <c r="AM130" s="66"/>
      <c r="AN130" s="66"/>
      <c r="AO130" s="66"/>
      <c r="AP130" s="66" t="s">
        <v>1487</v>
      </c>
      <c r="AQ130" s="66"/>
      <c r="AR130" s="66"/>
      <c r="AS130" s="66"/>
      <c r="AT130" s="66"/>
      <c r="AU130" s="66"/>
      <c r="AV130" s="66">
        <v>0</v>
      </c>
      <c r="AW130" s="66"/>
      <c r="AX130" s="66" t="s">
        <v>1487</v>
      </c>
      <c r="AY130" s="66"/>
      <c r="AZ130" s="66"/>
      <c r="BA130" s="66"/>
      <c r="BB130" s="66"/>
      <c r="BC130" s="66" t="s">
        <v>1487</v>
      </c>
    </row>
    <row r="131" spans="1:55" ht="15.75" customHeight="1">
      <c r="A131" s="66" t="s">
        <v>2834</v>
      </c>
      <c r="B131" s="66" t="s">
        <v>2589</v>
      </c>
      <c r="C131" s="66" t="s">
        <v>253</v>
      </c>
      <c r="D131" s="66" t="s">
        <v>2590</v>
      </c>
      <c r="E131" s="66">
        <v>2026</v>
      </c>
      <c r="F131" s="66">
        <v>27</v>
      </c>
      <c r="G131" s="67">
        <v>46206</v>
      </c>
      <c r="H131" s="67"/>
      <c r="I131" s="67">
        <v>46212</v>
      </c>
      <c r="J131" s="66"/>
      <c r="K131" s="68">
        <v>0.55635416666666671</v>
      </c>
      <c r="L131" s="66"/>
      <c r="M131" s="66"/>
      <c r="N131" s="66" t="s">
        <v>1575</v>
      </c>
      <c r="O131" s="66" t="s">
        <v>2103</v>
      </c>
      <c r="P131" s="66"/>
      <c r="Q131" s="66" t="s">
        <v>1472</v>
      </c>
      <c r="R131" s="66" t="s">
        <v>2115</v>
      </c>
      <c r="S131" s="66" t="s">
        <v>389</v>
      </c>
      <c r="T131" s="66" t="s">
        <v>1266</v>
      </c>
      <c r="U131" s="66" t="s">
        <v>2188</v>
      </c>
      <c r="V131" s="66" t="s">
        <v>1473</v>
      </c>
      <c r="W131" s="66" t="s">
        <v>2448</v>
      </c>
      <c r="X131" s="66" t="s">
        <v>1487</v>
      </c>
      <c r="Y131" s="66"/>
      <c r="Z131" s="66"/>
      <c r="AA131" s="66" t="s">
        <v>2929</v>
      </c>
      <c r="AB131" s="69">
        <v>46212.556354166663</v>
      </c>
      <c r="AC131" s="66" t="s">
        <v>1654</v>
      </c>
      <c r="AD131" s="66" t="s">
        <v>1473</v>
      </c>
      <c r="AE131" s="66" t="s">
        <v>2188</v>
      </c>
      <c r="AF131" s="67">
        <v>46212</v>
      </c>
      <c r="AG131" s="66" t="s">
        <v>1654</v>
      </c>
      <c r="AH131" s="66" t="s">
        <v>2931</v>
      </c>
      <c r="AI131" s="66" t="s">
        <v>1473</v>
      </c>
      <c r="AJ131" s="66" t="s">
        <v>2236</v>
      </c>
      <c r="AK131" s="66"/>
      <c r="AL131" s="66"/>
      <c r="AM131" s="66"/>
      <c r="AN131" s="66"/>
      <c r="AO131" s="66"/>
      <c r="AP131" s="66" t="s">
        <v>1487</v>
      </c>
      <c r="AQ131" s="66"/>
      <c r="AR131" s="66"/>
      <c r="AS131" s="66"/>
      <c r="AT131" s="66"/>
      <c r="AU131" s="66"/>
      <c r="AV131" s="66">
        <v>0</v>
      </c>
      <c r="AW131" s="66"/>
      <c r="AX131" s="66" t="s">
        <v>1487</v>
      </c>
      <c r="AY131" s="66"/>
      <c r="AZ131" s="66"/>
      <c r="BA131" s="66"/>
      <c r="BB131" s="66"/>
      <c r="BC131" s="66" t="s">
        <v>1487</v>
      </c>
    </row>
    <row r="132" spans="1:55" ht="15.75" customHeight="1">
      <c r="A132" s="66" t="s">
        <v>2835</v>
      </c>
      <c r="B132" s="66" t="s">
        <v>2591</v>
      </c>
      <c r="C132" s="66" t="s">
        <v>277</v>
      </c>
      <c r="D132" s="66" t="s">
        <v>2592</v>
      </c>
      <c r="E132" s="66">
        <v>2026</v>
      </c>
      <c r="F132" s="66">
        <v>27</v>
      </c>
      <c r="G132" s="67">
        <v>46206</v>
      </c>
      <c r="H132" s="67"/>
      <c r="I132" s="67">
        <v>46212</v>
      </c>
      <c r="J132" s="66"/>
      <c r="K132" s="68">
        <v>0.55635416666666671</v>
      </c>
      <c r="L132" s="66"/>
      <c r="M132" s="66"/>
      <c r="N132" s="66" t="s">
        <v>1436</v>
      </c>
      <c r="O132" s="66" t="s">
        <v>1590</v>
      </c>
      <c r="P132" s="66"/>
      <c r="Q132" s="66" t="s">
        <v>1472</v>
      </c>
      <c r="R132" s="66" t="s">
        <v>1411</v>
      </c>
      <c r="S132" s="66" t="s">
        <v>385</v>
      </c>
      <c r="T132" s="66" t="s">
        <v>1266</v>
      </c>
      <c r="U132" s="66" t="s">
        <v>2188</v>
      </c>
      <c r="V132" s="66" t="s">
        <v>1473</v>
      </c>
      <c r="W132" s="66" t="s">
        <v>2365</v>
      </c>
      <c r="X132" s="66" t="s">
        <v>1487</v>
      </c>
      <c r="Y132" s="66"/>
      <c r="Z132" s="66"/>
      <c r="AA132" s="66" t="s">
        <v>2929</v>
      </c>
      <c r="AB132" s="69">
        <v>46212.556354166663</v>
      </c>
      <c r="AC132" s="66" t="s">
        <v>1654</v>
      </c>
      <c r="AD132" s="66" t="s">
        <v>1473</v>
      </c>
      <c r="AE132" s="66" t="s">
        <v>2188</v>
      </c>
      <c r="AF132" s="67">
        <v>46212</v>
      </c>
      <c r="AG132" s="66" t="s">
        <v>1654</v>
      </c>
      <c r="AH132" s="66" t="s">
        <v>2931</v>
      </c>
      <c r="AI132" s="66" t="s">
        <v>1473</v>
      </c>
      <c r="AJ132" s="66" t="s">
        <v>2236</v>
      </c>
      <c r="AK132" s="66"/>
      <c r="AL132" s="66"/>
      <c r="AM132" s="66"/>
      <c r="AN132" s="66"/>
      <c r="AO132" s="66"/>
      <c r="AP132" s="66" t="s">
        <v>1487</v>
      </c>
      <c r="AQ132" s="66"/>
      <c r="AR132" s="66"/>
      <c r="AS132" s="66"/>
      <c r="AT132" s="66"/>
      <c r="AU132" s="66"/>
      <c r="AV132" s="66">
        <v>0</v>
      </c>
      <c r="AW132" s="66"/>
      <c r="AX132" s="66" t="s">
        <v>1487</v>
      </c>
      <c r="AY132" s="66"/>
      <c r="AZ132" s="66"/>
      <c r="BA132" s="66"/>
      <c r="BB132" s="66"/>
      <c r="BC132" s="66" t="s">
        <v>1487</v>
      </c>
    </row>
    <row r="133" spans="1:55" ht="15.75" customHeight="1">
      <c r="A133" s="66" t="s">
        <v>2836</v>
      </c>
      <c r="B133" s="66" t="s">
        <v>2593</v>
      </c>
      <c r="C133" s="66" t="s">
        <v>176</v>
      </c>
      <c r="D133" s="66" t="s">
        <v>2594</v>
      </c>
      <c r="E133" s="66">
        <v>2026</v>
      </c>
      <c r="F133" s="66">
        <v>27</v>
      </c>
      <c r="G133" s="67">
        <v>46207</v>
      </c>
      <c r="H133" s="67"/>
      <c r="I133" s="67">
        <v>46212</v>
      </c>
      <c r="J133" s="66"/>
      <c r="K133" s="68">
        <v>0.55635416666666671</v>
      </c>
      <c r="L133" s="66"/>
      <c r="M133" s="66"/>
      <c r="N133" s="66" t="s">
        <v>1600</v>
      </c>
      <c r="O133" s="66" t="s">
        <v>1590</v>
      </c>
      <c r="P133" s="66"/>
      <c r="Q133" s="66" t="s">
        <v>1472</v>
      </c>
      <c r="R133" s="66" t="s">
        <v>1454</v>
      </c>
      <c r="S133" s="66" t="s">
        <v>387</v>
      </c>
      <c r="T133" s="66" t="s">
        <v>344</v>
      </c>
      <c r="U133" s="66" t="s">
        <v>2188</v>
      </c>
      <c r="V133" s="66" t="s">
        <v>1473</v>
      </c>
      <c r="W133" s="66" t="s">
        <v>2324</v>
      </c>
      <c r="X133" s="66" t="s">
        <v>1487</v>
      </c>
      <c r="Y133" s="66"/>
      <c r="Z133" s="66"/>
      <c r="AA133" s="66" t="s">
        <v>2929</v>
      </c>
      <c r="AB133" s="69">
        <v>46212.556354166663</v>
      </c>
      <c r="AC133" s="66" t="s">
        <v>1654</v>
      </c>
      <c r="AD133" s="66" t="s">
        <v>1473</v>
      </c>
      <c r="AE133" s="66" t="s">
        <v>2188</v>
      </c>
      <c r="AF133" s="67">
        <v>46212</v>
      </c>
      <c r="AG133" s="66" t="s">
        <v>1654</v>
      </c>
      <c r="AH133" s="66" t="s">
        <v>2931</v>
      </c>
      <c r="AI133" s="66" t="s">
        <v>1473</v>
      </c>
      <c r="AJ133" s="66" t="s">
        <v>2236</v>
      </c>
      <c r="AK133" s="66"/>
      <c r="AL133" s="66"/>
      <c r="AM133" s="66"/>
      <c r="AN133" s="66"/>
      <c r="AO133" s="66"/>
      <c r="AP133" s="66" t="s">
        <v>1487</v>
      </c>
      <c r="AQ133" s="66"/>
      <c r="AR133" s="66"/>
      <c r="AS133" s="66"/>
      <c r="AT133" s="66"/>
      <c r="AU133" s="66"/>
      <c r="AV133" s="66">
        <v>0</v>
      </c>
      <c r="AW133" s="66"/>
      <c r="AX133" s="66" t="s">
        <v>1487</v>
      </c>
      <c r="AY133" s="66"/>
      <c r="AZ133" s="66"/>
      <c r="BA133" s="66"/>
      <c r="BB133" s="66"/>
      <c r="BC133" s="66" t="s">
        <v>1487</v>
      </c>
    </row>
    <row r="134" spans="1:55" ht="15.75" customHeight="1">
      <c r="A134" s="66" t="s">
        <v>2837</v>
      </c>
      <c r="B134" s="66" t="s">
        <v>2595</v>
      </c>
      <c r="C134" s="66" t="s">
        <v>237</v>
      </c>
      <c r="D134" s="66" t="s">
        <v>2596</v>
      </c>
      <c r="E134" s="66">
        <v>2026</v>
      </c>
      <c r="F134" s="66">
        <v>27</v>
      </c>
      <c r="G134" s="67">
        <v>46207</v>
      </c>
      <c r="H134" s="67"/>
      <c r="I134" s="67">
        <v>46212</v>
      </c>
      <c r="J134" s="66"/>
      <c r="K134" s="68">
        <v>0.55635416666666671</v>
      </c>
      <c r="L134" s="66"/>
      <c r="M134" s="66"/>
      <c r="N134" s="66" t="s">
        <v>1583</v>
      </c>
      <c r="O134" s="66" t="s">
        <v>1590</v>
      </c>
      <c r="P134" s="66"/>
      <c r="Q134" s="66" t="s">
        <v>1472</v>
      </c>
      <c r="R134" s="66" t="s">
        <v>2113</v>
      </c>
      <c r="S134" s="66" t="s">
        <v>386</v>
      </c>
      <c r="T134" s="66" t="s">
        <v>1266</v>
      </c>
      <c r="U134" s="66" t="s">
        <v>2188</v>
      </c>
      <c r="V134" s="66" t="s">
        <v>1473</v>
      </c>
      <c r="W134" s="66" t="s">
        <v>2451</v>
      </c>
      <c r="X134" s="66" t="s">
        <v>1487</v>
      </c>
      <c r="Y134" s="66"/>
      <c r="Z134" s="66"/>
      <c r="AA134" s="66" t="s">
        <v>2929</v>
      </c>
      <c r="AB134" s="69">
        <v>46212.556354166663</v>
      </c>
      <c r="AC134" s="66" t="s">
        <v>1654</v>
      </c>
      <c r="AD134" s="66" t="s">
        <v>1473</v>
      </c>
      <c r="AE134" s="66" t="s">
        <v>2188</v>
      </c>
      <c r="AF134" s="67">
        <v>46212</v>
      </c>
      <c r="AG134" s="66" t="s">
        <v>1654</v>
      </c>
      <c r="AH134" s="66" t="s">
        <v>2931</v>
      </c>
      <c r="AI134" s="66" t="s">
        <v>1473</v>
      </c>
      <c r="AJ134" s="66" t="s">
        <v>2236</v>
      </c>
      <c r="AK134" s="66"/>
      <c r="AL134" s="66"/>
      <c r="AM134" s="66"/>
      <c r="AN134" s="66"/>
      <c r="AO134" s="66"/>
      <c r="AP134" s="66" t="s">
        <v>1487</v>
      </c>
      <c r="AQ134" s="66"/>
      <c r="AR134" s="66"/>
      <c r="AS134" s="66"/>
      <c r="AT134" s="66"/>
      <c r="AU134" s="66"/>
      <c r="AV134" s="66">
        <v>0</v>
      </c>
      <c r="AW134" s="66"/>
      <c r="AX134" s="66" t="s">
        <v>1487</v>
      </c>
      <c r="AY134" s="66"/>
      <c r="AZ134" s="66"/>
      <c r="BA134" s="66"/>
      <c r="BB134" s="66"/>
      <c r="BC134" s="66" t="s">
        <v>1487</v>
      </c>
    </row>
    <row r="135" spans="1:55" ht="15.75" customHeight="1">
      <c r="A135" s="66" t="s">
        <v>2838</v>
      </c>
      <c r="B135" s="66" t="s">
        <v>2597</v>
      </c>
      <c r="C135" s="66" t="s">
        <v>252</v>
      </c>
      <c r="D135" s="66" t="s">
        <v>2598</v>
      </c>
      <c r="E135" s="66">
        <v>2026</v>
      </c>
      <c r="F135" s="66">
        <v>27</v>
      </c>
      <c r="G135" s="67">
        <v>46207</v>
      </c>
      <c r="H135" s="67"/>
      <c r="I135" s="67">
        <v>46212</v>
      </c>
      <c r="J135" s="66"/>
      <c r="K135" s="68">
        <v>0.55635416666666671</v>
      </c>
      <c r="L135" s="66"/>
      <c r="M135" s="66"/>
      <c r="N135" s="66" t="s">
        <v>1575</v>
      </c>
      <c r="O135" s="66" t="s">
        <v>1439</v>
      </c>
      <c r="P135" s="66"/>
      <c r="Q135" s="66" t="s">
        <v>1472</v>
      </c>
      <c r="R135" s="66" t="s">
        <v>2114</v>
      </c>
      <c r="S135" s="66" t="s">
        <v>1267</v>
      </c>
      <c r="T135" s="66" t="s">
        <v>1266</v>
      </c>
      <c r="U135" s="66" t="s">
        <v>2188</v>
      </c>
      <c r="V135" s="66" t="s">
        <v>1473</v>
      </c>
      <c r="W135" s="66" t="s">
        <v>2448</v>
      </c>
      <c r="X135" s="66" t="s">
        <v>1487</v>
      </c>
      <c r="Y135" s="66"/>
      <c r="Z135" s="66"/>
      <c r="AA135" s="66" t="s">
        <v>2929</v>
      </c>
      <c r="AB135" s="69">
        <v>46212.556354166663</v>
      </c>
      <c r="AC135" s="66" t="s">
        <v>1654</v>
      </c>
      <c r="AD135" s="66" t="s">
        <v>1473</v>
      </c>
      <c r="AE135" s="66" t="s">
        <v>2188</v>
      </c>
      <c r="AF135" s="67">
        <v>46212</v>
      </c>
      <c r="AG135" s="66" t="s">
        <v>1654</v>
      </c>
      <c r="AH135" s="66" t="s">
        <v>2931</v>
      </c>
      <c r="AI135" s="66" t="s">
        <v>1473</v>
      </c>
      <c r="AJ135" s="66" t="s">
        <v>2236</v>
      </c>
      <c r="AK135" s="66"/>
      <c r="AL135" s="66"/>
      <c r="AM135" s="66"/>
      <c r="AN135" s="66"/>
      <c r="AO135" s="66"/>
      <c r="AP135" s="66" t="s">
        <v>1487</v>
      </c>
      <c r="AQ135" s="66"/>
      <c r="AR135" s="66"/>
      <c r="AS135" s="66"/>
      <c r="AT135" s="66"/>
      <c r="AU135" s="66"/>
      <c r="AV135" s="66">
        <v>0</v>
      </c>
      <c r="AW135" s="66"/>
      <c r="AX135" s="66" t="s">
        <v>1487</v>
      </c>
      <c r="AY135" s="66"/>
      <c r="AZ135" s="66"/>
      <c r="BA135" s="66"/>
      <c r="BB135" s="66"/>
      <c r="BC135" s="66" t="s">
        <v>1487</v>
      </c>
    </row>
    <row r="136" spans="1:55" ht="15.75" customHeight="1">
      <c r="A136" s="66" t="s">
        <v>2839</v>
      </c>
      <c r="B136" s="66" t="s">
        <v>2599</v>
      </c>
      <c r="C136" s="66" t="s">
        <v>253</v>
      </c>
      <c r="D136" s="66" t="s">
        <v>2600</v>
      </c>
      <c r="E136" s="66">
        <v>2026</v>
      </c>
      <c r="F136" s="66">
        <v>27</v>
      </c>
      <c r="G136" s="67">
        <v>46207</v>
      </c>
      <c r="H136" s="67"/>
      <c r="I136" s="67">
        <v>46212</v>
      </c>
      <c r="J136" s="66"/>
      <c r="K136" s="68">
        <v>0.55635416666666671</v>
      </c>
      <c r="L136" s="66"/>
      <c r="M136" s="66"/>
      <c r="N136" s="66" t="s">
        <v>1575</v>
      </c>
      <c r="O136" s="66" t="s">
        <v>2103</v>
      </c>
      <c r="P136" s="66"/>
      <c r="Q136" s="66" t="s">
        <v>1472</v>
      </c>
      <c r="R136" s="66" t="s">
        <v>2115</v>
      </c>
      <c r="S136" s="66" t="s">
        <v>386</v>
      </c>
      <c r="T136" s="66" t="s">
        <v>1266</v>
      </c>
      <c r="U136" s="66" t="s">
        <v>2188</v>
      </c>
      <c r="V136" s="66" t="s">
        <v>1473</v>
      </c>
      <c r="W136" s="66" t="s">
        <v>2448</v>
      </c>
      <c r="X136" s="66" t="s">
        <v>1487</v>
      </c>
      <c r="Y136" s="66"/>
      <c r="Z136" s="66"/>
      <c r="AA136" s="66" t="s">
        <v>2929</v>
      </c>
      <c r="AB136" s="69">
        <v>46212.556354166663</v>
      </c>
      <c r="AC136" s="66" t="s">
        <v>1654</v>
      </c>
      <c r="AD136" s="66" t="s">
        <v>1473</v>
      </c>
      <c r="AE136" s="66" t="s">
        <v>2188</v>
      </c>
      <c r="AF136" s="67">
        <v>46212</v>
      </c>
      <c r="AG136" s="66" t="s">
        <v>1654</v>
      </c>
      <c r="AH136" s="66" t="s">
        <v>2931</v>
      </c>
      <c r="AI136" s="66" t="s">
        <v>1473</v>
      </c>
      <c r="AJ136" s="66" t="s">
        <v>2236</v>
      </c>
      <c r="AK136" s="66"/>
      <c r="AL136" s="66"/>
      <c r="AM136" s="66"/>
      <c r="AN136" s="66"/>
      <c r="AO136" s="66"/>
      <c r="AP136" s="66" t="s">
        <v>1487</v>
      </c>
      <c r="AQ136" s="66"/>
      <c r="AR136" s="66"/>
      <c r="AS136" s="66"/>
      <c r="AT136" s="66"/>
      <c r="AU136" s="66"/>
      <c r="AV136" s="66">
        <v>0</v>
      </c>
      <c r="AW136" s="66"/>
      <c r="AX136" s="66" t="s">
        <v>1487</v>
      </c>
      <c r="AY136" s="66"/>
      <c r="AZ136" s="66"/>
      <c r="BA136" s="66"/>
      <c r="BB136" s="66"/>
      <c r="BC136" s="66" t="s">
        <v>1487</v>
      </c>
    </row>
    <row r="137" spans="1:55" ht="15.75" customHeight="1">
      <c r="A137" s="66" t="s">
        <v>2840</v>
      </c>
      <c r="B137" s="66" t="s">
        <v>2601</v>
      </c>
      <c r="C137" s="66" t="s">
        <v>277</v>
      </c>
      <c r="D137" s="66" t="s">
        <v>2602</v>
      </c>
      <c r="E137" s="66">
        <v>2026</v>
      </c>
      <c r="F137" s="66">
        <v>27</v>
      </c>
      <c r="G137" s="67">
        <v>46207</v>
      </c>
      <c r="H137" s="67"/>
      <c r="I137" s="67">
        <v>46212</v>
      </c>
      <c r="J137" s="66"/>
      <c r="K137" s="68">
        <v>0.55635416666666671</v>
      </c>
      <c r="L137" s="66"/>
      <c r="M137" s="66"/>
      <c r="N137" s="66" t="s">
        <v>1436</v>
      </c>
      <c r="O137" s="66" t="s">
        <v>1590</v>
      </c>
      <c r="P137" s="66"/>
      <c r="Q137" s="66" t="s">
        <v>1472</v>
      </c>
      <c r="R137" s="66" t="s">
        <v>1411</v>
      </c>
      <c r="S137" s="66" t="s">
        <v>389</v>
      </c>
      <c r="T137" s="66" t="s">
        <v>1266</v>
      </c>
      <c r="U137" s="66" t="s">
        <v>2188</v>
      </c>
      <c r="V137" s="66" t="s">
        <v>1473</v>
      </c>
      <c r="W137" s="66" t="s">
        <v>2365</v>
      </c>
      <c r="X137" s="66" t="s">
        <v>1487</v>
      </c>
      <c r="Y137" s="66"/>
      <c r="Z137" s="66"/>
      <c r="AA137" s="66" t="s">
        <v>2929</v>
      </c>
      <c r="AB137" s="69">
        <v>46212.556354166663</v>
      </c>
      <c r="AC137" s="66" t="s">
        <v>1654</v>
      </c>
      <c r="AD137" s="66" t="s">
        <v>1473</v>
      </c>
      <c r="AE137" s="66" t="s">
        <v>2188</v>
      </c>
      <c r="AF137" s="67">
        <v>46212</v>
      </c>
      <c r="AG137" s="66" t="s">
        <v>1654</v>
      </c>
      <c r="AH137" s="66" t="s">
        <v>2931</v>
      </c>
      <c r="AI137" s="66" t="s">
        <v>1473</v>
      </c>
      <c r="AJ137" s="66" t="s">
        <v>2236</v>
      </c>
      <c r="AK137" s="66"/>
      <c r="AL137" s="66"/>
      <c r="AM137" s="66"/>
      <c r="AN137" s="66"/>
      <c r="AO137" s="66"/>
      <c r="AP137" s="66" t="s">
        <v>1487</v>
      </c>
      <c r="AQ137" s="66"/>
      <c r="AR137" s="66"/>
      <c r="AS137" s="66"/>
      <c r="AT137" s="66"/>
      <c r="AU137" s="66"/>
      <c r="AV137" s="66">
        <v>0</v>
      </c>
      <c r="AW137" s="66"/>
      <c r="AX137" s="66" t="s">
        <v>1487</v>
      </c>
      <c r="AY137" s="66"/>
      <c r="AZ137" s="66"/>
      <c r="BA137" s="66"/>
      <c r="BB137" s="66"/>
      <c r="BC137" s="66" t="s">
        <v>1487</v>
      </c>
    </row>
    <row r="138" spans="1:55" ht="15.75" customHeight="1">
      <c r="A138" s="66" t="s">
        <v>2841</v>
      </c>
      <c r="B138" s="66" t="s">
        <v>2603</v>
      </c>
      <c r="C138" s="66" t="s">
        <v>176</v>
      </c>
      <c r="D138" s="66" t="s">
        <v>2604</v>
      </c>
      <c r="E138" s="66">
        <v>2026</v>
      </c>
      <c r="F138" s="66">
        <v>27</v>
      </c>
      <c r="G138" s="67">
        <v>46208</v>
      </c>
      <c r="H138" s="67"/>
      <c r="I138" s="67">
        <v>46212</v>
      </c>
      <c r="J138" s="66"/>
      <c r="K138" s="68">
        <v>0.55635416666666671</v>
      </c>
      <c r="L138" s="66"/>
      <c r="M138" s="66"/>
      <c r="N138" s="66" t="s">
        <v>1600</v>
      </c>
      <c r="O138" s="66" t="s">
        <v>1590</v>
      </c>
      <c r="P138" s="66"/>
      <c r="Q138" s="66" t="s">
        <v>1472</v>
      </c>
      <c r="R138" s="66" t="s">
        <v>1454</v>
      </c>
      <c r="S138" s="66" t="s">
        <v>390</v>
      </c>
      <c r="T138" s="66" t="s">
        <v>344</v>
      </c>
      <c r="U138" s="66" t="s">
        <v>2188</v>
      </c>
      <c r="V138" s="66" t="s">
        <v>1473</v>
      </c>
      <c r="W138" s="66" t="s">
        <v>2324</v>
      </c>
      <c r="X138" s="66" t="s">
        <v>1487</v>
      </c>
      <c r="Y138" s="66"/>
      <c r="Z138" s="66"/>
      <c r="AA138" s="66" t="s">
        <v>2929</v>
      </c>
      <c r="AB138" s="69">
        <v>46212.556354166663</v>
      </c>
      <c r="AC138" s="66" t="s">
        <v>1654</v>
      </c>
      <c r="AD138" s="66" t="s">
        <v>1473</v>
      </c>
      <c r="AE138" s="66" t="s">
        <v>2188</v>
      </c>
      <c r="AF138" s="67">
        <v>46212</v>
      </c>
      <c r="AG138" s="66" t="s">
        <v>1654</v>
      </c>
      <c r="AH138" s="66" t="s">
        <v>2931</v>
      </c>
      <c r="AI138" s="66" t="s">
        <v>1473</v>
      </c>
      <c r="AJ138" s="66" t="s">
        <v>2236</v>
      </c>
      <c r="AK138" s="66"/>
      <c r="AL138" s="66"/>
      <c r="AM138" s="66"/>
      <c r="AN138" s="66"/>
      <c r="AO138" s="66"/>
      <c r="AP138" s="66" t="s">
        <v>1487</v>
      </c>
      <c r="AQ138" s="66"/>
      <c r="AR138" s="66"/>
      <c r="AS138" s="66"/>
      <c r="AT138" s="66"/>
      <c r="AU138" s="66"/>
      <c r="AV138" s="66">
        <v>0</v>
      </c>
      <c r="AW138" s="66"/>
      <c r="AX138" s="66" t="s">
        <v>1487</v>
      </c>
      <c r="AY138" s="66"/>
      <c r="AZ138" s="66"/>
      <c r="BA138" s="66"/>
      <c r="BB138" s="66"/>
      <c r="BC138" s="66" t="s">
        <v>1487</v>
      </c>
    </row>
    <row r="139" spans="1:55" ht="15.75" customHeight="1">
      <c r="A139" s="66" t="s">
        <v>2842</v>
      </c>
      <c r="B139" s="66" t="s">
        <v>2605</v>
      </c>
      <c r="C139" s="66" t="s">
        <v>237</v>
      </c>
      <c r="D139" s="66" t="s">
        <v>2606</v>
      </c>
      <c r="E139" s="66">
        <v>2026</v>
      </c>
      <c r="F139" s="66">
        <v>27</v>
      </c>
      <c r="G139" s="67">
        <v>46208</v>
      </c>
      <c r="H139" s="67"/>
      <c r="I139" s="67">
        <v>46212</v>
      </c>
      <c r="J139" s="66"/>
      <c r="K139" s="68">
        <v>0.55635416666666671</v>
      </c>
      <c r="L139" s="66"/>
      <c r="M139" s="66"/>
      <c r="N139" s="66" t="s">
        <v>1583</v>
      </c>
      <c r="O139" s="66" t="s">
        <v>1590</v>
      </c>
      <c r="P139" s="66"/>
      <c r="Q139" s="66" t="s">
        <v>1472</v>
      </c>
      <c r="R139" s="66" t="s">
        <v>2113</v>
      </c>
      <c r="S139" s="66" t="s">
        <v>385</v>
      </c>
      <c r="T139" s="66" t="s">
        <v>1266</v>
      </c>
      <c r="U139" s="66" t="s">
        <v>2188</v>
      </c>
      <c r="V139" s="66" t="s">
        <v>1473</v>
      </c>
      <c r="W139" s="66" t="s">
        <v>2451</v>
      </c>
      <c r="X139" s="66" t="s">
        <v>1487</v>
      </c>
      <c r="Y139" s="66"/>
      <c r="Z139" s="66"/>
      <c r="AA139" s="66" t="s">
        <v>2929</v>
      </c>
      <c r="AB139" s="69">
        <v>46212.556354166663</v>
      </c>
      <c r="AC139" s="66" t="s">
        <v>1654</v>
      </c>
      <c r="AD139" s="66" t="s">
        <v>1473</v>
      </c>
      <c r="AE139" s="66" t="s">
        <v>2188</v>
      </c>
      <c r="AF139" s="67">
        <v>46212</v>
      </c>
      <c r="AG139" s="66" t="s">
        <v>1654</v>
      </c>
      <c r="AH139" s="66" t="s">
        <v>2931</v>
      </c>
      <c r="AI139" s="66" t="s">
        <v>1473</v>
      </c>
      <c r="AJ139" s="66" t="s">
        <v>2236</v>
      </c>
      <c r="AK139" s="66"/>
      <c r="AL139" s="66"/>
      <c r="AM139" s="66"/>
      <c r="AN139" s="66"/>
      <c r="AO139" s="66"/>
      <c r="AP139" s="66" t="s">
        <v>1487</v>
      </c>
      <c r="AQ139" s="66"/>
      <c r="AR139" s="66"/>
      <c r="AS139" s="66"/>
      <c r="AT139" s="66"/>
      <c r="AU139" s="66"/>
      <c r="AV139" s="66">
        <v>0</v>
      </c>
      <c r="AW139" s="66"/>
      <c r="AX139" s="66" t="s">
        <v>1487</v>
      </c>
      <c r="AY139" s="66"/>
      <c r="AZ139" s="66"/>
      <c r="BA139" s="66"/>
      <c r="BB139" s="66"/>
      <c r="BC139" s="66" t="s">
        <v>1487</v>
      </c>
    </row>
    <row r="140" spans="1:55" ht="15.75" customHeight="1">
      <c r="A140" s="66" t="s">
        <v>2843</v>
      </c>
      <c r="B140" s="66" t="s">
        <v>2607</v>
      </c>
      <c r="C140" s="66" t="s">
        <v>252</v>
      </c>
      <c r="D140" s="66" t="s">
        <v>2608</v>
      </c>
      <c r="E140" s="66">
        <v>2026</v>
      </c>
      <c r="F140" s="66">
        <v>27</v>
      </c>
      <c r="G140" s="67">
        <v>46208</v>
      </c>
      <c r="H140" s="67"/>
      <c r="I140" s="67">
        <v>46212</v>
      </c>
      <c r="J140" s="66"/>
      <c r="K140" s="68">
        <v>0.55635416666666671</v>
      </c>
      <c r="L140" s="66"/>
      <c r="M140" s="66"/>
      <c r="N140" s="66" t="s">
        <v>1575</v>
      </c>
      <c r="O140" s="66" t="s">
        <v>1439</v>
      </c>
      <c r="P140" s="66"/>
      <c r="Q140" s="66" t="s">
        <v>1472</v>
      </c>
      <c r="R140" s="66" t="s">
        <v>2114</v>
      </c>
      <c r="S140" s="66" t="s">
        <v>386</v>
      </c>
      <c r="T140" s="66" t="s">
        <v>1266</v>
      </c>
      <c r="U140" s="66" t="s">
        <v>2188</v>
      </c>
      <c r="V140" s="66" t="s">
        <v>1473</v>
      </c>
      <c r="W140" s="66" t="s">
        <v>2448</v>
      </c>
      <c r="X140" s="66" t="s">
        <v>1487</v>
      </c>
      <c r="Y140" s="66"/>
      <c r="Z140" s="66"/>
      <c r="AA140" s="66" t="s">
        <v>2929</v>
      </c>
      <c r="AB140" s="69">
        <v>46212.556354166663</v>
      </c>
      <c r="AC140" s="66" t="s">
        <v>1654</v>
      </c>
      <c r="AD140" s="66" t="s">
        <v>1473</v>
      </c>
      <c r="AE140" s="66" t="s">
        <v>2188</v>
      </c>
      <c r="AF140" s="67">
        <v>46212</v>
      </c>
      <c r="AG140" s="66" t="s">
        <v>1654</v>
      </c>
      <c r="AH140" s="66" t="s">
        <v>2931</v>
      </c>
      <c r="AI140" s="66" t="s">
        <v>1473</v>
      </c>
      <c r="AJ140" s="66" t="s">
        <v>2236</v>
      </c>
      <c r="AK140" s="66"/>
      <c r="AL140" s="66"/>
      <c r="AM140" s="66"/>
      <c r="AN140" s="66"/>
      <c r="AO140" s="66"/>
      <c r="AP140" s="66" t="s">
        <v>1487</v>
      </c>
      <c r="AQ140" s="66"/>
      <c r="AR140" s="66"/>
      <c r="AS140" s="66"/>
      <c r="AT140" s="66"/>
      <c r="AU140" s="66"/>
      <c r="AV140" s="66">
        <v>0</v>
      </c>
      <c r="AW140" s="66"/>
      <c r="AX140" s="66" t="s">
        <v>1487</v>
      </c>
      <c r="AY140" s="66"/>
      <c r="AZ140" s="66"/>
      <c r="BA140" s="66"/>
      <c r="BB140" s="66"/>
      <c r="BC140" s="66" t="s">
        <v>1487</v>
      </c>
    </row>
    <row r="141" spans="1:55" ht="15.75" customHeight="1">
      <c r="A141" s="66" t="s">
        <v>2844</v>
      </c>
      <c r="B141" s="66" t="s">
        <v>2609</v>
      </c>
      <c r="C141" s="66" t="s">
        <v>253</v>
      </c>
      <c r="D141" s="66" t="s">
        <v>2610</v>
      </c>
      <c r="E141" s="66">
        <v>2026</v>
      </c>
      <c r="F141" s="66">
        <v>27</v>
      </c>
      <c r="G141" s="67">
        <v>46208</v>
      </c>
      <c r="H141" s="67"/>
      <c r="I141" s="67">
        <v>46212</v>
      </c>
      <c r="J141" s="66"/>
      <c r="K141" s="68">
        <v>0.55635416666666671</v>
      </c>
      <c r="L141" s="66"/>
      <c r="M141" s="66"/>
      <c r="N141" s="66" t="s">
        <v>1575</v>
      </c>
      <c r="O141" s="66" t="s">
        <v>2103</v>
      </c>
      <c r="P141" s="66"/>
      <c r="Q141" s="66" t="s">
        <v>1472</v>
      </c>
      <c r="R141" s="66" t="s">
        <v>2115</v>
      </c>
      <c r="S141" s="66" t="s">
        <v>1267</v>
      </c>
      <c r="T141" s="66" t="s">
        <v>1266</v>
      </c>
      <c r="U141" s="66" t="s">
        <v>2188</v>
      </c>
      <c r="V141" s="66" t="s">
        <v>1473</v>
      </c>
      <c r="W141" s="66" t="s">
        <v>2448</v>
      </c>
      <c r="X141" s="66" t="s">
        <v>1487</v>
      </c>
      <c r="Y141" s="66"/>
      <c r="Z141" s="66"/>
      <c r="AA141" s="66" t="s">
        <v>2929</v>
      </c>
      <c r="AB141" s="69">
        <v>46212.556354166663</v>
      </c>
      <c r="AC141" s="66" t="s">
        <v>1654</v>
      </c>
      <c r="AD141" s="66" t="s">
        <v>1473</v>
      </c>
      <c r="AE141" s="66" t="s">
        <v>2188</v>
      </c>
      <c r="AF141" s="67">
        <v>46212</v>
      </c>
      <c r="AG141" s="66" t="s">
        <v>1654</v>
      </c>
      <c r="AH141" s="66" t="s">
        <v>2931</v>
      </c>
      <c r="AI141" s="66" t="s">
        <v>1473</v>
      </c>
      <c r="AJ141" s="66" t="s">
        <v>2236</v>
      </c>
      <c r="AK141" s="66"/>
      <c r="AL141" s="66"/>
      <c r="AM141" s="66"/>
      <c r="AN141" s="66"/>
      <c r="AO141" s="66"/>
      <c r="AP141" s="66" t="s">
        <v>1487</v>
      </c>
      <c r="AQ141" s="66"/>
      <c r="AR141" s="66"/>
      <c r="AS141" s="66"/>
      <c r="AT141" s="66"/>
      <c r="AU141" s="66"/>
      <c r="AV141" s="66">
        <v>0</v>
      </c>
      <c r="AW141" s="66"/>
      <c r="AX141" s="66" t="s">
        <v>1487</v>
      </c>
      <c r="AY141" s="66"/>
      <c r="AZ141" s="66"/>
      <c r="BA141" s="66"/>
      <c r="BB141" s="66"/>
      <c r="BC141" s="66" t="s">
        <v>1487</v>
      </c>
    </row>
    <row r="142" spans="1:55" ht="15.75" customHeight="1">
      <c r="A142" s="66" t="s">
        <v>2845</v>
      </c>
      <c r="B142" s="66" t="s">
        <v>2611</v>
      </c>
      <c r="C142" s="66" t="s">
        <v>277</v>
      </c>
      <c r="D142" s="66" t="s">
        <v>2612</v>
      </c>
      <c r="E142" s="66">
        <v>2026</v>
      </c>
      <c r="F142" s="66">
        <v>27</v>
      </c>
      <c r="G142" s="67">
        <v>46208</v>
      </c>
      <c r="H142" s="67"/>
      <c r="I142" s="67">
        <v>46212</v>
      </c>
      <c r="J142" s="66"/>
      <c r="K142" s="68">
        <v>0.55635416666666671</v>
      </c>
      <c r="L142" s="66"/>
      <c r="M142" s="66"/>
      <c r="N142" s="66" t="s">
        <v>1436</v>
      </c>
      <c r="O142" s="66" t="s">
        <v>1590</v>
      </c>
      <c r="P142" s="66"/>
      <c r="Q142" s="66" t="s">
        <v>1472</v>
      </c>
      <c r="R142" s="66" t="s">
        <v>1411</v>
      </c>
      <c r="S142" s="66" t="s">
        <v>385</v>
      </c>
      <c r="T142" s="66" t="s">
        <v>1266</v>
      </c>
      <c r="U142" s="66" t="s">
        <v>2188</v>
      </c>
      <c r="V142" s="66" t="s">
        <v>1473</v>
      </c>
      <c r="W142" s="66" t="s">
        <v>2365</v>
      </c>
      <c r="X142" s="66" t="s">
        <v>1487</v>
      </c>
      <c r="Y142" s="66"/>
      <c r="Z142" s="66"/>
      <c r="AA142" s="66" t="s">
        <v>2929</v>
      </c>
      <c r="AB142" s="69">
        <v>46212.556354166663</v>
      </c>
      <c r="AC142" s="66" t="s">
        <v>1654</v>
      </c>
      <c r="AD142" s="66" t="s">
        <v>1473</v>
      </c>
      <c r="AE142" s="66" t="s">
        <v>2188</v>
      </c>
      <c r="AF142" s="67">
        <v>46212</v>
      </c>
      <c r="AG142" s="66" t="s">
        <v>1654</v>
      </c>
      <c r="AH142" s="66" t="s">
        <v>2931</v>
      </c>
      <c r="AI142" s="66" t="s">
        <v>1473</v>
      </c>
      <c r="AJ142" s="66" t="s">
        <v>2236</v>
      </c>
      <c r="AK142" s="66"/>
      <c r="AL142" s="66"/>
      <c r="AM142" s="66"/>
      <c r="AN142" s="66"/>
      <c r="AO142" s="66"/>
      <c r="AP142" s="66" t="s">
        <v>1487</v>
      </c>
      <c r="AQ142" s="66"/>
      <c r="AR142" s="66"/>
      <c r="AS142" s="66"/>
      <c r="AT142" s="66"/>
      <c r="AU142" s="66"/>
      <c r="AV142" s="66">
        <v>0</v>
      </c>
      <c r="AW142" s="66"/>
      <c r="AX142" s="66" t="s">
        <v>1487</v>
      </c>
      <c r="AY142" s="66"/>
      <c r="AZ142" s="66"/>
      <c r="BA142" s="66"/>
      <c r="BB142" s="66"/>
      <c r="BC142" s="66" t="s">
        <v>1487</v>
      </c>
    </row>
    <row r="143" spans="1:55" ht="15.75" customHeight="1">
      <c r="A143" s="66" t="s">
        <v>2846</v>
      </c>
      <c r="B143" s="66" t="s">
        <v>2613</v>
      </c>
      <c r="C143" s="66" t="s">
        <v>184</v>
      </c>
      <c r="D143" s="66" t="s">
        <v>2614</v>
      </c>
      <c r="E143" s="66">
        <v>2026</v>
      </c>
      <c r="F143" s="66">
        <v>27</v>
      </c>
      <c r="G143" s="67">
        <v>46203</v>
      </c>
      <c r="H143" s="67"/>
      <c r="I143" s="67">
        <v>46212</v>
      </c>
      <c r="J143" s="66"/>
      <c r="K143" s="68">
        <v>0.55635416666666671</v>
      </c>
      <c r="L143" s="66"/>
      <c r="M143" s="66"/>
      <c r="N143" s="66" t="s">
        <v>1442</v>
      </c>
      <c r="O143" s="66" t="s">
        <v>1439</v>
      </c>
      <c r="P143" s="66"/>
      <c r="Q143" s="66" t="s">
        <v>1472</v>
      </c>
      <c r="R143" s="66" t="s">
        <v>2117</v>
      </c>
      <c r="S143" s="66" t="s">
        <v>391</v>
      </c>
      <c r="T143" s="66" t="s">
        <v>443</v>
      </c>
      <c r="U143" s="66" t="s">
        <v>2188</v>
      </c>
      <c r="V143" s="66" t="s">
        <v>1473</v>
      </c>
      <c r="W143" s="66" t="s">
        <v>2443</v>
      </c>
      <c r="X143" s="66" t="s">
        <v>1487</v>
      </c>
      <c r="Y143" s="66"/>
      <c r="Z143" s="66"/>
      <c r="AA143" s="66" t="s">
        <v>2929</v>
      </c>
      <c r="AB143" s="69">
        <v>46212.556354166663</v>
      </c>
      <c r="AC143" s="66" t="s">
        <v>1654</v>
      </c>
      <c r="AD143" s="66" t="s">
        <v>1473</v>
      </c>
      <c r="AE143" s="66" t="s">
        <v>2188</v>
      </c>
      <c r="AF143" s="67">
        <v>46212</v>
      </c>
      <c r="AG143" s="66" t="s">
        <v>1654</v>
      </c>
      <c r="AH143" s="66" t="s">
        <v>2931</v>
      </c>
      <c r="AI143" s="66" t="s">
        <v>1473</v>
      </c>
      <c r="AJ143" s="66" t="s">
        <v>2236</v>
      </c>
      <c r="AK143" s="66"/>
      <c r="AL143" s="66"/>
      <c r="AM143" s="66"/>
      <c r="AN143" s="66"/>
      <c r="AO143" s="66"/>
      <c r="AP143" s="66" t="s">
        <v>1487</v>
      </c>
      <c r="AQ143" s="66"/>
      <c r="AR143" s="66"/>
      <c r="AS143" s="66"/>
      <c r="AT143" s="66"/>
      <c r="AU143" s="66"/>
      <c r="AV143" s="66">
        <v>0</v>
      </c>
      <c r="AW143" s="66"/>
      <c r="AX143" s="66" t="s">
        <v>1487</v>
      </c>
      <c r="AY143" s="66"/>
      <c r="AZ143" s="66"/>
      <c r="BA143" s="66"/>
      <c r="BB143" s="66"/>
      <c r="BC143" s="66" t="s">
        <v>1487</v>
      </c>
    </row>
    <row r="144" spans="1:55" ht="15.75" customHeight="1">
      <c r="A144" s="66" t="s">
        <v>2847</v>
      </c>
      <c r="B144" s="66" t="s">
        <v>2615</v>
      </c>
      <c r="C144" s="66" t="s">
        <v>207</v>
      </c>
      <c r="D144" s="66" t="s">
        <v>2616</v>
      </c>
      <c r="E144" s="66">
        <v>2026</v>
      </c>
      <c r="F144" s="66">
        <v>27</v>
      </c>
      <c r="G144" s="67">
        <v>46203</v>
      </c>
      <c r="H144" s="67"/>
      <c r="I144" s="67">
        <v>46212</v>
      </c>
      <c r="J144" s="66"/>
      <c r="K144" s="68">
        <v>0.55635416666666671</v>
      </c>
      <c r="L144" s="66"/>
      <c r="M144" s="66"/>
      <c r="N144" s="66" t="s">
        <v>1575</v>
      </c>
      <c r="O144" s="66" t="s">
        <v>2103</v>
      </c>
      <c r="P144" s="66"/>
      <c r="Q144" s="66" t="s">
        <v>1472</v>
      </c>
      <c r="R144" s="66" t="s">
        <v>2118</v>
      </c>
      <c r="S144" s="66" t="s">
        <v>391</v>
      </c>
      <c r="T144" s="66" t="s">
        <v>443</v>
      </c>
      <c r="U144" s="66" t="s">
        <v>2188</v>
      </c>
      <c r="V144" s="66" t="s">
        <v>1473</v>
      </c>
      <c r="W144" s="66" t="s">
        <v>2448</v>
      </c>
      <c r="X144" s="66" t="s">
        <v>1487</v>
      </c>
      <c r="Y144" s="66"/>
      <c r="Z144" s="66"/>
      <c r="AA144" s="66" t="s">
        <v>2929</v>
      </c>
      <c r="AB144" s="69">
        <v>46212.556354166663</v>
      </c>
      <c r="AC144" s="66" t="s">
        <v>1654</v>
      </c>
      <c r="AD144" s="66" t="s">
        <v>1473</v>
      </c>
      <c r="AE144" s="66" t="s">
        <v>2188</v>
      </c>
      <c r="AF144" s="67">
        <v>46212</v>
      </c>
      <c r="AG144" s="66" t="s">
        <v>1654</v>
      </c>
      <c r="AH144" s="66" t="s">
        <v>2931</v>
      </c>
      <c r="AI144" s="66" t="s">
        <v>1473</v>
      </c>
      <c r="AJ144" s="66" t="s">
        <v>2236</v>
      </c>
      <c r="AK144" s="66"/>
      <c r="AL144" s="66"/>
      <c r="AM144" s="66"/>
      <c r="AN144" s="66"/>
      <c r="AO144" s="66"/>
      <c r="AP144" s="66" t="s">
        <v>1487</v>
      </c>
      <c r="AQ144" s="66"/>
      <c r="AR144" s="66"/>
      <c r="AS144" s="66"/>
      <c r="AT144" s="66"/>
      <c r="AU144" s="66"/>
      <c r="AV144" s="66">
        <v>0</v>
      </c>
      <c r="AW144" s="66"/>
      <c r="AX144" s="66" t="s">
        <v>1487</v>
      </c>
      <c r="AY144" s="66"/>
      <c r="AZ144" s="66"/>
      <c r="BA144" s="66"/>
      <c r="BB144" s="66"/>
      <c r="BC144" s="66" t="s">
        <v>1487</v>
      </c>
    </row>
    <row r="145" spans="1:55" ht="15.75" customHeight="1">
      <c r="A145" s="66" t="s">
        <v>2848</v>
      </c>
      <c r="B145" s="66" t="s">
        <v>2617</v>
      </c>
      <c r="C145" s="66" t="s">
        <v>256</v>
      </c>
      <c r="D145" s="66" t="s">
        <v>2618</v>
      </c>
      <c r="E145" s="66">
        <v>2026</v>
      </c>
      <c r="F145" s="66">
        <v>27</v>
      </c>
      <c r="G145" s="67">
        <v>46203</v>
      </c>
      <c r="H145" s="67"/>
      <c r="I145" s="67">
        <v>46212</v>
      </c>
      <c r="J145" s="66"/>
      <c r="K145" s="68">
        <v>0.55635416666666671</v>
      </c>
      <c r="L145" s="66"/>
      <c r="M145" s="66"/>
      <c r="N145" s="66" t="s">
        <v>1583</v>
      </c>
      <c r="O145" s="66" t="s">
        <v>1439</v>
      </c>
      <c r="P145" s="66"/>
      <c r="Q145" s="66" t="s">
        <v>1472</v>
      </c>
      <c r="R145" s="66" t="s">
        <v>1393</v>
      </c>
      <c r="S145" s="66" t="s">
        <v>1267</v>
      </c>
      <c r="T145" s="66" t="s">
        <v>1266</v>
      </c>
      <c r="U145" s="66" t="s">
        <v>2188</v>
      </c>
      <c r="V145" s="66" t="s">
        <v>1473</v>
      </c>
      <c r="W145" s="66" t="s">
        <v>2451</v>
      </c>
      <c r="X145" s="66" t="s">
        <v>1487</v>
      </c>
      <c r="Y145" s="66"/>
      <c r="Z145" s="66"/>
      <c r="AA145" s="66" t="s">
        <v>2929</v>
      </c>
      <c r="AB145" s="69">
        <v>46212.556354166663</v>
      </c>
      <c r="AC145" s="66" t="s">
        <v>1654</v>
      </c>
      <c r="AD145" s="66" t="s">
        <v>1473</v>
      </c>
      <c r="AE145" s="66" t="s">
        <v>2188</v>
      </c>
      <c r="AF145" s="67">
        <v>46212</v>
      </c>
      <c r="AG145" s="66" t="s">
        <v>1654</v>
      </c>
      <c r="AH145" s="66" t="s">
        <v>2931</v>
      </c>
      <c r="AI145" s="66" t="s">
        <v>1473</v>
      </c>
      <c r="AJ145" s="66" t="s">
        <v>2236</v>
      </c>
      <c r="AK145" s="66"/>
      <c r="AL145" s="66"/>
      <c r="AM145" s="66"/>
      <c r="AN145" s="66"/>
      <c r="AO145" s="66"/>
      <c r="AP145" s="66" t="s">
        <v>1487</v>
      </c>
      <c r="AQ145" s="66"/>
      <c r="AR145" s="66"/>
      <c r="AS145" s="66"/>
      <c r="AT145" s="66"/>
      <c r="AU145" s="66"/>
      <c r="AV145" s="66">
        <v>0</v>
      </c>
      <c r="AW145" s="66"/>
      <c r="AX145" s="66" t="s">
        <v>1487</v>
      </c>
      <c r="AY145" s="66"/>
      <c r="AZ145" s="66"/>
      <c r="BA145" s="66"/>
      <c r="BB145" s="66"/>
      <c r="BC145" s="66" t="s">
        <v>1487</v>
      </c>
    </row>
    <row r="146" spans="1:55" ht="15.75" customHeight="1">
      <c r="A146" s="66" t="s">
        <v>2849</v>
      </c>
      <c r="B146" s="66" t="s">
        <v>2619</v>
      </c>
      <c r="C146" s="66" t="s">
        <v>207</v>
      </c>
      <c r="D146" s="66" t="s">
        <v>2620</v>
      </c>
      <c r="E146" s="66">
        <v>2026</v>
      </c>
      <c r="F146" s="66">
        <v>27</v>
      </c>
      <c r="G146" s="67">
        <v>46204</v>
      </c>
      <c r="H146" s="67"/>
      <c r="I146" s="67">
        <v>46212</v>
      </c>
      <c r="J146" s="66"/>
      <c r="K146" s="68">
        <v>0.55635416666666671</v>
      </c>
      <c r="L146" s="66"/>
      <c r="M146" s="66"/>
      <c r="N146" s="66" t="s">
        <v>1575</v>
      </c>
      <c r="O146" s="66" t="s">
        <v>2103</v>
      </c>
      <c r="P146" s="66"/>
      <c r="Q146" s="66" t="s">
        <v>1472</v>
      </c>
      <c r="R146" s="66" t="s">
        <v>2118</v>
      </c>
      <c r="S146" s="66" t="s">
        <v>391</v>
      </c>
      <c r="T146" s="66" t="s">
        <v>443</v>
      </c>
      <c r="U146" s="66" t="s">
        <v>2188</v>
      </c>
      <c r="V146" s="66" t="s">
        <v>1473</v>
      </c>
      <c r="W146" s="66" t="s">
        <v>2448</v>
      </c>
      <c r="X146" s="66" t="s">
        <v>1487</v>
      </c>
      <c r="Y146" s="66"/>
      <c r="Z146" s="66"/>
      <c r="AA146" s="66" t="s">
        <v>2929</v>
      </c>
      <c r="AB146" s="69">
        <v>46212.556354166663</v>
      </c>
      <c r="AC146" s="66" t="s">
        <v>1654</v>
      </c>
      <c r="AD146" s="66" t="s">
        <v>1473</v>
      </c>
      <c r="AE146" s="66" t="s">
        <v>2188</v>
      </c>
      <c r="AF146" s="67">
        <v>46212</v>
      </c>
      <c r="AG146" s="66" t="s">
        <v>1654</v>
      </c>
      <c r="AH146" s="66" t="s">
        <v>2931</v>
      </c>
      <c r="AI146" s="66" t="s">
        <v>1473</v>
      </c>
      <c r="AJ146" s="66" t="s">
        <v>2236</v>
      </c>
      <c r="AK146" s="66"/>
      <c r="AL146" s="66"/>
      <c r="AM146" s="66"/>
      <c r="AN146" s="66"/>
      <c r="AO146" s="66"/>
      <c r="AP146" s="66" t="s">
        <v>1487</v>
      </c>
      <c r="AQ146" s="66"/>
      <c r="AR146" s="66"/>
      <c r="AS146" s="66"/>
      <c r="AT146" s="66"/>
      <c r="AU146" s="66"/>
      <c r="AV146" s="66">
        <v>0</v>
      </c>
      <c r="AW146" s="66"/>
      <c r="AX146" s="66" t="s">
        <v>1487</v>
      </c>
      <c r="AY146" s="66"/>
      <c r="AZ146" s="66"/>
      <c r="BA146" s="66"/>
      <c r="BB146" s="66"/>
      <c r="BC146" s="66" t="s">
        <v>1487</v>
      </c>
    </row>
    <row r="147" spans="1:55" ht="15.75" customHeight="1">
      <c r="A147" s="66" t="s">
        <v>2850</v>
      </c>
      <c r="B147" s="66" t="s">
        <v>2621</v>
      </c>
      <c r="C147" s="66" t="s">
        <v>256</v>
      </c>
      <c r="D147" s="66" t="s">
        <v>2622</v>
      </c>
      <c r="E147" s="66">
        <v>2026</v>
      </c>
      <c r="F147" s="66">
        <v>27</v>
      </c>
      <c r="G147" s="67">
        <v>46204</v>
      </c>
      <c r="H147" s="67"/>
      <c r="I147" s="67">
        <v>46212</v>
      </c>
      <c r="J147" s="66"/>
      <c r="K147" s="68">
        <v>0.55635416666666671</v>
      </c>
      <c r="L147" s="66"/>
      <c r="M147" s="66"/>
      <c r="N147" s="66" t="s">
        <v>1583</v>
      </c>
      <c r="O147" s="66" t="s">
        <v>1439</v>
      </c>
      <c r="P147" s="66"/>
      <c r="Q147" s="66" t="s">
        <v>1472</v>
      </c>
      <c r="R147" s="66" t="s">
        <v>1393</v>
      </c>
      <c r="S147" s="66" t="s">
        <v>386</v>
      </c>
      <c r="T147" s="66" t="s">
        <v>1266</v>
      </c>
      <c r="U147" s="66" t="s">
        <v>2188</v>
      </c>
      <c r="V147" s="66" t="s">
        <v>1473</v>
      </c>
      <c r="W147" s="66" t="s">
        <v>2451</v>
      </c>
      <c r="X147" s="66" t="s">
        <v>1487</v>
      </c>
      <c r="Y147" s="66"/>
      <c r="Z147" s="66"/>
      <c r="AA147" s="66" t="s">
        <v>2929</v>
      </c>
      <c r="AB147" s="69">
        <v>46212.556354166663</v>
      </c>
      <c r="AC147" s="66" t="s">
        <v>1654</v>
      </c>
      <c r="AD147" s="66" t="s">
        <v>1473</v>
      </c>
      <c r="AE147" s="66" t="s">
        <v>2188</v>
      </c>
      <c r="AF147" s="67">
        <v>46212</v>
      </c>
      <c r="AG147" s="66" t="s">
        <v>1654</v>
      </c>
      <c r="AH147" s="66" t="s">
        <v>2931</v>
      </c>
      <c r="AI147" s="66" t="s">
        <v>1473</v>
      </c>
      <c r="AJ147" s="66" t="s">
        <v>2236</v>
      </c>
      <c r="AK147" s="66"/>
      <c r="AL147" s="66"/>
      <c r="AM147" s="66"/>
      <c r="AN147" s="66"/>
      <c r="AO147" s="66"/>
      <c r="AP147" s="66" t="s">
        <v>1487</v>
      </c>
      <c r="AQ147" s="66"/>
      <c r="AR147" s="66"/>
      <c r="AS147" s="66"/>
      <c r="AT147" s="66"/>
      <c r="AU147" s="66"/>
      <c r="AV147" s="66">
        <v>0</v>
      </c>
      <c r="AW147" s="66"/>
      <c r="AX147" s="66" t="s">
        <v>1487</v>
      </c>
      <c r="AY147" s="66"/>
      <c r="AZ147" s="66"/>
      <c r="BA147" s="66"/>
      <c r="BB147" s="66"/>
      <c r="BC147" s="66" t="s">
        <v>1487</v>
      </c>
    </row>
    <row r="148" spans="1:55" ht="15.75" customHeight="1">
      <c r="A148" s="66" t="s">
        <v>2851</v>
      </c>
      <c r="B148" s="66" t="s">
        <v>2623</v>
      </c>
      <c r="C148" s="66" t="s">
        <v>207</v>
      </c>
      <c r="D148" s="66" t="s">
        <v>2624</v>
      </c>
      <c r="E148" s="66">
        <v>2026</v>
      </c>
      <c r="F148" s="66">
        <v>27</v>
      </c>
      <c r="G148" s="67">
        <v>46205</v>
      </c>
      <c r="H148" s="67"/>
      <c r="I148" s="67">
        <v>46212</v>
      </c>
      <c r="J148" s="66"/>
      <c r="K148" s="68">
        <v>0.55635416666666671</v>
      </c>
      <c r="L148" s="66"/>
      <c r="M148" s="66"/>
      <c r="N148" s="66" t="s">
        <v>1575</v>
      </c>
      <c r="O148" s="66" t="s">
        <v>2103</v>
      </c>
      <c r="P148" s="66"/>
      <c r="Q148" s="66" t="s">
        <v>1472</v>
      </c>
      <c r="R148" s="66" t="s">
        <v>2118</v>
      </c>
      <c r="S148" s="66" t="s">
        <v>391</v>
      </c>
      <c r="T148" s="66" t="s">
        <v>443</v>
      </c>
      <c r="U148" s="66" t="s">
        <v>2188</v>
      </c>
      <c r="V148" s="66" t="s">
        <v>1473</v>
      </c>
      <c r="W148" s="66" t="s">
        <v>2448</v>
      </c>
      <c r="X148" s="66" t="s">
        <v>1487</v>
      </c>
      <c r="Y148" s="66"/>
      <c r="Z148" s="66"/>
      <c r="AA148" s="66" t="s">
        <v>2929</v>
      </c>
      <c r="AB148" s="69">
        <v>46212.556354166663</v>
      </c>
      <c r="AC148" s="66" t="s">
        <v>1654</v>
      </c>
      <c r="AD148" s="66" t="s">
        <v>1473</v>
      </c>
      <c r="AE148" s="66" t="s">
        <v>2188</v>
      </c>
      <c r="AF148" s="67">
        <v>46212</v>
      </c>
      <c r="AG148" s="66" t="s">
        <v>1654</v>
      </c>
      <c r="AH148" s="66" t="s">
        <v>2931</v>
      </c>
      <c r="AI148" s="66" t="s">
        <v>1473</v>
      </c>
      <c r="AJ148" s="66" t="s">
        <v>2236</v>
      </c>
      <c r="AK148" s="66"/>
      <c r="AL148" s="66"/>
      <c r="AM148" s="66"/>
      <c r="AN148" s="66"/>
      <c r="AO148" s="66"/>
      <c r="AP148" s="66" t="s">
        <v>1487</v>
      </c>
      <c r="AQ148" s="66"/>
      <c r="AR148" s="66"/>
      <c r="AS148" s="66"/>
      <c r="AT148" s="66"/>
      <c r="AU148" s="66"/>
      <c r="AV148" s="66">
        <v>0</v>
      </c>
      <c r="AW148" s="66"/>
      <c r="AX148" s="66" t="s">
        <v>1487</v>
      </c>
      <c r="AY148" s="66"/>
      <c r="AZ148" s="66"/>
      <c r="BA148" s="66"/>
      <c r="BB148" s="66"/>
      <c r="BC148" s="66" t="s">
        <v>1487</v>
      </c>
    </row>
    <row r="149" spans="1:55" ht="15.75" customHeight="1">
      <c r="A149" s="66" t="s">
        <v>2852</v>
      </c>
      <c r="B149" s="66" t="s">
        <v>2625</v>
      </c>
      <c r="C149" s="66" t="s">
        <v>256</v>
      </c>
      <c r="D149" s="66" t="s">
        <v>2626</v>
      </c>
      <c r="E149" s="66">
        <v>2026</v>
      </c>
      <c r="F149" s="66">
        <v>27</v>
      </c>
      <c r="G149" s="67">
        <v>46205</v>
      </c>
      <c r="H149" s="67"/>
      <c r="I149" s="67">
        <v>46212</v>
      </c>
      <c r="J149" s="66"/>
      <c r="K149" s="68">
        <v>0.55635416666666671</v>
      </c>
      <c r="L149" s="66"/>
      <c r="M149" s="66"/>
      <c r="N149" s="66" t="s">
        <v>1583</v>
      </c>
      <c r="O149" s="66" t="s">
        <v>1439</v>
      </c>
      <c r="P149" s="66"/>
      <c r="Q149" s="66" t="s">
        <v>1472</v>
      </c>
      <c r="R149" s="66" t="s">
        <v>1393</v>
      </c>
      <c r="S149" s="66" t="s">
        <v>385</v>
      </c>
      <c r="T149" s="66" t="s">
        <v>1266</v>
      </c>
      <c r="U149" s="66" t="s">
        <v>2188</v>
      </c>
      <c r="V149" s="66" t="s">
        <v>1473</v>
      </c>
      <c r="W149" s="66" t="s">
        <v>2451</v>
      </c>
      <c r="X149" s="66" t="s">
        <v>1487</v>
      </c>
      <c r="Y149" s="66"/>
      <c r="Z149" s="66"/>
      <c r="AA149" s="66" t="s">
        <v>2929</v>
      </c>
      <c r="AB149" s="69">
        <v>46212.556354166663</v>
      </c>
      <c r="AC149" s="66" t="s">
        <v>1654</v>
      </c>
      <c r="AD149" s="66" t="s">
        <v>1473</v>
      </c>
      <c r="AE149" s="66" t="s">
        <v>2188</v>
      </c>
      <c r="AF149" s="67">
        <v>46212</v>
      </c>
      <c r="AG149" s="66" t="s">
        <v>1654</v>
      </c>
      <c r="AH149" s="66" t="s">
        <v>2931</v>
      </c>
      <c r="AI149" s="66" t="s">
        <v>1473</v>
      </c>
      <c r="AJ149" s="66" t="s">
        <v>2236</v>
      </c>
      <c r="AK149" s="66"/>
      <c r="AL149" s="66"/>
      <c r="AM149" s="66"/>
      <c r="AN149" s="66"/>
      <c r="AO149" s="66"/>
      <c r="AP149" s="66" t="s">
        <v>1487</v>
      </c>
      <c r="AQ149" s="66"/>
      <c r="AR149" s="66"/>
      <c r="AS149" s="66"/>
      <c r="AT149" s="66"/>
      <c r="AU149" s="66"/>
      <c r="AV149" s="66">
        <v>0</v>
      </c>
      <c r="AW149" s="66"/>
      <c r="AX149" s="66" t="s">
        <v>1487</v>
      </c>
      <c r="AY149" s="66"/>
      <c r="AZ149" s="66"/>
      <c r="BA149" s="66"/>
      <c r="BB149" s="66"/>
      <c r="BC149" s="66" t="s">
        <v>1487</v>
      </c>
    </row>
    <row r="150" spans="1:55" ht="15.75" customHeight="1">
      <c r="A150" s="66" t="s">
        <v>2853</v>
      </c>
      <c r="B150" s="66" t="s">
        <v>2627</v>
      </c>
      <c r="C150" s="66" t="s">
        <v>274</v>
      </c>
      <c r="D150" s="66" t="s">
        <v>2628</v>
      </c>
      <c r="E150" s="66">
        <v>2026</v>
      </c>
      <c r="F150" s="66">
        <v>27</v>
      </c>
      <c r="G150" s="67">
        <v>46205</v>
      </c>
      <c r="H150" s="67"/>
      <c r="I150" s="67">
        <v>46212</v>
      </c>
      <c r="J150" s="66"/>
      <c r="K150" s="68">
        <v>0.55635416666666671</v>
      </c>
      <c r="L150" s="66"/>
      <c r="M150" s="66"/>
      <c r="N150" s="66" t="s">
        <v>1579</v>
      </c>
      <c r="O150" s="66" t="s">
        <v>2103</v>
      </c>
      <c r="P150" s="66"/>
      <c r="Q150" s="66" t="s">
        <v>1472</v>
      </c>
      <c r="R150" s="66" t="s">
        <v>1407</v>
      </c>
      <c r="S150" s="66" t="s">
        <v>1267</v>
      </c>
      <c r="T150" s="66" t="s">
        <v>1266</v>
      </c>
      <c r="U150" s="66" t="s">
        <v>2188</v>
      </c>
      <c r="V150" s="66" t="s">
        <v>1473</v>
      </c>
      <c r="W150" s="66" t="s">
        <v>2451</v>
      </c>
      <c r="X150" s="66" t="s">
        <v>1487</v>
      </c>
      <c r="Y150" s="66"/>
      <c r="Z150" s="66"/>
      <c r="AA150" s="66" t="s">
        <v>2929</v>
      </c>
      <c r="AB150" s="69">
        <v>46212.556354166663</v>
      </c>
      <c r="AC150" s="66" t="s">
        <v>1654</v>
      </c>
      <c r="AD150" s="66" t="s">
        <v>1473</v>
      </c>
      <c r="AE150" s="66" t="s">
        <v>2188</v>
      </c>
      <c r="AF150" s="67">
        <v>46212</v>
      </c>
      <c r="AG150" s="66" t="s">
        <v>1654</v>
      </c>
      <c r="AH150" s="66" t="s">
        <v>2931</v>
      </c>
      <c r="AI150" s="66" t="s">
        <v>1473</v>
      </c>
      <c r="AJ150" s="66" t="s">
        <v>2236</v>
      </c>
      <c r="AK150" s="66"/>
      <c r="AL150" s="66"/>
      <c r="AM150" s="66"/>
      <c r="AN150" s="66"/>
      <c r="AO150" s="66"/>
      <c r="AP150" s="66" t="s">
        <v>1487</v>
      </c>
      <c r="AQ150" s="66"/>
      <c r="AR150" s="66"/>
      <c r="AS150" s="66"/>
      <c r="AT150" s="66"/>
      <c r="AU150" s="66"/>
      <c r="AV150" s="66">
        <v>0</v>
      </c>
      <c r="AW150" s="66"/>
      <c r="AX150" s="66" t="s">
        <v>1487</v>
      </c>
      <c r="AY150" s="66"/>
      <c r="AZ150" s="66"/>
      <c r="BA150" s="66"/>
      <c r="BB150" s="66"/>
      <c r="BC150" s="66" t="s">
        <v>1487</v>
      </c>
    </row>
    <row r="151" spans="1:55" ht="15.75" customHeight="1">
      <c r="A151" s="66" t="s">
        <v>2854</v>
      </c>
      <c r="B151" s="66" t="s">
        <v>2629</v>
      </c>
      <c r="C151" s="66" t="s">
        <v>207</v>
      </c>
      <c r="D151" s="66" t="s">
        <v>2630</v>
      </c>
      <c r="E151" s="66">
        <v>2026</v>
      </c>
      <c r="F151" s="66">
        <v>27</v>
      </c>
      <c r="G151" s="67">
        <v>46206</v>
      </c>
      <c r="H151" s="67"/>
      <c r="I151" s="67">
        <v>46212</v>
      </c>
      <c r="J151" s="66"/>
      <c r="K151" s="68">
        <v>0.55635416666666671</v>
      </c>
      <c r="L151" s="66"/>
      <c r="M151" s="66"/>
      <c r="N151" s="66" t="s">
        <v>1575</v>
      </c>
      <c r="O151" s="66" t="s">
        <v>2103</v>
      </c>
      <c r="P151" s="66"/>
      <c r="Q151" s="66" t="s">
        <v>1472</v>
      </c>
      <c r="R151" s="66" t="s">
        <v>2118</v>
      </c>
      <c r="S151" s="66" t="s">
        <v>391</v>
      </c>
      <c r="T151" s="66" t="s">
        <v>443</v>
      </c>
      <c r="U151" s="66" t="s">
        <v>2188</v>
      </c>
      <c r="V151" s="66" t="s">
        <v>1473</v>
      </c>
      <c r="W151" s="66" t="s">
        <v>2448</v>
      </c>
      <c r="X151" s="66" t="s">
        <v>1487</v>
      </c>
      <c r="Y151" s="66"/>
      <c r="Z151" s="66"/>
      <c r="AA151" s="66" t="s">
        <v>2929</v>
      </c>
      <c r="AB151" s="69">
        <v>46212.556354166663</v>
      </c>
      <c r="AC151" s="66" t="s">
        <v>1654</v>
      </c>
      <c r="AD151" s="66" t="s">
        <v>1473</v>
      </c>
      <c r="AE151" s="66" t="s">
        <v>2188</v>
      </c>
      <c r="AF151" s="67">
        <v>46212</v>
      </c>
      <c r="AG151" s="66" t="s">
        <v>1654</v>
      </c>
      <c r="AH151" s="66" t="s">
        <v>2931</v>
      </c>
      <c r="AI151" s="66" t="s">
        <v>1473</v>
      </c>
      <c r="AJ151" s="66" t="s">
        <v>2236</v>
      </c>
      <c r="AK151" s="66"/>
      <c r="AL151" s="66"/>
      <c r="AM151" s="66"/>
      <c r="AN151" s="66"/>
      <c r="AO151" s="66"/>
      <c r="AP151" s="66" t="s">
        <v>1487</v>
      </c>
      <c r="AQ151" s="66"/>
      <c r="AR151" s="66"/>
      <c r="AS151" s="66"/>
      <c r="AT151" s="66"/>
      <c r="AU151" s="66"/>
      <c r="AV151" s="66">
        <v>0</v>
      </c>
      <c r="AW151" s="66"/>
      <c r="AX151" s="66" t="s">
        <v>1487</v>
      </c>
      <c r="AY151" s="66"/>
      <c r="AZ151" s="66"/>
      <c r="BA151" s="66"/>
      <c r="BB151" s="66"/>
      <c r="BC151" s="66" t="s">
        <v>1487</v>
      </c>
    </row>
    <row r="152" spans="1:55" ht="15.75" customHeight="1">
      <c r="A152" s="66" t="s">
        <v>2855</v>
      </c>
      <c r="B152" s="66" t="s">
        <v>2631</v>
      </c>
      <c r="C152" s="66" t="s">
        <v>256</v>
      </c>
      <c r="D152" s="66" t="s">
        <v>2632</v>
      </c>
      <c r="E152" s="66">
        <v>2026</v>
      </c>
      <c r="F152" s="66">
        <v>27</v>
      </c>
      <c r="G152" s="67">
        <v>46206</v>
      </c>
      <c r="H152" s="67"/>
      <c r="I152" s="67">
        <v>46212</v>
      </c>
      <c r="J152" s="66"/>
      <c r="K152" s="68">
        <v>0.55635416666666671</v>
      </c>
      <c r="L152" s="66"/>
      <c r="M152" s="66"/>
      <c r="N152" s="66" t="s">
        <v>1583</v>
      </c>
      <c r="O152" s="66" t="s">
        <v>1439</v>
      </c>
      <c r="P152" s="66"/>
      <c r="Q152" s="66" t="s">
        <v>1472</v>
      </c>
      <c r="R152" s="66" t="s">
        <v>1393</v>
      </c>
      <c r="S152" s="66" t="s">
        <v>389</v>
      </c>
      <c r="T152" s="66" t="s">
        <v>1266</v>
      </c>
      <c r="U152" s="66" t="s">
        <v>2188</v>
      </c>
      <c r="V152" s="66" t="s">
        <v>1473</v>
      </c>
      <c r="W152" s="66" t="s">
        <v>2451</v>
      </c>
      <c r="X152" s="66" t="s">
        <v>1487</v>
      </c>
      <c r="Y152" s="66"/>
      <c r="Z152" s="66"/>
      <c r="AA152" s="66" t="s">
        <v>2929</v>
      </c>
      <c r="AB152" s="69">
        <v>46212.556354166663</v>
      </c>
      <c r="AC152" s="66" t="s">
        <v>1654</v>
      </c>
      <c r="AD152" s="66" t="s">
        <v>1473</v>
      </c>
      <c r="AE152" s="66" t="s">
        <v>2188</v>
      </c>
      <c r="AF152" s="67">
        <v>46212</v>
      </c>
      <c r="AG152" s="66" t="s">
        <v>1654</v>
      </c>
      <c r="AH152" s="66" t="s">
        <v>2931</v>
      </c>
      <c r="AI152" s="66" t="s">
        <v>1473</v>
      </c>
      <c r="AJ152" s="66" t="s">
        <v>2236</v>
      </c>
      <c r="AK152" s="66"/>
      <c r="AL152" s="66"/>
      <c r="AM152" s="66"/>
      <c r="AN152" s="66"/>
      <c r="AO152" s="66"/>
      <c r="AP152" s="66" t="s">
        <v>1487</v>
      </c>
      <c r="AQ152" s="66"/>
      <c r="AR152" s="66"/>
      <c r="AS152" s="66"/>
      <c r="AT152" s="66"/>
      <c r="AU152" s="66"/>
      <c r="AV152" s="66">
        <v>0</v>
      </c>
      <c r="AW152" s="66"/>
      <c r="AX152" s="66" t="s">
        <v>1487</v>
      </c>
      <c r="AY152" s="66"/>
      <c r="AZ152" s="66"/>
      <c r="BA152" s="66"/>
      <c r="BB152" s="66"/>
      <c r="BC152" s="66" t="s">
        <v>1487</v>
      </c>
    </row>
    <row r="153" spans="1:55" ht="15.75" customHeight="1">
      <c r="A153" s="66" t="s">
        <v>2856</v>
      </c>
      <c r="B153" s="66" t="s">
        <v>2633</v>
      </c>
      <c r="C153" s="66" t="s">
        <v>207</v>
      </c>
      <c r="D153" s="66" t="s">
        <v>2634</v>
      </c>
      <c r="E153" s="66">
        <v>2026</v>
      </c>
      <c r="F153" s="66">
        <v>27</v>
      </c>
      <c r="G153" s="67">
        <v>46207</v>
      </c>
      <c r="H153" s="67"/>
      <c r="I153" s="67">
        <v>46212</v>
      </c>
      <c r="J153" s="66"/>
      <c r="K153" s="68">
        <v>0.55635416666666671</v>
      </c>
      <c r="L153" s="66"/>
      <c r="M153" s="66"/>
      <c r="N153" s="66" t="s">
        <v>1575</v>
      </c>
      <c r="O153" s="66" t="s">
        <v>2103</v>
      </c>
      <c r="P153" s="66"/>
      <c r="Q153" s="66" t="s">
        <v>1472</v>
      </c>
      <c r="R153" s="66" t="s">
        <v>2118</v>
      </c>
      <c r="S153" s="66" t="s">
        <v>391</v>
      </c>
      <c r="T153" s="66" t="s">
        <v>443</v>
      </c>
      <c r="U153" s="66" t="s">
        <v>2188</v>
      </c>
      <c r="V153" s="66" t="s">
        <v>1473</v>
      </c>
      <c r="W153" s="66" t="s">
        <v>2448</v>
      </c>
      <c r="X153" s="66" t="s">
        <v>1487</v>
      </c>
      <c r="Y153" s="66"/>
      <c r="Z153" s="66"/>
      <c r="AA153" s="66" t="s">
        <v>2929</v>
      </c>
      <c r="AB153" s="69">
        <v>46212.556354166663</v>
      </c>
      <c r="AC153" s="66" t="s">
        <v>1654</v>
      </c>
      <c r="AD153" s="66" t="s">
        <v>1473</v>
      </c>
      <c r="AE153" s="66" t="s">
        <v>2188</v>
      </c>
      <c r="AF153" s="67">
        <v>46212</v>
      </c>
      <c r="AG153" s="66" t="s">
        <v>1654</v>
      </c>
      <c r="AH153" s="66" t="s">
        <v>2931</v>
      </c>
      <c r="AI153" s="66" t="s">
        <v>1473</v>
      </c>
      <c r="AJ153" s="66" t="s">
        <v>2236</v>
      </c>
      <c r="AK153" s="66"/>
      <c r="AL153" s="66"/>
      <c r="AM153" s="66"/>
      <c r="AN153" s="66"/>
      <c r="AO153" s="66"/>
      <c r="AP153" s="66" t="s">
        <v>1487</v>
      </c>
      <c r="AQ153" s="66"/>
      <c r="AR153" s="66"/>
      <c r="AS153" s="66"/>
      <c r="AT153" s="66"/>
      <c r="AU153" s="66"/>
      <c r="AV153" s="66">
        <v>0</v>
      </c>
      <c r="AW153" s="66"/>
      <c r="AX153" s="66" t="s">
        <v>1487</v>
      </c>
      <c r="AY153" s="66"/>
      <c r="AZ153" s="66"/>
      <c r="BA153" s="66"/>
      <c r="BB153" s="66"/>
      <c r="BC153" s="66" t="s">
        <v>1487</v>
      </c>
    </row>
    <row r="154" spans="1:55" ht="15.75" customHeight="1">
      <c r="A154" s="66" t="s">
        <v>2857</v>
      </c>
      <c r="B154" s="66" t="s">
        <v>2635</v>
      </c>
      <c r="C154" s="66" t="s">
        <v>256</v>
      </c>
      <c r="D154" s="66" t="s">
        <v>2636</v>
      </c>
      <c r="E154" s="66">
        <v>2026</v>
      </c>
      <c r="F154" s="66">
        <v>27</v>
      </c>
      <c r="G154" s="67">
        <v>46207</v>
      </c>
      <c r="H154" s="67"/>
      <c r="I154" s="67">
        <v>46212</v>
      </c>
      <c r="J154" s="66"/>
      <c r="K154" s="68">
        <v>0.55635416666666671</v>
      </c>
      <c r="L154" s="66"/>
      <c r="M154" s="66"/>
      <c r="N154" s="66" t="s">
        <v>1583</v>
      </c>
      <c r="O154" s="66" t="s">
        <v>1439</v>
      </c>
      <c r="P154" s="66"/>
      <c r="Q154" s="66" t="s">
        <v>1472</v>
      </c>
      <c r="R154" s="66" t="s">
        <v>1393</v>
      </c>
      <c r="S154" s="66" t="s">
        <v>386</v>
      </c>
      <c r="T154" s="66" t="s">
        <v>1266</v>
      </c>
      <c r="U154" s="66" t="s">
        <v>2188</v>
      </c>
      <c r="V154" s="66" t="s">
        <v>1473</v>
      </c>
      <c r="W154" s="66" t="s">
        <v>2451</v>
      </c>
      <c r="X154" s="66" t="s">
        <v>1487</v>
      </c>
      <c r="Y154" s="66"/>
      <c r="Z154" s="66"/>
      <c r="AA154" s="66" t="s">
        <v>2929</v>
      </c>
      <c r="AB154" s="69">
        <v>46212.556354166663</v>
      </c>
      <c r="AC154" s="66" t="s">
        <v>1654</v>
      </c>
      <c r="AD154" s="66" t="s">
        <v>1473</v>
      </c>
      <c r="AE154" s="66" t="s">
        <v>2188</v>
      </c>
      <c r="AF154" s="67">
        <v>46212</v>
      </c>
      <c r="AG154" s="66" t="s">
        <v>1654</v>
      </c>
      <c r="AH154" s="66" t="s">
        <v>2931</v>
      </c>
      <c r="AI154" s="66" t="s">
        <v>1473</v>
      </c>
      <c r="AJ154" s="66" t="s">
        <v>2236</v>
      </c>
      <c r="AK154" s="66"/>
      <c r="AL154" s="66"/>
      <c r="AM154" s="66"/>
      <c r="AN154" s="66"/>
      <c r="AO154" s="66"/>
      <c r="AP154" s="66" t="s">
        <v>1487</v>
      </c>
      <c r="AQ154" s="66"/>
      <c r="AR154" s="66"/>
      <c r="AS154" s="66"/>
      <c r="AT154" s="66"/>
      <c r="AU154" s="66"/>
      <c r="AV154" s="66">
        <v>0</v>
      </c>
      <c r="AW154" s="66"/>
      <c r="AX154" s="66" t="s">
        <v>1487</v>
      </c>
      <c r="AY154" s="66"/>
      <c r="AZ154" s="66"/>
      <c r="BA154" s="66"/>
      <c r="BB154" s="66"/>
      <c r="BC154" s="66" t="s">
        <v>1487</v>
      </c>
    </row>
    <row r="155" spans="1:55" ht="15.75" customHeight="1">
      <c r="A155" s="66" t="s">
        <v>2858</v>
      </c>
      <c r="B155" s="66" t="s">
        <v>2637</v>
      </c>
      <c r="C155" s="66" t="s">
        <v>207</v>
      </c>
      <c r="D155" s="66" t="s">
        <v>2638</v>
      </c>
      <c r="E155" s="66">
        <v>2026</v>
      </c>
      <c r="F155" s="66">
        <v>27</v>
      </c>
      <c r="G155" s="67">
        <v>46208</v>
      </c>
      <c r="H155" s="67"/>
      <c r="I155" s="67">
        <v>46212</v>
      </c>
      <c r="J155" s="66"/>
      <c r="K155" s="68">
        <v>0.55635416666666671</v>
      </c>
      <c r="L155" s="66"/>
      <c r="M155" s="66"/>
      <c r="N155" s="66" t="s">
        <v>1575</v>
      </c>
      <c r="O155" s="66" t="s">
        <v>2103</v>
      </c>
      <c r="P155" s="66"/>
      <c r="Q155" s="66" t="s">
        <v>1472</v>
      </c>
      <c r="R155" s="66" t="s">
        <v>2118</v>
      </c>
      <c r="S155" s="66" t="s">
        <v>391</v>
      </c>
      <c r="T155" s="66" t="s">
        <v>443</v>
      </c>
      <c r="U155" s="66" t="s">
        <v>2188</v>
      </c>
      <c r="V155" s="66" t="s">
        <v>1473</v>
      </c>
      <c r="W155" s="66" t="s">
        <v>2448</v>
      </c>
      <c r="X155" s="66" t="s">
        <v>1487</v>
      </c>
      <c r="Y155" s="66"/>
      <c r="Z155" s="66"/>
      <c r="AA155" s="66" t="s">
        <v>2929</v>
      </c>
      <c r="AB155" s="69">
        <v>46212.556354166663</v>
      </c>
      <c r="AC155" s="66" t="s">
        <v>1654</v>
      </c>
      <c r="AD155" s="66" t="s">
        <v>1473</v>
      </c>
      <c r="AE155" s="66" t="s">
        <v>2188</v>
      </c>
      <c r="AF155" s="67">
        <v>46212</v>
      </c>
      <c r="AG155" s="66" t="s">
        <v>1654</v>
      </c>
      <c r="AH155" s="66" t="s">
        <v>2931</v>
      </c>
      <c r="AI155" s="66" t="s">
        <v>1473</v>
      </c>
      <c r="AJ155" s="66" t="s">
        <v>2236</v>
      </c>
      <c r="AK155" s="66"/>
      <c r="AL155" s="66"/>
      <c r="AM155" s="66"/>
      <c r="AN155" s="66"/>
      <c r="AO155" s="66"/>
      <c r="AP155" s="66" t="s">
        <v>1487</v>
      </c>
      <c r="AQ155" s="66"/>
      <c r="AR155" s="66"/>
      <c r="AS155" s="66"/>
      <c r="AT155" s="66"/>
      <c r="AU155" s="66"/>
      <c r="AV155" s="66">
        <v>0</v>
      </c>
      <c r="AW155" s="66"/>
      <c r="AX155" s="66" t="s">
        <v>1487</v>
      </c>
      <c r="AY155" s="66"/>
      <c r="AZ155" s="66"/>
      <c r="BA155" s="66"/>
      <c r="BB155" s="66"/>
      <c r="BC155" s="66" t="s">
        <v>1487</v>
      </c>
    </row>
    <row r="156" spans="1:55" ht="15.75" customHeight="1">
      <c r="A156" s="66" t="s">
        <v>2859</v>
      </c>
      <c r="B156" s="66" t="s">
        <v>2639</v>
      </c>
      <c r="C156" s="66" t="s">
        <v>256</v>
      </c>
      <c r="D156" s="66" t="s">
        <v>2640</v>
      </c>
      <c r="E156" s="66">
        <v>2026</v>
      </c>
      <c r="F156" s="66">
        <v>27</v>
      </c>
      <c r="G156" s="67">
        <v>46208</v>
      </c>
      <c r="H156" s="67"/>
      <c r="I156" s="67">
        <v>46212</v>
      </c>
      <c r="J156" s="66"/>
      <c r="K156" s="68">
        <v>0.55635416666666671</v>
      </c>
      <c r="L156" s="66"/>
      <c r="M156" s="66"/>
      <c r="N156" s="66" t="s">
        <v>1583</v>
      </c>
      <c r="O156" s="66" t="s">
        <v>1439</v>
      </c>
      <c r="P156" s="66"/>
      <c r="Q156" s="66" t="s">
        <v>1472</v>
      </c>
      <c r="R156" s="66" t="s">
        <v>1393</v>
      </c>
      <c r="S156" s="66" t="s">
        <v>385</v>
      </c>
      <c r="T156" s="66" t="s">
        <v>1266</v>
      </c>
      <c r="U156" s="66" t="s">
        <v>2188</v>
      </c>
      <c r="V156" s="66" t="s">
        <v>1473</v>
      </c>
      <c r="W156" s="66" t="s">
        <v>2451</v>
      </c>
      <c r="X156" s="66" t="s">
        <v>1487</v>
      </c>
      <c r="Y156" s="66"/>
      <c r="Z156" s="66"/>
      <c r="AA156" s="66" t="s">
        <v>2929</v>
      </c>
      <c r="AB156" s="69">
        <v>46212.556354166663</v>
      </c>
      <c r="AC156" s="66" t="s">
        <v>1654</v>
      </c>
      <c r="AD156" s="66" t="s">
        <v>1473</v>
      </c>
      <c r="AE156" s="66" t="s">
        <v>2188</v>
      </c>
      <c r="AF156" s="67">
        <v>46212</v>
      </c>
      <c r="AG156" s="66" t="s">
        <v>1654</v>
      </c>
      <c r="AH156" s="66" t="s">
        <v>2931</v>
      </c>
      <c r="AI156" s="66" t="s">
        <v>1473</v>
      </c>
      <c r="AJ156" s="66" t="s">
        <v>2236</v>
      </c>
      <c r="AK156" s="66"/>
      <c r="AL156" s="66"/>
      <c r="AM156" s="66"/>
      <c r="AN156" s="66"/>
      <c r="AO156" s="66"/>
      <c r="AP156" s="66" t="s">
        <v>1487</v>
      </c>
      <c r="AQ156" s="66"/>
      <c r="AR156" s="66"/>
      <c r="AS156" s="66"/>
      <c r="AT156" s="66"/>
      <c r="AU156" s="66"/>
      <c r="AV156" s="66">
        <v>0</v>
      </c>
      <c r="AW156" s="66"/>
      <c r="AX156" s="66" t="s">
        <v>1487</v>
      </c>
      <c r="AY156" s="66"/>
      <c r="AZ156" s="66"/>
      <c r="BA156" s="66"/>
      <c r="BB156" s="66"/>
      <c r="BC156" s="66" t="s">
        <v>1487</v>
      </c>
    </row>
    <row r="157" spans="1:55" ht="15.75" customHeight="1">
      <c r="A157" s="66" t="s">
        <v>2860</v>
      </c>
      <c r="B157" s="66" t="s">
        <v>2641</v>
      </c>
      <c r="C157" s="66" t="s">
        <v>238</v>
      </c>
      <c r="D157" s="66" t="s">
        <v>2642</v>
      </c>
      <c r="E157" s="66">
        <v>2026</v>
      </c>
      <c r="F157" s="66">
        <v>27</v>
      </c>
      <c r="G157" s="67">
        <v>46203</v>
      </c>
      <c r="H157" s="67"/>
      <c r="I157" s="67">
        <v>46212</v>
      </c>
      <c r="J157" s="66"/>
      <c r="K157" s="68">
        <v>0.55635416666666671</v>
      </c>
      <c r="L157" s="66"/>
      <c r="M157" s="66"/>
      <c r="N157" s="66" t="s">
        <v>1583</v>
      </c>
      <c r="O157" s="66" t="s">
        <v>1439</v>
      </c>
      <c r="P157" s="66"/>
      <c r="Q157" s="66" t="s">
        <v>1472</v>
      </c>
      <c r="R157" s="66" t="s">
        <v>2119</v>
      </c>
      <c r="S157" s="66" t="s">
        <v>1267</v>
      </c>
      <c r="T157" s="66" t="s">
        <v>1266</v>
      </c>
      <c r="U157" s="66" t="s">
        <v>2188</v>
      </c>
      <c r="V157" s="66" t="s">
        <v>1473</v>
      </c>
      <c r="W157" s="66" t="s">
        <v>2451</v>
      </c>
      <c r="X157" s="66" t="s">
        <v>1487</v>
      </c>
      <c r="Y157" s="66"/>
      <c r="Z157" s="66"/>
      <c r="AA157" s="66" t="s">
        <v>2929</v>
      </c>
      <c r="AB157" s="69">
        <v>46212.556354166663</v>
      </c>
      <c r="AC157" s="66" t="s">
        <v>1654</v>
      </c>
      <c r="AD157" s="66" t="s">
        <v>1473</v>
      </c>
      <c r="AE157" s="66" t="s">
        <v>2188</v>
      </c>
      <c r="AF157" s="67">
        <v>46212</v>
      </c>
      <c r="AG157" s="66" t="s">
        <v>1654</v>
      </c>
      <c r="AH157" s="66" t="s">
        <v>2931</v>
      </c>
      <c r="AI157" s="66" t="s">
        <v>1473</v>
      </c>
      <c r="AJ157" s="66" t="s">
        <v>2236</v>
      </c>
      <c r="AK157" s="66"/>
      <c r="AL157" s="66"/>
      <c r="AM157" s="66"/>
      <c r="AN157" s="66"/>
      <c r="AO157" s="66"/>
      <c r="AP157" s="66" t="s">
        <v>1487</v>
      </c>
      <c r="AQ157" s="66"/>
      <c r="AR157" s="66"/>
      <c r="AS157" s="66"/>
      <c r="AT157" s="66"/>
      <c r="AU157" s="66"/>
      <c r="AV157" s="66">
        <v>0</v>
      </c>
      <c r="AW157" s="66"/>
      <c r="AX157" s="66" t="s">
        <v>1487</v>
      </c>
      <c r="AY157" s="66"/>
      <c r="AZ157" s="66"/>
      <c r="BA157" s="66"/>
      <c r="BB157" s="66"/>
      <c r="BC157" s="66" t="s">
        <v>1487</v>
      </c>
    </row>
    <row r="158" spans="1:55" ht="15.75" customHeight="1">
      <c r="A158" s="66" t="s">
        <v>2861</v>
      </c>
      <c r="B158" s="66" t="s">
        <v>2643</v>
      </c>
      <c r="C158" s="66" t="s">
        <v>261</v>
      </c>
      <c r="D158" s="66" t="s">
        <v>2644</v>
      </c>
      <c r="E158" s="66">
        <v>2026</v>
      </c>
      <c r="F158" s="66">
        <v>27</v>
      </c>
      <c r="G158" s="67">
        <v>46203</v>
      </c>
      <c r="H158" s="67"/>
      <c r="I158" s="67">
        <v>46212</v>
      </c>
      <c r="J158" s="66"/>
      <c r="K158" s="68">
        <v>0.55635416666666671</v>
      </c>
      <c r="L158" s="66"/>
      <c r="M158" s="66"/>
      <c r="N158" s="66" t="s">
        <v>1579</v>
      </c>
      <c r="O158" s="66" t="s">
        <v>2103</v>
      </c>
      <c r="P158" s="66"/>
      <c r="Q158" s="66" t="s">
        <v>1472</v>
      </c>
      <c r="R158" s="66" t="s">
        <v>1401</v>
      </c>
      <c r="S158" s="66" t="s">
        <v>386</v>
      </c>
      <c r="T158" s="66" t="s">
        <v>1266</v>
      </c>
      <c r="U158" s="66" t="s">
        <v>2188</v>
      </c>
      <c r="V158" s="66" t="s">
        <v>1473</v>
      </c>
      <c r="W158" s="66" t="s">
        <v>2451</v>
      </c>
      <c r="X158" s="66" t="s">
        <v>1487</v>
      </c>
      <c r="Y158" s="66"/>
      <c r="Z158" s="66"/>
      <c r="AA158" s="66" t="s">
        <v>2929</v>
      </c>
      <c r="AB158" s="69">
        <v>46212.556354166663</v>
      </c>
      <c r="AC158" s="66" t="s">
        <v>1654</v>
      </c>
      <c r="AD158" s="66" t="s">
        <v>1473</v>
      </c>
      <c r="AE158" s="66" t="s">
        <v>2188</v>
      </c>
      <c r="AF158" s="67">
        <v>46212</v>
      </c>
      <c r="AG158" s="66" t="s">
        <v>1654</v>
      </c>
      <c r="AH158" s="66" t="s">
        <v>2931</v>
      </c>
      <c r="AI158" s="66" t="s">
        <v>1473</v>
      </c>
      <c r="AJ158" s="66" t="s">
        <v>2236</v>
      </c>
      <c r="AK158" s="66"/>
      <c r="AL158" s="66"/>
      <c r="AM158" s="66"/>
      <c r="AN158" s="66"/>
      <c r="AO158" s="66"/>
      <c r="AP158" s="66" t="s">
        <v>1487</v>
      </c>
      <c r="AQ158" s="66"/>
      <c r="AR158" s="66"/>
      <c r="AS158" s="66"/>
      <c r="AT158" s="66"/>
      <c r="AU158" s="66"/>
      <c r="AV158" s="66">
        <v>0</v>
      </c>
      <c r="AW158" s="66"/>
      <c r="AX158" s="66" t="s">
        <v>1487</v>
      </c>
      <c r="AY158" s="66"/>
      <c r="AZ158" s="66"/>
      <c r="BA158" s="66"/>
      <c r="BB158" s="66"/>
      <c r="BC158" s="66" t="s">
        <v>1487</v>
      </c>
    </row>
    <row r="159" spans="1:55" ht="15.75" customHeight="1">
      <c r="A159" s="66" t="s">
        <v>2862</v>
      </c>
      <c r="B159" s="66" t="s">
        <v>2645</v>
      </c>
      <c r="C159" s="66" t="s">
        <v>276</v>
      </c>
      <c r="D159" s="66" t="s">
        <v>2646</v>
      </c>
      <c r="E159" s="66">
        <v>2026</v>
      </c>
      <c r="F159" s="66">
        <v>27</v>
      </c>
      <c r="G159" s="67">
        <v>46203</v>
      </c>
      <c r="H159" s="67"/>
      <c r="I159" s="67">
        <v>46212</v>
      </c>
      <c r="J159" s="66"/>
      <c r="K159" s="68">
        <v>0.55635416666666671</v>
      </c>
      <c r="L159" s="66"/>
      <c r="M159" s="66"/>
      <c r="N159" s="66" t="s">
        <v>1432</v>
      </c>
      <c r="O159" s="66" t="s">
        <v>1439</v>
      </c>
      <c r="P159" s="66"/>
      <c r="Q159" s="66" t="s">
        <v>1472</v>
      </c>
      <c r="R159" s="66" t="s">
        <v>1412</v>
      </c>
      <c r="S159" s="66" t="s">
        <v>385</v>
      </c>
      <c r="T159" s="66" t="s">
        <v>1266</v>
      </c>
      <c r="U159" s="66" t="s">
        <v>2188</v>
      </c>
      <c r="V159" s="66" t="s">
        <v>1473</v>
      </c>
      <c r="W159" s="66" t="s">
        <v>2647</v>
      </c>
      <c r="X159" s="66" t="s">
        <v>1487</v>
      </c>
      <c r="Y159" s="66"/>
      <c r="Z159" s="66"/>
      <c r="AA159" s="66" t="s">
        <v>2929</v>
      </c>
      <c r="AB159" s="69">
        <v>46212.556354166663</v>
      </c>
      <c r="AC159" s="66" t="s">
        <v>1654</v>
      </c>
      <c r="AD159" s="66" t="s">
        <v>1473</v>
      </c>
      <c r="AE159" s="66" t="s">
        <v>2188</v>
      </c>
      <c r="AF159" s="67">
        <v>46212</v>
      </c>
      <c r="AG159" s="66" t="s">
        <v>1654</v>
      </c>
      <c r="AH159" s="66" t="s">
        <v>2931</v>
      </c>
      <c r="AI159" s="66" t="s">
        <v>1473</v>
      </c>
      <c r="AJ159" s="66" t="s">
        <v>2236</v>
      </c>
      <c r="AK159" s="66"/>
      <c r="AL159" s="66"/>
      <c r="AM159" s="66"/>
      <c r="AN159" s="66"/>
      <c r="AO159" s="66"/>
      <c r="AP159" s="66" t="s">
        <v>1487</v>
      </c>
      <c r="AQ159" s="66"/>
      <c r="AR159" s="66"/>
      <c r="AS159" s="66"/>
      <c r="AT159" s="66"/>
      <c r="AU159" s="66"/>
      <c r="AV159" s="66">
        <v>0</v>
      </c>
      <c r="AW159" s="66"/>
      <c r="AX159" s="66" t="s">
        <v>1487</v>
      </c>
      <c r="AY159" s="66"/>
      <c r="AZ159" s="66"/>
      <c r="BA159" s="66"/>
      <c r="BB159" s="66"/>
      <c r="BC159" s="66" t="s">
        <v>1487</v>
      </c>
    </row>
    <row r="160" spans="1:55" ht="15.75" customHeight="1">
      <c r="A160" s="66" t="s">
        <v>2863</v>
      </c>
      <c r="B160" s="66" t="s">
        <v>2648</v>
      </c>
      <c r="C160" s="66" t="s">
        <v>289</v>
      </c>
      <c r="D160" s="66" t="s">
        <v>2649</v>
      </c>
      <c r="E160" s="66">
        <v>2026</v>
      </c>
      <c r="F160" s="66">
        <v>27</v>
      </c>
      <c r="G160" s="67">
        <v>46203</v>
      </c>
      <c r="H160" s="67"/>
      <c r="I160" s="67">
        <v>46212</v>
      </c>
      <c r="J160" s="66"/>
      <c r="K160" s="68">
        <v>0.55635416666666671</v>
      </c>
      <c r="L160" s="66"/>
      <c r="M160" s="66"/>
      <c r="N160" s="66" t="s">
        <v>1590</v>
      </c>
      <c r="O160" s="66" t="s">
        <v>1590</v>
      </c>
      <c r="P160" s="66"/>
      <c r="Q160" s="66" t="s">
        <v>1472</v>
      </c>
      <c r="R160" s="66" t="s">
        <v>108</v>
      </c>
      <c r="S160" s="66" t="s">
        <v>387</v>
      </c>
      <c r="T160" s="66" t="s">
        <v>344</v>
      </c>
      <c r="U160" s="66" t="s">
        <v>2188</v>
      </c>
      <c r="V160" s="66" t="s">
        <v>1473</v>
      </c>
      <c r="W160" s="66" t="s">
        <v>2390</v>
      </c>
      <c r="X160" s="66" t="s">
        <v>1487</v>
      </c>
      <c r="Y160" s="66"/>
      <c r="Z160" s="66"/>
      <c r="AA160" s="66" t="s">
        <v>2929</v>
      </c>
      <c r="AB160" s="69">
        <v>46212.556354166663</v>
      </c>
      <c r="AC160" s="66" t="s">
        <v>1654</v>
      </c>
      <c r="AD160" s="66" t="s">
        <v>1473</v>
      </c>
      <c r="AE160" s="66" t="s">
        <v>2188</v>
      </c>
      <c r="AF160" s="67">
        <v>46212</v>
      </c>
      <c r="AG160" s="66" t="s">
        <v>1654</v>
      </c>
      <c r="AH160" s="66" t="s">
        <v>2931</v>
      </c>
      <c r="AI160" s="66" t="s">
        <v>1473</v>
      </c>
      <c r="AJ160" s="66" t="s">
        <v>2236</v>
      </c>
      <c r="AK160" s="66"/>
      <c r="AL160" s="66"/>
      <c r="AM160" s="66"/>
      <c r="AN160" s="66"/>
      <c r="AO160" s="66"/>
      <c r="AP160" s="66" t="s">
        <v>1487</v>
      </c>
      <c r="AQ160" s="66"/>
      <c r="AR160" s="66"/>
      <c r="AS160" s="66"/>
      <c r="AT160" s="66"/>
      <c r="AU160" s="66"/>
      <c r="AV160" s="66">
        <v>0</v>
      </c>
      <c r="AW160" s="66"/>
      <c r="AX160" s="66" t="s">
        <v>1487</v>
      </c>
      <c r="AY160" s="66"/>
      <c r="AZ160" s="66"/>
      <c r="BA160" s="66"/>
      <c r="BB160" s="66"/>
      <c r="BC160" s="66" t="s">
        <v>1487</v>
      </c>
    </row>
    <row r="161" spans="1:55" ht="15.75" customHeight="1">
      <c r="A161" s="66" t="s">
        <v>2864</v>
      </c>
      <c r="B161" s="66" t="s">
        <v>2650</v>
      </c>
      <c r="C161" s="66" t="s">
        <v>238</v>
      </c>
      <c r="D161" s="66" t="s">
        <v>2651</v>
      </c>
      <c r="E161" s="66">
        <v>2026</v>
      </c>
      <c r="F161" s="66">
        <v>27</v>
      </c>
      <c r="G161" s="67">
        <v>46204</v>
      </c>
      <c r="H161" s="67"/>
      <c r="I161" s="67">
        <v>46211</v>
      </c>
      <c r="J161" s="66"/>
      <c r="K161" s="68">
        <v>0.82707175925925924</v>
      </c>
      <c r="L161" s="66"/>
      <c r="M161" s="66"/>
      <c r="N161" s="66" t="s">
        <v>1583</v>
      </c>
      <c r="O161" s="66" t="s">
        <v>1439</v>
      </c>
      <c r="P161" s="66"/>
      <c r="Q161" s="66" t="s">
        <v>1472</v>
      </c>
      <c r="R161" s="66" t="s">
        <v>2119</v>
      </c>
      <c r="S161" s="66" t="s">
        <v>386</v>
      </c>
      <c r="T161" s="66" t="s">
        <v>1266</v>
      </c>
      <c r="U161" s="66" t="s">
        <v>2188</v>
      </c>
      <c r="V161" s="66" t="s">
        <v>1473</v>
      </c>
      <c r="W161" s="66" t="s">
        <v>2451</v>
      </c>
      <c r="X161" s="66" t="s">
        <v>1487</v>
      </c>
      <c r="Y161" s="66"/>
      <c r="Z161" s="66"/>
      <c r="AA161" s="66" t="s">
        <v>2929</v>
      </c>
      <c r="AB161" s="69">
        <v>46211.82707175926</v>
      </c>
      <c r="AC161" s="66" t="s">
        <v>1654</v>
      </c>
      <c r="AD161" s="66" t="s">
        <v>1473</v>
      </c>
      <c r="AE161" s="66" t="s">
        <v>2188</v>
      </c>
      <c r="AF161" s="67">
        <v>46212</v>
      </c>
      <c r="AG161" s="66" t="s">
        <v>1654</v>
      </c>
      <c r="AH161" s="66" t="s">
        <v>2931</v>
      </c>
      <c r="AI161" s="66" t="s">
        <v>1473</v>
      </c>
      <c r="AJ161" s="66" t="s">
        <v>2236</v>
      </c>
      <c r="AK161" s="66"/>
      <c r="AL161" s="66"/>
      <c r="AM161" s="66"/>
      <c r="AN161" s="66"/>
      <c r="AO161" s="66"/>
      <c r="AP161" s="66" t="s">
        <v>1487</v>
      </c>
      <c r="AQ161" s="66"/>
      <c r="AR161" s="66"/>
      <c r="AS161" s="66"/>
      <c r="AT161" s="66"/>
      <c r="AU161" s="66"/>
      <c r="AV161" s="66">
        <v>0</v>
      </c>
      <c r="AW161" s="66"/>
      <c r="AX161" s="66" t="s">
        <v>1487</v>
      </c>
      <c r="AY161" s="66"/>
      <c r="AZ161" s="66"/>
      <c r="BA161" s="66"/>
      <c r="BB161" s="66"/>
      <c r="BC161" s="66" t="s">
        <v>1487</v>
      </c>
    </row>
    <row r="162" spans="1:55" ht="15.75" customHeight="1">
      <c r="A162" s="66" t="s">
        <v>2865</v>
      </c>
      <c r="B162" s="66" t="s">
        <v>2652</v>
      </c>
      <c r="C162" s="66" t="s">
        <v>261</v>
      </c>
      <c r="D162" s="66" t="s">
        <v>2653</v>
      </c>
      <c r="E162" s="66">
        <v>2026</v>
      </c>
      <c r="F162" s="66">
        <v>27</v>
      </c>
      <c r="G162" s="67">
        <v>46204</v>
      </c>
      <c r="H162" s="67"/>
      <c r="I162" s="67">
        <v>46211</v>
      </c>
      <c r="J162" s="66"/>
      <c r="K162" s="68">
        <v>0.82707175925925924</v>
      </c>
      <c r="L162" s="66"/>
      <c r="M162" s="66"/>
      <c r="N162" s="66" t="s">
        <v>1579</v>
      </c>
      <c r="O162" s="66" t="s">
        <v>2103</v>
      </c>
      <c r="P162" s="66"/>
      <c r="Q162" s="66" t="s">
        <v>1472</v>
      </c>
      <c r="R162" s="66" t="s">
        <v>1401</v>
      </c>
      <c r="S162" s="66" t="s">
        <v>1267</v>
      </c>
      <c r="T162" s="66" t="s">
        <v>1266</v>
      </c>
      <c r="U162" s="66" t="s">
        <v>2188</v>
      </c>
      <c r="V162" s="66" t="s">
        <v>1473</v>
      </c>
      <c r="W162" s="66" t="s">
        <v>2451</v>
      </c>
      <c r="X162" s="66" t="s">
        <v>1487</v>
      </c>
      <c r="Y162" s="66"/>
      <c r="Z162" s="66"/>
      <c r="AA162" s="66" t="s">
        <v>2929</v>
      </c>
      <c r="AB162" s="69">
        <v>46211.82707175926</v>
      </c>
      <c r="AC162" s="66" t="s">
        <v>1654</v>
      </c>
      <c r="AD162" s="66" t="s">
        <v>1473</v>
      </c>
      <c r="AE162" s="66" t="s">
        <v>2188</v>
      </c>
      <c r="AF162" s="67">
        <v>46212</v>
      </c>
      <c r="AG162" s="66" t="s">
        <v>1654</v>
      </c>
      <c r="AH162" s="66" t="s">
        <v>2931</v>
      </c>
      <c r="AI162" s="66" t="s">
        <v>1473</v>
      </c>
      <c r="AJ162" s="66" t="s">
        <v>2236</v>
      </c>
      <c r="AK162" s="66"/>
      <c r="AL162" s="66"/>
      <c r="AM162" s="66"/>
      <c r="AN162" s="66"/>
      <c r="AO162" s="66"/>
      <c r="AP162" s="66" t="s">
        <v>1487</v>
      </c>
      <c r="AQ162" s="66"/>
      <c r="AR162" s="66"/>
      <c r="AS162" s="66"/>
      <c r="AT162" s="66"/>
      <c r="AU162" s="66"/>
      <c r="AV162" s="66">
        <v>0</v>
      </c>
      <c r="AW162" s="66"/>
      <c r="AX162" s="66" t="s">
        <v>1487</v>
      </c>
      <c r="AY162" s="66"/>
      <c r="AZ162" s="66"/>
      <c r="BA162" s="66"/>
      <c r="BB162" s="66"/>
      <c r="BC162" s="66" t="s">
        <v>1487</v>
      </c>
    </row>
    <row r="163" spans="1:55" ht="15.75" customHeight="1">
      <c r="A163" s="66" t="s">
        <v>2866</v>
      </c>
      <c r="B163" s="66" t="s">
        <v>2654</v>
      </c>
      <c r="C163" s="66" t="s">
        <v>276</v>
      </c>
      <c r="D163" s="66" t="s">
        <v>2655</v>
      </c>
      <c r="E163" s="66">
        <v>2026</v>
      </c>
      <c r="F163" s="66">
        <v>27</v>
      </c>
      <c r="G163" s="67">
        <v>46204</v>
      </c>
      <c r="H163" s="67"/>
      <c r="I163" s="67">
        <v>46211</v>
      </c>
      <c r="J163" s="66"/>
      <c r="K163" s="68">
        <v>0.82707175925925924</v>
      </c>
      <c r="L163" s="66"/>
      <c r="M163" s="66"/>
      <c r="N163" s="66" t="s">
        <v>1432</v>
      </c>
      <c r="O163" s="66" t="s">
        <v>1439</v>
      </c>
      <c r="P163" s="66"/>
      <c r="Q163" s="66" t="s">
        <v>1472</v>
      </c>
      <c r="R163" s="66" t="s">
        <v>1412</v>
      </c>
      <c r="S163" s="66" t="s">
        <v>1267</v>
      </c>
      <c r="T163" s="66" t="s">
        <v>1266</v>
      </c>
      <c r="U163" s="66" t="s">
        <v>2188</v>
      </c>
      <c r="V163" s="66" t="s">
        <v>1473</v>
      </c>
      <c r="W163" s="66" t="s">
        <v>2647</v>
      </c>
      <c r="X163" s="66" t="s">
        <v>1487</v>
      </c>
      <c r="Y163" s="66"/>
      <c r="Z163" s="66"/>
      <c r="AA163" s="66" t="s">
        <v>2929</v>
      </c>
      <c r="AB163" s="69">
        <v>46211.82707175926</v>
      </c>
      <c r="AC163" s="66" t="s">
        <v>1654</v>
      </c>
      <c r="AD163" s="66" t="s">
        <v>1473</v>
      </c>
      <c r="AE163" s="66" t="s">
        <v>2188</v>
      </c>
      <c r="AF163" s="67">
        <v>46212</v>
      </c>
      <c r="AG163" s="66" t="s">
        <v>1654</v>
      </c>
      <c r="AH163" s="66" t="s">
        <v>2931</v>
      </c>
      <c r="AI163" s="66" t="s">
        <v>1473</v>
      </c>
      <c r="AJ163" s="66" t="s">
        <v>2236</v>
      </c>
      <c r="AK163" s="66"/>
      <c r="AL163" s="66"/>
      <c r="AM163" s="66"/>
      <c r="AN163" s="66"/>
      <c r="AO163" s="66"/>
      <c r="AP163" s="66" t="s">
        <v>1487</v>
      </c>
      <c r="AQ163" s="66"/>
      <c r="AR163" s="66"/>
      <c r="AS163" s="66"/>
      <c r="AT163" s="66"/>
      <c r="AU163" s="66"/>
      <c r="AV163" s="66">
        <v>0</v>
      </c>
      <c r="AW163" s="66"/>
      <c r="AX163" s="66" t="s">
        <v>1487</v>
      </c>
      <c r="AY163" s="66"/>
      <c r="AZ163" s="66"/>
      <c r="BA163" s="66"/>
      <c r="BB163" s="66"/>
      <c r="BC163" s="66" t="s">
        <v>1487</v>
      </c>
    </row>
    <row r="164" spans="1:55" ht="15.75" customHeight="1">
      <c r="A164" s="66" t="s">
        <v>2867</v>
      </c>
      <c r="B164" s="66" t="s">
        <v>2656</v>
      </c>
      <c r="C164" s="66" t="s">
        <v>289</v>
      </c>
      <c r="D164" s="66" t="s">
        <v>2657</v>
      </c>
      <c r="E164" s="66">
        <v>2026</v>
      </c>
      <c r="F164" s="66">
        <v>27</v>
      </c>
      <c r="G164" s="67">
        <v>46204</v>
      </c>
      <c r="H164" s="67"/>
      <c r="I164" s="67">
        <v>46211</v>
      </c>
      <c r="J164" s="66"/>
      <c r="K164" s="68">
        <v>0.82707175925925924</v>
      </c>
      <c r="L164" s="66"/>
      <c r="M164" s="66"/>
      <c r="N164" s="66" t="s">
        <v>1590</v>
      </c>
      <c r="O164" s="66" t="s">
        <v>1590</v>
      </c>
      <c r="P164" s="66"/>
      <c r="Q164" s="66" t="s">
        <v>1472</v>
      </c>
      <c r="R164" s="66" t="s">
        <v>108</v>
      </c>
      <c r="S164" s="66" t="s">
        <v>390</v>
      </c>
      <c r="T164" s="66" t="s">
        <v>344</v>
      </c>
      <c r="U164" s="66" t="s">
        <v>2188</v>
      </c>
      <c r="V164" s="66" t="s">
        <v>1473</v>
      </c>
      <c r="W164" s="66" t="s">
        <v>2390</v>
      </c>
      <c r="X164" s="66" t="s">
        <v>1487</v>
      </c>
      <c r="Y164" s="66"/>
      <c r="Z164" s="66"/>
      <c r="AA164" s="66" t="s">
        <v>2929</v>
      </c>
      <c r="AB164" s="69">
        <v>46211.82707175926</v>
      </c>
      <c r="AC164" s="66" t="s">
        <v>1654</v>
      </c>
      <c r="AD164" s="66" t="s">
        <v>1473</v>
      </c>
      <c r="AE164" s="66" t="s">
        <v>2893</v>
      </c>
      <c r="AF164" s="69">
        <v>46212.495034722226</v>
      </c>
      <c r="AG164" s="66" t="s">
        <v>1654</v>
      </c>
      <c r="AH164" s="66" t="s">
        <v>2930</v>
      </c>
      <c r="AI164" s="66" t="s">
        <v>1473</v>
      </c>
      <c r="AJ164" s="66" t="s">
        <v>2236</v>
      </c>
      <c r="AK164" s="66"/>
      <c r="AL164" s="66"/>
      <c r="AM164" s="66"/>
      <c r="AN164" s="66"/>
      <c r="AO164" s="66"/>
      <c r="AP164" s="66" t="s">
        <v>1487</v>
      </c>
      <c r="AQ164" s="66"/>
      <c r="AR164" s="66"/>
      <c r="AS164" s="66"/>
      <c r="AT164" s="66"/>
      <c r="AU164" s="66"/>
      <c r="AV164" s="66">
        <v>0</v>
      </c>
      <c r="AW164" s="66"/>
      <c r="AX164" s="66" t="s">
        <v>1487</v>
      </c>
      <c r="AY164" s="66"/>
      <c r="AZ164" s="66"/>
      <c r="BA164" s="66"/>
      <c r="BB164" s="66"/>
      <c r="BC164" s="66" t="s">
        <v>1487</v>
      </c>
    </row>
    <row r="165" spans="1:55" ht="15.75" customHeight="1">
      <c r="A165" s="66" t="s">
        <v>2868</v>
      </c>
      <c r="B165" s="66" t="s">
        <v>2658</v>
      </c>
      <c r="C165" s="66" t="s">
        <v>238</v>
      </c>
      <c r="D165" s="66" t="s">
        <v>2659</v>
      </c>
      <c r="E165" s="66">
        <v>2026</v>
      </c>
      <c r="F165" s="66">
        <v>27</v>
      </c>
      <c r="G165" s="67">
        <v>46205</v>
      </c>
      <c r="H165" s="67"/>
      <c r="I165" s="67">
        <v>46211</v>
      </c>
      <c r="J165" s="66"/>
      <c r="K165" s="68">
        <v>0.82707175925925924</v>
      </c>
      <c r="L165" s="66"/>
      <c r="M165" s="66"/>
      <c r="N165" s="66" t="s">
        <v>1583</v>
      </c>
      <c r="O165" s="66" t="s">
        <v>1439</v>
      </c>
      <c r="P165" s="66"/>
      <c r="Q165" s="66" t="s">
        <v>1472</v>
      </c>
      <c r="R165" s="66" t="s">
        <v>2119</v>
      </c>
      <c r="S165" s="66" t="s">
        <v>385</v>
      </c>
      <c r="T165" s="66" t="s">
        <v>1266</v>
      </c>
      <c r="U165" s="66" t="s">
        <v>2188</v>
      </c>
      <c r="V165" s="66" t="s">
        <v>1473</v>
      </c>
      <c r="W165" s="66" t="s">
        <v>2451</v>
      </c>
      <c r="X165" s="66" t="s">
        <v>1487</v>
      </c>
      <c r="Y165" s="66"/>
      <c r="Z165" s="66"/>
      <c r="AA165" s="66" t="s">
        <v>2929</v>
      </c>
      <c r="AB165" s="69">
        <v>46211.82707175926</v>
      </c>
      <c r="AC165" s="66" t="s">
        <v>1654</v>
      </c>
      <c r="AD165" s="66" t="s">
        <v>1473</v>
      </c>
      <c r="AE165" s="66" t="s">
        <v>2188</v>
      </c>
      <c r="AF165" s="67">
        <v>46212</v>
      </c>
      <c r="AG165" s="66" t="s">
        <v>1654</v>
      </c>
      <c r="AH165" s="66" t="s">
        <v>2931</v>
      </c>
      <c r="AI165" s="66" t="s">
        <v>1473</v>
      </c>
      <c r="AJ165" s="66" t="s">
        <v>2236</v>
      </c>
      <c r="AK165" s="66"/>
      <c r="AL165" s="66"/>
      <c r="AM165" s="66"/>
      <c r="AN165" s="66"/>
      <c r="AO165" s="66"/>
      <c r="AP165" s="66" t="s">
        <v>1487</v>
      </c>
      <c r="AQ165" s="66"/>
      <c r="AR165" s="66"/>
      <c r="AS165" s="66"/>
      <c r="AT165" s="66"/>
      <c r="AU165" s="66"/>
      <c r="AV165" s="66">
        <v>0</v>
      </c>
      <c r="AW165" s="66"/>
      <c r="AX165" s="66" t="s">
        <v>1487</v>
      </c>
      <c r="AY165" s="66"/>
      <c r="AZ165" s="66"/>
      <c r="BA165" s="66"/>
      <c r="BB165" s="66"/>
      <c r="BC165" s="66" t="s">
        <v>1487</v>
      </c>
    </row>
    <row r="166" spans="1:55" ht="15.75" customHeight="1">
      <c r="A166" s="66" t="s">
        <v>2869</v>
      </c>
      <c r="B166" s="66" t="s">
        <v>2660</v>
      </c>
      <c r="C166" s="66" t="s">
        <v>261</v>
      </c>
      <c r="D166" s="66" t="s">
        <v>2661</v>
      </c>
      <c r="E166" s="66">
        <v>2026</v>
      </c>
      <c r="F166" s="66">
        <v>27</v>
      </c>
      <c r="G166" s="67">
        <v>46205</v>
      </c>
      <c r="H166" s="67"/>
      <c r="I166" s="67">
        <v>46211</v>
      </c>
      <c r="J166" s="66"/>
      <c r="K166" s="68">
        <v>0.82707175925925924</v>
      </c>
      <c r="L166" s="66"/>
      <c r="M166" s="66"/>
      <c r="N166" s="66" t="s">
        <v>1579</v>
      </c>
      <c r="O166" s="66" t="s">
        <v>2103</v>
      </c>
      <c r="P166" s="66"/>
      <c r="Q166" s="66" t="s">
        <v>1472</v>
      </c>
      <c r="R166" s="66" t="s">
        <v>1401</v>
      </c>
      <c r="S166" s="66" t="s">
        <v>385</v>
      </c>
      <c r="T166" s="66" t="s">
        <v>1266</v>
      </c>
      <c r="U166" s="66" t="s">
        <v>2188</v>
      </c>
      <c r="V166" s="66" t="s">
        <v>1473</v>
      </c>
      <c r="W166" s="66" t="s">
        <v>2451</v>
      </c>
      <c r="X166" s="66" t="s">
        <v>1487</v>
      </c>
      <c r="Y166" s="66"/>
      <c r="Z166" s="66"/>
      <c r="AA166" s="66" t="s">
        <v>2929</v>
      </c>
      <c r="AB166" s="69">
        <v>46211.82707175926</v>
      </c>
      <c r="AC166" s="66" t="s">
        <v>1654</v>
      </c>
      <c r="AD166" s="66" t="s">
        <v>1473</v>
      </c>
      <c r="AE166" s="66" t="s">
        <v>2188</v>
      </c>
      <c r="AF166" s="67">
        <v>46212</v>
      </c>
      <c r="AG166" s="66" t="s">
        <v>1654</v>
      </c>
      <c r="AH166" s="66" t="s">
        <v>2931</v>
      </c>
      <c r="AI166" s="66" t="s">
        <v>1473</v>
      </c>
      <c r="AJ166" s="66" t="s">
        <v>2236</v>
      </c>
      <c r="AK166" s="66"/>
      <c r="AL166" s="66"/>
      <c r="AM166" s="66"/>
      <c r="AN166" s="66"/>
      <c r="AO166" s="66"/>
      <c r="AP166" s="66" t="s">
        <v>1487</v>
      </c>
      <c r="AQ166" s="66"/>
      <c r="AR166" s="66"/>
      <c r="AS166" s="66"/>
      <c r="AT166" s="66"/>
      <c r="AU166" s="66"/>
      <c r="AV166" s="66">
        <v>0</v>
      </c>
      <c r="AW166" s="66"/>
      <c r="AX166" s="66" t="s">
        <v>1487</v>
      </c>
      <c r="AY166" s="66"/>
      <c r="AZ166" s="66"/>
      <c r="BA166" s="66"/>
      <c r="BB166" s="66"/>
      <c r="BC166" s="66" t="s">
        <v>1487</v>
      </c>
    </row>
    <row r="167" spans="1:55" ht="15.75" customHeight="1">
      <c r="A167" s="66" t="s">
        <v>2870</v>
      </c>
      <c r="B167" s="66" t="s">
        <v>2662</v>
      </c>
      <c r="C167" s="66" t="s">
        <v>276</v>
      </c>
      <c r="D167" s="66" t="s">
        <v>2663</v>
      </c>
      <c r="E167" s="66">
        <v>2026</v>
      </c>
      <c r="F167" s="66">
        <v>27</v>
      </c>
      <c r="G167" s="67">
        <v>46205</v>
      </c>
      <c r="H167" s="67"/>
      <c r="I167" s="67">
        <v>46212</v>
      </c>
      <c r="J167" s="66"/>
      <c r="K167" s="68">
        <v>0.55635416666666671</v>
      </c>
      <c r="L167" s="66"/>
      <c r="M167" s="66"/>
      <c r="N167" s="66" t="s">
        <v>1432</v>
      </c>
      <c r="O167" s="66" t="s">
        <v>1439</v>
      </c>
      <c r="P167" s="66"/>
      <c r="Q167" s="66" t="s">
        <v>1472</v>
      </c>
      <c r="R167" s="66" t="s">
        <v>1412</v>
      </c>
      <c r="S167" s="66" t="s">
        <v>386</v>
      </c>
      <c r="T167" s="66" t="s">
        <v>1266</v>
      </c>
      <c r="U167" s="66" t="s">
        <v>2188</v>
      </c>
      <c r="V167" s="66" t="s">
        <v>1473</v>
      </c>
      <c r="W167" s="66" t="s">
        <v>2647</v>
      </c>
      <c r="X167" s="66" t="s">
        <v>1487</v>
      </c>
      <c r="Y167" s="66"/>
      <c r="Z167" s="66"/>
      <c r="AA167" s="66" t="s">
        <v>2929</v>
      </c>
      <c r="AB167" s="69">
        <v>46212.556354166663</v>
      </c>
      <c r="AC167" s="66" t="s">
        <v>1654</v>
      </c>
      <c r="AD167" s="66" t="s">
        <v>1473</v>
      </c>
      <c r="AE167" s="66" t="s">
        <v>2188</v>
      </c>
      <c r="AF167" s="67">
        <v>46212</v>
      </c>
      <c r="AG167" s="66" t="s">
        <v>1654</v>
      </c>
      <c r="AH167" s="66" t="s">
        <v>2931</v>
      </c>
      <c r="AI167" s="66" t="s">
        <v>1473</v>
      </c>
      <c r="AJ167" s="66" t="s">
        <v>2236</v>
      </c>
      <c r="AK167" s="66"/>
      <c r="AL167" s="66"/>
      <c r="AM167" s="66"/>
      <c r="AN167" s="66"/>
      <c r="AO167" s="66"/>
      <c r="AP167" s="66" t="s">
        <v>1487</v>
      </c>
      <c r="AQ167" s="66"/>
      <c r="AR167" s="66"/>
      <c r="AS167" s="66"/>
      <c r="AT167" s="66"/>
      <c r="AU167" s="66"/>
      <c r="AV167" s="66">
        <v>0</v>
      </c>
      <c r="AW167" s="66"/>
      <c r="AX167" s="66" t="s">
        <v>1487</v>
      </c>
      <c r="AY167" s="66"/>
      <c r="AZ167" s="66"/>
      <c r="BA167" s="66"/>
      <c r="BB167" s="66"/>
      <c r="BC167" s="66" t="s">
        <v>1487</v>
      </c>
    </row>
    <row r="168" spans="1:55" ht="15.75" customHeight="1">
      <c r="A168" s="66" t="s">
        <v>2871</v>
      </c>
      <c r="B168" s="66" t="s">
        <v>2664</v>
      </c>
      <c r="C168" s="66" t="s">
        <v>289</v>
      </c>
      <c r="D168" s="66" t="s">
        <v>2665</v>
      </c>
      <c r="E168" s="66">
        <v>2026</v>
      </c>
      <c r="F168" s="66">
        <v>27</v>
      </c>
      <c r="G168" s="67">
        <v>46205</v>
      </c>
      <c r="H168" s="67"/>
      <c r="I168" s="67">
        <v>46212</v>
      </c>
      <c r="J168" s="66"/>
      <c r="K168" s="68">
        <v>0.55635416666666671</v>
      </c>
      <c r="L168" s="66"/>
      <c r="M168" s="66"/>
      <c r="N168" s="66" t="s">
        <v>1590</v>
      </c>
      <c r="O168" s="66" t="s">
        <v>1590</v>
      </c>
      <c r="P168" s="66"/>
      <c r="Q168" s="66" t="s">
        <v>1472</v>
      </c>
      <c r="R168" s="66" t="s">
        <v>108</v>
      </c>
      <c r="S168" s="66" t="s">
        <v>387</v>
      </c>
      <c r="T168" s="66" t="s">
        <v>344</v>
      </c>
      <c r="U168" s="66" t="s">
        <v>2188</v>
      </c>
      <c r="V168" s="66" t="s">
        <v>1473</v>
      </c>
      <c r="W168" s="66" t="s">
        <v>2390</v>
      </c>
      <c r="X168" s="66" t="s">
        <v>1487</v>
      </c>
      <c r="Y168" s="66"/>
      <c r="Z168" s="66"/>
      <c r="AA168" s="66" t="s">
        <v>2929</v>
      </c>
      <c r="AB168" s="69">
        <v>46212.556354166663</v>
      </c>
      <c r="AC168" s="66" t="s">
        <v>1654</v>
      </c>
      <c r="AD168" s="66" t="s">
        <v>1473</v>
      </c>
      <c r="AE168" s="66" t="s">
        <v>2188</v>
      </c>
      <c r="AF168" s="67">
        <v>46212</v>
      </c>
      <c r="AG168" s="66" t="s">
        <v>1654</v>
      </c>
      <c r="AH168" s="66" t="s">
        <v>2931</v>
      </c>
      <c r="AI168" s="66" t="s">
        <v>1473</v>
      </c>
      <c r="AJ168" s="66" t="s">
        <v>2236</v>
      </c>
      <c r="AK168" s="66"/>
      <c r="AL168" s="66"/>
      <c r="AM168" s="66"/>
      <c r="AN168" s="66"/>
      <c r="AO168" s="66"/>
      <c r="AP168" s="66" t="s">
        <v>1487</v>
      </c>
      <c r="AQ168" s="66"/>
      <c r="AR168" s="66"/>
      <c r="AS168" s="66"/>
      <c r="AT168" s="66"/>
      <c r="AU168" s="66"/>
      <c r="AV168" s="66">
        <v>0</v>
      </c>
      <c r="AW168" s="66"/>
      <c r="AX168" s="66" t="s">
        <v>1487</v>
      </c>
      <c r="AY168" s="66"/>
      <c r="AZ168" s="66"/>
      <c r="BA168" s="66"/>
      <c r="BB168" s="66"/>
      <c r="BC168" s="66" t="s">
        <v>1487</v>
      </c>
    </row>
    <row r="169" spans="1:55" ht="15.75" customHeight="1">
      <c r="A169" s="66" t="s">
        <v>2872</v>
      </c>
      <c r="B169" s="66" t="s">
        <v>2666</v>
      </c>
      <c r="C169" s="66" t="s">
        <v>189</v>
      </c>
      <c r="D169" s="66" t="s">
        <v>2667</v>
      </c>
      <c r="E169" s="66">
        <v>2026</v>
      </c>
      <c r="F169" s="66">
        <v>27</v>
      </c>
      <c r="G169" s="67">
        <v>46206</v>
      </c>
      <c r="H169" s="67"/>
      <c r="I169" s="67">
        <v>46212</v>
      </c>
      <c r="J169" s="66"/>
      <c r="K169" s="68">
        <v>0.55635416666666671</v>
      </c>
      <c r="L169" s="66"/>
      <c r="M169" s="66"/>
      <c r="N169" s="66" t="s">
        <v>1568</v>
      </c>
      <c r="O169" s="66" t="s">
        <v>2103</v>
      </c>
      <c r="P169" s="66"/>
      <c r="Q169" s="66" t="s">
        <v>1472</v>
      </c>
      <c r="R169" s="66" t="s">
        <v>1299</v>
      </c>
      <c r="S169" s="66" t="s">
        <v>387</v>
      </c>
      <c r="T169" s="66" t="s">
        <v>344</v>
      </c>
      <c r="U169" s="66" t="s">
        <v>2188</v>
      </c>
      <c r="V169" s="66" t="s">
        <v>1473</v>
      </c>
      <c r="W169" s="66" t="s">
        <v>2470</v>
      </c>
      <c r="X169" s="66" t="s">
        <v>1487</v>
      </c>
      <c r="Y169" s="66"/>
      <c r="Z169" s="66"/>
      <c r="AA169" s="66" t="s">
        <v>2929</v>
      </c>
      <c r="AB169" s="69">
        <v>46212.556354166663</v>
      </c>
      <c r="AC169" s="66" t="s">
        <v>1654</v>
      </c>
      <c r="AD169" s="66" t="s">
        <v>1473</v>
      </c>
      <c r="AE169" s="66" t="s">
        <v>2188</v>
      </c>
      <c r="AF169" s="67">
        <v>46212</v>
      </c>
      <c r="AG169" s="66" t="s">
        <v>1654</v>
      </c>
      <c r="AH169" s="66" t="s">
        <v>2931</v>
      </c>
      <c r="AI169" s="66" t="s">
        <v>1473</v>
      </c>
      <c r="AJ169" s="66" t="s">
        <v>2236</v>
      </c>
      <c r="AK169" s="66"/>
      <c r="AL169" s="66"/>
      <c r="AM169" s="66"/>
      <c r="AN169" s="66"/>
      <c r="AO169" s="66"/>
      <c r="AP169" s="66" t="s">
        <v>1487</v>
      </c>
      <c r="AQ169" s="66"/>
      <c r="AR169" s="66"/>
      <c r="AS169" s="66"/>
      <c r="AT169" s="66"/>
      <c r="AU169" s="66"/>
      <c r="AV169" s="66">
        <v>0</v>
      </c>
      <c r="AW169" s="66"/>
      <c r="AX169" s="66" t="s">
        <v>1487</v>
      </c>
      <c r="AY169" s="66"/>
      <c r="AZ169" s="66"/>
      <c r="BA169" s="66"/>
      <c r="BB169" s="66"/>
      <c r="BC169" s="66" t="s">
        <v>1487</v>
      </c>
    </row>
    <row r="170" spans="1:55" ht="15.75" customHeight="1">
      <c r="A170" s="66" t="s">
        <v>2873</v>
      </c>
      <c r="B170" s="66" t="s">
        <v>2668</v>
      </c>
      <c r="C170" s="66" t="s">
        <v>238</v>
      </c>
      <c r="D170" s="66" t="s">
        <v>2669</v>
      </c>
      <c r="E170" s="66">
        <v>2026</v>
      </c>
      <c r="F170" s="66">
        <v>27</v>
      </c>
      <c r="G170" s="67">
        <v>46206</v>
      </c>
      <c r="H170" s="67"/>
      <c r="I170" s="67">
        <v>46212</v>
      </c>
      <c r="J170" s="66"/>
      <c r="K170" s="68">
        <v>0.55635416666666671</v>
      </c>
      <c r="L170" s="66"/>
      <c r="M170" s="66"/>
      <c r="N170" s="66" t="s">
        <v>1583</v>
      </c>
      <c r="O170" s="66" t="s">
        <v>1439</v>
      </c>
      <c r="P170" s="66"/>
      <c r="Q170" s="66" t="s">
        <v>1472</v>
      </c>
      <c r="R170" s="66" t="s">
        <v>2119</v>
      </c>
      <c r="S170" s="66" t="s">
        <v>389</v>
      </c>
      <c r="T170" s="66" t="s">
        <v>1266</v>
      </c>
      <c r="U170" s="66" t="s">
        <v>2188</v>
      </c>
      <c r="V170" s="66" t="s">
        <v>1473</v>
      </c>
      <c r="W170" s="66" t="s">
        <v>2451</v>
      </c>
      <c r="X170" s="66" t="s">
        <v>1487</v>
      </c>
      <c r="Y170" s="66"/>
      <c r="Z170" s="66"/>
      <c r="AA170" s="66" t="s">
        <v>2929</v>
      </c>
      <c r="AB170" s="69">
        <v>46212.556354166663</v>
      </c>
      <c r="AC170" s="66" t="s">
        <v>1654</v>
      </c>
      <c r="AD170" s="66" t="s">
        <v>1473</v>
      </c>
      <c r="AE170" s="66" t="s">
        <v>2188</v>
      </c>
      <c r="AF170" s="67">
        <v>46212</v>
      </c>
      <c r="AG170" s="66" t="s">
        <v>1654</v>
      </c>
      <c r="AH170" s="66" t="s">
        <v>2931</v>
      </c>
      <c r="AI170" s="66" t="s">
        <v>1473</v>
      </c>
      <c r="AJ170" s="66" t="s">
        <v>2236</v>
      </c>
      <c r="AK170" s="66"/>
      <c r="AL170" s="66"/>
      <c r="AM170" s="66"/>
      <c r="AN170" s="66"/>
      <c r="AO170" s="66"/>
      <c r="AP170" s="66" t="s">
        <v>1487</v>
      </c>
      <c r="AQ170" s="66"/>
      <c r="AR170" s="66"/>
      <c r="AS170" s="66"/>
      <c r="AT170" s="66"/>
      <c r="AU170" s="66"/>
      <c r="AV170" s="66">
        <v>0</v>
      </c>
      <c r="AW170" s="66"/>
      <c r="AX170" s="66" t="s">
        <v>1487</v>
      </c>
      <c r="AY170" s="66"/>
      <c r="AZ170" s="66"/>
      <c r="BA170" s="66"/>
      <c r="BB170" s="66"/>
      <c r="BC170" s="66" t="s">
        <v>1487</v>
      </c>
    </row>
    <row r="171" spans="1:55" ht="15.75" customHeight="1">
      <c r="A171" s="66" t="s">
        <v>2874</v>
      </c>
      <c r="B171" s="66" t="s">
        <v>2670</v>
      </c>
      <c r="C171" s="66" t="s">
        <v>261</v>
      </c>
      <c r="D171" s="66" t="s">
        <v>2671</v>
      </c>
      <c r="E171" s="66">
        <v>2026</v>
      </c>
      <c r="F171" s="66">
        <v>27</v>
      </c>
      <c r="G171" s="67">
        <v>46206</v>
      </c>
      <c r="H171" s="67"/>
      <c r="I171" s="67">
        <v>46212</v>
      </c>
      <c r="J171" s="66"/>
      <c r="K171" s="68">
        <v>0.54481481481481486</v>
      </c>
      <c r="L171" s="66"/>
      <c r="M171" s="66"/>
      <c r="N171" s="66" t="s">
        <v>1579</v>
      </c>
      <c r="O171" s="66" t="s">
        <v>2103</v>
      </c>
      <c r="P171" s="66"/>
      <c r="Q171" s="66" t="s">
        <v>1472</v>
      </c>
      <c r="R171" s="66" t="s">
        <v>1401</v>
      </c>
      <c r="S171" s="66" t="s">
        <v>389</v>
      </c>
      <c r="T171" s="66" t="s">
        <v>1266</v>
      </c>
      <c r="U171" s="66" t="s">
        <v>2188</v>
      </c>
      <c r="V171" s="66" t="s">
        <v>1473</v>
      </c>
      <c r="W171" s="66" t="s">
        <v>2451</v>
      </c>
      <c r="X171" s="66" t="s">
        <v>1487</v>
      </c>
      <c r="Y171" s="66"/>
      <c r="Z171" s="66"/>
      <c r="AA171" s="66" t="s">
        <v>2929</v>
      </c>
      <c r="AB171" s="69">
        <v>46212.544814814813</v>
      </c>
      <c r="AC171" s="66" t="s">
        <v>1654</v>
      </c>
      <c r="AD171" s="66" t="s">
        <v>1473</v>
      </c>
      <c r="AE171" s="66" t="s">
        <v>2188</v>
      </c>
      <c r="AF171" s="67">
        <v>46212</v>
      </c>
      <c r="AG171" s="66" t="s">
        <v>1654</v>
      </c>
      <c r="AH171" s="66" t="s">
        <v>2931</v>
      </c>
      <c r="AI171" s="66" t="s">
        <v>1473</v>
      </c>
      <c r="AJ171" s="66" t="s">
        <v>2236</v>
      </c>
      <c r="AK171" s="66"/>
      <c r="AL171" s="66"/>
      <c r="AM171" s="66"/>
      <c r="AN171" s="66"/>
      <c r="AO171" s="66"/>
      <c r="AP171" s="66" t="s">
        <v>1487</v>
      </c>
      <c r="AQ171" s="66"/>
      <c r="AR171" s="66"/>
      <c r="AS171" s="66"/>
      <c r="AT171" s="66"/>
      <c r="AU171" s="66"/>
      <c r="AV171" s="66">
        <v>0</v>
      </c>
      <c r="AW171" s="66"/>
      <c r="AX171" s="66" t="s">
        <v>1487</v>
      </c>
      <c r="AY171" s="66"/>
      <c r="AZ171" s="66"/>
      <c r="BA171" s="66"/>
      <c r="BB171" s="66"/>
      <c r="BC171" s="66" t="s">
        <v>1487</v>
      </c>
    </row>
    <row r="172" spans="1:55" ht="15.75" customHeight="1">
      <c r="A172" s="66" t="s">
        <v>2875</v>
      </c>
      <c r="B172" s="66" t="s">
        <v>2672</v>
      </c>
      <c r="C172" s="66" t="s">
        <v>276</v>
      </c>
      <c r="D172" s="66" t="s">
        <v>2673</v>
      </c>
      <c r="E172" s="66">
        <v>2026</v>
      </c>
      <c r="F172" s="66">
        <v>27</v>
      </c>
      <c r="G172" s="67">
        <v>46206</v>
      </c>
      <c r="H172" s="67"/>
      <c r="I172" s="67">
        <v>46212</v>
      </c>
      <c r="J172" s="66"/>
      <c r="K172" s="68">
        <v>0.54481481481481486</v>
      </c>
      <c r="L172" s="66"/>
      <c r="M172" s="66"/>
      <c r="N172" s="66" t="s">
        <v>1432</v>
      </c>
      <c r="O172" s="66" t="s">
        <v>1439</v>
      </c>
      <c r="P172" s="66"/>
      <c r="Q172" s="66" t="s">
        <v>1472</v>
      </c>
      <c r="R172" s="66" t="s">
        <v>1412</v>
      </c>
      <c r="S172" s="66" t="s">
        <v>389</v>
      </c>
      <c r="T172" s="66" t="s">
        <v>1266</v>
      </c>
      <c r="U172" s="66" t="s">
        <v>2188</v>
      </c>
      <c r="V172" s="66" t="s">
        <v>1473</v>
      </c>
      <c r="W172" s="66" t="s">
        <v>2647</v>
      </c>
      <c r="X172" s="66" t="s">
        <v>1487</v>
      </c>
      <c r="Y172" s="66"/>
      <c r="Z172" s="66"/>
      <c r="AA172" s="66" t="s">
        <v>2929</v>
      </c>
      <c r="AB172" s="69">
        <v>46212.544814814813</v>
      </c>
      <c r="AC172" s="66" t="s">
        <v>1654</v>
      </c>
      <c r="AD172" s="66" t="s">
        <v>1473</v>
      </c>
      <c r="AE172" s="66" t="s">
        <v>2188</v>
      </c>
      <c r="AF172" s="67">
        <v>46212</v>
      </c>
      <c r="AG172" s="66" t="s">
        <v>1654</v>
      </c>
      <c r="AH172" s="66" t="s">
        <v>2931</v>
      </c>
      <c r="AI172" s="66" t="s">
        <v>1473</v>
      </c>
      <c r="AJ172" s="66" t="s">
        <v>2236</v>
      </c>
      <c r="AK172" s="66"/>
      <c r="AL172" s="66"/>
      <c r="AM172" s="66"/>
      <c r="AN172" s="66"/>
      <c r="AO172" s="66"/>
      <c r="AP172" s="66" t="s">
        <v>1487</v>
      </c>
      <c r="AQ172" s="66"/>
      <c r="AR172" s="66"/>
      <c r="AS172" s="66"/>
      <c r="AT172" s="66"/>
      <c r="AU172" s="66"/>
      <c r="AV172" s="66">
        <v>0</v>
      </c>
      <c r="AW172" s="66"/>
      <c r="AX172" s="66" t="s">
        <v>1487</v>
      </c>
      <c r="AY172" s="66"/>
      <c r="AZ172" s="66"/>
      <c r="BA172" s="66"/>
      <c r="BB172" s="66"/>
      <c r="BC172" s="66" t="s">
        <v>1487</v>
      </c>
    </row>
    <row r="173" spans="1:55" ht="15.75" customHeight="1">
      <c r="A173" s="66" t="s">
        <v>2876</v>
      </c>
      <c r="B173" s="66" t="s">
        <v>2674</v>
      </c>
      <c r="C173" s="66" t="s">
        <v>289</v>
      </c>
      <c r="D173" s="66" t="s">
        <v>2675</v>
      </c>
      <c r="E173" s="66">
        <v>2026</v>
      </c>
      <c r="F173" s="66">
        <v>27</v>
      </c>
      <c r="G173" s="67">
        <v>46206</v>
      </c>
      <c r="H173" s="67"/>
      <c r="I173" s="67">
        <v>46212</v>
      </c>
      <c r="J173" s="66"/>
      <c r="K173" s="68">
        <v>0.54481481481481486</v>
      </c>
      <c r="L173" s="66"/>
      <c r="M173" s="66"/>
      <c r="N173" s="66" t="s">
        <v>1590</v>
      </c>
      <c r="O173" s="66" t="s">
        <v>1590</v>
      </c>
      <c r="P173" s="66"/>
      <c r="Q173" s="66" t="s">
        <v>1472</v>
      </c>
      <c r="R173" s="66" t="s">
        <v>108</v>
      </c>
      <c r="S173" s="66" t="s">
        <v>390</v>
      </c>
      <c r="T173" s="66" t="s">
        <v>344</v>
      </c>
      <c r="U173" s="66" t="s">
        <v>2188</v>
      </c>
      <c r="V173" s="66" t="s">
        <v>1473</v>
      </c>
      <c r="W173" s="66" t="s">
        <v>2390</v>
      </c>
      <c r="X173" s="66" t="s">
        <v>1487</v>
      </c>
      <c r="Y173" s="66"/>
      <c r="Z173" s="66"/>
      <c r="AA173" s="66" t="s">
        <v>2929</v>
      </c>
      <c r="AB173" s="69">
        <v>46212.544814814813</v>
      </c>
      <c r="AC173" s="66" t="s">
        <v>1654</v>
      </c>
      <c r="AD173" s="66" t="s">
        <v>1473</v>
      </c>
      <c r="AE173" s="66" t="s">
        <v>2188</v>
      </c>
      <c r="AF173" s="67">
        <v>46212</v>
      </c>
      <c r="AG173" s="66" t="s">
        <v>1654</v>
      </c>
      <c r="AH173" s="66" t="s">
        <v>2931</v>
      </c>
      <c r="AI173" s="66" t="s">
        <v>1473</v>
      </c>
      <c r="AJ173" s="66" t="s">
        <v>2236</v>
      </c>
      <c r="AK173" s="66"/>
      <c r="AL173" s="66"/>
      <c r="AM173" s="66"/>
      <c r="AN173" s="66"/>
      <c r="AO173" s="66"/>
      <c r="AP173" s="66" t="s">
        <v>1487</v>
      </c>
      <c r="AQ173" s="66"/>
      <c r="AR173" s="66"/>
      <c r="AS173" s="66"/>
      <c r="AT173" s="66"/>
      <c r="AU173" s="66"/>
      <c r="AV173" s="66">
        <v>0</v>
      </c>
      <c r="AW173" s="66"/>
      <c r="AX173" s="66" t="s">
        <v>1487</v>
      </c>
      <c r="AY173" s="66"/>
      <c r="AZ173" s="66"/>
      <c r="BA173" s="66"/>
      <c r="BB173" s="66"/>
      <c r="BC173" s="66" t="s">
        <v>1487</v>
      </c>
    </row>
    <row r="174" spans="1:55" ht="15.75" customHeight="1">
      <c r="A174" s="66" t="s">
        <v>2877</v>
      </c>
      <c r="B174" s="66" t="s">
        <v>2676</v>
      </c>
      <c r="C174" s="66" t="s">
        <v>189</v>
      </c>
      <c r="D174" s="66" t="s">
        <v>2677</v>
      </c>
      <c r="E174" s="66">
        <v>2026</v>
      </c>
      <c r="F174" s="66">
        <v>27</v>
      </c>
      <c r="G174" s="67">
        <v>46207</v>
      </c>
      <c r="H174" s="67"/>
      <c r="I174" s="67">
        <v>46212</v>
      </c>
      <c r="J174" s="66"/>
      <c r="K174" s="68">
        <v>0.55635416666666671</v>
      </c>
      <c r="L174" s="66"/>
      <c r="M174" s="66"/>
      <c r="N174" s="66" t="s">
        <v>1568</v>
      </c>
      <c r="O174" s="66" t="s">
        <v>2103</v>
      </c>
      <c r="P174" s="66"/>
      <c r="Q174" s="66" t="s">
        <v>1472</v>
      </c>
      <c r="R174" s="66" t="s">
        <v>1299</v>
      </c>
      <c r="S174" s="66" t="s">
        <v>390</v>
      </c>
      <c r="T174" s="66" t="s">
        <v>344</v>
      </c>
      <c r="U174" s="66" t="s">
        <v>2188</v>
      </c>
      <c r="V174" s="66" t="s">
        <v>1473</v>
      </c>
      <c r="W174" s="66" t="s">
        <v>2470</v>
      </c>
      <c r="X174" s="66" t="s">
        <v>1487</v>
      </c>
      <c r="Y174" s="66"/>
      <c r="Z174" s="66"/>
      <c r="AA174" s="66" t="s">
        <v>2929</v>
      </c>
      <c r="AB174" s="69">
        <v>46212.556354166663</v>
      </c>
      <c r="AC174" s="66" t="s">
        <v>1654</v>
      </c>
      <c r="AD174" s="66" t="s">
        <v>1473</v>
      </c>
      <c r="AE174" s="66" t="s">
        <v>2188</v>
      </c>
      <c r="AF174" s="67">
        <v>46212</v>
      </c>
      <c r="AG174" s="66" t="s">
        <v>1654</v>
      </c>
      <c r="AH174" s="66" t="s">
        <v>2931</v>
      </c>
      <c r="AI174" s="66" t="s">
        <v>1473</v>
      </c>
      <c r="AJ174" s="66" t="s">
        <v>2236</v>
      </c>
      <c r="AK174" s="66"/>
      <c r="AL174" s="66"/>
      <c r="AM174" s="66"/>
      <c r="AN174" s="66"/>
      <c r="AO174" s="66"/>
      <c r="AP174" s="66" t="s">
        <v>1487</v>
      </c>
      <c r="AQ174" s="66"/>
      <c r="AR174" s="66"/>
      <c r="AS174" s="66"/>
      <c r="AT174" s="66"/>
      <c r="AU174" s="66"/>
      <c r="AV174" s="66">
        <v>0</v>
      </c>
      <c r="AW174" s="66"/>
      <c r="AX174" s="66" t="s">
        <v>1487</v>
      </c>
      <c r="AY174" s="66"/>
      <c r="AZ174" s="66"/>
      <c r="BA174" s="66"/>
      <c r="BB174" s="66"/>
      <c r="BC174" s="66" t="s">
        <v>1487</v>
      </c>
    </row>
    <row r="175" spans="1:55" ht="15.75" customHeight="1">
      <c r="A175" s="66" t="s">
        <v>2878</v>
      </c>
      <c r="B175" s="66" t="s">
        <v>2678</v>
      </c>
      <c r="C175" s="66" t="s">
        <v>238</v>
      </c>
      <c r="D175" s="66" t="s">
        <v>2679</v>
      </c>
      <c r="E175" s="66">
        <v>2026</v>
      </c>
      <c r="F175" s="66">
        <v>27</v>
      </c>
      <c r="G175" s="67">
        <v>46207</v>
      </c>
      <c r="H175" s="67"/>
      <c r="I175" s="67">
        <v>46212</v>
      </c>
      <c r="J175" s="66"/>
      <c r="K175" s="68">
        <v>0.55072916666666671</v>
      </c>
      <c r="L175" s="66"/>
      <c r="M175" s="66"/>
      <c r="N175" s="66" t="s">
        <v>1583</v>
      </c>
      <c r="O175" s="66" t="s">
        <v>1439</v>
      </c>
      <c r="P175" s="66"/>
      <c r="Q175" s="66" t="s">
        <v>1472</v>
      </c>
      <c r="R175" s="66" t="s">
        <v>2119</v>
      </c>
      <c r="S175" s="66" t="s">
        <v>1267</v>
      </c>
      <c r="T175" s="66" t="s">
        <v>1266</v>
      </c>
      <c r="U175" s="66" t="s">
        <v>2188</v>
      </c>
      <c r="V175" s="66" t="s">
        <v>1473</v>
      </c>
      <c r="W175" s="66" t="s">
        <v>2451</v>
      </c>
      <c r="X175" s="66" t="s">
        <v>1487</v>
      </c>
      <c r="Y175" s="66"/>
      <c r="Z175" s="66"/>
      <c r="AA175" s="66" t="s">
        <v>2929</v>
      </c>
      <c r="AB175" s="69">
        <v>46212.550729166665</v>
      </c>
      <c r="AC175" s="66" t="s">
        <v>1654</v>
      </c>
      <c r="AD175" s="66" t="s">
        <v>1473</v>
      </c>
      <c r="AE175" s="66" t="s">
        <v>2188</v>
      </c>
      <c r="AF175" s="67">
        <v>46212</v>
      </c>
      <c r="AG175" s="66" t="s">
        <v>1654</v>
      </c>
      <c r="AH175" s="66" t="s">
        <v>2931</v>
      </c>
      <c r="AI175" s="66" t="s">
        <v>1473</v>
      </c>
      <c r="AJ175" s="66" t="s">
        <v>2236</v>
      </c>
      <c r="AK175" s="66"/>
      <c r="AL175" s="66"/>
      <c r="AM175" s="66"/>
      <c r="AN175" s="66"/>
      <c r="AO175" s="66"/>
      <c r="AP175" s="66" t="s">
        <v>1487</v>
      </c>
      <c r="AQ175" s="66"/>
      <c r="AR175" s="66"/>
      <c r="AS175" s="66"/>
      <c r="AT175" s="66"/>
      <c r="AU175" s="66"/>
      <c r="AV175" s="66">
        <v>0</v>
      </c>
      <c r="AW175" s="66"/>
      <c r="AX175" s="66" t="s">
        <v>1487</v>
      </c>
      <c r="AY175" s="66"/>
      <c r="AZ175" s="66"/>
      <c r="BA175" s="66"/>
      <c r="BB175" s="66"/>
      <c r="BC175" s="66" t="s">
        <v>1487</v>
      </c>
    </row>
    <row r="176" spans="1:55" ht="15.75" customHeight="1">
      <c r="A176" s="66" t="s">
        <v>2879</v>
      </c>
      <c r="B176" s="66" t="s">
        <v>2680</v>
      </c>
      <c r="C176" s="66" t="s">
        <v>261</v>
      </c>
      <c r="D176" s="66" t="s">
        <v>2681</v>
      </c>
      <c r="E176" s="66">
        <v>2026</v>
      </c>
      <c r="F176" s="66">
        <v>27</v>
      </c>
      <c r="G176" s="67">
        <v>46207</v>
      </c>
      <c r="H176" s="67"/>
      <c r="I176" s="67">
        <v>46212</v>
      </c>
      <c r="J176" s="66"/>
      <c r="K176" s="68">
        <v>0.55072916666666671</v>
      </c>
      <c r="L176" s="66"/>
      <c r="M176" s="66"/>
      <c r="N176" s="66" t="s">
        <v>1579</v>
      </c>
      <c r="O176" s="66" t="s">
        <v>2103</v>
      </c>
      <c r="P176" s="66"/>
      <c r="Q176" s="66" t="s">
        <v>1472</v>
      </c>
      <c r="R176" s="66" t="s">
        <v>1401</v>
      </c>
      <c r="S176" s="66" t="s">
        <v>386</v>
      </c>
      <c r="T176" s="66" t="s">
        <v>1266</v>
      </c>
      <c r="U176" s="66" t="s">
        <v>2188</v>
      </c>
      <c r="V176" s="66" t="s">
        <v>1473</v>
      </c>
      <c r="W176" s="66" t="s">
        <v>2451</v>
      </c>
      <c r="X176" s="66" t="s">
        <v>1487</v>
      </c>
      <c r="Y176" s="66"/>
      <c r="Z176" s="66"/>
      <c r="AA176" s="66" t="s">
        <v>2929</v>
      </c>
      <c r="AB176" s="69">
        <v>46212.550729166665</v>
      </c>
      <c r="AC176" s="66" t="s">
        <v>1654</v>
      </c>
      <c r="AD176" s="66" t="s">
        <v>1473</v>
      </c>
      <c r="AE176" s="66" t="s">
        <v>2188</v>
      </c>
      <c r="AF176" s="67">
        <v>46212</v>
      </c>
      <c r="AG176" s="66" t="s">
        <v>1654</v>
      </c>
      <c r="AH176" s="66" t="s">
        <v>2931</v>
      </c>
      <c r="AI176" s="66" t="s">
        <v>1473</v>
      </c>
      <c r="AJ176" s="66" t="s">
        <v>2236</v>
      </c>
      <c r="AK176" s="66"/>
      <c r="AL176" s="66"/>
      <c r="AM176" s="66"/>
      <c r="AN176" s="66"/>
      <c r="AO176" s="66"/>
      <c r="AP176" s="66" t="s">
        <v>1487</v>
      </c>
      <c r="AQ176" s="66"/>
      <c r="AR176" s="66"/>
      <c r="AS176" s="66"/>
      <c r="AT176" s="66"/>
      <c r="AU176" s="66"/>
      <c r="AV176" s="66">
        <v>0</v>
      </c>
      <c r="AW176" s="66"/>
      <c r="AX176" s="66" t="s">
        <v>1487</v>
      </c>
      <c r="AY176" s="66"/>
      <c r="AZ176" s="66"/>
      <c r="BA176" s="66"/>
      <c r="BB176" s="66"/>
      <c r="BC176" s="66" t="s">
        <v>1487</v>
      </c>
    </row>
    <row r="177" spans="1:55" ht="15.75" customHeight="1">
      <c r="A177" s="66" t="s">
        <v>2880</v>
      </c>
      <c r="B177" s="66" t="s">
        <v>2682</v>
      </c>
      <c r="C177" s="66" t="s">
        <v>276</v>
      </c>
      <c r="D177" s="66" t="s">
        <v>2683</v>
      </c>
      <c r="E177" s="66">
        <v>2026</v>
      </c>
      <c r="F177" s="66">
        <v>27</v>
      </c>
      <c r="G177" s="67">
        <v>46207</v>
      </c>
      <c r="H177" s="67"/>
      <c r="I177" s="67">
        <v>46212</v>
      </c>
      <c r="J177" s="66"/>
      <c r="K177" s="68">
        <v>0.55072916666666671</v>
      </c>
      <c r="L177" s="66"/>
      <c r="M177" s="66"/>
      <c r="N177" s="66" t="s">
        <v>1432</v>
      </c>
      <c r="O177" s="66" t="s">
        <v>1439</v>
      </c>
      <c r="P177" s="66"/>
      <c r="Q177" s="66" t="s">
        <v>1472</v>
      </c>
      <c r="R177" s="66" t="s">
        <v>1412</v>
      </c>
      <c r="S177" s="66" t="s">
        <v>385</v>
      </c>
      <c r="T177" s="66" t="s">
        <v>1266</v>
      </c>
      <c r="U177" s="66" t="s">
        <v>2188</v>
      </c>
      <c r="V177" s="66" t="s">
        <v>1473</v>
      </c>
      <c r="W177" s="66" t="s">
        <v>2647</v>
      </c>
      <c r="X177" s="66" t="s">
        <v>1487</v>
      </c>
      <c r="Y177" s="66"/>
      <c r="Z177" s="66"/>
      <c r="AA177" s="66" t="s">
        <v>2929</v>
      </c>
      <c r="AB177" s="69">
        <v>46212.550729166665</v>
      </c>
      <c r="AC177" s="66" t="s">
        <v>1654</v>
      </c>
      <c r="AD177" s="66" t="s">
        <v>1473</v>
      </c>
      <c r="AE177" s="66" t="s">
        <v>2188</v>
      </c>
      <c r="AF177" s="67">
        <v>46212</v>
      </c>
      <c r="AG177" s="66" t="s">
        <v>1654</v>
      </c>
      <c r="AH177" s="66" t="s">
        <v>2931</v>
      </c>
      <c r="AI177" s="66" t="s">
        <v>1473</v>
      </c>
      <c r="AJ177" s="66" t="s">
        <v>2236</v>
      </c>
      <c r="AK177" s="66"/>
      <c r="AL177" s="66"/>
      <c r="AM177" s="66"/>
      <c r="AN177" s="66"/>
      <c r="AO177" s="66"/>
      <c r="AP177" s="66" t="s">
        <v>1487</v>
      </c>
      <c r="AQ177" s="66"/>
      <c r="AR177" s="66"/>
      <c r="AS177" s="66"/>
      <c r="AT177" s="66"/>
      <c r="AU177" s="66"/>
      <c r="AV177" s="66">
        <v>0</v>
      </c>
      <c r="AW177" s="66"/>
      <c r="AX177" s="66" t="s">
        <v>1487</v>
      </c>
      <c r="AY177" s="66"/>
      <c r="AZ177" s="66"/>
      <c r="BA177" s="66"/>
      <c r="BB177" s="66"/>
      <c r="BC177" s="66" t="s">
        <v>1487</v>
      </c>
    </row>
    <row r="178" spans="1:55" ht="15.75" customHeight="1">
      <c r="A178" s="66" t="s">
        <v>2881</v>
      </c>
      <c r="B178" s="66" t="s">
        <v>2684</v>
      </c>
      <c r="C178" s="66" t="s">
        <v>289</v>
      </c>
      <c r="D178" s="66" t="s">
        <v>2685</v>
      </c>
      <c r="E178" s="66">
        <v>2026</v>
      </c>
      <c r="F178" s="66">
        <v>27</v>
      </c>
      <c r="G178" s="67">
        <v>46207</v>
      </c>
      <c r="H178" s="67"/>
      <c r="I178" s="67">
        <v>46211</v>
      </c>
      <c r="J178" s="66"/>
      <c r="K178" s="68">
        <v>0.82671296296296293</v>
      </c>
      <c r="L178" s="66"/>
      <c r="M178" s="66"/>
      <c r="N178" s="66" t="s">
        <v>1590</v>
      </c>
      <c r="O178" s="66" t="s">
        <v>1590</v>
      </c>
      <c r="P178" s="66"/>
      <c r="Q178" s="66" t="s">
        <v>1472</v>
      </c>
      <c r="R178" s="66" t="s">
        <v>108</v>
      </c>
      <c r="S178" s="66" t="s">
        <v>387</v>
      </c>
      <c r="T178" s="66" t="s">
        <v>344</v>
      </c>
      <c r="U178" s="66" t="s">
        <v>2188</v>
      </c>
      <c r="V178" s="66" t="s">
        <v>1473</v>
      </c>
      <c r="W178" s="66" t="s">
        <v>2390</v>
      </c>
      <c r="X178" s="66" t="s">
        <v>1487</v>
      </c>
      <c r="Y178" s="66"/>
      <c r="Z178" s="66"/>
      <c r="AA178" s="66" t="s">
        <v>2929</v>
      </c>
      <c r="AB178" s="69">
        <v>46211.82671296296</v>
      </c>
      <c r="AC178" s="66" t="s">
        <v>1654</v>
      </c>
      <c r="AD178" s="66" t="s">
        <v>1473</v>
      </c>
      <c r="AE178" s="66" t="s">
        <v>2893</v>
      </c>
      <c r="AF178" s="69">
        <v>46212.494791666664</v>
      </c>
      <c r="AG178" s="66" t="s">
        <v>1654</v>
      </c>
      <c r="AH178" s="66" t="s">
        <v>2930</v>
      </c>
      <c r="AI178" s="66" t="s">
        <v>1473</v>
      </c>
      <c r="AJ178" s="66" t="s">
        <v>2236</v>
      </c>
      <c r="AK178" s="66"/>
      <c r="AL178" s="66"/>
      <c r="AM178" s="66"/>
      <c r="AN178" s="66"/>
      <c r="AO178" s="66"/>
      <c r="AP178" s="66" t="s">
        <v>1487</v>
      </c>
      <c r="AQ178" s="66"/>
      <c r="AR178" s="66"/>
      <c r="AS178" s="66"/>
      <c r="AT178" s="66"/>
      <c r="AU178" s="66"/>
      <c r="AV178" s="66">
        <v>0</v>
      </c>
      <c r="AW178" s="66"/>
      <c r="AX178" s="66" t="s">
        <v>1487</v>
      </c>
      <c r="AY178" s="66"/>
      <c r="AZ178" s="66"/>
      <c r="BA178" s="66"/>
      <c r="BB178" s="66"/>
      <c r="BC178" s="66" t="s">
        <v>1487</v>
      </c>
    </row>
    <row r="179" spans="1:55" ht="15.75" customHeight="1">
      <c r="A179" s="66" t="s">
        <v>2882</v>
      </c>
      <c r="B179" s="66" t="s">
        <v>2686</v>
      </c>
      <c r="C179" s="66" t="s">
        <v>189</v>
      </c>
      <c r="D179" s="66" t="s">
        <v>2687</v>
      </c>
      <c r="E179" s="66">
        <v>2026</v>
      </c>
      <c r="F179" s="66">
        <v>27</v>
      </c>
      <c r="G179" s="67">
        <v>46208</v>
      </c>
      <c r="H179" s="67"/>
      <c r="I179" s="67">
        <v>46211</v>
      </c>
      <c r="J179" s="66"/>
      <c r="K179" s="68">
        <v>0.82671296296296293</v>
      </c>
      <c r="L179" s="66"/>
      <c r="M179" s="66"/>
      <c r="N179" s="66" t="s">
        <v>1568</v>
      </c>
      <c r="O179" s="66" t="s">
        <v>2103</v>
      </c>
      <c r="P179" s="66"/>
      <c r="Q179" s="66" t="s">
        <v>1472</v>
      </c>
      <c r="R179" s="66" t="s">
        <v>1299</v>
      </c>
      <c r="S179" s="66" t="s">
        <v>387</v>
      </c>
      <c r="T179" s="66" t="s">
        <v>344</v>
      </c>
      <c r="U179" s="66" t="s">
        <v>2188</v>
      </c>
      <c r="V179" s="66" t="s">
        <v>1473</v>
      </c>
      <c r="W179" s="66" t="s">
        <v>2470</v>
      </c>
      <c r="X179" s="66" t="s">
        <v>1487</v>
      </c>
      <c r="Y179" s="66"/>
      <c r="Z179" s="66"/>
      <c r="AA179" s="66" t="s">
        <v>2929</v>
      </c>
      <c r="AB179" s="69">
        <v>46211.82671296296</v>
      </c>
      <c r="AC179" s="66" t="s">
        <v>1654</v>
      </c>
      <c r="AD179" s="66" t="s">
        <v>1473</v>
      </c>
      <c r="AE179" s="66" t="s">
        <v>2188</v>
      </c>
      <c r="AF179" s="67">
        <v>46212</v>
      </c>
      <c r="AG179" s="66" t="s">
        <v>1654</v>
      </c>
      <c r="AH179" s="66" t="s">
        <v>2931</v>
      </c>
      <c r="AI179" s="66" t="s">
        <v>1473</v>
      </c>
      <c r="AJ179" s="66" t="s">
        <v>2236</v>
      </c>
      <c r="AK179" s="66"/>
      <c r="AL179" s="66"/>
      <c r="AM179" s="66"/>
      <c r="AN179" s="66"/>
      <c r="AO179" s="66"/>
      <c r="AP179" s="66" t="s">
        <v>1487</v>
      </c>
      <c r="AQ179" s="66"/>
      <c r="AR179" s="66"/>
      <c r="AS179" s="66"/>
      <c r="AT179" s="66"/>
      <c r="AU179" s="66"/>
      <c r="AV179" s="66">
        <v>0</v>
      </c>
      <c r="AW179" s="66"/>
      <c r="AX179" s="66" t="s">
        <v>1487</v>
      </c>
      <c r="AY179" s="66"/>
      <c r="AZ179" s="66"/>
      <c r="BA179" s="66"/>
      <c r="BB179" s="66"/>
      <c r="BC179" s="66" t="s">
        <v>1487</v>
      </c>
    </row>
    <row r="180" spans="1:55" ht="15.75" customHeight="1">
      <c r="A180" s="66" t="s">
        <v>2883</v>
      </c>
      <c r="B180" s="66" t="s">
        <v>2688</v>
      </c>
      <c r="C180" s="66" t="s">
        <v>238</v>
      </c>
      <c r="D180" s="66" t="s">
        <v>2689</v>
      </c>
      <c r="E180" s="66">
        <v>2026</v>
      </c>
      <c r="F180" s="66">
        <v>27</v>
      </c>
      <c r="G180" s="67">
        <v>46208</v>
      </c>
      <c r="H180" s="67"/>
      <c r="I180" s="67">
        <v>46212</v>
      </c>
      <c r="J180" s="66"/>
      <c r="K180" s="68">
        <v>0.55072916666666671</v>
      </c>
      <c r="L180" s="66"/>
      <c r="M180" s="66"/>
      <c r="N180" s="66" t="s">
        <v>1583</v>
      </c>
      <c r="O180" s="66" t="s">
        <v>1439</v>
      </c>
      <c r="P180" s="66"/>
      <c r="Q180" s="66" t="s">
        <v>1472</v>
      </c>
      <c r="R180" s="66" t="s">
        <v>2119</v>
      </c>
      <c r="S180" s="66" t="s">
        <v>386</v>
      </c>
      <c r="T180" s="66" t="s">
        <v>1266</v>
      </c>
      <c r="U180" s="66" t="s">
        <v>2188</v>
      </c>
      <c r="V180" s="66" t="s">
        <v>1473</v>
      </c>
      <c r="W180" s="66" t="s">
        <v>2451</v>
      </c>
      <c r="X180" s="66" t="s">
        <v>1487</v>
      </c>
      <c r="Y180" s="66"/>
      <c r="Z180" s="66"/>
      <c r="AA180" s="66" t="s">
        <v>2929</v>
      </c>
      <c r="AB180" s="69">
        <v>46212.550729166665</v>
      </c>
      <c r="AC180" s="66" t="s">
        <v>1654</v>
      </c>
      <c r="AD180" s="66" t="s">
        <v>1473</v>
      </c>
      <c r="AE180" s="66" t="s">
        <v>2188</v>
      </c>
      <c r="AF180" s="67">
        <v>46212</v>
      </c>
      <c r="AG180" s="66" t="s">
        <v>1654</v>
      </c>
      <c r="AH180" s="66" t="s">
        <v>2931</v>
      </c>
      <c r="AI180" s="66" t="s">
        <v>1473</v>
      </c>
      <c r="AJ180" s="66" t="s">
        <v>2236</v>
      </c>
      <c r="AK180" s="66"/>
      <c r="AL180" s="66"/>
      <c r="AM180" s="66"/>
      <c r="AN180" s="66"/>
      <c r="AO180" s="66"/>
      <c r="AP180" s="66" t="s">
        <v>1487</v>
      </c>
      <c r="AQ180" s="66"/>
      <c r="AR180" s="66"/>
      <c r="AS180" s="66"/>
      <c r="AT180" s="66"/>
      <c r="AU180" s="66"/>
      <c r="AV180" s="66">
        <v>0</v>
      </c>
      <c r="AW180" s="66"/>
      <c r="AX180" s="66" t="s">
        <v>1487</v>
      </c>
      <c r="AY180" s="66"/>
      <c r="AZ180" s="66"/>
      <c r="BA180" s="66"/>
      <c r="BB180" s="66"/>
      <c r="BC180" s="66" t="s">
        <v>1487</v>
      </c>
    </row>
    <row r="181" spans="1:55" ht="15.75" customHeight="1">
      <c r="A181" s="66" t="s">
        <v>2884</v>
      </c>
      <c r="B181" s="66" t="s">
        <v>2690</v>
      </c>
      <c r="C181" s="66" t="s">
        <v>261</v>
      </c>
      <c r="D181" s="66" t="s">
        <v>2691</v>
      </c>
      <c r="E181" s="66">
        <v>2026</v>
      </c>
      <c r="F181" s="66">
        <v>27</v>
      </c>
      <c r="G181" s="67">
        <v>46208</v>
      </c>
      <c r="H181" s="67"/>
      <c r="I181" s="67">
        <v>46212</v>
      </c>
      <c r="J181" s="66"/>
      <c r="K181" s="68">
        <v>0.55072916666666671</v>
      </c>
      <c r="L181" s="66"/>
      <c r="M181" s="66"/>
      <c r="N181" s="66" t="s">
        <v>1579</v>
      </c>
      <c r="O181" s="66" t="s">
        <v>2103</v>
      </c>
      <c r="P181" s="66"/>
      <c r="Q181" s="66" t="s">
        <v>1472</v>
      </c>
      <c r="R181" s="66" t="s">
        <v>1401</v>
      </c>
      <c r="S181" s="66" t="s">
        <v>1267</v>
      </c>
      <c r="T181" s="66" t="s">
        <v>1266</v>
      </c>
      <c r="U181" s="66" t="s">
        <v>2188</v>
      </c>
      <c r="V181" s="66" t="s">
        <v>1473</v>
      </c>
      <c r="W181" s="66" t="s">
        <v>2451</v>
      </c>
      <c r="X181" s="66" t="s">
        <v>1487</v>
      </c>
      <c r="Y181" s="66"/>
      <c r="Z181" s="66"/>
      <c r="AA181" s="66" t="s">
        <v>2929</v>
      </c>
      <c r="AB181" s="69">
        <v>46212.550729166665</v>
      </c>
      <c r="AC181" s="66" t="s">
        <v>1654</v>
      </c>
      <c r="AD181" s="66" t="s">
        <v>1473</v>
      </c>
      <c r="AE181" s="66" t="s">
        <v>2188</v>
      </c>
      <c r="AF181" s="67">
        <v>46212</v>
      </c>
      <c r="AG181" s="66" t="s">
        <v>1654</v>
      </c>
      <c r="AH181" s="66" t="s">
        <v>2931</v>
      </c>
      <c r="AI181" s="66" t="s">
        <v>1473</v>
      </c>
      <c r="AJ181" s="66" t="s">
        <v>2236</v>
      </c>
      <c r="AK181" s="66"/>
      <c r="AL181" s="66"/>
      <c r="AM181" s="66"/>
      <c r="AN181" s="66"/>
      <c r="AO181" s="66"/>
      <c r="AP181" s="66" t="s">
        <v>1487</v>
      </c>
      <c r="AQ181" s="66"/>
      <c r="AR181" s="66"/>
      <c r="AS181" s="66"/>
      <c r="AT181" s="66"/>
      <c r="AU181" s="66"/>
      <c r="AV181" s="66">
        <v>0</v>
      </c>
      <c r="AW181" s="66"/>
      <c r="AX181" s="66" t="s">
        <v>1487</v>
      </c>
      <c r="AY181" s="66"/>
      <c r="AZ181" s="66"/>
      <c r="BA181" s="66"/>
      <c r="BB181" s="66"/>
      <c r="BC181" s="66" t="s">
        <v>1487</v>
      </c>
    </row>
    <row r="182" spans="1:55" ht="15.75" customHeight="1">
      <c r="A182" s="66" t="s">
        <v>2885</v>
      </c>
      <c r="B182" s="66" t="s">
        <v>2692</v>
      </c>
      <c r="C182" s="66" t="s">
        <v>276</v>
      </c>
      <c r="D182" s="66" t="s">
        <v>2693</v>
      </c>
      <c r="E182" s="66">
        <v>2026</v>
      </c>
      <c r="F182" s="66">
        <v>27</v>
      </c>
      <c r="G182" s="67">
        <v>46208</v>
      </c>
      <c r="H182" s="67"/>
      <c r="I182" s="67">
        <v>46212</v>
      </c>
      <c r="J182" s="66"/>
      <c r="K182" s="68">
        <v>0.55072916666666671</v>
      </c>
      <c r="L182" s="66"/>
      <c r="M182" s="66"/>
      <c r="N182" s="66" t="s">
        <v>1432</v>
      </c>
      <c r="O182" s="66" t="s">
        <v>1439</v>
      </c>
      <c r="P182" s="66"/>
      <c r="Q182" s="66" t="s">
        <v>1472</v>
      </c>
      <c r="R182" s="66" t="s">
        <v>1412</v>
      </c>
      <c r="S182" s="66" t="s">
        <v>1267</v>
      </c>
      <c r="T182" s="66" t="s">
        <v>1266</v>
      </c>
      <c r="U182" s="66" t="s">
        <v>2188</v>
      </c>
      <c r="V182" s="66" t="s">
        <v>1473</v>
      </c>
      <c r="W182" s="66" t="s">
        <v>2647</v>
      </c>
      <c r="X182" s="66" t="s">
        <v>1487</v>
      </c>
      <c r="Y182" s="66"/>
      <c r="Z182" s="66"/>
      <c r="AA182" s="66" t="s">
        <v>2929</v>
      </c>
      <c r="AB182" s="69">
        <v>46212.550729166665</v>
      </c>
      <c r="AC182" s="66" t="s">
        <v>1654</v>
      </c>
      <c r="AD182" s="66" t="s">
        <v>1473</v>
      </c>
      <c r="AE182" s="66" t="s">
        <v>2188</v>
      </c>
      <c r="AF182" s="67">
        <v>46212</v>
      </c>
      <c r="AG182" s="66" t="s">
        <v>1654</v>
      </c>
      <c r="AH182" s="66" t="s">
        <v>2931</v>
      </c>
      <c r="AI182" s="66" t="s">
        <v>1473</v>
      </c>
      <c r="AJ182" s="66" t="s">
        <v>2236</v>
      </c>
      <c r="AK182" s="66"/>
      <c r="AL182" s="66"/>
      <c r="AM182" s="66"/>
      <c r="AN182" s="66"/>
      <c r="AO182" s="66"/>
      <c r="AP182" s="66" t="s">
        <v>1487</v>
      </c>
      <c r="AQ182" s="66"/>
      <c r="AR182" s="66"/>
      <c r="AS182" s="66"/>
      <c r="AT182" s="66"/>
      <c r="AU182" s="66"/>
      <c r="AV182" s="66">
        <v>0</v>
      </c>
      <c r="AW182" s="66"/>
      <c r="AX182" s="66" t="s">
        <v>1487</v>
      </c>
      <c r="AY182" s="66"/>
      <c r="AZ182" s="66"/>
      <c r="BA182" s="66"/>
      <c r="BB182" s="66"/>
      <c r="BC182" s="66" t="s">
        <v>1487</v>
      </c>
    </row>
    <row r="183" spans="1:55" ht="15.75" customHeight="1">
      <c r="A183" s="66" t="s">
        <v>2886</v>
      </c>
      <c r="B183" s="66" t="s">
        <v>2694</v>
      </c>
      <c r="C183" s="66" t="s">
        <v>289</v>
      </c>
      <c r="D183" s="66" t="s">
        <v>2695</v>
      </c>
      <c r="E183" s="66">
        <v>2026</v>
      </c>
      <c r="F183" s="66">
        <v>27</v>
      </c>
      <c r="G183" s="67">
        <v>46208</v>
      </c>
      <c r="H183" s="67"/>
      <c r="I183" s="67">
        <v>46212</v>
      </c>
      <c r="J183" s="66"/>
      <c r="K183" s="68">
        <v>0.55072916666666671</v>
      </c>
      <c r="L183" s="66"/>
      <c r="M183" s="66"/>
      <c r="N183" s="66" t="s">
        <v>1590</v>
      </c>
      <c r="O183" s="66" t="s">
        <v>1590</v>
      </c>
      <c r="P183" s="66"/>
      <c r="Q183" s="66" t="s">
        <v>1472</v>
      </c>
      <c r="R183" s="66" t="s">
        <v>108</v>
      </c>
      <c r="S183" s="66" t="s">
        <v>390</v>
      </c>
      <c r="T183" s="66" t="s">
        <v>344</v>
      </c>
      <c r="U183" s="66" t="s">
        <v>2188</v>
      </c>
      <c r="V183" s="66" t="s">
        <v>1473</v>
      </c>
      <c r="W183" s="66" t="s">
        <v>2390</v>
      </c>
      <c r="X183" s="66" t="s">
        <v>1487</v>
      </c>
      <c r="Y183" s="66"/>
      <c r="Z183" s="66"/>
      <c r="AA183" s="66" t="s">
        <v>2929</v>
      </c>
      <c r="AB183" s="69">
        <v>46212.550729166665</v>
      </c>
      <c r="AC183" s="66" t="s">
        <v>1654</v>
      </c>
      <c r="AD183" s="66" t="s">
        <v>1473</v>
      </c>
      <c r="AE183" s="66" t="s">
        <v>2188</v>
      </c>
      <c r="AF183" s="67">
        <v>46212</v>
      </c>
      <c r="AG183" s="66" t="s">
        <v>1654</v>
      </c>
      <c r="AH183" s="66" t="s">
        <v>2931</v>
      </c>
      <c r="AI183" s="66" t="s">
        <v>1473</v>
      </c>
      <c r="AJ183" s="66" t="s">
        <v>2236</v>
      </c>
      <c r="AK183" s="66"/>
      <c r="AL183" s="66"/>
      <c r="AM183" s="66"/>
      <c r="AN183" s="66"/>
      <c r="AO183" s="66"/>
      <c r="AP183" s="66" t="s">
        <v>1487</v>
      </c>
      <c r="AQ183" s="66"/>
      <c r="AR183" s="66"/>
      <c r="AS183" s="66"/>
      <c r="AT183" s="66"/>
      <c r="AU183" s="66"/>
      <c r="AV183" s="66">
        <v>0</v>
      </c>
      <c r="AW183" s="66"/>
      <c r="AX183" s="66" t="s">
        <v>1487</v>
      </c>
      <c r="AY183" s="66"/>
      <c r="AZ183" s="66"/>
      <c r="BA183" s="66"/>
      <c r="BB183" s="66"/>
      <c r="BC183" s="66" t="s">
        <v>1487</v>
      </c>
    </row>
    <row r="184" spans="1:55" ht="15.75" customHeight="1">
      <c r="A184" s="66" t="s">
        <v>2887</v>
      </c>
      <c r="B184" s="66" t="s">
        <v>2696</v>
      </c>
      <c r="C184" s="66" t="s">
        <v>302</v>
      </c>
      <c r="D184" s="66" t="s">
        <v>2697</v>
      </c>
      <c r="E184" s="66">
        <v>2026</v>
      </c>
      <c r="F184" s="66">
        <v>27</v>
      </c>
      <c r="G184" s="67">
        <v>46208</v>
      </c>
      <c r="H184" s="67"/>
      <c r="I184" s="67">
        <v>46212</v>
      </c>
      <c r="J184" s="66"/>
      <c r="K184" s="68">
        <v>0.55072916666666671</v>
      </c>
      <c r="L184" s="66"/>
      <c r="M184" s="66"/>
      <c r="N184" s="66" t="s">
        <v>1442</v>
      </c>
      <c r="O184" s="66" t="s">
        <v>1439</v>
      </c>
      <c r="P184" s="66"/>
      <c r="Q184" s="66" t="s">
        <v>1472</v>
      </c>
      <c r="R184" s="66" t="s">
        <v>2120</v>
      </c>
      <c r="S184" s="66" t="s">
        <v>387</v>
      </c>
      <c r="T184" s="66" t="s">
        <v>344</v>
      </c>
      <c r="U184" s="66" t="s">
        <v>2188</v>
      </c>
      <c r="V184" s="66" t="s">
        <v>1473</v>
      </c>
      <c r="W184" s="66" t="s">
        <v>2443</v>
      </c>
      <c r="X184" s="66" t="s">
        <v>1487</v>
      </c>
      <c r="Y184" s="66"/>
      <c r="Z184" s="66"/>
      <c r="AA184" s="66" t="s">
        <v>2929</v>
      </c>
      <c r="AB184" s="69">
        <v>46212.550729166665</v>
      </c>
      <c r="AC184" s="66" t="s">
        <v>1654</v>
      </c>
      <c r="AD184" s="66" t="s">
        <v>1473</v>
      </c>
      <c r="AE184" s="66" t="s">
        <v>2188</v>
      </c>
      <c r="AF184" s="67">
        <v>46212</v>
      </c>
      <c r="AG184" s="66" t="s">
        <v>1654</v>
      </c>
      <c r="AH184" s="66" t="s">
        <v>2931</v>
      </c>
      <c r="AI184" s="66" t="s">
        <v>1473</v>
      </c>
      <c r="AJ184" s="66" t="s">
        <v>2236</v>
      </c>
      <c r="AK184" s="66"/>
      <c r="AL184" s="66"/>
      <c r="AM184" s="66"/>
      <c r="AN184" s="66"/>
      <c r="AO184" s="66"/>
      <c r="AP184" s="66" t="s">
        <v>1487</v>
      </c>
      <c r="AQ184" s="66"/>
      <c r="AR184" s="66"/>
      <c r="AS184" s="66"/>
      <c r="AT184" s="66"/>
      <c r="AU184" s="66"/>
      <c r="AV184" s="66">
        <v>0</v>
      </c>
      <c r="AW184" s="66"/>
      <c r="AX184" s="66" t="s">
        <v>1487</v>
      </c>
      <c r="AY184" s="66"/>
      <c r="AZ184" s="66"/>
      <c r="BA184" s="66"/>
      <c r="BB184" s="66"/>
      <c r="BC184" s="66" t="s">
        <v>1487</v>
      </c>
    </row>
    <row r="185" spans="1:55" ht="15.75" customHeight="1">
      <c r="A185" s="66" t="s">
        <v>2888</v>
      </c>
      <c r="B185" s="66" t="s">
        <v>2698</v>
      </c>
      <c r="C185" s="66" t="s">
        <v>307</v>
      </c>
      <c r="D185" s="66" t="s">
        <v>2699</v>
      </c>
      <c r="E185" s="66">
        <v>2026</v>
      </c>
      <c r="F185" s="66">
        <v>27</v>
      </c>
      <c r="G185" s="67">
        <v>46203</v>
      </c>
      <c r="H185" s="67"/>
      <c r="I185" s="67">
        <v>46212</v>
      </c>
      <c r="J185" s="66"/>
      <c r="K185" s="68">
        <v>0.55072916666666671</v>
      </c>
      <c r="L185" s="66"/>
      <c r="M185" s="66"/>
      <c r="N185" s="66" t="s">
        <v>1561</v>
      </c>
      <c r="O185" s="66" t="s">
        <v>2103</v>
      </c>
      <c r="P185" s="66"/>
      <c r="Q185" s="66" t="s">
        <v>1472</v>
      </c>
      <c r="R185" s="66" t="s">
        <v>1414</v>
      </c>
      <c r="S185" s="66" t="s">
        <v>387</v>
      </c>
      <c r="T185" s="66" t="s">
        <v>344</v>
      </c>
      <c r="U185" s="66" t="s">
        <v>2188</v>
      </c>
      <c r="V185" s="66" t="s">
        <v>1473</v>
      </c>
      <c r="W185" s="66" t="s">
        <v>2700</v>
      </c>
      <c r="X185" s="66" t="s">
        <v>1487</v>
      </c>
      <c r="Y185" s="66"/>
      <c r="Z185" s="66"/>
      <c r="AA185" s="66" t="s">
        <v>2929</v>
      </c>
      <c r="AB185" s="69">
        <v>46212.550729166665</v>
      </c>
      <c r="AC185" s="66" t="s">
        <v>1654</v>
      </c>
      <c r="AD185" s="66" t="s">
        <v>1473</v>
      </c>
      <c r="AE185" s="66" t="s">
        <v>2188</v>
      </c>
      <c r="AF185" s="67">
        <v>46212</v>
      </c>
      <c r="AG185" s="66" t="s">
        <v>1654</v>
      </c>
      <c r="AH185" s="66" t="s">
        <v>2931</v>
      </c>
      <c r="AI185" s="66" t="s">
        <v>1473</v>
      </c>
      <c r="AJ185" s="66" t="s">
        <v>2236</v>
      </c>
      <c r="AK185" s="66"/>
      <c r="AL185" s="66"/>
      <c r="AM185" s="66"/>
      <c r="AN185" s="66"/>
      <c r="AO185" s="66"/>
      <c r="AP185" s="66" t="s">
        <v>1487</v>
      </c>
      <c r="AQ185" s="66"/>
      <c r="AR185" s="66"/>
      <c r="AS185" s="66"/>
      <c r="AT185" s="66"/>
      <c r="AU185" s="66"/>
      <c r="AV185" s="66">
        <v>0</v>
      </c>
      <c r="AW185" s="66"/>
      <c r="AX185" s="66" t="s">
        <v>1487</v>
      </c>
      <c r="AY185" s="66"/>
      <c r="AZ185" s="66"/>
      <c r="BA185" s="66"/>
      <c r="BB185" s="66"/>
      <c r="BC185" s="66" t="s">
        <v>1487</v>
      </c>
    </row>
    <row r="186" spans="1:55" ht="15.75" customHeight="1">
      <c r="A186" s="66" t="s">
        <v>2889</v>
      </c>
      <c r="B186" s="66" t="s">
        <v>2701</v>
      </c>
      <c r="C186" s="66" t="s">
        <v>177</v>
      </c>
      <c r="D186" s="66" t="s">
        <v>2702</v>
      </c>
      <c r="E186" s="66">
        <v>2026</v>
      </c>
      <c r="F186" s="66">
        <v>27</v>
      </c>
      <c r="G186" s="67">
        <v>46203</v>
      </c>
      <c r="H186" s="67"/>
      <c r="I186" s="67">
        <v>46212</v>
      </c>
      <c r="J186" s="66"/>
      <c r="K186" s="68">
        <v>0.55072916666666671</v>
      </c>
      <c r="L186" s="66"/>
      <c r="M186" s="66"/>
      <c r="N186" s="66" t="s">
        <v>1568</v>
      </c>
      <c r="O186" s="66" t="s">
        <v>1590</v>
      </c>
      <c r="P186" s="66"/>
      <c r="Q186" s="66" t="s">
        <v>1472</v>
      </c>
      <c r="R186" s="66" t="s">
        <v>1359</v>
      </c>
      <c r="S186" s="66" t="s">
        <v>387</v>
      </c>
      <c r="T186" s="66" t="s">
        <v>344</v>
      </c>
      <c r="U186" s="66" t="s">
        <v>2188</v>
      </c>
      <c r="V186" s="66" t="s">
        <v>1473</v>
      </c>
      <c r="W186" s="66" t="s">
        <v>2470</v>
      </c>
      <c r="X186" s="66" t="s">
        <v>1487</v>
      </c>
      <c r="Y186" s="66"/>
      <c r="Z186" s="66"/>
      <c r="AA186" s="66" t="s">
        <v>2929</v>
      </c>
      <c r="AB186" s="69">
        <v>46212.550729166665</v>
      </c>
      <c r="AC186" s="66" t="s">
        <v>1654</v>
      </c>
      <c r="AD186" s="66" t="s">
        <v>1473</v>
      </c>
      <c r="AE186" s="66" t="s">
        <v>2188</v>
      </c>
      <c r="AF186" s="67">
        <v>46212</v>
      </c>
      <c r="AG186" s="66" t="s">
        <v>1654</v>
      </c>
      <c r="AH186" s="66" t="s">
        <v>2931</v>
      </c>
      <c r="AI186" s="66" t="s">
        <v>1473</v>
      </c>
      <c r="AJ186" s="66" t="s">
        <v>2236</v>
      </c>
      <c r="AK186" s="66"/>
      <c r="AL186" s="66"/>
      <c r="AM186" s="66"/>
      <c r="AN186" s="66"/>
      <c r="AO186" s="66"/>
      <c r="AP186" s="66" t="s">
        <v>1487</v>
      </c>
      <c r="AQ186" s="66"/>
      <c r="AR186" s="66"/>
      <c r="AS186" s="66"/>
      <c r="AT186" s="66"/>
      <c r="AU186" s="66"/>
      <c r="AV186" s="66">
        <v>0</v>
      </c>
      <c r="AW186" s="66"/>
      <c r="AX186" s="66" t="s">
        <v>1487</v>
      </c>
      <c r="AY186" s="66"/>
      <c r="AZ186" s="66"/>
      <c r="BA186" s="66"/>
      <c r="BB186" s="66"/>
      <c r="BC186" s="66" t="s">
        <v>1487</v>
      </c>
    </row>
    <row r="187" spans="1:55" ht="15.75" customHeight="1">
      <c r="A187" s="66" t="s">
        <v>2890</v>
      </c>
      <c r="B187" s="66" t="s">
        <v>2703</v>
      </c>
      <c r="C187" s="66" t="s">
        <v>309</v>
      </c>
      <c r="D187" s="66" t="s">
        <v>2704</v>
      </c>
      <c r="E187" s="66">
        <v>2026</v>
      </c>
      <c r="F187" s="66">
        <v>27</v>
      </c>
      <c r="G187" s="67">
        <v>46203</v>
      </c>
      <c r="H187" s="67"/>
      <c r="I187" s="67">
        <v>46211</v>
      </c>
      <c r="J187" s="66"/>
      <c r="K187" s="68">
        <v>0.80979166666666669</v>
      </c>
      <c r="L187" s="66"/>
      <c r="M187" s="66"/>
      <c r="N187" s="66" t="s">
        <v>1561</v>
      </c>
      <c r="O187" s="66" t="s">
        <v>1590</v>
      </c>
      <c r="P187" s="66"/>
      <c r="Q187" s="66" t="s">
        <v>1472</v>
      </c>
      <c r="R187" s="66" t="s">
        <v>1416</v>
      </c>
      <c r="S187" s="66" t="s">
        <v>387</v>
      </c>
      <c r="T187" s="66" t="s">
        <v>344</v>
      </c>
      <c r="U187" s="66" t="s">
        <v>2188</v>
      </c>
      <c r="V187" s="66" t="s">
        <v>1473</v>
      </c>
      <c r="W187" s="66" t="s">
        <v>2700</v>
      </c>
      <c r="X187" s="66" t="s">
        <v>1473</v>
      </c>
      <c r="Y187" s="66" t="s">
        <v>2213</v>
      </c>
      <c r="Z187" s="66"/>
      <c r="AA187" s="66" t="s">
        <v>2894</v>
      </c>
      <c r="AB187" s="69">
        <v>46211.809791666667</v>
      </c>
      <c r="AC187" s="66" t="s">
        <v>1654</v>
      </c>
      <c r="AD187" s="66" t="s">
        <v>1473</v>
      </c>
      <c r="AE187" s="66" t="s">
        <v>2188</v>
      </c>
      <c r="AF187" s="67">
        <v>46212</v>
      </c>
      <c r="AG187" s="66" t="s">
        <v>1654</v>
      </c>
      <c r="AH187" s="66" t="s">
        <v>2931</v>
      </c>
      <c r="AI187" s="66" t="s">
        <v>1473</v>
      </c>
      <c r="AJ187" s="66" t="s">
        <v>2236</v>
      </c>
      <c r="AK187" s="66"/>
      <c r="AL187" s="66"/>
      <c r="AM187" s="66"/>
      <c r="AN187" s="66"/>
      <c r="AO187" s="66"/>
      <c r="AP187" s="66" t="s">
        <v>1487</v>
      </c>
      <c r="AQ187" s="66"/>
      <c r="AR187" s="66"/>
      <c r="AS187" s="66"/>
      <c r="AT187" s="66"/>
      <c r="AU187" s="66"/>
      <c r="AV187" s="66">
        <v>0</v>
      </c>
      <c r="AW187" s="66"/>
      <c r="AX187" s="66" t="s">
        <v>1487</v>
      </c>
      <c r="AY187" s="66"/>
      <c r="AZ187" s="66"/>
      <c r="BA187" s="66"/>
      <c r="BB187" s="66"/>
      <c r="BC187" s="66" t="s">
        <v>1487</v>
      </c>
    </row>
    <row r="188" spans="1:55" ht="15.75" customHeight="1">
      <c r="A188" s="66" t="s">
        <v>2975</v>
      </c>
      <c r="B188" s="66" t="s">
        <v>2973</v>
      </c>
      <c r="C188" s="66" t="s">
        <v>235</v>
      </c>
      <c r="D188" s="66" t="s">
        <v>2974</v>
      </c>
      <c r="E188" s="66">
        <v>2026</v>
      </c>
      <c r="F188" s="66">
        <v>29</v>
      </c>
      <c r="G188" s="67">
        <v>46218</v>
      </c>
      <c r="H188" s="67"/>
      <c r="I188" s="67">
        <v>46227</v>
      </c>
      <c r="J188" s="66"/>
      <c r="K188" s="68">
        <v>0.55857638888888894</v>
      </c>
      <c r="L188" s="66"/>
      <c r="M188" s="66"/>
      <c r="N188" s="66" t="s">
        <v>1600</v>
      </c>
      <c r="O188" s="66" t="s">
        <v>2103</v>
      </c>
      <c r="P188" s="66"/>
      <c r="Q188" s="66" t="s">
        <v>1472</v>
      </c>
      <c r="R188" s="66" t="s">
        <v>1201</v>
      </c>
      <c r="S188" s="66" t="s">
        <v>389</v>
      </c>
      <c r="T188" s="66" t="s">
        <v>1266</v>
      </c>
      <c r="U188" s="66" t="s">
        <v>2186</v>
      </c>
      <c r="V188" s="66" t="s">
        <v>1473</v>
      </c>
      <c r="W188" s="66" t="s">
        <v>2324</v>
      </c>
      <c r="X188" s="66" t="s">
        <v>1473</v>
      </c>
      <c r="Y188" s="66" t="s">
        <v>2213</v>
      </c>
      <c r="Z188" s="66" t="s">
        <v>2930</v>
      </c>
      <c r="AA188" s="66" t="s">
        <v>2894</v>
      </c>
      <c r="AB188" s="69">
        <v>46227.558576388888</v>
      </c>
      <c r="AC188" s="66" t="s">
        <v>1654</v>
      </c>
      <c r="AD188" s="66" t="s">
        <v>1487</v>
      </c>
      <c r="AE188" s="66"/>
      <c r="AF188" s="67"/>
      <c r="AG188" s="66"/>
      <c r="AH188" s="66"/>
      <c r="AI188" s="66" t="s">
        <v>1473</v>
      </c>
      <c r="AJ188" s="66" t="s">
        <v>151</v>
      </c>
      <c r="AK188" s="66"/>
      <c r="AL188" s="66"/>
      <c r="AM188" s="66"/>
      <c r="AN188" s="66"/>
      <c r="AO188" s="66"/>
      <c r="AP188" s="66" t="s">
        <v>1473</v>
      </c>
      <c r="AQ188" s="67">
        <v>46205</v>
      </c>
      <c r="AR188" s="67"/>
      <c r="AS188" s="66" t="s">
        <v>2894</v>
      </c>
      <c r="AT188" s="66" t="s">
        <v>1654</v>
      </c>
      <c r="AU188" s="69">
        <v>46211.511111111111</v>
      </c>
      <c r="AV188" s="66">
        <v>1</v>
      </c>
      <c r="AW188" s="66"/>
      <c r="AX188" s="66" t="s">
        <v>1487</v>
      </c>
      <c r="AY188" s="66"/>
      <c r="AZ188" s="66"/>
      <c r="BA188" s="69"/>
      <c r="BB188" s="66"/>
      <c r="BC188" s="66"/>
    </row>
    <row r="189" spans="1:55" ht="15.75" customHeight="1">
      <c r="A189" s="66" t="s">
        <v>2978</v>
      </c>
      <c r="B189" s="66" t="s">
        <v>2976</v>
      </c>
      <c r="C189" s="66" t="s">
        <v>240</v>
      </c>
      <c r="D189" s="66" t="s">
        <v>2977</v>
      </c>
      <c r="E189" s="66">
        <v>2026</v>
      </c>
      <c r="F189" s="66">
        <v>28</v>
      </c>
      <c r="G189" s="67">
        <v>46214</v>
      </c>
      <c r="H189" s="67"/>
      <c r="I189" s="67">
        <v>46227</v>
      </c>
      <c r="J189" s="66"/>
      <c r="K189" s="68">
        <v>0.55899305555555556</v>
      </c>
      <c r="L189" s="66"/>
      <c r="M189" s="66"/>
      <c r="N189" s="66" t="s">
        <v>452</v>
      </c>
      <c r="O189" s="66" t="s">
        <v>2103</v>
      </c>
      <c r="P189" s="66"/>
      <c r="Q189" s="66" t="s">
        <v>1472</v>
      </c>
      <c r="R189" s="66" t="s">
        <v>2108</v>
      </c>
      <c r="S189" s="66" t="s">
        <v>389</v>
      </c>
      <c r="T189" s="66" t="s">
        <v>1266</v>
      </c>
      <c r="U189" s="66" t="s">
        <v>2186</v>
      </c>
      <c r="V189" s="66" t="s">
        <v>1473</v>
      </c>
      <c r="W189" s="66" t="s">
        <v>2350</v>
      </c>
      <c r="X189" s="66" t="s">
        <v>1473</v>
      </c>
      <c r="Y189" s="66" t="s">
        <v>2213</v>
      </c>
      <c r="Z189" s="66" t="s">
        <v>2930</v>
      </c>
      <c r="AA189" s="66"/>
      <c r="AB189" s="69">
        <v>46227.558993055558</v>
      </c>
      <c r="AC189" s="66" t="s">
        <v>1654</v>
      </c>
      <c r="AD189" s="66" t="s">
        <v>1487</v>
      </c>
      <c r="AE189" s="66"/>
      <c r="AF189" s="67"/>
      <c r="AG189" s="66"/>
      <c r="AH189" s="66"/>
      <c r="AI189" s="66" t="s">
        <v>1473</v>
      </c>
      <c r="AJ189" s="66" t="s">
        <v>151</v>
      </c>
      <c r="AK189" s="66"/>
      <c r="AL189" s="66"/>
      <c r="AM189" s="66"/>
      <c r="AN189" s="66"/>
      <c r="AO189" s="66"/>
      <c r="AP189" s="66" t="s">
        <v>1473</v>
      </c>
      <c r="AQ189" s="67">
        <v>46206</v>
      </c>
      <c r="AR189" s="67"/>
      <c r="AS189" s="66" t="s">
        <v>2894</v>
      </c>
      <c r="AT189" s="66" t="s">
        <v>1654</v>
      </c>
      <c r="AU189" s="69">
        <v>46211.841423611113</v>
      </c>
      <c r="AV189" s="66">
        <v>1</v>
      </c>
      <c r="AW189" s="66"/>
      <c r="AX189" s="66" t="s">
        <v>1487</v>
      </c>
      <c r="AY189" s="66"/>
      <c r="AZ189" s="66"/>
      <c r="BA189" s="69"/>
      <c r="BB189" s="66"/>
      <c r="BC189" s="66"/>
    </row>
    <row r="190" spans="1:55" ht="15.75" customHeight="1">
      <c r="A190" s="66" t="s">
        <v>2983</v>
      </c>
      <c r="B190" s="66" t="s">
        <v>2981</v>
      </c>
      <c r="C190" s="66" t="s">
        <v>240</v>
      </c>
      <c r="D190" s="66" t="s">
        <v>2982</v>
      </c>
      <c r="E190" s="66">
        <v>2026</v>
      </c>
      <c r="F190" s="66">
        <v>29</v>
      </c>
      <c r="G190" s="67">
        <v>46218</v>
      </c>
      <c r="H190" s="67"/>
      <c r="I190" s="67"/>
      <c r="J190" s="66"/>
      <c r="K190" s="68"/>
      <c r="L190" s="66"/>
      <c r="M190" s="66"/>
      <c r="N190" s="66" t="s">
        <v>452</v>
      </c>
      <c r="O190" s="66" t="s">
        <v>2103</v>
      </c>
      <c r="P190" s="66"/>
      <c r="Q190" s="66" t="s">
        <v>1472</v>
      </c>
      <c r="R190" s="66" t="s">
        <v>2108</v>
      </c>
      <c r="S190" s="66" t="s">
        <v>389</v>
      </c>
      <c r="T190" s="66" t="s">
        <v>1266</v>
      </c>
      <c r="U190" s="66" t="s">
        <v>2183</v>
      </c>
      <c r="V190" s="66" t="s">
        <v>1473</v>
      </c>
      <c r="W190" s="66" t="s">
        <v>2350</v>
      </c>
      <c r="X190" s="66"/>
      <c r="Y190" s="66"/>
      <c r="Z190" s="66"/>
      <c r="AA190" s="66"/>
      <c r="AB190" s="69"/>
      <c r="AC190" s="66"/>
      <c r="AD190" s="66" t="s">
        <v>1487</v>
      </c>
      <c r="AE190" s="66"/>
      <c r="AF190" s="67"/>
      <c r="AG190" s="66"/>
      <c r="AH190" s="66"/>
      <c r="AI190" s="66" t="s">
        <v>1473</v>
      </c>
      <c r="AJ190" s="66" t="s">
        <v>151</v>
      </c>
      <c r="AK190" s="66"/>
      <c r="AL190" s="66"/>
      <c r="AM190" s="66"/>
      <c r="AN190" s="66"/>
      <c r="AO190" s="66"/>
      <c r="AP190" s="66" t="s">
        <v>1473</v>
      </c>
      <c r="AQ190" s="67">
        <v>46203</v>
      </c>
      <c r="AR190" s="67"/>
      <c r="AS190" s="66" t="s">
        <v>2979</v>
      </c>
      <c r="AT190" s="66" t="s">
        <v>1654</v>
      </c>
      <c r="AU190" s="69">
        <v>46213.472222222219</v>
      </c>
      <c r="AV190" s="66">
        <v>1</v>
      </c>
      <c r="AW190" s="66"/>
      <c r="AX190" s="66" t="s">
        <v>1487</v>
      </c>
      <c r="AY190" s="66"/>
      <c r="AZ190" s="66"/>
      <c r="BA190" s="69"/>
      <c r="BB190" s="66"/>
      <c r="BC190" s="66"/>
    </row>
    <row r="191" spans="1:55" ht="15.75" customHeight="1">
      <c r="A191" s="66" t="s">
        <v>3549</v>
      </c>
      <c r="B191" s="66" t="s">
        <v>3019</v>
      </c>
      <c r="C191" s="66" t="s">
        <v>235</v>
      </c>
      <c r="D191" s="66" t="s">
        <v>3020</v>
      </c>
      <c r="E191" s="66">
        <v>2026</v>
      </c>
      <c r="F191" s="66">
        <v>30</v>
      </c>
      <c r="G191" s="67">
        <v>46223</v>
      </c>
      <c r="H191" s="67"/>
      <c r="I191" s="67"/>
      <c r="J191" s="66"/>
      <c r="K191" s="68"/>
      <c r="L191" s="66"/>
      <c r="M191" s="66"/>
      <c r="N191" s="66" t="s">
        <v>1600</v>
      </c>
      <c r="O191" s="66" t="s">
        <v>2103</v>
      </c>
      <c r="P191" s="66"/>
      <c r="Q191" s="66" t="s">
        <v>1472</v>
      </c>
      <c r="R191" s="66" t="s">
        <v>1201</v>
      </c>
      <c r="S191" s="66" t="s">
        <v>389</v>
      </c>
      <c r="T191" s="66" t="s">
        <v>1266</v>
      </c>
      <c r="U191" s="66" t="s">
        <v>2183</v>
      </c>
      <c r="V191" s="66" t="s">
        <v>1473</v>
      </c>
      <c r="W191" s="66" t="s">
        <v>2324</v>
      </c>
      <c r="X191" s="66" t="s">
        <v>1487</v>
      </c>
      <c r="Y191" s="66"/>
      <c r="Z191" s="66"/>
      <c r="AA191" s="66"/>
      <c r="AB191" s="69"/>
      <c r="AC191" s="66"/>
      <c r="AD191" s="66" t="s">
        <v>1487</v>
      </c>
      <c r="AE191" s="66"/>
      <c r="AF191" s="67"/>
      <c r="AG191" s="66"/>
      <c r="AH191" s="66"/>
      <c r="AI191" s="66" t="s">
        <v>1473</v>
      </c>
      <c r="AJ191" s="66" t="s">
        <v>151</v>
      </c>
      <c r="AK191" s="66"/>
      <c r="AL191" s="66"/>
      <c r="AM191" s="66"/>
      <c r="AN191" s="66"/>
      <c r="AO191" s="66"/>
      <c r="AP191" s="66" t="s">
        <v>1487</v>
      </c>
      <c r="AQ191" s="67"/>
      <c r="AR191" s="67"/>
      <c r="AS191" s="66"/>
      <c r="AT191" s="66"/>
      <c r="AU191" s="69"/>
      <c r="AV191" s="66">
        <v>0</v>
      </c>
      <c r="AW191" s="66"/>
      <c r="AX191" s="66" t="s">
        <v>1487</v>
      </c>
      <c r="AY191" s="66"/>
      <c r="AZ191" s="66"/>
      <c r="BA191" s="69"/>
      <c r="BB191" s="66"/>
      <c r="BC191" s="66" t="s">
        <v>1487</v>
      </c>
    </row>
    <row r="192" spans="1:55" ht="15.75" customHeight="1">
      <c r="A192" s="66" t="s">
        <v>3550</v>
      </c>
      <c r="B192" s="66" t="s">
        <v>3021</v>
      </c>
      <c r="C192" s="66" t="s">
        <v>235</v>
      </c>
      <c r="D192" s="66" t="s">
        <v>3022</v>
      </c>
      <c r="E192" s="66">
        <v>2026</v>
      </c>
      <c r="F192" s="66">
        <v>30</v>
      </c>
      <c r="G192" s="67">
        <v>46224</v>
      </c>
      <c r="H192" s="67"/>
      <c r="I192" s="67"/>
      <c r="J192" s="66"/>
      <c r="K192" s="68"/>
      <c r="L192" s="66"/>
      <c r="M192" s="66"/>
      <c r="N192" s="66" t="s">
        <v>1600</v>
      </c>
      <c r="O192" s="66" t="s">
        <v>2103</v>
      </c>
      <c r="P192" s="66"/>
      <c r="Q192" s="66" t="s">
        <v>1472</v>
      </c>
      <c r="R192" s="66" t="s">
        <v>1201</v>
      </c>
      <c r="S192" s="66" t="s">
        <v>389</v>
      </c>
      <c r="T192" s="66" t="s">
        <v>1266</v>
      </c>
      <c r="U192" s="66" t="s">
        <v>2183</v>
      </c>
      <c r="V192" s="66" t="s">
        <v>1473</v>
      </c>
      <c r="W192" s="66" t="s">
        <v>2324</v>
      </c>
      <c r="X192" s="66" t="s">
        <v>1487</v>
      </c>
      <c r="Y192" s="66"/>
      <c r="Z192" s="66"/>
      <c r="AA192" s="66"/>
      <c r="AB192" s="69"/>
      <c r="AC192" s="66"/>
      <c r="AD192" s="66" t="s">
        <v>1487</v>
      </c>
      <c r="AE192" s="66"/>
      <c r="AF192" s="67"/>
      <c r="AG192" s="66"/>
      <c r="AH192" s="66"/>
      <c r="AI192" s="66" t="s">
        <v>1473</v>
      </c>
      <c r="AJ192" s="66" t="s">
        <v>151</v>
      </c>
      <c r="AK192" s="66"/>
      <c r="AL192" s="66"/>
      <c r="AM192" s="66"/>
      <c r="AN192" s="66"/>
      <c r="AO192" s="66"/>
      <c r="AP192" s="66" t="s">
        <v>1487</v>
      </c>
      <c r="AQ192" s="67"/>
      <c r="AR192" s="67"/>
      <c r="AS192" s="66"/>
      <c r="AT192" s="66"/>
      <c r="AU192" s="69"/>
      <c r="AV192" s="66">
        <v>0</v>
      </c>
      <c r="AW192" s="66"/>
      <c r="AX192" s="66" t="s">
        <v>1487</v>
      </c>
      <c r="AY192" s="66"/>
      <c r="AZ192" s="66"/>
      <c r="BA192" s="69"/>
      <c r="BB192" s="66"/>
      <c r="BC192" s="66" t="s">
        <v>1487</v>
      </c>
    </row>
    <row r="193" spans="1:55" ht="15.75" customHeight="1">
      <c r="A193" s="66" t="s">
        <v>3551</v>
      </c>
      <c r="B193" s="66" t="s">
        <v>3023</v>
      </c>
      <c r="C193" s="66" t="s">
        <v>235</v>
      </c>
      <c r="D193" s="66" t="s">
        <v>3024</v>
      </c>
      <c r="E193" s="66">
        <v>2026</v>
      </c>
      <c r="F193" s="66">
        <v>30</v>
      </c>
      <c r="G193" s="67">
        <v>46225</v>
      </c>
      <c r="H193" s="67"/>
      <c r="I193" s="67"/>
      <c r="J193" s="66"/>
      <c r="K193" s="68"/>
      <c r="L193" s="66"/>
      <c r="M193" s="66"/>
      <c r="N193" s="66" t="s">
        <v>1600</v>
      </c>
      <c r="O193" s="66" t="s">
        <v>2103</v>
      </c>
      <c r="P193" s="66"/>
      <c r="Q193" s="66" t="s">
        <v>1472</v>
      </c>
      <c r="R193" s="66" t="s">
        <v>1201</v>
      </c>
      <c r="S193" s="66" t="s">
        <v>389</v>
      </c>
      <c r="T193" s="66" t="s">
        <v>1266</v>
      </c>
      <c r="U193" s="66" t="s">
        <v>2183</v>
      </c>
      <c r="V193" s="66" t="s">
        <v>1473</v>
      </c>
      <c r="W193" s="66" t="s">
        <v>2324</v>
      </c>
      <c r="X193" s="66" t="s">
        <v>1487</v>
      </c>
      <c r="Y193" s="66"/>
      <c r="Z193" s="66"/>
      <c r="AA193" s="66"/>
      <c r="AB193" s="69"/>
      <c r="AC193" s="66"/>
      <c r="AD193" s="66" t="s">
        <v>1487</v>
      </c>
      <c r="AE193" s="66"/>
      <c r="AF193" s="67"/>
      <c r="AG193" s="66"/>
      <c r="AH193" s="66"/>
      <c r="AI193" s="66" t="s">
        <v>1473</v>
      </c>
      <c r="AJ193" s="66" t="s">
        <v>151</v>
      </c>
      <c r="AK193" s="66"/>
      <c r="AL193" s="66"/>
      <c r="AM193" s="66"/>
      <c r="AN193" s="66"/>
      <c r="AO193" s="66"/>
      <c r="AP193" s="66" t="s">
        <v>1487</v>
      </c>
      <c r="AQ193" s="67"/>
      <c r="AR193" s="67"/>
      <c r="AS193" s="66"/>
      <c r="AT193" s="66"/>
      <c r="AU193" s="69"/>
      <c r="AV193" s="66">
        <v>0</v>
      </c>
      <c r="AW193" s="66"/>
      <c r="AX193" s="66" t="s">
        <v>1487</v>
      </c>
      <c r="AY193" s="66"/>
      <c r="AZ193" s="66"/>
      <c r="BA193" s="69"/>
      <c r="BB193" s="66"/>
      <c r="BC193" s="66" t="s">
        <v>1487</v>
      </c>
    </row>
    <row r="194" spans="1:55" ht="15.75" customHeight="1">
      <c r="A194" s="66" t="s">
        <v>3552</v>
      </c>
      <c r="B194" s="66" t="s">
        <v>3025</v>
      </c>
      <c r="C194" s="66" t="s">
        <v>235</v>
      </c>
      <c r="D194" s="66" t="s">
        <v>3026</v>
      </c>
      <c r="E194" s="66">
        <v>2026</v>
      </c>
      <c r="F194" s="66">
        <v>30</v>
      </c>
      <c r="G194" s="67">
        <v>46226</v>
      </c>
      <c r="H194" s="67"/>
      <c r="I194" s="67"/>
      <c r="J194" s="66"/>
      <c r="K194" s="68"/>
      <c r="L194" s="66"/>
      <c r="M194" s="66"/>
      <c r="N194" s="66" t="s">
        <v>1600</v>
      </c>
      <c r="O194" s="66" t="s">
        <v>2103</v>
      </c>
      <c r="P194" s="66"/>
      <c r="Q194" s="66" t="s">
        <v>1472</v>
      </c>
      <c r="R194" s="66" t="s">
        <v>1201</v>
      </c>
      <c r="S194" s="66" t="s">
        <v>389</v>
      </c>
      <c r="T194" s="66" t="s">
        <v>1266</v>
      </c>
      <c r="U194" s="66" t="s">
        <v>2183</v>
      </c>
      <c r="V194" s="66" t="s">
        <v>1473</v>
      </c>
      <c r="W194" s="66" t="s">
        <v>2324</v>
      </c>
      <c r="X194" s="66" t="s">
        <v>1487</v>
      </c>
      <c r="Y194" s="66"/>
      <c r="Z194" s="66"/>
      <c r="AA194" s="66"/>
      <c r="AB194" s="69"/>
      <c r="AC194" s="66"/>
      <c r="AD194" s="66" t="s">
        <v>1487</v>
      </c>
      <c r="AE194" s="66"/>
      <c r="AF194" s="67"/>
      <c r="AG194" s="66"/>
      <c r="AH194" s="66"/>
      <c r="AI194" s="66" t="s">
        <v>1473</v>
      </c>
      <c r="AJ194" s="66" t="s">
        <v>151</v>
      </c>
      <c r="AK194" s="66"/>
      <c r="AL194" s="66"/>
      <c r="AM194" s="66"/>
      <c r="AN194" s="66"/>
      <c r="AO194" s="66"/>
      <c r="AP194" s="66" t="s">
        <v>1487</v>
      </c>
      <c r="AQ194" s="67"/>
      <c r="AR194" s="67"/>
      <c r="AS194" s="66"/>
      <c r="AT194" s="66"/>
      <c r="AU194" s="69"/>
      <c r="AV194" s="66">
        <v>0</v>
      </c>
      <c r="AW194" s="66"/>
      <c r="AX194" s="66" t="s">
        <v>1487</v>
      </c>
      <c r="AY194" s="66"/>
      <c r="AZ194" s="66"/>
      <c r="BA194" s="69"/>
      <c r="BB194" s="66"/>
      <c r="BC194" s="66" t="s">
        <v>1487</v>
      </c>
    </row>
    <row r="195" spans="1:55" ht="15.75" customHeight="1">
      <c r="A195" s="66" t="s">
        <v>3553</v>
      </c>
      <c r="B195" s="66" t="s">
        <v>3027</v>
      </c>
      <c r="C195" s="66" t="s">
        <v>235</v>
      </c>
      <c r="D195" s="66" t="s">
        <v>3028</v>
      </c>
      <c r="E195" s="66">
        <v>2026</v>
      </c>
      <c r="F195" s="66">
        <v>30</v>
      </c>
      <c r="G195" s="67">
        <v>46227</v>
      </c>
      <c r="H195" s="67"/>
      <c r="I195" s="67"/>
      <c r="J195" s="66"/>
      <c r="K195" s="68"/>
      <c r="L195" s="66"/>
      <c r="M195" s="66"/>
      <c r="N195" s="66" t="s">
        <v>1600</v>
      </c>
      <c r="O195" s="66" t="s">
        <v>2103</v>
      </c>
      <c r="P195" s="66"/>
      <c r="Q195" s="66" t="s">
        <v>1472</v>
      </c>
      <c r="R195" s="66" t="s">
        <v>1201</v>
      </c>
      <c r="S195" s="66" t="s">
        <v>389</v>
      </c>
      <c r="T195" s="66" t="s">
        <v>1266</v>
      </c>
      <c r="U195" s="66" t="s">
        <v>2183</v>
      </c>
      <c r="V195" s="66" t="s">
        <v>1473</v>
      </c>
      <c r="W195" s="66" t="s">
        <v>2324</v>
      </c>
      <c r="X195" s="66" t="s">
        <v>1487</v>
      </c>
      <c r="Y195" s="66"/>
      <c r="Z195" s="66"/>
      <c r="AA195" s="66"/>
      <c r="AB195" s="69"/>
      <c r="AC195" s="66"/>
      <c r="AD195" s="66" t="s">
        <v>1487</v>
      </c>
      <c r="AE195" s="66"/>
      <c r="AF195" s="67"/>
      <c r="AG195" s="66"/>
      <c r="AH195" s="66"/>
      <c r="AI195" s="66" t="s">
        <v>1473</v>
      </c>
      <c r="AJ195" s="66" t="s">
        <v>151</v>
      </c>
      <c r="AK195" s="66"/>
      <c r="AL195" s="66"/>
      <c r="AM195" s="66"/>
      <c r="AN195" s="66"/>
      <c r="AO195" s="66"/>
      <c r="AP195" s="66" t="s">
        <v>1487</v>
      </c>
      <c r="AQ195" s="67"/>
      <c r="AR195" s="67"/>
      <c r="AS195" s="66"/>
      <c r="AT195" s="66"/>
      <c r="AU195" s="69"/>
      <c r="AV195" s="66">
        <v>0</v>
      </c>
      <c r="AW195" s="66"/>
      <c r="AX195" s="66" t="s">
        <v>1487</v>
      </c>
      <c r="AY195" s="66"/>
      <c r="AZ195" s="66"/>
      <c r="BA195" s="69"/>
      <c r="BB195" s="66"/>
      <c r="BC195" s="66" t="s">
        <v>1487</v>
      </c>
    </row>
    <row r="196" spans="1:55" ht="15.75" customHeight="1">
      <c r="A196" s="66" t="s">
        <v>3554</v>
      </c>
      <c r="B196" s="66" t="s">
        <v>3029</v>
      </c>
      <c r="C196" s="66" t="s">
        <v>235</v>
      </c>
      <c r="D196" s="66" t="s">
        <v>3030</v>
      </c>
      <c r="E196" s="66">
        <v>2026</v>
      </c>
      <c r="F196" s="66">
        <v>30</v>
      </c>
      <c r="G196" s="67">
        <v>46228</v>
      </c>
      <c r="H196" s="67"/>
      <c r="I196" s="67"/>
      <c r="J196" s="66"/>
      <c r="K196" s="68"/>
      <c r="L196" s="66"/>
      <c r="M196" s="66"/>
      <c r="N196" s="66" t="s">
        <v>1600</v>
      </c>
      <c r="O196" s="66" t="s">
        <v>2103</v>
      </c>
      <c r="P196" s="66"/>
      <c r="Q196" s="66" t="s">
        <v>1472</v>
      </c>
      <c r="R196" s="66" t="s">
        <v>1201</v>
      </c>
      <c r="S196" s="66" t="s">
        <v>389</v>
      </c>
      <c r="T196" s="66" t="s">
        <v>1266</v>
      </c>
      <c r="U196" s="66" t="s">
        <v>2183</v>
      </c>
      <c r="V196" s="66" t="s">
        <v>1473</v>
      </c>
      <c r="W196" s="66" t="s">
        <v>2324</v>
      </c>
      <c r="X196" s="66" t="s">
        <v>1487</v>
      </c>
      <c r="Y196" s="66"/>
      <c r="Z196" s="66"/>
      <c r="AA196" s="66"/>
      <c r="AB196" s="69"/>
      <c r="AC196" s="66"/>
      <c r="AD196" s="66" t="s">
        <v>1487</v>
      </c>
      <c r="AE196" s="66"/>
      <c r="AF196" s="67"/>
      <c r="AG196" s="66"/>
      <c r="AH196" s="66"/>
      <c r="AI196" s="66" t="s">
        <v>1473</v>
      </c>
      <c r="AJ196" s="66" t="s">
        <v>151</v>
      </c>
      <c r="AK196" s="66"/>
      <c r="AL196" s="66"/>
      <c r="AM196" s="66"/>
      <c r="AN196" s="66"/>
      <c r="AO196" s="66"/>
      <c r="AP196" s="66" t="s">
        <v>1487</v>
      </c>
      <c r="AQ196" s="67"/>
      <c r="AR196" s="67"/>
      <c r="AS196" s="66"/>
      <c r="AT196" s="66"/>
      <c r="AU196" s="69"/>
      <c r="AV196" s="66">
        <v>0</v>
      </c>
      <c r="AW196" s="66"/>
      <c r="AX196" s="66" t="s">
        <v>1487</v>
      </c>
      <c r="AY196" s="66"/>
      <c r="AZ196" s="66"/>
      <c r="BA196" s="69"/>
      <c r="BB196" s="66"/>
      <c r="BC196" s="66" t="s">
        <v>1487</v>
      </c>
    </row>
    <row r="197" spans="1:55" ht="15.75" customHeight="1">
      <c r="A197" s="66" t="s">
        <v>3555</v>
      </c>
      <c r="B197" s="66" t="s">
        <v>3031</v>
      </c>
      <c r="C197" s="66" t="s">
        <v>235</v>
      </c>
      <c r="D197" s="66" t="s">
        <v>3032</v>
      </c>
      <c r="E197" s="66">
        <v>2026</v>
      </c>
      <c r="F197" s="66">
        <v>30</v>
      </c>
      <c r="G197" s="67">
        <v>46229</v>
      </c>
      <c r="H197" s="67"/>
      <c r="I197" s="67"/>
      <c r="J197" s="66"/>
      <c r="K197" s="68"/>
      <c r="L197" s="66"/>
      <c r="M197" s="66"/>
      <c r="N197" s="66" t="s">
        <v>1600</v>
      </c>
      <c r="O197" s="66" t="s">
        <v>2103</v>
      </c>
      <c r="P197" s="66"/>
      <c r="Q197" s="66" t="s">
        <v>1472</v>
      </c>
      <c r="R197" s="66" t="s">
        <v>1201</v>
      </c>
      <c r="S197" s="66" t="s">
        <v>389</v>
      </c>
      <c r="T197" s="66" t="s">
        <v>1266</v>
      </c>
      <c r="U197" s="66" t="s">
        <v>2183</v>
      </c>
      <c r="V197" s="66" t="s">
        <v>1473</v>
      </c>
      <c r="W197" s="66" t="s">
        <v>2324</v>
      </c>
      <c r="X197" s="66" t="s">
        <v>1487</v>
      </c>
      <c r="Y197" s="66"/>
      <c r="Z197" s="66"/>
      <c r="AA197" s="66"/>
      <c r="AB197" s="69"/>
      <c r="AC197" s="66"/>
      <c r="AD197" s="66" t="s">
        <v>1487</v>
      </c>
      <c r="AE197" s="66"/>
      <c r="AF197" s="67"/>
      <c r="AG197" s="66"/>
      <c r="AH197" s="66"/>
      <c r="AI197" s="66" t="s">
        <v>1473</v>
      </c>
      <c r="AJ197" s="66" t="s">
        <v>151</v>
      </c>
      <c r="AK197" s="66"/>
      <c r="AL197" s="66"/>
      <c r="AM197" s="66"/>
      <c r="AN197" s="66"/>
      <c r="AO197" s="66"/>
      <c r="AP197" s="66" t="s">
        <v>1487</v>
      </c>
      <c r="AQ197" s="67"/>
      <c r="AR197" s="67"/>
      <c r="AS197" s="66"/>
      <c r="AT197" s="66"/>
      <c r="AU197" s="69"/>
      <c r="AV197" s="66">
        <v>0</v>
      </c>
      <c r="AW197" s="66"/>
      <c r="AX197" s="66" t="s">
        <v>1487</v>
      </c>
      <c r="AY197" s="66"/>
      <c r="AZ197" s="66"/>
      <c r="BA197" s="69"/>
      <c r="BB197" s="66"/>
      <c r="BC197" s="66" t="s">
        <v>1487</v>
      </c>
    </row>
    <row r="198" spans="1:55" ht="15.75" customHeight="1">
      <c r="A198" s="66" t="s">
        <v>3556</v>
      </c>
      <c r="B198" s="66" t="s">
        <v>3033</v>
      </c>
      <c r="C198" s="66" t="s">
        <v>226</v>
      </c>
      <c r="D198" s="66" t="s">
        <v>3034</v>
      </c>
      <c r="E198" s="66">
        <v>2026</v>
      </c>
      <c r="F198" s="66">
        <v>30</v>
      </c>
      <c r="G198" s="67">
        <v>46223</v>
      </c>
      <c r="H198" s="67"/>
      <c r="I198" s="67"/>
      <c r="J198" s="66"/>
      <c r="K198" s="68"/>
      <c r="L198" s="66"/>
      <c r="M198" s="66"/>
      <c r="N198" s="66" t="s">
        <v>1586</v>
      </c>
      <c r="O198" s="66" t="s">
        <v>1590</v>
      </c>
      <c r="P198" s="66"/>
      <c r="Q198" s="66" t="s">
        <v>1472</v>
      </c>
      <c r="R198" s="66" t="s">
        <v>1194</v>
      </c>
      <c r="S198" s="66" t="s">
        <v>391</v>
      </c>
      <c r="T198" s="66" t="s">
        <v>443</v>
      </c>
      <c r="U198" s="66" t="s">
        <v>2183</v>
      </c>
      <c r="V198" s="66" t="s">
        <v>1473</v>
      </c>
      <c r="W198" s="66" t="s">
        <v>2337</v>
      </c>
      <c r="X198" s="66" t="s">
        <v>1487</v>
      </c>
      <c r="Y198" s="66"/>
      <c r="Z198" s="66"/>
      <c r="AA198" s="66"/>
      <c r="AB198" s="69"/>
      <c r="AC198" s="66"/>
      <c r="AD198" s="66" t="s">
        <v>1487</v>
      </c>
      <c r="AE198" s="66"/>
      <c r="AF198" s="67"/>
      <c r="AG198" s="66"/>
      <c r="AH198" s="66"/>
      <c r="AI198" s="66" t="s">
        <v>1473</v>
      </c>
      <c r="AJ198" s="66" t="s">
        <v>151</v>
      </c>
      <c r="AK198" s="66"/>
      <c r="AL198" s="66"/>
      <c r="AM198" s="66"/>
      <c r="AN198" s="66"/>
      <c r="AO198" s="66"/>
      <c r="AP198" s="66" t="s">
        <v>1487</v>
      </c>
      <c r="AQ198" s="67"/>
      <c r="AR198" s="67"/>
      <c r="AS198" s="66"/>
      <c r="AT198" s="66"/>
      <c r="AU198" s="69"/>
      <c r="AV198" s="66">
        <v>0</v>
      </c>
      <c r="AW198" s="66"/>
      <c r="AX198" s="66" t="s">
        <v>1487</v>
      </c>
      <c r="AY198" s="66"/>
      <c r="AZ198" s="66"/>
      <c r="BA198" s="69"/>
      <c r="BB198" s="66"/>
      <c r="BC198" s="66" t="s">
        <v>1487</v>
      </c>
    </row>
    <row r="199" spans="1:55" ht="15.75" customHeight="1">
      <c r="A199" s="66" t="s">
        <v>3557</v>
      </c>
      <c r="B199" s="66" t="s">
        <v>3035</v>
      </c>
      <c r="C199" s="66" t="s">
        <v>226</v>
      </c>
      <c r="D199" s="66" t="s">
        <v>3036</v>
      </c>
      <c r="E199" s="66">
        <v>2026</v>
      </c>
      <c r="F199" s="66">
        <v>30</v>
      </c>
      <c r="G199" s="67">
        <v>46224</v>
      </c>
      <c r="H199" s="67"/>
      <c r="I199" s="67"/>
      <c r="J199" s="66"/>
      <c r="K199" s="68"/>
      <c r="L199" s="66"/>
      <c r="M199" s="66"/>
      <c r="N199" s="66" t="s">
        <v>1586</v>
      </c>
      <c r="O199" s="66" t="s">
        <v>1590</v>
      </c>
      <c r="P199" s="66"/>
      <c r="Q199" s="66" t="s">
        <v>1472</v>
      </c>
      <c r="R199" s="66" t="s">
        <v>1194</v>
      </c>
      <c r="S199" s="66" t="s">
        <v>391</v>
      </c>
      <c r="T199" s="66" t="s">
        <v>443</v>
      </c>
      <c r="U199" s="66" t="s">
        <v>2183</v>
      </c>
      <c r="V199" s="66" t="s">
        <v>1473</v>
      </c>
      <c r="W199" s="66" t="s">
        <v>2337</v>
      </c>
      <c r="X199" s="66" t="s">
        <v>1487</v>
      </c>
      <c r="Y199" s="66"/>
      <c r="Z199" s="66"/>
      <c r="AA199" s="66"/>
      <c r="AB199" s="69"/>
      <c r="AC199" s="66"/>
      <c r="AD199" s="66" t="s">
        <v>1487</v>
      </c>
      <c r="AE199" s="66"/>
      <c r="AF199" s="67"/>
      <c r="AG199" s="66"/>
      <c r="AH199" s="66"/>
      <c r="AI199" s="66" t="s">
        <v>1473</v>
      </c>
      <c r="AJ199" s="66" t="s">
        <v>151</v>
      </c>
      <c r="AK199" s="66"/>
      <c r="AL199" s="66"/>
      <c r="AM199" s="66"/>
      <c r="AN199" s="66"/>
      <c r="AO199" s="66"/>
      <c r="AP199" s="66" t="s">
        <v>1487</v>
      </c>
      <c r="AQ199" s="67"/>
      <c r="AR199" s="67"/>
      <c r="AS199" s="66"/>
      <c r="AT199" s="66"/>
      <c r="AU199" s="69"/>
      <c r="AV199" s="66">
        <v>0</v>
      </c>
      <c r="AW199" s="66"/>
      <c r="AX199" s="66" t="s">
        <v>1487</v>
      </c>
      <c r="AY199" s="66"/>
      <c r="AZ199" s="66"/>
      <c r="BA199" s="69"/>
      <c r="BB199" s="66"/>
      <c r="BC199" s="66" t="s">
        <v>1487</v>
      </c>
    </row>
    <row r="200" spans="1:55" ht="15.75" customHeight="1">
      <c r="A200" s="66" t="s">
        <v>3558</v>
      </c>
      <c r="B200" s="66" t="s">
        <v>3037</v>
      </c>
      <c r="C200" s="66" t="s">
        <v>226</v>
      </c>
      <c r="D200" s="66" t="s">
        <v>3038</v>
      </c>
      <c r="E200" s="66">
        <v>2026</v>
      </c>
      <c r="F200" s="66">
        <v>30</v>
      </c>
      <c r="G200" s="67">
        <v>46225</v>
      </c>
      <c r="H200" s="67"/>
      <c r="I200" s="67"/>
      <c r="J200" s="66"/>
      <c r="K200" s="68"/>
      <c r="L200" s="66"/>
      <c r="M200" s="66"/>
      <c r="N200" s="66" t="s">
        <v>1586</v>
      </c>
      <c r="O200" s="66" t="s">
        <v>1590</v>
      </c>
      <c r="P200" s="66"/>
      <c r="Q200" s="66" t="s">
        <v>1472</v>
      </c>
      <c r="R200" s="66" t="s">
        <v>1194</v>
      </c>
      <c r="S200" s="66" t="s">
        <v>391</v>
      </c>
      <c r="T200" s="66" t="s">
        <v>443</v>
      </c>
      <c r="U200" s="66" t="s">
        <v>2183</v>
      </c>
      <c r="V200" s="66" t="s">
        <v>1473</v>
      </c>
      <c r="W200" s="66" t="s">
        <v>2337</v>
      </c>
      <c r="X200" s="66" t="s">
        <v>1487</v>
      </c>
      <c r="Y200" s="66"/>
      <c r="Z200" s="66"/>
      <c r="AA200" s="66"/>
      <c r="AB200" s="69"/>
      <c r="AC200" s="66"/>
      <c r="AD200" s="66" t="s">
        <v>1487</v>
      </c>
      <c r="AE200" s="66"/>
      <c r="AF200" s="67"/>
      <c r="AG200" s="66"/>
      <c r="AH200" s="66"/>
      <c r="AI200" s="66" t="s">
        <v>1473</v>
      </c>
      <c r="AJ200" s="66" t="s">
        <v>151</v>
      </c>
      <c r="AK200" s="66"/>
      <c r="AL200" s="66"/>
      <c r="AM200" s="66"/>
      <c r="AN200" s="66"/>
      <c r="AO200" s="66"/>
      <c r="AP200" s="66" t="s">
        <v>1487</v>
      </c>
      <c r="AQ200" s="67"/>
      <c r="AR200" s="67"/>
      <c r="AS200" s="66"/>
      <c r="AT200" s="66"/>
      <c r="AU200" s="69"/>
      <c r="AV200" s="66">
        <v>0</v>
      </c>
      <c r="AW200" s="66"/>
      <c r="AX200" s="66" t="s">
        <v>1487</v>
      </c>
      <c r="AY200" s="66"/>
      <c r="AZ200" s="66"/>
      <c r="BA200" s="69"/>
      <c r="BB200" s="66"/>
      <c r="BC200" s="66" t="s">
        <v>1487</v>
      </c>
    </row>
    <row r="201" spans="1:55" ht="15.75" customHeight="1">
      <c r="A201" s="66" t="s">
        <v>3559</v>
      </c>
      <c r="B201" s="66" t="s">
        <v>3039</v>
      </c>
      <c r="C201" s="66" t="s">
        <v>226</v>
      </c>
      <c r="D201" s="66" t="s">
        <v>3040</v>
      </c>
      <c r="E201" s="66">
        <v>2026</v>
      </c>
      <c r="F201" s="66">
        <v>30</v>
      </c>
      <c r="G201" s="67">
        <v>46226</v>
      </c>
      <c r="H201" s="67"/>
      <c r="I201" s="67"/>
      <c r="J201" s="66"/>
      <c r="K201" s="68"/>
      <c r="L201" s="66"/>
      <c r="M201" s="66"/>
      <c r="N201" s="66" t="s">
        <v>1586</v>
      </c>
      <c r="O201" s="66" t="s">
        <v>1590</v>
      </c>
      <c r="P201" s="66"/>
      <c r="Q201" s="66" t="s">
        <v>1472</v>
      </c>
      <c r="R201" s="66" t="s">
        <v>1194</v>
      </c>
      <c r="S201" s="66" t="s">
        <v>391</v>
      </c>
      <c r="T201" s="66" t="s">
        <v>443</v>
      </c>
      <c r="U201" s="66" t="s">
        <v>2183</v>
      </c>
      <c r="V201" s="66" t="s">
        <v>1473</v>
      </c>
      <c r="W201" s="66" t="s">
        <v>2337</v>
      </c>
      <c r="X201" s="66" t="s">
        <v>1487</v>
      </c>
      <c r="Y201" s="66"/>
      <c r="Z201" s="66"/>
      <c r="AA201" s="66"/>
      <c r="AB201" s="69"/>
      <c r="AC201" s="66"/>
      <c r="AD201" s="66" t="s">
        <v>1487</v>
      </c>
      <c r="AE201" s="66"/>
      <c r="AF201" s="67"/>
      <c r="AG201" s="66"/>
      <c r="AH201" s="66"/>
      <c r="AI201" s="66" t="s">
        <v>1473</v>
      </c>
      <c r="AJ201" s="66" t="s">
        <v>151</v>
      </c>
      <c r="AK201" s="66"/>
      <c r="AL201" s="66"/>
      <c r="AM201" s="66"/>
      <c r="AN201" s="66"/>
      <c r="AO201" s="66"/>
      <c r="AP201" s="66" t="s">
        <v>1487</v>
      </c>
      <c r="AQ201" s="67"/>
      <c r="AR201" s="67"/>
      <c r="AS201" s="66"/>
      <c r="AT201" s="66"/>
      <c r="AU201" s="69"/>
      <c r="AV201" s="66">
        <v>0</v>
      </c>
      <c r="AW201" s="66"/>
      <c r="AX201" s="66" t="s">
        <v>1487</v>
      </c>
      <c r="AY201" s="66"/>
      <c r="AZ201" s="66"/>
      <c r="BA201" s="69"/>
      <c r="BB201" s="66"/>
      <c r="BC201" s="66" t="s">
        <v>1487</v>
      </c>
    </row>
    <row r="202" spans="1:55" ht="15.75" customHeight="1">
      <c r="A202" s="66" t="s">
        <v>3560</v>
      </c>
      <c r="B202" s="66" t="s">
        <v>3041</v>
      </c>
      <c r="C202" s="66" t="s">
        <v>226</v>
      </c>
      <c r="D202" s="66" t="s">
        <v>3042</v>
      </c>
      <c r="E202" s="66">
        <v>2026</v>
      </c>
      <c r="F202" s="66">
        <v>30</v>
      </c>
      <c r="G202" s="67">
        <v>46227</v>
      </c>
      <c r="H202" s="67"/>
      <c r="I202" s="67"/>
      <c r="J202" s="66"/>
      <c r="K202" s="68"/>
      <c r="L202" s="66"/>
      <c r="M202" s="66"/>
      <c r="N202" s="66" t="s">
        <v>1586</v>
      </c>
      <c r="O202" s="66" t="s">
        <v>1590</v>
      </c>
      <c r="P202" s="66"/>
      <c r="Q202" s="66" t="s">
        <v>1472</v>
      </c>
      <c r="R202" s="66" t="s">
        <v>1194</v>
      </c>
      <c r="S202" s="66" t="s">
        <v>391</v>
      </c>
      <c r="T202" s="66" t="s">
        <v>443</v>
      </c>
      <c r="U202" s="66" t="s">
        <v>2183</v>
      </c>
      <c r="V202" s="66" t="s">
        <v>1473</v>
      </c>
      <c r="W202" s="66" t="s">
        <v>2337</v>
      </c>
      <c r="X202" s="66" t="s">
        <v>1487</v>
      </c>
      <c r="Y202" s="66"/>
      <c r="Z202" s="66"/>
      <c r="AA202" s="66"/>
      <c r="AB202" s="69"/>
      <c r="AC202" s="66"/>
      <c r="AD202" s="66" t="s">
        <v>1487</v>
      </c>
      <c r="AE202" s="66"/>
      <c r="AF202" s="67"/>
      <c r="AG202" s="66"/>
      <c r="AH202" s="66"/>
      <c r="AI202" s="66" t="s">
        <v>1473</v>
      </c>
      <c r="AJ202" s="66" t="s">
        <v>151</v>
      </c>
      <c r="AK202" s="66"/>
      <c r="AL202" s="66"/>
      <c r="AM202" s="66"/>
      <c r="AN202" s="66"/>
      <c r="AO202" s="66"/>
      <c r="AP202" s="66" t="s">
        <v>1487</v>
      </c>
      <c r="AQ202" s="67"/>
      <c r="AR202" s="67"/>
      <c r="AS202" s="66"/>
      <c r="AT202" s="66"/>
      <c r="AU202" s="69"/>
      <c r="AV202" s="66">
        <v>0</v>
      </c>
      <c r="AW202" s="66"/>
      <c r="AX202" s="66" t="s">
        <v>1487</v>
      </c>
      <c r="AY202" s="66"/>
      <c r="AZ202" s="66"/>
      <c r="BA202" s="69"/>
      <c r="BB202" s="66"/>
      <c r="BC202" s="66" t="s">
        <v>1487</v>
      </c>
    </row>
    <row r="203" spans="1:55" ht="15.75" customHeight="1">
      <c r="A203" s="66" t="s">
        <v>3561</v>
      </c>
      <c r="B203" s="66" t="s">
        <v>3043</v>
      </c>
      <c r="C203" s="66" t="s">
        <v>226</v>
      </c>
      <c r="D203" s="66" t="s">
        <v>3044</v>
      </c>
      <c r="E203" s="66">
        <v>2026</v>
      </c>
      <c r="F203" s="66">
        <v>30</v>
      </c>
      <c r="G203" s="67">
        <v>46228</v>
      </c>
      <c r="H203" s="67"/>
      <c r="I203" s="67"/>
      <c r="J203" s="66"/>
      <c r="K203" s="68"/>
      <c r="L203" s="66"/>
      <c r="M203" s="66"/>
      <c r="N203" s="66" t="s">
        <v>1586</v>
      </c>
      <c r="O203" s="66" t="s">
        <v>1590</v>
      </c>
      <c r="P203" s="66"/>
      <c r="Q203" s="66" t="s">
        <v>1472</v>
      </c>
      <c r="R203" s="66" t="s">
        <v>1194</v>
      </c>
      <c r="S203" s="66" t="s">
        <v>391</v>
      </c>
      <c r="T203" s="66" t="s">
        <v>443</v>
      </c>
      <c r="U203" s="66" t="s">
        <v>2183</v>
      </c>
      <c r="V203" s="66" t="s">
        <v>1473</v>
      </c>
      <c r="W203" s="66" t="s">
        <v>2337</v>
      </c>
      <c r="X203" s="66" t="s">
        <v>1487</v>
      </c>
      <c r="Y203" s="66"/>
      <c r="Z203" s="66"/>
      <c r="AA203" s="66"/>
      <c r="AB203" s="69"/>
      <c r="AC203" s="66"/>
      <c r="AD203" s="66" t="s">
        <v>1487</v>
      </c>
      <c r="AE203" s="66"/>
      <c r="AF203" s="67"/>
      <c r="AG203" s="66"/>
      <c r="AH203" s="66"/>
      <c r="AI203" s="66" t="s">
        <v>1473</v>
      </c>
      <c r="AJ203" s="66" t="s">
        <v>151</v>
      </c>
      <c r="AK203" s="66"/>
      <c r="AL203" s="66"/>
      <c r="AM203" s="66"/>
      <c r="AN203" s="66"/>
      <c r="AO203" s="66"/>
      <c r="AP203" s="66" t="s">
        <v>1487</v>
      </c>
      <c r="AQ203" s="67"/>
      <c r="AR203" s="67"/>
      <c r="AS203" s="66"/>
      <c r="AT203" s="66"/>
      <c r="AU203" s="69"/>
      <c r="AV203" s="66">
        <v>0</v>
      </c>
      <c r="AW203" s="66"/>
      <c r="AX203" s="66" t="s">
        <v>1487</v>
      </c>
      <c r="AY203" s="66"/>
      <c r="AZ203" s="66"/>
      <c r="BA203" s="69"/>
      <c r="BB203" s="66"/>
      <c r="BC203" s="66" t="s">
        <v>1487</v>
      </c>
    </row>
    <row r="204" spans="1:55" ht="15.75" customHeight="1">
      <c r="A204" s="66" t="s">
        <v>3562</v>
      </c>
      <c r="B204" s="66" t="s">
        <v>3045</v>
      </c>
      <c r="C204" s="66" t="s">
        <v>226</v>
      </c>
      <c r="D204" s="66" t="s">
        <v>3046</v>
      </c>
      <c r="E204" s="66">
        <v>2026</v>
      </c>
      <c r="F204" s="66">
        <v>30</v>
      </c>
      <c r="G204" s="67">
        <v>46229</v>
      </c>
      <c r="H204" s="67"/>
      <c r="I204" s="67"/>
      <c r="J204" s="66"/>
      <c r="K204" s="68"/>
      <c r="L204" s="66"/>
      <c r="M204" s="66"/>
      <c r="N204" s="66" t="s">
        <v>1586</v>
      </c>
      <c r="O204" s="66" t="s">
        <v>1590</v>
      </c>
      <c r="P204" s="66"/>
      <c r="Q204" s="66" t="s">
        <v>1472</v>
      </c>
      <c r="R204" s="66" t="s">
        <v>1194</v>
      </c>
      <c r="S204" s="66" t="s">
        <v>391</v>
      </c>
      <c r="T204" s="66" t="s">
        <v>443</v>
      </c>
      <c r="U204" s="66" t="s">
        <v>2183</v>
      </c>
      <c r="V204" s="66" t="s">
        <v>1473</v>
      </c>
      <c r="W204" s="66" t="s">
        <v>2337</v>
      </c>
      <c r="X204" s="66" t="s">
        <v>1487</v>
      </c>
      <c r="Y204" s="66"/>
      <c r="Z204" s="66"/>
      <c r="AA204" s="66"/>
      <c r="AB204" s="69"/>
      <c r="AC204" s="66"/>
      <c r="AD204" s="66" t="s">
        <v>1487</v>
      </c>
      <c r="AE204" s="66"/>
      <c r="AF204" s="67"/>
      <c r="AG204" s="66"/>
      <c r="AH204" s="66"/>
      <c r="AI204" s="66" t="s">
        <v>1473</v>
      </c>
      <c r="AJ204" s="66" t="s">
        <v>151</v>
      </c>
      <c r="AK204" s="66"/>
      <c r="AL204" s="66"/>
      <c r="AM204" s="66"/>
      <c r="AN204" s="66"/>
      <c r="AO204" s="66"/>
      <c r="AP204" s="66" t="s">
        <v>1487</v>
      </c>
      <c r="AQ204" s="67"/>
      <c r="AR204" s="67"/>
      <c r="AS204" s="66"/>
      <c r="AT204" s="66"/>
      <c r="AU204" s="69"/>
      <c r="AV204" s="66">
        <v>0</v>
      </c>
      <c r="AW204" s="66"/>
      <c r="AX204" s="66" t="s">
        <v>1487</v>
      </c>
      <c r="AY204" s="66"/>
      <c r="AZ204" s="66"/>
      <c r="BA204" s="69"/>
      <c r="BB204" s="66"/>
      <c r="BC204" s="66" t="s">
        <v>1487</v>
      </c>
    </row>
    <row r="205" spans="1:55" ht="15.75" customHeight="1">
      <c r="A205" s="66" t="s">
        <v>3563</v>
      </c>
      <c r="B205" s="66" t="s">
        <v>3047</v>
      </c>
      <c r="C205" s="66" t="s">
        <v>240</v>
      </c>
      <c r="D205" s="66" t="s">
        <v>3048</v>
      </c>
      <c r="E205" s="66">
        <v>2026</v>
      </c>
      <c r="F205" s="66">
        <v>30</v>
      </c>
      <c r="G205" s="67">
        <v>46223</v>
      </c>
      <c r="H205" s="67"/>
      <c r="I205" s="67"/>
      <c r="J205" s="66"/>
      <c r="K205" s="68"/>
      <c r="L205" s="66"/>
      <c r="M205" s="66"/>
      <c r="N205" s="66" t="s">
        <v>452</v>
      </c>
      <c r="O205" s="66" t="s">
        <v>2103</v>
      </c>
      <c r="P205" s="66"/>
      <c r="Q205" s="66" t="s">
        <v>1472</v>
      </c>
      <c r="R205" s="66" t="s">
        <v>2108</v>
      </c>
      <c r="S205" s="66" t="s">
        <v>389</v>
      </c>
      <c r="T205" s="66" t="s">
        <v>1266</v>
      </c>
      <c r="U205" s="66" t="s">
        <v>2183</v>
      </c>
      <c r="V205" s="66" t="s">
        <v>1473</v>
      </c>
      <c r="W205" s="66" t="s">
        <v>2350</v>
      </c>
      <c r="X205" s="66" t="s">
        <v>1487</v>
      </c>
      <c r="Y205" s="66"/>
      <c r="Z205" s="66"/>
      <c r="AA205" s="66"/>
      <c r="AB205" s="69"/>
      <c r="AC205" s="66"/>
      <c r="AD205" s="66" t="s">
        <v>1487</v>
      </c>
      <c r="AE205" s="66"/>
      <c r="AF205" s="67"/>
      <c r="AG205" s="66"/>
      <c r="AH205" s="66"/>
      <c r="AI205" s="66" t="s">
        <v>1473</v>
      </c>
      <c r="AJ205" s="66" t="s">
        <v>151</v>
      </c>
      <c r="AK205" s="66"/>
      <c r="AL205" s="66"/>
      <c r="AM205" s="66"/>
      <c r="AN205" s="66"/>
      <c r="AO205" s="66"/>
      <c r="AP205" s="66" t="s">
        <v>1487</v>
      </c>
      <c r="AQ205" s="67"/>
      <c r="AR205" s="67"/>
      <c r="AS205" s="66"/>
      <c r="AT205" s="66"/>
      <c r="AU205" s="69"/>
      <c r="AV205" s="66">
        <v>0</v>
      </c>
      <c r="AW205" s="66"/>
      <c r="AX205" s="66" t="s">
        <v>1487</v>
      </c>
      <c r="AY205" s="66"/>
      <c r="AZ205" s="66"/>
      <c r="BA205" s="69"/>
      <c r="BB205" s="66"/>
      <c r="BC205" s="66" t="s">
        <v>1487</v>
      </c>
    </row>
    <row r="206" spans="1:55" ht="15.75" customHeight="1">
      <c r="A206" s="66" t="s">
        <v>3564</v>
      </c>
      <c r="B206" s="66" t="s">
        <v>3049</v>
      </c>
      <c r="C206" s="66" t="s">
        <v>240</v>
      </c>
      <c r="D206" s="66" t="s">
        <v>3050</v>
      </c>
      <c r="E206" s="66">
        <v>2026</v>
      </c>
      <c r="F206" s="66">
        <v>30</v>
      </c>
      <c r="G206" s="67">
        <v>46224</v>
      </c>
      <c r="H206" s="67"/>
      <c r="I206" s="67"/>
      <c r="J206" s="66"/>
      <c r="K206" s="68"/>
      <c r="L206" s="66"/>
      <c r="M206" s="66"/>
      <c r="N206" s="66" t="s">
        <v>452</v>
      </c>
      <c r="O206" s="66" t="s">
        <v>2103</v>
      </c>
      <c r="P206" s="66"/>
      <c r="Q206" s="66" t="s">
        <v>1472</v>
      </c>
      <c r="R206" s="66" t="s">
        <v>2108</v>
      </c>
      <c r="S206" s="66" t="s">
        <v>389</v>
      </c>
      <c r="T206" s="66" t="s">
        <v>1266</v>
      </c>
      <c r="U206" s="66" t="s">
        <v>2183</v>
      </c>
      <c r="V206" s="66" t="s">
        <v>1473</v>
      </c>
      <c r="W206" s="66" t="s">
        <v>2350</v>
      </c>
      <c r="X206" s="66" t="s">
        <v>1487</v>
      </c>
      <c r="Y206" s="66"/>
      <c r="Z206" s="66"/>
      <c r="AA206" s="66"/>
      <c r="AB206" s="69"/>
      <c r="AC206" s="66"/>
      <c r="AD206" s="66" t="s">
        <v>1487</v>
      </c>
      <c r="AE206" s="66"/>
      <c r="AF206" s="67"/>
      <c r="AG206" s="66"/>
      <c r="AH206" s="66"/>
      <c r="AI206" s="66" t="s">
        <v>1473</v>
      </c>
      <c r="AJ206" s="66" t="s">
        <v>151</v>
      </c>
      <c r="AK206" s="66"/>
      <c r="AL206" s="66"/>
      <c r="AM206" s="66"/>
      <c r="AN206" s="66"/>
      <c r="AO206" s="66"/>
      <c r="AP206" s="66" t="s">
        <v>1487</v>
      </c>
      <c r="AQ206" s="67"/>
      <c r="AR206" s="67"/>
      <c r="AS206" s="66"/>
      <c r="AT206" s="66"/>
      <c r="AU206" s="69"/>
      <c r="AV206" s="66">
        <v>0</v>
      </c>
      <c r="AW206" s="66"/>
      <c r="AX206" s="66" t="s">
        <v>1487</v>
      </c>
      <c r="AY206" s="66"/>
      <c r="AZ206" s="66"/>
      <c r="BA206" s="69"/>
      <c r="BB206" s="66"/>
      <c r="BC206" s="66" t="s">
        <v>1487</v>
      </c>
    </row>
    <row r="207" spans="1:55" ht="15.75" customHeight="1">
      <c r="A207" s="66" t="s">
        <v>3565</v>
      </c>
      <c r="B207" s="66" t="s">
        <v>3051</v>
      </c>
      <c r="C207" s="66" t="s">
        <v>240</v>
      </c>
      <c r="D207" s="66" t="s">
        <v>3052</v>
      </c>
      <c r="E207" s="66">
        <v>2026</v>
      </c>
      <c r="F207" s="66">
        <v>30</v>
      </c>
      <c r="G207" s="67">
        <v>46225</v>
      </c>
      <c r="H207" s="67"/>
      <c r="I207" s="67"/>
      <c r="J207" s="66"/>
      <c r="K207" s="68"/>
      <c r="L207" s="66"/>
      <c r="M207" s="66"/>
      <c r="N207" s="66" t="s">
        <v>452</v>
      </c>
      <c r="O207" s="66" t="s">
        <v>2103</v>
      </c>
      <c r="P207" s="66"/>
      <c r="Q207" s="66" t="s">
        <v>1472</v>
      </c>
      <c r="R207" s="66" t="s">
        <v>2108</v>
      </c>
      <c r="S207" s="66" t="s">
        <v>389</v>
      </c>
      <c r="T207" s="66" t="s">
        <v>1266</v>
      </c>
      <c r="U207" s="66" t="s">
        <v>2183</v>
      </c>
      <c r="V207" s="66" t="s">
        <v>1473</v>
      </c>
      <c r="W207" s="66" t="s">
        <v>2350</v>
      </c>
      <c r="X207" s="66" t="s">
        <v>1487</v>
      </c>
      <c r="Y207" s="66"/>
      <c r="Z207" s="66"/>
      <c r="AA207" s="66"/>
      <c r="AB207" s="69"/>
      <c r="AC207" s="66"/>
      <c r="AD207" s="66" t="s">
        <v>1487</v>
      </c>
      <c r="AE207" s="66"/>
      <c r="AF207" s="67"/>
      <c r="AG207" s="66"/>
      <c r="AH207" s="66"/>
      <c r="AI207" s="66" t="s">
        <v>1473</v>
      </c>
      <c r="AJ207" s="66" t="s">
        <v>151</v>
      </c>
      <c r="AK207" s="66"/>
      <c r="AL207" s="66"/>
      <c r="AM207" s="66"/>
      <c r="AN207" s="66"/>
      <c r="AO207" s="66"/>
      <c r="AP207" s="66" t="s">
        <v>1487</v>
      </c>
      <c r="AQ207" s="67"/>
      <c r="AR207" s="67"/>
      <c r="AS207" s="66"/>
      <c r="AT207" s="66"/>
      <c r="AU207" s="69"/>
      <c r="AV207" s="66">
        <v>0</v>
      </c>
      <c r="AW207" s="66"/>
      <c r="AX207" s="66" t="s">
        <v>1487</v>
      </c>
      <c r="AY207" s="66"/>
      <c r="AZ207" s="66"/>
      <c r="BA207" s="69"/>
      <c r="BB207" s="66"/>
      <c r="BC207" s="66" t="s">
        <v>1487</v>
      </c>
    </row>
    <row r="208" spans="1:55" ht="15.75" customHeight="1">
      <c r="A208" s="66" t="s">
        <v>3566</v>
      </c>
      <c r="B208" s="66" t="s">
        <v>3053</v>
      </c>
      <c r="C208" s="66" t="s">
        <v>240</v>
      </c>
      <c r="D208" s="66" t="s">
        <v>3054</v>
      </c>
      <c r="E208" s="66">
        <v>2026</v>
      </c>
      <c r="F208" s="66">
        <v>30</v>
      </c>
      <c r="G208" s="67">
        <v>46226</v>
      </c>
      <c r="H208" s="67"/>
      <c r="I208" s="67"/>
      <c r="J208" s="66"/>
      <c r="K208" s="68"/>
      <c r="L208" s="66"/>
      <c r="M208" s="66"/>
      <c r="N208" s="66" t="s">
        <v>452</v>
      </c>
      <c r="O208" s="66" t="s">
        <v>2103</v>
      </c>
      <c r="P208" s="66"/>
      <c r="Q208" s="66" t="s">
        <v>1472</v>
      </c>
      <c r="R208" s="66" t="s">
        <v>2108</v>
      </c>
      <c r="S208" s="66" t="s">
        <v>389</v>
      </c>
      <c r="T208" s="66" t="s">
        <v>1266</v>
      </c>
      <c r="U208" s="66" t="s">
        <v>2183</v>
      </c>
      <c r="V208" s="66" t="s">
        <v>1473</v>
      </c>
      <c r="W208" s="66" t="s">
        <v>2350</v>
      </c>
      <c r="X208" s="66" t="s">
        <v>1487</v>
      </c>
      <c r="Y208" s="66"/>
      <c r="Z208" s="66"/>
      <c r="AA208" s="66"/>
      <c r="AB208" s="69"/>
      <c r="AC208" s="66"/>
      <c r="AD208" s="66" t="s">
        <v>1487</v>
      </c>
      <c r="AE208" s="66"/>
      <c r="AF208" s="67"/>
      <c r="AG208" s="66"/>
      <c r="AH208" s="66"/>
      <c r="AI208" s="66" t="s">
        <v>1473</v>
      </c>
      <c r="AJ208" s="66" t="s">
        <v>151</v>
      </c>
      <c r="AK208" s="66"/>
      <c r="AL208" s="66"/>
      <c r="AM208" s="66"/>
      <c r="AN208" s="66"/>
      <c r="AO208" s="66"/>
      <c r="AP208" s="66" t="s">
        <v>1487</v>
      </c>
      <c r="AQ208" s="67"/>
      <c r="AR208" s="67"/>
      <c r="AS208" s="66"/>
      <c r="AT208" s="66"/>
      <c r="AU208" s="69"/>
      <c r="AV208" s="66">
        <v>0</v>
      </c>
      <c r="AW208" s="66"/>
      <c r="AX208" s="66" t="s">
        <v>1487</v>
      </c>
      <c r="AY208" s="66"/>
      <c r="AZ208" s="66"/>
      <c r="BA208" s="69"/>
      <c r="BB208" s="66"/>
      <c r="BC208" s="66" t="s">
        <v>1487</v>
      </c>
    </row>
    <row r="209" spans="1:55" ht="15.75" customHeight="1">
      <c r="A209" s="66" t="s">
        <v>3567</v>
      </c>
      <c r="B209" s="66" t="s">
        <v>3055</v>
      </c>
      <c r="C209" s="66" t="s">
        <v>240</v>
      </c>
      <c r="D209" s="66" t="s">
        <v>3056</v>
      </c>
      <c r="E209" s="66">
        <v>2026</v>
      </c>
      <c r="F209" s="66">
        <v>30</v>
      </c>
      <c r="G209" s="67">
        <v>46227</v>
      </c>
      <c r="H209" s="67"/>
      <c r="I209" s="67"/>
      <c r="J209" s="66"/>
      <c r="K209" s="68"/>
      <c r="L209" s="66"/>
      <c r="M209" s="66"/>
      <c r="N209" s="66" t="s">
        <v>452</v>
      </c>
      <c r="O209" s="66" t="s">
        <v>2103</v>
      </c>
      <c r="P209" s="66"/>
      <c r="Q209" s="66" t="s">
        <v>1472</v>
      </c>
      <c r="R209" s="66" t="s">
        <v>2108</v>
      </c>
      <c r="S209" s="66" t="s">
        <v>389</v>
      </c>
      <c r="T209" s="66" t="s">
        <v>1266</v>
      </c>
      <c r="U209" s="66" t="s">
        <v>2183</v>
      </c>
      <c r="V209" s="66" t="s">
        <v>1473</v>
      </c>
      <c r="W209" s="66" t="s">
        <v>2350</v>
      </c>
      <c r="X209" s="66" t="s">
        <v>1487</v>
      </c>
      <c r="Y209" s="66"/>
      <c r="Z209" s="66"/>
      <c r="AA209" s="66"/>
      <c r="AB209" s="69"/>
      <c r="AC209" s="66"/>
      <c r="AD209" s="66" t="s">
        <v>1487</v>
      </c>
      <c r="AE209" s="66"/>
      <c r="AF209" s="67"/>
      <c r="AG209" s="66"/>
      <c r="AH209" s="66"/>
      <c r="AI209" s="66" t="s">
        <v>1473</v>
      </c>
      <c r="AJ209" s="66" t="s">
        <v>151</v>
      </c>
      <c r="AK209" s="66"/>
      <c r="AL209" s="66"/>
      <c r="AM209" s="66"/>
      <c r="AN209" s="66"/>
      <c r="AO209" s="66"/>
      <c r="AP209" s="66" t="s">
        <v>1487</v>
      </c>
      <c r="AQ209" s="67"/>
      <c r="AR209" s="67"/>
      <c r="AS209" s="66"/>
      <c r="AT209" s="66"/>
      <c r="AU209" s="69"/>
      <c r="AV209" s="66">
        <v>0</v>
      </c>
      <c r="AW209" s="66"/>
      <c r="AX209" s="66" t="s">
        <v>1487</v>
      </c>
      <c r="AY209" s="66"/>
      <c r="AZ209" s="66"/>
      <c r="BA209" s="69"/>
      <c r="BB209" s="66"/>
      <c r="BC209" s="66" t="s">
        <v>1487</v>
      </c>
    </row>
    <row r="210" spans="1:55" ht="15.75" customHeight="1">
      <c r="A210" s="66" t="s">
        <v>3568</v>
      </c>
      <c r="B210" s="66" t="s">
        <v>3057</v>
      </c>
      <c r="C210" s="66" t="s">
        <v>254</v>
      </c>
      <c r="D210" s="66" t="s">
        <v>3058</v>
      </c>
      <c r="E210" s="66">
        <v>2026</v>
      </c>
      <c r="F210" s="66">
        <v>30</v>
      </c>
      <c r="G210" s="67">
        <v>46227</v>
      </c>
      <c r="H210" s="67"/>
      <c r="I210" s="67"/>
      <c r="J210" s="66"/>
      <c r="K210" s="68"/>
      <c r="L210" s="66"/>
      <c r="M210" s="66"/>
      <c r="N210" s="66" t="s">
        <v>1583</v>
      </c>
      <c r="O210" s="66" t="s">
        <v>2103</v>
      </c>
      <c r="P210" s="66"/>
      <c r="Q210" s="66" t="s">
        <v>1472</v>
      </c>
      <c r="R210" s="66" t="s">
        <v>3013</v>
      </c>
      <c r="S210" s="66" t="s">
        <v>386</v>
      </c>
      <c r="T210" s="66" t="s">
        <v>1266</v>
      </c>
      <c r="U210" s="66" t="s">
        <v>2183</v>
      </c>
      <c r="V210" s="66" t="s">
        <v>1473</v>
      </c>
      <c r="W210" s="66" t="s">
        <v>2451</v>
      </c>
      <c r="X210" s="66" t="s">
        <v>1487</v>
      </c>
      <c r="Y210" s="66"/>
      <c r="Z210" s="66"/>
      <c r="AA210" s="66"/>
      <c r="AB210" s="69"/>
      <c r="AC210" s="66"/>
      <c r="AD210" s="66" t="s">
        <v>1487</v>
      </c>
      <c r="AE210" s="66"/>
      <c r="AF210" s="67"/>
      <c r="AG210" s="66"/>
      <c r="AH210" s="66"/>
      <c r="AI210" s="66" t="s">
        <v>1473</v>
      </c>
      <c r="AJ210" s="66" t="s">
        <v>151</v>
      </c>
      <c r="AK210" s="66"/>
      <c r="AL210" s="66"/>
      <c r="AM210" s="66"/>
      <c r="AN210" s="66"/>
      <c r="AO210" s="66"/>
      <c r="AP210" s="66" t="s">
        <v>1487</v>
      </c>
      <c r="AQ210" s="67"/>
      <c r="AR210" s="67"/>
      <c r="AS210" s="66"/>
      <c r="AT210" s="66"/>
      <c r="AU210" s="69"/>
      <c r="AV210" s="66">
        <v>0</v>
      </c>
      <c r="AW210" s="66"/>
      <c r="AX210" s="66" t="s">
        <v>1487</v>
      </c>
      <c r="AY210" s="66"/>
      <c r="AZ210" s="66"/>
      <c r="BA210" s="69"/>
      <c r="BB210" s="66"/>
      <c r="BC210" s="66" t="s">
        <v>1487</v>
      </c>
    </row>
    <row r="211" spans="1:55" ht="15.75" customHeight="1">
      <c r="A211" s="66" t="s">
        <v>3569</v>
      </c>
      <c r="B211" s="66" t="s">
        <v>3059</v>
      </c>
      <c r="C211" s="66" t="s">
        <v>240</v>
      </c>
      <c r="D211" s="66" t="s">
        <v>3060</v>
      </c>
      <c r="E211" s="66">
        <v>2026</v>
      </c>
      <c r="F211" s="66">
        <v>30</v>
      </c>
      <c r="G211" s="67">
        <v>46228</v>
      </c>
      <c r="H211" s="67"/>
      <c r="I211" s="67"/>
      <c r="J211" s="66"/>
      <c r="K211" s="68"/>
      <c r="L211" s="66"/>
      <c r="M211" s="66"/>
      <c r="N211" s="66" t="s">
        <v>452</v>
      </c>
      <c r="O211" s="66" t="s">
        <v>2103</v>
      </c>
      <c r="P211" s="66"/>
      <c r="Q211" s="66" t="s">
        <v>1472</v>
      </c>
      <c r="R211" s="66" t="s">
        <v>2108</v>
      </c>
      <c r="S211" s="66" t="s">
        <v>389</v>
      </c>
      <c r="T211" s="66" t="s">
        <v>1266</v>
      </c>
      <c r="U211" s="66" t="s">
        <v>2183</v>
      </c>
      <c r="V211" s="66" t="s">
        <v>1473</v>
      </c>
      <c r="W211" s="66" t="s">
        <v>2350</v>
      </c>
      <c r="X211" s="66" t="s">
        <v>1487</v>
      </c>
      <c r="Y211" s="66"/>
      <c r="Z211" s="66"/>
      <c r="AA211" s="66"/>
      <c r="AB211" s="69"/>
      <c r="AC211" s="66"/>
      <c r="AD211" s="66" t="s">
        <v>1487</v>
      </c>
      <c r="AE211" s="66"/>
      <c r="AF211" s="67"/>
      <c r="AG211" s="66"/>
      <c r="AH211" s="66"/>
      <c r="AI211" s="66" t="s">
        <v>1473</v>
      </c>
      <c r="AJ211" s="66" t="s">
        <v>151</v>
      </c>
      <c r="AK211" s="66"/>
      <c r="AL211" s="66"/>
      <c r="AM211" s="66"/>
      <c r="AN211" s="66"/>
      <c r="AO211" s="66"/>
      <c r="AP211" s="66" t="s">
        <v>1487</v>
      </c>
      <c r="AQ211" s="67"/>
      <c r="AR211" s="67"/>
      <c r="AS211" s="66"/>
      <c r="AT211" s="66"/>
      <c r="AU211" s="69"/>
      <c r="AV211" s="66">
        <v>0</v>
      </c>
      <c r="AW211" s="66"/>
      <c r="AX211" s="66" t="s">
        <v>1487</v>
      </c>
      <c r="AY211" s="66"/>
      <c r="AZ211" s="66"/>
      <c r="BA211" s="69"/>
      <c r="BB211" s="66"/>
      <c r="BC211" s="66" t="s">
        <v>1487</v>
      </c>
    </row>
    <row r="212" spans="1:55" ht="15.75" customHeight="1">
      <c r="A212" s="66" t="s">
        <v>3570</v>
      </c>
      <c r="B212" s="66" t="s">
        <v>3061</v>
      </c>
      <c r="C212" s="66" t="s">
        <v>240</v>
      </c>
      <c r="D212" s="66" t="s">
        <v>3062</v>
      </c>
      <c r="E212" s="66">
        <v>2026</v>
      </c>
      <c r="F212" s="66">
        <v>30</v>
      </c>
      <c r="G212" s="67">
        <v>46229</v>
      </c>
      <c r="H212" s="67"/>
      <c r="I212" s="67"/>
      <c r="J212" s="66"/>
      <c r="K212" s="68"/>
      <c r="L212" s="66"/>
      <c r="M212" s="66"/>
      <c r="N212" s="66" t="s">
        <v>452</v>
      </c>
      <c r="O212" s="66" t="s">
        <v>2103</v>
      </c>
      <c r="P212" s="66"/>
      <c r="Q212" s="66" t="s">
        <v>1472</v>
      </c>
      <c r="R212" s="66" t="s">
        <v>2108</v>
      </c>
      <c r="S212" s="66" t="s">
        <v>389</v>
      </c>
      <c r="T212" s="66" t="s">
        <v>1266</v>
      </c>
      <c r="U212" s="66" t="s">
        <v>2183</v>
      </c>
      <c r="V212" s="66" t="s">
        <v>1473</v>
      </c>
      <c r="W212" s="66" t="s">
        <v>2350</v>
      </c>
      <c r="X212" s="66" t="s">
        <v>1487</v>
      </c>
      <c r="Y212" s="66"/>
      <c r="Z212" s="66"/>
      <c r="AA212" s="66"/>
      <c r="AB212" s="69"/>
      <c r="AC212" s="66"/>
      <c r="AD212" s="66" t="s">
        <v>1487</v>
      </c>
      <c r="AE212" s="66"/>
      <c r="AF212" s="67"/>
      <c r="AG212" s="66"/>
      <c r="AH212" s="66"/>
      <c r="AI212" s="66" t="s">
        <v>1473</v>
      </c>
      <c r="AJ212" s="66" t="s">
        <v>151</v>
      </c>
      <c r="AK212" s="66"/>
      <c r="AL212" s="66"/>
      <c r="AM212" s="66"/>
      <c r="AN212" s="66"/>
      <c r="AO212" s="66"/>
      <c r="AP212" s="66" t="s">
        <v>1487</v>
      </c>
      <c r="AQ212" s="67"/>
      <c r="AR212" s="67"/>
      <c r="AS212" s="66"/>
      <c r="AT212" s="66"/>
      <c r="AU212" s="69"/>
      <c r="AV212" s="66">
        <v>0</v>
      </c>
      <c r="AW212" s="66"/>
      <c r="AX212" s="66" t="s">
        <v>1487</v>
      </c>
      <c r="AY212" s="66"/>
      <c r="AZ212" s="66"/>
      <c r="BA212" s="69"/>
      <c r="BB212" s="66"/>
      <c r="BC212" s="66" t="s">
        <v>1487</v>
      </c>
    </row>
    <row r="213" spans="1:55" ht="15.75" customHeight="1">
      <c r="A213" s="66" t="s">
        <v>3571</v>
      </c>
      <c r="B213" s="66" t="s">
        <v>3063</v>
      </c>
      <c r="C213" s="66" t="s">
        <v>193</v>
      </c>
      <c r="D213" s="66" t="s">
        <v>3064</v>
      </c>
      <c r="E213" s="66">
        <v>2026</v>
      </c>
      <c r="F213" s="66">
        <v>30</v>
      </c>
      <c r="G213" s="67">
        <v>46223</v>
      </c>
      <c r="H213" s="67"/>
      <c r="I213" s="67"/>
      <c r="J213" s="66"/>
      <c r="K213" s="68"/>
      <c r="L213" s="66"/>
      <c r="M213" s="66"/>
      <c r="N213" s="66" t="s">
        <v>1600</v>
      </c>
      <c r="O213" s="66" t="s">
        <v>2103</v>
      </c>
      <c r="P213" s="66"/>
      <c r="Q213" s="66" t="s">
        <v>1472</v>
      </c>
      <c r="R213" s="66" t="s">
        <v>3014</v>
      </c>
      <c r="S213" s="66" t="s">
        <v>391</v>
      </c>
      <c r="T213" s="66" t="s">
        <v>443</v>
      </c>
      <c r="U213" s="66" t="s">
        <v>2183</v>
      </c>
      <c r="V213" s="66" t="s">
        <v>1473</v>
      </c>
      <c r="W213" s="66" t="s">
        <v>2324</v>
      </c>
      <c r="X213" s="66" t="s">
        <v>1487</v>
      </c>
      <c r="Y213" s="66"/>
      <c r="Z213" s="66"/>
      <c r="AA213" s="66"/>
      <c r="AB213" s="69"/>
      <c r="AC213" s="66"/>
      <c r="AD213" s="66" t="s">
        <v>1487</v>
      </c>
      <c r="AE213" s="66"/>
      <c r="AF213" s="67"/>
      <c r="AG213" s="66"/>
      <c r="AH213" s="66"/>
      <c r="AI213" s="66" t="s">
        <v>1473</v>
      </c>
      <c r="AJ213" s="66" t="s">
        <v>151</v>
      </c>
      <c r="AK213" s="66"/>
      <c r="AL213" s="66"/>
      <c r="AM213" s="66"/>
      <c r="AN213" s="66"/>
      <c r="AO213" s="66"/>
      <c r="AP213" s="66" t="s">
        <v>1487</v>
      </c>
      <c r="AQ213" s="67"/>
      <c r="AR213" s="67"/>
      <c r="AS213" s="66"/>
      <c r="AT213" s="66"/>
      <c r="AU213" s="69"/>
      <c r="AV213" s="66">
        <v>0</v>
      </c>
      <c r="AW213" s="66"/>
      <c r="AX213" s="66" t="s">
        <v>1487</v>
      </c>
      <c r="AY213" s="66"/>
      <c r="AZ213" s="66"/>
      <c r="BA213" s="69"/>
      <c r="BB213" s="66"/>
      <c r="BC213" s="66" t="s">
        <v>1487</v>
      </c>
    </row>
    <row r="214" spans="1:55" ht="15.75" customHeight="1">
      <c r="A214" s="66" t="s">
        <v>3572</v>
      </c>
      <c r="B214" s="66" t="s">
        <v>3065</v>
      </c>
      <c r="C214" s="66" t="s">
        <v>199</v>
      </c>
      <c r="D214" s="66" t="s">
        <v>3066</v>
      </c>
      <c r="E214" s="66">
        <v>2026</v>
      </c>
      <c r="F214" s="66">
        <v>30</v>
      </c>
      <c r="G214" s="67">
        <v>46223</v>
      </c>
      <c r="H214" s="67"/>
      <c r="I214" s="67"/>
      <c r="J214" s="66"/>
      <c r="K214" s="68"/>
      <c r="L214" s="66"/>
      <c r="M214" s="66"/>
      <c r="N214" s="66" t="s">
        <v>1442</v>
      </c>
      <c r="O214" s="66" t="s">
        <v>1439</v>
      </c>
      <c r="P214" s="66"/>
      <c r="Q214" s="66" t="s">
        <v>1472</v>
      </c>
      <c r="R214" s="66" t="s">
        <v>1175</v>
      </c>
      <c r="S214" s="66" t="s">
        <v>391</v>
      </c>
      <c r="T214" s="66" t="s">
        <v>443</v>
      </c>
      <c r="U214" s="66" t="s">
        <v>2183</v>
      </c>
      <c r="V214" s="66" t="s">
        <v>1473</v>
      </c>
      <c r="W214" s="66" t="s">
        <v>2443</v>
      </c>
      <c r="X214" s="66" t="s">
        <v>1487</v>
      </c>
      <c r="Y214" s="66"/>
      <c r="Z214" s="66"/>
      <c r="AA214" s="66"/>
      <c r="AB214" s="69"/>
      <c r="AC214" s="66"/>
      <c r="AD214" s="66" t="s">
        <v>1487</v>
      </c>
      <c r="AE214" s="66"/>
      <c r="AF214" s="67"/>
      <c r="AG214" s="66"/>
      <c r="AH214" s="66"/>
      <c r="AI214" s="66" t="s">
        <v>1473</v>
      </c>
      <c r="AJ214" s="66" t="s">
        <v>151</v>
      </c>
      <c r="AK214" s="66"/>
      <c r="AL214" s="66"/>
      <c r="AM214" s="66"/>
      <c r="AN214" s="66"/>
      <c r="AO214" s="66"/>
      <c r="AP214" s="66" t="s">
        <v>1487</v>
      </c>
      <c r="AQ214" s="67"/>
      <c r="AR214" s="67"/>
      <c r="AS214" s="66"/>
      <c r="AT214" s="66"/>
      <c r="AU214" s="69"/>
      <c r="AV214" s="66">
        <v>0</v>
      </c>
      <c r="AW214" s="66"/>
      <c r="AX214" s="66" t="s">
        <v>1487</v>
      </c>
      <c r="AY214" s="66"/>
      <c r="AZ214" s="66"/>
      <c r="BA214" s="69"/>
      <c r="BB214" s="66"/>
      <c r="BC214" s="66" t="s">
        <v>1487</v>
      </c>
    </row>
    <row r="215" spans="1:55" ht="15.75" customHeight="1">
      <c r="A215" s="66" t="s">
        <v>3573</v>
      </c>
      <c r="B215" s="66" t="s">
        <v>3067</v>
      </c>
      <c r="C215" s="66" t="s">
        <v>201</v>
      </c>
      <c r="D215" s="66" t="s">
        <v>3068</v>
      </c>
      <c r="E215" s="66">
        <v>2026</v>
      </c>
      <c r="F215" s="66">
        <v>30</v>
      </c>
      <c r="G215" s="67">
        <v>46223</v>
      </c>
      <c r="H215" s="67"/>
      <c r="I215" s="67"/>
      <c r="J215" s="66"/>
      <c r="K215" s="68"/>
      <c r="L215" s="66"/>
      <c r="M215" s="66"/>
      <c r="N215" s="66" t="s">
        <v>1600</v>
      </c>
      <c r="O215" s="66" t="s">
        <v>1439</v>
      </c>
      <c r="P215" s="66"/>
      <c r="Q215" s="66" t="s">
        <v>1472</v>
      </c>
      <c r="R215" s="66" t="s">
        <v>1366</v>
      </c>
      <c r="S215" s="66" t="s">
        <v>391</v>
      </c>
      <c r="T215" s="66" t="s">
        <v>443</v>
      </c>
      <c r="U215" s="66" t="s">
        <v>2183</v>
      </c>
      <c r="V215" s="66" t="s">
        <v>1473</v>
      </c>
      <c r="W215" s="66" t="s">
        <v>2324</v>
      </c>
      <c r="X215" s="66" t="s">
        <v>1487</v>
      </c>
      <c r="Y215" s="66"/>
      <c r="Z215" s="66"/>
      <c r="AA215" s="66"/>
      <c r="AB215" s="69"/>
      <c r="AC215" s="66"/>
      <c r="AD215" s="66" t="s">
        <v>1487</v>
      </c>
      <c r="AE215" s="66"/>
      <c r="AF215" s="67"/>
      <c r="AG215" s="66"/>
      <c r="AH215" s="66"/>
      <c r="AI215" s="66" t="s">
        <v>1473</v>
      </c>
      <c r="AJ215" s="66" t="s">
        <v>151</v>
      </c>
      <c r="AK215" s="66"/>
      <c r="AL215" s="66"/>
      <c r="AM215" s="66"/>
      <c r="AN215" s="66"/>
      <c r="AO215" s="66"/>
      <c r="AP215" s="66" t="s">
        <v>1487</v>
      </c>
      <c r="AQ215" s="67"/>
      <c r="AR215" s="67"/>
      <c r="AS215" s="66"/>
      <c r="AT215" s="66"/>
      <c r="AU215" s="69"/>
      <c r="AV215" s="66">
        <v>0</v>
      </c>
      <c r="AW215" s="66"/>
      <c r="AX215" s="66" t="s">
        <v>1487</v>
      </c>
      <c r="AY215" s="66"/>
      <c r="AZ215" s="66"/>
      <c r="BA215" s="69"/>
      <c r="BB215" s="66"/>
      <c r="BC215" s="66" t="s">
        <v>1487</v>
      </c>
    </row>
    <row r="216" spans="1:55" ht="15.75" customHeight="1">
      <c r="A216" s="66" t="s">
        <v>3574</v>
      </c>
      <c r="B216" s="66" t="s">
        <v>3069</v>
      </c>
      <c r="C216" s="66" t="s">
        <v>229</v>
      </c>
      <c r="D216" s="66" t="s">
        <v>3070</v>
      </c>
      <c r="E216" s="66">
        <v>2026</v>
      </c>
      <c r="F216" s="66">
        <v>30</v>
      </c>
      <c r="G216" s="67">
        <v>46223</v>
      </c>
      <c r="H216" s="67"/>
      <c r="I216" s="67"/>
      <c r="J216" s="66"/>
      <c r="K216" s="68"/>
      <c r="L216" s="66"/>
      <c r="M216" s="66"/>
      <c r="N216" s="66" t="s">
        <v>1436</v>
      </c>
      <c r="O216" s="66" t="s">
        <v>1439</v>
      </c>
      <c r="P216" s="66"/>
      <c r="Q216" s="66" t="s">
        <v>1472</v>
      </c>
      <c r="R216" s="66" t="s">
        <v>1197</v>
      </c>
      <c r="S216" s="66" t="s">
        <v>391</v>
      </c>
      <c r="T216" s="66" t="s">
        <v>443</v>
      </c>
      <c r="U216" s="66" t="s">
        <v>2183</v>
      </c>
      <c r="V216" s="66" t="s">
        <v>1473</v>
      </c>
      <c r="W216" s="66" t="s">
        <v>2365</v>
      </c>
      <c r="X216" s="66" t="s">
        <v>1487</v>
      </c>
      <c r="Y216" s="66"/>
      <c r="Z216" s="66"/>
      <c r="AA216" s="66"/>
      <c r="AB216" s="69"/>
      <c r="AC216" s="66"/>
      <c r="AD216" s="66" t="s">
        <v>1487</v>
      </c>
      <c r="AE216" s="66"/>
      <c r="AF216" s="67"/>
      <c r="AG216" s="66"/>
      <c r="AH216" s="66"/>
      <c r="AI216" s="66" t="s">
        <v>1473</v>
      </c>
      <c r="AJ216" s="66" t="s">
        <v>151</v>
      </c>
      <c r="AK216" s="66"/>
      <c r="AL216" s="66"/>
      <c r="AM216" s="66"/>
      <c r="AN216" s="66"/>
      <c r="AO216" s="66"/>
      <c r="AP216" s="66" t="s">
        <v>1487</v>
      </c>
      <c r="AQ216" s="67"/>
      <c r="AR216" s="67"/>
      <c r="AS216" s="66"/>
      <c r="AT216" s="66"/>
      <c r="AU216" s="69"/>
      <c r="AV216" s="66">
        <v>0</v>
      </c>
      <c r="AW216" s="66"/>
      <c r="AX216" s="66" t="s">
        <v>1487</v>
      </c>
      <c r="AY216" s="66"/>
      <c r="AZ216" s="66"/>
      <c r="BA216" s="69"/>
      <c r="BB216" s="66"/>
      <c r="BC216" s="66" t="s">
        <v>1487</v>
      </c>
    </row>
    <row r="217" spans="1:55" ht="15.75" customHeight="1">
      <c r="A217" s="66" t="s">
        <v>3575</v>
      </c>
      <c r="B217" s="66" t="s">
        <v>3071</v>
      </c>
      <c r="C217" s="66" t="s">
        <v>236</v>
      </c>
      <c r="D217" s="66" t="s">
        <v>3072</v>
      </c>
      <c r="E217" s="66">
        <v>2026</v>
      </c>
      <c r="F217" s="66">
        <v>30</v>
      </c>
      <c r="G217" s="67">
        <v>46223</v>
      </c>
      <c r="H217" s="67"/>
      <c r="I217" s="67"/>
      <c r="J217" s="66"/>
      <c r="K217" s="68"/>
      <c r="L217" s="66"/>
      <c r="M217" s="66"/>
      <c r="N217" s="66" t="s">
        <v>1600</v>
      </c>
      <c r="O217" s="66" t="s">
        <v>1590</v>
      </c>
      <c r="P217" s="66"/>
      <c r="Q217" s="66" t="s">
        <v>1472</v>
      </c>
      <c r="R217" s="66" t="s">
        <v>24</v>
      </c>
      <c r="S217" s="66" t="s">
        <v>1267</v>
      </c>
      <c r="T217" s="66" t="s">
        <v>1266</v>
      </c>
      <c r="U217" s="66" t="s">
        <v>2183</v>
      </c>
      <c r="V217" s="66" t="s">
        <v>1473</v>
      </c>
      <c r="W217" s="66" t="s">
        <v>2324</v>
      </c>
      <c r="X217" s="66" t="s">
        <v>1487</v>
      </c>
      <c r="Y217" s="66"/>
      <c r="Z217" s="66"/>
      <c r="AA217" s="66"/>
      <c r="AB217" s="69"/>
      <c r="AC217" s="66"/>
      <c r="AD217" s="66" t="s">
        <v>1487</v>
      </c>
      <c r="AE217" s="66"/>
      <c r="AF217" s="67"/>
      <c r="AG217" s="66"/>
      <c r="AH217" s="66"/>
      <c r="AI217" s="66" t="s">
        <v>1473</v>
      </c>
      <c r="AJ217" s="66" t="s">
        <v>151</v>
      </c>
      <c r="AK217" s="66"/>
      <c r="AL217" s="66"/>
      <c r="AM217" s="66"/>
      <c r="AN217" s="66"/>
      <c r="AO217" s="66"/>
      <c r="AP217" s="66" t="s">
        <v>1487</v>
      </c>
      <c r="AQ217" s="67"/>
      <c r="AR217" s="67"/>
      <c r="AS217" s="66"/>
      <c r="AT217" s="66"/>
      <c r="AU217" s="69"/>
      <c r="AV217" s="66">
        <v>0</v>
      </c>
      <c r="AW217" s="66"/>
      <c r="AX217" s="66" t="s">
        <v>1487</v>
      </c>
      <c r="AY217" s="66"/>
      <c r="AZ217" s="66"/>
      <c r="BA217" s="69"/>
      <c r="BB217" s="66"/>
      <c r="BC217" s="66" t="s">
        <v>1487</v>
      </c>
    </row>
    <row r="218" spans="1:55" ht="15.75" customHeight="1">
      <c r="A218" s="66" t="s">
        <v>3576</v>
      </c>
      <c r="B218" s="66" t="s">
        <v>3073</v>
      </c>
      <c r="C218" s="66" t="s">
        <v>257</v>
      </c>
      <c r="D218" s="66" t="s">
        <v>3074</v>
      </c>
      <c r="E218" s="66">
        <v>2026</v>
      </c>
      <c r="F218" s="66">
        <v>30</v>
      </c>
      <c r="G218" s="67">
        <v>46223</v>
      </c>
      <c r="H218" s="67"/>
      <c r="I218" s="67"/>
      <c r="J218" s="66"/>
      <c r="K218" s="68"/>
      <c r="L218" s="66"/>
      <c r="M218" s="66"/>
      <c r="N218" s="66" t="s">
        <v>1600</v>
      </c>
      <c r="O218" s="66" t="s">
        <v>1439</v>
      </c>
      <c r="P218" s="66"/>
      <c r="Q218" s="66" t="s">
        <v>1472</v>
      </c>
      <c r="R218" s="66" t="s">
        <v>1403</v>
      </c>
      <c r="S218" s="66" t="s">
        <v>1267</v>
      </c>
      <c r="T218" s="66" t="s">
        <v>1266</v>
      </c>
      <c r="U218" s="66" t="s">
        <v>2183</v>
      </c>
      <c r="V218" s="66" t="s">
        <v>1473</v>
      </c>
      <c r="W218" s="66" t="s">
        <v>2324</v>
      </c>
      <c r="X218" s="66" t="s">
        <v>1487</v>
      </c>
      <c r="Y218" s="66"/>
      <c r="Z218" s="66"/>
      <c r="AA218" s="66"/>
      <c r="AB218" s="69"/>
      <c r="AC218" s="66"/>
      <c r="AD218" s="66" t="s">
        <v>1487</v>
      </c>
      <c r="AE218" s="66"/>
      <c r="AF218" s="67"/>
      <c r="AG218" s="66"/>
      <c r="AH218" s="66"/>
      <c r="AI218" s="66" t="s">
        <v>1473</v>
      </c>
      <c r="AJ218" s="66" t="s">
        <v>151</v>
      </c>
      <c r="AK218" s="66"/>
      <c r="AL218" s="66"/>
      <c r="AM218" s="66"/>
      <c r="AN218" s="66"/>
      <c r="AO218" s="66"/>
      <c r="AP218" s="66" t="s">
        <v>1487</v>
      </c>
      <c r="AQ218" s="67"/>
      <c r="AR218" s="67"/>
      <c r="AS218" s="66"/>
      <c r="AT218" s="66"/>
      <c r="AU218" s="69"/>
      <c r="AV218" s="66">
        <v>0</v>
      </c>
      <c r="AW218" s="66"/>
      <c r="AX218" s="66" t="s">
        <v>1487</v>
      </c>
      <c r="AY218" s="66"/>
      <c r="AZ218" s="66"/>
      <c r="BA218" s="69"/>
      <c r="BB218" s="66"/>
      <c r="BC218" s="66" t="s">
        <v>1487</v>
      </c>
    </row>
    <row r="219" spans="1:55" ht="15.75" customHeight="1">
      <c r="A219" s="66" t="s">
        <v>3577</v>
      </c>
      <c r="B219" s="66" t="s">
        <v>3075</v>
      </c>
      <c r="C219" s="66" t="s">
        <v>260</v>
      </c>
      <c r="D219" s="66" t="s">
        <v>3076</v>
      </c>
      <c r="E219" s="66">
        <v>2026</v>
      </c>
      <c r="F219" s="66">
        <v>30</v>
      </c>
      <c r="G219" s="67">
        <v>46223</v>
      </c>
      <c r="H219" s="67"/>
      <c r="I219" s="67"/>
      <c r="J219" s="66"/>
      <c r="K219" s="68"/>
      <c r="L219" s="66"/>
      <c r="M219" s="66"/>
      <c r="N219" s="66" t="s">
        <v>1600</v>
      </c>
      <c r="O219" s="66" t="s">
        <v>2103</v>
      </c>
      <c r="P219" s="66"/>
      <c r="Q219" s="66" t="s">
        <v>1472</v>
      </c>
      <c r="R219" s="66" t="s">
        <v>1221</v>
      </c>
      <c r="S219" s="66" t="s">
        <v>1267</v>
      </c>
      <c r="T219" s="66" t="s">
        <v>1266</v>
      </c>
      <c r="U219" s="66" t="s">
        <v>2183</v>
      </c>
      <c r="V219" s="66" t="s">
        <v>1473</v>
      </c>
      <c r="W219" s="66" t="s">
        <v>2324</v>
      </c>
      <c r="X219" s="66" t="s">
        <v>1487</v>
      </c>
      <c r="Y219" s="66"/>
      <c r="Z219" s="66"/>
      <c r="AA219" s="66"/>
      <c r="AB219" s="69"/>
      <c r="AC219" s="66"/>
      <c r="AD219" s="66" t="s">
        <v>1487</v>
      </c>
      <c r="AE219" s="66"/>
      <c r="AF219" s="67"/>
      <c r="AG219" s="66"/>
      <c r="AH219" s="66"/>
      <c r="AI219" s="66" t="s">
        <v>1473</v>
      </c>
      <c r="AJ219" s="66" t="s">
        <v>151</v>
      </c>
      <c r="AK219" s="66"/>
      <c r="AL219" s="66"/>
      <c r="AM219" s="66"/>
      <c r="AN219" s="66"/>
      <c r="AO219" s="66"/>
      <c r="AP219" s="66" t="s">
        <v>1487</v>
      </c>
      <c r="AQ219" s="67"/>
      <c r="AR219" s="67"/>
      <c r="AS219" s="66"/>
      <c r="AT219" s="66"/>
      <c r="AU219" s="69"/>
      <c r="AV219" s="66">
        <v>0</v>
      </c>
      <c r="AW219" s="66"/>
      <c r="AX219" s="66" t="s">
        <v>1487</v>
      </c>
      <c r="AY219" s="66"/>
      <c r="AZ219" s="66"/>
      <c r="BA219" s="69"/>
      <c r="BB219" s="66"/>
      <c r="BC219" s="66" t="s">
        <v>1487</v>
      </c>
    </row>
    <row r="220" spans="1:55" ht="15.75" customHeight="1">
      <c r="A220" s="66" t="s">
        <v>3578</v>
      </c>
      <c r="B220" s="66" t="s">
        <v>3077</v>
      </c>
      <c r="C220" s="66" t="s">
        <v>270</v>
      </c>
      <c r="D220" s="66" t="s">
        <v>3078</v>
      </c>
      <c r="E220" s="66">
        <v>2026</v>
      </c>
      <c r="F220" s="66">
        <v>30</v>
      </c>
      <c r="G220" s="67">
        <v>46223</v>
      </c>
      <c r="H220" s="67"/>
      <c r="I220" s="67"/>
      <c r="J220" s="66"/>
      <c r="K220" s="68"/>
      <c r="L220" s="66"/>
      <c r="M220" s="66"/>
      <c r="N220" s="66" t="s">
        <v>1590</v>
      </c>
      <c r="O220" s="66" t="s">
        <v>1439</v>
      </c>
      <c r="P220" s="66"/>
      <c r="Q220" s="66" t="s">
        <v>1472</v>
      </c>
      <c r="R220" s="66" t="s">
        <v>1402</v>
      </c>
      <c r="S220" s="66" t="s">
        <v>386</v>
      </c>
      <c r="T220" s="66" t="s">
        <v>1266</v>
      </c>
      <c r="U220" s="66" t="s">
        <v>2183</v>
      </c>
      <c r="V220" s="66" t="s">
        <v>1473</v>
      </c>
      <c r="W220" s="66" t="s">
        <v>2390</v>
      </c>
      <c r="X220" s="66" t="s">
        <v>1487</v>
      </c>
      <c r="Y220" s="66"/>
      <c r="Z220" s="66"/>
      <c r="AA220" s="66"/>
      <c r="AB220" s="69"/>
      <c r="AC220" s="66"/>
      <c r="AD220" s="66" t="s">
        <v>1487</v>
      </c>
      <c r="AE220" s="66"/>
      <c r="AF220" s="67"/>
      <c r="AG220" s="66"/>
      <c r="AH220" s="66"/>
      <c r="AI220" s="66" t="s">
        <v>1473</v>
      </c>
      <c r="AJ220" s="66" t="s">
        <v>151</v>
      </c>
      <c r="AK220" s="66"/>
      <c r="AL220" s="66"/>
      <c r="AM220" s="66"/>
      <c r="AN220" s="66"/>
      <c r="AO220" s="66"/>
      <c r="AP220" s="66" t="s">
        <v>1487</v>
      </c>
      <c r="AQ220" s="67"/>
      <c r="AR220" s="67"/>
      <c r="AS220" s="66"/>
      <c r="AT220" s="66"/>
      <c r="AU220" s="69"/>
      <c r="AV220" s="66">
        <v>0</v>
      </c>
      <c r="AW220" s="66"/>
      <c r="AX220" s="66" t="s">
        <v>1487</v>
      </c>
      <c r="AY220" s="66"/>
      <c r="AZ220" s="66"/>
      <c r="BA220" s="69"/>
      <c r="BB220" s="66"/>
      <c r="BC220" s="66" t="s">
        <v>1487</v>
      </c>
    </row>
    <row r="221" spans="1:55" ht="15.75" customHeight="1">
      <c r="A221" s="66" t="s">
        <v>3579</v>
      </c>
      <c r="B221" s="66" t="s">
        <v>3079</v>
      </c>
      <c r="C221" s="66" t="s">
        <v>291</v>
      </c>
      <c r="D221" s="66" t="s">
        <v>3080</v>
      </c>
      <c r="E221" s="66">
        <v>2026</v>
      </c>
      <c r="F221" s="66">
        <v>30</v>
      </c>
      <c r="G221" s="67">
        <v>46223</v>
      </c>
      <c r="H221" s="67"/>
      <c r="I221" s="67"/>
      <c r="J221" s="66"/>
      <c r="K221" s="68"/>
      <c r="L221" s="66"/>
      <c r="M221" s="66"/>
      <c r="N221" s="66" t="s">
        <v>1436</v>
      </c>
      <c r="O221" s="66" t="s">
        <v>2103</v>
      </c>
      <c r="P221" s="66"/>
      <c r="Q221" s="66" t="s">
        <v>1472</v>
      </c>
      <c r="R221" s="66" t="s">
        <v>1230</v>
      </c>
      <c r="S221" s="66" t="s">
        <v>387</v>
      </c>
      <c r="T221" s="66" t="s">
        <v>344</v>
      </c>
      <c r="U221" s="66" t="s">
        <v>2183</v>
      </c>
      <c r="V221" s="66" t="s">
        <v>1473</v>
      </c>
      <c r="W221" s="66" t="s">
        <v>2365</v>
      </c>
      <c r="X221" s="66" t="s">
        <v>1487</v>
      </c>
      <c r="Y221" s="66"/>
      <c r="Z221" s="66"/>
      <c r="AA221" s="66"/>
      <c r="AB221" s="69"/>
      <c r="AC221" s="66"/>
      <c r="AD221" s="66" t="s">
        <v>1487</v>
      </c>
      <c r="AE221" s="66"/>
      <c r="AF221" s="67"/>
      <c r="AG221" s="66"/>
      <c r="AH221" s="66"/>
      <c r="AI221" s="66" t="s">
        <v>1473</v>
      </c>
      <c r="AJ221" s="66" t="s">
        <v>151</v>
      </c>
      <c r="AK221" s="66"/>
      <c r="AL221" s="66"/>
      <c r="AM221" s="66"/>
      <c r="AN221" s="66"/>
      <c r="AO221" s="66"/>
      <c r="AP221" s="66" t="s">
        <v>1487</v>
      </c>
      <c r="AQ221" s="67"/>
      <c r="AR221" s="67"/>
      <c r="AS221" s="66"/>
      <c r="AT221" s="66"/>
      <c r="AU221" s="69"/>
      <c r="AV221" s="66">
        <v>0</v>
      </c>
      <c r="AW221" s="66"/>
      <c r="AX221" s="66" t="s">
        <v>1487</v>
      </c>
      <c r="AY221" s="66"/>
      <c r="AZ221" s="66"/>
      <c r="BA221" s="69"/>
      <c r="BB221" s="66"/>
      <c r="BC221" s="66" t="s">
        <v>1487</v>
      </c>
    </row>
    <row r="222" spans="1:55" ht="15.75" customHeight="1">
      <c r="A222" s="66" t="s">
        <v>3580</v>
      </c>
      <c r="B222" s="66" t="s">
        <v>3081</v>
      </c>
      <c r="C222" s="66" t="s">
        <v>298</v>
      </c>
      <c r="D222" s="66" t="s">
        <v>3082</v>
      </c>
      <c r="E222" s="66">
        <v>2026</v>
      </c>
      <c r="F222" s="66">
        <v>30</v>
      </c>
      <c r="G222" s="67">
        <v>46223</v>
      </c>
      <c r="H222" s="67"/>
      <c r="I222" s="67"/>
      <c r="J222" s="66"/>
      <c r="K222" s="68"/>
      <c r="L222" s="66"/>
      <c r="M222" s="66"/>
      <c r="N222" s="66" t="s">
        <v>1600</v>
      </c>
      <c r="O222" s="66" t="s">
        <v>2103</v>
      </c>
      <c r="P222" s="66"/>
      <c r="Q222" s="66" t="s">
        <v>1472</v>
      </c>
      <c r="R222" s="66" t="s">
        <v>1233</v>
      </c>
      <c r="S222" s="66" t="s">
        <v>387</v>
      </c>
      <c r="T222" s="66" t="s">
        <v>344</v>
      </c>
      <c r="U222" s="66" t="s">
        <v>2183</v>
      </c>
      <c r="V222" s="66" t="s">
        <v>1473</v>
      </c>
      <c r="W222" s="66" t="s">
        <v>2324</v>
      </c>
      <c r="X222" s="66" t="s">
        <v>1487</v>
      </c>
      <c r="Y222" s="66"/>
      <c r="Z222" s="66"/>
      <c r="AA222" s="66"/>
      <c r="AB222" s="69"/>
      <c r="AC222" s="66"/>
      <c r="AD222" s="66" t="s">
        <v>1487</v>
      </c>
      <c r="AE222" s="66"/>
      <c r="AF222" s="67"/>
      <c r="AG222" s="66"/>
      <c r="AH222" s="66"/>
      <c r="AI222" s="66" t="s">
        <v>1473</v>
      </c>
      <c r="AJ222" s="66" t="s">
        <v>151</v>
      </c>
      <c r="AK222" s="66"/>
      <c r="AL222" s="66"/>
      <c r="AM222" s="66"/>
      <c r="AN222" s="66"/>
      <c r="AO222" s="66"/>
      <c r="AP222" s="66" t="s">
        <v>1487</v>
      </c>
      <c r="AQ222" s="67"/>
      <c r="AR222" s="67"/>
      <c r="AS222" s="66"/>
      <c r="AT222" s="66"/>
      <c r="AU222" s="69"/>
      <c r="AV222" s="66">
        <v>0</v>
      </c>
      <c r="AW222" s="66"/>
      <c r="AX222" s="66" t="s">
        <v>1487</v>
      </c>
      <c r="AY222" s="66"/>
      <c r="AZ222" s="66"/>
      <c r="BA222" s="69"/>
      <c r="BB222" s="66"/>
      <c r="BC222" s="66" t="s">
        <v>1487</v>
      </c>
    </row>
    <row r="223" spans="1:55" ht="15.75" customHeight="1">
      <c r="A223" s="66" t="s">
        <v>3581</v>
      </c>
      <c r="B223" s="66" t="s">
        <v>3083</v>
      </c>
      <c r="C223" s="66" t="s">
        <v>201</v>
      </c>
      <c r="D223" s="66" t="s">
        <v>3084</v>
      </c>
      <c r="E223" s="66">
        <v>2026</v>
      </c>
      <c r="F223" s="66">
        <v>30</v>
      </c>
      <c r="G223" s="67">
        <v>46224</v>
      </c>
      <c r="H223" s="67"/>
      <c r="I223" s="67"/>
      <c r="J223" s="66"/>
      <c r="K223" s="68"/>
      <c r="L223" s="66"/>
      <c r="M223" s="66"/>
      <c r="N223" s="66" t="s">
        <v>1600</v>
      </c>
      <c r="O223" s="66" t="s">
        <v>1439</v>
      </c>
      <c r="P223" s="66"/>
      <c r="Q223" s="66" t="s">
        <v>1472</v>
      </c>
      <c r="R223" s="66" t="s">
        <v>1366</v>
      </c>
      <c r="S223" s="66" t="s">
        <v>391</v>
      </c>
      <c r="T223" s="66" t="s">
        <v>443</v>
      </c>
      <c r="U223" s="66" t="s">
        <v>2183</v>
      </c>
      <c r="V223" s="66" t="s">
        <v>1473</v>
      </c>
      <c r="W223" s="66" t="s">
        <v>2324</v>
      </c>
      <c r="X223" s="66" t="s">
        <v>1487</v>
      </c>
      <c r="Y223" s="66"/>
      <c r="Z223" s="66"/>
      <c r="AA223" s="66"/>
      <c r="AB223" s="69"/>
      <c r="AC223" s="66"/>
      <c r="AD223" s="66" t="s">
        <v>1487</v>
      </c>
      <c r="AE223" s="66"/>
      <c r="AF223" s="67"/>
      <c r="AG223" s="66"/>
      <c r="AH223" s="66"/>
      <c r="AI223" s="66" t="s">
        <v>1473</v>
      </c>
      <c r="AJ223" s="66" t="s">
        <v>151</v>
      </c>
      <c r="AK223" s="66"/>
      <c r="AL223" s="66"/>
      <c r="AM223" s="66"/>
      <c r="AN223" s="66"/>
      <c r="AO223" s="66"/>
      <c r="AP223" s="66" t="s">
        <v>1487</v>
      </c>
      <c r="AQ223" s="67"/>
      <c r="AR223" s="67"/>
      <c r="AS223" s="66"/>
      <c r="AT223" s="66"/>
      <c r="AU223" s="69"/>
      <c r="AV223" s="66">
        <v>0</v>
      </c>
      <c r="AW223" s="66"/>
      <c r="AX223" s="66" t="s">
        <v>1487</v>
      </c>
      <c r="AY223" s="66"/>
      <c r="AZ223" s="66"/>
      <c r="BA223" s="69"/>
      <c r="BB223" s="66"/>
      <c r="BC223" s="66" t="s">
        <v>1487</v>
      </c>
    </row>
    <row r="224" spans="1:55" ht="15.75" customHeight="1">
      <c r="A224" s="66" t="s">
        <v>3582</v>
      </c>
      <c r="B224" s="66" t="s">
        <v>3085</v>
      </c>
      <c r="C224" s="66" t="s">
        <v>229</v>
      </c>
      <c r="D224" s="66" t="s">
        <v>3086</v>
      </c>
      <c r="E224" s="66">
        <v>2026</v>
      </c>
      <c r="F224" s="66">
        <v>30</v>
      </c>
      <c r="G224" s="67">
        <v>46224</v>
      </c>
      <c r="H224" s="67"/>
      <c r="I224" s="67"/>
      <c r="J224" s="66"/>
      <c r="K224" s="68"/>
      <c r="L224" s="66"/>
      <c r="M224" s="66"/>
      <c r="N224" s="66" t="s">
        <v>1436</v>
      </c>
      <c r="O224" s="66" t="s">
        <v>1439</v>
      </c>
      <c r="P224" s="66"/>
      <c r="Q224" s="66" t="s">
        <v>1472</v>
      </c>
      <c r="R224" s="66" t="s">
        <v>1197</v>
      </c>
      <c r="S224" s="66" t="s">
        <v>391</v>
      </c>
      <c r="T224" s="66" t="s">
        <v>443</v>
      </c>
      <c r="U224" s="66" t="s">
        <v>2183</v>
      </c>
      <c r="V224" s="66" t="s">
        <v>1473</v>
      </c>
      <c r="W224" s="66" t="s">
        <v>2365</v>
      </c>
      <c r="X224" s="66" t="s">
        <v>1487</v>
      </c>
      <c r="Y224" s="66"/>
      <c r="Z224" s="66"/>
      <c r="AA224" s="66"/>
      <c r="AB224" s="69"/>
      <c r="AC224" s="66"/>
      <c r="AD224" s="66" t="s">
        <v>1487</v>
      </c>
      <c r="AE224" s="66"/>
      <c r="AF224" s="67"/>
      <c r="AG224" s="66"/>
      <c r="AH224" s="66"/>
      <c r="AI224" s="66" t="s">
        <v>1473</v>
      </c>
      <c r="AJ224" s="66" t="s">
        <v>151</v>
      </c>
      <c r="AK224" s="66"/>
      <c r="AL224" s="66"/>
      <c r="AM224" s="66"/>
      <c r="AN224" s="66"/>
      <c r="AO224" s="66"/>
      <c r="AP224" s="66" t="s">
        <v>1487</v>
      </c>
      <c r="AQ224" s="67"/>
      <c r="AR224" s="67"/>
      <c r="AS224" s="66"/>
      <c r="AT224" s="66"/>
      <c r="AU224" s="69"/>
      <c r="AV224" s="66">
        <v>0</v>
      </c>
      <c r="AW224" s="66"/>
      <c r="AX224" s="66" t="s">
        <v>1487</v>
      </c>
      <c r="AY224" s="66"/>
      <c r="AZ224" s="66"/>
      <c r="BA224" s="69"/>
      <c r="BB224" s="66"/>
      <c r="BC224" s="66" t="s">
        <v>1487</v>
      </c>
    </row>
    <row r="225" spans="1:55" ht="15.75" customHeight="1">
      <c r="A225" s="66" t="s">
        <v>3583</v>
      </c>
      <c r="B225" s="66" t="s">
        <v>3087</v>
      </c>
      <c r="C225" s="66" t="s">
        <v>236</v>
      </c>
      <c r="D225" s="66" t="s">
        <v>3088</v>
      </c>
      <c r="E225" s="66">
        <v>2026</v>
      </c>
      <c r="F225" s="66">
        <v>30</v>
      </c>
      <c r="G225" s="67">
        <v>46224</v>
      </c>
      <c r="H225" s="67"/>
      <c r="I225" s="67"/>
      <c r="J225" s="66"/>
      <c r="K225" s="68"/>
      <c r="L225" s="66"/>
      <c r="M225" s="66"/>
      <c r="N225" s="66" t="s">
        <v>1600</v>
      </c>
      <c r="O225" s="66" t="s">
        <v>1590</v>
      </c>
      <c r="P225" s="66"/>
      <c r="Q225" s="66" t="s">
        <v>1472</v>
      </c>
      <c r="R225" s="66" t="s">
        <v>24</v>
      </c>
      <c r="S225" s="66" t="s">
        <v>386</v>
      </c>
      <c r="T225" s="66" t="s">
        <v>1266</v>
      </c>
      <c r="U225" s="66" t="s">
        <v>2183</v>
      </c>
      <c r="V225" s="66" t="s">
        <v>1473</v>
      </c>
      <c r="W225" s="66" t="s">
        <v>2324</v>
      </c>
      <c r="X225" s="66" t="s">
        <v>1487</v>
      </c>
      <c r="Y225" s="66"/>
      <c r="Z225" s="66"/>
      <c r="AA225" s="66"/>
      <c r="AB225" s="69"/>
      <c r="AC225" s="66"/>
      <c r="AD225" s="66" t="s">
        <v>1487</v>
      </c>
      <c r="AE225" s="66"/>
      <c r="AF225" s="67"/>
      <c r="AG225" s="66"/>
      <c r="AH225" s="66"/>
      <c r="AI225" s="66" t="s">
        <v>1473</v>
      </c>
      <c r="AJ225" s="66" t="s">
        <v>151</v>
      </c>
      <c r="AK225" s="66"/>
      <c r="AL225" s="66"/>
      <c r="AM225" s="66"/>
      <c r="AN225" s="66"/>
      <c r="AO225" s="66"/>
      <c r="AP225" s="66" t="s">
        <v>1487</v>
      </c>
      <c r="AQ225" s="67"/>
      <c r="AR225" s="67"/>
      <c r="AS225" s="66"/>
      <c r="AT225" s="66"/>
      <c r="AU225" s="69"/>
      <c r="AV225" s="66">
        <v>0</v>
      </c>
      <c r="AW225" s="66"/>
      <c r="AX225" s="66" t="s">
        <v>1487</v>
      </c>
      <c r="AY225" s="66"/>
      <c r="AZ225" s="66"/>
      <c r="BA225" s="69"/>
      <c r="BB225" s="66"/>
      <c r="BC225" s="66" t="s">
        <v>1487</v>
      </c>
    </row>
    <row r="226" spans="1:55" ht="15.75" customHeight="1">
      <c r="A226" s="66" t="s">
        <v>3584</v>
      </c>
      <c r="B226" s="66" t="s">
        <v>3089</v>
      </c>
      <c r="C226" s="66" t="s">
        <v>257</v>
      </c>
      <c r="D226" s="66" t="s">
        <v>3090</v>
      </c>
      <c r="E226" s="66">
        <v>2026</v>
      </c>
      <c r="F226" s="66">
        <v>30</v>
      </c>
      <c r="G226" s="67">
        <v>46224</v>
      </c>
      <c r="H226" s="67"/>
      <c r="I226" s="67"/>
      <c r="J226" s="66"/>
      <c r="K226" s="68"/>
      <c r="L226" s="66"/>
      <c r="M226" s="66"/>
      <c r="N226" s="66" t="s">
        <v>1600</v>
      </c>
      <c r="O226" s="66" t="s">
        <v>1439</v>
      </c>
      <c r="P226" s="66"/>
      <c r="Q226" s="66" t="s">
        <v>1472</v>
      </c>
      <c r="R226" s="66" t="s">
        <v>1403</v>
      </c>
      <c r="S226" s="66" t="s">
        <v>386</v>
      </c>
      <c r="T226" s="66" t="s">
        <v>1266</v>
      </c>
      <c r="U226" s="66" t="s">
        <v>2183</v>
      </c>
      <c r="V226" s="66" t="s">
        <v>1473</v>
      </c>
      <c r="W226" s="66" t="s">
        <v>2324</v>
      </c>
      <c r="X226" s="66" t="s">
        <v>1487</v>
      </c>
      <c r="Y226" s="66"/>
      <c r="Z226" s="66"/>
      <c r="AA226" s="66"/>
      <c r="AB226" s="69"/>
      <c r="AC226" s="66"/>
      <c r="AD226" s="66" t="s">
        <v>1487</v>
      </c>
      <c r="AE226" s="66"/>
      <c r="AF226" s="67"/>
      <c r="AG226" s="66"/>
      <c r="AH226" s="66"/>
      <c r="AI226" s="66" t="s">
        <v>1473</v>
      </c>
      <c r="AJ226" s="66" t="s">
        <v>151</v>
      </c>
      <c r="AK226" s="66"/>
      <c r="AL226" s="66"/>
      <c r="AM226" s="66"/>
      <c r="AN226" s="66"/>
      <c r="AO226" s="66"/>
      <c r="AP226" s="66" t="s">
        <v>1487</v>
      </c>
      <c r="AQ226" s="67"/>
      <c r="AR226" s="67"/>
      <c r="AS226" s="66"/>
      <c r="AT226" s="66"/>
      <c r="AU226" s="69"/>
      <c r="AV226" s="66">
        <v>0</v>
      </c>
      <c r="AW226" s="66"/>
      <c r="AX226" s="66" t="s">
        <v>1487</v>
      </c>
      <c r="AY226" s="66"/>
      <c r="AZ226" s="66"/>
      <c r="BA226" s="69"/>
      <c r="BB226" s="66"/>
      <c r="BC226" s="66" t="s">
        <v>1487</v>
      </c>
    </row>
    <row r="227" spans="1:55" ht="15.75" customHeight="1">
      <c r="A227" s="66" t="s">
        <v>3585</v>
      </c>
      <c r="B227" s="66" t="s">
        <v>3091</v>
      </c>
      <c r="C227" s="66" t="s">
        <v>260</v>
      </c>
      <c r="D227" s="66" t="s">
        <v>3092</v>
      </c>
      <c r="E227" s="66">
        <v>2026</v>
      </c>
      <c r="F227" s="66">
        <v>30</v>
      </c>
      <c r="G227" s="67">
        <v>46224</v>
      </c>
      <c r="H227" s="67"/>
      <c r="I227" s="67"/>
      <c r="J227" s="66"/>
      <c r="K227" s="68"/>
      <c r="L227" s="66"/>
      <c r="M227" s="66"/>
      <c r="N227" s="66" t="s">
        <v>1600</v>
      </c>
      <c r="O227" s="66" t="s">
        <v>2103</v>
      </c>
      <c r="P227" s="66"/>
      <c r="Q227" s="66" t="s">
        <v>1472</v>
      </c>
      <c r="R227" s="66" t="s">
        <v>1221</v>
      </c>
      <c r="S227" s="66" t="s">
        <v>386</v>
      </c>
      <c r="T227" s="66" t="s">
        <v>1266</v>
      </c>
      <c r="U227" s="66" t="s">
        <v>2183</v>
      </c>
      <c r="V227" s="66" t="s">
        <v>1473</v>
      </c>
      <c r="W227" s="66" t="s">
        <v>2324</v>
      </c>
      <c r="X227" s="66" t="s">
        <v>1487</v>
      </c>
      <c r="Y227" s="66"/>
      <c r="Z227" s="66"/>
      <c r="AA227" s="66"/>
      <c r="AB227" s="69"/>
      <c r="AC227" s="66"/>
      <c r="AD227" s="66" t="s">
        <v>1487</v>
      </c>
      <c r="AE227" s="66"/>
      <c r="AF227" s="67"/>
      <c r="AG227" s="66"/>
      <c r="AH227" s="66"/>
      <c r="AI227" s="66" t="s">
        <v>1473</v>
      </c>
      <c r="AJ227" s="66" t="s">
        <v>151</v>
      </c>
      <c r="AK227" s="66"/>
      <c r="AL227" s="66"/>
      <c r="AM227" s="66"/>
      <c r="AN227" s="66"/>
      <c r="AO227" s="66"/>
      <c r="AP227" s="66" t="s">
        <v>1487</v>
      </c>
      <c r="AQ227" s="67"/>
      <c r="AR227" s="67"/>
      <c r="AS227" s="66"/>
      <c r="AT227" s="66"/>
      <c r="AU227" s="69"/>
      <c r="AV227" s="66">
        <v>0</v>
      </c>
      <c r="AW227" s="66"/>
      <c r="AX227" s="66" t="s">
        <v>1487</v>
      </c>
      <c r="AY227" s="66"/>
      <c r="AZ227" s="66"/>
      <c r="BA227" s="69"/>
      <c r="BB227" s="66"/>
      <c r="BC227" s="66" t="s">
        <v>1487</v>
      </c>
    </row>
    <row r="228" spans="1:55" ht="15.75" customHeight="1">
      <c r="A228" s="66" t="s">
        <v>3586</v>
      </c>
      <c r="B228" s="66" t="s">
        <v>3093</v>
      </c>
      <c r="C228" s="66" t="s">
        <v>298</v>
      </c>
      <c r="D228" s="66" t="s">
        <v>3094</v>
      </c>
      <c r="E228" s="66">
        <v>2026</v>
      </c>
      <c r="F228" s="66">
        <v>30</v>
      </c>
      <c r="G228" s="67">
        <v>46224</v>
      </c>
      <c r="H228" s="67"/>
      <c r="I228" s="67"/>
      <c r="J228" s="66"/>
      <c r="K228" s="68"/>
      <c r="L228" s="66"/>
      <c r="M228" s="66"/>
      <c r="N228" s="66" t="s">
        <v>1600</v>
      </c>
      <c r="O228" s="66" t="s">
        <v>2103</v>
      </c>
      <c r="P228" s="66"/>
      <c r="Q228" s="66" t="s">
        <v>1472</v>
      </c>
      <c r="R228" s="66" t="s">
        <v>1233</v>
      </c>
      <c r="S228" s="66" t="s">
        <v>390</v>
      </c>
      <c r="T228" s="66" t="s">
        <v>344</v>
      </c>
      <c r="U228" s="66" t="s">
        <v>2183</v>
      </c>
      <c r="V228" s="66" t="s">
        <v>1473</v>
      </c>
      <c r="W228" s="66" t="s">
        <v>2324</v>
      </c>
      <c r="X228" s="66" t="s">
        <v>1487</v>
      </c>
      <c r="Y228" s="66"/>
      <c r="Z228" s="66"/>
      <c r="AA228" s="66"/>
      <c r="AB228" s="69"/>
      <c r="AC228" s="66"/>
      <c r="AD228" s="66" t="s">
        <v>1487</v>
      </c>
      <c r="AE228" s="66"/>
      <c r="AF228" s="67"/>
      <c r="AG228" s="66"/>
      <c r="AH228" s="66"/>
      <c r="AI228" s="66" t="s">
        <v>1473</v>
      </c>
      <c r="AJ228" s="66" t="s">
        <v>151</v>
      </c>
      <c r="AK228" s="66"/>
      <c r="AL228" s="66"/>
      <c r="AM228" s="66"/>
      <c r="AN228" s="66"/>
      <c r="AO228" s="66"/>
      <c r="AP228" s="66" t="s">
        <v>1487</v>
      </c>
      <c r="AQ228" s="67"/>
      <c r="AR228" s="67"/>
      <c r="AS228" s="66"/>
      <c r="AT228" s="66"/>
      <c r="AU228" s="69"/>
      <c r="AV228" s="66">
        <v>0</v>
      </c>
      <c r="AW228" s="66"/>
      <c r="AX228" s="66" t="s">
        <v>1487</v>
      </c>
      <c r="AY228" s="66"/>
      <c r="AZ228" s="66"/>
      <c r="BA228" s="69"/>
      <c r="BB228" s="66"/>
      <c r="BC228" s="66" t="s">
        <v>1487</v>
      </c>
    </row>
    <row r="229" spans="1:55" ht="15.75" customHeight="1">
      <c r="A229" s="66" t="s">
        <v>3587</v>
      </c>
      <c r="B229" s="66" t="s">
        <v>3095</v>
      </c>
      <c r="C229" s="66" t="s">
        <v>201</v>
      </c>
      <c r="D229" s="66" t="s">
        <v>3096</v>
      </c>
      <c r="E229" s="66">
        <v>2026</v>
      </c>
      <c r="F229" s="66">
        <v>30</v>
      </c>
      <c r="G229" s="67">
        <v>46225</v>
      </c>
      <c r="H229" s="67"/>
      <c r="I229" s="67"/>
      <c r="J229" s="66"/>
      <c r="K229" s="68"/>
      <c r="L229" s="66"/>
      <c r="M229" s="66"/>
      <c r="N229" s="66" t="s">
        <v>1600</v>
      </c>
      <c r="O229" s="66" t="s">
        <v>1439</v>
      </c>
      <c r="P229" s="66"/>
      <c r="Q229" s="66" t="s">
        <v>1472</v>
      </c>
      <c r="R229" s="66" t="s">
        <v>1366</v>
      </c>
      <c r="S229" s="66" t="s">
        <v>391</v>
      </c>
      <c r="T229" s="66" t="s">
        <v>443</v>
      </c>
      <c r="U229" s="66" t="s">
        <v>2183</v>
      </c>
      <c r="V229" s="66" t="s">
        <v>1473</v>
      </c>
      <c r="W229" s="66" t="s">
        <v>2324</v>
      </c>
      <c r="X229" s="66" t="s">
        <v>1487</v>
      </c>
      <c r="Y229" s="66"/>
      <c r="Z229" s="66"/>
      <c r="AA229" s="66"/>
      <c r="AB229" s="69"/>
      <c r="AC229" s="66"/>
      <c r="AD229" s="66" t="s">
        <v>1487</v>
      </c>
      <c r="AE229" s="66"/>
      <c r="AF229" s="67"/>
      <c r="AG229" s="66"/>
      <c r="AH229" s="66"/>
      <c r="AI229" s="66" t="s">
        <v>1473</v>
      </c>
      <c r="AJ229" s="66" t="s">
        <v>151</v>
      </c>
      <c r="AK229" s="66"/>
      <c r="AL229" s="66"/>
      <c r="AM229" s="66"/>
      <c r="AN229" s="66"/>
      <c r="AO229" s="66"/>
      <c r="AP229" s="66" t="s">
        <v>1487</v>
      </c>
      <c r="AQ229" s="67"/>
      <c r="AR229" s="67"/>
      <c r="AS229" s="66"/>
      <c r="AT229" s="66"/>
      <c r="AU229" s="69"/>
      <c r="AV229" s="66">
        <v>0</v>
      </c>
      <c r="AW229" s="66"/>
      <c r="AX229" s="66" t="s">
        <v>1487</v>
      </c>
      <c r="AY229" s="66"/>
      <c r="AZ229" s="66"/>
      <c r="BA229" s="69"/>
      <c r="BB229" s="66"/>
      <c r="BC229" s="66" t="s">
        <v>1487</v>
      </c>
    </row>
    <row r="230" spans="1:55" ht="15.75" customHeight="1">
      <c r="A230" s="66" t="s">
        <v>3588</v>
      </c>
      <c r="B230" s="66" t="s">
        <v>3097</v>
      </c>
      <c r="C230" s="66" t="s">
        <v>229</v>
      </c>
      <c r="D230" s="66" t="s">
        <v>3098</v>
      </c>
      <c r="E230" s="66">
        <v>2026</v>
      </c>
      <c r="F230" s="66">
        <v>30</v>
      </c>
      <c r="G230" s="67">
        <v>46225</v>
      </c>
      <c r="H230" s="67"/>
      <c r="I230" s="67"/>
      <c r="J230" s="66"/>
      <c r="K230" s="68"/>
      <c r="L230" s="66"/>
      <c r="M230" s="66"/>
      <c r="N230" s="66" t="s">
        <v>1436</v>
      </c>
      <c r="O230" s="66" t="s">
        <v>1439</v>
      </c>
      <c r="P230" s="66"/>
      <c r="Q230" s="66" t="s">
        <v>1472</v>
      </c>
      <c r="R230" s="66" t="s">
        <v>1197</v>
      </c>
      <c r="S230" s="66" t="s">
        <v>391</v>
      </c>
      <c r="T230" s="66" t="s">
        <v>443</v>
      </c>
      <c r="U230" s="66" t="s">
        <v>2183</v>
      </c>
      <c r="V230" s="66" t="s">
        <v>1473</v>
      </c>
      <c r="W230" s="66" t="s">
        <v>2365</v>
      </c>
      <c r="X230" s="66" t="s">
        <v>1487</v>
      </c>
      <c r="Y230" s="66"/>
      <c r="Z230" s="66"/>
      <c r="AA230" s="66"/>
      <c r="AB230" s="69"/>
      <c r="AC230" s="66"/>
      <c r="AD230" s="66" t="s">
        <v>1487</v>
      </c>
      <c r="AE230" s="66"/>
      <c r="AF230" s="67"/>
      <c r="AG230" s="66"/>
      <c r="AH230" s="66"/>
      <c r="AI230" s="66" t="s">
        <v>1473</v>
      </c>
      <c r="AJ230" s="66" t="s">
        <v>151</v>
      </c>
      <c r="AK230" s="66"/>
      <c r="AL230" s="66"/>
      <c r="AM230" s="66"/>
      <c r="AN230" s="66"/>
      <c r="AO230" s="66"/>
      <c r="AP230" s="66" t="s">
        <v>1487</v>
      </c>
      <c r="AQ230" s="67"/>
      <c r="AR230" s="67"/>
      <c r="AS230" s="66"/>
      <c r="AT230" s="66"/>
      <c r="AU230" s="69"/>
      <c r="AV230" s="66">
        <v>0</v>
      </c>
      <c r="AW230" s="66"/>
      <c r="AX230" s="66" t="s">
        <v>1487</v>
      </c>
      <c r="AY230" s="66"/>
      <c r="AZ230" s="66"/>
      <c r="BA230" s="69"/>
      <c r="BB230" s="66"/>
      <c r="BC230" s="66" t="s">
        <v>1487</v>
      </c>
    </row>
    <row r="231" spans="1:55" ht="15.75" customHeight="1">
      <c r="A231" s="66" t="s">
        <v>3589</v>
      </c>
      <c r="B231" s="66" t="s">
        <v>3099</v>
      </c>
      <c r="C231" s="66" t="s">
        <v>236</v>
      </c>
      <c r="D231" s="66" t="s">
        <v>3100</v>
      </c>
      <c r="E231" s="66">
        <v>2026</v>
      </c>
      <c r="F231" s="66">
        <v>30</v>
      </c>
      <c r="G231" s="67">
        <v>46225</v>
      </c>
      <c r="H231" s="67"/>
      <c r="I231" s="67"/>
      <c r="J231" s="66"/>
      <c r="K231" s="68"/>
      <c r="L231" s="66"/>
      <c r="M231" s="66"/>
      <c r="N231" s="66" t="s">
        <v>1600</v>
      </c>
      <c r="O231" s="66" t="s">
        <v>1590</v>
      </c>
      <c r="P231" s="66"/>
      <c r="Q231" s="66" t="s">
        <v>1472</v>
      </c>
      <c r="R231" s="66" t="s">
        <v>24</v>
      </c>
      <c r="S231" s="66" t="s">
        <v>389</v>
      </c>
      <c r="T231" s="66" t="s">
        <v>1266</v>
      </c>
      <c r="U231" s="66" t="s">
        <v>2183</v>
      </c>
      <c r="V231" s="66" t="s">
        <v>1473</v>
      </c>
      <c r="W231" s="66" t="s">
        <v>2324</v>
      </c>
      <c r="X231" s="66" t="s">
        <v>1487</v>
      </c>
      <c r="Y231" s="66"/>
      <c r="Z231" s="66"/>
      <c r="AA231" s="66"/>
      <c r="AB231" s="69"/>
      <c r="AC231" s="66"/>
      <c r="AD231" s="66" t="s">
        <v>1487</v>
      </c>
      <c r="AE231" s="66"/>
      <c r="AF231" s="67"/>
      <c r="AG231" s="66"/>
      <c r="AH231" s="66"/>
      <c r="AI231" s="66" t="s">
        <v>1473</v>
      </c>
      <c r="AJ231" s="66" t="s">
        <v>151</v>
      </c>
      <c r="AK231" s="66"/>
      <c r="AL231" s="66"/>
      <c r="AM231" s="66"/>
      <c r="AN231" s="66"/>
      <c r="AO231" s="66"/>
      <c r="AP231" s="66" t="s">
        <v>1487</v>
      </c>
      <c r="AQ231" s="67"/>
      <c r="AR231" s="67"/>
      <c r="AS231" s="66"/>
      <c r="AT231" s="66"/>
      <c r="AU231" s="69"/>
      <c r="AV231" s="66">
        <v>0</v>
      </c>
      <c r="AW231" s="66"/>
      <c r="AX231" s="66" t="s">
        <v>1487</v>
      </c>
      <c r="AY231" s="66"/>
      <c r="AZ231" s="66"/>
      <c r="BA231" s="69"/>
      <c r="BB231" s="66"/>
      <c r="BC231" s="66" t="s">
        <v>1487</v>
      </c>
    </row>
    <row r="232" spans="1:55" ht="15.75" customHeight="1">
      <c r="A232" s="66" t="s">
        <v>3590</v>
      </c>
      <c r="B232" s="66" t="s">
        <v>3101</v>
      </c>
      <c r="C232" s="66" t="s">
        <v>257</v>
      </c>
      <c r="D232" s="66" t="s">
        <v>3102</v>
      </c>
      <c r="E232" s="66">
        <v>2026</v>
      </c>
      <c r="F232" s="66">
        <v>30</v>
      </c>
      <c r="G232" s="67">
        <v>46225</v>
      </c>
      <c r="H232" s="67"/>
      <c r="I232" s="67"/>
      <c r="J232" s="66"/>
      <c r="K232" s="68"/>
      <c r="L232" s="66"/>
      <c r="M232" s="66"/>
      <c r="N232" s="66" t="s">
        <v>1600</v>
      </c>
      <c r="O232" s="66" t="s">
        <v>1439</v>
      </c>
      <c r="P232" s="66"/>
      <c r="Q232" s="66" t="s">
        <v>1472</v>
      </c>
      <c r="R232" s="66" t="s">
        <v>1403</v>
      </c>
      <c r="S232" s="66" t="s">
        <v>389</v>
      </c>
      <c r="T232" s="66" t="s">
        <v>1266</v>
      </c>
      <c r="U232" s="66" t="s">
        <v>2183</v>
      </c>
      <c r="V232" s="66" t="s">
        <v>1473</v>
      </c>
      <c r="W232" s="66" t="s">
        <v>2324</v>
      </c>
      <c r="X232" s="66" t="s">
        <v>1487</v>
      </c>
      <c r="Y232" s="66"/>
      <c r="Z232" s="66"/>
      <c r="AA232" s="66"/>
      <c r="AB232" s="69"/>
      <c r="AC232" s="66"/>
      <c r="AD232" s="66" t="s">
        <v>1487</v>
      </c>
      <c r="AE232" s="66"/>
      <c r="AF232" s="67"/>
      <c r="AG232" s="66"/>
      <c r="AH232" s="66"/>
      <c r="AI232" s="66" t="s">
        <v>1473</v>
      </c>
      <c r="AJ232" s="66" t="s">
        <v>151</v>
      </c>
      <c r="AK232" s="66"/>
      <c r="AL232" s="66"/>
      <c r="AM232" s="66"/>
      <c r="AN232" s="66"/>
      <c r="AO232" s="66"/>
      <c r="AP232" s="66" t="s">
        <v>1487</v>
      </c>
      <c r="AQ232" s="67"/>
      <c r="AR232" s="67"/>
      <c r="AS232" s="66"/>
      <c r="AT232" s="66"/>
      <c r="AU232" s="69"/>
      <c r="AV232" s="66">
        <v>0</v>
      </c>
      <c r="AW232" s="66"/>
      <c r="AX232" s="66" t="s">
        <v>1487</v>
      </c>
      <c r="AY232" s="66"/>
      <c r="AZ232" s="66"/>
      <c r="BA232" s="69"/>
      <c r="BB232" s="66"/>
      <c r="BC232" s="66" t="s">
        <v>1487</v>
      </c>
    </row>
    <row r="233" spans="1:55" ht="15.75" customHeight="1">
      <c r="A233" s="66" t="s">
        <v>3591</v>
      </c>
      <c r="B233" s="66" t="s">
        <v>3103</v>
      </c>
      <c r="C233" s="66" t="s">
        <v>260</v>
      </c>
      <c r="D233" s="66" t="s">
        <v>3104</v>
      </c>
      <c r="E233" s="66">
        <v>2026</v>
      </c>
      <c r="F233" s="66">
        <v>30</v>
      </c>
      <c r="G233" s="67">
        <v>46225</v>
      </c>
      <c r="H233" s="67"/>
      <c r="I233" s="67"/>
      <c r="J233" s="66"/>
      <c r="K233" s="68"/>
      <c r="L233" s="66"/>
      <c r="M233" s="66"/>
      <c r="N233" s="66" t="s">
        <v>1600</v>
      </c>
      <c r="O233" s="66" t="s">
        <v>2103</v>
      </c>
      <c r="P233" s="66"/>
      <c r="Q233" s="66" t="s">
        <v>1472</v>
      </c>
      <c r="R233" s="66" t="s">
        <v>1221</v>
      </c>
      <c r="S233" s="66" t="s">
        <v>389</v>
      </c>
      <c r="T233" s="66" t="s">
        <v>1266</v>
      </c>
      <c r="U233" s="66" t="s">
        <v>2183</v>
      </c>
      <c r="V233" s="66" t="s">
        <v>1473</v>
      </c>
      <c r="W233" s="66" t="s">
        <v>2324</v>
      </c>
      <c r="X233" s="66" t="s">
        <v>1487</v>
      </c>
      <c r="Y233" s="66"/>
      <c r="Z233" s="66"/>
      <c r="AA233" s="66"/>
      <c r="AB233" s="69"/>
      <c r="AC233" s="66"/>
      <c r="AD233" s="66" t="s">
        <v>1487</v>
      </c>
      <c r="AE233" s="66"/>
      <c r="AF233" s="67"/>
      <c r="AG233" s="66"/>
      <c r="AH233" s="66"/>
      <c r="AI233" s="66" t="s">
        <v>1473</v>
      </c>
      <c r="AJ233" s="66" t="s">
        <v>151</v>
      </c>
      <c r="AK233" s="66"/>
      <c r="AL233" s="66"/>
      <c r="AM233" s="66"/>
      <c r="AN233" s="66"/>
      <c r="AO233" s="66"/>
      <c r="AP233" s="66" t="s">
        <v>1487</v>
      </c>
      <c r="AQ233" s="67"/>
      <c r="AR233" s="67"/>
      <c r="AS233" s="66"/>
      <c r="AT233" s="66"/>
      <c r="AU233" s="69"/>
      <c r="AV233" s="66">
        <v>0</v>
      </c>
      <c r="AW233" s="66"/>
      <c r="AX233" s="66" t="s">
        <v>1487</v>
      </c>
      <c r="AY233" s="66"/>
      <c r="AZ233" s="66"/>
      <c r="BA233" s="69"/>
      <c r="BB233" s="66"/>
      <c r="BC233" s="66" t="s">
        <v>1487</v>
      </c>
    </row>
    <row r="234" spans="1:55" ht="15.75" customHeight="1">
      <c r="A234" s="66" t="s">
        <v>3592</v>
      </c>
      <c r="B234" s="66" t="s">
        <v>3105</v>
      </c>
      <c r="C234" s="66" t="s">
        <v>298</v>
      </c>
      <c r="D234" s="66" t="s">
        <v>3106</v>
      </c>
      <c r="E234" s="66">
        <v>2026</v>
      </c>
      <c r="F234" s="66">
        <v>30</v>
      </c>
      <c r="G234" s="67">
        <v>46225</v>
      </c>
      <c r="H234" s="67"/>
      <c r="I234" s="67"/>
      <c r="J234" s="66"/>
      <c r="K234" s="68"/>
      <c r="L234" s="66"/>
      <c r="M234" s="66"/>
      <c r="N234" s="66" t="s">
        <v>1600</v>
      </c>
      <c r="O234" s="66" t="s">
        <v>2103</v>
      </c>
      <c r="P234" s="66"/>
      <c r="Q234" s="66" t="s">
        <v>1472</v>
      </c>
      <c r="R234" s="66" t="s">
        <v>1233</v>
      </c>
      <c r="S234" s="66" t="s">
        <v>387</v>
      </c>
      <c r="T234" s="66" t="s">
        <v>344</v>
      </c>
      <c r="U234" s="66" t="s">
        <v>2183</v>
      </c>
      <c r="V234" s="66" t="s">
        <v>1473</v>
      </c>
      <c r="W234" s="66" t="s">
        <v>2324</v>
      </c>
      <c r="X234" s="66" t="s">
        <v>1487</v>
      </c>
      <c r="Y234" s="66"/>
      <c r="Z234" s="66"/>
      <c r="AA234" s="66"/>
      <c r="AB234" s="69"/>
      <c r="AC234" s="66"/>
      <c r="AD234" s="66" t="s">
        <v>1487</v>
      </c>
      <c r="AE234" s="66"/>
      <c r="AF234" s="67"/>
      <c r="AG234" s="66"/>
      <c r="AH234" s="66"/>
      <c r="AI234" s="66" t="s">
        <v>1473</v>
      </c>
      <c r="AJ234" s="66" t="s">
        <v>151</v>
      </c>
      <c r="AK234" s="66"/>
      <c r="AL234" s="66"/>
      <c r="AM234" s="66"/>
      <c r="AN234" s="66"/>
      <c r="AO234" s="66"/>
      <c r="AP234" s="66" t="s">
        <v>1487</v>
      </c>
      <c r="AQ234" s="67"/>
      <c r="AR234" s="67"/>
      <c r="AS234" s="66"/>
      <c r="AT234" s="66"/>
      <c r="AU234" s="69"/>
      <c r="AV234" s="66">
        <v>0</v>
      </c>
      <c r="AW234" s="66"/>
      <c r="AX234" s="66" t="s">
        <v>1487</v>
      </c>
      <c r="AY234" s="66"/>
      <c r="AZ234" s="66"/>
      <c r="BA234" s="69"/>
      <c r="BB234" s="66"/>
      <c r="BC234" s="66" t="s">
        <v>1487</v>
      </c>
    </row>
    <row r="235" spans="1:55" ht="15.75" customHeight="1">
      <c r="A235" s="66" t="s">
        <v>3593</v>
      </c>
      <c r="B235" s="66" t="s">
        <v>3107</v>
      </c>
      <c r="C235" s="66" t="s">
        <v>201</v>
      </c>
      <c r="D235" s="66" t="s">
        <v>3108</v>
      </c>
      <c r="E235" s="66">
        <v>2026</v>
      </c>
      <c r="F235" s="66">
        <v>30</v>
      </c>
      <c r="G235" s="67">
        <v>46226</v>
      </c>
      <c r="H235" s="67"/>
      <c r="I235" s="67"/>
      <c r="J235" s="66"/>
      <c r="K235" s="68"/>
      <c r="L235" s="66"/>
      <c r="M235" s="66"/>
      <c r="N235" s="66" t="s">
        <v>1600</v>
      </c>
      <c r="O235" s="66" t="s">
        <v>1439</v>
      </c>
      <c r="P235" s="66"/>
      <c r="Q235" s="66" t="s">
        <v>1472</v>
      </c>
      <c r="R235" s="66" t="s">
        <v>1366</v>
      </c>
      <c r="S235" s="66" t="s">
        <v>391</v>
      </c>
      <c r="T235" s="66" t="s">
        <v>443</v>
      </c>
      <c r="U235" s="66" t="s">
        <v>2183</v>
      </c>
      <c r="V235" s="66" t="s">
        <v>1473</v>
      </c>
      <c r="W235" s="66" t="s">
        <v>2324</v>
      </c>
      <c r="X235" s="66" t="s">
        <v>1487</v>
      </c>
      <c r="Y235" s="66"/>
      <c r="Z235" s="66"/>
      <c r="AA235" s="66"/>
      <c r="AB235" s="69"/>
      <c r="AC235" s="66"/>
      <c r="AD235" s="66" t="s">
        <v>1487</v>
      </c>
      <c r="AE235" s="66"/>
      <c r="AF235" s="67"/>
      <c r="AG235" s="66"/>
      <c r="AH235" s="66"/>
      <c r="AI235" s="66" t="s">
        <v>1473</v>
      </c>
      <c r="AJ235" s="66" t="s">
        <v>151</v>
      </c>
      <c r="AK235" s="66"/>
      <c r="AL235" s="66"/>
      <c r="AM235" s="66"/>
      <c r="AN235" s="66"/>
      <c r="AO235" s="66"/>
      <c r="AP235" s="66" t="s">
        <v>1487</v>
      </c>
      <c r="AQ235" s="67"/>
      <c r="AR235" s="67"/>
      <c r="AS235" s="66"/>
      <c r="AT235" s="66"/>
      <c r="AU235" s="69"/>
      <c r="AV235" s="66">
        <v>0</v>
      </c>
      <c r="AW235" s="66"/>
      <c r="AX235" s="66" t="s">
        <v>1487</v>
      </c>
      <c r="AY235" s="66"/>
      <c r="AZ235" s="66"/>
      <c r="BA235" s="69"/>
      <c r="BB235" s="66"/>
      <c r="BC235" s="66" t="s">
        <v>1487</v>
      </c>
    </row>
    <row r="236" spans="1:55" ht="15.75" customHeight="1">
      <c r="A236" s="66" t="s">
        <v>3594</v>
      </c>
      <c r="B236" s="66" t="s">
        <v>3109</v>
      </c>
      <c r="C236" s="66" t="s">
        <v>204</v>
      </c>
      <c r="D236" s="66" t="s">
        <v>3110</v>
      </c>
      <c r="E236" s="66">
        <v>2026</v>
      </c>
      <c r="F236" s="66">
        <v>30</v>
      </c>
      <c r="G236" s="67">
        <v>46226</v>
      </c>
      <c r="H236" s="67"/>
      <c r="I236" s="67"/>
      <c r="J236" s="66"/>
      <c r="K236" s="68"/>
      <c r="L236" s="66"/>
      <c r="M236" s="66"/>
      <c r="N236" s="66" t="s">
        <v>1590</v>
      </c>
      <c r="O236" s="66" t="s">
        <v>2103</v>
      </c>
      <c r="P236" s="66"/>
      <c r="Q236" s="66" t="s">
        <v>1472</v>
      </c>
      <c r="R236" s="66" t="s">
        <v>1369</v>
      </c>
      <c r="S236" s="66" t="s">
        <v>391</v>
      </c>
      <c r="T236" s="66" t="s">
        <v>443</v>
      </c>
      <c r="U236" s="66" t="s">
        <v>2183</v>
      </c>
      <c r="V236" s="66" t="s">
        <v>1473</v>
      </c>
      <c r="W236" s="66" t="s">
        <v>2390</v>
      </c>
      <c r="X236" s="66" t="s">
        <v>1487</v>
      </c>
      <c r="Y236" s="66"/>
      <c r="Z236" s="66"/>
      <c r="AA236" s="66"/>
      <c r="AB236" s="69"/>
      <c r="AC236" s="66"/>
      <c r="AD236" s="66" t="s">
        <v>1487</v>
      </c>
      <c r="AE236" s="66"/>
      <c r="AF236" s="67"/>
      <c r="AG236" s="66"/>
      <c r="AH236" s="66"/>
      <c r="AI236" s="66" t="s">
        <v>1473</v>
      </c>
      <c r="AJ236" s="66" t="s">
        <v>151</v>
      </c>
      <c r="AK236" s="66"/>
      <c r="AL236" s="66"/>
      <c r="AM236" s="66"/>
      <c r="AN236" s="66"/>
      <c r="AO236" s="66"/>
      <c r="AP236" s="66" t="s">
        <v>1487</v>
      </c>
      <c r="AQ236" s="67"/>
      <c r="AR236" s="67"/>
      <c r="AS236" s="66"/>
      <c r="AT236" s="66"/>
      <c r="AU236" s="69"/>
      <c r="AV236" s="66">
        <v>0</v>
      </c>
      <c r="AW236" s="66"/>
      <c r="AX236" s="66" t="s">
        <v>1487</v>
      </c>
      <c r="AY236" s="66"/>
      <c r="AZ236" s="66"/>
      <c r="BA236" s="69"/>
      <c r="BB236" s="66"/>
      <c r="BC236" s="66" t="s">
        <v>1487</v>
      </c>
    </row>
    <row r="237" spans="1:55" ht="15.75" customHeight="1">
      <c r="A237" s="66" t="s">
        <v>3595</v>
      </c>
      <c r="B237" s="66" t="s">
        <v>3111</v>
      </c>
      <c r="C237" s="66" t="s">
        <v>229</v>
      </c>
      <c r="D237" s="66" t="s">
        <v>3112</v>
      </c>
      <c r="E237" s="66">
        <v>2026</v>
      </c>
      <c r="F237" s="66">
        <v>30</v>
      </c>
      <c r="G237" s="67">
        <v>46226</v>
      </c>
      <c r="H237" s="67"/>
      <c r="I237" s="67"/>
      <c r="J237" s="66"/>
      <c r="K237" s="68"/>
      <c r="L237" s="66"/>
      <c r="M237" s="66"/>
      <c r="N237" s="66" t="s">
        <v>1436</v>
      </c>
      <c r="O237" s="66" t="s">
        <v>1439</v>
      </c>
      <c r="P237" s="66"/>
      <c r="Q237" s="66" t="s">
        <v>1472</v>
      </c>
      <c r="R237" s="66" t="s">
        <v>1197</v>
      </c>
      <c r="S237" s="66" t="s">
        <v>391</v>
      </c>
      <c r="T237" s="66" t="s">
        <v>443</v>
      </c>
      <c r="U237" s="66" t="s">
        <v>2183</v>
      </c>
      <c r="V237" s="66" t="s">
        <v>1473</v>
      </c>
      <c r="W237" s="66" t="s">
        <v>2365</v>
      </c>
      <c r="X237" s="66" t="s">
        <v>1487</v>
      </c>
      <c r="Y237" s="66"/>
      <c r="Z237" s="66"/>
      <c r="AA237" s="66"/>
      <c r="AB237" s="69"/>
      <c r="AC237" s="66"/>
      <c r="AD237" s="66" t="s">
        <v>1487</v>
      </c>
      <c r="AE237" s="66"/>
      <c r="AF237" s="67"/>
      <c r="AG237" s="66"/>
      <c r="AH237" s="66"/>
      <c r="AI237" s="66" t="s">
        <v>1473</v>
      </c>
      <c r="AJ237" s="66" t="s">
        <v>151</v>
      </c>
      <c r="AK237" s="66"/>
      <c r="AL237" s="66"/>
      <c r="AM237" s="66"/>
      <c r="AN237" s="66"/>
      <c r="AO237" s="66"/>
      <c r="AP237" s="66" t="s">
        <v>1487</v>
      </c>
      <c r="AQ237" s="67"/>
      <c r="AR237" s="67"/>
      <c r="AS237" s="66"/>
      <c r="AT237" s="66"/>
      <c r="AU237" s="69"/>
      <c r="AV237" s="66">
        <v>0</v>
      </c>
      <c r="AW237" s="66"/>
      <c r="AX237" s="66" t="s">
        <v>1487</v>
      </c>
      <c r="AY237" s="66"/>
      <c r="AZ237" s="66"/>
      <c r="BA237" s="69"/>
      <c r="BB237" s="66"/>
      <c r="BC237" s="66" t="s">
        <v>1487</v>
      </c>
    </row>
    <row r="238" spans="1:55" ht="15.75" customHeight="1">
      <c r="A238" s="66" t="s">
        <v>3596</v>
      </c>
      <c r="B238" s="66" t="s">
        <v>3113</v>
      </c>
      <c r="C238" s="66" t="s">
        <v>236</v>
      </c>
      <c r="D238" s="66" t="s">
        <v>3114</v>
      </c>
      <c r="E238" s="66">
        <v>2026</v>
      </c>
      <c r="F238" s="66">
        <v>30</v>
      </c>
      <c r="G238" s="67">
        <v>46226</v>
      </c>
      <c r="H238" s="67"/>
      <c r="I238" s="67"/>
      <c r="J238" s="66"/>
      <c r="K238" s="68"/>
      <c r="L238" s="66"/>
      <c r="M238" s="66"/>
      <c r="N238" s="66" t="s">
        <v>1600</v>
      </c>
      <c r="O238" s="66" t="s">
        <v>1590</v>
      </c>
      <c r="P238" s="66"/>
      <c r="Q238" s="66" t="s">
        <v>1472</v>
      </c>
      <c r="R238" s="66" t="s">
        <v>24</v>
      </c>
      <c r="S238" s="66" t="s">
        <v>1267</v>
      </c>
      <c r="T238" s="66" t="s">
        <v>1266</v>
      </c>
      <c r="U238" s="66" t="s">
        <v>2183</v>
      </c>
      <c r="V238" s="66" t="s">
        <v>1473</v>
      </c>
      <c r="W238" s="66" t="s">
        <v>2324</v>
      </c>
      <c r="X238" s="66" t="s">
        <v>1487</v>
      </c>
      <c r="Y238" s="66"/>
      <c r="Z238" s="66"/>
      <c r="AA238" s="66"/>
      <c r="AB238" s="69"/>
      <c r="AC238" s="66"/>
      <c r="AD238" s="66" t="s">
        <v>1487</v>
      </c>
      <c r="AE238" s="66"/>
      <c r="AF238" s="67"/>
      <c r="AG238" s="66"/>
      <c r="AH238" s="66"/>
      <c r="AI238" s="66" t="s">
        <v>1473</v>
      </c>
      <c r="AJ238" s="66" t="s">
        <v>151</v>
      </c>
      <c r="AK238" s="66"/>
      <c r="AL238" s="66"/>
      <c r="AM238" s="66"/>
      <c r="AN238" s="66"/>
      <c r="AO238" s="66"/>
      <c r="AP238" s="66" t="s">
        <v>1487</v>
      </c>
      <c r="AQ238" s="67"/>
      <c r="AR238" s="67"/>
      <c r="AS238" s="66"/>
      <c r="AT238" s="66"/>
      <c r="AU238" s="69"/>
      <c r="AV238" s="66">
        <v>0</v>
      </c>
      <c r="AW238" s="66"/>
      <c r="AX238" s="66" t="s">
        <v>1487</v>
      </c>
      <c r="AY238" s="66"/>
      <c r="AZ238" s="66"/>
      <c r="BA238" s="69"/>
      <c r="BB238" s="66"/>
      <c r="BC238" s="66" t="s">
        <v>1487</v>
      </c>
    </row>
    <row r="239" spans="1:55" ht="15.75" customHeight="1">
      <c r="A239" s="66" t="s">
        <v>3597</v>
      </c>
      <c r="B239" s="66" t="s">
        <v>3115</v>
      </c>
      <c r="C239" s="66" t="s">
        <v>257</v>
      </c>
      <c r="D239" s="66" t="s">
        <v>3116</v>
      </c>
      <c r="E239" s="66">
        <v>2026</v>
      </c>
      <c r="F239" s="66">
        <v>30</v>
      </c>
      <c r="G239" s="67">
        <v>46226</v>
      </c>
      <c r="H239" s="67"/>
      <c r="I239" s="67"/>
      <c r="J239" s="66"/>
      <c r="K239" s="68"/>
      <c r="L239" s="66"/>
      <c r="M239" s="66"/>
      <c r="N239" s="66" t="s">
        <v>1600</v>
      </c>
      <c r="O239" s="66" t="s">
        <v>1439</v>
      </c>
      <c r="P239" s="66"/>
      <c r="Q239" s="66" t="s">
        <v>1472</v>
      </c>
      <c r="R239" s="66" t="s">
        <v>1403</v>
      </c>
      <c r="S239" s="66" t="s">
        <v>1267</v>
      </c>
      <c r="T239" s="66" t="s">
        <v>1266</v>
      </c>
      <c r="U239" s="66" t="s">
        <v>2183</v>
      </c>
      <c r="V239" s="66" t="s">
        <v>1473</v>
      </c>
      <c r="W239" s="66" t="s">
        <v>2324</v>
      </c>
      <c r="X239" s="66" t="s">
        <v>1487</v>
      </c>
      <c r="Y239" s="66"/>
      <c r="Z239" s="66"/>
      <c r="AA239" s="66"/>
      <c r="AB239" s="69"/>
      <c r="AC239" s="66"/>
      <c r="AD239" s="66" t="s">
        <v>1487</v>
      </c>
      <c r="AE239" s="66"/>
      <c r="AF239" s="67"/>
      <c r="AG239" s="66"/>
      <c r="AH239" s="66"/>
      <c r="AI239" s="66" t="s">
        <v>1473</v>
      </c>
      <c r="AJ239" s="66" t="s">
        <v>151</v>
      </c>
      <c r="AK239" s="66"/>
      <c r="AL239" s="66"/>
      <c r="AM239" s="66"/>
      <c r="AN239" s="66"/>
      <c r="AO239" s="66"/>
      <c r="AP239" s="66" t="s">
        <v>1487</v>
      </c>
      <c r="AQ239" s="67"/>
      <c r="AR239" s="67"/>
      <c r="AS239" s="66"/>
      <c r="AT239" s="66"/>
      <c r="AU239" s="69"/>
      <c r="AV239" s="66">
        <v>0</v>
      </c>
      <c r="AW239" s="66"/>
      <c r="AX239" s="66" t="s">
        <v>1487</v>
      </c>
      <c r="AY239" s="66"/>
      <c r="AZ239" s="66"/>
      <c r="BA239" s="69"/>
      <c r="BB239" s="66"/>
      <c r="BC239" s="66" t="s">
        <v>1487</v>
      </c>
    </row>
    <row r="240" spans="1:55" ht="15.75" customHeight="1">
      <c r="A240" s="66" t="s">
        <v>3598</v>
      </c>
      <c r="B240" s="66" t="s">
        <v>3117</v>
      </c>
      <c r="C240" s="66" t="s">
        <v>260</v>
      </c>
      <c r="D240" s="66" t="s">
        <v>3118</v>
      </c>
      <c r="E240" s="66">
        <v>2026</v>
      </c>
      <c r="F240" s="66">
        <v>30</v>
      </c>
      <c r="G240" s="67">
        <v>46226</v>
      </c>
      <c r="H240" s="67"/>
      <c r="I240" s="67"/>
      <c r="J240" s="66"/>
      <c r="K240" s="68"/>
      <c r="L240" s="66"/>
      <c r="M240" s="66"/>
      <c r="N240" s="66" t="s">
        <v>1600</v>
      </c>
      <c r="O240" s="66" t="s">
        <v>2103</v>
      </c>
      <c r="P240" s="66"/>
      <c r="Q240" s="66" t="s">
        <v>1472</v>
      </c>
      <c r="R240" s="66" t="s">
        <v>1221</v>
      </c>
      <c r="S240" s="66" t="s">
        <v>1267</v>
      </c>
      <c r="T240" s="66" t="s">
        <v>1266</v>
      </c>
      <c r="U240" s="66" t="s">
        <v>2183</v>
      </c>
      <c r="V240" s="66" t="s">
        <v>1473</v>
      </c>
      <c r="W240" s="66" t="s">
        <v>2324</v>
      </c>
      <c r="X240" s="66" t="s">
        <v>1487</v>
      </c>
      <c r="Y240" s="66"/>
      <c r="Z240" s="66"/>
      <c r="AA240" s="66"/>
      <c r="AB240" s="69"/>
      <c r="AC240" s="66"/>
      <c r="AD240" s="66" t="s">
        <v>1487</v>
      </c>
      <c r="AE240" s="66"/>
      <c r="AF240" s="67"/>
      <c r="AG240" s="66"/>
      <c r="AH240" s="66"/>
      <c r="AI240" s="66" t="s">
        <v>1473</v>
      </c>
      <c r="AJ240" s="66" t="s">
        <v>151</v>
      </c>
      <c r="AK240" s="66"/>
      <c r="AL240" s="66"/>
      <c r="AM240" s="66"/>
      <c r="AN240" s="66"/>
      <c r="AO240" s="66"/>
      <c r="AP240" s="66" t="s">
        <v>1487</v>
      </c>
      <c r="AQ240" s="67"/>
      <c r="AR240" s="67"/>
      <c r="AS240" s="66"/>
      <c r="AT240" s="66"/>
      <c r="AU240" s="69"/>
      <c r="AV240" s="66">
        <v>0</v>
      </c>
      <c r="AW240" s="66"/>
      <c r="AX240" s="66" t="s">
        <v>1487</v>
      </c>
      <c r="AY240" s="66"/>
      <c r="AZ240" s="66"/>
      <c r="BA240" s="69"/>
      <c r="BB240" s="66"/>
      <c r="BC240" s="66" t="s">
        <v>1487</v>
      </c>
    </row>
    <row r="241" spans="1:55" ht="15.75" customHeight="1">
      <c r="A241" s="66" t="s">
        <v>3599</v>
      </c>
      <c r="B241" s="66" t="s">
        <v>3119</v>
      </c>
      <c r="C241" s="66" t="s">
        <v>298</v>
      </c>
      <c r="D241" s="66" t="s">
        <v>3120</v>
      </c>
      <c r="E241" s="66">
        <v>2026</v>
      </c>
      <c r="F241" s="66">
        <v>30</v>
      </c>
      <c r="G241" s="67">
        <v>46226</v>
      </c>
      <c r="H241" s="67"/>
      <c r="I241" s="67"/>
      <c r="J241" s="66"/>
      <c r="K241" s="68"/>
      <c r="L241" s="66"/>
      <c r="M241" s="66"/>
      <c r="N241" s="66" t="s">
        <v>1600</v>
      </c>
      <c r="O241" s="66" t="s">
        <v>2103</v>
      </c>
      <c r="P241" s="66"/>
      <c r="Q241" s="66" t="s">
        <v>1472</v>
      </c>
      <c r="R241" s="66" t="s">
        <v>1233</v>
      </c>
      <c r="S241" s="66" t="s">
        <v>387</v>
      </c>
      <c r="T241" s="66" t="s">
        <v>344</v>
      </c>
      <c r="U241" s="66" t="s">
        <v>2183</v>
      </c>
      <c r="V241" s="66" t="s">
        <v>1473</v>
      </c>
      <c r="W241" s="66" t="s">
        <v>2324</v>
      </c>
      <c r="X241" s="66" t="s">
        <v>1487</v>
      </c>
      <c r="Y241" s="66"/>
      <c r="Z241" s="66"/>
      <c r="AA241" s="66"/>
      <c r="AB241" s="69"/>
      <c r="AC241" s="66"/>
      <c r="AD241" s="66" t="s">
        <v>1487</v>
      </c>
      <c r="AE241" s="66"/>
      <c r="AF241" s="67"/>
      <c r="AG241" s="66"/>
      <c r="AH241" s="66"/>
      <c r="AI241" s="66" t="s">
        <v>1473</v>
      </c>
      <c r="AJ241" s="66" t="s">
        <v>151</v>
      </c>
      <c r="AK241" s="66"/>
      <c r="AL241" s="66"/>
      <c r="AM241" s="66"/>
      <c r="AN241" s="66"/>
      <c r="AO241" s="66"/>
      <c r="AP241" s="66" t="s">
        <v>1487</v>
      </c>
      <c r="AQ241" s="67"/>
      <c r="AR241" s="67"/>
      <c r="AS241" s="66"/>
      <c r="AT241" s="66"/>
      <c r="AU241" s="69"/>
      <c r="AV241" s="66">
        <v>0</v>
      </c>
      <c r="AW241" s="66"/>
      <c r="AX241" s="66" t="s">
        <v>1487</v>
      </c>
      <c r="AY241" s="66"/>
      <c r="AZ241" s="66"/>
      <c r="BA241" s="69"/>
      <c r="BB241" s="66"/>
      <c r="BC241" s="66" t="s">
        <v>1487</v>
      </c>
    </row>
    <row r="242" spans="1:55" ht="15.75" customHeight="1">
      <c r="A242" s="66" t="s">
        <v>3600</v>
      </c>
      <c r="B242" s="66" t="s">
        <v>3121</v>
      </c>
      <c r="C242" s="66" t="s">
        <v>185</v>
      </c>
      <c r="D242" s="66" t="s">
        <v>3122</v>
      </c>
      <c r="E242" s="66">
        <v>2026</v>
      </c>
      <c r="F242" s="66">
        <v>30</v>
      </c>
      <c r="G242" s="67">
        <v>46227</v>
      </c>
      <c r="H242" s="67"/>
      <c r="I242" s="67"/>
      <c r="J242" s="66"/>
      <c r="K242" s="68"/>
      <c r="L242" s="66"/>
      <c r="M242" s="66"/>
      <c r="N242" s="66" t="s">
        <v>1590</v>
      </c>
      <c r="O242" s="66" t="s">
        <v>1439</v>
      </c>
      <c r="P242" s="66"/>
      <c r="Q242" s="66" t="s">
        <v>1472</v>
      </c>
      <c r="R242" s="66" t="s">
        <v>3015</v>
      </c>
      <c r="S242" s="66" t="s">
        <v>391</v>
      </c>
      <c r="T242" s="66" t="s">
        <v>443</v>
      </c>
      <c r="U242" s="66" t="s">
        <v>2183</v>
      </c>
      <c r="V242" s="66" t="s">
        <v>1473</v>
      </c>
      <c r="W242" s="66" t="s">
        <v>2390</v>
      </c>
      <c r="X242" s="66" t="s">
        <v>1487</v>
      </c>
      <c r="Y242" s="66"/>
      <c r="Z242" s="66"/>
      <c r="AA242" s="66"/>
      <c r="AB242" s="69"/>
      <c r="AC242" s="66"/>
      <c r="AD242" s="66" t="s">
        <v>1487</v>
      </c>
      <c r="AE242" s="66"/>
      <c r="AF242" s="67"/>
      <c r="AG242" s="66"/>
      <c r="AH242" s="66"/>
      <c r="AI242" s="66" t="s">
        <v>1473</v>
      </c>
      <c r="AJ242" s="66" t="s">
        <v>151</v>
      </c>
      <c r="AK242" s="66"/>
      <c r="AL242" s="66"/>
      <c r="AM242" s="66"/>
      <c r="AN242" s="66"/>
      <c r="AO242" s="66"/>
      <c r="AP242" s="66" t="s">
        <v>1487</v>
      </c>
      <c r="AQ242" s="67"/>
      <c r="AR242" s="67"/>
      <c r="AS242" s="66"/>
      <c r="AT242" s="66"/>
      <c r="AU242" s="69"/>
      <c r="AV242" s="66">
        <v>0</v>
      </c>
      <c r="AW242" s="66"/>
      <c r="AX242" s="66" t="s">
        <v>1487</v>
      </c>
      <c r="AY242" s="66"/>
      <c r="AZ242" s="66"/>
      <c r="BA242" s="69"/>
      <c r="BB242" s="66"/>
      <c r="BC242" s="66" t="s">
        <v>1487</v>
      </c>
    </row>
    <row r="243" spans="1:55" ht="15.75" customHeight="1">
      <c r="A243" s="66" t="s">
        <v>3601</v>
      </c>
      <c r="B243" s="66" t="s">
        <v>3123</v>
      </c>
      <c r="C243" s="66" t="s">
        <v>201</v>
      </c>
      <c r="D243" s="66" t="s">
        <v>3124</v>
      </c>
      <c r="E243" s="66">
        <v>2026</v>
      </c>
      <c r="F243" s="66">
        <v>30</v>
      </c>
      <c r="G243" s="67">
        <v>46227</v>
      </c>
      <c r="H243" s="67"/>
      <c r="I243" s="67"/>
      <c r="J243" s="66"/>
      <c r="K243" s="68"/>
      <c r="L243" s="66"/>
      <c r="M243" s="66"/>
      <c r="N243" s="66" t="s">
        <v>1600</v>
      </c>
      <c r="O243" s="66" t="s">
        <v>1439</v>
      </c>
      <c r="P243" s="66"/>
      <c r="Q243" s="66" t="s">
        <v>1472</v>
      </c>
      <c r="R243" s="66" t="s">
        <v>1366</v>
      </c>
      <c r="S243" s="66" t="s">
        <v>391</v>
      </c>
      <c r="T243" s="66" t="s">
        <v>443</v>
      </c>
      <c r="U243" s="66" t="s">
        <v>2183</v>
      </c>
      <c r="V243" s="66" t="s">
        <v>1473</v>
      </c>
      <c r="W243" s="66" t="s">
        <v>2324</v>
      </c>
      <c r="X243" s="66" t="s">
        <v>1487</v>
      </c>
      <c r="Y243" s="66"/>
      <c r="Z243" s="66"/>
      <c r="AA243" s="66"/>
      <c r="AB243" s="69"/>
      <c r="AC243" s="66"/>
      <c r="AD243" s="66" t="s">
        <v>1487</v>
      </c>
      <c r="AE243" s="66"/>
      <c r="AF243" s="67"/>
      <c r="AG243" s="66"/>
      <c r="AH243" s="66"/>
      <c r="AI243" s="66" t="s">
        <v>1473</v>
      </c>
      <c r="AJ243" s="66" t="s">
        <v>151</v>
      </c>
      <c r="AK243" s="66"/>
      <c r="AL243" s="66"/>
      <c r="AM243" s="66"/>
      <c r="AN243" s="66"/>
      <c r="AO243" s="66"/>
      <c r="AP243" s="66" t="s">
        <v>1487</v>
      </c>
      <c r="AQ243" s="67"/>
      <c r="AR243" s="67"/>
      <c r="AS243" s="66"/>
      <c r="AT243" s="66"/>
      <c r="AU243" s="69"/>
      <c r="AV243" s="66">
        <v>0</v>
      </c>
      <c r="AW243" s="66"/>
      <c r="AX243" s="66" t="s">
        <v>1487</v>
      </c>
      <c r="AY243" s="66"/>
      <c r="AZ243" s="66"/>
      <c r="BA243" s="69"/>
      <c r="BB243" s="66"/>
      <c r="BC243" s="66" t="s">
        <v>1487</v>
      </c>
    </row>
    <row r="244" spans="1:55" ht="15.75" customHeight="1">
      <c r="A244" s="66" t="s">
        <v>3602</v>
      </c>
      <c r="B244" s="66" t="s">
        <v>3125</v>
      </c>
      <c r="C244" s="66" t="s">
        <v>229</v>
      </c>
      <c r="D244" s="66" t="s">
        <v>3126</v>
      </c>
      <c r="E244" s="66">
        <v>2026</v>
      </c>
      <c r="F244" s="66">
        <v>30</v>
      </c>
      <c r="G244" s="67">
        <v>46227</v>
      </c>
      <c r="H244" s="67"/>
      <c r="I244" s="67"/>
      <c r="J244" s="66"/>
      <c r="K244" s="68"/>
      <c r="L244" s="66"/>
      <c r="M244" s="66"/>
      <c r="N244" s="66" t="s">
        <v>1436</v>
      </c>
      <c r="O244" s="66" t="s">
        <v>1439</v>
      </c>
      <c r="P244" s="66"/>
      <c r="Q244" s="66" t="s">
        <v>1472</v>
      </c>
      <c r="R244" s="66" t="s">
        <v>1197</v>
      </c>
      <c r="S244" s="66" t="s">
        <v>391</v>
      </c>
      <c r="T244" s="66" t="s">
        <v>443</v>
      </c>
      <c r="U244" s="66" t="s">
        <v>2183</v>
      </c>
      <c r="V244" s="66" t="s">
        <v>1473</v>
      </c>
      <c r="W244" s="66" t="s">
        <v>2365</v>
      </c>
      <c r="X244" s="66" t="s">
        <v>1487</v>
      </c>
      <c r="Y244" s="66"/>
      <c r="Z244" s="66"/>
      <c r="AA244" s="66"/>
      <c r="AB244" s="69"/>
      <c r="AC244" s="66"/>
      <c r="AD244" s="66" t="s">
        <v>1487</v>
      </c>
      <c r="AE244" s="66"/>
      <c r="AF244" s="67"/>
      <c r="AG244" s="66"/>
      <c r="AH244" s="66"/>
      <c r="AI244" s="66" t="s">
        <v>1473</v>
      </c>
      <c r="AJ244" s="66" t="s">
        <v>151</v>
      </c>
      <c r="AK244" s="66"/>
      <c r="AL244" s="66"/>
      <c r="AM244" s="66"/>
      <c r="AN244" s="66"/>
      <c r="AO244" s="66"/>
      <c r="AP244" s="66" t="s">
        <v>1487</v>
      </c>
      <c r="AQ244" s="67"/>
      <c r="AR244" s="67"/>
      <c r="AS244" s="66"/>
      <c r="AT244" s="66"/>
      <c r="AU244" s="69"/>
      <c r="AV244" s="66">
        <v>0</v>
      </c>
      <c r="AW244" s="66"/>
      <c r="AX244" s="66" t="s">
        <v>1487</v>
      </c>
      <c r="AY244" s="66"/>
      <c r="AZ244" s="66"/>
      <c r="BA244" s="69"/>
      <c r="BB244" s="66"/>
      <c r="BC244" s="66" t="s">
        <v>1487</v>
      </c>
    </row>
    <row r="245" spans="1:55" ht="15.75" customHeight="1">
      <c r="A245" s="66" t="s">
        <v>3603</v>
      </c>
      <c r="B245" s="66" t="s">
        <v>3127</v>
      </c>
      <c r="C245" s="66" t="s">
        <v>236</v>
      </c>
      <c r="D245" s="66" t="s">
        <v>3128</v>
      </c>
      <c r="E245" s="66">
        <v>2026</v>
      </c>
      <c r="F245" s="66">
        <v>30</v>
      </c>
      <c r="G245" s="67">
        <v>46227</v>
      </c>
      <c r="H245" s="67"/>
      <c r="I245" s="67"/>
      <c r="J245" s="66"/>
      <c r="K245" s="68"/>
      <c r="L245" s="66"/>
      <c r="M245" s="66"/>
      <c r="N245" s="66" t="s">
        <v>1600</v>
      </c>
      <c r="O245" s="66" t="s">
        <v>1590</v>
      </c>
      <c r="P245" s="66"/>
      <c r="Q245" s="66" t="s">
        <v>1472</v>
      </c>
      <c r="R245" s="66" t="s">
        <v>24</v>
      </c>
      <c r="S245" s="66" t="s">
        <v>386</v>
      </c>
      <c r="T245" s="66" t="s">
        <v>1266</v>
      </c>
      <c r="U245" s="66" t="s">
        <v>2183</v>
      </c>
      <c r="V245" s="66" t="s">
        <v>1473</v>
      </c>
      <c r="W245" s="66" t="s">
        <v>2324</v>
      </c>
      <c r="X245" s="66" t="s">
        <v>1487</v>
      </c>
      <c r="Y245" s="66"/>
      <c r="Z245" s="66"/>
      <c r="AA245" s="66"/>
      <c r="AB245" s="69"/>
      <c r="AC245" s="66"/>
      <c r="AD245" s="66" t="s">
        <v>1487</v>
      </c>
      <c r="AE245" s="66"/>
      <c r="AF245" s="67"/>
      <c r="AG245" s="66"/>
      <c r="AH245" s="66"/>
      <c r="AI245" s="66" t="s">
        <v>1473</v>
      </c>
      <c r="AJ245" s="66" t="s">
        <v>151</v>
      </c>
      <c r="AK245" s="66"/>
      <c r="AL245" s="66"/>
      <c r="AM245" s="66"/>
      <c r="AN245" s="66"/>
      <c r="AO245" s="66"/>
      <c r="AP245" s="66" t="s">
        <v>1487</v>
      </c>
      <c r="AQ245" s="67"/>
      <c r="AR245" s="67"/>
      <c r="AS245" s="66"/>
      <c r="AT245" s="66"/>
      <c r="AU245" s="69"/>
      <c r="AV245" s="66">
        <v>0</v>
      </c>
      <c r="AW245" s="66"/>
      <c r="AX245" s="66" t="s">
        <v>1487</v>
      </c>
      <c r="AY245" s="66"/>
      <c r="AZ245" s="66"/>
      <c r="BA245" s="69"/>
      <c r="BB245" s="66"/>
      <c r="BC245" s="66" t="s">
        <v>1487</v>
      </c>
    </row>
    <row r="246" spans="1:55" ht="15.75" customHeight="1">
      <c r="A246" s="66" t="s">
        <v>3604</v>
      </c>
      <c r="B246" s="66" t="s">
        <v>3129</v>
      </c>
      <c r="C246" s="66" t="s">
        <v>257</v>
      </c>
      <c r="D246" s="66" t="s">
        <v>3130</v>
      </c>
      <c r="E246" s="66">
        <v>2026</v>
      </c>
      <c r="F246" s="66">
        <v>30</v>
      </c>
      <c r="G246" s="67">
        <v>46227</v>
      </c>
      <c r="H246" s="67"/>
      <c r="I246" s="67"/>
      <c r="J246" s="66"/>
      <c r="K246" s="68"/>
      <c r="L246" s="66"/>
      <c r="M246" s="66"/>
      <c r="N246" s="66" t="s">
        <v>1600</v>
      </c>
      <c r="O246" s="66" t="s">
        <v>1439</v>
      </c>
      <c r="P246" s="66"/>
      <c r="Q246" s="66" t="s">
        <v>1472</v>
      </c>
      <c r="R246" s="66" t="s">
        <v>1403</v>
      </c>
      <c r="S246" s="66" t="s">
        <v>386</v>
      </c>
      <c r="T246" s="66" t="s">
        <v>1266</v>
      </c>
      <c r="U246" s="66" t="s">
        <v>2183</v>
      </c>
      <c r="V246" s="66" t="s">
        <v>1473</v>
      </c>
      <c r="W246" s="66" t="s">
        <v>2324</v>
      </c>
      <c r="X246" s="66" t="s">
        <v>1487</v>
      </c>
      <c r="Y246" s="66"/>
      <c r="Z246" s="66"/>
      <c r="AA246" s="66"/>
      <c r="AB246" s="69"/>
      <c r="AC246" s="66"/>
      <c r="AD246" s="66" t="s">
        <v>1487</v>
      </c>
      <c r="AE246" s="66"/>
      <c r="AF246" s="67"/>
      <c r="AG246" s="66"/>
      <c r="AH246" s="66"/>
      <c r="AI246" s="66" t="s">
        <v>1473</v>
      </c>
      <c r="AJ246" s="66" t="s">
        <v>151</v>
      </c>
      <c r="AK246" s="66"/>
      <c r="AL246" s="66"/>
      <c r="AM246" s="66"/>
      <c r="AN246" s="66"/>
      <c r="AO246" s="66"/>
      <c r="AP246" s="66" t="s">
        <v>1487</v>
      </c>
      <c r="AQ246" s="67"/>
      <c r="AR246" s="67"/>
      <c r="AS246" s="66"/>
      <c r="AT246" s="66"/>
      <c r="AU246" s="69"/>
      <c r="AV246" s="66">
        <v>0</v>
      </c>
      <c r="AW246" s="66"/>
      <c r="AX246" s="66" t="s">
        <v>1487</v>
      </c>
      <c r="AY246" s="66"/>
      <c r="AZ246" s="66"/>
      <c r="BA246" s="69"/>
      <c r="BB246" s="66"/>
      <c r="BC246" s="66" t="s">
        <v>1487</v>
      </c>
    </row>
    <row r="247" spans="1:55" ht="15.75" customHeight="1">
      <c r="A247" s="66" t="s">
        <v>3605</v>
      </c>
      <c r="B247" s="66" t="s">
        <v>3131</v>
      </c>
      <c r="C247" s="66" t="s">
        <v>260</v>
      </c>
      <c r="D247" s="66" t="s">
        <v>3132</v>
      </c>
      <c r="E247" s="66">
        <v>2026</v>
      </c>
      <c r="F247" s="66">
        <v>30</v>
      </c>
      <c r="G247" s="67">
        <v>46227</v>
      </c>
      <c r="H247" s="67"/>
      <c r="I247" s="67"/>
      <c r="J247" s="66"/>
      <c r="K247" s="68"/>
      <c r="L247" s="66"/>
      <c r="M247" s="66"/>
      <c r="N247" s="66" t="s">
        <v>1600</v>
      </c>
      <c r="O247" s="66" t="s">
        <v>2103</v>
      </c>
      <c r="P247" s="66"/>
      <c r="Q247" s="66" t="s">
        <v>1472</v>
      </c>
      <c r="R247" s="66" t="s">
        <v>1221</v>
      </c>
      <c r="S247" s="66" t="s">
        <v>386</v>
      </c>
      <c r="T247" s="66" t="s">
        <v>1266</v>
      </c>
      <c r="U247" s="66" t="s">
        <v>2183</v>
      </c>
      <c r="V247" s="66" t="s">
        <v>1473</v>
      </c>
      <c r="W247" s="66" t="s">
        <v>2324</v>
      </c>
      <c r="X247" s="66" t="s">
        <v>1487</v>
      </c>
      <c r="Y247" s="66"/>
      <c r="Z247" s="66"/>
      <c r="AA247" s="66"/>
      <c r="AB247" s="69"/>
      <c r="AC247" s="66"/>
      <c r="AD247" s="66" t="s">
        <v>1487</v>
      </c>
      <c r="AE247" s="66"/>
      <c r="AF247" s="67"/>
      <c r="AG247" s="66"/>
      <c r="AH247" s="66"/>
      <c r="AI247" s="66" t="s">
        <v>1473</v>
      </c>
      <c r="AJ247" s="66" t="s">
        <v>151</v>
      </c>
      <c r="AK247" s="66"/>
      <c r="AL247" s="66"/>
      <c r="AM247" s="66"/>
      <c r="AN247" s="66"/>
      <c r="AO247" s="66"/>
      <c r="AP247" s="66" t="s">
        <v>1487</v>
      </c>
      <c r="AQ247" s="67"/>
      <c r="AR247" s="67"/>
      <c r="AS247" s="66"/>
      <c r="AT247" s="66"/>
      <c r="AU247" s="69"/>
      <c r="AV247" s="66">
        <v>0</v>
      </c>
      <c r="AW247" s="66"/>
      <c r="AX247" s="66" t="s">
        <v>1487</v>
      </c>
      <c r="AY247" s="66"/>
      <c r="AZ247" s="66"/>
      <c r="BA247" s="69"/>
      <c r="BB247" s="66"/>
      <c r="BC247" s="66" t="s">
        <v>1487</v>
      </c>
    </row>
    <row r="248" spans="1:55" ht="15.75" customHeight="1">
      <c r="A248" s="66" t="s">
        <v>3606</v>
      </c>
      <c r="B248" s="66" t="s">
        <v>3133</v>
      </c>
      <c r="C248" s="66" t="s">
        <v>298</v>
      </c>
      <c r="D248" s="66" t="s">
        <v>3134</v>
      </c>
      <c r="E248" s="66">
        <v>2026</v>
      </c>
      <c r="F248" s="66">
        <v>30</v>
      </c>
      <c r="G248" s="67">
        <v>46227</v>
      </c>
      <c r="H248" s="67"/>
      <c r="I248" s="67"/>
      <c r="J248" s="66"/>
      <c r="K248" s="68"/>
      <c r="L248" s="66"/>
      <c r="M248" s="66"/>
      <c r="N248" s="66" t="s">
        <v>1600</v>
      </c>
      <c r="O248" s="66" t="s">
        <v>2103</v>
      </c>
      <c r="P248" s="66"/>
      <c r="Q248" s="66" t="s">
        <v>1472</v>
      </c>
      <c r="R248" s="66" t="s">
        <v>1233</v>
      </c>
      <c r="S248" s="66" t="s">
        <v>390</v>
      </c>
      <c r="T248" s="66" t="s">
        <v>344</v>
      </c>
      <c r="U248" s="66" t="s">
        <v>2183</v>
      </c>
      <c r="V248" s="66" t="s">
        <v>1473</v>
      </c>
      <c r="W248" s="66" t="s">
        <v>2324</v>
      </c>
      <c r="X248" s="66" t="s">
        <v>1487</v>
      </c>
      <c r="Y248" s="66"/>
      <c r="Z248" s="66"/>
      <c r="AA248" s="66"/>
      <c r="AB248" s="69"/>
      <c r="AC248" s="66"/>
      <c r="AD248" s="66" t="s">
        <v>1487</v>
      </c>
      <c r="AE248" s="66"/>
      <c r="AF248" s="67"/>
      <c r="AG248" s="66"/>
      <c r="AH248" s="66"/>
      <c r="AI248" s="66" t="s">
        <v>1473</v>
      </c>
      <c r="AJ248" s="66" t="s">
        <v>151</v>
      </c>
      <c r="AK248" s="66"/>
      <c r="AL248" s="66"/>
      <c r="AM248" s="66"/>
      <c r="AN248" s="66"/>
      <c r="AO248" s="66"/>
      <c r="AP248" s="66" t="s">
        <v>1487</v>
      </c>
      <c r="AQ248" s="67"/>
      <c r="AR248" s="67"/>
      <c r="AS248" s="66"/>
      <c r="AT248" s="66"/>
      <c r="AU248" s="69"/>
      <c r="AV248" s="66">
        <v>0</v>
      </c>
      <c r="AW248" s="66"/>
      <c r="AX248" s="66" t="s">
        <v>1487</v>
      </c>
      <c r="AY248" s="66"/>
      <c r="AZ248" s="66"/>
      <c r="BA248" s="69"/>
      <c r="BB248" s="66"/>
      <c r="BC248" s="66" t="s">
        <v>1487</v>
      </c>
    </row>
    <row r="249" spans="1:55" ht="15.75" customHeight="1">
      <c r="A249" s="66" t="s">
        <v>3607</v>
      </c>
      <c r="B249" s="66" t="s">
        <v>3135</v>
      </c>
      <c r="C249" s="66" t="s">
        <v>305</v>
      </c>
      <c r="D249" s="66" t="s">
        <v>3136</v>
      </c>
      <c r="E249" s="66">
        <v>2026</v>
      </c>
      <c r="F249" s="66">
        <v>30</v>
      </c>
      <c r="G249" s="67">
        <v>46227</v>
      </c>
      <c r="H249" s="67"/>
      <c r="I249" s="67"/>
      <c r="J249" s="66"/>
      <c r="K249" s="68"/>
      <c r="L249" s="66"/>
      <c r="M249" s="66"/>
      <c r="N249" s="66" t="s">
        <v>1600</v>
      </c>
      <c r="O249" s="66" t="s">
        <v>2103</v>
      </c>
      <c r="P249" s="66"/>
      <c r="Q249" s="66" t="s">
        <v>1472</v>
      </c>
      <c r="R249" s="66" t="s">
        <v>1236</v>
      </c>
      <c r="S249" s="66" t="s">
        <v>387</v>
      </c>
      <c r="T249" s="66" t="s">
        <v>344</v>
      </c>
      <c r="U249" s="66" t="s">
        <v>2183</v>
      </c>
      <c r="V249" s="66" t="s">
        <v>1473</v>
      </c>
      <c r="W249" s="66" t="s">
        <v>2324</v>
      </c>
      <c r="X249" s="66" t="s">
        <v>1487</v>
      </c>
      <c r="Y249" s="66"/>
      <c r="Z249" s="66"/>
      <c r="AA249" s="66"/>
      <c r="AB249" s="69"/>
      <c r="AC249" s="66"/>
      <c r="AD249" s="66" t="s">
        <v>1487</v>
      </c>
      <c r="AE249" s="66"/>
      <c r="AF249" s="67"/>
      <c r="AG249" s="66"/>
      <c r="AH249" s="66"/>
      <c r="AI249" s="66" t="s">
        <v>1473</v>
      </c>
      <c r="AJ249" s="66" t="s">
        <v>151</v>
      </c>
      <c r="AK249" s="66"/>
      <c r="AL249" s="66"/>
      <c r="AM249" s="66"/>
      <c r="AN249" s="66"/>
      <c r="AO249" s="66"/>
      <c r="AP249" s="66" t="s">
        <v>1487</v>
      </c>
      <c r="AQ249" s="67"/>
      <c r="AR249" s="67"/>
      <c r="AS249" s="66"/>
      <c r="AT249" s="66"/>
      <c r="AU249" s="69"/>
      <c r="AV249" s="66">
        <v>0</v>
      </c>
      <c r="AW249" s="66"/>
      <c r="AX249" s="66" t="s">
        <v>1487</v>
      </c>
      <c r="AY249" s="66"/>
      <c r="AZ249" s="66"/>
      <c r="BA249" s="69"/>
      <c r="BB249" s="66"/>
      <c r="BC249" s="66" t="s">
        <v>1487</v>
      </c>
    </row>
    <row r="250" spans="1:55" ht="15.75" customHeight="1">
      <c r="A250" s="66" t="s">
        <v>3608</v>
      </c>
      <c r="B250" s="66" t="s">
        <v>3137</v>
      </c>
      <c r="C250" s="66" t="s">
        <v>313</v>
      </c>
      <c r="D250" s="66" t="s">
        <v>3138</v>
      </c>
      <c r="E250" s="66">
        <v>2026</v>
      </c>
      <c r="F250" s="66">
        <v>30</v>
      </c>
      <c r="G250" s="67">
        <v>46227</v>
      </c>
      <c r="H250" s="67"/>
      <c r="I250" s="67"/>
      <c r="J250" s="66"/>
      <c r="K250" s="68"/>
      <c r="L250" s="66"/>
      <c r="M250" s="66"/>
      <c r="N250" s="66" t="s">
        <v>1561</v>
      </c>
      <c r="O250" s="66" t="s">
        <v>2103</v>
      </c>
      <c r="P250" s="66"/>
      <c r="Q250" s="66" t="s">
        <v>1472</v>
      </c>
      <c r="R250" s="66" t="s">
        <v>1239</v>
      </c>
      <c r="S250" s="66" t="s">
        <v>387</v>
      </c>
      <c r="T250" s="66" t="s">
        <v>344</v>
      </c>
      <c r="U250" s="66" t="s">
        <v>2183</v>
      </c>
      <c r="V250" s="66" t="s">
        <v>1473</v>
      </c>
      <c r="W250" s="66" t="s">
        <v>2700</v>
      </c>
      <c r="X250" s="66" t="s">
        <v>1487</v>
      </c>
      <c r="Y250" s="66"/>
      <c r="Z250" s="66"/>
      <c r="AA250" s="66"/>
      <c r="AB250" s="69"/>
      <c r="AC250" s="66"/>
      <c r="AD250" s="66" t="s">
        <v>1487</v>
      </c>
      <c r="AE250" s="66"/>
      <c r="AF250" s="67"/>
      <c r="AG250" s="66"/>
      <c r="AH250" s="66"/>
      <c r="AI250" s="66" t="s">
        <v>1473</v>
      </c>
      <c r="AJ250" s="66" t="s">
        <v>151</v>
      </c>
      <c r="AK250" s="66"/>
      <c r="AL250" s="66"/>
      <c r="AM250" s="66"/>
      <c r="AN250" s="66"/>
      <c r="AO250" s="66"/>
      <c r="AP250" s="66" t="s">
        <v>1487</v>
      </c>
      <c r="AQ250" s="67"/>
      <c r="AR250" s="67"/>
      <c r="AS250" s="66"/>
      <c r="AT250" s="66"/>
      <c r="AU250" s="69"/>
      <c r="AV250" s="66">
        <v>0</v>
      </c>
      <c r="AW250" s="66"/>
      <c r="AX250" s="66" t="s">
        <v>1487</v>
      </c>
      <c r="AY250" s="66"/>
      <c r="AZ250" s="66"/>
      <c r="BA250" s="69"/>
      <c r="BB250" s="66"/>
      <c r="BC250" s="66" t="s">
        <v>1487</v>
      </c>
    </row>
    <row r="251" spans="1:55" ht="15.75" customHeight="1">
      <c r="A251" s="66" t="s">
        <v>3609</v>
      </c>
      <c r="B251" s="66" t="s">
        <v>3139</v>
      </c>
      <c r="C251" s="66" t="s">
        <v>339</v>
      </c>
      <c r="D251" s="66" t="s">
        <v>3140</v>
      </c>
      <c r="E251" s="66">
        <v>2026</v>
      </c>
      <c r="F251" s="66">
        <v>30</v>
      </c>
      <c r="G251" s="67">
        <v>46227</v>
      </c>
      <c r="H251" s="67"/>
      <c r="I251" s="67"/>
      <c r="J251" s="66"/>
      <c r="K251" s="68"/>
      <c r="L251" s="66"/>
      <c r="M251" s="66"/>
      <c r="N251" s="66" t="s">
        <v>1608</v>
      </c>
      <c r="O251" s="66" t="s">
        <v>2103</v>
      </c>
      <c r="P251" s="66"/>
      <c r="Q251" s="66" t="s">
        <v>1472</v>
      </c>
      <c r="R251" s="66" t="s">
        <v>1387</v>
      </c>
      <c r="S251" s="66" t="s">
        <v>387</v>
      </c>
      <c r="T251" s="66" t="s">
        <v>344</v>
      </c>
      <c r="U251" s="66" t="s">
        <v>2183</v>
      </c>
      <c r="V251" s="66" t="s">
        <v>1473</v>
      </c>
      <c r="W251" s="66" t="s">
        <v>3141</v>
      </c>
      <c r="X251" s="66" t="s">
        <v>1487</v>
      </c>
      <c r="Y251" s="66"/>
      <c r="Z251" s="66"/>
      <c r="AA251" s="66"/>
      <c r="AB251" s="69"/>
      <c r="AC251" s="66"/>
      <c r="AD251" s="66" t="s">
        <v>1487</v>
      </c>
      <c r="AE251" s="66"/>
      <c r="AF251" s="67"/>
      <c r="AG251" s="66"/>
      <c r="AH251" s="66"/>
      <c r="AI251" s="66" t="s">
        <v>1473</v>
      </c>
      <c r="AJ251" s="66" t="s">
        <v>151</v>
      </c>
      <c r="AK251" s="66"/>
      <c r="AL251" s="66"/>
      <c r="AM251" s="66"/>
      <c r="AN251" s="66"/>
      <c r="AO251" s="66"/>
      <c r="AP251" s="66" t="s">
        <v>1487</v>
      </c>
      <c r="AQ251" s="67"/>
      <c r="AR251" s="67"/>
      <c r="AS251" s="66"/>
      <c r="AT251" s="66"/>
      <c r="AU251" s="69"/>
      <c r="AV251" s="66">
        <v>0</v>
      </c>
      <c r="AW251" s="66"/>
      <c r="AX251" s="66" t="s">
        <v>1487</v>
      </c>
      <c r="AY251" s="66"/>
      <c r="AZ251" s="66"/>
      <c r="BA251" s="69"/>
      <c r="BB251" s="66"/>
      <c r="BC251" s="66" t="s">
        <v>1487</v>
      </c>
    </row>
    <row r="252" spans="1:55" ht="15.75" customHeight="1">
      <c r="A252" s="66" t="s">
        <v>3610</v>
      </c>
      <c r="B252" s="66" t="s">
        <v>3142</v>
      </c>
      <c r="C252" s="66" t="s">
        <v>343</v>
      </c>
      <c r="D252" s="66" t="s">
        <v>3143</v>
      </c>
      <c r="E252" s="66">
        <v>2026</v>
      </c>
      <c r="F252" s="66">
        <v>30</v>
      </c>
      <c r="G252" s="67">
        <v>46227</v>
      </c>
      <c r="H252" s="67"/>
      <c r="I252" s="67"/>
      <c r="J252" s="66"/>
      <c r="K252" s="68"/>
      <c r="L252" s="66"/>
      <c r="M252" s="66"/>
      <c r="N252" s="66" t="s">
        <v>1600</v>
      </c>
      <c r="O252" s="66" t="s">
        <v>2103</v>
      </c>
      <c r="P252" s="66"/>
      <c r="Q252" s="66" t="s">
        <v>1472</v>
      </c>
      <c r="R252" s="66" t="s">
        <v>1261</v>
      </c>
      <c r="S252" s="66" t="s">
        <v>387</v>
      </c>
      <c r="T252" s="66" t="s">
        <v>344</v>
      </c>
      <c r="U252" s="66" t="s">
        <v>2183</v>
      </c>
      <c r="V252" s="66" t="s">
        <v>1473</v>
      </c>
      <c r="W252" s="66" t="s">
        <v>2324</v>
      </c>
      <c r="X252" s="66" t="s">
        <v>1487</v>
      </c>
      <c r="Y252" s="66"/>
      <c r="Z252" s="66"/>
      <c r="AA252" s="66"/>
      <c r="AB252" s="69"/>
      <c r="AC252" s="66"/>
      <c r="AD252" s="66" t="s">
        <v>1487</v>
      </c>
      <c r="AE252" s="66"/>
      <c r="AF252" s="67"/>
      <c r="AG252" s="66"/>
      <c r="AH252" s="66"/>
      <c r="AI252" s="66" t="s">
        <v>1473</v>
      </c>
      <c r="AJ252" s="66" t="s">
        <v>151</v>
      </c>
      <c r="AK252" s="66"/>
      <c r="AL252" s="66"/>
      <c r="AM252" s="66"/>
      <c r="AN252" s="66"/>
      <c r="AO252" s="66"/>
      <c r="AP252" s="66" t="s">
        <v>1487</v>
      </c>
      <c r="AQ252" s="67"/>
      <c r="AR252" s="67"/>
      <c r="AS252" s="66"/>
      <c r="AT252" s="66"/>
      <c r="AU252" s="69"/>
      <c r="AV252" s="66">
        <v>0</v>
      </c>
      <c r="AW252" s="66"/>
      <c r="AX252" s="66" t="s">
        <v>1487</v>
      </c>
      <c r="AY252" s="66"/>
      <c r="AZ252" s="66"/>
      <c r="BA252" s="69"/>
      <c r="BB252" s="66"/>
      <c r="BC252" s="66" t="s">
        <v>1487</v>
      </c>
    </row>
    <row r="253" spans="1:55" ht="15.75" customHeight="1">
      <c r="A253" s="66" t="s">
        <v>3611</v>
      </c>
      <c r="B253" s="66" t="s">
        <v>3144</v>
      </c>
      <c r="C253" s="66" t="s">
        <v>201</v>
      </c>
      <c r="D253" s="66" t="s">
        <v>3145</v>
      </c>
      <c r="E253" s="66">
        <v>2026</v>
      </c>
      <c r="F253" s="66">
        <v>30</v>
      </c>
      <c r="G253" s="67">
        <v>46228</v>
      </c>
      <c r="H253" s="67"/>
      <c r="I253" s="67"/>
      <c r="J253" s="66"/>
      <c r="K253" s="68"/>
      <c r="L253" s="66"/>
      <c r="M253" s="66"/>
      <c r="N253" s="66" t="s">
        <v>1600</v>
      </c>
      <c r="O253" s="66" t="s">
        <v>1439</v>
      </c>
      <c r="P253" s="66"/>
      <c r="Q253" s="66" t="s">
        <v>1472</v>
      </c>
      <c r="R253" s="66" t="s">
        <v>1366</v>
      </c>
      <c r="S253" s="66" t="s">
        <v>391</v>
      </c>
      <c r="T253" s="66" t="s">
        <v>443</v>
      </c>
      <c r="U253" s="66" t="s">
        <v>2183</v>
      </c>
      <c r="V253" s="66" t="s">
        <v>1473</v>
      </c>
      <c r="W253" s="66" t="s">
        <v>2324</v>
      </c>
      <c r="X253" s="66" t="s">
        <v>1487</v>
      </c>
      <c r="Y253" s="66"/>
      <c r="Z253" s="66"/>
      <c r="AA253" s="66"/>
      <c r="AB253" s="69"/>
      <c r="AC253" s="66"/>
      <c r="AD253" s="66" t="s">
        <v>1487</v>
      </c>
      <c r="AE253" s="66"/>
      <c r="AF253" s="67"/>
      <c r="AG253" s="66"/>
      <c r="AH253" s="66"/>
      <c r="AI253" s="66" t="s">
        <v>1473</v>
      </c>
      <c r="AJ253" s="66" t="s">
        <v>151</v>
      </c>
      <c r="AK253" s="66"/>
      <c r="AL253" s="66"/>
      <c r="AM253" s="66"/>
      <c r="AN253" s="66"/>
      <c r="AO253" s="66"/>
      <c r="AP253" s="66" t="s">
        <v>1487</v>
      </c>
      <c r="AQ253" s="67"/>
      <c r="AR253" s="67"/>
      <c r="AS253" s="66"/>
      <c r="AT253" s="66"/>
      <c r="AU253" s="69"/>
      <c r="AV253" s="66">
        <v>0</v>
      </c>
      <c r="AW253" s="66"/>
      <c r="AX253" s="66" t="s">
        <v>1487</v>
      </c>
      <c r="AY253" s="66"/>
      <c r="AZ253" s="66"/>
      <c r="BA253" s="69"/>
      <c r="BB253" s="66"/>
      <c r="BC253" s="66" t="s">
        <v>1487</v>
      </c>
    </row>
    <row r="254" spans="1:55" ht="15.75" customHeight="1">
      <c r="A254" s="66" t="s">
        <v>3612</v>
      </c>
      <c r="B254" s="66" t="s">
        <v>3146</v>
      </c>
      <c r="C254" s="66" t="s">
        <v>229</v>
      </c>
      <c r="D254" s="66" t="s">
        <v>3147</v>
      </c>
      <c r="E254" s="66">
        <v>2026</v>
      </c>
      <c r="F254" s="66">
        <v>30</v>
      </c>
      <c r="G254" s="67">
        <v>46228</v>
      </c>
      <c r="H254" s="67"/>
      <c r="I254" s="67"/>
      <c r="J254" s="66"/>
      <c r="K254" s="68"/>
      <c r="L254" s="66"/>
      <c r="M254" s="66"/>
      <c r="N254" s="66" t="s">
        <v>1436</v>
      </c>
      <c r="O254" s="66" t="s">
        <v>1439</v>
      </c>
      <c r="P254" s="66"/>
      <c r="Q254" s="66" t="s">
        <v>1472</v>
      </c>
      <c r="R254" s="66" t="s">
        <v>1197</v>
      </c>
      <c r="S254" s="66" t="s">
        <v>391</v>
      </c>
      <c r="T254" s="66" t="s">
        <v>443</v>
      </c>
      <c r="U254" s="66" t="s">
        <v>2183</v>
      </c>
      <c r="V254" s="66" t="s">
        <v>1473</v>
      </c>
      <c r="W254" s="66" t="s">
        <v>2365</v>
      </c>
      <c r="X254" s="66" t="s">
        <v>1487</v>
      </c>
      <c r="Y254" s="66"/>
      <c r="Z254" s="66"/>
      <c r="AA254" s="66"/>
      <c r="AB254" s="69"/>
      <c r="AC254" s="66"/>
      <c r="AD254" s="66" t="s">
        <v>1487</v>
      </c>
      <c r="AE254" s="66"/>
      <c r="AF254" s="67"/>
      <c r="AG254" s="66"/>
      <c r="AH254" s="66"/>
      <c r="AI254" s="66" t="s">
        <v>1473</v>
      </c>
      <c r="AJ254" s="66" t="s">
        <v>151</v>
      </c>
      <c r="AK254" s="66"/>
      <c r="AL254" s="66"/>
      <c r="AM254" s="66"/>
      <c r="AN254" s="66"/>
      <c r="AO254" s="66"/>
      <c r="AP254" s="66" t="s">
        <v>1487</v>
      </c>
      <c r="AQ254" s="67"/>
      <c r="AR254" s="67"/>
      <c r="AS254" s="66"/>
      <c r="AT254" s="66"/>
      <c r="AU254" s="69"/>
      <c r="AV254" s="66">
        <v>0</v>
      </c>
      <c r="AW254" s="66"/>
      <c r="AX254" s="66" t="s">
        <v>1487</v>
      </c>
      <c r="AY254" s="66"/>
      <c r="AZ254" s="66"/>
      <c r="BA254" s="69"/>
      <c r="BB254" s="66"/>
      <c r="BC254" s="66" t="s">
        <v>1487</v>
      </c>
    </row>
    <row r="255" spans="1:55" ht="15.75" customHeight="1">
      <c r="A255" s="66" t="s">
        <v>3613</v>
      </c>
      <c r="B255" s="66" t="s">
        <v>3148</v>
      </c>
      <c r="C255" s="66" t="s">
        <v>236</v>
      </c>
      <c r="D255" s="66" t="s">
        <v>3149</v>
      </c>
      <c r="E255" s="66">
        <v>2026</v>
      </c>
      <c r="F255" s="66">
        <v>30</v>
      </c>
      <c r="G255" s="67">
        <v>46228</v>
      </c>
      <c r="H255" s="67"/>
      <c r="I255" s="67"/>
      <c r="J255" s="66"/>
      <c r="K255" s="68"/>
      <c r="L255" s="66"/>
      <c r="M255" s="66"/>
      <c r="N255" s="66" t="s">
        <v>1600</v>
      </c>
      <c r="O255" s="66" t="s">
        <v>1590</v>
      </c>
      <c r="P255" s="66"/>
      <c r="Q255" s="66" t="s">
        <v>1472</v>
      </c>
      <c r="R255" s="66" t="s">
        <v>24</v>
      </c>
      <c r="S255" s="66" t="s">
        <v>389</v>
      </c>
      <c r="T255" s="66" t="s">
        <v>1266</v>
      </c>
      <c r="U255" s="66" t="s">
        <v>2183</v>
      </c>
      <c r="V255" s="66" t="s">
        <v>1473</v>
      </c>
      <c r="W255" s="66" t="s">
        <v>2324</v>
      </c>
      <c r="X255" s="66" t="s">
        <v>1487</v>
      </c>
      <c r="Y255" s="66"/>
      <c r="Z255" s="66"/>
      <c r="AA255" s="66"/>
      <c r="AB255" s="69"/>
      <c r="AC255" s="66"/>
      <c r="AD255" s="66" t="s">
        <v>1487</v>
      </c>
      <c r="AE255" s="66"/>
      <c r="AF255" s="67"/>
      <c r="AG255" s="66"/>
      <c r="AH255" s="66"/>
      <c r="AI255" s="66" t="s">
        <v>1473</v>
      </c>
      <c r="AJ255" s="66" t="s">
        <v>151</v>
      </c>
      <c r="AK255" s="66"/>
      <c r="AL255" s="66"/>
      <c r="AM255" s="66"/>
      <c r="AN255" s="66"/>
      <c r="AO255" s="66"/>
      <c r="AP255" s="66" t="s">
        <v>1487</v>
      </c>
      <c r="AQ255" s="67"/>
      <c r="AR255" s="67"/>
      <c r="AS255" s="66"/>
      <c r="AT255" s="66"/>
      <c r="AU255" s="69"/>
      <c r="AV255" s="66">
        <v>0</v>
      </c>
      <c r="AW255" s="66"/>
      <c r="AX255" s="66" t="s">
        <v>1487</v>
      </c>
      <c r="AY255" s="66"/>
      <c r="AZ255" s="66"/>
      <c r="BA255" s="69"/>
      <c r="BB255" s="66"/>
      <c r="BC255" s="66" t="s">
        <v>1487</v>
      </c>
    </row>
    <row r="256" spans="1:55" ht="15.75" customHeight="1">
      <c r="A256" s="66" t="s">
        <v>3614</v>
      </c>
      <c r="B256" s="66" t="s">
        <v>3150</v>
      </c>
      <c r="C256" s="66" t="s">
        <v>257</v>
      </c>
      <c r="D256" s="66" t="s">
        <v>3151</v>
      </c>
      <c r="E256" s="66">
        <v>2026</v>
      </c>
      <c r="F256" s="66">
        <v>30</v>
      </c>
      <c r="G256" s="67">
        <v>46228</v>
      </c>
      <c r="H256" s="67"/>
      <c r="I256" s="67"/>
      <c r="J256" s="66"/>
      <c r="K256" s="68"/>
      <c r="L256" s="66"/>
      <c r="M256" s="66"/>
      <c r="N256" s="66" t="s">
        <v>1600</v>
      </c>
      <c r="O256" s="66" t="s">
        <v>1439</v>
      </c>
      <c r="P256" s="66"/>
      <c r="Q256" s="66" t="s">
        <v>1472</v>
      </c>
      <c r="R256" s="66" t="s">
        <v>1403</v>
      </c>
      <c r="S256" s="66" t="s">
        <v>389</v>
      </c>
      <c r="T256" s="66" t="s">
        <v>1266</v>
      </c>
      <c r="U256" s="66" t="s">
        <v>2183</v>
      </c>
      <c r="V256" s="66" t="s">
        <v>1473</v>
      </c>
      <c r="W256" s="66" t="s">
        <v>2324</v>
      </c>
      <c r="X256" s="66" t="s">
        <v>1487</v>
      </c>
      <c r="Y256" s="66"/>
      <c r="Z256" s="66"/>
      <c r="AA256" s="66"/>
      <c r="AB256" s="69"/>
      <c r="AC256" s="66"/>
      <c r="AD256" s="66" t="s">
        <v>1487</v>
      </c>
      <c r="AE256" s="66"/>
      <c r="AF256" s="67"/>
      <c r="AG256" s="66"/>
      <c r="AH256" s="66"/>
      <c r="AI256" s="66" t="s">
        <v>1473</v>
      </c>
      <c r="AJ256" s="66" t="s">
        <v>151</v>
      </c>
      <c r="AK256" s="66"/>
      <c r="AL256" s="66"/>
      <c r="AM256" s="66"/>
      <c r="AN256" s="66"/>
      <c r="AO256" s="66"/>
      <c r="AP256" s="66" t="s">
        <v>1487</v>
      </c>
      <c r="AQ256" s="67"/>
      <c r="AR256" s="67"/>
      <c r="AS256" s="66"/>
      <c r="AT256" s="66"/>
      <c r="AU256" s="69"/>
      <c r="AV256" s="66">
        <v>0</v>
      </c>
      <c r="AW256" s="66"/>
      <c r="AX256" s="66" t="s">
        <v>1487</v>
      </c>
      <c r="AY256" s="66"/>
      <c r="AZ256" s="66"/>
      <c r="BA256" s="69"/>
      <c r="BB256" s="66"/>
      <c r="BC256" s="66" t="s">
        <v>1487</v>
      </c>
    </row>
    <row r="257" spans="1:55" ht="15.75" customHeight="1">
      <c r="A257" s="66" t="s">
        <v>3615</v>
      </c>
      <c r="B257" s="66" t="s">
        <v>3152</v>
      </c>
      <c r="C257" s="66" t="s">
        <v>260</v>
      </c>
      <c r="D257" s="66" t="s">
        <v>3153</v>
      </c>
      <c r="E257" s="66">
        <v>2026</v>
      </c>
      <c r="F257" s="66">
        <v>30</v>
      </c>
      <c r="G257" s="67">
        <v>46228</v>
      </c>
      <c r="H257" s="67"/>
      <c r="I257" s="67"/>
      <c r="J257" s="66"/>
      <c r="K257" s="68"/>
      <c r="L257" s="66"/>
      <c r="M257" s="66"/>
      <c r="N257" s="66" t="s">
        <v>1600</v>
      </c>
      <c r="O257" s="66" t="s">
        <v>2103</v>
      </c>
      <c r="P257" s="66"/>
      <c r="Q257" s="66" t="s">
        <v>1472</v>
      </c>
      <c r="R257" s="66" t="s">
        <v>1221</v>
      </c>
      <c r="S257" s="66" t="s">
        <v>389</v>
      </c>
      <c r="T257" s="66" t="s">
        <v>1266</v>
      </c>
      <c r="U257" s="66" t="s">
        <v>2183</v>
      </c>
      <c r="V257" s="66" t="s">
        <v>1473</v>
      </c>
      <c r="W257" s="66" t="s">
        <v>2324</v>
      </c>
      <c r="X257" s="66" t="s">
        <v>1487</v>
      </c>
      <c r="Y257" s="66"/>
      <c r="Z257" s="66"/>
      <c r="AA257" s="66"/>
      <c r="AB257" s="69"/>
      <c r="AC257" s="66"/>
      <c r="AD257" s="66" t="s">
        <v>1487</v>
      </c>
      <c r="AE257" s="66"/>
      <c r="AF257" s="67"/>
      <c r="AG257" s="66"/>
      <c r="AH257" s="66"/>
      <c r="AI257" s="66" t="s">
        <v>1473</v>
      </c>
      <c r="AJ257" s="66" t="s">
        <v>151</v>
      </c>
      <c r="AK257" s="66"/>
      <c r="AL257" s="66"/>
      <c r="AM257" s="66"/>
      <c r="AN257" s="66"/>
      <c r="AO257" s="66"/>
      <c r="AP257" s="66" t="s">
        <v>1487</v>
      </c>
      <c r="AQ257" s="67"/>
      <c r="AR257" s="67"/>
      <c r="AS257" s="66"/>
      <c r="AT257" s="66"/>
      <c r="AU257" s="69"/>
      <c r="AV257" s="66">
        <v>0</v>
      </c>
      <c r="AW257" s="66"/>
      <c r="AX257" s="66" t="s">
        <v>1487</v>
      </c>
      <c r="AY257" s="66"/>
      <c r="AZ257" s="66"/>
      <c r="BA257" s="69"/>
      <c r="BB257" s="66"/>
      <c r="BC257" s="66" t="s">
        <v>1487</v>
      </c>
    </row>
    <row r="258" spans="1:55" ht="15.75" customHeight="1">
      <c r="A258" s="66" t="s">
        <v>3616</v>
      </c>
      <c r="B258" s="66" t="s">
        <v>3154</v>
      </c>
      <c r="C258" s="66" t="s">
        <v>298</v>
      </c>
      <c r="D258" s="66" t="s">
        <v>3155</v>
      </c>
      <c r="E258" s="66">
        <v>2026</v>
      </c>
      <c r="F258" s="66">
        <v>30</v>
      </c>
      <c r="G258" s="67">
        <v>46228</v>
      </c>
      <c r="H258" s="67"/>
      <c r="I258" s="67"/>
      <c r="J258" s="66"/>
      <c r="K258" s="68"/>
      <c r="L258" s="66"/>
      <c r="M258" s="66"/>
      <c r="N258" s="66" t="s">
        <v>1600</v>
      </c>
      <c r="O258" s="66" t="s">
        <v>2103</v>
      </c>
      <c r="P258" s="66"/>
      <c r="Q258" s="66" t="s">
        <v>1472</v>
      </c>
      <c r="R258" s="66" t="s">
        <v>1233</v>
      </c>
      <c r="S258" s="66" t="s">
        <v>387</v>
      </c>
      <c r="T258" s="66" t="s">
        <v>344</v>
      </c>
      <c r="U258" s="66" t="s">
        <v>2183</v>
      </c>
      <c r="V258" s="66" t="s">
        <v>1473</v>
      </c>
      <c r="W258" s="66" t="s">
        <v>2324</v>
      </c>
      <c r="X258" s="66" t="s">
        <v>1487</v>
      </c>
      <c r="Y258" s="66"/>
      <c r="Z258" s="66"/>
      <c r="AA258" s="66"/>
      <c r="AB258" s="69"/>
      <c r="AC258" s="66"/>
      <c r="AD258" s="66" t="s">
        <v>1487</v>
      </c>
      <c r="AE258" s="66"/>
      <c r="AF258" s="67"/>
      <c r="AG258" s="66"/>
      <c r="AH258" s="66"/>
      <c r="AI258" s="66" t="s">
        <v>1473</v>
      </c>
      <c r="AJ258" s="66" t="s">
        <v>151</v>
      </c>
      <c r="AK258" s="66"/>
      <c r="AL258" s="66"/>
      <c r="AM258" s="66"/>
      <c r="AN258" s="66"/>
      <c r="AO258" s="66"/>
      <c r="AP258" s="66" t="s">
        <v>1487</v>
      </c>
      <c r="AQ258" s="67"/>
      <c r="AR258" s="67"/>
      <c r="AS258" s="66"/>
      <c r="AT258" s="66"/>
      <c r="AU258" s="69"/>
      <c r="AV258" s="66">
        <v>0</v>
      </c>
      <c r="AW258" s="66"/>
      <c r="AX258" s="66" t="s">
        <v>1487</v>
      </c>
      <c r="AY258" s="66"/>
      <c r="AZ258" s="66"/>
      <c r="BA258" s="69"/>
      <c r="BB258" s="66"/>
      <c r="BC258" s="66" t="s">
        <v>1487</v>
      </c>
    </row>
    <row r="259" spans="1:55" ht="15.75" customHeight="1">
      <c r="A259" s="66" t="s">
        <v>3617</v>
      </c>
      <c r="B259" s="66" t="s">
        <v>3156</v>
      </c>
      <c r="C259" s="66" t="s">
        <v>201</v>
      </c>
      <c r="D259" s="66" t="s">
        <v>3157</v>
      </c>
      <c r="E259" s="66">
        <v>2026</v>
      </c>
      <c r="F259" s="66">
        <v>30</v>
      </c>
      <c r="G259" s="67">
        <v>46229</v>
      </c>
      <c r="H259" s="67"/>
      <c r="I259" s="67"/>
      <c r="J259" s="66"/>
      <c r="K259" s="68"/>
      <c r="L259" s="66"/>
      <c r="M259" s="66"/>
      <c r="N259" s="66" t="s">
        <v>1600</v>
      </c>
      <c r="O259" s="66" t="s">
        <v>1439</v>
      </c>
      <c r="P259" s="66"/>
      <c r="Q259" s="66" t="s">
        <v>1472</v>
      </c>
      <c r="R259" s="66" t="s">
        <v>1366</v>
      </c>
      <c r="S259" s="66" t="s">
        <v>391</v>
      </c>
      <c r="T259" s="66" t="s">
        <v>443</v>
      </c>
      <c r="U259" s="66" t="s">
        <v>2183</v>
      </c>
      <c r="V259" s="66" t="s">
        <v>1473</v>
      </c>
      <c r="W259" s="66" t="s">
        <v>2324</v>
      </c>
      <c r="X259" s="66" t="s">
        <v>1487</v>
      </c>
      <c r="Y259" s="66"/>
      <c r="Z259" s="66"/>
      <c r="AA259" s="66"/>
      <c r="AB259" s="69"/>
      <c r="AC259" s="66"/>
      <c r="AD259" s="66" t="s">
        <v>1487</v>
      </c>
      <c r="AE259" s="66"/>
      <c r="AF259" s="67"/>
      <c r="AG259" s="66"/>
      <c r="AH259" s="66"/>
      <c r="AI259" s="66" t="s">
        <v>1473</v>
      </c>
      <c r="AJ259" s="66" t="s">
        <v>151</v>
      </c>
      <c r="AK259" s="66"/>
      <c r="AL259" s="66"/>
      <c r="AM259" s="66"/>
      <c r="AN259" s="66"/>
      <c r="AO259" s="66"/>
      <c r="AP259" s="66" t="s">
        <v>1487</v>
      </c>
      <c r="AQ259" s="67"/>
      <c r="AR259" s="67"/>
      <c r="AS259" s="66"/>
      <c r="AT259" s="66"/>
      <c r="AU259" s="69"/>
      <c r="AV259" s="66">
        <v>0</v>
      </c>
      <c r="AW259" s="66"/>
      <c r="AX259" s="66" t="s">
        <v>1487</v>
      </c>
      <c r="AY259" s="66"/>
      <c r="AZ259" s="66"/>
      <c r="BA259" s="69"/>
      <c r="BB259" s="66"/>
      <c r="BC259" s="66" t="s">
        <v>1487</v>
      </c>
    </row>
    <row r="260" spans="1:55" ht="15.75" customHeight="1">
      <c r="A260" s="66" t="s">
        <v>3618</v>
      </c>
      <c r="B260" s="66" t="s">
        <v>3158</v>
      </c>
      <c r="C260" s="66" t="s">
        <v>229</v>
      </c>
      <c r="D260" s="66" t="s">
        <v>3159</v>
      </c>
      <c r="E260" s="66">
        <v>2026</v>
      </c>
      <c r="F260" s="66">
        <v>30</v>
      </c>
      <c r="G260" s="67">
        <v>46229</v>
      </c>
      <c r="H260" s="67"/>
      <c r="I260" s="67"/>
      <c r="J260" s="66"/>
      <c r="K260" s="68"/>
      <c r="L260" s="66"/>
      <c r="M260" s="66"/>
      <c r="N260" s="66" t="s">
        <v>1436</v>
      </c>
      <c r="O260" s="66" t="s">
        <v>1439</v>
      </c>
      <c r="P260" s="66"/>
      <c r="Q260" s="66" t="s">
        <v>1472</v>
      </c>
      <c r="R260" s="66" t="s">
        <v>1197</v>
      </c>
      <c r="S260" s="66" t="s">
        <v>391</v>
      </c>
      <c r="T260" s="66" t="s">
        <v>443</v>
      </c>
      <c r="U260" s="66" t="s">
        <v>2183</v>
      </c>
      <c r="V260" s="66" t="s">
        <v>1473</v>
      </c>
      <c r="W260" s="66" t="s">
        <v>2365</v>
      </c>
      <c r="X260" s="66" t="s">
        <v>1487</v>
      </c>
      <c r="Y260" s="66"/>
      <c r="Z260" s="66"/>
      <c r="AA260" s="66"/>
      <c r="AB260" s="69"/>
      <c r="AC260" s="66"/>
      <c r="AD260" s="66" t="s">
        <v>1487</v>
      </c>
      <c r="AE260" s="66"/>
      <c r="AF260" s="67"/>
      <c r="AG260" s="66"/>
      <c r="AH260" s="66"/>
      <c r="AI260" s="66" t="s">
        <v>1473</v>
      </c>
      <c r="AJ260" s="66" t="s">
        <v>151</v>
      </c>
      <c r="AK260" s="66"/>
      <c r="AL260" s="66"/>
      <c r="AM260" s="66"/>
      <c r="AN260" s="66"/>
      <c r="AO260" s="66"/>
      <c r="AP260" s="66" t="s">
        <v>1487</v>
      </c>
      <c r="AQ260" s="67"/>
      <c r="AR260" s="67"/>
      <c r="AS260" s="66"/>
      <c r="AT260" s="66"/>
      <c r="AU260" s="69"/>
      <c r="AV260" s="66">
        <v>0</v>
      </c>
      <c r="AW260" s="66"/>
      <c r="AX260" s="66" t="s">
        <v>1487</v>
      </c>
      <c r="AY260" s="66"/>
      <c r="AZ260" s="66"/>
      <c r="BA260" s="69"/>
      <c r="BB260" s="66"/>
      <c r="BC260" s="66" t="s">
        <v>1487</v>
      </c>
    </row>
    <row r="261" spans="1:55" ht="15.75" customHeight="1">
      <c r="A261" s="66" t="s">
        <v>3619</v>
      </c>
      <c r="B261" s="66" t="s">
        <v>3160</v>
      </c>
      <c r="C261" s="66" t="s">
        <v>236</v>
      </c>
      <c r="D261" s="66" t="s">
        <v>3161</v>
      </c>
      <c r="E261" s="66">
        <v>2026</v>
      </c>
      <c r="F261" s="66">
        <v>30</v>
      </c>
      <c r="G261" s="67">
        <v>46229</v>
      </c>
      <c r="H261" s="67"/>
      <c r="I261" s="67"/>
      <c r="J261" s="66"/>
      <c r="K261" s="68"/>
      <c r="L261" s="66"/>
      <c r="M261" s="66"/>
      <c r="N261" s="66" t="s">
        <v>1600</v>
      </c>
      <c r="O261" s="66" t="s">
        <v>1590</v>
      </c>
      <c r="P261" s="66"/>
      <c r="Q261" s="66" t="s">
        <v>1472</v>
      </c>
      <c r="R261" s="66" t="s">
        <v>24</v>
      </c>
      <c r="S261" s="66" t="s">
        <v>1267</v>
      </c>
      <c r="T261" s="66" t="s">
        <v>1266</v>
      </c>
      <c r="U261" s="66" t="s">
        <v>2183</v>
      </c>
      <c r="V261" s="66" t="s">
        <v>1473</v>
      </c>
      <c r="W261" s="66" t="s">
        <v>2324</v>
      </c>
      <c r="X261" s="66" t="s">
        <v>1487</v>
      </c>
      <c r="Y261" s="66"/>
      <c r="Z261" s="66"/>
      <c r="AA261" s="66"/>
      <c r="AB261" s="69"/>
      <c r="AC261" s="66"/>
      <c r="AD261" s="66" t="s">
        <v>1487</v>
      </c>
      <c r="AE261" s="66"/>
      <c r="AF261" s="67"/>
      <c r="AG261" s="66"/>
      <c r="AH261" s="66"/>
      <c r="AI261" s="66" t="s">
        <v>1473</v>
      </c>
      <c r="AJ261" s="66" t="s">
        <v>151</v>
      </c>
      <c r="AK261" s="66"/>
      <c r="AL261" s="66"/>
      <c r="AM261" s="66"/>
      <c r="AN261" s="66"/>
      <c r="AO261" s="66"/>
      <c r="AP261" s="66" t="s">
        <v>1487</v>
      </c>
      <c r="AQ261" s="67"/>
      <c r="AR261" s="67"/>
      <c r="AS261" s="66"/>
      <c r="AT261" s="66"/>
      <c r="AU261" s="69"/>
      <c r="AV261" s="66">
        <v>0</v>
      </c>
      <c r="AW261" s="66"/>
      <c r="AX261" s="66" t="s">
        <v>1487</v>
      </c>
      <c r="AY261" s="66"/>
      <c r="AZ261" s="66"/>
      <c r="BA261" s="69"/>
      <c r="BB261" s="66"/>
      <c r="BC261" s="66" t="s">
        <v>1487</v>
      </c>
    </row>
    <row r="262" spans="1:55" ht="15.75" customHeight="1">
      <c r="A262" s="66" t="s">
        <v>3620</v>
      </c>
      <c r="B262" s="66" t="s">
        <v>3162</v>
      </c>
      <c r="C262" s="66" t="s">
        <v>257</v>
      </c>
      <c r="D262" s="66" t="s">
        <v>3163</v>
      </c>
      <c r="E262" s="66">
        <v>2026</v>
      </c>
      <c r="F262" s="66">
        <v>30</v>
      </c>
      <c r="G262" s="67">
        <v>46229</v>
      </c>
      <c r="H262" s="67"/>
      <c r="I262" s="67"/>
      <c r="J262" s="66"/>
      <c r="K262" s="68"/>
      <c r="L262" s="66"/>
      <c r="M262" s="66"/>
      <c r="N262" s="66" t="s">
        <v>1600</v>
      </c>
      <c r="O262" s="66" t="s">
        <v>1439</v>
      </c>
      <c r="P262" s="66"/>
      <c r="Q262" s="66" t="s">
        <v>1472</v>
      </c>
      <c r="R262" s="66" t="s">
        <v>1403</v>
      </c>
      <c r="S262" s="66" t="s">
        <v>1267</v>
      </c>
      <c r="T262" s="66" t="s">
        <v>1266</v>
      </c>
      <c r="U262" s="66" t="s">
        <v>2183</v>
      </c>
      <c r="V262" s="66" t="s">
        <v>1473</v>
      </c>
      <c r="W262" s="66" t="s">
        <v>2324</v>
      </c>
      <c r="X262" s="66" t="s">
        <v>1487</v>
      </c>
      <c r="Y262" s="66"/>
      <c r="Z262" s="66"/>
      <c r="AA262" s="66"/>
      <c r="AB262" s="69"/>
      <c r="AC262" s="66"/>
      <c r="AD262" s="66" t="s">
        <v>1487</v>
      </c>
      <c r="AE262" s="66"/>
      <c r="AF262" s="67"/>
      <c r="AG262" s="66"/>
      <c r="AH262" s="66"/>
      <c r="AI262" s="66" t="s">
        <v>1473</v>
      </c>
      <c r="AJ262" s="66" t="s">
        <v>151</v>
      </c>
      <c r="AK262" s="66"/>
      <c r="AL262" s="66"/>
      <c r="AM262" s="66"/>
      <c r="AN262" s="66"/>
      <c r="AO262" s="66"/>
      <c r="AP262" s="66" t="s">
        <v>1487</v>
      </c>
      <c r="AQ262" s="67"/>
      <c r="AR262" s="67"/>
      <c r="AS262" s="66"/>
      <c r="AT262" s="66"/>
      <c r="AU262" s="69"/>
      <c r="AV262" s="66">
        <v>0</v>
      </c>
      <c r="AW262" s="66"/>
      <c r="AX262" s="66" t="s">
        <v>1487</v>
      </c>
      <c r="AY262" s="66"/>
      <c r="AZ262" s="66"/>
      <c r="BA262" s="69"/>
      <c r="BB262" s="66"/>
      <c r="BC262" s="66" t="s">
        <v>1487</v>
      </c>
    </row>
    <row r="263" spans="1:55" ht="15.75" customHeight="1">
      <c r="A263" s="66" t="s">
        <v>3621</v>
      </c>
      <c r="B263" s="66" t="s">
        <v>3164</v>
      </c>
      <c r="C263" s="66" t="s">
        <v>260</v>
      </c>
      <c r="D263" s="66" t="s">
        <v>3165</v>
      </c>
      <c r="E263" s="66">
        <v>2026</v>
      </c>
      <c r="F263" s="66">
        <v>30</v>
      </c>
      <c r="G263" s="67">
        <v>46229</v>
      </c>
      <c r="H263" s="67"/>
      <c r="I263" s="67"/>
      <c r="J263" s="66"/>
      <c r="K263" s="68"/>
      <c r="L263" s="66"/>
      <c r="M263" s="66"/>
      <c r="N263" s="66" t="s">
        <v>1600</v>
      </c>
      <c r="O263" s="66" t="s">
        <v>2103</v>
      </c>
      <c r="P263" s="66"/>
      <c r="Q263" s="66" t="s">
        <v>1472</v>
      </c>
      <c r="R263" s="66" t="s">
        <v>1221</v>
      </c>
      <c r="S263" s="66" t="s">
        <v>1267</v>
      </c>
      <c r="T263" s="66" t="s">
        <v>1266</v>
      </c>
      <c r="U263" s="66" t="s">
        <v>2183</v>
      </c>
      <c r="V263" s="66" t="s">
        <v>1473</v>
      </c>
      <c r="W263" s="66" t="s">
        <v>2324</v>
      </c>
      <c r="X263" s="66" t="s">
        <v>1487</v>
      </c>
      <c r="Y263" s="66"/>
      <c r="Z263" s="66"/>
      <c r="AA263" s="66"/>
      <c r="AB263" s="69"/>
      <c r="AC263" s="66"/>
      <c r="AD263" s="66" t="s">
        <v>1487</v>
      </c>
      <c r="AE263" s="66"/>
      <c r="AF263" s="67"/>
      <c r="AG263" s="66"/>
      <c r="AH263" s="66"/>
      <c r="AI263" s="66" t="s">
        <v>1473</v>
      </c>
      <c r="AJ263" s="66" t="s">
        <v>151</v>
      </c>
      <c r="AK263" s="66"/>
      <c r="AL263" s="66"/>
      <c r="AM263" s="66"/>
      <c r="AN263" s="66"/>
      <c r="AO263" s="66"/>
      <c r="AP263" s="66" t="s">
        <v>1487</v>
      </c>
      <c r="AQ263" s="67"/>
      <c r="AR263" s="67"/>
      <c r="AS263" s="66"/>
      <c r="AT263" s="66"/>
      <c r="AU263" s="69"/>
      <c r="AV263" s="66">
        <v>0</v>
      </c>
      <c r="AW263" s="66"/>
      <c r="AX263" s="66" t="s">
        <v>1487</v>
      </c>
      <c r="AY263" s="66"/>
      <c r="AZ263" s="66"/>
      <c r="BA263" s="69"/>
      <c r="BB263" s="66"/>
      <c r="BC263" s="66" t="s">
        <v>1487</v>
      </c>
    </row>
    <row r="264" spans="1:55" ht="15.75" customHeight="1">
      <c r="A264" s="66" t="s">
        <v>3622</v>
      </c>
      <c r="B264" s="66" t="s">
        <v>3166</v>
      </c>
      <c r="C264" s="66" t="s">
        <v>298</v>
      </c>
      <c r="D264" s="66" t="s">
        <v>3167</v>
      </c>
      <c r="E264" s="66">
        <v>2026</v>
      </c>
      <c r="F264" s="66">
        <v>30</v>
      </c>
      <c r="G264" s="67">
        <v>46229</v>
      </c>
      <c r="H264" s="67"/>
      <c r="I264" s="67"/>
      <c r="J264" s="66"/>
      <c r="K264" s="68"/>
      <c r="L264" s="66"/>
      <c r="M264" s="66"/>
      <c r="N264" s="66" t="s">
        <v>1600</v>
      </c>
      <c r="O264" s="66" t="s">
        <v>2103</v>
      </c>
      <c r="P264" s="66"/>
      <c r="Q264" s="66" t="s">
        <v>1472</v>
      </c>
      <c r="R264" s="66" t="s">
        <v>1233</v>
      </c>
      <c r="S264" s="66" t="s">
        <v>390</v>
      </c>
      <c r="T264" s="66" t="s">
        <v>344</v>
      </c>
      <c r="U264" s="66" t="s">
        <v>2183</v>
      </c>
      <c r="V264" s="66" t="s">
        <v>1473</v>
      </c>
      <c r="W264" s="66" t="s">
        <v>2324</v>
      </c>
      <c r="X264" s="66" t="s">
        <v>1487</v>
      </c>
      <c r="Y264" s="66"/>
      <c r="Z264" s="66"/>
      <c r="AA264" s="66"/>
      <c r="AB264" s="69"/>
      <c r="AC264" s="66"/>
      <c r="AD264" s="66" t="s">
        <v>1487</v>
      </c>
      <c r="AE264" s="66"/>
      <c r="AF264" s="67"/>
      <c r="AG264" s="66"/>
      <c r="AH264" s="66"/>
      <c r="AI264" s="66" t="s">
        <v>1473</v>
      </c>
      <c r="AJ264" s="66" t="s">
        <v>151</v>
      </c>
      <c r="AK264" s="66"/>
      <c r="AL264" s="66"/>
      <c r="AM264" s="66"/>
      <c r="AN264" s="66"/>
      <c r="AO264" s="66"/>
      <c r="AP264" s="66" t="s">
        <v>1487</v>
      </c>
      <c r="AQ264" s="67"/>
      <c r="AR264" s="67"/>
      <c r="AS264" s="66"/>
      <c r="AT264" s="66"/>
      <c r="AU264" s="69"/>
      <c r="AV264" s="66">
        <v>0</v>
      </c>
      <c r="AW264" s="66"/>
      <c r="AX264" s="66" t="s">
        <v>1487</v>
      </c>
      <c r="AY264" s="66"/>
      <c r="AZ264" s="66"/>
      <c r="BA264" s="69"/>
      <c r="BB264" s="66"/>
      <c r="BC264" s="66" t="s">
        <v>1487</v>
      </c>
    </row>
    <row r="265" spans="1:55" ht="15.75" customHeight="1">
      <c r="A265" s="66" t="s">
        <v>3623</v>
      </c>
      <c r="B265" s="66" t="s">
        <v>3168</v>
      </c>
      <c r="C265" s="66" t="s">
        <v>1326</v>
      </c>
      <c r="D265" s="66" t="s">
        <v>3169</v>
      </c>
      <c r="E265" s="66">
        <v>2026</v>
      </c>
      <c r="F265" s="66">
        <v>30</v>
      </c>
      <c r="G265" s="67">
        <v>46229</v>
      </c>
      <c r="H265" s="67"/>
      <c r="I265" s="67"/>
      <c r="J265" s="66"/>
      <c r="K265" s="68"/>
      <c r="L265" s="66"/>
      <c r="M265" s="66"/>
      <c r="N265" s="66" t="s">
        <v>1561</v>
      </c>
      <c r="O265" s="66" t="s">
        <v>2103</v>
      </c>
      <c r="P265" s="66"/>
      <c r="Q265" s="66" t="s">
        <v>1472</v>
      </c>
      <c r="R265" s="66" t="s">
        <v>1320</v>
      </c>
      <c r="S265" s="66" t="s">
        <v>387</v>
      </c>
      <c r="T265" s="66" t="s">
        <v>344</v>
      </c>
      <c r="U265" s="66" t="s">
        <v>2183</v>
      </c>
      <c r="V265" s="66" t="s">
        <v>1473</v>
      </c>
      <c r="W265" s="66" t="s">
        <v>2700</v>
      </c>
      <c r="X265" s="66" t="s">
        <v>1487</v>
      </c>
      <c r="Y265" s="66"/>
      <c r="Z265" s="66"/>
      <c r="AA265" s="66"/>
      <c r="AB265" s="69"/>
      <c r="AC265" s="66"/>
      <c r="AD265" s="66" t="s">
        <v>1487</v>
      </c>
      <c r="AE265" s="66"/>
      <c r="AF265" s="67"/>
      <c r="AG265" s="66"/>
      <c r="AH265" s="66"/>
      <c r="AI265" s="66" t="s">
        <v>1473</v>
      </c>
      <c r="AJ265" s="66" t="s">
        <v>151</v>
      </c>
      <c r="AK265" s="66"/>
      <c r="AL265" s="66"/>
      <c r="AM265" s="66"/>
      <c r="AN265" s="66"/>
      <c r="AO265" s="66"/>
      <c r="AP265" s="66" t="s">
        <v>1487</v>
      </c>
      <c r="AQ265" s="67"/>
      <c r="AR265" s="67"/>
      <c r="AS265" s="66"/>
      <c r="AT265" s="66"/>
      <c r="AU265" s="69"/>
      <c r="AV265" s="66">
        <v>0</v>
      </c>
      <c r="AW265" s="66"/>
      <c r="AX265" s="66" t="s">
        <v>1487</v>
      </c>
      <c r="AY265" s="66"/>
      <c r="AZ265" s="66"/>
      <c r="BA265" s="69"/>
      <c r="BB265" s="66"/>
      <c r="BC265" s="66" t="s">
        <v>1487</v>
      </c>
    </row>
    <row r="266" spans="1:55" ht="15.75" customHeight="1">
      <c r="A266" s="66" t="s">
        <v>3624</v>
      </c>
      <c r="B266" s="66" t="s">
        <v>3170</v>
      </c>
      <c r="C266" s="66" t="s">
        <v>190</v>
      </c>
      <c r="D266" s="66" t="s">
        <v>3171</v>
      </c>
      <c r="E266" s="66">
        <v>2026</v>
      </c>
      <c r="F266" s="66">
        <v>30</v>
      </c>
      <c r="G266" s="67">
        <v>46223</v>
      </c>
      <c r="H266" s="67"/>
      <c r="I266" s="67"/>
      <c r="J266" s="66"/>
      <c r="K266" s="68"/>
      <c r="L266" s="66"/>
      <c r="M266" s="66"/>
      <c r="N266" s="66" t="s">
        <v>1600</v>
      </c>
      <c r="O266" s="66" t="s">
        <v>2103</v>
      </c>
      <c r="P266" s="66"/>
      <c r="Q266" s="66" t="s">
        <v>1472</v>
      </c>
      <c r="R266" s="66" t="s">
        <v>59</v>
      </c>
      <c r="S266" s="66" t="s">
        <v>391</v>
      </c>
      <c r="T266" s="66" t="s">
        <v>443</v>
      </c>
      <c r="U266" s="66" t="s">
        <v>2183</v>
      </c>
      <c r="V266" s="66" t="s">
        <v>1473</v>
      </c>
      <c r="W266" s="66" t="s">
        <v>2324</v>
      </c>
      <c r="X266" s="66" t="s">
        <v>1487</v>
      </c>
      <c r="Y266" s="66"/>
      <c r="Z266" s="66"/>
      <c r="AA266" s="66"/>
      <c r="AB266" s="69"/>
      <c r="AC266" s="66"/>
      <c r="AD266" s="66" t="s">
        <v>1487</v>
      </c>
      <c r="AE266" s="66"/>
      <c r="AF266" s="67"/>
      <c r="AG266" s="66"/>
      <c r="AH266" s="66"/>
      <c r="AI266" s="66" t="s">
        <v>1473</v>
      </c>
      <c r="AJ266" s="66" t="s">
        <v>151</v>
      </c>
      <c r="AK266" s="66"/>
      <c r="AL266" s="66"/>
      <c r="AM266" s="66"/>
      <c r="AN266" s="66"/>
      <c r="AO266" s="66"/>
      <c r="AP266" s="66" t="s">
        <v>1487</v>
      </c>
      <c r="AQ266" s="67"/>
      <c r="AR266" s="67"/>
      <c r="AS266" s="66"/>
      <c r="AT266" s="66"/>
      <c r="AU266" s="69"/>
      <c r="AV266" s="66">
        <v>0</v>
      </c>
      <c r="AW266" s="66"/>
      <c r="AX266" s="66" t="s">
        <v>1487</v>
      </c>
      <c r="AY266" s="66"/>
      <c r="AZ266" s="66"/>
      <c r="BA266" s="69"/>
      <c r="BB266" s="66"/>
      <c r="BC266" s="66" t="s">
        <v>1487</v>
      </c>
    </row>
    <row r="267" spans="1:55" ht="15.75" customHeight="1">
      <c r="A267" s="66" t="s">
        <v>3625</v>
      </c>
      <c r="B267" s="66" t="s">
        <v>3172</v>
      </c>
      <c r="C267" s="66" t="s">
        <v>194</v>
      </c>
      <c r="D267" s="66" t="s">
        <v>3173</v>
      </c>
      <c r="E267" s="66">
        <v>2026</v>
      </c>
      <c r="F267" s="66">
        <v>30</v>
      </c>
      <c r="G267" s="67">
        <v>46223</v>
      </c>
      <c r="H267" s="67"/>
      <c r="I267" s="67"/>
      <c r="J267" s="66"/>
      <c r="K267" s="68"/>
      <c r="L267" s="66"/>
      <c r="M267" s="66"/>
      <c r="N267" s="66" t="s">
        <v>1600</v>
      </c>
      <c r="O267" s="66" t="s">
        <v>2103</v>
      </c>
      <c r="P267" s="66"/>
      <c r="Q267" s="66" t="s">
        <v>1472</v>
      </c>
      <c r="R267" s="66" t="s">
        <v>2109</v>
      </c>
      <c r="S267" s="66" t="s">
        <v>391</v>
      </c>
      <c r="T267" s="66" t="s">
        <v>443</v>
      </c>
      <c r="U267" s="66" t="s">
        <v>2183</v>
      </c>
      <c r="V267" s="66" t="s">
        <v>1473</v>
      </c>
      <c r="W267" s="66" t="s">
        <v>2324</v>
      </c>
      <c r="X267" s="66" t="s">
        <v>1487</v>
      </c>
      <c r="Y267" s="66"/>
      <c r="Z267" s="66"/>
      <c r="AA267" s="66"/>
      <c r="AB267" s="69"/>
      <c r="AC267" s="66"/>
      <c r="AD267" s="66" t="s">
        <v>1487</v>
      </c>
      <c r="AE267" s="66"/>
      <c r="AF267" s="67"/>
      <c r="AG267" s="66"/>
      <c r="AH267" s="66"/>
      <c r="AI267" s="66" t="s">
        <v>1473</v>
      </c>
      <c r="AJ267" s="66" t="s">
        <v>151</v>
      </c>
      <c r="AK267" s="66"/>
      <c r="AL267" s="66"/>
      <c r="AM267" s="66"/>
      <c r="AN267" s="66"/>
      <c r="AO267" s="66"/>
      <c r="AP267" s="66" t="s">
        <v>1487</v>
      </c>
      <c r="AQ267" s="67"/>
      <c r="AR267" s="67"/>
      <c r="AS267" s="66"/>
      <c r="AT267" s="66"/>
      <c r="AU267" s="69"/>
      <c r="AV267" s="66">
        <v>0</v>
      </c>
      <c r="AW267" s="66"/>
      <c r="AX267" s="66" t="s">
        <v>1487</v>
      </c>
      <c r="AY267" s="66"/>
      <c r="AZ267" s="66"/>
      <c r="BA267" s="69"/>
      <c r="BB267" s="66"/>
      <c r="BC267" s="66" t="s">
        <v>1487</v>
      </c>
    </row>
    <row r="268" spans="1:55" ht="15.75" customHeight="1">
      <c r="A268" s="66" t="s">
        <v>3626</v>
      </c>
      <c r="B268" s="66" t="s">
        <v>3174</v>
      </c>
      <c r="C268" s="66" t="s">
        <v>197</v>
      </c>
      <c r="D268" s="66" t="s">
        <v>3175</v>
      </c>
      <c r="E268" s="66">
        <v>2026</v>
      </c>
      <c r="F268" s="66">
        <v>30</v>
      </c>
      <c r="G268" s="67">
        <v>46223</v>
      </c>
      <c r="H268" s="67"/>
      <c r="I268" s="67"/>
      <c r="J268" s="66"/>
      <c r="K268" s="68"/>
      <c r="L268" s="66"/>
      <c r="M268" s="66"/>
      <c r="N268" s="66" t="s">
        <v>1590</v>
      </c>
      <c r="O268" s="66" t="s">
        <v>1439</v>
      </c>
      <c r="P268" s="66"/>
      <c r="Q268" s="66" t="s">
        <v>1472</v>
      </c>
      <c r="R268" s="66" t="s">
        <v>1173</v>
      </c>
      <c r="S268" s="66" t="s">
        <v>391</v>
      </c>
      <c r="T268" s="66" t="s">
        <v>443</v>
      </c>
      <c r="U268" s="66" t="s">
        <v>2183</v>
      </c>
      <c r="V268" s="66" t="s">
        <v>1473</v>
      </c>
      <c r="W268" s="66" t="s">
        <v>2390</v>
      </c>
      <c r="X268" s="66" t="s">
        <v>1487</v>
      </c>
      <c r="Y268" s="66"/>
      <c r="Z268" s="66"/>
      <c r="AA268" s="66"/>
      <c r="AB268" s="69"/>
      <c r="AC268" s="66"/>
      <c r="AD268" s="66" t="s">
        <v>1487</v>
      </c>
      <c r="AE268" s="66"/>
      <c r="AF268" s="67"/>
      <c r="AG268" s="66"/>
      <c r="AH268" s="66"/>
      <c r="AI268" s="66" t="s">
        <v>1473</v>
      </c>
      <c r="AJ268" s="66" t="s">
        <v>151</v>
      </c>
      <c r="AK268" s="66"/>
      <c r="AL268" s="66"/>
      <c r="AM268" s="66"/>
      <c r="AN268" s="66"/>
      <c r="AO268" s="66"/>
      <c r="AP268" s="66" t="s">
        <v>1487</v>
      </c>
      <c r="AQ268" s="67"/>
      <c r="AR268" s="67"/>
      <c r="AS268" s="66"/>
      <c r="AT268" s="66"/>
      <c r="AU268" s="69"/>
      <c r="AV268" s="66">
        <v>0</v>
      </c>
      <c r="AW268" s="66"/>
      <c r="AX268" s="66" t="s">
        <v>1487</v>
      </c>
      <c r="AY268" s="66"/>
      <c r="AZ268" s="66"/>
      <c r="BA268" s="69"/>
      <c r="BB268" s="66"/>
      <c r="BC268" s="66" t="s">
        <v>1487</v>
      </c>
    </row>
    <row r="269" spans="1:55" ht="15.75" customHeight="1">
      <c r="A269" s="66" t="s">
        <v>3627</v>
      </c>
      <c r="B269" s="66" t="s">
        <v>3176</v>
      </c>
      <c r="C269" s="66" t="s">
        <v>200</v>
      </c>
      <c r="D269" s="66" t="s">
        <v>3177</v>
      </c>
      <c r="E269" s="66">
        <v>2026</v>
      </c>
      <c r="F269" s="66">
        <v>30</v>
      </c>
      <c r="G269" s="67">
        <v>46223</v>
      </c>
      <c r="H269" s="67"/>
      <c r="I269" s="67"/>
      <c r="J269" s="66"/>
      <c r="K269" s="68"/>
      <c r="L269" s="66"/>
      <c r="M269" s="66"/>
      <c r="N269" s="66" t="s">
        <v>1590</v>
      </c>
      <c r="O269" s="66" t="s">
        <v>1590</v>
      </c>
      <c r="P269" s="66"/>
      <c r="Q269" s="66" t="s">
        <v>1472</v>
      </c>
      <c r="R269" s="66" t="s">
        <v>1176</v>
      </c>
      <c r="S269" s="66" t="s">
        <v>391</v>
      </c>
      <c r="T269" s="66" t="s">
        <v>443</v>
      </c>
      <c r="U269" s="66" t="s">
        <v>2183</v>
      </c>
      <c r="V269" s="66" t="s">
        <v>1473</v>
      </c>
      <c r="W269" s="66" t="s">
        <v>2390</v>
      </c>
      <c r="X269" s="66" t="s">
        <v>1487</v>
      </c>
      <c r="Y269" s="66"/>
      <c r="Z269" s="66"/>
      <c r="AA269" s="66"/>
      <c r="AB269" s="69"/>
      <c r="AC269" s="66"/>
      <c r="AD269" s="66" t="s">
        <v>1487</v>
      </c>
      <c r="AE269" s="66"/>
      <c r="AF269" s="67"/>
      <c r="AG269" s="66"/>
      <c r="AH269" s="66"/>
      <c r="AI269" s="66" t="s">
        <v>1473</v>
      </c>
      <c r="AJ269" s="66" t="s">
        <v>151</v>
      </c>
      <c r="AK269" s="66"/>
      <c r="AL269" s="66"/>
      <c r="AM269" s="66"/>
      <c r="AN269" s="66"/>
      <c r="AO269" s="66"/>
      <c r="AP269" s="66" t="s">
        <v>1487</v>
      </c>
      <c r="AQ269" s="67"/>
      <c r="AR269" s="67"/>
      <c r="AS269" s="66"/>
      <c r="AT269" s="66"/>
      <c r="AU269" s="69"/>
      <c r="AV269" s="66">
        <v>0</v>
      </c>
      <c r="AW269" s="66"/>
      <c r="AX269" s="66" t="s">
        <v>1487</v>
      </c>
      <c r="AY269" s="66"/>
      <c r="AZ269" s="66"/>
      <c r="BA269" s="69"/>
      <c r="BB269" s="66"/>
      <c r="BC269" s="66" t="s">
        <v>1487</v>
      </c>
    </row>
    <row r="270" spans="1:55" ht="15.75" customHeight="1">
      <c r="A270" s="66" t="s">
        <v>3628</v>
      </c>
      <c r="B270" s="66" t="s">
        <v>3178</v>
      </c>
      <c r="C270" s="66" t="s">
        <v>202</v>
      </c>
      <c r="D270" s="66" t="s">
        <v>3179</v>
      </c>
      <c r="E270" s="66">
        <v>2026</v>
      </c>
      <c r="F270" s="66">
        <v>30</v>
      </c>
      <c r="G270" s="67">
        <v>46223</v>
      </c>
      <c r="H270" s="67"/>
      <c r="I270" s="67"/>
      <c r="J270" s="66"/>
      <c r="K270" s="68"/>
      <c r="L270" s="66"/>
      <c r="M270" s="66"/>
      <c r="N270" s="66" t="s">
        <v>1442</v>
      </c>
      <c r="O270" s="66" t="s">
        <v>1439</v>
      </c>
      <c r="P270" s="66"/>
      <c r="Q270" s="66" t="s">
        <v>1472</v>
      </c>
      <c r="R270" s="66" t="s">
        <v>1367</v>
      </c>
      <c r="S270" s="66" t="s">
        <v>391</v>
      </c>
      <c r="T270" s="66" t="s">
        <v>443</v>
      </c>
      <c r="U270" s="66" t="s">
        <v>2183</v>
      </c>
      <c r="V270" s="66" t="s">
        <v>1473</v>
      </c>
      <c r="W270" s="66" t="s">
        <v>2443</v>
      </c>
      <c r="X270" s="66" t="s">
        <v>1487</v>
      </c>
      <c r="Y270" s="66"/>
      <c r="Z270" s="66"/>
      <c r="AA270" s="66"/>
      <c r="AB270" s="69"/>
      <c r="AC270" s="66"/>
      <c r="AD270" s="66" t="s">
        <v>1487</v>
      </c>
      <c r="AE270" s="66"/>
      <c r="AF270" s="67"/>
      <c r="AG270" s="66"/>
      <c r="AH270" s="66"/>
      <c r="AI270" s="66" t="s">
        <v>1473</v>
      </c>
      <c r="AJ270" s="66" t="s">
        <v>151</v>
      </c>
      <c r="AK270" s="66"/>
      <c r="AL270" s="66"/>
      <c r="AM270" s="66"/>
      <c r="AN270" s="66"/>
      <c r="AO270" s="66"/>
      <c r="AP270" s="66" t="s">
        <v>1487</v>
      </c>
      <c r="AQ270" s="67"/>
      <c r="AR270" s="67"/>
      <c r="AS270" s="66"/>
      <c r="AT270" s="66"/>
      <c r="AU270" s="69"/>
      <c r="AV270" s="66">
        <v>0</v>
      </c>
      <c r="AW270" s="66"/>
      <c r="AX270" s="66" t="s">
        <v>1487</v>
      </c>
      <c r="AY270" s="66"/>
      <c r="AZ270" s="66"/>
      <c r="BA270" s="69"/>
      <c r="BB270" s="66"/>
      <c r="BC270" s="66" t="s">
        <v>1487</v>
      </c>
    </row>
    <row r="271" spans="1:55" ht="15.75" customHeight="1">
      <c r="A271" s="66" t="s">
        <v>3629</v>
      </c>
      <c r="B271" s="66" t="s">
        <v>3180</v>
      </c>
      <c r="C271" s="66" t="s">
        <v>205</v>
      </c>
      <c r="D271" s="66" t="s">
        <v>3181</v>
      </c>
      <c r="E271" s="66">
        <v>2026</v>
      </c>
      <c r="F271" s="66">
        <v>30</v>
      </c>
      <c r="G271" s="67">
        <v>46223</v>
      </c>
      <c r="H271" s="67"/>
      <c r="I271" s="67"/>
      <c r="J271" s="66"/>
      <c r="K271" s="68"/>
      <c r="L271" s="66"/>
      <c r="M271" s="66"/>
      <c r="N271" s="66" t="s">
        <v>1590</v>
      </c>
      <c r="O271" s="66" t="s">
        <v>1590</v>
      </c>
      <c r="P271" s="66"/>
      <c r="Q271" s="66" t="s">
        <v>1472</v>
      </c>
      <c r="R271" s="66" t="s">
        <v>1370</v>
      </c>
      <c r="S271" s="66" t="s">
        <v>1267</v>
      </c>
      <c r="T271" s="66" t="s">
        <v>1266</v>
      </c>
      <c r="U271" s="66" t="s">
        <v>2183</v>
      </c>
      <c r="V271" s="66" t="s">
        <v>1473</v>
      </c>
      <c r="W271" s="66" t="s">
        <v>2390</v>
      </c>
      <c r="X271" s="66" t="s">
        <v>1487</v>
      </c>
      <c r="Y271" s="66"/>
      <c r="Z271" s="66"/>
      <c r="AA271" s="66"/>
      <c r="AB271" s="69"/>
      <c r="AC271" s="66"/>
      <c r="AD271" s="66" t="s">
        <v>1487</v>
      </c>
      <c r="AE271" s="66"/>
      <c r="AF271" s="67"/>
      <c r="AG271" s="66"/>
      <c r="AH271" s="66"/>
      <c r="AI271" s="66" t="s">
        <v>1473</v>
      </c>
      <c r="AJ271" s="66" t="s">
        <v>151</v>
      </c>
      <c r="AK271" s="66"/>
      <c r="AL271" s="66"/>
      <c r="AM271" s="66"/>
      <c r="AN271" s="66"/>
      <c r="AO271" s="66"/>
      <c r="AP271" s="66" t="s">
        <v>1487</v>
      </c>
      <c r="AQ271" s="67"/>
      <c r="AR271" s="67"/>
      <c r="AS271" s="66"/>
      <c r="AT271" s="66"/>
      <c r="AU271" s="69"/>
      <c r="AV271" s="66">
        <v>0</v>
      </c>
      <c r="AW271" s="66"/>
      <c r="AX271" s="66" t="s">
        <v>1487</v>
      </c>
      <c r="AY271" s="66"/>
      <c r="AZ271" s="66"/>
      <c r="BA271" s="69"/>
      <c r="BB271" s="66"/>
      <c r="BC271" s="66" t="s">
        <v>1487</v>
      </c>
    </row>
    <row r="272" spans="1:55" ht="15.75" customHeight="1">
      <c r="A272" s="66" t="s">
        <v>3630</v>
      </c>
      <c r="B272" s="66" t="s">
        <v>3182</v>
      </c>
      <c r="C272" s="66" t="s">
        <v>211</v>
      </c>
      <c r="D272" s="66" t="s">
        <v>3183</v>
      </c>
      <c r="E272" s="66">
        <v>2026</v>
      </c>
      <c r="F272" s="66">
        <v>30</v>
      </c>
      <c r="G272" s="67">
        <v>46223</v>
      </c>
      <c r="H272" s="67"/>
      <c r="I272" s="67"/>
      <c r="J272" s="66"/>
      <c r="K272" s="68"/>
      <c r="L272" s="66"/>
      <c r="M272" s="66"/>
      <c r="N272" s="66" t="s">
        <v>1575</v>
      </c>
      <c r="O272" s="66" t="s">
        <v>1439</v>
      </c>
      <c r="P272" s="66"/>
      <c r="Q272" s="66" t="s">
        <v>1472</v>
      </c>
      <c r="R272" s="66" t="s">
        <v>1180</v>
      </c>
      <c r="S272" s="66" t="s">
        <v>386</v>
      </c>
      <c r="T272" s="66" t="s">
        <v>1266</v>
      </c>
      <c r="U272" s="66" t="s">
        <v>2183</v>
      </c>
      <c r="V272" s="66" t="s">
        <v>1473</v>
      </c>
      <c r="W272" s="66" t="s">
        <v>2448</v>
      </c>
      <c r="X272" s="66" t="s">
        <v>1487</v>
      </c>
      <c r="Y272" s="66"/>
      <c r="Z272" s="66"/>
      <c r="AA272" s="66"/>
      <c r="AB272" s="69"/>
      <c r="AC272" s="66"/>
      <c r="AD272" s="66" t="s">
        <v>1487</v>
      </c>
      <c r="AE272" s="66"/>
      <c r="AF272" s="67"/>
      <c r="AG272" s="66"/>
      <c r="AH272" s="66"/>
      <c r="AI272" s="66" t="s">
        <v>1473</v>
      </c>
      <c r="AJ272" s="66" t="s">
        <v>151</v>
      </c>
      <c r="AK272" s="66"/>
      <c r="AL272" s="66"/>
      <c r="AM272" s="66"/>
      <c r="AN272" s="66"/>
      <c r="AO272" s="66"/>
      <c r="AP272" s="66" t="s">
        <v>1487</v>
      </c>
      <c r="AQ272" s="67"/>
      <c r="AR272" s="67"/>
      <c r="AS272" s="66"/>
      <c r="AT272" s="66"/>
      <c r="AU272" s="69"/>
      <c r="AV272" s="66">
        <v>0</v>
      </c>
      <c r="AW272" s="66"/>
      <c r="AX272" s="66" t="s">
        <v>1487</v>
      </c>
      <c r="AY272" s="66"/>
      <c r="AZ272" s="66"/>
      <c r="BA272" s="69"/>
      <c r="BB272" s="66"/>
      <c r="BC272" s="66" t="s">
        <v>1487</v>
      </c>
    </row>
    <row r="273" spans="1:55" ht="15.75" customHeight="1">
      <c r="A273" s="66" t="s">
        <v>3631</v>
      </c>
      <c r="B273" s="66" t="s">
        <v>3184</v>
      </c>
      <c r="C273" s="66" t="s">
        <v>213</v>
      </c>
      <c r="D273" s="66" t="s">
        <v>3185</v>
      </c>
      <c r="E273" s="66">
        <v>2026</v>
      </c>
      <c r="F273" s="66">
        <v>30</v>
      </c>
      <c r="G273" s="67">
        <v>46223</v>
      </c>
      <c r="H273" s="67"/>
      <c r="I273" s="67"/>
      <c r="J273" s="66"/>
      <c r="K273" s="68"/>
      <c r="L273" s="66"/>
      <c r="M273" s="66"/>
      <c r="N273" s="66" t="s">
        <v>1579</v>
      </c>
      <c r="O273" s="66" t="s">
        <v>2103</v>
      </c>
      <c r="P273" s="66"/>
      <c r="Q273" s="66" t="s">
        <v>1472</v>
      </c>
      <c r="R273" s="66" t="s">
        <v>1182</v>
      </c>
      <c r="S273" s="66" t="s">
        <v>391</v>
      </c>
      <c r="T273" s="66" t="s">
        <v>443</v>
      </c>
      <c r="U273" s="66" t="s">
        <v>2183</v>
      </c>
      <c r="V273" s="66" t="s">
        <v>1473</v>
      </c>
      <c r="W273" s="66" t="s">
        <v>2451</v>
      </c>
      <c r="X273" s="66" t="s">
        <v>1487</v>
      </c>
      <c r="Y273" s="66"/>
      <c r="Z273" s="66"/>
      <c r="AA273" s="66"/>
      <c r="AB273" s="69"/>
      <c r="AC273" s="66"/>
      <c r="AD273" s="66" t="s">
        <v>1487</v>
      </c>
      <c r="AE273" s="66"/>
      <c r="AF273" s="67"/>
      <c r="AG273" s="66"/>
      <c r="AH273" s="66"/>
      <c r="AI273" s="66" t="s">
        <v>1473</v>
      </c>
      <c r="AJ273" s="66" t="s">
        <v>151</v>
      </c>
      <c r="AK273" s="66"/>
      <c r="AL273" s="66"/>
      <c r="AM273" s="66"/>
      <c r="AN273" s="66"/>
      <c r="AO273" s="66"/>
      <c r="AP273" s="66" t="s">
        <v>1487</v>
      </c>
      <c r="AQ273" s="67"/>
      <c r="AR273" s="67"/>
      <c r="AS273" s="66"/>
      <c r="AT273" s="66"/>
      <c r="AU273" s="69"/>
      <c r="AV273" s="66">
        <v>0</v>
      </c>
      <c r="AW273" s="66"/>
      <c r="AX273" s="66" t="s">
        <v>1487</v>
      </c>
      <c r="AY273" s="66"/>
      <c r="AZ273" s="66"/>
      <c r="BA273" s="69"/>
      <c r="BB273" s="66"/>
      <c r="BC273" s="66" t="s">
        <v>1487</v>
      </c>
    </row>
    <row r="274" spans="1:55" ht="15.75" customHeight="1">
      <c r="A274" s="66" t="s">
        <v>3632</v>
      </c>
      <c r="B274" s="66" t="s">
        <v>3186</v>
      </c>
      <c r="C274" s="66" t="s">
        <v>219</v>
      </c>
      <c r="D274" s="66" t="s">
        <v>3187</v>
      </c>
      <c r="E274" s="66">
        <v>2026</v>
      </c>
      <c r="F274" s="66">
        <v>30</v>
      </c>
      <c r="G274" s="67">
        <v>46223</v>
      </c>
      <c r="H274" s="67"/>
      <c r="I274" s="67"/>
      <c r="J274" s="66"/>
      <c r="K274" s="68"/>
      <c r="L274" s="66"/>
      <c r="M274" s="66"/>
      <c r="N274" s="66" t="s">
        <v>1583</v>
      </c>
      <c r="O274" s="66" t="s">
        <v>1590</v>
      </c>
      <c r="P274" s="66"/>
      <c r="Q274" s="66" t="s">
        <v>1472</v>
      </c>
      <c r="R274" s="66" t="s">
        <v>1186</v>
      </c>
      <c r="S274" s="66" t="s">
        <v>391</v>
      </c>
      <c r="T274" s="66" t="s">
        <v>443</v>
      </c>
      <c r="U274" s="66" t="s">
        <v>2183</v>
      </c>
      <c r="V274" s="66" t="s">
        <v>1473</v>
      </c>
      <c r="W274" s="66" t="s">
        <v>2451</v>
      </c>
      <c r="X274" s="66" t="s">
        <v>1487</v>
      </c>
      <c r="Y274" s="66"/>
      <c r="Z274" s="66"/>
      <c r="AA274" s="66"/>
      <c r="AB274" s="69"/>
      <c r="AC274" s="66"/>
      <c r="AD274" s="66" t="s">
        <v>1487</v>
      </c>
      <c r="AE274" s="66"/>
      <c r="AF274" s="67"/>
      <c r="AG274" s="66"/>
      <c r="AH274" s="66"/>
      <c r="AI274" s="66" t="s">
        <v>1473</v>
      </c>
      <c r="AJ274" s="66" t="s">
        <v>151</v>
      </c>
      <c r="AK274" s="66"/>
      <c r="AL274" s="66"/>
      <c r="AM274" s="66"/>
      <c r="AN274" s="66"/>
      <c r="AO274" s="66"/>
      <c r="AP274" s="66" t="s">
        <v>1487</v>
      </c>
      <c r="AQ274" s="67"/>
      <c r="AR274" s="67"/>
      <c r="AS274" s="66"/>
      <c r="AT274" s="66"/>
      <c r="AU274" s="69"/>
      <c r="AV274" s="66">
        <v>0</v>
      </c>
      <c r="AW274" s="66"/>
      <c r="AX274" s="66" t="s">
        <v>1487</v>
      </c>
      <c r="AY274" s="66"/>
      <c r="AZ274" s="66"/>
      <c r="BA274" s="69"/>
      <c r="BB274" s="66"/>
      <c r="BC274" s="66" t="s">
        <v>1487</v>
      </c>
    </row>
    <row r="275" spans="1:55" ht="15.75" customHeight="1">
      <c r="A275" s="66" t="s">
        <v>3633</v>
      </c>
      <c r="B275" s="66" t="s">
        <v>3188</v>
      </c>
      <c r="C275" s="66" t="s">
        <v>225</v>
      </c>
      <c r="D275" s="66" t="s">
        <v>3189</v>
      </c>
      <c r="E275" s="66">
        <v>2026</v>
      </c>
      <c r="F275" s="66">
        <v>30</v>
      </c>
      <c r="G275" s="67">
        <v>46223</v>
      </c>
      <c r="H275" s="67"/>
      <c r="I275" s="67"/>
      <c r="J275" s="66"/>
      <c r="K275" s="68"/>
      <c r="L275" s="66"/>
      <c r="M275" s="66"/>
      <c r="N275" s="66" t="s">
        <v>1436</v>
      </c>
      <c r="O275" s="66" t="s">
        <v>2103</v>
      </c>
      <c r="P275" s="66"/>
      <c r="Q275" s="66" t="s">
        <v>1472</v>
      </c>
      <c r="R275" s="66" t="s">
        <v>1193</v>
      </c>
      <c r="S275" s="66" t="s">
        <v>391</v>
      </c>
      <c r="T275" s="66" t="s">
        <v>443</v>
      </c>
      <c r="U275" s="66" t="s">
        <v>2183</v>
      </c>
      <c r="V275" s="66" t="s">
        <v>1473</v>
      </c>
      <c r="W275" s="66" t="s">
        <v>2365</v>
      </c>
      <c r="X275" s="66" t="s">
        <v>1487</v>
      </c>
      <c r="Y275" s="66"/>
      <c r="Z275" s="66"/>
      <c r="AA275" s="66"/>
      <c r="AB275" s="69"/>
      <c r="AC275" s="66"/>
      <c r="AD275" s="66" t="s">
        <v>1487</v>
      </c>
      <c r="AE275" s="66"/>
      <c r="AF275" s="67"/>
      <c r="AG275" s="66"/>
      <c r="AH275" s="66"/>
      <c r="AI275" s="66" t="s">
        <v>1473</v>
      </c>
      <c r="AJ275" s="66" t="s">
        <v>151</v>
      </c>
      <c r="AK275" s="66"/>
      <c r="AL275" s="66"/>
      <c r="AM275" s="66"/>
      <c r="AN275" s="66"/>
      <c r="AO275" s="66"/>
      <c r="AP275" s="66" t="s">
        <v>1487</v>
      </c>
      <c r="AQ275" s="67"/>
      <c r="AR275" s="67"/>
      <c r="AS275" s="66"/>
      <c r="AT275" s="66"/>
      <c r="AU275" s="69"/>
      <c r="AV275" s="66">
        <v>0</v>
      </c>
      <c r="AW275" s="66"/>
      <c r="AX275" s="66" t="s">
        <v>1487</v>
      </c>
      <c r="AY275" s="66"/>
      <c r="AZ275" s="66"/>
      <c r="BA275" s="69"/>
      <c r="BB275" s="66"/>
      <c r="BC275" s="66" t="s">
        <v>1487</v>
      </c>
    </row>
    <row r="276" spans="1:55" ht="15.75" customHeight="1">
      <c r="A276" s="66" t="s">
        <v>3634</v>
      </c>
      <c r="B276" s="66" t="s">
        <v>3190</v>
      </c>
      <c r="C276" s="66" t="s">
        <v>232</v>
      </c>
      <c r="D276" s="66" t="s">
        <v>3191</v>
      </c>
      <c r="E276" s="66">
        <v>2026</v>
      </c>
      <c r="F276" s="66">
        <v>30</v>
      </c>
      <c r="G276" s="67">
        <v>46223</v>
      </c>
      <c r="H276" s="67"/>
      <c r="I276" s="67"/>
      <c r="J276" s="66"/>
      <c r="K276" s="68"/>
      <c r="L276" s="66"/>
      <c r="M276" s="66"/>
      <c r="N276" s="66" t="s">
        <v>1586</v>
      </c>
      <c r="O276" s="66" t="s">
        <v>1590</v>
      </c>
      <c r="P276" s="66"/>
      <c r="Q276" s="66" t="s">
        <v>1472</v>
      </c>
      <c r="R276" s="66" t="s">
        <v>1200</v>
      </c>
      <c r="S276" s="66" t="s">
        <v>391</v>
      </c>
      <c r="T276" s="66" t="s">
        <v>443</v>
      </c>
      <c r="U276" s="66" t="s">
        <v>2183</v>
      </c>
      <c r="V276" s="66" t="s">
        <v>1473</v>
      </c>
      <c r="W276" s="66" t="s">
        <v>2337</v>
      </c>
      <c r="X276" s="66" t="s">
        <v>1487</v>
      </c>
      <c r="Y276" s="66"/>
      <c r="Z276" s="66"/>
      <c r="AA276" s="66"/>
      <c r="AB276" s="69"/>
      <c r="AC276" s="66"/>
      <c r="AD276" s="66" t="s">
        <v>1487</v>
      </c>
      <c r="AE276" s="66"/>
      <c r="AF276" s="67"/>
      <c r="AG276" s="66"/>
      <c r="AH276" s="66"/>
      <c r="AI276" s="66" t="s">
        <v>1473</v>
      </c>
      <c r="AJ276" s="66" t="s">
        <v>151</v>
      </c>
      <c r="AK276" s="66"/>
      <c r="AL276" s="66"/>
      <c r="AM276" s="66"/>
      <c r="AN276" s="66"/>
      <c r="AO276" s="66"/>
      <c r="AP276" s="66" t="s">
        <v>1487</v>
      </c>
      <c r="AQ276" s="67"/>
      <c r="AR276" s="67"/>
      <c r="AS276" s="66"/>
      <c r="AT276" s="66"/>
      <c r="AU276" s="69"/>
      <c r="AV276" s="66">
        <v>0</v>
      </c>
      <c r="AW276" s="66"/>
      <c r="AX276" s="66" t="s">
        <v>1487</v>
      </c>
      <c r="AY276" s="66"/>
      <c r="AZ276" s="66"/>
      <c r="BA276" s="69"/>
      <c r="BB276" s="66"/>
      <c r="BC276" s="66" t="s">
        <v>1487</v>
      </c>
    </row>
    <row r="277" spans="1:55" ht="15.75" customHeight="1">
      <c r="A277" s="66" t="s">
        <v>3635</v>
      </c>
      <c r="B277" s="66" t="s">
        <v>3192</v>
      </c>
      <c r="C277" s="66" t="s">
        <v>281</v>
      </c>
      <c r="D277" s="66" t="s">
        <v>3193</v>
      </c>
      <c r="E277" s="66">
        <v>2026</v>
      </c>
      <c r="F277" s="66">
        <v>30</v>
      </c>
      <c r="G277" s="67">
        <v>46223</v>
      </c>
      <c r="H277" s="67"/>
      <c r="I277" s="67"/>
      <c r="J277" s="66"/>
      <c r="K277" s="68"/>
      <c r="L277" s="66"/>
      <c r="M277" s="66"/>
      <c r="N277" s="66" t="s">
        <v>1432</v>
      </c>
      <c r="O277" s="66" t="s">
        <v>1439</v>
      </c>
      <c r="P277" s="66"/>
      <c r="Q277" s="66" t="s">
        <v>1472</v>
      </c>
      <c r="R277" s="66" t="s">
        <v>1227</v>
      </c>
      <c r="S277" s="66" t="s">
        <v>391</v>
      </c>
      <c r="T277" s="66" t="s">
        <v>443</v>
      </c>
      <c r="U277" s="66" t="s">
        <v>2183</v>
      </c>
      <c r="V277" s="66" t="s">
        <v>1473</v>
      </c>
      <c r="W277" s="66" t="s">
        <v>2647</v>
      </c>
      <c r="X277" s="66" t="s">
        <v>1487</v>
      </c>
      <c r="Y277" s="66"/>
      <c r="Z277" s="66"/>
      <c r="AA277" s="66"/>
      <c r="AB277" s="69"/>
      <c r="AC277" s="66"/>
      <c r="AD277" s="66" t="s">
        <v>1487</v>
      </c>
      <c r="AE277" s="66"/>
      <c r="AF277" s="67"/>
      <c r="AG277" s="66"/>
      <c r="AH277" s="66"/>
      <c r="AI277" s="66" t="s">
        <v>1473</v>
      </c>
      <c r="AJ277" s="66" t="s">
        <v>151</v>
      </c>
      <c r="AK277" s="66"/>
      <c r="AL277" s="66"/>
      <c r="AM277" s="66"/>
      <c r="AN277" s="66"/>
      <c r="AO277" s="66"/>
      <c r="AP277" s="66" t="s">
        <v>1487</v>
      </c>
      <c r="AQ277" s="67"/>
      <c r="AR277" s="67"/>
      <c r="AS277" s="66"/>
      <c r="AT277" s="66"/>
      <c r="AU277" s="69"/>
      <c r="AV277" s="66">
        <v>0</v>
      </c>
      <c r="AW277" s="66"/>
      <c r="AX277" s="66" t="s">
        <v>1487</v>
      </c>
      <c r="AY277" s="66"/>
      <c r="AZ277" s="66"/>
      <c r="BA277" s="69"/>
      <c r="BB277" s="66"/>
      <c r="BC277" s="66" t="s">
        <v>1487</v>
      </c>
    </row>
    <row r="278" spans="1:55" ht="15.75" customHeight="1">
      <c r="A278" s="66" t="s">
        <v>3636</v>
      </c>
      <c r="B278" s="66" t="s">
        <v>3194</v>
      </c>
      <c r="C278" s="66" t="s">
        <v>284</v>
      </c>
      <c r="D278" s="66" t="s">
        <v>3195</v>
      </c>
      <c r="E278" s="66">
        <v>2026</v>
      </c>
      <c r="F278" s="66">
        <v>30</v>
      </c>
      <c r="G278" s="67">
        <v>46223</v>
      </c>
      <c r="H278" s="67"/>
      <c r="I278" s="67"/>
      <c r="J278" s="66"/>
      <c r="K278" s="68"/>
      <c r="L278" s="66"/>
      <c r="M278" s="66"/>
      <c r="N278" s="66" t="s">
        <v>1600</v>
      </c>
      <c r="O278" s="66" t="s">
        <v>2103</v>
      </c>
      <c r="P278" s="66"/>
      <c r="Q278" s="66" t="s">
        <v>1472</v>
      </c>
      <c r="R278" s="66" t="s">
        <v>98</v>
      </c>
      <c r="S278" s="66" t="s">
        <v>391</v>
      </c>
      <c r="T278" s="66" t="s">
        <v>344</v>
      </c>
      <c r="U278" s="66" t="s">
        <v>2183</v>
      </c>
      <c r="V278" s="66" t="s">
        <v>1473</v>
      </c>
      <c r="W278" s="66" t="s">
        <v>2324</v>
      </c>
      <c r="X278" s="66" t="s">
        <v>1487</v>
      </c>
      <c r="Y278" s="66"/>
      <c r="Z278" s="66"/>
      <c r="AA278" s="66"/>
      <c r="AB278" s="69"/>
      <c r="AC278" s="66"/>
      <c r="AD278" s="66" t="s">
        <v>1487</v>
      </c>
      <c r="AE278" s="66"/>
      <c r="AF278" s="67"/>
      <c r="AG278" s="66"/>
      <c r="AH278" s="66"/>
      <c r="AI278" s="66" t="s">
        <v>1473</v>
      </c>
      <c r="AJ278" s="66" t="s">
        <v>151</v>
      </c>
      <c r="AK278" s="66"/>
      <c r="AL278" s="66"/>
      <c r="AM278" s="66"/>
      <c r="AN278" s="66"/>
      <c r="AO278" s="66"/>
      <c r="AP278" s="66" t="s">
        <v>1487</v>
      </c>
      <c r="AQ278" s="67"/>
      <c r="AR278" s="67"/>
      <c r="AS278" s="66"/>
      <c r="AT278" s="66"/>
      <c r="AU278" s="69"/>
      <c r="AV278" s="66">
        <v>0</v>
      </c>
      <c r="AW278" s="66"/>
      <c r="AX278" s="66" t="s">
        <v>1487</v>
      </c>
      <c r="AY278" s="66"/>
      <c r="AZ278" s="66"/>
      <c r="BA278" s="69"/>
      <c r="BB278" s="66"/>
      <c r="BC278" s="66" t="s">
        <v>1487</v>
      </c>
    </row>
    <row r="279" spans="1:55" ht="15.75" customHeight="1">
      <c r="A279" s="66" t="s">
        <v>3637</v>
      </c>
      <c r="B279" s="66" t="s">
        <v>3196</v>
      </c>
      <c r="C279" s="66" t="s">
        <v>296</v>
      </c>
      <c r="D279" s="66" t="s">
        <v>3197</v>
      </c>
      <c r="E279" s="66">
        <v>2026</v>
      </c>
      <c r="F279" s="66">
        <v>30</v>
      </c>
      <c r="G279" s="67">
        <v>46223</v>
      </c>
      <c r="H279" s="67"/>
      <c r="I279" s="67"/>
      <c r="J279" s="66"/>
      <c r="K279" s="68"/>
      <c r="L279" s="66"/>
      <c r="M279" s="66"/>
      <c r="N279" s="66" t="s">
        <v>1561</v>
      </c>
      <c r="O279" s="66" t="s">
        <v>1590</v>
      </c>
      <c r="P279" s="66"/>
      <c r="Q279" s="66" t="s">
        <v>1472</v>
      </c>
      <c r="R279" s="66" t="s">
        <v>1443</v>
      </c>
      <c r="S279" s="66" t="s">
        <v>387</v>
      </c>
      <c r="T279" s="66" t="s">
        <v>344</v>
      </c>
      <c r="U279" s="66" t="s">
        <v>2183</v>
      </c>
      <c r="V279" s="66" t="s">
        <v>1473</v>
      </c>
      <c r="W279" s="66" t="s">
        <v>2700</v>
      </c>
      <c r="X279" s="66" t="s">
        <v>1487</v>
      </c>
      <c r="Y279" s="66"/>
      <c r="Z279" s="66"/>
      <c r="AA279" s="66"/>
      <c r="AB279" s="69"/>
      <c r="AC279" s="66"/>
      <c r="AD279" s="66" t="s">
        <v>1487</v>
      </c>
      <c r="AE279" s="66"/>
      <c r="AF279" s="67"/>
      <c r="AG279" s="66"/>
      <c r="AH279" s="66"/>
      <c r="AI279" s="66" t="s">
        <v>1473</v>
      </c>
      <c r="AJ279" s="66" t="s">
        <v>151</v>
      </c>
      <c r="AK279" s="66"/>
      <c r="AL279" s="66"/>
      <c r="AM279" s="66"/>
      <c r="AN279" s="66"/>
      <c r="AO279" s="66"/>
      <c r="AP279" s="66" t="s">
        <v>1487</v>
      </c>
      <c r="AQ279" s="67"/>
      <c r="AR279" s="67"/>
      <c r="AS279" s="66"/>
      <c r="AT279" s="66"/>
      <c r="AU279" s="69"/>
      <c r="AV279" s="66">
        <v>0</v>
      </c>
      <c r="AW279" s="66"/>
      <c r="AX279" s="66" t="s">
        <v>1487</v>
      </c>
      <c r="AY279" s="66"/>
      <c r="AZ279" s="66"/>
      <c r="BA279" s="69"/>
      <c r="BB279" s="66"/>
      <c r="BC279" s="66" t="s">
        <v>1487</v>
      </c>
    </row>
    <row r="280" spans="1:55" ht="15.75" customHeight="1">
      <c r="A280" s="66" t="s">
        <v>3638</v>
      </c>
      <c r="B280" s="66" t="s">
        <v>3198</v>
      </c>
      <c r="C280" s="66" t="s">
        <v>297</v>
      </c>
      <c r="D280" s="66" t="s">
        <v>3199</v>
      </c>
      <c r="E280" s="66">
        <v>2026</v>
      </c>
      <c r="F280" s="66">
        <v>30</v>
      </c>
      <c r="G280" s="67">
        <v>46223</v>
      </c>
      <c r="H280" s="67"/>
      <c r="I280" s="67"/>
      <c r="J280" s="66"/>
      <c r="K280" s="68"/>
      <c r="L280" s="66"/>
      <c r="M280" s="66"/>
      <c r="N280" s="66" t="s">
        <v>1583</v>
      </c>
      <c r="O280" s="66" t="s">
        <v>1439</v>
      </c>
      <c r="P280" s="66"/>
      <c r="Q280" s="66" t="s">
        <v>1472</v>
      </c>
      <c r="R280" s="66" t="s">
        <v>1232</v>
      </c>
      <c r="S280" s="66" t="s">
        <v>387</v>
      </c>
      <c r="T280" s="66" t="s">
        <v>344</v>
      </c>
      <c r="U280" s="66" t="s">
        <v>2183</v>
      </c>
      <c r="V280" s="66" t="s">
        <v>1473</v>
      </c>
      <c r="W280" s="66" t="s">
        <v>2451</v>
      </c>
      <c r="X280" s="66" t="s">
        <v>1487</v>
      </c>
      <c r="Y280" s="66"/>
      <c r="Z280" s="66"/>
      <c r="AA280" s="66"/>
      <c r="AB280" s="69"/>
      <c r="AC280" s="66"/>
      <c r="AD280" s="66" t="s">
        <v>1487</v>
      </c>
      <c r="AE280" s="66"/>
      <c r="AF280" s="67"/>
      <c r="AG280" s="66"/>
      <c r="AH280" s="66"/>
      <c r="AI280" s="66" t="s">
        <v>1473</v>
      </c>
      <c r="AJ280" s="66" t="s">
        <v>151</v>
      </c>
      <c r="AK280" s="66"/>
      <c r="AL280" s="66"/>
      <c r="AM280" s="66"/>
      <c r="AN280" s="66"/>
      <c r="AO280" s="66"/>
      <c r="AP280" s="66" t="s">
        <v>1487</v>
      </c>
      <c r="AQ280" s="67"/>
      <c r="AR280" s="67"/>
      <c r="AS280" s="66"/>
      <c r="AT280" s="66"/>
      <c r="AU280" s="69"/>
      <c r="AV280" s="66">
        <v>0</v>
      </c>
      <c r="AW280" s="66"/>
      <c r="AX280" s="66" t="s">
        <v>1487</v>
      </c>
      <c r="AY280" s="66"/>
      <c r="AZ280" s="66"/>
      <c r="BA280" s="69"/>
      <c r="BB280" s="66"/>
      <c r="BC280" s="66" t="s">
        <v>1487</v>
      </c>
    </row>
    <row r="281" spans="1:55" ht="15.75" customHeight="1">
      <c r="A281" s="66" t="s">
        <v>3639</v>
      </c>
      <c r="B281" s="66" t="s">
        <v>3200</v>
      </c>
      <c r="C281" s="66" t="s">
        <v>190</v>
      </c>
      <c r="D281" s="66" t="s">
        <v>3201</v>
      </c>
      <c r="E281" s="66">
        <v>2026</v>
      </c>
      <c r="F281" s="66">
        <v>30</v>
      </c>
      <c r="G281" s="67">
        <v>46224</v>
      </c>
      <c r="H281" s="67"/>
      <c r="I281" s="67"/>
      <c r="J281" s="66"/>
      <c r="K281" s="68"/>
      <c r="L281" s="66"/>
      <c r="M281" s="66"/>
      <c r="N281" s="66" t="s">
        <v>1600</v>
      </c>
      <c r="O281" s="66" t="s">
        <v>2103</v>
      </c>
      <c r="P281" s="66"/>
      <c r="Q281" s="66" t="s">
        <v>1472</v>
      </c>
      <c r="R281" s="66" t="s">
        <v>59</v>
      </c>
      <c r="S281" s="66" t="s">
        <v>391</v>
      </c>
      <c r="T281" s="66" t="s">
        <v>443</v>
      </c>
      <c r="U281" s="66" t="s">
        <v>2183</v>
      </c>
      <c r="V281" s="66" t="s">
        <v>1473</v>
      </c>
      <c r="W281" s="66" t="s">
        <v>2324</v>
      </c>
      <c r="X281" s="66" t="s">
        <v>1487</v>
      </c>
      <c r="Y281" s="66"/>
      <c r="Z281" s="66"/>
      <c r="AA281" s="66"/>
      <c r="AB281" s="69"/>
      <c r="AC281" s="66"/>
      <c r="AD281" s="66" t="s">
        <v>1487</v>
      </c>
      <c r="AE281" s="66"/>
      <c r="AF281" s="67"/>
      <c r="AG281" s="66"/>
      <c r="AH281" s="66"/>
      <c r="AI281" s="66" t="s">
        <v>1473</v>
      </c>
      <c r="AJ281" s="66" t="s">
        <v>151</v>
      </c>
      <c r="AK281" s="66"/>
      <c r="AL281" s="66"/>
      <c r="AM281" s="66"/>
      <c r="AN281" s="66"/>
      <c r="AO281" s="66"/>
      <c r="AP281" s="66" t="s">
        <v>1487</v>
      </c>
      <c r="AQ281" s="67"/>
      <c r="AR281" s="67"/>
      <c r="AS281" s="66"/>
      <c r="AT281" s="66"/>
      <c r="AU281" s="69"/>
      <c r="AV281" s="66">
        <v>0</v>
      </c>
      <c r="AW281" s="66"/>
      <c r="AX281" s="66" t="s">
        <v>1487</v>
      </c>
      <c r="AY281" s="66"/>
      <c r="AZ281" s="66"/>
      <c r="BA281" s="69"/>
      <c r="BB281" s="66"/>
      <c r="BC281" s="66" t="s">
        <v>1487</v>
      </c>
    </row>
    <row r="282" spans="1:55" ht="15.75" customHeight="1">
      <c r="A282" s="66" t="s">
        <v>3640</v>
      </c>
      <c r="B282" s="66" t="s">
        <v>3202</v>
      </c>
      <c r="C282" s="66" t="s">
        <v>194</v>
      </c>
      <c r="D282" s="66" t="s">
        <v>3203</v>
      </c>
      <c r="E282" s="66">
        <v>2026</v>
      </c>
      <c r="F282" s="66">
        <v>30</v>
      </c>
      <c r="G282" s="67">
        <v>46224</v>
      </c>
      <c r="H282" s="67"/>
      <c r="I282" s="67"/>
      <c r="J282" s="66"/>
      <c r="K282" s="68"/>
      <c r="L282" s="66"/>
      <c r="M282" s="66"/>
      <c r="N282" s="66" t="s">
        <v>1600</v>
      </c>
      <c r="O282" s="66" t="s">
        <v>2103</v>
      </c>
      <c r="P282" s="66"/>
      <c r="Q282" s="66" t="s">
        <v>1472</v>
      </c>
      <c r="R282" s="66" t="s">
        <v>2109</v>
      </c>
      <c r="S282" s="66" t="s">
        <v>391</v>
      </c>
      <c r="T282" s="66" t="s">
        <v>443</v>
      </c>
      <c r="U282" s="66" t="s">
        <v>2183</v>
      </c>
      <c r="V282" s="66" t="s">
        <v>1473</v>
      </c>
      <c r="W282" s="66" t="s">
        <v>2324</v>
      </c>
      <c r="X282" s="66" t="s">
        <v>1487</v>
      </c>
      <c r="Y282" s="66"/>
      <c r="Z282" s="66"/>
      <c r="AA282" s="66"/>
      <c r="AB282" s="69"/>
      <c r="AC282" s="66"/>
      <c r="AD282" s="66" t="s">
        <v>1487</v>
      </c>
      <c r="AE282" s="66"/>
      <c r="AF282" s="67"/>
      <c r="AG282" s="66"/>
      <c r="AH282" s="66"/>
      <c r="AI282" s="66" t="s">
        <v>1473</v>
      </c>
      <c r="AJ282" s="66" t="s">
        <v>151</v>
      </c>
      <c r="AK282" s="66"/>
      <c r="AL282" s="66"/>
      <c r="AM282" s="66"/>
      <c r="AN282" s="66"/>
      <c r="AO282" s="66"/>
      <c r="AP282" s="66" t="s">
        <v>1487</v>
      </c>
      <c r="AQ282" s="67"/>
      <c r="AR282" s="67"/>
      <c r="AS282" s="66"/>
      <c r="AT282" s="66"/>
      <c r="AU282" s="69"/>
      <c r="AV282" s="66">
        <v>0</v>
      </c>
      <c r="AW282" s="66"/>
      <c r="AX282" s="66" t="s">
        <v>1487</v>
      </c>
      <c r="AY282" s="66"/>
      <c r="AZ282" s="66"/>
      <c r="BA282" s="69"/>
      <c r="BB282" s="66"/>
      <c r="BC282" s="66" t="s">
        <v>1487</v>
      </c>
    </row>
    <row r="283" spans="1:55" ht="15.75" customHeight="1">
      <c r="A283" s="66" t="s">
        <v>3641</v>
      </c>
      <c r="B283" s="66" t="s">
        <v>3204</v>
      </c>
      <c r="C283" s="66" t="s">
        <v>202</v>
      </c>
      <c r="D283" s="66" t="s">
        <v>3205</v>
      </c>
      <c r="E283" s="66">
        <v>2026</v>
      </c>
      <c r="F283" s="66">
        <v>30</v>
      </c>
      <c r="G283" s="67">
        <v>46224</v>
      </c>
      <c r="H283" s="67"/>
      <c r="I283" s="67"/>
      <c r="J283" s="66"/>
      <c r="K283" s="68"/>
      <c r="L283" s="66"/>
      <c r="M283" s="66"/>
      <c r="N283" s="66" t="s">
        <v>1442</v>
      </c>
      <c r="O283" s="66" t="s">
        <v>1439</v>
      </c>
      <c r="P283" s="66"/>
      <c r="Q283" s="66" t="s">
        <v>1472</v>
      </c>
      <c r="R283" s="66" t="s">
        <v>1367</v>
      </c>
      <c r="S283" s="66" t="s">
        <v>391</v>
      </c>
      <c r="T283" s="66" t="s">
        <v>443</v>
      </c>
      <c r="U283" s="66" t="s">
        <v>2183</v>
      </c>
      <c r="V283" s="66" t="s">
        <v>1473</v>
      </c>
      <c r="W283" s="66" t="s">
        <v>2443</v>
      </c>
      <c r="X283" s="66" t="s">
        <v>1487</v>
      </c>
      <c r="Y283" s="66"/>
      <c r="Z283" s="66"/>
      <c r="AA283" s="66"/>
      <c r="AB283" s="69"/>
      <c r="AC283" s="66"/>
      <c r="AD283" s="66" t="s">
        <v>1487</v>
      </c>
      <c r="AE283" s="66"/>
      <c r="AF283" s="67"/>
      <c r="AG283" s="66"/>
      <c r="AH283" s="66"/>
      <c r="AI283" s="66" t="s">
        <v>1473</v>
      </c>
      <c r="AJ283" s="66" t="s">
        <v>151</v>
      </c>
      <c r="AK283" s="66"/>
      <c r="AL283" s="66"/>
      <c r="AM283" s="66"/>
      <c r="AN283" s="66"/>
      <c r="AO283" s="66"/>
      <c r="AP283" s="66" t="s">
        <v>1487</v>
      </c>
      <c r="AQ283" s="67"/>
      <c r="AR283" s="67"/>
      <c r="AS283" s="66"/>
      <c r="AT283" s="66"/>
      <c r="AU283" s="69"/>
      <c r="AV283" s="66">
        <v>0</v>
      </c>
      <c r="AW283" s="66"/>
      <c r="AX283" s="66" t="s">
        <v>1487</v>
      </c>
      <c r="AY283" s="66"/>
      <c r="AZ283" s="66"/>
      <c r="BA283" s="69"/>
      <c r="BB283" s="66"/>
      <c r="BC283" s="66" t="s">
        <v>1487</v>
      </c>
    </row>
    <row r="284" spans="1:55" ht="15.75" customHeight="1">
      <c r="A284" s="66" t="s">
        <v>3642</v>
      </c>
      <c r="B284" s="66" t="s">
        <v>3206</v>
      </c>
      <c r="C284" s="66" t="s">
        <v>205</v>
      </c>
      <c r="D284" s="66" t="s">
        <v>3207</v>
      </c>
      <c r="E284" s="66">
        <v>2026</v>
      </c>
      <c r="F284" s="66">
        <v>30</v>
      </c>
      <c r="G284" s="67">
        <v>46224</v>
      </c>
      <c r="H284" s="67"/>
      <c r="I284" s="67"/>
      <c r="J284" s="66"/>
      <c r="K284" s="68"/>
      <c r="L284" s="66"/>
      <c r="M284" s="66"/>
      <c r="N284" s="66" t="s">
        <v>1590</v>
      </c>
      <c r="O284" s="66" t="s">
        <v>1590</v>
      </c>
      <c r="P284" s="66"/>
      <c r="Q284" s="66" t="s">
        <v>1472</v>
      </c>
      <c r="R284" s="66" t="s">
        <v>1370</v>
      </c>
      <c r="S284" s="66" t="s">
        <v>386</v>
      </c>
      <c r="T284" s="66" t="s">
        <v>1266</v>
      </c>
      <c r="U284" s="66" t="s">
        <v>2183</v>
      </c>
      <c r="V284" s="66" t="s">
        <v>1473</v>
      </c>
      <c r="W284" s="66" t="s">
        <v>2390</v>
      </c>
      <c r="X284" s="66" t="s">
        <v>1487</v>
      </c>
      <c r="Y284" s="66"/>
      <c r="Z284" s="66"/>
      <c r="AA284" s="66"/>
      <c r="AB284" s="69"/>
      <c r="AC284" s="66"/>
      <c r="AD284" s="66" t="s">
        <v>1487</v>
      </c>
      <c r="AE284" s="66"/>
      <c r="AF284" s="67"/>
      <c r="AG284" s="66"/>
      <c r="AH284" s="66"/>
      <c r="AI284" s="66" t="s">
        <v>1473</v>
      </c>
      <c r="AJ284" s="66" t="s">
        <v>151</v>
      </c>
      <c r="AK284" s="66"/>
      <c r="AL284" s="66"/>
      <c r="AM284" s="66"/>
      <c r="AN284" s="66"/>
      <c r="AO284" s="66"/>
      <c r="AP284" s="66" t="s">
        <v>1487</v>
      </c>
      <c r="AQ284" s="67"/>
      <c r="AR284" s="67"/>
      <c r="AS284" s="66"/>
      <c r="AT284" s="66"/>
      <c r="AU284" s="69"/>
      <c r="AV284" s="66">
        <v>0</v>
      </c>
      <c r="AW284" s="66"/>
      <c r="AX284" s="66" t="s">
        <v>1487</v>
      </c>
      <c r="AY284" s="66"/>
      <c r="AZ284" s="66"/>
      <c r="BA284" s="69"/>
      <c r="BB284" s="66"/>
      <c r="BC284" s="66" t="s">
        <v>1487</v>
      </c>
    </row>
    <row r="285" spans="1:55" ht="15.75" customHeight="1">
      <c r="A285" s="66" t="s">
        <v>3643</v>
      </c>
      <c r="B285" s="66" t="s">
        <v>3208</v>
      </c>
      <c r="C285" s="66" t="s">
        <v>211</v>
      </c>
      <c r="D285" s="66" t="s">
        <v>3209</v>
      </c>
      <c r="E285" s="66">
        <v>2026</v>
      </c>
      <c r="F285" s="66">
        <v>30</v>
      </c>
      <c r="G285" s="67">
        <v>46224</v>
      </c>
      <c r="H285" s="67"/>
      <c r="I285" s="67"/>
      <c r="J285" s="66"/>
      <c r="K285" s="68"/>
      <c r="L285" s="66"/>
      <c r="M285" s="66"/>
      <c r="N285" s="66" t="s">
        <v>1575</v>
      </c>
      <c r="O285" s="66" t="s">
        <v>1439</v>
      </c>
      <c r="P285" s="66"/>
      <c r="Q285" s="66" t="s">
        <v>1472</v>
      </c>
      <c r="R285" s="66" t="s">
        <v>1180</v>
      </c>
      <c r="S285" s="66" t="s">
        <v>1267</v>
      </c>
      <c r="T285" s="66" t="s">
        <v>1266</v>
      </c>
      <c r="U285" s="66" t="s">
        <v>2183</v>
      </c>
      <c r="V285" s="66" t="s">
        <v>1473</v>
      </c>
      <c r="W285" s="66" t="s">
        <v>2448</v>
      </c>
      <c r="X285" s="66" t="s">
        <v>1487</v>
      </c>
      <c r="Y285" s="66"/>
      <c r="Z285" s="66"/>
      <c r="AA285" s="66"/>
      <c r="AB285" s="69"/>
      <c r="AC285" s="66"/>
      <c r="AD285" s="66" t="s">
        <v>1487</v>
      </c>
      <c r="AE285" s="66"/>
      <c r="AF285" s="67"/>
      <c r="AG285" s="66"/>
      <c r="AH285" s="66"/>
      <c r="AI285" s="66" t="s">
        <v>1473</v>
      </c>
      <c r="AJ285" s="66" t="s">
        <v>151</v>
      </c>
      <c r="AK285" s="66"/>
      <c r="AL285" s="66"/>
      <c r="AM285" s="66"/>
      <c r="AN285" s="66"/>
      <c r="AO285" s="66"/>
      <c r="AP285" s="66" t="s">
        <v>1487</v>
      </c>
      <c r="AQ285" s="67"/>
      <c r="AR285" s="67"/>
      <c r="AS285" s="66"/>
      <c r="AT285" s="66"/>
      <c r="AU285" s="69"/>
      <c r="AV285" s="66">
        <v>0</v>
      </c>
      <c r="AW285" s="66"/>
      <c r="AX285" s="66" t="s">
        <v>1487</v>
      </c>
      <c r="AY285" s="66"/>
      <c r="AZ285" s="66"/>
      <c r="BA285" s="69"/>
      <c r="BB285" s="66"/>
      <c r="BC285" s="66" t="s">
        <v>1487</v>
      </c>
    </row>
    <row r="286" spans="1:55" ht="15.75" customHeight="1">
      <c r="A286" s="66" t="s">
        <v>3644</v>
      </c>
      <c r="B286" s="66" t="s">
        <v>3210</v>
      </c>
      <c r="C286" s="66" t="s">
        <v>239</v>
      </c>
      <c r="D286" s="66" t="s">
        <v>3211</v>
      </c>
      <c r="E286" s="66">
        <v>2026</v>
      </c>
      <c r="F286" s="66">
        <v>30</v>
      </c>
      <c r="G286" s="67">
        <v>46224</v>
      </c>
      <c r="H286" s="67"/>
      <c r="I286" s="67"/>
      <c r="J286" s="66"/>
      <c r="K286" s="68"/>
      <c r="L286" s="66"/>
      <c r="M286" s="66"/>
      <c r="N286" s="66" t="s">
        <v>1579</v>
      </c>
      <c r="O286" s="66" t="s">
        <v>1439</v>
      </c>
      <c r="P286" s="66"/>
      <c r="Q286" s="66" t="s">
        <v>1472</v>
      </c>
      <c r="R286" s="66" t="s">
        <v>2110</v>
      </c>
      <c r="S286" s="66" t="s">
        <v>1267</v>
      </c>
      <c r="T286" s="66" t="s">
        <v>1266</v>
      </c>
      <c r="U286" s="66" t="s">
        <v>2183</v>
      </c>
      <c r="V286" s="66" t="s">
        <v>1473</v>
      </c>
      <c r="W286" s="66" t="s">
        <v>2451</v>
      </c>
      <c r="X286" s="66" t="s">
        <v>1487</v>
      </c>
      <c r="Y286" s="66"/>
      <c r="Z286" s="66"/>
      <c r="AA286" s="66"/>
      <c r="AB286" s="69"/>
      <c r="AC286" s="66"/>
      <c r="AD286" s="66" t="s">
        <v>1487</v>
      </c>
      <c r="AE286" s="66"/>
      <c r="AF286" s="67"/>
      <c r="AG286" s="66"/>
      <c r="AH286" s="66"/>
      <c r="AI286" s="66" t="s">
        <v>1473</v>
      </c>
      <c r="AJ286" s="66" t="s">
        <v>151</v>
      </c>
      <c r="AK286" s="66"/>
      <c r="AL286" s="66"/>
      <c r="AM286" s="66"/>
      <c r="AN286" s="66"/>
      <c r="AO286" s="66"/>
      <c r="AP286" s="66" t="s">
        <v>1487</v>
      </c>
      <c r="AQ286" s="67"/>
      <c r="AR286" s="67"/>
      <c r="AS286" s="66"/>
      <c r="AT286" s="66"/>
      <c r="AU286" s="69"/>
      <c r="AV286" s="66">
        <v>0</v>
      </c>
      <c r="AW286" s="66"/>
      <c r="AX286" s="66" t="s">
        <v>1487</v>
      </c>
      <c r="AY286" s="66"/>
      <c r="AZ286" s="66"/>
      <c r="BA286" s="69"/>
      <c r="BB286" s="66"/>
      <c r="BC286" s="66" t="s">
        <v>1487</v>
      </c>
    </row>
    <row r="287" spans="1:55" ht="15.75" customHeight="1">
      <c r="A287" s="66" t="s">
        <v>3645</v>
      </c>
      <c r="B287" s="66" t="s">
        <v>3212</v>
      </c>
      <c r="C287" s="66" t="s">
        <v>278</v>
      </c>
      <c r="D287" s="66" t="s">
        <v>3213</v>
      </c>
      <c r="E287" s="66">
        <v>2026</v>
      </c>
      <c r="F287" s="66">
        <v>30</v>
      </c>
      <c r="G287" s="67">
        <v>46224</v>
      </c>
      <c r="H287" s="67"/>
      <c r="I287" s="67"/>
      <c r="J287" s="66"/>
      <c r="K287" s="68"/>
      <c r="L287" s="66"/>
      <c r="M287" s="66"/>
      <c r="N287" s="66" t="s">
        <v>1432</v>
      </c>
      <c r="O287" s="66" t="s">
        <v>1439</v>
      </c>
      <c r="P287" s="66"/>
      <c r="Q287" s="66" t="s">
        <v>1472</v>
      </c>
      <c r="R287" s="66" t="s">
        <v>1449</v>
      </c>
      <c r="S287" s="66" t="s">
        <v>391</v>
      </c>
      <c r="T287" s="66" t="s">
        <v>443</v>
      </c>
      <c r="U287" s="66" t="s">
        <v>2183</v>
      </c>
      <c r="V287" s="66" t="s">
        <v>1473</v>
      </c>
      <c r="W287" s="66" t="s">
        <v>2647</v>
      </c>
      <c r="X287" s="66" t="s">
        <v>1487</v>
      </c>
      <c r="Y287" s="66"/>
      <c r="Z287" s="66"/>
      <c r="AA287" s="66"/>
      <c r="AB287" s="69"/>
      <c r="AC287" s="66"/>
      <c r="AD287" s="66" t="s">
        <v>1487</v>
      </c>
      <c r="AE287" s="66"/>
      <c r="AF287" s="67"/>
      <c r="AG287" s="66"/>
      <c r="AH287" s="66"/>
      <c r="AI287" s="66" t="s">
        <v>1473</v>
      </c>
      <c r="AJ287" s="66" t="s">
        <v>151</v>
      </c>
      <c r="AK287" s="66"/>
      <c r="AL287" s="66"/>
      <c r="AM287" s="66"/>
      <c r="AN287" s="66"/>
      <c r="AO287" s="66"/>
      <c r="AP287" s="66" t="s">
        <v>1487</v>
      </c>
      <c r="AQ287" s="67"/>
      <c r="AR287" s="67"/>
      <c r="AS287" s="66"/>
      <c r="AT287" s="66"/>
      <c r="AU287" s="69"/>
      <c r="AV287" s="66">
        <v>0</v>
      </c>
      <c r="AW287" s="66"/>
      <c r="AX287" s="66" t="s">
        <v>1487</v>
      </c>
      <c r="AY287" s="66"/>
      <c r="AZ287" s="66"/>
      <c r="BA287" s="69"/>
      <c r="BB287" s="66"/>
      <c r="BC287" s="66" t="s">
        <v>1487</v>
      </c>
    </row>
    <row r="288" spans="1:55" ht="15.75" customHeight="1">
      <c r="A288" s="66" t="s">
        <v>3646</v>
      </c>
      <c r="B288" s="66" t="s">
        <v>3214</v>
      </c>
      <c r="C288" s="66" t="s">
        <v>284</v>
      </c>
      <c r="D288" s="66" t="s">
        <v>3215</v>
      </c>
      <c r="E288" s="66">
        <v>2026</v>
      </c>
      <c r="F288" s="66">
        <v>30</v>
      </c>
      <c r="G288" s="67">
        <v>46224</v>
      </c>
      <c r="H288" s="67"/>
      <c r="I288" s="67"/>
      <c r="J288" s="66"/>
      <c r="K288" s="68"/>
      <c r="L288" s="66"/>
      <c r="M288" s="66"/>
      <c r="N288" s="66" t="s">
        <v>1600</v>
      </c>
      <c r="O288" s="66" t="s">
        <v>2103</v>
      </c>
      <c r="P288" s="66"/>
      <c r="Q288" s="66" t="s">
        <v>1472</v>
      </c>
      <c r="R288" s="66" t="s">
        <v>98</v>
      </c>
      <c r="S288" s="66" t="s">
        <v>391</v>
      </c>
      <c r="T288" s="66" t="s">
        <v>344</v>
      </c>
      <c r="U288" s="66" t="s">
        <v>2183</v>
      </c>
      <c r="V288" s="66" t="s">
        <v>1473</v>
      </c>
      <c r="W288" s="66" t="s">
        <v>2324</v>
      </c>
      <c r="X288" s="66" t="s">
        <v>1487</v>
      </c>
      <c r="Y288" s="66"/>
      <c r="Z288" s="66"/>
      <c r="AA288" s="66"/>
      <c r="AB288" s="69"/>
      <c r="AC288" s="66"/>
      <c r="AD288" s="66" t="s">
        <v>1487</v>
      </c>
      <c r="AE288" s="66"/>
      <c r="AF288" s="67"/>
      <c r="AG288" s="66"/>
      <c r="AH288" s="66"/>
      <c r="AI288" s="66" t="s">
        <v>1473</v>
      </c>
      <c r="AJ288" s="66" t="s">
        <v>151</v>
      </c>
      <c r="AK288" s="66"/>
      <c r="AL288" s="66"/>
      <c r="AM288" s="66"/>
      <c r="AN288" s="66"/>
      <c r="AO288" s="66"/>
      <c r="AP288" s="66" t="s">
        <v>1487</v>
      </c>
      <c r="AQ288" s="67"/>
      <c r="AR288" s="67"/>
      <c r="AS288" s="66"/>
      <c r="AT288" s="66"/>
      <c r="AU288" s="69"/>
      <c r="AV288" s="66">
        <v>0</v>
      </c>
      <c r="AW288" s="66"/>
      <c r="AX288" s="66" t="s">
        <v>1487</v>
      </c>
      <c r="AY288" s="66"/>
      <c r="AZ288" s="66"/>
      <c r="BA288" s="69"/>
      <c r="BB288" s="66"/>
      <c r="BC288" s="66" t="s">
        <v>1487</v>
      </c>
    </row>
    <row r="289" spans="1:55" ht="15.75" customHeight="1">
      <c r="A289" s="66" t="s">
        <v>3647</v>
      </c>
      <c r="B289" s="66" t="s">
        <v>3216</v>
      </c>
      <c r="C289" s="66" t="s">
        <v>190</v>
      </c>
      <c r="D289" s="66" t="s">
        <v>3217</v>
      </c>
      <c r="E289" s="66">
        <v>2026</v>
      </c>
      <c r="F289" s="66">
        <v>30</v>
      </c>
      <c r="G289" s="67">
        <v>46225</v>
      </c>
      <c r="H289" s="67"/>
      <c r="I289" s="67"/>
      <c r="J289" s="66"/>
      <c r="K289" s="68"/>
      <c r="L289" s="66"/>
      <c r="M289" s="66"/>
      <c r="N289" s="66" t="s">
        <v>1600</v>
      </c>
      <c r="O289" s="66" t="s">
        <v>2103</v>
      </c>
      <c r="P289" s="66"/>
      <c r="Q289" s="66" t="s">
        <v>1472</v>
      </c>
      <c r="R289" s="66" t="s">
        <v>59</v>
      </c>
      <c r="S289" s="66" t="s">
        <v>391</v>
      </c>
      <c r="T289" s="66" t="s">
        <v>443</v>
      </c>
      <c r="U289" s="66" t="s">
        <v>2183</v>
      </c>
      <c r="V289" s="66" t="s">
        <v>1473</v>
      </c>
      <c r="W289" s="66" t="s">
        <v>2324</v>
      </c>
      <c r="X289" s="66" t="s">
        <v>1487</v>
      </c>
      <c r="Y289" s="66"/>
      <c r="Z289" s="66"/>
      <c r="AA289" s="66"/>
      <c r="AB289" s="69"/>
      <c r="AC289" s="66"/>
      <c r="AD289" s="66" t="s">
        <v>1487</v>
      </c>
      <c r="AE289" s="66"/>
      <c r="AF289" s="67"/>
      <c r="AG289" s="66"/>
      <c r="AH289" s="66"/>
      <c r="AI289" s="66" t="s">
        <v>1473</v>
      </c>
      <c r="AJ289" s="66" t="s">
        <v>151</v>
      </c>
      <c r="AK289" s="66"/>
      <c r="AL289" s="66"/>
      <c r="AM289" s="66"/>
      <c r="AN289" s="66"/>
      <c r="AO289" s="66"/>
      <c r="AP289" s="66" t="s">
        <v>1487</v>
      </c>
      <c r="AQ289" s="67"/>
      <c r="AR289" s="67"/>
      <c r="AS289" s="66"/>
      <c r="AT289" s="66"/>
      <c r="AU289" s="69"/>
      <c r="AV289" s="66">
        <v>0</v>
      </c>
      <c r="AW289" s="66"/>
      <c r="AX289" s="66" t="s">
        <v>1487</v>
      </c>
      <c r="AY289" s="66"/>
      <c r="AZ289" s="66"/>
      <c r="BA289" s="69"/>
      <c r="BB289" s="66"/>
      <c r="BC289" s="66" t="s">
        <v>1487</v>
      </c>
    </row>
    <row r="290" spans="1:55" ht="15.75" customHeight="1">
      <c r="A290" s="66" t="s">
        <v>3648</v>
      </c>
      <c r="B290" s="66" t="s">
        <v>3218</v>
      </c>
      <c r="C290" s="66" t="s">
        <v>194</v>
      </c>
      <c r="D290" s="66" t="s">
        <v>3219</v>
      </c>
      <c r="E290" s="66">
        <v>2026</v>
      </c>
      <c r="F290" s="66">
        <v>30</v>
      </c>
      <c r="G290" s="67">
        <v>46225</v>
      </c>
      <c r="H290" s="67"/>
      <c r="I290" s="67"/>
      <c r="J290" s="66"/>
      <c r="K290" s="68"/>
      <c r="L290" s="66"/>
      <c r="M290" s="66"/>
      <c r="N290" s="66" t="s">
        <v>1600</v>
      </c>
      <c r="O290" s="66" t="s">
        <v>2103</v>
      </c>
      <c r="P290" s="66"/>
      <c r="Q290" s="66" t="s">
        <v>1472</v>
      </c>
      <c r="R290" s="66" t="s">
        <v>2109</v>
      </c>
      <c r="S290" s="66" t="s">
        <v>391</v>
      </c>
      <c r="T290" s="66" t="s">
        <v>443</v>
      </c>
      <c r="U290" s="66" t="s">
        <v>2183</v>
      </c>
      <c r="V290" s="66" t="s">
        <v>1473</v>
      </c>
      <c r="W290" s="66" t="s">
        <v>2324</v>
      </c>
      <c r="X290" s="66" t="s">
        <v>1487</v>
      </c>
      <c r="Y290" s="66"/>
      <c r="Z290" s="66"/>
      <c r="AA290" s="66"/>
      <c r="AB290" s="69"/>
      <c r="AC290" s="66"/>
      <c r="AD290" s="66" t="s">
        <v>1487</v>
      </c>
      <c r="AE290" s="66"/>
      <c r="AF290" s="67"/>
      <c r="AG290" s="66"/>
      <c r="AH290" s="66"/>
      <c r="AI290" s="66" t="s">
        <v>1473</v>
      </c>
      <c r="AJ290" s="66" t="s">
        <v>151</v>
      </c>
      <c r="AK290" s="66"/>
      <c r="AL290" s="66"/>
      <c r="AM290" s="66"/>
      <c r="AN290" s="66"/>
      <c r="AO290" s="66"/>
      <c r="AP290" s="66" t="s">
        <v>1487</v>
      </c>
      <c r="AQ290" s="67"/>
      <c r="AR290" s="67"/>
      <c r="AS290" s="66"/>
      <c r="AT290" s="66"/>
      <c r="AU290" s="69"/>
      <c r="AV290" s="66">
        <v>0</v>
      </c>
      <c r="AW290" s="66"/>
      <c r="AX290" s="66" t="s">
        <v>1487</v>
      </c>
      <c r="AY290" s="66"/>
      <c r="AZ290" s="66"/>
      <c r="BA290" s="69"/>
      <c r="BB290" s="66"/>
      <c r="BC290" s="66" t="s">
        <v>1487</v>
      </c>
    </row>
    <row r="291" spans="1:55" ht="15.75" customHeight="1">
      <c r="A291" s="66" t="s">
        <v>3649</v>
      </c>
      <c r="B291" s="66" t="s">
        <v>3220</v>
      </c>
      <c r="C291" s="66" t="s">
        <v>202</v>
      </c>
      <c r="D291" s="66" t="s">
        <v>3221</v>
      </c>
      <c r="E291" s="66">
        <v>2026</v>
      </c>
      <c r="F291" s="66">
        <v>30</v>
      </c>
      <c r="G291" s="67">
        <v>46225</v>
      </c>
      <c r="H291" s="67"/>
      <c r="I291" s="67"/>
      <c r="J291" s="66"/>
      <c r="K291" s="68"/>
      <c r="L291" s="66"/>
      <c r="M291" s="66"/>
      <c r="N291" s="66" t="s">
        <v>1442</v>
      </c>
      <c r="O291" s="66" t="s">
        <v>1439</v>
      </c>
      <c r="P291" s="66"/>
      <c r="Q291" s="66" t="s">
        <v>1472</v>
      </c>
      <c r="R291" s="66" t="s">
        <v>1367</v>
      </c>
      <c r="S291" s="66" t="s">
        <v>391</v>
      </c>
      <c r="T291" s="66" t="s">
        <v>443</v>
      </c>
      <c r="U291" s="66" t="s">
        <v>2183</v>
      </c>
      <c r="V291" s="66" t="s">
        <v>1473</v>
      </c>
      <c r="W291" s="66" t="s">
        <v>2443</v>
      </c>
      <c r="X291" s="66" t="s">
        <v>1487</v>
      </c>
      <c r="Y291" s="66"/>
      <c r="Z291" s="66"/>
      <c r="AA291" s="66"/>
      <c r="AB291" s="69"/>
      <c r="AC291" s="66"/>
      <c r="AD291" s="66" t="s">
        <v>1487</v>
      </c>
      <c r="AE291" s="66"/>
      <c r="AF291" s="67"/>
      <c r="AG291" s="66"/>
      <c r="AH291" s="66"/>
      <c r="AI291" s="66" t="s">
        <v>1473</v>
      </c>
      <c r="AJ291" s="66" t="s">
        <v>151</v>
      </c>
      <c r="AK291" s="66"/>
      <c r="AL291" s="66"/>
      <c r="AM291" s="66"/>
      <c r="AN291" s="66"/>
      <c r="AO291" s="66"/>
      <c r="AP291" s="66" t="s">
        <v>1487</v>
      </c>
      <c r="AQ291" s="67"/>
      <c r="AR291" s="67"/>
      <c r="AS291" s="66"/>
      <c r="AT291" s="66"/>
      <c r="AU291" s="69"/>
      <c r="AV291" s="66">
        <v>0</v>
      </c>
      <c r="AW291" s="66"/>
      <c r="AX291" s="66" t="s">
        <v>1487</v>
      </c>
      <c r="AY291" s="66"/>
      <c r="AZ291" s="66"/>
      <c r="BA291" s="69"/>
      <c r="BB291" s="66"/>
      <c r="BC291" s="66" t="s">
        <v>1487</v>
      </c>
    </row>
    <row r="292" spans="1:55" ht="15.75" customHeight="1">
      <c r="A292" s="66" t="s">
        <v>3650</v>
      </c>
      <c r="B292" s="66" t="s">
        <v>3222</v>
      </c>
      <c r="C292" s="66" t="s">
        <v>205</v>
      </c>
      <c r="D292" s="66" t="s">
        <v>3223</v>
      </c>
      <c r="E292" s="66">
        <v>2026</v>
      </c>
      <c r="F292" s="66">
        <v>30</v>
      </c>
      <c r="G292" s="67">
        <v>46225</v>
      </c>
      <c r="H292" s="67"/>
      <c r="I292" s="67"/>
      <c r="J292" s="66"/>
      <c r="K292" s="68"/>
      <c r="L292" s="66"/>
      <c r="M292" s="66"/>
      <c r="N292" s="66" t="s">
        <v>1590</v>
      </c>
      <c r="O292" s="66" t="s">
        <v>1590</v>
      </c>
      <c r="P292" s="66"/>
      <c r="Q292" s="66" t="s">
        <v>1472</v>
      </c>
      <c r="R292" s="66" t="s">
        <v>1370</v>
      </c>
      <c r="S292" s="66" t="s">
        <v>389</v>
      </c>
      <c r="T292" s="66" t="s">
        <v>1266</v>
      </c>
      <c r="U292" s="66" t="s">
        <v>2183</v>
      </c>
      <c r="V292" s="66" t="s">
        <v>1473</v>
      </c>
      <c r="W292" s="66" t="s">
        <v>2390</v>
      </c>
      <c r="X292" s="66" t="s">
        <v>1487</v>
      </c>
      <c r="Y292" s="66"/>
      <c r="Z292" s="66"/>
      <c r="AA292" s="66"/>
      <c r="AB292" s="69"/>
      <c r="AC292" s="66"/>
      <c r="AD292" s="66" t="s">
        <v>1487</v>
      </c>
      <c r="AE292" s="66"/>
      <c r="AF292" s="67"/>
      <c r="AG292" s="66"/>
      <c r="AH292" s="66"/>
      <c r="AI292" s="66" t="s">
        <v>1473</v>
      </c>
      <c r="AJ292" s="66" t="s">
        <v>151</v>
      </c>
      <c r="AK292" s="66"/>
      <c r="AL292" s="66"/>
      <c r="AM292" s="66"/>
      <c r="AN292" s="66"/>
      <c r="AO292" s="66"/>
      <c r="AP292" s="66" t="s">
        <v>1487</v>
      </c>
      <c r="AQ292" s="67"/>
      <c r="AR292" s="67"/>
      <c r="AS292" s="66"/>
      <c r="AT292" s="66"/>
      <c r="AU292" s="69"/>
      <c r="AV292" s="66">
        <v>0</v>
      </c>
      <c r="AW292" s="66"/>
      <c r="AX292" s="66" t="s">
        <v>1487</v>
      </c>
      <c r="AY292" s="66"/>
      <c r="AZ292" s="66"/>
      <c r="BA292" s="69"/>
      <c r="BB292" s="66"/>
      <c r="BC292" s="66" t="s">
        <v>1487</v>
      </c>
    </row>
    <row r="293" spans="1:55" ht="15.75" customHeight="1">
      <c r="A293" s="66" t="s">
        <v>3651</v>
      </c>
      <c r="B293" s="66" t="s">
        <v>3224</v>
      </c>
      <c r="C293" s="66" t="s">
        <v>208</v>
      </c>
      <c r="D293" s="66" t="s">
        <v>3225</v>
      </c>
      <c r="E293" s="66">
        <v>2026</v>
      </c>
      <c r="F293" s="66">
        <v>30</v>
      </c>
      <c r="G293" s="67">
        <v>46225</v>
      </c>
      <c r="H293" s="67"/>
      <c r="I293" s="67"/>
      <c r="J293" s="66"/>
      <c r="K293" s="68"/>
      <c r="L293" s="66"/>
      <c r="M293" s="66"/>
      <c r="N293" s="66" t="s">
        <v>1575</v>
      </c>
      <c r="O293" s="66" t="s">
        <v>2103</v>
      </c>
      <c r="P293" s="66"/>
      <c r="Q293" s="66" t="s">
        <v>1472</v>
      </c>
      <c r="R293" s="66" t="s">
        <v>1178</v>
      </c>
      <c r="S293" s="66" t="s">
        <v>391</v>
      </c>
      <c r="T293" s="66" t="s">
        <v>443</v>
      </c>
      <c r="U293" s="66" t="s">
        <v>2183</v>
      </c>
      <c r="V293" s="66" t="s">
        <v>1473</v>
      </c>
      <c r="W293" s="66" t="s">
        <v>2448</v>
      </c>
      <c r="X293" s="66" t="s">
        <v>1487</v>
      </c>
      <c r="Y293" s="66"/>
      <c r="Z293" s="66"/>
      <c r="AA293" s="66"/>
      <c r="AB293" s="69"/>
      <c r="AC293" s="66"/>
      <c r="AD293" s="66" t="s">
        <v>1487</v>
      </c>
      <c r="AE293" s="66"/>
      <c r="AF293" s="67"/>
      <c r="AG293" s="66"/>
      <c r="AH293" s="66"/>
      <c r="AI293" s="66" t="s">
        <v>1473</v>
      </c>
      <c r="AJ293" s="66" t="s">
        <v>151</v>
      </c>
      <c r="AK293" s="66"/>
      <c r="AL293" s="66"/>
      <c r="AM293" s="66"/>
      <c r="AN293" s="66"/>
      <c r="AO293" s="66"/>
      <c r="AP293" s="66" t="s">
        <v>1487</v>
      </c>
      <c r="AQ293" s="67"/>
      <c r="AR293" s="67"/>
      <c r="AS293" s="66"/>
      <c r="AT293" s="66"/>
      <c r="AU293" s="69"/>
      <c r="AV293" s="66">
        <v>0</v>
      </c>
      <c r="AW293" s="66"/>
      <c r="AX293" s="66" t="s">
        <v>1487</v>
      </c>
      <c r="AY293" s="66"/>
      <c r="AZ293" s="66"/>
      <c r="BA293" s="69"/>
      <c r="BB293" s="66"/>
      <c r="BC293" s="66" t="s">
        <v>1487</v>
      </c>
    </row>
    <row r="294" spans="1:55" ht="15.75" customHeight="1">
      <c r="A294" s="66" t="s">
        <v>3652</v>
      </c>
      <c r="B294" s="66" t="s">
        <v>3226</v>
      </c>
      <c r="C294" s="66" t="s">
        <v>211</v>
      </c>
      <c r="D294" s="66" t="s">
        <v>3227</v>
      </c>
      <c r="E294" s="66">
        <v>2026</v>
      </c>
      <c r="F294" s="66">
        <v>30</v>
      </c>
      <c r="G294" s="67">
        <v>46225</v>
      </c>
      <c r="H294" s="67"/>
      <c r="I294" s="67"/>
      <c r="J294" s="66"/>
      <c r="K294" s="68"/>
      <c r="L294" s="66"/>
      <c r="M294" s="66"/>
      <c r="N294" s="66" t="s">
        <v>1575</v>
      </c>
      <c r="O294" s="66" t="s">
        <v>1439</v>
      </c>
      <c r="P294" s="66"/>
      <c r="Q294" s="66" t="s">
        <v>1472</v>
      </c>
      <c r="R294" s="66" t="s">
        <v>1180</v>
      </c>
      <c r="S294" s="66" t="s">
        <v>389</v>
      </c>
      <c r="T294" s="66" t="s">
        <v>1266</v>
      </c>
      <c r="U294" s="66" t="s">
        <v>2183</v>
      </c>
      <c r="V294" s="66" t="s">
        <v>1473</v>
      </c>
      <c r="W294" s="66" t="s">
        <v>2448</v>
      </c>
      <c r="X294" s="66" t="s">
        <v>1487</v>
      </c>
      <c r="Y294" s="66"/>
      <c r="Z294" s="66"/>
      <c r="AA294" s="66"/>
      <c r="AB294" s="69"/>
      <c r="AC294" s="66"/>
      <c r="AD294" s="66" t="s">
        <v>1487</v>
      </c>
      <c r="AE294" s="66"/>
      <c r="AF294" s="67"/>
      <c r="AG294" s="66"/>
      <c r="AH294" s="66"/>
      <c r="AI294" s="66" t="s">
        <v>1473</v>
      </c>
      <c r="AJ294" s="66" t="s">
        <v>151</v>
      </c>
      <c r="AK294" s="66"/>
      <c r="AL294" s="66"/>
      <c r="AM294" s="66"/>
      <c r="AN294" s="66"/>
      <c r="AO294" s="66"/>
      <c r="AP294" s="66" t="s">
        <v>1487</v>
      </c>
      <c r="AQ294" s="67"/>
      <c r="AR294" s="67"/>
      <c r="AS294" s="66"/>
      <c r="AT294" s="66"/>
      <c r="AU294" s="69"/>
      <c r="AV294" s="66">
        <v>0</v>
      </c>
      <c r="AW294" s="66"/>
      <c r="AX294" s="66" t="s">
        <v>1487</v>
      </c>
      <c r="AY294" s="66"/>
      <c r="AZ294" s="66"/>
      <c r="BA294" s="69"/>
      <c r="BB294" s="66"/>
      <c r="BC294" s="66" t="s">
        <v>1487</v>
      </c>
    </row>
    <row r="295" spans="1:55" ht="15.75" customHeight="1">
      <c r="A295" s="66" t="s">
        <v>3653</v>
      </c>
      <c r="B295" s="66" t="s">
        <v>3228</v>
      </c>
      <c r="C295" s="66" t="s">
        <v>215</v>
      </c>
      <c r="D295" s="66" t="s">
        <v>3229</v>
      </c>
      <c r="E295" s="66">
        <v>2026</v>
      </c>
      <c r="F295" s="66">
        <v>30</v>
      </c>
      <c r="G295" s="67">
        <v>46225</v>
      </c>
      <c r="H295" s="67"/>
      <c r="I295" s="67"/>
      <c r="J295" s="66"/>
      <c r="K295" s="68"/>
      <c r="L295" s="66"/>
      <c r="M295" s="66"/>
      <c r="N295" s="66" t="s">
        <v>1579</v>
      </c>
      <c r="O295" s="66" t="s">
        <v>1439</v>
      </c>
      <c r="P295" s="66"/>
      <c r="Q295" s="66" t="s">
        <v>1472</v>
      </c>
      <c r="R295" s="66" t="s">
        <v>1183</v>
      </c>
      <c r="S295" s="66" t="s">
        <v>391</v>
      </c>
      <c r="T295" s="66" t="s">
        <v>443</v>
      </c>
      <c r="U295" s="66" t="s">
        <v>2183</v>
      </c>
      <c r="V295" s="66" t="s">
        <v>1473</v>
      </c>
      <c r="W295" s="66" t="s">
        <v>2451</v>
      </c>
      <c r="X295" s="66" t="s">
        <v>1487</v>
      </c>
      <c r="Y295" s="66"/>
      <c r="Z295" s="66"/>
      <c r="AA295" s="66"/>
      <c r="AB295" s="69"/>
      <c r="AC295" s="66"/>
      <c r="AD295" s="66" t="s">
        <v>1487</v>
      </c>
      <c r="AE295" s="66"/>
      <c r="AF295" s="67"/>
      <c r="AG295" s="66"/>
      <c r="AH295" s="66"/>
      <c r="AI295" s="66" t="s">
        <v>1473</v>
      </c>
      <c r="AJ295" s="66" t="s">
        <v>151</v>
      </c>
      <c r="AK295" s="66"/>
      <c r="AL295" s="66"/>
      <c r="AM295" s="66"/>
      <c r="AN295" s="66"/>
      <c r="AO295" s="66"/>
      <c r="AP295" s="66" t="s">
        <v>1487</v>
      </c>
      <c r="AQ295" s="67"/>
      <c r="AR295" s="67"/>
      <c r="AS295" s="66"/>
      <c r="AT295" s="66"/>
      <c r="AU295" s="69"/>
      <c r="AV295" s="66">
        <v>0</v>
      </c>
      <c r="AW295" s="66"/>
      <c r="AX295" s="66" t="s">
        <v>1487</v>
      </c>
      <c r="AY295" s="66"/>
      <c r="AZ295" s="66"/>
      <c r="BA295" s="69"/>
      <c r="BB295" s="66"/>
      <c r="BC295" s="66" t="s">
        <v>1487</v>
      </c>
    </row>
    <row r="296" spans="1:55" ht="15.75" customHeight="1">
      <c r="A296" s="66" t="s">
        <v>3654</v>
      </c>
      <c r="B296" s="66" t="s">
        <v>3230</v>
      </c>
      <c r="C296" s="66" t="s">
        <v>220</v>
      </c>
      <c r="D296" s="66" t="s">
        <v>3231</v>
      </c>
      <c r="E296" s="66">
        <v>2026</v>
      </c>
      <c r="F296" s="66">
        <v>30</v>
      </c>
      <c r="G296" s="67">
        <v>46225</v>
      </c>
      <c r="H296" s="67"/>
      <c r="I296" s="67"/>
      <c r="J296" s="66"/>
      <c r="K296" s="68"/>
      <c r="L296" s="66"/>
      <c r="M296" s="66"/>
      <c r="N296" s="66" t="s">
        <v>1568</v>
      </c>
      <c r="O296" s="66" t="s">
        <v>2103</v>
      </c>
      <c r="P296" s="66"/>
      <c r="Q296" s="66" t="s">
        <v>1472</v>
      </c>
      <c r="R296" s="66" t="s">
        <v>1188</v>
      </c>
      <c r="S296" s="66" t="s">
        <v>391</v>
      </c>
      <c r="T296" s="66" t="s">
        <v>443</v>
      </c>
      <c r="U296" s="66" t="s">
        <v>2183</v>
      </c>
      <c r="V296" s="66" t="s">
        <v>1473</v>
      </c>
      <c r="W296" s="66" t="s">
        <v>2470</v>
      </c>
      <c r="X296" s="66" t="s">
        <v>1487</v>
      </c>
      <c r="Y296" s="66"/>
      <c r="Z296" s="66"/>
      <c r="AA296" s="66"/>
      <c r="AB296" s="69"/>
      <c r="AC296" s="66"/>
      <c r="AD296" s="66" t="s">
        <v>1487</v>
      </c>
      <c r="AE296" s="66"/>
      <c r="AF296" s="67"/>
      <c r="AG296" s="66"/>
      <c r="AH296" s="66"/>
      <c r="AI296" s="66" t="s">
        <v>1473</v>
      </c>
      <c r="AJ296" s="66" t="s">
        <v>151</v>
      </c>
      <c r="AK296" s="66"/>
      <c r="AL296" s="66"/>
      <c r="AM296" s="66"/>
      <c r="AN296" s="66"/>
      <c r="AO296" s="66"/>
      <c r="AP296" s="66" t="s">
        <v>1487</v>
      </c>
      <c r="AQ296" s="67"/>
      <c r="AR296" s="67"/>
      <c r="AS296" s="66"/>
      <c r="AT296" s="66"/>
      <c r="AU296" s="69"/>
      <c r="AV296" s="66">
        <v>0</v>
      </c>
      <c r="AW296" s="66"/>
      <c r="AX296" s="66" t="s">
        <v>1487</v>
      </c>
      <c r="AY296" s="66"/>
      <c r="AZ296" s="66"/>
      <c r="BA296" s="69"/>
      <c r="BB296" s="66"/>
      <c r="BC296" s="66" t="s">
        <v>1487</v>
      </c>
    </row>
    <row r="297" spans="1:55" ht="15.75" customHeight="1">
      <c r="A297" s="66" t="s">
        <v>3655</v>
      </c>
      <c r="B297" s="66" t="s">
        <v>3232</v>
      </c>
      <c r="C297" s="66" t="s">
        <v>227</v>
      </c>
      <c r="D297" s="66" t="s">
        <v>3233</v>
      </c>
      <c r="E297" s="66">
        <v>2026</v>
      </c>
      <c r="F297" s="66">
        <v>30</v>
      </c>
      <c r="G297" s="67">
        <v>46225</v>
      </c>
      <c r="H297" s="67"/>
      <c r="I297" s="67"/>
      <c r="J297" s="66"/>
      <c r="K297" s="68"/>
      <c r="L297" s="66"/>
      <c r="M297" s="66"/>
      <c r="N297" s="66" t="s">
        <v>1436</v>
      </c>
      <c r="O297" s="66" t="s">
        <v>1439</v>
      </c>
      <c r="P297" s="66"/>
      <c r="Q297" s="66" t="s">
        <v>1472</v>
      </c>
      <c r="R297" s="66" t="s">
        <v>1195</v>
      </c>
      <c r="S297" s="66" t="s">
        <v>391</v>
      </c>
      <c r="T297" s="66" t="s">
        <v>443</v>
      </c>
      <c r="U297" s="66" t="s">
        <v>2183</v>
      </c>
      <c r="V297" s="66" t="s">
        <v>1473</v>
      </c>
      <c r="W297" s="66" t="s">
        <v>2365</v>
      </c>
      <c r="X297" s="66" t="s">
        <v>1487</v>
      </c>
      <c r="Y297" s="66"/>
      <c r="Z297" s="66"/>
      <c r="AA297" s="66"/>
      <c r="AB297" s="69"/>
      <c r="AC297" s="66"/>
      <c r="AD297" s="66" t="s">
        <v>1487</v>
      </c>
      <c r="AE297" s="66"/>
      <c r="AF297" s="67"/>
      <c r="AG297" s="66"/>
      <c r="AH297" s="66"/>
      <c r="AI297" s="66" t="s">
        <v>1473</v>
      </c>
      <c r="AJ297" s="66" t="s">
        <v>151</v>
      </c>
      <c r="AK297" s="66"/>
      <c r="AL297" s="66"/>
      <c r="AM297" s="66"/>
      <c r="AN297" s="66"/>
      <c r="AO297" s="66"/>
      <c r="AP297" s="66" t="s">
        <v>1487</v>
      </c>
      <c r="AQ297" s="67"/>
      <c r="AR297" s="67"/>
      <c r="AS297" s="66"/>
      <c r="AT297" s="66"/>
      <c r="AU297" s="69"/>
      <c r="AV297" s="66">
        <v>0</v>
      </c>
      <c r="AW297" s="66"/>
      <c r="AX297" s="66" t="s">
        <v>1487</v>
      </c>
      <c r="AY297" s="66"/>
      <c r="AZ297" s="66"/>
      <c r="BA297" s="69"/>
      <c r="BB297" s="66"/>
      <c r="BC297" s="66" t="s">
        <v>1487</v>
      </c>
    </row>
    <row r="298" spans="1:55" ht="15.75" customHeight="1">
      <c r="A298" s="66" t="s">
        <v>3656</v>
      </c>
      <c r="B298" s="66" t="s">
        <v>3234</v>
      </c>
      <c r="C298" s="66" t="s">
        <v>242</v>
      </c>
      <c r="D298" s="66" t="s">
        <v>3235</v>
      </c>
      <c r="E298" s="66">
        <v>2026</v>
      </c>
      <c r="F298" s="66">
        <v>30</v>
      </c>
      <c r="G298" s="67">
        <v>46225</v>
      </c>
      <c r="H298" s="67"/>
      <c r="I298" s="67"/>
      <c r="J298" s="66"/>
      <c r="K298" s="68"/>
      <c r="L298" s="66"/>
      <c r="M298" s="66"/>
      <c r="N298" s="66" t="s">
        <v>1583</v>
      </c>
      <c r="O298" s="66" t="s">
        <v>2103</v>
      </c>
      <c r="P298" s="66"/>
      <c r="Q298" s="66" t="s">
        <v>1472</v>
      </c>
      <c r="R298" s="66" t="s">
        <v>2111</v>
      </c>
      <c r="S298" s="66" t="s">
        <v>386</v>
      </c>
      <c r="T298" s="66" t="s">
        <v>1266</v>
      </c>
      <c r="U298" s="66" t="s">
        <v>2183</v>
      </c>
      <c r="V298" s="66" t="s">
        <v>1473</v>
      </c>
      <c r="W298" s="66" t="s">
        <v>2451</v>
      </c>
      <c r="X298" s="66" t="s">
        <v>1487</v>
      </c>
      <c r="Y298" s="66"/>
      <c r="Z298" s="66"/>
      <c r="AA298" s="66"/>
      <c r="AB298" s="69"/>
      <c r="AC298" s="66"/>
      <c r="AD298" s="66" t="s">
        <v>1487</v>
      </c>
      <c r="AE298" s="66"/>
      <c r="AF298" s="67"/>
      <c r="AG298" s="66"/>
      <c r="AH298" s="66"/>
      <c r="AI298" s="66" t="s">
        <v>1473</v>
      </c>
      <c r="AJ298" s="66" t="s">
        <v>151</v>
      </c>
      <c r="AK298" s="66"/>
      <c r="AL298" s="66"/>
      <c r="AM298" s="66"/>
      <c r="AN298" s="66"/>
      <c r="AO298" s="66"/>
      <c r="AP298" s="66" t="s">
        <v>1487</v>
      </c>
      <c r="AQ298" s="67"/>
      <c r="AR298" s="67"/>
      <c r="AS298" s="66"/>
      <c r="AT298" s="66"/>
      <c r="AU298" s="69"/>
      <c r="AV298" s="66">
        <v>0</v>
      </c>
      <c r="AW298" s="66"/>
      <c r="AX298" s="66" t="s">
        <v>1487</v>
      </c>
      <c r="AY298" s="66"/>
      <c r="AZ298" s="66"/>
      <c r="BA298" s="69"/>
      <c r="BB298" s="66"/>
      <c r="BC298" s="66" t="s">
        <v>1487</v>
      </c>
    </row>
    <row r="299" spans="1:55" ht="15.75" customHeight="1">
      <c r="A299" s="66" t="s">
        <v>3657</v>
      </c>
      <c r="B299" s="66" t="s">
        <v>3236</v>
      </c>
      <c r="C299" s="66" t="s">
        <v>278</v>
      </c>
      <c r="D299" s="66" t="s">
        <v>3237</v>
      </c>
      <c r="E299" s="66">
        <v>2026</v>
      </c>
      <c r="F299" s="66">
        <v>30</v>
      </c>
      <c r="G299" s="67">
        <v>46225</v>
      </c>
      <c r="H299" s="67"/>
      <c r="I299" s="67"/>
      <c r="J299" s="66"/>
      <c r="K299" s="68"/>
      <c r="L299" s="66"/>
      <c r="M299" s="66"/>
      <c r="N299" s="66" t="s">
        <v>1432</v>
      </c>
      <c r="O299" s="66" t="s">
        <v>1439</v>
      </c>
      <c r="P299" s="66"/>
      <c r="Q299" s="66" t="s">
        <v>1472</v>
      </c>
      <c r="R299" s="66" t="s">
        <v>1449</v>
      </c>
      <c r="S299" s="66" t="s">
        <v>391</v>
      </c>
      <c r="T299" s="66" t="s">
        <v>443</v>
      </c>
      <c r="U299" s="66" t="s">
        <v>2183</v>
      </c>
      <c r="V299" s="66" t="s">
        <v>1473</v>
      </c>
      <c r="W299" s="66" t="s">
        <v>2647</v>
      </c>
      <c r="X299" s="66" t="s">
        <v>1487</v>
      </c>
      <c r="Y299" s="66"/>
      <c r="Z299" s="66"/>
      <c r="AA299" s="66"/>
      <c r="AB299" s="69"/>
      <c r="AC299" s="66"/>
      <c r="AD299" s="66" t="s">
        <v>1487</v>
      </c>
      <c r="AE299" s="66"/>
      <c r="AF299" s="67"/>
      <c r="AG299" s="66"/>
      <c r="AH299" s="66"/>
      <c r="AI299" s="66" t="s">
        <v>1473</v>
      </c>
      <c r="AJ299" s="66" t="s">
        <v>151</v>
      </c>
      <c r="AK299" s="66"/>
      <c r="AL299" s="66"/>
      <c r="AM299" s="66"/>
      <c r="AN299" s="66"/>
      <c r="AO299" s="66"/>
      <c r="AP299" s="66" t="s">
        <v>1487</v>
      </c>
      <c r="AQ299" s="67"/>
      <c r="AR299" s="67"/>
      <c r="AS299" s="66"/>
      <c r="AT299" s="66"/>
      <c r="AU299" s="69"/>
      <c r="AV299" s="66">
        <v>0</v>
      </c>
      <c r="AW299" s="66"/>
      <c r="AX299" s="66" t="s">
        <v>1487</v>
      </c>
      <c r="AY299" s="66"/>
      <c r="AZ299" s="66"/>
      <c r="BA299" s="69"/>
      <c r="BB299" s="66"/>
      <c r="BC299" s="66" t="s">
        <v>1487</v>
      </c>
    </row>
    <row r="300" spans="1:55" ht="15.75" customHeight="1">
      <c r="A300" s="66" t="s">
        <v>3658</v>
      </c>
      <c r="B300" s="66" t="s">
        <v>3238</v>
      </c>
      <c r="C300" s="66" t="s">
        <v>284</v>
      </c>
      <c r="D300" s="66" t="s">
        <v>3239</v>
      </c>
      <c r="E300" s="66">
        <v>2026</v>
      </c>
      <c r="F300" s="66">
        <v>30</v>
      </c>
      <c r="G300" s="67">
        <v>46225</v>
      </c>
      <c r="H300" s="67"/>
      <c r="I300" s="67"/>
      <c r="J300" s="66"/>
      <c r="K300" s="68"/>
      <c r="L300" s="66"/>
      <c r="M300" s="66"/>
      <c r="N300" s="66" t="s">
        <v>1600</v>
      </c>
      <c r="O300" s="66" t="s">
        <v>2103</v>
      </c>
      <c r="P300" s="66"/>
      <c r="Q300" s="66" t="s">
        <v>1472</v>
      </c>
      <c r="R300" s="66" t="s">
        <v>98</v>
      </c>
      <c r="S300" s="66" t="s">
        <v>391</v>
      </c>
      <c r="T300" s="66" t="s">
        <v>344</v>
      </c>
      <c r="U300" s="66" t="s">
        <v>2183</v>
      </c>
      <c r="V300" s="66" t="s">
        <v>1473</v>
      </c>
      <c r="W300" s="66" t="s">
        <v>2324</v>
      </c>
      <c r="X300" s="66" t="s">
        <v>1487</v>
      </c>
      <c r="Y300" s="66"/>
      <c r="Z300" s="66"/>
      <c r="AA300" s="66"/>
      <c r="AB300" s="69"/>
      <c r="AC300" s="66"/>
      <c r="AD300" s="66" t="s">
        <v>1487</v>
      </c>
      <c r="AE300" s="66"/>
      <c r="AF300" s="67"/>
      <c r="AG300" s="66"/>
      <c r="AH300" s="66"/>
      <c r="AI300" s="66" t="s">
        <v>1473</v>
      </c>
      <c r="AJ300" s="66" t="s">
        <v>151</v>
      </c>
      <c r="AK300" s="66"/>
      <c r="AL300" s="66"/>
      <c r="AM300" s="66"/>
      <c r="AN300" s="66"/>
      <c r="AO300" s="66"/>
      <c r="AP300" s="66" t="s">
        <v>1487</v>
      </c>
      <c r="AQ300" s="67"/>
      <c r="AR300" s="67"/>
      <c r="AS300" s="66"/>
      <c r="AT300" s="66"/>
      <c r="AU300" s="69"/>
      <c r="AV300" s="66">
        <v>0</v>
      </c>
      <c r="AW300" s="66"/>
      <c r="AX300" s="66" t="s">
        <v>1487</v>
      </c>
      <c r="AY300" s="66"/>
      <c r="AZ300" s="66"/>
      <c r="BA300" s="69"/>
      <c r="BB300" s="66"/>
      <c r="BC300" s="66" t="s">
        <v>1487</v>
      </c>
    </row>
    <row r="301" spans="1:55" ht="15.75" customHeight="1">
      <c r="A301" s="66" t="s">
        <v>3659</v>
      </c>
      <c r="B301" s="66" t="s">
        <v>3240</v>
      </c>
      <c r="C301" s="66" t="s">
        <v>190</v>
      </c>
      <c r="D301" s="66" t="s">
        <v>3241</v>
      </c>
      <c r="E301" s="66">
        <v>2026</v>
      </c>
      <c r="F301" s="66">
        <v>30</v>
      </c>
      <c r="G301" s="67">
        <v>46226</v>
      </c>
      <c r="H301" s="67"/>
      <c r="I301" s="67"/>
      <c r="J301" s="66"/>
      <c r="K301" s="68"/>
      <c r="L301" s="66"/>
      <c r="M301" s="66"/>
      <c r="N301" s="66" t="s">
        <v>1600</v>
      </c>
      <c r="O301" s="66" t="s">
        <v>2103</v>
      </c>
      <c r="P301" s="66"/>
      <c r="Q301" s="66" t="s">
        <v>1472</v>
      </c>
      <c r="R301" s="66" t="s">
        <v>59</v>
      </c>
      <c r="S301" s="66" t="s">
        <v>391</v>
      </c>
      <c r="T301" s="66" t="s">
        <v>443</v>
      </c>
      <c r="U301" s="66" t="s">
        <v>2183</v>
      </c>
      <c r="V301" s="66" t="s">
        <v>1473</v>
      </c>
      <c r="W301" s="66" t="s">
        <v>2324</v>
      </c>
      <c r="X301" s="66" t="s">
        <v>1487</v>
      </c>
      <c r="Y301" s="66"/>
      <c r="Z301" s="66"/>
      <c r="AA301" s="66"/>
      <c r="AB301" s="69"/>
      <c r="AC301" s="66"/>
      <c r="AD301" s="66" t="s">
        <v>1487</v>
      </c>
      <c r="AE301" s="66"/>
      <c r="AF301" s="67"/>
      <c r="AG301" s="66"/>
      <c r="AH301" s="66"/>
      <c r="AI301" s="66" t="s">
        <v>1473</v>
      </c>
      <c r="AJ301" s="66" t="s">
        <v>151</v>
      </c>
      <c r="AK301" s="66"/>
      <c r="AL301" s="66"/>
      <c r="AM301" s="66"/>
      <c r="AN301" s="66"/>
      <c r="AO301" s="66"/>
      <c r="AP301" s="66" t="s">
        <v>1487</v>
      </c>
      <c r="AQ301" s="67"/>
      <c r="AR301" s="67"/>
      <c r="AS301" s="66"/>
      <c r="AT301" s="66"/>
      <c r="AU301" s="69"/>
      <c r="AV301" s="66">
        <v>0</v>
      </c>
      <c r="AW301" s="66"/>
      <c r="AX301" s="66" t="s">
        <v>1487</v>
      </c>
      <c r="AY301" s="66"/>
      <c r="AZ301" s="66"/>
      <c r="BA301" s="69"/>
      <c r="BB301" s="66"/>
      <c r="BC301" s="66" t="s">
        <v>1487</v>
      </c>
    </row>
    <row r="302" spans="1:55" ht="15.75" customHeight="1">
      <c r="A302" s="66" t="s">
        <v>3660</v>
      </c>
      <c r="B302" s="66" t="s">
        <v>3242</v>
      </c>
      <c r="C302" s="66" t="s">
        <v>194</v>
      </c>
      <c r="D302" s="66" t="s">
        <v>3243</v>
      </c>
      <c r="E302" s="66">
        <v>2026</v>
      </c>
      <c r="F302" s="66">
        <v>30</v>
      </c>
      <c r="G302" s="67">
        <v>46226</v>
      </c>
      <c r="H302" s="67"/>
      <c r="I302" s="67"/>
      <c r="J302" s="66"/>
      <c r="K302" s="68"/>
      <c r="L302" s="66"/>
      <c r="M302" s="66"/>
      <c r="N302" s="66" t="s">
        <v>1600</v>
      </c>
      <c r="O302" s="66" t="s">
        <v>2103</v>
      </c>
      <c r="P302" s="66"/>
      <c r="Q302" s="66" t="s">
        <v>1472</v>
      </c>
      <c r="R302" s="66" t="s">
        <v>2109</v>
      </c>
      <c r="S302" s="66" t="s">
        <v>391</v>
      </c>
      <c r="T302" s="66" t="s">
        <v>443</v>
      </c>
      <c r="U302" s="66" t="s">
        <v>2183</v>
      </c>
      <c r="V302" s="66" t="s">
        <v>1473</v>
      </c>
      <c r="W302" s="66" t="s">
        <v>2324</v>
      </c>
      <c r="X302" s="66" t="s">
        <v>1487</v>
      </c>
      <c r="Y302" s="66"/>
      <c r="Z302" s="66"/>
      <c r="AA302" s="66"/>
      <c r="AB302" s="69"/>
      <c r="AC302" s="66"/>
      <c r="AD302" s="66" t="s">
        <v>1487</v>
      </c>
      <c r="AE302" s="66"/>
      <c r="AF302" s="67"/>
      <c r="AG302" s="66"/>
      <c r="AH302" s="66"/>
      <c r="AI302" s="66" t="s">
        <v>1473</v>
      </c>
      <c r="AJ302" s="66" t="s">
        <v>151</v>
      </c>
      <c r="AK302" s="66"/>
      <c r="AL302" s="66"/>
      <c r="AM302" s="66"/>
      <c r="AN302" s="66"/>
      <c r="AO302" s="66"/>
      <c r="AP302" s="66" t="s">
        <v>1487</v>
      </c>
      <c r="AQ302" s="67"/>
      <c r="AR302" s="67"/>
      <c r="AS302" s="66"/>
      <c r="AT302" s="66"/>
      <c r="AU302" s="69"/>
      <c r="AV302" s="66">
        <v>0</v>
      </c>
      <c r="AW302" s="66"/>
      <c r="AX302" s="66" t="s">
        <v>1487</v>
      </c>
      <c r="AY302" s="66"/>
      <c r="AZ302" s="66"/>
      <c r="BA302" s="69"/>
      <c r="BB302" s="66"/>
      <c r="BC302" s="66" t="s">
        <v>1487</v>
      </c>
    </row>
    <row r="303" spans="1:55" ht="15.75" customHeight="1">
      <c r="A303" s="66" t="s">
        <v>3661</v>
      </c>
      <c r="B303" s="66" t="s">
        <v>3244</v>
      </c>
      <c r="C303" s="66" t="s">
        <v>202</v>
      </c>
      <c r="D303" s="66" t="s">
        <v>3245</v>
      </c>
      <c r="E303" s="66">
        <v>2026</v>
      </c>
      <c r="F303" s="66">
        <v>30</v>
      </c>
      <c r="G303" s="67">
        <v>46226</v>
      </c>
      <c r="H303" s="67"/>
      <c r="I303" s="67"/>
      <c r="J303" s="66"/>
      <c r="K303" s="68"/>
      <c r="L303" s="66"/>
      <c r="M303" s="66"/>
      <c r="N303" s="66" t="s">
        <v>1442</v>
      </c>
      <c r="O303" s="66" t="s">
        <v>1439</v>
      </c>
      <c r="P303" s="66"/>
      <c r="Q303" s="66" t="s">
        <v>1472</v>
      </c>
      <c r="R303" s="66" t="s">
        <v>1367</v>
      </c>
      <c r="S303" s="66" t="s">
        <v>391</v>
      </c>
      <c r="T303" s="66" t="s">
        <v>443</v>
      </c>
      <c r="U303" s="66" t="s">
        <v>2183</v>
      </c>
      <c r="V303" s="66" t="s">
        <v>1473</v>
      </c>
      <c r="W303" s="66" t="s">
        <v>2443</v>
      </c>
      <c r="X303" s="66" t="s">
        <v>1487</v>
      </c>
      <c r="Y303" s="66"/>
      <c r="Z303" s="66"/>
      <c r="AA303" s="66"/>
      <c r="AB303" s="69"/>
      <c r="AC303" s="66"/>
      <c r="AD303" s="66" t="s">
        <v>1487</v>
      </c>
      <c r="AE303" s="66"/>
      <c r="AF303" s="67"/>
      <c r="AG303" s="66"/>
      <c r="AH303" s="66"/>
      <c r="AI303" s="66" t="s">
        <v>1473</v>
      </c>
      <c r="AJ303" s="66" t="s">
        <v>151</v>
      </c>
      <c r="AK303" s="66"/>
      <c r="AL303" s="66"/>
      <c r="AM303" s="66"/>
      <c r="AN303" s="66"/>
      <c r="AO303" s="66"/>
      <c r="AP303" s="66" t="s">
        <v>1487</v>
      </c>
      <c r="AQ303" s="67"/>
      <c r="AR303" s="67"/>
      <c r="AS303" s="66"/>
      <c r="AT303" s="66"/>
      <c r="AU303" s="69"/>
      <c r="AV303" s="66">
        <v>0</v>
      </c>
      <c r="AW303" s="66"/>
      <c r="AX303" s="66" t="s">
        <v>1487</v>
      </c>
      <c r="AY303" s="66"/>
      <c r="AZ303" s="66"/>
      <c r="BA303" s="69"/>
      <c r="BB303" s="66"/>
      <c r="BC303" s="66" t="s">
        <v>1487</v>
      </c>
    </row>
    <row r="304" spans="1:55" ht="15.75" customHeight="1">
      <c r="A304" s="66" t="s">
        <v>3662</v>
      </c>
      <c r="B304" s="66" t="s">
        <v>3246</v>
      </c>
      <c r="C304" s="66" t="s">
        <v>205</v>
      </c>
      <c r="D304" s="66" t="s">
        <v>3247</v>
      </c>
      <c r="E304" s="66">
        <v>2026</v>
      </c>
      <c r="F304" s="66">
        <v>30</v>
      </c>
      <c r="G304" s="67">
        <v>46226</v>
      </c>
      <c r="H304" s="67"/>
      <c r="I304" s="67"/>
      <c r="J304" s="66"/>
      <c r="K304" s="68"/>
      <c r="L304" s="66"/>
      <c r="M304" s="66"/>
      <c r="N304" s="66" t="s">
        <v>1590</v>
      </c>
      <c r="O304" s="66" t="s">
        <v>1590</v>
      </c>
      <c r="P304" s="66"/>
      <c r="Q304" s="66" t="s">
        <v>1472</v>
      </c>
      <c r="R304" s="66" t="s">
        <v>1370</v>
      </c>
      <c r="S304" s="66" t="s">
        <v>1267</v>
      </c>
      <c r="T304" s="66" t="s">
        <v>1266</v>
      </c>
      <c r="U304" s="66" t="s">
        <v>2183</v>
      </c>
      <c r="V304" s="66" t="s">
        <v>1473</v>
      </c>
      <c r="W304" s="66" t="s">
        <v>2390</v>
      </c>
      <c r="X304" s="66" t="s">
        <v>1487</v>
      </c>
      <c r="Y304" s="66"/>
      <c r="Z304" s="66"/>
      <c r="AA304" s="66"/>
      <c r="AB304" s="69"/>
      <c r="AC304" s="66"/>
      <c r="AD304" s="66" t="s">
        <v>1487</v>
      </c>
      <c r="AE304" s="66"/>
      <c r="AF304" s="67"/>
      <c r="AG304" s="66"/>
      <c r="AH304" s="66"/>
      <c r="AI304" s="66" t="s">
        <v>1473</v>
      </c>
      <c r="AJ304" s="66" t="s">
        <v>151</v>
      </c>
      <c r="AK304" s="66"/>
      <c r="AL304" s="66"/>
      <c r="AM304" s="66"/>
      <c r="AN304" s="66"/>
      <c r="AO304" s="66"/>
      <c r="AP304" s="66" t="s">
        <v>1487</v>
      </c>
      <c r="AQ304" s="67"/>
      <c r="AR304" s="67"/>
      <c r="AS304" s="66"/>
      <c r="AT304" s="66"/>
      <c r="AU304" s="69"/>
      <c r="AV304" s="66">
        <v>0</v>
      </c>
      <c r="AW304" s="66"/>
      <c r="AX304" s="66" t="s">
        <v>1487</v>
      </c>
      <c r="AY304" s="66"/>
      <c r="AZ304" s="66"/>
      <c r="BA304" s="69"/>
      <c r="BB304" s="66"/>
      <c r="BC304" s="66" t="s">
        <v>1487</v>
      </c>
    </row>
    <row r="305" spans="1:55" ht="15.75" customHeight="1">
      <c r="A305" s="66" t="s">
        <v>3663</v>
      </c>
      <c r="B305" s="66" t="s">
        <v>3248</v>
      </c>
      <c r="C305" s="66" t="s">
        <v>209</v>
      </c>
      <c r="D305" s="66" t="s">
        <v>3249</v>
      </c>
      <c r="E305" s="66">
        <v>2026</v>
      </c>
      <c r="F305" s="66">
        <v>30</v>
      </c>
      <c r="G305" s="67">
        <v>46226</v>
      </c>
      <c r="H305" s="67"/>
      <c r="I305" s="67"/>
      <c r="J305" s="66"/>
      <c r="K305" s="68"/>
      <c r="L305" s="66"/>
      <c r="M305" s="66"/>
      <c r="N305" s="66" t="s">
        <v>1575</v>
      </c>
      <c r="O305" s="66" t="s">
        <v>2103</v>
      </c>
      <c r="P305" s="66"/>
      <c r="Q305" s="66" t="s">
        <v>1472</v>
      </c>
      <c r="R305" s="66" t="s">
        <v>1179</v>
      </c>
      <c r="S305" s="66" t="s">
        <v>391</v>
      </c>
      <c r="T305" s="66" t="s">
        <v>443</v>
      </c>
      <c r="U305" s="66" t="s">
        <v>2183</v>
      </c>
      <c r="V305" s="66" t="s">
        <v>1473</v>
      </c>
      <c r="W305" s="66" t="s">
        <v>2448</v>
      </c>
      <c r="X305" s="66" t="s">
        <v>1487</v>
      </c>
      <c r="Y305" s="66"/>
      <c r="Z305" s="66"/>
      <c r="AA305" s="66"/>
      <c r="AB305" s="69"/>
      <c r="AC305" s="66"/>
      <c r="AD305" s="66" t="s">
        <v>1487</v>
      </c>
      <c r="AE305" s="66"/>
      <c r="AF305" s="67"/>
      <c r="AG305" s="66"/>
      <c r="AH305" s="66"/>
      <c r="AI305" s="66" t="s">
        <v>1473</v>
      </c>
      <c r="AJ305" s="66" t="s">
        <v>151</v>
      </c>
      <c r="AK305" s="66"/>
      <c r="AL305" s="66"/>
      <c r="AM305" s="66"/>
      <c r="AN305" s="66"/>
      <c r="AO305" s="66"/>
      <c r="AP305" s="66" t="s">
        <v>1487</v>
      </c>
      <c r="AQ305" s="67"/>
      <c r="AR305" s="67"/>
      <c r="AS305" s="66"/>
      <c r="AT305" s="66"/>
      <c r="AU305" s="69"/>
      <c r="AV305" s="66">
        <v>0</v>
      </c>
      <c r="AW305" s="66"/>
      <c r="AX305" s="66" t="s">
        <v>1487</v>
      </c>
      <c r="AY305" s="66"/>
      <c r="AZ305" s="66"/>
      <c r="BA305" s="69"/>
      <c r="BB305" s="66"/>
      <c r="BC305" s="66" t="s">
        <v>1487</v>
      </c>
    </row>
    <row r="306" spans="1:55" ht="15.75" customHeight="1">
      <c r="A306" s="66" t="s">
        <v>3664</v>
      </c>
      <c r="B306" s="66" t="s">
        <v>3250</v>
      </c>
      <c r="C306" s="66" t="s">
        <v>210</v>
      </c>
      <c r="D306" s="66" t="s">
        <v>3251</v>
      </c>
      <c r="E306" s="66">
        <v>2026</v>
      </c>
      <c r="F306" s="66">
        <v>30</v>
      </c>
      <c r="G306" s="67">
        <v>46226</v>
      </c>
      <c r="H306" s="67"/>
      <c r="I306" s="67"/>
      <c r="J306" s="66"/>
      <c r="K306" s="68"/>
      <c r="L306" s="66"/>
      <c r="M306" s="66"/>
      <c r="N306" s="66" t="s">
        <v>1575</v>
      </c>
      <c r="O306" s="66" t="s">
        <v>1439</v>
      </c>
      <c r="P306" s="66"/>
      <c r="Q306" s="66" t="s">
        <v>1472</v>
      </c>
      <c r="R306" s="66" t="s">
        <v>1374</v>
      </c>
      <c r="S306" s="66" t="s">
        <v>391</v>
      </c>
      <c r="T306" s="66" t="s">
        <v>443</v>
      </c>
      <c r="U306" s="66" t="s">
        <v>2183</v>
      </c>
      <c r="V306" s="66" t="s">
        <v>1473</v>
      </c>
      <c r="W306" s="66" t="s">
        <v>2448</v>
      </c>
      <c r="X306" s="66" t="s">
        <v>1487</v>
      </c>
      <c r="Y306" s="66"/>
      <c r="Z306" s="66"/>
      <c r="AA306" s="66"/>
      <c r="AB306" s="69"/>
      <c r="AC306" s="66"/>
      <c r="AD306" s="66" t="s">
        <v>1487</v>
      </c>
      <c r="AE306" s="66"/>
      <c r="AF306" s="67"/>
      <c r="AG306" s="66"/>
      <c r="AH306" s="66"/>
      <c r="AI306" s="66" t="s">
        <v>1473</v>
      </c>
      <c r="AJ306" s="66" t="s">
        <v>151</v>
      </c>
      <c r="AK306" s="66"/>
      <c r="AL306" s="66"/>
      <c r="AM306" s="66"/>
      <c r="AN306" s="66"/>
      <c r="AO306" s="66"/>
      <c r="AP306" s="66" t="s">
        <v>1487</v>
      </c>
      <c r="AQ306" s="67"/>
      <c r="AR306" s="67"/>
      <c r="AS306" s="66"/>
      <c r="AT306" s="66"/>
      <c r="AU306" s="69"/>
      <c r="AV306" s="66">
        <v>0</v>
      </c>
      <c r="AW306" s="66"/>
      <c r="AX306" s="66" t="s">
        <v>1487</v>
      </c>
      <c r="AY306" s="66"/>
      <c r="AZ306" s="66"/>
      <c r="BA306" s="69"/>
      <c r="BB306" s="66"/>
      <c r="BC306" s="66" t="s">
        <v>1487</v>
      </c>
    </row>
    <row r="307" spans="1:55" ht="15.75" customHeight="1">
      <c r="A307" s="66" t="s">
        <v>3665</v>
      </c>
      <c r="B307" s="66" t="s">
        <v>3252</v>
      </c>
      <c r="C307" s="66" t="s">
        <v>211</v>
      </c>
      <c r="D307" s="66" t="s">
        <v>3253</v>
      </c>
      <c r="E307" s="66">
        <v>2026</v>
      </c>
      <c r="F307" s="66">
        <v>30</v>
      </c>
      <c r="G307" s="67">
        <v>46226</v>
      </c>
      <c r="H307" s="67"/>
      <c r="I307" s="67"/>
      <c r="J307" s="66"/>
      <c r="K307" s="68"/>
      <c r="L307" s="66"/>
      <c r="M307" s="66"/>
      <c r="N307" s="66" t="s">
        <v>1575</v>
      </c>
      <c r="O307" s="66" t="s">
        <v>1439</v>
      </c>
      <c r="P307" s="66"/>
      <c r="Q307" s="66" t="s">
        <v>1472</v>
      </c>
      <c r="R307" s="66" t="s">
        <v>1180</v>
      </c>
      <c r="S307" s="66" t="s">
        <v>386</v>
      </c>
      <c r="T307" s="66" t="s">
        <v>1266</v>
      </c>
      <c r="U307" s="66" t="s">
        <v>2183</v>
      </c>
      <c r="V307" s="66" t="s">
        <v>1473</v>
      </c>
      <c r="W307" s="66" t="s">
        <v>2448</v>
      </c>
      <c r="X307" s="66" t="s">
        <v>1487</v>
      </c>
      <c r="Y307" s="66"/>
      <c r="Z307" s="66"/>
      <c r="AA307" s="66"/>
      <c r="AB307" s="69"/>
      <c r="AC307" s="66"/>
      <c r="AD307" s="66" t="s">
        <v>1487</v>
      </c>
      <c r="AE307" s="66"/>
      <c r="AF307" s="67"/>
      <c r="AG307" s="66"/>
      <c r="AH307" s="66"/>
      <c r="AI307" s="66" t="s">
        <v>1473</v>
      </c>
      <c r="AJ307" s="66" t="s">
        <v>151</v>
      </c>
      <c r="AK307" s="66"/>
      <c r="AL307" s="66"/>
      <c r="AM307" s="66"/>
      <c r="AN307" s="66"/>
      <c r="AO307" s="66"/>
      <c r="AP307" s="66" t="s">
        <v>1487</v>
      </c>
      <c r="AQ307" s="67"/>
      <c r="AR307" s="67"/>
      <c r="AS307" s="66"/>
      <c r="AT307" s="66"/>
      <c r="AU307" s="69"/>
      <c r="AV307" s="66">
        <v>0</v>
      </c>
      <c r="AW307" s="66"/>
      <c r="AX307" s="66" t="s">
        <v>1487</v>
      </c>
      <c r="AY307" s="66"/>
      <c r="AZ307" s="66"/>
      <c r="BA307" s="69"/>
      <c r="BB307" s="66"/>
      <c r="BC307" s="66" t="s">
        <v>1487</v>
      </c>
    </row>
    <row r="308" spans="1:55" ht="15.75" customHeight="1">
      <c r="A308" s="66" t="s">
        <v>3666</v>
      </c>
      <c r="B308" s="66" t="s">
        <v>3254</v>
      </c>
      <c r="C308" s="66" t="s">
        <v>217</v>
      </c>
      <c r="D308" s="66" t="s">
        <v>3255</v>
      </c>
      <c r="E308" s="66">
        <v>2026</v>
      </c>
      <c r="F308" s="66">
        <v>30</v>
      </c>
      <c r="G308" s="67">
        <v>46226</v>
      </c>
      <c r="H308" s="67"/>
      <c r="I308" s="67"/>
      <c r="J308" s="66"/>
      <c r="K308" s="68"/>
      <c r="L308" s="66"/>
      <c r="M308" s="66"/>
      <c r="N308" s="66" t="s">
        <v>1579</v>
      </c>
      <c r="O308" s="66" t="s">
        <v>1590</v>
      </c>
      <c r="P308" s="66"/>
      <c r="Q308" s="66" t="s">
        <v>1472</v>
      </c>
      <c r="R308" s="66" t="s">
        <v>1184</v>
      </c>
      <c r="S308" s="66" t="s">
        <v>391</v>
      </c>
      <c r="T308" s="66" t="s">
        <v>443</v>
      </c>
      <c r="U308" s="66" t="s">
        <v>2183</v>
      </c>
      <c r="V308" s="66" t="s">
        <v>1473</v>
      </c>
      <c r="W308" s="66" t="s">
        <v>2451</v>
      </c>
      <c r="X308" s="66" t="s">
        <v>1487</v>
      </c>
      <c r="Y308" s="66"/>
      <c r="Z308" s="66"/>
      <c r="AA308" s="66"/>
      <c r="AB308" s="69"/>
      <c r="AC308" s="66"/>
      <c r="AD308" s="66" t="s">
        <v>1487</v>
      </c>
      <c r="AE308" s="66"/>
      <c r="AF308" s="67"/>
      <c r="AG308" s="66"/>
      <c r="AH308" s="66"/>
      <c r="AI308" s="66" t="s">
        <v>1473</v>
      </c>
      <c r="AJ308" s="66" t="s">
        <v>151</v>
      </c>
      <c r="AK308" s="66"/>
      <c r="AL308" s="66"/>
      <c r="AM308" s="66"/>
      <c r="AN308" s="66"/>
      <c r="AO308" s="66"/>
      <c r="AP308" s="66" t="s">
        <v>1487</v>
      </c>
      <c r="AQ308" s="67"/>
      <c r="AR308" s="67"/>
      <c r="AS308" s="66"/>
      <c r="AT308" s="66"/>
      <c r="AU308" s="69"/>
      <c r="AV308" s="66">
        <v>0</v>
      </c>
      <c r="AW308" s="66"/>
      <c r="AX308" s="66" t="s">
        <v>1487</v>
      </c>
      <c r="AY308" s="66"/>
      <c r="AZ308" s="66"/>
      <c r="BA308" s="69"/>
      <c r="BB308" s="66"/>
      <c r="BC308" s="66" t="s">
        <v>1487</v>
      </c>
    </row>
    <row r="309" spans="1:55" ht="15.75" customHeight="1">
      <c r="A309" s="66" t="s">
        <v>3667</v>
      </c>
      <c r="B309" s="66" t="s">
        <v>3256</v>
      </c>
      <c r="C309" s="66" t="s">
        <v>221</v>
      </c>
      <c r="D309" s="66" t="s">
        <v>3257</v>
      </c>
      <c r="E309" s="66">
        <v>2026</v>
      </c>
      <c r="F309" s="66">
        <v>30</v>
      </c>
      <c r="G309" s="67">
        <v>46226</v>
      </c>
      <c r="H309" s="67"/>
      <c r="I309" s="67"/>
      <c r="J309" s="66"/>
      <c r="K309" s="68"/>
      <c r="L309" s="66"/>
      <c r="M309" s="66"/>
      <c r="N309" s="66" t="s">
        <v>1568</v>
      </c>
      <c r="O309" s="66" t="s">
        <v>1439</v>
      </c>
      <c r="P309" s="66"/>
      <c r="Q309" s="66" t="s">
        <v>1472</v>
      </c>
      <c r="R309" s="66" t="s">
        <v>1189</v>
      </c>
      <c r="S309" s="66" t="s">
        <v>391</v>
      </c>
      <c r="T309" s="66" t="s">
        <v>443</v>
      </c>
      <c r="U309" s="66" t="s">
        <v>2183</v>
      </c>
      <c r="V309" s="66" t="s">
        <v>1473</v>
      </c>
      <c r="W309" s="66" t="s">
        <v>2470</v>
      </c>
      <c r="X309" s="66" t="s">
        <v>1487</v>
      </c>
      <c r="Y309" s="66"/>
      <c r="Z309" s="66"/>
      <c r="AA309" s="66"/>
      <c r="AB309" s="69"/>
      <c r="AC309" s="66"/>
      <c r="AD309" s="66" t="s">
        <v>1487</v>
      </c>
      <c r="AE309" s="66"/>
      <c r="AF309" s="67"/>
      <c r="AG309" s="66"/>
      <c r="AH309" s="66"/>
      <c r="AI309" s="66" t="s">
        <v>1473</v>
      </c>
      <c r="AJ309" s="66" t="s">
        <v>151</v>
      </c>
      <c r="AK309" s="66"/>
      <c r="AL309" s="66"/>
      <c r="AM309" s="66"/>
      <c r="AN309" s="66"/>
      <c r="AO309" s="66"/>
      <c r="AP309" s="66" t="s">
        <v>1487</v>
      </c>
      <c r="AQ309" s="67"/>
      <c r="AR309" s="67"/>
      <c r="AS309" s="66"/>
      <c r="AT309" s="66"/>
      <c r="AU309" s="69"/>
      <c r="AV309" s="66">
        <v>0</v>
      </c>
      <c r="AW309" s="66"/>
      <c r="AX309" s="66" t="s">
        <v>1487</v>
      </c>
      <c r="AY309" s="66"/>
      <c r="AZ309" s="66"/>
      <c r="BA309" s="69"/>
      <c r="BB309" s="66"/>
      <c r="BC309" s="66" t="s">
        <v>1487</v>
      </c>
    </row>
    <row r="310" spans="1:55" ht="15.75" customHeight="1">
      <c r="A310" s="66" t="s">
        <v>3668</v>
      </c>
      <c r="B310" s="66" t="s">
        <v>3258</v>
      </c>
      <c r="C310" s="66" t="s">
        <v>228</v>
      </c>
      <c r="D310" s="66" t="s">
        <v>3259</v>
      </c>
      <c r="E310" s="66">
        <v>2026</v>
      </c>
      <c r="F310" s="66">
        <v>30</v>
      </c>
      <c r="G310" s="67">
        <v>46226</v>
      </c>
      <c r="H310" s="67"/>
      <c r="I310" s="67"/>
      <c r="J310" s="66"/>
      <c r="K310" s="68"/>
      <c r="L310" s="66"/>
      <c r="M310" s="66"/>
      <c r="N310" s="66" t="s">
        <v>1436</v>
      </c>
      <c r="O310" s="66" t="s">
        <v>1439</v>
      </c>
      <c r="P310" s="66"/>
      <c r="Q310" s="66" t="s">
        <v>1472</v>
      </c>
      <c r="R310" s="66" t="s">
        <v>1196</v>
      </c>
      <c r="S310" s="66" t="s">
        <v>391</v>
      </c>
      <c r="T310" s="66" t="s">
        <v>443</v>
      </c>
      <c r="U310" s="66" t="s">
        <v>2183</v>
      </c>
      <c r="V310" s="66" t="s">
        <v>1473</v>
      </c>
      <c r="W310" s="66" t="s">
        <v>2365</v>
      </c>
      <c r="X310" s="66" t="s">
        <v>1487</v>
      </c>
      <c r="Y310" s="66"/>
      <c r="Z310" s="66"/>
      <c r="AA310" s="66"/>
      <c r="AB310" s="69"/>
      <c r="AC310" s="66"/>
      <c r="AD310" s="66" t="s">
        <v>1487</v>
      </c>
      <c r="AE310" s="66"/>
      <c r="AF310" s="67"/>
      <c r="AG310" s="66"/>
      <c r="AH310" s="66"/>
      <c r="AI310" s="66" t="s">
        <v>1473</v>
      </c>
      <c r="AJ310" s="66" t="s">
        <v>151</v>
      </c>
      <c r="AK310" s="66"/>
      <c r="AL310" s="66"/>
      <c r="AM310" s="66"/>
      <c r="AN310" s="66"/>
      <c r="AO310" s="66"/>
      <c r="AP310" s="66" t="s">
        <v>1487</v>
      </c>
      <c r="AQ310" s="67"/>
      <c r="AR310" s="67"/>
      <c r="AS310" s="66"/>
      <c r="AT310" s="66"/>
      <c r="AU310" s="69"/>
      <c r="AV310" s="66">
        <v>0</v>
      </c>
      <c r="AW310" s="66"/>
      <c r="AX310" s="66" t="s">
        <v>1487</v>
      </c>
      <c r="AY310" s="66"/>
      <c r="AZ310" s="66"/>
      <c r="BA310" s="69"/>
      <c r="BB310" s="66"/>
      <c r="BC310" s="66" t="s">
        <v>1487</v>
      </c>
    </row>
    <row r="311" spans="1:55" ht="15.75" customHeight="1">
      <c r="A311" s="66" t="s">
        <v>3669</v>
      </c>
      <c r="B311" s="66" t="s">
        <v>3260</v>
      </c>
      <c r="C311" s="66" t="s">
        <v>231</v>
      </c>
      <c r="D311" s="66" t="s">
        <v>3261</v>
      </c>
      <c r="E311" s="66">
        <v>2026</v>
      </c>
      <c r="F311" s="66">
        <v>30</v>
      </c>
      <c r="G311" s="67">
        <v>46226</v>
      </c>
      <c r="H311" s="67"/>
      <c r="I311" s="67"/>
      <c r="J311" s="66"/>
      <c r="K311" s="68"/>
      <c r="L311" s="66"/>
      <c r="M311" s="66"/>
      <c r="N311" s="66" t="s">
        <v>452</v>
      </c>
      <c r="O311" s="66" t="s">
        <v>2103</v>
      </c>
      <c r="P311" s="66"/>
      <c r="Q311" s="66" t="s">
        <v>1472</v>
      </c>
      <c r="R311" s="66" t="s">
        <v>1199</v>
      </c>
      <c r="S311" s="66" t="s">
        <v>391</v>
      </c>
      <c r="T311" s="66" t="s">
        <v>443</v>
      </c>
      <c r="U311" s="66" t="s">
        <v>2183</v>
      </c>
      <c r="V311" s="66" t="s">
        <v>1473</v>
      </c>
      <c r="W311" s="66" t="s">
        <v>2350</v>
      </c>
      <c r="X311" s="66" t="s">
        <v>1487</v>
      </c>
      <c r="Y311" s="66"/>
      <c r="Z311" s="66"/>
      <c r="AA311" s="66"/>
      <c r="AB311" s="69"/>
      <c r="AC311" s="66"/>
      <c r="AD311" s="66" t="s">
        <v>1487</v>
      </c>
      <c r="AE311" s="66"/>
      <c r="AF311" s="67"/>
      <c r="AG311" s="66"/>
      <c r="AH311" s="66"/>
      <c r="AI311" s="66" t="s">
        <v>1473</v>
      </c>
      <c r="AJ311" s="66" t="s">
        <v>151</v>
      </c>
      <c r="AK311" s="66"/>
      <c r="AL311" s="66"/>
      <c r="AM311" s="66"/>
      <c r="AN311" s="66"/>
      <c r="AO311" s="66"/>
      <c r="AP311" s="66" t="s">
        <v>1487</v>
      </c>
      <c r="AQ311" s="67"/>
      <c r="AR311" s="67"/>
      <c r="AS311" s="66"/>
      <c r="AT311" s="66"/>
      <c r="AU311" s="69"/>
      <c r="AV311" s="66">
        <v>0</v>
      </c>
      <c r="AW311" s="66"/>
      <c r="AX311" s="66" t="s">
        <v>1487</v>
      </c>
      <c r="AY311" s="66"/>
      <c r="AZ311" s="66"/>
      <c r="BA311" s="69"/>
      <c r="BB311" s="66"/>
      <c r="BC311" s="66" t="s">
        <v>1487</v>
      </c>
    </row>
    <row r="312" spans="1:55" ht="15.75" customHeight="1">
      <c r="A312" s="66" t="s">
        <v>3670</v>
      </c>
      <c r="B312" s="66" t="s">
        <v>3262</v>
      </c>
      <c r="C312" s="66" t="s">
        <v>278</v>
      </c>
      <c r="D312" s="66" t="s">
        <v>3263</v>
      </c>
      <c r="E312" s="66">
        <v>2026</v>
      </c>
      <c r="F312" s="66">
        <v>30</v>
      </c>
      <c r="G312" s="67">
        <v>46226</v>
      </c>
      <c r="H312" s="67"/>
      <c r="I312" s="67"/>
      <c r="J312" s="66"/>
      <c r="K312" s="68"/>
      <c r="L312" s="66"/>
      <c r="M312" s="66"/>
      <c r="N312" s="66" t="s">
        <v>1432</v>
      </c>
      <c r="O312" s="66" t="s">
        <v>1439</v>
      </c>
      <c r="P312" s="66"/>
      <c r="Q312" s="66" t="s">
        <v>1472</v>
      </c>
      <c r="R312" s="66" t="s">
        <v>1449</v>
      </c>
      <c r="S312" s="66" t="s">
        <v>391</v>
      </c>
      <c r="T312" s="66" t="s">
        <v>443</v>
      </c>
      <c r="U312" s="66" t="s">
        <v>2183</v>
      </c>
      <c r="V312" s="66" t="s">
        <v>1473</v>
      </c>
      <c r="W312" s="66" t="s">
        <v>2647</v>
      </c>
      <c r="X312" s="66" t="s">
        <v>1487</v>
      </c>
      <c r="Y312" s="66"/>
      <c r="Z312" s="66"/>
      <c r="AA312" s="66"/>
      <c r="AB312" s="69"/>
      <c r="AC312" s="66"/>
      <c r="AD312" s="66" t="s">
        <v>1487</v>
      </c>
      <c r="AE312" s="66"/>
      <c r="AF312" s="67"/>
      <c r="AG312" s="66"/>
      <c r="AH312" s="66"/>
      <c r="AI312" s="66" t="s">
        <v>1473</v>
      </c>
      <c r="AJ312" s="66" t="s">
        <v>151</v>
      </c>
      <c r="AK312" s="66"/>
      <c r="AL312" s="66"/>
      <c r="AM312" s="66"/>
      <c r="AN312" s="66"/>
      <c r="AO312" s="66"/>
      <c r="AP312" s="66" t="s">
        <v>1487</v>
      </c>
      <c r="AQ312" s="67"/>
      <c r="AR312" s="67"/>
      <c r="AS312" s="66"/>
      <c r="AT312" s="66"/>
      <c r="AU312" s="69"/>
      <c r="AV312" s="66">
        <v>0</v>
      </c>
      <c r="AW312" s="66"/>
      <c r="AX312" s="66" t="s">
        <v>1487</v>
      </c>
      <c r="AY312" s="66"/>
      <c r="AZ312" s="66"/>
      <c r="BA312" s="69"/>
      <c r="BB312" s="66"/>
      <c r="BC312" s="66" t="s">
        <v>1487</v>
      </c>
    </row>
    <row r="313" spans="1:55" ht="15.75" customHeight="1">
      <c r="A313" s="66" t="s">
        <v>3671</v>
      </c>
      <c r="B313" s="66" t="s">
        <v>3264</v>
      </c>
      <c r="C313" s="66" t="s">
        <v>284</v>
      </c>
      <c r="D313" s="66" t="s">
        <v>3265</v>
      </c>
      <c r="E313" s="66">
        <v>2026</v>
      </c>
      <c r="F313" s="66">
        <v>30</v>
      </c>
      <c r="G313" s="67">
        <v>46226</v>
      </c>
      <c r="H313" s="67"/>
      <c r="I313" s="67"/>
      <c r="J313" s="66"/>
      <c r="K313" s="68"/>
      <c r="L313" s="66"/>
      <c r="M313" s="66"/>
      <c r="N313" s="66" t="s">
        <v>1600</v>
      </c>
      <c r="O313" s="66" t="s">
        <v>2103</v>
      </c>
      <c r="P313" s="66"/>
      <c r="Q313" s="66" t="s">
        <v>1472</v>
      </c>
      <c r="R313" s="66" t="s">
        <v>98</v>
      </c>
      <c r="S313" s="66" t="s">
        <v>391</v>
      </c>
      <c r="T313" s="66" t="s">
        <v>344</v>
      </c>
      <c r="U313" s="66" t="s">
        <v>2183</v>
      </c>
      <c r="V313" s="66" t="s">
        <v>1473</v>
      </c>
      <c r="W313" s="66" t="s">
        <v>2324</v>
      </c>
      <c r="X313" s="66" t="s">
        <v>1487</v>
      </c>
      <c r="Y313" s="66"/>
      <c r="Z313" s="66"/>
      <c r="AA313" s="66"/>
      <c r="AB313" s="69"/>
      <c r="AC313" s="66"/>
      <c r="AD313" s="66" t="s">
        <v>1487</v>
      </c>
      <c r="AE313" s="66"/>
      <c r="AF313" s="67"/>
      <c r="AG313" s="66"/>
      <c r="AH313" s="66"/>
      <c r="AI313" s="66" t="s">
        <v>1473</v>
      </c>
      <c r="AJ313" s="66" t="s">
        <v>151</v>
      </c>
      <c r="AK313" s="66"/>
      <c r="AL313" s="66"/>
      <c r="AM313" s="66"/>
      <c r="AN313" s="66"/>
      <c r="AO313" s="66"/>
      <c r="AP313" s="66" t="s">
        <v>1487</v>
      </c>
      <c r="AQ313" s="67"/>
      <c r="AR313" s="67"/>
      <c r="AS313" s="66"/>
      <c r="AT313" s="66"/>
      <c r="AU313" s="69"/>
      <c r="AV313" s="66">
        <v>0</v>
      </c>
      <c r="AW313" s="66"/>
      <c r="AX313" s="66" t="s">
        <v>1487</v>
      </c>
      <c r="AY313" s="66"/>
      <c r="AZ313" s="66"/>
      <c r="BA313" s="69"/>
      <c r="BB313" s="66"/>
      <c r="BC313" s="66" t="s">
        <v>1487</v>
      </c>
    </row>
    <row r="314" spans="1:55" ht="15.75" customHeight="1">
      <c r="A314" s="66" t="s">
        <v>3672</v>
      </c>
      <c r="B314" s="66" t="s">
        <v>3266</v>
      </c>
      <c r="C314" s="66" t="s">
        <v>1316</v>
      </c>
      <c r="D314" s="66" t="s">
        <v>3267</v>
      </c>
      <c r="E314" s="66">
        <v>2026</v>
      </c>
      <c r="F314" s="66">
        <v>30</v>
      </c>
      <c r="G314" s="67">
        <v>46227</v>
      </c>
      <c r="H314" s="67"/>
      <c r="I314" s="67"/>
      <c r="J314" s="66"/>
      <c r="K314" s="68"/>
      <c r="L314" s="66"/>
      <c r="M314" s="66"/>
      <c r="N314" s="66" t="s">
        <v>1561</v>
      </c>
      <c r="O314" s="66" t="s">
        <v>2103</v>
      </c>
      <c r="P314" s="66"/>
      <c r="Q314" s="66" t="s">
        <v>1472</v>
      </c>
      <c r="R314" s="66" t="s">
        <v>1315</v>
      </c>
      <c r="S314" s="66" t="s">
        <v>387</v>
      </c>
      <c r="T314" s="66" t="s">
        <v>344</v>
      </c>
      <c r="U314" s="66" t="s">
        <v>2183</v>
      </c>
      <c r="V314" s="66" t="s">
        <v>1473</v>
      </c>
      <c r="W314" s="66" t="s">
        <v>2700</v>
      </c>
      <c r="X314" s="66" t="s">
        <v>1487</v>
      </c>
      <c r="Y314" s="66"/>
      <c r="Z314" s="66"/>
      <c r="AA314" s="66"/>
      <c r="AB314" s="69"/>
      <c r="AC314" s="66"/>
      <c r="AD314" s="66" t="s">
        <v>1487</v>
      </c>
      <c r="AE314" s="66"/>
      <c r="AF314" s="67"/>
      <c r="AG314" s="66"/>
      <c r="AH314" s="66"/>
      <c r="AI314" s="66" t="s">
        <v>1473</v>
      </c>
      <c r="AJ314" s="66" t="s">
        <v>151</v>
      </c>
      <c r="AK314" s="66"/>
      <c r="AL314" s="66"/>
      <c r="AM314" s="66"/>
      <c r="AN314" s="66"/>
      <c r="AO314" s="66"/>
      <c r="AP314" s="66" t="s">
        <v>1487</v>
      </c>
      <c r="AQ314" s="67"/>
      <c r="AR314" s="67"/>
      <c r="AS314" s="66"/>
      <c r="AT314" s="66"/>
      <c r="AU314" s="69"/>
      <c r="AV314" s="66">
        <v>0</v>
      </c>
      <c r="AW314" s="66"/>
      <c r="AX314" s="66" t="s">
        <v>1487</v>
      </c>
      <c r="AY314" s="66"/>
      <c r="AZ314" s="66"/>
      <c r="BA314" s="69"/>
      <c r="BB314" s="66"/>
      <c r="BC314" s="66" t="s">
        <v>1487</v>
      </c>
    </row>
    <row r="315" spans="1:55" ht="15.75" customHeight="1">
      <c r="A315" s="66" t="s">
        <v>3673</v>
      </c>
      <c r="B315" s="66" t="s">
        <v>3268</v>
      </c>
      <c r="C315" s="66" t="s">
        <v>1317</v>
      </c>
      <c r="D315" s="66" t="s">
        <v>3269</v>
      </c>
      <c r="E315" s="66">
        <v>2026</v>
      </c>
      <c r="F315" s="66">
        <v>30</v>
      </c>
      <c r="G315" s="67">
        <v>46227</v>
      </c>
      <c r="H315" s="67"/>
      <c r="I315" s="67"/>
      <c r="J315" s="66"/>
      <c r="K315" s="68"/>
      <c r="L315" s="66"/>
      <c r="M315" s="66"/>
      <c r="N315" s="66" t="s">
        <v>1561</v>
      </c>
      <c r="O315" s="66" t="s">
        <v>2103</v>
      </c>
      <c r="P315" s="66"/>
      <c r="Q315" s="66" t="s">
        <v>1472</v>
      </c>
      <c r="R315" s="66" t="s">
        <v>1313</v>
      </c>
      <c r="S315" s="66" t="s">
        <v>387</v>
      </c>
      <c r="T315" s="66" t="s">
        <v>344</v>
      </c>
      <c r="U315" s="66" t="s">
        <v>2183</v>
      </c>
      <c r="V315" s="66" t="s">
        <v>1473</v>
      </c>
      <c r="W315" s="66" t="s">
        <v>2700</v>
      </c>
      <c r="X315" s="66" t="s">
        <v>1487</v>
      </c>
      <c r="Y315" s="66"/>
      <c r="Z315" s="66"/>
      <c r="AA315" s="66"/>
      <c r="AB315" s="69"/>
      <c r="AC315" s="66"/>
      <c r="AD315" s="66" t="s">
        <v>1487</v>
      </c>
      <c r="AE315" s="66"/>
      <c r="AF315" s="67"/>
      <c r="AG315" s="66"/>
      <c r="AH315" s="66"/>
      <c r="AI315" s="66" t="s">
        <v>1473</v>
      </c>
      <c r="AJ315" s="66" t="s">
        <v>151</v>
      </c>
      <c r="AK315" s="66"/>
      <c r="AL315" s="66"/>
      <c r="AM315" s="66"/>
      <c r="AN315" s="66"/>
      <c r="AO315" s="66"/>
      <c r="AP315" s="66" t="s">
        <v>1487</v>
      </c>
      <c r="AQ315" s="67"/>
      <c r="AR315" s="67"/>
      <c r="AS315" s="66"/>
      <c r="AT315" s="66"/>
      <c r="AU315" s="69"/>
      <c r="AV315" s="66">
        <v>0</v>
      </c>
      <c r="AW315" s="66"/>
      <c r="AX315" s="66" t="s">
        <v>1487</v>
      </c>
      <c r="AY315" s="66"/>
      <c r="AZ315" s="66"/>
      <c r="BA315" s="69"/>
      <c r="BB315" s="66"/>
      <c r="BC315" s="66" t="s">
        <v>1487</v>
      </c>
    </row>
    <row r="316" spans="1:55" ht="15.75" customHeight="1">
      <c r="A316" s="66" t="s">
        <v>3674</v>
      </c>
      <c r="B316" s="66" t="s">
        <v>3270</v>
      </c>
      <c r="C316" s="66" t="s">
        <v>1318</v>
      </c>
      <c r="D316" s="66" t="s">
        <v>3271</v>
      </c>
      <c r="E316" s="66">
        <v>2026</v>
      </c>
      <c r="F316" s="66">
        <v>30</v>
      </c>
      <c r="G316" s="67">
        <v>46227</v>
      </c>
      <c r="H316" s="67"/>
      <c r="I316" s="67"/>
      <c r="J316" s="66"/>
      <c r="K316" s="68"/>
      <c r="L316" s="66"/>
      <c r="M316" s="66"/>
      <c r="N316" s="66" t="s">
        <v>1561</v>
      </c>
      <c r="O316" s="66" t="s">
        <v>2103</v>
      </c>
      <c r="P316" s="66"/>
      <c r="Q316" s="66" t="s">
        <v>1472</v>
      </c>
      <c r="R316" s="66" t="s">
        <v>1314</v>
      </c>
      <c r="S316" s="66" t="s">
        <v>387</v>
      </c>
      <c r="T316" s="66" t="s">
        <v>344</v>
      </c>
      <c r="U316" s="66" t="s">
        <v>2183</v>
      </c>
      <c r="V316" s="66" t="s">
        <v>1473</v>
      </c>
      <c r="W316" s="66" t="s">
        <v>2700</v>
      </c>
      <c r="X316" s="66" t="s">
        <v>1487</v>
      </c>
      <c r="Y316" s="66"/>
      <c r="Z316" s="66"/>
      <c r="AA316" s="66"/>
      <c r="AB316" s="69"/>
      <c r="AC316" s="66"/>
      <c r="AD316" s="66" t="s">
        <v>1487</v>
      </c>
      <c r="AE316" s="66"/>
      <c r="AF316" s="67"/>
      <c r="AG316" s="66"/>
      <c r="AH316" s="66"/>
      <c r="AI316" s="66" t="s">
        <v>1473</v>
      </c>
      <c r="AJ316" s="66" t="s">
        <v>151</v>
      </c>
      <c r="AK316" s="66"/>
      <c r="AL316" s="66"/>
      <c r="AM316" s="66"/>
      <c r="AN316" s="66"/>
      <c r="AO316" s="66"/>
      <c r="AP316" s="66" t="s">
        <v>1487</v>
      </c>
      <c r="AQ316" s="67"/>
      <c r="AR316" s="67"/>
      <c r="AS316" s="66"/>
      <c r="AT316" s="66"/>
      <c r="AU316" s="69"/>
      <c r="AV316" s="66">
        <v>0</v>
      </c>
      <c r="AW316" s="66"/>
      <c r="AX316" s="66" t="s">
        <v>1487</v>
      </c>
      <c r="AY316" s="66"/>
      <c r="AZ316" s="66"/>
      <c r="BA316" s="69"/>
      <c r="BB316" s="66"/>
      <c r="BC316" s="66" t="s">
        <v>1487</v>
      </c>
    </row>
    <row r="317" spans="1:55" ht="15.75" customHeight="1">
      <c r="A317" s="66" t="s">
        <v>3675</v>
      </c>
      <c r="B317" s="66" t="s">
        <v>3272</v>
      </c>
      <c r="C317" s="66" t="s">
        <v>190</v>
      </c>
      <c r="D317" s="66" t="s">
        <v>3273</v>
      </c>
      <c r="E317" s="66">
        <v>2026</v>
      </c>
      <c r="F317" s="66">
        <v>30</v>
      </c>
      <c r="G317" s="67">
        <v>46227</v>
      </c>
      <c r="H317" s="67"/>
      <c r="I317" s="67"/>
      <c r="J317" s="66"/>
      <c r="K317" s="68"/>
      <c r="L317" s="66"/>
      <c r="M317" s="66"/>
      <c r="N317" s="66" t="s">
        <v>1600</v>
      </c>
      <c r="O317" s="66" t="s">
        <v>2103</v>
      </c>
      <c r="P317" s="66"/>
      <c r="Q317" s="66" t="s">
        <v>1472</v>
      </c>
      <c r="R317" s="66" t="s">
        <v>59</v>
      </c>
      <c r="S317" s="66" t="s">
        <v>391</v>
      </c>
      <c r="T317" s="66" t="s">
        <v>443</v>
      </c>
      <c r="U317" s="66" t="s">
        <v>2183</v>
      </c>
      <c r="V317" s="66" t="s">
        <v>1473</v>
      </c>
      <c r="W317" s="66" t="s">
        <v>2324</v>
      </c>
      <c r="X317" s="66" t="s">
        <v>1487</v>
      </c>
      <c r="Y317" s="66"/>
      <c r="Z317" s="66"/>
      <c r="AA317" s="66"/>
      <c r="AB317" s="69"/>
      <c r="AC317" s="66"/>
      <c r="AD317" s="66" t="s">
        <v>1487</v>
      </c>
      <c r="AE317" s="66"/>
      <c r="AF317" s="67"/>
      <c r="AG317" s="66"/>
      <c r="AH317" s="66"/>
      <c r="AI317" s="66" t="s">
        <v>1473</v>
      </c>
      <c r="AJ317" s="66" t="s">
        <v>151</v>
      </c>
      <c r="AK317" s="66"/>
      <c r="AL317" s="66"/>
      <c r="AM317" s="66"/>
      <c r="AN317" s="66"/>
      <c r="AO317" s="66"/>
      <c r="AP317" s="66" t="s">
        <v>1487</v>
      </c>
      <c r="AQ317" s="67"/>
      <c r="AR317" s="67"/>
      <c r="AS317" s="66"/>
      <c r="AT317" s="66"/>
      <c r="AU317" s="69"/>
      <c r="AV317" s="66">
        <v>0</v>
      </c>
      <c r="AW317" s="66"/>
      <c r="AX317" s="66" t="s">
        <v>1487</v>
      </c>
      <c r="AY317" s="66"/>
      <c r="AZ317" s="66"/>
      <c r="BA317" s="69"/>
      <c r="BB317" s="66"/>
      <c r="BC317" s="66" t="s">
        <v>1487</v>
      </c>
    </row>
    <row r="318" spans="1:55" ht="15.75" customHeight="1">
      <c r="A318" s="66" t="s">
        <v>3676</v>
      </c>
      <c r="B318" s="66" t="s">
        <v>3274</v>
      </c>
      <c r="C318" s="66" t="s">
        <v>194</v>
      </c>
      <c r="D318" s="66" t="s">
        <v>3275</v>
      </c>
      <c r="E318" s="66">
        <v>2026</v>
      </c>
      <c r="F318" s="66">
        <v>30</v>
      </c>
      <c r="G318" s="67">
        <v>46227</v>
      </c>
      <c r="H318" s="67"/>
      <c r="I318" s="67"/>
      <c r="J318" s="66"/>
      <c r="K318" s="68"/>
      <c r="L318" s="66"/>
      <c r="M318" s="66"/>
      <c r="N318" s="66" t="s">
        <v>1600</v>
      </c>
      <c r="O318" s="66" t="s">
        <v>2103</v>
      </c>
      <c r="P318" s="66"/>
      <c r="Q318" s="66" t="s">
        <v>1472</v>
      </c>
      <c r="R318" s="66" t="s">
        <v>2109</v>
      </c>
      <c r="S318" s="66" t="s">
        <v>391</v>
      </c>
      <c r="T318" s="66" t="s">
        <v>443</v>
      </c>
      <c r="U318" s="66" t="s">
        <v>2183</v>
      </c>
      <c r="V318" s="66" t="s">
        <v>1473</v>
      </c>
      <c r="W318" s="66" t="s">
        <v>2324</v>
      </c>
      <c r="X318" s="66" t="s">
        <v>1487</v>
      </c>
      <c r="Y318" s="66"/>
      <c r="Z318" s="66"/>
      <c r="AA318" s="66"/>
      <c r="AB318" s="69"/>
      <c r="AC318" s="66"/>
      <c r="AD318" s="66" t="s">
        <v>1487</v>
      </c>
      <c r="AE318" s="66"/>
      <c r="AF318" s="67"/>
      <c r="AG318" s="66"/>
      <c r="AH318" s="66"/>
      <c r="AI318" s="66" t="s">
        <v>1473</v>
      </c>
      <c r="AJ318" s="66" t="s">
        <v>151</v>
      </c>
      <c r="AK318" s="66"/>
      <c r="AL318" s="66"/>
      <c r="AM318" s="66"/>
      <c r="AN318" s="66"/>
      <c r="AO318" s="66"/>
      <c r="AP318" s="66" t="s">
        <v>1487</v>
      </c>
      <c r="AQ318" s="67"/>
      <c r="AR318" s="67"/>
      <c r="AS318" s="66"/>
      <c r="AT318" s="66"/>
      <c r="AU318" s="69"/>
      <c r="AV318" s="66">
        <v>0</v>
      </c>
      <c r="AW318" s="66"/>
      <c r="AX318" s="66" t="s">
        <v>1487</v>
      </c>
      <c r="AY318" s="66"/>
      <c r="AZ318" s="66"/>
      <c r="BA318" s="69"/>
      <c r="BB318" s="66"/>
      <c r="BC318" s="66" t="s">
        <v>1487</v>
      </c>
    </row>
    <row r="319" spans="1:55" ht="15.75" customHeight="1">
      <c r="A319" s="66" t="s">
        <v>3677</v>
      </c>
      <c r="B319" s="66" t="s">
        <v>3276</v>
      </c>
      <c r="C319" s="66" t="s">
        <v>202</v>
      </c>
      <c r="D319" s="66" t="s">
        <v>3277</v>
      </c>
      <c r="E319" s="66">
        <v>2026</v>
      </c>
      <c r="F319" s="66">
        <v>30</v>
      </c>
      <c r="G319" s="67">
        <v>46227</v>
      </c>
      <c r="H319" s="67"/>
      <c r="I319" s="67"/>
      <c r="J319" s="66"/>
      <c r="K319" s="68"/>
      <c r="L319" s="66"/>
      <c r="M319" s="66"/>
      <c r="N319" s="66" t="s">
        <v>1442</v>
      </c>
      <c r="O319" s="66" t="s">
        <v>1439</v>
      </c>
      <c r="P319" s="66"/>
      <c r="Q319" s="66" t="s">
        <v>1472</v>
      </c>
      <c r="R319" s="66" t="s">
        <v>1367</v>
      </c>
      <c r="S319" s="66" t="s">
        <v>391</v>
      </c>
      <c r="T319" s="66" t="s">
        <v>443</v>
      </c>
      <c r="U319" s="66" t="s">
        <v>2183</v>
      </c>
      <c r="V319" s="66" t="s">
        <v>1473</v>
      </c>
      <c r="W319" s="66" t="s">
        <v>2443</v>
      </c>
      <c r="X319" s="66" t="s">
        <v>1487</v>
      </c>
      <c r="Y319" s="66"/>
      <c r="Z319" s="66"/>
      <c r="AA319" s="66"/>
      <c r="AB319" s="69"/>
      <c r="AC319" s="66"/>
      <c r="AD319" s="66" t="s">
        <v>1487</v>
      </c>
      <c r="AE319" s="66"/>
      <c r="AF319" s="67"/>
      <c r="AG319" s="66"/>
      <c r="AH319" s="66"/>
      <c r="AI319" s="66" t="s">
        <v>1473</v>
      </c>
      <c r="AJ319" s="66" t="s">
        <v>151</v>
      </c>
      <c r="AK319" s="66"/>
      <c r="AL319" s="66"/>
      <c r="AM319" s="66"/>
      <c r="AN319" s="66"/>
      <c r="AO319" s="66"/>
      <c r="AP319" s="66" t="s">
        <v>1487</v>
      </c>
      <c r="AQ319" s="67"/>
      <c r="AR319" s="67"/>
      <c r="AS319" s="66"/>
      <c r="AT319" s="66"/>
      <c r="AU319" s="69"/>
      <c r="AV319" s="66">
        <v>0</v>
      </c>
      <c r="AW319" s="66"/>
      <c r="AX319" s="66" t="s">
        <v>1487</v>
      </c>
      <c r="AY319" s="66"/>
      <c r="AZ319" s="66"/>
      <c r="BA319" s="69"/>
      <c r="BB319" s="66"/>
      <c r="BC319" s="66" t="s">
        <v>1487</v>
      </c>
    </row>
    <row r="320" spans="1:55" ht="15.75" customHeight="1">
      <c r="A320" s="66" t="s">
        <v>3678</v>
      </c>
      <c r="B320" s="66" t="s">
        <v>3278</v>
      </c>
      <c r="C320" s="66" t="s">
        <v>205</v>
      </c>
      <c r="D320" s="66" t="s">
        <v>3279</v>
      </c>
      <c r="E320" s="66">
        <v>2026</v>
      </c>
      <c r="F320" s="66">
        <v>30</v>
      </c>
      <c r="G320" s="67">
        <v>46227</v>
      </c>
      <c r="H320" s="67"/>
      <c r="I320" s="67"/>
      <c r="J320" s="66"/>
      <c r="K320" s="68"/>
      <c r="L320" s="66"/>
      <c r="M320" s="66"/>
      <c r="N320" s="66" t="s">
        <v>1590</v>
      </c>
      <c r="O320" s="66" t="s">
        <v>1590</v>
      </c>
      <c r="P320" s="66"/>
      <c r="Q320" s="66" t="s">
        <v>1472</v>
      </c>
      <c r="R320" s="66" t="s">
        <v>1370</v>
      </c>
      <c r="S320" s="66" t="s">
        <v>386</v>
      </c>
      <c r="T320" s="66" t="s">
        <v>1266</v>
      </c>
      <c r="U320" s="66" t="s">
        <v>2183</v>
      </c>
      <c r="V320" s="66" t="s">
        <v>1473</v>
      </c>
      <c r="W320" s="66" t="s">
        <v>2390</v>
      </c>
      <c r="X320" s="66" t="s">
        <v>1487</v>
      </c>
      <c r="Y320" s="66"/>
      <c r="Z320" s="66"/>
      <c r="AA320" s="66"/>
      <c r="AB320" s="69"/>
      <c r="AC320" s="66"/>
      <c r="AD320" s="66" t="s">
        <v>1487</v>
      </c>
      <c r="AE320" s="66"/>
      <c r="AF320" s="67"/>
      <c r="AG320" s="66"/>
      <c r="AH320" s="66"/>
      <c r="AI320" s="66" t="s">
        <v>1473</v>
      </c>
      <c r="AJ320" s="66" t="s">
        <v>151</v>
      </c>
      <c r="AK320" s="66"/>
      <c r="AL320" s="66"/>
      <c r="AM320" s="66"/>
      <c r="AN320" s="66"/>
      <c r="AO320" s="66"/>
      <c r="AP320" s="66" t="s">
        <v>1487</v>
      </c>
      <c r="AQ320" s="67"/>
      <c r="AR320" s="67"/>
      <c r="AS320" s="66"/>
      <c r="AT320" s="66"/>
      <c r="AU320" s="69"/>
      <c r="AV320" s="66">
        <v>0</v>
      </c>
      <c r="AW320" s="66"/>
      <c r="AX320" s="66" t="s">
        <v>1487</v>
      </c>
      <c r="AY320" s="66"/>
      <c r="AZ320" s="66"/>
      <c r="BA320" s="69"/>
      <c r="BB320" s="66"/>
      <c r="BC320" s="66" t="s">
        <v>1487</v>
      </c>
    </row>
    <row r="321" spans="1:55" ht="15.75" customHeight="1">
      <c r="A321" s="66" t="s">
        <v>3679</v>
      </c>
      <c r="B321" s="66" t="s">
        <v>3280</v>
      </c>
      <c r="C321" s="66" t="s">
        <v>211</v>
      </c>
      <c r="D321" s="66" t="s">
        <v>3281</v>
      </c>
      <c r="E321" s="66">
        <v>2026</v>
      </c>
      <c r="F321" s="66">
        <v>30</v>
      </c>
      <c r="G321" s="67">
        <v>46227</v>
      </c>
      <c r="H321" s="67"/>
      <c r="I321" s="67"/>
      <c r="J321" s="66"/>
      <c r="K321" s="68"/>
      <c r="L321" s="66"/>
      <c r="M321" s="66"/>
      <c r="N321" s="66" t="s">
        <v>1575</v>
      </c>
      <c r="O321" s="66" t="s">
        <v>1439</v>
      </c>
      <c r="P321" s="66"/>
      <c r="Q321" s="66" t="s">
        <v>1472</v>
      </c>
      <c r="R321" s="66" t="s">
        <v>1180</v>
      </c>
      <c r="S321" s="66" t="s">
        <v>1267</v>
      </c>
      <c r="T321" s="66" t="s">
        <v>1266</v>
      </c>
      <c r="U321" s="66" t="s">
        <v>2183</v>
      </c>
      <c r="V321" s="66" t="s">
        <v>1473</v>
      </c>
      <c r="W321" s="66" t="s">
        <v>2448</v>
      </c>
      <c r="X321" s="66" t="s">
        <v>1487</v>
      </c>
      <c r="Y321" s="66"/>
      <c r="Z321" s="66"/>
      <c r="AA321" s="66"/>
      <c r="AB321" s="69"/>
      <c r="AC321" s="66"/>
      <c r="AD321" s="66" t="s">
        <v>1487</v>
      </c>
      <c r="AE321" s="66"/>
      <c r="AF321" s="67"/>
      <c r="AG321" s="66"/>
      <c r="AH321" s="66"/>
      <c r="AI321" s="66" t="s">
        <v>1473</v>
      </c>
      <c r="AJ321" s="66" t="s">
        <v>151</v>
      </c>
      <c r="AK321" s="66"/>
      <c r="AL321" s="66"/>
      <c r="AM321" s="66"/>
      <c r="AN321" s="66"/>
      <c r="AO321" s="66"/>
      <c r="AP321" s="66" t="s">
        <v>1487</v>
      </c>
      <c r="AQ321" s="67"/>
      <c r="AR321" s="67"/>
      <c r="AS321" s="66"/>
      <c r="AT321" s="66"/>
      <c r="AU321" s="69"/>
      <c r="AV321" s="66">
        <v>0</v>
      </c>
      <c r="AW321" s="66"/>
      <c r="AX321" s="66" t="s">
        <v>1487</v>
      </c>
      <c r="AY321" s="66"/>
      <c r="AZ321" s="66"/>
      <c r="BA321" s="69"/>
      <c r="BB321" s="66"/>
      <c r="BC321" s="66" t="s">
        <v>1487</v>
      </c>
    </row>
    <row r="322" spans="1:55" ht="15.75" customHeight="1">
      <c r="A322" s="66" t="s">
        <v>3680</v>
      </c>
      <c r="B322" s="66" t="s">
        <v>3282</v>
      </c>
      <c r="C322" s="66" t="s">
        <v>213</v>
      </c>
      <c r="D322" s="66" t="s">
        <v>3283</v>
      </c>
      <c r="E322" s="66">
        <v>2026</v>
      </c>
      <c r="F322" s="66">
        <v>30</v>
      </c>
      <c r="G322" s="67">
        <v>46227</v>
      </c>
      <c r="H322" s="67"/>
      <c r="I322" s="67"/>
      <c r="J322" s="66"/>
      <c r="K322" s="68"/>
      <c r="L322" s="66"/>
      <c r="M322" s="66"/>
      <c r="N322" s="66" t="s">
        <v>1579</v>
      </c>
      <c r="O322" s="66" t="s">
        <v>2103</v>
      </c>
      <c r="P322" s="66"/>
      <c r="Q322" s="66" t="s">
        <v>1472</v>
      </c>
      <c r="R322" s="66" t="s">
        <v>1182</v>
      </c>
      <c r="S322" s="66" t="s">
        <v>391</v>
      </c>
      <c r="T322" s="66" t="s">
        <v>443</v>
      </c>
      <c r="U322" s="66" t="s">
        <v>2183</v>
      </c>
      <c r="V322" s="66" t="s">
        <v>1473</v>
      </c>
      <c r="W322" s="66" t="s">
        <v>2451</v>
      </c>
      <c r="X322" s="66" t="s">
        <v>1487</v>
      </c>
      <c r="Y322" s="66"/>
      <c r="Z322" s="66"/>
      <c r="AA322" s="66"/>
      <c r="AB322" s="69"/>
      <c r="AC322" s="66"/>
      <c r="AD322" s="66" t="s">
        <v>1487</v>
      </c>
      <c r="AE322" s="66"/>
      <c r="AF322" s="67"/>
      <c r="AG322" s="66"/>
      <c r="AH322" s="66"/>
      <c r="AI322" s="66" t="s">
        <v>1473</v>
      </c>
      <c r="AJ322" s="66" t="s">
        <v>151</v>
      </c>
      <c r="AK322" s="66"/>
      <c r="AL322" s="66"/>
      <c r="AM322" s="66"/>
      <c r="AN322" s="66"/>
      <c r="AO322" s="66"/>
      <c r="AP322" s="66" t="s">
        <v>1487</v>
      </c>
      <c r="AQ322" s="67"/>
      <c r="AR322" s="67"/>
      <c r="AS322" s="66"/>
      <c r="AT322" s="66"/>
      <c r="AU322" s="69"/>
      <c r="AV322" s="66">
        <v>0</v>
      </c>
      <c r="AW322" s="66"/>
      <c r="AX322" s="66" t="s">
        <v>1487</v>
      </c>
      <c r="AY322" s="66"/>
      <c r="AZ322" s="66"/>
      <c r="BA322" s="69"/>
      <c r="BB322" s="66"/>
      <c r="BC322" s="66" t="s">
        <v>1487</v>
      </c>
    </row>
    <row r="323" spans="1:55" ht="15.75" customHeight="1">
      <c r="A323" s="66" t="s">
        <v>3681</v>
      </c>
      <c r="B323" s="66" t="s">
        <v>3284</v>
      </c>
      <c r="C323" s="66" t="s">
        <v>222</v>
      </c>
      <c r="D323" s="66" t="s">
        <v>3285</v>
      </c>
      <c r="E323" s="66">
        <v>2026</v>
      </c>
      <c r="F323" s="66">
        <v>30</v>
      </c>
      <c r="G323" s="67">
        <v>46227</v>
      </c>
      <c r="H323" s="67"/>
      <c r="I323" s="67"/>
      <c r="J323" s="66"/>
      <c r="K323" s="68"/>
      <c r="L323" s="66"/>
      <c r="M323" s="66"/>
      <c r="N323" s="66" t="s">
        <v>1568</v>
      </c>
      <c r="O323" s="66" t="s">
        <v>1439</v>
      </c>
      <c r="P323" s="66"/>
      <c r="Q323" s="66" t="s">
        <v>1472</v>
      </c>
      <c r="R323" s="66" t="s">
        <v>1190</v>
      </c>
      <c r="S323" s="66" t="s">
        <v>391</v>
      </c>
      <c r="T323" s="66" t="s">
        <v>443</v>
      </c>
      <c r="U323" s="66" t="s">
        <v>2183</v>
      </c>
      <c r="V323" s="66" t="s">
        <v>1473</v>
      </c>
      <c r="W323" s="66" t="s">
        <v>2470</v>
      </c>
      <c r="X323" s="66" t="s">
        <v>1487</v>
      </c>
      <c r="Y323" s="66"/>
      <c r="Z323" s="66"/>
      <c r="AA323" s="66"/>
      <c r="AB323" s="69"/>
      <c r="AC323" s="66"/>
      <c r="AD323" s="66" t="s">
        <v>1487</v>
      </c>
      <c r="AE323" s="66"/>
      <c r="AF323" s="67"/>
      <c r="AG323" s="66"/>
      <c r="AH323" s="66"/>
      <c r="AI323" s="66" t="s">
        <v>1473</v>
      </c>
      <c r="AJ323" s="66" t="s">
        <v>151</v>
      </c>
      <c r="AK323" s="66"/>
      <c r="AL323" s="66"/>
      <c r="AM323" s="66"/>
      <c r="AN323" s="66"/>
      <c r="AO323" s="66"/>
      <c r="AP323" s="66" t="s">
        <v>1487</v>
      </c>
      <c r="AQ323" s="67"/>
      <c r="AR323" s="67"/>
      <c r="AS323" s="66"/>
      <c r="AT323" s="66"/>
      <c r="AU323" s="69"/>
      <c r="AV323" s="66">
        <v>0</v>
      </c>
      <c r="AW323" s="66"/>
      <c r="AX323" s="66" t="s">
        <v>1487</v>
      </c>
      <c r="AY323" s="66"/>
      <c r="AZ323" s="66"/>
      <c r="BA323" s="69"/>
      <c r="BB323" s="66"/>
      <c r="BC323" s="66" t="s">
        <v>1487</v>
      </c>
    </row>
    <row r="324" spans="1:55" ht="15.75" customHeight="1">
      <c r="A324" s="66" t="s">
        <v>3682</v>
      </c>
      <c r="B324" s="66" t="s">
        <v>3286</v>
      </c>
      <c r="C324" s="66" t="s">
        <v>225</v>
      </c>
      <c r="D324" s="66" t="s">
        <v>3287</v>
      </c>
      <c r="E324" s="66">
        <v>2026</v>
      </c>
      <c r="F324" s="66">
        <v>30</v>
      </c>
      <c r="G324" s="67">
        <v>46227</v>
      </c>
      <c r="H324" s="67"/>
      <c r="I324" s="67"/>
      <c r="J324" s="66"/>
      <c r="K324" s="68"/>
      <c r="L324" s="66"/>
      <c r="M324" s="66"/>
      <c r="N324" s="66" t="s">
        <v>1436</v>
      </c>
      <c r="O324" s="66" t="s">
        <v>2103</v>
      </c>
      <c r="P324" s="66"/>
      <c r="Q324" s="66" t="s">
        <v>1472</v>
      </c>
      <c r="R324" s="66" t="s">
        <v>1193</v>
      </c>
      <c r="S324" s="66" t="s">
        <v>391</v>
      </c>
      <c r="T324" s="66" t="s">
        <v>443</v>
      </c>
      <c r="U324" s="66" t="s">
        <v>2183</v>
      </c>
      <c r="V324" s="66" t="s">
        <v>1473</v>
      </c>
      <c r="W324" s="66" t="s">
        <v>2365</v>
      </c>
      <c r="X324" s="66" t="s">
        <v>1487</v>
      </c>
      <c r="Y324" s="66"/>
      <c r="Z324" s="66"/>
      <c r="AA324" s="66"/>
      <c r="AB324" s="69"/>
      <c r="AC324" s="66"/>
      <c r="AD324" s="66" t="s">
        <v>1487</v>
      </c>
      <c r="AE324" s="66"/>
      <c r="AF324" s="67"/>
      <c r="AG324" s="66"/>
      <c r="AH324" s="66"/>
      <c r="AI324" s="66" t="s">
        <v>1473</v>
      </c>
      <c r="AJ324" s="66" t="s">
        <v>151</v>
      </c>
      <c r="AK324" s="66"/>
      <c r="AL324" s="66"/>
      <c r="AM324" s="66"/>
      <c r="AN324" s="66"/>
      <c r="AO324" s="66"/>
      <c r="AP324" s="66" t="s">
        <v>1487</v>
      </c>
      <c r="AQ324" s="67"/>
      <c r="AR324" s="67"/>
      <c r="AS324" s="66"/>
      <c r="AT324" s="66"/>
      <c r="AU324" s="69"/>
      <c r="AV324" s="66">
        <v>0</v>
      </c>
      <c r="AW324" s="66"/>
      <c r="AX324" s="66" t="s">
        <v>1487</v>
      </c>
      <c r="AY324" s="66"/>
      <c r="AZ324" s="66"/>
      <c r="BA324" s="69"/>
      <c r="BB324" s="66"/>
      <c r="BC324" s="66" t="s">
        <v>1487</v>
      </c>
    </row>
    <row r="325" spans="1:55" ht="15.75" customHeight="1">
      <c r="A325" s="66" t="s">
        <v>3683</v>
      </c>
      <c r="B325" s="66" t="s">
        <v>3288</v>
      </c>
      <c r="C325" s="66" t="s">
        <v>267</v>
      </c>
      <c r="D325" s="66" t="s">
        <v>3289</v>
      </c>
      <c r="E325" s="66">
        <v>2026</v>
      </c>
      <c r="F325" s="66">
        <v>30</v>
      </c>
      <c r="G325" s="67">
        <v>46227</v>
      </c>
      <c r="H325" s="67"/>
      <c r="I325" s="67"/>
      <c r="J325" s="66"/>
      <c r="K325" s="68"/>
      <c r="L325" s="66"/>
      <c r="M325" s="66"/>
      <c r="N325" s="66" t="s">
        <v>1568</v>
      </c>
      <c r="O325" s="66" t="s">
        <v>1590</v>
      </c>
      <c r="P325" s="66"/>
      <c r="Q325" s="66" t="s">
        <v>1472</v>
      </c>
      <c r="R325" s="66" t="s">
        <v>3016</v>
      </c>
      <c r="S325" s="66" t="s">
        <v>1267</v>
      </c>
      <c r="T325" s="66" t="s">
        <v>1266</v>
      </c>
      <c r="U325" s="66" t="s">
        <v>2183</v>
      </c>
      <c r="V325" s="66" t="s">
        <v>1473</v>
      </c>
      <c r="W325" s="66" t="s">
        <v>2470</v>
      </c>
      <c r="X325" s="66" t="s">
        <v>1487</v>
      </c>
      <c r="Y325" s="66"/>
      <c r="Z325" s="66"/>
      <c r="AA325" s="66"/>
      <c r="AB325" s="69"/>
      <c r="AC325" s="66"/>
      <c r="AD325" s="66" t="s">
        <v>1487</v>
      </c>
      <c r="AE325" s="66"/>
      <c r="AF325" s="67"/>
      <c r="AG325" s="66"/>
      <c r="AH325" s="66"/>
      <c r="AI325" s="66" t="s">
        <v>1473</v>
      </c>
      <c r="AJ325" s="66" t="s">
        <v>151</v>
      </c>
      <c r="AK325" s="66"/>
      <c r="AL325" s="66"/>
      <c r="AM325" s="66"/>
      <c r="AN325" s="66"/>
      <c r="AO325" s="66"/>
      <c r="AP325" s="66" t="s">
        <v>1487</v>
      </c>
      <c r="AQ325" s="67"/>
      <c r="AR325" s="67"/>
      <c r="AS325" s="66"/>
      <c r="AT325" s="66"/>
      <c r="AU325" s="69"/>
      <c r="AV325" s="66">
        <v>0</v>
      </c>
      <c r="AW325" s="66"/>
      <c r="AX325" s="66" t="s">
        <v>1487</v>
      </c>
      <c r="AY325" s="66"/>
      <c r="AZ325" s="66"/>
      <c r="BA325" s="69"/>
      <c r="BB325" s="66"/>
      <c r="BC325" s="66" t="s">
        <v>1487</v>
      </c>
    </row>
    <row r="326" spans="1:55" ht="15.75" customHeight="1">
      <c r="A326" s="66" t="s">
        <v>3684</v>
      </c>
      <c r="B326" s="66" t="s">
        <v>3290</v>
      </c>
      <c r="C326" s="66" t="s">
        <v>273</v>
      </c>
      <c r="D326" s="66" t="s">
        <v>3291</v>
      </c>
      <c r="E326" s="66">
        <v>2026</v>
      </c>
      <c r="F326" s="66">
        <v>30</v>
      </c>
      <c r="G326" s="67">
        <v>46227</v>
      </c>
      <c r="H326" s="67"/>
      <c r="I326" s="67"/>
      <c r="J326" s="66"/>
      <c r="K326" s="68"/>
      <c r="L326" s="66"/>
      <c r="M326" s="66"/>
      <c r="N326" s="66" t="s">
        <v>1432</v>
      </c>
      <c r="O326" s="66" t="s">
        <v>1439</v>
      </c>
      <c r="P326" s="66"/>
      <c r="Q326" s="66" t="s">
        <v>1472</v>
      </c>
      <c r="R326" s="66" t="s">
        <v>1405</v>
      </c>
      <c r="S326" s="66" t="s">
        <v>386</v>
      </c>
      <c r="T326" s="66" t="s">
        <v>1266</v>
      </c>
      <c r="U326" s="66" t="s">
        <v>2183</v>
      </c>
      <c r="V326" s="66" t="s">
        <v>1473</v>
      </c>
      <c r="W326" s="66" t="s">
        <v>2647</v>
      </c>
      <c r="X326" s="66" t="s">
        <v>1487</v>
      </c>
      <c r="Y326" s="66"/>
      <c r="Z326" s="66"/>
      <c r="AA326" s="66"/>
      <c r="AB326" s="69"/>
      <c r="AC326" s="66"/>
      <c r="AD326" s="66" t="s">
        <v>1487</v>
      </c>
      <c r="AE326" s="66"/>
      <c r="AF326" s="67"/>
      <c r="AG326" s="66"/>
      <c r="AH326" s="66"/>
      <c r="AI326" s="66" t="s">
        <v>1473</v>
      </c>
      <c r="AJ326" s="66" t="s">
        <v>151</v>
      </c>
      <c r="AK326" s="66"/>
      <c r="AL326" s="66"/>
      <c r="AM326" s="66"/>
      <c r="AN326" s="66"/>
      <c r="AO326" s="66"/>
      <c r="AP326" s="66" t="s">
        <v>1487</v>
      </c>
      <c r="AQ326" s="67"/>
      <c r="AR326" s="67"/>
      <c r="AS326" s="66"/>
      <c r="AT326" s="66"/>
      <c r="AU326" s="69"/>
      <c r="AV326" s="66">
        <v>0</v>
      </c>
      <c r="AW326" s="66"/>
      <c r="AX326" s="66" t="s">
        <v>1487</v>
      </c>
      <c r="AY326" s="66"/>
      <c r="AZ326" s="66"/>
      <c r="BA326" s="69"/>
      <c r="BB326" s="66"/>
      <c r="BC326" s="66" t="s">
        <v>1487</v>
      </c>
    </row>
    <row r="327" spans="1:55" ht="15.75" customHeight="1">
      <c r="A327" s="66" t="s">
        <v>3685</v>
      </c>
      <c r="B327" s="66" t="s">
        <v>3292</v>
      </c>
      <c r="C327" s="66" t="s">
        <v>284</v>
      </c>
      <c r="D327" s="66" t="s">
        <v>3293</v>
      </c>
      <c r="E327" s="66">
        <v>2026</v>
      </c>
      <c r="F327" s="66">
        <v>30</v>
      </c>
      <c r="G327" s="67">
        <v>46227</v>
      </c>
      <c r="H327" s="67"/>
      <c r="I327" s="67"/>
      <c r="J327" s="66"/>
      <c r="K327" s="68"/>
      <c r="L327" s="66"/>
      <c r="M327" s="66"/>
      <c r="N327" s="66" t="s">
        <v>1600</v>
      </c>
      <c r="O327" s="66" t="s">
        <v>2103</v>
      </c>
      <c r="P327" s="66"/>
      <c r="Q327" s="66" t="s">
        <v>1472</v>
      </c>
      <c r="R327" s="66" t="s">
        <v>98</v>
      </c>
      <c r="S327" s="66" t="s">
        <v>391</v>
      </c>
      <c r="T327" s="66" t="s">
        <v>344</v>
      </c>
      <c r="U327" s="66" t="s">
        <v>2183</v>
      </c>
      <c r="V327" s="66" t="s">
        <v>1473</v>
      </c>
      <c r="W327" s="66" t="s">
        <v>2324</v>
      </c>
      <c r="X327" s="66" t="s">
        <v>1487</v>
      </c>
      <c r="Y327" s="66"/>
      <c r="Z327" s="66"/>
      <c r="AA327" s="66"/>
      <c r="AB327" s="69"/>
      <c r="AC327" s="66"/>
      <c r="AD327" s="66" t="s">
        <v>1487</v>
      </c>
      <c r="AE327" s="66"/>
      <c r="AF327" s="67"/>
      <c r="AG327" s="66"/>
      <c r="AH327" s="66"/>
      <c r="AI327" s="66" t="s">
        <v>1473</v>
      </c>
      <c r="AJ327" s="66" t="s">
        <v>151</v>
      </c>
      <c r="AK327" s="66"/>
      <c r="AL327" s="66"/>
      <c r="AM327" s="66"/>
      <c r="AN327" s="66"/>
      <c r="AO327" s="66"/>
      <c r="AP327" s="66" t="s">
        <v>1487</v>
      </c>
      <c r="AQ327" s="67"/>
      <c r="AR327" s="67"/>
      <c r="AS327" s="66"/>
      <c r="AT327" s="66"/>
      <c r="AU327" s="69"/>
      <c r="AV327" s="66">
        <v>0</v>
      </c>
      <c r="AW327" s="66"/>
      <c r="AX327" s="66" t="s">
        <v>1487</v>
      </c>
      <c r="AY327" s="66"/>
      <c r="AZ327" s="66"/>
      <c r="BA327" s="69"/>
      <c r="BB327" s="66"/>
      <c r="BC327" s="66" t="s">
        <v>1487</v>
      </c>
    </row>
    <row r="328" spans="1:55" ht="15.75" customHeight="1">
      <c r="A328" s="66" t="s">
        <v>3686</v>
      </c>
      <c r="B328" s="66" t="s">
        <v>3294</v>
      </c>
      <c r="C328" s="66" t="s">
        <v>285</v>
      </c>
      <c r="D328" s="66" t="s">
        <v>3295</v>
      </c>
      <c r="E328" s="66">
        <v>2026</v>
      </c>
      <c r="F328" s="66">
        <v>30</v>
      </c>
      <c r="G328" s="67">
        <v>46227</v>
      </c>
      <c r="H328" s="67"/>
      <c r="I328" s="67"/>
      <c r="J328" s="66"/>
      <c r="K328" s="68"/>
      <c r="L328" s="66"/>
      <c r="M328" s="66"/>
      <c r="N328" s="66" t="s">
        <v>1568</v>
      </c>
      <c r="O328" s="66" t="s">
        <v>1590</v>
      </c>
      <c r="P328" s="66"/>
      <c r="Q328" s="66" t="s">
        <v>1472</v>
      </c>
      <c r="R328" s="66" t="s">
        <v>1417</v>
      </c>
      <c r="S328" s="66" t="s">
        <v>1267</v>
      </c>
      <c r="T328" s="66" t="s">
        <v>1266</v>
      </c>
      <c r="U328" s="66" t="s">
        <v>2183</v>
      </c>
      <c r="V328" s="66" t="s">
        <v>1473</v>
      </c>
      <c r="W328" s="66" t="s">
        <v>2470</v>
      </c>
      <c r="X328" s="66" t="s">
        <v>1487</v>
      </c>
      <c r="Y328" s="66"/>
      <c r="Z328" s="66"/>
      <c r="AA328" s="66"/>
      <c r="AB328" s="69"/>
      <c r="AC328" s="66"/>
      <c r="AD328" s="66" t="s">
        <v>1487</v>
      </c>
      <c r="AE328" s="66"/>
      <c r="AF328" s="67"/>
      <c r="AG328" s="66"/>
      <c r="AH328" s="66"/>
      <c r="AI328" s="66" t="s">
        <v>1473</v>
      </c>
      <c r="AJ328" s="66" t="s">
        <v>151</v>
      </c>
      <c r="AK328" s="66"/>
      <c r="AL328" s="66"/>
      <c r="AM328" s="66"/>
      <c r="AN328" s="66"/>
      <c r="AO328" s="66"/>
      <c r="AP328" s="66" t="s">
        <v>1487</v>
      </c>
      <c r="AQ328" s="67"/>
      <c r="AR328" s="67"/>
      <c r="AS328" s="66"/>
      <c r="AT328" s="66"/>
      <c r="AU328" s="69"/>
      <c r="AV328" s="66">
        <v>0</v>
      </c>
      <c r="AW328" s="66"/>
      <c r="AX328" s="66" t="s">
        <v>1487</v>
      </c>
      <c r="AY328" s="66"/>
      <c r="AZ328" s="66"/>
      <c r="BA328" s="69"/>
      <c r="BB328" s="66"/>
      <c r="BC328" s="66" t="s">
        <v>1487</v>
      </c>
    </row>
    <row r="329" spans="1:55" ht="15.75" customHeight="1">
      <c r="A329" s="66" t="s">
        <v>3687</v>
      </c>
      <c r="B329" s="66" t="s">
        <v>3296</v>
      </c>
      <c r="C329" s="66" t="s">
        <v>190</v>
      </c>
      <c r="D329" s="66" t="s">
        <v>3297</v>
      </c>
      <c r="E329" s="66">
        <v>2026</v>
      </c>
      <c r="F329" s="66">
        <v>30</v>
      </c>
      <c r="G329" s="67">
        <v>46228</v>
      </c>
      <c r="H329" s="67"/>
      <c r="I329" s="67"/>
      <c r="J329" s="66"/>
      <c r="K329" s="68"/>
      <c r="L329" s="66"/>
      <c r="M329" s="66"/>
      <c r="N329" s="66" t="s">
        <v>1600</v>
      </c>
      <c r="O329" s="66" t="s">
        <v>2103</v>
      </c>
      <c r="P329" s="66"/>
      <c r="Q329" s="66" t="s">
        <v>1472</v>
      </c>
      <c r="R329" s="66" t="s">
        <v>59</v>
      </c>
      <c r="S329" s="66" t="s">
        <v>391</v>
      </c>
      <c r="T329" s="66" t="s">
        <v>443</v>
      </c>
      <c r="U329" s="66" t="s">
        <v>2183</v>
      </c>
      <c r="V329" s="66" t="s">
        <v>1473</v>
      </c>
      <c r="W329" s="66" t="s">
        <v>2324</v>
      </c>
      <c r="X329" s="66" t="s">
        <v>1487</v>
      </c>
      <c r="Y329" s="66"/>
      <c r="Z329" s="66"/>
      <c r="AA329" s="66"/>
      <c r="AB329" s="69"/>
      <c r="AC329" s="66"/>
      <c r="AD329" s="66" t="s">
        <v>1487</v>
      </c>
      <c r="AE329" s="66"/>
      <c r="AF329" s="67"/>
      <c r="AG329" s="66"/>
      <c r="AH329" s="66"/>
      <c r="AI329" s="66" t="s">
        <v>1473</v>
      </c>
      <c r="AJ329" s="66" t="s">
        <v>151</v>
      </c>
      <c r="AK329" s="66"/>
      <c r="AL329" s="66"/>
      <c r="AM329" s="66"/>
      <c r="AN329" s="66"/>
      <c r="AO329" s="66"/>
      <c r="AP329" s="66" t="s">
        <v>1487</v>
      </c>
      <c r="AQ329" s="67"/>
      <c r="AR329" s="67"/>
      <c r="AS329" s="66"/>
      <c r="AT329" s="66"/>
      <c r="AU329" s="69"/>
      <c r="AV329" s="66">
        <v>0</v>
      </c>
      <c r="AW329" s="66"/>
      <c r="AX329" s="66" t="s">
        <v>1487</v>
      </c>
      <c r="AY329" s="66"/>
      <c r="AZ329" s="66"/>
      <c r="BA329" s="69"/>
      <c r="BB329" s="66"/>
      <c r="BC329" s="66" t="s">
        <v>1487</v>
      </c>
    </row>
    <row r="330" spans="1:55" ht="15.75" customHeight="1">
      <c r="A330" s="66" t="s">
        <v>3688</v>
      </c>
      <c r="B330" s="66" t="s">
        <v>3298</v>
      </c>
      <c r="C330" s="66" t="s">
        <v>194</v>
      </c>
      <c r="D330" s="66" t="s">
        <v>3299</v>
      </c>
      <c r="E330" s="66">
        <v>2026</v>
      </c>
      <c r="F330" s="66">
        <v>30</v>
      </c>
      <c r="G330" s="67">
        <v>46228</v>
      </c>
      <c r="H330" s="67"/>
      <c r="I330" s="67"/>
      <c r="J330" s="66"/>
      <c r="K330" s="68"/>
      <c r="L330" s="66"/>
      <c r="M330" s="66"/>
      <c r="N330" s="66" t="s">
        <v>1600</v>
      </c>
      <c r="O330" s="66" t="s">
        <v>2103</v>
      </c>
      <c r="P330" s="66"/>
      <c r="Q330" s="66" t="s">
        <v>1472</v>
      </c>
      <c r="R330" s="66" t="s">
        <v>2109</v>
      </c>
      <c r="S330" s="66" t="s">
        <v>391</v>
      </c>
      <c r="T330" s="66" t="s">
        <v>443</v>
      </c>
      <c r="U330" s="66" t="s">
        <v>2183</v>
      </c>
      <c r="V330" s="66" t="s">
        <v>1473</v>
      </c>
      <c r="W330" s="66" t="s">
        <v>2324</v>
      </c>
      <c r="X330" s="66" t="s">
        <v>1487</v>
      </c>
      <c r="Y330" s="66"/>
      <c r="Z330" s="66"/>
      <c r="AA330" s="66"/>
      <c r="AB330" s="69"/>
      <c r="AC330" s="66"/>
      <c r="AD330" s="66" t="s">
        <v>1487</v>
      </c>
      <c r="AE330" s="66"/>
      <c r="AF330" s="67"/>
      <c r="AG330" s="66"/>
      <c r="AH330" s="66"/>
      <c r="AI330" s="66" t="s">
        <v>1473</v>
      </c>
      <c r="AJ330" s="66" t="s">
        <v>151</v>
      </c>
      <c r="AK330" s="66"/>
      <c r="AL330" s="66"/>
      <c r="AM330" s="66"/>
      <c r="AN330" s="66"/>
      <c r="AO330" s="66"/>
      <c r="AP330" s="66" t="s">
        <v>1487</v>
      </c>
      <c r="AQ330" s="67"/>
      <c r="AR330" s="67"/>
      <c r="AS330" s="66"/>
      <c r="AT330" s="66"/>
      <c r="AU330" s="69"/>
      <c r="AV330" s="66">
        <v>0</v>
      </c>
      <c r="AW330" s="66"/>
      <c r="AX330" s="66" t="s">
        <v>1487</v>
      </c>
      <c r="AY330" s="66"/>
      <c r="AZ330" s="66"/>
      <c r="BA330" s="69"/>
      <c r="BB330" s="66"/>
      <c r="BC330" s="66" t="s">
        <v>1487</v>
      </c>
    </row>
    <row r="331" spans="1:55" ht="15.75" customHeight="1">
      <c r="A331" s="66" t="s">
        <v>3689</v>
      </c>
      <c r="B331" s="66" t="s">
        <v>3300</v>
      </c>
      <c r="C331" s="66" t="s">
        <v>202</v>
      </c>
      <c r="D331" s="66" t="s">
        <v>3301</v>
      </c>
      <c r="E331" s="66">
        <v>2026</v>
      </c>
      <c r="F331" s="66">
        <v>30</v>
      </c>
      <c r="G331" s="67">
        <v>46228</v>
      </c>
      <c r="H331" s="67"/>
      <c r="I331" s="67"/>
      <c r="J331" s="66"/>
      <c r="K331" s="68"/>
      <c r="L331" s="66"/>
      <c r="M331" s="66"/>
      <c r="N331" s="66" t="s">
        <v>1442</v>
      </c>
      <c r="O331" s="66" t="s">
        <v>1439</v>
      </c>
      <c r="P331" s="66"/>
      <c r="Q331" s="66" t="s">
        <v>1472</v>
      </c>
      <c r="R331" s="66" t="s">
        <v>1367</v>
      </c>
      <c r="S331" s="66" t="s">
        <v>391</v>
      </c>
      <c r="T331" s="66" t="s">
        <v>443</v>
      </c>
      <c r="U331" s="66" t="s">
        <v>2183</v>
      </c>
      <c r="V331" s="66" t="s">
        <v>1473</v>
      </c>
      <c r="W331" s="66" t="s">
        <v>2443</v>
      </c>
      <c r="X331" s="66" t="s">
        <v>1487</v>
      </c>
      <c r="Y331" s="66"/>
      <c r="Z331" s="66"/>
      <c r="AA331" s="66"/>
      <c r="AB331" s="69"/>
      <c r="AC331" s="66"/>
      <c r="AD331" s="66" t="s">
        <v>1487</v>
      </c>
      <c r="AE331" s="66"/>
      <c r="AF331" s="67"/>
      <c r="AG331" s="66"/>
      <c r="AH331" s="66"/>
      <c r="AI331" s="66" t="s">
        <v>1473</v>
      </c>
      <c r="AJ331" s="66" t="s">
        <v>151</v>
      </c>
      <c r="AK331" s="66"/>
      <c r="AL331" s="66"/>
      <c r="AM331" s="66"/>
      <c r="AN331" s="66"/>
      <c r="AO331" s="66"/>
      <c r="AP331" s="66" t="s">
        <v>1487</v>
      </c>
      <c r="AQ331" s="67"/>
      <c r="AR331" s="67"/>
      <c r="AS331" s="66"/>
      <c r="AT331" s="66"/>
      <c r="AU331" s="69"/>
      <c r="AV331" s="66">
        <v>0</v>
      </c>
      <c r="AW331" s="66"/>
      <c r="AX331" s="66" t="s">
        <v>1487</v>
      </c>
      <c r="AY331" s="66"/>
      <c r="AZ331" s="66"/>
      <c r="BA331" s="69"/>
      <c r="BB331" s="66"/>
      <c r="BC331" s="66" t="s">
        <v>1487</v>
      </c>
    </row>
    <row r="332" spans="1:55" ht="15.75" customHeight="1">
      <c r="A332" s="66" t="s">
        <v>3690</v>
      </c>
      <c r="B332" s="66" t="s">
        <v>3302</v>
      </c>
      <c r="C332" s="66" t="s">
        <v>205</v>
      </c>
      <c r="D332" s="66" t="s">
        <v>3303</v>
      </c>
      <c r="E332" s="66">
        <v>2026</v>
      </c>
      <c r="F332" s="66">
        <v>30</v>
      </c>
      <c r="G332" s="67">
        <v>46228</v>
      </c>
      <c r="H332" s="67"/>
      <c r="I332" s="67"/>
      <c r="J332" s="66"/>
      <c r="K332" s="68"/>
      <c r="L332" s="66"/>
      <c r="M332" s="66"/>
      <c r="N332" s="66" t="s">
        <v>1590</v>
      </c>
      <c r="O332" s="66" t="s">
        <v>1590</v>
      </c>
      <c r="P332" s="66"/>
      <c r="Q332" s="66" t="s">
        <v>1472</v>
      </c>
      <c r="R332" s="66" t="s">
        <v>1370</v>
      </c>
      <c r="S332" s="66" t="s">
        <v>389</v>
      </c>
      <c r="T332" s="66" t="s">
        <v>1266</v>
      </c>
      <c r="U332" s="66" t="s">
        <v>2183</v>
      </c>
      <c r="V332" s="66" t="s">
        <v>1473</v>
      </c>
      <c r="W332" s="66" t="s">
        <v>2390</v>
      </c>
      <c r="X332" s="66" t="s">
        <v>1487</v>
      </c>
      <c r="Y332" s="66"/>
      <c r="Z332" s="66"/>
      <c r="AA332" s="66"/>
      <c r="AB332" s="69"/>
      <c r="AC332" s="66"/>
      <c r="AD332" s="66" t="s">
        <v>1487</v>
      </c>
      <c r="AE332" s="66"/>
      <c r="AF332" s="67"/>
      <c r="AG332" s="66"/>
      <c r="AH332" s="66"/>
      <c r="AI332" s="66" t="s">
        <v>1473</v>
      </c>
      <c r="AJ332" s="66" t="s">
        <v>151</v>
      </c>
      <c r="AK332" s="66"/>
      <c r="AL332" s="66"/>
      <c r="AM332" s="66"/>
      <c r="AN332" s="66"/>
      <c r="AO332" s="66"/>
      <c r="AP332" s="66" t="s">
        <v>1487</v>
      </c>
      <c r="AQ332" s="67"/>
      <c r="AR332" s="67"/>
      <c r="AS332" s="66"/>
      <c r="AT332" s="66"/>
      <c r="AU332" s="69"/>
      <c r="AV332" s="66">
        <v>0</v>
      </c>
      <c r="AW332" s="66"/>
      <c r="AX332" s="66" t="s">
        <v>1487</v>
      </c>
      <c r="AY332" s="66"/>
      <c r="AZ332" s="66"/>
      <c r="BA332" s="69"/>
      <c r="BB332" s="66"/>
      <c r="BC332" s="66" t="s">
        <v>1487</v>
      </c>
    </row>
    <row r="333" spans="1:55" ht="15.75" customHeight="1">
      <c r="A333" s="66" t="s">
        <v>3691</v>
      </c>
      <c r="B333" s="66" t="s">
        <v>3304</v>
      </c>
      <c r="C333" s="66" t="s">
        <v>211</v>
      </c>
      <c r="D333" s="66" t="s">
        <v>3305</v>
      </c>
      <c r="E333" s="66">
        <v>2026</v>
      </c>
      <c r="F333" s="66">
        <v>30</v>
      </c>
      <c r="G333" s="67">
        <v>46228</v>
      </c>
      <c r="H333" s="67"/>
      <c r="I333" s="67"/>
      <c r="J333" s="66"/>
      <c r="K333" s="68"/>
      <c r="L333" s="66"/>
      <c r="M333" s="66"/>
      <c r="N333" s="66" t="s">
        <v>1575</v>
      </c>
      <c r="O333" s="66" t="s">
        <v>1439</v>
      </c>
      <c r="P333" s="66"/>
      <c r="Q333" s="66" t="s">
        <v>1472</v>
      </c>
      <c r="R333" s="66" t="s">
        <v>1180</v>
      </c>
      <c r="S333" s="66" t="s">
        <v>389</v>
      </c>
      <c r="T333" s="66" t="s">
        <v>1266</v>
      </c>
      <c r="U333" s="66" t="s">
        <v>2183</v>
      </c>
      <c r="V333" s="66" t="s">
        <v>1473</v>
      </c>
      <c r="W333" s="66" t="s">
        <v>2448</v>
      </c>
      <c r="X333" s="66" t="s">
        <v>1487</v>
      </c>
      <c r="Y333" s="66"/>
      <c r="Z333" s="66"/>
      <c r="AA333" s="66"/>
      <c r="AB333" s="69"/>
      <c r="AC333" s="66"/>
      <c r="AD333" s="66" t="s">
        <v>1487</v>
      </c>
      <c r="AE333" s="66"/>
      <c r="AF333" s="67"/>
      <c r="AG333" s="66"/>
      <c r="AH333" s="66"/>
      <c r="AI333" s="66" t="s">
        <v>1473</v>
      </c>
      <c r="AJ333" s="66" t="s">
        <v>151</v>
      </c>
      <c r="AK333" s="66"/>
      <c r="AL333" s="66"/>
      <c r="AM333" s="66"/>
      <c r="AN333" s="66"/>
      <c r="AO333" s="66"/>
      <c r="AP333" s="66" t="s">
        <v>1487</v>
      </c>
      <c r="AQ333" s="67"/>
      <c r="AR333" s="67"/>
      <c r="AS333" s="66"/>
      <c r="AT333" s="66"/>
      <c r="AU333" s="69"/>
      <c r="AV333" s="66">
        <v>0</v>
      </c>
      <c r="AW333" s="66"/>
      <c r="AX333" s="66" t="s">
        <v>1487</v>
      </c>
      <c r="AY333" s="66"/>
      <c r="AZ333" s="66"/>
      <c r="BA333" s="69"/>
      <c r="BB333" s="66"/>
      <c r="BC333" s="66" t="s">
        <v>1487</v>
      </c>
    </row>
    <row r="334" spans="1:55" ht="15.75" customHeight="1">
      <c r="A334" s="66" t="s">
        <v>3692</v>
      </c>
      <c r="B334" s="66" t="s">
        <v>3306</v>
      </c>
      <c r="C334" s="66" t="s">
        <v>223</v>
      </c>
      <c r="D334" s="66" t="s">
        <v>3307</v>
      </c>
      <c r="E334" s="66">
        <v>2026</v>
      </c>
      <c r="F334" s="66">
        <v>30</v>
      </c>
      <c r="G334" s="67">
        <v>46228</v>
      </c>
      <c r="H334" s="67"/>
      <c r="I334" s="67"/>
      <c r="J334" s="66"/>
      <c r="K334" s="68"/>
      <c r="L334" s="66"/>
      <c r="M334" s="66"/>
      <c r="N334" s="66" t="s">
        <v>1436</v>
      </c>
      <c r="O334" s="66" t="s">
        <v>1439</v>
      </c>
      <c r="P334" s="66"/>
      <c r="Q334" s="66" t="s">
        <v>1472</v>
      </c>
      <c r="R334" s="66" t="s">
        <v>1191</v>
      </c>
      <c r="S334" s="66" t="s">
        <v>391</v>
      </c>
      <c r="T334" s="66" t="s">
        <v>443</v>
      </c>
      <c r="U334" s="66" t="s">
        <v>2183</v>
      </c>
      <c r="V334" s="66" t="s">
        <v>1473</v>
      </c>
      <c r="W334" s="66" t="s">
        <v>2365</v>
      </c>
      <c r="X334" s="66" t="s">
        <v>1487</v>
      </c>
      <c r="Y334" s="66"/>
      <c r="Z334" s="66"/>
      <c r="AA334" s="66"/>
      <c r="AB334" s="69"/>
      <c r="AC334" s="66"/>
      <c r="AD334" s="66" t="s">
        <v>1487</v>
      </c>
      <c r="AE334" s="66"/>
      <c r="AF334" s="67"/>
      <c r="AG334" s="66"/>
      <c r="AH334" s="66"/>
      <c r="AI334" s="66" t="s">
        <v>1473</v>
      </c>
      <c r="AJ334" s="66" t="s">
        <v>151</v>
      </c>
      <c r="AK334" s="66"/>
      <c r="AL334" s="66"/>
      <c r="AM334" s="66"/>
      <c r="AN334" s="66"/>
      <c r="AO334" s="66"/>
      <c r="AP334" s="66" t="s">
        <v>1487</v>
      </c>
      <c r="AQ334" s="67"/>
      <c r="AR334" s="67"/>
      <c r="AS334" s="66"/>
      <c r="AT334" s="66"/>
      <c r="AU334" s="69"/>
      <c r="AV334" s="66">
        <v>0</v>
      </c>
      <c r="AW334" s="66"/>
      <c r="AX334" s="66" t="s">
        <v>1487</v>
      </c>
      <c r="AY334" s="66"/>
      <c r="AZ334" s="66"/>
      <c r="BA334" s="69"/>
      <c r="BB334" s="66"/>
      <c r="BC334" s="66" t="s">
        <v>1487</v>
      </c>
    </row>
    <row r="335" spans="1:55" ht="15.75" customHeight="1">
      <c r="A335" s="66" t="s">
        <v>3693</v>
      </c>
      <c r="B335" s="66" t="s">
        <v>3308</v>
      </c>
      <c r="C335" s="66" t="s">
        <v>230</v>
      </c>
      <c r="D335" s="66" t="s">
        <v>3309</v>
      </c>
      <c r="E335" s="66">
        <v>2026</v>
      </c>
      <c r="F335" s="66">
        <v>30</v>
      </c>
      <c r="G335" s="67">
        <v>46228</v>
      </c>
      <c r="H335" s="67"/>
      <c r="I335" s="67"/>
      <c r="J335" s="66"/>
      <c r="K335" s="68"/>
      <c r="L335" s="66"/>
      <c r="M335" s="66"/>
      <c r="N335" s="66" t="s">
        <v>1442</v>
      </c>
      <c r="O335" s="66" t="s">
        <v>1439</v>
      </c>
      <c r="P335" s="66"/>
      <c r="Q335" s="66" t="s">
        <v>1472</v>
      </c>
      <c r="R335" s="66" t="s">
        <v>1198</v>
      </c>
      <c r="S335" s="66" t="s">
        <v>391</v>
      </c>
      <c r="T335" s="66" t="s">
        <v>443</v>
      </c>
      <c r="U335" s="66" t="s">
        <v>2183</v>
      </c>
      <c r="V335" s="66" t="s">
        <v>1473</v>
      </c>
      <c r="W335" s="66" t="s">
        <v>2443</v>
      </c>
      <c r="X335" s="66" t="s">
        <v>1487</v>
      </c>
      <c r="Y335" s="66"/>
      <c r="Z335" s="66"/>
      <c r="AA335" s="66"/>
      <c r="AB335" s="69"/>
      <c r="AC335" s="66"/>
      <c r="AD335" s="66" t="s">
        <v>1487</v>
      </c>
      <c r="AE335" s="66"/>
      <c r="AF335" s="67"/>
      <c r="AG335" s="66"/>
      <c r="AH335" s="66"/>
      <c r="AI335" s="66" t="s">
        <v>1473</v>
      </c>
      <c r="AJ335" s="66" t="s">
        <v>151</v>
      </c>
      <c r="AK335" s="66"/>
      <c r="AL335" s="66"/>
      <c r="AM335" s="66"/>
      <c r="AN335" s="66"/>
      <c r="AO335" s="66"/>
      <c r="AP335" s="66" t="s">
        <v>1487</v>
      </c>
      <c r="AQ335" s="67"/>
      <c r="AR335" s="67"/>
      <c r="AS335" s="66"/>
      <c r="AT335" s="66"/>
      <c r="AU335" s="69"/>
      <c r="AV335" s="66">
        <v>0</v>
      </c>
      <c r="AW335" s="66"/>
      <c r="AX335" s="66" t="s">
        <v>1487</v>
      </c>
      <c r="AY335" s="66"/>
      <c r="AZ335" s="66"/>
      <c r="BA335" s="69"/>
      <c r="BB335" s="66"/>
      <c r="BC335" s="66" t="s">
        <v>1487</v>
      </c>
    </row>
    <row r="336" spans="1:55" ht="15.75" customHeight="1">
      <c r="A336" s="66" t="s">
        <v>3694</v>
      </c>
      <c r="B336" s="66" t="s">
        <v>3310</v>
      </c>
      <c r="C336" s="66" t="s">
        <v>282</v>
      </c>
      <c r="D336" s="66" t="s">
        <v>3311</v>
      </c>
      <c r="E336" s="66">
        <v>2026</v>
      </c>
      <c r="F336" s="66">
        <v>30</v>
      </c>
      <c r="G336" s="67">
        <v>46228</v>
      </c>
      <c r="H336" s="67"/>
      <c r="I336" s="67"/>
      <c r="J336" s="66"/>
      <c r="K336" s="68"/>
      <c r="L336" s="66"/>
      <c r="M336" s="66"/>
      <c r="N336" s="66" t="s">
        <v>1579</v>
      </c>
      <c r="O336" s="66" t="s">
        <v>1590</v>
      </c>
      <c r="P336" s="66"/>
      <c r="Q336" s="66" t="s">
        <v>1472</v>
      </c>
      <c r="R336" s="66" t="s">
        <v>1343</v>
      </c>
      <c r="S336" s="66" t="s">
        <v>391</v>
      </c>
      <c r="T336" s="66" t="s">
        <v>443</v>
      </c>
      <c r="U336" s="66" t="s">
        <v>2183</v>
      </c>
      <c r="V336" s="66" t="s">
        <v>1473</v>
      </c>
      <c r="W336" s="66" t="s">
        <v>2451</v>
      </c>
      <c r="X336" s="66" t="s">
        <v>1487</v>
      </c>
      <c r="Y336" s="66"/>
      <c r="Z336" s="66"/>
      <c r="AA336" s="66"/>
      <c r="AB336" s="69"/>
      <c r="AC336" s="66"/>
      <c r="AD336" s="66" t="s">
        <v>1487</v>
      </c>
      <c r="AE336" s="66"/>
      <c r="AF336" s="67"/>
      <c r="AG336" s="66"/>
      <c r="AH336" s="66"/>
      <c r="AI336" s="66" t="s">
        <v>1473</v>
      </c>
      <c r="AJ336" s="66" t="s">
        <v>151</v>
      </c>
      <c r="AK336" s="66"/>
      <c r="AL336" s="66"/>
      <c r="AM336" s="66"/>
      <c r="AN336" s="66"/>
      <c r="AO336" s="66"/>
      <c r="AP336" s="66" t="s">
        <v>1487</v>
      </c>
      <c r="AQ336" s="67"/>
      <c r="AR336" s="67"/>
      <c r="AS336" s="66"/>
      <c r="AT336" s="66"/>
      <c r="AU336" s="69"/>
      <c r="AV336" s="66">
        <v>0</v>
      </c>
      <c r="AW336" s="66"/>
      <c r="AX336" s="66" t="s">
        <v>1487</v>
      </c>
      <c r="AY336" s="66"/>
      <c r="AZ336" s="66"/>
      <c r="BA336" s="69"/>
      <c r="BB336" s="66"/>
      <c r="BC336" s="66" t="s">
        <v>1487</v>
      </c>
    </row>
    <row r="337" spans="1:55" ht="15.75" customHeight="1">
      <c r="A337" s="66" t="s">
        <v>3695</v>
      </c>
      <c r="B337" s="66" t="s">
        <v>3312</v>
      </c>
      <c r="C337" s="66" t="s">
        <v>284</v>
      </c>
      <c r="D337" s="66" t="s">
        <v>3313</v>
      </c>
      <c r="E337" s="66">
        <v>2026</v>
      </c>
      <c r="F337" s="66">
        <v>30</v>
      </c>
      <c r="G337" s="67">
        <v>46228</v>
      </c>
      <c r="H337" s="67"/>
      <c r="I337" s="67"/>
      <c r="J337" s="66"/>
      <c r="K337" s="68"/>
      <c r="L337" s="66"/>
      <c r="M337" s="66"/>
      <c r="N337" s="66" t="s">
        <v>1600</v>
      </c>
      <c r="O337" s="66" t="s">
        <v>2103</v>
      </c>
      <c r="P337" s="66"/>
      <c r="Q337" s="66" t="s">
        <v>1472</v>
      </c>
      <c r="R337" s="66" t="s">
        <v>98</v>
      </c>
      <c r="S337" s="66" t="s">
        <v>391</v>
      </c>
      <c r="T337" s="66" t="s">
        <v>344</v>
      </c>
      <c r="U337" s="66" t="s">
        <v>2183</v>
      </c>
      <c r="V337" s="66" t="s">
        <v>1473</v>
      </c>
      <c r="W337" s="66" t="s">
        <v>2324</v>
      </c>
      <c r="X337" s="66" t="s">
        <v>1487</v>
      </c>
      <c r="Y337" s="66"/>
      <c r="Z337" s="66"/>
      <c r="AA337" s="66"/>
      <c r="AB337" s="69"/>
      <c r="AC337" s="66"/>
      <c r="AD337" s="66" t="s">
        <v>1487</v>
      </c>
      <c r="AE337" s="66"/>
      <c r="AF337" s="67"/>
      <c r="AG337" s="66"/>
      <c r="AH337" s="66"/>
      <c r="AI337" s="66" t="s">
        <v>1473</v>
      </c>
      <c r="AJ337" s="66" t="s">
        <v>151</v>
      </c>
      <c r="AK337" s="66"/>
      <c r="AL337" s="66"/>
      <c r="AM337" s="66"/>
      <c r="AN337" s="66"/>
      <c r="AO337" s="66"/>
      <c r="AP337" s="66" t="s">
        <v>1487</v>
      </c>
      <c r="AQ337" s="67"/>
      <c r="AR337" s="67"/>
      <c r="AS337" s="66"/>
      <c r="AT337" s="66"/>
      <c r="AU337" s="69"/>
      <c r="AV337" s="66">
        <v>0</v>
      </c>
      <c r="AW337" s="66"/>
      <c r="AX337" s="66" t="s">
        <v>1487</v>
      </c>
      <c r="AY337" s="66"/>
      <c r="AZ337" s="66"/>
      <c r="BA337" s="69"/>
      <c r="BB337" s="66"/>
      <c r="BC337" s="66" t="s">
        <v>1487</v>
      </c>
    </row>
    <row r="338" spans="1:55" ht="15.75" customHeight="1">
      <c r="A338" s="66" t="s">
        <v>3696</v>
      </c>
      <c r="B338" s="66" t="s">
        <v>3314</v>
      </c>
      <c r="C338" s="66" t="s">
        <v>286</v>
      </c>
      <c r="D338" s="66" t="s">
        <v>3315</v>
      </c>
      <c r="E338" s="66">
        <v>2026</v>
      </c>
      <c r="F338" s="66">
        <v>30</v>
      </c>
      <c r="G338" s="67">
        <v>46228</v>
      </c>
      <c r="H338" s="67"/>
      <c r="I338" s="67"/>
      <c r="J338" s="66"/>
      <c r="K338" s="68"/>
      <c r="L338" s="66"/>
      <c r="M338" s="66"/>
      <c r="N338" s="66" t="s">
        <v>1575</v>
      </c>
      <c r="O338" s="66" t="s">
        <v>1439</v>
      </c>
      <c r="P338" s="66"/>
      <c r="Q338" s="66" t="s">
        <v>1472</v>
      </c>
      <c r="R338" s="66" t="s">
        <v>2112</v>
      </c>
      <c r="S338" s="66" t="s">
        <v>391</v>
      </c>
      <c r="T338" s="66" t="s">
        <v>443</v>
      </c>
      <c r="U338" s="66" t="s">
        <v>2183</v>
      </c>
      <c r="V338" s="66" t="s">
        <v>1473</v>
      </c>
      <c r="W338" s="66" t="s">
        <v>2448</v>
      </c>
      <c r="X338" s="66" t="s">
        <v>1487</v>
      </c>
      <c r="Y338" s="66"/>
      <c r="Z338" s="66"/>
      <c r="AA338" s="66"/>
      <c r="AB338" s="69"/>
      <c r="AC338" s="66"/>
      <c r="AD338" s="66" t="s">
        <v>1487</v>
      </c>
      <c r="AE338" s="66"/>
      <c r="AF338" s="67"/>
      <c r="AG338" s="66"/>
      <c r="AH338" s="66"/>
      <c r="AI338" s="66" t="s">
        <v>1473</v>
      </c>
      <c r="AJ338" s="66" t="s">
        <v>151</v>
      </c>
      <c r="AK338" s="66"/>
      <c r="AL338" s="66"/>
      <c r="AM338" s="66"/>
      <c r="AN338" s="66"/>
      <c r="AO338" s="66"/>
      <c r="AP338" s="66" t="s">
        <v>1487</v>
      </c>
      <c r="AQ338" s="67"/>
      <c r="AR338" s="67"/>
      <c r="AS338" s="66"/>
      <c r="AT338" s="66"/>
      <c r="AU338" s="69"/>
      <c r="AV338" s="66">
        <v>0</v>
      </c>
      <c r="AW338" s="66"/>
      <c r="AX338" s="66" t="s">
        <v>1487</v>
      </c>
      <c r="AY338" s="66"/>
      <c r="AZ338" s="66"/>
      <c r="BA338" s="69"/>
      <c r="BB338" s="66"/>
      <c r="BC338" s="66" t="s">
        <v>1487</v>
      </c>
    </row>
    <row r="339" spans="1:55" ht="15.75" customHeight="1">
      <c r="A339" s="66" t="s">
        <v>3697</v>
      </c>
      <c r="B339" s="66" t="s">
        <v>3316</v>
      </c>
      <c r="C339" s="66" t="s">
        <v>190</v>
      </c>
      <c r="D339" s="66" t="s">
        <v>3317</v>
      </c>
      <c r="E339" s="66">
        <v>2026</v>
      </c>
      <c r="F339" s="66">
        <v>30</v>
      </c>
      <c r="G339" s="67">
        <v>46229</v>
      </c>
      <c r="H339" s="67"/>
      <c r="I339" s="67"/>
      <c r="J339" s="66"/>
      <c r="K339" s="68"/>
      <c r="L339" s="66"/>
      <c r="M339" s="66"/>
      <c r="N339" s="66" t="s">
        <v>1600</v>
      </c>
      <c r="O339" s="66" t="s">
        <v>2103</v>
      </c>
      <c r="P339" s="66"/>
      <c r="Q339" s="66" t="s">
        <v>1472</v>
      </c>
      <c r="R339" s="66" t="s">
        <v>59</v>
      </c>
      <c r="S339" s="66" t="s">
        <v>391</v>
      </c>
      <c r="T339" s="66" t="s">
        <v>443</v>
      </c>
      <c r="U339" s="66" t="s">
        <v>2183</v>
      </c>
      <c r="V339" s="66" t="s">
        <v>1473</v>
      </c>
      <c r="W339" s="66" t="s">
        <v>2324</v>
      </c>
      <c r="X339" s="66" t="s">
        <v>1487</v>
      </c>
      <c r="Y339" s="66"/>
      <c r="Z339" s="66"/>
      <c r="AA339" s="66"/>
      <c r="AB339" s="69"/>
      <c r="AC339" s="66"/>
      <c r="AD339" s="66" t="s">
        <v>1487</v>
      </c>
      <c r="AE339" s="66"/>
      <c r="AF339" s="67"/>
      <c r="AG339" s="66"/>
      <c r="AH339" s="66"/>
      <c r="AI339" s="66" t="s">
        <v>1473</v>
      </c>
      <c r="AJ339" s="66" t="s">
        <v>151</v>
      </c>
      <c r="AK339" s="66"/>
      <c r="AL339" s="66"/>
      <c r="AM339" s="66"/>
      <c r="AN339" s="66"/>
      <c r="AO339" s="66"/>
      <c r="AP339" s="66" t="s">
        <v>1487</v>
      </c>
      <c r="AQ339" s="67"/>
      <c r="AR339" s="67"/>
      <c r="AS339" s="66"/>
      <c r="AT339" s="66"/>
      <c r="AU339" s="69"/>
      <c r="AV339" s="66">
        <v>0</v>
      </c>
      <c r="AW339" s="66"/>
      <c r="AX339" s="66" t="s">
        <v>1487</v>
      </c>
      <c r="AY339" s="66"/>
      <c r="AZ339" s="66"/>
      <c r="BA339" s="69"/>
      <c r="BB339" s="66"/>
      <c r="BC339" s="66" t="s">
        <v>1487</v>
      </c>
    </row>
    <row r="340" spans="1:55" ht="15.75" customHeight="1">
      <c r="A340" s="66" t="s">
        <v>3698</v>
      </c>
      <c r="B340" s="66" t="s">
        <v>3318</v>
      </c>
      <c r="C340" s="66" t="s">
        <v>194</v>
      </c>
      <c r="D340" s="66" t="s">
        <v>3319</v>
      </c>
      <c r="E340" s="66">
        <v>2026</v>
      </c>
      <c r="F340" s="66">
        <v>30</v>
      </c>
      <c r="G340" s="67">
        <v>46229</v>
      </c>
      <c r="H340" s="67"/>
      <c r="I340" s="67"/>
      <c r="J340" s="66"/>
      <c r="K340" s="68"/>
      <c r="L340" s="66"/>
      <c r="M340" s="66"/>
      <c r="N340" s="66" t="s">
        <v>1600</v>
      </c>
      <c r="O340" s="66" t="s">
        <v>2103</v>
      </c>
      <c r="P340" s="66"/>
      <c r="Q340" s="66" t="s">
        <v>1472</v>
      </c>
      <c r="R340" s="66" t="s">
        <v>2109</v>
      </c>
      <c r="S340" s="66" t="s">
        <v>391</v>
      </c>
      <c r="T340" s="66" t="s">
        <v>443</v>
      </c>
      <c r="U340" s="66" t="s">
        <v>2183</v>
      </c>
      <c r="V340" s="66" t="s">
        <v>1473</v>
      </c>
      <c r="W340" s="66" t="s">
        <v>2324</v>
      </c>
      <c r="X340" s="66" t="s">
        <v>1487</v>
      </c>
      <c r="Y340" s="66"/>
      <c r="Z340" s="66"/>
      <c r="AA340" s="66"/>
      <c r="AB340" s="69"/>
      <c r="AC340" s="66"/>
      <c r="AD340" s="66" t="s">
        <v>1487</v>
      </c>
      <c r="AE340" s="66"/>
      <c r="AF340" s="67"/>
      <c r="AG340" s="66"/>
      <c r="AH340" s="66"/>
      <c r="AI340" s="66" t="s">
        <v>1473</v>
      </c>
      <c r="AJ340" s="66" t="s">
        <v>151</v>
      </c>
      <c r="AK340" s="66"/>
      <c r="AL340" s="66"/>
      <c r="AM340" s="66"/>
      <c r="AN340" s="66"/>
      <c r="AO340" s="66"/>
      <c r="AP340" s="66" t="s">
        <v>1487</v>
      </c>
      <c r="AQ340" s="67"/>
      <c r="AR340" s="67"/>
      <c r="AS340" s="66"/>
      <c r="AT340" s="66"/>
      <c r="AU340" s="69"/>
      <c r="AV340" s="66">
        <v>0</v>
      </c>
      <c r="AW340" s="66"/>
      <c r="AX340" s="66" t="s">
        <v>1487</v>
      </c>
      <c r="AY340" s="66"/>
      <c r="AZ340" s="66"/>
      <c r="BA340" s="69"/>
      <c r="BB340" s="66"/>
      <c r="BC340" s="66" t="s">
        <v>1487</v>
      </c>
    </row>
    <row r="341" spans="1:55" ht="15.75" customHeight="1">
      <c r="A341" s="66" t="s">
        <v>3699</v>
      </c>
      <c r="B341" s="66" t="s">
        <v>3320</v>
      </c>
      <c r="C341" s="66" t="s">
        <v>202</v>
      </c>
      <c r="D341" s="66" t="s">
        <v>3321</v>
      </c>
      <c r="E341" s="66">
        <v>2026</v>
      </c>
      <c r="F341" s="66">
        <v>30</v>
      </c>
      <c r="G341" s="67">
        <v>46229</v>
      </c>
      <c r="H341" s="67"/>
      <c r="I341" s="67"/>
      <c r="J341" s="66"/>
      <c r="K341" s="68"/>
      <c r="L341" s="66"/>
      <c r="M341" s="66"/>
      <c r="N341" s="66" t="s">
        <v>1442</v>
      </c>
      <c r="O341" s="66" t="s">
        <v>1439</v>
      </c>
      <c r="P341" s="66"/>
      <c r="Q341" s="66" t="s">
        <v>1472</v>
      </c>
      <c r="R341" s="66" t="s">
        <v>1367</v>
      </c>
      <c r="S341" s="66" t="s">
        <v>391</v>
      </c>
      <c r="T341" s="66" t="s">
        <v>443</v>
      </c>
      <c r="U341" s="66" t="s">
        <v>2183</v>
      </c>
      <c r="V341" s="66" t="s">
        <v>1473</v>
      </c>
      <c r="W341" s="66" t="s">
        <v>2443</v>
      </c>
      <c r="X341" s="66" t="s">
        <v>1487</v>
      </c>
      <c r="Y341" s="66"/>
      <c r="Z341" s="66"/>
      <c r="AA341" s="66"/>
      <c r="AB341" s="69"/>
      <c r="AC341" s="66"/>
      <c r="AD341" s="66" t="s">
        <v>1487</v>
      </c>
      <c r="AE341" s="66"/>
      <c r="AF341" s="67"/>
      <c r="AG341" s="66"/>
      <c r="AH341" s="66"/>
      <c r="AI341" s="66" t="s">
        <v>1473</v>
      </c>
      <c r="AJ341" s="66" t="s">
        <v>151</v>
      </c>
      <c r="AK341" s="66"/>
      <c r="AL341" s="66"/>
      <c r="AM341" s="66"/>
      <c r="AN341" s="66"/>
      <c r="AO341" s="66"/>
      <c r="AP341" s="66" t="s">
        <v>1487</v>
      </c>
      <c r="AQ341" s="67"/>
      <c r="AR341" s="67"/>
      <c r="AS341" s="66"/>
      <c r="AT341" s="66"/>
      <c r="AU341" s="69"/>
      <c r="AV341" s="66">
        <v>0</v>
      </c>
      <c r="AW341" s="66"/>
      <c r="AX341" s="66" t="s">
        <v>1487</v>
      </c>
      <c r="AY341" s="66"/>
      <c r="AZ341" s="66"/>
      <c r="BA341" s="69"/>
      <c r="BB341" s="66"/>
      <c r="BC341" s="66" t="s">
        <v>1487</v>
      </c>
    </row>
    <row r="342" spans="1:55" ht="15.75" customHeight="1">
      <c r="A342" s="66" t="s">
        <v>3700</v>
      </c>
      <c r="B342" s="66" t="s">
        <v>3322</v>
      </c>
      <c r="C342" s="66" t="s">
        <v>205</v>
      </c>
      <c r="D342" s="66" t="s">
        <v>3323</v>
      </c>
      <c r="E342" s="66">
        <v>2026</v>
      </c>
      <c r="F342" s="66">
        <v>30</v>
      </c>
      <c r="G342" s="67">
        <v>46229</v>
      </c>
      <c r="H342" s="67"/>
      <c r="I342" s="67"/>
      <c r="J342" s="66"/>
      <c r="K342" s="68"/>
      <c r="L342" s="66"/>
      <c r="M342" s="66"/>
      <c r="N342" s="66" t="s">
        <v>1590</v>
      </c>
      <c r="O342" s="66" t="s">
        <v>1590</v>
      </c>
      <c r="P342" s="66"/>
      <c r="Q342" s="66" t="s">
        <v>1472</v>
      </c>
      <c r="R342" s="66" t="s">
        <v>1370</v>
      </c>
      <c r="S342" s="66" t="s">
        <v>386</v>
      </c>
      <c r="T342" s="66" t="s">
        <v>1266</v>
      </c>
      <c r="U342" s="66" t="s">
        <v>2183</v>
      </c>
      <c r="V342" s="66" t="s">
        <v>1473</v>
      </c>
      <c r="W342" s="66" t="s">
        <v>2390</v>
      </c>
      <c r="X342" s="66" t="s">
        <v>1487</v>
      </c>
      <c r="Y342" s="66"/>
      <c r="Z342" s="66"/>
      <c r="AA342" s="66"/>
      <c r="AB342" s="69"/>
      <c r="AC342" s="66"/>
      <c r="AD342" s="66" t="s">
        <v>1487</v>
      </c>
      <c r="AE342" s="66"/>
      <c r="AF342" s="67"/>
      <c r="AG342" s="66"/>
      <c r="AH342" s="66"/>
      <c r="AI342" s="66" t="s">
        <v>1473</v>
      </c>
      <c r="AJ342" s="66" t="s">
        <v>151</v>
      </c>
      <c r="AK342" s="66"/>
      <c r="AL342" s="66"/>
      <c r="AM342" s="66"/>
      <c r="AN342" s="66"/>
      <c r="AO342" s="66"/>
      <c r="AP342" s="66" t="s">
        <v>1487</v>
      </c>
      <c r="AQ342" s="67"/>
      <c r="AR342" s="67"/>
      <c r="AS342" s="66"/>
      <c r="AT342" s="66"/>
      <c r="AU342" s="69"/>
      <c r="AV342" s="66">
        <v>0</v>
      </c>
      <c r="AW342" s="66"/>
      <c r="AX342" s="66" t="s">
        <v>1487</v>
      </c>
      <c r="AY342" s="66"/>
      <c r="AZ342" s="66"/>
      <c r="BA342" s="69"/>
      <c r="BB342" s="66"/>
      <c r="BC342" s="66" t="s">
        <v>1487</v>
      </c>
    </row>
    <row r="343" spans="1:55" ht="15.75" customHeight="1">
      <c r="A343" s="66" t="s">
        <v>3701</v>
      </c>
      <c r="B343" s="66" t="s">
        <v>3324</v>
      </c>
      <c r="C343" s="66" t="s">
        <v>211</v>
      </c>
      <c r="D343" s="66" t="s">
        <v>3325</v>
      </c>
      <c r="E343" s="66">
        <v>2026</v>
      </c>
      <c r="F343" s="66">
        <v>30</v>
      </c>
      <c r="G343" s="67">
        <v>46229</v>
      </c>
      <c r="H343" s="67"/>
      <c r="I343" s="67"/>
      <c r="J343" s="66"/>
      <c r="K343" s="68"/>
      <c r="L343" s="66"/>
      <c r="M343" s="66"/>
      <c r="N343" s="66" t="s">
        <v>1575</v>
      </c>
      <c r="O343" s="66" t="s">
        <v>1439</v>
      </c>
      <c r="P343" s="66"/>
      <c r="Q343" s="66" t="s">
        <v>1472</v>
      </c>
      <c r="R343" s="66" t="s">
        <v>1180</v>
      </c>
      <c r="S343" s="66" t="s">
        <v>1267</v>
      </c>
      <c r="T343" s="66" t="s">
        <v>1266</v>
      </c>
      <c r="U343" s="66" t="s">
        <v>2183</v>
      </c>
      <c r="V343" s="66" t="s">
        <v>1473</v>
      </c>
      <c r="W343" s="66" t="s">
        <v>2448</v>
      </c>
      <c r="X343" s="66" t="s">
        <v>1487</v>
      </c>
      <c r="Y343" s="66"/>
      <c r="Z343" s="66"/>
      <c r="AA343" s="66"/>
      <c r="AB343" s="69"/>
      <c r="AC343" s="66"/>
      <c r="AD343" s="66" t="s">
        <v>1487</v>
      </c>
      <c r="AE343" s="66"/>
      <c r="AF343" s="67"/>
      <c r="AG343" s="66"/>
      <c r="AH343" s="66"/>
      <c r="AI343" s="66" t="s">
        <v>1473</v>
      </c>
      <c r="AJ343" s="66" t="s">
        <v>151</v>
      </c>
      <c r="AK343" s="66"/>
      <c r="AL343" s="66"/>
      <c r="AM343" s="66"/>
      <c r="AN343" s="66"/>
      <c r="AO343" s="66"/>
      <c r="AP343" s="66" t="s">
        <v>1487</v>
      </c>
      <c r="AQ343" s="67"/>
      <c r="AR343" s="67"/>
      <c r="AS343" s="66"/>
      <c r="AT343" s="66"/>
      <c r="AU343" s="69"/>
      <c r="AV343" s="66">
        <v>0</v>
      </c>
      <c r="AW343" s="66"/>
      <c r="AX343" s="66" t="s">
        <v>1487</v>
      </c>
      <c r="AY343" s="66"/>
      <c r="AZ343" s="66"/>
      <c r="BA343" s="69"/>
      <c r="BB343" s="66"/>
      <c r="BC343" s="66" t="s">
        <v>1487</v>
      </c>
    </row>
    <row r="344" spans="1:55" ht="15.75" customHeight="1">
      <c r="A344" s="66" t="s">
        <v>3702</v>
      </c>
      <c r="B344" s="66" t="s">
        <v>3326</v>
      </c>
      <c r="C344" s="66" t="s">
        <v>218</v>
      </c>
      <c r="D344" s="66" t="s">
        <v>3327</v>
      </c>
      <c r="E344" s="66">
        <v>2026</v>
      </c>
      <c r="F344" s="66">
        <v>30</v>
      </c>
      <c r="G344" s="67">
        <v>46229</v>
      </c>
      <c r="H344" s="67"/>
      <c r="I344" s="67"/>
      <c r="J344" s="66"/>
      <c r="K344" s="68"/>
      <c r="L344" s="66"/>
      <c r="M344" s="66"/>
      <c r="N344" s="66" t="s">
        <v>1583</v>
      </c>
      <c r="O344" s="66" t="s">
        <v>2103</v>
      </c>
      <c r="P344" s="66"/>
      <c r="Q344" s="66" t="s">
        <v>1472</v>
      </c>
      <c r="R344" s="66" t="s">
        <v>1185</v>
      </c>
      <c r="S344" s="66" t="s">
        <v>391</v>
      </c>
      <c r="T344" s="66" t="s">
        <v>443</v>
      </c>
      <c r="U344" s="66" t="s">
        <v>2183</v>
      </c>
      <c r="V344" s="66" t="s">
        <v>1473</v>
      </c>
      <c r="W344" s="66" t="s">
        <v>2451</v>
      </c>
      <c r="X344" s="66" t="s">
        <v>1487</v>
      </c>
      <c r="Y344" s="66"/>
      <c r="Z344" s="66"/>
      <c r="AA344" s="66"/>
      <c r="AB344" s="69"/>
      <c r="AC344" s="66"/>
      <c r="AD344" s="66" t="s">
        <v>1487</v>
      </c>
      <c r="AE344" s="66"/>
      <c r="AF344" s="67"/>
      <c r="AG344" s="66"/>
      <c r="AH344" s="66"/>
      <c r="AI344" s="66" t="s">
        <v>1473</v>
      </c>
      <c r="AJ344" s="66" t="s">
        <v>151</v>
      </c>
      <c r="AK344" s="66"/>
      <c r="AL344" s="66"/>
      <c r="AM344" s="66"/>
      <c r="AN344" s="66"/>
      <c r="AO344" s="66"/>
      <c r="AP344" s="66" t="s">
        <v>1487</v>
      </c>
      <c r="AQ344" s="67"/>
      <c r="AR344" s="67"/>
      <c r="AS344" s="66"/>
      <c r="AT344" s="66"/>
      <c r="AU344" s="69"/>
      <c r="AV344" s="66">
        <v>0</v>
      </c>
      <c r="AW344" s="66"/>
      <c r="AX344" s="66" t="s">
        <v>1487</v>
      </c>
      <c r="AY344" s="66"/>
      <c r="AZ344" s="66"/>
      <c r="BA344" s="69"/>
      <c r="BB344" s="66"/>
      <c r="BC344" s="66" t="s">
        <v>1487</v>
      </c>
    </row>
    <row r="345" spans="1:55" ht="15.75" customHeight="1">
      <c r="A345" s="66" t="s">
        <v>3703</v>
      </c>
      <c r="B345" s="66" t="s">
        <v>3328</v>
      </c>
      <c r="C345" s="66" t="s">
        <v>224</v>
      </c>
      <c r="D345" s="66" t="s">
        <v>3329</v>
      </c>
      <c r="E345" s="66">
        <v>2026</v>
      </c>
      <c r="F345" s="66">
        <v>30</v>
      </c>
      <c r="G345" s="67">
        <v>46229</v>
      </c>
      <c r="H345" s="67"/>
      <c r="I345" s="67"/>
      <c r="J345" s="66"/>
      <c r="K345" s="68"/>
      <c r="L345" s="66"/>
      <c r="M345" s="66"/>
      <c r="N345" s="66" t="s">
        <v>1568</v>
      </c>
      <c r="O345" s="66" t="s">
        <v>2103</v>
      </c>
      <c r="P345" s="66"/>
      <c r="Q345" s="66" t="s">
        <v>1472</v>
      </c>
      <c r="R345" s="66" t="s">
        <v>1192</v>
      </c>
      <c r="S345" s="66" t="s">
        <v>391</v>
      </c>
      <c r="T345" s="66" t="s">
        <v>443</v>
      </c>
      <c r="U345" s="66" t="s">
        <v>2183</v>
      </c>
      <c r="V345" s="66" t="s">
        <v>1473</v>
      </c>
      <c r="W345" s="66" t="s">
        <v>2470</v>
      </c>
      <c r="X345" s="66" t="s">
        <v>1487</v>
      </c>
      <c r="Y345" s="66"/>
      <c r="Z345" s="66"/>
      <c r="AA345" s="66"/>
      <c r="AB345" s="69"/>
      <c r="AC345" s="66"/>
      <c r="AD345" s="66" t="s">
        <v>1487</v>
      </c>
      <c r="AE345" s="66"/>
      <c r="AF345" s="67"/>
      <c r="AG345" s="66"/>
      <c r="AH345" s="66"/>
      <c r="AI345" s="66" t="s">
        <v>1473</v>
      </c>
      <c r="AJ345" s="66" t="s">
        <v>151</v>
      </c>
      <c r="AK345" s="66"/>
      <c r="AL345" s="66"/>
      <c r="AM345" s="66"/>
      <c r="AN345" s="66"/>
      <c r="AO345" s="66"/>
      <c r="AP345" s="66" t="s">
        <v>1487</v>
      </c>
      <c r="AQ345" s="67"/>
      <c r="AR345" s="67"/>
      <c r="AS345" s="66"/>
      <c r="AT345" s="66"/>
      <c r="AU345" s="69"/>
      <c r="AV345" s="66">
        <v>0</v>
      </c>
      <c r="AW345" s="66"/>
      <c r="AX345" s="66" t="s">
        <v>1487</v>
      </c>
      <c r="AY345" s="66"/>
      <c r="AZ345" s="66"/>
      <c r="BA345" s="69"/>
      <c r="BB345" s="66"/>
      <c r="BC345" s="66" t="s">
        <v>1487</v>
      </c>
    </row>
    <row r="346" spans="1:55" ht="15.75" customHeight="1">
      <c r="A346" s="66" t="s">
        <v>3704</v>
      </c>
      <c r="B346" s="66" t="s">
        <v>3330</v>
      </c>
      <c r="C346" s="66" t="s">
        <v>269</v>
      </c>
      <c r="D346" s="66" t="s">
        <v>3331</v>
      </c>
      <c r="E346" s="66">
        <v>2026</v>
      </c>
      <c r="F346" s="66">
        <v>30</v>
      </c>
      <c r="G346" s="67">
        <v>46229</v>
      </c>
      <c r="H346" s="67"/>
      <c r="I346" s="67"/>
      <c r="J346" s="66"/>
      <c r="K346" s="68"/>
      <c r="L346" s="66"/>
      <c r="M346" s="66"/>
      <c r="N346" s="66" t="s">
        <v>1579</v>
      </c>
      <c r="O346" s="66" t="s">
        <v>1590</v>
      </c>
      <c r="P346" s="66"/>
      <c r="Q346" s="66" t="s">
        <v>1472</v>
      </c>
      <c r="R346" s="66" t="s">
        <v>1400</v>
      </c>
      <c r="S346" s="66" t="s">
        <v>386</v>
      </c>
      <c r="T346" s="66" t="s">
        <v>1266</v>
      </c>
      <c r="U346" s="66" t="s">
        <v>2183</v>
      </c>
      <c r="V346" s="66" t="s">
        <v>1473</v>
      </c>
      <c r="W346" s="66" t="s">
        <v>2451</v>
      </c>
      <c r="X346" s="66" t="s">
        <v>1487</v>
      </c>
      <c r="Y346" s="66"/>
      <c r="Z346" s="66"/>
      <c r="AA346" s="66"/>
      <c r="AB346" s="69"/>
      <c r="AC346" s="66"/>
      <c r="AD346" s="66" t="s">
        <v>1487</v>
      </c>
      <c r="AE346" s="66"/>
      <c r="AF346" s="67"/>
      <c r="AG346" s="66"/>
      <c r="AH346" s="66"/>
      <c r="AI346" s="66" t="s">
        <v>1473</v>
      </c>
      <c r="AJ346" s="66" t="s">
        <v>151</v>
      </c>
      <c r="AK346" s="66"/>
      <c r="AL346" s="66"/>
      <c r="AM346" s="66"/>
      <c r="AN346" s="66"/>
      <c r="AO346" s="66"/>
      <c r="AP346" s="66" t="s">
        <v>1487</v>
      </c>
      <c r="AQ346" s="67"/>
      <c r="AR346" s="67"/>
      <c r="AS346" s="66"/>
      <c r="AT346" s="66"/>
      <c r="AU346" s="69"/>
      <c r="AV346" s="66">
        <v>0</v>
      </c>
      <c r="AW346" s="66"/>
      <c r="AX346" s="66" t="s">
        <v>1487</v>
      </c>
      <c r="AY346" s="66"/>
      <c r="AZ346" s="66"/>
      <c r="BA346" s="69"/>
      <c r="BB346" s="66"/>
      <c r="BC346" s="66" t="s">
        <v>1487</v>
      </c>
    </row>
    <row r="347" spans="1:55" ht="15.75" customHeight="1">
      <c r="A347" s="66" t="s">
        <v>3705</v>
      </c>
      <c r="B347" s="66" t="s">
        <v>3332</v>
      </c>
      <c r="C347" s="66" t="s">
        <v>284</v>
      </c>
      <c r="D347" s="66" t="s">
        <v>3333</v>
      </c>
      <c r="E347" s="66">
        <v>2026</v>
      </c>
      <c r="F347" s="66">
        <v>30</v>
      </c>
      <c r="G347" s="67">
        <v>46229</v>
      </c>
      <c r="H347" s="67"/>
      <c r="I347" s="67"/>
      <c r="J347" s="66"/>
      <c r="K347" s="68"/>
      <c r="L347" s="66"/>
      <c r="M347" s="66"/>
      <c r="N347" s="66" t="s">
        <v>1600</v>
      </c>
      <c r="O347" s="66" t="s">
        <v>2103</v>
      </c>
      <c r="P347" s="66"/>
      <c r="Q347" s="66" t="s">
        <v>1472</v>
      </c>
      <c r="R347" s="66" t="s">
        <v>98</v>
      </c>
      <c r="S347" s="66" t="s">
        <v>391</v>
      </c>
      <c r="T347" s="66" t="s">
        <v>344</v>
      </c>
      <c r="U347" s="66" t="s">
        <v>2183</v>
      </c>
      <c r="V347" s="66" t="s">
        <v>1473</v>
      </c>
      <c r="W347" s="66" t="s">
        <v>2324</v>
      </c>
      <c r="X347" s="66" t="s">
        <v>1487</v>
      </c>
      <c r="Y347" s="66"/>
      <c r="Z347" s="66"/>
      <c r="AA347" s="66"/>
      <c r="AB347" s="69"/>
      <c r="AC347" s="66"/>
      <c r="AD347" s="66" t="s">
        <v>1487</v>
      </c>
      <c r="AE347" s="66"/>
      <c r="AF347" s="67"/>
      <c r="AG347" s="66"/>
      <c r="AH347" s="66"/>
      <c r="AI347" s="66" t="s">
        <v>1473</v>
      </c>
      <c r="AJ347" s="66" t="s">
        <v>151</v>
      </c>
      <c r="AK347" s="66"/>
      <c r="AL347" s="66"/>
      <c r="AM347" s="66"/>
      <c r="AN347" s="66"/>
      <c r="AO347" s="66"/>
      <c r="AP347" s="66" t="s">
        <v>1487</v>
      </c>
      <c r="AQ347" s="67"/>
      <c r="AR347" s="67"/>
      <c r="AS347" s="66"/>
      <c r="AT347" s="66"/>
      <c r="AU347" s="69"/>
      <c r="AV347" s="66">
        <v>0</v>
      </c>
      <c r="AW347" s="66"/>
      <c r="AX347" s="66" t="s">
        <v>1487</v>
      </c>
      <c r="AY347" s="66"/>
      <c r="AZ347" s="66"/>
      <c r="BA347" s="69"/>
      <c r="BB347" s="66"/>
      <c r="BC347" s="66" t="s">
        <v>1487</v>
      </c>
    </row>
    <row r="348" spans="1:55" ht="15.75" customHeight="1">
      <c r="A348" s="66" t="s">
        <v>3706</v>
      </c>
      <c r="B348" s="66" t="s">
        <v>3334</v>
      </c>
      <c r="C348" s="66" t="s">
        <v>292</v>
      </c>
      <c r="D348" s="66" t="s">
        <v>3335</v>
      </c>
      <c r="E348" s="66">
        <v>2026</v>
      </c>
      <c r="F348" s="66">
        <v>30</v>
      </c>
      <c r="G348" s="67">
        <v>46229</v>
      </c>
      <c r="H348" s="67"/>
      <c r="I348" s="67"/>
      <c r="J348" s="66"/>
      <c r="K348" s="68"/>
      <c r="L348" s="66"/>
      <c r="M348" s="66"/>
      <c r="N348" s="66" t="s">
        <v>452</v>
      </c>
      <c r="O348" s="66" t="s">
        <v>2103</v>
      </c>
      <c r="P348" s="66"/>
      <c r="Q348" s="66" t="s">
        <v>1472</v>
      </c>
      <c r="R348" s="66" t="s">
        <v>1305</v>
      </c>
      <c r="S348" s="66" t="s">
        <v>387</v>
      </c>
      <c r="T348" s="66" t="s">
        <v>344</v>
      </c>
      <c r="U348" s="66" t="s">
        <v>2183</v>
      </c>
      <c r="V348" s="66" t="s">
        <v>1473</v>
      </c>
      <c r="W348" s="66" t="s">
        <v>2350</v>
      </c>
      <c r="X348" s="66" t="s">
        <v>1487</v>
      </c>
      <c r="Y348" s="66"/>
      <c r="Z348" s="66"/>
      <c r="AA348" s="66"/>
      <c r="AB348" s="69"/>
      <c r="AC348" s="66"/>
      <c r="AD348" s="66" t="s">
        <v>1487</v>
      </c>
      <c r="AE348" s="66"/>
      <c r="AF348" s="67"/>
      <c r="AG348" s="66"/>
      <c r="AH348" s="66"/>
      <c r="AI348" s="66" t="s">
        <v>1473</v>
      </c>
      <c r="AJ348" s="66" t="s">
        <v>151</v>
      </c>
      <c r="AK348" s="66"/>
      <c r="AL348" s="66"/>
      <c r="AM348" s="66"/>
      <c r="AN348" s="66"/>
      <c r="AO348" s="66"/>
      <c r="AP348" s="66" t="s">
        <v>1487</v>
      </c>
      <c r="AQ348" s="67"/>
      <c r="AR348" s="67"/>
      <c r="AS348" s="66"/>
      <c r="AT348" s="66"/>
      <c r="AU348" s="69"/>
      <c r="AV348" s="66">
        <v>0</v>
      </c>
      <c r="AW348" s="66"/>
      <c r="AX348" s="66" t="s">
        <v>1487</v>
      </c>
      <c r="AY348" s="66"/>
      <c r="AZ348" s="66"/>
      <c r="BA348" s="69"/>
      <c r="BB348" s="66"/>
      <c r="BC348" s="66" t="s">
        <v>1487</v>
      </c>
    </row>
    <row r="349" spans="1:55" ht="15.75" customHeight="1">
      <c r="A349" s="66" t="s">
        <v>3707</v>
      </c>
      <c r="B349" s="66" t="s">
        <v>3336</v>
      </c>
      <c r="C349" s="66" t="s">
        <v>176</v>
      </c>
      <c r="D349" s="66" t="s">
        <v>3337</v>
      </c>
      <c r="E349" s="66">
        <v>2026</v>
      </c>
      <c r="F349" s="66">
        <v>30</v>
      </c>
      <c r="G349" s="67">
        <v>46223</v>
      </c>
      <c r="H349" s="67"/>
      <c r="I349" s="67"/>
      <c r="J349" s="66"/>
      <c r="K349" s="68"/>
      <c r="L349" s="66"/>
      <c r="M349" s="66"/>
      <c r="N349" s="66" t="s">
        <v>1600</v>
      </c>
      <c r="O349" s="66" t="s">
        <v>1590</v>
      </c>
      <c r="P349" s="66"/>
      <c r="Q349" s="66" t="s">
        <v>1472</v>
      </c>
      <c r="R349" s="66" t="s">
        <v>1454</v>
      </c>
      <c r="S349" s="66" t="s">
        <v>387</v>
      </c>
      <c r="T349" s="66" t="s">
        <v>344</v>
      </c>
      <c r="U349" s="66" t="s">
        <v>2183</v>
      </c>
      <c r="V349" s="66" t="s">
        <v>1473</v>
      </c>
      <c r="W349" s="66" t="s">
        <v>2324</v>
      </c>
      <c r="X349" s="66" t="s">
        <v>1487</v>
      </c>
      <c r="Y349" s="66"/>
      <c r="Z349" s="66"/>
      <c r="AA349" s="66"/>
      <c r="AB349" s="69"/>
      <c r="AC349" s="66"/>
      <c r="AD349" s="66" t="s">
        <v>1487</v>
      </c>
      <c r="AE349" s="66"/>
      <c r="AF349" s="67"/>
      <c r="AG349" s="66"/>
      <c r="AH349" s="66"/>
      <c r="AI349" s="66" t="s">
        <v>1473</v>
      </c>
      <c r="AJ349" s="66" t="s">
        <v>151</v>
      </c>
      <c r="AK349" s="66"/>
      <c r="AL349" s="66"/>
      <c r="AM349" s="66"/>
      <c r="AN349" s="66"/>
      <c r="AO349" s="66"/>
      <c r="AP349" s="66" t="s">
        <v>1487</v>
      </c>
      <c r="AQ349" s="67"/>
      <c r="AR349" s="67"/>
      <c r="AS349" s="66"/>
      <c r="AT349" s="66"/>
      <c r="AU349" s="69"/>
      <c r="AV349" s="66">
        <v>0</v>
      </c>
      <c r="AW349" s="66"/>
      <c r="AX349" s="66" t="s">
        <v>1487</v>
      </c>
      <c r="AY349" s="66"/>
      <c r="AZ349" s="66"/>
      <c r="BA349" s="69"/>
      <c r="BB349" s="66"/>
      <c r="BC349" s="66" t="s">
        <v>1487</v>
      </c>
    </row>
    <row r="350" spans="1:55" ht="15.75" customHeight="1">
      <c r="A350" s="66" t="s">
        <v>3708</v>
      </c>
      <c r="B350" s="66" t="s">
        <v>3338</v>
      </c>
      <c r="C350" s="66" t="s">
        <v>198</v>
      </c>
      <c r="D350" s="66" t="s">
        <v>3339</v>
      </c>
      <c r="E350" s="66">
        <v>2026</v>
      </c>
      <c r="F350" s="66">
        <v>30</v>
      </c>
      <c r="G350" s="67">
        <v>46223</v>
      </c>
      <c r="H350" s="67"/>
      <c r="I350" s="67"/>
      <c r="J350" s="66"/>
      <c r="K350" s="68"/>
      <c r="L350" s="66"/>
      <c r="M350" s="66"/>
      <c r="N350" s="66" t="s">
        <v>1590</v>
      </c>
      <c r="O350" s="66" t="s">
        <v>1590</v>
      </c>
      <c r="P350" s="66"/>
      <c r="Q350" s="66" t="s">
        <v>1472</v>
      </c>
      <c r="R350" s="66" t="s">
        <v>1174</v>
      </c>
      <c r="S350" s="66" t="s">
        <v>391</v>
      </c>
      <c r="T350" s="66" t="s">
        <v>443</v>
      </c>
      <c r="U350" s="66" t="s">
        <v>2183</v>
      </c>
      <c r="V350" s="66" t="s">
        <v>1473</v>
      </c>
      <c r="W350" s="66" t="s">
        <v>2390</v>
      </c>
      <c r="X350" s="66" t="s">
        <v>1487</v>
      </c>
      <c r="Y350" s="66"/>
      <c r="Z350" s="66"/>
      <c r="AA350" s="66"/>
      <c r="AB350" s="69"/>
      <c r="AC350" s="66"/>
      <c r="AD350" s="66" t="s">
        <v>1487</v>
      </c>
      <c r="AE350" s="66"/>
      <c r="AF350" s="67"/>
      <c r="AG350" s="66"/>
      <c r="AH350" s="66"/>
      <c r="AI350" s="66" t="s">
        <v>1473</v>
      </c>
      <c r="AJ350" s="66" t="s">
        <v>151</v>
      </c>
      <c r="AK350" s="66"/>
      <c r="AL350" s="66"/>
      <c r="AM350" s="66"/>
      <c r="AN350" s="66"/>
      <c r="AO350" s="66"/>
      <c r="AP350" s="66" t="s">
        <v>1487</v>
      </c>
      <c r="AQ350" s="67"/>
      <c r="AR350" s="67"/>
      <c r="AS350" s="66"/>
      <c r="AT350" s="66"/>
      <c r="AU350" s="69"/>
      <c r="AV350" s="66">
        <v>0</v>
      </c>
      <c r="AW350" s="66"/>
      <c r="AX350" s="66" t="s">
        <v>1487</v>
      </c>
      <c r="AY350" s="66"/>
      <c r="AZ350" s="66"/>
      <c r="BA350" s="69"/>
      <c r="BB350" s="66"/>
      <c r="BC350" s="66" t="s">
        <v>1487</v>
      </c>
    </row>
    <row r="351" spans="1:55" ht="15.75" customHeight="1">
      <c r="A351" s="66" t="s">
        <v>3709</v>
      </c>
      <c r="B351" s="66" t="s">
        <v>3340</v>
      </c>
      <c r="C351" s="66" t="s">
        <v>206</v>
      </c>
      <c r="D351" s="66" t="s">
        <v>3341</v>
      </c>
      <c r="E351" s="66">
        <v>2026</v>
      </c>
      <c r="F351" s="66">
        <v>30</v>
      </c>
      <c r="G351" s="67">
        <v>46223</v>
      </c>
      <c r="H351" s="67"/>
      <c r="I351" s="67"/>
      <c r="J351" s="66"/>
      <c r="K351" s="68"/>
      <c r="L351" s="66"/>
      <c r="M351" s="66"/>
      <c r="N351" s="66" t="s">
        <v>1575</v>
      </c>
      <c r="O351" s="66" t="s">
        <v>1590</v>
      </c>
      <c r="P351" s="66"/>
      <c r="Q351" s="66" t="s">
        <v>1472</v>
      </c>
      <c r="R351" s="66" t="s">
        <v>1177</v>
      </c>
      <c r="S351" s="66" t="s">
        <v>391</v>
      </c>
      <c r="T351" s="66" t="s">
        <v>443</v>
      </c>
      <c r="U351" s="66" t="s">
        <v>2183</v>
      </c>
      <c r="V351" s="66" t="s">
        <v>1473</v>
      </c>
      <c r="W351" s="66" t="s">
        <v>2448</v>
      </c>
      <c r="X351" s="66" t="s">
        <v>1487</v>
      </c>
      <c r="Y351" s="66"/>
      <c r="Z351" s="66"/>
      <c r="AA351" s="66"/>
      <c r="AB351" s="69"/>
      <c r="AC351" s="66"/>
      <c r="AD351" s="66" t="s">
        <v>1487</v>
      </c>
      <c r="AE351" s="66"/>
      <c r="AF351" s="67"/>
      <c r="AG351" s="66"/>
      <c r="AH351" s="66"/>
      <c r="AI351" s="66" t="s">
        <v>1473</v>
      </c>
      <c r="AJ351" s="66" t="s">
        <v>151</v>
      </c>
      <c r="AK351" s="66"/>
      <c r="AL351" s="66"/>
      <c r="AM351" s="66"/>
      <c r="AN351" s="66"/>
      <c r="AO351" s="66"/>
      <c r="AP351" s="66" t="s">
        <v>1487</v>
      </c>
      <c r="AQ351" s="67"/>
      <c r="AR351" s="67"/>
      <c r="AS351" s="66"/>
      <c r="AT351" s="66"/>
      <c r="AU351" s="69"/>
      <c r="AV351" s="66">
        <v>0</v>
      </c>
      <c r="AW351" s="66"/>
      <c r="AX351" s="66" t="s">
        <v>1487</v>
      </c>
      <c r="AY351" s="66"/>
      <c r="AZ351" s="66"/>
      <c r="BA351" s="69"/>
      <c r="BB351" s="66"/>
      <c r="BC351" s="66" t="s">
        <v>1487</v>
      </c>
    </row>
    <row r="352" spans="1:55" ht="15.75" customHeight="1">
      <c r="A352" s="66" t="s">
        <v>3710</v>
      </c>
      <c r="B352" s="66" t="s">
        <v>3342</v>
      </c>
      <c r="C352" s="66" t="s">
        <v>237</v>
      </c>
      <c r="D352" s="66" t="s">
        <v>3343</v>
      </c>
      <c r="E352" s="66">
        <v>2026</v>
      </c>
      <c r="F352" s="66">
        <v>30</v>
      </c>
      <c r="G352" s="67">
        <v>46223</v>
      </c>
      <c r="H352" s="67"/>
      <c r="I352" s="67"/>
      <c r="J352" s="66"/>
      <c r="K352" s="68"/>
      <c r="L352" s="66"/>
      <c r="M352" s="66"/>
      <c r="N352" s="66" t="s">
        <v>1583</v>
      </c>
      <c r="O352" s="66" t="s">
        <v>1590</v>
      </c>
      <c r="P352" s="66"/>
      <c r="Q352" s="66" t="s">
        <v>1472</v>
      </c>
      <c r="R352" s="66" t="s">
        <v>2113</v>
      </c>
      <c r="S352" s="66" t="s">
        <v>1267</v>
      </c>
      <c r="T352" s="66" t="s">
        <v>1266</v>
      </c>
      <c r="U352" s="66" t="s">
        <v>2183</v>
      </c>
      <c r="V352" s="66" t="s">
        <v>1473</v>
      </c>
      <c r="W352" s="66" t="s">
        <v>2451</v>
      </c>
      <c r="X352" s="66" t="s">
        <v>1487</v>
      </c>
      <c r="Y352" s="66"/>
      <c r="Z352" s="66"/>
      <c r="AA352" s="66"/>
      <c r="AB352" s="69"/>
      <c r="AC352" s="66"/>
      <c r="AD352" s="66" t="s">
        <v>1487</v>
      </c>
      <c r="AE352" s="66"/>
      <c r="AF352" s="67"/>
      <c r="AG352" s="66"/>
      <c r="AH352" s="66"/>
      <c r="AI352" s="66" t="s">
        <v>1473</v>
      </c>
      <c r="AJ352" s="66" t="s">
        <v>151</v>
      </c>
      <c r="AK352" s="66"/>
      <c r="AL352" s="66"/>
      <c r="AM352" s="66"/>
      <c r="AN352" s="66"/>
      <c r="AO352" s="66"/>
      <c r="AP352" s="66" t="s">
        <v>1487</v>
      </c>
      <c r="AQ352" s="67"/>
      <c r="AR352" s="67"/>
      <c r="AS352" s="66"/>
      <c r="AT352" s="66"/>
      <c r="AU352" s="69"/>
      <c r="AV352" s="66">
        <v>0</v>
      </c>
      <c r="AW352" s="66"/>
      <c r="AX352" s="66" t="s">
        <v>1487</v>
      </c>
      <c r="AY352" s="66"/>
      <c r="AZ352" s="66"/>
      <c r="BA352" s="69"/>
      <c r="BB352" s="66"/>
      <c r="BC352" s="66" t="s">
        <v>1487</v>
      </c>
    </row>
    <row r="353" spans="1:55" ht="15.75" customHeight="1">
      <c r="A353" s="66" t="s">
        <v>3711</v>
      </c>
      <c r="B353" s="66" t="s">
        <v>3344</v>
      </c>
      <c r="C353" s="66" t="s">
        <v>252</v>
      </c>
      <c r="D353" s="66" t="s">
        <v>3345</v>
      </c>
      <c r="E353" s="66">
        <v>2026</v>
      </c>
      <c r="F353" s="66">
        <v>30</v>
      </c>
      <c r="G353" s="67">
        <v>46223</v>
      </c>
      <c r="H353" s="67"/>
      <c r="I353" s="67"/>
      <c r="J353" s="66"/>
      <c r="K353" s="68"/>
      <c r="L353" s="66"/>
      <c r="M353" s="66"/>
      <c r="N353" s="66" t="s">
        <v>1575</v>
      </c>
      <c r="O353" s="66" t="s">
        <v>1439</v>
      </c>
      <c r="P353" s="66"/>
      <c r="Q353" s="66" t="s">
        <v>1472</v>
      </c>
      <c r="R353" s="66" t="s">
        <v>2114</v>
      </c>
      <c r="S353" s="66" t="s">
        <v>386</v>
      </c>
      <c r="T353" s="66" t="s">
        <v>1266</v>
      </c>
      <c r="U353" s="66" t="s">
        <v>2183</v>
      </c>
      <c r="V353" s="66" t="s">
        <v>1473</v>
      </c>
      <c r="W353" s="66" t="s">
        <v>2448</v>
      </c>
      <c r="X353" s="66" t="s">
        <v>1487</v>
      </c>
      <c r="Y353" s="66"/>
      <c r="Z353" s="66"/>
      <c r="AA353" s="66"/>
      <c r="AB353" s="69"/>
      <c r="AC353" s="66"/>
      <c r="AD353" s="66" t="s">
        <v>1487</v>
      </c>
      <c r="AE353" s="66"/>
      <c r="AF353" s="67"/>
      <c r="AG353" s="66"/>
      <c r="AH353" s="66"/>
      <c r="AI353" s="66" t="s">
        <v>1473</v>
      </c>
      <c r="AJ353" s="66" t="s">
        <v>151</v>
      </c>
      <c r="AK353" s="66"/>
      <c r="AL353" s="66"/>
      <c r="AM353" s="66"/>
      <c r="AN353" s="66"/>
      <c r="AO353" s="66"/>
      <c r="AP353" s="66" t="s">
        <v>1487</v>
      </c>
      <c r="AQ353" s="67"/>
      <c r="AR353" s="67"/>
      <c r="AS353" s="66"/>
      <c r="AT353" s="66"/>
      <c r="AU353" s="69"/>
      <c r="AV353" s="66">
        <v>0</v>
      </c>
      <c r="AW353" s="66"/>
      <c r="AX353" s="66" t="s">
        <v>1487</v>
      </c>
      <c r="AY353" s="66"/>
      <c r="AZ353" s="66"/>
      <c r="BA353" s="69"/>
      <c r="BB353" s="66"/>
      <c r="BC353" s="66" t="s">
        <v>1487</v>
      </c>
    </row>
    <row r="354" spans="1:55" ht="15.75" customHeight="1">
      <c r="A354" s="66" t="s">
        <v>3712</v>
      </c>
      <c r="B354" s="66" t="s">
        <v>3346</v>
      </c>
      <c r="C354" s="66" t="s">
        <v>253</v>
      </c>
      <c r="D354" s="66" t="s">
        <v>3347</v>
      </c>
      <c r="E354" s="66">
        <v>2026</v>
      </c>
      <c r="F354" s="66">
        <v>30</v>
      </c>
      <c r="G354" s="67">
        <v>46223</v>
      </c>
      <c r="H354" s="67"/>
      <c r="I354" s="67"/>
      <c r="J354" s="66"/>
      <c r="K354" s="68"/>
      <c r="L354" s="66"/>
      <c r="M354" s="66"/>
      <c r="N354" s="66" t="s">
        <v>1575</v>
      </c>
      <c r="O354" s="66" t="s">
        <v>2103</v>
      </c>
      <c r="P354" s="66"/>
      <c r="Q354" s="66" t="s">
        <v>1472</v>
      </c>
      <c r="R354" s="66" t="s">
        <v>2115</v>
      </c>
      <c r="S354" s="66" t="s">
        <v>1267</v>
      </c>
      <c r="T354" s="66" t="s">
        <v>1266</v>
      </c>
      <c r="U354" s="66" t="s">
        <v>2183</v>
      </c>
      <c r="V354" s="66" t="s">
        <v>1473</v>
      </c>
      <c r="W354" s="66" t="s">
        <v>2448</v>
      </c>
      <c r="X354" s="66" t="s">
        <v>1487</v>
      </c>
      <c r="Y354" s="66"/>
      <c r="Z354" s="66"/>
      <c r="AA354" s="66"/>
      <c r="AB354" s="69"/>
      <c r="AC354" s="66"/>
      <c r="AD354" s="66" t="s">
        <v>1487</v>
      </c>
      <c r="AE354" s="66"/>
      <c r="AF354" s="67"/>
      <c r="AG354" s="66"/>
      <c r="AH354" s="66"/>
      <c r="AI354" s="66" t="s">
        <v>1473</v>
      </c>
      <c r="AJ354" s="66" t="s">
        <v>151</v>
      </c>
      <c r="AK354" s="66"/>
      <c r="AL354" s="66"/>
      <c r="AM354" s="66"/>
      <c r="AN354" s="66"/>
      <c r="AO354" s="66"/>
      <c r="AP354" s="66" t="s">
        <v>1487</v>
      </c>
      <c r="AQ354" s="67"/>
      <c r="AR354" s="67"/>
      <c r="AS354" s="66"/>
      <c r="AT354" s="66"/>
      <c r="AU354" s="69"/>
      <c r="AV354" s="66">
        <v>0</v>
      </c>
      <c r="AW354" s="66"/>
      <c r="AX354" s="66" t="s">
        <v>1487</v>
      </c>
      <c r="AY354" s="66"/>
      <c r="AZ354" s="66"/>
      <c r="BA354" s="69"/>
      <c r="BB354" s="66"/>
      <c r="BC354" s="66" t="s">
        <v>1487</v>
      </c>
    </row>
    <row r="355" spans="1:55" ht="15.75" customHeight="1">
      <c r="A355" s="66" t="s">
        <v>3713</v>
      </c>
      <c r="B355" s="66" t="s">
        <v>3348</v>
      </c>
      <c r="C355" s="66" t="s">
        <v>277</v>
      </c>
      <c r="D355" s="66" t="s">
        <v>3349</v>
      </c>
      <c r="E355" s="66">
        <v>2026</v>
      </c>
      <c r="F355" s="66">
        <v>30</v>
      </c>
      <c r="G355" s="67">
        <v>46223</v>
      </c>
      <c r="H355" s="67"/>
      <c r="I355" s="67"/>
      <c r="J355" s="66"/>
      <c r="K355" s="68"/>
      <c r="L355" s="66"/>
      <c r="M355" s="66"/>
      <c r="N355" s="66" t="s">
        <v>1436</v>
      </c>
      <c r="O355" s="66" t="s">
        <v>1590</v>
      </c>
      <c r="P355" s="66"/>
      <c r="Q355" s="66" t="s">
        <v>1472</v>
      </c>
      <c r="R355" s="66" t="s">
        <v>1411</v>
      </c>
      <c r="S355" s="66" t="s">
        <v>386</v>
      </c>
      <c r="T355" s="66" t="s">
        <v>1266</v>
      </c>
      <c r="U355" s="66" t="s">
        <v>2183</v>
      </c>
      <c r="V355" s="66" t="s">
        <v>1473</v>
      </c>
      <c r="W355" s="66" t="s">
        <v>2365</v>
      </c>
      <c r="X355" s="66" t="s">
        <v>1487</v>
      </c>
      <c r="Y355" s="66"/>
      <c r="Z355" s="66"/>
      <c r="AA355" s="66"/>
      <c r="AB355" s="69"/>
      <c r="AC355" s="66"/>
      <c r="AD355" s="66" t="s">
        <v>1487</v>
      </c>
      <c r="AE355" s="66"/>
      <c r="AF355" s="67"/>
      <c r="AG355" s="66"/>
      <c r="AH355" s="66"/>
      <c r="AI355" s="66" t="s">
        <v>1473</v>
      </c>
      <c r="AJ355" s="66" t="s">
        <v>151</v>
      </c>
      <c r="AK355" s="66"/>
      <c r="AL355" s="66"/>
      <c r="AM355" s="66"/>
      <c r="AN355" s="66"/>
      <c r="AO355" s="66"/>
      <c r="AP355" s="66" t="s">
        <v>1487</v>
      </c>
      <c r="AQ355" s="67"/>
      <c r="AR355" s="67"/>
      <c r="AS355" s="66"/>
      <c r="AT355" s="66"/>
      <c r="AU355" s="69"/>
      <c r="AV355" s="66">
        <v>0</v>
      </c>
      <c r="AW355" s="66"/>
      <c r="AX355" s="66" t="s">
        <v>1487</v>
      </c>
      <c r="AY355" s="66"/>
      <c r="AZ355" s="66"/>
      <c r="BA355" s="69"/>
      <c r="BB355" s="66"/>
      <c r="BC355" s="66" t="s">
        <v>1487</v>
      </c>
    </row>
    <row r="356" spans="1:55" ht="15.75" customHeight="1">
      <c r="A356" s="66" t="s">
        <v>3714</v>
      </c>
      <c r="B356" s="66" t="s">
        <v>3350</v>
      </c>
      <c r="C356" s="66" t="s">
        <v>176</v>
      </c>
      <c r="D356" s="66" t="s">
        <v>3351</v>
      </c>
      <c r="E356" s="66">
        <v>2026</v>
      </c>
      <c r="F356" s="66">
        <v>30</v>
      </c>
      <c r="G356" s="67">
        <v>46224</v>
      </c>
      <c r="H356" s="67"/>
      <c r="I356" s="67"/>
      <c r="J356" s="66"/>
      <c r="K356" s="68"/>
      <c r="L356" s="66"/>
      <c r="M356" s="66"/>
      <c r="N356" s="66" t="s">
        <v>1600</v>
      </c>
      <c r="O356" s="66" t="s">
        <v>1590</v>
      </c>
      <c r="P356" s="66"/>
      <c r="Q356" s="66" t="s">
        <v>1472</v>
      </c>
      <c r="R356" s="66" t="s">
        <v>1454</v>
      </c>
      <c r="S356" s="66" t="s">
        <v>390</v>
      </c>
      <c r="T356" s="66" t="s">
        <v>344</v>
      </c>
      <c r="U356" s="66" t="s">
        <v>2183</v>
      </c>
      <c r="V356" s="66" t="s">
        <v>1473</v>
      </c>
      <c r="W356" s="66" t="s">
        <v>2324</v>
      </c>
      <c r="X356" s="66" t="s">
        <v>1487</v>
      </c>
      <c r="Y356" s="66"/>
      <c r="Z356" s="66"/>
      <c r="AA356" s="66"/>
      <c r="AB356" s="69"/>
      <c r="AC356" s="66"/>
      <c r="AD356" s="66" t="s">
        <v>1487</v>
      </c>
      <c r="AE356" s="66"/>
      <c r="AF356" s="67"/>
      <c r="AG356" s="66"/>
      <c r="AH356" s="66"/>
      <c r="AI356" s="66" t="s">
        <v>1473</v>
      </c>
      <c r="AJ356" s="66" t="s">
        <v>151</v>
      </c>
      <c r="AK356" s="66"/>
      <c r="AL356" s="66"/>
      <c r="AM356" s="66"/>
      <c r="AN356" s="66"/>
      <c r="AO356" s="66"/>
      <c r="AP356" s="66" t="s">
        <v>1487</v>
      </c>
      <c r="AQ356" s="67"/>
      <c r="AR356" s="67"/>
      <c r="AS356" s="66"/>
      <c r="AT356" s="66"/>
      <c r="AU356" s="69"/>
      <c r="AV356" s="66">
        <v>0</v>
      </c>
      <c r="AW356" s="66"/>
      <c r="AX356" s="66" t="s">
        <v>1487</v>
      </c>
      <c r="AY356" s="66"/>
      <c r="AZ356" s="66"/>
      <c r="BA356" s="69"/>
      <c r="BB356" s="66"/>
      <c r="BC356" s="66" t="s">
        <v>1487</v>
      </c>
    </row>
    <row r="357" spans="1:55" ht="15.75" customHeight="1">
      <c r="A357" s="66" t="s">
        <v>3715</v>
      </c>
      <c r="B357" s="66" t="s">
        <v>3352</v>
      </c>
      <c r="C357" s="66" t="s">
        <v>180</v>
      </c>
      <c r="D357" s="66" t="s">
        <v>3353</v>
      </c>
      <c r="E357" s="66">
        <v>2026</v>
      </c>
      <c r="F357" s="66">
        <v>30</v>
      </c>
      <c r="G357" s="67">
        <v>46224</v>
      </c>
      <c r="H357" s="67"/>
      <c r="I357" s="67"/>
      <c r="J357" s="66"/>
      <c r="K357" s="68"/>
      <c r="L357" s="66"/>
      <c r="M357" s="66"/>
      <c r="N357" s="66" t="s">
        <v>1586</v>
      </c>
      <c r="O357" s="66" t="s">
        <v>1439</v>
      </c>
      <c r="P357" s="66"/>
      <c r="Q357" s="66" t="s">
        <v>1472</v>
      </c>
      <c r="R357" s="66" t="s">
        <v>1450</v>
      </c>
      <c r="S357" s="66" t="s">
        <v>391</v>
      </c>
      <c r="T357" s="66" t="s">
        <v>443</v>
      </c>
      <c r="U357" s="66" t="s">
        <v>2183</v>
      </c>
      <c r="V357" s="66" t="s">
        <v>1473</v>
      </c>
      <c r="W357" s="66" t="s">
        <v>2337</v>
      </c>
      <c r="X357" s="66" t="s">
        <v>1487</v>
      </c>
      <c r="Y357" s="66"/>
      <c r="Z357" s="66"/>
      <c r="AA357" s="66"/>
      <c r="AB357" s="69"/>
      <c r="AC357" s="66"/>
      <c r="AD357" s="66" t="s">
        <v>1487</v>
      </c>
      <c r="AE357" s="66"/>
      <c r="AF357" s="67"/>
      <c r="AG357" s="66"/>
      <c r="AH357" s="66"/>
      <c r="AI357" s="66" t="s">
        <v>1473</v>
      </c>
      <c r="AJ357" s="66" t="s">
        <v>151</v>
      </c>
      <c r="AK357" s="66"/>
      <c r="AL357" s="66"/>
      <c r="AM357" s="66"/>
      <c r="AN357" s="66"/>
      <c r="AO357" s="66"/>
      <c r="AP357" s="66" t="s">
        <v>1487</v>
      </c>
      <c r="AQ357" s="67"/>
      <c r="AR357" s="67"/>
      <c r="AS357" s="66"/>
      <c r="AT357" s="66"/>
      <c r="AU357" s="69"/>
      <c r="AV357" s="66">
        <v>0</v>
      </c>
      <c r="AW357" s="66"/>
      <c r="AX357" s="66" t="s">
        <v>1487</v>
      </c>
      <c r="AY357" s="66"/>
      <c r="AZ357" s="66"/>
      <c r="BA357" s="69"/>
      <c r="BB357" s="66"/>
      <c r="BC357" s="66" t="s">
        <v>1487</v>
      </c>
    </row>
    <row r="358" spans="1:55" ht="15.75" customHeight="1">
      <c r="A358" s="66" t="s">
        <v>3716</v>
      </c>
      <c r="B358" s="66" t="s">
        <v>3354</v>
      </c>
      <c r="C358" s="66" t="s">
        <v>237</v>
      </c>
      <c r="D358" s="66" t="s">
        <v>3355</v>
      </c>
      <c r="E358" s="66">
        <v>2026</v>
      </c>
      <c r="F358" s="66">
        <v>30</v>
      </c>
      <c r="G358" s="67">
        <v>46224</v>
      </c>
      <c r="H358" s="67"/>
      <c r="I358" s="67"/>
      <c r="J358" s="66"/>
      <c r="K358" s="68"/>
      <c r="L358" s="66"/>
      <c r="M358" s="66"/>
      <c r="N358" s="66" t="s">
        <v>1583</v>
      </c>
      <c r="O358" s="66" t="s">
        <v>1590</v>
      </c>
      <c r="P358" s="66"/>
      <c r="Q358" s="66" t="s">
        <v>1472</v>
      </c>
      <c r="R358" s="66" t="s">
        <v>2113</v>
      </c>
      <c r="S358" s="66" t="s">
        <v>386</v>
      </c>
      <c r="T358" s="66" t="s">
        <v>1266</v>
      </c>
      <c r="U358" s="66" t="s">
        <v>2183</v>
      </c>
      <c r="V358" s="66" t="s">
        <v>1473</v>
      </c>
      <c r="W358" s="66" t="s">
        <v>2451</v>
      </c>
      <c r="X358" s="66" t="s">
        <v>1487</v>
      </c>
      <c r="Y358" s="66"/>
      <c r="Z358" s="66"/>
      <c r="AA358" s="66"/>
      <c r="AB358" s="69"/>
      <c r="AC358" s="66"/>
      <c r="AD358" s="66" t="s">
        <v>1487</v>
      </c>
      <c r="AE358" s="66"/>
      <c r="AF358" s="67"/>
      <c r="AG358" s="66"/>
      <c r="AH358" s="66"/>
      <c r="AI358" s="66" t="s">
        <v>1473</v>
      </c>
      <c r="AJ358" s="66" t="s">
        <v>151</v>
      </c>
      <c r="AK358" s="66"/>
      <c r="AL358" s="66"/>
      <c r="AM358" s="66"/>
      <c r="AN358" s="66"/>
      <c r="AO358" s="66"/>
      <c r="AP358" s="66" t="s">
        <v>1487</v>
      </c>
      <c r="AQ358" s="67"/>
      <c r="AR358" s="67"/>
      <c r="AS358" s="66"/>
      <c r="AT358" s="66"/>
      <c r="AU358" s="69"/>
      <c r="AV358" s="66">
        <v>0</v>
      </c>
      <c r="AW358" s="66"/>
      <c r="AX358" s="66" t="s">
        <v>1487</v>
      </c>
      <c r="AY358" s="66"/>
      <c r="AZ358" s="66"/>
      <c r="BA358" s="69"/>
      <c r="BB358" s="66"/>
      <c r="BC358" s="66" t="s">
        <v>1487</v>
      </c>
    </row>
    <row r="359" spans="1:55" ht="15.75" customHeight="1">
      <c r="A359" s="66" t="s">
        <v>3717</v>
      </c>
      <c r="B359" s="66" t="s">
        <v>3356</v>
      </c>
      <c r="C359" s="66" t="s">
        <v>252</v>
      </c>
      <c r="D359" s="66" t="s">
        <v>3357</v>
      </c>
      <c r="E359" s="66">
        <v>2026</v>
      </c>
      <c r="F359" s="66">
        <v>30</v>
      </c>
      <c r="G359" s="67">
        <v>46224</v>
      </c>
      <c r="H359" s="67"/>
      <c r="I359" s="67"/>
      <c r="J359" s="66"/>
      <c r="K359" s="68"/>
      <c r="L359" s="66"/>
      <c r="M359" s="66"/>
      <c r="N359" s="66" t="s">
        <v>1575</v>
      </c>
      <c r="O359" s="66" t="s">
        <v>1439</v>
      </c>
      <c r="P359" s="66"/>
      <c r="Q359" s="66" t="s">
        <v>1472</v>
      </c>
      <c r="R359" s="66" t="s">
        <v>2114</v>
      </c>
      <c r="S359" s="66" t="s">
        <v>1267</v>
      </c>
      <c r="T359" s="66" t="s">
        <v>1266</v>
      </c>
      <c r="U359" s="66" t="s">
        <v>2183</v>
      </c>
      <c r="V359" s="66" t="s">
        <v>1473</v>
      </c>
      <c r="W359" s="66" t="s">
        <v>2448</v>
      </c>
      <c r="X359" s="66" t="s">
        <v>1487</v>
      </c>
      <c r="Y359" s="66"/>
      <c r="Z359" s="66"/>
      <c r="AA359" s="66"/>
      <c r="AB359" s="69"/>
      <c r="AC359" s="66"/>
      <c r="AD359" s="66" t="s">
        <v>1487</v>
      </c>
      <c r="AE359" s="66"/>
      <c r="AF359" s="67"/>
      <c r="AG359" s="66"/>
      <c r="AH359" s="66"/>
      <c r="AI359" s="66" t="s">
        <v>1473</v>
      </c>
      <c r="AJ359" s="66" t="s">
        <v>151</v>
      </c>
      <c r="AK359" s="66"/>
      <c r="AL359" s="66"/>
      <c r="AM359" s="66"/>
      <c r="AN359" s="66"/>
      <c r="AO359" s="66"/>
      <c r="AP359" s="66" t="s">
        <v>1487</v>
      </c>
      <c r="AQ359" s="67"/>
      <c r="AR359" s="67"/>
      <c r="AS359" s="66"/>
      <c r="AT359" s="66"/>
      <c r="AU359" s="69"/>
      <c r="AV359" s="66">
        <v>0</v>
      </c>
      <c r="AW359" s="66"/>
      <c r="AX359" s="66" t="s">
        <v>1487</v>
      </c>
      <c r="AY359" s="66"/>
      <c r="AZ359" s="66"/>
      <c r="BA359" s="69"/>
      <c r="BB359" s="66"/>
      <c r="BC359" s="66" t="s">
        <v>1487</v>
      </c>
    </row>
    <row r="360" spans="1:55" ht="15.75" customHeight="1">
      <c r="A360" s="66" t="s">
        <v>3718</v>
      </c>
      <c r="B360" s="66" t="s">
        <v>3358</v>
      </c>
      <c r="C360" s="66" t="s">
        <v>253</v>
      </c>
      <c r="D360" s="66" t="s">
        <v>3359</v>
      </c>
      <c r="E360" s="66">
        <v>2026</v>
      </c>
      <c r="F360" s="66">
        <v>30</v>
      </c>
      <c r="G360" s="67">
        <v>46224</v>
      </c>
      <c r="H360" s="67"/>
      <c r="I360" s="67"/>
      <c r="J360" s="66"/>
      <c r="K360" s="68"/>
      <c r="L360" s="66"/>
      <c r="M360" s="66"/>
      <c r="N360" s="66" t="s">
        <v>1575</v>
      </c>
      <c r="O360" s="66" t="s">
        <v>2103</v>
      </c>
      <c r="P360" s="66"/>
      <c r="Q360" s="66" t="s">
        <v>1472</v>
      </c>
      <c r="R360" s="66" t="s">
        <v>2115</v>
      </c>
      <c r="S360" s="66" t="s">
        <v>386</v>
      </c>
      <c r="T360" s="66" t="s">
        <v>1266</v>
      </c>
      <c r="U360" s="66" t="s">
        <v>2183</v>
      </c>
      <c r="V360" s="66" t="s">
        <v>1473</v>
      </c>
      <c r="W360" s="66" t="s">
        <v>2448</v>
      </c>
      <c r="X360" s="66" t="s">
        <v>1487</v>
      </c>
      <c r="Y360" s="66"/>
      <c r="Z360" s="66"/>
      <c r="AA360" s="66"/>
      <c r="AB360" s="69"/>
      <c r="AC360" s="66"/>
      <c r="AD360" s="66" t="s">
        <v>1487</v>
      </c>
      <c r="AE360" s="66"/>
      <c r="AF360" s="67"/>
      <c r="AG360" s="66"/>
      <c r="AH360" s="66"/>
      <c r="AI360" s="66" t="s">
        <v>1473</v>
      </c>
      <c r="AJ360" s="66" t="s">
        <v>151</v>
      </c>
      <c r="AK360" s="66"/>
      <c r="AL360" s="66"/>
      <c r="AM360" s="66"/>
      <c r="AN360" s="66"/>
      <c r="AO360" s="66"/>
      <c r="AP360" s="66" t="s">
        <v>1487</v>
      </c>
      <c r="AQ360" s="67"/>
      <c r="AR360" s="67"/>
      <c r="AS360" s="66"/>
      <c r="AT360" s="66"/>
      <c r="AU360" s="69"/>
      <c r="AV360" s="66">
        <v>0</v>
      </c>
      <c r="AW360" s="66"/>
      <c r="AX360" s="66" t="s">
        <v>1487</v>
      </c>
      <c r="AY360" s="66"/>
      <c r="AZ360" s="66"/>
      <c r="BA360" s="69"/>
      <c r="BB360" s="66"/>
      <c r="BC360" s="66" t="s">
        <v>1487</v>
      </c>
    </row>
    <row r="361" spans="1:55" ht="15.75" customHeight="1">
      <c r="A361" s="66" t="s">
        <v>3719</v>
      </c>
      <c r="B361" s="66" t="s">
        <v>3360</v>
      </c>
      <c r="C361" s="66" t="s">
        <v>176</v>
      </c>
      <c r="D361" s="66" t="s">
        <v>3361</v>
      </c>
      <c r="E361" s="66">
        <v>2026</v>
      </c>
      <c r="F361" s="66">
        <v>30</v>
      </c>
      <c r="G361" s="67">
        <v>46225</v>
      </c>
      <c r="H361" s="67"/>
      <c r="I361" s="67"/>
      <c r="J361" s="66"/>
      <c r="K361" s="68"/>
      <c r="L361" s="66"/>
      <c r="M361" s="66"/>
      <c r="N361" s="66" t="s">
        <v>1600</v>
      </c>
      <c r="O361" s="66" t="s">
        <v>1590</v>
      </c>
      <c r="P361" s="66"/>
      <c r="Q361" s="66" t="s">
        <v>1472</v>
      </c>
      <c r="R361" s="66" t="s">
        <v>1454</v>
      </c>
      <c r="S361" s="66" t="s">
        <v>387</v>
      </c>
      <c r="T361" s="66" t="s">
        <v>344</v>
      </c>
      <c r="U361" s="66" t="s">
        <v>2183</v>
      </c>
      <c r="V361" s="66" t="s">
        <v>1473</v>
      </c>
      <c r="W361" s="66" t="s">
        <v>2324</v>
      </c>
      <c r="X361" s="66" t="s">
        <v>1487</v>
      </c>
      <c r="Y361" s="66"/>
      <c r="Z361" s="66"/>
      <c r="AA361" s="66"/>
      <c r="AB361" s="69"/>
      <c r="AC361" s="66"/>
      <c r="AD361" s="66" t="s">
        <v>1487</v>
      </c>
      <c r="AE361" s="66"/>
      <c r="AF361" s="67"/>
      <c r="AG361" s="66"/>
      <c r="AH361" s="66"/>
      <c r="AI361" s="66" t="s">
        <v>1473</v>
      </c>
      <c r="AJ361" s="66" t="s">
        <v>151</v>
      </c>
      <c r="AK361" s="66"/>
      <c r="AL361" s="66"/>
      <c r="AM361" s="66"/>
      <c r="AN361" s="66"/>
      <c r="AO361" s="66"/>
      <c r="AP361" s="66" t="s">
        <v>1487</v>
      </c>
      <c r="AQ361" s="67"/>
      <c r="AR361" s="67"/>
      <c r="AS361" s="66"/>
      <c r="AT361" s="66"/>
      <c r="AU361" s="69"/>
      <c r="AV361" s="66">
        <v>0</v>
      </c>
      <c r="AW361" s="66"/>
      <c r="AX361" s="66" t="s">
        <v>1487</v>
      </c>
      <c r="AY361" s="66"/>
      <c r="AZ361" s="66"/>
      <c r="BA361" s="69"/>
      <c r="BB361" s="66"/>
      <c r="BC361" s="66" t="s">
        <v>1487</v>
      </c>
    </row>
    <row r="362" spans="1:55" ht="15.75" customHeight="1">
      <c r="A362" s="66" t="s">
        <v>3720</v>
      </c>
      <c r="B362" s="66" t="s">
        <v>3362</v>
      </c>
      <c r="C362" s="66" t="s">
        <v>237</v>
      </c>
      <c r="D362" s="66" t="s">
        <v>3363</v>
      </c>
      <c r="E362" s="66">
        <v>2026</v>
      </c>
      <c r="F362" s="66">
        <v>30</v>
      </c>
      <c r="G362" s="67">
        <v>46225</v>
      </c>
      <c r="H362" s="67"/>
      <c r="I362" s="67"/>
      <c r="J362" s="66"/>
      <c r="K362" s="68"/>
      <c r="L362" s="66"/>
      <c r="M362" s="66"/>
      <c r="N362" s="66" t="s">
        <v>1583</v>
      </c>
      <c r="O362" s="66" t="s">
        <v>1590</v>
      </c>
      <c r="P362" s="66"/>
      <c r="Q362" s="66" t="s">
        <v>1472</v>
      </c>
      <c r="R362" s="66" t="s">
        <v>2113</v>
      </c>
      <c r="S362" s="66" t="s">
        <v>389</v>
      </c>
      <c r="T362" s="66" t="s">
        <v>1266</v>
      </c>
      <c r="U362" s="66" t="s">
        <v>2183</v>
      </c>
      <c r="V362" s="66" t="s">
        <v>1473</v>
      </c>
      <c r="W362" s="66" t="s">
        <v>2451</v>
      </c>
      <c r="X362" s="66" t="s">
        <v>1487</v>
      </c>
      <c r="Y362" s="66"/>
      <c r="Z362" s="66"/>
      <c r="AA362" s="66"/>
      <c r="AB362" s="69"/>
      <c r="AC362" s="66"/>
      <c r="AD362" s="66" t="s">
        <v>1487</v>
      </c>
      <c r="AE362" s="66"/>
      <c r="AF362" s="67"/>
      <c r="AG362" s="66"/>
      <c r="AH362" s="66"/>
      <c r="AI362" s="66" t="s">
        <v>1473</v>
      </c>
      <c r="AJ362" s="66" t="s">
        <v>151</v>
      </c>
      <c r="AK362" s="66"/>
      <c r="AL362" s="66"/>
      <c r="AM362" s="66"/>
      <c r="AN362" s="66"/>
      <c r="AO362" s="66"/>
      <c r="AP362" s="66" t="s">
        <v>1487</v>
      </c>
      <c r="AQ362" s="67"/>
      <c r="AR362" s="67"/>
      <c r="AS362" s="66"/>
      <c r="AT362" s="66"/>
      <c r="AU362" s="69"/>
      <c r="AV362" s="66">
        <v>0</v>
      </c>
      <c r="AW362" s="66"/>
      <c r="AX362" s="66" t="s">
        <v>1487</v>
      </c>
      <c r="AY362" s="66"/>
      <c r="AZ362" s="66"/>
      <c r="BA362" s="69"/>
      <c r="BB362" s="66"/>
      <c r="BC362" s="66" t="s">
        <v>1487</v>
      </c>
    </row>
    <row r="363" spans="1:55" ht="15.75" customHeight="1">
      <c r="A363" s="66" t="s">
        <v>3721</v>
      </c>
      <c r="B363" s="66" t="s">
        <v>3364</v>
      </c>
      <c r="C363" s="66" t="s">
        <v>252</v>
      </c>
      <c r="D363" s="66" t="s">
        <v>3365</v>
      </c>
      <c r="E363" s="66">
        <v>2026</v>
      </c>
      <c r="F363" s="66">
        <v>30</v>
      </c>
      <c r="G363" s="67">
        <v>46225</v>
      </c>
      <c r="H363" s="67"/>
      <c r="I363" s="67"/>
      <c r="J363" s="66"/>
      <c r="K363" s="68"/>
      <c r="L363" s="66"/>
      <c r="M363" s="66"/>
      <c r="N363" s="66" t="s">
        <v>1575</v>
      </c>
      <c r="O363" s="66" t="s">
        <v>1439</v>
      </c>
      <c r="P363" s="66"/>
      <c r="Q363" s="66" t="s">
        <v>1472</v>
      </c>
      <c r="R363" s="66" t="s">
        <v>2114</v>
      </c>
      <c r="S363" s="66" t="s">
        <v>389</v>
      </c>
      <c r="T363" s="66" t="s">
        <v>1266</v>
      </c>
      <c r="U363" s="66" t="s">
        <v>2183</v>
      </c>
      <c r="V363" s="66" t="s">
        <v>1473</v>
      </c>
      <c r="W363" s="66" t="s">
        <v>2448</v>
      </c>
      <c r="X363" s="66" t="s">
        <v>1487</v>
      </c>
      <c r="Y363" s="66"/>
      <c r="Z363" s="66"/>
      <c r="AA363" s="66"/>
      <c r="AB363" s="69"/>
      <c r="AC363" s="66"/>
      <c r="AD363" s="66" t="s">
        <v>1487</v>
      </c>
      <c r="AE363" s="66"/>
      <c r="AF363" s="67"/>
      <c r="AG363" s="66"/>
      <c r="AH363" s="66"/>
      <c r="AI363" s="66" t="s">
        <v>1473</v>
      </c>
      <c r="AJ363" s="66" t="s">
        <v>151</v>
      </c>
      <c r="AK363" s="66"/>
      <c r="AL363" s="66"/>
      <c r="AM363" s="66"/>
      <c r="AN363" s="66"/>
      <c r="AO363" s="66"/>
      <c r="AP363" s="66" t="s">
        <v>1487</v>
      </c>
      <c r="AQ363" s="67"/>
      <c r="AR363" s="67"/>
      <c r="AS363" s="66"/>
      <c r="AT363" s="66"/>
      <c r="AU363" s="69"/>
      <c r="AV363" s="66">
        <v>0</v>
      </c>
      <c r="AW363" s="66"/>
      <c r="AX363" s="66" t="s">
        <v>1487</v>
      </c>
      <c r="AY363" s="66"/>
      <c r="AZ363" s="66"/>
      <c r="BA363" s="69"/>
      <c r="BB363" s="66"/>
      <c r="BC363" s="66" t="s">
        <v>1487</v>
      </c>
    </row>
    <row r="364" spans="1:55" ht="15.75" customHeight="1">
      <c r="A364" s="66" t="s">
        <v>3722</v>
      </c>
      <c r="B364" s="66" t="s">
        <v>3366</v>
      </c>
      <c r="C364" s="66" t="s">
        <v>253</v>
      </c>
      <c r="D364" s="66" t="s">
        <v>3367</v>
      </c>
      <c r="E364" s="66">
        <v>2026</v>
      </c>
      <c r="F364" s="66">
        <v>30</v>
      </c>
      <c r="G364" s="67">
        <v>46225</v>
      </c>
      <c r="H364" s="67"/>
      <c r="I364" s="67"/>
      <c r="J364" s="66"/>
      <c r="K364" s="68"/>
      <c r="L364" s="66"/>
      <c r="M364" s="66"/>
      <c r="N364" s="66" t="s">
        <v>1575</v>
      </c>
      <c r="O364" s="66" t="s">
        <v>2103</v>
      </c>
      <c r="P364" s="66"/>
      <c r="Q364" s="66" t="s">
        <v>1472</v>
      </c>
      <c r="R364" s="66" t="s">
        <v>2115</v>
      </c>
      <c r="S364" s="66" t="s">
        <v>389</v>
      </c>
      <c r="T364" s="66" t="s">
        <v>1266</v>
      </c>
      <c r="U364" s="66" t="s">
        <v>2183</v>
      </c>
      <c r="V364" s="66" t="s">
        <v>1473</v>
      </c>
      <c r="W364" s="66" t="s">
        <v>2448</v>
      </c>
      <c r="X364" s="66" t="s">
        <v>1487</v>
      </c>
      <c r="Y364" s="66"/>
      <c r="Z364" s="66"/>
      <c r="AA364" s="66"/>
      <c r="AB364" s="69"/>
      <c r="AC364" s="66"/>
      <c r="AD364" s="66" t="s">
        <v>1487</v>
      </c>
      <c r="AE364" s="66"/>
      <c r="AF364" s="67"/>
      <c r="AG364" s="66"/>
      <c r="AH364" s="66"/>
      <c r="AI364" s="66" t="s">
        <v>1473</v>
      </c>
      <c r="AJ364" s="66" t="s">
        <v>151</v>
      </c>
      <c r="AK364" s="66"/>
      <c r="AL364" s="66"/>
      <c r="AM364" s="66"/>
      <c r="AN364" s="66"/>
      <c r="AO364" s="66"/>
      <c r="AP364" s="66" t="s">
        <v>1487</v>
      </c>
      <c r="AQ364" s="67"/>
      <c r="AR364" s="67"/>
      <c r="AS364" s="66"/>
      <c r="AT364" s="66"/>
      <c r="AU364" s="69"/>
      <c r="AV364" s="66">
        <v>0</v>
      </c>
      <c r="AW364" s="66"/>
      <c r="AX364" s="66" t="s">
        <v>1487</v>
      </c>
      <c r="AY364" s="66"/>
      <c r="AZ364" s="66"/>
      <c r="BA364" s="69"/>
      <c r="BB364" s="66"/>
      <c r="BC364" s="66" t="s">
        <v>1487</v>
      </c>
    </row>
    <row r="365" spans="1:55" ht="15.75" customHeight="1">
      <c r="A365" s="66" t="s">
        <v>3723</v>
      </c>
      <c r="B365" s="66" t="s">
        <v>3368</v>
      </c>
      <c r="C365" s="66" t="s">
        <v>176</v>
      </c>
      <c r="D365" s="66" t="s">
        <v>3369</v>
      </c>
      <c r="E365" s="66">
        <v>2026</v>
      </c>
      <c r="F365" s="66">
        <v>30</v>
      </c>
      <c r="G365" s="67">
        <v>46226</v>
      </c>
      <c r="H365" s="67"/>
      <c r="I365" s="67"/>
      <c r="J365" s="66"/>
      <c r="K365" s="68"/>
      <c r="L365" s="66"/>
      <c r="M365" s="66"/>
      <c r="N365" s="66" t="s">
        <v>1600</v>
      </c>
      <c r="O365" s="66" t="s">
        <v>1590</v>
      </c>
      <c r="P365" s="66"/>
      <c r="Q365" s="66" t="s">
        <v>1472</v>
      </c>
      <c r="R365" s="66" t="s">
        <v>1454</v>
      </c>
      <c r="S365" s="66" t="s">
        <v>387</v>
      </c>
      <c r="T365" s="66" t="s">
        <v>344</v>
      </c>
      <c r="U365" s="66" t="s">
        <v>2183</v>
      </c>
      <c r="V365" s="66" t="s">
        <v>1473</v>
      </c>
      <c r="W365" s="66" t="s">
        <v>2324</v>
      </c>
      <c r="X365" s="66" t="s">
        <v>1487</v>
      </c>
      <c r="Y365" s="66"/>
      <c r="Z365" s="66"/>
      <c r="AA365" s="66"/>
      <c r="AB365" s="69"/>
      <c r="AC365" s="66"/>
      <c r="AD365" s="66" t="s">
        <v>1487</v>
      </c>
      <c r="AE365" s="66"/>
      <c r="AF365" s="67"/>
      <c r="AG365" s="66"/>
      <c r="AH365" s="66"/>
      <c r="AI365" s="66" t="s">
        <v>1473</v>
      </c>
      <c r="AJ365" s="66" t="s">
        <v>151</v>
      </c>
      <c r="AK365" s="66"/>
      <c r="AL365" s="66"/>
      <c r="AM365" s="66"/>
      <c r="AN365" s="66"/>
      <c r="AO365" s="66"/>
      <c r="AP365" s="66" t="s">
        <v>1487</v>
      </c>
      <c r="AQ365" s="67"/>
      <c r="AR365" s="67"/>
      <c r="AS365" s="66"/>
      <c r="AT365" s="66"/>
      <c r="AU365" s="69"/>
      <c r="AV365" s="66">
        <v>0</v>
      </c>
      <c r="AW365" s="66"/>
      <c r="AX365" s="66" t="s">
        <v>1487</v>
      </c>
      <c r="AY365" s="66"/>
      <c r="AZ365" s="66"/>
      <c r="BA365" s="69"/>
      <c r="BB365" s="66"/>
      <c r="BC365" s="66" t="s">
        <v>1487</v>
      </c>
    </row>
    <row r="366" spans="1:55" ht="15.75" customHeight="1">
      <c r="A366" s="66" t="s">
        <v>3724</v>
      </c>
      <c r="B366" s="66" t="s">
        <v>3370</v>
      </c>
      <c r="C366" s="66" t="s">
        <v>237</v>
      </c>
      <c r="D366" s="66" t="s">
        <v>3371</v>
      </c>
      <c r="E366" s="66">
        <v>2026</v>
      </c>
      <c r="F366" s="66">
        <v>30</v>
      </c>
      <c r="G366" s="67">
        <v>46226</v>
      </c>
      <c r="H366" s="67"/>
      <c r="I366" s="67"/>
      <c r="J366" s="66"/>
      <c r="K366" s="68"/>
      <c r="L366" s="66"/>
      <c r="M366" s="66"/>
      <c r="N366" s="66" t="s">
        <v>1583</v>
      </c>
      <c r="O366" s="66" t="s">
        <v>1590</v>
      </c>
      <c r="P366" s="66"/>
      <c r="Q366" s="66" t="s">
        <v>1472</v>
      </c>
      <c r="R366" s="66" t="s">
        <v>2113</v>
      </c>
      <c r="S366" s="66" t="s">
        <v>1267</v>
      </c>
      <c r="T366" s="66" t="s">
        <v>1266</v>
      </c>
      <c r="U366" s="66" t="s">
        <v>2183</v>
      </c>
      <c r="V366" s="66" t="s">
        <v>1473</v>
      </c>
      <c r="W366" s="66" t="s">
        <v>2451</v>
      </c>
      <c r="X366" s="66" t="s">
        <v>1487</v>
      </c>
      <c r="Y366" s="66"/>
      <c r="Z366" s="66"/>
      <c r="AA366" s="66"/>
      <c r="AB366" s="69"/>
      <c r="AC366" s="66"/>
      <c r="AD366" s="66" t="s">
        <v>1487</v>
      </c>
      <c r="AE366" s="66"/>
      <c r="AF366" s="67"/>
      <c r="AG366" s="66"/>
      <c r="AH366" s="66"/>
      <c r="AI366" s="66" t="s">
        <v>1473</v>
      </c>
      <c r="AJ366" s="66" t="s">
        <v>151</v>
      </c>
      <c r="AK366" s="66"/>
      <c r="AL366" s="66"/>
      <c r="AM366" s="66"/>
      <c r="AN366" s="66"/>
      <c r="AO366" s="66"/>
      <c r="AP366" s="66" t="s">
        <v>1487</v>
      </c>
      <c r="AQ366" s="67"/>
      <c r="AR366" s="67"/>
      <c r="AS366" s="66"/>
      <c r="AT366" s="66"/>
      <c r="AU366" s="69"/>
      <c r="AV366" s="66">
        <v>0</v>
      </c>
      <c r="AW366" s="66"/>
      <c r="AX366" s="66" t="s">
        <v>1487</v>
      </c>
      <c r="AY366" s="66"/>
      <c r="AZ366" s="66"/>
      <c r="BA366" s="69"/>
      <c r="BB366" s="66"/>
      <c r="BC366" s="66" t="s">
        <v>1487</v>
      </c>
    </row>
    <row r="367" spans="1:55" ht="15.75" customHeight="1">
      <c r="A367" s="66" t="s">
        <v>3725</v>
      </c>
      <c r="B367" s="66" t="s">
        <v>3372</v>
      </c>
      <c r="C367" s="66" t="s">
        <v>243</v>
      </c>
      <c r="D367" s="66" t="s">
        <v>3373</v>
      </c>
      <c r="E367" s="66">
        <v>2026</v>
      </c>
      <c r="F367" s="66">
        <v>30</v>
      </c>
      <c r="G367" s="67">
        <v>46226</v>
      </c>
      <c r="H367" s="67"/>
      <c r="I367" s="67"/>
      <c r="J367" s="66"/>
      <c r="K367" s="68"/>
      <c r="L367" s="66"/>
      <c r="M367" s="66"/>
      <c r="N367" s="66" t="s">
        <v>1583</v>
      </c>
      <c r="O367" s="66" t="s">
        <v>2103</v>
      </c>
      <c r="P367" s="66"/>
      <c r="Q367" s="66" t="s">
        <v>1472</v>
      </c>
      <c r="R367" s="66" t="s">
        <v>2116</v>
      </c>
      <c r="S367" s="66" t="s">
        <v>1267</v>
      </c>
      <c r="T367" s="66" t="s">
        <v>1266</v>
      </c>
      <c r="U367" s="66" t="s">
        <v>2183</v>
      </c>
      <c r="V367" s="66" t="s">
        <v>1473</v>
      </c>
      <c r="W367" s="66" t="s">
        <v>2451</v>
      </c>
      <c r="X367" s="66" t="s">
        <v>1487</v>
      </c>
      <c r="Y367" s="66"/>
      <c r="Z367" s="66"/>
      <c r="AA367" s="66"/>
      <c r="AB367" s="69"/>
      <c r="AC367" s="66"/>
      <c r="AD367" s="66" t="s">
        <v>1487</v>
      </c>
      <c r="AE367" s="66"/>
      <c r="AF367" s="67"/>
      <c r="AG367" s="66"/>
      <c r="AH367" s="66"/>
      <c r="AI367" s="66" t="s">
        <v>1473</v>
      </c>
      <c r="AJ367" s="66" t="s">
        <v>151</v>
      </c>
      <c r="AK367" s="66"/>
      <c r="AL367" s="66"/>
      <c r="AM367" s="66"/>
      <c r="AN367" s="66"/>
      <c r="AO367" s="66"/>
      <c r="AP367" s="66" t="s">
        <v>1487</v>
      </c>
      <c r="AQ367" s="67"/>
      <c r="AR367" s="67"/>
      <c r="AS367" s="66"/>
      <c r="AT367" s="66"/>
      <c r="AU367" s="69"/>
      <c r="AV367" s="66">
        <v>0</v>
      </c>
      <c r="AW367" s="66"/>
      <c r="AX367" s="66" t="s">
        <v>1487</v>
      </c>
      <c r="AY367" s="66"/>
      <c r="AZ367" s="66"/>
      <c r="BA367" s="69"/>
      <c r="BB367" s="66"/>
      <c r="BC367" s="66" t="s">
        <v>1487</v>
      </c>
    </row>
    <row r="368" spans="1:55" ht="15.75" customHeight="1">
      <c r="A368" s="66" t="s">
        <v>3726</v>
      </c>
      <c r="B368" s="66" t="s">
        <v>3374</v>
      </c>
      <c r="C368" s="66" t="s">
        <v>252</v>
      </c>
      <c r="D368" s="66" t="s">
        <v>3375</v>
      </c>
      <c r="E368" s="66">
        <v>2026</v>
      </c>
      <c r="F368" s="66">
        <v>30</v>
      </c>
      <c r="G368" s="67">
        <v>46226</v>
      </c>
      <c r="H368" s="67"/>
      <c r="I368" s="67"/>
      <c r="J368" s="66"/>
      <c r="K368" s="68"/>
      <c r="L368" s="66"/>
      <c r="M368" s="66"/>
      <c r="N368" s="66" t="s">
        <v>1575</v>
      </c>
      <c r="O368" s="66" t="s">
        <v>1439</v>
      </c>
      <c r="P368" s="66"/>
      <c r="Q368" s="66" t="s">
        <v>1472</v>
      </c>
      <c r="R368" s="66" t="s">
        <v>2114</v>
      </c>
      <c r="S368" s="66" t="s">
        <v>386</v>
      </c>
      <c r="T368" s="66" t="s">
        <v>1266</v>
      </c>
      <c r="U368" s="66" t="s">
        <v>2183</v>
      </c>
      <c r="V368" s="66" t="s">
        <v>1473</v>
      </c>
      <c r="W368" s="66" t="s">
        <v>2448</v>
      </c>
      <c r="X368" s="66" t="s">
        <v>1487</v>
      </c>
      <c r="Y368" s="66"/>
      <c r="Z368" s="66"/>
      <c r="AA368" s="66"/>
      <c r="AB368" s="69"/>
      <c r="AC368" s="66"/>
      <c r="AD368" s="66" t="s">
        <v>1487</v>
      </c>
      <c r="AE368" s="66"/>
      <c r="AF368" s="67"/>
      <c r="AG368" s="66"/>
      <c r="AH368" s="66"/>
      <c r="AI368" s="66" t="s">
        <v>1473</v>
      </c>
      <c r="AJ368" s="66" t="s">
        <v>151</v>
      </c>
      <c r="AK368" s="66"/>
      <c r="AL368" s="66"/>
      <c r="AM368" s="66"/>
      <c r="AN368" s="66"/>
      <c r="AO368" s="66"/>
      <c r="AP368" s="66" t="s">
        <v>1487</v>
      </c>
      <c r="AQ368" s="67"/>
      <c r="AR368" s="67"/>
      <c r="AS368" s="66"/>
      <c r="AT368" s="66"/>
      <c r="AU368" s="69"/>
      <c r="AV368" s="66">
        <v>0</v>
      </c>
      <c r="AW368" s="66"/>
      <c r="AX368" s="66" t="s">
        <v>1487</v>
      </c>
      <c r="AY368" s="66"/>
      <c r="AZ368" s="66"/>
      <c r="BA368" s="69"/>
      <c r="BB368" s="66"/>
      <c r="BC368" s="66" t="s">
        <v>1487</v>
      </c>
    </row>
    <row r="369" spans="1:55" ht="15.75" customHeight="1">
      <c r="A369" s="66" t="s">
        <v>3727</v>
      </c>
      <c r="B369" s="66" t="s">
        <v>3376</v>
      </c>
      <c r="C369" s="66" t="s">
        <v>253</v>
      </c>
      <c r="D369" s="66" t="s">
        <v>3377</v>
      </c>
      <c r="E369" s="66">
        <v>2026</v>
      </c>
      <c r="F369" s="66">
        <v>30</v>
      </c>
      <c r="G369" s="67">
        <v>46226</v>
      </c>
      <c r="H369" s="67"/>
      <c r="I369" s="67"/>
      <c r="J369" s="66"/>
      <c r="K369" s="68"/>
      <c r="L369" s="66"/>
      <c r="M369" s="66"/>
      <c r="N369" s="66" t="s">
        <v>1575</v>
      </c>
      <c r="O369" s="66" t="s">
        <v>2103</v>
      </c>
      <c r="P369" s="66"/>
      <c r="Q369" s="66" t="s">
        <v>1472</v>
      </c>
      <c r="R369" s="66" t="s">
        <v>2115</v>
      </c>
      <c r="S369" s="66" t="s">
        <v>1267</v>
      </c>
      <c r="T369" s="66" t="s">
        <v>1266</v>
      </c>
      <c r="U369" s="66" t="s">
        <v>2183</v>
      </c>
      <c r="V369" s="66" t="s">
        <v>1473</v>
      </c>
      <c r="W369" s="66" t="s">
        <v>2448</v>
      </c>
      <c r="X369" s="66" t="s">
        <v>1487</v>
      </c>
      <c r="Y369" s="66"/>
      <c r="Z369" s="66"/>
      <c r="AA369" s="66"/>
      <c r="AB369" s="69"/>
      <c r="AC369" s="66"/>
      <c r="AD369" s="66" t="s">
        <v>1487</v>
      </c>
      <c r="AE369" s="66"/>
      <c r="AF369" s="67"/>
      <c r="AG369" s="66"/>
      <c r="AH369" s="66"/>
      <c r="AI369" s="66" t="s">
        <v>1473</v>
      </c>
      <c r="AJ369" s="66" t="s">
        <v>151</v>
      </c>
      <c r="AK369" s="66"/>
      <c r="AL369" s="66"/>
      <c r="AM369" s="66"/>
      <c r="AN369" s="66"/>
      <c r="AO369" s="66"/>
      <c r="AP369" s="66" t="s">
        <v>1487</v>
      </c>
      <c r="AQ369" s="67"/>
      <c r="AR369" s="67"/>
      <c r="AS369" s="66"/>
      <c r="AT369" s="66"/>
      <c r="AU369" s="69"/>
      <c r="AV369" s="66">
        <v>0</v>
      </c>
      <c r="AW369" s="66"/>
      <c r="AX369" s="66" t="s">
        <v>1487</v>
      </c>
      <c r="AY369" s="66"/>
      <c r="AZ369" s="66"/>
      <c r="BA369" s="69"/>
      <c r="BB369" s="66"/>
      <c r="BC369" s="66" t="s">
        <v>1487</v>
      </c>
    </row>
    <row r="370" spans="1:55" ht="15.75" customHeight="1">
      <c r="A370" s="66" t="s">
        <v>3728</v>
      </c>
      <c r="B370" s="66" t="s">
        <v>3378</v>
      </c>
      <c r="C370" s="66" t="s">
        <v>176</v>
      </c>
      <c r="D370" s="66" t="s">
        <v>3379</v>
      </c>
      <c r="E370" s="66">
        <v>2026</v>
      </c>
      <c r="F370" s="66">
        <v>30</v>
      </c>
      <c r="G370" s="67">
        <v>46227</v>
      </c>
      <c r="H370" s="67"/>
      <c r="I370" s="67"/>
      <c r="J370" s="66"/>
      <c r="K370" s="68"/>
      <c r="L370" s="66"/>
      <c r="M370" s="66"/>
      <c r="N370" s="66" t="s">
        <v>1600</v>
      </c>
      <c r="O370" s="66" t="s">
        <v>1590</v>
      </c>
      <c r="P370" s="66"/>
      <c r="Q370" s="66" t="s">
        <v>1472</v>
      </c>
      <c r="R370" s="66" t="s">
        <v>1454</v>
      </c>
      <c r="S370" s="66" t="s">
        <v>390</v>
      </c>
      <c r="T370" s="66" t="s">
        <v>344</v>
      </c>
      <c r="U370" s="66" t="s">
        <v>2183</v>
      </c>
      <c r="V370" s="66" t="s">
        <v>1473</v>
      </c>
      <c r="W370" s="66" t="s">
        <v>2324</v>
      </c>
      <c r="X370" s="66" t="s">
        <v>1487</v>
      </c>
      <c r="Y370" s="66"/>
      <c r="Z370" s="66"/>
      <c r="AA370" s="66"/>
      <c r="AB370" s="69"/>
      <c r="AC370" s="66"/>
      <c r="AD370" s="66" t="s">
        <v>1487</v>
      </c>
      <c r="AE370" s="66"/>
      <c r="AF370" s="67"/>
      <c r="AG370" s="66"/>
      <c r="AH370" s="66"/>
      <c r="AI370" s="66" t="s">
        <v>1473</v>
      </c>
      <c r="AJ370" s="66" t="s">
        <v>151</v>
      </c>
      <c r="AK370" s="66"/>
      <c r="AL370" s="66"/>
      <c r="AM370" s="66"/>
      <c r="AN370" s="66"/>
      <c r="AO370" s="66"/>
      <c r="AP370" s="66" t="s">
        <v>1487</v>
      </c>
      <c r="AQ370" s="67"/>
      <c r="AR370" s="67"/>
      <c r="AS370" s="66"/>
      <c r="AT370" s="66"/>
      <c r="AU370" s="69"/>
      <c r="AV370" s="66">
        <v>0</v>
      </c>
      <c r="AW370" s="66"/>
      <c r="AX370" s="66" t="s">
        <v>1487</v>
      </c>
      <c r="AY370" s="66"/>
      <c r="AZ370" s="66"/>
      <c r="BA370" s="69"/>
      <c r="BB370" s="66"/>
      <c r="BC370" s="66" t="s">
        <v>1487</v>
      </c>
    </row>
    <row r="371" spans="1:55" ht="15.75" customHeight="1">
      <c r="A371" s="66" t="s">
        <v>3729</v>
      </c>
      <c r="B371" s="66" t="s">
        <v>3380</v>
      </c>
      <c r="C371" s="66" t="s">
        <v>237</v>
      </c>
      <c r="D371" s="66" t="s">
        <v>3381</v>
      </c>
      <c r="E371" s="66">
        <v>2026</v>
      </c>
      <c r="F371" s="66">
        <v>30</v>
      </c>
      <c r="G371" s="67">
        <v>46227</v>
      </c>
      <c r="H371" s="67"/>
      <c r="I371" s="67"/>
      <c r="J371" s="66"/>
      <c r="K371" s="68"/>
      <c r="L371" s="66"/>
      <c r="M371" s="66"/>
      <c r="N371" s="66" t="s">
        <v>1583</v>
      </c>
      <c r="O371" s="66" t="s">
        <v>1590</v>
      </c>
      <c r="P371" s="66"/>
      <c r="Q371" s="66" t="s">
        <v>1472</v>
      </c>
      <c r="R371" s="66" t="s">
        <v>2113</v>
      </c>
      <c r="S371" s="66" t="s">
        <v>386</v>
      </c>
      <c r="T371" s="66" t="s">
        <v>1266</v>
      </c>
      <c r="U371" s="66" t="s">
        <v>2183</v>
      </c>
      <c r="V371" s="66" t="s">
        <v>1473</v>
      </c>
      <c r="W371" s="66" t="s">
        <v>2451</v>
      </c>
      <c r="X371" s="66" t="s">
        <v>1487</v>
      </c>
      <c r="Y371" s="66"/>
      <c r="Z371" s="66"/>
      <c r="AA371" s="66"/>
      <c r="AB371" s="69"/>
      <c r="AC371" s="66"/>
      <c r="AD371" s="66" t="s">
        <v>1487</v>
      </c>
      <c r="AE371" s="66"/>
      <c r="AF371" s="67"/>
      <c r="AG371" s="66"/>
      <c r="AH371" s="66"/>
      <c r="AI371" s="66" t="s">
        <v>1473</v>
      </c>
      <c r="AJ371" s="66" t="s">
        <v>151</v>
      </c>
      <c r="AK371" s="66"/>
      <c r="AL371" s="66"/>
      <c r="AM371" s="66"/>
      <c r="AN371" s="66"/>
      <c r="AO371" s="66"/>
      <c r="AP371" s="66" t="s">
        <v>1487</v>
      </c>
      <c r="AQ371" s="67"/>
      <c r="AR371" s="67"/>
      <c r="AS371" s="66"/>
      <c r="AT371" s="66"/>
      <c r="AU371" s="69"/>
      <c r="AV371" s="66">
        <v>0</v>
      </c>
      <c r="AW371" s="66"/>
      <c r="AX371" s="66" t="s">
        <v>1487</v>
      </c>
      <c r="AY371" s="66"/>
      <c r="AZ371" s="66"/>
      <c r="BA371" s="69"/>
      <c r="BB371" s="66"/>
      <c r="BC371" s="66" t="s">
        <v>1487</v>
      </c>
    </row>
    <row r="372" spans="1:55" ht="15.75" customHeight="1">
      <c r="A372" s="66" t="s">
        <v>3730</v>
      </c>
      <c r="B372" s="66" t="s">
        <v>3382</v>
      </c>
      <c r="C372" s="66" t="s">
        <v>252</v>
      </c>
      <c r="D372" s="66" t="s">
        <v>3383</v>
      </c>
      <c r="E372" s="66">
        <v>2026</v>
      </c>
      <c r="F372" s="66">
        <v>30</v>
      </c>
      <c r="G372" s="67">
        <v>46227</v>
      </c>
      <c r="H372" s="67"/>
      <c r="I372" s="67"/>
      <c r="J372" s="66"/>
      <c r="K372" s="68"/>
      <c r="L372" s="66"/>
      <c r="M372" s="66"/>
      <c r="N372" s="66" t="s">
        <v>1575</v>
      </c>
      <c r="O372" s="66" t="s">
        <v>1439</v>
      </c>
      <c r="P372" s="66"/>
      <c r="Q372" s="66" t="s">
        <v>1472</v>
      </c>
      <c r="R372" s="66" t="s">
        <v>2114</v>
      </c>
      <c r="S372" s="66" t="s">
        <v>1267</v>
      </c>
      <c r="T372" s="66" t="s">
        <v>1266</v>
      </c>
      <c r="U372" s="66" t="s">
        <v>2183</v>
      </c>
      <c r="V372" s="66" t="s">
        <v>1473</v>
      </c>
      <c r="W372" s="66" t="s">
        <v>2448</v>
      </c>
      <c r="X372" s="66" t="s">
        <v>1487</v>
      </c>
      <c r="Y372" s="66"/>
      <c r="Z372" s="66"/>
      <c r="AA372" s="66"/>
      <c r="AB372" s="69"/>
      <c r="AC372" s="66"/>
      <c r="AD372" s="66" t="s">
        <v>1487</v>
      </c>
      <c r="AE372" s="66"/>
      <c r="AF372" s="67"/>
      <c r="AG372" s="66"/>
      <c r="AH372" s="66"/>
      <c r="AI372" s="66" t="s">
        <v>1473</v>
      </c>
      <c r="AJ372" s="66" t="s">
        <v>151</v>
      </c>
      <c r="AK372" s="66"/>
      <c r="AL372" s="66"/>
      <c r="AM372" s="66"/>
      <c r="AN372" s="66"/>
      <c r="AO372" s="66"/>
      <c r="AP372" s="66" t="s">
        <v>1487</v>
      </c>
      <c r="AQ372" s="67"/>
      <c r="AR372" s="67"/>
      <c r="AS372" s="66"/>
      <c r="AT372" s="66"/>
      <c r="AU372" s="69"/>
      <c r="AV372" s="66">
        <v>0</v>
      </c>
      <c r="AW372" s="66"/>
      <c r="AX372" s="66" t="s">
        <v>1487</v>
      </c>
      <c r="AY372" s="66"/>
      <c r="AZ372" s="66"/>
      <c r="BA372" s="69"/>
      <c r="BB372" s="66"/>
      <c r="BC372" s="66" t="s">
        <v>1487</v>
      </c>
    </row>
    <row r="373" spans="1:55" ht="15.75" customHeight="1">
      <c r="A373" s="66" t="s">
        <v>3731</v>
      </c>
      <c r="B373" s="66" t="s">
        <v>3384</v>
      </c>
      <c r="C373" s="66" t="s">
        <v>253</v>
      </c>
      <c r="D373" s="66" t="s">
        <v>3385</v>
      </c>
      <c r="E373" s="66">
        <v>2026</v>
      </c>
      <c r="F373" s="66">
        <v>30</v>
      </c>
      <c r="G373" s="67">
        <v>46227</v>
      </c>
      <c r="H373" s="67"/>
      <c r="I373" s="67"/>
      <c r="J373" s="66"/>
      <c r="K373" s="68"/>
      <c r="L373" s="66"/>
      <c r="M373" s="66"/>
      <c r="N373" s="66" t="s">
        <v>1575</v>
      </c>
      <c r="O373" s="66" t="s">
        <v>2103</v>
      </c>
      <c r="P373" s="66"/>
      <c r="Q373" s="66" t="s">
        <v>1472</v>
      </c>
      <c r="R373" s="66" t="s">
        <v>2115</v>
      </c>
      <c r="S373" s="66" t="s">
        <v>386</v>
      </c>
      <c r="T373" s="66" t="s">
        <v>1266</v>
      </c>
      <c r="U373" s="66" t="s">
        <v>2183</v>
      </c>
      <c r="V373" s="66" t="s">
        <v>1473</v>
      </c>
      <c r="W373" s="66" t="s">
        <v>2448</v>
      </c>
      <c r="X373" s="66" t="s">
        <v>1487</v>
      </c>
      <c r="Y373" s="66"/>
      <c r="Z373" s="66"/>
      <c r="AA373" s="66"/>
      <c r="AB373" s="69"/>
      <c r="AC373" s="66"/>
      <c r="AD373" s="66" t="s">
        <v>1487</v>
      </c>
      <c r="AE373" s="66"/>
      <c r="AF373" s="67"/>
      <c r="AG373" s="66"/>
      <c r="AH373" s="66"/>
      <c r="AI373" s="66" t="s">
        <v>1473</v>
      </c>
      <c r="AJ373" s="66" t="s">
        <v>151</v>
      </c>
      <c r="AK373" s="66"/>
      <c r="AL373" s="66"/>
      <c r="AM373" s="66"/>
      <c r="AN373" s="66"/>
      <c r="AO373" s="66"/>
      <c r="AP373" s="66" t="s">
        <v>1487</v>
      </c>
      <c r="AQ373" s="67"/>
      <c r="AR373" s="67"/>
      <c r="AS373" s="66"/>
      <c r="AT373" s="66"/>
      <c r="AU373" s="69"/>
      <c r="AV373" s="66">
        <v>0</v>
      </c>
      <c r="AW373" s="66"/>
      <c r="AX373" s="66" t="s">
        <v>1487</v>
      </c>
      <c r="AY373" s="66"/>
      <c r="AZ373" s="66"/>
      <c r="BA373" s="69"/>
      <c r="BB373" s="66"/>
      <c r="BC373" s="66" t="s">
        <v>1487</v>
      </c>
    </row>
    <row r="374" spans="1:55" ht="15.75" customHeight="1">
      <c r="A374" s="66" t="s">
        <v>3732</v>
      </c>
      <c r="B374" s="66" t="s">
        <v>3386</v>
      </c>
      <c r="C374" s="66" t="s">
        <v>176</v>
      </c>
      <c r="D374" s="66" t="s">
        <v>3387</v>
      </c>
      <c r="E374" s="66">
        <v>2026</v>
      </c>
      <c r="F374" s="66">
        <v>30</v>
      </c>
      <c r="G374" s="67">
        <v>46228</v>
      </c>
      <c r="H374" s="67"/>
      <c r="I374" s="67"/>
      <c r="J374" s="66"/>
      <c r="K374" s="68"/>
      <c r="L374" s="66"/>
      <c r="M374" s="66"/>
      <c r="N374" s="66" t="s">
        <v>1600</v>
      </c>
      <c r="O374" s="66" t="s">
        <v>1590</v>
      </c>
      <c r="P374" s="66"/>
      <c r="Q374" s="66" t="s">
        <v>1472</v>
      </c>
      <c r="R374" s="66" t="s">
        <v>1454</v>
      </c>
      <c r="S374" s="66" t="s">
        <v>387</v>
      </c>
      <c r="T374" s="66" t="s">
        <v>344</v>
      </c>
      <c r="U374" s="66" t="s">
        <v>2183</v>
      </c>
      <c r="V374" s="66" t="s">
        <v>1473</v>
      </c>
      <c r="W374" s="66" t="s">
        <v>2324</v>
      </c>
      <c r="X374" s="66" t="s">
        <v>1487</v>
      </c>
      <c r="Y374" s="66"/>
      <c r="Z374" s="66"/>
      <c r="AA374" s="66"/>
      <c r="AB374" s="69"/>
      <c r="AC374" s="66"/>
      <c r="AD374" s="66" t="s">
        <v>1487</v>
      </c>
      <c r="AE374" s="66"/>
      <c r="AF374" s="67"/>
      <c r="AG374" s="66"/>
      <c r="AH374" s="66"/>
      <c r="AI374" s="66" t="s">
        <v>1473</v>
      </c>
      <c r="AJ374" s="66" t="s">
        <v>151</v>
      </c>
      <c r="AK374" s="66"/>
      <c r="AL374" s="66"/>
      <c r="AM374" s="66"/>
      <c r="AN374" s="66"/>
      <c r="AO374" s="66"/>
      <c r="AP374" s="66" t="s">
        <v>1487</v>
      </c>
      <c r="AQ374" s="67"/>
      <c r="AR374" s="67"/>
      <c r="AS374" s="66"/>
      <c r="AT374" s="66"/>
      <c r="AU374" s="69"/>
      <c r="AV374" s="66">
        <v>0</v>
      </c>
      <c r="AW374" s="66"/>
      <c r="AX374" s="66" t="s">
        <v>1487</v>
      </c>
      <c r="AY374" s="66"/>
      <c r="AZ374" s="66"/>
      <c r="BA374" s="69"/>
      <c r="BB374" s="66"/>
      <c r="BC374" s="66" t="s">
        <v>1487</v>
      </c>
    </row>
    <row r="375" spans="1:55" ht="15.75" customHeight="1">
      <c r="A375" s="66" t="s">
        <v>3733</v>
      </c>
      <c r="B375" s="66" t="s">
        <v>3388</v>
      </c>
      <c r="C375" s="66" t="s">
        <v>237</v>
      </c>
      <c r="D375" s="66" t="s">
        <v>3389</v>
      </c>
      <c r="E375" s="66">
        <v>2026</v>
      </c>
      <c r="F375" s="66">
        <v>30</v>
      </c>
      <c r="G375" s="67">
        <v>46228</v>
      </c>
      <c r="H375" s="67"/>
      <c r="I375" s="67"/>
      <c r="J375" s="66"/>
      <c r="K375" s="68"/>
      <c r="L375" s="66"/>
      <c r="M375" s="66"/>
      <c r="N375" s="66" t="s">
        <v>1583</v>
      </c>
      <c r="O375" s="66" t="s">
        <v>1590</v>
      </c>
      <c r="P375" s="66"/>
      <c r="Q375" s="66" t="s">
        <v>1472</v>
      </c>
      <c r="R375" s="66" t="s">
        <v>2113</v>
      </c>
      <c r="S375" s="66" t="s">
        <v>389</v>
      </c>
      <c r="T375" s="66" t="s">
        <v>1266</v>
      </c>
      <c r="U375" s="66" t="s">
        <v>2183</v>
      </c>
      <c r="V375" s="66" t="s">
        <v>1473</v>
      </c>
      <c r="W375" s="66" t="s">
        <v>2451</v>
      </c>
      <c r="X375" s="66" t="s">
        <v>1487</v>
      </c>
      <c r="Y375" s="66"/>
      <c r="Z375" s="66"/>
      <c r="AA375" s="66"/>
      <c r="AB375" s="69"/>
      <c r="AC375" s="66"/>
      <c r="AD375" s="66" t="s">
        <v>1487</v>
      </c>
      <c r="AE375" s="66"/>
      <c r="AF375" s="67"/>
      <c r="AG375" s="66"/>
      <c r="AH375" s="66"/>
      <c r="AI375" s="66" t="s">
        <v>1473</v>
      </c>
      <c r="AJ375" s="66" t="s">
        <v>151</v>
      </c>
      <c r="AK375" s="66"/>
      <c r="AL375" s="66"/>
      <c r="AM375" s="66"/>
      <c r="AN375" s="66"/>
      <c r="AO375" s="66"/>
      <c r="AP375" s="66" t="s">
        <v>1487</v>
      </c>
      <c r="AQ375" s="67"/>
      <c r="AR375" s="67"/>
      <c r="AS375" s="66"/>
      <c r="AT375" s="66"/>
      <c r="AU375" s="69"/>
      <c r="AV375" s="66">
        <v>0</v>
      </c>
      <c r="AW375" s="66"/>
      <c r="AX375" s="66" t="s">
        <v>1487</v>
      </c>
      <c r="AY375" s="66"/>
      <c r="AZ375" s="66"/>
      <c r="BA375" s="69"/>
      <c r="BB375" s="66"/>
      <c r="BC375" s="66" t="s">
        <v>1487</v>
      </c>
    </row>
    <row r="376" spans="1:55" ht="15.75" customHeight="1">
      <c r="A376" s="66" t="s">
        <v>3734</v>
      </c>
      <c r="B376" s="66" t="s">
        <v>3390</v>
      </c>
      <c r="C376" s="66" t="s">
        <v>245</v>
      </c>
      <c r="D376" s="66" t="s">
        <v>3391</v>
      </c>
      <c r="E376" s="66">
        <v>2026</v>
      </c>
      <c r="F376" s="66">
        <v>30</v>
      </c>
      <c r="G376" s="67">
        <v>46228</v>
      </c>
      <c r="H376" s="67"/>
      <c r="I376" s="67"/>
      <c r="J376" s="66"/>
      <c r="K376" s="68"/>
      <c r="L376" s="66"/>
      <c r="M376" s="66"/>
      <c r="N376" s="66" t="s">
        <v>1583</v>
      </c>
      <c r="O376" s="66" t="s">
        <v>1590</v>
      </c>
      <c r="P376" s="66"/>
      <c r="Q376" s="66" t="s">
        <v>1472</v>
      </c>
      <c r="R376" s="66" t="s">
        <v>1210</v>
      </c>
      <c r="S376" s="66" t="s">
        <v>1267</v>
      </c>
      <c r="T376" s="66" t="s">
        <v>1266</v>
      </c>
      <c r="U376" s="66" t="s">
        <v>2183</v>
      </c>
      <c r="V376" s="66" t="s">
        <v>1473</v>
      </c>
      <c r="W376" s="66" t="s">
        <v>2451</v>
      </c>
      <c r="X376" s="66" t="s">
        <v>1487</v>
      </c>
      <c r="Y376" s="66"/>
      <c r="Z376" s="66"/>
      <c r="AA376" s="66"/>
      <c r="AB376" s="69"/>
      <c r="AC376" s="66"/>
      <c r="AD376" s="66" t="s">
        <v>1487</v>
      </c>
      <c r="AE376" s="66"/>
      <c r="AF376" s="67"/>
      <c r="AG376" s="66"/>
      <c r="AH376" s="66"/>
      <c r="AI376" s="66" t="s">
        <v>1473</v>
      </c>
      <c r="AJ376" s="66" t="s">
        <v>151</v>
      </c>
      <c r="AK376" s="66"/>
      <c r="AL376" s="66"/>
      <c r="AM376" s="66"/>
      <c r="AN376" s="66"/>
      <c r="AO376" s="66"/>
      <c r="AP376" s="66" t="s">
        <v>1487</v>
      </c>
      <c r="AQ376" s="67"/>
      <c r="AR376" s="67"/>
      <c r="AS376" s="66"/>
      <c r="AT376" s="66"/>
      <c r="AU376" s="69"/>
      <c r="AV376" s="66">
        <v>0</v>
      </c>
      <c r="AW376" s="66"/>
      <c r="AX376" s="66" t="s">
        <v>1487</v>
      </c>
      <c r="AY376" s="66"/>
      <c r="AZ376" s="66"/>
      <c r="BA376" s="69"/>
      <c r="BB376" s="66"/>
      <c r="BC376" s="66" t="s">
        <v>1487</v>
      </c>
    </row>
    <row r="377" spans="1:55" ht="15.75" customHeight="1">
      <c r="A377" s="66" t="s">
        <v>3735</v>
      </c>
      <c r="B377" s="66" t="s">
        <v>3392</v>
      </c>
      <c r="C377" s="66" t="s">
        <v>252</v>
      </c>
      <c r="D377" s="66" t="s">
        <v>3393</v>
      </c>
      <c r="E377" s="66">
        <v>2026</v>
      </c>
      <c r="F377" s="66">
        <v>30</v>
      </c>
      <c r="G377" s="67">
        <v>46228</v>
      </c>
      <c r="H377" s="67"/>
      <c r="I377" s="67"/>
      <c r="J377" s="66"/>
      <c r="K377" s="68"/>
      <c r="L377" s="66"/>
      <c r="M377" s="66"/>
      <c r="N377" s="66" t="s">
        <v>1575</v>
      </c>
      <c r="O377" s="66" t="s">
        <v>1439</v>
      </c>
      <c r="P377" s="66"/>
      <c r="Q377" s="66" t="s">
        <v>1472</v>
      </c>
      <c r="R377" s="66" t="s">
        <v>2114</v>
      </c>
      <c r="S377" s="66" t="s">
        <v>389</v>
      </c>
      <c r="T377" s="66" t="s">
        <v>1266</v>
      </c>
      <c r="U377" s="66" t="s">
        <v>2183</v>
      </c>
      <c r="V377" s="66" t="s">
        <v>1473</v>
      </c>
      <c r="W377" s="66" t="s">
        <v>2448</v>
      </c>
      <c r="X377" s="66" t="s">
        <v>1487</v>
      </c>
      <c r="Y377" s="66"/>
      <c r="Z377" s="66"/>
      <c r="AA377" s="66"/>
      <c r="AB377" s="69"/>
      <c r="AC377" s="66"/>
      <c r="AD377" s="66" t="s">
        <v>1487</v>
      </c>
      <c r="AE377" s="66"/>
      <c r="AF377" s="67"/>
      <c r="AG377" s="66"/>
      <c r="AH377" s="66"/>
      <c r="AI377" s="66" t="s">
        <v>1473</v>
      </c>
      <c r="AJ377" s="66" t="s">
        <v>151</v>
      </c>
      <c r="AK377" s="66"/>
      <c r="AL377" s="66"/>
      <c r="AM377" s="66"/>
      <c r="AN377" s="66"/>
      <c r="AO377" s="66"/>
      <c r="AP377" s="66" t="s">
        <v>1487</v>
      </c>
      <c r="AQ377" s="67"/>
      <c r="AR377" s="67"/>
      <c r="AS377" s="66"/>
      <c r="AT377" s="66"/>
      <c r="AU377" s="69"/>
      <c r="AV377" s="66">
        <v>0</v>
      </c>
      <c r="AW377" s="66"/>
      <c r="AX377" s="66" t="s">
        <v>1487</v>
      </c>
      <c r="AY377" s="66"/>
      <c r="AZ377" s="66"/>
      <c r="BA377" s="69"/>
      <c r="BB377" s="66"/>
      <c r="BC377" s="66" t="s">
        <v>1487</v>
      </c>
    </row>
    <row r="378" spans="1:55" ht="15.75" customHeight="1">
      <c r="A378" s="66" t="s">
        <v>3736</v>
      </c>
      <c r="B378" s="66" t="s">
        <v>3394</v>
      </c>
      <c r="C378" s="66" t="s">
        <v>253</v>
      </c>
      <c r="D378" s="66" t="s">
        <v>3395</v>
      </c>
      <c r="E378" s="66">
        <v>2026</v>
      </c>
      <c r="F378" s="66">
        <v>30</v>
      </c>
      <c r="G378" s="67">
        <v>46228</v>
      </c>
      <c r="H378" s="67"/>
      <c r="I378" s="67"/>
      <c r="J378" s="66"/>
      <c r="K378" s="68"/>
      <c r="L378" s="66"/>
      <c r="M378" s="66"/>
      <c r="N378" s="66" t="s">
        <v>1575</v>
      </c>
      <c r="O378" s="66" t="s">
        <v>2103</v>
      </c>
      <c r="P378" s="66"/>
      <c r="Q378" s="66" t="s">
        <v>1472</v>
      </c>
      <c r="R378" s="66" t="s">
        <v>2115</v>
      </c>
      <c r="S378" s="66" t="s">
        <v>389</v>
      </c>
      <c r="T378" s="66" t="s">
        <v>1266</v>
      </c>
      <c r="U378" s="66" t="s">
        <v>2183</v>
      </c>
      <c r="V378" s="66" t="s">
        <v>1473</v>
      </c>
      <c r="W378" s="66" t="s">
        <v>2448</v>
      </c>
      <c r="X378" s="66" t="s">
        <v>1487</v>
      </c>
      <c r="Y378" s="66"/>
      <c r="Z378" s="66"/>
      <c r="AA378" s="66"/>
      <c r="AB378" s="69"/>
      <c r="AC378" s="66"/>
      <c r="AD378" s="66" t="s">
        <v>1487</v>
      </c>
      <c r="AE378" s="66"/>
      <c r="AF378" s="67"/>
      <c r="AG378" s="66"/>
      <c r="AH378" s="66"/>
      <c r="AI378" s="66" t="s">
        <v>1473</v>
      </c>
      <c r="AJ378" s="66" t="s">
        <v>151</v>
      </c>
      <c r="AK378" s="66"/>
      <c r="AL378" s="66"/>
      <c r="AM378" s="66"/>
      <c r="AN378" s="66"/>
      <c r="AO378" s="66"/>
      <c r="AP378" s="66" t="s">
        <v>1487</v>
      </c>
      <c r="AQ378" s="67"/>
      <c r="AR378" s="67"/>
      <c r="AS378" s="66"/>
      <c r="AT378" s="66"/>
      <c r="AU378" s="69"/>
      <c r="AV378" s="66">
        <v>0</v>
      </c>
      <c r="AW378" s="66"/>
      <c r="AX378" s="66" t="s">
        <v>1487</v>
      </c>
      <c r="AY378" s="66"/>
      <c r="AZ378" s="66"/>
      <c r="BA378" s="69"/>
      <c r="BB378" s="66"/>
      <c r="BC378" s="66" t="s">
        <v>1487</v>
      </c>
    </row>
    <row r="379" spans="1:55" ht="15.75" customHeight="1">
      <c r="A379" s="66" t="s">
        <v>3737</v>
      </c>
      <c r="B379" s="66" t="s">
        <v>3396</v>
      </c>
      <c r="C379" s="66" t="s">
        <v>268</v>
      </c>
      <c r="D379" s="66" t="s">
        <v>3397</v>
      </c>
      <c r="E379" s="66">
        <v>2026</v>
      </c>
      <c r="F379" s="66">
        <v>30</v>
      </c>
      <c r="G379" s="67">
        <v>46228</v>
      </c>
      <c r="H379" s="67"/>
      <c r="I379" s="67"/>
      <c r="J379" s="66"/>
      <c r="K379" s="68"/>
      <c r="L379" s="66"/>
      <c r="M379" s="66"/>
      <c r="N379" s="66" t="s">
        <v>1561</v>
      </c>
      <c r="O379" s="66" t="s">
        <v>2103</v>
      </c>
      <c r="P379" s="66"/>
      <c r="Q379" s="66" t="s">
        <v>1472</v>
      </c>
      <c r="R379" s="66" t="s">
        <v>3017</v>
      </c>
      <c r="S379" s="66" t="s">
        <v>391</v>
      </c>
      <c r="T379" s="66" t="s">
        <v>443</v>
      </c>
      <c r="U379" s="66" t="s">
        <v>2183</v>
      </c>
      <c r="V379" s="66" t="s">
        <v>1473</v>
      </c>
      <c r="W379" s="66" t="s">
        <v>2700</v>
      </c>
      <c r="X379" s="66" t="s">
        <v>1487</v>
      </c>
      <c r="Y379" s="66"/>
      <c r="Z379" s="66"/>
      <c r="AA379" s="66"/>
      <c r="AB379" s="69"/>
      <c r="AC379" s="66"/>
      <c r="AD379" s="66" t="s">
        <v>1487</v>
      </c>
      <c r="AE379" s="66"/>
      <c r="AF379" s="67"/>
      <c r="AG379" s="66"/>
      <c r="AH379" s="66"/>
      <c r="AI379" s="66" t="s">
        <v>1473</v>
      </c>
      <c r="AJ379" s="66" t="s">
        <v>151</v>
      </c>
      <c r="AK379" s="66"/>
      <c r="AL379" s="66"/>
      <c r="AM379" s="66"/>
      <c r="AN379" s="66"/>
      <c r="AO379" s="66"/>
      <c r="AP379" s="66" t="s">
        <v>1487</v>
      </c>
      <c r="AQ379" s="67"/>
      <c r="AR379" s="67"/>
      <c r="AS379" s="66"/>
      <c r="AT379" s="66"/>
      <c r="AU379" s="69"/>
      <c r="AV379" s="66">
        <v>0</v>
      </c>
      <c r="AW379" s="66"/>
      <c r="AX379" s="66" t="s">
        <v>1487</v>
      </c>
      <c r="AY379" s="66"/>
      <c r="AZ379" s="66"/>
      <c r="BA379" s="69"/>
      <c r="BB379" s="66"/>
      <c r="BC379" s="66" t="s">
        <v>1487</v>
      </c>
    </row>
    <row r="380" spans="1:55" ht="15.75" customHeight="1">
      <c r="A380" s="66" t="s">
        <v>3738</v>
      </c>
      <c r="B380" s="66" t="s">
        <v>3398</v>
      </c>
      <c r="C380" s="66" t="s">
        <v>299</v>
      </c>
      <c r="D380" s="66" t="s">
        <v>3399</v>
      </c>
      <c r="E380" s="66">
        <v>2026</v>
      </c>
      <c r="F380" s="66">
        <v>30</v>
      </c>
      <c r="G380" s="67">
        <v>46228</v>
      </c>
      <c r="H380" s="67"/>
      <c r="I380" s="67"/>
      <c r="J380" s="66"/>
      <c r="K380" s="68"/>
      <c r="L380" s="66"/>
      <c r="M380" s="66"/>
      <c r="N380" s="66" t="s">
        <v>1442</v>
      </c>
      <c r="O380" s="66" t="s">
        <v>1439</v>
      </c>
      <c r="P380" s="66"/>
      <c r="Q380" s="66" t="s">
        <v>1472</v>
      </c>
      <c r="R380" s="66" t="s">
        <v>1445</v>
      </c>
      <c r="S380" s="66" t="s">
        <v>387</v>
      </c>
      <c r="T380" s="66" t="s">
        <v>344</v>
      </c>
      <c r="U380" s="66" t="s">
        <v>2183</v>
      </c>
      <c r="V380" s="66" t="s">
        <v>1473</v>
      </c>
      <c r="W380" s="66" t="s">
        <v>2443</v>
      </c>
      <c r="X380" s="66" t="s">
        <v>1487</v>
      </c>
      <c r="Y380" s="66"/>
      <c r="Z380" s="66"/>
      <c r="AA380" s="66"/>
      <c r="AB380" s="69"/>
      <c r="AC380" s="66"/>
      <c r="AD380" s="66" t="s">
        <v>1487</v>
      </c>
      <c r="AE380" s="66"/>
      <c r="AF380" s="67"/>
      <c r="AG380" s="66"/>
      <c r="AH380" s="66"/>
      <c r="AI380" s="66" t="s">
        <v>1473</v>
      </c>
      <c r="AJ380" s="66" t="s">
        <v>151</v>
      </c>
      <c r="AK380" s="66"/>
      <c r="AL380" s="66"/>
      <c r="AM380" s="66"/>
      <c r="AN380" s="66"/>
      <c r="AO380" s="66"/>
      <c r="AP380" s="66" t="s">
        <v>1487</v>
      </c>
      <c r="AQ380" s="67"/>
      <c r="AR380" s="67"/>
      <c r="AS380" s="66"/>
      <c r="AT380" s="66"/>
      <c r="AU380" s="69"/>
      <c r="AV380" s="66">
        <v>0</v>
      </c>
      <c r="AW380" s="66"/>
      <c r="AX380" s="66" t="s">
        <v>1487</v>
      </c>
      <c r="AY380" s="66"/>
      <c r="AZ380" s="66"/>
      <c r="BA380" s="69"/>
      <c r="BB380" s="66"/>
      <c r="BC380" s="66" t="s">
        <v>1487</v>
      </c>
    </row>
    <row r="381" spans="1:55" ht="15.75" customHeight="1">
      <c r="A381" s="66" t="s">
        <v>3739</v>
      </c>
      <c r="B381" s="66" t="s">
        <v>3400</v>
      </c>
      <c r="C381" s="66" t="s">
        <v>176</v>
      </c>
      <c r="D381" s="66" t="s">
        <v>3401</v>
      </c>
      <c r="E381" s="66">
        <v>2026</v>
      </c>
      <c r="F381" s="66">
        <v>30</v>
      </c>
      <c r="G381" s="67">
        <v>46229</v>
      </c>
      <c r="H381" s="67"/>
      <c r="I381" s="67"/>
      <c r="J381" s="66"/>
      <c r="K381" s="68"/>
      <c r="L381" s="66"/>
      <c r="M381" s="66"/>
      <c r="N381" s="66" t="s">
        <v>1600</v>
      </c>
      <c r="O381" s="66" t="s">
        <v>1590</v>
      </c>
      <c r="P381" s="66"/>
      <c r="Q381" s="66" t="s">
        <v>1472</v>
      </c>
      <c r="R381" s="66" t="s">
        <v>1454</v>
      </c>
      <c r="S381" s="66" t="s">
        <v>390</v>
      </c>
      <c r="T381" s="66" t="s">
        <v>344</v>
      </c>
      <c r="U381" s="66" t="s">
        <v>2183</v>
      </c>
      <c r="V381" s="66" t="s">
        <v>1473</v>
      </c>
      <c r="W381" s="66" t="s">
        <v>2324</v>
      </c>
      <c r="X381" s="66" t="s">
        <v>1487</v>
      </c>
      <c r="Y381" s="66"/>
      <c r="Z381" s="66"/>
      <c r="AA381" s="66"/>
      <c r="AB381" s="69"/>
      <c r="AC381" s="66"/>
      <c r="AD381" s="66" t="s">
        <v>1487</v>
      </c>
      <c r="AE381" s="66"/>
      <c r="AF381" s="67"/>
      <c r="AG381" s="66"/>
      <c r="AH381" s="66"/>
      <c r="AI381" s="66" t="s">
        <v>1473</v>
      </c>
      <c r="AJ381" s="66" t="s">
        <v>151</v>
      </c>
      <c r="AK381" s="66"/>
      <c r="AL381" s="66"/>
      <c r="AM381" s="66"/>
      <c r="AN381" s="66"/>
      <c r="AO381" s="66"/>
      <c r="AP381" s="66" t="s">
        <v>1487</v>
      </c>
      <c r="AQ381" s="67"/>
      <c r="AR381" s="67"/>
      <c r="AS381" s="66"/>
      <c r="AT381" s="66"/>
      <c r="AU381" s="69"/>
      <c r="AV381" s="66">
        <v>0</v>
      </c>
      <c r="AW381" s="66"/>
      <c r="AX381" s="66" t="s">
        <v>1487</v>
      </c>
      <c r="AY381" s="66"/>
      <c r="AZ381" s="66"/>
      <c r="BA381" s="69"/>
      <c r="BB381" s="66"/>
      <c r="BC381" s="66" t="s">
        <v>1487</v>
      </c>
    </row>
    <row r="382" spans="1:55" ht="15.75" customHeight="1">
      <c r="A382" s="66" t="s">
        <v>3740</v>
      </c>
      <c r="B382" s="66" t="s">
        <v>3402</v>
      </c>
      <c r="C382" s="66" t="s">
        <v>186</v>
      </c>
      <c r="D382" s="66" t="s">
        <v>3403</v>
      </c>
      <c r="E382" s="66">
        <v>2026</v>
      </c>
      <c r="F382" s="66">
        <v>30</v>
      </c>
      <c r="G382" s="67">
        <v>46229</v>
      </c>
      <c r="H382" s="67"/>
      <c r="I382" s="67"/>
      <c r="J382" s="66"/>
      <c r="K382" s="68"/>
      <c r="L382" s="66"/>
      <c r="M382" s="66"/>
      <c r="N382" s="66" t="s">
        <v>1432</v>
      </c>
      <c r="O382" s="66" t="s">
        <v>1590</v>
      </c>
      <c r="P382" s="66"/>
      <c r="Q382" s="66" t="s">
        <v>1472</v>
      </c>
      <c r="R382" s="66" t="s">
        <v>3018</v>
      </c>
      <c r="S382" s="66" t="s">
        <v>391</v>
      </c>
      <c r="T382" s="66" t="s">
        <v>443</v>
      </c>
      <c r="U382" s="66" t="s">
        <v>2183</v>
      </c>
      <c r="V382" s="66" t="s">
        <v>1473</v>
      </c>
      <c r="W382" s="66" t="s">
        <v>2647</v>
      </c>
      <c r="X382" s="66" t="s">
        <v>1487</v>
      </c>
      <c r="Y382" s="66"/>
      <c r="Z382" s="66"/>
      <c r="AA382" s="66"/>
      <c r="AB382" s="69"/>
      <c r="AC382" s="66"/>
      <c r="AD382" s="66" t="s">
        <v>1487</v>
      </c>
      <c r="AE382" s="66"/>
      <c r="AF382" s="67"/>
      <c r="AG382" s="66"/>
      <c r="AH382" s="66"/>
      <c r="AI382" s="66" t="s">
        <v>1473</v>
      </c>
      <c r="AJ382" s="66" t="s">
        <v>151</v>
      </c>
      <c r="AK382" s="66"/>
      <c r="AL382" s="66"/>
      <c r="AM382" s="66"/>
      <c r="AN382" s="66"/>
      <c r="AO382" s="66"/>
      <c r="AP382" s="66" t="s">
        <v>1487</v>
      </c>
      <c r="AQ382" s="67"/>
      <c r="AR382" s="67"/>
      <c r="AS382" s="66"/>
      <c r="AT382" s="66"/>
      <c r="AU382" s="69"/>
      <c r="AV382" s="66">
        <v>0</v>
      </c>
      <c r="AW382" s="66"/>
      <c r="AX382" s="66" t="s">
        <v>1487</v>
      </c>
      <c r="AY382" s="66"/>
      <c r="AZ382" s="66"/>
      <c r="BA382" s="69"/>
      <c r="BB382" s="66"/>
      <c r="BC382" s="66" t="s">
        <v>1487</v>
      </c>
    </row>
    <row r="383" spans="1:55" ht="15.75" customHeight="1">
      <c r="A383" s="66" t="s">
        <v>3741</v>
      </c>
      <c r="B383" s="66" t="s">
        <v>3404</v>
      </c>
      <c r="C383" s="66" t="s">
        <v>195</v>
      </c>
      <c r="D383" s="66" t="s">
        <v>3405</v>
      </c>
      <c r="E383" s="66">
        <v>2026</v>
      </c>
      <c r="F383" s="66">
        <v>30</v>
      </c>
      <c r="G383" s="67">
        <v>46229</v>
      </c>
      <c r="H383" s="67"/>
      <c r="I383" s="67"/>
      <c r="J383" s="66"/>
      <c r="K383" s="68"/>
      <c r="L383" s="66"/>
      <c r="M383" s="66"/>
      <c r="N383" s="66" t="s">
        <v>1590</v>
      </c>
      <c r="O383" s="66" t="s">
        <v>2103</v>
      </c>
      <c r="P383" s="66"/>
      <c r="Q383" s="66" t="s">
        <v>1472</v>
      </c>
      <c r="R383" s="66" t="s">
        <v>1357</v>
      </c>
      <c r="S383" s="66" t="s">
        <v>391</v>
      </c>
      <c r="T383" s="66" t="s">
        <v>443</v>
      </c>
      <c r="U383" s="66" t="s">
        <v>2183</v>
      </c>
      <c r="V383" s="66" t="s">
        <v>1473</v>
      </c>
      <c r="W383" s="66" t="s">
        <v>2390</v>
      </c>
      <c r="X383" s="66" t="s">
        <v>1487</v>
      </c>
      <c r="Y383" s="66"/>
      <c r="Z383" s="66"/>
      <c r="AA383" s="66"/>
      <c r="AB383" s="69"/>
      <c r="AC383" s="66"/>
      <c r="AD383" s="66" t="s">
        <v>1487</v>
      </c>
      <c r="AE383" s="66"/>
      <c r="AF383" s="67"/>
      <c r="AG383" s="66"/>
      <c r="AH383" s="66"/>
      <c r="AI383" s="66" t="s">
        <v>1473</v>
      </c>
      <c r="AJ383" s="66" t="s">
        <v>151</v>
      </c>
      <c r="AK383" s="66"/>
      <c r="AL383" s="66"/>
      <c r="AM383" s="66"/>
      <c r="AN383" s="66"/>
      <c r="AO383" s="66"/>
      <c r="AP383" s="66" t="s">
        <v>1487</v>
      </c>
      <c r="AQ383" s="67"/>
      <c r="AR383" s="67"/>
      <c r="AS383" s="66"/>
      <c r="AT383" s="66"/>
      <c r="AU383" s="69"/>
      <c r="AV383" s="66">
        <v>0</v>
      </c>
      <c r="AW383" s="66"/>
      <c r="AX383" s="66" t="s">
        <v>1487</v>
      </c>
      <c r="AY383" s="66"/>
      <c r="AZ383" s="66"/>
      <c r="BA383" s="69"/>
      <c r="BB383" s="66"/>
      <c r="BC383" s="66" t="s">
        <v>1487</v>
      </c>
    </row>
    <row r="384" spans="1:55" ht="15.75" customHeight="1">
      <c r="A384" s="66" t="s">
        <v>3742</v>
      </c>
      <c r="B384" s="66" t="s">
        <v>3406</v>
      </c>
      <c r="C384" s="66" t="s">
        <v>237</v>
      </c>
      <c r="D384" s="66" t="s">
        <v>3407</v>
      </c>
      <c r="E384" s="66">
        <v>2026</v>
      </c>
      <c r="F384" s="66">
        <v>30</v>
      </c>
      <c r="G384" s="67">
        <v>46229</v>
      </c>
      <c r="H384" s="67"/>
      <c r="I384" s="67"/>
      <c r="J384" s="66"/>
      <c r="K384" s="68"/>
      <c r="L384" s="66"/>
      <c r="M384" s="66"/>
      <c r="N384" s="66" t="s">
        <v>1583</v>
      </c>
      <c r="O384" s="66" t="s">
        <v>1590</v>
      </c>
      <c r="P384" s="66"/>
      <c r="Q384" s="66" t="s">
        <v>1472</v>
      </c>
      <c r="R384" s="66" t="s">
        <v>2113</v>
      </c>
      <c r="S384" s="66" t="s">
        <v>386</v>
      </c>
      <c r="T384" s="66" t="s">
        <v>1266</v>
      </c>
      <c r="U384" s="66" t="s">
        <v>2183</v>
      </c>
      <c r="V384" s="66" t="s">
        <v>1473</v>
      </c>
      <c r="W384" s="66" t="s">
        <v>2451</v>
      </c>
      <c r="X384" s="66" t="s">
        <v>1487</v>
      </c>
      <c r="Y384" s="66"/>
      <c r="Z384" s="66"/>
      <c r="AA384" s="66"/>
      <c r="AB384" s="69"/>
      <c r="AC384" s="66"/>
      <c r="AD384" s="66" t="s">
        <v>1487</v>
      </c>
      <c r="AE384" s="66"/>
      <c r="AF384" s="67"/>
      <c r="AG384" s="66"/>
      <c r="AH384" s="66"/>
      <c r="AI384" s="66" t="s">
        <v>1473</v>
      </c>
      <c r="AJ384" s="66" t="s">
        <v>151</v>
      </c>
      <c r="AK384" s="66"/>
      <c r="AL384" s="66"/>
      <c r="AM384" s="66"/>
      <c r="AN384" s="66"/>
      <c r="AO384" s="66"/>
      <c r="AP384" s="66" t="s">
        <v>1487</v>
      </c>
      <c r="AQ384" s="67"/>
      <c r="AR384" s="67"/>
      <c r="AS384" s="66"/>
      <c r="AT384" s="66"/>
      <c r="AU384" s="69"/>
      <c r="AV384" s="66">
        <v>0</v>
      </c>
      <c r="AW384" s="66"/>
      <c r="AX384" s="66" t="s">
        <v>1487</v>
      </c>
      <c r="AY384" s="66"/>
      <c r="AZ384" s="66"/>
      <c r="BA384" s="69"/>
      <c r="BB384" s="66"/>
      <c r="BC384" s="66" t="s">
        <v>1487</v>
      </c>
    </row>
    <row r="385" spans="1:55" ht="15.75" customHeight="1">
      <c r="A385" s="66" t="s">
        <v>3743</v>
      </c>
      <c r="B385" s="66" t="s">
        <v>3408</v>
      </c>
      <c r="C385" s="66" t="s">
        <v>252</v>
      </c>
      <c r="D385" s="66" t="s">
        <v>3409</v>
      </c>
      <c r="E385" s="66">
        <v>2026</v>
      </c>
      <c r="F385" s="66">
        <v>30</v>
      </c>
      <c r="G385" s="67">
        <v>46229</v>
      </c>
      <c r="H385" s="67"/>
      <c r="I385" s="67"/>
      <c r="J385" s="66"/>
      <c r="K385" s="68"/>
      <c r="L385" s="66"/>
      <c r="M385" s="66"/>
      <c r="N385" s="66" t="s">
        <v>1575</v>
      </c>
      <c r="O385" s="66" t="s">
        <v>1439</v>
      </c>
      <c r="P385" s="66"/>
      <c r="Q385" s="66" t="s">
        <v>1472</v>
      </c>
      <c r="R385" s="66" t="s">
        <v>2114</v>
      </c>
      <c r="S385" s="66" t="s">
        <v>1267</v>
      </c>
      <c r="T385" s="66" t="s">
        <v>1266</v>
      </c>
      <c r="U385" s="66" t="s">
        <v>2183</v>
      </c>
      <c r="V385" s="66" t="s">
        <v>1473</v>
      </c>
      <c r="W385" s="66" t="s">
        <v>2448</v>
      </c>
      <c r="X385" s="66" t="s">
        <v>1487</v>
      </c>
      <c r="Y385" s="66"/>
      <c r="Z385" s="66"/>
      <c r="AA385" s="66"/>
      <c r="AB385" s="69"/>
      <c r="AC385" s="66"/>
      <c r="AD385" s="66" t="s">
        <v>1487</v>
      </c>
      <c r="AE385" s="66"/>
      <c r="AF385" s="67"/>
      <c r="AG385" s="66"/>
      <c r="AH385" s="66"/>
      <c r="AI385" s="66" t="s">
        <v>1473</v>
      </c>
      <c r="AJ385" s="66" t="s">
        <v>151</v>
      </c>
      <c r="AK385" s="66"/>
      <c r="AL385" s="66"/>
      <c r="AM385" s="66"/>
      <c r="AN385" s="66"/>
      <c r="AO385" s="66"/>
      <c r="AP385" s="66" t="s">
        <v>1487</v>
      </c>
      <c r="AQ385" s="67"/>
      <c r="AR385" s="67"/>
      <c r="AS385" s="66"/>
      <c r="AT385" s="66"/>
      <c r="AU385" s="69"/>
      <c r="AV385" s="66">
        <v>0</v>
      </c>
      <c r="AW385" s="66"/>
      <c r="AX385" s="66" t="s">
        <v>1487</v>
      </c>
      <c r="AY385" s="66"/>
      <c r="AZ385" s="66"/>
      <c r="BA385" s="69"/>
      <c r="BB385" s="66"/>
      <c r="BC385" s="66" t="s">
        <v>1487</v>
      </c>
    </row>
    <row r="386" spans="1:55" ht="15.75" customHeight="1">
      <c r="A386" s="66" t="s">
        <v>3744</v>
      </c>
      <c r="B386" s="66" t="s">
        <v>3410</v>
      </c>
      <c r="C386" s="66" t="s">
        <v>253</v>
      </c>
      <c r="D386" s="66" t="s">
        <v>3411</v>
      </c>
      <c r="E386" s="66">
        <v>2026</v>
      </c>
      <c r="F386" s="66">
        <v>30</v>
      </c>
      <c r="G386" s="67">
        <v>46229</v>
      </c>
      <c r="H386" s="67"/>
      <c r="I386" s="67"/>
      <c r="J386" s="66"/>
      <c r="K386" s="68"/>
      <c r="L386" s="66"/>
      <c r="M386" s="66"/>
      <c r="N386" s="66" t="s">
        <v>1575</v>
      </c>
      <c r="O386" s="66" t="s">
        <v>2103</v>
      </c>
      <c r="P386" s="66"/>
      <c r="Q386" s="66" t="s">
        <v>1472</v>
      </c>
      <c r="R386" s="66" t="s">
        <v>2115</v>
      </c>
      <c r="S386" s="66" t="s">
        <v>386</v>
      </c>
      <c r="T386" s="66" t="s">
        <v>1266</v>
      </c>
      <c r="U386" s="66" t="s">
        <v>2183</v>
      </c>
      <c r="V386" s="66" t="s">
        <v>1473</v>
      </c>
      <c r="W386" s="66" t="s">
        <v>2448</v>
      </c>
      <c r="X386" s="66" t="s">
        <v>1487</v>
      </c>
      <c r="Y386" s="66"/>
      <c r="Z386" s="66"/>
      <c r="AA386" s="66"/>
      <c r="AB386" s="69"/>
      <c r="AC386" s="66"/>
      <c r="AD386" s="66" t="s">
        <v>1487</v>
      </c>
      <c r="AE386" s="66"/>
      <c r="AF386" s="67"/>
      <c r="AG386" s="66"/>
      <c r="AH386" s="66"/>
      <c r="AI386" s="66" t="s">
        <v>1473</v>
      </c>
      <c r="AJ386" s="66" t="s">
        <v>151</v>
      </c>
      <c r="AK386" s="66"/>
      <c r="AL386" s="66"/>
      <c r="AM386" s="66"/>
      <c r="AN386" s="66"/>
      <c r="AO386" s="66"/>
      <c r="AP386" s="66" t="s">
        <v>1487</v>
      </c>
      <c r="AQ386" s="67"/>
      <c r="AR386" s="67"/>
      <c r="AS386" s="66"/>
      <c r="AT386" s="66"/>
      <c r="AU386" s="69"/>
      <c r="AV386" s="66">
        <v>0</v>
      </c>
      <c r="AW386" s="66"/>
      <c r="AX386" s="66" t="s">
        <v>1487</v>
      </c>
      <c r="AY386" s="66"/>
      <c r="AZ386" s="66"/>
      <c r="BA386" s="69"/>
      <c r="BB386" s="66"/>
      <c r="BC386" s="66" t="s">
        <v>1487</v>
      </c>
    </row>
    <row r="387" spans="1:55" ht="15.75" customHeight="1">
      <c r="A387" s="66" t="s">
        <v>3745</v>
      </c>
      <c r="B387" s="66" t="s">
        <v>3412</v>
      </c>
      <c r="C387" s="66" t="s">
        <v>304</v>
      </c>
      <c r="D387" s="66" t="s">
        <v>3413</v>
      </c>
      <c r="E387" s="66">
        <v>2026</v>
      </c>
      <c r="F387" s="66">
        <v>30</v>
      </c>
      <c r="G387" s="67">
        <v>46229</v>
      </c>
      <c r="H387" s="67"/>
      <c r="I387" s="67"/>
      <c r="J387" s="66"/>
      <c r="K387" s="68"/>
      <c r="L387" s="66"/>
      <c r="M387" s="66"/>
      <c r="N387" s="66" t="s">
        <v>1442</v>
      </c>
      <c r="O387" s="66" t="s">
        <v>1439</v>
      </c>
      <c r="P387" s="66"/>
      <c r="Q387" s="66" t="s">
        <v>1472</v>
      </c>
      <c r="R387" s="66" t="s">
        <v>1235</v>
      </c>
      <c r="S387" s="66" t="s">
        <v>387</v>
      </c>
      <c r="T387" s="66" t="s">
        <v>344</v>
      </c>
      <c r="U387" s="66" t="s">
        <v>2183</v>
      </c>
      <c r="V387" s="66" t="s">
        <v>1473</v>
      </c>
      <c r="W387" s="66" t="s">
        <v>2443</v>
      </c>
      <c r="X387" s="66" t="s">
        <v>1487</v>
      </c>
      <c r="Y387" s="66"/>
      <c r="Z387" s="66"/>
      <c r="AA387" s="66"/>
      <c r="AB387" s="69"/>
      <c r="AC387" s="66"/>
      <c r="AD387" s="66" t="s">
        <v>1487</v>
      </c>
      <c r="AE387" s="66"/>
      <c r="AF387" s="67"/>
      <c r="AG387" s="66"/>
      <c r="AH387" s="66"/>
      <c r="AI387" s="66" t="s">
        <v>1473</v>
      </c>
      <c r="AJ387" s="66" t="s">
        <v>151</v>
      </c>
      <c r="AK387" s="66"/>
      <c r="AL387" s="66"/>
      <c r="AM387" s="66"/>
      <c r="AN387" s="66"/>
      <c r="AO387" s="66"/>
      <c r="AP387" s="66" t="s">
        <v>1487</v>
      </c>
      <c r="AQ387" s="67"/>
      <c r="AR387" s="67"/>
      <c r="AS387" s="66"/>
      <c r="AT387" s="66"/>
      <c r="AU387" s="69"/>
      <c r="AV387" s="66">
        <v>0</v>
      </c>
      <c r="AW387" s="66"/>
      <c r="AX387" s="66" t="s">
        <v>1487</v>
      </c>
      <c r="AY387" s="66"/>
      <c r="AZ387" s="66"/>
      <c r="BA387" s="69"/>
      <c r="BB387" s="66"/>
      <c r="BC387" s="66" t="s">
        <v>1487</v>
      </c>
    </row>
    <row r="388" spans="1:55" ht="15.75" customHeight="1">
      <c r="A388" s="66" t="s">
        <v>3746</v>
      </c>
      <c r="B388" s="66" t="s">
        <v>3414</v>
      </c>
      <c r="C388" s="66" t="s">
        <v>338</v>
      </c>
      <c r="D388" s="66" t="s">
        <v>3415</v>
      </c>
      <c r="E388" s="66">
        <v>2026</v>
      </c>
      <c r="F388" s="66">
        <v>30</v>
      </c>
      <c r="G388" s="67">
        <v>46229</v>
      </c>
      <c r="H388" s="67"/>
      <c r="I388" s="67"/>
      <c r="J388" s="66"/>
      <c r="K388" s="68"/>
      <c r="L388" s="66"/>
      <c r="M388" s="66"/>
      <c r="N388" s="66" t="s">
        <v>1432</v>
      </c>
      <c r="O388" s="66" t="s">
        <v>1439</v>
      </c>
      <c r="P388" s="66"/>
      <c r="Q388" s="66" t="s">
        <v>1472</v>
      </c>
      <c r="R388" s="66" t="s">
        <v>1341</v>
      </c>
      <c r="S388" s="66" t="s">
        <v>387</v>
      </c>
      <c r="T388" s="66" t="s">
        <v>344</v>
      </c>
      <c r="U388" s="66" t="s">
        <v>2183</v>
      </c>
      <c r="V388" s="66" t="s">
        <v>1473</v>
      </c>
      <c r="W388" s="66" t="s">
        <v>2647</v>
      </c>
      <c r="X388" s="66" t="s">
        <v>1487</v>
      </c>
      <c r="Y388" s="66"/>
      <c r="Z388" s="66"/>
      <c r="AA388" s="66"/>
      <c r="AB388" s="69"/>
      <c r="AC388" s="66"/>
      <c r="AD388" s="66" t="s">
        <v>1487</v>
      </c>
      <c r="AE388" s="66"/>
      <c r="AF388" s="67"/>
      <c r="AG388" s="66"/>
      <c r="AH388" s="66"/>
      <c r="AI388" s="66" t="s">
        <v>1473</v>
      </c>
      <c r="AJ388" s="66" t="s">
        <v>151</v>
      </c>
      <c r="AK388" s="66"/>
      <c r="AL388" s="66"/>
      <c r="AM388" s="66"/>
      <c r="AN388" s="66"/>
      <c r="AO388" s="66"/>
      <c r="AP388" s="66" t="s">
        <v>1487</v>
      </c>
      <c r="AQ388" s="67"/>
      <c r="AR388" s="67"/>
      <c r="AS388" s="66"/>
      <c r="AT388" s="66"/>
      <c r="AU388" s="69"/>
      <c r="AV388" s="66">
        <v>0</v>
      </c>
      <c r="AW388" s="66"/>
      <c r="AX388" s="66" t="s">
        <v>1487</v>
      </c>
      <c r="AY388" s="66"/>
      <c r="AZ388" s="66"/>
      <c r="BA388" s="69"/>
      <c r="BB388" s="66"/>
      <c r="BC388" s="66" t="s">
        <v>1487</v>
      </c>
    </row>
    <row r="389" spans="1:55" ht="15.75" customHeight="1">
      <c r="A389" s="66" t="s">
        <v>3747</v>
      </c>
      <c r="B389" s="66" t="s">
        <v>3416</v>
      </c>
      <c r="C389" s="66" t="s">
        <v>207</v>
      </c>
      <c r="D389" s="66" t="s">
        <v>3417</v>
      </c>
      <c r="E389" s="66">
        <v>2026</v>
      </c>
      <c r="F389" s="66">
        <v>30</v>
      </c>
      <c r="G389" s="67">
        <v>46223</v>
      </c>
      <c r="H389" s="67"/>
      <c r="I389" s="67"/>
      <c r="J389" s="66"/>
      <c r="K389" s="68"/>
      <c r="L389" s="66"/>
      <c r="M389" s="66"/>
      <c r="N389" s="66" t="s">
        <v>1575</v>
      </c>
      <c r="O389" s="66" t="s">
        <v>2103</v>
      </c>
      <c r="P389" s="66"/>
      <c r="Q389" s="66" t="s">
        <v>1472</v>
      </c>
      <c r="R389" s="66" t="s">
        <v>2118</v>
      </c>
      <c r="S389" s="66" t="s">
        <v>391</v>
      </c>
      <c r="T389" s="66" t="s">
        <v>443</v>
      </c>
      <c r="U389" s="66" t="s">
        <v>2183</v>
      </c>
      <c r="V389" s="66" t="s">
        <v>1473</v>
      </c>
      <c r="W389" s="66" t="s">
        <v>2448</v>
      </c>
      <c r="X389" s="66" t="s">
        <v>1487</v>
      </c>
      <c r="Y389" s="66"/>
      <c r="Z389" s="66"/>
      <c r="AA389" s="66"/>
      <c r="AB389" s="69"/>
      <c r="AC389" s="66"/>
      <c r="AD389" s="66" t="s">
        <v>1487</v>
      </c>
      <c r="AE389" s="66"/>
      <c r="AF389" s="67"/>
      <c r="AG389" s="66"/>
      <c r="AH389" s="66"/>
      <c r="AI389" s="66" t="s">
        <v>1473</v>
      </c>
      <c r="AJ389" s="66" t="s">
        <v>151</v>
      </c>
      <c r="AK389" s="66"/>
      <c r="AL389" s="66"/>
      <c r="AM389" s="66"/>
      <c r="AN389" s="66"/>
      <c r="AO389" s="66"/>
      <c r="AP389" s="66" t="s">
        <v>1487</v>
      </c>
      <c r="AQ389" s="67"/>
      <c r="AR389" s="67"/>
      <c r="AS389" s="66"/>
      <c r="AT389" s="66"/>
      <c r="AU389" s="69"/>
      <c r="AV389" s="66">
        <v>0</v>
      </c>
      <c r="AW389" s="66"/>
      <c r="AX389" s="66" t="s">
        <v>1487</v>
      </c>
      <c r="AY389" s="66"/>
      <c r="AZ389" s="66"/>
      <c r="BA389" s="69"/>
      <c r="BB389" s="66"/>
      <c r="BC389" s="66" t="s">
        <v>1487</v>
      </c>
    </row>
    <row r="390" spans="1:55" ht="15.75" customHeight="1">
      <c r="A390" s="66" t="s">
        <v>3748</v>
      </c>
      <c r="B390" s="66" t="s">
        <v>3418</v>
      </c>
      <c r="C390" s="66" t="s">
        <v>256</v>
      </c>
      <c r="D390" s="66" t="s">
        <v>3419</v>
      </c>
      <c r="E390" s="66">
        <v>2026</v>
      </c>
      <c r="F390" s="66">
        <v>30</v>
      </c>
      <c r="G390" s="67">
        <v>46223</v>
      </c>
      <c r="H390" s="67"/>
      <c r="I390" s="67"/>
      <c r="J390" s="66"/>
      <c r="K390" s="68"/>
      <c r="L390" s="66"/>
      <c r="M390" s="66"/>
      <c r="N390" s="66" t="s">
        <v>1583</v>
      </c>
      <c r="O390" s="66" t="s">
        <v>1439</v>
      </c>
      <c r="P390" s="66"/>
      <c r="Q390" s="66" t="s">
        <v>1472</v>
      </c>
      <c r="R390" s="66" t="s">
        <v>1393</v>
      </c>
      <c r="S390" s="66" t="s">
        <v>1267</v>
      </c>
      <c r="T390" s="66" t="s">
        <v>1266</v>
      </c>
      <c r="U390" s="66" t="s">
        <v>2183</v>
      </c>
      <c r="V390" s="66" t="s">
        <v>1473</v>
      </c>
      <c r="W390" s="66" t="s">
        <v>2451</v>
      </c>
      <c r="X390" s="66" t="s">
        <v>1487</v>
      </c>
      <c r="Y390" s="66"/>
      <c r="Z390" s="66"/>
      <c r="AA390" s="66"/>
      <c r="AB390" s="69"/>
      <c r="AC390" s="66"/>
      <c r="AD390" s="66" t="s">
        <v>1487</v>
      </c>
      <c r="AE390" s="66"/>
      <c r="AF390" s="67"/>
      <c r="AG390" s="66"/>
      <c r="AH390" s="66"/>
      <c r="AI390" s="66" t="s">
        <v>1473</v>
      </c>
      <c r="AJ390" s="66" t="s">
        <v>151</v>
      </c>
      <c r="AK390" s="66"/>
      <c r="AL390" s="66"/>
      <c r="AM390" s="66"/>
      <c r="AN390" s="66"/>
      <c r="AO390" s="66"/>
      <c r="AP390" s="66" t="s">
        <v>1487</v>
      </c>
      <c r="AQ390" s="67"/>
      <c r="AR390" s="67"/>
      <c r="AS390" s="66"/>
      <c r="AT390" s="66"/>
      <c r="AU390" s="69"/>
      <c r="AV390" s="66">
        <v>0</v>
      </c>
      <c r="AW390" s="66"/>
      <c r="AX390" s="66" t="s">
        <v>1487</v>
      </c>
      <c r="AY390" s="66"/>
      <c r="AZ390" s="66"/>
      <c r="BA390" s="69"/>
      <c r="BB390" s="66"/>
      <c r="BC390" s="66" t="s">
        <v>1487</v>
      </c>
    </row>
    <row r="391" spans="1:55" ht="15.75" customHeight="1">
      <c r="A391" s="66" t="s">
        <v>3749</v>
      </c>
      <c r="B391" s="66" t="s">
        <v>3420</v>
      </c>
      <c r="C391" s="66" t="s">
        <v>290</v>
      </c>
      <c r="D391" s="66" t="s">
        <v>3421</v>
      </c>
      <c r="E391" s="66">
        <v>2026</v>
      </c>
      <c r="F391" s="66">
        <v>30</v>
      </c>
      <c r="G391" s="67">
        <v>46223</v>
      </c>
      <c r="H391" s="67"/>
      <c r="I391" s="67"/>
      <c r="J391" s="66"/>
      <c r="K391" s="68"/>
      <c r="L391" s="66"/>
      <c r="M391" s="66"/>
      <c r="N391" s="66" t="s">
        <v>1590</v>
      </c>
      <c r="O391" s="66" t="s">
        <v>1439</v>
      </c>
      <c r="P391" s="66"/>
      <c r="Q391" s="66" t="s">
        <v>1472</v>
      </c>
      <c r="R391" s="66" t="s">
        <v>1229</v>
      </c>
      <c r="S391" s="66" t="s">
        <v>387</v>
      </c>
      <c r="T391" s="66" t="s">
        <v>344</v>
      </c>
      <c r="U391" s="66" t="s">
        <v>2183</v>
      </c>
      <c r="V391" s="66" t="s">
        <v>1473</v>
      </c>
      <c r="W391" s="66" t="s">
        <v>2390</v>
      </c>
      <c r="X391" s="66" t="s">
        <v>1487</v>
      </c>
      <c r="Y391" s="66"/>
      <c r="Z391" s="66"/>
      <c r="AA391" s="66"/>
      <c r="AB391" s="69"/>
      <c r="AC391" s="66"/>
      <c r="AD391" s="66" t="s">
        <v>1487</v>
      </c>
      <c r="AE391" s="66"/>
      <c r="AF391" s="67"/>
      <c r="AG391" s="66"/>
      <c r="AH391" s="66"/>
      <c r="AI391" s="66" t="s">
        <v>1473</v>
      </c>
      <c r="AJ391" s="66" t="s">
        <v>151</v>
      </c>
      <c r="AK391" s="66"/>
      <c r="AL391" s="66"/>
      <c r="AM391" s="66"/>
      <c r="AN391" s="66"/>
      <c r="AO391" s="66"/>
      <c r="AP391" s="66" t="s">
        <v>1487</v>
      </c>
      <c r="AQ391" s="67"/>
      <c r="AR391" s="67"/>
      <c r="AS391" s="66"/>
      <c r="AT391" s="66"/>
      <c r="AU391" s="69"/>
      <c r="AV391" s="66">
        <v>0</v>
      </c>
      <c r="AW391" s="66"/>
      <c r="AX391" s="66" t="s">
        <v>1487</v>
      </c>
      <c r="AY391" s="66"/>
      <c r="AZ391" s="66"/>
      <c r="BA391" s="69"/>
      <c r="BB391" s="66"/>
      <c r="BC391" s="66" t="s">
        <v>1487</v>
      </c>
    </row>
    <row r="392" spans="1:55" ht="15.75" customHeight="1">
      <c r="A392" s="66" t="s">
        <v>3750</v>
      </c>
      <c r="B392" s="66" t="s">
        <v>3422</v>
      </c>
      <c r="C392" s="66" t="s">
        <v>184</v>
      </c>
      <c r="D392" s="66" t="s">
        <v>3423</v>
      </c>
      <c r="E392" s="66">
        <v>2026</v>
      </c>
      <c r="F392" s="66">
        <v>30</v>
      </c>
      <c r="G392" s="67">
        <v>46224</v>
      </c>
      <c r="H392" s="67"/>
      <c r="I392" s="67"/>
      <c r="J392" s="66"/>
      <c r="K392" s="68"/>
      <c r="L392" s="66"/>
      <c r="M392" s="66"/>
      <c r="N392" s="66" t="s">
        <v>1442</v>
      </c>
      <c r="O392" s="66" t="s">
        <v>1439</v>
      </c>
      <c r="P392" s="66"/>
      <c r="Q392" s="66" t="s">
        <v>1472</v>
      </c>
      <c r="R392" s="66" t="s">
        <v>2117</v>
      </c>
      <c r="S392" s="66" t="s">
        <v>391</v>
      </c>
      <c r="T392" s="66" t="s">
        <v>443</v>
      </c>
      <c r="U392" s="66" t="s">
        <v>2183</v>
      </c>
      <c r="V392" s="66" t="s">
        <v>1473</v>
      </c>
      <c r="W392" s="66" t="s">
        <v>2443</v>
      </c>
      <c r="X392" s="66" t="s">
        <v>1487</v>
      </c>
      <c r="Y392" s="66"/>
      <c r="Z392" s="66"/>
      <c r="AA392" s="66"/>
      <c r="AB392" s="69"/>
      <c r="AC392" s="66"/>
      <c r="AD392" s="66" t="s">
        <v>1487</v>
      </c>
      <c r="AE392" s="66"/>
      <c r="AF392" s="67"/>
      <c r="AG392" s="66"/>
      <c r="AH392" s="66"/>
      <c r="AI392" s="66" t="s">
        <v>1473</v>
      </c>
      <c r="AJ392" s="66" t="s">
        <v>151</v>
      </c>
      <c r="AK392" s="66"/>
      <c r="AL392" s="66"/>
      <c r="AM392" s="66"/>
      <c r="AN392" s="66"/>
      <c r="AO392" s="66"/>
      <c r="AP392" s="66" t="s">
        <v>1487</v>
      </c>
      <c r="AQ392" s="67"/>
      <c r="AR392" s="67"/>
      <c r="AS392" s="66"/>
      <c r="AT392" s="66"/>
      <c r="AU392" s="69"/>
      <c r="AV392" s="66">
        <v>0</v>
      </c>
      <c r="AW392" s="66"/>
      <c r="AX392" s="66" t="s">
        <v>1487</v>
      </c>
      <c r="AY392" s="66"/>
      <c r="AZ392" s="66"/>
      <c r="BA392" s="69"/>
      <c r="BB392" s="66"/>
      <c r="BC392" s="66" t="s">
        <v>1487</v>
      </c>
    </row>
    <row r="393" spans="1:55" ht="15.75" customHeight="1">
      <c r="A393" s="66" t="s">
        <v>3751</v>
      </c>
      <c r="B393" s="66" t="s">
        <v>3424</v>
      </c>
      <c r="C393" s="66" t="s">
        <v>207</v>
      </c>
      <c r="D393" s="66" t="s">
        <v>3425</v>
      </c>
      <c r="E393" s="66">
        <v>2026</v>
      </c>
      <c r="F393" s="66">
        <v>30</v>
      </c>
      <c r="G393" s="67">
        <v>46224</v>
      </c>
      <c r="H393" s="67"/>
      <c r="I393" s="67"/>
      <c r="J393" s="66"/>
      <c r="K393" s="68"/>
      <c r="L393" s="66"/>
      <c r="M393" s="66"/>
      <c r="N393" s="66" t="s">
        <v>1575</v>
      </c>
      <c r="O393" s="66" t="s">
        <v>2103</v>
      </c>
      <c r="P393" s="66"/>
      <c r="Q393" s="66" t="s">
        <v>1472</v>
      </c>
      <c r="R393" s="66" t="s">
        <v>2118</v>
      </c>
      <c r="S393" s="66" t="s">
        <v>391</v>
      </c>
      <c r="T393" s="66" t="s">
        <v>443</v>
      </c>
      <c r="U393" s="66" t="s">
        <v>2183</v>
      </c>
      <c r="V393" s="66" t="s">
        <v>1473</v>
      </c>
      <c r="W393" s="66" t="s">
        <v>2448</v>
      </c>
      <c r="X393" s="66" t="s">
        <v>1487</v>
      </c>
      <c r="Y393" s="66"/>
      <c r="Z393" s="66"/>
      <c r="AA393" s="66"/>
      <c r="AB393" s="69"/>
      <c r="AC393" s="66"/>
      <c r="AD393" s="66" t="s">
        <v>1487</v>
      </c>
      <c r="AE393" s="66"/>
      <c r="AF393" s="67"/>
      <c r="AG393" s="66"/>
      <c r="AH393" s="66"/>
      <c r="AI393" s="66" t="s">
        <v>1473</v>
      </c>
      <c r="AJ393" s="66" t="s">
        <v>151</v>
      </c>
      <c r="AK393" s="66"/>
      <c r="AL393" s="66"/>
      <c r="AM393" s="66"/>
      <c r="AN393" s="66"/>
      <c r="AO393" s="66"/>
      <c r="AP393" s="66" t="s">
        <v>1487</v>
      </c>
      <c r="AQ393" s="67"/>
      <c r="AR393" s="67"/>
      <c r="AS393" s="66"/>
      <c r="AT393" s="66"/>
      <c r="AU393" s="69"/>
      <c r="AV393" s="66">
        <v>0</v>
      </c>
      <c r="AW393" s="66"/>
      <c r="AX393" s="66" t="s">
        <v>1487</v>
      </c>
      <c r="AY393" s="66"/>
      <c r="AZ393" s="66"/>
      <c r="BA393" s="69"/>
      <c r="BB393" s="66"/>
      <c r="BC393" s="66" t="s">
        <v>1487</v>
      </c>
    </row>
    <row r="394" spans="1:55" ht="15.75" customHeight="1">
      <c r="A394" s="66" t="s">
        <v>3752</v>
      </c>
      <c r="B394" s="66" t="s">
        <v>3426</v>
      </c>
      <c r="C394" s="66" t="s">
        <v>256</v>
      </c>
      <c r="D394" s="66" t="s">
        <v>3427</v>
      </c>
      <c r="E394" s="66">
        <v>2026</v>
      </c>
      <c r="F394" s="66">
        <v>30</v>
      </c>
      <c r="G394" s="67">
        <v>46224</v>
      </c>
      <c r="H394" s="67"/>
      <c r="I394" s="67"/>
      <c r="J394" s="66"/>
      <c r="K394" s="68"/>
      <c r="L394" s="66"/>
      <c r="M394" s="66"/>
      <c r="N394" s="66" t="s">
        <v>1583</v>
      </c>
      <c r="O394" s="66" t="s">
        <v>1439</v>
      </c>
      <c r="P394" s="66"/>
      <c r="Q394" s="66" t="s">
        <v>1472</v>
      </c>
      <c r="R394" s="66" t="s">
        <v>1393</v>
      </c>
      <c r="S394" s="66" t="s">
        <v>386</v>
      </c>
      <c r="T394" s="66" t="s">
        <v>1266</v>
      </c>
      <c r="U394" s="66" t="s">
        <v>2183</v>
      </c>
      <c r="V394" s="66" t="s">
        <v>1473</v>
      </c>
      <c r="W394" s="66" t="s">
        <v>2451</v>
      </c>
      <c r="X394" s="66" t="s">
        <v>1487</v>
      </c>
      <c r="Y394" s="66"/>
      <c r="Z394" s="66"/>
      <c r="AA394" s="66"/>
      <c r="AB394" s="69"/>
      <c r="AC394" s="66"/>
      <c r="AD394" s="66" t="s">
        <v>1487</v>
      </c>
      <c r="AE394" s="66"/>
      <c r="AF394" s="67"/>
      <c r="AG394" s="66"/>
      <c r="AH394" s="66"/>
      <c r="AI394" s="66" t="s">
        <v>1473</v>
      </c>
      <c r="AJ394" s="66" t="s">
        <v>151</v>
      </c>
      <c r="AK394" s="66"/>
      <c r="AL394" s="66"/>
      <c r="AM394" s="66"/>
      <c r="AN394" s="66"/>
      <c r="AO394" s="66"/>
      <c r="AP394" s="66" t="s">
        <v>1487</v>
      </c>
      <c r="AQ394" s="67"/>
      <c r="AR394" s="67"/>
      <c r="AS394" s="66"/>
      <c r="AT394" s="66"/>
      <c r="AU394" s="69"/>
      <c r="AV394" s="66">
        <v>0</v>
      </c>
      <c r="AW394" s="66"/>
      <c r="AX394" s="66" t="s">
        <v>1487</v>
      </c>
      <c r="AY394" s="66"/>
      <c r="AZ394" s="66"/>
      <c r="BA394" s="69"/>
      <c r="BB394" s="66"/>
      <c r="BC394" s="66" t="s">
        <v>1487</v>
      </c>
    </row>
    <row r="395" spans="1:55" ht="15.75" customHeight="1">
      <c r="A395" s="66" t="s">
        <v>3753</v>
      </c>
      <c r="B395" s="66" t="s">
        <v>3428</v>
      </c>
      <c r="C395" s="66" t="s">
        <v>207</v>
      </c>
      <c r="D395" s="66" t="s">
        <v>3429</v>
      </c>
      <c r="E395" s="66">
        <v>2026</v>
      </c>
      <c r="F395" s="66">
        <v>30</v>
      </c>
      <c r="G395" s="67">
        <v>46225</v>
      </c>
      <c r="H395" s="67"/>
      <c r="I395" s="67"/>
      <c r="J395" s="66"/>
      <c r="K395" s="68"/>
      <c r="L395" s="66"/>
      <c r="M395" s="66"/>
      <c r="N395" s="66" t="s">
        <v>1575</v>
      </c>
      <c r="O395" s="66" t="s">
        <v>2103</v>
      </c>
      <c r="P395" s="66"/>
      <c r="Q395" s="66" t="s">
        <v>1472</v>
      </c>
      <c r="R395" s="66" t="s">
        <v>2118</v>
      </c>
      <c r="S395" s="66" t="s">
        <v>391</v>
      </c>
      <c r="T395" s="66" t="s">
        <v>443</v>
      </c>
      <c r="U395" s="66" t="s">
        <v>2183</v>
      </c>
      <c r="V395" s="66" t="s">
        <v>1473</v>
      </c>
      <c r="W395" s="66" t="s">
        <v>2448</v>
      </c>
      <c r="X395" s="66" t="s">
        <v>1487</v>
      </c>
      <c r="Y395" s="66"/>
      <c r="Z395" s="66"/>
      <c r="AA395" s="66"/>
      <c r="AB395" s="69"/>
      <c r="AC395" s="66"/>
      <c r="AD395" s="66" t="s">
        <v>1487</v>
      </c>
      <c r="AE395" s="66"/>
      <c r="AF395" s="67"/>
      <c r="AG395" s="66"/>
      <c r="AH395" s="66"/>
      <c r="AI395" s="66" t="s">
        <v>1473</v>
      </c>
      <c r="AJ395" s="66" t="s">
        <v>151</v>
      </c>
      <c r="AK395" s="66"/>
      <c r="AL395" s="66"/>
      <c r="AM395" s="66"/>
      <c r="AN395" s="66"/>
      <c r="AO395" s="66"/>
      <c r="AP395" s="66" t="s">
        <v>1487</v>
      </c>
      <c r="AQ395" s="67"/>
      <c r="AR395" s="67"/>
      <c r="AS395" s="66"/>
      <c r="AT395" s="66"/>
      <c r="AU395" s="69"/>
      <c r="AV395" s="66">
        <v>0</v>
      </c>
      <c r="AW395" s="66"/>
      <c r="AX395" s="66" t="s">
        <v>1487</v>
      </c>
      <c r="AY395" s="66"/>
      <c r="AZ395" s="66"/>
      <c r="BA395" s="69"/>
      <c r="BB395" s="66"/>
      <c r="BC395" s="66" t="s">
        <v>1487</v>
      </c>
    </row>
    <row r="396" spans="1:55" ht="15.75" customHeight="1">
      <c r="A396" s="66" t="s">
        <v>3754</v>
      </c>
      <c r="B396" s="66" t="s">
        <v>3430</v>
      </c>
      <c r="C396" s="66" t="s">
        <v>256</v>
      </c>
      <c r="D396" s="66" t="s">
        <v>3431</v>
      </c>
      <c r="E396" s="66">
        <v>2026</v>
      </c>
      <c r="F396" s="66">
        <v>30</v>
      </c>
      <c r="G396" s="67">
        <v>46225</v>
      </c>
      <c r="H396" s="67"/>
      <c r="I396" s="67"/>
      <c r="J396" s="66"/>
      <c r="K396" s="68"/>
      <c r="L396" s="66"/>
      <c r="M396" s="66"/>
      <c r="N396" s="66" t="s">
        <v>1583</v>
      </c>
      <c r="O396" s="66" t="s">
        <v>1439</v>
      </c>
      <c r="P396" s="66"/>
      <c r="Q396" s="66" t="s">
        <v>1472</v>
      </c>
      <c r="R396" s="66" t="s">
        <v>1393</v>
      </c>
      <c r="S396" s="66" t="s">
        <v>389</v>
      </c>
      <c r="T396" s="66" t="s">
        <v>1266</v>
      </c>
      <c r="U396" s="66" t="s">
        <v>2183</v>
      </c>
      <c r="V396" s="66" t="s">
        <v>1473</v>
      </c>
      <c r="W396" s="66" t="s">
        <v>2451</v>
      </c>
      <c r="X396" s="66" t="s">
        <v>1487</v>
      </c>
      <c r="Y396" s="66"/>
      <c r="Z396" s="66"/>
      <c r="AA396" s="66"/>
      <c r="AB396" s="69"/>
      <c r="AC396" s="66"/>
      <c r="AD396" s="66" t="s">
        <v>1487</v>
      </c>
      <c r="AE396" s="66"/>
      <c r="AF396" s="67"/>
      <c r="AG396" s="66"/>
      <c r="AH396" s="66"/>
      <c r="AI396" s="66" t="s">
        <v>1473</v>
      </c>
      <c r="AJ396" s="66" t="s">
        <v>151</v>
      </c>
      <c r="AK396" s="66"/>
      <c r="AL396" s="66"/>
      <c r="AM396" s="66"/>
      <c r="AN396" s="66"/>
      <c r="AO396" s="66"/>
      <c r="AP396" s="66" t="s">
        <v>1487</v>
      </c>
      <c r="AQ396" s="67"/>
      <c r="AR396" s="67"/>
      <c r="AS396" s="66"/>
      <c r="AT396" s="66"/>
      <c r="AU396" s="69"/>
      <c r="AV396" s="66">
        <v>0</v>
      </c>
      <c r="AW396" s="66"/>
      <c r="AX396" s="66" t="s">
        <v>1487</v>
      </c>
      <c r="AY396" s="66"/>
      <c r="AZ396" s="66"/>
      <c r="BA396" s="69"/>
      <c r="BB396" s="66"/>
      <c r="BC396" s="66" t="s">
        <v>1487</v>
      </c>
    </row>
    <row r="397" spans="1:55" ht="15.75" customHeight="1">
      <c r="A397" s="66" t="s">
        <v>3755</v>
      </c>
      <c r="B397" s="66" t="s">
        <v>3432</v>
      </c>
      <c r="C397" s="66" t="s">
        <v>207</v>
      </c>
      <c r="D397" s="66" t="s">
        <v>3433</v>
      </c>
      <c r="E397" s="66">
        <v>2026</v>
      </c>
      <c r="F397" s="66">
        <v>30</v>
      </c>
      <c r="G397" s="67">
        <v>46226</v>
      </c>
      <c r="H397" s="67"/>
      <c r="I397" s="67"/>
      <c r="J397" s="66"/>
      <c r="K397" s="68"/>
      <c r="L397" s="66"/>
      <c r="M397" s="66"/>
      <c r="N397" s="66" t="s">
        <v>1575</v>
      </c>
      <c r="O397" s="66" t="s">
        <v>2103</v>
      </c>
      <c r="P397" s="66"/>
      <c r="Q397" s="66" t="s">
        <v>1472</v>
      </c>
      <c r="R397" s="66" t="s">
        <v>2118</v>
      </c>
      <c r="S397" s="66" t="s">
        <v>391</v>
      </c>
      <c r="T397" s="66" t="s">
        <v>443</v>
      </c>
      <c r="U397" s="66" t="s">
        <v>2183</v>
      </c>
      <c r="V397" s="66" t="s">
        <v>1473</v>
      </c>
      <c r="W397" s="66" t="s">
        <v>2448</v>
      </c>
      <c r="X397" s="66" t="s">
        <v>1487</v>
      </c>
      <c r="Y397" s="66"/>
      <c r="Z397" s="66"/>
      <c r="AA397" s="66"/>
      <c r="AB397" s="69"/>
      <c r="AC397" s="66"/>
      <c r="AD397" s="66" t="s">
        <v>1487</v>
      </c>
      <c r="AE397" s="66"/>
      <c r="AF397" s="67"/>
      <c r="AG397" s="66"/>
      <c r="AH397" s="66"/>
      <c r="AI397" s="66" t="s">
        <v>1473</v>
      </c>
      <c r="AJ397" s="66" t="s">
        <v>151</v>
      </c>
      <c r="AK397" s="66"/>
      <c r="AL397" s="66"/>
      <c r="AM397" s="66"/>
      <c r="AN397" s="66"/>
      <c r="AO397" s="66"/>
      <c r="AP397" s="66" t="s">
        <v>1487</v>
      </c>
      <c r="AQ397" s="67"/>
      <c r="AR397" s="67"/>
      <c r="AS397" s="66"/>
      <c r="AT397" s="66"/>
      <c r="AU397" s="69"/>
      <c r="AV397" s="66">
        <v>0</v>
      </c>
      <c r="AW397" s="66"/>
      <c r="AX397" s="66" t="s">
        <v>1487</v>
      </c>
      <c r="AY397" s="66"/>
      <c r="AZ397" s="66"/>
      <c r="BA397" s="69"/>
      <c r="BB397" s="66"/>
      <c r="BC397" s="66" t="s">
        <v>1487</v>
      </c>
    </row>
    <row r="398" spans="1:55" ht="15.75" customHeight="1">
      <c r="A398" s="66" t="s">
        <v>3756</v>
      </c>
      <c r="B398" s="66" t="s">
        <v>3434</v>
      </c>
      <c r="C398" s="66" t="s">
        <v>256</v>
      </c>
      <c r="D398" s="66" t="s">
        <v>3435</v>
      </c>
      <c r="E398" s="66">
        <v>2026</v>
      </c>
      <c r="F398" s="66">
        <v>30</v>
      </c>
      <c r="G398" s="67">
        <v>46226</v>
      </c>
      <c r="H398" s="67"/>
      <c r="I398" s="67"/>
      <c r="J398" s="66"/>
      <c r="K398" s="68"/>
      <c r="L398" s="66"/>
      <c r="M398" s="66"/>
      <c r="N398" s="66" t="s">
        <v>1583</v>
      </c>
      <c r="O398" s="66" t="s">
        <v>1439</v>
      </c>
      <c r="P398" s="66"/>
      <c r="Q398" s="66" t="s">
        <v>1472</v>
      </c>
      <c r="R398" s="66" t="s">
        <v>1393</v>
      </c>
      <c r="S398" s="66" t="s">
        <v>1267</v>
      </c>
      <c r="T398" s="66" t="s">
        <v>1266</v>
      </c>
      <c r="U398" s="66" t="s">
        <v>2183</v>
      </c>
      <c r="V398" s="66" t="s">
        <v>1473</v>
      </c>
      <c r="W398" s="66" t="s">
        <v>2451</v>
      </c>
      <c r="X398" s="66" t="s">
        <v>1487</v>
      </c>
      <c r="Y398" s="66"/>
      <c r="Z398" s="66"/>
      <c r="AA398" s="66"/>
      <c r="AB398" s="69"/>
      <c r="AC398" s="66"/>
      <c r="AD398" s="66" t="s">
        <v>1487</v>
      </c>
      <c r="AE398" s="66"/>
      <c r="AF398" s="67"/>
      <c r="AG398" s="66"/>
      <c r="AH398" s="66"/>
      <c r="AI398" s="66" t="s">
        <v>1473</v>
      </c>
      <c r="AJ398" s="66" t="s">
        <v>151</v>
      </c>
      <c r="AK398" s="66"/>
      <c r="AL398" s="66"/>
      <c r="AM398" s="66"/>
      <c r="AN398" s="66"/>
      <c r="AO398" s="66"/>
      <c r="AP398" s="66" t="s">
        <v>1487</v>
      </c>
      <c r="AQ398" s="67"/>
      <c r="AR398" s="67"/>
      <c r="AS398" s="66"/>
      <c r="AT398" s="66"/>
      <c r="AU398" s="69"/>
      <c r="AV398" s="66">
        <v>0</v>
      </c>
      <c r="AW398" s="66"/>
      <c r="AX398" s="66" t="s">
        <v>1487</v>
      </c>
      <c r="AY398" s="66"/>
      <c r="AZ398" s="66"/>
      <c r="BA398" s="69"/>
      <c r="BB398" s="66"/>
      <c r="BC398" s="66" t="s">
        <v>1487</v>
      </c>
    </row>
    <row r="399" spans="1:55" ht="15.75" customHeight="1">
      <c r="A399" s="66" t="s">
        <v>3757</v>
      </c>
      <c r="B399" s="66" t="s">
        <v>3436</v>
      </c>
      <c r="C399" s="66" t="s">
        <v>274</v>
      </c>
      <c r="D399" s="66" t="s">
        <v>3437</v>
      </c>
      <c r="E399" s="66">
        <v>2026</v>
      </c>
      <c r="F399" s="66">
        <v>30</v>
      </c>
      <c r="G399" s="67">
        <v>46226</v>
      </c>
      <c r="H399" s="67"/>
      <c r="I399" s="67"/>
      <c r="J399" s="66"/>
      <c r="K399" s="68"/>
      <c r="L399" s="66"/>
      <c r="M399" s="66"/>
      <c r="N399" s="66" t="s">
        <v>1579</v>
      </c>
      <c r="O399" s="66" t="s">
        <v>2103</v>
      </c>
      <c r="P399" s="66"/>
      <c r="Q399" s="66" t="s">
        <v>1472</v>
      </c>
      <c r="R399" s="66" t="s">
        <v>1407</v>
      </c>
      <c r="S399" s="66" t="s">
        <v>386</v>
      </c>
      <c r="T399" s="66" t="s">
        <v>1266</v>
      </c>
      <c r="U399" s="66" t="s">
        <v>2183</v>
      </c>
      <c r="V399" s="66" t="s">
        <v>1473</v>
      </c>
      <c r="W399" s="66" t="s">
        <v>2451</v>
      </c>
      <c r="X399" s="66" t="s">
        <v>1487</v>
      </c>
      <c r="Y399" s="66"/>
      <c r="Z399" s="66"/>
      <c r="AA399" s="66"/>
      <c r="AB399" s="69"/>
      <c r="AC399" s="66"/>
      <c r="AD399" s="66" t="s">
        <v>1487</v>
      </c>
      <c r="AE399" s="66"/>
      <c r="AF399" s="67"/>
      <c r="AG399" s="66"/>
      <c r="AH399" s="66"/>
      <c r="AI399" s="66" t="s">
        <v>1473</v>
      </c>
      <c r="AJ399" s="66" t="s">
        <v>151</v>
      </c>
      <c r="AK399" s="66"/>
      <c r="AL399" s="66"/>
      <c r="AM399" s="66"/>
      <c r="AN399" s="66"/>
      <c r="AO399" s="66"/>
      <c r="AP399" s="66" t="s">
        <v>1487</v>
      </c>
      <c r="AQ399" s="67"/>
      <c r="AR399" s="67"/>
      <c r="AS399" s="66"/>
      <c r="AT399" s="66"/>
      <c r="AU399" s="69"/>
      <c r="AV399" s="66">
        <v>0</v>
      </c>
      <c r="AW399" s="66"/>
      <c r="AX399" s="66" t="s">
        <v>1487</v>
      </c>
      <c r="AY399" s="66"/>
      <c r="AZ399" s="66"/>
      <c r="BA399" s="69"/>
      <c r="BB399" s="66"/>
      <c r="BC399" s="66" t="s">
        <v>1487</v>
      </c>
    </row>
    <row r="400" spans="1:55" ht="15.75" customHeight="1">
      <c r="A400" s="66" t="s">
        <v>3758</v>
      </c>
      <c r="B400" s="66" t="s">
        <v>3438</v>
      </c>
      <c r="C400" s="66" t="s">
        <v>207</v>
      </c>
      <c r="D400" s="66" t="s">
        <v>3439</v>
      </c>
      <c r="E400" s="66">
        <v>2026</v>
      </c>
      <c r="F400" s="66">
        <v>30</v>
      </c>
      <c r="G400" s="67">
        <v>46227</v>
      </c>
      <c r="H400" s="67"/>
      <c r="I400" s="67"/>
      <c r="J400" s="66"/>
      <c r="K400" s="68"/>
      <c r="L400" s="66"/>
      <c r="M400" s="66"/>
      <c r="N400" s="66" t="s">
        <v>1575</v>
      </c>
      <c r="O400" s="66" t="s">
        <v>2103</v>
      </c>
      <c r="P400" s="66"/>
      <c r="Q400" s="66" t="s">
        <v>1472</v>
      </c>
      <c r="R400" s="66" t="s">
        <v>2118</v>
      </c>
      <c r="S400" s="66" t="s">
        <v>391</v>
      </c>
      <c r="T400" s="66" t="s">
        <v>443</v>
      </c>
      <c r="U400" s="66" t="s">
        <v>2183</v>
      </c>
      <c r="V400" s="66" t="s">
        <v>1473</v>
      </c>
      <c r="W400" s="66" t="s">
        <v>2448</v>
      </c>
      <c r="X400" s="66" t="s">
        <v>1487</v>
      </c>
      <c r="Y400" s="66"/>
      <c r="Z400" s="66"/>
      <c r="AA400" s="66"/>
      <c r="AB400" s="69"/>
      <c r="AC400" s="66"/>
      <c r="AD400" s="66" t="s">
        <v>1487</v>
      </c>
      <c r="AE400" s="66"/>
      <c r="AF400" s="67"/>
      <c r="AG400" s="66"/>
      <c r="AH400" s="66"/>
      <c r="AI400" s="66" t="s">
        <v>1473</v>
      </c>
      <c r="AJ400" s="66" t="s">
        <v>151</v>
      </c>
      <c r="AK400" s="66"/>
      <c r="AL400" s="66"/>
      <c r="AM400" s="66"/>
      <c r="AN400" s="66"/>
      <c r="AO400" s="66"/>
      <c r="AP400" s="66" t="s">
        <v>1487</v>
      </c>
      <c r="AQ400" s="67"/>
      <c r="AR400" s="67"/>
      <c r="AS400" s="66"/>
      <c r="AT400" s="66"/>
      <c r="AU400" s="69"/>
      <c r="AV400" s="66">
        <v>0</v>
      </c>
      <c r="AW400" s="66"/>
      <c r="AX400" s="66" t="s">
        <v>1487</v>
      </c>
      <c r="AY400" s="66"/>
      <c r="AZ400" s="66"/>
      <c r="BA400" s="69"/>
      <c r="BB400" s="66"/>
      <c r="BC400" s="66" t="s">
        <v>1487</v>
      </c>
    </row>
    <row r="401" spans="1:55" ht="15.75" customHeight="1">
      <c r="A401" s="66" t="s">
        <v>3759</v>
      </c>
      <c r="B401" s="66" t="s">
        <v>3440</v>
      </c>
      <c r="C401" s="66" t="s">
        <v>246</v>
      </c>
      <c r="D401" s="66" t="s">
        <v>3441</v>
      </c>
      <c r="E401" s="66">
        <v>2026</v>
      </c>
      <c r="F401" s="66">
        <v>30</v>
      </c>
      <c r="G401" s="67">
        <v>46227</v>
      </c>
      <c r="H401" s="67"/>
      <c r="I401" s="67"/>
      <c r="J401" s="66"/>
      <c r="K401" s="68"/>
      <c r="L401" s="66"/>
      <c r="M401" s="66"/>
      <c r="N401" s="66" t="s">
        <v>1583</v>
      </c>
      <c r="O401" s="66" t="s">
        <v>2103</v>
      </c>
      <c r="P401" s="66"/>
      <c r="Q401" s="66" t="s">
        <v>1472</v>
      </c>
      <c r="R401" s="66" t="s">
        <v>1211</v>
      </c>
      <c r="S401" s="66" t="s">
        <v>1267</v>
      </c>
      <c r="T401" s="66" t="s">
        <v>1266</v>
      </c>
      <c r="U401" s="66" t="s">
        <v>2183</v>
      </c>
      <c r="V401" s="66" t="s">
        <v>1473</v>
      </c>
      <c r="W401" s="66" t="s">
        <v>2451</v>
      </c>
      <c r="X401" s="66" t="s">
        <v>1487</v>
      </c>
      <c r="Y401" s="66"/>
      <c r="Z401" s="66"/>
      <c r="AA401" s="66"/>
      <c r="AB401" s="69"/>
      <c r="AC401" s="66"/>
      <c r="AD401" s="66" t="s">
        <v>1487</v>
      </c>
      <c r="AE401" s="66"/>
      <c r="AF401" s="67"/>
      <c r="AG401" s="66"/>
      <c r="AH401" s="66"/>
      <c r="AI401" s="66" t="s">
        <v>1473</v>
      </c>
      <c r="AJ401" s="66" t="s">
        <v>151</v>
      </c>
      <c r="AK401" s="66"/>
      <c r="AL401" s="66"/>
      <c r="AM401" s="66"/>
      <c r="AN401" s="66"/>
      <c r="AO401" s="66"/>
      <c r="AP401" s="66" t="s">
        <v>1487</v>
      </c>
      <c r="AQ401" s="67"/>
      <c r="AR401" s="67"/>
      <c r="AS401" s="66"/>
      <c r="AT401" s="66"/>
      <c r="AU401" s="69"/>
      <c r="AV401" s="66">
        <v>0</v>
      </c>
      <c r="AW401" s="66"/>
      <c r="AX401" s="66" t="s">
        <v>1487</v>
      </c>
      <c r="AY401" s="66"/>
      <c r="AZ401" s="66"/>
      <c r="BA401" s="69"/>
      <c r="BB401" s="66"/>
      <c r="BC401" s="66" t="s">
        <v>1487</v>
      </c>
    </row>
    <row r="402" spans="1:55" ht="15.75" customHeight="1">
      <c r="A402" s="66" t="s">
        <v>3760</v>
      </c>
      <c r="B402" s="66" t="s">
        <v>3442</v>
      </c>
      <c r="C402" s="66" t="s">
        <v>256</v>
      </c>
      <c r="D402" s="66" t="s">
        <v>3443</v>
      </c>
      <c r="E402" s="66">
        <v>2026</v>
      </c>
      <c r="F402" s="66">
        <v>30</v>
      </c>
      <c r="G402" s="67">
        <v>46227</v>
      </c>
      <c r="H402" s="67"/>
      <c r="I402" s="67"/>
      <c r="J402" s="66"/>
      <c r="K402" s="68"/>
      <c r="L402" s="66"/>
      <c r="M402" s="66"/>
      <c r="N402" s="66" t="s">
        <v>1583</v>
      </c>
      <c r="O402" s="66" t="s">
        <v>1439</v>
      </c>
      <c r="P402" s="66"/>
      <c r="Q402" s="66" t="s">
        <v>1472</v>
      </c>
      <c r="R402" s="66" t="s">
        <v>1393</v>
      </c>
      <c r="S402" s="66" t="s">
        <v>386</v>
      </c>
      <c r="T402" s="66" t="s">
        <v>1266</v>
      </c>
      <c r="U402" s="66" t="s">
        <v>2183</v>
      </c>
      <c r="V402" s="66" t="s">
        <v>1473</v>
      </c>
      <c r="W402" s="66" t="s">
        <v>2451</v>
      </c>
      <c r="X402" s="66" t="s">
        <v>1487</v>
      </c>
      <c r="Y402" s="66"/>
      <c r="Z402" s="66"/>
      <c r="AA402" s="66"/>
      <c r="AB402" s="69"/>
      <c r="AC402" s="66"/>
      <c r="AD402" s="66" t="s">
        <v>1487</v>
      </c>
      <c r="AE402" s="66"/>
      <c r="AF402" s="67"/>
      <c r="AG402" s="66"/>
      <c r="AH402" s="66"/>
      <c r="AI402" s="66" t="s">
        <v>1473</v>
      </c>
      <c r="AJ402" s="66" t="s">
        <v>151</v>
      </c>
      <c r="AK402" s="66"/>
      <c r="AL402" s="66"/>
      <c r="AM402" s="66"/>
      <c r="AN402" s="66"/>
      <c r="AO402" s="66"/>
      <c r="AP402" s="66" t="s">
        <v>1487</v>
      </c>
      <c r="AQ402" s="67"/>
      <c r="AR402" s="67"/>
      <c r="AS402" s="66"/>
      <c r="AT402" s="66"/>
      <c r="AU402" s="69"/>
      <c r="AV402" s="66">
        <v>0</v>
      </c>
      <c r="AW402" s="66"/>
      <c r="AX402" s="66" t="s">
        <v>1487</v>
      </c>
      <c r="AY402" s="66"/>
      <c r="AZ402" s="66"/>
      <c r="BA402" s="69"/>
      <c r="BB402" s="66"/>
      <c r="BC402" s="66" t="s">
        <v>1487</v>
      </c>
    </row>
    <row r="403" spans="1:55" ht="15.75" customHeight="1">
      <c r="A403" s="66" t="s">
        <v>3761</v>
      </c>
      <c r="B403" s="66" t="s">
        <v>3444</v>
      </c>
      <c r="C403" s="66" t="s">
        <v>207</v>
      </c>
      <c r="D403" s="66" t="s">
        <v>3445</v>
      </c>
      <c r="E403" s="66">
        <v>2026</v>
      </c>
      <c r="F403" s="66">
        <v>30</v>
      </c>
      <c r="G403" s="67">
        <v>46228</v>
      </c>
      <c r="H403" s="67"/>
      <c r="I403" s="67"/>
      <c r="J403" s="66"/>
      <c r="K403" s="68"/>
      <c r="L403" s="66"/>
      <c r="M403" s="66"/>
      <c r="N403" s="66" t="s">
        <v>1575</v>
      </c>
      <c r="O403" s="66" t="s">
        <v>2103</v>
      </c>
      <c r="P403" s="66"/>
      <c r="Q403" s="66" t="s">
        <v>1472</v>
      </c>
      <c r="R403" s="66" t="s">
        <v>2118</v>
      </c>
      <c r="S403" s="66" t="s">
        <v>391</v>
      </c>
      <c r="T403" s="66" t="s">
        <v>443</v>
      </c>
      <c r="U403" s="66" t="s">
        <v>2183</v>
      </c>
      <c r="V403" s="66" t="s">
        <v>1473</v>
      </c>
      <c r="W403" s="66" t="s">
        <v>2448</v>
      </c>
      <c r="X403" s="66" t="s">
        <v>1487</v>
      </c>
      <c r="Y403" s="66"/>
      <c r="Z403" s="66"/>
      <c r="AA403" s="66"/>
      <c r="AB403" s="69"/>
      <c r="AC403" s="66"/>
      <c r="AD403" s="66" t="s">
        <v>1487</v>
      </c>
      <c r="AE403" s="66"/>
      <c r="AF403" s="67"/>
      <c r="AG403" s="66"/>
      <c r="AH403" s="66"/>
      <c r="AI403" s="66" t="s">
        <v>1473</v>
      </c>
      <c r="AJ403" s="66" t="s">
        <v>151</v>
      </c>
      <c r="AK403" s="66"/>
      <c r="AL403" s="66"/>
      <c r="AM403" s="66"/>
      <c r="AN403" s="66"/>
      <c r="AO403" s="66"/>
      <c r="AP403" s="66" t="s">
        <v>1487</v>
      </c>
      <c r="AQ403" s="67"/>
      <c r="AR403" s="67"/>
      <c r="AS403" s="66"/>
      <c r="AT403" s="66"/>
      <c r="AU403" s="69"/>
      <c r="AV403" s="66">
        <v>0</v>
      </c>
      <c r="AW403" s="66"/>
      <c r="AX403" s="66" t="s">
        <v>1487</v>
      </c>
      <c r="AY403" s="66"/>
      <c r="AZ403" s="66"/>
      <c r="BA403" s="69"/>
      <c r="BB403" s="66"/>
      <c r="BC403" s="66" t="s">
        <v>1487</v>
      </c>
    </row>
    <row r="404" spans="1:55" ht="15.75" customHeight="1">
      <c r="A404" s="66" t="s">
        <v>3762</v>
      </c>
      <c r="B404" s="66" t="s">
        <v>3446</v>
      </c>
      <c r="C404" s="66" t="s">
        <v>256</v>
      </c>
      <c r="D404" s="66" t="s">
        <v>3447</v>
      </c>
      <c r="E404" s="66">
        <v>2026</v>
      </c>
      <c r="F404" s="66">
        <v>30</v>
      </c>
      <c r="G404" s="67">
        <v>46228</v>
      </c>
      <c r="H404" s="67"/>
      <c r="I404" s="67"/>
      <c r="J404" s="66"/>
      <c r="K404" s="68"/>
      <c r="L404" s="66"/>
      <c r="M404" s="66"/>
      <c r="N404" s="66" t="s">
        <v>1583</v>
      </c>
      <c r="O404" s="66" t="s">
        <v>1439</v>
      </c>
      <c r="P404" s="66"/>
      <c r="Q404" s="66" t="s">
        <v>1472</v>
      </c>
      <c r="R404" s="66" t="s">
        <v>1393</v>
      </c>
      <c r="S404" s="66" t="s">
        <v>389</v>
      </c>
      <c r="T404" s="66" t="s">
        <v>1266</v>
      </c>
      <c r="U404" s="66" t="s">
        <v>2183</v>
      </c>
      <c r="V404" s="66" t="s">
        <v>1473</v>
      </c>
      <c r="W404" s="66" t="s">
        <v>2451</v>
      </c>
      <c r="X404" s="66" t="s">
        <v>1487</v>
      </c>
      <c r="Y404" s="66"/>
      <c r="Z404" s="66"/>
      <c r="AA404" s="66"/>
      <c r="AB404" s="69"/>
      <c r="AC404" s="66"/>
      <c r="AD404" s="66" t="s">
        <v>1487</v>
      </c>
      <c r="AE404" s="66"/>
      <c r="AF404" s="67"/>
      <c r="AG404" s="66"/>
      <c r="AH404" s="66"/>
      <c r="AI404" s="66" t="s">
        <v>1473</v>
      </c>
      <c r="AJ404" s="66" t="s">
        <v>151</v>
      </c>
      <c r="AK404" s="66"/>
      <c r="AL404" s="66"/>
      <c r="AM404" s="66"/>
      <c r="AN404" s="66"/>
      <c r="AO404" s="66"/>
      <c r="AP404" s="66" t="s">
        <v>1487</v>
      </c>
      <c r="AQ404" s="67"/>
      <c r="AR404" s="67"/>
      <c r="AS404" s="66"/>
      <c r="AT404" s="66"/>
      <c r="AU404" s="69"/>
      <c r="AV404" s="66">
        <v>0</v>
      </c>
      <c r="AW404" s="66"/>
      <c r="AX404" s="66" t="s">
        <v>1487</v>
      </c>
      <c r="AY404" s="66"/>
      <c r="AZ404" s="66"/>
      <c r="BA404" s="69"/>
      <c r="BB404" s="66"/>
      <c r="BC404" s="66" t="s">
        <v>1487</v>
      </c>
    </row>
    <row r="405" spans="1:55" ht="15.75" customHeight="1">
      <c r="A405" s="66" t="s">
        <v>3763</v>
      </c>
      <c r="B405" s="66" t="s">
        <v>3448</v>
      </c>
      <c r="C405" s="66" t="s">
        <v>266</v>
      </c>
      <c r="D405" s="66" t="s">
        <v>3449</v>
      </c>
      <c r="E405" s="66">
        <v>2026</v>
      </c>
      <c r="F405" s="66">
        <v>30</v>
      </c>
      <c r="G405" s="67">
        <v>46228</v>
      </c>
      <c r="H405" s="67"/>
      <c r="I405" s="67"/>
      <c r="J405" s="66"/>
      <c r="K405" s="68"/>
      <c r="L405" s="66"/>
      <c r="M405" s="66"/>
      <c r="N405" s="66" t="s">
        <v>1604</v>
      </c>
      <c r="O405" s="66" t="s">
        <v>1439</v>
      </c>
      <c r="P405" s="66"/>
      <c r="Q405" s="66" t="s">
        <v>1472</v>
      </c>
      <c r="R405" s="66" t="s">
        <v>1413</v>
      </c>
      <c r="S405" s="66" t="s">
        <v>387</v>
      </c>
      <c r="T405" s="66" t="s">
        <v>344</v>
      </c>
      <c r="U405" s="66" t="s">
        <v>2183</v>
      </c>
      <c r="V405" s="66" t="s">
        <v>1473</v>
      </c>
      <c r="W405" s="66" t="s">
        <v>3450</v>
      </c>
      <c r="X405" s="66" t="s">
        <v>1487</v>
      </c>
      <c r="Y405" s="66"/>
      <c r="Z405" s="66"/>
      <c r="AA405" s="66"/>
      <c r="AB405" s="69"/>
      <c r="AC405" s="66"/>
      <c r="AD405" s="66" t="s">
        <v>1487</v>
      </c>
      <c r="AE405" s="66"/>
      <c r="AF405" s="67"/>
      <c r="AG405" s="66"/>
      <c r="AH405" s="66"/>
      <c r="AI405" s="66" t="s">
        <v>1473</v>
      </c>
      <c r="AJ405" s="66" t="s">
        <v>151</v>
      </c>
      <c r="AK405" s="66"/>
      <c r="AL405" s="66"/>
      <c r="AM405" s="66"/>
      <c r="AN405" s="66"/>
      <c r="AO405" s="66"/>
      <c r="AP405" s="66" t="s">
        <v>1487</v>
      </c>
      <c r="AQ405" s="67"/>
      <c r="AR405" s="67"/>
      <c r="AS405" s="66"/>
      <c r="AT405" s="66"/>
      <c r="AU405" s="69"/>
      <c r="AV405" s="66">
        <v>0</v>
      </c>
      <c r="AW405" s="66"/>
      <c r="AX405" s="66" t="s">
        <v>1487</v>
      </c>
      <c r="AY405" s="66"/>
      <c r="AZ405" s="66"/>
      <c r="BA405" s="69"/>
      <c r="BB405" s="66"/>
      <c r="BC405" s="66" t="s">
        <v>1487</v>
      </c>
    </row>
    <row r="406" spans="1:55" ht="15.75" customHeight="1">
      <c r="A406" s="66" t="s">
        <v>3764</v>
      </c>
      <c r="B406" s="66" t="s">
        <v>3451</v>
      </c>
      <c r="C406" s="66" t="s">
        <v>207</v>
      </c>
      <c r="D406" s="66" t="s">
        <v>3452</v>
      </c>
      <c r="E406" s="66">
        <v>2026</v>
      </c>
      <c r="F406" s="66">
        <v>30</v>
      </c>
      <c r="G406" s="67">
        <v>46229</v>
      </c>
      <c r="H406" s="67"/>
      <c r="I406" s="67"/>
      <c r="J406" s="66"/>
      <c r="K406" s="68"/>
      <c r="L406" s="66"/>
      <c r="M406" s="66"/>
      <c r="N406" s="66" t="s">
        <v>1575</v>
      </c>
      <c r="O406" s="66" t="s">
        <v>2103</v>
      </c>
      <c r="P406" s="66"/>
      <c r="Q406" s="66" t="s">
        <v>1472</v>
      </c>
      <c r="R406" s="66" t="s">
        <v>2118</v>
      </c>
      <c r="S406" s="66" t="s">
        <v>391</v>
      </c>
      <c r="T406" s="66" t="s">
        <v>443</v>
      </c>
      <c r="U406" s="66" t="s">
        <v>2183</v>
      </c>
      <c r="V406" s="66" t="s">
        <v>1473</v>
      </c>
      <c r="W406" s="66" t="s">
        <v>2448</v>
      </c>
      <c r="X406" s="66" t="s">
        <v>1487</v>
      </c>
      <c r="Y406" s="66"/>
      <c r="Z406" s="66"/>
      <c r="AA406" s="66"/>
      <c r="AB406" s="69"/>
      <c r="AC406" s="66"/>
      <c r="AD406" s="66" t="s">
        <v>1487</v>
      </c>
      <c r="AE406" s="66"/>
      <c r="AF406" s="67"/>
      <c r="AG406" s="66"/>
      <c r="AH406" s="66"/>
      <c r="AI406" s="66" t="s">
        <v>1473</v>
      </c>
      <c r="AJ406" s="66" t="s">
        <v>151</v>
      </c>
      <c r="AK406" s="66"/>
      <c r="AL406" s="66"/>
      <c r="AM406" s="66"/>
      <c r="AN406" s="66"/>
      <c r="AO406" s="66"/>
      <c r="AP406" s="66" t="s">
        <v>1487</v>
      </c>
      <c r="AQ406" s="67"/>
      <c r="AR406" s="67"/>
      <c r="AS406" s="66"/>
      <c r="AT406" s="66"/>
      <c r="AU406" s="69"/>
      <c r="AV406" s="66">
        <v>0</v>
      </c>
      <c r="AW406" s="66"/>
      <c r="AX406" s="66" t="s">
        <v>1487</v>
      </c>
      <c r="AY406" s="66"/>
      <c r="AZ406" s="66"/>
      <c r="BA406" s="69"/>
      <c r="BB406" s="66"/>
      <c r="BC406" s="66" t="s">
        <v>1487</v>
      </c>
    </row>
    <row r="407" spans="1:55" ht="15.75" customHeight="1">
      <c r="A407" s="66" t="s">
        <v>3765</v>
      </c>
      <c r="B407" s="66" t="s">
        <v>3453</v>
      </c>
      <c r="C407" s="66" t="s">
        <v>256</v>
      </c>
      <c r="D407" s="66" t="s">
        <v>3454</v>
      </c>
      <c r="E407" s="66">
        <v>2026</v>
      </c>
      <c r="F407" s="66">
        <v>30</v>
      </c>
      <c r="G407" s="67">
        <v>46229</v>
      </c>
      <c r="H407" s="67"/>
      <c r="I407" s="67"/>
      <c r="J407" s="66"/>
      <c r="K407" s="68"/>
      <c r="L407" s="66"/>
      <c r="M407" s="66"/>
      <c r="N407" s="66" t="s">
        <v>1583</v>
      </c>
      <c r="O407" s="66" t="s">
        <v>1439</v>
      </c>
      <c r="P407" s="66"/>
      <c r="Q407" s="66" t="s">
        <v>1472</v>
      </c>
      <c r="R407" s="66" t="s">
        <v>1393</v>
      </c>
      <c r="S407" s="66" t="s">
        <v>1267</v>
      </c>
      <c r="T407" s="66" t="s">
        <v>1266</v>
      </c>
      <c r="U407" s="66" t="s">
        <v>2183</v>
      </c>
      <c r="V407" s="66" t="s">
        <v>1473</v>
      </c>
      <c r="W407" s="66" t="s">
        <v>2451</v>
      </c>
      <c r="X407" s="66" t="s">
        <v>1487</v>
      </c>
      <c r="Y407" s="66"/>
      <c r="Z407" s="66"/>
      <c r="AA407" s="66"/>
      <c r="AB407" s="69"/>
      <c r="AC407" s="66"/>
      <c r="AD407" s="66" t="s">
        <v>1487</v>
      </c>
      <c r="AE407" s="66"/>
      <c r="AF407" s="67"/>
      <c r="AG407" s="66"/>
      <c r="AH407" s="66"/>
      <c r="AI407" s="66" t="s">
        <v>1473</v>
      </c>
      <c r="AJ407" s="66" t="s">
        <v>151</v>
      </c>
      <c r="AK407" s="66"/>
      <c r="AL407" s="66"/>
      <c r="AM407" s="66"/>
      <c r="AN407" s="66"/>
      <c r="AO407" s="66"/>
      <c r="AP407" s="66" t="s">
        <v>1487</v>
      </c>
      <c r="AQ407" s="67"/>
      <c r="AR407" s="67"/>
      <c r="AS407" s="66"/>
      <c r="AT407" s="66"/>
      <c r="AU407" s="69"/>
      <c r="AV407" s="66">
        <v>0</v>
      </c>
      <c r="AW407" s="66"/>
      <c r="AX407" s="66" t="s">
        <v>1487</v>
      </c>
      <c r="AY407" s="66"/>
      <c r="AZ407" s="66"/>
      <c r="BA407" s="69"/>
      <c r="BB407" s="66"/>
      <c r="BC407" s="66" t="s">
        <v>1487</v>
      </c>
    </row>
    <row r="408" spans="1:55" ht="15.75" customHeight="1">
      <c r="A408" s="66" t="s">
        <v>3766</v>
      </c>
      <c r="B408" s="66" t="s">
        <v>3455</v>
      </c>
      <c r="C408" s="66" t="s">
        <v>318</v>
      </c>
      <c r="D408" s="66" t="s">
        <v>3456</v>
      </c>
      <c r="E408" s="66">
        <v>2026</v>
      </c>
      <c r="F408" s="66">
        <v>30</v>
      </c>
      <c r="G408" s="67">
        <v>46229</v>
      </c>
      <c r="H408" s="67"/>
      <c r="I408" s="67"/>
      <c r="J408" s="66"/>
      <c r="K408" s="68"/>
      <c r="L408" s="66"/>
      <c r="M408" s="66"/>
      <c r="N408" s="66" t="s">
        <v>1590</v>
      </c>
      <c r="O408" s="66" t="s">
        <v>2103</v>
      </c>
      <c r="P408" s="66"/>
      <c r="Q408" s="66" t="s">
        <v>1472</v>
      </c>
      <c r="R408" s="66" t="s">
        <v>1244</v>
      </c>
      <c r="S408" s="66" t="s">
        <v>387</v>
      </c>
      <c r="T408" s="66" t="s">
        <v>344</v>
      </c>
      <c r="U408" s="66" t="s">
        <v>2183</v>
      </c>
      <c r="V408" s="66" t="s">
        <v>1473</v>
      </c>
      <c r="W408" s="66" t="s">
        <v>2390</v>
      </c>
      <c r="X408" s="66" t="s">
        <v>1487</v>
      </c>
      <c r="Y408" s="66"/>
      <c r="Z408" s="66"/>
      <c r="AA408" s="66"/>
      <c r="AB408" s="69"/>
      <c r="AC408" s="66"/>
      <c r="AD408" s="66" t="s">
        <v>1487</v>
      </c>
      <c r="AE408" s="66"/>
      <c r="AF408" s="67"/>
      <c r="AG408" s="66"/>
      <c r="AH408" s="66"/>
      <c r="AI408" s="66" t="s">
        <v>1473</v>
      </c>
      <c r="AJ408" s="66" t="s">
        <v>151</v>
      </c>
      <c r="AK408" s="66"/>
      <c r="AL408" s="66"/>
      <c r="AM408" s="66"/>
      <c r="AN408" s="66"/>
      <c r="AO408" s="66"/>
      <c r="AP408" s="66" t="s">
        <v>1487</v>
      </c>
      <c r="AQ408" s="67"/>
      <c r="AR408" s="67"/>
      <c r="AS408" s="66"/>
      <c r="AT408" s="66"/>
      <c r="AU408" s="69"/>
      <c r="AV408" s="66">
        <v>0</v>
      </c>
      <c r="AW408" s="66"/>
      <c r="AX408" s="66" t="s">
        <v>1487</v>
      </c>
      <c r="AY408" s="66"/>
      <c r="AZ408" s="66"/>
      <c r="BA408" s="69"/>
      <c r="BB408" s="66"/>
      <c r="BC408" s="66" t="s">
        <v>1487</v>
      </c>
    </row>
    <row r="409" spans="1:55" ht="15.75" customHeight="1">
      <c r="A409" s="66" t="s">
        <v>3767</v>
      </c>
      <c r="B409" s="66" t="s">
        <v>3457</v>
      </c>
      <c r="C409" s="66" t="s">
        <v>189</v>
      </c>
      <c r="D409" s="66" t="s">
        <v>3458</v>
      </c>
      <c r="E409" s="66">
        <v>2026</v>
      </c>
      <c r="F409" s="66">
        <v>30</v>
      </c>
      <c r="G409" s="67">
        <v>46223</v>
      </c>
      <c r="H409" s="67"/>
      <c r="I409" s="67"/>
      <c r="J409" s="66"/>
      <c r="K409" s="68"/>
      <c r="L409" s="66"/>
      <c r="M409" s="66"/>
      <c r="N409" s="66" t="s">
        <v>1568</v>
      </c>
      <c r="O409" s="66" t="s">
        <v>2103</v>
      </c>
      <c r="P409" s="66"/>
      <c r="Q409" s="66" t="s">
        <v>1472</v>
      </c>
      <c r="R409" s="66" t="s">
        <v>1299</v>
      </c>
      <c r="S409" s="66" t="s">
        <v>387</v>
      </c>
      <c r="T409" s="66" t="s">
        <v>344</v>
      </c>
      <c r="U409" s="66" t="s">
        <v>2183</v>
      </c>
      <c r="V409" s="66" t="s">
        <v>1473</v>
      </c>
      <c r="W409" s="66" t="s">
        <v>2470</v>
      </c>
      <c r="X409" s="66" t="s">
        <v>1487</v>
      </c>
      <c r="Y409" s="66"/>
      <c r="Z409" s="66"/>
      <c r="AA409" s="66"/>
      <c r="AB409" s="69"/>
      <c r="AC409" s="66"/>
      <c r="AD409" s="66" t="s">
        <v>1487</v>
      </c>
      <c r="AE409" s="66"/>
      <c r="AF409" s="67"/>
      <c r="AG409" s="66"/>
      <c r="AH409" s="66"/>
      <c r="AI409" s="66" t="s">
        <v>1473</v>
      </c>
      <c r="AJ409" s="66" t="s">
        <v>151</v>
      </c>
      <c r="AK409" s="66"/>
      <c r="AL409" s="66"/>
      <c r="AM409" s="66"/>
      <c r="AN409" s="66"/>
      <c r="AO409" s="66"/>
      <c r="AP409" s="66" t="s">
        <v>1487</v>
      </c>
      <c r="AQ409" s="67"/>
      <c r="AR409" s="67"/>
      <c r="AS409" s="66"/>
      <c r="AT409" s="66"/>
      <c r="AU409" s="69"/>
      <c r="AV409" s="66">
        <v>0</v>
      </c>
      <c r="AW409" s="66"/>
      <c r="AX409" s="66" t="s">
        <v>1487</v>
      </c>
      <c r="AY409" s="66"/>
      <c r="AZ409" s="66"/>
      <c r="BA409" s="69"/>
      <c r="BB409" s="66"/>
      <c r="BC409" s="66" t="s">
        <v>1487</v>
      </c>
    </row>
    <row r="410" spans="1:55" ht="15.75" customHeight="1">
      <c r="A410" s="66" t="s">
        <v>3768</v>
      </c>
      <c r="B410" s="66" t="s">
        <v>3459</v>
      </c>
      <c r="C410" s="66" t="s">
        <v>238</v>
      </c>
      <c r="D410" s="66" t="s">
        <v>3460</v>
      </c>
      <c r="E410" s="66">
        <v>2026</v>
      </c>
      <c r="F410" s="66">
        <v>30</v>
      </c>
      <c r="G410" s="67">
        <v>46223</v>
      </c>
      <c r="H410" s="67"/>
      <c r="I410" s="67"/>
      <c r="J410" s="66"/>
      <c r="K410" s="68"/>
      <c r="L410" s="66"/>
      <c r="M410" s="66"/>
      <c r="N410" s="66" t="s">
        <v>1583</v>
      </c>
      <c r="O410" s="66" t="s">
        <v>1439</v>
      </c>
      <c r="P410" s="66"/>
      <c r="Q410" s="66" t="s">
        <v>1472</v>
      </c>
      <c r="R410" s="66" t="s">
        <v>2119</v>
      </c>
      <c r="S410" s="66" t="s">
        <v>386</v>
      </c>
      <c r="T410" s="66" t="s">
        <v>1266</v>
      </c>
      <c r="U410" s="66" t="s">
        <v>2183</v>
      </c>
      <c r="V410" s="66" t="s">
        <v>1473</v>
      </c>
      <c r="W410" s="66" t="s">
        <v>2451</v>
      </c>
      <c r="X410" s="66" t="s">
        <v>1487</v>
      </c>
      <c r="Y410" s="66"/>
      <c r="Z410" s="66"/>
      <c r="AA410" s="66"/>
      <c r="AB410" s="69"/>
      <c r="AC410" s="66"/>
      <c r="AD410" s="66" t="s">
        <v>1487</v>
      </c>
      <c r="AE410" s="66"/>
      <c r="AF410" s="67"/>
      <c r="AG410" s="66"/>
      <c r="AH410" s="66"/>
      <c r="AI410" s="66" t="s">
        <v>1473</v>
      </c>
      <c r="AJ410" s="66" t="s">
        <v>151</v>
      </c>
      <c r="AK410" s="66"/>
      <c r="AL410" s="66"/>
      <c r="AM410" s="66"/>
      <c r="AN410" s="66"/>
      <c r="AO410" s="66"/>
      <c r="AP410" s="66" t="s">
        <v>1487</v>
      </c>
      <c r="AQ410" s="67"/>
      <c r="AR410" s="67"/>
      <c r="AS410" s="66"/>
      <c r="AT410" s="66"/>
      <c r="AU410" s="69"/>
      <c r="AV410" s="66">
        <v>0</v>
      </c>
      <c r="AW410" s="66"/>
      <c r="AX410" s="66" t="s">
        <v>1487</v>
      </c>
      <c r="AY410" s="66"/>
      <c r="AZ410" s="66"/>
      <c r="BA410" s="69"/>
      <c r="BB410" s="66"/>
      <c r="BC410" s="66" t="s">
        <v>1487</v>
      </c>
    </row>
    <row r="411" spans="1:55" ht="15.75" customHeight="1">
      <c r="A411" s="66" t="s">
        <v>3769</v>
      </c>
      <c r="B411" s="66" t="s">
        <v>3461</v>
      </c>
      <c r="C411" s="66" t="s">
        <v>261</v>
      </c>
      <c r="D411" s="66" t="s">
        <v>3462</v>
      </c>
      <c r="E411" s="66">
        <v>2026</v>
      </c>
      <c r="F411" s="66">
        <v>30</v>
      </c>
      <c r="G411" s="67">
        <v>46223</v>
      </c>
      <c r="H411" s="67"/>
      <c r="I411" s="67"/>
      <c r="J411" s="66"/>
      <c r="K411" s="68"/>
      <c r="L411" s="66"/>
      <c r="M411" s="66"/>
      <c r="N411" s="66" t="s">
        <v>1579</v>
      </c>
      <c r="O411" s="66" t="s">
        <v>2103</v>
      </c>
      <c r="P411" s="66"/>
      <c r="Q411" s="66" t="s">
        <v>1472</v>
      </c>
      <c r="R411" s="66" t="s">
        <v>1401</v>
      </c>
      <c r="S411" s="66" t="s">
        <v>1267</v>
      </c>
      <c r="T411" s="66" t="s">
        <v>1266</v>
      </c>
      <c r="U411" s="66" t="s">
        <v>2183</v>
      </c>
      <c r="V411" s="66" t="s">
        <v>1473</v>
      </c>
      <c r="W411" s="66" t="s">
        <v>2451</v>
      </c>
      <c r="X411" s="66" t="s">
        <v>1487</v>
      </c>
      <c r="Y411" s="66"/>
      <c r="Z411" s="66"/>
      <c r="AA411" s="66"/>
      <c r="AB411" s="69"/>
      <c r="AC411" s="66"/>
      <c r="AD411" s="66" t="s">
        <v>1487</v>
      </c>
      <c r="AE411" s="66"/>
      <c r="AF411" s="67"/>
      <c r="AG411" s="66"/>
      <c r="AH411" s="66"/>
      <c r="AI411" s="66" t="s">
        <v>1473</v>
      </c>
      <c r="AJ411" s="66" t="s">
        <v>151</v>
      </c>
      <c r="AK411" s="66"/>
      <c r="AL411" s="66"/>
      <c r="AM411" s="66"/>
      <c r="AN411" s="66"/>
      <c r="AO411" s="66"/>
      <c r="AP411" s="66" t="s">
        <v>1487</v>
      </c>
      <c r="AQ411" s="67"/>
      <c r="AR411" s="67"/>
      <c r="AS411" s="66"/>
      <c r="AT411" s="66"/>
      <c r="AU411" s="69"/>
      <c r="AV411" s="66">
        <v>0</v>
      </c>
      <c r="AW411" s="66"/>
      <c r="AX411" s="66" t="s">
        <v>1487</v>
      </c>
      <c r="AY411" s="66"/>
      <c r="AZ411" s="66"/>
      <c r="BA411" s="69"/>
      <c r="BB411" s="66"/>
      <c r="BC411" s="66" t="s">
        <v>1487</v>
      </c>
    </row>
    <row r="412" spans="1:55" ht="15.75" customHeight="1">
      <c r="A412" s="66" t="s">
        <v>3770</v>
      </c>
      <c r="B412" s="66" t="s">
        <v>3463</v>
      </c>
      <c r="C412" s="66" t="s">
        <v>276</v>
      </c>
      <c r="D412" s="66" t="s">
        <v>3464</v>
      </c>
      <c r="E412" s="66">
        <v>2026</v>
      </c>
      <c r="F412" s="66">
        <v>30</v>
      </c>
      <c r="G412" s="67">
        <v>46223</v>
      </c>
      <c r="H412" s="67"/>
      <c r="I412" s="67"/>
      <c r="J412" s="66"/>
      <c r="K412" s="68"/>
      <c r="L412" s="66"/>
      <c r="M412" s="66"/>
      <c r="N412" s="66" t="s">
        <v>1432</v>
      </c>
      <c r="O412" s="66" t="s">
        <v>1439</v>
      </c>
      <c r="P412" s="66"/>
      <c r="Q412" s="66" t="s">
        <v>1472</v>
      </c>
      <c r="R412" s="66" t="s">
        <v>1412</v>
      </c>
      <c r="S412" s="66" t="s">
        <v>386</v>
      </c>
      <c r="T412" s="66" t="s">
        <v>1266</v>
      </c>
      <c r="U412" s="66" t="s">
        <v>2183</v>
      </c>
      <c r="V412" s="66" t="s">
        <v>1473</v>
      </c>
      <c r="W412" s="66" t="s">
        <v>2647</v>
      </c>
      <c r="X412" s="66" t="s">
        <v>1487</v>
      </c>
      <c r="Y412" s="66"/>
      <c r="Z412" s="66"/>
      <c r="AA412" s="66"/>
      <c r="AB412" s="69"/>
      <c r="AC412" s="66"/>
      <c r="AD412" s="66" t="s">
        <v>1487</v>
      </c>
      <c r="AE412" s="66"/>
      <c r="AF412" s="67"/>
      <c r="AG412" s="66"/>
      <c r="AH412" s="66"/>
      <c r="AI412" s="66" t="s">
        <v>1473</v>
      </c>
      <c r="AJ412" s="66" t="s">
        <v>151</v>
      </c>
      <c r="AK412" s="66"/>
      <c r="AL412" s="66"/>
      <c r="AM412" s="66"/>
      <c r="AN412" s="66"/>
      <c r="AO412" s="66"/>
      <c r="AP412" s="66" t="s">
        <v>1487</v>
      </c>
      <c r="AQ412" s="67"/>
      <c r="AR412" s="67"/>
      <c r="AS412" s="66"/>
      <c r="AT412" s="66"/>
      <c r="AU412" s="69"/>
      <c r="AV412" s="66">
        <v>0</v>
      </c>
      <c r="AW412" s="66"/>
      <c r="AX412" s="66" t="s">
        <v>1487</v>
      </c>
      <c r="AY412" s="66"/>
      <c r="AZ412" s="66"/>
      <c r="BA412" s="69"/>
      <c r="BB412" s="66"/>
      <c r="BC412" s="66" t="s">
        <v>1487</v>
      </c>
    </row>
    <row r="413" spans="1:55" ht="15.75" customHeight="1">
      <c r="A413" s="66" t="s">
        <v>3771</v>
      </c>
      <c r="B413" s="66" t="s">
        <v>3465</v>
      </c>
      <c r="C413" s="66" t="s">
        <v>289</v>
      </c>
      <c r="D413" s="66" t="s">
        <v>3466</v>
      </c>
      <c r="E413" s="66">
        <v>2026</v>
      </c>
      <c r="F413" s="66">
        <v>30</v>
      </c>
      <c r="G413" s="67">
        <v>46223</v>
      </c>
      <c r="H413" s="67"/>
      <c r="I413" s="67"/>
      <c r="J413" s="66"/>
      <c r="K413" s="68"/>
      <c r="L413" s="66"/>
      <c r="M413" s="66"/>
      <c r="N413" s="66" t="s">
        <v>1590</v>
      </c>
      <c r="O413" s="66" t="s">
        <v>1590</v>
      </c>
      <c r="P413" s="66"/>
      <c r="Q413" s="66" t="s">
        <v>1472</v>
      </c>
      <c r="R413" s="66" t="s">
        <v>108</v>
      </c>
      <c r="S413" s="66" t="s">
        <v>387</v>
      </c>
      <c r="T413" s="66" t="s">
        <v>344</v>
      </c>
      <c r="U413" s="66" t="s">
        <v>2183</v>
      </c>
      <c r="V413" s="66" t="s">
        <v>1473</v>
      </c>
      <c r="W413" s="66" t="s">
        <v>2390</v>
      </c>
      <c r="X413" s="66" t="s">
        <v>1487</v>
      </c>
      <c r="Y413" s="66"/>
      <c r="Z413" s="66"/>
      <c r="AA413" s="66"/>
      <c r="AB413" s="69"/>
      <c r="AC413" s="66"/>
      <c r="AD413" s="66" t="s">
        <v>1487</v>
      </c>
      <c r="AE413" s="66"/>
      <c r="AF413" s="67"/>
      <c r="AG413" s="66"/>
      <c r="AH413" s="66"/>
      <c r="AI413" s="66" t="s">
        <v>1473</v>
      </c>
      <c r="AJ413" s="66" t="s">
        <v>151</v>
      </c>
      <c r="AK413" s="66"/>
      <c r="AL413" s="66"/>
      <c r="AM413" s="66"/>
      <c r="AN413" s="66"/>
      <c r="AO413" s="66"/>
      <c r="AP413" s="66" t="s">
        <v>1487</v>
      </c>
      <c r="AQ413" s="67"/>
      <c r="AR413" s="67"/>
      <c r="AS413" s="66"/>
      <c r="AT413" s="66"/>
      <c r="AU413" s="69"/>
      <c r="AV413" s="66">
        <v>0</v>
      </c>
      <c r="AW413" s="66"/>
      <c r="AX413" s="66" t="s">
        <v>1487</v>
      </c>
      <c r="AY413" s="66"/>
      <c r="AZ413" s="66"/>
      <c r="BA413" s="69"/>
      <c r="BB413" s="66"/>
      <c r="BC413" s="66" t="s">
        <v>1487</v>
      </c>
    </row>
    <row r="414" spans="1:55" ht="15.75" customHeight="1">
      <c r="A414" s="66" t="s">
        <v>3772</v>
      </c>
      <c r="B414" s="66" t="s">
        <v>3467</v>
      </c>
      <c r="C414" s="66" t="s">
        <v>189</v>
      </c>
      <c r="D414" s="66" t="s">
        <v>3468</v>
      </c>
      <c r="E414" s="66">
        <v>2026</v>
      </c>
      <c r="F414" s="66">
        <v>30</v>
      </c>
      <c r="G414" s="67">
        <v>46224</v>
      </c>
      <c r="H414" s="67"/>
      <c r="I414" s="67"/>
      <c r="J414" s="66"/>
      <c r="K414" s="68"/>
      <c r="L414" s="66"/>
      <c r="M414" s="66"/>
      <c r="N414" s="66" t="s">
        <v>1568</v>
      </c>
      <c r="O414" s="66" t="s">
        <v>2103</v>
      </c>
      <c r="P414" s="66"/>
      <c r="Q414" s="66" t="s">
        <v>1472</v>
      </c>
      <c r="R414" s="66" t="s">
        <v>1299</v>
      </c>
      <c r="S414" s="66" t="s">
        <v>390</v>
      </c>
      <c r="T414" s="66" t="s">
        <v>344</v>
      </c>
      <c r="U414" s="66" t="s">
        <v>2183</v>
      </c>
      <c r="V414" s="66" t="s">
        <v>1473</v>
      </c>
      <c r="W414" s="66" t="s">
        <v>2470</v>
      </c>
      <c r="X414" s="66" t="s">
        <v>1487</v>
      </c>
      <c r="Y414" s="66"/>
      <c r="Z414" s="66"/>
      <c r="AA414" s="66"/>
      <c r="AB414" s="69"/>
      <c r="AC414" s="66"/>
      <c r="AD414" s="66" t="s">
        <v>1487</v>
      </c>
      <c r="AE414" s="66"/>
      <c r="AF414" s="67"/>
      <c r="AG414" s="66"/>
      <c r="AH414" s="66"/>
      <c r="AI414" s="66" t="s">
        <v>1473</v>
      </c>
      <c r="AJ414" s="66" t="s">
        <v>151</v>
      </c>
      <c r="AK414" s="66"/>
      <c r="AL414" s="66"/>
      <c r="AM414" s="66"/>
      <c r="AN414" s="66"/>
      <c r="AO414" s="66"/>
      <c r="AP414" s="66" t="s">
        <v>1487</v>
      </c>
      <c r="AQ414" s="67"/>
      <c r="AR414" s="67"/>
      <c r="AS414" s="66"/>
      <c r="AT414" s="66"/>
      <c r="AU414" s="69"/>
      <c r="AV414" s="66">
        <v>0</v>
      </c>
      <c r="AW414" s="66"/>
      <c r="AX414" s="66" t="s">
        <v>1487</v>
      </c>
      <c r="AY414" s="66"/>
      <c r="AZ414" s="66"/>
      <c r="BA414" s="69"/>
      <c r="BB414" s="66"/>
      <c r="BC414" s="66" t="s">
        <v>1487</v>
      </c>
    </row>
    <row r="415" spans="1:55" ht="15.75" customHeight="1">
      <c r="A415" s="66" t="s">
        <v>3773</v>
      </c>
      <c r="B415" s="66" t="s">
        <v>3469</v>
      </c>
      <c r="C415" s="66" t="s">
        <v>238</v>
      </c>
      <c r="D415" s="66" t="s">
        <v>3470</v>
      </c>
      <c r="E415" s="66">
        <v>2026</v>
      </c>
      <c r="F415" s="66">
        <v>30</v>
      </c>
      <c r="G415" s="67">
        <v>46224</v>
      </c>
      <c r="H415" s="67"/>
      <c r="I415" s="67"/>
      <c r="J415" s="66"/>
      <c r="K415" s="68"/>
      <c r="L415" s="66"/>
      <c r="M415" s="66"/>
      <c r="N415" s="66" t="s">
        <v>1583</v>
      </c>
      <c r="O415" s="66" t="s">
        <v>1439</v>
      </c>
      <c r="P415" s="66"/>
      <c r="Q415" s="66" t="s">
        <v>1472</v>
      </c>
      <c r="R415" s="66" t="s">
        <v>2119</v>
      </c>
      <c r="S415" s="66" t="s">
        <v>1267</v>
      </c>
      <c r="T415" s="66" t="s">
        <v>1266</v>
      </c>
      <c r="U415" s="66" t="s">
        <v>2183</v>
      </c>
      <c r="V415" s="66" t="s">
        <v>1473</v>
      </c>
      <c r="W415" s="66" t="s">
        <v>2451</v>
      </c>
      <c r="X415" s="66" t="s">
        <v>1487</v>
      </c>
      <c r="Y415" s="66"/>
      <c r="Z415" s="66"/>
      <c r="AA415" s="66"/>
      <c r="AB415" s="69"/>
      <c r="AC415" s="66"/>
      <c r="AD415" s="66" t="s">
        <v>1487</v>
      </c>
      <c r="AE415" s="66"/>
      <c r="AF415" s="67"/>
      <c r="AG415" s="66"/>
      <c r="AH415" s="66"/>
      <c r="AI415" s="66" t="s">
        <v>1473</v>
      </c>
      <c r="AJ415" s="66" t="s">
        <v>151</v>
      </c>
      <c r="AK415" s="66"/>
      <c r="AL415" s="66"/>
      <c r="AM415" s="66"/>
      <c r="AN415" s="66"/>
      <c r="AO415" s="66"/>
      <c r="AP415" s="66" t="s">
        <v>1487</v>
      </c>
      <c r="AQ415" s="67"/>
      <c r="AR415" s="67"/>
      <c r="AS415" s="66"/>
      <c r="AT415" s="66"/>
      <c r="AU415" s="69"/>
      <c r="AV415" s="66">
        <v>0</v>
      </c>
      <c r="AW415" s="66"/>
      <c r="AX415" s="66" t="s">
        <v>1487</v>
      </c>
      <c r="AY415" s="66"/>
      <c r="AZ415" s="66"/>
      <c r="BA415" s="69"/>
      <c r="BB415" s="66"/>
      <c r="BC415" s="66" t="s">
        <v>1487</v>
      </c>
    </row>
    <row r="416" spans="1:55" ht="15.75" customHeight="1">
      <c r="A416" s="66" t="s">
        <v>3774</v>
      </c>
      <c r="B416" s="66" t="s">
        <v>3471</v>
      </c>
      <c r="C416" s="66" t="s">
        <v>261</v>
      </c>
      <c r="D416" s="66" t="s">
        <v>3472</v>
      </c>
      <c r="E416" s="66">
        <v>2026</v>
      </c>
      <c r="F416" s="66">
        <v>30</v>
      </c>
      <c r="G416" s="67">
        <v>46224</v>
      </c>
      <c r="H416" s="67"/>
      <c r="I416" s="67"/>
      <c r="J416" s="66"/>
      <c r="K416" s="68"/>
      <c r="L416" s="66"/>
      <c r="M416" s="66"/>
      <c r="N416" s="66" t="s">
        <v>1579</v>
      </c>
      <c r="O416" s="66" t="s">
        <v>2103</v>
      </c>
      <c r="P416" s="66"/>
      <c r="Q416" s="66" t="s">
        <v>1472</v>
      </c>
      <c r="R416" s="66" t="s">
        <v>1401</v>
      </c>
      <c r="S416" s="66" t="s">
        <v>386</v>
      </c>
      <c r="T416" s="66" t="s">
        <v>1266</v>
      </c>
      <c r="U416" s="66" t="s">
        <v>2183</v>
      </c>
      <c r="V416" s="66" t="s">
        <v>1473</v>
      </c>
      <c r="W416" s="66" t="s">
        <v>2451</v>
      </c>
      <c r="X416" s="66" t="s">
        <v>1487</v>
      </c>
      <c r="Y416" s="66"/>
      <c r="Z416" s="66"/>
      <c r="AA416" s="66"/>
      <c r="AB416" s="69"/>
      <c r="AC416" s="66"/>
      <c r="AD416" s="66" t="s">
        <v>1487</v>
      </c>
      <c r="AE416" s="66"/>
      <c r="AF416" s="67"/>
      <c r="AG416" s="66"/>
      <c r="AH416" s="66"/>
      <c r="AI416" s="66" t="s">
        <v>1473</v>
      </c>
      <c r="AJ416" s="66" t="s">
        <v>151</v>
      </c>
      <c r="AK416" s="66"/>
      <c r="AL416" s="66"/>
      <c r="AM416" s="66"/>
      <c r="AN416" s="66"/>
      <c r="AO416" s="66"/>
      <c r="AP416" s="66" t="s">
        <v>1487</v>
      </c>
      <c r="AQ416" s="67"/>
      <c r="AR416" s="67"/>
      <c r="AS416" s="66"/>
      <c r="AT416" s="66"/>
      <c r="AU416" s="69"/>
      <c r="AV416" s="66">
        <v>0</v>
      </c>
      <c r="AW416" s="66"/>
      <c r="AX416" s="66" t="s">
        <v>1487</v>
      </c>
      <c r="AY416" s="66"/>
      <c r="AZ416" s="66"/>
      <c r="BA416" s="69"/>
      <c r="BB416" s="66"/>
      <c r="BC416" s="66" t="s">
        <v>1487</v>
      </c>
    </row>
    <row r="417" spans="1:55" ht="15.75" customHeight="1">
      <c r="A417" s="66" t="s">
        <v>3775</v>
      </c>
      <c r="B417" s="66" t="s">
        <v>3473</v>
      </c>
      <c r="C417" s="66" t="s">
        <v>276</v>
      </c>
      <c r="D417" s="66" t="s">
        <v>3474</v>
      </c>
      <c r="E417" s="66">
        <v>2026</v>
      </c>
      <c r="F417" s="66">
        <v>30</v>
      </c>
      <c r="G417" s="67">
        <v>46224</v>
      </c>
      <c r="H417" s="67"/>
      <c r="I417" s="67"/>
      <c r="J417" s="66"/>
      <c r="K417" s="68"/>
      <c r="L417" s="66"/>
      <c r="M417" s="66"/>
      <c r="N417" s="66" t="s">
        <v>1432</v>
      </c>
      <c r="O417" s="66" t="s">
        <v>1439</v>
      </c>
      <c r="P417" s="66"/>
      <c r="Q417" s="66" t="s">
        <v>1472</v>
      </c>
      <c r="R417" s="66" t="s">
        <v>1412</v>
      </c>
      <c r="S417" s="66" t="s">
        <v>1267</v>
      </c>
      <c r="T417" s="66" t="s">
        <v>1266</v>
      </c>
      <c r="U417" s="66" t="s">
        <v>2183</v>
      </c>
      <c r="V417" s="66" t="s">
        <v>1473</v>
      </c>
      <c r="W417" s="66" t="s">
        <v>2647</v>
      </c>
      <c r="X417" s="66" t="s">
        <v>1487</v>
      </c>
      <c r="Y417" s="66"/>
      <c r="Z417" s="66"/>
      <c r="AA417" s="66"/>
      <c r="AB417" s="69"/>
      <c r="AC417" s="66"/>
      <c r="AD417" s="66" t="s">
        <v>1487</v>
      </c>
      <c r="AE417" s="66"/>
      <c r="AF417" s="67"/>
      <c r="AG417" s="66"/>
      <c r="AH417" s="66"/>
      <c r="AI417" s="66" t="s">
        <v>1473</v>
      </c>
      <c r="AJ417" s="66" t="s">
        <v>151</v>
      </c>
      <c r="AK417" s="66"/>
      <c r="AL417" s="66"/>
      <c r="AM417" s="66"/>
      <c r="AN417" s="66"/>
      <c r="AO417" s="66"/>
      <c r="AP417" s="66" t="s">
        <v>1487</v>
      </c>
      <c r="AQ417" s="67"/>
      <c r="AR417" s="67"/>
      <c r="AS417" s="66"/>
      <c r="AT417" s="66"/>
      <c r="AU417" s="69"/>
      <c r="AV417" s="66">
        <v>0</v>
      </c>
      <c r="AW417" s="66"/>
      <c r="AX417" s="66" t="s">
        <v>1487</v>
      </c>
      <c r="AY417" s="66"/>
      <c r="AZ417" s="66"/>
      <c r="BA417" s="69"/>
      <c r="BB417" s="66"/>
      <c r="BC417" s="66" t="s">
        <v>1487</v>
      </c>
    </row>
    <row r="418" spans="1:55" ht="15.75" customHeight="1">
      <c r="A418" s="66" t="s">
        <v>3776</v>
      </c>
      <c r="B418" s="66" t="s">
        <v>3475</v>
      </c>
      <c r="C418" s="66" t="s">
        <v>289</v>
      </c>
      <c r="D418" s="66" t="s">
        <v>3476</v>
      </c>
      <c r="E418" s="66">
        <v>2026</v>
      </c>
      <c r="F418" s="66">
        <v>30</v>
      </c>
      <c r="G418" s="67">
        <v>46224</v>
      </c>
      <c r="H418" s="67"/>
      <c r="I418" s="67"/>
      <c r="J418" s="66"/>
      <c r="K418" s="68"/>
      <c r="L418" s="66"/>
      <c r="M418" s="66"/>
      <c r="N418" s="66" t="s">
        <v>1590</v>
      </c>
      <c r="O418" s="66" t="s">
        <v>1590</v>
      </c>
      <c r="P418" s="66"/>
      <c r="Q418" s="66" t="s">
        <v>1472</v>
      </c>
      <c r="R418" s="66" t="s">
        <v>108</v>
      </c>
      <c r="S418" s="66" t="s">
        <v>390</v>
      </c>
      <c r="T418" s="66" t="s">
        <v>344</v>
      </c>
      <c r="U418" s="66" t="s">
        <v>2183</v>
      </c>
      <c r="V418" s="66" t="s">
        <v>1473</v>
      </c>
      <c r="W418" s="66" t="s">
        <v>2390</v>
      </c>
      <c r="X418" s="66" t="s">
        <v>1487</v>
      </c>
      <c r="Y418" s="66"/>
      <c r="Z418" s="66"/>
      <c r="AA418" s="66"/>
      <c r="AB418" s="69"/>
      <c r="AC418" s="66"/>
      <c r="AD418" s="66" t="s">
        <v>1487</v>
      </c>
      <c r="AE418" s="66"/>
      <c r="AF418" s="67"/>
      <c r="AG418" s="66"/>
      <c r="AH418" s="66"/>
      <c r="AI418" s="66" t="s">
        <v>1473</v>
      </c>
      <c r="AJ418" s="66" t="s">
        <v>151</v>
      </c>
      <c r="AK418" s="66"/>
      <c r="AL418" s="66"/>
      <c r="AM418" s="66"/>
      <c r="AN418" s="66"/>
      <c r="AO418" s="66"/>
      <c r="AP418" s="66" t="s">
        <v>1487</v>
      </c>
      <c r="AQ418" s="67"/>
      <c r="AR418" s="67"/>
      <c r="AS418" s="66"/>
      <c r="AT418" s="66"/>
      <c r="AU418" s="69"/>
      <c r="AV418" s="66">
        <v>0</v>
      </c>
      <c r="AW418" s="66"/>
      <c r="AX418" s="66" t="s">
        <v>1487</v>
      </c>
      <c r="AY418" s="66"/>
      <c r="AZ418" s="66"/>
      <c r="BA418" s="69"/>
      <c r="BB418" s="66"/>
      <c r="BC418" s="66" t="s">
        <v>1487</v>
      </c>
    </row>
    <row r="419" spans="1:55" ht="15.75" customHeight="1">
      <c r="A419" s="66" t="s">
        <v>3777</v>
      </c>
      <c r="B419" s="66" t="s">
        <v>3477</v>
      </c>
      <c r="C419" s="66" t="s">
        <v>238</v>
      </c>
      <c r="D419" s="66" t="s">
        <v>3478</v>
      </c>
      <c r="E419" s="66">
        <v>2026</v>
      </c>
      <c r="F419" s="66">
        <v>30</v>
      </c>
      <c r="G419" s="67">
        <v>46225</v>
      </c>
      <c r="H419" s="67"/>
      <c r="I419" s="67"/>
      <c r="J419" s="66"/>
      <c r="K419" s="68"/>
      <c r="L419" s="66"/>
      <c r="M419" s="66"/>
      <c r="N419" s="66" t="s">
        <v>1583</v>
      </c>
      <c r="O419" s="66" t="s">
        <v>1439</v>
      </c>
      <c r="P419" s="66"/>
      <c r="Q419" s="66" t="s">
        <v>1472</v>
      </c>
      <c r="R419" s="66" t="s">
        <v>2119</v>
      </c>
      <c r="S419" s="66" t="s">
        <v>389</v>
      </c>
      <c r="T419" s="66" t="s">
        <v>1266</v>
      </c>
      <c r="U419" s="66" t="s">
        <v>2183</v>
      </c>
      <c r="V419" s="66" t="s">
        <v>1473</v>
      </c>
      <c r="W419" s="66" t="s">
        <v>2451</v>
      </c>
      <c r="X419" s="66" t="s">
        <v>1487</v>
      </c>
      <c r="Y419" s="66"/>
      <c r="Z419" s="66"/>
      <c r="AA419" s="66"/>
      <c r="AB419" s="69"/>
      <c r="AC419" s="66"/>
      <c r="AD419" s="66" t="s">
        <v>1487</v>
      </c>
      <c r="AE419" s="66"/>
      <c r="AF419" s="67"/>
      <c r="AG419" s="66"/>
      <c r="AH419" s="66"/>
      <c r="AI419" s="66" t="s">
        <v>1473</v>
      </c>
      <c r="AJ419" s="66" t="s">
        <v>151</v>
      </c>
      <c r="AK419" s="66"/>
      <c r="AL419" s="66"/>
      <c r="AM419" s="66"/>
      <c r="AN419" s="66"/>
      <c r="AO419" s="66"/>
      <c r="AP419" s="66" t="s">
        <v>1487</v>
      </c>
      <c r="AQ419" s="67"/>
      <c r="AR419" s="67"/>
      <c r="AS419" s="66"/>
      <c r="AT419" s="66"/>
      <c r="AU419" s="69"/>
      <c r="AV419" s="66">
        <v>0</v>
      </c>
      <c r="AW419" s="66"/>
      <c r="AX419" s="66" t="s">
        <v>1487</v>
      </c>
      <c r="AY419" s="66"/>
      <c r="AZ419" s="66"/>
      <c r="BA419" s="69"/>
      <c r="BB419" s="66"/>
      <c r="BC419" s="66" t="s">
        <v>1487</v>
      </c>
    </row>
    <row r="420" spans="1:55" ht="15.75" customHeight="1">
      <c r="A420" s="66" t="s">
        <v>3778</v>
      </c>
      <c r="B420" s="66" t="s">
        <v>3479</v>
      </c>
      <c r="C420" s="66" t="s">
        <v>261</v>
      </c>
      <c r="D420" s="66" t="s">
        <v>3480</v>
      </c>
      <c r="E420" s="66">
        <v>2026</v>
      </c>
      <c r="F420" s="66">
        <v>30</v>
      </c>
      <c r="G420" s="67">
        <v>46225</v>
      </c>
      <c r="H420" s="67"/>
      <c r="I420" s="67"/>
      <c r="J420" s="66"/>
      <c r="K420" s="68"/>
      <c r="L420" s="66"/>
      <c r="M420" s="66"/>
      <c r="N420" s="66" t="s">
        <v>1579</v>
      </c>
      <c r="O420" s="66" t="s">
        <v>2103</v>
      </c>
      <c r="P420" s="66"/>
      <c r="Q420" s="66" t="s">
        <v>1472</v>
      </c>
      <c r="R420" s="66" t="s">
        <v>1401</v>
      </c>
      <c r="S420" s="66" t="s">
        <v>389</v>
      </c>
      <c r="T420" s="66" t="s">
        <v>1266</v>
      </c>
      <c r="U420" s="66" t="s">
        <v>2183</v>
      </c>
      <c r="V420" s="66" t="s">
        <v>1473</v>
      </c>
      <c r="W420" s="66" t="s">
        <v>2451</v>
      </c>
      <c r="X420" s="66" t="s">
        <v>1487</v>
      </c>
      <c r="Y420" s="66"/>
      <c r="Z420" s="66"/>
      <c r="AA420" s="66"/>
      <c r="AB420" s="69"/>
      <c r="AC420" s="66"/>
      <c r="AD420" s="66" t="s">
        <v>1487</v>
      </c>
      <c r="AE420" s="66"/>
      <c r="AF420" s="67"/>
      <c r="AG420" s="66"/>
      <c r="AH420" s="66"/>
      <c r="AI420" s="66" t="s">
        <v>1473</v>
      </c>
      <c r="AJ420" s="66" t="s">
        <v>151</v>
      </c>
      <c r="AK420" s="66"/>
      <c r="AL420" s="66"/>
      <c r="AM420" s="66"/>
      <c r="AN420" s="66"/>
      <c r="AO420" s="66"/>
      <c r="AP420" s="66" t="s">
        <v>1487</v>
      </c>
      <c r="AQ420" s="67"/>
      <c r="AR420" s="67"/>
      <c r="AS420" s="66"/>
      <c r="AT420" s="66"/>
      <c r="AU420" s="69"/>
      <c r="AV420" s="66">
        <v>0</v>
      </c>
      <c r="AW420" s="66"/>
      <c r="AX420" s="66" t="s">
        <v>1487</v>
      </c>
      <c r="AY420" s="66"/>
      <c r="AZ420" s="66"/>
      <c r="BA420" s="69"/>
      <c r="BB420" s="66"/>
      <c r="BC420" s="66" t="s">
        <v>1487</v>
      </c>
    </row>
    <row r="421" spans="1:55" ht="15.75" customHeight="1">
      <c r="A421" s="66" t="s">
        <v>3779</v>
      </c>
      <c r="B421" s="66" t="s">
        <v>3481</v>
      </c>
      <c r="C421" s="66" t="s">
        <v>276</v>
      </c>
      <c r="D421" s="66" t="s">
        <v>3482</v>
      </c>
      <c r="E421" s="66">
        <v>2026</v>
      </c>
      <c r="F421" s="66">
        <v>30</v>
      </c>
      <c r="G421" s="67">
        <v>46225</v>
      </c>
      <c r="H421" s="67"/>
      <c r="I421" s="67"/>
      <c r="J421" s="66"/>
      <c r="K421" s="68"/>
      <c r="L421" s="66"/>
      <c r="M421" s="66"/>
      <c r="N421" s="66" t="s">
        <v>1432</v>
      </c>
      <c r="O421" s="66" t="s">
        <v>1439</v>
      </c>
      <c r="P421" s="66"/>
      <c r="Q421" s="66" t="s">
        <v>1472</v>
      </c>
      <c r="R421" s="66" t="s">
        <v>1412</v>
      </c>
      <c r="S421" s="66" t="s">
        <v>389</v>
      </c>
      <c r="T421" s="66" t="s">
        <v>1266</v>
      </c>
      <c r="U421" s="66" t="s">
        <v>2183</v>
      </c>
      <c r="V421" s="66" t="s">
        <v>1473</v>
      </c>
      <c r="W421" s="66" t="s">
        <v>2647</v>
      </c>
      <c r="X421" s="66" t="s">
        <v>1487</v>
      </c>
      <c r="Y421" s="66"/>
      <c r="Z421" s="66"/>
      <c r="AA421" s="66"/>
      <c r="AB421" s="69"/>
      <c r="AC421" s="66"/>
      <c r="AD421" s="66" t="s">
        <v>1487</v>
      </c>
      <c r="AE421" s="66"/>
      <c r="AF421" s="67"/>
      <c r="AG421" s="66"/>
      <c r="AH421" s="66"/>
      <c r="AI421" s="66" t="s">
        <v>1473</v>
      </c>
      <c r="AJ421" s="66" t="s">
        <v>151</v>
      </c>
      <c r="AK421" s="66"/>
      <c r="AL421" s="66"/>
      <c r="AM421" s="66"/>
      <c r="AN421" s="66"/>
      <c r="AO421" s="66"/>
      <c r="AP421" s="66" t="s">
        <v>1487</v>
      </c>
      <c r="AQ421" s="67"/>
      <c r="AR421" s="67"/>
      <c r="AS421" s="66"/>
      <c r="AT421" s="66"/>
      <c r="AU421" s="69"/>
      <c r="AV421" s="66">
        <v>0</v>
      </c>
      <c r="AW421" s="66"/>
      <c r="AX421" s="66" t="s">
        <v>1487</v>
      </c>
      <c r="AY421" s="66"/>
      <c r="AZ421" s="66"/>
      <c r="BA421" s="69"/>
      <c r="BB421" s="66"/>
      <c r="BC421" s="66" t="s">
        <v>1487</v>
      </c>
    </row>
    <row r="422" spans="1:55" ht="15.75" customHeight="1">
      <c r="A422" s="66" t="s">
        <v>3780</v>
      </c>
      <c r="B422" s="66" t="s">
        <v>3483</v>
      </c>
      <c r="C422" s="66" t="s">
        <v>289</v>
      </c>
      <c r="D422" s="66" t="s">
        <v>3484</v>
      </c>
      <c r="E422" s="66">
        <v>2026</v>
      </c>
      <c r="F422" s="66">
        <v>30</v>
      </c>
      <c r="G422" s="67">
        <v>46225</v>
      </c>
      <c r="H422" s="67"/>
      <c r="I422" s="67"/>
      <c r="J422" s="66"/>
      <c r="K422" s="68"/>
      <c r="L422" s="66"/>
      <c r="M422" s="66"/>
      <c r="N422" s="66" t="s">
        <v>1590</v>
      </c>
      <c r="O422" s="66" t="s">
        <v>1590</v>
      </c>
      <c r="P422" s="66"/>
      <c r="Q422" s="66" t="s">
        <v>1472</v>
      </c>
      <c r="R422" s="66" t="s">
        <v>108</v>
      </c>
      <c r="S422" s="66" t="s">
        <v>387</v>
      </c>
      <c r="T422" s="66" t="s">
        <v>344</v>
      </c>
      <c r="U422" s="66" t="s">
        <v>2183</v>
      </c>
      <c r="V422" s="66" t="s">
        <v>1473</v>
      </c>
      <c r="W422" s="66" t="s">
        <v>2390</v>
      </c>
      <c r="X422" s="66" t="s">
        <v>1487</v>
      </c>
      <c r="Y422" s="66"/>
      <c r="Z422" s="66"/>
      <c r="AA422" s="66"/>
      <c r="AB422" s="69"/>
      <c r="AC422" s="66"/>
      <c r="AD422" s="66" t="s">
        <v>1487</v>
      </c>
      <c r="AE422" s="66"/>
      <c r="AF422" s="67"/>
      <c r="AG422" s="66"/>
      <c r="AH422" s="66"/>
      <c r="AI422" s="66" t="s">
        <v>1473</v>
      </c>
      <c r="AJ422" s="66" t="s">
        <v>151</v>
      </c>
      <c r="AK422" s="66"/>
      <c r="AL422" s="66"/>
      <c r="AM422" s="66"/>
      <c r="AN422" s="66"/>
      <c r="AO422" s="66"/>
      <c r="AP422" s="66" t="s">
        <v>1487</v>
      </c>
      <c r="AQ422" s="67"/>
      <c r="AR422" s="67"/>
      <c r="AS422" s="66"/>
      <c r="AT422" s="66"/>
      <c r="AU422" s="69"/>
      <c r="AV422" s="66">
        <v>0</v>
      </c>
      <c r="AW422" s="66"/>
      <c r="AX422" s="66" t="s">
        <v>1487</v>
      </c>
      <c r="AY422" s="66"/>
      <c r="AZ422" s="66"/>
      <c r="BA422" s="69"/>
      <c r="BB422" s="66"/>
      <c r="BC422" s="66" t="s">
        <v>1487</v>
      </c>
    </row>
    <row r="423" spans="1:55" ht="15.75" customHeight="1">
      <c r="A423" s="66" t="s">
        <v>3781</v>
      </c>
      <c r="B423" s="66" t="s">
        <v>3485</v>
      </c>
      <c r="C423" s="66" t="s">
        <v>238</v>
      </c>
      <c r="D423" s="66" t="s">
        <v>3486</v>
      </c>
      <c r="E423" s="66">
        <v>2026</v>
      </c>
      <c r="F423" s="66">
        <v>30</v>
      </c>
      <c r="G423" s="67">
        <v>46226</v>
      </c>
      <c r="H423" s="67"/>
      <c r="I423" s="67"/>
      <c r="J423" s="66"/>
      <c r="K423" s="68"/>
      <c r="L423" s="66"/>
      <c r="M423" s="66"/>
      <c r="N423" s="66" t="s">
        <v>1583</v>
      </c>
      <c r="O423" s="66" t="s">
        <v>1439</v>
      </c>
      <c r="P423" s="66"/>
      <c r="Q423" s="66" t="s">
        <v>1472</v>
      </c>
      <c r="R423" s="66" t="s">
        <v>2119</v>
      </c>
      <c r="S423" s="66" t="s">
        <v>386</v>
      </c>
      <c r="T423" s="66" t="s">
        <v>1266</v>
      </c>
      <c r="U423" s="66" t="s">
        <v>2183</v>
      </c>
      <c r="V423" s="66" t="s">
        <v>1473</v>
      </c>
      <c r="W423" s="66" t="s">
        <v>2451</v>
      </c>
      <c r="X423" s="66" t="s">
        <v>1487</v>
      </c>
      <c r="Y423" s="66"/>
      <c r="Z423" s="66"/>
      <c r="AA423" s="66"/>
      <c r="AB423" s="69"/>
      <c r="AC423" s="66"/>
      <c r="AD423" s="66" t="s">
        <v>1487</v>
      </c>
      <c r="AE423" s="66"/>
      <c r="AF423" s="67"/>
      <c r="AG423" s="66"/>
      <c r="AH423" s="66"/>
      <c r="AI423" s="66" t="s">
        <v>1473</v>
      </c>
      <c r="AJ423" s="66" t="s">
        <v>151</v>
      </c>
      <c r="AK423" s="66"/>
      <c r="AL423" s="66"/>
      <c r="AM423" s="66"/>
      <c r="AN423" s="66"/>
      <c r="AO423" s="66"/>
      <c r="AP423" s="66" t="s">
        <v>1487</v>
      </c>
      <c r="AQ423" s="67"/>
      <c r="AR423" s="67"/>
      <c r="AS423" s="66"/>
      <c r="AT423" s="66"/>
      <c r="AU423" s="69"/>
      <c r="AV423" s="66">
        <v>0</v>
      </c>
      <c r="AW423" s="66"/>
      <c r="AX423" s="66" t="s">
        <v>1487</v>
      </c>
      <c r="AY423" s="66"/>
      <c r="AZ423" s="66"/>
      <c r="BA423" s="69"/>
      <c r="BB423" s="66"/>
      <c r="BC423" s="66" t="s">
        <v>1487</v>
      </c>
    </row>
    <row r="424" spans="1:55" ht="15.75" customHeight="1">
      <c r="A424" s="66" t="s">
        <v>3782</v>
      </c>
      <c r="B424" s="66" t="s">
        <v>3487</v>
      </c>
      <c r="C424" s="66" t="s">
        <v>261</v>
      </c>
      <c r="D424" s="66" t="s">
        <v>3488</v>
      </c>
      <c r="E424" s="66">
        <v>2026</v>
      </c>
      <c r="F424" s="66">
        <v>30</v>
      </c>
      <c r="G424" s="67">
        <v>46226</v>
      </c>
      <c r="H424" s="67"/>
      <c r="I424" s="67"/>
      <c r="J424" s="66"/>
      <c r="K424" s="68"/>
      <c r="L424" s="66"/>
      <c r="M424" s="66"/>
      <c r="N424" s="66" t="s">
        <v>1579</v>
      </c>
      <c r="O424" s="66" t="s">
        <v>2103</v>
      </c>
      <c r="P424" s="66"/>
      <c r="Q424" s="66" t="s">
        <v>1472</v>
      </c>
      <c r="R424" s="66" t="s">
        <v>1401</v>
      </c>
      <c r="S424" s="66" t="s">
        <v>1267</v>
      </c>
      <c r="T424" s="66" t="s">
        <v>1266</v>
      </c>
      <c r="U424" s="66" t="s">
        <v>2183</v>
      </c>
      <c r="V424" s="66" t="s">
        <v>1473</v>
      </c>
      <c r="W424" s="66" t="s">
        <v>2451</v>
      </c>
      <c r="X424" s="66" t="s">
        <v>1487</v>
      </c>
      <c r="Y424" s="66"/>
      <c r="Z424" s="66"/>
      <c r="AA424" s="66"/>
      <c r="AB424" s="69"/>
      <c r="AC424" s="66"/>
      <c r="AD424" s="66" t="s">
        <v>1487</v>
      </c>
      <c r="AE424" s="66"/>
      <c r="AF424" s="67"/>
      <c r="AG424" s="66"/>
      <c r="AH424" s="66"/>
      <c r="AI424" s="66" t="s">
        <v>1473</v>
      </c>
      <c r="AJ424" s="66" t="s">
        <v>151</v>
      </c>
      <c r="AK424" s="66"/>
      <c r="AL424" s="66"/>
      <c r="AM424" s="66"/>
      <c r="AN424" s="66"/>
      <c r="AO424" s="66"/>
      <c r="AP424" s="66" t="s">
        <v>1487</v>
      </c>
      <c r="AQ424" s="67"/>
      <c r="AR424" s="67"/>
      <c r="AS424" s="66"/>
      <c r="AT424" s="66"/>
      <c r="AU424" s="69"/>
      <c r="AV424" s="66">
        <v>0</v>
      </c>
      <c r="AW424" s="66"/>
      <c r="AX424" s="66" t="s">
        <v>1487</v>
      </c>
      <c r="AY424" s="66"/>
      <c r="AZ424" s="66"/>
      <c r="BA424" s="69"/>
      <c r="BB424" s="66"/>
      <c r="BC424" s="66" t="s">
        <v>1487</v>
      </c>
    </row>
    <row r="425" spans="1:55" ht="15.75" customHeight="1">
      <c r="A425" s="66" t="s">
        <v>3783</v>
      </c>
      <c r="B425" s="66" t="s">
        <v>3489</v>
      </c>
      <c r="C425" s="66" t="s">
        <v>276</v>
      </c>
      <c r="D425" s="66" t="s">
        <v>3490</v>
      </c>
      <c r="E425" s="66">
        <v>2026</v>
      </c>
      <c r="F425" s="66">
        <v>30</v>
      </c>
      <c r="G425" s="67">
        <v>46226</v>
      </c>
      <c r="H425" s="67"/>
      <c r="I425" s="67"/>
      <c r="J425" s="66"/>
      <c r="K425" s="68"/>
      <c r="L425" s="66"/>
      <c r="M425" s="66"/>
      <c r="N425" s="66" t="s">
        <v>1432</v>
      </c>
      <c r="O425" s="66" t="s">
        <v>1439</v>
      </c>
      <c r="P425" s="66"/>
      <c r="Q425" s="66" t="s">
        <v>1472</v>
      </c>
      <c r="R425" s="66" t="s">
        <v>1412</v>
      </c>
      <c r="S425" s="66" t="s">
        <v>386</v>
      </c>
      <c r="T425" s="66" t="s">
        <v>1266</v>
      </c>
      <c r="U425" s="66" t="s">
        <v>2183</v>
      </c>
      <c r="V425" s="66" t="s">
        <v>1473</v>
      </c>
      <c r="W425" s="66" t="s">
        <v>2647</v>
      </c>
      <c r="X425" s="66" t="s">
        <v>1487</v>
      </c>
      <c r="Y425" s="66"/>
      <c r="Z425" s="66"/>
      <c r="AA425" s="66"/>
      <c r="AB425" s="69"/>
      <c r="AC425" s="66"/>
      <c r="AD425" s="66" t="s">
        <v>1487</v>
      </c>
      <c r="AE425" s="66"/>
      <c r="AF425" s="67"/>
      <c r="AG425" s="66"/>
      <c r="AH425" s="66"/>
      <c r="AI425" s="66" t="s">
        <v>1473</v>
      </c>
      <c r="AJ425" s="66" t="s">
        <v>151</v>
      </c>
      <c r="AK425" s="66"/>
      <c r="AL425" s="66"/>
      <c r="AM425" s="66"/>
      <c r="AN425" s="66"/>
      <c r="AO425" s="66"/>
      <c r="AP425" s="66" t="s">
        <v>1487</v>
      </c>
      <c r="AQ425" s="67"/>
      <c r="AR425" s="67"/>
      <c r="AS425" s="66"/>
      <c r="AT425" s="66"/>
      <c r="AU425" s="69"/>
      <c r="AV425" s="66">
        <v>0</v>
      </c>
      <c r="AW425" s="66"/>
      <c r="AX425" s="66" t="s">
        <v>1487</v>
      </c>
      <c r="AY425" s="66"/>
      <c r="AZ425" s="66"/>
      <c r="BA425" s="69"/>
      <c r="BB425" s="66"/>
      <c r="BC425" s="66" t="s">
        <v>1487</v>
      </c>
    </row>
    <row r="426" spans="1:55" ht="15.75" customHeight="1">
      <c r="A426" s="66" t="s">
        <v>3784</v>
      </c>
      <c r="B426" s="66" t="s">
        <v>3491</v>
      </c>
      <c r="C426" s="66" t="s">
        <v>289</v>
      </c>
      <c r="D426" s="66" t="s">
        <v>3492</v>
      </c>
      <c r="E426" s="66">
        <v>2026</v>
      </c>
      <c r="F426" s="66">
        <v>30</v>
      </c>
      <c r="G426" s="67">
        <v>46226</v>
      </c>
      <c r="H426" s="67"/>
      <c r="I426" s="67"/>
      <c r="J426" s="66"/>
      <c r="K426" s="68"/>
      <c r="L426" s="66"/>
      <c r="M426" s="66"/>
      <c r="N426" s="66" t="s">
        <v>1590</v>
      </c>
      <c r="O426" s="66" t="s">
        <v>1590</v>
      </c>
      <c r="P426" s="66"/>
      <c r="Q426" s="66" t="s">
        <v>1472</v>
      </c>
      <c r="R426" s="66" t="s">
        <v>108</v>
      </c>
      <c r="S426" s="66" t="s">
        <v>387</v>
      </c>
      <c r="T426" s="66" t="s">
        <v>344</v>
      </c>
      <c r="U426" s="66" t="s">
        <v>2183</v>
      </c>
      <c r="V426" s="66" t="s">
        <v>1473</v>
      </c>
      <c r="W426" s="66" t="s">
        <v>2390</v>
      </c>
      <c r="X426" s="66" t="s">
        <v>1487</v>
      </c>
      <c r="Y426" s="66"/>
      <c r="Z426" s="66"/>
      <c r="AA426" s="66"/>
      <c r="AB426" s="69"/>
      <c r="AC426" s="66"/>
      <c r="AD426" s="66" t="s">
        <v>1487</v>
      </c>
      <c r="AE426" s="66"/>
      <c r="AF426" s="67"/>
      <c r="AG426" s="66"/>
      <c r="AH426" s="66"/>
      <c r="AI426" s="66" t="s">
        <v>1473</v>
      </c>
      <c r="AJ426" s="66" t="s">
        <v>151</v>
      </c>
      <c r="AK426" s="66"/>
      <c r="AL426" s="66"/>
      <c r="AM426" s="66"/>
      <c r="AN426" s="66"/>
      <c r="AO426" s="66"/>
      <c r="AP426" s="66" t="s">
        <v>1487</v>
      </c>
      <c r="AQ426" s="67"/>
      <c r="AR426" s="67"/>
      <c r="AS426" s="66"/>
      <c r="AT426" s="66"/>
      <c r="AU426" s="69"/>
      <c r="AV426" s="66">
        <v>0</v>
      </c>
      <c r="AW426" s="66"/>
      <c r="AX426" s="66" t="s">
        <v>1487</v>
      </c>
      <c r="AY426" s="66"/>
      <c r="AZ426" s="66"/>
      <c r="BA426" s="69"/>
      <c r="BB426" s="66"/>
      <c r="BC426" s="66" t="s">
        <v>1487</v>
      </c>
    </row>
    <row r="427" spans="1:55" ht="15.75" customHeight="1">
      <c r="A427" s="66" t="s">
        <v>3785</v>
      </c>
      <c r="B427" s="66" t="s">
        <v>3493</v>
      </c>
      <c r="C427" s="66" t="s">
        <v>238</v>
      </c>
      <c r="D427" s="66" t="s">
        <v>3494</v>
      </c>
      <c r="E427" s="66">
        <v>2026</v>
      </c>
      <c r="F427" s="66">
        <v>30</v>
      </c>
      <c r="G427" s="67">
        <v>46227</v>
      </c>
      <c r="H427" s="67"/>
      <c r="I427" s="67"/>
      <c r="J427" s="66"/>
      <c r="K427" s="68"/>
      <c r="L427" s="66"/>
      <c r="M427" s="66"/>
      <c r="N427" s="66" t="s">
        <v>1583</v>
      </c>
      <c r="O427" s="66" t="s">
        <v>1439</v>
      </c>
      <c r="P427" s="66"/>
      <c r="Q427" s="66" t="s">
        <v>1472</v>
      </c>
      <c r="R427" s="66" t="s">
        <v>2119</v>
      </c>
      <c r="S427" s="66" t="s">
        <v>1267</v>
      </c>
      <c r="T427" s="66" t="s">
        <v>1266</v>
      </c>
      <c r="U427" s="66" t="s">
        <v>2183</v>
      </c>
      <c r="V427" s="66" t="s">
        <v>1473</v>
      </c>
      <c r="W427" s="66" t="s">
        <v>2451</v>
      </c>
      <c r="X427" s="66" t="s">
        <v>1487</v>
      </c>
      <c r="Y427" s="66"/>
      <c r="Z427" s="66"/>
      <c r="AA427" s="66"/>
      <c r="AB427" s="69"/>
      <c r="AC427" s="66"/>
      <c r="AD427" s="66" t="s">
        <v>1487</v>
      </c>
      <c r="AE427" s="66"/>
      <c r="AF427" s="67"/>
      <c r="AG427" s="66"/>
      <c r="AH427" s="66"/>
      <c r="AI427" s="66" t="s">
        <v>1473</v>
      </c>
      <c r="AJ427" s="66" t="s">
        <v>151</v>
      </c>
      <c r="AK427" s="66"/>
      <c r="AL427" s="66"/>
      <c r="AM427" s="66"/>
      <c r="AN427" s="66"/>
      <c r="AO427" s="66"/>
      <c r="AP427" s="66" t="s">
        <v>1487</v>
      </c>
      <c r="AQ427" s="67"/>
      <c r="AR427" s="67"/>
      <c r="AS427" s="66"/>
      <c r="AT427" s="66"/>
      <c r="AU427" s="69"/>
      <c r="AV427" s="66">
        <v>0</v>
      </c>
      <c r="AW427" s="66"/>
      <c r="AX427" s="66" t="s">
        <v>1487</v>
      </c>
      <c r="AY427" s="66"/>
      <c r="AZ427" s="66"/>
      <c r="BA427" s="69"/>
      <c r="BB427" s="66"/>
      <c r="BC427" s="66" t="s">
        <v>1487</v>
      </c>
    </row>
    <row r="428" spans="1:55" ht="15.75" customHeight="1">
      <c r="A428" s="66" t="s">
        <v>3786</v>
      </c>
      <c r="B428" s="66" t="s">
        <v>3495</v>
      </c>
      <c r="C428" s="66" t="s">
        <v>261</v>
      </c>
      <c r="D428" s="66" t="s">
        <v>3496</v>
      </c>
      <c r="E428" s="66">
        <v>2026</v>
      </c>
      <c r="F428" s="66">
        <v>30</v>
      </c>
      <c r="G428" s="67">
        <v>46227</v>
      </c>
      <c r="H428" s="67"/>
      <c r="I428" s="67"/>
      <c r="J428" s="66"/>
      <c r="K428" s="68"/>
      <c r="L428" s="66"/>
      <c r="M428" s="66"/>
      <c r="N428" s="66" t="s">
        <v>1579</v>
      </c>
      <c r="O428" s="66" t="s">
        <v>2103</v>
      </c>
      <c r="P428" s="66"/>
      <c r="Q428" s="66" t="s">
        <v>1472</v>
      </c>
      <c r="R428" s="66" t="s">
        <v>1401</v>
      </c>
      <c r="S428" s="66" t="s">
        <v>386</v>
      </c>
      <c r="T428" s="66" t="s">
        <v>1266</v>
      </c>
      <c r="U428" s="66" t="s">
        <v>2183</v>
      </c>
      <c r="V428" s="66" t="s">
        <v>1473</v>
      </c>
      <c r="W428" s="66" t="s">
        <v>2451</v>
      </c>
      <c r="X428" s="66" t="s">
        <v>1487</v>
      </c>
      <c r="Y428" s="66"/>
      <c r="Z428" s="66"/>
      <c r="AA428" s="66"/>
      <c r="AB428" s="69"/>
      <c r="AC428" s="66"/>
      <c r="AD428" s="66" t="s">
        <v>1487</v>
      </c>
      <c r="AE428" s="66"/>
      <c r="AF428" s="67"/>
      <c r="AG428" s="66"/>
      <c r="AH428" s="66"/>
      <c r="AI428" s="66" t="s">
        <v>1473</v>
      </c>
      <c r="AJ428" s="66" t="s">
        <v>151</v>
      </c>
      <c r="AK428" s="66"/>
      <c r="AL428" s="66"/>
      <c r="AM428" s="66"/>
      <c r="AN428" s="66"/>
      <c r="AO428" s="66"/>
      <c r="AP428" s="66" t="s">
        <v>1487</v>
      </c>
      <c r="AQ428" s="67"/>
      <c r="AR428" s="67"/>
      <c r="AS428" s="66"/>
      <c r="AT428" s="66"/>
      <c r="AU428" s="69"/>
      <c r="AV428" s="66">
        <v>0</v>
      </c>
      <c r="AW428" s="66"/>
      <c r="AX428" s="66" t="s">
        <v>1487</v>
      </c>
      <c r="AY428" s="66"/>
      <c r="AZ428" s="66"/>
      <c r="BA428" s="69"/>
      <c r="BB428" s="66"/>
      <c r="BC428" s="66" t="s">
        <v>1487</v>
      </c>
    </row>
    <row r="429" spans="1:55" ht="15.75" customHeight="1">
      <c r="A429" s="66" t="s">
        <v>3787</v>
      </c>
      <c r="B429" s="66" t="s">
        <v>3497</v>
      </c>
      <c r="C429" s="66" t="s">
        <v>276</v>
      </c>
      <c r="D429" s="66" t="s">
        <v>3498</v>
      </c>
      <c r="E429" s="66">
        <v>2026</v>
      </c>
      <c r="F429" s="66">
        <v>30</v>
      </c>
      <c r="G429" s="67">
        <v>46227</v>
      </c>
      <c r="H429" s="67"/>
      <c r="I429" s="67"/>
      <c r="J429" s="66"/>
      <c r="K429" s="68"/>
      <c r="L429" s="66"/>
      <c r="M429" s="66"/>
      <c r="N429" s="66" t="s">
        <v>1432</v>
      </c>
      <c r="O429" s="66" t="s">
        <v>1439</v>
      </c>
      <c r="P429" s="66"/>
      <c r="Q429" s="66" t="s">
        <v>1472</v>
      </c>
      <c r="R429" s="66" t="s">
        <v>1412</v>
      </c>
      <c r="S429" s="66" t="s">
        <v>1267</v>
      </c>
      <c r="T429" s="66" t="s">
        <v>1266</v>
      </c>
      <c r="U429" s="66" t="s">
        <v>2183</v>
      </c>
      <c r="V429" s="66" t="s">
        <v>1473</v>
      </c>
      <c r="W429" s="66" t="s">
        <v>2647</v>
      </c>
      <c r="X429" s="66" t="s">
        <v>1487</v>
      </c>
      <c r="Y429" s="66"/>
      <c r="Z429" s="66"/>
      <c r="AA429" s="66"/>
      <c r="AB429" s="69"/>
      <c r="AC429" s="66"/>
      <c r="AD429" s="66" t="s">
        <v>1487</v>
      </c>
      <c r="AE429" s="66"/>
      <c r="AF429" s="67"/>
      <c r="AG429" s="66"/>
      <c r="AH429" s="66"/>
      <c r="AI429" s="66" t="s">
        <v>1473</v>
      </c>
      <c r="AJ429" s="66" t="s">
        <v>151</v>
      </c>
      <c r="AK429" s="66"/>
      <c r="AL429" s="66"/>
      <c r="AM429" s="66"/>
      <c r="AN429" s="66"/>
      <c r="AO429" s="66"/>
      <c r="AP429" s="66" t="s">
        <v>1487</v>
      </c>
      <c r="AQ429" s="67"/>
      <c r="AR429" s="67"/>
      <c r="AS429" s="66"/>
      <c r="AT429" s="66"/>
      <c r="AU429" s="69"/>
      <c r="AV429" s="66">
        <v>0</v>
      </c>
      <c r="AW429" s="66"/>
      <c r="AX429" s="66" t="s">
        <v>1487</v>
      </c>
      <c r="AY429" s="66"/>
      <c r="AZ429" s="66"/>
      <c r="BA429" s="69"/>
      <c r="BB429" s="66"/>
      <c r="BC429" s="66" t="s">
        <v>1487</v>
      </c>
    </row>
    <row r="430" spans="1:55" ht="15.75" customHeight="1">
      <c r="A430" s="66" t="s">
        <v>3788</v>
      </c>
      <c r="B430" s="66" t="s">
        <v>3499</v>
      </c>
      <c r="C430" s="66" t="s">
        <v>289</v>
      </c>
      <c r="D430" s="66" t="s">
        <v>3500</v>
      </c>
      <c r="E430" s="66">
        <v>2026</v>
      </c>
      <c r="F430" s="66">
        <v>30</v>
      </c>
      <c r="G430" s="67">
        <v>46227</v>
      </c>
      <c r="H430" s="67"/>
      <c r="I430" s="67"/>
      <c r="J430" s="66"/>
      <c r="K430" s="68"/>
      <c r="L430" s="66"/>
      <c r="M430" s="66"/>
      <c r="N430" s="66" t="s">
        <v>1590</v>
      </c>
      <c r="O430" s="66" t="s">
        <v>1590</v>
      </c>
      <c r="P430" s="66"/>
      <c r="Q430" s="66" t="s">
        <v>1472</v>
      </c>
      <c r="R430" s="66" t="s">
        <v>108</v>
      </c>
      <c r="S430" s="66" t="s">
        <v>390</v>
      </c>
      <c r="T430" s="66" t="s">
        <v>344</v>
      </c>
      <c r="U430" s="66" t="s">
        <v>2183</v>
      </c>
      <c r="V430" s="66" t="s">
        <v>1473</v>
      </c>
      <c r="W430" s="66" t="s">
        <v>2390</v>
      </c>
      <c r="X430" s="66" t="s">
        <v>1487</v>
      </c>
      <c r="Y430" s="66"/>
      <c r="Z430" s="66"/>
      <c r="AA430" s="66"/>
      <c r="AB430" s="69"/>
      <c r="AC430" s="66"/>
      <c r="AD430" s="66" t="s">
        <v>1487</v>
      </c>
      <c r="AE430" s="66"/>
      <c r="AF430" s="67"/>
      <c r="AG430" s="66"/>
      <c r="AH430" s="66"/>
      <c r="AI430" s="66" t="s">
        <v>1473</v>
      </c>
      <c r="AJ430" s="66" t="s">
        <v>151</v>
      </c>
      <c r="AK430" s="66"/>
      <c r="AL430" s="66"/>
      <c r="AM430" s="66"/>
      <c r="AN430" s="66"/>
      <c r="AO430" s="66"/>
      <c r="AP430" s="66" t="s">
        <v>1487</v>
      </c>
      <c r="AQ430" s="67"/>
      <c r="AR430" s="67"/>
      <c r="AS430" s="66"/>
      <c r="AT430" s="66"/>
      <c r="AU430" s="69"/>
      <c r="AV430" s="66">
        <v>0</v>
      </c>
      <c r="AW430" s="66"/>
      <c r="AX430" s="66" t="s">
        <v>1487</v>
      </c>
      <c r="AY430" s="66"/>
      <c r="AZ430" s="66"/>
      <c r="BA430" s="69"/>
      <c r="BB430" s="66"/>
      <c r="BC430" s="66" t="s">
        <v>1487</v>
      </c>
    </row>
    <row r="431" spans="1:55" ht="15.75" customHeight="1">
      <c r="A431" s="66" t="s">
        <v>3789</v>
      </c>
      <c r="B431" s="66" t="s">
        <v>3501</v>
      </c>
      <c r="C431" s="66" t="s">
        <v>320</v>
      </c>
      <c r="D431" s="66" t="s">
        <v>3502</v>
      </c>
      <c r="E431" s="66">
        <v>2026</v>
      </c>
      <c r="F431" s="66">
        <v>30</v>
      </c>
      <c r="G431" s="67">
        <v>46227</v>
      </c>
      <c r="H431" s="67"/>
      <c r="I431" s="67"/>
      <c r="J431" s="66"/>
      <c r="K431" s="68"/>
      <c r="L431" s="66"/>
      <c r="M431" s="66"/>
      <c r="N431" s="66" t="s">
        <v>1432</v>
      </c>
      <c r="O431" s="66" t="s">
        <v>2103</v>
      </c>
      <c r="P431" s="66"/>
      <c r="Q431" s="66" t="s">
        <v>1472</v>
      </c>
      <c r="R431" s="66" t="s">
        <v>1332</v>
      </c>
      <c r="S431" s="66" t="s">
        <v>387</v>
      </c>
      <c r="T431" s="66" t="s">
        <v>344</v>
      </c>
      <c r="U431" s="66" t="s">
        <v>2183</v>
      </c>
      <c r="V431" s="66" t="s">
        <v>1473</v>
      </c>
      <c r="W431" s="66" t="s">
        <v>2647</v>
      </c>
      <c r="X431" s="66" t="s">
        <v>1487</v>
      </c>
      <c r="Y431" s="66"/>
      <c r="Z431" s="66"/>
      <c r="AA431" s="66"/>
      <c r="AB431" s="69"/>
      <c r="AC431" s="66"/>
      <c r="AD431" s="66" t="s">
        <v>1487</v>
      </c>
      <c r="AE431" s="66"/>
      <c r="AF431" s="67"/>
      <c r="AG431" s="66"/>
      <c r="AH431" s="66"/>
      <c r="AI431" s="66" t="s">
        <v>1473</v>
      </c>
      <c r="AJ431" s="66" t="s">
        <v>151</v>
      </c>
      <c r="AK431" s="66"/>
      <c r="AL431" s="66"/>
      <c r="AM431" s="66"/>
      <c r="AN431" s="66"/>
      <c r="AO431" s="66"/>
      <c r="AP431" s="66" t="s">
        <v>1487</v>
      </c>
      <c r="AQ431" s="67"/>
      <c r="AR431" s="67"/>
      <c r="AS431" s="66"/>
      <c r="AT431" s="66"/>
      <c r="AU431" s="69"/>
      <c r="AV431" s="66">
        <v>0</v>
      </c>
      <c r="AW431" s="66"/>
      <c r="AX431" s="66" t="s">
        <v>1487</v>
      </c>
      <c r="AY431" s="66"/>
      <c r="AZ431" s="66"/>
      <c r="BA431" s="69"/>
      <c r="BB431" s="66"/>
      <c r="BC431" s="66" t="s">
        <v>1487</v>
      </c>
    </row>
    <row r="432" spans="1:55" ht="15.75" customHeight="1">
      <c r="A432" s="66" t="s">
        <v>3790</v>
      </c>
      <c r="B432" s="66" t="s">
        <v>3503</v>
      </c>
      <c r="C432" s="66" t="s">
        <v>238</v>
      </c>
      <c r="D432" s="66" t="s">
        <v>3504</v>
      </c>
      <c r="E432" s="66">
        <v>2026</v>
      </c>
      <c r="F432" s="66">
        <v>30</v>
      </c>
      <c r="G432" s="67">
        <v>46228</v>
      </c>
      <c r="H432" s="67"/>
      <c r="I432" s="67"/>
      <c r="J432" s="66"/>
      <c r="K432" s="68"/>
      <c r="L432" s="66"/>
      <c r="M432" s="66"/>
      <c r="N432" s="66" t="s">
        <v>1583</v>
      </c>
      <c r="O432" s="66" t="s">
        <v>1439</v>
      </c>
      <c r="P432" s="66"/>
      <c r="Q432" s="66" t="s">
        <v>1472</v>
      </c>
      <c r="R432" s="66" t="s">
        <v>2119</v>
      </c>
      <c r="S432" s="66" t="s">
        <v>389</v>
      </c>
      <c r="T432" s="66" t="s">
        <v>1266</v>
      </c>
      <c r="U432" s="66" t="s">
        <v>2183</v>
      </c>
      <c r="V432" s="66" t="s">
        <v>1473</v>
      </c>
      <c r="W432" s="66" t="s">
        <v>2451</v>
      </c>
      <c r="X432" s="66" t="s">
        <v>1487</v>
      </c>
      <c r="Y432" s="66"/>
      <c r="Z432" s="66"/>
      <c r="AA432" s="66"/>
      <c r="AB432" s="69"/>
      <c r="AC432" s="66"/>
      <c r="AD432" s="66" t="s">
        <v>1487</v>
      </c>
      <c r="AE432" s="66"/>
      <c r="AF432" s="67"/>
      <c r="AG432" s="66"/>
      <c r="AH432" s="66"/>
      <c r="AI432" s="66" t="s">
        <v>1473</v>
      </c>
      <c r="AJ432" s="66" t="s">
        <v>151</v>
      </c>
      <c r="AK432" s="66"/>
      <c r="AL432" s="66"/>
      <c r="AM432" s="66"/>
      <c r="AN432" s="66"/>
      <c r="AO432" s="66"/>
      <c r="AP432" s="66" t="s">
        <v>1487</v>
      </c>
      <c r="AQ432" s="67"/>
      <c r="AR432" s="67"/>
      <c r="AS432" s="66"/>
      <c r="AT432" s="66"/>
      <c r="AU432" s="69"/>
      <c r="AV432" s="66">
        <v>0</v>
      </c>
      <c r="AW432" s="66"/>
      <c r="AX432" s="66" t="s">
        <v>1487</v>
      </c>
      <c r="AY432" s="66"/>
      <c r="AZ432" s="66"/>
      <c r="BA432" s="69"/>
      <c r="BB432" s="66"/>
      <c r="BC432" s="66" t="s">
        <v>1487</v>
      </c>
    </row>
    <row r="433" spans="1:55" ht="15.75" customHeight="1">
      <c r="A433" s="66" t="s">
        <v>3791</v>
      </c>
      <c r="B433" s="66" t="s">
        <v>3505</v>
      </c>
      <c r="C433" s="66" t="s">
        <v>261</v>
      </c>
      <c r="D433" s="66" t="s">
        <v>3506</v>
      </c>
      <c r="E433" s="66">
        <v>2026</v>
      </c>
      <c r="F433" s="66">
        <v>30</v>
      </c>
      <c r="G433" s="67">
        <v>46228</v>
      </c>
      <c r="H433" s="67"/>
      <c r="I433" s="67"/>
      <c r="J433" s="66"/>
      <c r="K433" s="68"/>
      <c r="L433" s="66"/>
      <c r="M433" s="66"/>
      <c r="N433" s="66" t="s">
        <v>1579</v>
      </c>
      <c r="O433" s="66" t="s">
        <v>2103</v>
      </c>
      <c r="P433" s="66"/>
      <c r="Q433" s="66" t="s">
        <v>1472</v>
      </c>
      <c r="R433" s="66" t="s">
        <v>1401</v>
      </c>
      <c r="S433" s="66" t="s">
        <v>389</v>
      </c>
      <c r="T433" s="66" t="s">
        <v>1266</v>
      </c>
      <c r="U433" s="66" t="s">
        <v>2183</v>
      </c>
      <c r="V433" s="66" t="s">
        <v>1473</v>
      </c>
      <c r="W433" s="66" t="s">
        <v>2451</v>
      </c>
      <c r="X433" s="66" t="s">
        <v>1487</v>
      </c>
      <c r="Y433" s="66"/>
      <c r="Z433" s="66"/>
      <c r="AA433" s="66"/>
      <c r="AB433" s="69"/>
      <c r="AC433" s="66"/>
      <c r="AD433" s="66" t="s">
        <v>1487</v>
      </c>
      <c r="AE433" s="66"/>
      <c r="AF433" s="67"/>
      <c r="AG433" s="66"/>
      <c r="AH433" s="66"/>
      <c r="AI433" s="66" t="s">
        <v>1473</v>
      </c>
      <c r="AJ433" s="66" t="s">
        <v>151</v>
      </c>
      <c r="AK433" s="66"/>
      <c r="AL433" s="66"/>
      <c r="AM433" s="66"/>
      <c r="AN433" s="66"/>
      <c r="AO433" s="66"/>
      <c r="AP433" s="66" t="s">
        <v>1487</v>
      </c>
      <c r="AQ433" s="67"/>
      <c r="AR433" s="67"/>
      <c r="AS433" s="66"/>
      <c r="AT433" s="66"/>
      <c r="AU433" s="69"/>
      <c r="AV433" s="66">
        <v>0</v>
      </c>
      <c r="AW433" s="66"/>
      <c r="AX433" s="66" t="s">
        <v>1487</v>
      </c>
      <c r="AY433" s="66"/>
      <c r="AZ433" s="66"/>
      <c r="BA433" s="69"/>
      <c r="BB433" s="66"/>
      <c r="BC433" s="66" t="s">
        <v>1487</v>
      </c>
    </row>
    <row r="434" spans="1:55" ht="15.75" customHeight="1">
      <c r="A434" s="66" t="s">
        <v>3792</v>
      </c>
      <c r="B434" s="66" t="s">
        <v>3507</v>
      </c>
      <c r="C434" s="66" t="s">
        <v>276</v>
      </c>
      <c r="D434" s="66" t="s">
        <v>3508</v>
      </c>
      <c r="E434" s="66">
        <v>2026</v>
      </c>
      <c r="F434" s="66">
        <v>30</v>
      </c>
      <c r="G434" s="67">
        <v>46228</v>
      </c>
      <c r="H434" s="67"/>
      <c r="I434" s="67"/>
      <c r="J434" s="66"/>
      <c r="K434" s="68"/>
      <c r="L434" s="66"/>
      <c r="M434" s="66"/>
      <c r="N434" s="66" t="s">
        <v>1432</v>
      </c>
      <c r="O434" s="66" t="s">
        <v>1439</v>
      </c>
      <c r="P434" s="66"/>
      <c r="Q434" s="66" t="s">
        <v>1472</v>
      </c>
      <c r="R434" s="66" t="s">
        <v>1412</v>
      </c>
      <c r="S434" s="66" t="s">
        <v>389</v>
      </c>
      <c r="T434" s="66" t="s">
        <v>1266</v>
      </c>
      <c r="U434" s="66" t="s">
        <v>2183</v>
      </c>
      <c r="V434" s="66" t="s">
        <v>1473</v>
      </c>
      <c r="W434" s="66" t="s">
        <v>2647</v>
      </c>
      <c r="X434" s="66" t="s">
        <v>1487</v>
      </c>
      <c r="Y434" s="66"/>
      <c r="Z434" s="66"/>
      <c r="AA434" s="66"/>
      <c r="AB434" s="69"/>
      <c r="AC434" s="66"/>
      <c r="AD434" s="66" t="s">
        <v>1487</v>
      </c>
      <c r="AE434" s="66"/>
      <c r="AF434" s="67"/>
      <c r="AG434" s="66"/>
      <c r="AH434" s="66"/>
      <c r="AI434" s="66" t="s">
        <v>1473</v>
      </c>
      <c r="AJ434" s="66" t="s">
        <v>151</v>
      </c>
      <c r="AK434" s="66"/>
      <c r="AL434" s="66"/>
      <c r="AM434" s="66"/>
      <c r="AN434" s="66"/>
      <c r="AO434" s="66"/>
      <c r="AP434" s="66" t="s">
        <v>1487</v>
      </c>
      <c r="AQ434" s="67"/>
      <c r="AR434" s="67"/>
      <c r="AS434" s="66"/>
      <c r="AT434" s="66"/>
      <c r="AU434" s="69"/>
      <c r="AV434" s="66">
        <v>0</v>
      </c>
      <c r="AW434" s="66"/>
      <c r="AX434" s="66" t="s">
        <v>1487</v>
      </c>
      <c r="AY434" s="66"/>
      <c r="AZ434" s="66"/>
      <c r="BA434" s="69"/>
      <c r="BB434" s="66"/>
      <c r="BC434" s="66" t="s">
        <v>1487</v>
      </c>
    </row>
    <row r="435" spans="1:55" ht="15.75" customHeight="1">
      <c r="A435" s="66" t="s">
        <v>3793</v>
      </c>
      <c r="B435" s="66" t="s">
        <v>3509</v>
      </c>
      <c r="C435" s="66" t="s">
        <v>289</v>
      </c>
      <c r="D435" s="66" t="s">
        <v>3510</v>
      </c>
      <c r="E435" s="66">
        <v>2026</v>
      </c>
      <c r="F435" s="66">
        <v>30</v>
      </c>
      <c r="G435" s="67">
        <v>46228</v>
      </c>
      <c r="H435" s="67"/>
      <c r="I435" s="67"/>
      <c r="J435" s="66"/>
      <c r="K435" s="68"/>
      <c r="L435" s="66"/>
      <c r="M435" s="66"/>
      <c r="N435" s="66" t="s">
        <v>1590</v>
      </c>
      <c r="O435" s="66" t="s">
        <v>1590</v>
      </c>
      <c r="P435" s="66"/>
      <c r="Q435" s="66" t="s">
        <v>1472</v>
      </c>
      <c r="R435" s="66" t="s">
        <v>108</v>
      </c>
      <c r="S435" s="66" t="s">
        <v>387</v>
      </c>
      <c r="T435" s="66" t="s">
        <v>344</v>
      </c>
      <c r="U435" s="66" t="s">
        <v>2183</v>
      </c>
      <c r="V435" s="66" t="s">
        <v>1473</v>
      </c>
      <c r="W435" s="66" t="s">
        <v>2390</v>
      </c>
      <c r="X435" s="66" t="s">
        <v>1487</v>
      </c>
      <c r="Y435" s="66"/>
      <c r="Z435" s="66"/>
      <c r="AA435" s="66"/>
      <c r="AB435" s="69"/>
      <c r="AC435" s="66"/>
      <c r="AD435" s="66" t="s">
        <v>1487</v>
      </c>
      <c r="AE435" s="66"/>
      <c r="AF435" s="67"/>
      <c r="AG435" s="66"/>
      <c r="AH435" s="66"/>
      <c r="AI435" s="66" t="s">
        <v>1473</v>
      </c>
      <c r="AJ435" s="66" t="s">
        <v>151</v>
      </c>
      <c r="AK435" s="66"/>
      <c r="AL435" s="66"/>
      <c r="AM435" s="66"/>
      <c r="AN435" s="66"/>
      <c r="AO435" s="66"/>
      <c r="AP435" s="66" t="s">
        <v>1487</v>
      </c>
      <c r="AQ435" s="67"/>
      <c r="AR435" s="67"/>
      <c r="AS435" s="66"/>
      <c r="AT435" s="66"/>
      <c r="AU435" s="69"/>
      <c r="AV435" s="66">
        <v>0</v>
      </c>
      <c r="AW435" s="66"/>
      <c r="AX435" s="66" t="s">
        <v>1487</v>
      </c>
      <c r="AY435" s="66"/>
      <c r="AZ435" s="66"/>
      <c r="BA435" s="69"/>
      <c r="BB435" s="66"/>
      <c r="BC435" s="66" t="s">
        <v>1487</v>
      </c>
    </row>
    <row r="436" spans="1:55" ht="15.75" customHeight="1">
      <c r="A436" s="66" t="s">
        <v>3794</v>
      </c>
      <c r="B436" s="66" t="s">
        <v>3511</v>
      </c>
      <c r="C436" s="66" t="s">
        <v>238</v>
      </c>
      <c r="D436" s="66" t="s">
        <v>3512</v>
      </c>
      <c r="E436" s="66">
        <v>2026</v>
      </c>
      <c r="F436" s="66">
        <v>30</v>
      </c>
      <c r="G436" s="67">
        <v>46229</v>
      </c>
      <c r="H436" s="67"/>
      <c r="I436" s="67"/>
      <c r="J436" s="66"/>
      <c r="K436" s="68"/>
      <c r="L436" s="66"/>
      <c r="M436" s="66"/>
      <c r="N436" s="66" t="s">
        <v>1583</v>
      </c>
      <c r="O436" s="66" t="s">
        <v>1439</v>
      </c>
      <c r="P436" s="66"/>
      <c r="Q436" s="66" t="s">
        <v>1472</v>
      </c>
      <c r="R436" s="66" t="s">
        <v>2119</v>
      </c>
      <c r="S436" s="66" t="s">
        <v>386</v>
      </c>
      <c r="T436" s="66" t="s">
        <v>1266</v>
      </c>
      <c r="U436" s="66" t="s">
        <v>2183</v>
      </c>
      <c r="V436" s="66" t="s">
        <v>1473</v>
      </c>
      <c r="W436" s="66" t="s">
        <v>2451</v>
      </c>
      <c r="X436" s="66" t="s">
        <v>1487</v>
      </c>
      <c r="Y436" s="66"/>
      <c r="Z436" s="66"/>
      <c r="AA436" s="66"/>
      <c r="AB436" s="69"/>
      <c r="AC436" s="66"/>
      <c r="AD436" s="66" t="s">
        <v>1487</v>
      </c>
      <c r="AE436" s="66"/>
      <c r="AF436" s="67"/>
      <c r="AG436" s="66"/>
      <c r="AH436" s="66"/>
      <c r="AI436" s="66" t="s">
        <v>1473</v>
      </c>
      <c r="AJ436" s="66" t="s">
        <v>151</v>
      </c>
      <c r="AK436" s="66"/>
      <c r="AL436" s="66"/>
      <c r="AM436" s="66"/>
      <c r="AN436" s="66"/>
      <c r="AO436" s="66"/>
      <c r="AP436" s="66" t="s">
        <v>1487</v>
      </c>
      <c r="AQ436" s="67"/>
      <c r="AR436" s="67"/>
      <c r="AS436" s="66"/>
      <c r="AT436" s="66"/>
      <c r="AU436" s="69"/>
      <c r="AV436" s="66">
        <v>0</v>
      </c>
      <c r="AW436" s="66"/>
      <c r="AX436" s="66" t="s">
        <v>1487</v>
      </c>
      <c r="AY436" s="66"/>
      <c r="AZ436" s="66"/>
      <c r="BA436" s="69"/>
      <c r="BB436" s="66"/>
      <c r="BC436" s="66" t="s">
        <v>1487</v>
      </c>
    </row>
    <row r="437" spans="1:55" ht="15.75" customHeight="1">
      <c r="A437" s="66" t="s">
        <v>3795</v>
      </c>
      <c r="B437" s="66" t="s">
        <v>3513</v>
      </c>
      <c r="C437" s="66" t="s">
        <v>261</v>
      </c>
      <c r="D437" s="66" t="s">
        <v>3514</v>
      </c>
      <c r="E437" s="66">
        <v>2026</v>
      </c>
      <c r="F437" s="66">
        <v>30</v>
      </c>
      <c r="G437" s="67">
        <v>46229</v>
      </c>
      <c r="H437" s="67"/>
      <c r="I437" s="67"/>
      <c r="J437" s="66"/>
      <c r="K437" s="68"/>
      <c r="L437" s="66"/>
      <c r="M437" s="66"/>
      <c r="N437" s="66" t="s">
        <v>1579</v>
      </c>
      <c r="O437" s="66" t="s">
        <v>2103</v>
      </c>
      <c r="P437" s="66"/>
      <c r="Q437" s="66" t="s">
        <v>1472</v>
      </c>
      <c r="R437" s="66" t="s">
        <v>1401</v>
      </c>
      <c r="S437" s="66" t="s">
        <v>1267</v>
      </c>
      <c r="T437" s="66" t="s">
        <v>1266</v>
      </c>
      <c r="U437" s="66" t="s">
        <v>2183</v>
      </c>
      <c r="V437" s="66" t="s">
        <v>1473</v>
      </c>
      <c r="W437" s="66" t="s">
        <v>2451</v>
      </c>
      <c r="X437" s="66" t="s">
        <v>1487</v>
      </c>
      <c r="Y437" s="66"/>
      <c r="Z437" s="66"/>
      <c r="AA437" s="66"/>
      <c r="AB437" s="69"/>
      <c r="AC437" s="66"/>
      <c r="AD437" s="66" t="s">
        <v>1487</v>
      </c>
      <c r="AE437" s="66"/>
      <c r="AF437" s="67"/>
      <c r="AG437" s="66"/>
      <c r="AH437" s="66"/>
      <c r="AI437" s="66" t="s">
        <v>1473</v>
      </c>
      <c r="AJ437" s="66" t="s">
        <v>151</v>
      </c>
      <c r="AK437" s="66"/>
      <c r="AL437" s="66"/>
      <c r="AM437" s="66"/>
      <c r="AN437" s="66"/>
      <c r="AO437" s="66"/>
      <c r="AP437" s="66" t="s">
        <v>1487</v>
      </c>
      <c r="AQ437" s="67"/>
      <c r="AR437" s="67"/>
      <c r="AS437" s="66"/>
      <c r="AT437" s="66"/>
      <c r="AU437" s="69"/>
      <c r="AV437" s="66">
        <v>0</v>
      </c>
      <c r="AW437" s="66"/>
      <c r="AX437" s="66" t="s">
        <v>1487</v>
      </c>
      <c r="AY437" s="66"/>
      <c r="AZ437" s="66"/>
      <c r="BA437" s="69"/>
      <c r="BB437" s="66"/>
      <c r="BC437" s="66" t="s">
        <v>1487</v>
      </c>
    </row>
    <row r="438" spans="1:55" ht="15.75" customHeight="1">
      <c r="A438" s="66" t="s">
        <v>3796</v>
      </c>
      <c r="B438" s="66" t="s">
        <v>3515</v>
      </c>
      <c r="C438" s="66" t="s">
        <v>276</v>
      </c>
      <c r="D438" s="66" t="s">
        <v>3516</v>
      </c>
      <c r="E438" s="66">
        <v>2026</v>
      </c>
      <c r="F438" s="66">
        <v>30</v>
      </c>
      <c r="G438" s="67">
        <v>46229</v>
      </c>
      <c r="H438" s="67"/>
      <c r="I438" s="67"/>
      <c r="J438" s="66"/>
      <c r="K438" s="68"/>
      <c r="L438" s="66"/>
      <c r="M438" s="66"/>
      <c r="N438" s="66" t="s">
        <v>1432</v>
      </c>
      <c r="O438" s="66" t="s">
        <v>1439</v>
      </c>
      <c r="P438" s="66"/>
      <c r="Q438" s="66" t="s">
        <v>1472</v>
      </c>
      <c r="R438" s="66" t="s">
        <v>1412</v>
      </c>
      <c r="S438" s="66" t="s">
        <v>386</v>
      </c>
      <c r="T438" s="66" t="s">
        <v>1266</v>
      </c>
      <c r="U438" s="66" t="s">
        <v>2183</v>
      </c>
      <c r="V438" s="66" t="s">
        <v>1473</v>
      </c>
      <c r="W438" s="66" t="s">
        <v>2647</v>
      </c>
      <c r="X438" s="66" t="s">
        <v>1487</v>
      </c>
      <c r="Y438" s="66"/>
      <c r="Z438" s="66"/>
      <c r="AA438" s="66"/>
      <c r="AB438" s="69"/>
      <c r="AC438" s="66"/>
      <c r="AD438" s="66" t="s">
        <v>1487</v>
      </c>
      <c r="AE438" s="66"/>
      <c r="AF438" s="67"/>
      <c r="AG438" s="66"/>
      <c r="AH438" s="66"/>
      <c r="AI438" s="66" t="s">
        <v>1473</v>
      </c>
      <c r="AJ438" s="66" t="s">
        <v>151</v>
      </c>
      <c r="AK438" s="66"/>
      <c r="AL438" s="66"/>
      <c r="AM438" s="66"/>
      <c r="AN438" s="66"/>
      <c r="AO438" s="66"/>
      <c r="AP438" s="66" t="s">
        <v>1487</v>
      </c>
      <c r="AQ438" s="67"/>
      <c r="AR438" s="67"/>
      <c r="AS438" s="66"/>
      <c r="AT438" s="66"/>
      <c r="AU438" s="69"/>
      <c r="AV438" s="66">
        <v>0</v>
      </c>
      <c r="AW438" s="66"/>
      <c r="AX438" s="66" t="s">
        <v>1487</v>
      </c>
      <c r="AY438" s="66"/>
      <c r="AZ438" s="66"/>
      <c r="BA438" s="69"/>
      <c r="BB438" s="66"/>
      <c r="BC438" s="66" t="s">
        <v>1487</v>
      </c>
    </row>
    <row r="439" spans="1:55" ht="15.75" customHeight="1">
      <c r="A439" s="66" t="s">
        <v>3797</v>
      </c>
      <c r="B439" s="66" t="s">
        <v>3517</v>
      </c>
      <c r="C439" s="66" t="s">
        <v>289</v>
      </c>
      <c r="D439" s="66" t="s">
        <v>3518</v>
      </c>
      <c r="E439" s="66">
        <v>2026</v>
      </c>
      <c r="F439" s="66">
        <v>30</v>
      </c>
      <c r="G439" s="67">
        <v>46229</v>
      </c>
      <c r="H439" s="67"/>
      <c r="I439" s="67"/>
      <c r="J439" s="66"/>
      <c r="K439" s="68"/>
      <c r="L439" s="66"/>
      <c r="M439" s="66"/>
      <c r="N439" s="66" t="s">
        <v>1590</v>
      </c>
      <c r="O439" s="66" t="s">
        <v>1590</v>
      </c>
      <c r="P439" s="66"/>
      <c r="Q439" s="66" t="s">
        <v>1472</v>
      </c>
      <c r="R439" s="66" t="s">
        <v>108</v>
      </c>
      <c r="S439" s="66" t="s">
        <v>390</v>
      </c>
      <c r="T439" s="66" t="s">
        <v>344</v>
      </c>
      <c r="U439" s="66" t="s">
        <v>2183</v>
      </c>
      <c r="V439" s="66" t="s">
        <v>1473</v>
      </c>
      <c r="W439" s="66" t="s">
        <v>2390</v>
      </c>
      <c r="X439" s="66" t="s">
        <v>1487</v>
      </c>
      <c r="Y439" s="66"/>
      <c r="Z439" s="66"/>
      <c r="AA439" s="66"/>
      <c r="AB439" s="69"/>
      <c r="AC439" s="66"/>
      <c r="AD439" s="66" t="s">
        <v>1487</v>
      </c>
      <c r="AE439" s="66"/>
      <c r="AF439" s="67"/>
      <c r="AG439" s="66"/>
      <c r="AH439" s="66"/>
      <c r="AI439" s="66" t="s">
        <v>1473</v>
      </c>
      <c r="AJ439" s="66" t="s">
        <v>151</v>
      </c>
      <c r="AK439" s="66"/>
      <c r="AL439" s="66"/>
      <c r="AM439" s="66"/>
      <c r="AN439" s="66"/>
      <c r="AO439" s="66"/>
      <c r="AP439" s="66" t="s">
        <v>1487</v>
      </c>
      <c r="AQ439" s="67"/>
      <c r="AR439" s="67"/>
      <c r="AS439" s="66"/>
      <c r="AT439" s="66"/>
      <c r="AU439" s="69"/>
      <c r="AV439" s="66">
        <v>0</v>
      </c>
      <c r="AW439" s="66"/>
      <c r="AX439" s="66" t="s">
        <v>1487</v>
      </c>
      <c r="AY439" s="66"/>
      <c r="AZ439" s="66"/>
      <c r="BA439" s="69"/>
      <c r="BB439" s="66"/>
      <c r="BC439" s="66" t="s">
        <v>1487</v>
      </c>
    </row>
    <row r="440" spans="1:55" ht="15.75" customHeight="1">
      <c r="A440" s="66" t="s">
        <v>3798</v>
      </c>
      <c r="B440" s="66" t="s">
        <v>3519</v>
      </c>
      <c r="C440" s="66" t="s">
        <v>302</v>
      </c>
      <c r="D440" s="66" t="s">
        <v>3520</v>
      </c>
      <c r="E440" s="66">
        <v>2026</v>
      </c>
      <c r="F440" s="66">
        <v>30</v>
      </c>
      <c r="G440" s="67">
        <v>46229</v>
      </c>
      <c r="H440" s="67"/>
      <c r="I440" s="67"/>
      <c r="J440" s="66"/>
      <c r="K440" s="68"/>
      <c r="L440" s="66"/>
      <c r="M440" s="66"/>
      <c r="N440" s="66" t="s">
        <v>1442</v>
      </c>
      <c r="O440" s="66" t="s">
        <v>1439</v>
      </c>
      <c r="P440" s="66"/>
      <c r="Q440" s="66" t="s">
        <v>1472</v>
      </c>
      <c r="R440" s="66" t="s">
        <v>2120</v>
      </c>
      <c r="S440" s="66" t="s">
        <v>387</v>
      </c>
      <c r="T440" s="66" t="s">
        <v>344</v>
      </c>
      <c r="U440" s="66" t="s">
        <v>2183</v>
      </c>
      <c r="V440" s="66" t="s">
        <v>1473</v>
      </c>
      <c r="W440" s="66" t="s">
        <v>2443</v>
      </c>
      <c r="X440" s="66" t="s">
        <v>1487</v>
      </c>
      <c r="Y440" s="66"/>
      <c r="Z440" s="66"/>
      <c r="AA440" s="66"/>
      <c r="AB440" s="69"/>
      <c r="AC440" s="66"/>
      <c r="AD440" s="66" t="s">
        <v>1487</v>
      </c>
      <c r="AE440" s="66"/>
      <c r="AF440" s="67"/>
      <c r="AG440" s="66"/>
      <c r="AH440" s="66"/>
      <c r="AI440" s="66" t="s">
        <v>1473</v>
      </c>
      <c r="AJ440" s="66" t="s">
        <v>151</v>
      </c>
      <c r="AK440" s="66"/>
      <c r="AL440" s="66"/>
      <c r="AM440" s="66"/>
      <c r="AN440" s="66"/>
      <c r="AO440" s="66"/>
      <c r="AP440" s="66" t="s">
        <v>1487</v>
      </c>
      <c r="AQ440" s="67"/>
      <c r="AR440" s="67"/>
      <c r="AS440" s="66"/>
      <c r="AT440" s="66"/>
      <c r="AU440" s="69"/>
      <c r="AV440" s="66">
        <v>0</v>
      </c>
      <c r="AW440" s="66"/>
      <c r="AX440" s="66" t="s">
        <v>1487</v>
      </c>
      <c r="AY440" s="66"/>
      <c r="AZ440" s="66"/>
      <c r="BA440" s="69"/>
      <c r="BB440" s="66"/>
      <c r="BC440" s="66" t="s">
        <v>1487</v>
      </c>
    </row>
    <row r="441" spans="1:55" ht="15.75" customHeight="1">
      <c r="A441" s="66" t="s">
        <v>3799</v>
      </c>
      <c r="B441" s="66" t="s">
        <v>3521</v>
      </c>
      <c r="C441" s="66" t="s">
        <v>342</v>
      </c>
      <c r="D441" s="66" t="s">
        <v>3522</v>
      </c>
      <c r="E441" s="66">
        <v>2026</v>
      </c>
      <c r="F441" s="66">
        <v>30</v>
      </c>
      <c r="G441" s="67">
        <v>46223</v>
      </c>
      <c r="H441" s="67"/>
      <c r="I441" s="67"/>
      <c r="J441" s="66"/>
      <c r="K441" s="68"/>
      <c r="L441" s="66"/>
      <c r="M441" s="66"/>
      <c r="N441" s="66" t="s">
        <v>1432</v>
      </c>
      <c r="O441" s="66" t="s">
        <v>2103</v>
      </c>
      <c r="P441" s="66"/>
      <c r="Q441" s="66" t="s">
        <v>1472</v>
      </c>
      <c r="R441" s="66" t="s">
        <v>1260</v>
      </c>
      <c r="S441" s="66" t="s">
        <v>387</v>
      </c>
      <c r="T441" s="66" t="s">
        <v>344</v>
      </c>
      <c r="U441" s="66" t="s">
        <v>2183</v>
      </c>
      <c r="V441" s="66" t="s">
        <v>1473</v>
      </c>
      <c r="W441" s="66" t="s">
        <v>2647</v>
      </c>
      <c r="X441" s="66" t="s">
        <v>1487</v>
      </c>
      <c r="Y441" s="66"/>
      <c r="Z441" s="66"/>
      <c r="AA441" s="66"/>
      <c r="AB441" s="69"/>
      <c r="AC441" s="66"/>
      <c r="AD441" s="66" t="s">
        <v>1487</v>
      </c>
      <c r="AE441" s="66"/>
      <c r="AF441" s="67"/>
      <c r="AG441" s="66"/>
      <c r="AH441" s="66"/>
      <c r="AI441" s="66" t="s">
        <v>1473</v>
      </c>
      <c r="AJ441" s="66" t="s">
        <v>151</v>
      </c>
      <c r="AK441" s="66"/>
      <c r="AL441" s="66"/>
      <c r="AM441" s="66"/>
      <c r="AN441" s="66"/>
      <c r="AO441" s="66"/>
      <c r="AP441" s="66" t="s">
        <v>1487</v>
      </c>
      <c r="AQ441" s="67"/>
      <c r="AR441" s="67"/>
      <c r="AS441" s="66"/>
      <c r="AT441" s="66"/>
      <c r="AU441" s="69"/>
      <c r="AV441" s="66">
        <v>0</v>
      </c>
      <c r="AW441" s="66"/>
      <c r="AX441" s="66" t="s">
        <v>1487</v>
      </c>
      <c r="AY441" s="66"/>
      <c r="AZ441" s="66"/>
      <c r="BA441" s="69"/>
      <c r="BB441" s="66"/>
      <c r="BC441" s="66" t="s">
        <v>1487</v>
      </c>
    </row>
    <row r="442" spans="1:55" ht="15.75" customHeight="1">
      <c r="A442" s="66" t="s">
        <v>3800</v>
      </c>
      <c r="B442" s="66" t="s">
        <v>3523</v>
      </c>
      <c r="C442" s="66" t="s">
        <v>203</v>
      </c>
      <c r="D442" s="66" t="s">
        <v>3524</v>
      </c>
      <c r="E442" s="66">
        <v>2026</v>
      </c>
      <c r="F442" s="66">
        <v>30</v>
      </c>
      <c r="G442" s="67">
        <v>46223</v>
      </c>
      <c r="H442" s="67"/>
      <c r="I442" s="67"/>
      <c r="J442" s="66"/>
      <c r="K442" s="68"/>
      <c r="L442" s="66"/>
      <c r="M442" s="66"/>
      <c r="N442" s="66" t="s">
        <v>1600</v>
      </c>
      <c r="O442" s="66" t="s">
        <v>1439</v>
      </c>
      <c r="P442" s="66"/>
      <c r="Q442" s="66" t="s">
        <v>1472</v>
      </c>
      <c r="R442" s="66" t="s">
        <v>1368</v>
      </c>
      <c r="S442" s="66" t="s">
        <v>391</v>
      </c>
      <c r="T442" s="66" t="s">
        <v>443</v>
      </c>
      <c r="U442" s="66" t="s">
        <v>2183</v>
      </c>
      <c r="V442" s="66" t="s">
        <v>1473</v>
      </c>
      <c r="W442" s="66" t="s">
        <v>2324</v>
      </c>
      <c r="X442" s="66" t="s">
        <v>1487</v>
      </c>
      <c r="Y442" s="66"/>
      <c r="Z442" s="66"/>
      <c r="AA442" s="66"/>
      <c r="AB442" s="69"/>
      <c r="AC442" s="66"/>
      <c r="AD442" s="66" t="s">
        <v>1487</v>
      </c>
      <c r="AE442" s="66"/>
      <c r="AF442" s="67"/>
      <c r="AG442" s="66"/>
      <c r="AH442" s="66"/>
      <c r="AI442" s="66" t="s">
        <v>1473</v>
      </c>
      <c r="AJ442" s="66" t="s">
        <v>151</v>
      </c>
      <c r="AK442" s="66"/>
      <c r="AL442" s="66"/>
      <c r="AM442" s="66"/>
      <c r="AN442" s="66"/>
      <c r="AO442" s="66"/>
      <c r="AP442" s="66" t="s">
        <v>1487</v>
      </c>
      <c r="AQ442" s="67"/>
      <c r="AR442" s="67"/>
      <c r="AS442" s="66"/>
      <c r="AT442" s="66"/>
      <c r="AU442" s="69"/>
      <c r="AV442" s="66">
        <v>0</v>
      </c>
      <c r="AW442" s="66"/>
      <c r="AX442" s="66" t="s">
        <v>1487</v>
      </c>
      <c r="AY442" s="66"/>
      <c r="AZ442" s="66"/>
      <c r="BA442" s="69"/>
      <c r="BB442" s="66"/>
      <c r="BC442" s="66" t="s">
        <v>1487</v>
      </c>
    </row>
    <row r="443" spans="1:55" ht="15.75" customHeight="1">
      <c r="A443" s="66" t="s">
        <v>3801</v>
      </c>
      <c r="B443" s="66" t="s">
        <v>3525</v>
      </c>
      <c r="C443" s="66" t="s">
        <v>255</v>
      </c>
      <c r="D443" s="66" t="s">
        <v>3526</v>
      </c>
      <c r="E443" s="66">
        <v>2026</v>
      </c>
      <c r="F443" s="66">
        <v>30</v>
      </c>
      <c r="G443" s="67">
        <v>46223</v>
      </c>
      <c r="H443" s="67"/>
      <c r="I443" s="67"/>
      <c r="J443" s="66"/>
      <c r="K443" s="68"/>
      <c r="L443" s="66"/>
      <c r="M443" s="66"/>
      <c r="N443" s="66" t="s">
        <v>1583</v>
      </c>
      <c r="O443" s="66" t="s">
        <v>1439</v>
      </c>
      <c r="P443" s="66"/>
      <c r="Q443" s="66" t="s">
        <v>1472</v>
      </c>
      <c r="R443" s="66" t="s">
        <v>1218</v>
      </c>
      <c r="S443" s="66" t="s">
        <v>1267</v>
      </c>
      <c r="T443" s="66" t="s">
        <v>1266</v>
      </c>
      <c r="U443" s="66" t="s">
        <v>2183</v>
      </c>
      <c r="V443" s="66" t="s">
        <v>1473</v>
      </c>
      <c r="W443" s="66" t="s">
        <v>2451</v>
      </c>
      <c r="X443" s="66" t="s">
        <v>1487</v>
      </c>
      <c r="Y443" s="66"/>
      <c r="Z443" s="66"/>
      <c r="AA443" s="66"/>
      <c r="AB443" s="69"/>
      <c r="AC443" s="66"/>
      <c r="AD443" s="66" t="s">
        <v>1487</v>
      </c>
      <c r="AE443" s="66"/>
      <c r="AF443" s="67"/>
      <c r="AG443" s="66"/>
      <c r="AH443" s="66"/>
      <c r="AI443" s="66" t="s">
        <v>1473</v>
      </c>
      <c r="AJ443" s="66" t="s">
        <v>151</v>
      </c>
      <c r="AK443" s="66"/>
      <c r="AL443" s="66"/>
      <c r="AM443" s="66"/>
      <c r="AN443" s="66"/>
      <c r="AO443" s="66"/>
      <c r="AP443" s="66" t="s">
        <v>1487</v>
      </c>
      <c r="AQ443" s="67"/>
      <c r="AR443" s="67"/>
      <c r="AS443" s="66"/>
      <c r="AT443" s="66"/>
      <c r="AU443" s="69"/>
      <c r="AV443" s="66">
        <v>0</v>
      </c>
      <c r="AW443" s="66"/>
      <c r="AX443" s="66" t="s">
        <v>1487</v>
      </c>
      <c r="AY443" s="66"/>
      <c r="AZ443" s="66"/>
      <c r="BA443" s="69"/>
      <c r="BB443" s="66"/>
      <c r="BC443" s="66" t="s">
        <v>1487</v>
      </c>
    </row>
    <row r="444" spans="1:55" ht="15.75" customHeight="1">
      <c r="A444" s="66" t="s">
        <v>3802</v>
      </c>
      <c r="B444" s="66" t="s">
        <v>3527</v>
      </c>
      <c r="C444" s="66" t="s">
        <v>300</v>
      </c>
      <c r="D444" s="66" t="s">
        <v>3528</v>
      </c>
      <c r="E444" s="66">
        <v>2026</v>
      </c>
      <c r="F444" s="66">
        <v>30</v>
      </c>
      <c r="G444" s="67">
        <v>46223</v>
      </c>
      <c r="H444" s="67"/>
      <c r="I444" s="67"/>
      <c r="J444" s="66"/>
      <c r="K444" s="68"/>
      <c r="L444" s="66"/>
      <c r="M444" s="66"/>
      <c r="N444" s="66" t="s">
        <v>1442</v>
      </c>
      <c r="O444" s="66" t="s">
        <v>1439</v>
      </c>
      <c r="P444" s="66"/>
      <c r="Q444" s="66" t="s">
        <v>1472</v>
      </c>
      <c r="R444" s="66" t="s">
        <v>1447</v>
      </c>
      <c r="S444" s="66" t="s">
        <v>391</v>
      </c>
      <c r="T444" s="66" t="s">
        <v>443</v>
      </c>
      <c r="U444" s="66" t="s">
        <v>2183</v>
      </c>
      <c r="V444" s="66" t="s">
        <v>1473</v>
      </c>
      <c r="W444" s="66" t="s">
        <v>2443</v>
      </c>
      <c r="X444" s="66" t="s">
        <v>1487</v>
      </c>
      <c r="Y444" s="66"/>
      <c r="Z444" s="66"/>
      <c r="AA444" s="66"/>
      <c r="AB444" s="69"/>
      <c r="AC444" s="66"/>
      <c r="AD444" s="66" t="s">
        <v>1487</v>
      </c>
      <c r="AE444" s="66"/>
      <c r="AF444" s="67"/>
      <c r="AG444" s="66"/>
      <c r="AH444" s="66"/>
      <c r="AI444" s="66" t="s">
        <v>1473</v>
      </c>
      <c r="AJ444" s="66" t="s">
        <v>151</v>
      </c>
      <c r="AK444" s="66"/>
      <c r="AL444" s="66"/>
      <c r="AM444" s="66"/>
      <c r="AN444" s="66"/>
      <c r="AO444" s="66"/>
      <c r="AP444" s="66" t="s">
        <v>1487</v>
      </c>
      <c r="AQ444" s="67"/>
      <c r="AR444" s="67"/>
      <c r="AS444" s="66"/>
      <c r="AT444" s="66"/>
      <c r="AU444" s="69"/>
      <c r="AV444" s="66">
        <v>0</v>
      </c>
      <c r="AW444" s="66"/>
      <c r="AX444" s="66" t="s">
        <v>1487</v>
      </c>
      <c r="AY444" s="66"/>
      <c r="AZ444" s="66"/>
      <c r="BA444" s="69"/>
      <c r="BB444" s="66"/>
      <c r="BC444" s="66" t="s">
        <v>1487</v>
      </c>
    </row>
    <row r="445" spans="1:55" ht="15.75" customHeight="1">
      <c r="A445" s="66" t="s">
        <v>3803</v>
      </c>
      <c r="B445" s="66" t="s">
        <v>3529</v>
      </c>
      <c r="C445" s="66" t="s">
        <v>241</v>
      </c>
      <c r="D445" s="66" t="s">
        <v>3530</v>
      </c>
      <c r="E445" s="66">
        <v>2026</v>
      </c>
      <c r="F445" s="66">
        <v>30</v>
      </c>
      <c r="G445" s="67">
        <v>46226</v>
      </c>
      <c r="H445" s="67"/>
      <c r="I445" s="67"/>
      <c r="J445" s="66"/>
      <c r="K445" s="68"/>
      <c r="L445" s="66"/>
      <c r="M445" s="66"/>
      <c r="N445" s="66" t="s">
        <v>1568</v>
      </c>
      <c r="O445" s="66" t="s">
        <v>2103</v>
      </c>
      <c r="P445" s="66"/>
      <c r="Q445" s="66" t="s">
        <v>1472</v>
      </c>
      <c r="R445" s="66" t="s">
        <v>1206</v>
      </c>
      <c r="S445" s="66" t="s">
        <v>386</v>
      </c>
      <c r="T445" s="66" t="s">
        <v>1266</v>
      </c>
      <c r="U445" s="66" t="s">
        <v>2183</v>
      </c>
      <c r="V445" s="66" t="s">
        <v>1473</v>
      </c>
      <c r="W445" s="66" t="s">
        <v>2470</v>
      </c>
      <c r="X445" s="66" t="s">
        <v>1487</v>
      </c>
      <c r="Y445" s="66"/>
      <c r="Z445" s="66"/>
      <c r="AA445" s="66"/>
      <c r="AB445" s="69"/>
      <c r="AC445" s="66"/>
      <c r="AD445" s="66" t="s">
        <v>1487</v>
      </c>
      <c r="AE445" s="66"/>
      <c r="AF445" s="67"/>
      <c r="AG445" s="66"/>
      <c r="AH445" s="66"/>
      <c r="AI445" s="66" t="s">
        <v>1473</v>
      </c>
      <c r="AJ445" s="66" t="s">
        <v>151</v>
      </c>
      <c r="AK445" s="66"/>
      <c r="AL445" s="66"/>
      <c r="AM445" s="66"/>
      <c r="AN445" s="66"/>
      <c r="AO445" s="66"/>
      <c r="AP445" s="66" t="s">
        <v>1487</v>
      </c>
      <c r="AQ445" s="67"/>
      <c r="AR445" s="67"/>
      <c r="AS445" s="66"/>
      <c r="AT445" s="66"/>
      <c r="AU445" s="69"/>
      <c r="AV445" s="66">
        <v>0</v>
      </c>
      <c r="AW445" s="66"/>
      <c r="AX445" s="66" t="s">
        <v>1487</v>
      </c>
      <c r="AY445" s="66"/>
      <c r="AZ445" s="66"/>
      <c r="BA445" s="69"/>
      <c r="BB445" s="66"/>
      <c r="BC445" s="66" t="s">
        <v>1487</v>
      </c>
    </row>
    <row r="446" spans="1:55" ht="15.75" customHeight="1">
      <c r="A446" s="66" t="s">
        <v>3804</v>
      </c>
      <c r="B446" s="66" t="s">
        <v>3531</v>
      </c>
      <c r="C446" s="66" t="s">
        <v>264</v>
      </c>
      <c r="D446" s="66" t="s">
        <v>3532</v>
      </c>
      <c r="E446" s="66">
        <v>2026</v>
      </c>
      <c r="F446" s="66">
        <v>30</v>
      </c>
      <c r="G446" s="67">
        <v>46227</v>
      </c>
      <c r="H446" s="67"/>
      <c r="I446" s="67"/>
      <c r="J446" s="66"/>
      <c r="K446" s="68"/>
      <c r="L446" s="66"/>
      <c r="M446" s="66"/>
      <c r="N446" s="66" t="s">
        <v>1575</v>
      </c>
      <c r="O446" s="66" t="s">
        <v>1590</v>
      </c>
      <c r="P446" s="66"/>
      <c r="Q446" s="66" t="s">
        <v>1472</v>
      </c>
      <c r="R446" s="66" t="s">
        <v>1391</v>
      </c>
      <c r="S446" s="66" t="s">
        <v>1267</v>
      </c>
      <c r="T446" s="66" t="s">
        <v>1266</v>
      </c>
      <c r="U446" s="66" t="s">
        <v>2183</v>
      </c>
      <c r="V446" s="66" t="s">
        <v>1473</v>
      </c>
      <c r="W446" s="66" t="s">
        <v>2448</v>
      </c>
      <c r="X446" s="66" t="s">
        <v>1487</v>
      </c>
      <c r="Y446" s="66"/>
      <c r="Z446" s="66"/>
      <c r="AA446" s="66"/>
      <c r="AB446" s="69"/>
      <c r="AC446" s="66"/>
      <c r="AD446" s="66" t="s">
        <v>1487</v>
      </c>
      <c r="AE446" s="66"/>
      <c r="AF446" s="67"/>
      <c r="AG446" s="66"/>
      <c r="AH446" s="66"/>
      <c r="AI446" s="66" t="s">
        <v>1473</v>
      </c>
      <c r="AJ446" s="66" t="s">
        <v>151</v>
      </c>
      <c r="AK446" s="66"/>
      <c r="AL446" s="66"/>
      <c r="AM446" s="66"/>
      <c r="AN446" s="66"/>
      <c r="AO446" s="66"/>
      <c r="AP446" s="66" t="s">
        <v>1487</v>
      </c>
      <c r="AQ446" s="67"/>
      <c r="AR446" s="67"/>
      <c r="AS446" s="66"/>
      <c r="AT446" s="66"/>
      <c r="AU446" s="69"/>
      <c r="AV446" s="66">
        <v>0</v>
      </c>
      <c r="AW446" s="66"/>
      <c r="AX446" s="66" t="s">
        <v>1487</v>
      </c>
      <c r="AY446" s="66"/>
      <c r="AZ446" s="66"/>
      <c r="BA446" s="69"/>
      <c r="BB446" s="66"/>
      <c r="BC446" s="66" t="s">
        <v>1487</v>
      </c>
    </row>
    <row r="447" spans="1:55" ht="15.75" customHeight="1">
      <c r="A447" s="66" t="s">
        <v>3805</v>
      </c>
      <c r="B447" s="66" t="s">
        <v>3533</v>
      </c>
      <c r="C447" s="66" t="s">
        <v>287</v>
      </c>
      <c r="D447" s="66" t="s">
        <v>3534</v>
      </c>
      <c r="E447" s="66">
        <v>2026</v>
      </c>
      <c r="F447" s="66">
        <v>30</v>
      </c>
      <c r="G447" s="67">
        <v>46227</v>
      </c>
      <c r="H447" s="67"/>
      <c r="I447" s="67"/>
      <c r="J447" s="66"/>
      <c r="K447" s="68"/>
      <c r="L447" s="66"/>
      <c r="M447" s="66"/>
      <c r="N447" s="66" t="s">
        <v>1436</v>
      </c>
      <c r="O447" s="66" t="s">
        <v>2103</v>
      </c>
      <c r="P447" s="66"/>
      <c r="Q447" s="66" t="s">
        <v>1472</v>
      </c>
      <c r="R447" s="66" t="s">
        <v>1378</v>
      </c>
      <c r="S447" s="66" t="s">
        <v>387</v>
      </c>
      <c r="T447" s="66" t="s">
        <v>344</v>
      </c>
      <c r="U447" s="66" t="s">
        <v>2183</v>
      </c>
      <c r="V447" s="66" t="s">
        <v>1473</v>
      </c>
      <c r="W447" s="66" t="s">
        <v>2365</v>
      </c>
      <c r="X447" s="66" t="s">
        <v>1487</v>
      </c>
      <c r="Y447" s="66"/>
      <c r="Z447" s="66"/>
      <c r="AA447" s="66"/>
      <c r="AB447" s="69"/>
      <c r="AC447" s="66"/>
      <c r="AD447" s="66" t="s">
        <v>1487</v>
      </c>
      <c r="AE447" s="66"/>
      <c r="AF447" s="67"/>
      <c r="AG447" s="66"/>
      <c r="AH447" s="66"/>
      <c r="AI447" s="66" t="s">
        <v>1473</v>
      </c>
      <c r="AJ447" s="66" t="s">
        <v>151</v>
      </c>
      <c r="AK447" s="66"/>
      <c r="AL447" s="66"/>
      <c r="AM447" s="66"/>
      <c r="AN447" s="66"/>
      <c r="AO447" s="66"/>
      <c r="AP447" s="66" t="s">
        <v>1487</v>
      </c>
      <c r="AQ447" s="67"/>
      <c r="AR447" s="67"/>
      <c r="AS447" s="66"/>
      <c r="AT447" s="66"/>
      <c r="AU447" s="69"/>
      <c r="AV447" s="66">
        <v>0</v>
      </c>
      <c r="AW447" s="66"/>
      <c r="AX447" s="66" t="s">
        <v>1487</v>
      </c>
      <c r="AY447" s="66"/>
      <c r="AZ447" s="66"/>
      <c r="BA447" s="69"/>
      <c r="BB447" s="66"/>
      <c r="BC447" s="66" t="s">
        <v>1487</v>
      </c>
    </row>
    <row r="448" spans="1:55" ht="15.75" customHeight="1">
      <c r="A448" s="66" t="s">
        <v>3806</v>
      </c>
      <c r="B448" s="66" t="s">
        <v>3535</v>
      </c>
      <c r="C448" s="66" t="s">
        <v>177</v>
      </c>
      <c r="D448" s="66" t="s">
        <v>3536</v>
      </c>
      <c r="E448" s="66">
        <v>2026</v>
      </c>
      <c r="F448" s="66">
        <v>30</v>
      </c>
      <c r="G448" s="67">
        <v>46223</v>
      </c>
      <c r="H448" s="67"/>
      <c r="I448" s="67"/>
      <c r="J448" s="66"/>
      <c r="K448" s="68"/>
      <c r="L448" s="66"/>
      <c r="M448" s="66"/>
      <c r="N448" s="66" t="s">
        <v>1568</v>
      </c>
      <c r="O448" s="66" t="s">
        <v>1590</v>
      </c>
      <c r="P448" s="66"/>
      <c r="Q448" s="66" t="s">
        <v>1472</v>
      </c>
      <c r="R448" s="66" t="s">
        <v>1359</v>
      </c>
      <c r="S448" s="66" t="s">
        <v>387</v>
      </c>
      <c r="T448" s="66" t="s">
        <v>344</v>
      </c>
      <c r="U448" s="66" t="s">
        <v>2183</v>
      </c>
      <c r="V448" s="66" t="s">
        <v>1473</v>
      </c>
      <c r="W448" s="66" t="s">
        <v>2470</v>
      </c>
      <c r="X448" s="66" t="s">
        <v>1487</v>
      </c>
      <c r="Y448" s="66"/>
      <c r="Z448" s="66"/>
      <c r="AA448" s="66"/>
      <c r="AB448" s="69"/>
      <c r="AC448" s="66"/>
      <c r="AD448" s="66" t="s">
        <v>1487</v>
      </c>
      <c r="AE448" s="66"/>
      <c r="AF448" s="67"/>
      <c r="AG448" s="66"/>
      <c r="AH448" s="66"/>
      <c r="AI448" s="66" t="s">
        <v>1473</v>
      </c>
      <c r="AJ448" s="66" t="s">
        <v>151</v>
      </c>
      <c r="AK448" s="66"/>
      <c r="AL448" s="66"/>
      <c r="AM448" s="66"/>
      <c r="AN448" s="66"/>
      <c r="AO448" s="66"/>
      <c r="AP448" s="66" t="s">
        <v>1487</v>
      </c>
      <c r="AQ448" s="67"/>
      <c r="AR448" s="67"/>
      <c r="AS448" s="66"/>
      <c r="AT448" s="66"/>
      <c r="AU448" s="69"/>
      <c r="AV448" s="66">
        <v>0</v>
      </c>
      <c r="AW448" s="66"/>
      <c r="AX448" s="66" t="s">
        <v>1487</v>
      </c>
      <c r="AY448" s="66"/>
      <c r="AZ448" s="66"/>
      <c r="BA448" s="69"/>
      <c r="BB448" s="66"/>
      <c r="BC448" s="66" t="s">
        <v>1487</v>
      </c>
    </row>
    <row r="449" spans="1:55" ht="15.75" customHeight="1">
      <c r="A449" s="66" t="s">
        <v>3807</v>
      </c>
      <c r="B449" s="66" t="s">
        <v>3537</v>
      </c>
      <c r="C449" s="66" t="s">
        <v>293</v>
      </c>
      <c r="D449" s="66" t="s">
        <v>3538</v>
      </c>
      <c r="E449" s="66">
        <v>2026</v>
      </c>
      <c r="F449" s="66">
        <v>30</v>
      </c>
      <c r="G449" s="67">
        <v>46223</v>
      </c>
      <c r="H449" s="67"/>
      <c r="I449" s="67"/>
      <c r="J449" s="66"/>
      <c r="K449" s="68"/>
      <c r="L449" s="66"/>
      <c r="M449" s="66"/>
      <c r="N449" s="66" t="s">
        <v>1561</v>
      </c>
      <c r="O449" s="66" t="s">
        <v>2103</v>
      </c>
      <c r="P449" s="66"/>
      <c r="Q449" s="66" t="s">
        <v>1472</v>
      </c>
      <c r="R449" s="66" t="s">
        <v>1430</v>
      </c>
      <c r="S449" s="66" t="s">
        <v>387</v>
      </c>
      <c r="T449" s="66" t="s">
        <v>344</v>
      </c>
      <c r="U449" s="66" t="s">
        <v>2183</v>
      </c>
      <c r="V449" s="66" t="s">
        <v>1473</v>
      </c>
      <c r="W449" s="66" t="s">
        <v>2700</v>
      </c>
      <c r="X449" s="66" t="s">
        <v>1487</v>
      </c>
      <c r="Y449" s="66"/>
      <c r="Z449" s="66"/>
      <c r="AA449" s="66"/>
      <c r="AB449" s="69"/>
      <c r="AC449" s="66"/>
      <c r="AD449" s="66" t="s">
        <v>1487</v>
      </c>
      <c r="AE449" s="66"/>
      <c r="AF449" s="67"/>
      <c r="AG449" s="66"/>
      <c r="AH449" s="66"/>
      <c r="AI449" s="66" t="s">
        <v>1473</v>
      </c>
      <c r="AJ449" s="66" t="s">
        <v>151</v>
      </c>
      <c r="AK449" s="66"/>
      <c r="AL449" s="66"/>
      <c r="AM449" s="66"/>
      <c r="AN449" s="66"/>
      <c r="AO449" s="66"/>
      <c r="AP449" s="66" t="s">
        <v>1487</v>
      </c>
      <c r="AQ449" s="67"/>
      <c r="AR449" s="67"/>
      <c r="AS449" s="66"/>
      <c r="AT449" s="66"/>
      <c r="AU449" s="69"/>
      <c r="AV449" s="66">
        <v>0</v>
      </c>
      <c r="AW449" s="66"/>
      <c r="AX449" s="66" t="s">
        <v>1487</v>
      </c>
      <c r="AY449" s="66"/>
      <c r="AZ449" s="66"/>
      <c r="BA449" s="69"/>
      <c r="BB449" s="66"/>
      <c r="BC449" s="66" t="s">
        <v>1487</v>
      </c>
    </row>
    <row r="450" spans="1:55" ht="15.75" customHeight="1">
      <c r="A450" s="66" t="s">
        <v>3808</v>
      </c>
      <c r="B450" s="66" t="s">
        <v>3539</v>
      </c>
      <c r="C450" s="66" t="s">
        <v>335</v>
      </c>
      <c r="D450" s="66" t="s">
        <v>3540</v>
      </c>
      <c r="E450" s="66">
        <v>2026</v>
      </c>
      <c r="F450" s="66">
        <v>30</v>
      </c>
      <c r="G450" s="67">
        <v>46223</v>
      </c>
      <c r="H450" s="67"/>
      <c r="I450" s="67"/>
      <c r="J450" s="66"/>
      <c r="K450" s="68"/>
      <c r="L450" s="66"/>
      <c r="M450" s="66"/>
      <c r="N450" s="66" t="s">
        <v>1432</v>
      </c>
      <c r="O450" s="66" t="s">
        <v>2103</v>
      </c>
      <c r="P450" s="66"/>
      <c r="Q450" s="66" t="s">
        <v>1472</v>
      </c>
      <c r="R450" s="66" t="s">
        <v>1258</v>
      </c>
      <c r="S450" s="66" t="s">
        <v>387</v>
      </c>
      <c r="T450" s="66" t="s">
        <v>344</v>
      </c>
      <c r="U450" s="66" t="s">
        <v>2183</v>
      </c>
      <c r="V450" s="66" t="s">
        <v>1473</v>
      </c>
      <c r="W450" s="66" t="s">
        <v>2647</v>
      </c>
      <c r="X450" s="66" t="s">
        <v>1487</v>
      </c>
      <c r="Y450" s="66"/>
      <c r="Z450" s="66"/>
      <c r="AA450" s="66"/>
      <c r="AB450" s="69"/>
      <c r="AC450" s="66"/>
      <c r="AD450" s="66" t="s">
        <v>1487</v>
      </c>
      <c r="AE450" s="66"/>
      <c r="AF450" s="67"/>
      <c r="AG450" s="66"/>
      <c r="AH450" s="66"/>
      <c r="AI450" s="66" t="s">
        <v>1473</v>
      </c>
      <c r="AJ450" s="66" t="s">
        <v>151</v>
      </c>
      <c r="AK450" s="66"/>
      <c r="AL450" s="66"/>
      <c r="AM450" s="66"/>
      <c r="AN450" s="66"/>
      <c r="AO450" s="66"/>
      <c r="AP450" s="66" t="s">
        <v>1487</v>
      </c>
      <c r="AQ450" s="67"/>
      <c r="AR450" s="67"/>
      <c r="AS450" s="66"/>
      <c r="AT450" s="66"/>
      <c r="AU450" s="69"/>
      <c r="AV450" s="66">
        <v>0</v>
      </c>
      <c r="AW450" s="66"/>
      <c r="AX450" s="66" t="s">
        <v>1487</v>
      </c>
      <c r="AY450" s="66"/>
      <c r="AZ450" s="66"/>
      <c r="BA450" s="69"/>
      <c r="BB450" s="66"/>
      <c r="BC450" s="66" t="s">
        <v>1487</v>
      </c>
    </row>
    <row r="451" spans="1:55" ht="15.75" customHeight="1">
      <c r="A451" s="66" t="s">
        <v>3809</v>
      </c>
      <c r="B451" s="66" t="s">
        <v>3541</v>
      </c>
      <c r="C451" s="66" t="s">
        <v>177</v>
      </c>
      <c r="D451" s="66" t="s">
        <v>3542</v>
      </c>
      <c r="E451" s="66">
        <v>2026</v>
      </c>
      <c r="F451" s="66">
        <v>30</v>
      </c>
      <c r="G451" s="67">
        <v>46225</v>
      </c>
      <c r="H451" s="67"/>
      <c r="I451" s="67"/>
      <c r="J451" s="66"/>
      <c r="K451" s="68"/>
      <c r="L451" s="66"/>
      <c r="M451" s="66"/>
      <c r="N451" s="66" t="s">
        <v>1568</v>
      </c>
      <c r="O451" s="66" t="s">
        <v>1590</v>
      </c>
      <c r="P451" s="66"/>
      <c r="Q451" s="66" t="s">
        <v>1472</v>
      </c>
      <c r="R451" s="66" t="s">
        <v>1359</v>
      </c>
      <c r="S451" s="66" t="s">
        <v>390</v>
      </c>
      <c r="T451" s="66" t="s">
        <v>344</v>
      </c>
      <c r="U451" s="66" t="s">
        <v>2183</v>
      </c>
      <c r="V451" s="66" t="s">
        <v>1473</v>
      </c>
      <c r="W451" s="66" t="s">
        <v>2470</v>
      </c>
      <c r="X451" s="66" t="s">
        <v>1487</v>
      </c>
      <c r="Y451" s="66"/>
      <c r="Z451" s="66"/>
      <c r="AA451" s="66"/>
      <c r="AB451" s="69"/>
      <c r="AC451" s="66"/>
      <c r="AD451" s="66" t="s">
        <v>1487</v>
      </c>
      <c r="AE451" s="66"/>
      <c r="AF451" s="67"/>
      <c r="AG451" s="66"/>
      <c r="AH451" s="66"/>
      <c r="AI451" s="66" t="s">
        <v>1473</v>
      </c>
      <c r="AJ451" s="66" t="s">
        <v>151</v>
      </c>
      <c r="AK451" s="66"/>
      <c r="AL451" s="66"/>
      <c r="AM451" s="66"/>
      <c r="AN451" s="66"/>
      <c r="AO451" s="66"/>
      <c r="AP451" s="66" t="s">
        <v>1487</v>
      </c>
      <c r="AQ451" s="67"/>
      <c r="AR451" s="67"/>
      <c r="AS451" s="66"/>
      <c r="AT451" s="66"/>
      <c r="AU451" s="69"/>
      <c r="AV451" s="66">
        <v>0</v>
      </c>
      <c r="AW451" s="66"/>
      <c r="AX451" s="66" t="s">
        <v>1487</v>
      </c>
      <c r="AY451" s="66"/>
      <c r="AZ451" s="66"/>
      <c r="BA451" s="69"/>
      <c r="BB451" s="66"/>
      <c r="BC451" s="66" t="s">
        <v>1487</v>
      </c>
    </row>
    <row r="452" spans="1:55" ht="15.75" customHeight="1">
      <c r="A452" s="66" t="s">
        <v>3810</v>
      </c>
      <c r="B452" s="66" t="s">
        <v>3543</v>
      </c>
      <c r="C452" s="66" t="s">
        <v>177</v>
      </c>
      <c r="D452" s="66" t="s">
        <v>3544</v>
      </c>
      <c r="E452" s="66">
        <v>2026</v>
      </c>
      <c r="F452" s="66">
        <v>30</v>
      </c>
      <c r="G452" s="67">
        <v>46229</v>
      </c>
      <c r="H452" s="67"/>
      <c r="I452" s="67"/>
      <c r="J452" s="66"/>
      <c r="K452" s="68"/>
      <c r="L452" s="66"/>
      <c r="M452" s="66"/>
      <c r="N452" s="66" t="s">
        <v>1568</v>
      </c>
      <c r="O452" s="66" t="s">
        <v>1590</v>
      </c>
      <c r="P452" s="66"/>
      <c r="Q452" s="66" t="s">
        <v>1472</v>
      </c>
      <c r="R452" s="66" t="s">
        <v>1359</v>
      </c>
      <c r="S452" s="66" t="s">
        <v>387</v>
      </c>
      <c r="T452" s="66" t="s">
        <v>344</v>
      </c>
      <c r="U452" s="66" t="s">
        <v>2183</v>
      </c>
      <c r="V452" s="66" t="s">
        <v>1473</v>
      </c>
      <c r="W452" s="66" t="s">
        <v>2470</v>
      </c>
      <c r="X452" s="66" t="s">
        <v>1487</v>
      </c>
      <c r="Y452" s="66"/>
      <c r="Z452" s="66"/>
      <c r="AA452" s="66"/>
      <c r="AB452" s="69"/>
      <c r="AC452" s="66"/>
      <c r="AD452" s="66" t="s">
        <v>1487</v>
      </c>
      <c r="AE452" s="66"/>
      <c r="AF452" s="67"/>
      <c r="AG452" s="66"/>
      <c r="AH452" s="66"/>
      <c r="AI452" s="66" t="s">
        <v>1473</v>
      </c>
      <c r="AJ452" s="66" t="s">
        <v>151</v>
      </c>
      <c r="AK452" s="66"/>
      <c r="AL452" s="66"/>
      <c r="AM452" s="66"/>
      <c r="AN452" s="66"/>
      <c r="AO452" s="66"/>
      <c r="AP452" s="66" t="s">
        <v>1487</v>
      </c>
      <c r="AQ452" s="67"/>
      <c r="AR452" s="67"/>
      <c r="AS452" s="66"/>
      <c r="AT452" s="66"/>
      <c r="AU452" s="69"/>
      <c r="AV452" s="66">
        <v>0</v>
      </c>
      <c r="AW452" s="66"/>
      <c r="AX452" s="66" t="s">
        <v>1487</v>
      </c>
      <c r="AY452" s="66"/>
      <c r="AZ452" s="66"/>
      <c r="BA452" s="69"/>
      <c r="BB452" s="66"/>
      <c r="BC452" s="66" t="s">
        <v>1487</v>
      </c>
    </row>
    <row r="453" spans="1:55" ht="15.75" customHeight="1">
      <c r="A453" s="66" t="s">
        <v>3811</v>
      </c>
      <c r="B453" s="66" t="s">
        <v>3545</v>
      </c>
      <c r="C453" s="66" t="s">
        <v>306</v>
      </c>
      <c r="D453" s="66" t="s">
        <v>3546</v>
      </c>
      <c r="E453" s="66">
        <v>2026</v>
      </c>
      <c r="F453" s="66">
        <v>30</v>
      </c>
      <c r="G453" s="67">
        <v>46229</v>
      </c>
      <c r="H453" s="67"/>
      <c r="I453" s="67"/>
      <c r="J453" s="66"/>
      <c r="K453" s="68"/>
      <c r="L453" s="66"/>
      <c r="M453" s="66"/>
      <c r="N453" s="66" t="s">
        <v>1600</v>
      </c>
      <c r="O453" s="66" t="s">
        <v>2103</v>
      </c>
      <c r="P453" s="66"/>
      <c r="Q453" s="66" t="s">
        <v>1472</v>
      </c>
      <c r="R453" s="66" t="s">
        <v>1237</v>
      </c>
      <c r="S453" s="66" t="s">
        <v>387</v>
      </c>
      <c r="T453" s="66" t="s">
        <v>344</v>
      </c>
      <c r="U453" s="66" t="s">
        <v>2183</v>
      </c>
      <c r="V453" s="66" t="s">
        <v>1473</v>
      </c>
      <c r="W453" s="66" t="s">
        <v>2324</v>
      </c>
      <c r="X453" s="66" t="s">
        <v>1487</v>
      </c>
      <c r="Y453" s="66"/>
      <c r="Z453" s="66"/>
      <c r="AA453" s="66"/>
      <c r="AB453" s="69"/>
      <c r="AC453" s="66"/>
      <c r="AD453" s="66" t="s">
        <v>1487</v>
      </c>
      <c r="AE453" s="66"/>
      <c r="AF453" s="67"/>
      <c r="AG453" s="66"/>
      <c r="AH453" s="66"/>
      <c r="AI453" s="66" t="s">
        <v>1473</v>
      </c>
      <c r="AJ453" s="66" t="s">
        <v>151</v>
      </c>
      <c r="AK453" s="66"/>
      <c r="AL453" s="66"/>
      <c r="AM453" s="66"/>
      <c r="AN453" s="66"/>
      <c r="AO453" s="66"/>
      <c r="AP453" s="66" t="s">
        <v>1487</v>
      </c>
      <c r="AQ453" s="67"/>
      <c r="AR453" s="67"/>
      <c r="AS453" s="66"/>
      <c r="AT453" s="66"/>
      <c r="AU453" s="69"/>
      <c r="AV453" s="66">
        <v>0</v>
      </c>
      <c r="AW453" s="66"/>
      <c r="AX453" s="66" t="s">
        <v>1487</v>
      </c>
      <c r="AY453" s="66"/>
      <c r="AZ453" s="66"/>
      <c r="BA453" s="69"/>
      <c r="BB453" s="66"/>
      <c r="BC453" s="66" t="s">
        <v>1487</v>
      </c>
    </row>
    <row r="454" spans="1:55" ht="15.75" customHeight="1">
      <c r="A454" s="66" t="s">
        <v>3812</v>
      </c>
      <c r="B454" s="66" t="s">
        <v>3547</v>
      </c>
      <c r="C454" s="66" t="s">
        <v>336</v>
      </c>
      <c r="D454" s="66" t="s">
        <v>3548</v>
      </c>
      <c r="E454" s="66">
        <v>2026</v>
      </c>
      <c r="F454" s="66">
        <v>30</v>
      </c>
      <c r="G454" s="67">
        <v>46229</v>
      </c>
      <c r="H454" s="67"/>
      <c r="I454" s="67"/>
      <c r="J454" s="66"/>
      <c r="K454" s="68"/>
      <c r="L454" s="66"/>
      <c r="M454" s="66"/>
      <c r="N454" s="66" t="s">
        <v>1432</v>
      </c>
      <c r="O454" s="66" t="s">
        <v>2103</v>
      </c>
      <c r="P454" s="66"/>
      <c r="Q454" s="66" t="s">
        <v>1472</v>
      </c>
      <c r="R454" s="66" t="s">
        <v>1340</v>
      </c>
      <c r="S454" s="66" t="s">
        <v>387</v>
      </c>
      <c r="T454" s="66" t="s">
        <v>344</v>
      </c>
      <c r="U454" s="66" t="s">
        <v>2183</v>
      </c>
      <c r="V454" s="66" t="s">
        <v>1473</v>
      </c>
      <c r="W454" s="66" t="s">
        <v>2647</v>
      </c>
      <c r="X454" s="66" t="s">
        <v>1487</v>
      </c>
      <c r="Y454" s="66"/>
      <c r="Z454" s="66"/>
      <c r="AA454" s="66"/>
      <c r="AB454" s="69"/>
      <c r="AC454" s="66"/>
      <c r="AD454" s="66" t="s">
        <v>1487</v>
      </c>
      <c r="AE454" s="66"/>
      <c r="AF454" s="67"/>
      <c r="AG454" s="66"/>
      <c r="AH454" s="66"/>
      <c r="AI454" s="66" t="s">
        <v>1473</v>
      </c>
      <c r="AJ454" s="66" t="s">
        <v>151</v>
      </c>
      <c r="AK454" s="66"/>
      <c r="AL454" s="66"/>
      <c r="AM454" s="66"/>
      <c r="AN454" s="66"/>
      <c r="AO454" s="66"/>
      <c r="AP454" s="66" t="s">
        <v>1487</v>
      </c>
      <c r="AQ454" s="67"/>
      <c r="AR454" s="67"/>
      <c r="AS454" s="66"/>
      <c r="AT454" s="66"/>
      <c r="AU454" s="69"/>
      <c r="AV454" s="66">
        <v>0</v>
      </c>
      <c r="AW454" s="66"/>
      <c r="AX454" s="66" t="s">
        <v>1487</v>
      </c>
      <c r="AY454" s="66"/>
      <c r="AZ454" s="66"/>
      <c r="BA454" s="69"/>
      <c r="BB454" s="66"/>
      <c r="BC454" s="66" t="s">
        <v>1487</v>
      </c>
    </row>
    <row r="455" spans="1:55" ht="15.75" customHeight="1">
      <c r="A455" s="66" t="s">
        <v>4370</v>
      </c>
      <c r="B455" s="66" t="s">
        <v>3876</v>
      </c>
      <c r="C455" s="66" t="s">
        <v>235</v>
      </c>
      <c r="D455" s="66" t="s">
        <v>3877</v>
      </c>
      <c r="E455" s="66">
        <v>2026</v>
      </c>
      <c r="F455" s="66">
        <v>31</v>
      </c>
      <c r="G455" s="67">
        <v>46230</v>
      </c>
      <c r="H455" s="67">
        <v>0.38541666666666669</v>
      </c>
      <c r="I455" s="67">
        <v>46232</v>
      </c>
      <c r="J455" s="66"/>
      <c r="K455" s="68">
        <v>0.68891203703703707</v>
      </c>
      <c r="L455" s="66"/>
      <c r="M455" s="66"/>
      <c r="N455" s="66" t="s">
        <v>1600</v>
      </c>
      <c r="O455" s="66" t="s">
        <v>2103</v>
      </c>
      <c r="P455" s="66"/>
      <c r="Q455" s="66" t="s">
        <v>1472</v>
      </c>
      <c r="R455" s="66" t="s">
        <v>1201</v>
      </c>
      <c r="S455" s="66" t="s">
        <v>389</v>
      </c>
      <c r="T455" s="66" t="s">
        <v>1266</v>
      </c>
      <c r="U455" s="66" t="s">
        <v>2186</v>
      </c>
      <c r="V455" s="66" t="s">
        <v>1473</v>
      </c>
      <c r="W455" s="66" t="s">
        <v>2324</v>
      </c>
      <c r="X455" s="66" t="s">
        <v>1473</v>
      </c>
      <c r="Y455" s="66" t="s">
        <v>2213</v>
      </c>
      <c r="Z455" s="66" t="s">
        <v>4617</v>
      </c>
      <c r="AA455" s="66" t="s">
        <v>4618</v>
      </c>
      <c r="AB455" s="69">
        <v>46232.68891203704</v>
      </c>
      <c r="AC455" s="66" t="s">
        <v>1654</v>
      </c>
      <c r="AD455" s="66" t="s">
        <v>1487</v>
      </c>
      <c r="AE455" s="66"/>
      <c r="AF455" s="67"/>
      <c r="AG455" s="66"/>
      <c r="AH455" s="66"/>
      <c r="AI455" s="66" t="s">
        <v>1473</v>
      </c>
      <c r="AJ455" s="66" t="s">
        <v>151</v>
      </c>
      <c r="AK455" s="66"/>
      <c r="AL455" s="66"/>
      <c r="AM455" s="66"/>
      <c r="AN455" s="66"/>
      <c r="AO455" s="66"/>
      <c r="AP455" s="66" t="s">
        <v>1487</v>
      </c>
      <c r="AQ455" s="67"/>
      <c r="AR455" s="67"/>
      <c r="AS455" s="66"/>
      <c r="AT455" s="66"/>
      <c r="AU455" s="69"/>
      <c r="AV455" s="66">
        <v>0</v>
      </c>
      <c r="AW455" s="66"/>
      <c r="AX455" s="66" t="s">
        <v>1487</v>
      </c>
      <c r="AY455" s="66"/>
      <c r="AZ455" s="66"/>
      <c r="BA455" s="69"/>
      <c r="BB455" s="66"/>
      <c r="BC455" s="66" t="s">
        <v>1487</v>
      </c>
    </row>
    <row r="456" spans="1:55" ht="15.75" customHeight="1">
      <c r="A456" s="66" t="s">
        <v>4371</v>
      </c>
      <c r="B456" s="66" t="s">
        <v>3878</v>
      </c>
      <c r="C456" s="66" t="s">
        <v>235</v>
      </c>
      <c r="D456" s="66" t="s">
        <v>3879</v>
      </c>
      <c r="E456" s="66">
        <v>2026</v>
      </c>
      <c r="F456" s="66">
        <v>31</v>
      </c>
      <c r="G456" s="67">
        <v>46231</v>
      </c>
      <c r="H456" s="67">
        <v>0.38541666666666669</v>
      </c>
      <c r="I456" s="67">
        <v>46232</v>
      </c>
      <c r="J456" s="66"/>
      <c r="K456" s="68">
        <v>0.70399305555555558</v>
      </c>
      <c r="L456" s="66"/>
      <c r="M456" s="66"/>
      <c r="N456" s="66" t="s">
        <v>1600</v>
      </c>
      <c r="O456" s="66" t="s">
        <v>2103</v>
      </c>
      <c r="P456" s="66"/>
      <c r="Q456" s="66" t="s">
        <v>1472</v>
      </c>
      <c r="R456" s="66" t="s">
        <v>1201</v>
      </c>
      <c r="S456" s="66" t="s">
        <v>389</v>
      </c>
      <c r="T456" s="66" t="s">
        <v>1266</v>
      </c>
      <c r="U456" s="66" t="s">
        <v>2188</v>
      </c>
      <c r="V456" s="66" t="s">
        <v>1473</v>
      </c>
      <c r="W456" s="66" t="s">
        <v>2324</v>
      </c>
      <c r="X456" s="66" t="s">
        <v>1473</v>
      </c>
      <c r="Y456" s="66" t="s">
        <v>2213</v>
      </c>
      <c r="Z456" s="66" t="s">
        <v>4619</v>
      </c>
      <c r="AA456" s="66" t="s">
        <v>4620</v>
      </c>
      <c r="AB456" s="69">
        <v>46232.703993055555</v>
      </c>
      <c r="AC456" s="66" t="s">
        <v>1654</v>
      </c>
      <c r="AD456" s="66" t="s">
        <v>1473</v>
      </c>
      <c r="AE456" s="66" t="s">
        <v>2893</v>
      </c>
      <c r="AF456" s="67">
        <v>46232.704131944447</v>
      </c>
      <c r="AG456" s="66" t="s">
        <v>1654</v>
      </c>
      <c r="AH456" s="66" t="s">
        <v>2931</v>
      </c>
      <c r="AI456" s="66" t="s">
        <v>1473</v>
      </c>
      <c r="AJ456" s="66" t="s">
        <v>2236</v>
      </c>
      <c r="AK456" s="66"/>
      <c r="AL456" s="66"/>
      <c r="AM456" s="66"/>
      <c r="AN456" s="66"/>
      <c r="AO456" s="66"/>
      <c r="AP456" s="66" t="s">
        <v>1487</v>
      </c>
      <c r="AQ456" s="67"/>
      <c r="AR456" s="67"/>
      <c r="AS456" s="66"/>
      <c r="AT456" s="66"/>
      <c r="AU456" s="69"/>
      <c r="AV456" s="66">
        <v>0</v>
      </c>
      <c r="AW456" s="66"/>
      <c r="AX456" s="66" t="s">
        <v>1487</v>
      </c>
      <c r="AY456" s="66"/>
      <c r="AZ456" s="66"/>
      <c r="BA456" s="69"/>
      <c r="BB456" s="66"/>
      <c r="BC456" s="66" t="s">
        <v>1487</v>
      </c>
    </row>
    <row r="457" spans="1:55" ht="15.75" customHeight="1">
      <c r="A457" s="66" t="s">
        <v>4372</v>
      </c>
      <c r="B457" s="66" t="s">
        <v>3880</v>
      </c>
      <c r="C457" s="66" t="s">
        <v>235</v>
      </c>
      <c r="D457" s="66" t="s">
        <v>3881</v>
      </c>
      <c r="E457" s="66">
        <v>2026</v>
      </c>
      <c r="F457" s="66">
        <v>31</v>
      </c>
      <c r="G457" s="67">
        <v>46232</v>
      </c>
      <c r="H457" s="67">
        <v>0.38541666666666669</v>
      </c>
      <c r="I457" s="67"/>
      <c r="J457" s="66"/>
      <c r="K457" s="68"/>
      <c r="L457" s="66"/>
      <c r="M457" s="66"/>
      <c r="N457" s="66" t="s">
        <v>1600</v>
      </c>
      <c r="O457" s="66" t="s">
        <v>2103</v>
      </c>
      <c r="P457" s="66"/>
      <c r="Q457" s="66" t="s">
        <v>1472</v>
      </c>
      <c r="R457" s="66" t="s">
        <v>1201</v>
      </c>
      <c r="S457" s="66" t="s">
        <v>389</v>
      </c>
      <c r="T457" s="66" t="s">
        <v>1266</v>
      </c>
      <c r="U457" s="66" t="s">
        <v>2183</v>
      </c>
      <c r="V457" s="66" t="s">
        <v>1473</v>
      </c>
      <c r="W457" s="66" t="s">
        <v>2324</v>
      </c>
      <c r="X457" s="66" t="s">
        <v>1487</v>
      </c>
      <c r="Y457" s="66"/>
      <c r="Z457" s="66"/>
      <c r="AA457" s="66"/>
      <c r="AB457" s="69"/>
      <c r="AC457" s="66"/>
      <c r="AD457" s="66" t="s">
        <v>1487</v>
      </c>
      <c r="AE457" s="66"/>
      <c r="AF457" s="67"/>
      <c r="AG457" s="66"/>
      <c r="AH457" s="66"/>
      <c r="AI457" s="66" t="s">
        <v>1473</v>
      </c>
      <c r="AJ457" s="66" t="s">
        <v>151</v>
      </c>
      <c r="AK457" s="66"/>
      <c r="AL457" s="66"/>
      <c r="AM457" s="66"/>
      <c r="AN457" s="66"/>
      <c r="AO457" s="66"/>
      <c r="AP457" s="66" t="s">
        <v>1487</v>
      </c>
      <c r="AQ457" s="67"/>
      <c r="AR457" s="67"/>
      <c r="AS457" s="66"/>
      <c r="AT457" s="66"/>
      <c r="AU457" s="69"/>
      <c r="AV457" s="66">
        <v>0</v>
      </c>
      <c r="AW457" s="66"/>
      <c r="AX457" s="66" t="s">
        <v>1487</v>
      </c>
      <c r="AY457" s="66"/>
      <c r="AZ457" s="66"/>
      <c r="BA457" s="69"/>
      <c r="BB457" s="66"/>
      <c r="BC457" s="66" t="s">
        <v>1487</v>
      </c>
    </row>
    <row r="458" spans="1:55" ht="15.75" customHeight="1">
      <c r="A458" s="66" t="s">
        <v>4373</v>
      </c>
      <c r="B458" s="66" t="s">
        <v>3882</v>
      </c>
      <c r="C458" s="66" t="s">
        <v>235</v>
      </c>
      <c r="D458" s="66" t="s">
        <v>3883</v>
      </c>
      <c r="E458" s="66">
        <v>2026</v>
      </c>
      <c r="F458" s="66">
        <v>31</v>
      </c>
      <c r="G458" s="67">
        <v>46233</v>
      </c>
      <c r="H458" s="67">
        <v>0.38541666666666669</v>
      </c>
      <c r="I458" s="67"/>
      <c r="J458" s="66"/>
      <c r="K458" s="68"/>
      <c r="L458" s="66"/>
      <c r="M458" s="66"/>
      <c r="N458" s="66" t="s">
        <v>1600</v>
      </c>
      <c r="O458" s="66" t="s">
        <v>2103</v>
      </c>
      <c r="P458" s="66"/>
      <c r="Q458" s="66" t="s">
        <v>1472</v>
      </c>
      <c r="R458" s="66" t="s">
        <v>1201</v>
      </c>
      <c r="S458" s="66" t="s">
        <v>389</v>
      </c>
      <c r="T458" s="66" t="s">
        <v>1266</v>
      </c>
      <c r="U458" s="66" t="s">
        <v>2183</v>
      </c>
      <c r="V458" s="66" t="s">
        <v>1473</v>
      </c>
      <c r="W458" s="66" t="s">
        <v>2324</v>
      </c>
      <c r="X458" s="66" t="s">
        <v>1487</v>
      </c>
      <c r="Y458" s="66"/>
      <c r="Z458" s="66"/>
      <c r="AA458" s="66"/>
      <c r="AB458" s="69"/>
      <c r="AC458" s="66"/>
      <c r="AD458" s="66" t="s">
        <v>1487</v>
      </c>
      <c r="AE458" s="66"/>
      <c r="AF458" s="67"/>
      <c r="AG458" s="66"/>
      <c r="AH458" s="66"/>
      <c r="AI458" s="66" t="s">
        <v>1473</v>
      </c>
      <c r="AJ458" s="66" t="s">
        <v>151</v>
      </c>
      <c r="AK458" s="66"/>
      <c r="AL458" s="66"/>
      <c r="AM458" s="66"/>
      <c r="AN458" s="66"/>
      <c r="AO458" s="66"/>
      <c r="AP458" s="66" t="s">
        <v>1487</v>
      </c>
      <c r="AQ458" s="67"/>
      <c r="AR458" s="67"/>
      <c r="AS458" s="66"/>
      <c r="AT458" s="66"/>
      <c r="AU458" s="69"/>
      <c r="AV458" s="66">
        <v>0</v>
      </c>
      <c r="AW458" s="66"/>
      <c r="AX458" s="66" t="s">
        <v>1487</v>
      </c>
      <c r="AY458" s="66"/>
      <c r="AZ458" s="66"/>
      <c r="BA458" s="69"/>
      <c r="BB458" s="66"/>
      <c r="BC458" s="66" t="s">
        <v>1487</v>
      </c>
    </row>
    <row r="459" spans="1:55" ht="15.75" customHeight="1">
      <c r="A459" s="66" t="s">
        <v>4374</v>
      </c>
      <c r="B459" s="66" t="s">
        <v>3884</v>
      </c>
      <c r="C459" s="66" t="s">
        <v>235</v>
      </c>
      <c r="D459" s="66" t="s">
        <v>3885</v>
      </c>
      <c r="E459" s="66">
        <v>2026</v>
      </c>
      <c r="F459" s="66">
        <v>31</v>
      </c>
      <c r="G459" s="67">
        <v>46234</v>
      </c>
      <c r="H459" s="67">
        <v>0.38541666666666669</v>
      </c>
      <c r="I459" s="67"/>
      <c r="J459" s="66"/>
      <c r="K459" s="68"/>
      <c r="L459" s="66"/>
      <c r="M459" s="66"/>
      <c r="N459" s="66" t="s">
        <v>1600</v>
      </c>
      <c r="O459" s="66" t="s">
        <v>2103</v>
      </c>
      <c r="P459" s="66"/>
      <c r="Q459" s="66" t="s">
        <v>1472</v>
      </c>
      <c r="R459" s="66" t="s">
        <v>1201</v>
      </c>
      <c r="S459" s="66" t="s">
        <v>389</v>
      </c>
      <c r="T459" s="66" t="s">
        <v>1266</v>
      </c>
      <c r="U459" s="66" t="s">
        <v>2183</v>
      </c>
      <c r="V459" s="66" t="s">
        <v>1473</v>
      </c>
      <c r="W459" s="66" t="s">
        <v>2324</v>
      </c>
      <c r="X459" s="66" t="s">
        <v>1487</v>
      </c>
      <c r="Y459" s="66"/>
      <c r="Z459" s="66"/>
      <c r="AA459" s="66"/>
      <c r="AB459" s="69"/>
      <c r="AC459" s="66"/>
      <c r="AD459" s="66" t="s">
        <v>1487</v>
      </c>
      <c r="AE459" s="66"/>
      <c r="AF459" s="67"/>
      <c r="AG459" s="66"/>
      <c r="AH459" s="66"/>
      <c r="AI459" s="66" t="s">
        <v>1473</v>
      </c>
      <c r="AJ459" s="66" t="s">
        <v>151</v>
      </c>
      <c r="AK459" s="66"/>
      <c r="AL459" s="66"/>
      <c r="AM459" s="66"/>
      <c r="AN459" s="66"/>
      <c r="AO459" s="66"/>
      <c r="AP459" s="66" t="s">
        <v>1487</v>
      </c>
      <c r="AQ459" s="67"/>
      <c r="AR459" s="67"/>
      <c r="AS459" s="66"/>
      <c r="AT459" s="66"/>
      <c r="AU459" s="69"/>
      <c r="AV459" s="66">
        <v>0</v>
      </c>
      <c r="AW459" s="66"/>
      <c r="AX459" s="66" t="s">
        <v>1487</v>
      </c>
      <c r="AY459" s="66"/>
      <c r="AZ459" s="66"/>
      <c r="BA459" s="69"/>
      <c r="BB459" s="66"/>
      <c r="BC459" s="66" t="s">
        <v>1487</v>
      </c>
    </row>
    <row r="460" spans="1:55" ht="15.75" customHeight="1">
      <c r="A460" s="66" t="s">
        <v>4375</v>
      </c>
      <c r="B460" s="66" t="s">
        <v>3886</v>
      </c>
      <c r="C460" s="66" t="s">
        <v>235</v>
      </c>
      <c r="D460" s="66" t="s">
        <v>3887</v>
      </c>
      <c r="E460" s="66">
        <v>2026</v>
      </c>
      <c r="F460" s="66">
        <v>31</v>
      </c>
      <c r="G460" s="67">
        <v>46235</v>
      </c>
      <c r="H460" s="67">
        <v>0.38541666666666669</v>
      </c>
      <c r="I460" s="67"/>
      <c r="J460" s="66"/>
      <c r="K460" s="68"/>
      <c r="L460" s="66"/>
      <c r="M460" s="66"/>
      <c r="N460" s="66" t="s">
        <v>1600</v>
      </c>
      <c r="O460" s="66" t="s">
        <v>2103</v>
      </c>
      <c r="P460" s="66"/>
      <c r="Q460" s="66" t="s">
        <v>1472</v>
      </c>
      <c r="R460" s="66" t="s">
        <v>1201</v>
      </c>
      <c r="S460" s="66" t="s">
        <v>389</v>
      </c>
      <c r="T460" s="66" t="s">
        <v>1266</v>
      </c>
      <c r="U460" s="66" t="s">
        <v>2183</v>
      </c>
      <c r="V460" s="66" t="s">
        <v>1473</v>
      </c>
      <c r="W460" s="66" t="s">
        <v>2324</v>
      </c>
      <c r="X460" s="66" t="s">
        <v>1487</v>
      </c>
      <c r="Y460" s="66"/>
      <c r="Z460" s="66"/>
      <c r="AA460" s="66"/>
      <c r="AB460" s="69"/>
      <c r="AC460" s="66"/>
      <c r="AD460" s="66" t="s">
        <v>1487</v>
      </c>
      <c r="AE460" s="66"/>
      <c r="AF460" s="67"/>
      <c r="AG460" s="66"/>
      <c r="AH460" s="66"/>
      <c r="AI460" s="66" t="s">
        <v>1473</v>
      </c>
      <c r="AJ460" s="66" t="s">
        <v>151</v>
      </c>
      <c r="AK460" s="66"/>
      <c r="AL460" s="66"/>
      <c r="AM460" s="66"/>
      <c r="AN460" s="66"/>
      <c r="AO460" s="66"/>
      <c r="AP460" s="66" t="s">
        <v>1487</v>
      </c>
      <c r="AQ460" s="67"/>
      <c r="AR460" s="67"/>
      <c r="AS460" s="66"/>
      <c r="AT460" s="66"/>
      <c r="AU460" s="69"/>
      <c r="AV460" s="66">
        <v>0</v>
      </c>
      <c r="AW460" s="66"/>
      <c r="AX460" s="66" t="s">
        <v>1487</v>
      </c>
      <c r="AY460" s="66"/>
      <c r="AZ460" s="66"/>
      <c r="BA460" s="69"/>
      <c r="BB460" s="66"/>
      <c r="BC460" s="66" t="s">
        <v>1487</v>
      </c>
    </row>
    <row r="461" spans="1:55" ht="15.75" customHeight="1">
      <c r="A461" s="66" t="s">
        <v>4376</v>
      </c>
      <c r="B461" s="66" t="s">
        <v>3888</v>
      </c>
      <c r="C461" s="66" t="s">
        <v>235</v>
      </c>
      <c r="D461" s="66" t="s">
        <v>3889</v>
      </c>
      <c r="E461" s="66">
        <v>2026</v>
      </c>
      <c r="F461" s="66">
        <v>31</v>
      </c>
      <c r="G461" s="67">
        <v>46236</v>
      </c>
      <c r="H461" s="67">
        <v>0.38541666666666669</v>
      </c>
      <c r="I461" s="67"/>
      <c r="J461" s="66"/>
      <c r="K461" s="68"/>
      <c r="L461" s="66"/>
      <c r="M461" s="66"/>
      <c r="N461" s="66" t="s">
        <v>1600</v>
      </c>
      <c r="O461" s="66" t="s">
        <v>2103</v>
      </c>
      <c r="P461" s="66"/>
      <c r="Q461" s="66" t="s">
        <v>1472</v>
      </c>
      <c r="R461" s="66" t="s">
        <v>1201</v>
      </c>
      <c r="S461" s="66" t="s">
        <v>389</v>
      </c>
      <c r="T461" s="66" t="s">
        <v>1266</v>
      </c>
      <c r="U461" s="66" t="s">
        <v>2183</v>
      </c>
      <c r="V461" s="66" t="s">
        <v>1473</v>
      </c>
      <c r="W461" s="66" t="s">
        <v>2324</v>
      </c>
      <c r="X461" s="66" t="s">
        <v>1487</v>
      </c>
      <c r="Y461" s="66"/>
      <c r="Z461" s="66"/>
      <c r="AA461" s="66"/>
      <c r="AB461" s="69"/>
      <c r="AC461" s="66"/>
      <c r="AD461" s="66" t="s">
        <v>1487</v>
      </c>
      <c r="AE461" s="66"/>
      <c r="AF461" s="67"/>
      <c r="AG461" s="66"/>
      <c r="AH461" s="66"/>
      <c r="AI461" s="66" t="s">
        <v>1473</v>
      </c>
      <c r="AJ461" s="66" t="s">
        <v>151</v>
      </c>
      <c r="AK461" s="66"/>
      <c r="AL461" s="66"/>
      <c r="AM461" s="66"/>
      <c r="AN461" s="66"/>
      <c r="AO461" s="66"/>
      <c r="AP461" s="66" t="s">
        <v>1487</v>
      </c>
      <c r="AQ461" s="67"/>
      <c r="AR461" s="67"/>
      <c r="AS461" s="66"/>
      <c r="AT461" s="66"/>
      <c r="AU461" s="69"/>
      <c r="AV461" s="66">
        <v>0</v>
      </c>
      <c r="AW461" s="66"/>
      <c r="AX461" s="66" t="s">
        <v>1487</v>
      </c>
      <c r="AY461" s="66"/>
      <c r="AZ461" s="66"/>
      <c r="BA461" s="69"/>
      <c r="BB461" s="66"/>
      <c r="BC461" s="66" t="s">
        <v>1487</v>
      </c>
    </row>
    <row r="462" spans="1:55" ht="15.75" customHeight="1">
      <c r="A462" s="66" t="s">
        <v>4377</v>
      </c>
      <c r="B462" s="66" t="s">
        <v>3890</v>
      </c>
      <c r="C462" s="66" t="s">
        <v>226</v>
      </c>
      <c r="D462" s="66" t="s">
        <v>3891</v>
      </c>
      <c r="E462" s="66">
        <v>2026</v>
      </c>
      <c r="F462" s="66">
        <v>31</v>
      </c>
      <c r="G462" s="67">
        <v>46230</v>
      </c>
      <c r="H462" s="67">
        <v>0.38194444444444442</v>
      </c>
      <c r="I462" s="67"/>
      <c r="J462" s="66"/>
      <c r="K462" s="68"/>
      <c r="L462" s="66"/>
      <c r="M462" s="66"/>
      <c r="N462" s="66" t="s">
        <v>1586</v>
      </c>
      <c r="O462" s="66" t="s">
        <v>1590</v>
      </c>
      <c r="P462" s="66"/>
      <c r="Q462" s="66" t="s">
        <v>1472</v>
      </c>
      <c r="R462" s="66" t="s">
        <v>1194</v>
      </c>
      <c r="S462" s="66" t="s">
        <v>391</v>
      </c>
      <c r="T462" s="66" t="s">
        <v>443</v>
      </c>
      <c r="U462" s="66" t="s">
        <v>2183</v>
      </c>
      <c r="V462" s="66" t="s">
        <v>1473</v>
      </c>
      <c r="W462" s="66" t="s">
        <v>2337</v>
      </c>
      <c r="X462" s="66" t="s">
        <v>1487</v>
      </c>
      <c r="Y462" s="66"/>
      <c r="Z462" s="66"/>
      <c r="AA462" s="66"/>
      <c r="AB462" s="69"/>
      <c r="AC462" s="66"/>
      <c r="AD462" s="66" t="s">
        <v>1487</v>
      </c>
      <c r="AE462" s="66"/>
      <c r="AF462" s="67"/>
      <c r="AG462" s="66"/>
      <c r="AH462" s="66"/>
      <c r="AI462" s="66" t="s">
        <v>1473</v>
      </c>
      <c r="AJ462" s="66" t="s">
        <v>151</v>
      </c>
      <c r="AK462" s="66"/>
      <c r="AL462" s="66"/>
      <c r="AM462" s="66"/>
      <c r="AN462" s="66"/>
      <c r="AO462" s="66"/>
      <c r="AP462" s="66" t="s">
        <v>1487</v>
      </c>
      <c r="AQ462" s="67"/>
      <c r="AR462" s="67"/>
      <c r="AS462" s="66"/>
      <c r="AT462" s="66"/>
      <c r="AU462" s="69"/>
      <c r="AV462" s="66">
        <v>0</v>
      </c>
      <c r="AW462" s="66"/>
      <c r="AX462" s="66" t="s">
        <v>1487</v>
      </c>
      <c r="AY462" s="66"/>
      <c r="AZ462" s="66"/>
      <c r="BA462" s="69"/>
      <c r="BB462" s="66"/>
      <c r="BC462" s="66" t="s">
        <v>1487</v>
      </c>
    </row>
    <row r="463" spans="1:55" ht="15.75" customHeight="1">
      <c r="A463" s="66" t="s">
        <v>4378</v>
      </c>
      <c r="B463" s="66" t="s">
        <v>3892</v>
      </c>
      <c r="C463" s="66" t="s">
        <v>226</v>
      </c>
      <c r="D463" s="66" t="s">
        <v>3893</v>
      </c>
      <c r="E463" s="66">
        <v>2026</v>
      </c>
      <c r="F463" s="66">
        <v>31</v>
      </c>
      <c r="G463" s="67">
        <v>46231</v>
      </c>
      <c r="H463" s="67">
        <v>0.38194444444444442</v>
      </c>
      <c r="I463" s="67"/>
      <c r="J463" s="66"/>
      <c r="K463" s="68"/>
      <c r="L463" s="66"/>
      <c r="M463" s="66"/>
      <c r="N463" s="66" t="s">
        <v>1586</v>
      </c>
      <c r="O463" s="66" t="s">
        <v>1590</v>
      </c>
      <c r="P463" s="66"/>
      <c r="Q463" s="66" t="s">
        <v>1472</v>
      </c>
      <c r="R463" s="66" t="s">
        <v>1194</v>
      </c>
      <c r="S463" s="66" t="s">
        <v>391</v>
      </c>
      <c r="T463" s="66" t="s">
        <v>443</v>
      </c>
      <c r="U463" s="66" t="s">
        <v>2183</v>
      </c>
      <c r="V463" s="66" t="s">
        <v>1473</v>
      </c>
      <c r="W463" s="66" t="s">
        <v>2337</v>
      </c>
      <c r="X463" s="66" t="s">
        <v>1487</v>
      </c>
      <c r="Y463" s="66"/>
      <c r="Z463" s="66"/>
      <c r="AA463" s="66"/>
      <c r="AB463" s="69"/>
      <c r="AC463" s="66"/>
      <c r="AD463" s="66" t="s">
        <v>1487</v>
      </c>
      <c r="AE463" s="66"/>
      <c r="AF463" s="67"/>
      <c r="AG463" s="66"/>
      <c r="AH463" s="66"/>
      <c r="AI463" s="66" t="s">
        <v>1473</v>
      </c>
      <c r="AJ463" s="66" t="s">
        <v>151</v>
      </c>
      <c r="AK463" s="66"/>
      <c r="AL463" s="66"/>
      <c r="AM463" s="66"/>
      <c r="AN463" s="66"/>
      <c r="AO463" s="66"/>
      <c r="AP463" s="66" t="s">
        <v>1487</v>
      </c>
      <c r="AQ463" s="67"/>
      <c r="AR463" s="67"/>
      <c r="AS463" s="66"/>
      <c r="AT463" s="66"/>
      <c r="AU463" s="69"/>
      <c r="AV463" s="66">
        <v>0</v>
      </c>
      <c r="AW463" s="66"/>
      <c r="AX463" s="66" t="s">
        <v>1487</v>
      </c>
      <c r="AY463" s="66"/>
      <c r="AZ463" s="66"/>
      <c r="BA463" s="69"/>
      <c r="BB463" s="66"/>
      <c r="BC463" s="66" t="s">
        <v>1487</v>
      </c>
    </row>
    <row r="464" spans="1:55" ht="15.75" customHeight="1">
      <c r="A464" s="66" t="s">
        <v>4379</v>
      </c>
      <c r="B464" s="66" t="s">
        <v>3894</v>
      </c>
      <c r="C464" s="66" t="s">
        <v>226</v>
      </c>
      <c r="D464" s="66" t="s">
        <v>3895</v>
      </c>
      <c r="E464" s="66">
        <v>2026</v>
      </c>
      <c r="F464" s="66">
        <v>31</v>
      </c>
      <c r="G464" s="67">
        <v>46232</v>
      </c>
      <c r="H464" s="67">
        <v>0.38194444444444442</v>
      </c>
      <c r="I464" s="67"/>
      <c r="J464" s="66"/>
      <c r="K464" s="68"/>
      <c r="L464" s="66"/>
      <c r="M464" s="66"/>
      <c r="N464" s="66" t="s">
        <v>1586</v>
      </c>
      <c r="O464" s="66" t="s">
        <v>1590</v>
      </c>
      <c r="P464" s="66"/>
      <c r="Q464" s="66" t="s">
        <v>1472</v>
      </c>
      <c r="R464" s="66" t="s">
        <v>1194</v>
      </c>
      <c r="S464" s="66" t="s">
        <v>391</v>
      </c>
      <c r="T464" s="66" t="s">
        <v>443</v>
      </c>
      <c r="U464" s="66" t="s">
        <v>2183</v>
      </c>
      <c r="V464" s="66" t="s">
        <v>1473</v>
      </c>
      <c r="W464" s="66" t="s">
        <v>2337</v>
      </c>
      <c r="X464" s="66" t="s">
        <v>1487</v>
      </c>
      <c r="Y464" s="66"/>
      <c r="Z464" s="66"/>
      <c r="AA464" s="66"/>
      <c r="AB464" s="69"/>
      <c r="AC464" s="66"/>
      <c r="AD464" s="66" t="s">
        <v>1487</v>
      </c>
      <c r="AE464" s="66"/>
      <c r="AF464" s="67"/>
      <c r="AG464" s="66"/>
      <c r="AH464" s="66"/>
      <c r="AI464" s="66" t="s">
        <v>1473</v>
      </c>
      <c r="AJ464" s="66" t="s">
        <v>151</v>
      </c>
      <c r="AK464" s="66"/>
      <c r="AL464" s="66"/>
      <c r="AM464" s="66"/>
      <c r="AN464" s="66"/>
      <c r="AO464" s="66"/>
      <c r="AP464" s="66" t="s">
        <v>1487</v>
      </c>
      <c r="AQ464" s="67"/>
      <c r="AR464" s="67"/>
      <c r="AS464" s="66"/>
      <c r="AT464" s="66"/>
      <c r="AU464" s="69"/>
      <c r="AV464" s="66">
        <v>0</v>
      </c>
      <c r="AW464" s="66"/>
      <c r="AX464" s="66" t="s">
        <v>1487</v>
      </c>
      <c r="AY464" s="66"/>
      <c r="AZ464" s="66"/>
      <c r="BA464" s="69"/>
      <c r="BB464" s="66"/>
      <c r="BC464" s="66" t="s">
        <v>1487</v>
      </c>
    </row>
    <row r="465" spans="1:55" ht="15.75" customHeight="1">
      <c r="A465" s="66" t="s">
        <v>4380</v>
      </c>
      <c r="B465" s="66" t="s">
        <v>3896</v>
      </c>
      <c r="C465" s="66" t="s">
        <v>226</v>
      </c>
      <c r="D465" s="66" t="s">
        <v>3897</v>
      </c>
      <c r="E465" s="66">
        <v>2026</v>
      </c>
      <c r="F465" s="66">
        <v>31</v>
      </c>
      <c r="G465" s="67">
        <v>46233</v>
      </c>
      <c r="H465" s="67">
        <v>0.38194444444444442</v>
      </c>
      <c r="I465" s="67"/>
      <c r="J465" s="66"/>
      <c r="K465" s="68"/>
      <c r="L465" s="66"/>
      <c r="M465" s="66"/>
      <c r="N465" s="66" t="s">
        <v>1586</v>
      </c>
      <c r="O465" s="66" t="s">
        <v>1590</v>
      </c>
      <c r="P465" s="66"/>
      <c r="Q465" s="66" t="s">
        <v>1472</v>
      </c>
      <c r="R465" s="66" t="s">
        <v>1194</v>
      </c>
      <c r="S465" s="66" t="s">
        <v>391</v>
      </c>
      <c r="T465" s="66" t="s">
        <v>443</v>
      </c>
      <c r="U465" s="66" t="s">
        <v>2183</v>
      </c>
      <c r="V465" s="66" t="s">
        <v>1473</v>
      </c>
      <c r="W465" s="66" t="s">
        <v>2337</v>
      </c>
      <c r="X465" s="66" t="s">
        <v>1487</v>
      </c>
      <c r="Y465" s="66"/>
      <c r="Z465" s="66"/>
      <c r="AA465" s="66"/>
      <c r="AB465" s="69"/>
      <c r="AC465" s="66"/>
      <c r="AD465" s="66" t="s">
        <v>1487</v>
      </c>
      <c r="AE465" s="66"/>
      <c r="AF465" s="67"/>
      <c r="AG465" s="66"/>
      <c r="AH465" s="66"/>
      <c r="AI465" s="66" t="s">
        <v>1473</v>
      </c>
      <c r="AJ465" s="66" t="s">
        <v>151</v>
      </c>
      <c r="AK465" s="66"/>
      <c r="AL465" s="66"/>
      <c r="AM465" s="66"/>
      <c r="AN465" s="66"/>
      <c r="AO465" s="66"/>
      <c r="AP465" s="66" t="s">
        <v>1487</v>
      </c>
      <c r="AQ465" s="67"/>
      <c r="AR465" s="67"/>
      <c r="AS465" s="66"/>
      <c r="AT465" s="66"/>
      <c r="AU465" s="69"/>
      <c r="AV465" s="66">
        <v>0</v>
      </c>
      <c r="AW465" s="66"/>
      <c r="AX465" s="66" t="s">
        <v>1487</v>
      </c>
      <c r="AY465" s="66"/>
      <c r="AZ465" s="66"/>
      <c r="BA465" s="69"/>
      <c r="BB465" s="66"/>
      <c r="BC465" s="66" t="s">
        <v>1487</v>
      </c>
    </row>
    <row r="466" spans="1:55" ht="15.75" customHeight="1">
      <c r="A466" s="66" t="s">
        <v>4381</v>
      </c>
      <c r="B466" s="66" t="s">
        <v>3898</v>
      </c>
      <c r="C466" s="66" t="s">
        <v>226</v>
      </c>
      <c r="D466" s="66" t="s">
        <v>3899</v>
      </c>
      <c r="E466" s="66">
        <v>2026</v>
      </c>
      <c r="F466" s="66">
        <v>31</v>
      </c>
      <c r="G466" s="67">
        <v>46234</v>
      </c>
      <c r="H466" s="67">
        <v>0.38194444444444442</v>
      </c>
      <c r="I466" s="67"/>
      <c r="J466" s="66"/>
      <c r="K466" s="68"/>
      <c r="L466" s="66"/>
      <c r="M466" s="66"/>
      <c r="N466" s="66" t="s">
        <v>1586</v>
      </c>
      <c r="O466" s="66" t="s">
        <v>1590</v>
      </c>
      <c r="P466" s="66"/>
      <c r="Q466" s="66" t="s">
        <v>1472</v>
      </c>
      <c r="R466" s="66" t="s">
        <v>1194</v>
      </c>
      <c r="S466" s="66" t="s">
        <v>391</v>
      </c>
      <c r="T466" s="66" t="s">
        <v>443</v>
      </c>
      <c r="U466" s="66" t="s">
        <v>2183</v>
      </c>
      <c r="V466" s="66" t="s">
        <v>1473</v>
      </c>
      <c r="W466" s="66" t="s">
        <v>2337</v>
      </c>
      <c r="X466" s="66" t="s">
        <v>1487</v>
      </c>
      <c r="Y466" s="66"/>
      <c r="Z466" s="66"/>
      <c r="AA466" s="66"/>
      <c r="AB466" s="69"/>
      <c r="AC466" s="66"/>
      <c r="AD466" s="66" t="s">
        <v>1487</v>
      </c>
      <c r="AE466" s="66"/>
      <c r="AF466" s="67"/>
      <c r="AG466" s="66"/>
      <c r="AH466" s="66"/>
      <c r="AI466" s="66" t="s">
        <v>1473</v>
      </c>
      <c r="AJ466" s="66" t="s">
        <v>151</v>
      </c>
      <c r="AK466" s="66"/>
      <c r="AL466" s="66"/>
      <c r="AM466" s="66"/>
      <c r="AN466" s="66"/>
      <c r="AO466" s="66"/>
      <c r="AP466" s="66" t="s">
        <v>1487</v>
      </c>
      <c r="AQ466" s="67"/>
      <c r="AR466" s="67"/>
      <c r="AS466" s="66"/>
      <c r="AT466" s="66"/>
      <c r="AU466" s="69"/>
      <c r="AV466" s="66">
        <v>0</v>
      </c>
      <c r="AW466" s="66"/>
      <c r="AX466" s="66" t="s">
        <v>1487</v>
      </c>
      <c r="AY466" s="66"/>
      <c r="AZ466" s="66"/>
      <c r="BA466" s="69"/>
      <c r="BB466" s="66"/>
      <c r="BC466" s="66" t="s">
        <v>1487</v>
      </c>
    </row>
    <row r="467" spans="1:55" ht="15.75" customHeight="1">
      <c r="A467" s="66" t="s">
        <v>4382</v>
      </c>
      <c r="B467" s="66" t="s">
        <v>3900</v>
      </c>
      <c r="C467" s="66" t="s">
        <v>226</v>
      </c>
      <c r="D467" s="66" t="s">
        <v>3901</v>
      </c>
      <c r="E467" s="66">
        <v>2026</v>
      </c>
      <c r="F467" s="66">
        <v>31</v>
      </c>
      <c r="G467" s="67">
        <v>46235</v>
      </c>
      <c r="H467" s="67">
        <v>0.38194444444444442</v>
      </c>
      <c r="I467" s="67"/>
      <c r="J467" s="66"/>
      <c r="K467" s="68"/>
      <c r="L467" s="66"/>
      <c r="M467" s="66"/>
      <c r="N467" s="66" t="s">
        <v>1586</v>
      </c>
      <c r="O467" s="66" t="s">
        <v>1590</v>
      </c>
      <c r="P467" s="66"/>
      <c r="Q467" s="66" t="s">
        <v>1472</v>
      </c>
      <c r="R467" s="66" t="s">
        <v>1194</v>
      </c>
      <c r="S467" s="66" t="s">
        <v>391</v>
      </c>
      <c r="T467" s="66" t="s">
        <v>443</v>
      </c>
      <c r="U467" s="66" t="s">
        <v>2183</v>
      </c>
      <c r="V467" s="66" t="s">
        <v>1473</v>
      </c>
      <c r="W467" s="66" t="s">
        <v>2337</v>
      </c>
      <c r="X467" s="66" t="s">
        <v>1487</v>
      </c>
      <c r="Y467" s="66"/>
      <c r="Z467" s="66"/>
      <c r="AA467" s="66"/>
      <c r="AB467" s="69"/>
      <c r="AC467" s="66"/>
      <c r="AD467" s="66" t="s">
        <v>1487</v>
      </c>
      <c r="AE467" s="66"/>
      <c r="AF467" s="67"/>
      <c r="AG467" s="66"/>
      <c r="AH467" s="66"/>
      <c r="AI467" s="66" t="s">
        <v>1473</v>
      </c>
      <c r="AJ467" s="66" t="s">
        <v>151</v>
      </c>
      <c r="AK467" s="66"/>
      <c r="AL467" s="66"/>
      <c r="AM467" s="66"/>
      <c r="AN467" s="66"/>
      <c r="AO467" s="66"/>
      <c r="AP467" s="66" t="s">
        <v>1487</v>
      </c>
      <c r="AQ467" s="67"/>
      <c r="AR467" s="67"/>
      <c r="AS467" s="66"/>
      <c r="AT467" s="66"/>
      <c r="AU467" s="69"/>
      <c r="AV467" s="66">
        <v>0</v>
      </c>
      <c r="AW467" s="66"/>
      <c r="AX467" s="66" t="s">
        <v>1487</v>
      </c>
      <c r="AY467" s="66"/>
      <c r="AZ467" s="66"/>
      <c r="BA467" s="69"/>
      <c r="BB467" s="66"/>
      <c r="BC467" s="66" t="s">
        <v>1487</v>
      </c>
    </row>
    <row r="468" spans="1:55" ht="15.75" customHeight="1">
      <c r="A468" s="66" t="s">
        <v>4383</v>
      </c>
      <c r="B468" s="66" t="s">
        <v>3902</v>
      </c>
      <c r="C468" s="66" t="s">
        <v>226</v>
      </c>
      <c r="D468" s="66" t="s">
        <v>3903</v>
      </c>
      <c r="E468" s="66">
        <v>2026</v>
      </c>
      <c r="F468" s="66">
        <v>31</v>
      </c>
      <c r="G468" s="67">
        <v>46236</v>
      </c>
      <c r="H468" s="67">
        <v>0.38194444444444442</v>
      </c>
      <c r="I468" s="67"/>
      <c r="J468" s="66"/>
      <c r="K468" s="68"/>
      <c r="L468" s="66"/>
      <c r="M468" s="66"/>
      <c r="N468" s="66" t="s">
        <v>1586</v>
      </c>
      <c r="O468" s="66" t="s">
        <v>1590</v>
      </c>
      <c r="P468" s="66"/>
      <c r="Q468" s="66" t="s">
        <v>1472</v>
      </c>
      <c r="R468" s="66" t="s">
        <v>1194</v>
      </c>
      <c r="S468" s="66" t="s">
        <v>391</v>
      </c>
      <c r="T468" s="66" t="s">
        <v>443</v>
      </c>
      <c r="U468" s="66" t="s">
        <v>2183</v>
      </c>
      <c r="V468" s="66" t="s">
        <v>1473</v>
      </c>
      <c r="W468" s="66" t="s">
        <v>2337</v>
      </c>
      <c r="X468" s="66" t="s">
        <v>1487</v>
      </c>
      <c r="Y468" s="66"/>
      <c r="Z468" s="66"/>
      <c r="AA468" s="66"/>
      <c r="AB468" s="69"/>
      <c r="AC468" s="66"/>
      <c r="AD468" s="66" t="s">
        <v>1487</v>
      </c>
      <c r="AE468" s="66"/>
      <c r="AF468" s="67"/>
      <c r="AG468" s="66"/>
      <c r="AH468" s="66"/>
      <c r="AI468" s="66" t="s">
        <v>1473</v>
      </c>
      <c r="AJ468" s="66" t="s">
        <v>151</v>
      </c>
      <c r="AK468" s="66"/>
      <c r="AL468" s="66"/>
      <c r="AM468" s="66"/>
      <c r="AN468" s="66"/>
      <c r="AO468" s="66"/>
      <c r="AP468" s="66" t="s">
        <v>1487</v>
      </c>
      <c r="AQ468" s="67"/>
      <c r="AR468" s="67"/>
      <c r="AS468" s="66"/>
      <c r="AT468" s="66"/>
      <c r="AU468" s="69"/>
      <c r="AV468" s="66">
        <v>0</v>
      </c>
      <c r="AW468" s="66"/>
      <c r="AX468" s="66" t="s">
        <v>1487</v>
      </c>
      <c r="AY468" s="66"/>
      <c r="AZ468" s="66"/>
      <c r="BA468" s="69"/>
      <c r="BB468" s="66"/>
      <c r="BC468" s="66" t="s">
        <v>1487</v>
      </c>
    </row>
    <row r="469" spans="1:55" ht="15.75" customHeight="1">
      <c r="A469" s="66" t="s">
        <v>4384</v>
      </c>
      <c r="B469" s="66" t="s">
        <v>3904</v>
      </c>
      <c r="C469" s="66" t="s">
        <v>240</v>
      </c>
      <c r="D469" s="66" t="s">
        <v>3905</v>
      </c>
      <c r="E469" s="66">
        <v>2026</v>
      </c>
      <c r="F469" s="66">
        <v>31</v>
      </c>
      <c r="G469" s="67">
        <v>46230</v>
      </c>
      <c r="H469" s="67">
        <v>0.4375</v>
      </c>
      <c r="I469" s="67"/>
      <c r="J469" s="66"/>
      <c r="K469" s="68"/>
      <c r="L469" s="66"/>
      <c r="M469" s="66"/>
      <c r="N469" s="66" t="s">
        <v>452</v>
      </c>
      <c r="O469" s="66" t="s">
        <v>2103</v>
      </c>
      <c r="P469" s="66"/>
      <c r="Q469" s="66" t="s">
        <v>1472</v>
      </c>
      <c r="R469" s="66" t="s">
        <v>2108</v>
      </c>
      <c r="S469" s="66" t="s">
        <v>389</v>
      </c>
      <c r="T469" s="66" t="s">
        <v>1266</v>
      </c>
      <c r="U469" s="66" t="s">
        <v>2183</v>
      </c>
      <c r="V469" s="66" t="s">
        <v>1473</v>
      </c>
      <c r="W469" s="66" t="s">
        <v>2350</v>
      </c>
      <c r="X469" s="66" t="s">
        <v>1487</v>
      </c>
      <c r="Y469" s="66"/>
      <c r="Z469" s="66"/>
      <c r="AA469" s="66"/>
      <c r="AB469" s="69"/>
      <c r="AC469" s="66"/>
      <c r="AD469" s="66" t="s">
        <v>1487</v>
      </c>
      <c r="AE469" s="66"/>
      <c r="AF469" s="67"/>
      <c r="AG469" s="66"/>
      <c r="AH469" s="66"/>
      <c r="AI469" s="66" t="s">
        <v>1473</v>
      </c>
      <c r="AJ469" s="66" t="s">
        <v>151</v>
      </c>
      <c r="AK469" s="66"/>
      <c r="AL469" s="66"/>
      <c r="AM469" s="66"/>
      <c r="AN469" s="66"/>
      <c r="AO469" s="66"/>
      <c r="AP469" s="66" t="s">
        <v>1487</v>
      </c>
      <c r="AQ469" s="67"/>
      <c r="AR469" s="67"/>
      <c r="AS469" s="66"/>
      <c r="AT469" s="66"/>
      <c r="AU469" s="69"/>
      <c r="AV469" s="66">
        <v>0</v>
      </c>
      <c r="AW469" s="66"/>
      <c r="AX469" s="66" t="s">
        <v>1487</v>
      </c>
      <c r="AY469" s="66"/>
      <c r="AZ469" s="66"/>
      <c r="BA469" s="69"/>
      <c r="BB469" s="66"/>
      <c r="BC469" s="66" t="s">
        <v>1487</v>
      </c>
    </row>
    <row r="470" spans="1:55" ht="15.75" customHeight="1">
      <c r="A470" s="66" t="s">
        <v>4385</v>
      </c>
      <c r="B470" s="66" t="s">
        <v>3906</v>
      </c>
      <c r="C470" s="66" t="s">
        <v>240</v>
      </c>
      <c r="D470" s="66" t="s">
        <v>3907</v>
      </c>
      <c r="E470" s="66">
        <v>2026</v>
      </c>
      <c r="F470" s="66">
        <v>31</v>
      </c>
      <c r="G470" s="67">
        <v>46231</v>
      </c>
      <c r="H470" s="67">
        <v>0.4375</v>
      </c>
      <c r="I470" s="67"/>
      <c r="J470" s="66"/>
      <c r="K470" s="68"/>
      <c r="L470" s="66"/>
      <c r="M470" s="66"/>
      <c r="N470" s="66" t="s">
        <v>452</v>
      </c>
      <c r="O470" s="66" t="s">
        <v>2103</v>
      </c>
      <c r="P470" s="66"/>
      <c r="Q470" s="66" t="s">
        <v>1472</v>
      </c>
      <c r="R470" s="66" t="s">
        <v>2108</v>
      </c>
      <c r="S470" s="66" t="s">
        <v>389</v>
      </c>
      <c r="T470" s="66" t="s">
        <v>1266</v>
      </c>
      <c r="U470" s="66" t="s">
        <v>2183</v>
      </c>
      <c r="V470" s="66" t="s">
        <v>1473</v>
      </c>
      <c r="W470" s="66" t="s">
        <v>2350</v>
      </c>
      <c r="X470" s="66" t="s">
        <v>1487</v>
      </c>
      <c r="Y470" s="66"/>
      <c r="Z470" s="66"/>
      <c r="AA470" s="66"/>
      <c r="AB470" s="69"/>
      <c r="AC470" s="66"/>
      <c r="AD470" s="66" t="s">
        <v>1487</v>
      </c>
      <c r="AE470" s="66"/>
      <c r="AF470" s="67"/>
      <c r="AG470" s="66"/>
      <c r="AH470" s="66"/>
      <c r="AI470" s="66" t="s">
        <v>1473</v>
      </c>
      <c r="AJ470" s="66" t="s">
        <v>151</v>
      </c>
      <c r="AK470" s="66"/>
      <c r="AL470" s="66"/>
      <c r="AM470" s="66"/>
      <c r="AN470" s="66"/>
      <c r="AO470" s="66"/>
      <c r="AP470" s="66" t="s">
        <v>1487</v>
      </c>
      <c r="AQ470" s="67"/>
      <c r="AR470" s="67"/>
      <c r="AS470" s="66"/>
      <c r="AT470" s="66"/>
      <c r="AU470" s="69"/>
      <c r="AV470" s="66">
        <v>0</v>
      </c>
      <c r="AW470" s="66"/>
      <c r="AX470" s="66" t="s">
        <v>1487</v>
      </c>
      <c r="AY470" s="66"/>
      <c r="AZ470" s="66"/>
      <c r="BA470" s="69"/>
      <c r="BB470" s="66"/>
      <c r="BC470" s="66" t="s">
        <v>1487</v>
      </c>
    </row>
    <row r="471" spans="1:55" ht="15.75" customHeight="1">
      <c r="A471" s="66" t="s">
        <v>4386</v>
      </c>
      <c r="B471" s="66" t="s">
        <v>3908</v>
      </c>
      <c r="C471" s="66" t="s">
        <v>240</v>
      </c>
      <c r="D471" s="66" t="s">
        <v>3909</v>
      </c>
      <c r="E471" s="66">
        <v>2026</v>
      </c>
      <c r="F471" s="66">
        <v>31</v>
      </c>
      <c r="G471" s="67">
        <v>46232</v>
      </c>
      <c r="H471" s="67">
        <v>0.4375</v>
      </c>
      <c r="I471" s="67"/>
      <c r="J471" s="66"/>
      <c r="K471" s="68"/>
      <c r="L471" s="66"/>
      <c r="M471" s="66"/>
      <c r="N471" s="66" t="s">
        <v>452</v>
      </c>
      <c r="O471" s="66" t="s">
        <v>2103</v>
      </c>
      <c r="P471" s="66"/>
      <c r="Q471" s="66" t="s">
        <v>1472</v>
      </c>
      <c r="R471" s="66" t="s">
        <v>2108</v>
      </c>
      <c r="S471" s="66" t="s">
        <v>389</v>
      </c>
      <c r="T471" s="66" t="s">
        <v>1266</v>
      </c>
      <c r="U471" s="66" t="s">
        <v>2183</v>
      </c>
      <c r="V471" s="66" t="s">
        <v>1473</v>
      </c>
      <c r="W471" s="66" t="s">
        <v>2350</v>
      </c>
      <c r="X471" s="66" t="s">
        <v>1487</v>
      </c>
      <c r="Y471" s="66"/>
      <c r="Z471" s="66"/>
      <c r="AA471" s="66"/>
      <c r="AB471" s="69"/>
      <c r="AC471" s="66"/>
      <c r="AD471" s="66" t="s">
        <v>1487</v>
      </c>
      <c r="AE471" s="66"/>
      <c r="AF471" s="67"/>
      <c r="AG471" s="66"/>
      <c r="AH471" s="66"/>
      <c r="AI471" s="66" t="s">
        <v>1473</v>
      </c>
      <c r="AJ471" s="66" t="s">
        <v>151</v>
      </c>
      <c r="AK471" s="66"/>
      <c r="AL471" s="66"/>
      <c r="AM471" s="66"/>
      <c r="AN471" s="66"/>
      <c r="AO471" s="66"/>
      <c r="AP471" s="66" t="s">
        <v>1487</v>
      </c>
      <c r="AQ471" s="67"/>
      <c r="AR471" s="67"/>
      <c r="AS471" s="66"/>
      <c r="AT471" s="66"/>
      <c r="AU471" s="69"/>
      <c r="AV471" s="66">
        <v>0</v>
      </c>
      <c r="AW471" s="66"/>
      <c r="AX471" s="66" t="s">
        <v>1487</v>
      </c>
      <c r="AY471" s="66"/>
      <c r="AZ471" s="66"/>
      <c r="BA471" s="69"/>
      <c r="BB471" s="66"/>
      <c r="BC471" s="66" t="s">
        <v>1487</v>
      </c>
    </row>
    <row r="472" spans="1:55" ht="15.75" customHeight="1">
      <c r="A472" s="66" t="s">
        <v>4387</v>
      </c>
      <c r="B472" s="66" t="s">
        <v>3910</v>
      </c>
      <c r="C472" s="66" t="s">
        <v>240</v>
      </c>
      <c r="D472" s="66" t="s">
        <v>3911</v>
      </c>
      <c r="E472" s="66">
        <v>2026</v>
      </c>
      <c r="F472" s="66">
        <v>31</v>
      </c>
      <c r="G472" s="67">
        <v>46233</v>
      </c>
      <c r="H472" s="67">
        <v>0.4375</v>
      </c>
      <c r="I472" s="67"/>
      <c r="J472" s="66"/>
      <c r="K472" s="68"/>
      <c r="L472" s="66"/>
      <c r="M472" s="66"/>
      <c r="N472" s="66" t="s">
        <v>452</v>
      </c>
      <c r="O472" s="66" t="s">
        <v>2103</v>
      </c>
      <c r="P472" s="66"/>
      <c r="Q472" s="66" t="s">
        <v>1472</v>
      </c>
      <c r="R472" s="66" t="s">
        <v>2108</v>
      </c>
      <c r="S472" s="66" t="s">
        <v>389</v>
      </c>
      <c r="T472" s="66" t="s">
        <v>1266</v>
      </c>
      <c r="U472" s="66" t="s">
        <v>2183</v>
      </c>
      <c r="V472" s="66" t="s">
        <v>1473</v>
      </c>
      <c r="W472" s="66" t="s">
        <v>2350</v>
      </c>
      <c r="X472" s="66" t="s">
        <v>1487</v>
      </c>
      <c r="Y472" s="66"/>
      <c r="Z472" s="66"/>
      <c r="AA472" s="66"/>
      <c r="AB472" s="69"/>
      <c r="AC472" s="66"/>
      <c r="AD472" s="66" t="s">
        <v>1487</v>
      </c>
      <c r="AE472" s="66"/>
      <c r="AF472" s="67"/>
      <c r="AG472" s="66"/>
      <c r="AH472" s="66"/>
      <c r="AI472" s="66" t="s">
        <v>1473</v>
      </c>
      <c r="AJ472" s="66" t="s">
        <v>151</v>
      </c>
      <c r="AK472" s="66"/>
      <c r="AL472" s="66"/>
      <c r="AM472" s="66"/>
      <c r="AN472" s="66"/>
      <c r="AO472" s="66"/>
      <c r="AP472" s="66" t="s">
        <v>1487</v>
      </c>
      <c r="AQ472" s="67"/>
      <c r="AR472" s="67"/>
      <c r="AS472" s="66"/>
      <c r="AT472" s="66"/>
      <c r="AU472" s="69"/>
      <c r="AV472" s="66">
        <v>0</v>
      </c>
      <c r="AW472" s="66"/>
      <c r="AX472" s="66" t="s">
        <v>1487</v>
      </c>
      <c r="AY472" s="66"/>
      <c r="AZ472" s="66"/>
      <c r="BA472" s="69"/>
      <c r="BB472" s="66"/>
      <c r="BC472" s="66" t="s">
        <v>1487</v>
      </c>
    </row>
    <row r="473" spans="1:55" ht="15.75" customHeight="1">
      <c r="A473" s="66" t="s">
        <v>4388</v>
      </c>
      <c r="B473" s="66" t="s">
        <v>3912</v>
      </c>
      <c r="C473" s="66" t="s">
        <v>240</v>
      </c>
      <c r="D473" s="66" t="s">
        <v>3913</v>
      </c>
      <c r="E473" s="66">
        <v>2026</v>
      </c>
      <c r="F473" s="66">
        <v>31</v>
      </c>
      <c r="G473" s="67">
        <v>46234</v>
      </c>
      <c r="H473" s="67">
        <v>0.4375</v>
      </c>
      <c r="I473" s="67"/>
      <c r="J473" s="66"/>
      <c r="K473" s="68"/>
      <c r="L473" s="66"/>
      <c r="M473" s="66"/>
      <c r="N473" s="66" t="s">
        <v>452</v>
      </c>
      <c r="O473" s="66" t="s">
        <v>2103</v>
      </c>
      <c r="P473" s="66"/>
      <c r="Q473" s="66" t="s">
        <v>1472</v>
      </c>
      <c r="R473" s="66" t="s">
        <v>2108</v>
      </c>
      <c r="S473" s="66" t="s">
        <v>389</v>
      </c>
      <c r="T473" s="66" t="s">
        <v>1266</v>
      </c>
      <c r="U473" s="66" t="s">
        <v>2183</v>
      </c>
      <c r="V473" s="66" t="s">
        <v>1473</v>
      </c>
      <c r="W473" s="66" t="s">
        <v>2350</v>
      </c>
      <c r="X473" s="66" t="s">
        <v>1487</v>
      </c>
      <c r="Y473" s="66"/>
      <c r="Z473" s="66"/>
      <c r="AA473" s="66"/>
      <c r="AB473" s="69"/>
      <c r="AC473" s="66"/>
      <c r="AD473" s="66" t="s">
        <v>1487</v>
      </c>
      <c r="AE473" s="66"/>
      <c r="AF473" s="67"/>
      <c r="AG473" s="66"/>
      <c r="AH473" s="66"/>
      <c r="AI473" s="66" t="s">
        <v>1473</v>
      </c>
      <c r="AJ473" s="66" t="s">
        <v>151</v>
      </c>
      <c r="AK473" s="66"/>
      <c r="AL473" s="66"/>
      <c r="AM473" s="66"/>
      <c r="AN473" s="66"/>
      <c r="AO473" s="66"/>
      <c r="AP473" s="66" t="s">
        <v>1487</v>
      </c>
      <c r="AQ473" s="67"/>
      <c r="AR473" s="67"/>
      <c r="AS473" s="66"/>
      <c r="AT473" s="66"/>
      <c r="AU473" s="69"/>
      <c r="AV473" s="66">
        <v>0</v>
      </c>
      <c r="AW473" s="66"/>
      <c r="AX473" s="66" t="s">
        <v>1487</v>
      </c>
      <c r="AY473" s="66"/>
      <c r="AZ473" s="66"/>
      <c r="BA473" s="69"/>
      <c r="BB473" s="66"/>
      <c r="BC473" s="66" t="s">
        <v>1487</v>
      </c>
    </row>
    <row r="474" spans="1:55" ht="15.75" customHeight="1">
      <c r="A474" s="66" t="s">
        <v>4389</v>
      </c>
      <c r="B474" s="66" t="s">
        <v>3914</v>
      </c>
      <c r="C474" s="66" t="s">
        <v>254</v>
      </c>
      <c r="D474" s="66" t="s">
        <v>3915</v>
      </c>
      <c r="E474" s="66">
        <v>2026</v>
      </c>
      <c r="F474" s="66">
        <v>31</v>
      </c>
      <c r="G474" s="67">
        <v>46234</v>
      </c>
      <c r="H474" s="67">
        <v>0.38194444444444442</v>
      </c>
      <c r="I474" s="67"/>
      <c r="J474" s="66"/>
      <c r="K474" s="68"/>
      <c r="L474" s="66"/>
      <c r="M474" s="66"/>
      <c r="N474" s="66" t="s">
        <v>1583</v>
      </c>
      <c r="O474" s="66" t="s">
        <v>2103</v>
      </c>
      <c r="P474" s="66"/>
      <c r="Q474" s="66" t="s">
        <v>1472</v>
      </c>
      <c r="R474" s="66" t="s">
        <v>3013</v>
      </c>
      <c r="S474" s="66" t="s">
        <v>386</v>
      </c>
      <c r="T474" s="66" t="s">
        <v>1266</v>
      </c>
      <c r="U474" s="66" t="s">
        <v>2183</v>
      </c>
      <c r="V474" s="66" t="s">
        <v>1473</v>
      </c>
      <c r="W474" s="66" t="s">
        <v>2451</v>
      </c>
      <c r="X474" s="66" t="s">
        <v>1487</v>
      </c>
      <c r="Y474" s="66"/>
      <c r="Z474" s="66"/>
      <c r="AA474" s="66"/>
      <c r="AB474" s="69"/>
      <c r="AC474" s="66"/>
      <c r="AD474" s="66" t="s">
        <v>1487</v>
      </c>
      <c r="AE474" s="66"/>
      <c r="AF474" s="67"/>
      <c r="AG474" s="66"/>
      <c r="AH474" s="66"/>
      <c r="AI474" s="66" t="s">
        <v>1473</v>
      </c>
      <c r="AJ474" s="66" t="s">
        <v>151</v>
      </c>
      <c r="AK474" s="66"/>
      <c r="AL474" s="66"/>
      <c r="AM474" s="66"/>
      <c r="AN474" s="66"/>
      <c r="AO474" s="66"/>
      <c r="AP474" s="66" t="s">
        <v>1487</v>
      </c>
      <c r="AQ474" s="67"/>
      <c r="AR474" s="67"/>
      <c r="AS474" s="66"/>
      <c r="AT474" s="66"/>
      <c r="AU474" s="69"/>
      <c r="AV474" s="66">
        <v>0</v>
      </c>
      <c r="AW474" s="66"/>
      <c r="AX474" s="66" t="s">
        <v>1487</v>
      </c>
      <c r="AY474" s="66"/>
      <c r="AZ474" s="66"/>
      <c r="BA474" s="69"/>
      <c r="BB474" s="66"/>
      <c r="BC474" s="66" t="s">
        <v>1487</v>
      </c>
    </row>
    <row r="475" spans="1:55" ht="15.75" customHeight="1">
      <c r="A475" s="66" t="s">
        <v>4390</v>
      </c>
      <c r="B475" s="66" t="s">
        <v>3916</v>
      </c>
      <c r="C475" s="66" t="s">
        <v>240</v>
      </c>
      <c r="D475" s="66" t="s">
        <v>3917</v>
      </c>
      <c r="E475" s="66">
        <v>2026</v>
      </c>
      <c r="F475" s="66">
        <v>31</v>
      </c>
      <c r="G475" s="67">
        <v>46235</v>
      </c>
      <c r="H475" s="67">
        <v>0.4375</v>
      </c>
      <c r="I475" s="67"/>
      <c r="J475" s="66"/>
      <c r="K475" s="68"/>
      <c r="L475" s="66"/>
      <c r="M475" s="66"/>
      <c r="N475" s="66" t="s">
        <v>452</v>
      </c>
      <c r="O475" s="66" t="s">
        <v>2103</v>
      </c>
      <c r="P475" s="66"/>
      <c r="Q475" s="66" t="s">
        <v>1472</v>
      </c>
      <c r="R475" s="66" t="s">
        <v>2108</v>
      </c>
      <c r="S475" s="66" t="s">
        <v>389</v>
      </c>
      <c r="T475" s="66" t="s">
        <v>1266</v>
      </c>
      <c r="U475" s="66" t="s">
        <v>2183</v>
      </c>
      <c r="V475" s="66" t="s">
        <v>1473</v>
      </c>
      <c r="W475" s="66" t="s">
        <v>2350</v>
      </c>
      <c r="X475" s="66" t="s">
        <v>1487</v>
      </c>
      <c r="Y475" s="66"/>
      <c r="Z475" s="66"/>
      <c r="AA475" s="66"/>
      <c r="AB475" s="69"/>
      <c r="AC475" s="66"/>
      <c r="AD475" s="66" t="s">
        <v>1487</v>
      </c>
      <c r="AE475" s="66"/>
      <c r="AF475" s="67"/>
      <c r="AG475" s="66"/>
      <c r="AH475" s="66"/>
      <c r="AI475" s="66" t="s">
        <v>1473</v>
      </c>
      <c r="AJ475" s="66" t="s">
        <v>151</v>
      </c>
      <c r="AK475" s="66"/>
      <c r="AL475" s="66"/>
      <c r="AM475" s="66"/>
      <c r="AN475" s="66"/>
      <c r="AO475" s="66"/>
      <c r="AP475" s="66" t="s">
        <v>1487</v>
      </c>
      <c r="AQ475" s="67"/>
      <c r="AR475" s="67"/>
      <c r="AS475" s="66"/>
      <c r="AT475" s="66"/>
      <c r="AU475" s="69"/>
      <c r="AV475" s="66">
        <v>0</v>
      </c>
      <c r="AW475" s="66"/>
      <c r="AX475" s="66" t="s">
        <v>1487</v>
      </c>
      <c r="AY475" s="66"/>
      <c r="AZ475" s="66"/>
      <c r="BA475" s="69"/>
      <c r="BB475" s="66"/>
      <c r="BC475" s="66" t="s">
        <v>1487</v>
      </c>
    </row>
    <row r="476" spans="1:55" ht="15.75" customHeight="1">
      <c r="A476" s="66" t="s">
        <v>4391</v>
      </c>
      <c r="B476" s="66" t="s">
        <v>3918</v>
      </c>
      <c r="C476" s="66" t="s">
        <v>240</v>
      </c>
      <c r="D476" s="66" t="s">
        <v>3919</v>
      </c>
      <c r="E476" s="66">
        <v>2026</v>
      </c>
      <c r="F476" s="66">
        <v>31</v>
      </c>
      <c r="G476" s="67">
        <v>46236</v>
      </c>
      <c r="H476" s="67">
        <v>0.4375</v>
      </c>
      <c r="I476" s="67"/>
      <c r="J476" s="66"/>
      <c r="K476" s="68"/>
      <c r="L476" s="66"/>
      <c r="M476" s="66"/>
      <c r="N476" s="66" t="s">
        <v>452</v>
      </c>
      <c r="O476" s="66" t="s">
        <v>2103</v>
      </c>
      <c r="P476" s="66"/>
      <c r="Q476" s="66" t="s">
        <v>1472</v>
      </c>
      <c r="R476" s="66" t="s">
        <v>2108</v>
      </c>
      <c r="S476" s="66" t="s">
        <v>389</v>
      </c>
      <c r="T476" s="66" t="s">
        <v>1266</v>
      </c>
      <c r="U476" s="66" t="s">
        <v>2183</v>
      </c>
      <c r="V476" s="66" t="s">
        <v>1473</v>
      </c>
      <c r="W476" s="66" t="s">
        <v>2350</v>
      </c>
      <c r="X476" s="66" t="s">
        <v>1487</v>
      </c>
      <c r="Y476" s="66"/>
      <c r="Z476" s="66"/>
      <c r="AA476" s="66"/>
      <c r="AB476" s="69"/>
      <c r="AC476" s="66"/>
      <c r="AD476" s="66" t="s">
        <v>1487</v>
      </c>
      <c r="AE476" s="66"/>
      <c r="AF476" s="67"/>
      <c r="AG476" s="66"/>
      <c r="AH476" s="66"/>
      <c r="AI476" s="66" t="s">
        <v>1473</v>
      </c>
      <c r="AJ476" s="66" t="s">
        <v>151</v>
      </c>
      <c r="AK476" s="66"/>
      <c r="AL476" s="66"/>
      <c r="AM476" s="66"/>
      <c r="AN476" s="66"/>
      <c r="AO476" s="66"/>
      <c r="AP476" s="66" t="s">
        <v>1487</v>
      </c>
      <c r="AQ476" s="67"/>
      <c r="AR476" s="67"/>
      <c r="AS476" s="66"/>
      <c r="AT476" s="66"/>
      <c r="AU476" s="69"/>
      <c r="AV476" s="66">
        <v>0</v>
      </c>
      <c r="AW476" s="66"/>
      <c r="AX476" s="66" t="s">
        <v>1487</v>
      </c>
      <c r="AY476" s="66"/>
      <c r="AZ476" s="66"/>
      <c r="BA476" s="69"/>
      <c r="BB476" s="66"/>
      <c r="BC476" s="66" t="s">
        <v>1487</v>
      </c>
    </row>
    <row r="477" spans="1:55" ht="15.75" customHeight="1">
      <c r="A477" s="66" t="s">
        <v>4392</v>
      </c>
      <c r="B477" s="66" t="s">
        <v>3920</v>
      </c>
      <c r="C477" s="66" t="s">
        <v>193</v>
      </c>
      <c r="D477" s="66" t="s">
        <v>3921</v>
      </c>
      <c r="E477" s="66">
        <v>2026</v>
      </c>
      <c r="F477" s="66">
        <v>31</v>
      </c>
      <c r="G477" s="67">
        <v>46230</v>
      </c>
      <c r="H477" s="67">
        <v>0.4375</v>
      </c>
      <c r="I477" s="67"/>
      <c r="J477" s="66"/>
      <c r="K477" s="68"/>
      <c r="L477" s="66"/>
      <c r="M477" s="66"/>
      <c r="N477" s="66" t="s">
        <v>1600</v>
      </c>
      <c r="O477" s="66" t="s">
        <v>2103</v>
      </c>
      <c r="P477" s="66"/>
      <c r="Q477" s="66" t="s">
        <v>1472</v>
      </c>
      <c r="R477" s="66" t="s">
        <v>3014</v>
      </c>
      <c r="S477" s="66" t="s">
        <v>391</v>
      </c>
      <c r="T477" s="66" t="s">
        <v>443</v>
      </c>
      <c r="U477" s="66" t="s">
        <v>2183</v>
      </c>
      <c r="V477" s="66" t="s">
        <v>1473</v>
      </c>
      <c r="W477" s="66" t="s">
        <v>2324</v>
      </c>
      <c r="X477" s="66" t="s">
        <v>1487</v>
      </c>
      <c r="Y477" s="66"/>
      <c r="Z477" s="66"/>
      <c r="AA477" s="66"/>
      <c r="AB477" s="69"/>
      <c r="AC477" s="66"/>
      <c r="AD477" s="66" t="s">
        <v>1487</v>
      </c>
      <c r="AE477" s="66"/>
      <c r="AF477" s="67"/>
      <c r="AG477" s="66"/>
      <c r="AH477" s="66"/>
      <c r="AI477" s="66" t="s">
        <v>1473</v>
      </c>
      <c r="AJ477" s="66" t="s">
        <v>151</v>
      </c>
      <c r="AK477" s="66"/>
      <c r="AL477" s="66"/>
      <c r="AM477" s="66"/>
      <c r="AN477" s="66"/>
      <c r="AO477" s="66"/>
      <c r="AP477" s="66" t="s">
        <v>1487</v>
      </c>
      <c r="AQ477" s="67"/>
      <c r="AR477" s="67"/>
      <c r="AS477" s="66"/>
      <c r="AT477" s="66"/>
      <c r="AU477" s="69"/>
      <c r="AV477" s="66">
        <v>0</v>
      </c>
      <c r="AW477" s="66"/>
      <c r="AX477" s="66" t="s">
        <v>1487</v>
      </c>
      <c r="AY477" s="66"/>
      <c r="AZ477" s="66"/>
      <c r="BA477" s="69"/>
      <c r="BB477" s="66"/>
      <c r="BC477" s="66" t="s">
        <v>1487</v>
      </c>
    </row>
    <row r="478" spans="1:55" ht="15.75" customHeight="1">
      <c r="A478" s="66" t="s">
        <v>4393</v>
      </c>
      <c r="B478" s="66" t="s">
        <v>3922</v>
      </c>
      <c r="C478" s="66" t="s">
        <v>199</v>
      </c>
      <c r="D478" s="66" t="s">
        <v>3923</v>
      </c>
      <c r="E478" s="66">
        <v>2026</v>
      </c>
      <c r="F478" s="66">
        <v>31</v>
      </c>
      <c r="G478" s="67">
        <v>46230</v>
      </c>
      <c r="H478" s="67">
        <v>0.4375</v>
      </c>
      <c r="I478" s="67"/>
      <c r="J478" s="66"/>
      <c r="K478" s="68"/>
      <c r="L478" s="66"/>
      <c r="M478" s="66"/>
      <c r="N478" s="66" t="s">
        <v>1442</v>
      </c>
      <c r="O478" s="66" t="s">
        <v>1439</v>
      </c>
      <c r="P478" s="66"/>
      <c r="Q478" s="66" t="s">
        <v>1472</v>
      </c>
      <c r="R478" s="66" t="s">
        <v>1175</v>
      </c>
      <c r="S478" s="66" t="s">
        <v>391</v>
      </c>
      <c r="T478" s="66" t="s">
        <v>443</v>
      </c>
      <c r="U478" s="66" t="s">
        <v>2183</v>
      </c>
      <c r="V478" s="66" t="s">
        <v>1473</v>
      </c>
      <c r="W478" s="66" t="s">
        <v>2443</v>
      </c>
      <c r="X478" s="66" t="s">
        <v>1487</v>
      </c>
      <c r="Y478" s="66"/>
      <c r="Z478" s="66"/>
      <c r="AA478" s="66"/>
      <c r="AB478" s="69"/>
      <c r="AC478" s="66"/>
      <c r="AD478" s="66" t="s">
        <v>1487</v>
      </c>
      <c r="AE478" s="66"/>
      <c r="AF478" s="67"/>
      <c r="AG478" s="66"/>
      <c r="AH478" s="66"/>
      <c r="AI478" s="66" t="s">
        <v>1473</v>
      </c>
      <c r="AJ478" s="66" t="s">
        <v>151</v>
      </c>
      <c r="AK478" s="66"/>
      <c r="AL478" s="66"/>
      <c r="AM478" s="66"/>
      <c r="AN478" s="66"/>
      <c r="AO478" s="66"/>
      <c r="AP478" s="66" t="s">
        <v>1487</v>
      </c>
      <c r="AQ478" s="67"/>
      <c r="AR478" s="67"/>
      <c r="AS478" s="66"/>
      <c r="AT478" s="66"/>
      <c r="AU478" s="69"/>
      <c r="AV478" s="66">
        <v>0</v>
      </c>
      <c r="AW478" s="66"/>
      <c r="AX478" s="66" t="s">
        <v>1487</v>
      </c>
      <c r="AY478" s="66"/>
      <c r="AZ478" s="66"/>
      <c r="BA478" s="69"/>
      <c r="BB478" s="66"/>
      <c r="BC478" s="66" t="s">
        <v>1487</v>
      </c>
    </row>
    <row r="479" spans="1:55" ht="15.75" customHeight="1">
      <c r="A479" s="66" t="s">
        <v>4394</v>
      </c>
      <c r="B479" s="66" t="s">
        <v>3924</v>
      </c>
      <c r="C479" s="66" t="s">
        <v>201</v>
      </c>
      <c r="D479" s="66" t="s">
        <v>3925</v>
      </c>
      <c r="E479" s="66">
        <v>2026</v>
      </c>
      <c r="F479" s="66">
        <v>31</v>
      </c>
      <c r="G479" s="67">
        <v>46230</v>
      </c>
      <c r="H479" s="67">
        <v>0.77083333333333337</v>
      </c>
      <c r="I479" s="67"/>
      <c r="J479" s="66"/>
      <c r="K479" s="68"/>
      <c r="L479" s="66"/>
      <c r="M479" s="66"/>
      <c r="N479" s="66" t="s">
        <v>1600</v>
      </c>
      <c r="O479" s="66" t="s">
        <v>1439</v>
      </c>
      <c r="P479" s="66"/>
      <c r="Q479" s="66" t="s">
        <v>1472</v>
      </c>
      <c r="R479" s="66" t="s">
        <v>1366</v>
      </c>
      <c r="S479" s="66" t="s">
        <v>391</v>
      </c>
      <c r="T479" s="66" t="s">
        <v>443</v>
      </c>
      <c r="U479" s="66" t="s">
        <v>2183</v>
      </c>
      <c r="V479" s="66" t="s">
        <v>1473</v>
      </c>
      <c r="W479" s="66" t="s">
        <v>2324</v>
      </c>
      <c r="X479" s="66" t="s">
        <v>1487</v>
      </c>
      <c r="Y479" s="66"/>
      <c r="Z479" s="66"/>
      <c r="AA479" s="66"/>
      <c r="AB479" s="69"/>
      <c r="AC479" s="66"/>
      <c r="AD479" s="66" t="s">
        <v>1487</v>
      </c>
      <c r="AE479" s="66"/>
      <c r="AF479" s="67"/>
      <c r="AG479" s="66"/>
      <c r="AH479" s="66"/>
      <c r="AI479" s="66" t="s">
        <v>1473</v>
      </c>
      <c r="AJ479" s="66" t="s">
        <v>151</v>
      </c>
      <c r="AK479" s="66"/>
      <c r="AL479" s="66"/>
      <c r="AM479" s="66"/>
      <c r="AN479" s="66"/>
      <c r="AO479" s="66"/>
      <c r="AP479" s="66" t="s">
        <v>1487</v>
      </c>
      <c r="AQ479" s="67"/>
      <c r="AR479" s="67"/>
      <c r="AS479" s="66"/>
      <c r="AT479" s="66"/>
      <c r="AU479" s="69"/>
      <c r="AV479" s="66">
        <v>0</v>
      </c>
      <c r="AW479" s="66"/>
      <c r="AX479" s="66" t="s">
        <v>1487</v>
      </c>
      <c r="AY479" s="66"/>
      <c r="AZ479" s="66"/>
      <c r="BA479" s="69"/>
      <c r="BB479" s="66"/>
      <c r="BC479" s="66" t="s">
        <v>1487</v>
      </c>
    </row>
    <row r="480" spans="1:55" ht="15.75" customHeight="1">
      <c r="A480" s="66" t="s">
        <v>4395</v>
      </c>
      <c r="B480" s="66" t="s">
        <v>3926</v>
      </c>
      <c r="C480" s="66" t="s">
        <v>229</v>
      </c>
      <c r="D480" s="66" t="s">
        <v>3927</v>
      </c>
      <c r="E480" s="66">
        <v>2026</v>
      </c>
      <c r="F480" s="66">
        <v>31</v>
      </c>
      <c r="G480" s="67">
        <v>46230</v>
      </c>
      <c r="H480" s="67">
        <v>0.44791666666666669</v>
      </c>
      <c r="I480" s="67"/>
      <c r="J480" s="66"/>
      <c r="K480" s="68"/>
      <c r="L480" s="66"/>
      <c r="M480" s="66"/>
      <c r="N480" s="66" t="s">
        <v>1436</v>
      </c>
      <c r="O480" s="66" t="s">
        <v>1439</v>
      </c>
      <c r="P480" s="66"/>
      <c r="Q480" s="66" t="s">
        <v>1472</v>
      </c>
      <c r="R480" s="66" t="s">
        <v>1197</v>
      </c>
      <c r="S480" s="66" t="s">
        <v>391</v>
      </c>
      <c r="T480" s="66" t="s">
        <v>443</v>
      </c>
      <c r="U480" s="66" t="s">
        <v>2183</v>
      </c>
      <c r="V480" s="66" t="s">
        <v>1473</v>
      </c>
      <c r="W480" s="66" t="s">
        <v>2365</v>
      </c>
      <c r="X480" s="66" t="s">
        <v>1487</v>
      </c>
      <c r="Y480" s="66"/>
      <c r="Z480" s="66"/>
      <c r="AA480" s="66"/>
      <c r="AB480" s="69"/>
      <c r="AC480" s="66"/>
      <c r="AD480" s="66" t="s">
        <v>1487</v>
      </c>
      <c r="AE480" s="66"/>
      <c r="AF480" s="67"/>
      <c r="AG480" s="66"/>
      <c r="AH480" s="66"/>
      <c r="AI480" s="66" t="s">
        <v>1473</v>
      </c>
      <c r="AJ480" s="66" t="s">
        <v>151</v>
      </c>
      <c r="AK480" s="66"/>
      <c r="AL480" s="66"/>
      <c r="AM480" s="66"/>
      <c r="AN480" s="66"/>
      <c r="AO480" s="66"/>
      <c r="AP480" s="66" t="s">
        <v>1487</v>
      </c>
      <c r="AQ480" s="67"/>
      <c r="AR480" s="67"/>
      <c r="AS480" s="66"/>
      <c r="AT480" s="66"/>
      <c r="AU480" s="69"/>
      <c r="AV480" s="66">
        <v>0</v>
      </c>
      <c r="AW480" s="66"/>
      <c r="AX480" s="66" t="s">
        <v>1487</v>
      </c>
      <c r="AY480" s="66"/>
      <c r="AZ480" s="66"/>
      <c r="BA480" s="69"/>
      <c r="BB480" s="66"/>
      <c r="BC480" s="66" t="s">
        <v>1487</v>
      </c>
    </row>
    <row r="481" spans="1:55" ht="15.75" customHeight="1">
      <c r="A481" s="66" t="s">
        <v>4396</v>
      </c>
      <c r="B481" s="66" t="s">
        <v>3928</v>
      </c>
      <c r="C481" s="66" t="s">
        <v>236</v>
      </c>
      <c r="D481" s="66" t="s">
        <v>3929</v>
      </c>
      <c r="E481" s="66">
        <v>2026</v>
      </c>
      <c r="F481" s="66">
        <v>31</v>
      </c>
      <c r="G481" s="67">
        <v>46230</v>
      </c>
      <c r="H481" s="67">
        <v>0.70833333333333337</v>
      </c>
      <c r="I481" s="67">
        <v>46232</v>
      </c>
      <c r="J481" s="66"/>
      <c r="K481" s="68">
        <v>0.68920138888888893</v>
      </c>
      <c r="L481" s="66"/>
      <c r="M481" s="66"/>
      <c r="N481" s="66" t="s">
        <v>1600</v>
      </c>
      <c r="O481" s="66" t="s">
        <v>1590</v>
      </c>
      <c r="P481" s="66"/>
      <c r="Q481" s="66" t="s">
        <v>1472</v>
      </c>
      <c r="R481" s="66" t="s">
        <v>24</v>
      </c>
      <c r="S481" s="66" t="s">
        <v>1267</v>
      </c>
      <c r="T481" s="66" t="s">
        <v>1266</v>
      </c>
      <c r="U481" s="66" t="s">
        <v>2186</v>
      </c>
      <c r="V481" s="66" t="s">
        <v>1473</v>
      </c>
      <c r="W481" s="66" t="s">
        <v>2324</v>
      </c>
      <c r="X481" s="66" t="s">
        <v>1473</v>
      </c>
      <c r="Y481" s="66" t="s">
        <v>2213</v>
      </c>
      <c r="Z481" s="66" t="s">
        <v>2930</v>
      </c>
      <c r="AA481" s="66" t="s">
        <v>2894</v>
      </c>
      <c r="AB481" s="69">
        <v>46232.689201388886</v>
      </c>
      <c r="AC481" s="66" t="s">
        <v>1654</v>
      </c>
      <c r="AD481" s="66" t="s">
        <v>1487</v>
      </c>
      <c r="AE481" s="66"/>
      <c r="AF481" s="67"/>
      <c r="AG481" s="66"/>
      <c r="AH481" s="66"/>
      <c r="AI481" s="66" t="s">
        <v>1473</v>
      </c>
      <c r="AJ481" s="66" t="s">
        <v>151</v>
      </c>
      <c r="AK481" s="66"/>
      <c r="AL481" s="66"/>
      <c r="AM481" s="66"/>
      <c r="AN481" s="66"/>
      <c r="AO481" s="66"/>
      <c r="AP481" s="66" t="s">
        <v>1487</v>
      </c>
      <c r="AQ481" s="67"/>
      <c r="AR481" s="67"/>
      <c r="AS481" s="66"/>
      <c r="AT481" s="66"/>
      <c r="AU481" s="69"/>
      <c r="AV481" s="66">
        <v>0</v>
      </c>
      <c r="AW481" s="66"/>
      <c r="AX481" s="66" t="s">
        <v>1487</v>
      </c>
      <c r="AY481" s="66"/>
      <c r="AZ481" s="66"/>
      <c r="BA481" s="69"/>
      <c r="BB481" s="66"/>
      <c r="BC481" s="66" t="s">
        <v>1487</v>
      </c>
    </row>
    <row r="482" spans="1:55" ht="15.75" customHeight="1">
      <c r="A482" s="66" t="s">
        <v>4397</v>
      </c>
      <c r="B482" s="66" t="s">
        <v>3930</v>
      </c>
      <c r="C482" s="66" t="s">
        <v>257</v>
      </c>
      <c r="D482" s="66" t="s">
        <v>3931</v>
      </c>
      <c r="E482" s="66">
        <v>2026</v>
      </c>
      <c r="F482" s="66">
        <v>31</v>
      </c>
      <c r="G482" s="67">
        <v>46230</v>
      </c>
      <c r="H482" s="67">
        <v>0.44791666666666669</v>
      </c>
      <c r="I482" s="67"/>
      <c r="J482" s="66"/>
      <c r="K482" s="68"/>
      <c r="L482" s="66"/>
      <c r="M482" s="66"/>
      <c r="N482" s="66" t="s">
        <v>1600</v>
      </c>
      <c r="O482" s="66" t="s">
        <v>1439</v>
      </c>
      <c r="P482" s="66"/>
      <c r="Q482" s="66" t="s">
        <v>1472</v>
      </c>
      <c r="R482" s="66" t="s">
        <v>1403</v>
      </c>
      <c r="S482" s="66" t="s">
        <v>1267</v>
      </c>
      <c r="T482" s="66" t="s">
        <v>1266</v>
      </c>
      <c r="U482" s="66" t="s">
        <v>2183</v>
      </c>
      <c r="V482" s="66" t="s">
        <v>1473</v>
      </c>
      <c r="W482" s="66" t="s">
        <v>2324</v>
      </c>
      <c r="X482" s="66" t="s">
        <v>1487</v>
      </c>
      <c r="Y482" s="66"/>
      <c r="Z482" s="66"/>
      <c r="AA482" s="66"/>
      <c r="AB482" s="69"/>
      <c r="AC482" s="66"/>
      <c r="AD482" s="66" t="s">
        <v>1487</v>
      </c>
      <c r="AE482" s="66"/>
      <c r="AF482" s="67"/>
      <c r="AG482" s="66"/>
      <c r="AH482" s="66"/>
      <c r="AI482" s="66" t="s">
        <v>1473</v>
      </c>
      <c r="AJ482" s="66" t="s">
        <v>151</v>
      </c>
      <c r="AK482" s="66"/>
      <c r="AL482" s="66"/>
      <c r="AM482" s="66"/>
      <c r="AN482" s="66"/>
      <c r="AO482" s="66"/>
      <c r="AP482" s="66" t="s">
        <v>1487</v>
      </c>
      <c r="AQ482" s="67"/>
      <c r="AR482" s="67"/>
      <c r="AS482" s="66"/>
      <c r="AT482" s="66"/>
      <c r="AU482" s="69"/>
      <c r="AV482" s="66">
        <v>0</v>
      </c>
      <c r="AW482" s="66"/>
      <c r="AX482" s="66" t="s">
        <v>1487</v>
      </c>
      <c r="AY482" s="66"/>
      <c r="AZ482" s="66"/>
      <c r="BA482" s="69"/>
      <c r="BB482" s="66"/>
      <c r="BC482" s="66" t="s">
        <v>1487</v>
      </c>
    </row>
    <row r="483" spans="1:55" ht="15.75" customHeight="1">
      <c r="A483" s="66" t="s">
        <v>4398</v>
      </c>
      <c r="B483" s="66" t="s">
        <v>3932</v>
      </c>
      <c r="C483" s="66" t="s">
        <v>260</v>
      </c>
      <c r="D483" s="66" t="s">
        <v>3933</v>
      </c>
      <c r="E483" s="66">
        <v>2026</v>
      </c>
      <c r="F483" s="66">
        <v>31</v>
      </c>
      <c r="G483" s="67">
        <v>46230</v>
      </c>
      <c r="H483" s="67">
        <v>0.38194444444444442</v>
      </c>
      <c r="I483" s="67"/>
      <c r="J483" s="66"/>
      <c r="K483" s="68"/>
      <c r="L483" s="66"/>
      <c r="M483" s="66"/>
      <c r="N483" s="66" t="s">
        <v>1600</v>
      </c>
      <c r="O483" s="66" t="s">
        <v>2103</v>
      </c>
      <c r="P483" s="66"/>
      <c r="Q483" s="66" t="s">
        <v>1472</v>
      </c>
      <c r="R483" s="66" t="s">
        <v>1221</v>
      </c>
      <c r="S483" s="66" t="s">
        <v>1267</v>
      </c>
      <c r="T483" s="66" t="s">
        <v>1266</v>
      </c>
      <c r="U483" s="66" t="s">
        <v>2183</v>
      </c>
      <c r="V483" s="66" t="s">
        <v>1473</v>
      </c>
      <c r="W483" s="66" t="s">
        <v>2324</v>
      </c>
      <c r="X483" s="66" t="s">
        <v>1487</v>
      </c>
      <c r="Y483" s="66"/>
      <c r="Z483" s="66"/>
      <c r="AA483" s="66"/>
      <c r="AB483" s="69"/>
      <c r="AC483" s="66"/>
      <c r="AD483" s="66" t="s">
        <v>1487</v>
      </c>
      <c r="AE483" s="66"/>
      <c r="AF483" s="67"/>
      <c r="AG483" s="66"/>
      <c r="AH483" s="66"/>
      <c r="AI483" s="66" t="s">
        <v>1473</v>
      </c>
      <c r="AJ483" s="66" t="s">
        <v>151</v>
      </c>
      <c r="AK483" s="66"/>
      <c r="AL483" s="66"/>
      <c r="AM483" s="66"/>
      <c r="AN483" s="66"/>
      <c r="AO483" s="66"/>
      <c r="AP483" s="66" t="s">
        <v>1487</v>
      </c>
      <c r="AQ483" s="67"/>
      <c r="AR483" s="67"/>
      <c r="AS483" s="66"/>
      <c r="AT483" s="66"/>
      <c r="AU483" s="69"/>
      <c r="AV483" s="66">
        <v>0</v>
      </c>
      <c r="AW483" s="66"/>
      <c r="AX483" s="66" t="s">
        <v>1487</v>
      </c>
      <c r="AY483" s="66"/>
      <c r="AZ483" s="66"/>
      <c r="BA483" s="69"/>
      <c r="BB483" s="66"/>
      <c r="BC483" s="66" t="s">
        <v>1487</v>
      </c>
    </row>
    <row r="484" spans="1:55" ht="15.75" customHeight="1">
      <c r="A484" s="66" t="s">
        <v>4399</v>
      </c>
      <c r="B484" s="66" t="s">
        <v>3934</v>
      </c>
      <c r="C484" s="66" t="s">
        <v>270</v>
      </c>
      <c r="D484" s="66" t="s">
        <v>3935</v>
      </c>
      <c r="E484" s="66">
        <v>2026</v>
      </c>
      <c r="F484" s="66">
        <v>31</v>
      </c>
      <c r="G484" s="67">
        <v>46230</v>
      </c>
      <c r="H484" s="67">
        <v>0.625</v>
      </c>
      <c r="I484" s="67"/>
      <c r="J484" s="66"/>
      <c r="K484" s="68"/>
      <c r="L484" s="66"/>
      <c r="M484" s="66"/>
      <c r="N484" s="66" t="s">
        <v>1590</v>
      </c>
      <c r="O484" s="66" t="s">
        <v>1439</v>
      </c>
      <c r="P484" s="66"/>
      <c r="Q484" s="66" t="s">
        <v>1472</v>
      </c>
      <c r="R484" s="66" t="s">
        <v>1402</v>
      </c>
      <c r="S484" s="66" t="s">
        <v>386</v>
      </c>
      <c r="T484" s="66" t="s">
        <v>1266</v>
      </c>
      <c r="U484" s="66" t="s">
        <v>2183</v>
      </c>
      <c r="V484" s="66" t="s">
        <v>1473</v>
      </c>
      <c r="W484" s="66" t="s">
        <v>2390</v>
      </c>
      <c r="X484" s="66" t="s">
        <v>1487</v>
      </c>
      <c r="Y484" s="66"/>
      <c r="Z484" s="66"/>
      <c r="AA484" s="66"/>
      <c r="AB484" s="69"/>
      <c r="AC484" s="66"/>
      <c r="AD484" s="66" t="s">
        <v>1487</v>
      </c>
      <c r="AE484" s="66"/>
      <c r="AF484" s="67"/>
      <c r="AG484" s="66"/>
      <c r="AH484" s="66"/>
      <c r="AI484" s="66" t="s">
        <v>1473</v>
      </c>
      <c r="AJ484" s="66" t="s">
        <v>151</v>
      </c>
      <c r="AK484" s="66"/>
      <c r="AL484" s="66"/>
      <c r="AM484" s="66"/>
      <c r="AN484" s="66"/>
      <c r="AO484" s="66"/>
      <c r="AP484" s="66" t="s">
        <v>1487</v>
      </c>
      <c r="AQ484" s="67"/>
      <c r="AR484" s="67"/>
      <c r="AS484" s="66"/>
      <c r="AT484" s="66"/>
      <c r="AU484" s="69"/>
      <c r="AV484" s="66">
        <v>0</v>
      </c>
      <c r="AW484" s="66"/>
      <c r="AX484" s="66" t="s">
        <v>1487</v>
      </c>
      <c r="AY484" s="66"/>
      <c r="AZ484" s="66"/>
      <c r="BA484" s="69"/>
      <c r="BB484" s="66"/>
      <c r="BC484" s="66" t="s">
        <v>1487</v>
      </c>
    </row>
    <row r="485" spans="1:55" ht="15.75" customHeight="1">
      <c r="A485" s="66" t="s">
        <v>4400</v>
      </c>
      <c r="B485" s="66" t="s">
        <v>3936</v>
      </c>
      <c r="C485" s="66" t="s">
        <v>291</v>
      </c>
      <c r="D485" s="66" t="s">
        <v>3937</v>
      </c>
      <c r="E485" s="66">
        <v>2026</v>
      </c>
      <c r="F485" s="66">
        <v>31</v>
      </c>
      <c r="G485" s="67">
        <v>46230</v>
      </c>
      <c r="H485" s="67">
        <v>0.4375</v>
      </c>
      <c r="I485" s="67"/>
      <c r="J485" s="66"/>
      <c r="K485" s="68"/>
      <c r="L485" s="66"/>
      <c r="M485" s="66"/>
      <c r="N485" s="66" t="s">
        <v>1436</v>
      </c>
      <c r="O485" s="66" t="s">
        <v>2103</v>
      </c>
      <c r="P485" s="66"/>
      <c r="Q485" s="66" t="s">
        <v>1472</v>
      </c>
      <c r="R485" s="66" t="s">
        <v>1230</v>
      </c>
      <c r="S485" s="66" t="s">
        <v>387</v>
      </c>
      <c r="T485" s="66" t="s">
        <v>344</v>
      </c>
      <c r="U485" s="66" t="s">
        <v>2183</v>
      </c>
      <c r="V485" s="66" t="s">
        <v>1473</v>
      </c>
      <c r="W485" s="66" t="s">
        <v>2365</v>
      </c>
      <c r="X485" s="66" t="s">
        <v>1487</v>
      </c>
      <c r="Y485" s="66"/>
      <c r="Z485" s="66"/>
      <c r="AA485" s="66"/>
      <c r="AB485" s="69"/>
      <c r="AC485" s="66"/>
      <c r="AD485" s="66" t="s">
        <v>1487</v>
      </c>
      <c r="AE485" s="66"/>
      <c r="AF485" s="67"/>
      <c r="AG485" s="66"/>
      <c r="AH485" s="66"/>
      <c r="AI485" s="66" t="s">
        <v>1473</v>
      </c>
      <c r="AJ485" s="66" t="s">
        <v>151</v>
      </c>
      <c r="AK485" s="66"/>
      <c r="AL485" s="66"/>
      <c r="AM485" s="66"/>
      <c r="AN485" s="66"/>
      <c r="AO485" s="66"/>
      <c r="AP485" s="66" t="s">
        <v>1487</v>
      </c>
      <c r="AQ485" s="67"/>
      <c r="AR485" s="67"/>
      <c r="AS485" s="66"/>
      <c r="AT485" s="66"/>
      <c r="AU485" s="69"/>
      <c r="AV485" s="66">
        <v>0</v>
      </c>
      <c r="AW485" s="66"/>
      <c r="AX485" s="66" t="s">
        <v>1487</v>
      </c>
      <c r="AY485" s="66"/>
      <c r="AZ485" s="66"/>
      <c r="BA485" s="69"/>
      <c r="BB485" s="66"/>
      <c r="BC485" s="66" t="s">
        <v>1487</v>
      </c>
    </row>
    <row r="486" spans="1:55" ht="15.75" customHeight="1">
      <c r="A486" s="66" t="s">
        <v>4401</v>
      </c>
      <c r="B486" s="66" t="s">
        <v>3938</v>
      </c>
      <c r="C486" s="66" t="s">
        <v>298</v>
      </c>
      <c r="D486" s="66" t="s">
        <v>3939</v>
      </c>
      <c r="E486" s="66">
        <v>2026</v>
      </c>
      <c r="F486" s="66">
        <v>31</v>
      </c>
      <c r="G486" s="67">
        <v>46230</v>
      </c>
      <c r="H486" s="67">
        <v>0.38541666666666669</v>
      </c>
      <c r="I486" s="67"/>
      <c r="J486" s="66"/>
      <c r="K486" s="68"/>
      <c r="L486" s="66"/>
      <c r="M486" s="66"/>
      <c r="N486" s="66" t="s">
        <v>1600</v>
      </c>
      <c r="O486" s="66" t="s">
        <v>2103</v>
      </c>
      <c r="P486" s="66"/>
      <c r="Q486" s="66" t="s">
        <v>1472</v>
      </c>
      <c r="R486" s="66" t="s">
        <v>1233</v>
      </c>
      <c r="S486" s="66" t="s">
        <v>387</v>
      </c>
      <c r="T486" s="66" t="s">
        <v>344</v>
      </c>
      <c r="U486" s="66" t="s">
        <v>2183</v>
      </c>
      <c r="V486" s="66" t="s">
        <v>1473</v>
      </c>
      <c r="W486" s="66" t="s">
        <v>2324</v>
      </c>
      <c r="X486" s="66" t="s">
        <v>1487</v>
      </c>
      <c r="Y486" s="66"/>
      <c r="Z486" s="66"/>
      <c r="AA486" s="66"/>
      <c r="AB486" s="69"/>
      <c r="AC486" s="66"/>
      <c r="AD486" s="66" t="s">
        <v>1487</v>
      </c>
      <c r="AE486" s="66"/>
      <c r="AF486" s="67"/>
      <c r="AG486" s="66"/>
      <c r="AH486" s="66"/>
      <c r="AI486" s="66" t="s">
        <v>1473</v>
      </c>
      <c r="AJ486" s="66" t="s">
        <v>151</v>
      </c>
      <c r="AK486" s="66"/>
      <c r="AL486" s="66"/>
      <c r="AM486" s="66"/>
      <c r="AN486" s="66"/>
      <c r="AO486" s="66"/>
      <c r="AP486" s="66" t="s">
        <v>1487</v>
      </c>
      <c r="AQ486" s="67"/>
      <c r="AR486" s="67"/>
      <c r="AS486" s="66"/>
      <c r="AT486" s="66"/>
      <c r="AU486" s="69"/>
      <c r="AV486" s="66">
        <v>0</v>
      </c>
      <c r="AW486" s="66"/>
      <c r="AX486" s="66" t="s">
        <v>1487</v>
      </c>
      <c r="AY486" s="66"/>
      <c r="AZ486" s="66"/>
      <c r="BA486" s="69"/>
      <c r="BB486" s="66"/>
      <c r="BC486" s="66" t="s">
        <v>1487</v>
      </c>
    </row>
    <row r="487" spans="1:55" ht="15.75" customHeight="1">
      <c r="A487" s="66" t="s">
        <v>4402</v>
      </c>
      <c r="B487" s="66" t="s">
        <v>3940</v>
      </c>
      <c r="C487" s="66" t="s">
        <v>1327</v>
      </c>
      <c r="D487" s="66" t="s">
        <v>3941</v>
      </c>
      <c r="E487" s="66">
        <v>2026</v>
      </c>
      <c r="F487" s="66">
        <v>31</v>
      </c>
      <c r="G487" s="67">
        <v>46230</v>
      </c>
      <c r="H487" s="67">
        <v>0.41666666666666669</v>
      </c>
      <c r="I487" s="67"/>
      <c r="J487" s="66"/>
      <c r="K487" s="68"/>
      <c r="L487" s="66"/>
      <c r="M487" s="66"/>
      <c r="N487" s="66" t="s">
        <v>1561</v>
      </c>
      <c r="O487" s="66" t="s">
        <v>2103</v>
      </c>
      <c r="P487" s="66"/>
      <c r="Q487" s="66" t="s">
        <v>1472</v>
      </c>
      <c r="R487" s="66" t="s">
        <v>1324</v>
      </c>
      <c r="S487" s="66" t="s">
        <v>387</v>
      </c>
      <c r="T487" s="66" t="s">
        <v>344</v>
      </c>
      <c r="U487" s="66" t="s">
        <v>2183</v>
      </c>
      <c r="V487" s="66" t="s">
        <v>1473</v>
      </c>
      <c r="W487" s="66" t="s">
        <v>2700</v>
      </c>
      <c r="X487" s="66" t="s">
        <v>1487</v>
      </c>
      <c r="Y487" s="66"/>
      <c r="Z487" s="66"/>
      <c r="AA487" s="66"/>
      <c r="AB487" s="69"/>
      <c r="AC487" s="66"/>
      <c r="AD487" s="66" t="s">
        <v>1487</v>
      </c>
      <c r="AE487" s="66"/>
      <c r="AF487" s="67"/>
      <c r="AG487" s="66"/>
      <c r="AH487" s="66"/>
      <c r="AI487" s="66" t="s">
        <v>1473</v>
      </c>
      <c r="AJ487" s="66" t="s">
        <v>151</v>
      </c>
      <c r="AK487" s="66"/>
      <c r="AL487" s="66"/>
      <c r="AM487" s="66"/>
      <c r="AN487" s="66"/>
      <c r="AO487" s="66"/>
      <c r="AP487" s="66" t="s">
        <v>1487</v>
      </c>
      <c r="AQ487" s="67"/>
      <c r="AR487" s="67"/>
      <c r="AS487" s="66"/>
      <c r="AT487" s="66"/>
      <c r="AU487" s="69"/>
      <c r="AV487" s="66">
        <v>0</v>
      </c>
      <c r="AW487" s="66"/>
      <c r="AX487" s="66" t="s">
        <v>1487</v>
      </c>
      <c r="AY487" s="66"/>
      <c r="AZ487" s="66"/>
      <c r="BA487" s="69"/>
      <c r="BB487" s="66"/>
      <c r="BC487" s="66" t="s">
        <v>1487</v>
      </c>
    </row>
    <row r="488" spans="1:55" ht="15.75" customHeight="1">
      <c r="A488" s="66" t="s">
        <v>4403</v>
      </c>
      <c r="B488" s="66" t="s">
        <v>3942</v>
      </c>
      <c r="C488" s="66" t="s">
        <v>201</v>
      </c>
      <c r="D488" s="66" t="s">
        <v>3943</v>
      </c>
      <c r="E488" s="66">
        <v>2026</v>
      </c>
      <c r="F488" s="66">
        <v>31</v>
      </c>
      <c r="G488" s="67">
        <v>46231</v>
      </c>
      <c r="H488" s="67">
        <v>0.77083333333333337</v>
      </c>
      <c r="I488" s="67"/>
      <c r="J488" s="66"/>
      <c r="K488" s="68"/>
      <c r="L488" s="66"/>
      <c r="M488" s="66"/>
      <c r="N488" s="66" t="s">
        <v>1600</v>
      </c>
      <c r="O488" s="66" t="s">
        <v>1439</v>
      </c>
      <c r="P488" s="66"/>
      <c r="Q488" s="66" t="s">
        <v>1472</v>
      </c>
      <c r="R488" s="66" t="s">
        <v>1366</v>
      </c>
      <c r="S488" s="66" t="s">
        <v>391</v>
      </c>
      <c r="T488" s="66" t="s">
        <v>443</v>
      </c>
      <c r="U488" s="66" t="s">
        <v>2183</v>
      </c>
      <c r="V488" s="66" t="s">
        <v>1473</v>
      </c>
      <c r="W488" s="66" t="s">
        <v>2324</v>
      </c>
      <c r="X488" s="66" t="s">
        <v>1487</v>
      </c>
      <c r="Y488" s="66"/>
      <c r="Z488" s="66"/>
      <c r="AA488" s="66"/>
      <c r="AB488" s="69"/>
      <c r="AC488" s="66"/>
      <c r="AD488" s="66" t="s">
        <v>1487</v>
      </c>
      <c r="AE488" s="66"/>
      <c r="AF488" s="67"/>
      <c r="AG488" s="66"/>
      <c r="AH488" s="66"/>
      <c r="AI488" s="66" t="s">
        <v>1473</v>
      </c>
      <c r="AJ488" s="66" t="s">
        <v>151</v>
      </c>
      <c r="AK488" s="66"/>
      <c r="AL488" s="66"/>
      <c r="AM488" s="66"/>
      <c r="AN488" s="66"/>
      <c r="AO488" s="66"/>
      <c r="AP488" s="66" t="s">
        <v>1487</v>
      </c>
      <c r="AQ488" s="67"/>
      <c r="AR488" s="67"/>
      <c r="AS488" s="66"/>
      <c r="AT488" s="66"/>
      <c r="AU488" s="69"/>
      <c r="AV488" s="66">
        <v>0</v>
      </c>
      <c r="AW488" s="66"/>
      <c r="AX488" s="66" t="s">
        <v>1487</v>
      </c>
      <c r="AY488" s="66"/>
      <c r="AZ488" s="66"/>
      <c r="BA488" s="69"/>
      <c r="BB488" s="66"/>
      <c r="BC488" s="66" t="s">
        <v>1487</v>
      </c>
    </row>
    <row r="489" spans="1:55" ht="15.75" customHeight="1">
      <c r="A489" s="66" t="s">
        <v>4404</v>
      </c>
      <c r="B489" s="66" t="s">
        <v>3944</v>
      </c>
      <c r="C489" s="66" t="s">
        <v>229</v>
      </c>
      <c r="D489" s="66" t="s">
        <v>3945</v>
      </c>
      <c r="E489" s="66">
        <v>2026</v>
      </c>
      <c r="F489" s="66">
        <v>31</v>
      </c>
      <c r="G489" s="67">
        <v>46231</v>
      </c>
      <c r="H489" s="67">
        <v>0.44791666666666669</v>
      </c>
      <c r="I489" s="67"/>
      <c r="J489" s="66"/>
      <c r="K489" s="68"/>
      <c r="L489" s="66"/>
      <c r="M489" s="66"/>
      <c r="N489" s="66" t="s">
        <v>1436</v>
      </c>
      <c r="O489" s="66" t="s">
        <v>1439</v>
      </c>
      <c r="P489" s="66"/>
      <c r="Q489" s="66" t="s">
        <v>1472</v>
      </c>
      <c r="R489" s="66" t="s">
        <v>1197</v>
      </c>
      <c r="S489" s="66" t="s">
        <v>391</v>
      </c>
      <c r="T489" s="66" t="s">
        <v>443</v>
      </c>
      <c r="U489" s="66" t="s">
        <v>2183</v>
      </c>
      <c r="V489" s="66" t="s">
        <v>1473</v>
      </c>
      <c r="W489" s="66" t="s">
        <v>2365</v>
      </c>
      <c r="X489" s="66" t="s">
        <v>1487</v>
      </c>
      <c r="Y489" s="66"/>
      <c r="Z489" s="66"/>
      <c r="AA489" s="66"/>
      <c r="AB489" s="69"/>
      <c r="AC489" s="66"/>
      <c r="AD489" s="66" t="s">
        <v>1487</v>
      </c>
      <c r="AE489" s="66"/>
      <c r="AF489" s="67"/>
      <c r="AG489" s="66"/>
      <c r="AH489" s="66"/>
      <c r="AI489" s="66" t="s">
        <v>1473</v>
      </c>
      <c r="AJ489" s="66" t="s">
        <v>151</v>
      </c>
      <c r="AK489" s="66"/>
      <c r="AL489" s="66"/>
      <c r="AM489" s="66"/>
      <c r="AN489" s="66"/>
      <c r="AO489" s="66"/>
      <c r="AP489" s="66" t="s">
        <v>1487</v>
      </c>
      <c r="AQ489" s="67"/>
      <c r="AR489" s="67"/>
      <c r="AS489" s="66"/>
      <c r="AT489" s="66"/>
      <c r="AU489" s="69"/>
      <c r="AV489" s="66">
        <v>0</v>
      </c>
      <c r="AW489" s="66"/>
      <c r="AX489" s="66" t="s">
        <v>1487</v>
      </c>
      <c r="AY489" s="66"/>
      <c r="AZ489" s="66"/>
      <c r="BA489" s="69"/>
      <c r="BB489" s="66"/>
      <c r="BC489" s="66" t="s">
        <v>1487</v>
      </c>
    </row>
    <row r="490" spans="1:55" ht="15.75" customHeight="1">
      <c r="A490" s="66" t="s">
        <v>4405</v>
      </c>
      <c r="B490" s="66" t="s">
        <v>3946</v>
      </c>
      <c r="C490" s="66" t="s">
        <v>236</v>
      </c>
      <c r="D490" s="66" t="s">
        <v>3947</v>
      </c>
      <c r="E490" s="66">
        <v>2026</v>
      </c>
      <c r="F490" s="66">
        <v>31</v>
      </c>
      <c r="G490" s="67">
        <v>46231</v>
      </c>
      <c r="H490" s="67">
        <v>0.70833333333333337</v>
      </c>
      <c r="I490" s="67"/>
      <c r="J490" s="66"/>
      <c r="K490" s="68"/>
      <c r="L490" s="66"/>
      <c r="M490" s="66"/>
      <c r="N490" s="66" t="s">
        <v>1600</v>
      </c>
      <c r="O490" s="66" t="s">
        <v>1590</v>
      </c>
      <c r="P490" s="66"/>
      <c r="Q490" s="66" t="s">
        <v>1472</v>
      </c>
      <c r="R490" s="66" t="s">
        <v>24</v>
      </c>
      <c r="S490" s="66" t="s">
        <v>386</v>
      </c>
      <c r="T490" s="66" t="s">
        <v>1266</v>
      </c>
      <c r="U490" s="66" t="s">
        <v>2183</v>
      </c>
      <c r="V490" s="66" t="s">
        <v>1473</v>
      </c>
      <c r="W490" s="66" t="s">
        <v>2324</v>
      </c>
      <c r="X490" s="66" t="s">
        <v>1487</v>
      </c>
      <c r="Y490" s="66"/>
      <c r="Z490" s="66"/>
      <c r="AA490" s="66"/>
      <c r="AB490" s="69"/>
      <c r="AC490" s="66"/>
      <c r="AD490" s="66" t="s">
        <v>1487</v>
      </c>
      <c r="AE490" s="66"/>
      <c r="AF490" s="67"/>
      <c r="AG490" s="66"/>
      <c r="AH490" s="66"/>
      <c r="AI490" s="66" t="s">
        <v>1473</v>
      </c>
      <c r="AJ490" s="66" t="s">
        <v>151</v>
      </c>
      <c r="AK490" s="66"/>
      <c r="AL490" s="66"/>
      <c r="AM490" s="66"/>
      <c r="AN490" s="66"/>
      <c r="AO490" s="66"/>
      <c r="AP490" s="66" t="s">
        <v>1487</v>
      </c>
      <c r="AQ490" s="67"/>
      <c r="AR490" s="67"/>
      <c r="AS490" s="66"/>
      <c r="AT490" s="66"/>
      <c r="AU490" s="69"/>
      <c r="AV490" s="66">
        <v>0</v>
      </c>
      <c r="AW490" s="66"/>
      <c r="AX490" s="66" t="s">
        <v>1487</v>
      </c>
      <c r="AY490" s="66"/>
      <c r="AZ490" s="66"/>
      <c r="BA490" s="69"/>
      <c r="BB490" s="66"/>
      <c r="BC490" s="66" t="s">
        <v>1487</v>
      </c>
    </row>
    <row r="491" spans="1:55" ht="15.75" customHeight="1">
      <c r="A491" s="66" t="s">
        <v>4406</v>
      </c>
      <c r="B491" s="66" t="s">
        <v>3948</v>
      </c>
      <c r="C491" s="66" t="s">
        <v>257</v>
      </c>
      <c r="D491" s="66" t="s">
        <v>3949</v>
      </c>
      <c r="E491" s="66">
        <v>2026</v>
      </c>
      <c r="F491" s="66">
        <v>31</v>
      </c>
      <c r="G491" s="67">
        <v>46231</v>
      </c>
      <c r="H491" s="67">
        <v>0.44791666666666669</v>
      </c>
      <c r="I491" s="67"/>
      <c r="J491" s="66"/>
      <c r="K491" s="68"/>
      <c r="L491" s="66"/>
      <c r="M491" s="66"/>
      <c r="N491" s="66" t="s">
        <v>1600</v>
      </c>
      <c r="O491" s="66" t="s">
        <v>1439</v>
      </c>
      <c r="P491" s="66"/>
      <c r="Q491" s="66" t="s">
        <v>1472</v>
      </c>
      <c r="R491" s="66" t="s">
        <v>1403</v>
      </c>
      <c r="S491" s="66" t="s">
        <v>386</v>
      </c>
      <c r="T491" s="66" t="s">
        <v>1266</v>
      </c>
      <c r="U491" s="66" t="s">
        <v>2183</v>
      </c>
      <c r="V491" s="66" t="s">
        <v>1473</v>
      </c>
      <c r="W491" s="66" t="s">
        <v>2324</v>
      </c>
      <c r="X491" s="66" t="s">
        <v>1487</v>
      </c>
      <c r="Y491" s="66"/>
      <c r="Z491" s="66"/>
      <c r="AA491" s="66"/>
      <c r="AB491" s="69"/>
      <c r="AC491" s="66"/>
      <c r="AD491" s="66" t="s">
        <v>1487</v>
      </c>
      <c r="AE491" s="66"/>
      <c r="AF491" s="67"/>
      <c r="AG491" s="66"/>
      <c r="AH491" s="66"/>
      <c r="AI491" s="66" t="s">
        <v>1473</v>
      </c>
      <c r="AJ491" s="66" t="s">
        <v>151</v>
      </c>
      <c r="AK491" s="66"/>
      <c r="AL491" s="66"/>
      <c r="AM491" s="66"/>
      <c r="AN491" s="66"/>
      <c r="AO491" s="66"/>
      <c r="AP491" s="66" t="s">
        <v>1487</v>
      </c>
      <c r="AQ491" s="67"/>
      <c r="AR491" s="67"/>
      <c r="AS491" s="66"/>
      <c r="AT491" s="66"/>
      <c r="AU491" s="69"/>
      <c r="AV491" s="66">
        <v>0</v>
      </c>
      <c r="AW491" s="66"/>
      <c r="AX491" s="66" t="s">
        <v>1487</v>
      </c>
      <c r="AY491" s="66"/>
      <c r="AZ491" s="66"/>
      <c r="BA491" s="69"/>
      <c r="BB491" s="66"/>
      <c r="BC491" s="66" t="s">
        <v>1487</v>
      </c>
    </row>
    <row r="492" spans="1:55" ht="15.75" customHeight="1">
      <c r="A492" s="66" t="s">
        <v>4407</v>
      </c>
      <c r="B492" s="66" t="s">
        <v>3950</v>
      </c>
      <c r="C492" s="66" t="s">
        <v>260</v>
      </c>
      <c r="D492" s="66" t="s">
        <v>3951</v>
      </c>
      <c r="E492" s="66">
        <v>2026</v>
      </c>
      <c r="F492" s="66">
        <v>31</v>
      </c>
      <c r="G492" s="67">
        <v>46231</v>
      </c>
      <c r="H492" s="67">
        <v>0.38194444444444442</v>
      </c>
      <c r="I492" s="67"/>
      <c r="J492" s="66"/>
      <c r="K492" s="68"/>
      <c r="L492" s="66"/>
      <c r="M492" s="66"/>
      <c r="N492" s="66" t="s">
        <v>1600</v>
      </c>
      <c r="O492" s="66" t="s">
        <v>2103</v>
      </c>
      <c r="P492" s="66"/>
      <c r="Q492" s="66" t="s">
        <v>1472</v>
      </c>
      <c r="R492" s="66" t="s">
        <v>1221</v>
      </c>
      <c r="S492" s="66" t="s">
        <v>386</v>
      </c>
      <c r="T492" s="66" t="s">
        <v>1266</v>
      </c>
      <c r="U492" s="66" t="s">
        <v>2183</v>
      </c>
      <c r="V492" s="66" t="s">
        <v>1473</v>
      </c>
      <c r="W492" s="66" t="s">
        <v>2324</v>
      </c>
      <c r="X492" s="66" t="s">
        <v>1487</v>
      </c>
      <c r="Y492" s="66"/>
      <c r="Z492" s="66"/>
      <c r="AA492" s="66"/>
      <c r="AB492" s="69"/>
      <c r="AC492" s="66"/>
      <c r="AD492" s="66" t="s">
        <v>1487</v>
      </c>
      <c r="AE492" s="66"/>
      <c r="AF492" s="67"/>
      <c r="AG492" s="66"/>
      <c r="AH492" s="66"/>
      <c r="AI492" s="66" t="s">
        <v>1473</v>
      </c>
      <c r="AJ492" s="66" t="s">
        <v>151</v>
      </c>
      <c r="AK492" s="66"/>
      <c r="AL492" s="66"/>
      <c r="AM492" s="66"/>
      <c r="AN492" s="66"/>
      <c r="AO492" s="66"/>
      <c r="AP492" s="66" t="s">
        <v>1487</v>
      </c>
      <c r="AQ492" s="67"/>
      <c r="AR492" s="67"/>
      <c r="AS492" s="66"/>
      <c r="AT492" s="66"/>
      <c r="AU492" s="69"/>
      <c r="AV492" s="66">
        <v>0</v>
      </c>
      <c r="AW492" s="66"/>
      <c r="AX492" s="66" t="s">
        <v>1487</v>
      </c>
      <c r="AY492" s="66"/>
      <c r="AZ492" s="66"/>
      <c r="BA492" s="69"/>
      <c r="BB492" s="66"/>
      <c r="BC492" s="66" t="s">
        <v>1487</v>
      </c>
    </row>
    <row r="493" spans="1:55" ht="15.75" customHeight="1">
      <c r="A493" s="66" t="s">
        <v>4408</v>
      </c>
      <c r="B493" s="66" t="s">
        <v>3952</v>
      </c>
      <c r="C493" s="66" t="s">
        <v>298</v>
      </c>
      <c r="D493" s="66" t="s">
        <v>3953</v>
      </c>
      <c r="E493" s="66">
        <v>2026</v>
      </c>
      <c r="F493" s="66">
        <v>31</v>
      </c>
      <c r="G493" s="67">
        <v>46231</v>
      </c>
      <c r="H493" s="67">
        <v>0.38541666666666669</v>
      </c>
      <c r="I493" s="67"/>
      <c r="J493" s="66"/>
      <c r="K493" s="68"/>
      <c r="L493" s="66"/>
      <c r="M493" s="66"/>
      <c r="N493" s="66" t="s">
        <v>1600</v>
      </c>
      <c r="O493" s="66" t="s">
        <v>2103</v>
      </c>
      <c r="P493" s="66"/>
      <c r="Q493" s="66" t="s">
        <v>1472</v>
      </c>
      <c r="R493" s="66" t="s">
        <v>1233</v>
      </c>
      <c r="S493" s="66" t="s">
        <v>387</v>
      </c>
      <c r="T493" s="66" t="s">
        <v>344</v>
      </c>
      <c r="U493" s="66" t="s">
        <v>2183</v>
      </c>
      <c r="V493" s="66" t="s">
        <v>1473</v>
      </c>
      <c r="W493" s="66" t="s">
        <v>2324</v>
      </c>
      <c r="X493" s="66" t="s">
        <v>1487</v>
      </c>
      <c r="Y493" s="66"/>
      <c r="Z493" s="66"/>
      <c r="AA493" s="66"/>
      <c r="AB493" s="69"/>
      <c r="AC493" s="66"/>
      <c r="AD493" s="66" t="s">
        <v>1487</v>
      </c>
      <c r="AE493" s="66"/>
      <c r="AF493" s="67"/>
      <c r="AG493" s="66"/>
      <c r="AH493" s="66"/>
      <c r="AI493" s="66" t="s">
        <v>1473</v>
      </c>
      <c r="AJ493" s="66" t="s">
        <v>151</v>
      </c>
      <c r="AK493" s="66"/>
      <c r="AL493" s="66"/>
      <c r="AM493" s="66"/>
      <c r="AN493" s="66"/>
      <c r="AO493" s="66"/>
      <c r="AP493" s="66" t="s">
        <v>1487</v>
      </c>
      <c r="AQ493" s="67"/>
      <c r="AR493" s="67"/>
      <c r="AS493" s="66"/>
      <c r="AT493" s="66"/>
      <c r="AU493" s="69"/>
      <c r="AV493" s="66">
        <v>0</v>
      </c>
      <c r="AW493" s="66"/>
      <c r="AX493" s="66" t="s">
        <v>1487</v>
      </c>
      <c r="AY493" s="66"/>
      <c r="AZ493" s="66"/>
      <c r="BA493" s="69"/>
      <c r="BB493" s="66"/>
      <c r="BC493" s="66" t="s">
        <v>1487</v>
      </c>
    </row>
    <row r="494" spans="1:55" ht="15.75" customHeight="1">
      <c r="A494" s="66" t="s">
        <v>4409</v>
      </c>
      <c r="B494" s="66" t="s">
        <v>3954</v>
      </c>
      <c r="C494" s="66" t="s">
        <v>201</v>
      </c>
      <c r="D494" s="66" t="s">
        <v>3955</v>
      </c>
      <c r="E494" s="66">
        <v>2026</v>
      </c>
      <c r="F494" s="66">
        <v>31</v>
      </c>
      <c r="G494" s="67">
        <v>46232</v>
      </c>
      <c r="H494" s="67">
        <v>0.77083333333333337</v>
      </c>
      <c r="I494" s="67"/>
      <c r="J494" s="66"/>
      <c r="K494" s="68"/>
      <c r="L494" s="66"/>
      <c r="M494" s="66"/>
      <c r="N494" s="66" t="s">
        <v>1600</v>
      </c>
      <c r="O494" s="66" t="s">
        <v>1439</v>
      </c>
      <c r="P494" s="66"/>
      <c r="Q494" s="66" t="s">
        <v>1472</v>
      </c>
      <c r="R494" s="66" t="s">
        <v>1366</v>
      </c>
      <c r="S494" s="66" t="s">
        <v>391</v>
      </c>
      <c r="T494" s="66" t="s">
        <v>443</v>
      </c>
      <c r="U494" s="66" t="s">
        <v>2183</v>
      </c>
      <c r="V494" s="66" t="s">
        <v>1473</v>
      </c>
      <c r="W494" s="66" t="s">
        <v>2324</v>
      </c>
      <c r="X494" s="66" t="s">
        <v>1487</v>
      </c>
      <c r="Y494" s="66"/>
      <c r="Z494" s="66"/>
      <c r="AA494" s="66"/>
      <c r="AB494" s="69"/>
      <c r="AC494" s="66"/>
      <c r="AD494" s="66" t="s">
        <v>1487</v>
      </c>
      <c r="AE494" s="66"/>
      <c r="AF494" s="67"/>
      <c r="AG494" s="66"/>
      <c r="AH494" s="66"/>
      <c r="AI494" s="66" t="s">
        <v>1473</v>
      </c>
      <c r="AJ494" s="66" t="s">
        <v>151</v>
      </c>
      <c r="AK494" s="66"/>
      <c r="AL494" s="66"/>
      <c r="AM494" s="66"/>
      <c r="AN494" s="66"/>
      <c r="AO494" s="66"/>
      <c r="AP494" s="66" t="s">
        <v>1487</v>
      </c>
      <c r="AQ494" s="67"/>
      <c r="AR494" s="67"/>
      <c r="AS494" s="66"/>
      <c r="AT494" s="66"/>
      <c r="AU494" s="69"/>
      <c r="AV494" s="66">
        <v>0</v>
      </c>
      <c r="AW494" s="66"/>
      <c r="AX494" s="66" t="s">
        <v>1487</v>
      </c>
      <c r="AY494" s="66"/>
      <c r="AZ494" s="66"/>
      <c r="BA494" s="69"/>
      <c r="BB494" s="66"/>
      <c r="BC494" s="66" t="s">
        <v>1487</v>
      </c>
    </row>
    <row r="495" spans="1:55" ht="15.75" customHeight="1">
      <c r="A495" s="66" t="s">
        <v>4410</v>
      </c>
      <c r="B495" s="66" t="s">
        <v>3956</v>
      </c>
      <c r="C495" s="66" t="s">
        <v>229</v>
      </c>
      <c r="D495" s="66" t="s">
        <v>3957</v>
      </c>
      <c r="E495" s="66">
        <v>2026</v>
      </c>
      <c r="F495" s="66">
        <v>31</v>
      </c>
      <c r="G495" s="67">
        <v>46232</v>
      </c>
      <c r="H495" s="67">
        <v>0.44791666666666669</v>
      </c>
      <c r="I495" s="67"/>
      <c r="J495" s="66"/>
      <c r="K495" s="68"/>
      <c r="L495" s="66"/>
      <c r="M495" s="66"/>
      <c r="N495" s="66" t="s">
        <v>1436</v>
      </c>
      <c r="O495" s="66" t="s">
        <v>1439</v>
      </c>
      <c r="P495" s="66"/>
      <c r="Q495" s="66" t="s">
        <v>1472</v>
      </c>
      <c r="R495" s="66" t="s">
        <v>1197</v>
      </c>
      <c r="S495" s="66" t="s">
        <v>391</v>
      </c>
      <c r="T495" s="66" t="s">
        <v>443</v>
      </c>
      <c r="U495" s="66" t="s">
        <v>2183</v>
      </c>
      <c r="V495" s="66" t="s">
        <v>1473</v>
      </c>
      <c r="W495" s="66" t="s">
        <v>2365</v>
      </c>
      <c r="X495" s="66" t="s">
        <v>1487</v>
      </c>
      <c r="Y495" s="66"/>
      <c r="Z495" s="66"/>
      <c r="AA495" s="66"/>
      <c r="AB495" s="69"/>
      <c r="AC495" s="66"/>
      <c r="AD495" s="66" t="s">
        <v>1487</v>
      </c>
      <c r="AE495" s="66"/>
      <c r="AF495" s="67"/>
      <c r="AG495" s="66"/>
      <c r="AH495" s="66"/>
      <c r="AI495" s="66" t="s">
        <v>1473</v>
      </c>
      <c r="AJ495" s="66" t="s">
        <v>151</v>
      </c>
      <c r="AK495" s="66"/>
      <c r="AL495" s="66"/>
      <c r="AM495" s="66"/>
      <c r="AN495" s="66"/>
      <c r="AO495" s="66"/>
      <c r="AP495" s="66" t="s">
        <v>1487</v>
      </c>
      <c r="AQ495" s="67"/>
      <c r="AR495" s="67"/>
      <c r="AS495" s="66"/>
      <c r="AT495" s="66"/>
      <c r="AU495" s="69"/>
      <c r="AV495" s="66">
        <v>0</v>
      </c>
      <c r="AW495" s="66"/>
      <c r="AX495" s="66" t="s">
        <v>1487</v>
      </c>
      <c r="AY495" s="66"/>
      <c r="AZ495" s="66"/>
      <c r="BA495" s="69"/>
      <c r="BB495" s="66"/>
      <c r="BC495" s="66" t="s">
        <v>1487</v>
      </c>
    </row>
    <row r="496" spans="1:55" ht="15.75" customHeight="1">
      <c r="A496" s="66" t="s">
        <v>4411</v>
      </c>
      <c r="B496" s="66" t="s">
        <v>3958</v>
      </c>
      <c r="C496" s="66" t="s">
        <v>236</v>
      </c>
      <c r="D496" s="66" t="s">
        <v>3959</v>
      </c>
      <c r="E496" s="66">
        <v>2026</v>
      </c>
      <c r="F496" s="66">
        <v>31</v>
      </c>
      <c r="G496" s="67">
        <v>46232</v>
      </c>
      <c r="H496" s="67">
        <v>0.70833333333333337</v>
      </c>
      <c r="I496" s="67"/>
      <c r="J496" s="66"/>
      <c r="K496" s="68"/>
      <c r="L496" s="66"/>
      <c r="M496" s="66"/>
      <c r="N496" s="66" t="s">
        <v>1600</v>
      </c>
      <c r="O496" s="66" t="s">
        <v>1590</v>
      </c>
      <c r="P496" s="66"/>
      <c r="Q496" s="66" t="s">
        <v>1472</v>
      </c>
      <c r="R496" s="66" t="s">
        <v>24</v>
      </c>
      <c r="S496" s="66" t="s">
        <v>389</v>
      </c>
      <c r="T496" s="66" t="s">
        <v>1266</v>
      </c>
      <c r="U496" s="66" t="s">
        <v>2183</v>
      </c>
      <c r="V496" s="66" t="s">
        <v>1473</v>
      </c>
      <c r="W496" s="66" t="s">
        <v>2324</v>
      </c>
      <c r="X496" s="66" t="s">
        <v>1487</v>
      </c>
      <c r="Y496" s="66"/>
      <c r="Z496" s="66"/>
      <c r="AA496" s="66"/>
      <c r="AB496" s="69"/>
      <c r="AC496" s="66"/>
      <c r="AD496" s="66" t="s">
        <v>1487</v>
      </c>
      <c r="AE496" s="66"/>
      <c r="AF496" s="67"/>
      <c r="AG496" s="66"/>
      <c r="AH496" s="66"/>
      <c r="AI496" s="66" t="s">
        <v>1473</v>
      </c>
      <c r="AJ496" s="66" t="s">
        <v>151</v>
      </c>
      <c r="AK496" s="66"/>
      <c r="AL496" s="66"/>
      <c r="AM496" s="66"/>
      <c r="AN496" s="66"/>
      <c r="AO496" s="66"/>
      <c r="AP496" s="66" t="s">
        <v>1487</v>
      </c>
      <c r="AQ496" s="67"/>
      <c r="AR496" s="67"/>
      <c r="AS496" s="66"/>
      <c r="AT496" s="66"/>
      <c r="AU496" s="69"/>
      <c r="AV496" s="66">
        <v>0</v>
      </c>
      <c r="AW496" s="66"/>
      <c r="AX496" s="66" t="s">
        <v>1487</v>
      </c>
      <c r="AY496" s="66"/>
      <c r="AZ496" s="66"/>
      <c r="BA496" s="69"/>
      <c r="BB496" s="66"/>
      <c r="BC496" s="66" t="s">
        <v>1487</v>
      </c>
    </row>
    <row r="497" spans="1:55" ht="15.75" customHeight="1">
      <c r="A497" s="66" t="s">
        <v>4412</v>
      </c>
      <c r="B497" s="66" t="s">
        <v>3960</v>
      </c>
      <c r="C497" s="66" t="s">
        <v>257</v>
      </c>
      <c r="D497" s="66" t="s">
        <v>3961</v>
      </c>
      <c r="E497" s="66">
        <v>2026</v>
      </c>
      <c r="F497" s="66">
        <v>31</v>
      </c>
      <c r="G497" s="67">
        <v>46232</v>
      </c>
      <c r="H497" s="67">
        <v>0.44791666666666669</v>
      </c>
      <c r="I497" s="67"/>
      <c r="J497" s="66"/>
      <c r="K497" s="68"/>
      <c r="L497" s="66"/>
      <c r="M497" s="66"/>
      <c r="N497" s="66" t="s">
        <v>1600</v>
      </c>
      <c r="O497" s="66" t="s">
        <v>1439</v>
      </c>
      <c r="P497" s="66"/>
      <c r="Q497" s="66" t="s">
        <v>1472</v>
      </c>
      <c r="R497" s="66" t="s">
        <v>1403</v>
      </c>
      <c r="S497" s="66" t="s">
        <v>389</v>
      </c>
      <c r="T497" s="66" t="s">
        <v>1266</v>
      </c>
      <c r="U497" s="66" t="s">
        <v>2183</v>
      </c>
      <c r="V497" s="66" t="s">
        <v>1473</v>
      </c>
      <c r="W497" s="66" t="s">
        <v>2324</v>
      </c>
      <c r="X497" s="66" t="s">
        <v>1487</v>
      </c>
      <c r="Y497" s="66"/>
      <c r="Z497" s="66"/>
      <c r="AA497" s="66"/>
      <c r="AB497" s="69"/>
      <c r="AC497" s="66"/>
      <c r="AD497" s="66" t="s">
        <v>1487</v>
      </c>
      <c r="AE497" s="66"/>
      <c r="AF497" s="67"/>
      <c r="AG497" s="66"/>
      <c r="AH497" s="66"/>
      <c r="AI497" s="66" t="s">
        <v>1473</v>
      </c>
      <c r="AJ497" s="66" t="s">
        <v>151</v>
      </c>
      <c r="AK497" s="66"/>
      <c r="AL497" s="66"/>
      <c r="AM497" s="66"/>
      <c r="AN497" s="66"/>
      <c r="AO497" s="66"/>
      <c r="AP497" s="66" t="s">
        <v>1487</v>
      </c>
      <c r="AQ497" s="67"/>
      <c r="AR497" s="67"/>
      <c r="AS497" s="66"/>
      <c r="AT497" s="66"/>
      <c r="AU497" s="69"/>
      <c r="AV497" s="66">
        <v>0</v>
      </c>
      <c r="AW497" s="66"/>
      <c r="AX497" s="66" t="s">
        <v>1487</v>
      </c>
      <c r="AY497" s="66"/>
      <c r="AZ497" s="66"/>
      <c r="BA497" s="69"/>
      <c r="BB497" s="66"/>
      <c r="BC497" s="66" t="s">
        <v>1487</v>
      </c>
    </row>
    <row r="498" spans="1:55" ht="15.75" customHeight="1">
      <c r="A498" s="66" t="s">
        <v>4413</v>
      </c>
      <c r="B498" s="66" t="s">
        <v>3962</v>
      </c>
      <c r="C498" s="66" t="s">
        <v>260</v>
      </c>
      <c r="D498" s="66" t="s">
        <v>3963</v>
      </c>
      <c r="E498" s="66">
        <v>2026</v>
      </c>
      <c r="F498" s="66">
        <v>31</v>
      </c>
      <c r="G498" s="67">
        <v>46232</v>
      </c>
      <c r="H498" s="67">
        <v>0.38194444444444442</v>
      </c>
      <c r="I498" s="67"/>
      <c r="J498" s="66"/>
      <c r="K498" s="68"/>
      <c r="L498" s="66"/>
      <c r="M498" s="66"/>
      <c r="N498" s="66" t="s">
        <v>1600</v>
      </c>
      <c r="O498" s="66" t="s">
        <v>2103</v>
      </c>
      <c r="P498" s="66"/>
      <c r="Q498" s="66" t="s">
        <v>1472</v>
      </c>
      <c r="R498" s="66" t="s">
        <v>1221</v>
      </c>
      <c r="S498" s="66" t="s">
        <v>389</v>
      </c>
      <c r="T498" s="66" t="s">
        <v>1266</v>
      </c>
      <c r="U498" s="66" t="s">
        <v>2183</v>
      </c>
      <c r="V498" s="66" t="s">
        <v>1473</v>
      </c>
      <c r="W498" s="66" t="s">
        <v>2324</v>
      </c>
      <c r="X498" s="66" t="s">
        <v>1487</v>
      </c>
      <c r="Y498" s="66"/>
      <c r="Z498" s="66"/>
      <c r="AA498" s="66"/>
      <c r="AB498" s="69"/>
      <c r="AC498" s="66"/>
      <c r="AD498" s="66" t="s">
        <v>1487</v>
      </c>
      <c r="AE498" s="66"/>
      <c r="AF498" s="67"/>
      <c r="AG498" s="66"/>
      <c r="AH498" s="66"/>
      <c r="AI498" s="66" t="s">
        <v>1473</v>
      </c>
      <c r="AJ498" s="66" t="s">
        <v>151</v>
      </c>
      <c r="AK498" s="66"/>
      <c r="AL498" s="66"/>
      <c r="AM498" s="66"/>
      <c r="AN498" s="66"/>
      <c r="AO498" s="66"/>
      <c r="AP498" s="66" t="s">
        <v>1487</v>
      </c>
      <c r="AQ498" s="67"/>
      <c r="AR498" s="67"/>
      <c r="AS498" s="66"/>
      <c r="AT498" s="66"/>
      <c r="AU498" s="69"/>
      <c r="AV498" s="66">
        <v>0</v>
      </c>
      <c r="AW498" s="66"/>
      <c r="AX498" s="66" t="s">
        <v>1487</v>
      </c>
      <c r="AY498" s="66"/>
      <c r="AZ498" s="66"/>
      <c r="BA498" s="69"/>
      <c r="BB498" s="66"/>
      <c r="BC498" s="66" t="s">
        <v>1487</v>
      </c>
    </row>
    <row r="499" spans="1:55" ht="15.75" customHeight="1">
      <c r="A499" s="66" t="s">
        <v>4414</v>
      </c>
      <c r="B499" s="66" t="s">
        <v>3964</v>
      </c>
      <c r="C499" s="66" t="s">
        <v>298</v>
      </c>
      <c r="D499" s="66" t="s">
        <v>3965</v>
      </c>
      <c r="E499" s="66">
        <v>2026</v>
      </c>
      <c r="F499" s="66">
        <v>31</v>
      </c>
      <c r="G499" s="67">
        <v>46232</v>
      </c>
      <c r="H499" s="67">
        <v>0.38541666666666669</v>
      </c>
      <c r="I499" s="67"/>
      <c r="J499" s="66"/>
      <c r="K499" s="68"/>
      <c r="L499" s="66"/>
      <c r="M499" s="66"/>
      <c r="N499" s="66" t="s">
        <v>1600</v>
      </c>
      <c r="O499" s="66" t="s">
        <v>2103</v>
      </c>
      <c r="P499" s="66"/>
      <c r="Q499" s="66" t="s">
        <v>1472</v>
      </c>
      <c r="R499" s="66" t="s">
        <v>1233</v>
      </c>
      <c r="S499" s="66" t="s">
        <v>387</v>
      </c>
      <c r="T499" s="66" t="s">
        <v>344</v>
      </c>
      <c r="U499" s="66" t="s">
        <v>2183</v>
      </c>
      <c r="V499" s="66" t="s">
        <v>1473</v>
      </c>
      <c r="W499" s="66" t="s">
        <v>2324</v>
      </c>
      <c r="X499" s="66" t="s">
        <v>1487</v>
      </c>
      <c r="Y499" s="66"/>
      <c r="Z499" s="66"/>
      <c r="AA499" s="66"/>
      <c r="AB499" s="69"/>
      <c r="AC499" s="66"/>
      <c r="AD499" s="66" t="s">
        <v>1487</v>
      </c>
      <c r="AE499" s="66"/>
      <c r="AF499" s="67"/>
      <c r="AG499" s="66"/>
      <c r="AH499" s="66"/>
      <c r="AI499" s="66" t="s">
        <v>1473</v>
      </c>
      <c r="AJ499" s="66" t="s">
        <v>151</v>
      </c>
      <c r="AK499" s="66"/>
      <c r="AL499" s="66"/>
      <c r="AM499" s="66"/>
      <c r="AN499" s="66"/>
      <c r="AO499" s="66"/>
      <c r="AP499" s="66" t="s">
        <v>1487</v>
      </c>
      <c r="AQ499" s="67"/>
      <c r="AR499" s="67"/>
      <c r="AS499" s="66"/>
      <c r="AT499" s="66"/>
      <c r="AU499" s="69"/>
      <c r="AV499" s="66">
        <v>0</v>
      </c>
      <c r="AW499" s="66"/>
      <c r="AX499" s="66" t="s">
        <v>1487</v>
      </c>
      <c r="AY499" s="66"/>
      <c r="AZ499" s="66"/>
      <c r="BA499" s="69"/>
      <c r="BB499" s="66"/>
      <c r="BC499" s="66" t="s">
        <v>1487</v>
      </c>
    </row>
    <row r="500" spans="1:55" ht="15.75" customHeight="1">
      <c r="A500" s="66" t="s">
        <v>4415</v>
      </c>
      <c r="B500" s="66" t="s">
        <v>3966</v>
      </c>
      <c r="C500" s="66" t="s">
        <v>1328</v>
      </c>
      <c r="D500" s="66" t="s">
        <v>3967</v>
      </c>
      <c r="E500" s="66">
        <v>2026</v>
      </c>
      <c r="F500" s="66">
        <v>31</v>
      </c>
      <c r="G500" s="67">
        <v>46232</v>
      </c>
      <c r="H500" s="67">
        <v>0.41666666666666669</v>
      </c>
      <c r="I500" s="67"/>
      <c r="J500" s="66"/>
      <c r="K500" s="68"/>
      <c r="L500" s="66"/>
      <c r="M500" s="66"/>
      <c r="N500" s="66" t="s">
        <v>1561</v>
      </c>
      <c r="O500" s="66" t="s">
        <v>2103</v>
      </c>
      <c r="P500" s="66"/>
      <c r="Q500" s="66" t="s">
        <v>1472</v>
      </c>
      <c r="R500" s="66" t="s">
        <v>1323</v>
      </c>
      <c r="S500" s="66" t="s">
        <v>387</v>
      </c>
      <c r="T500" s="66" t="s">
        <v>344</v>
      </c>
      <c r="U500" s="66" t="s">
        <v>2183</v>
      </c>
      <c r="V500" s="66" t="s">
        <v>1473</v>
      </c>
      <c r="W500" s="66" t="s">
        <v>2700</v>
      </c>
      <c r="X500" s="66" t="s">
        <v>1487</v>
      </c>
      <c r="Y500" s="66"/>
      <c r="Z500" s="66"/>
      <c r="AA500" s="66"/>
      <c r="AB500" s="69"/>
      <c r="AC500" s="66"/>
      <c r="AD500" s="66" t="s">
        <v>1487</v>
      </c>
      <c r="AE500" s="66"/>
      <c r="AF500" s="67"/>
      <c r="AG500" s="66"/>
      <c r="AH500" s="66"/>
      <c r="AI500" s="66" t="s">
        <v>1473</v>
      </c>
      <c r="AJ500" s="66" t="s">
        <v>151</v>
      </c>
      <c r="AK500" s="66"/>
      <c r="AL500" s="66"/>
      <c r="AM500" s="66"/>
      <c r="AN500" s="66"/>
      <c r="AO500" s="66"/>
      <c r="AP500" s="66" t="s">
        <v>1487</v>
      </c>
      <c r="AQ500" s="67"/>
      <c r="AR500" s="67"/>
      <c r="AS500" s="66"/>
      <c r="AT500" s="66"/>
      <c r="AU500" s="69"/>
      <c r="AV500" s="66">
        <v>0</v>
      </c>
      <c r="AW500" s="66"/>
      <c r="AX500" s="66" t="s">
        <v>1487</v>
      </c>
      <c r="AY500" s="66"/>
      <c r="AZ500" s="66"/>
      <c r="BA500" s="69"/>
      <c r="BB500" s="66"/>
      <c r="BC500" s="66" t="s">
        <v>1487</v>
      </c>
    </row>
    <row r="501" spans="1:55" ht="15.75" customHeight="1">
      <c r="A501" s="66" t="s">
        <v>4416</v>
      </c>
      <c r="B501" s="66" t="s">
        <v>3968</v>
      </c>
      <c r="C501" s="66" t="s">
        <v>201</v>
      </c>
      <c r="D501" s="66" t="s">
        <v>3969</v>
      </c>
      <c r="E501" s="66">
        <v>2026</v>
      </c>
      <c r="F501" s="66">
        <v>31</v>
      </c>
      <c r="G501" s="67">
        <v>46233</v>
      </c>
      <c r="H501" s="67">
        <v>0.77083333333333337</v>
      </c>
      <c r="I501" s="67"/>
      <c r="J501" s="66"/>
      <c r="K501" s="68"/>
      <c r="L501" s="66"/>
      <c r="M501" s="66"/>
      <c r="N501" s="66" t="s">
        <v>1600</v>
      </c>
      <c r="O501" s="66" t="s">
        <v>1439</v>
      </c>
      <c r="P501" s="66"/>
      <c r="Q501" s="66" t="s">
        <v>1472</v>
      </c>
      <c r="R501" s="66" t="s">
        <v>1366</v>
      </c>
      <c r="S501" s="66" t="s">
        <v>391</v>
      </c>
      <c r="T501" s="66" t="s">
        <v>443</v>
      </c>
      <c r="U501" s="66" t="s">
        <v>2183</v>
      </c>
      <c r="V501" s="66" t="s">
        <v>1473</v>
      </c>
      <c r="W501" s="66" t="s">
        <v>2324</v>
      </c>
      <c r="X501" s="66" t="s">
        <v>1487</v>
      </c>
      <c r="Y501" s="66"/>
      <c r="Z501" s="66"/>
      <c r="AA501" s="66"/>
      <c r="AB501" s="69"/>
      <c r="AC501" s="66"/>
      <c r="AD501" s="66" t="s">
        <v>1487</v>
      </c>
      <c r="AE501" s="66"/>
      <c r="AF501" s="67"/>
      <c r="AG501" s="66"/>
      <c r="AH501" s="66"/>
      <c r="AI501" s="66" t="s">
        <v>1473</v>
      </c>
      <c r="AJ501" s="66" t="s">
        <v>151</v>
      </c>
      <c r="AK501" s="66"/>
      <c r="AL501" s="66"/>
      <c r="AM501" s="66"/>
      <c r="AN501" s="66"/>
      <c r="AO501" s="66"/>
      <c r="AP501" s="66" t="s">
        <v>1487</v>
      </c>
      <c r="AQ501" s="67"/>
      <c r="AR501" s="67"/>
      <c r="AS501" s="66"/>
      <c r="AT501" s="66"/>
      <c r="AU501" s="69"/>
      <c r="AV501" s="66">
        <v>0</v>
      </c>
      <c r="AW501" s="66"/>
      <c r="AX501" s="66" t="s">
        <v>1487</v>
      </c>
      <c r="AY501" s="66"/>
      <c r="AZ501" s="66"/>
      <c r="BA501" s="69"/>
      <c r="BB501" s="66"/>
      <c r="BC501" s="66" t="s">
        <v>1487</v>
      </c>
    </row>
    <row r="502" spans="1:55" ht="15.75" customHeight="1">
      <c r="A502" s="66" t="s">
        <v>4417</v>
      </c>
      <c r="B502" s="66" t="s">
        <v>3970</v>
      </c>
      <c r="C502" s="66" t="s">
        <v>204</v>
      </c>
      <c r="D502" s="66" t="s">
        <v>3971</v>
      </c>
      <c r="E502" s="66">
        <v>2026</v>
      </c>
      <c r="F502" s="66">
        <v>31</v>
      </c>
      <c r="G502" s="67">
        <v>46233</v>
      </c>
      <c r="H502" s="67">
        <v>0.4375</v>
      </c>
      <c r="I502" s="67"/>
      <c r="J502" s="66"/>
      <c r="K502" s="68"/>
      <c r="L502" s="66"/>
      <c r="M502" s="66"/>
      <c r="N502" s="66" t="s">
        <v>1590</v>
      </c>
      <c r="O502" s="66" t="s">
        <v>2103</v>
      </c>
      <c r="P502" s="66"/>
      <c r="Q502" s="66" t="s">
        <v>1472</v>
      </c>
      <c r="R502" s="66" t="s">
        <v>1369</v>
      </c>
      <c r="S502" s="66" t="s">
        <v>391</v>
      </c>
      <c r="T502" s="66" t="s">
        <v>443</v>
      </c>
      <c r="U502" s="66" t="s">
        <v>2183</v>
      </c>
      <c r="V502" s="66" t="s">
        <v>1473</v>
      </c>
      <c r="W502" s="66" t="s">
        <v>2390</v>
      </c>
      <c r="X502" s="66" t="s">
        <v>1487</v>
      </c>
      <c r="Y502" s="66"/>
      <c r="Z502" s="66"/>
      <c r="AA502" s="66"/>
      <c r="AB502" s="69"/>
      <c r="AC502" s="66"/>
      <c r="AD502" s="66" t="s">
        <v>1487</v>
      </c>
      <c r="AE502" s="66"/>
      <c r="AF502" s="67"/>
      <c r="AG502" s="66"/>
      <c r="AH502" s="66"/>
      <c r="AI502" s="66" t="s">
        <v>1473</v>
      </c>
      <c r="AJ502" s="66" t="s">
        <v>151</v>
      </c>
      <c r="AK502" s="66"/>
      <c r="AL502" s="66"/>
      <c r="AM502" s="66"/>
      <c r="AN502" s="66"/>
      <c r="AO502" s="66"/>
      <c r="AP502" s="66" t="s">
        <v>1487</v>
      </c>
      <c r="AQ502" s="67"/>
      <c r="AR502" s="67"/>
      <c r="AS502" s="66"/>
      <c r="AT502" s="66"/>
      <c r="AU502" s="69"/>
      <c r="AV502" s="66">
        <v>0</v>
      </c>
      <c r="AW502" s="66"/>
      <c r="AX502" s="66" t="s">
        <v>1487</v>
      </c>
      <c r="AY502" s="66"/>
      <c r="AZ502" s="66"/>
      <c r="BA502" s="69"/>
      <c r="BB502" s="66"/>
      <c r="BC502" s="66" t="s">
        <v>1487</v>
      </c>
    </row>
    <row r="503" spans="1:55" ht="15.75" customHeight="1">
      <c r="A503" s="66" t="s">
        <v>4418</v>
      </c>
      <c r="B503" s="66" t="s">
        <v>3972</v>
      </c>
      <c r="C503" s="66" t="s">
        <v>229</v>
      </c>
      <c r="D503" s="66" t="s">
        <v>3973</v>
      </c>
      <c r="E503" s="66">
        <v>2026</v>
      </c>
      <c r="F503" s="66">
        <v>31</v>
      </c>
      <c r="G503" s="67">
        <v>46233</v>
      </c>
      <c r="H503" s="67">
        <v>0.44791666666666669</v>
      </c>
      <c r="I503" s="67"/>
      <c r="J503" s="66"/>
      <c r="K503" s="68"/>
      <c r="L503" s="66"/>
      <c r="M503" s="66"/>
      <c r="N503" s="66" t="s">
        <v>1436</v>
      </c>
      <c r="O503" s="66" t="s">
        <v>1439</v>
      </c>
      <c r="P503" s="66"/>
      <c r="Q503" s="66" t="s">
        <v>1472</v>
      </c>
      <c r="R503" s="66" t="s">
        <v>1197</v>
      </c>
      <c r="S503" s="66" t="s">
        <v>391</v>
      </c>
      <c r="T503" s="66" t="s">
        <v>443</v>
      </c>
      <c r="U503" s="66" t="s">
        <v>2183</v>
      </c>
      <c r="V503" s="66" t="s">
        <v>1473</v>
      </c>
      <c r="W503" s="66" t="s">
        <v>2365</v>
      </c>
      <c r="X503" s="66" t="s">
        <v>1487</v>
      </c>
      <c r="Y503" s="66"/>
      <c r="Z503" s="66"/>
      <c r="AA503" s="66"/>
      <c r="AB503" s="69"/>
      <c r="AC503" s="66"/>
      <c r="AD503" s="66" t="s">
        <v>1487</v>
      </c>
      <c r="AE503" s="66"/>
      <c r="AF503" s="67"/>
      <c r="AG503" s="66"/>
      <c r="AH503" s="66"/>
      <c r="AI503" s="66" t="s">
        <v>1473</v>
      </c>
      <c r="AJ503" s="66" t="s">
        <v>151</v>
      </c>
      <c r="AK503" s="66"/>
      <c r="AL503" s="66"/>
      <c r="AM503" s="66"/>
      <c r="AN503" s="66"/>
      <c r="AO503" s="66"/>
      <c r="AP503" s="66" t="s">
        <v>1487</v>
      </c>
      <c r="AQ503" s="67"/>
      <c r="AR503" s="67"/>
      <c r="AS503" s="66"/>
      <c r="AT503" s="66"/>
      <c r="AU503" s="69"/>
      <c r="AV503" s="66">
        <v>0</v>
      </c>
      <c r="AW503" s="66"/>
      <c r="AX503" s="66" t="s">
        <v>1487</v>
      </c>
      <c r="AY503" s="66"/>
      <c r="AZ503" s="66"/>
      <c r="BA503" s="69"/>
      <c r="BB503" s="66"/>
      <c r="BC503" s="66" t="s">
        <v>1487</v>
      </c>
    </row>
    <row r="504" spans="1:55" ht="15.75" customHeight="1">
      <c r="A504" s="66" t="s">
        <v>4419</v>
      </c>
      <c r="B504" s="66" t="s">
        <v>3974</v>
      </c>
      <c r="C504" s="66" t="s">
        <v>236</v>
      </c>
      <c r="D504" s="66" t="s">
        <v>3975</v>
      </c>
      <c r="E504" s="66">
        <v>2026</v>
      </c>
      <c r="F504" s="66">
        <v>31</v>
      </c>
      <c r="G504" s="67">
        <v>46233</v>
      </c>
      <c r="H504" s="67">
        <v>0.70833333333333337</v>
      </c>
      <c r="I504" s="67"/>
      <c r="J504" s="66"/>
      <c r="K504" s="68"/>
      <c r="L504" s="66"/>
      <c r="M504" s="66"/>
      <c r="N504" s="66" t="s">
        <v>1600</v>
      </c>
      <c r="O504" s="66" t="s">
        <v>1590</v>
      </c>
      <c r="P504" s="66"/>
      <c r="Q504" s="66" t="s">
        <v>1472</v>
      </c>
      <c r="R504" s="66" t="s">
        <v>24</v>
      </c>
      <c r="S504" s="66" t="s">
        <v>1267</v>
      </c>
      <c r="T504" s="66" t="s">
        <v>1266</v>
      </c>
      <c r="U504" s="66" t="s">
        <v>2183</v>
      </c>
      <c r="V504" s="66" t="s">
        <v>1473</v>
      </c>
      <c r="W504" s="66" t="s">
        <v>2324</v>
      </c>
      <c r="X504" s="66" t="s">
        <v>1487</v>
      </c>
      <c r="Y504" s="66"/>
      <c r="Z504" s="66"/>
      <c r="AA504" s="66"/>
      <c r="AB504" s="69"/>
      <c r="AC504" s="66"/>
      <c r="AD504" s="66" t="s">
        <v>1487</v>
      </c>
      <c r="AE504" s="66"/>
      <c r="AF504" s="67"/>
      <c r="AG504" s="66"/>
      <c r="AH504" s="66"/>
      <c r="AI504" s="66" t="s">
        <v>1473</v>
      </c>
      <c r="AJ504" s="66" t="s">
        <v>151</v>
      </c>
      <c r="AK504" s="66"/>
      <c r="AL504" s="66"/>
      <c r="AM504" s="66"/>
      <c r="AN504" s="66"/>
      <c r="AO504" s="66"/>
      <c r="AP504" s="66" t="s">
        <v>1487</v>
      </c>
      <c r="AQ504" s="67"/>
      <c r="AR504" s="67"/>
      <c r="AS504" s="66"/>
      <c r="AT504" s="66"/>
      <c r="AU504" s="69"/>
      <c r="AV504" s="66">
        <v>0</v>
      </c>
      <c r="AW504" s="66"/>
      <c r="AX504" s="66" t="s">
        <v>1487</v>
      </c>
      <c r="AY504" s="66"/>
      <c r="AZ504" s="66"/>
      <c r="BA504" s="69"/>
      <c r="BB504" s="66"/>
      <c r="BC504" s="66" t="s">
        <v>1487</v>
      </c>
    </row>
    <row r="505" spans="1:55" ht="15.75" customHeight="1">
      <c r="A505" s="66" t="s">
        <v>4420</v>
      </c>
      <c r="B505" s="66" t="s">
        <v>3976</v>
      </c>
      <c r="C505" s="66" t="s">
        <v>257</v>
      </c>
      <c r="D505" s="66" t="s">
        <v>3977</v>
      </c>
      <c r="E505" s="66">
        <v>2026</v>
      </c>
      <c r="F505" s="66">
        <v>31</v>
      </c>
      <c r="G505" s="67">
        <v>46233</v>
      </c>
      <c r="H505" s="67">
        <v>0.44791666666666669</v>
      </c>
      <c r="I505" s="67"/>
      <c r="J505" s="66"/>
      <c r="K505" s="68"/>
      <c r="L505" s="66"/>
      <c r="M505" s="66"/>
      <c r="N505" s="66" t="s">
        <v>1600</v>
      </c>
      <c r="O505" s="66" t="s">
        <v>1439</v>
      </c>
      <c r="P505" s="66"/>
      <c r="Q505" s="66" t="s">
        <v>1472</v>
      </c>
      <c r="R505" s="66" t="s">
        <v>1403</v>
      </c>
      <c r="S505" s="66" t="s">
        <v>1267</v>
      </c>
      <c r="T505" s="66" t="s">
        <v>1266</v>
      </c>
      <c r="U505" s="66" t="s">
        <v>2183</v>
      </c>
      <c r="V505" s="66" t="s">
        <v>1473</v>
      </c>
      <c r="W505" s="66" t="s">
        <v>2324</v>
      </c>
      <c r="X505" s="66" t="s">
        <v>1487</v>
      </c>
      <c r="Y505" s="66"/>
      <c r="Z505" s="66"/>
      <c r="AA505" s="66"/>
      <c r="AB505" s="69"/>
      <c r="AC505" s="66"/>
      <c r="AD505" s="66" t="s">
        <v>1487</v>
      </c>
      <c r="AE505" s="66"/>
      <c r="AF505" s="67"/>
      <c r="AG505" s="66"/>
      <c r="AH505" s="66"/>
      <c r="AI505" s="66" t="s">
        <v>1473</v>
      </c>
      <c r="AJ505" s="66" t="s">
        <v>151</v>
      </c>
      <c r="AK505" s="66"/>
      <c r="AL505" s="66"/>
      <c r="AM505" s="66"/>
      <c r="AN505" s="66"/>
      <c r="AO505" s="66"/>
      <c r="AP505" s="66" t="s">
        <v>1487</v>
      </c>
      <c r="AQ505" s="67"/>
      <c r="AR505" s="67"/>
      <c r="AS505" s="66"/>
      <c r="AT505" s="66"/>
      <c r="AU505" s="69"/>
      <c r="AV505" s="66">
        <v>0</v>
      </c>
      <c r="AW505" s="66"/>
      <c r="AX505" s="66" t="s">
        <v>1487</v>
      </c>
      <c r="AY505" s="66"/>
      <c r="AZ505" s="66"/>
      <c r="BA505" s="69"/>
      <c r="BB505" s="66"/>
      <c r="BC505" s="66" t="s">
        <v>1487</v>
      </c>
    </row>
    <row r="506" spans="1:55" ht="15.75" customHeight="1">
      <c r="A506" s="66" t="s">
        <v>4421</v>
      </c>
      <c r="B506" s="66" t="s">
        <v>3978</v>
      </c>
      <c r="C506" s="66" t="s">
        <v>260</v>
      </c>
      <c r="D506" s="66" t="s">
        <v>3979</v>
      </c>
      <c r="E506" s="66">
        <v>2026</v>
      </c>
      <c r="F506" s="66">
        <v>31</v>
      </c>
      <c r="G506" s="67">
        <v>46233</v>
      </c>
      <c r="H506" s="67">
        <v>0.38194444444444442</v>
      </c>
      <c r="I506" s="67"/>
      <c r="J506" s="66"/>
      <c r="K506" s="68"/>
      <c r="L506" s="66"/>
      <c r="M506" s="66"/>
      <c r="N506" s="66" t="s">
        <v>1600</v>
      </c>
      <c r="O506" s="66" t="s">
        <v>2103</v>
      </c>
      <c r="P506" s="66"/>
      <c r="Q506" s="66" t="s">
        <v>1472</v>
      </c>
      <c r="R506" s="66" t="s">
        <v>1221</v>
      </c>
      <c r="S506" s="66" t="s">
        <v>1267</v>
      </c>
      <c r="T506" s="66" t="s">
        <v>1266</v>
      </c>
      <c r="U506" s="66" t="s">
        <v>2183</v>
      </c>
      <c r="V506" s="66" t="s">
        <v>1473</v>
      </c>
      <c r="W506" s="66" t="s">
        <v>2324</v>
      </c>
      <c r="X506" s="66" t="s">
        <v>1487</v>
      </c>
      <c r="Y506" s="66"/>
      <c r="Z506" s="66"/>
      <c r="AA506" s="66"/>
      <c r="AB506" s="69"/>
      <c r="AC506" s="66"/>
      <c r="AD506" s="66" t="s">
        <v>1487</v>
      </c>
      <c r="AE506" s="66"/>
      <c r="AF506" s="67"/>
      <c r="AG506" s="66"/>
      <c r="AH506" s="66"/>
      <c r="AI506" s="66" t="s">
        <v>1473</v>
      </c>
      <c r="AJ506" s="66" t="s">
        <v>151</v>
      </c>
      <c r="AK506" s="66"/>
      <c r="AL506" s="66"/>
      <c r="AM506" s="66"/>
      <c r="AN506" s="66"/>
      <c r="AO506" s="66"/>
      <c r="AP506" s="66" t="s">
        <v>1487</v>
      </c>
      <c r="AQ506" s="67"/>
      <c r="AR506" s="67"/>
      <c r="AS506" s="66"/>
      <c r="AT506" s="66"/>
      <c r="AU506" s="69"/>
      <c r="AV506" s="66">
        <v>0</v>
      </c>
      <c r="AW506" s="66"/>
      <c r="AX506" s="66" t="s">
        <v>1487</v>
      </c>
      <c r="AY506" s="66"/>
      <c r="AZ506" s="66"/>
      <c r="BA506" s="69"/>
      <c r="BB506" s="66"/>
      <c r="BC506" s="66" t="s">
        <v>1487</v>
      </c>
    </row>
    <row r="507" spans="1:55" ht="15.75" customHeight="1">
      <c r="A507" s="66" t="s">
        <v>4422</v>
      </c>
      <c r="B507" s="66" t="s">
        <v>3980</v>
      </c>
      <c r="C507" s="66" t="s">
        <v>298</v>
      </c>
      <c r="D507" s="66" t="s">
        <v>3981</v>
      </c>
      <c r="E507" s="66">
        <v>2026</v>
      </c>
      <c r="F507" s="66">
        <v>31</v>
      </c>
      <c r="G507" s="67">
        <v>46233</v>
      </c>
      <c r="H507" s="67">
        <v>0.38541666666666669</v>
      </c>
      <c r="I507" s="67"/>
      <c r="J507" s="66"/>
      <c r="K507" s="68"/>
      <c r="L507" s="66"/>
      <c r="M507" s="66"/>
      <c r="N507" s="66" t="s">
        <v>1600</v>
      </c>
      <c r="O507" s="66" t="s">
        <v>2103</v>
      </c>
      <c r="P507" s="66"/>
      <c r="Q507" s="66" t="s">
        <v>1472</v>
      </c>
      <c r="R507" s="66" t="s">
        <v>1233</v>
      </c>
      <c r="S507" s="66" t="s">
        <v>387</v>
      </c>
      <c r="T507" s="66" t="s">
        <v>344</v>
      </c>
      <c r="U507" s="66" t="s">
        <v>2183</v>
      </c>
      <c r="V507" s="66" t="s">
        <v>1473</v>
      </c>
      <c r="W507" s="66" t="s">
        <v>2324</v>
      </c>
      <c r="X507" s="66" t="s">
        <v>1487</v>
      </c>
      <c r="Y507" s="66"/>
      <c r="Z507" s="66"/>
      <c r="AA507" s="66"/>
      <c r="AB507" s="69"/>
      <c r="AC507" s="66"/>
      <c r="AD507" s="66" t="s">
        <v>1487</v>
      </c>
      <c r="AE507" s="66"/>
      <c r="AF507" s="67"/>
      <c r="AG507" s="66"/>
      <c r="AH507" s="66"/>
      <c r="AI507" s="66" t="s">
        <v>1473</v>
      </c>
      <c r="AJ507" s="66" t="s">
        <v>151</v>
      </c>
      <c r="AK507" s="66"/>
      <c r="AL507" s="66"/>
      <c r="AM507" s="66"/>
      <c r="AN507" s="66"/>
      <c r="AO507" s="66"/>
      <c r="AP507" s="66" t="s">
        <v>1487</v>
      </c>
      <c r="AQ507" s="67"/>
      <c r="AR507" s="67"/>
      <c r="AS507" s="66"/>
      <c r="AT507" s="66"/>
      <c r="AU507" s="69"/>
      <c r="AV507" s="66">
        <v>0</v>
      </c>
      <c r="AW507" s="66"/>
      <c r="AX507" s="66" t="s">
        <v>1487</v>
      </c>
      <c r="AY507" s="66"/>
      <c r="AZ507" s="66"/>
      <c r="BA507" s="69"/>
      <c r="BB507" s="66"/>
      <c r="BC507" s="66" t="s">
        <v>1487</v>
      </c>
    </row>
    <row r="508" spans="1:55" ht="15.75" customHeight="1">
      <c r="A508" s="66" t="s">
        <v>4423</v>
      </c>
      <c r="B508" s="66" t="s">
        <v>3982</v>
      </c>
      <c r="C508" s="66" t="s">
        <v>1329</v>
      </c>
      <c r="D508" s="66" t="s">
        <v>3983</v>
      </c>
      <c r="E508" s="66">
        <v>2026</v>
      </c>
      <c r="F508" s="66">
        <v>31</v>
      </c>
      <c r="G508" s="67">
        <v>46233</v>
      </c>
      <c r="H508" s="67">
        <v>0.41666666666666669</v>
      </c>
      <c r="I508" s="67"/>
      <c r="J508" s="66"/>
      <c r="K508" s="68"/>
      <c r="L508" s="66"/>
      <c r="M508" s="66"/>
      <c r="N508" s="66" t="s">
        <v>1561</v>
      </c>
      <c r="O508" s="66" t="s">
        <v>1590</v>
      </c>
      <c r="P508" s="66"/>
      <c r="Q508" s="66" t="s">
        <v>1472</v>
      </c>
      <c r="R508" s="66" t="s">
        <v>1322</v>
      </c>
      <c r="S508" s="66" t="s">
        <v>387</v>
      </c>
      <c r="T508" s="66" t="s">
        <v>344</v>
      </c>
      <c r="U508" s="66" t="s">
        <v>2183</v>
      </c>
      <c r="V508" s="66" t="s">
        <v>1473</v>
      </c>
      <c r="W508" s="66" t="s">
        <v>2700</v>
      </c>
      <c r="X508" s="66" t="s">
        <v>1487</v>
      </c>
      <c r="Y508" s="66"/>
      <c r="Z508" s="66"/>
      <c r="AA508" s="66"/>
      <c r="AB508" s="69"/>
      <c r="AC508" s="66"/>
      <c r="AD508" s="66" t="s">
        <v>1487</v>
      </c>
      <c r="AE508" s="66"/>
      <c r="AF508" s="67"/>
      <c r="AG508" s="66"/>
      <c r="AH508" s="66"/>
      <c r="AI508" s="66" t="s">
        <v>1473</v>
      </c>
      <c r="AJ508" s="66" t="s">
        <v>151</v>
      </c>
      <c r="AK508" s="66"/>
      <c r="AL508" s="66"/>
      <c r="AM508" s="66"/>
      <c r="AN508" s="66"/>
      <c r="AO508" s="66"/>
      <c r="AP508" s="66" t="s">
        <v>1487</v>
      </c>
      <c r="AQ508" s="67"/>
      <c r="AR508" s="67"/>
      <c r="AS508" s="66"/>
      <c r="AT508" s="66"/>
      <c r="AU508" s="69"/>
      <c r="AV508" s="66">
        <v>0</v>
      </c>
      <c r="AW508" s="66"/>
      <c r="AX508" s="66" t="s">
        <v>1487</v>
      </c>
      <c r="AY508" s="66"/>
      <c r="AZ508" s="66"/>
      <c r="BA508" s="69"/>
      <c r="BB508" s="66"/>
      <c r="BC508" s="66" t="s">
        <v>1487</v>
      </c>
    </row>
    <row r="509" spans="1:55" ht="15.75" customHeight="1">
      <c r="A509" s="66" t="s">
        <v>4424</v>
      </c>
      <c r="B509" s="66" t="s">
        <v>3984</v>
      </c>
      <c r="C509" s="66" t="s">
        <v>201</v>
      </c>
      <c r="D509" s="66" t="s">
        <v>3985</v>
      </c>
      <c r="E509" s="66">
        <v>2026</v>
      </c>
      <c r="F509" s="66">
        <v>31</v>
      </c>
      <c r="G509" s="67">
        <v>46234</v>
      </c>
      <c r="H509" s="67">
        <v>0.77083333333333337</v>
      </c>
      <c r="I509" s="67"/>
      <c r="J509" s="66"/>
      <c r="K509" s="68"/>
      <c r="L509" s="66"/>
      <c r="M509" s="66"/>
      <c r="N509" s="66" t="s">
        <v>1600</v>
      </c>
      <c r="O509" s="66" t="s">
        <v>1439</v>
      </c>
      <c r="P509" s="66"/>
      <c r="Q509" s="66" t="s">
        <v>1472</v>
      </c>
      <c r="R509" s="66" t="s">
        <v>1366</v>
      </c>
      <c r="S509" s="66" t="s">
        <v>391</v>
      </c>
      <c r="T509" s="66" t="s">
        <v>443</v>
      </c>
      <c r="U509" s="66" t="s">
        <v>2183</v>
      </c>
      <c r="V509" s="66" t="s">
        <v>1473</v>
      </c>
      <c r="W509" s="66" t="s">
        <v>2324</v>
      </c>
      <c r="X509" s="66" t="s">
        <v>1487</v>
      </c>
      <c r="Y509" s="66"/>
      <c r="Z509" s="66"/>
      <c r="AA509" s="66"/>
      <c r="AB509" s="69"/>
      <c r="AC509" s="66"/>
      <c r="AD509" s="66" t="s">
        <v>1487</v>
      </c>
      <c r="AE509" s="66"/>
      <c r="AF509" s="67"/>
      <c r="AG509" s="66"/>
      <c r="AH509" s="66"/>
      <c r="AI509" s="66" t="s">
        <v>1473</v>
      </c>
      <c r="AJ509" s="66" t="s">
        <v>151</v>
      </c>
      <c r="AK509" s="66"/>
      <c r="AL509" s="66"/>
      <c r="AM509" s="66"/>
      <c r="AN509" s="66"/>
      <c r="AO509" s="66"/>
      <c r="AP509" s="66" t="s">
        <v>1487</v>
      </c>
      <c r="AQ509" s="67"/>
      <c r="AR509" s="67"/>
      <c r="AS509" s="66"/>
      <c r="AT509" s="66"/>
      <c r="AU509" s="69"/>
      <c r="AV509" s="66">
        <v>0</v>
      </c>
      <c r="AW509" s="66"/>
      <c r="AX509" s="66" t="s">
        <v>1487</v>
      </c>
      <c r="AY509" s="66"/>
      <c r="AZ509" s="66"/>
      <c r="BA509" s="69"/>
      <c r="BB509" s="66"/>
      <c r="BC509" s="66" t="s">
        <v>1487</v>
      </c>
    </row>
    <row r="510" spans="1:55" ht="15.75" customHeight="1">
      <c r="A510" s="66" t="s">
        <v>4425</v>
      </c>
      <c r="B510" s="66" t="s">
        <v>3986</v>
      </c>
      <c r="C510" s="66" t="s">
        <v>229</v>
      </c>
      <c r="D510" s="66" t="s">
        <v>3987</v>
      </c>
      <c r="E510" s="66">
        <v>2026</v>
      </c>
      <c r="F510" s="66">
        <v>31</v>
      </c>
      <c r="G510" s="67">
        <v>46234</v>
      </c>
      <c r="H510" s="67">
        <v>0.44791666666666669</v>
      </c>
      <c r="I510" s="67"/>
      <c r="J510" s="66"/>
      <c r="K510" s="68"/>
      <c r="L510" s="66"/>
      <c r="M510" s="66"/>
      <c r="N510" s="66" t="s">
        <v>1436</v>
      </c>
      <c r="O510" s="66" t="s">
        <v>1439</v>
      </c>
      <c r="P510" s="66"/>
      <c r="Q510" s="66" t="s">
        <v>1472</v>
      </c>
      <c r="R510" s="66" t="s">
        <v>1197</v>
      </c>
      <c r="S510" s="66" t="s">
        <v>391</v>
      </c>
      <c r="T510" s="66" t="s">
        <v>443</v>
      </c>
      <c r="U510" s="66" t="s">
        <v>2183</v>
      </c>
      <c r="V510" s="66" t="s">
        <v>1473</v>
      </c>
      <c r="W510" s="66" t="s">
        <v>2365</v>
      </c>
      <c r="X510" s="66" t="s">
        <v>1487</v>
      </c>
      <c r="Y510" s="66"/>
      <c r="Z510" s="66"/>
      <c r="AA510" s="66"/>
      <c r="AB510" s="69"/>
      <c r="AC510" s="66"/>
      <c r="AD510" s="66" t="s">
        <v>1487</v>
      </c>
      <c r="AE510" s="66"/>
      <c r="AF510" s="67"/>
      <c r="AG510" s="66"/>
      <c r="AH510" s="66"/>
      <c r="AI510" s="66" t="s">
        <v>1473</v>
      </c>
      <c r="AJ510" s="66" t="s">
        <v>151</v>
      </c>
      <c r="AK510" s="66"/>
      <c r="AL510" s="66"/>
      <c r="AM510" s="66"/>
      <c r="AN510" s="66"/>
      <c r="AO510" s="66"/>
      <c r="AP510" s="66" t="s">
        <v>1487</v>
      </c>
      <c r="AQ510" s="67"/>
      <c r="AR510" s="67"/>
      <c r="AS510" s="66"/>
      <c r="AT510" s="66"/>
      <c r="AU510" s="69"/>
      <c r="AV510" s="66">
        <v>0</v>
      </c>
      <c r="AW510" s="66"/>
      <c r="AX510" s="66" t="s">
        <v>1487</v>
      </c>
      <c r="AY510" s="66"/>
      <c r="AZ510" s="66"/>
      <c r="BA510" s="69"/>
      <c r="BB510" s="66"/>
      <c r="BC510" s="66" t="s">
        <v>1487</v>
      </c>
    </row>
    <row r="511" spans="1:55" ht="15.75" customHeight="1">
      <c r="A511" s="66" t="s">
        <v>4426</v>
      </c>
      <c r="B511" s="66" t="s">
        <v>3988</v>
      </c>
      <c r="C511" s="66" t="s">
        <v>236</v>
      </c>
      <c r="D511" s="66" t="s">
        <v>3989</v>
      </c>
      <c r="E511" s="66">
        <v>2026</v>
      </c>
      <c r="F511" s="66">
        <v>31</v>
      </c>
      <c r="G511" s="67">
        <v>46234</v>
      </c>
      <c r="H511" s="67">
        <v>0.70833333333333337</v>
      </c>
      <c r="I511" s="67"/>
      <c r="J511" s="66"/>
      <c r="K511" s="68"/>
      <c r="L511" s="66"/>
      <c r="M511" s="66"/>
      <c r="N511" s="66" t="s">
        <v>1600</v>
      </c>
      <c r="O511" s="66" t="s">
        <v>1590</v>
      </c>
      <c r="P511" s="66"/>
      <c r="Q511" s="66" t="s">
        <v>1472</v>
      </c>
      <c r="R511" s="66" t="s">
        <v>24</v>
      </c>
      <c r="S511" s="66" t="s">
        <v>386</v>
      </c>
      <c r="T511" s="66" t="s">
        <v>1266</v>
      </c>
      <c r="U511" s="66" t="s">
        <v>2183</v>
      </c>
      <c r="V511" s="66" t="s">
        <v>1473</v>
      </c>
      <c r="W511" s="66" t="s">
        <v>2324</v>
      </c>
      <c r="X511" s="66" t="s">
        <v>1487</v>
      </c>
      <c r="Y511" s="66"/>
      <c r="Z511" s="66"/>
      <c r="AA511" s="66"/>
      <c r="AB511" s="69"/>
      <c r="AC511" s="66"/>
      <c r="AD511" s="66" t="s">
        <v>1487</v>
      </c>
      <c r="AE511" s="66"/>
      <c r="AF511" s="67"/>
      <c r="AG511" s="66"/>
      <c r="AH511" s="66"/>
      <c r="AI511" s="66" t="s">
        <v>1473</v>
      </c>
      <c r="AJ511" s="66" t="s">
        <v>151</v>
      </c>
      <c r="AK511" s="66"/>
      <c r="AL511" s="66"/>
      <c r="AM511" s="66"/>
      <c r="AN511" s="66"/>
      <c r="AO511" s="66"/>
      <c r="AP511" s="66" t="s">
        <v>1487</v>
      </c>
      <c r="AQ511" s="67"/>
      <c r="AR511" s="67"/>
      <c r="AS511" s="66"/>
      <c r="AT511" s="66"/>
      <c r="AU511" s="69"/>
      <c r="AV511" s="66">
        <v>0</v>
      </c>
      <c r="AW511" s="66"/>
      <c r="AX511" s="66" t="s">
        <v>1487</v>
      </c>
      <c r="AY511" s="66"/>
      <c r="AZ511" s="66"/>
      <c r="BA511" s="69"/>
      <c r="BB511" s="66"/>
      <c r="BC511" s="66" t="s">
        <v>1487</v>
      </c>
    </row>
    <row r="512" spans="1:55" ht="15.75" customHeight="1">
      <c r="A512" s="66" t="s">
        <v>4427</v>
      </c>
      <c r="B512" s="66" t="s">
        <v>3990</v>
      </c>
      <c r="C512" s="66" t="s">
        <v>257</v>
      </c>
      <c r="D512" s="66" t="s">
        <v>3991</v>
      </c>
      <c r="E512" s="66">
        <v>2026</v>
      </c>
      <c r="F512" s="66">
        <v>31</v>
      </c>
      <c r="G512" s="67">
        <v>46234</v>
      </c>
      <c r="H512" s="67">
        <v>0.44791666666666669</v>
      </c>
      <c r="I512" s="67"/>
      <c r="J512" s="66"/>
      <c r="K512" s="68"/>
      <c r="L512" s="66"/>
      <c r="M512" s="66"/>
      <c r="N512" s="66" t="s">
        <v>1600</v>
      </c>
      <c r="O512" s="66" t="s">
        <v>1439</v>
      </c>
      <c r="P512" s="66"/>
      <c r="Q512" s="66" t="s">
        <v>1472</v>
      </c>
      <c r="R512" s="66" t="s">
        <v>1403</v>
      </c>
      <c r="S512" s="66" t="s">
        <v>386</v>
      </c>
      <c r="T512" s="66" t="s">
        <v>1266</v>
      </c>
      <c r="U512" s="66" t="s">
        <v>2183</v>
      </c>
      <c r="V512" s="66" t="s">
        <v>1473</v>
      </c>
      <c r="W512" s="66" t="s">
        <v>2324</v>
      </c>
      <c r="X512" s="66" t="s">
        <v>1487</v>
      </c>
      <c r="Y512" s="66"/>
      <c r="Z512" s="66"/>
      <c r="AA512" s="66"/>
      <c r="AB512" s="69"/>
      <c r="AC512" s="66"/>
      <c r="AD512" s="66" t="s">
        <v>1487</v>
      </c>
      <c r="AE512" s="66"/>
      <c r="AF512" s="67"/>
      <c r="AG512" s="66"/>
      <c r="AH512" s="66"/>
      <c r="AI512" s="66" t="s">
        <v>1473</v>
      </c>
      <c r="AJ512" s="66" t="s">
        <v>151</v>
      </c>
      <c r="AK512" s="66"/>
      <c r="AL512" s="66"/>
      <c r="AM512" s="66"/>
      <c r="AN512" s="66"/>
      <c r="AO512" s="66"/>
      <c r="AP512" s="66" t="s">
        <v>1487</v>
      </c>
      <c r="AQ512" s="67"/>
      <c r="AR512" s="67"/>
      <c r="AS512" s="66"/>
      <c r="AT512" s="66"/>
      <c r="AU512" s="69"/>
      <c r="AV512" s="66">
        <v>0</v>
      </c>
      <c r="AW512" s="66"/>
      <c r="AX512" s="66" t="s">
        <v>1487</v>
      </c>
      <c r="AY512" s="66"/>
      <c r="AZ512" s="66"/>
      <c r="BA512" s="69"/>
      <c r="BB512" s="66"/>
      <c r="BC512" s="66" t="s">
        <v>1487</v>
      </c>
    </row>
    <row r="513" spans="1:55" ht="15.75" customHeight="1">
      <c r="A513" s="66" t="s">
        <v>4428</v>
      </c>
      <c r="B513" s="66" t="s">
        <v>3992</v>
      </c>
      <c r="C513" s="66" t="s">
        <v>260</v>
      </c>
      <c r="D513" s="66" t="s">
        <v>3993</v>
      </c>
      <c r="E513" s="66">
        <v>2026</v>
      </c>
      <c r="F513" s="66">
        <v>31</v>
      </c>
      <c r="G513" s="67">
        <v>46234</v>
      </c>
      <c r="H513" s="67">
        <v>0.38194444444444442</v>
      </c>
      <c r="I513" s="67"/>
      <c r="J513" s="66"/>
      <c r="K513" s="68"/>
      <c r="L513" s="66"/>
      <c r="M513" s="66"/>
      <c r="N513" s="66" t="s">
        <v>1600</v>
      </c>
      <c r="O513" s="66" t="s">
        <v>2103</v>
      </c>
      <c r="P513" s="66"/>
      <c r="Q513" s="66" t="s">
        <v>1472</v>
      </c>
      <c r="R513" s="66" t="s">
        <v>1221</v>
      </c>
      <c r="S513" s="66" t="s">
        <v>386</v>
      </c>
      <c r="T513" s="66" t="s">
        <v>1266</v>
      </c>
      <c r="U513" s="66" t="s">
        <v>2183</v>
      </c>
      <c r="V513" s="66" t="s">
        <v>1473</v>
      </c>
      <c r="W513" s="66" t="s">
        <v>2324</v>
      </c>
      <c r="X513" s="66" t="s">
        <v>1487</v>
      </c>
      <c r="Y513" s="66"/>
      <c r="Z513" s="66"/>
      <c r="AA513" s="66"/>
      <c r="AB513" s="69"/>
      <c r="AC513" s="66"/>
      <c r="AD513" s="66" t="s">
        <v>1487</v>
      </c>
      <c r="AE513" s="66"/>
      <c r="AF513" s="67"/>
      <c r="AG513" s="66"/>
      <c r="AH513" s="66"/>
      <c r="AI513" s="66" t="s">
        <v>1473</v>
      </c>
      <c r="AJ513" s="66" t="s">
        <v>151</v>
      </c>
      <c r="AK513" s="66"/>
      <c r="AL513" s="66"/>
      <c r="AM513" s="66"/>
      <c r="AN513" s="66"/>
      <c r="AO513" s="66"/>
      <c r="AP513" s="66" t="s">
        <v>1487</v>
      </c>
      <c r="AQ513" s="67"/>
      <c r="AR513" s="67"/>
      <c r="AS513" s="66"/>
      <c r="AT513" s="66"/>
      <c r="AU513" s="69"/>
      <c r="AV513" s="66">
        <v>0</v>
      </c>
      <c r="AW513" s="66"/>
      <c r="AX513" s="66" t="s">
        <v>1487</v>
      </c>
      <c r="AY513" s="66"/>
      <c r="AZ513" s="66"/>
      <c r="BA513" s="69"/>
      <c r="BB513" s="66"/>
      <c r="BC513" s="66" t="s">
        <v>1487</v>
      </c>
    </row>
    <row r="514" spans="1:55" ht="15.75" customHeight="1">
      <c r="A514" s="66" t="s">
        <v>4429</v>
      </c>
      <c r="B514" s="66" t="s">
        <v>3994</v>
      </c>
      <c r="C514" s="66" t="s">
        <v>298</v>
      </c>
      <c r="D514" s="66" t="s">
        <v>3995</v>
      </c>
      <c r="E514" s="66">
        <v>2026</v>
      </c>
      <c r="F514" s="66">
        <v>31</v>
      </c>
      <c r="G514" s="67">
        <v>46234</v>
      </c>
      <c r="H514" s="67">
        <v>0.38541666666666669</v>
      </c>
      <c r="I514" s="67"/>
      <c r="J514" s="66"/>
      <c r="K514" s="68"/>
      <c r="L514" s="66"/>
      <c r="M514" s="66"/>
      <c r="N514" s="66" t="s">
        <v>1600</v>
      </c>
      <c r="O514" s="66" t="s">
        <v>2103</v>
      </c>
      <c r="P514" s="66"/>
      <c r="Q514" s="66" t="s">
        <v>1472</v>
      </c>
      <c r="R514" s="66" t="s">
        <v>1233</v>
      </c>
      <c r="S514" s="66" t="s">
        <v>387</v>
      </c>
      <c r="T514" s="66" t="s">
        <v>344</v>
      </c>
      <c r="U514" s="66" t="s">
        <v>2183</v>
      </c>
      <c r="V514" s="66" t="s">
        <v>1473</v>
      </c>
      <c r="W514" s="66" t="s">
        <v>2324</v>
      </c>
      <c r="X514" s="66" t="s">
        <v>1487</v>
      </c>
      <c r="Y514" s="66"/>
      <c r="Z514" s="66"/>
      <c r="AA514" s="66"/>
      <c r="AB514" s="69"/>
      <c r="AC514" s="66"/>
      <c r="AD514" s="66" t="s">
        <v>1487</v>
      </c>
      <c r="AE514" s="66"/>
      <c r="AF514" s="67"/>
      <c r="AG514" s="66"/>
      <c r="AH514" s="66"/>
      <c r="AI514" s="66" t="s">
        <v>1473</v>
      </c>
      <c r="AJ514" s="66" t="s">
        <v>151</v>
      </c>
      <c r="AK514" s="66"/>
      <c r="AL514" s="66"/>
      <c r="AM514" s="66"/>
      <c r="AN514" s="66"/>
      <c r="AO514" s="66"/>
      <c r="AP514" s="66" t="s">
        <v>1487</v>
      </c>
      <c r="AQ514" s="67"/>
      <c r="AR514" s="67"/>
      <c r="AS514" s="66"/>
      <c r="AT514" s="66"/>
      <c r="AU514" s="69"/>
      <c r="AV514" s="66">
        <v>0</v>
      </c>
      <c r="AW514" s="66"/>
      <c r="AX514" s="66" t="s">
        <v>1487</v>
      </c>
      <c r="AY514" s="66"/>
      <c r="AZ514" s="66"/>
      <c r="BA514" s="69"/>
      <c r="BB514" s="66"/>
      <c r="BC514" s="66" t="s">
        <v>1487</v>
      </c>
    </row>
    <row r="515" spans="1:55" ht="15.75" customHeight="1">
      <c r="A515" s="66" t="s">
        <v>4430</v>
      </c>
      <c r="B515" s="66" t="s">
        <v>3996</v>
      </c>
      <c r="C515" s="66" t="s">
        <v>1330</v>
      </c>
      <c r="D515" s="66" t="s">
        <v>3997</v>
      </c>
      <c r="E515" s="66">
        <v>2026</v>
      </c>
      <c r="F515" s="66">
        <v>31</v>
      </c>
      <c r="G515" s="67">
        <v>46234</v>
      </c>
      <c r="H515" s="67">
        <v>0.41666666666666669</v>
      </c>
      <c r="I515" s="67"/>
      <c r="J515" s="66"/>
      <c r="K515" s="68"/>
      <c r="L515" s="66"/>
      <c r="M515" s="66"/>
      <c r="N515" s="66" t="s">
        <v>1561</v>
      </c>
      <c r="O515" s="66" t="s">
        <v>1439</v>
      </c>
      <c r="P515" s="66"/>
      <c r="Q515" s="66" t="s">
        <v>1472</v>
      </c>
      <c r="R515" s="66" t="s">
        <v>1321</v>
      </c>
      <c r="S515" s="66" t="s">
        <v>387</v>
      </c>
      <c r="T515" s="66" t="s">
        <v>344</v>
      </c>
      <c r="U515" s="66" t="s">
        <v>2183</v>
      </c>
      <c r="V515" s="66" t="s">
        <v>1473</v>
      </c>
      <c r="W515" s="66" t="s">
        <v>2700</v>
      </c>
      <c r="X515" s="66" t="s">
        <v>1487</v>
      </c>
      <c r="Y515" s="66"/>
      <c r="Z515" s="66"/>
      <c r="AA515" s="66"/>
      <c r="AB515" s="69"/>
      <c r="AC515" s="66"/>
      <c r="AD515" s="66" t="s">
        <v>1487</v>
      </c>
      <c r="AE515" s="66"/>
      <c r="AF515" s="67"/>
      <c r="AG515" s="66"/>
      <c r="AH515" s="66"/>
      <c r="AI515" s="66" t="s">
        <v>1473</v>
      </c>
      <c r="AJ515" s="66" t="s">
        <v>151</v>
      </c>
      <c r="AK515" s="66"/>
      <c r="AL515" s="66"/>
      <c r="AM515" s="66"/>
      <c r="AN515" s="66"/>
      <c r="AO515" s="66"/>
      <c r="AP515" s="66" t="s">
        <v>1487</v>
      </c>
      <c r="AQ515" s="67"/>
      <c r="AR515" s="67"/>
      <c r="AS515" s="66"/>
      <c r="AT515" s="66"/>
      <c r="AU515" s="69"/>
      <c r="AV515" s="66">
        <v>0</v>
      </c>
      <c r="AW515" s="66"/>
      <c r="AX515" s="66" t="s">
        <v>1487</v>
      </c>
      <c r="AY515" s="66"/>
      <c r="AZ515" s="66"/>
      <c r="BA515" s="69"/>
      <c r="BB515" s="66"/>
      <c r="BC515" s="66" t="s">
        <v>1487</v>
      </c>
    </row>
    <row r="516" spans="1:55" ht="15.75" customHeight="1">
      <c r="A516" s="66" t="s">
        <v>4431</v>
      </c>
      <c r="B516" s="66" t="s">
        <v>3998</v>
      </c>
      <c r="C516" s="66" t="s">
        <v>201</v>
      </c>
      <c r="D516" s="66" t="s">
        <v>3999</v>
      </c>
      <c r="E516" s="66">
        <v>2026</v>
      </c>
      <c r="F516" s="66">
        <v>31</v>
      </c>
      <c r="G516" s="67">
        <v>46235</v>
      </c>
      <c r="H516" s="67">
        <v>0.77083333333333337</v>
      </c>
      <c r="I516" s="67"/>
      <c r="J516" s="66"/>
      <c r="K516" s="68"/>
      <c r="L516" s="66"/>
      <c r="M516" s="66"/>
      <c r="N516" s="66" t="s">
        <v>1600</v>
      </c>
      <c r="O516" s="66" t="s">
        <v>1439</v>
      </c>
      <c r="P516" s="66"/>
      <c r="Q516" s="66" t="s">
        <v>1472</v>
      </c>
      <c r="R516" s="66" t="s">
        <v>1366</v>
      </c>
      <c r="S516" s="66" t="s">
        <v>391</v>
      </c>
      <c r="T516" s="66" t="s">
        <v>443</v>
      </c>
      <c r="U516" s="66" t="s">
        <v>2183</v>
      </c>
      <c r="V516" s="66" t="s">
        <v>1473</v>
      </c>
      <c r="W516" s="66" t="s">
        <v>2324</v>
      </c>
      <c r="X516" s="66" t="s">
        <v>1487</v>
      </c>
      <c r="Y516" s="66"/>
      <c r="Z516" s="66"/>
      <c r="AA516" s="66"/>
      <c r="AB516" s="69"/>
      <c r="AC516" s="66"/>
      <c r="AD516" s="66" t="s">
        <v>1487</v>
      </c>
      <c r="AE516" s="66"/>
      <c r="AF516" s="67"/>
      <c r="AG516" s="66"/>
      <c r="AH516" s="66"/>
      <c r="AI516" s="66" t="s">
        <v>1473</v>
      </c>
      <c r="AJ516" s="66" t="s">
        <v>151</v>
      </c>
      <c r="AK516" s="66"/>
      <c r="AL516" s="66"/>
      <c r="AM516" s="66"/>
      <c r="AN516" s="66"/>
      <c r="AO516" s="66"/>
      <c r="AP516" s="66" t="s">
        <v>1487</v>
      </c>
      <c r="AQ516" s="67"/>
      <c r="AR516" s="67"/>
      <c r="AS516" s="66"/>
      <c r="AT516" s="66"/>
      <c r="AU516" s="69"/>
      <c r="AV516" s="66">
        <v>0</v>
      </c>
      <c r="AW516" s="66"/>
      <c r="AX516" s="66" t="s">
        <v>1487</v>
      </c>
      <c r="AY516" s="66"/>
      <c r="AZ516" s="66"/>
      <c r="BA516" s="69"/>
      <c r="BB516" s="66"/>
      <c r="BC516" s="66" t="s">
        <v>1487</v>
      </c>
    </row>
    <row r="517" spans="1:55" ht="15.75" customHeight="1">
      <c r="A517" s="66" t="s">
        <v>4432</v>
      </c>
      <c r="B517" s="66" t="s">
        <v>4000</v>
      </c>
      <c r="C517" s="66" t="s">
        <v>229</v>
      </c>
      <c r="D517" s="66" t="s">
        <v>4001</v>
      </c>
      <c r="E517" s="66">
        <v>2026</v>
      </c>
      <c r="F517" s="66">
        <v>31</v>
      </c>
      <c r="G517" s="67">
        <v>46235</v>
      </c>
      <c r="H517" s="67">
        <v>0.44791666666666669</v>
      </c>
      <c r="I517" s="67"/>
      <c r="J517" s="66"/>
      <c r="K517" s="68"/>
      <c r="L517" s="66"/>
      <c r="M517" s="66"/>
      <c r="N517" s="66" t="s">
        <v>1436</v>
      </c>
      <c r="O517" s="66" t="s">
        <v>1439</v>
      </c>
      <c r="P517" s="66"/>
      <c r="Q517" s="66" t="s">
        <v>1472</v>
      </c>
      <c r="R517" s="66" t="s">
        <v>1197</v>
      </c>
      <c r="S517" s="66" t="s">
        <v>391</v>
      </c>
      <c r="T517" s="66" t="s">
        <v>443</v>
      </c>
      <c r="U517" s="66" t="s">
        <v>2183</v>
      </c>
      <c r="V517" s="66" t="s">
        <v>1473</v>
      </c>
      <c r="W517" s="66" t="s">
        <v>2365</v>
      </c>
      <c r="X517" s="66" t="s">
        <v>1487</v>
      </c>
      <c r="Y517" s="66"/>
      <c r="Z517" s="66"/>
      <c r="AA517" s="66"/>
      <c r="AB517" s="69"/>
      <c r="AC517" s="66"/>
      <c r="AD517" s="66" t="s">
        <v>1487</v>
      </c>
      <c r="AE517" s="66"/>
      <c r="AF517" s="67"/>
      <c r="AG517" s="66"/>
      <c r="AH517" s="66"/>
      <c r="AI517" s="66" t="s">
        <v>1473</v>
      </c>
      <c r="AJ517" s="66" t="s">
        <v>151</v>
      </c>
      <c r="AK517" s="66"/>
      <c r="AL517" s="66"/>
      <c r="AM517" s="66"/>
      <c r="AN517" s="66"/>
      <c r="AO517" s="66"/>
      <c r="AP517" s="66" t="s">
        <v>1487</v>
      </c>
      <c r="AQ517" s="67"/>
      <c r="AR517" s="67"/>
      <c r="AS517" s="66"/>
      <c r="AT517" s="66"/>
      <c r="AU517" s="69"/>
      <c r="AV517" s="66">
        <v>0</v>
      </c>
      <c r="AW517" s="66"/>
      <c r="AX517" s="66" t="s">
        <v>1487</v>
      </c>
      <c r="AY517" s="66"/>
      <c r="AZ517" s="66"/>
      <c r="BA517" s="69"/>
      <c r="BB517" s="66"/>
      <c r="BC517" s="66" t="s">
        <v>1487</v>
      </c>
    </row>
    <row r="518" spans="1:55" ht="15.75" customHeight="1">
      <c r="A518" s="66" t="s">
        <v>4433</v>
      </c>
      <c r="B518" s="66" t="s">
        <v>4002</v>
      </c>
      <c r="C518" s="66" t="s">
        <v>236</v>
      </c>
      <c r="D518" s="66" t="s">
        <v>4003</v>
      </c>
      <c r="E518" s="66">
        <v>2026</v>
      </c>
      <c r="F518" s="66">
        <v>31</v>
      </c>
      <c r="G518" s="67">
        <v>46235</v>
      </c>
      <c r="H518" s="67">
        <v>0.70833333333333337</v>
      </c>
      <c r="I518" s="67"/>
      <c r="J518" s="66"/>
      <c r="K518" s="68"/>
      <c r="L518" s="66"/>
      <c r="M518" s="66"/>
      <c r="N518" s="66" t="s">
        <v>1600</v>
      </c>
      <c r="O518" s="66" t="s">
        <v>1590</v>
      </c>
      <c r="P518" s="66"/>
      <c r="Q518" s="66" t="s">
        <v>1472</v>
      </c>
      <c r="R518" s="66" t="s">
        <v>24</v>
      </c>
      <c r="S518" s="66" t="s">
        <v>389</v>
      </c>
      <c r="T518" s="66" t="s">
        <v>1266</v>
      </c>
      <c r="U518" s="66" t="s">
        <v>2183</v>
      </c>
      <c r="V518" s="66" t="s">
        <v>1473</v>
      </c>
      <c r="W518" s="66" t="s">
        <v>2324</v>
      </c>
      <c r="X518" s="66" t="s">
        <v>1487</v>
      </c>
      <c r="Y518" s="66"/>
      <c r="Z518" s="66"/>
      <c r="AA518" s="66"/>
      <c r="AB518" s="69"/>
      <c r="AC518" s="66"/>
      <c r="AD518" s="66" t="s">
        <v>1487</v>
      </c>
      <c r="AE518" s="66"/>
      <c r="AF518" s="67"/>
      <c r="AG518" s="66"/>
      <c r="AH518" s="66"/>
      <c r="AI518" s="66" t="s">
        <v>1473</v>
      </c>
      <c r="AJ518" s="66" t="s">
        <v>151</v>
      </c>
      <c r="AK518" s="66"/>
      <c r="AL518" s="66"/>
      <c r="AM518" s="66"/>
      <c r="AN518" s="66"/>
      <c r="AO518" s="66"/>
      <c r="AP518" s="66" t="s">
        <v>1487</v>
      </c>
      <c r="AQ518" s="67"/>
      <c r="AR518" s="67"/>
      <c r="AS518" s="66"/>
      <c r="AT518" s="66"/>
      <c r="AU518" s="69"/>
      <c r="AV518" s="66">
        <v>0</v>
      </c>
      <c r="AW518" s="66"/>
      <c r="AX518" s="66" t="s">
        <v>1487</v>
      </c>
      <c r="AY518" s="66"/>
      <c r="AZ518" s="66"/>
      <c r="BA518" s="69"/>
      <c r="BB518" s="66"/>
      <c r="BC518" s="66" t="s">
        <v>1487</v>
      </c>
    </row>
    <row r="519" spans="1:55" ht="15.75" customHeight="1">
      <c r="A519" s="66" t="s">
        <v>4434</v>
      </c>
      <c r="B519" s="66" t="s">
        <v>4004</v>
      </c>
      <c r="C519" s="66" t="s">
        <v>257</v>
      </c>
      <c r="D519" s="66" t="s">
        <v>4005</v>
      </c>
      <c r="E519" s="66">
        <v>2026</v>
      </c>
      <c r="F519" s="66">
        <v>31</v>
      </c>
      <c r="G519" s="67">
        <v>46235</v>
      </c>
      <c r="H519" s="67">
        <v>0.44791666666666669</v>
      </c>
      <c r="I519" s="67"/>
      <c r="J519" s="66"/>
      <c r="K519" s="68"/>
      <c r="L519" s="66"/>
      <c r="M519" s="66"/>
      <c r="N519" s="66" t="s">
        <v>1600</v>
      </c>
      <c r="O519" s="66" t="s">
        <v>1439</v>
      </c>
      <c r="P519" s="66"/>
      <c r="Q519" s="66" t="s">
        <v>1472</v>
      </c>
      <c r="R519" s="66" t="s">
        <v>1403</v>
      </c>
      <c r="S519" s="66" t="s">
        <v>389</v>
      </c>
      <c r="T519" s="66" t="s">
        <v>1266</v>
      </c>
      <c r="U519" s="66" t="s">
        <v>2183</v>
      </c>
      <c r="V519" s="66" t="s">
        <v>1473</v>
      </c>
      <c r="W519" s="66" t="s">
        <v>2324</v>
      </c>
      <c r="X519" s="66" t="s">
        <v>1487</v>
      </c>
      <c r="Y519" s="66"/>
      <c r="Z519" s="66"/>
      <c r="AA519" s="66"/>
      <c r="AB519" s="69"/>
      <c r="AC519" s="66"/>
      <c r="AD519" s="66" t="s">
        <v>1487</v>
      </c>
      <c r="AE519" s="66"/>
      <c r="AF519" s="67"/>
      <c r="AG519" s="66"/>
      <c r="AH519" s="66"/>
      <c r="AI519" s="66" t="s">
        <v>1473</v>
      </c>
      <c r="AJ519" s="66" t="s">
        <v>151</v>
      </c>
      <c r="AK519" s="66"/>
      <c r="AL519" s="66"/>
      <c r="AM519" s="66"/>
      <c r="AN519" s="66"/>
      <c r="AO519" s="66"/>
      <c r="AP519" s="66" t="s">
        <v>1487</v>
      </c>
      <c r="AQ519" s="67"/>
      <c r="AR519" s="67"/>
      <c r="AS519" s="66"/>
      <c r="AT519" s="66"/>
      <c r="AU519" s="69"/>
      <c r="AV519" s="66">
        <v>0</v>
      </c>
      <c r="AW519" s="66"/>
      <c r="AX519" s="66" t="s">
        <v>1487</v>
      </c>
      <c r="AY519" s="66"/>
      <c r="AZ519" s="66"/>
      <c r="BA519" s="69"/>
      <c r="BB519" s="66"/>
      <c r="BC519" s="66" t="s">
        <v>1487</v>
      </c>
    </row>
    <row r="520" spans="1:55" ht="15.75" customHeight="1">
      <c r="A520" s="66" t="s">
        <v>4435</v>
      </c>
      <c r="B520" s="66" t="s">
        <v>4006</v>
      </c>
      <c r="C520" s="66" t="s">
        <v>260</v>
      </c>
      <c r="D520" s="66" t="s">
        <v>4007</v>
      </c>
      <c r="E520" s="66">
        <v>2026</v>
      </c>
      <c r="F520" s="66">
        <v>31</v>
      </c>
      <c r="G520" s="67">
        <v>46235</v>
      </c>
      <c r="H520" s="67">
        <v>0.38194444444444442</v>
      </c>
      <c r="I520" s="67"/>
      <c r="J520" s="66"/>
      <c r="K520" s="68"/>
      <c r="L520" s="66"/>
      <c r="M520" s="66"/>
      <c r="N520" s="66" t="s">
        <v>1600</v>
      </c>
      <c r="O520" s="66" t="s">
        <v>2103</v>
      </c>
      <c r="P520" s="66"/>
      <c r="Q520" s="66" t="s">
        <v>1472</v>
      </c>
      <c r="R520" s="66" t="s">
        <v>1221</v>
      </c>
      <c r="S520" s="66" t="s">
        <v>389</v>
      </c>
      <c r="T520" s="66" t="s">
        <v>1266</v>
      </c>
      <c r="U520" s="66" t="s">
        <v>2183</v>
      </c>
      <c r="V520" s="66" t="s">
        <v>1473</v>
      </c>
      <c r="W520" s="66" t="s">
        <v>2324</v>
      </c>
      <c r="X520" s="66" t="s">
        <v>1487</v>
      </c>
      <c r="Y520" s="66"/>
      <c r="Z520" s="66"/>
      <c r="AA520" s="66"/>
      <c r="AB520" s="69"/>
      <c r="AC520" s="66"/>
      <c r="AD520" s="66" t="s">
        <v>1487</v>
      </c>
      <c r="AE520" s="66"/>
      <c r="AF520" s="67"/>
      <c r="AG520" s="66"/>
      <c r="AH520" s="66"/>
      <c r="AI520" s="66" t="s">
        <v>1473</v>
      </c>
      <c r="AJ520" s="66" t="s">
        <v>151</v>
      </c>
      <c r="AK520" s="66"/>
      <c r="AL520" s="66"/>
      <c r="AM520" s="66"/>
      <c r="AN520" s="66"/>
      <c r="AO520" s="66"/>
      <c r="AP520" s="66" t="s">
        <v>1487</v>
      </c>
      <c r="AQ520" s="67"/>
      <c r="AR520" s="67"/>
      <c r="AS520" s="66"/>
      <c r="AT520" s="66"/>
      <c r="AU520" s="69"/>
      <c r="AV520" s="66">
        <v>0</v>
      </c>
      <c r="AW520" s="66"/>
      <c r="AX520" s="66" t="s">
        <v>1487</v>
      </c>
      <c r="AY520" s="66"/>
      <c r="AZ520" s="66"/>
      <c r="BA520" s="69"/>
      <c r="BB520" s="66"/>
      <c r="BC520" s="66" t="s">
        <v>1487</v>
      </c>
    </row>
    <row r="521" spans="1:55" ht="15.75" customHeight="1">
      <c r="A521" s="66" t="s">
        <v>4436</v>
      </c>
      <c r="B521" s="66" t="s">
        <v>4008</v>
      </c>
      <c r="C521" s="66" t="s">
        <v>298</v>
      </c>
      <c r="D521" s="66" t="s">
        <v>4009</v>
      </c>
      <c r="E521" s="66">
        <v>2026</v>
      </c>
      <c r="F521" s="66">
        <v>31</v>
      </c>
      <c r="G521" s="67">
        <v>46235</v>
      </c>
      <c r="H521" s="67">
        <v>0.38541666666666669</v>
      </c>
      <c r="I521" s="67"/>
      <c r="J521" s="66"/>
      <c r="K521" s="68"/>
      <c r="L521" s="66"/>
      <c r="M521" s="66"/>
      <c r="N521" s="66" t="s">
        <v>1600</v>
      </c>
      <c r="O521" s="66" t="s">
        <v>2103</v>
      </c>
      <c r="P521" s="66"/>
      <c r="Q521" s="66" t="s">
        <v>1472</v>
      </c>
      <c r="R521" s="66" t="s">
        <v>1233</v>
      </c>
      <c r="S521" s="66" t="s">
        <v>387</v>
      </c>
      <c r="T521" s="66" t="s">
        <v>344</v>
      </c>
      <c r="U521" s="66" t="s">
        <v>2183</v>
      </c>
      <c r="V521" s="66" t="s">
        <v>1473</v>
      </c>
      <c r="W521" s="66" t="s">
        <v>2324</v>
      </c>
      <c r="X521" s="66" t="s">
        <v>1487</v>
      </c>
      <c r="Y521" s="66"/>
      <c r="Z521" s="66"/>
      <c r="AA521" s="66"/>
      <c r="AB521" s="69"/>
      <c r="AC521" s="66"/>
      <c r="AD521" s="66" t="s">
        <v>1487</v>
      </c>
      <c r="AE521" s="66"/>
      <c r="AF521" s="67"/>
      <c r="AG521" s="66"/>
      <c r="AH521" s="66"/>
      <c r="AI521" s="66" t="s">
        <v>1473</v>
      </c>
      <c r="AJ521" s="66" t="s">
        <v>151</v>
      </c>
      <c r="AK521" s="66"/>
      <c r="AL521" s="66"/>
      <c r="AM521" s="66"/>
      <c r="AN521" s="66"/>
      <c r="AO521" s="66"/>
      <c r="AP521" s="66" t="s">
        <v>1487</v>
      </c>
      <c r="AQ521" s="67"/>
      <c r="AR521" s="67"/>
      <c r="AS521" s="66"/>
      <c r="AT521" s="66"/>
      <c r="AU521" s="69"/>
      <c r="AV521" s="66">
        <v>0</v>
      </c>
      <c r="AW521" s="66"/>
      <c r="AX521" s="66" t="s">
        <v>1487</v>
      </c>
      <c r="AY521" s="66"/>
      <c r="AZ521" s="66"/>
      <c r="BA521" s="69"/>
      <c r="BB521" s="66"/>
      <c r="BC521" s="66" t="s">
        <v>1487</v>
      </c>
    </row>
    <row r="522" spans="1:55" ht="15.75" customHeight="1">
      <c r="A522" s="66" t="s">
        <v>4437</v>
      </c>
      <c r="B522" s="66" t="s">
        <v>4010</v>
      </c>
      <c r="C522" s="66" t="s">
        <v>201</v>
      </c>
      <c r="D522" s="66" t="s">
        <v>4011</v>
      </c>
      <c r="E522" s="66">
        <v>2026</v>
      </c>
      <c r="F522" s="66">
        <v>31</v>
      </c>
      <c r="G522" s="67">
        <v>46236</v>
      </c>
      <c r="H522" s="67">
        <v>0.77083333333333337</v>
      </c>
      <c r="I522" s="67"/>
      <c r="J522" s="66"/>
      <c r="K522" s="68"/>
      <c r="L522" s="66"/>
      <c r="M522" s="66"/>
      <c r="N522" s="66" t="s">
        <v>1600</v>
      </c>
      <c r="O522" s="66" t="s">
        <v>1439</v>
      </c>
      <c r="P522" s="66"/>
      <c r="Q522" s="66" t="s">
        <v>1472</v>
      </c>
      <c r="R522" s="66" t="s">
        <v>1366</v>
      </c>
      <c r="S522" s="66" t="s">
        <v>391</v>
      </c>
      <c r="T522" s="66" t="s">
        <v>443</v>
      </c>
      <c r="U522" s="66" t="s">
        <v>2183</v>
      </c>
      <c r="V522" s="66" t="s">
        <v>1473</v>
      </c>
      <c r="W522" s="66" t="s">
        <v>2324</v>
      </c>
      <c r="X522" s="66" t="s">
        <v>1487</v>
      </c>
      <c r="Y522" s="66"/>
      <c r="Z522" s="66"/>
      <c r="AA522" s="66"/>
      <c r="AB522" s="69"/>
      <c r="AC522" s="66"/>
      <c r="AD522" s="66" t="s">
        <v>1487</v>
      </c>
      <c r="AE522" s="66"/>
      <c r="AF522" s="67"/>
      <c r="AG522" s="66"/>
      <c r="AH522" s="66"/>
      <c r="AI522" s="66" t="s">
        <v>1473</v>
      </c>
      <c r="AJ522" s="66" t="s">
        <v>151</v>
      </c>
      <c r="AK522" s="66"/>
      <c r="AL522" s="66"/>
      <c r="AM522" s="66"/>
      <c r="AN522" s="66"/>
      <c r="AO522" s="66"/>
      <c r="AP522" s="66" t="s">
        <v>1487</v>
      </c>
      <c r="AQ522" s="67"/>
      <c r="AR522" s="67"/>
      <c r="AS522" s="66"/>
      <c r="AT522" s="66"/>
      <c r="AU522" s="69"/>
      <c r="AV522" s="66">
        <v>0</v>
      </c>
      <c r="AW522" s="66"/>
      <c r="AX522" s="66" t="s">
        <v>1487</v>
      </c>
      <c r="AY522" s="66"/>
      <c r="AZ522" s="66"/>
      <c r="BA522" s="69"/>
      <c r="BB522" s="66"/>
      <c r="BC522" s="66" t="s">
        <v>1487</v>
      </c>
    </row>
    <row r="523" spans="1:55" ht="15.75" customHeight="1">
      <c r="A523" s="66" t="s">
        <v>4438</v>
      </c>
      <c r="B523" s="66" t="s">
        <v>4012</v>
      </c>
      <c r="C523" s="66" t="s">
        <v>229</v>
      </c>
      <c r="D523" s="66" t="s">
        <v>4013</v>
      </c>
      <c r="E523" s="66">
        <v>2026</v>
      </c>
      <c r="F523" s="66">
        <v>31</v>
      </c>
      <c r="G523" s="67">
        <v>46236</v>
      </c>
      <c r="H523" s="67">
        <v>0.44791666666666669</v>
      </c>
      <c r="I523" s="67"/>
      <c r="J523" s="66"/>
      <c r="K523" s="68"/>
      <c r="L523" s="66"/>
      <c r="M523" s="66"/>
      <c r="N523" s="66" t="s">
        <v>1436</v>
      </c>
      <c r="O523" s="66" t="s">
        <v>1439</v>
      </c>
      <c r="P523" s="66"/>
      <c r="Q523" s="66" t="s">
        <v>1472</v>
      </c>
      <c r="R523" s="66" t="s">
        <v>1197</v>
      </c>
      <c r="S523" s="66" t="s">
        <v>391</v>
      </c>
      <c r="T523" s="66" t="s">
        <v>443</v>
      </c>
      <c r="U523" s="66" t="s">
        <v>2183</v>
      </c>
      <c r="V523" s="66" t="s">
        <v>1473</v>
      </c>
      <c r="W523" s="66" t="s">
        <v>2365</v>
      </c>
      <c r="X523" s="66" t="s">
        <v>1487</v>
      </c>
      <c r="Y523" s="66"/>
      <c r="Z523" s="66"/>
      <c r="AA523" s="66"/>
      <c r="AB523" s="69"/>
      <c r="AC523" s="66"/>
      <c r="AD523" s="66" t="s">
        <v>1487</v>
      </c>
      <c r="AE523" s="66"/>
      <c r="AF523" s="67"/>
      <c r="AG523" s="66"/>
      <c r="AH523" s="66"/>
      <c r="AI523" s="66" t="s">
        <v>1473</v>
      </c>
      <c r="AJ523" s="66" t="s">
        <v>151</v>
      </c>
      <c r="AK523" s="66"/>
      <c r="AL523" s="66"/>
      <c r="AM523" s="66"/>
      <c r="AN523" s="66"/>
      <c r="AO523" s="66"/>
      <c r="AP523" s="66" t="s">
        <v>1487</v>
      </c>
      <c r="AQ523" s="67"/>
      <c r="AR523" s="67"/>
      <c r="AS523" s="66"/>
      <c r="AT523" s="66"/>
      <c r="AU523" s="69"/>
      <c r="AV523" s="66">
        <v>0</v>
      </c>
      <c r="AW523" s="66"/>
      <c r="AX523" s="66" t="s">
        <v>1487</v>
      </c>
      <c r="AY523" s="66"/>
      <c r="AZ523" s="66"/>
      <c r="BA523" s="69"/>
      <c r="BB523" s="66"/>
      <c r="BC523" s="66" t="s">
        <v>1487</v>
      </c>
    </row>
    <row r="524" spans="1:55" ht="15.75" customHeight="1">
      <c r="A524" s="66" t="s">
        <v>4439</v>
      </c>
      <c r="B524" s="66" t="s">
        <v>4014</v>
      </c>
      <c r="C524" s="66" t="s">
        <v>236</v>
      </c>
      <c r="D524" s="66" t="s">
        <v>4015</v>
      </c>
      <c r="E524" s="66">
        <v>2026</v>
      </c>
      <c r="F524" s="66">
        <v>31</v>
      </c>
      <c r="G524" s="67">
        <v>46236</v>
      </c>
      <c r="H524" s="67">
        <v>0.70833333333333337</v>
      </c>
      <c r="I524" s="67"/>
      <c r="J524" s="66"/>
      <c r="K524" s="68"/>
      <c r="L524" s="66"/>
      <c r="M524" s="66"/>
      <c r="N524" s="66" t="s">
        <v>1600</v>
      </c>
      <c r="O524" s="66" t="s">
        <v>1590</v>
      </c>
      <c r="P524" s="66"/>
      <c r="Q524" s="66" t="s">
        <v>1472</v>
      </c>
      <c r="R524" s="66" t="s">
        <v>24</v>
      </c>
      <c r="S524" s="66" t="s">
        <v>1267</v>
      </c>
      <c r="T524" s="66" t="s">
        <v>1266</v>
      </c>
      <c r="U524" s="66" t="s">
        <v>2183</v>
      </c>
      <c r="V524" s="66" t="s">
        <v>1473</v>
      </c>
      <c r="W524" s="66" t="s">
        <v>2324</v>
      </c>
      <c r="X524" s="66" t="s">
        <v>1487</v>
      </c>
      <c r="Y524" s="66"/>
      <c r="Z524" s="66"/>
      <c r="AA524" s="66"/>
      <c r="AB524" s="69"/>
      <c r="AC524" s="66"/>
      <c r="AD524" s="66" t="s">
        <v>1487</v>
      </c>
      <c r="AE524" s="66"/>
      <c r="AF524" s="67"/>
      <c r="AG524" s="66"/>
      <c r="AH524" s="66"/>
      <c r="AI524" s="66" t="s">
        <v>1473</v>
      </c>
      <c r="AJ524" s="66" t="s">
        <v>151</v>
      </c>
      <c r="AK524" s="66"/>
      <c r="AL524" s="66"/>
      <c r="AM524" s="66"/>
      <c r="AN524" s="66"/>
      <c r="AO524" s="66"/>
      <c r="AP524" s="66" t="s">
        <v>1487</v>
      </c>
      <c r="AQ524" s="67"/>
      <c r="AR524" s="67"/>
      <c r="AS524" s="66"/>
      <c r="AT524" s="66"/>
      <c r="AU524" s="69"/>
      <c r="AV524" s="66">
        <v>0</v>
      </c>
      <c r="AW524" s="66"/>
      <c r="AX524" s="66" t="s">
        <v>1487</v>
      </c>
      <c r="AY524" s="66"/>
      <c r="AZ524" s="66"/>
      <c r="BA524" s="69"/>
      <c r="BB524" s="66"/>
      <c r="BC524" s="66" t="s">
        <v>1487</v>
      </c>
    </row>
    <row r="525" spans="1:55" ht="15.75" customHeight="1">
      <c r="A525" s="66" t="s">
        <v>4440</v>
      </c>
      <c r="B525" s="66" t="s">
        <v>4016</v>
      </c>
      <c r="C525" s="66" t="s">
        <v>257</v>
      </c>
      <c r="D525" s="66" t="s">
        <v>4017</v>
      </c>
      <c r="E525" s="66">
        <v>2026</v>
      </c>
      <c r="F525" s="66">
        <v>31</v>
      </c>
      <c r="G525" s="67">
        <v>46236</v>
      </c>
      <c r="H525" s="67">
        <v>0.44791666666666669</v>
      </c>
      <c r="I525" s="67"/>
      <c r="J525" s="66"/>
      <c r="K525" s="68"/>
      <c r="L525" s="66"/>
      <c r="M525" s="66"/>
      <c r="N525" s="66" t="s">
        <v>1600</v>
      </c>
      <c r="O525" s="66" t="s">
        <v>1439</v>
      </c>
      <c r="P525" s="66"/>
      <c r="Q525" s="66" t="s">
        <v>1472</v>
      </c>
      <c r="R525" s="66" t="s">
        <v>1403</v>
      </c>
      <c r="S525" s="66" t="s">
        <v>1267</v>
      </c>
      <c r="T525" s="66" t="s">
        <v>1266</v>
      </c>
      <c r="U525" s="66" t="s">
        <v>2183</v>
      </c>
      <c r="V525" s="66" t="s">
        <v>1473</v>
      </c>
      <c r="W525" s="66" t="s">
        <v>2324</v>
      </c>
      <c r="X525" s="66" t="s">
        <v>1487</v>
      </c>
      <c r="Y525" s="66"/>
      <c r="Z525" s="66"/>
      <c r="AA525" s="66"/>
      <c r="AB525" s="69"/>
      <c r="AC525" s="66"/>
      <c r="AD525" s="66" t="s">
        <v>1487</v>
      </c>
      <c r="AE525" s="66"/>
      <c r="AF525" s="67"/>
      <c r="AG525" s="66"/>
      <c r="AH525" s="66"/>
      <c r="AI525" s="66" t="s">
        <v>1473</v>
      </c>
      <c r="AJ525" s="66" t="s">
        <v>151</v>
      </c>
      <c r="AK525" s="66"/>
      <c r="AL525" s="66"/>
      <c r="AM525" s="66"/>
      <c r="AN525" s="66"/>
      <c r="AO525" s="66"/>
      <c r="AP525" s="66" t="s">
        <v>1487</v>
      </c>
      <c r="AQ525" s="67"/>
      <c r="AR525" s="67"/>
      <c r="AS525" s="66"/>
      <c r="AT525" s="66"/>
      <c r="AU525" s="69"/>
      <c r="AV525" s="66">
        <v>0</v>
      </c>
      <c r="AW525" s="66"/>
      <c r="AX525" s="66" t="s">
        <v>1487</v>
      </c>
      <c r="AY525" s="66"/>
      <c r="AZ525" s="66"/>
      <c r="BA525" s="69"/>
      <c r="BB525" s="66"/>
      <c r="BC525" s="66" t="s">
        <v>1487</v>
      </c>
    </row>
    <row r="526" spans="1:55" ht="15.75" customHeight="1">
      <c r="A526" s="66" t="s">
        <v>4441</v>
      </c>
      <c r="B526" s="66" t="s">
        <v>4018</v>
      </c>
      <c r="C526" s="66" t="s">
        <v>260</v>
      </c>
      <c r="D526" s="66" t="s">
        <v>4019</v>
      </c>
      <c r="E526" s="66">
        <v>2026</v>
      </c>
      <c r="F526" s="66">
        <v>31</v>
      </c>
      <c r="G526" s="67">
        <v>46236</v>
      </c>
      <c r="H526" s="67">
        <v>0.38194444444444442</v>
      </c>
      <c r="I526" s="67"/>
      <c r="J526" s="66"/>
      <c r="K526" s="68"/>
      <c r="L526" s="66"/>
      <c r="M526" s="66"/>
      <c r="N526" s="66" t="s">
        <v>1600</v>
      </c>
      <c r="O526" s="66" t="s">
        <v>2103</v>
      </c>
      <c r="P526" s="66"/>
      <c r="Q526" s="66" t="s">
        <v>1472</v>
      </c>
      <c r="R526" s="66" t="s">
        <v>1221</v>
      </c>
      <c r="S526" s="66" t="s">
        <v>1267</v>
      </c>
      <c r="T526" s="66" t="s">
        <v>1266</v>
      </c>
      <c r="U526" s="66" t="s">
        <v>2183</v>
      </c>
      <c r="V526" s="66" t="s">
        <v>1473</v>
      </c>
      <c r="W526" s="66" t="s">
        <v>2324</v>
      </c>
      <c r="X526" s="66" t="s">
        <v>1487</v>
      </c>
      <c r="Y526" s="66"/>
      <c r="Z526" s="66"/>
      <c r="AA526" s="66"/>
      <c r="AB526" s="69"/>
      <c r="AC526" s="66"/>
      <c r="AD526" s="66" t="s">
        <v>1487</v>
      </c>
      <c r="AE526" s="66"/>
      <c r="AF526" s="67"/>
      <c r="AG526" s="66"/>
      <c r="AH526" s="66"/>
      <c r="AI526" s="66" t="s">
        <v>1473</v>
      </c>
      <c r="AJ526" s="66" t="s">
        <v>151</v>
      </c>
      <c r="AK526" s="66"/>
      <c r="AL526" s="66"/>
      <c r="AM526" s="66"/>
      <c r="AN526" s="66"/>
      <c r="AO526" s="66"/>
      <c r="AP526" s="66" t="s">
        <v>1487</v>
      </c>
      <c r="AQ526" s="67"/>
      <c r="AR526" s="67"/>
      <c r="AS526" s="66"/>
      <c r="AT526" s="66"/>
      <c r="AU526" s="69"/>
      <c r="AV526" s="66">
        <v>0</v>
      </c>
      <c r="AW526" s="66"/>
      <c r="AX526" s="66" t="s">
        <v>1487</v>
      </c>
      <c r="AY526" s="66"/>
      <c r="AZ526" s="66"/>
      <c r="BA526" s="69"/>
      <c r="BB526" s="66"/>
      <c r="BC526" s="66" t="s">
        <v>1487</v>
      </c>
    </row>
    <row r="527" spans="1:55" ht="15.75" customHeight="1">
      <c r="A527" s="66" t="s">
        <v>4442</v>
      </c>
      <c r="B527" s="66" t="s">
        <v>4020</v>
      </c>
      <c r="C527" s="66" t="s">
        <v>298</v>
      </c>
      <c r="D527" s="66" t="s">
        <v>4021</v>
      </c>
      <c r="E527" s="66">
        <v>2026</v>
      </c>
      <c r="F527" s="66">
        <v>31</v>
      </c>
      <c r="G527" s="67">
        <v>46236</v>
      </c>
      <c r="H527" s="67">
        <v>0.38541666666666669</v>
      </c>
      <c r="I527" s="67"/>
      <c r="J527" s="66"/>
      <c r="K527" s="68"/>
      <c r="L527" s="66"/>
      <c r="M527" s="66"/>
      <c r="N527" s="66" t="s">
        <v>1600</v>
      </c>
      <c r="O527" s="66" t="s">
        <v>2103</v>
      </c>
      <c r="P527" s="66"/>
      <c r="Q527" s="66" t="s">
        <v>1472</v>
      </c>
      <c r="R527" s="66" t="s">
        <v>1233</v>
      </c>
      <c r="S527" s="66" t="s">
        <v>387</v>
      </c>
      <c r="T527" s="66" t="s">
        <v>344</v>
      </c>
      <c r="U527" s="66" t="s">
        <v>2183</v>
      </c>
      <c r="V527" s="66" t="s">
        <v>1473</v>
      </c>
      <c r="W527" s="66" t="s">
        <v>2324</v>
      </c>
      <c r="X527" s="66" t="s">
        <v>1487</v>
      </c>
      <c r="Y527" s="66"/>
      <c r="Z527" s="66"/>
      <c r="AA527" s="66"/>
      <c r="AB527" s="69"/>
      <c r="AC527" s="66"/>
      <c r="AD527" s="66" t="s">
        <v>1487</v>
      </c>
      <c r="AE527" s="66"/>
      <c r="AF527" s="67"/>
      <c r="AG527" s="66"/>
      <c r="AH527" s="66"/>
      <c r="AI527" s="66" t="s">
        <v>1473</v>
      </c>
      <c r="AJ527" s="66" t="s">
        <v>151</v>
      </c>
      <c r="AK527" s="66"/>
      <c r="AL527" s="66"/>
      <c r="AM527" s="66"/>
      <c r="AN527" s="66"/>
      <c r="AO527" s="66"/>
      <c r="AP527" s="66" t="s">
        <v>1487</v>
      </c>
      <c r="AQ527" s="67"/>
      <c r="AR527" s="67"/>
      <c r="AS527" s="66"/>
      <c r="AT527" s="66"/>
      <c r="AU527" s="69"/>
      <c r="AV527" s="66">
        <v>0</v>
      </c>
      <c r="AW527" s="66"/>
      <c r="AX527" s="66" t="s">
        <v>1487</v>
      </c>
      <c r="AY527" s="66"/>
      <c r="AZ527" s="66"/>
      <c r="BA527" s="69"/>
      <c r="BB527" s="66"/>
      <c r="BC527" s="66" t="s">
        <v>1487</v>
      </c>
    </row>
    <row r="528" spans="1:55" ht="15.75" customHeight="1">
      <c r="A528" s="66" t="s">
        <v>4443</v>
      </c>
      <c r="B528" s="66" t="s">
        <v>4022</v>
      </c>
      <c r="C528" s="66" t="s">
        <v>190</v>
      </c>
      <c r="D528" s="66" t="s">
        <v>4023</v>
      </c>
      <c r="E528" s="66">
        <v>2026</v>
      </c>
      <c r="F528" s="66">
        <v>31</v>
      </c>
      <c r="G528" s="67">
        <v>46230</v>
      </c>
      <c r="H528" s="67">
        <v>0.77777777777777779</v>
      </c>
      <c r="I528" s="67"/>
      <c r="J528" s="66"/>
      <c r="K528" s="68"/>
      <c r="L528" s="66"/>
      <c r="M528" s="66"/>
      <c r="N528" s="66" t="s">
        <v>1600</v>
      </c>
      <c r="O528" s="66" t="s">
        <v>2103</v>
      </c>
      <c r="P528" s="66"/>
      <c r="Q528" s="66" t="s">
        <v>1472</v>
      </c>
      <c r="R528" s="66" t="s">
        <v>59</v>
      </c>
      <c r="S528" s="66" t="s">
        <v>391</v>
      </c>
      <c r="T528" s="66" t="s">
        <v>443</v>
      </c>
      <c r="U528" s="66" t="s">
        <v>2183</v>
      </c>
      <c r="V528" s="66" t="s">
        <v>1473</v>
      </c>
      <c r="W528" s="66" t="s">
        <v>2324</v>
      </c>
      <c r="X528" s="66" t="s">
        <v>1487</v>
      </c>
      <c r="Y528" s="66"/>
      <c r="Z528" s="66"/>
      <c r="AA528" s="66"/>
      <c r="AB528" s="69"/>
      <c r="AC528" s="66"/>
      <c r="AD528" s="66" t="s">
        <v>1487</v>
      </c>
      <c r="AE528" s="66"/>
      <c r="AF528" s="67"/>
      <c r="AG528" s="66"/>
      <c r="AH528" s="66"/>
      <c r="AI528" s="66" t="s">
        <v>1473</v>
      </c>
      <c r="AJ528" s="66" t="s">
        <v>151</v>
      </c>
      <c r="AK528" s="66"/>
      <c r="AL528" s="66"/>
      <c r="AM528" s="66"/>
      <c r="AN528" s="66"/>
      <c r="AO528" s="66"/>
      <c r="AP528" s="66" t="s">
        <v>1487</v>
      </c>
      <c r="AQ528" s="67"/>
      <c r="AR528" s="67"/>
      <c r="AS528" s="66"/>
      <c r="AT528" s="66"/>
      <c r="AU528" s="69"/>
      <c r="AV528" s="66">
        <v>0</v>
      </c>
      <c r="AW528" s="66"/>
      <c r="AX528" s="66" t="s">
        <v>1487</v>
      </c>
      <c r="AY528" s="66"/>
      <c r="AZ528" s="66"/>
      <c r="BA528" s="69"/>
      <c r="BB528" s="66"/>
      <c r="BC528" s="66" t="s">
        <v>1487</v>
      </c>
    </row>
    <row r="529" spans="1:55" ht="15.75" customHeight="1">
      <c r="A529" s="66" t="s">
        <v>4444</v>
      </c>
      <c r="B529" s="66" t="s">
        <v>4024</v>
      </c>
      <c r="C529" s="66" t="s">
        <v>194</v>
      </c>
      <c r="D529" s="66" t="s">
        <v>4025</v>
      </c>
      <c r="E529" s="66">
        <v>2026</v>
      </c>
      <c r="F529" s="66">
        <v>31</v>
      </c>
      <c r="G529" s="67">
        <v>46230</v>
      </c>
      <c r="H529" s="67">
        <v>0.38194444444444442</v>
      </c>
      <c r="I529" s="67"/>
      <c r="J529" s="66"/>
      <c r="K529" s="68"/>
      <c r="L529" s="66"/>
      <c r="M529" s="66"/>
      <c r="N529" s="66" t="s">
        <v>1600</v>
      </c>
      <c r="O529" s="66" t="s">
        <v>2103</v>
      </c>
      <c r="P529" s="66"/>
      <c r="Q529" s="66" t="s">
        <v>1472</v>
      </c>
      <c r="R529" s="66" t="s">
        <v>2109</v>
      </c>
      <c r="S529" s="66" t="s">
        <v>391</v>
      </c>
      <c r="T529" s="66" t="s">
        <v>443</v>
      </c>
      <c r="U529" s="66" t="s">
        <v>2183</v>
      </c>
      <c r="V529" s="66" t="s">
        <v>1473</v>
      </c>
      <c r="W529" s="66" t="s">
        <v>2324</v>
      </c>
      <c r="X529" s="66" t="s">
        <v>1487</v>
      </c>
      <c r="Y529" s="66"/>
      <c r="Z529" s="66"/>
      <c r="AA529" s="66"/>
      <c r="AB529" s="69"/>
      <c r="AC529" s="66"/>
      <c r="AD529" s="66" t="s">
        <v>1487</v>
      </c>
      <c r="AE529" s="66"/>
      <c r="AF529" s="67"/>
      <c r="AG529" s="66"/>
      <c r="AH529" s="66"/>
      <c r="AI529" s="66" t="s">
        <v>1473</v>
      </c>
      <c r="AJ529" s="66" t="s">
        <v>151</v>
      </c>
      <c r="AK529" s="66"/>
      <c r="AL529" s="66"/>
      <c r="AM529" s="66"/>
      <c r="AN529" s="66"/>
      <c r="AO529" s="66"/>
      <c r="AP529" s="66" t="s">
        <v>1487</v>
      </c>
      <c r="AQ529" s="67"/>
      <c r="AR529" s="67"/>
      <c r="AS529" s="66"/>
      <c r="AT529" s="66"/>
      <c r="AU529" s="69"/>
      <c r="AV529" s="66">
        <v>0</v>
      </c>
      <c r="AW529" s="66"/>
      <c r="AX529" s="66" t="s">
        <v>1487</v>
      </c>
      <c r="AY529" s="66"/>
      <c r="AZ529" s="66"/>
      <c r="BA529" s="69"/>
      <c r="BB529" s="66"/>
      <c r="BC529" s="66" t="s">
        <v>1487</v>
      </c>
    </row>
    <row r="530" spans="1:55" ht="15.75" customHeight="1">
      <c r="A530" s="66" t="s">
        <v>4445</v>
      </c>
      <c r="B530" s="66" t="s">
        <v>4026</v>
      </c>
      <c r="C530" s="66" t="s">
        <v>197</v>
      </c>
      <c r="D530" s="66" t="s">
        <v>4027</v>
      </c>
      <c r="E530" s="66">
        <v>2026</v>
      </c>
      <c r="F530" s="66">
        <v>31</v>
      </c>
      <c r="G530" s="67">
        <v>46230</v>
      </c>
      <c r="H530" s="67">
        <v>0.4375</v>
      </c>
      <c r="I530" s="67"/>
      <c r="J530" s="66"/>
      <c r="K530" s="68"/>
      <c r="L530" s="66"/>
      <c r="M530" s="66"/>
      <c r="N530" s="66" t="s">
        <v>1590</v>
      </c>
      <c r="O530" s="66" t="s">
        <v>1439</v>
      </c>
      <c r="P530" s="66"/>
      <c r="Q530" s="66" t="s">
        <v>1472</v>
      </c>
      <c r="R530" s="66" t="s">
        <v>1173</v>
      </c>
      <c r="S530" s="66" t="s">
        <v>391</v>
      </c>
      <c r="T530" s="66" t="s">
        <v>443</v>
      </c>
      <c r="U530" s="66" t="s">
        <v>2183</v>
      </c>
      <c r="V530" s="66" t="s">
        <v>1473</v>
      </c>
      <c r="W530" s="66" t="s">
        <v>2390</v>
      </c>
      <c r="X530" s="66" t="s">
        <v>1487</v>
      </c>
      <c r="Y530" s="66"/>
      <c r="Z530" s="66"/>
      <c r="AA530" s="66"/>
      <c r="AB530" s="69"/>
      <c r="AC530" s="66"/>
      <c r="AD530" s="66" t="s">
        <v>1487</v>
      </c>
      <c r="AE530" s="66"/>
      <c r="AF530" s="67"/>
      <c r="AG530" s="66"/>
      <c r="AH530" s="66"/>
      <c r="AI530" s="66" t="s">
        <v>1473</v>
      </c>
      <c r="AJ530" s="66" t="s">
        <v>151</v>
      </c>
      <c r="AK530" s="66"/>
      <c r="AL530" s="66"/>
      <c r="AM530" s="66"/>
      <c r="AN530" s="66"/>
      <c r="AO530" s="66"/>
      <c r="AP530" s="66" t="s">
        <v>1487</v>
      </c>
      <c r="AQ530" s="67"/>
      <c r="AR530" s="67"/>
      <c r="AS530" s="66"/>
      <c r="AT530" s="66"/>
      <c r="AU530" s="69"/>
      <c r="AV530" s="66">
        <v>0</v>
      </c>
      <c r="AW530" s="66"/>
      <c r="AX530" s="66" t="s">
        <v>1487</v>
      </c>
      <c r="AY530" s="66"/>
      <c r="AZ530" s="66"/>
      <c r="BA530" s="69"/>
      <c r="BB530" s="66"/>
      <c r="BC530" s="66" t="s">
        <v>1487</v>
      </c>
    </row>
    <row r="531" spans="1:55" ht="15.75" customHeight="1">
      <c r="A531" s="66" t="s">
        <v>4446</v>
      </c>
      <c r="B531" s="66" t="s">
        <v>4028</v>
      </c>
      <c r="C531" s="66" t="s">
        <v>200</v>
      </c>
      <c r="D531" s="66" t="s">
        <v>4029</v>
      </c>
      <c r="E531" s="66">
        <v>2026</v>
      </c>
      <c r="F531" s="66">
        <v>31</v>
      </c>
      <c r="G531" s="67">
        <v>46230</v>
      </c>
      <c r="H531" s="67">
        <v>0.39583333333333331</v>
      </c>
      <c r="I531" s="67"/>
      <c r="J531" s="66"/>
      <c r="K531" s="68"/>
      <c r="L531" s="66"/>
      <c r="M531" s="66"/>
      <c r="N531" s="66" t="s">
        <v>1590</v>
      </c>
      <c r="O531" s="66" t="s">
        <v>1590</v>
      </c>
      <c r="P531" s="66"/>
      <c r="Q531" s="66" t="s">
        <v>1472</v>
      </c>
      <c r="R531" s="66" t="s">
        <v>1176</v>
      </c>
      <c r="S531" s="66" t="s">
        <v>391</v>
      </c>
      <c r="T531" s="66" t="s">
        <v>443</v>
      </c>
      <c r="U531" s="66" t="s">
        <v>2183</v>
      </c>
      <c r="V531" s="66" t="s">
        <v>1473</v>
      </c>
      <c r="W531" s="66" t="s">
        <v>2390</v>
      </c>
      <c r="X531" s="66" t="s">
        <v>1487</v>
      </c>
      <c r="Y531" s="66"/>
      <c r="Z531" s="66"/>
      <c r="AA531" s="66"/>
      <c r="AB531" s="69"/>
      <c r="AC531" s="66"/>
      <c r="AD531" s="66" t="s">
        <v>1487</v>
      </c>
      <c r="AE531" s="66"/>
      <c r="AF531" s="67"/>
      <c r="AG531" s="66"/>
      <c r="AH531" s="66"/>
      <c r="AI531" s="66" t="s">
        <v>1473</v>
      </c>
      <c r="AJ531" s="66" t="s">
        <v>151</v>
      </c>
      <c r="AK531" s="66"/>
      <c r="AL531" s="66"/>
      <c r="AM531" s="66"/>
      <c r="AN531" s="66"/>
      <c r="AO531" s="66"/>
      <c r="AP531" s="66" t="s">
        <v>1487</v>
      </c>
      <c r="AQ531" s="67"/>
      <c r="AR531" s="67"/>
      <c r="AS531" s="66"/>
      <c r="AT531" s="66"/>
      <c r="AU531" s="69"/>
      <c r="AV531" s="66">
        <v>0</v>
      </c>
      <c r="AW531" s="66"/>
      <c r="AX531" s="66" t="s">
        <v>1487</v>
      </c>
      <c r="AY531" s="66"/>
      <c r="AZ531" s="66"/>
      <c r="BA531" s="69"/>
      <c r="BB531" s="66"/>
      <c r="BC531" s="66" t="s">
        <v>1487</v>
      </c>
    </row>
    <row r="532" spans="1:55" ht="15.75" customHeight="1">
      <c r="A532" s="66" t="s">
        <v>4447</v>
      </c>
      <c r="B532" s="66" t="s">
        <v>4030</v>
      </c>
      <c r="C532" s="66" t="s">
        <v>202</v>
      </c>
      <c r="D532" s="66" t="s">
        <v>4031</v>
      </c>
      <c r="E532" s="66">
        <v>2026</v>
      </c>
      <c r="F532" s="66">
        <v>31</v>
      </c>
      <c r="G532" s="67">
        <v>46230</v>
      </c>
      <c r="H532" s="67">
        <v>0.39583333333333331</v>
      </c>
      <c r="I532" s="67"/>
      <c r="J532" s="66"/>
      <c r="K532" s="68"/>
      <c r="L532" s="66"/>
      <c r="M532" s="66"/>
      <c r="N532" s="66" t="s">
        <v>1442</v>
      </c>
      <c r="O532" s="66" t="s">
        <v>1439</v>
      </c>
      <c r="P532" s="66"/>
      <c r="Q532" s="66" t="s">
        <v>1472</v>
      </c>
      <c r="R532" s="66" t="s">
        <v>1367</v>
      </c>
      <c r="S532" s="66" t="s">
        <v>391</v>
      </c>
      <c r="T532" s="66" t="s">
        <v>443</v>
      </c>
      <c r="U532" s="66" t="s">
        <v>2183</v>
      </c>
      <c r="V532" s="66" t="s">
        <v>1473</v>
      </c>
      <c r="W532" s="66" t="s">
        <v>2443</v>
      </c>
      <c r="X532" s="66" t="s">
        <v>1487</v>
      </c>
      <c r="Y532" s="66"/>
      <c r="Z532" s="66"/>
      <c r="AA532" s="66"/>
      <c r="AB532" s="69"/>
      <c r="AC532" s="66"/>
      <c r="AD532" s="66" t="s">
        <v>1487</v>
      </c>
      <c r="AE532" s="66"/>
      <c r="AF532" s="67"/>
      <c r="AG532" s="66"/>
      <c r="AH532" s="66"/>
      <c r="AI532" s="66" t="s">
        <v>1473</v>
      </c>
      <c r="AJ532" s="66" t="s">
        <v>151</v>
      </c>
      <c r="AK532" s="66"/>
      <c r="AL532" s="66"/>
      <c r="AM532" s="66"/>
      <c r="AN532" s="66"/>
      <c r="AO532" s="66"/>
      <c r="AP532" s="66" t="s">
        <v>1487</v>
      </c>
      <c r="AQ532" s="67"/>
      <c r="AR532" s="67"/>
      <c r="AS532" s="66"/>
      <c r="AT532" s="66"/>
      <c r="AU532" s="69"/>
      <c r="AV532" s="66">
        <v>0</v>
      </c>
      <c r="AW532" s="66"/>
      <c r="AX532" s="66" t="s">
        <v>1487</v>
      </c>
      <c r="AY532" s="66"/>
      <c r="AZ532" s="66"/>
      <c r="BA532" s="69"/>
      <c r="BB532" s="66"/>
      <c r="BC532" s="66" t="s">
        <v>1487</v>
      </c>
    </row>
    <row r="533" spans="1:55" ht="15.75" customHeight="1">
      <c r="A533" s="66" t="s">
        <v>4448</v>
      </c>
      <c r="B533" s="66" t="s">
        <v>4032</v>
      </c>
      <c r="C533" s="66" t="s">
        <v>205</v>
      </c>
      <c r="D533" s="66" t="s">
        <v>4033</v>
      </c>
      <c r="E533" s="66">
        <v>2026</v>
      </c>
      <c r="F533" s="66">
        <v>31</v>
      </c>
      <c r="G533" s="67">
        <v>46230</v>
      </c>
      <c r="H533" s="67">
        <v>0.77083333333333337</v>
      </c>
      <c r="I533" s="67"/>
      <c r="J533" s="66"/>
      <c r="K533" s="68"/>
      <c r="L533" s="66"/>
      <c r="M533" s="66"/>
      <c r="N533" s="66" t="s">
        <v>1590</v>
      </c>
      <c r="O533" s="66" t="s">
        <v>1590</v>
      </c>
      <c r="P533" s="66"/>
      <c r="Q533" s="66" t="s">
        <v>1472</v>
      </c>
      <c r="R533" s="66" t="s">
        <v>1370</v>
      </c>
      <c r="S533" s="66" t="s">
        <v>1267</v>
      </c>
      <c r="T533" s="66" t="s">
        <v>1266</v>
      </c>
      <c r="U533" s="66" t="s">
        <v>2183</v>
      </c>
      <c r="V533" s="66" t="s">
        <v>1473</v>
      </c>
      <c r="W533" s="66" t="s">
        <v>2390</v>
      </c>
      <c r="X533" s="66" t="s">
        <v>1487</v>
      </c>
      <c r="Y533" s="66"/>
      <c r="Z533" s="66"/>
      <c r="AA533" s="66"/>
      <c r="AB533" s="69"/>
      <c r="AC533" s="66"/>
      <c r="AD533" s="66" t="s">
        <v>1487</v>
      </c>
      <c r="AE533" s="66"/>
      <c r="AF533" s="67"/>
      <c r="AG533" s="66"/>
      <c r="AH533" s="66"/>
      <c r="AI533" s="66" t="s">
        <v>1473</v>
      </c>
      <c r="AJ533" s="66" t="s">
        <v>151</v>
      </c>
      <c r="AK533" s="66"/>
      <c r="AL533" s="66"/>
      <c r="AM533" s="66"/>
      <c r="AN533" s="66"/>
      <c r="AO533" s="66"/>
      <c r="AP533" s="66" t="s">
        <v>1487</v>
      </c>
      <c r="AQ533" s="67"/>
      <c r="AR533" s="67"/>
      <c r="AS533" s="66"/>
      <c r="AT533" s="66"/>
      <c r="AU533" s="69"/>
      <c r="AV533" s="66">
        <v>0</v>
      </c>
      <c r="AW533" s="66"/>
      <c r="AX533" s="66" t="s">
        <v>1487</v>
      </c>
      <c r="AY533" s="66"/>
      <c r="AZ533" s="66"/>
      <c r="BA533" s="69"/>
      <c r="BB533" s="66"/>
      <c r="BC533" s="66" t="s">
        <v>1487</v>
      </c>
    </row>
    <row r="534" spans="1:55" ht="15.75" customHeight="1">
      <c r="A534" s="66" t="s">
        <v>4449</v>
      </c>
      <c r="B534" s="66" t="s">
        <v>4034</v>
      </c>
      <c r="C534" s="66" t="s">
        <v>211</v>
      </c>
      <c r="D534" s="66" t="s">
        <v>4035</v>
      </c>
      <c r="E534" s="66">
        <v>2026</v>
      </c>
      <c r="F534" s="66">
        <v>31</v>
      </c>
      <c r="G534" s="67">
        <v>46230</v>
      </c>
      <c r="H534" s="67">
        <v>0.76388888888888884</v>
      </c>
      <c r="I534" s="67"/>
      <c r="J534" s="66"/>
      <c r="K534" s="68"/>
      <c r="L534" s="66"/>
      <c r="M534" s="66"/>
      <c r="N534" s="66" t="s">
        <v>1575</v>
      </c>
      <c r="O534" s="66" t="s">
        <v>1439</v>
      </c>
      <c r="P534" s="66"/>
      <c r="Q534" s="66" t="s">
        <v>1472</v>
      </c>
      <c r="R534" s="66" t="s">
        <v>1180</v>
      </c>
      <c r="S534" s="66" t="s">
        <v>386</v>
      </c>
      <c r="T534" s="66" t="s">
        <v>1266</v>
      </c>
      <c r="U534" s="66" t="s">
        <v>2183</v>
      </c>
      <c r="V534" s="66" t="s">
        <v>1473</v>
      </c>
      <c r="W534" s="66" t="s">
        <v>2448</v>
      </c>
      <c r="X534" s="66" t="s">
        <v>1487</v>
      </c>
      <c r="Y534" s="66"/>
      <c r="Z534" s="66"/>
      <c r="AA534" s="66"/>
      <c r="AB534" s="69"/>
      <c r="AC534" s="66"/>
      <c r="AD534" s="66" t="s">
        <v>1487</v>
      </c>
      <c r="AE534" s="66"/>
      <c r="AF534" s="67"/>
      <c r="AG534" s="66"/>
      <c r="AH534" s="66"/>
      <c r="AI534" s="66" t="s">
        <v>1473</v>
      </c>
      <c r="AJ534" s="66" t="s">
        <v>151</v>
      </c>
      <c r="AK534" s="66"/>
      <c r="AL534" s="66"/>
      <c r="AM534" s="66"/>
      <c r="AN534" s="66"/>
      <c r="AO534" s="66"/>
      <c r="AP534" s="66" t="s">
        <v>1487</v>
      </c>
      <c r="AQ534" s="67"/>
      <c r="AR534" s="67"/>
      <c r="AS534" s="66"/>
      <c r="AT534" s="66"/>
      <c r="AU534" s="69"/>
      <c r="AV534" s="66">
        <v>0</v>
      </c>
      <c r="AW534" s="66"/>
      <c r="AX534" s="66" t="s">
        <v>1487</v>
      </c>
      <c r="AY534" s="66"/>
      <c r="AZ534" s="66"/>
      <c r="BA534" s="69"/>
      <c r="BB534" s="66"/>
      <c r="BC534" s="66" t="s">
        <v>1487</v>
      </c>
    </row>
    <row r="535" spans="1:55" ht="15.75" customHeight="1">
      <c r="A535" s="66" t="s">
        <v>4450</v>
      </c>
      <c r="B535" s="66" t="s">
        <v>4036</v>
      </c>
      <c r="C535" s="66" t="s">
        <v>213</v>
      </c>
      <c r="D535" s="66" t="s">
        <v>4037</v>
      </c>
      <c r="E535" s="66">
        <v>2026</v>
      </c>
      <c r="F535" s="66">
        <v>31</v>
      </c>
      <c r="G535" s="67">
        <v>46230</v>
      </c>
      <c r="H535" s="67">
        <v>0.4375</v>
      </c>
      <c r="I535" s="67"/>
      <c r="J535" s="66"/>
      <c r="K535" s="68"/>
      <c r="L535" s="66"/>
      <c r="M535" s="66"/>
      <c r="N535" s="66" t="s">
        <v>1579</v>
      </c>
      <c r="O535" s="66" t="s">
        <v>2103</v>
      </c>
      <c r="P535" s="66"/>
      <c r="Q535" s="66" t="s">
        <v>1472</v>
      </c>
      <c r="R535" s="66" t="s">
        <v>1182</v>
      </c>
      <c r="S535" s="66" t="s">
        <v>391</v>
      </c>
      <c r="T535" s="66" t="s">
        <v>443</v>
      </c>
      <c r="U535" s="66" t="s">
        <v>2183</v>
      </c>
      <c r="V535" s="66" t="s">
        <v>1473</v>
      </c>
      <c r="W535" s="66" t="s">
        <v>2451</v>
      </c>
      <c r="X535" s="66" t="s">
        <v>1487</v>
      </c>
      <c r="Y535" s="66"/>
      <c r="Z535" s="66"/>
      <c r="AA535" s="66"/>
      <c r="AB535" s="69"/>
      <c r="AC535" s="66"/>
      <c r="AD535" s="66" t="s">
        <v>1487</v>
      </c>
      <c r="AE535" s="66"/>
      <c r="AF535" s="67"/>
      <c r="AG535" s="66"/>
      <c r="AH535" s="66"/>
      <c r="AI535" s="66" t="s">
        <v>1473</v>
      </c>
      <c r="AJ535" s="66" t="s">
        <v>151</v>
      </c>
      <c r="AK535" s="66"/>
      <c r="AL535" s="66"/>
      <c r="AM535" s="66"/>
      <c r="AN535" s="66"/>
      <c r="AO535" s="66"/>
      <c r="AP535" s="66" t="s">
        <v>1487</v>
      </c>
      <c r="AQ535" s="67"/>
      <c r="AR535" s="67"/>
      <c r="AS535" s="66"/>
      <c r="AT535" s="66"/>
      <c r="AU535" s="69"/>
      <c r="AV535" s="66">
        <v>0</v>
      </c>
      <c r="AW535" s="66"/>
      <c r="AX535" s="66" t="s">
        <v>1487</v>
      </c>
      <c r="AY535" s="66"/>
      <c r="AZ535" s="66"/>
      <c r="BA535" s="69"/>
      <c r="BB535" s="66"/>
      <c r="BC535" s="66" t="s">
        <v>1487</v>
      </c>
    </row>
    <row r="536" spans="1:55" ht="15.75" customHeight="1">
      <c r="A536" s="66" t="s">
        <v>4451</v>
      </c>
      <c r="B536" s="66" t="s">
        <v>4038</v>
      </c>
      <c r="C536" s="66" t="s">
        <v>219</v>
      </c>
      <c r="D536" s="66" t="s">
        <v>4039</v>
      </c>
      <c r="E536" s="66">
        <v>2026</v>
      </c>
      <c r="F536" s="66">
        <v>31</v>
      </c>
      <c r="G536" s="67">
        <v>46230</v>
      </c>
      <c r="H536" s="67">
        <v>0.38541666666666669</v>
      </c>
      <c r="I536" s="67"/>
      <c r="J536" s="66"/>
      <c r="K536" s="68"/>
      <c r="L536" s="66"/>
      <c r="M536" s="66"/>
      <c r="N536" s="66" t="s">
        <v>1583</v>
      </c>
      <c r="O536" s="66" t="s">
        <v>1590</v>
      </c>
      <c r="P536" s="66"/>
      <c r="Q536" s="66" t="s">
        <v>1472</v>
      </c>
      <c r="R536" s="66" t="s">
        <v>1186</v>
      </c>
      <c r="S536" s="66" t="s">
        <v>391</v>
      </c>
      <c r="T536" s="66" t="s">
        <v>443</v>
      </c>
      <c r="U536" s="66" t="s">
        <v>2183</v>
      </c>
      <c r="V536" s="66" t="s">
        <v>1473</v>
      </c>
      <c r="W536" s="66" t="s">
        <v>2451</v>
      </c>
      <c r="X536" s="66" t="s">
        <v>1487</v>
      </c>
      <c r="Y536" s="66"/>
      <c r="Z536" s="66"/>
      <c r="AA536" s="66"/>
      <c r="AB536" s="69"/>
      <c r="AC536" s="66"/>
      <c r="AD536" s="66" t="s">
        <v>1487</v>
      </c>
      <c r="AE536" s="66"/>
      <c r="AF536" s="67"/>
      <c r="AG536" s="66"/>
      <c r="AH536" s="66"/>
      <c r="AI536" s="66" t="s">
        <v>1473</v>
      </c>
      <c r="AJ536" s="66" t="s">
        <v>151</v>
      </c>
      <c r="AK536" s="66"/>
      <c r="AL536" s="66"/>
      <c r="AM536" s="66"/>
      <c r="AN536" s="66"/>
      <c r="AO536" s="66"/>
      <c r="AP536" s="66" t="s">
        <v>1487</v>
      </c>
      <c r="AQ536" s="67"/>
      <c r="AR536" s="67"/>
      <c r="AS536" s="66"/>
      <c r="AT536" s="66"/>
      <c r="AU536" s="69"/>
      <c r="AV536" s="66">
        <v>0</v>
      </c>
      <c r="AW536" s="66"/>
      <c r="AX536" s="66" t="s">
        <v>1487</v>
      </c>
      <c r="AY536" s="66"/>
      <c r="AZ536" s="66"/>
      <c r="BA536" s="69"/>
      <c r="BB536" s="66"/>
      <c r="BC536" s="66" t="s">
        <v>1487</v>
      </c>
    </row>
    <row r="537" spans="1:55" ht="15.75" customHeight="1">
      <c r="A537" s="66" t="s">
        <v>4452</v>
      </c>
      <c r="B537" s="66" t="s">
        <v>4040</v>
      </c>
      <c r="C537" s="66" t="s">
        <v>225</v>
      </c>
      <c r="D537" s="66" t="s">
        <v>4041</v>
      </c>
      <c r="E537" s="66">
        <v>2026</v>
      </c>
      <c r="F537" s="66">
        <v>31</v>
      </c>
      <c r="G537" s="67">
        <v>46230</v>
      </c>
      <c r="H537" s="67">
        <v>0.4375</v>
      </c>
      <c r="I537" s="67"/>
      <c r="J537" s="66"/>
      <c r="K537" s="68"/>
      <c r="L537" s="66"/>
      <c r="M537" s="66"/>
      <c r="N537" s="66" t="s">
        <v>1436</v>
      </c>
      <c r="O537" s="66" t="s">
        <v>2103</v>
      </c>
      <c r="P537" s="66"/>
      <c r="Q537" s="66" t="s">
        <v>1472</v>
      </c>
      <c r="R537" s="66" t="s">
        <v>1193</v>
      </c>
      <c r="S537" s="66" t="s">
        <v>391</v>
      </c>
      <c r="T537" s="66" t="s">
        <v>443</v>
      </c>
      <c r="U537" s="66" t="s">
        <v>2183</v>
      </c>
      <c r="V537" s="66" t="s">
        <v>1473</v>
      </c>
      <c r="W537" s="66" t="s">
        <v>2365</v>
      </c>
      <c r="X537" s="66" t="s">
        <v>1487</v>
      </c>
      <c r="Y537" s="66"/>
      <c r="Z537" s="66"/>
      <c r="AA537" s="66"/>
      <c r="AB537" s="69"/>
      <c r="AC537" s="66"/>
      <c r="AD537" s="66" t="s">
        <v>1487</v>
      </c>
      <c r="AE537" s="66"/>
      <c r="AF537" s="67"/>
      <c r="AG537" s="66"/>
      <c r="AH537" s="66"/>
      <c r="AI537" s="66" t="s">
        <v>1473</v>
      </c>
      <c r="AJ537" s="66" t="s">
        <v>151</v>
      </c>
      <c r="AK537" s="66"/>
      <c r="AL537" s="66"/>
      <c r="AM537" s="66"/>
      <c r="AN537" s="66"/>
      <c r="AO537" s="66"/>
      <c r="AP537" s="66" t="s">
        <v>1487</v>
      </c>
      <c r="AQ537" s="67"/>
      <c r="AR537" s="67"/>
      <c r="AS537" s="66"/>
      <c r="AT537" s="66"/>
      <c r="AU537" s="69"/>
      <c r="AV537" s="66">
        <v>0</v>
      </c>
      <c r="AW537" s="66"/>
      <c r="AX537" s="66" t="s">
        <v>1487</v>
      </c>
      <c r="AY537" s="66"/>
      <c r="AZ537" s="66"/>
      <c r="BA537" s="69"/>
      <c r="BB537" s="66"/>
      <c r="BC537" s="66" t="s">
        <v>1487</v>
      </c>
    </row>
    <row r="538" spans="1:55" ht="15.75" customHeight="1">
      <c r="A538" s="66" t="s">
        <v>4453</v>
      </c>
      <c r="B538" s="66" t="s">
        <v>4042</v>
      </c>
      <c r="C538" s="66" t="s">
        <v>232</v>
      </c>
      <c r="D538" s="66" t="s">
        <v>4043</v>
      </c>
      <c r="E538" s="66">
        <v>2026</v>
      </c>
      <c r="F538" s="66">
        <v>31</v>
      </c>
      <c r="G538" s="67">
        <v>46230</v>
      </c>
      <c r="H538" s="67">
        <v>0.4375</v>
      </c>
      <c r="I538" s="67"/>
      <c r="J538" s="66"/>
      <c r="K538" s="68"/>
      <c r="L538" s="66"/>
      <c r="M538" s="66"/>
      <c r="N538" s="66" t="s">
        <v>1586</v>
      </c>
      <c r="O538" s="66" t="s">
        <v>1590</v>
      </c>
      <c r="P538" s="66"/>
      <c r="Q538" s="66" t="s">
        <v>1472</v>
      </c>
      <c r="R538" s="66" t="s">
        <v>1200</v>
      </c>
      <c r="S538" s="66" t="s">
        <v>391</v>
      </c>
      <c r="T538" s="66" t="s">
        <v>443</v>
      </c>
      <c r="U538" s="66" t="s">
        <v>2183</v>
      </c>
      <c r="V538" s="66" t="s">
        <v>1473</v>
      </c>
      <c r="W538" s="66" t="s">
        <v>2337</v>
      </c>
      <c r="X538" s="66" t="s">
        <v>1487</v>
      </c>
      <c r="Y538" s="66"/>
      <c r="Z538" s="66"/>
      <c r="AA538" s="66"/>
      <c r="AB538" s="69"/>
      <c r="AC538" s="66"/>
      <c r="AD538" s="66" t="s">
        <v>1487</v>
      </c>
      <c r="AE538" s="66"/>
      <c r="AF538" s="67"/>
      <c r="AG538" s="66"/>
      <c r="AH538" s="66"/>
      <c r="AI538" s="66" t="s">
        <v>1473</v>
      </c>
      <c r="AJ538" s="66" t="s">
        <v>151</v>
      </c>
      <c r="AK538" s="66"/>
      <c r="AL538" s="66"/>
      <c r="AM538" s="66"/>
      <c r="AN538" s="66"/>
      <c r="AO538" s="66"/>
      <c r="AP538" s="66" t="s">
        <v>1487</v>
      </c>
      <c r="AQ538" s="67"/>
      <c r="AR538" s="67"/>
      <c r="AS538" s="66"/>
      <c r="AT538" s="66"/>
      <c r="AU538" s="69"/>
      <c r="AV538" s="66">
        <v>0</v>
      </c>
      <c r="AW538" s="66"/>
      <c r="AX538" s="66" t="s">
        <v>1487</v>
      </c>
      <c r="AY538" s="66"/>
      <c r="AZ538" s="66"/>
      <c r="BA538" s="69"/>
      <c r="BB538" s="66"/>
      <c r="BC538" s="66" t="s">
        <v>1487</v>
      </c>
    </row>
    <row r="539" spans="1:55" ht="15.75" customHeight="1">
      <c r="A539" s="66" t="s">
        <v>4454</v>
      </c>
      <c r="B539" s="66" t="s">
        <v>4044</v>
      </c>
      <c r="C539" s="66" t="s">
        <v>281</v>
      </c>
      <c r="D539" s="66" t="s">
        <v>4045</v>
      </c>
      <c r="E539" s="66">
        <v>2026</v>
      </c>
      <c r="F539" s="66">
        <v>31</v>
      </c>
      <c r="G539" s="67">
        <v>46230</v>
      </c>
      <c r="H539" s="67">
        <v>0.625</v>
      </c>
      <c r="I539" s="67"/>
      <c r="J539" s="66"/>
      <c r="K539" s="68"/>
      <c r="L539" s="66"/>
      <c r="M539" s="66"/>
      <c r="N539" s="66" t="s">
        <v>1432</v>
      </c>
      <c r="O539" s="66" t="s">
        <v>1439</v>
      </c>
      <c r="P539" s="66"/>
      <c r="Q539" s="66" t="s">
        <v>1472</v>
      </c>
      <c r="R539" s="66" t="s">
        <v>1227</v>
      </c>
      <c r="S539" s="66" t="s">
        <v>391</v>
      </c>
      <c r="T539" s="66" t="s">
        <v>443</v>
      </c>
      <c r="U539" s="66" t="s">
        <v>2183</v>
      </c>
      <c r="V539" s="66" t="s">
        <v>1473</v>
      </c>
      <c r="W539" s="66" t="s">
        <v>2647</v>
      </c>
      <c r="X539" s="66" t="s">
        <v>1487</v>
      </c>
      <c r="Y539" s="66"/>
      <c r="Z539" s="66"/>
      <c r="AA539" s="66"/>
      <c r="AB539" s="69"/>
      <c r="AC539" s="66"/>
      <c r="AD539" s="66" t="s">
        <v>1487</v>
      </c>
      <c r="AE539" s="66"/>
      <c r="AF539" s="67"/>
      <c r="AG539" s="66"/>
      <c r="AH539" s="66"/>
      <c r="AI539" s="66" t="s">
        <v>1473</v>
      </c>
      <c r="AJ539" s="66" t="s">
        <v>151</v>
      </c>
      <c r="AK539" s="66"/>
      <c r="AL539" s="66"/>
      <c r="AM539" s="66"/>
      <c r="AN539" s="66"/>
      <c r="AO539" s="66"/>
      <c r="AP539" s="66" t="s">
        <v>1487</v>
      </c>
      <c r="AQ539" s="67"/>
      <c r="AR539" s="67"/>
      <c r="AS539" s="66"/>
      <c r="AT539" s="66"/>
      <c r="AU539" s="69"/>
      <c r="AV539" s="66">
        <v>0</v>
      </c>
      <c r="AW539" s="66"/>
      <c r="AX539" s="66" t="s">
        <v>1487</v>
      </c>
      <c r="AY539" s="66"/>
      <c r="AZ539" s="66"/>
      <c r="BA539" s="69"/>
      <c r="BB539" s="66"/>
      <c r="BC539" s="66" t="s">
        <v>1487</v>
      </c>
    </row>
    <row r="540" spans="1:55" ht="15.75" customHeight="1">
      <c r="A540" s="66" t="s">
        <v>4455</v>
      </c>
      <c r="B540" s="66" t="s">
        <v>4046</v>
      </c>
      <c r="C540" s="66" t="s">
        <v>284</v>
      </c>
      <c r="D540" s="66" t="s">
        <v>4047</v>
      </c>
      <c r="E540" s="66">
        <v>2026</v>
      </c>
      <c r="F540" s="66">
        <v>31</v>
      </c>
      <c r="G540" s="67">
        <v>46230</v>
      </c>
      <c r="H540" s="67">
        <v>0.44791666666666669</v>
      </c>
      <c r="I540" s="67"/>
      <c r="J540" s="66"/>
      <c r="K540" s="68"/>
      <c r="L540" s="66"/>
      <c r="M540" s="66"/>
      <c r="N540" s="66" t="s">
        <v>1600</v>
      </c>
      <c r="O540" s="66" t="s">
        <v>2103</v>
      </c>
      <c r="P540" s="66"/>
      <c r="Q540" s="66" t="s">
        <v>1472</v>
      </c>
      <c r="R540" s="66" t="s">
        <v>98</v>
      </c>
      <c r="S540" s="66" t="s">
        <v>391</v>
      </c>
      <c r="T540" s="66" t="s">
        <v>344</v>
      </c>
      <c r="U540" s="66" t="s">
        <v>2183</v>
      </c>
      <c r="V540" s="66" t="s">
        <v>1473</v>
      </c>
      <c r="W540" s="66" t="s">
        <v>2324</v>
      </c>
      <c r="X540" s="66" t="s">
        <v>1487</v>
      </c>
      <c r="Y540" s="66"/>
      <c r="Z540" s="66"/>
      <c r="AA540" s="66"/>
      <c r="AB540" s="69"/>
      <c r="AC540" s="66"/>
      <c r="AD540" s="66" t="s">
        <v>1487</v>
      </c>
      <c r="AE540" s="66"/>
      <c r="AF540" s="67"/>
      <c r="AG540" s="66"/>
      <c r="AH540" s="66"/>
      <c r="AI540" s="66" t="s">
        <v>1473</v>
      </c>
      <c r="AJ540" s="66" t="s">
        <v>151</v>
      </c>
      <c r="AK540" s="66"/>
      <c r="AL540" s="66"/>
      <c r="AM540" s="66"/>
      <c r="AN540" s="66"/>
      <c r="AO540" s="66"/>
      <c r="AP540" s="66" t="s">
        <v>1487</v>
      </c>
      <c r="AQ540" s="67"/>
      <c r="AR540" s="67"/>
      <c r="AS540" s="66"/>
      <c r="AT540" s="66"/>
      <c r="AU540" s="69"/>
      <c r="AV540" s="66">
        <v>0</v>
      </c>
      <c r="AW540" s="66"/>
      <c r="AX540" s="66" t="s">
        <v>1487</v>
      </c>
      <c r="AY540" s="66"/>
      <c r="AZ540" s="66"/>
      <c r="BA540" s="69"/>
      <c r="BB540" s="66"/>
      <c r="BC540" s="66" t="s">
        <v>1487</v>
      </c>
    </row>
    <row r="541" spans="1:55" ht="15.75" customHeight="1">
      <c r="A541" s="66" t="s">
        <v>4456</v>
      </c>
      <c r="B541" s="66" t="s">
        <v>4048</v>
      </c>
      <c r="C541" s="66" t="s">
        <v>297</v>
      </c>
      <c r="D541" s="66" t="s">
        <v>4049</v>
      </c>
      <c r="E541" s="66">
        <v>2026</v>
      </c>
      <c r="F541" s="66">
        <v>31</v>
      </c>
      <c r="G541" s="67">
        <v>46230</v>
      </c>
      <c r="H541" s="67">
        <v>0.38541666666666669</v>
      </c>
      <c r="I541" s="67"/>
      <c r="J541" s="66"/>
      <c r="K541" s="68"/>
      <c r="L541" s="66"/>
      <c r="M541" s="66"/>
      <c r="N541" s="66" t="s">
        <v>1583</v>
      </c>
      <c r="O541" s="66" t="s">
        <v>1439</v>
      </c>
      <c r="P541" s="66"/>
      <c r="Q541" s="66" t="s">
        <v>1472</v>
      </c>
      <c r="R541" s="66" t="s">
        <v>1232</v>
      </c>
      <c r="S541" s="66" t="s">
        <v>387</v>
      </c>
      <c r="T541" s="66" t="s">
        <v>344</v>
      </c>
      <c r="U541" s="66" t="s">
        <v>2183</v>
      </c>
      <c r="V541" s="66" t="s">
        <v>1473</v>
      </c>
      <c r="W541" s="66" t="s">
        <v>2451</v>
      </c>
      <c r="X541" s="66" t="s">
        <v>1487</v>
      </c>
      <c r="Y541" s="66"/>
      <c r="Z541" s="66"/>
      <c r="AA541" s="66"/>
      <c r="AB541" s="69"/>
      <c r="AC541" s="66"/>
      <c r="AD541" s="66" t="s">
        <v>1487</v>
      </c>
      <c r="AE541" s="66"/>
      <c r="AF541" s="67"/>
      <c r="AG541" s="66"/>
      <c r="AH541" s="66"/>
      <c r="AI541" s="66" t="s">
        <v>1473</v>
      </c>
      <c r="AJ541" s="66" t="s">
        <v>151</v>
      </c>
      <c r="AK541" s="66"/>
      <c r="AL541" s="66"/>
      <c r="AM541" s="66"/>
      <c r="AN541" s="66"/>
      <c r="AO541" s="66"/>
      <c r="AP541" s="66" t="s">
        <v>1487</v>
      </c>
      <c r="AQ541" s="67"/>
      <c r="AR541" s="67"/>
      <c r="AS541" s="66"/>
      <c r="AT541" s="66"/>
      <c r="AU541" s="69"/>
      <c r="AV541" s="66">
        <v>0</v>
      </c>
      <c r="AW541" s="66"/>
      <c r="AX541" s="66" t="s">
        <v>1487</v>
      </c>
      <c r="AY541" s="66"/>
      <c r="AZ541" s="66"/>
      <c r="BA541" s="69"/>
      <c r="BB541" s="66"/>
      <c r="BC541" s="66" t="s">
        <v>1487</v>
      </c>
    </row>
    <row r="542" spans="1:55" ht="15.75" customHeight="1">
      <c r="A542" s="66" t="s">
        <v>4457</v>
      </c>
      <c r="B542" s="66" t="s">
        <v>4050</v>
      </c>
      <c r="C542" s="66" t="s">
        <v>326</v>
      </c>
      <c r="D542" s="66" t="s">
        <v>4051</v>
      </c>
      <c r="E542" s="66">
        <v>2026</v>
      </c>
      <c r="F542" s="66">
        <v>31</v>
      </c>
      <c r="G542" s="67">
        <v>46230</v>
      </c>
      <c r="H542" s="67">
        <v>0.625</v>
      </c>
      <c r="I542" s="67"/>
      <c r="J542" s="66"/>
      <c r="K542" s="68"/>
      <c r="L542" s="66"/>
      <c r="M542" s="66"/>
      <c r="N542" s="66" t="s">
        <v>1432</v>
      </c>
      <c r="O542" s="66" t="s">
        <v>2103</v>
      </c>
      <c r="P542" s="66"/>
      <c r="Q542" s="66" t="s">
        <v>1472</v>
      </c>
      <c r="R542" s="66" t="s">
        <v>1251</v>
      </c>
      <c r="S542" s="66" t="s">
        <v>387</v>
      </c>
      <c r="T542" s="66" t="s">
        <v>344</v>
      </c>
      <c r="U542" s="66" t="s">
        <v>2183</v>
      </c>
      <c r="V542" s="66" t="s">
        <v>1473</v>
      </c>
      <c r="W542" s="66" t="s">
        <v>2647</v>
      </c>
      <c r="X542" s="66" t="s">
        <v>1487</v>
      </c>
      <c r="Y542" s="66"/>
      <c r="Z542" s="66"/>
      <c r="AA542" s="66"/>
      <c r="AB542" s="69"/>
      <c r="AC542" s="66"/>
      <c r="AD542" s="66" t="s">
        <v>1487</v>
      </c>
      <c r="AE542" s="66"/>
      <c r="AF542" s="67"/>
      <c r="AG542" s="66"/>
      <c r="AH542" s="66"/>
      <c r="AI542" s="66" t="s">
        <v>1473</v>
      </c>
      <c r="AJ542" s="66" t="s">
        <v>151</v>
      </c>
      <c r="AK542" s="66"/>
      <c r="AL542" s="66"/>
      <c r="AM542" s="66"/>
      <c r="AN542" s="66"/>
      <c r="AO542" s="66"/>
      <c r="AP542" s="66" t="s">
        <v>1487</v>
      </c>
      <c r="AQ542" s="67"/>
      <c r="AR542" s="67"/>
      <c r="AS542" s="66"/>
      <c r="AT542" s="66"/>
      <c r="AU542" s="69"/>
      <c r="AV542" s="66">
        <v>0</v>
      </c>
      <c r="AW542" s="66"/>
      <c r="AX542" s="66" t="s">
        <v>1487</v>
      </c>
      <c r="AY542" s="66"/>
      <c r="AZ542" s="66"/>
      <c r="BA542" s="69"/>
      <c r="BB542" s="66"/>
      <c r="BC542" s="66" t="s">
        <v>1487</v>
      </c>
    </row>
    <row r="543" spans="1:55" ht="15.75" customHeight="1">
      <c r="A543" s="66" t="s">
        <v>4458</v>
      </c>
      <c r="B543" s="66" t="s">
        <v>4052</v>
      </c>
      <c r="C543" s="66" t="s">
        <v>190</v>
      </c>
      <c r="D543" s="66" t="s">
        <v>4053</v>
      </c>
      <c r="E543" s="66">
        <v>2026</v>
      </c>
      <c r="F543" s="66">
        <v>31</v>
      </c>
      <c r="G543" s="67">
        <v>46231</v>
      </c>
      <c r="H543" s="67">
        <v>0.77777777777777779</v>
      </c>
      <c r="I543" s="67"/>
      <c r="J543" s="66"/>
      <c r="K543" s="68"/>
      <c r="L543" s="66"/>
      <c r="M543" s="66"/>
      <c r="N543" s="66" t="s">
        <v>1600</v>
      </c>
      <c r="O543" s="66" t="s">
        <v>2103</v>
      </c>
      <c r="P543" s="66"/>
      <c r="Q543" s="66" t="s">
        <v>1472</v>
      </c>
      <c r="R543" s="66" t="s">
        <v>59</v>
      </c>
      <c r="S543" s="66" t="s">
        <v>391</v>
      </c>
      <c r="T543" s="66" t="s">
        <v>443</v>
      </c>
      <c r="U543" s="66" t="s">
        <v>2183</v>
      </c>
      <c r="V543" s="66" t="s">
        <v>1473</v>
      </c>
      <c r="W543" s="66" t="s">
        <v>2324</v>
      </c>
      <c r="X543" s="66" t="s">
        <v>1487</v>
      </c>
      <c r="Y543" s="66"/>
      <c r="Z543" s="66"/>
      <c r="AA543" s="66"/>
      <c r="AB543" s="69"/>
      <c r="AC543" s="66"/>
      <c r="AD543" s="66" t="s">
        <v>1487</v>
      </c>
      <c r="AE543" s="66"/>
      <c r="AF543" s="67"/>
      <c r="AG543" s="66"/>
      <c r="AH543" s="66"/>
      <c r="AI543" s="66" t="s">
        <v>1473</v>
      </c>
      <c r="AJ543" s="66" t="s">
        <v>151</v>
      </c>
      <c r="AK543" s="66"/>
      <c r="AL543" s="66"/>
      <c r="AM543" s="66"/>
      <c r="AN543" s="66"/>
      <c r="AO543" s="66"/>
      <c r="AP543" s="66" t="s">
        <v>1487</v>
      </c>
      <c r="AQ543" s="67"/>
      <c r="AR543" s="67"/>
      <c r="AS543" s="66"/>
      <c r="AT543" s="66"/>
      <c r="AU543" s="69"/>
      <c r="AV543" s="66">
        <v>0</v>
      </c>
      <c r="AW543" s="66"/>
      <c r="AX543" s="66" t="s">
        <v>1487</v>
      </c>
      <c r="AY543" s="66"/>
      <c r="AZ543" s="66"/>
      <c r="BA543" s="69"/>
      <c r="BB543" s="66"/>
      <c r="BC543" s="66" t="s">
        <v>1487</v>
      </c>
    </row>
    <row r="544" spans="1:55" ht="15.75" customHeight="1">
      <c r="A544" s="66" t="s">
        <v>4459</v>
      </c>
      <c r="B544" s="66" t="s">
        <v>4054</v>
      </c>
      <c r="C544" s="66" t="s">
        <v>194</v>
      </c>
      <c r="D544" s="66" t="s">
        <v>4055</v>
      </c>
      <c r="E544" s="66">
        <v>2026</v>
      </c>
      <c r="F544" s="66">
        <v>31</v>
      </c>
      <c r="G544" s="67">
        <v>46231</v>
      </c>
      <c r="H544" s="67">
        <v>0.38194444444444442</v>
      </c>
      <c r="I544" s="67"/>
      <c r="J544" s="66"/>
      <c r="K544" s="68"/>
      <c r="L544" s="66"/>
      <c r="M544" s="66"/>
      <c r="N544" s="66" t="s">
        <v>1600</v>
      </c>
      <c r="O544" s="66" t="s">
        <v>2103</v>
      </c>
      <c r="P544" s="66"/>
      <c r="Q544" s="66" t="s">
        <v>1472</v>
      </c>
      <c r="R544" s="66" t="s">
        <v>2109</v>
      </c>
      <c r="S544" s="66" t="s">
        <v>391</v>
      </c>
      <c r="T544" s="66" t="s">
        <v>443</v>
      </c>
      <c r="U544" s="66" t="s">
        <v>2183</v>
      </c>
      <c r="V544" s="66" t="s">
        <v>1473</v>
      </c>
      <c r="W544" s="66" t="s">
        <v>2324</v>
      </c>
      <c r="X544" s="66" t="s">
        <v>1487</v>
      </c>
      <c r="Y544" s="66"/>
      <c r="Z544" s="66"/>
      <c r="AA544" s="66"/>
      <c r="AB544" s="69"/>
      <c r="AC544" s="66"/>
      <c r="AD544" s="66" t="s">
        <v>1487</v>
      </c>
      <c r="AE544" s="66"/>
      <c r="AF544" s="67"/>
      <c r="AG544" s="66"/>
      <c r="AH544" s="66"/>
      <c r="AI544" s="66" t="s">
        <v>1473</v>
      </c>
      <c r="AJ544" s="66" t="s">
        <v>151</v>
      </c>
      <c r="AK544" s="66"/>
      <c r="AL544" s="66"/>
      <c r="AM544" s="66"/>
      <c r="AN544" s="66"/>
      <c r="AO544" s="66"/>
      <c r="AP544" s="66" t="s">
        <v>1487</v>
      </c>
      <c r="AQ544" s="67"/>
      <c r="AR544" s="67"/>
      <c r="AS544" s="66"/>
      <c r="AT544" s="66"/>
      <c r="AU544" s="69"/>
      <c r="AV544" s="66">
        <v>0</v>
      </c>
      <c r="AW544" s="66"/>
      <c r="AX544" s="66" t="s">
        <v>1487</v>
      </c>
      <c r="AY544" s="66"/>
      <c r="AZ544" s="66"/>
      <c r="BA544" s="69"/>
      <c r="BB544" s="66"/>
      <c r="BC544" s="66" t="s">
        <v>1487</v>
      </c>
    </row>
    <row r="545" spans="1:55" ht="15.75" customHeight="1">
      <c r="A545" s="66" t="s">
        <v>4460</v>
      </c>
      <c r="B545" s="66" t="s">
        <v>4056</v>
      </c>
      <c r="C545" s="66" t="s">
        <v>202</v>
      </c>
      <c r="D545" s="66" t="s">
        <v>4057</v>
      </c>
      <c r="E545" s="66">
        <v>2026</v>
      </c>
      <c r="F545" s="66">
        <v>31</v>
      </c>
      <c r="G545" s="67">
        <v>46231</v>
      </c>
      <c r="H545" s="67">
        <v>0.39583333333333331</v>
      </c>
      <c r="I545" s="67"/>
      <c r="J545" s="66"/>
      <c r="K545" s="68"/>
      <c r="L545" s="66"/>
      <c r="M545" s="66"/>
      <c r="N545" s="66" t="s">
        <v>1442</v>
      </c>
      <c r="O545" s="66" t="s">
        <v>1439</v>
      </c>
      <c r="P545" s="66"/>
      <c r="Q545" s="66" t="s">
        <v>1472</v>
      </c>
      <c r="R545" s="66" t="s">
        <v>1367</v>
      </c>
      <c r="S545" s="66" t="s">
        <v>391</v>
      </c>
      <c r="T545" s="66" t="s">
        <v>443</v>
      </c>
      <c r="U545" s="66" t="s">
        <v>2183</v>
      </c>
      <c r="V545" s="66" t="s">
        <v>1473</v>
      </c>
      <c r="W545" s="66" t="s">
        <v>2443</v>
      </c>
      <c r="X545" s="66" t="s">
        <v>1487</v>
      </c>
      <c r="Y545" s="66"/>
      <c r="Z545" s="66"/>
      <c r="AA545" s="66"/>
      <c r="AB545" s="69"/>
      <c r="AC545" s="66"/>
      <c r="AD545" s="66" t="s">
        <v>1487</v>
      </c>
      <c r="AE545" s="66"/>
      <c r="AF545" s="67"/>
      <c r="AG545" s="66"/>
      <c r="AH545" s="66"/>
      <c r="AI545" s="66" t="s">
        <v>1473</v>
      </c>
      <c r="AJ545" s="66" t="s">
        <v>151</v>
      </c>
      <c r="AK545" s="66"/>
      <c r="AL545" s="66"/>
      <c r="AM545" s="66"/>
      <c r="AN545" s="66"/>
      <c r="AO545" s="66"/>
      <c r="AP545" s="66" t="s">
        <v>1487</v>
      </c>
      <c r="AQ545" s="67"/>
      <c r="AR545" s="67"/>
      <c r="AS545" s="66"/>
      <c r="AT545" s="66"/>
      <c r="AU545" s="69"/>
      <c r="AV545" s="66">
        <v>0</v>
      </c>
      <c r="AW545" s="66"/>
      <c r="AX545" s="66" t="s">
        <v>1487</v>
      </c>
      <c r="AY545" s="66"/>
      <c r="AZ545" s="66"/>
      <c r="BA545" s="69"/>
      <c r="BB545" s="66"/>
      <c r="BC545" s="66" t="s">
        <v>1487</v>
      </c>
    </row>
    <row r="546" spans="1:55" ht="15.75" customHeight="1">
      <c r="A546" s="66" t="s">
        <v>4461</v>
      </c>
      <c r="B546" s="66" t="s">
        <v>4058</v>
      </c>
      <c r="C546" s="66" t="s">
        <v>205</v>
      </c>
      <c r="D546" s="66" t="s">
        <v>4059</v>
      </c>
      <c r="E546" s="66">
        <v>2026</v>
      </c>
      <c r="F546" s="66">
        <v>31</v>
      </c>
      <c r="G546" s="67">
        <v>46231</v>
      </c>
      <c r="H546" s="67">
        <v>0.77083333333333337</v>
      </c>
      <c r="I546" s="67"/>
      <c r="J546" s="66"/>
      <c r="K546" s="68"/>
      <c r="L546" s="66"/>
      <c r="M546" s="66"/>
      <c r="N546" s="66" t="s">
        <v>1590</v>
      </c>
      <c r="O546" s="66" t="s">
        <v>1590</v>
      </c>
      <c r="P546" s="66"/>
      <c r="Q546" s="66" t="s">
        <v>1472</v>
      </c>
      <c r="R546" s="66" t="s">
        <v>1370</v>
      </c>
      <c r="S546" s="66" t="s">
        <v>386</v>
      </c>
      <c r="T546" s="66" t="s">
        <v>1266</v>
      </c>
      <c r="U546" s="66" t="s">
        <v>2183</v>
      </c>
      <c r="V546" s="66" t="s">
        <v>1473</v>
      </c>
      <c r="W546" s="66" t="s">
        <v>2390</v>
      </c>
      <c r="X546" s="66" t="s">
        <v>1487</v>
      </c>
      <c r="Y546" s="66"/>
      <c r="Z546" s="66"/>
      <c r="AA546" s="66"/>
      <c r="AB546" s="69"/>
      <c r="AC546" s="66"/>
      <c r="AD546" s="66" t="s">
        <v>1487</v>
      </c>
      <c r="AE546" s="66"/>
      <c r="AF546" s="67"/>
      <c r="AG546" s="66"/>
      <c r="AH546" s="66"/>
      <c r="AI546" s="66" t="s">
        <v>1473</v>
      </c>
      <c r="AJ546" s="66" t="s">
        <v>151</v>
      </c>
      <c r="AK546" s="66"/>
      <c r="AL546" s="66"/>
      <c r="AM546" s="66"/>
      <c r="AN546" s="66"/>
      <c r="AO546" s="66"/>
      <c r="AP546" s="66" t="s">
        <v>1487</v>
      </c>
      <c r="AQ546" s="67"/>
      <c r="AR546" s="67"/>
      <c r="AS546" s="66"/>
      <c r="AT546" s="66"/>
      <c r="AU546" s="69"/>
      <c r="AV546" s="66">
        <v>0</v>
      </c>
      <c r="AW546" s="66"/>
      <c r="AX546" s="66" t="s">
        <v>1487</v>
      </c>
      <c r="AY546" s="66"/>
      <c r="AZ546" s="66"/>
      <c r="BA546" s="69"/>
      <c r="BB546" s="66"/>
      <c r="BC546" s="66" t="s">
        <v>1487</v>
      </c>
    </row>
    <row r="547" spans="1:55" ht="15.75" customHeight="1">
      <c r="A547" s="66" t="s">
        <v>4462</v>
      </c>
      <c r="B547" s="66" t="s">
        <v>4060</v>
      </c>
      <c r="C547" s="66" t="s">
        <v>211</v>
      </c>
      <c r="D547" s="66" t="s">
        <v>4061</v>
      </c>
      <c r="E547" s="66">
        <v>2026</v>
      </c>
      <c r="F547" s="66">
        <v>31</v>
      </c>
      <c r="G547" s="67">
        <v>46231</v>
      </c>
      <c r="H547" s="67">
        <v>0.76388888888888884</v>
      </c>
      <c r="I547" s="67"/>
      <c r="J547" s="66"/>
      <c r="K547" s="68"/>
      <c r="L547" s="66"/>
      <c r="M547" s="66"/>
      <c r="N547" s="66" t="s">
        <v>1575</v>
      </c>
      <c r="O547" s="66" t="s">
        <v>1439</v>
      </c>
      <c r="P547" s="66"/>
      <c r="Q547" s="66" t="s">
        <v>1472</v>
      </c>
      <c r="R547" s="66" t="s">
        <v>1180</v>
      </c>
      <c r="S547" s="66" t="s">
        <v>1267</v>
      </c>
      <c r="T547" s="66" t="s">
        <v>1266</v>
      </c>
      <c r="U547" s="66" t="s">
        <v>2183</v>
      </c>
      <c r="V547" s="66" t="s">
        <v>1473</v>
      </c>
      <c r="W547" s="66" t="s">
        <v>2448</v>
      </c>
      <c r="X547" s="66" t="s">
        <v>1487</v>
      </c>
      <c r="Y547" s="66"/>
      <c r="Z547" s="66"/>
      <c r="AA547" s="66"/>
      <c r="AB547" s="69"/>
      <c r="AC547" s="66"/>
      <c r="AD547" s="66" t="s">
        <v>1487</v>
      </c>
      <c r="AE547" s="66"/>
      <c r="AF547" s="67"/>
      <c r="AG547" s="66"/>
      <c r="AH547" s="66"/>
      <c r="AI547" s="66" t="s">
        <v>1473</v>
      </c>
      <c r="AJ547" s="66" t="s">
        <v>151</v>
      </c>
      <c r="AK547" s="66"/>
      <c r="AL547" s="66"/>
      <c r="AM547" s="66"/>
      <c r="AN547" s="66"/>
      <c r="AO547" s="66"/>
      <c r="AP547" s="66" t="s">
        <v>1487</v>
      </c>
      <c r="AQ547" s="67"/>
      <c r="AR547" s="67"/>
      <c r="AS547" s="66"/>
      <c r="AT547" s="66"/>
      <c r="AU547" s="69"/>
      <c r="AV547" s="66">
        <v>0</v>
      </c>
      <c r="AW547" s="66"/>
      <c r="AX547" s="66" t="s">
        <v>1487</v>
      </c>
      <c r="AY547" s="66"/>
      <c r="AZ547" s="66"/>
      <c r="BA547" s="69"/>
      <c r="BB547" s="66"/>
      <c r="BC547" s="66" t="s">
        <v>1487</v>
      </c>
    </row>
    <row r="548" spans="1:55" ht="15.75" customHeight="1">
      <c r="A548" s="66" t="s">
        <v>4463</v>
      </c>
      <c r="B548" s="66" t="s">
        <v>4062</v>
      </c>
      <c r="C548" s="66" t="s">
        <v>239</v>
      </c>
      <c r="D548" s="66" t="s">
        <v>4063</v>
      </c>
      <c r="E548" s="66">
        <v>2026</v>
      </c>
      <c r="F548" s="66">
        <v>31</v>
      </c>
      <c r="G548" s="67">
        <v>46231</v>
      </c>
      <c r="H548" s="67">
        <v>0.625</v>
      </c>
      <c r="I548" s="67"/>
      <c r="J548" s="66"/>
      <c r="K548" s="68"/>
      <c r="L548" s="66"/>
      <c r="M548" s="66"/>
      <c r="N548" s="66" t="s">
        <v>1579</v>
      </c>
      <c r="O548" s="66" t="s">
        <v>1439</v>
      </c>
      <c r="P548" s="66"/>
      <c r="Q548" s="66" t="s">
        <v>1472</v>
      </c>
      <c r="R548" s="66" t="s">
        <v>2110</v>
      </c>
      <c r="S548" s="66" t="s">
        <v>1267</v>
      </c>
      <c r="T548" s="66" t="s">
        <v>1266</v>
      </c>
      <c r="U548" s="66" t="s">
        <v>2183</v>
      </c>
      <c r="V548" s="66" t="s">
        <v>1473</v>
      </c>
      <c r="W548" s="66" t="s">
        <v>2451</v>
      </c>
      <c r="X548" s="66" t="s">
        <v>1487</v>
      </c>
      <c r="Y548" s="66"/>
      <c r="Z548" s="66"/>
      <c r="AA548" s="66"/>
      <c r="AB548" s="69"/>
      <c r="AC548" s="66"/>
      <c r="AD548" s="66" t="s">
        <v>1487</v>
      </c>
      <c r="AE548" s="66"/>
      <c r="AF548" s="67"/>
      <c r="AG548" s="66"/>
      <c r="AH548" s="66"/>
      <c r="AI548" s="66" t="s">
        <v>1473</v>
      </c>
      <c r="AJ548" s="66" t="s">
        <v>151</v>
      </c>
      <c r="AK548" s="66"/>
      <c r="AL548" s="66"/>
      <c r="AM548" s="66"/>
      <c r="AN548" s="66"/>
      <c r="AO548" s="66"/>
      <c r="AP548" s="66" t="s">
        <v>1487</v>
      </c>
      <c r="AQ548" s="67"/>
      <c r="AR548" s="67"/>
      <c r="AS548" s="66"/>
      <c r="AT548" s="66"/>
      <c r="AU548" s="69"/>
      <c r="AV548" s="66">
        <v>0</v>
      </c>
      <c r="AW548" s="66"/>
      <c r="AX548" s="66" t="s">
        <v>1487</v>
      </c>
      <c r="AY548" s="66"/>
      <c r="AZ548" s="66"/>
      <c r="BA548" s="69"/>
      <c r="BB548" s="66"/>
      <c r="BC548" s="66" t="s">
        <v>1487</v>
      </c>
    </row>
    <row r="549" spans="1:55" ht="15.75" customHeight="1">
      <c r="A549" s="66" t="s">
        <v>4464</v>
      </c>
      <c r="B549" s="66" t="s">
        <v>4064</v>
      </c>
      <c r="C549" s="66" t="s">
        <v>284</v>
      </c>
      <c r="D549" s="66" t="s">
        <v>4065</v>
      </c>
      <c r="E549" s="66">
        <v>2026</v>
      </c>
      <c r="F549" s="66">
        <v>31</v>
      </c>
      <c r="G549" s="67">
        <v>46231</v>
      </c>
      <c r="H549" s="67">
        <v>0.44791666666666669</v>
      </c>
      <c r="I549" s="67"/>
      <c r="J549" s="66"/>
      <c r="K549" s="68"/>
      <c r="L549" s="66"/>
      <c r="M549" s="66"/>
      <c r="N549" s="66" t="s">
        <v>1600</v>
      </c>
      <c r="O549" s="66" t="s">
        <v>2103</v>
      </c>
      <c r="P549" s="66"/>
      <c r="Q549" s="66" t="s">
        <v>1472</v>
      </c>
      <c r="R549" s="66" t="s">
        <v>98</v>
      </c>
      <c r="S549" s="66" t="s">
        <v>391</v>
      </c>
      <c r="T549" s="66" t="s">
        <v>344</v>
      </c>
      <c r="U549" s="66" t="s">
        <v>2183</v>
      </c>
      <c r="V549" s="66" t="s">
        <v>1473</v>
      </c>
      <c r="W549" s="66" t="s">
        <v>2324</v>
      </c>
      <c r="X549" s="66" t="s">
        <v>1487</v>
      </c>
      <c r="Y549" s="66"/>
      <c r="Z549" s="66"/>
      <c r="AA549" s="66"/>
      <c r="AB549" s="69"/>
      <c r="AC549" s="66"/>
      <c r="AD549" s="66" t="s">
        <v>1487</v>
      </c>
      <c r="AE549" s="66"/>
      <c r="AF549" s="67"/>
      <c r="AG549" s="66"/>
      <c r="AH549" s="66"/>
      <c r="AI549" s="66" t="s">
        <v>1473</v>
      </c>
      <c r="AJ549" s="66" t="s">
        <v>151</v>
      </c>
      <c r="AK549" s="66"/>
      <c r="AL549" s="66"/>
      <c r="AM549" s="66"/>
      <c r="AN549" s="66"/>
      <c r="AO549" s="66"/>
      <c r="AP549" s="66" t="s">
        <v>1487</v>
      </c>
      <c r="AQ549" s="67"/>
      <c r="AR549" s="67"/>
      <c r="AS549" s="66"/>
      <c r="AT549" s="66"/>
      <c r="AU549" s="69"/>
      <c r="AV549" s="66">
        <v>0</v>
      </c>
      <c r="AW549" s="66"/>
      <c r="AX549" s="66" t="s">
        <v>1487</v>
      </c>
      <c r="AY549" s="66"/>
      <c r="AZ549" s="66"/>
      <c r="BA549" s="69"/>
      <c r="BB549" s="66"/>
      <c r="BC549" s="66" t="s">
        <v>1487</v>
      </c>
    </row>
    <row r="550" spans="1:55" ht="15.75" customHeight="1">
      <c r="A550" s="66" t="s">
        <v>4465</v>
      </c>
      <c r="B550" s="66" t="s">
        <v>4066</v>
      </c>
      <c r="C550" s="66" t="s">
        <v>190</v>
      </c>
      <c r="D550" s="66" t="s">
        <v>4067</v>
      </c>
      <c r="E550" s="66">
        <v>2026</v>
      </c>
      <c r="F550" s="66">
        <v>31</v>
      </c>
      <c r="G550" s="67">
        <v>46232</v>
      </c>
      <c r="H550" s="67">
        <v>0.77777777777777779</v>
      </c>
      <c r="I550" s="67"/>
      <c r="J550" s="66"/>
      <c r="K550" s="68"/>
      <c r="L550" s="66"/>
      <c r="M550" s="66"/>
      <c r="N550" s="66" t="s">
        <v>1600</v>
      </c>
      <c r="O550" s="66" t="s">
        <v>2103</v>
      </c>
      <c r="P550" s="66"/>
      <c r="Q550" s="66" t="s">
        <v>1472</v>
      </c>
      <c r="R550" s="66" t="s">
        <v>59</v>
      </c>
      <c r="S550" s="66" t="s">
        <v>391</v>
      </c>
      <c r="T550" s="66" t="s">
        <v>443</v>
      </c>
      <c r="U550" s="66" t="s">
        <v>2183</v>
      </c>
      <c r="V550" s="66" t="s">
        <v>1473</v>
      </c>
      <c r="W550" s="66" t="s">
        <v>2324</v>
      </c>
      <c r="X550" s="66" t="s">
        <v>1487</v>
      </c>
      <c r="Y550" s="66"/>
      <c r="Z550" s="66"/>
      <c r="AA550" s="66"/>
      <c r="AB550" s="69"/>
      <c r="AC550" s="66"/>
      <c r="AD550" s="66" t="s">
        <v>1487</v>
      </c>
      <c r="AE550" s="66"/>
      <c r="AF550" s="67"/>
      <c r="AG550" s="66"/>
      <c r="AH550" s="66"/>
      <c r="AI550" s="66" t="s">
        <v>1473</v>
      </c>
      <c r="AJ550" s="66" t="s">
        <v>151</v>
      </c>
      <c r="AK550" s="66"/>
      <c r="AL550" s="66"/>
      <c r="AM550" s="66"/>
      <c r="AN550" s="66"/>
      <c r="AO550" s="66"/>
      <c r="AP550" s="66" t="s">
        <v>1487</v>
      </c>
      <c r="AQ550" s="67"/>
      <c r="AR550" s="67"/>
      <c r="AS550" s="66"/>
      <c r="AT550" s="66"/>
      <c r="AU550" s="69"/>
      <c r="AV550" s="66">
        <v>0</v>
      </c>
      <c r="AW550" s="66"/>
      <c r="AX550" s="66" t="s">
        <v>1487</v>
      </c>
      <c r="AY550" s="66"/>
      <c r="AZ550" s="66"/>
      <c r="BA550" s="69"/>
      <c r="BB550" s="66"/>
      <c r="BC550" s="66" t="s">
        <v>1487</v>
      </c>
    </row>
    <row r="551" spans="1:55" ht="15.75" customHeight="1">
      <c r="A551" s="66" t="s">
        <v>4466</v>
      </c>
      <c r="B551" s="66" t="s">
        <v>4068</v>
      </c>
      <c r="C551" s="66" t="s">
        <v>194</v>
      </c>
      <c r="D551" s="66" t="s">
        <v>4069</v>
      </c>
      <c r="E551" s="66">
        <v>2026</v>
      </c>
      <c r="F551" s="66">
        <v>31</v>
      </c>
      <c r="G551" s="67">
        <v>46232</v>
      </c>
      <c r="H551" s="67">
        <v>0.38194444444444442</v>
      </c>
      <c r="I551" s="67"/>
      <c r="J551" s="66"/>
      <c r="K551" s="68"/>
      <c r="L551" s="66"/>
      <c r="M551" s="66"/>
      <c r="N551" s="66" t="s">
        <v>1600</v>
      </c>
      <c r="O551" s="66" t="s">
        <v>2103</v>
      </c>
      <c r="P551" s="66"/>
      <c r="Q551" s="66" t="s">
        <v>1472</v>
      </c>
      <c r="R551" s="66" t="s">
        <v>2109</v>
      </c>
      <c r="S551" s="66" t="s">
        <v>391</v>
      </c>
      <c r="T551" s="66" t="s">
        <v>443</v>
      </c>
      <c r="U551" s="66" t="s">
        <v>2183</v>
      </c>
      <c r="V551" s="66" t="s">
        <v>1473</v>
      </c>
      <c r="W551" s="66" t="s">
        <v>2324</v>
      </c>
      <c r="X551" s="66" t="s">
        <v>1487</v>
      </c>
      <c r="Y551" s="66"/>
      <c r="Z551" s="66"/>
      <c r="AA551" s="66"/>
      <c r="AB551" s="69"/>
      <c r="AC551" s="66"/>
      <c r="AD551" s="66" t="s">
        <v>1487</v>
      </c>
      <c r="AE551" s="66"/>
      <c r="AF551" s="67"/>
      <c r="AG551" s="66"/>
      <c r="AH551" s="66"/>
      <c r="AI551" s="66" t="s">
        <v>1473</v>
      </c>
      <c r="AJ551" s="66" t="s">
        <v>151</v>
      </c>
      <c r="AK551" s="66"/>
      <c r="AL551" s="66"/>
      <c r="AM551" s="66"/>
      <c r="AN551" s="66"/>
      <c r="AO551" s="66"/>
      <c r="AP551" s="66" t="s">
        <v>1487</v>
      </c>
      <c r="AQ551" s="67"/>
      <c r="AR551" s="67"/>
      <c r="AS551" s="66"/>
      <c r="AT551" s="66"/>
      <c r="AU551" s="69"/>
      <c r="AV551" s="66">
        <v>0</v>
      </c>
      <c r="AW551" s="66"/>
      <c r="AX551" s="66" t="s">
        <v>1487</v>
      </c>
      <c r="AY551" s="66"/>
      <c r="AZ551" s="66"/>
      <c r="BA551" s="69"/>
      <c r="BB551" s="66"/>
      <c r="BC551" s="66" t="s">
        <v>1487</v>
      </c>
    </row>
    <row r="552" spans="1:55" ht="15.75" customHeight="1">
      <c r="A552" s="66" t="s">
        <v>4467</v>
      </c>
      <c r="B552" s="66" t="s">
        <v>4070</v>
      </c>
      <c r="C552" s="66" t="s">
        <v>202</v>
      </c>
      <c r="D552" s="66" t="s">
        <v>4071</v>
      </c>
      <c r="E552" s="66">
        <v>2026</v>
      </c>
      <c r="F552" s="66">
        <v>31</v>
      </c>
      <c r="G552" s="67">
        <v>46232</v>
      </c>
      <c r="H552" s="67">
        <v>0.39583333333333331</v>
      </c>
      <c r="I552" s="67"/>
      <c r="J552" s="66"/>
      <c r="K552" s="68"/>
      <c r="L552" s="66"/>
      <c r="M552" s="66"/>
      <c r="N552" s="66" t="s">
        <v>1442</v>
      </c>
      <c r="O552" s="66" t="s">
        <v>1439</v>
      </c>
      <c r="P552" s="66"/>
      <c r="Q552" s="66" t="s">
        <v>1472</v>
      </c>
      <c r="R552" s="66" t="s">
        <v>1367</v>
      </c>
      <c r="S552" s="66" t="s">
        <v>391</v>
      </c>
      <c r="T552" s="66" t="s">
        <v>443</v>
      </c>
      <c r="U552" s="66" t="s">
        <v>2183</v>
      </c>
      <c r="V552" s="66" t="s">
        <v>1473</v>
      </c>
      <c r="W552" s="66" t="s">
        <v>2443</v>
      </c>
      <c r="X552" s="66" t="s">
        <v>1487</v>
      </c>
      <c r="Y552" s="66"/>
      <c r="Z552" s="66"/>
      <c r="AA552" s="66"/>
      <c r="AB552" s="69"/>
      <c r="AC552" s="66"/>
      <c r="AD552" s="66" t="s">
        <v>1487</v>
      </c>
      <c r="AE552" s="66"/>
      <c r="AF552" s="67"/>
      <c r="AG552" s="66"/>
      <c r="AH552" s="66"/>
      <c r="AI552" s="66" t="s">
        <v>1473</v>
      </c>
      <c r="AJ552" s="66" t="s">
        <v>151</v>
      </c>
      <c r="AK552" s="66"/>
      <c r="AL552" s="66"/>
      <c r="AM552" s="66"/>
      <c r="AN552" s="66"/>
      <c r="AO552" s="66"/>
      <c r="AP552" s="66" t="s">
        <v>1487</v>
      </c>
      <c r="AQ552" s="67"/>
      <c r="AR552" s="67"/>
      <c r="AS552" s="66"/>
      <c r="AT552" s="66"/>
      <c r="AU552" s="69"/>
      <c r="AV552" s="66">
        <v>0</v>
      </c>
      <c r="AW552" s="66"/>
      <c r="AX552" s="66" t="s">
        <v>1487</v>
      </c>
      <c r="AY552" s="66"/>
      <c r="AZ552" s="66"/>
      <c r="BA552" s="69"/>
      <c r="BB552" s="66"/>
      <c r="BC552" s="66" t="s">
        <v>1487</v>
      </c>
    </row>
    <row r="553" spans="1:55" ht="15.75" customHeight="1">
      <c r="A553" s="66" t="s">
        <v>4468</v>
      </c>
      <c r="B553" s="66" t="s">
        <v>4072</v>
      </c>
      <c r="C553" s="66" t="s">
        <v>205</v>
      </c>
      <c r="D553" s="66" t="s">
        <v>4073</v>
      </c>
      <c r="E553" s="66">
        <v>2026</v>
      </c>
      <c r="F553" s="66">
        <v>31</v>
      </c>
      <c r="G553" s="67">
        <v>46232</v>
      </c>
      <c r="H553" s="67">
        <v>0.77083333333333337</v>
      </c>
      <c r="I553" s="67"/>
      <c r="J553" s="66"/>
      <c r="K553" s="68"/>
      <c r="L553" s="66"/>
      <c r="M553" s="66"/>
      <c r="N553" s="66" t="s">
        <v>1590</v>
      </c>
      <c r="O553" s="66" t="s">
        <v>1590</v>
      </c>
      <c r="P553" s="66"/>
      <c r="Q553" s="66" t="s">
        <v>1472</v>
      </c>
      <c r="R553" s="66" t="s">
        <v>1370</v>
      </c>
      <c r="S553" s="66" t="s">
        <v>389</v>
      </c>
      <c r="T553" s="66" t="s">
        <v>1266</v>
      </c>
      <c r="U553" s="66" t="s">
        <v>2183</v>
      </c>
      <c r="V553" s="66" t="s">
        <v>1473</v>
      </c>
      <c r="W553" s="66" t="s">
        <v>2390</v>
      </c>
      <c r="X553" s="66" t="s">
        <v>1487</v>
      </c>
      <c r="Y553" s="66"/>
      <c r="Z553" s="66"/>
      <c r="AA553" s="66"/>
      <c r="AB553" s="69"/>
      <c r="AC553" s="66"/>
      <c r="AD553" s="66" t="s">
        <v>1487</v>
      </c>
      <c r="AE553" s="66"/>
      <c r="AF553" s="67"/>
      <c r="AG553" s="66"/>
      <c r="AH553" s="66"/>
      <c r="AI553" s="66" t="s">
        <v>1473</v>
      </c>
      <c r="AJ553" s="66" t="s">
        <v>151</v>
      </c>
      <c r="AK553" s="66"/>
      <c r="AL553" s="66"/>
      <c r="AM553" s="66"/>
      <c r="AN553" s="66"/>
      <c r="AO553" s="66"/>
      <c r="AP553" s="66" t="s">
        <v>1487</v>
      </c>
      <c r="AQ553" s="67"/>
      <c r="AR553" s="67"/>
      <c r="AS553" s="66"/>
      <c r="AT553" s="66"/>
      <c r="AU553" s="69"/>
      <c r="AV553" s="66">
        <v>0</v>
      </c>
      <c r="AW553" s="66"/>
      <c r="AX553" s="66" t="s">
        <v>1487</v>
      </c>
      <c r="AY553" s="66"/>
      <c r="AZ553" s="66"/>
      <c r="BA553" s="69"/>
      <c r="BB553" s="66"/>
      <c r="BC553" s="66" t="s">
        <v>1487</v>
      </c>
    </row>
    <row r="554" spans="1:55" ht="15.75" customHeight="1">
      <c r="A554" s="66" t="s">
        <v>4469</v>
      </c>
      <c r="B554" s="66" t="s">
        <v>4074</v>
      </c>
      <c r="C554" s="66" t="s">
        <v>208</v>
      </c>
      <c r="D554" s="66" t="s">
        <v>4075</v>
      </c>
      <c r="E554" s="66">
        <v>2026</v>
      </c>
      <c r="F554" s="66">
        <v>31</v>
      </c>
      <c r="G554" s="67">
        <v>46232</v>
      </c>
      <c r="H554" s="67">
        <v>0.41666666666666669</v>
      </c>
      <c r="I554" s="67"/>
      <c r="J554" s="66"/>
      <c r="K554" s="68"/>
      <c r="L554" s="66"/>
      <c r="M554" s="66"/>
      <c r="N554" s="66" t="s">
        <v>1575</v>
      </c>
      <c r="O554" s="66" t="s">
        <v>2103</v>
      </c>
      <c r="P554" s="66"/>
      <c r="Q554" s="66" t="s">
        <v>1472</v>
      </c>
      <c r="R554" s="66" t="s">
        <v>1178</v>
      </c>
      <c r="S554" s="66" t="s">
        <v>391</v>
      </c>
      <c r="T554" s="66" t="s">
        <v>443</v>
      </c>
      <c r="U554" s="66" t="s">
        <v>2183</v>
      </c>
      <c r="V554" s="66" t="s">
        <v>1473</v>
      </c>
      <c r="W554" s="66" t="s">
        <v>2448</v>
      </c>
      <c r="X554" s="66" t="s">
        <v>1487</v>
      </c>
      <c r="Y554" s="66"/>
      <c r="Z554" s="66"/>
      <c r="AA554" s="66"/>
      <c r="AB554" s="69"/>
      <c r="AC554" s="66"/>
      <c r="AD554" s="66" t="s">
        <v>1487</v>
      </c>
      <c r="AE554" s="66"/>
      <c r="AF554" s="67"/>
      <c r="AG554" s="66"/>
      <c r="AH554" s="66"/>
      <c r="AI554" s="66" t="s">
        <v>1473</v>
      </c>
      <c r="AJ554" s="66" t="s">
        <v>151</v>
      </c>
      <c r="AK554" s="66"/>
      <c r="AL554" s="66"/>
      <c r="AM554" s="66"/>
      <c r="AN554" s="66"/>
      <c r="AO554" s="66"/>
      <c r="AP554" s="66" t="s">
        <v>1487</v>
      </c>
      <c r="AQ554" s="67"/>
      <c r="AR554" s="67"/>
      <c r="AS554" s="66"/>
      <c r="AT554" s="66"/>
      <c r="AU554" s="69"/>
      <c r="AV554" s="66">
        <v>0</v>
      </c>
      <c r="AW554" s="66"/>
      <c r="AX554" s="66" t="s">
        <v>1487</v>
      </c>
      <c r="AY554" s="66"/>
      <c r="AZ554" s="66"/>
      <c r="BA554" s="69"/>
      <c r="BB554" s="66"/>
      <c r="BC554" s="66" t="s">
        <v>1487</v>
      </c>
    </row>
    <row r="555" spans="1:55" ht="15.75" customHeight="1">
      <c r="A555" s="66" t="s">
        <v>4470</v>
      </c>
      <c r="B555" s="66" t="s">
        <v>4076</v>
      </c>
      <c r="C555" s="66" t="s">
        <v>211</v>
      </c>
      <c r="D555" s="66" t="s">
        <v>4077</v>
      </c>
      <c r="E555" s="66">
        <v>2026</v>
      </c>
      <c r="F555" s="66">
        <v>31</v>
      </c>
      <c r="G555" s="67">
        <v>46232</v>
      </c>
      <c r="H555" s="67">
        <v>0.76388888888888884</v>
      </c>
      <c r="I555" s="67"/>
      <c r="J555" s="66"/>
      <c r="K555" s="68"/>
      <c r="L555" s="66"/>
      <c r="M555" s="66"/>
      <c r="N555" s="66" t="s">
        <v>1575</v>
      </c>
      <c r="O555" s="66" t="s">
        <v>1439</v>
      </c>
      <c r="P555" s="66"/>
      <c r="Q555" s="66" t="s">
        <v>1472</v>
      </c>
      <c r="R555" s="66" t="s">
        <v>1180</v>
      </c>
      <c r="S555" s="66" t="s">
        <v>389</v>
      </c>
      <c r="T555" s="66" t="s">
        <v>1266</v>
      </c>
      <c r="U555" s="66" t="s">
        <v>2183</v>
      </c>
      <c r="V555" s="66" t="s">
        <v>1473</v>
      </c>
      <c r="W555" s="66" t="s">
        <v>2448</v>
      </c>
      <c r="X555" s="66" t="s">
        <v>1487</v>
      </c>
      <c r="Y555" s="66"/>
      <c r="Z555" s="66"/>
      <c r="AA555" s="66"/>
      <c r="AB555" s="69"/>
      <c r="AC555" s="66"/>
      <c r="AD555" s="66" t="s">
        <v>1487</v>
      </c>
      <c r="AE555" s="66"/>
      <c r="AF555" s="67"/>
      <c r="AG555" s="66"/>
      <c r="AH555" s="66"/>
      <c r="AI555" s="66" t="s">
        <v>1473</v>
      </c>
      <c r="AJ555" s="66" t="s">
        <v>151</v>
      </c>
      <c r="AK555" s="66"/>
      <c r="AL555" s="66"/>
      <c r="AM555" s="66"/>
      <c r="AN555" s="66"/>
      <c r="AO555" s="66"/>
      <c r="AP555" s="66" t="s">
        <v>1487</v>
      </c>
      <c r="AQ555" s="67"/>
      <c r="AR555" s="67"/>
      <c r="AS555" s="66"/>
      <c r="AT555" s="66"/>
      <c r="AU555" s="69"/>
      <c r="AV555" s="66">
        <v>0</v>
      </c>
      <c r="AW555" s="66"/>
      <c r="AX555" s="66" t="s">
        <v>1487</v>
      </c>
      <c r="AY555" s="66"/>
      <c r="AZ555" s="66"/>
      <c r="BA555" s="69"/>
      <c r="BB555" s="66"/>
      <c r="BC555" s="66" t="s">
        <v>1487</v>
      </c>
    </row>
    <row r="556" spans="1:55" ht="15.75" customHeight="1">
      <c r="A556" s="66" t="s">
        <v>4471</v>
      </c>
      <c r="B556" s="66" t="s">
        <v>4078</v>
      </c>
      <c r="C556" s="66" t="s">
        <v>215</v>
      </c>
      <c r="D556" s="66" t="s">
        <v>4079</v>
      </c>
      <c r="E556" s="66">
        <v>2026</v>
      </c>
      <c r="F556" s="66">
        <v>31</v>
      </c>
      <c r="G556" s="67">
        <v>46232</v>
      </c>
      <c r="H556" s="67">
        <v>0.4375</v>
      </c>
      <c r="I556" s="67"/>
      <c r="J556" s="66"/>
      <c r="K556" s="68"/>
      <c r="L556" s="66"/>
      <c r="M556" s="66"/>
      <c r="N556" s="66" t="s">
        <v>1579</v>
      </c>
      <c r="O556" s="66" t="s">
        <v>1439</v>
      </c>
      <c r="P556" s="66"/>
      <c r="Q556" s="66" t="s">
        <v>1472</v>
      </c>
      <c r="R556" s="66" t="s">
        <v>1183</v>
      </c>
      <c r="S556" s="66" t="s">
        <v>391</v>
      </c>
      <c r="T556" s="66" t="s">
        <v>443</v>
      </c>
      <c r="U556" s="66" t="s">
        <v>2183</v>
      </c>
      <c r="V556" s="66" t="s">
        <v>1473</v>
      </c>
      <c r="W556" s="66" t="s">
        <v>2451</v>
      </c>
      <c r="X556" s="66" t="s">
        <v>1487</v>
      </c>
      <c r="Y556" s="66"/>
      <c r="Z556" s="66"/>
      <c r="AA556" s="66"/>
      <c r="AB556" s="69"/>
      <c r="AC556" s="66"/>
      <c r="AD556" s="66" t="s">
        <v>1487</v>
      </c>
      <c r="AE556" s="66"/>
      <c r="AF556" s="67"/>
      <c r="AG556" s="66"/>
      <c r="AH556" s="66"/>
      <c r="AI556" s="66" t="s">
        <v>1473</v>
      </c>
      <c r="AJ556" s="66" t="s">
        <v>151</v>
      </c>
      <c r="AK556" s="66"/>
      <c r="AL556" s="66"/>
      <c r="AM556" s="66"/>
      <c r="AN556" s="66"/>
      <c r="AO556" s="66"/>
      <c r="AP556" s="66" t="s">
        <v>1487</v>
      </c>
      <c r="AQ556" s="67"/>
      <c r="AR556" s="67"/>
      <c r="AS556" s="66"/>
      <c r="AT556" s="66"/>
      <c r="AU556" s="69"/>
      <c r="AV556" s="66">
        <v>0</v>
      </c>
      <c r="AW556" s="66"/>
      <c r="AX556" s="66" t="s">
        <v>1487</v>
      </c>
      <c r="AY556" s="66"/>
      <c r="AZ556" s="66"/>
      <c r="BA556" s="69"/>
      <c r="BB556" s="66"/>
      <c r="BC556" s="66" t="s">
        <v>1487</v>
      </c>
    </row>
    <row r="557" spans="1:55" ht="15.75" customHeight="1">
      <c r="A557" s="66" t="s">
        <v>4472</v>
      </c>
      <c r="B557" s="66" t="s">
        <v>4080</v>
      </c>
      <c r="C557" s="66" t="s">
        <v>220</v>
      </c>
      <c r="D557" s="66" t="s">
        <v>4081</v>
      </c>
      <c r="E557" s="66">
        <v>2026</v>
      </c>
      <c r="F557" s="66">
        <v>31</v>
      </c>
      <c r="G557" s="67">
        <v>46232</v>
      </c>
      <c r="H557" s="67">
        <v>0.4375</v>
      </c>
      <c r="I557" s="67"/>
      <c r="J557" s="66"/>
      <c r="K557" s="68"/>
      <c r="L557" s="66"/>
      <c r="M557" s="66"/>
      <c r="N557" s="66" t="s">
        <v>1568</v>
      </c>
      <c r="O557" s="66" t="s">
        <v>2103</v>
      </c>
      <c r="P557" s="66"/>
      <c r="Q557" s="66" t="s">
        <v>1472</v>
      </c>
      <c r="R557" s="66" t="s">
        <v>1188</v>
      </c>
      <c r="S557" s="66" t="s">
        <v>391</v>
      </c>
      <c r="T557" s="66" t="s">
        <v>443</v>
      </c>
      <c r="U557" s="66" t="s">
        <v>2183</v>
      </c>
      <c r="V557" s="66" t="s">
        <v>1473</v>
      </c>
      <c r="W557" s="66" t="s">
        <v>2470</v>
      </c>
      <c r="X557" s="66" t="s">
        <v>1487</v>
      </c>
      <c r="Y557" s="66"/>
      <c r="Z557" s="66"/>
      <c r="AA557" s="66"/>
      <c r="AB557" s="69"/>
      <c r="AC557" s="66"/>
      <c r="AD557" s="66" t="s">
        <v>1487</v>
      </c>
      <c r="AE557" s="66"/>
      <c r="AF557" s="67"/>
      <c r="AG557" s="66"/>
      <c r="AH557" s="66"/>
      <c r="AI557" s="66" t="s">
        <v>1473</v>
      </c>
      <c r="AJ557" s="66" t="s">
        <v>151</v>
      </c>
      <c r="AK557" s="66"/>
      <c r="AL557" s="66"/>
      <c r="AM557" s="66"/>
      <c r="AN557" s="66"/>
      <c r="AO557" s="66"/>
      <c r="AP557" s="66" t="s">
        <v>1487</v>
      </c>
      <c r="AQ557" s="67"/>
      <c r="AR557" s="67"/>
      <c r="AS557" s="66"/>
      <c r="AT557" s="66"/>
      <c r="AU557" s="69"/>
      <c r="AV557" s="66">
        <v>0</v>
      </c>
      <c r="AW557" s="66"/>
      <c r="AX557" s="66" t="s">
        <v>1487</v>
      </c>
      <c r="AY557" s="66"/>
      <c r="AZ557" s="66"/>
      <c r="BA557" s="69"/>
      <c r="BB557" s="66"/>
      <c r="BC557" s="66" t="s">
        <v>1487</v>
      </c>
    </row>
    <row r="558" spans="1:55" ht="15.75" customHeight="1">
      <c r="A558" s="66" t="s">
        <v>4473</v>
      </c>
      <c r="B558" s="66" t="s">
        <v>4082</v>
      </c>
      <c r="C558" s="66" t="s">
        <v>227</v>
      </c>
      <c r="D558" s="66" t="s">
        <v>4083</v>
      </c>
      <c r="E558" s="66">
        <v>2026</v>
      </c>
      <c r="F558" s="66">
        <v>31</v>
      </c>
      <c r="G558" s="67">
        <v>46232</v>
      </c>
      <c r="H558" s="67">
        <v>0.4375</v>
      </c>
      <c r="I558" s="67"/>
      <c r="J558" s="66"/>
      <c r="K558" s="68"/>
      <c r="L558" s="66"/>
      <c r="M558" s="66"/>
      <c r="N558" s="66" t="s">
        <v>1436</v>
      </c>
      <c r="O558" s="66" t="s">
        <v>1439</v>
      </c>
      <c r="P558" s="66"/>
      <c r="Q558" s="66" t="s">
        <v>1472</v>
      </c>
      <c r="R558" s="66" t="s">
        <v>1195</v>
      </c>
      <c r="S558" s="66" t="s">
        <v>391</v>
      </c>
      <c r="T558" s="66" t="s">
        <v>443</v>
      </c>
      <c r="U558" s="66" t="s">
        <v>2183</v>
      </c>
      <c r="V558" s="66" t="s">
        <v>1473</v>
      </c>
      <c r="W558" s="66" t="s">
        <v>2365</v>
      </c>
      <c r="X558" s="66" t="s">
        <v>1487</v>
      </c>
      <c r="Y558" s="66"/>
      <c r="Z558" s="66"/>
      <c r="AA558" s="66"/>
      <c r="AB558" s="69"/>
      <c r="AC558" s="66"/>
      <c r="AD558" s="66" t="s">
        <v>1487</v>
      </c>
      <c r="AE558" s="66"/>
      <c r="AF558" s="67"/>
      <c r="AG558" s="66"/>
      <c r="AH558" s="66"/>
      <c r="AI558" s="66" t="s">
        <v>1473</v>
      </c>
      <c r="AJ558" s="66" t="s">
        <v>151</v>
      </c>
      <c r="AK558" s="66"/>
      <c r="AL558" s="66"/>
      <c r="AM558" s="66"/>
      <c r="AN558" s="66"/>
      <c r="AO558" s="66"/>
      <c r="AP558" s="66" t="s">
        <v>1487</v>
      </c>
      <c r="AQ558" s="67"/>
      <c r="AR558" s="67"/>
      <c r="AS558" s="66"/>
      <c r="AT558" s="66"/>
      <c r="AU558" s="69"/>
      <c r="AV558" s="66">
        <v>0</v>
      </c>
      <c r="AW558" s="66"/>
      <c r="AX558" s="66" t="s">
        <v>1487</v>
      </c>
      <c r="AY558" s="66"/>
      <c r="AZ558" s="66"/>
      <c r="BA558" s="69"/>
      <c r="BB558" s="66"/>
      <c r="BC558" s="66" t="s">
        <v>1487</v>
      </c>
    </row>
    <row r="559" spans="1:55" ht="15.75" customHeight="1">
      <c r="A559" s="66" t="s">
        <v>4474</v>
      </c>
      <c r="B559" s="66" t="s">
        <v>4084</v>
      </c>
      <c r="C559" s="66" t="s">
        <v>242</v>
      </c>
      <c r="D559" s="66" t="s">
        <v>4085</v>
      </c>
      <c r="E559" s="66">
        <v>2026</v>
      </c>
      <c r="F559" s="66">
        <v>31</v>
      </c>
      <c r="G559" s="67">
        <v>46232</v>
      </c>
      <c r="H559" s="67">
        <v>0.38541666666666669</v>
      </c>
      <c r="I559" s="67"/>
      <c r="J559" s="66"/>
      <c r="K559" s="68"/>
      <c r="L559" s="66"/>
      <c r="M559" s="66"/>
      <c r="N559" s="66" t="s">
        <v>1583</v>
      </c>
      <c r="O559" s="66" t="s">
        <v>2103</v>
      </c>
      <c r="P559" s="66"/>
      <c r="Q559" s="66" t="s">
        <v>1472</v>
      </c>
      <c r="R559" s="66" t="s">
        <v>2111</v>
      </c>
      <c r="S559" s="66" t="s">
        <v>386</v>
      </c>
      <c r="T559" s="66" t="s">
        <v>1266</v>
      </c>
      <c r="U559" s="66" t="s">
        <v>2183</v>
      </c>
      <c r="V559" s="66" t="s">
        <v>1473</v>
      </c>
      <c r="W559" s="66" t="s">
        <v>2451</v>
      </c>
      <c r="X559" s="66" t="s">
        <v>1487</v>
      </c>
      <c r="Y559" s="66"/>
      <c r="Z559" s="66"/>
      <c r="AA559" s="66"/>
      <c r="AB559" s="69"/>
      <c r="AC559" s="66"/>
      <c r="AD559" s="66" t="s">
        <v>1487</v>
      </c>
      <c r="AE559" s="66"/>
      <c r="AF559" s="67"/>
      <c r="AG559" s="66"/>
      <c r="AH559" s="66"/>
      <c r="AI559" s="66" t="s">
        <v>1473</v>
      </c>
      <c r="AJ559" s="66" t="s">
        <v>151</v>
      </c>
      <c r="AK559" s="66"/>
      <c r="AL559" s="66"/>
      <c r="AM559" s="66"/>
      <c r="AN559" s="66"/>
      <c r="AO559" s="66"/>
      <c r="AP559" s="66" t="s">
        <v>1487</v>
      </c>
      <c r="AQ559" s="67"/>
      <c r="AR559" s="67"/>
      <c r="AS559" s="66"/>
      <c r="AT559" s="66"/>
      <c r="AU559" s="69"/>
      <c r="AV559" s="66">
        <v>0</v>
      </c>
      <c r="AW559" s="66"/>
      <c r="AX559" s="66" t="s">
        <v>1487</v>
      </c>
      <c r="AY559" s="66"/>
      <c r="AZ559" s="66"/>
      <c r="BA559" s="69"/>
      <c r="BB559" s="66"/>
      <c r="BC559" s="66" t="s">
        <v>1487</v>
      </c>
    </row>
    <row r="560" spans="1:55" ht="15.75" customHeight="1">
      <c r="A560" s="66" t="s">
        <v>4475</v>
      </c>
      <c r="B560" s="66" t="s">
        <v>4086</v>
      </c>
      <c r="C560" s="66" t="s">
        <v>284</v>
      </c>
      <c r="D560" s="66" t="s">
        <v>4087</v>
      </c>
      <c r="E560" s="66">
        <v>2026</v>
      </c>
      <c r="F560" s="66">
        <v>31</v>
      </c>
      <c r="G560" s="67">
        <v>46232</v>
      </c>
      <c r="H560" s="67">
        <v>0.44791666666666669</v>
      </c>
      <c r="I560" s="67"/>
      <c r="J560" s="66"/>
      <c r="K560" s="68"/>
      <c r="L560" s="66"/>
      <c r="M560" s="66"/>
      <c r="N560" s="66" t="s">
        <v>1600</v>
      </c>
      <c r="O560" s="66" t="s">
        <v>2103</v>
      </c>
      <c r="P560" s="66"/>
      <c r="Q560" s="66" t="s">
        <v>1472</v>
      </c>
      <c r="R560" s="66" t="s">
        <v>98</v>
      </c>
      <c r="S560" s="66" t="s">
        <v>391</v>
      </c>
      <c r="T560" s="66" t="s">
        <v>344</v>
      </c>
      <c r="U560" s="66" t="s">
        <v>2183</v>
      </c>
      <c r="V560" s="66" t="s">
        <v>1473</v>
      </c>
      <c r="W560" s="66" t="s">
        <v>2324</v>
      </c>
      <c r="X560" s="66" t="s">
        <v>1487</v>
      </c>
      <c r="Y560" s="66"/>
      <c r="Z560" s="66"/>
      <c r="AA560" s="66"/>
      <c r="AB560" s="69"/>
      <c r="AC560" s="66"/>
      <c r="AD560" s="66" t="s">
        <v>1487</v>
      </c>
      <c r="AE560" s="66"/>
      <c r="AF560" s="67"/>
      <c r="AG560" s="66"/>
      <c r="AH560" s="66"/>
      <c r="AI560" s="66" t="s">
        <v>1473</v>
      </c>
      <c r="AJ560" s="66" t="s">
        <v>151</v>
      </c>
      <c r="AK560" s="66"/>
      <c r="AL560" s="66"/>
      <c r="AM560" s="66"/>
      <c r="AN560" s="66"/>
      <c r="AO560" s="66"/>
      <c r="AP560" s="66" t="s">
        <v>1487</v>
      </c>
      <c r="AQ560" s="67"/>
      <c r="AR560" s="67"/>
      <c r="AS560" s="66"/>
      <c r="AT560" s="66"/>
      <c r="AU560" s="69"/>
      <c r="AV560" s="66">
        <v>0</v>
      </c>
      <c r="AW560" s="66"/>
      <c r="AX560" s="66" t="s">
        <v>1487</v>
      </c>
      <c r="AY560" s="66"/>
      <c r="AZ560" s="66"/>
      <c r="BA560" s="69"/>
      <c r="BB560" s="66"/>
      <c r="BC560" s="66" t="s">
        <v>1487</v>
      </c>
    </row>
    <row r="561" spans="1:55" ht="15.75" customHeight="1">
      <c r="A561" s="66" t="s">
        <v>4476</v>
      </c>
      <c r="B561" s="66" t="s">
        <v>4088</v>
      </c>
      <c r="C561" s="66" t="s">
        <v>190</v>
      </c>
      <c r="D561" s="66" t="s">
        <v>4089</v>
      </c>
      <c r="E561" s="66">
        <v>2026</v>
      </c>
      <c r="F561" s="66">
        <v>31</v>
      </c>
      <c r="G561" s="67">
        <v>46233</v>
      </c>
      <c r="H561" s="67">
        <v>0.77777777777777779</v>
      </c>
      <c r="I561" s="67"/>
      <c r="J561" s="66"/>
      <c r="K561" s="68"/>
      <c r="L561" s="66"/>
      <c r="M561" s="66"/>
      <c r="N561" s="66" t="s">
        <v>1600</v>
      </c>
      <c r="O561" s="66" t="s">
        <v>2103</v>
      </c>
      <c r="P561" s="66"/>
      <c r="Q561" s="66" t="s">
        <v>1472</v>
      </c>
      <c r="R561" s="66" t="s">
        <v>59</v>
      </c>
      <c r="S561" s="66" t="s">
        <v>391</v>
      </c>
      <c r="T561" s="66" t="s">
        <v>443</v>
      </c>
      <c r="U561" s="66" t="s">
        <v>2183</v>
      </c>
      <c r="V561" s="66" t="s">
        <v>1473</v>
      </c>
      <c r="W561" s="66" t="s">
        <v>2324</v>
      </c>
      <c r="X561" s="66" t="s">
        <v>1487</v>
      </c>
      <c r="Y561" s="66"/>
      <c r="Z561" s="66"/>
      <c r="AA561" s="66"/>
      <c r="AB561" s="69"/>
      <c r="AC561" s="66"/>
      <c r="AD561" s="66" t="s">
        <v>1487</v>
      </c>
      <c r="AE561" s="66"/>
      <c r="AF561" s="67"/>
      <c r="AG561" s="66"/>
      <c r="AH561" s="66"/>
      <c r="AI561" s="66" t="s">
        <v>1473</v>
      </c>
      <c r="AJ561" s="66" t="s">
        <v>151</v>
      </c>
      <c r="AK561" s="66"/>
      <c r="AL561" s="66"/>
      <c r="AM561" s="66"/>
      <c r="AN561" s="66"/>
      <c r="AO561" s="66"/>
      <c r="AP561" s="66" t="s">
        <v>1487</v>
      </c>
      <c r="AQ561" s="67"/>
      <c r="AR561" s="67"/>
      <c r="AS561" s="66"/>
      <c r="AT561" s="66"/>
      <c r="AU561" s="69"/>
      <c r="AV561" s="66">
        <v>0</v>
      </c>
      <c r="AW561" s="66"/>
      <c r="AX561" s="66" t="s">
        <v>1487</v>
      </c>
      <c r="AY561" s="66"/>
      <c r="AZ561" s="66"/>
      <c r="BA561" s="69"/>
      <c r="BB561" s="66"/>
      <c r="BC561" s="66" t="s">
        <v>1487</v>
      </c>
    </row>
    <row r="562" spans="1:55" ht="15.75" customHeight="1">
      <c r="A562" s="66" t="s">
        <v>4477</v>
      </c>
      <c r="B562" s="66" t="s">
        <v>4090</v>
      </c>
      <c r="C562" s="66" t="s">
        <v>194</v>
      </c>
      <c r="D562" s="66" t="s">
        <v>4091</v>
      </c>
      <c r="E562" s="66">
        <v>2026</v>
      </c>
      <c r="F562" s="66">
        <v>31</v>
      </c>
      <c r="G562" s="67">
        <v>46233</v>
      </c>
      <c r="H562" s="67">
        <v>0.38194444444444442</v>
      </c>
      <c r="I562" s="67"/>
      <c r="J562" s="66"/>
      <c r="K562" s="68"/>
      <c r="L562" s="66"/>
      <c r="M562" s="66"/>
      <c r="N562" s="66" t="s">
        <v>1600</v>
      </c>
      <c r="O562" s="66" t="s">
        <v>2103</v>
      </c>
      <c r="P562" s="66"/>
      <c r="Q562" s="66" t="s">
        <v>1472</v>
      </c>
      <c r="R562" s="66" t="s">
        <v>2109</v>
      </c>
      <c r="S562" s="66" t="s">
        <v>391</v>
      </c>
      <c r="T562" s="66" t="s">
        <v>443</v>
      </c>
      <c r="U562" s="66" t="s">
        <v>2183</v>
      </c>
      <c r="V562" s="66" t="s">
        <v>1473</v>
      </c>
      <c r="W562" s="66" t="s">
        <v>2324</v>
      </c>
      <c r="X562" s="66" t="s">
        <v>1487</v>
      </c>
      <c r="Y562" s="66"/>
      <c r="Z562" s="66"/>
      <c r="AA562" s="66"/>
      <c r="AB562" s="69"/>
      <c r="AC562" s="66"/>
      <c r="AD562" s="66" t="s">
        <v>1487</v>
      </c>
      <c r="AE562" s="66"/>
      <c r="AF562" s="67"/>
      <c r="AG562" s="66"/>
      <c r="AH562" s="66"/>
      <c r="AI562" s="66" t="s">
        <v>1473</v>
      </c>
      <c r="AJ562" s="66" t="s">
        <v>151</v>
      </c>
      <c r="AK562" s="66"/>
      <c r="AL562" s="66"/>
      <c r="AM562" s="66"/>
      <c r="AN562" s="66"/>
      <c r="AO562" s="66"/>
      <c r="AP562" s="66" t="s">
        <v>1487</v>
      </c>
      <c r="AQ562" s="67"/>
      <c r="AR562" s="67"/>
      <c r="AS562" s="66"/>
      <c r="AT562" s="66"/>
      <c r="AU562" s="69"/>
      <c r="AV562" s="66">
        <v>0</v>
      </c>
      <c r="AW562" s="66"/>
      <c r="AX562" s="66" t="s">
        <v>1487</v>
      </c>
      <c r="AY562" s="66"/>
      <c r="AZ562" s="66"/>
      <c r="BA562" s="69"/>
      <c r="BB562" s="66"/>
      <c r="BC562" s="66" t="s">
        <v>1487</v>
      </c>
    </row>
    <row r="563" spans="1:55" ht="15.75" customHeight="1">
      <c r="A563" s="66" t="s">
        <v>4478</v>
      </c>
      <c r="B563" s="66" t="s">
        <v>4092</v>
      </c>
      <c r="C563" s="66" t="s">
        <v>202</v>
      </c>
      <c r="D563" s="66" t="s">
        <v>4093</v>
      </c>
      <c r="E563" s="66">
        <v>2026</v>
      </c>
      <c r="F563" s="66">
        <v>31</v>
      </c>
      <c r="G563" s="67">
        <v>46233</v>
      </c>
      <c r="H563" s="67">
        <v>0.39583333333333331</v>
      </c>
      <c r="I563" s="67"/>
      <c r="J563" s="66"/>
      <c r="K563" s="68"/>
      <c r="L563" s="66"/>
      <c r="M563" s="66"/>
      <c r="N563" s="66" t="s">
        <v>1442</v>
      </c>
      <c r="O563" s="66" t="s">
        <v>1439</v>
      </c>
      <c r="P563" s="66"/>
      <c r="Q563" s="66" t="s">
        <v>1472</v>
      </c>
      <c r="R563" s="66" t="s">
        <v>1367</v>
      </c>
      <c r="S563" s="66" t="s">
        <v>391</v>
      </c>
      <c r="T563" s="66" t="s">
        <v>443</v>
      </c>
      <c r="U563" s="66" t="s">
        <v>2183</v>
      </c>
      <c r="V563" s="66" t="s">
        <v>1473</v>
      </c>
      <c r="W563" s="66" t="s">
        <v>2443</v>
      </c>
      <c r="X563" s="66" t="s">
        <v>1487</v>
      </c>
      <c r="Y563" s="66"/>
      <c r="Z563" s="66"/>
      <c r="AA563" s="66"/>
      <c r="AB563" s="69"/>
      <c r="AC563" s="66"/>
      <c r="AD563" s="66" t="s">
        <v>1487</v>
      </c>
      <c r="AE563" s="66"/>
      <c r="AF563" s="67"/>
      <c r="AG563" s="66"/>
      <c r="AH563" s="66"/>
      <c r="AI563" s="66" t="s">
        <v>1473</v>
      </c>
      <c r="AJ563" s="66" t="s">
        <v>151</v>
      </c>
      <c r="AK563" s="66"/>
      <c r="AL563" s="66"/>
      <c r="AM563" s="66"/>
      <c r="AN563" s="66"/>
      <c r="AO563" s="66"/>
      <c r="AP563" s="66" t="s">
        <v>1487</v>
      </c>
      <c r="AQ563" s="67"/>
      <c r="AR563" s="67"/>
      <c r="AS563" s="66"/>
      <c r="AT563" s="66"/>
      <c r="AU563" s="69"/>
      <c r="AV563" s="66">
        <v>0</v>
      </c>
      <c r="AW563" s="66"/>
      <c r="AX563" s="66" t="s">
        <v>1487</v>
      </c>
      <c r="AY563" s="66"/>
      <c r="AZ563" s="66"/>
      <c r="BA563" s="69"/>
      <c r="BB563" s="66"/>
      <c r="BC563" s="66" t="s">
        <v>1487</v>
      </c>
    </row>
    <row r="564" spans="1:55" ht="15.75" customHeight="1">
      <c r="A564" s="66" t="s">
        <v>4479</v>
      </c>
      <c r="B564" s="66" t="s">
        <v>4094</v>
      </c>
      <c r="C564" s="66" t="s">
        <v>205</v>
      </c>
      <c r="D564" s="66" t="s">
        <v>4095</v>
      </c>
      <c r="E564" s="66">
        <v>2026</v>
      </c>
      <c r="F564" s="66">
        <v>31</v>
      </c>
      <c r="G564" s="67">
        <v>46233</v>
      </c>
      <c r="H564" s="67">
        <v>0.77083333333333337</v>
      </c>
      <c r="I564" s="67"/>
      <c r="J564" s="66"/>
      <c r="K564" s="68"/>
      <c r="L564" s="66"/>
      <c r="M564" s="66"/>
      <c r="N564" s="66" t="s">
        <v>1590</v>
      </c>
      <c r="O564" s="66" t="s">
        <v>1590</v>
      </c>
      <c r="P564" s="66"/>
      <c r="Q564" s="66" t="s">
        <v>1472</v>
      </c>
      <c r="R564" s="66" t="s">
        <v>1370</v>
      </c>
      <c r="S564" s="66" t="s">
        <v>1267</v>
      </c>
      <c r="T564" s="66" t="s">
        <v>1266</v>
      </c>
      <c r="U564" s="66" t="s">
        <v>2183</v>
      </c>
      <c r="V564" s="66" t="s">
        <v>1473</v>
      </c>
      <c r="W564" s="66" t="s">
        <v>2390</v>
      </c>
      <c r="X564" s="66" t="s">
        <v>1487</v>
      </c>
      <c r="Y564" s="66"/>
      <c r="Z564" s="66"/>
      <c r="AA564" s="66"/>
      <c r="AB564" s="69"/>
      <c r="AC564" s="66"/>
      <c r="AD564" s="66" t="s">
        <v>1487</v>
      </c>
      <c r="AE564" s="66"/>
      <c r="AF564" s="67"/>
      <c r="AG564" s="66"/>
      <c r="AH564" s="66"/>
      <c r="AI564" s="66" t="s">
        <v>1473</v>
      </c>
      <c r="AJ564" s="66" t="s">
        <v>151</v>
      </c>
      <c r="AK564" s="66"/>
      <c r="AL564" s="66"/>
      <c r="AM564" s="66"/>
      <c r="AN564" s="66"/>
      <c r="AO564" s="66"/>
      <c r="AP564" s="66" t="s">
        <v>1487</v>
      </c>
      <c r="AQ564" s="67"/>
      <c r="AR564" s="67"/>
      <c r="AS564" s="66"/>
      <c r="AT564" s="66"/>
      <c r="AU564" s="69"/>
      <c r="AV564" s="66">
        <v>0</v>
      </c>
      <c r="AW564" s="66"/>
      <c r="AX564" s="66" t="s">
        <v>1487</v>
      </c>
      <c r="AY564" s="66"/>
      <c r="AZ564" s="66"/>
      <c r="BA564" s="69"/>
      <c r="BB564" s="66"/>
      <c r="BC564" s="66" t="s">
        <v>1487</v>
      </c>
    </row>
    <row r="565" spans="1:55" ht="15.75" customHeight="1">
      <c r="A565" s="66" t="s">
        <v>4480</v>
      </c>
      <c r="B565" s="66" t="s">
        <v>4096</v>
      </c>
      <c r="C565" s="66" t="s">
        <v>209</v>
      </c>
      <c r="D565" s="66" t="s">
        <v>4097</v>
      </c>
      <c r="E565" s="66">
        <v>2026</v>
      </c>
      <c r="F565" s="66">
        <v>31</v>
      </c>
      <c r="G565" s="67">
        <v>46233</v>
      </c>
      <c r="H565" s="67">
        <v>0.4375</v>
      </c>
      <c r="I565" s="67"/>
      <c r="J565" s="66"/>
      <c r="K565" s="68"/>
      <c r="L565" s="66"/>
      <c r="M565" s="66"/>
      <c r="N565" s="66" t="s">
        <v>1575</v>
      </c>
      <c r="O565" s="66" t="s">
        <v>2103</v>
      </c>
      <c r="P565" s="66"/>
      <c r="Q565" s="66" t="s">
        <v>1472</v>
      </c>
      <c r="R565" s="66" t="s">
        <v>1179</v>
      </c>
      <c r="S565" s="66" t="s">
        <v>391</v>
      </c>
      <c r="T565" s="66" t="s">
        <v>443</v>
      </c>
      <c r="U565" s="66" t="s">
        <v>2183</v>
      </c>
      <c r="V565" s="66" t="s">
        <v>1473</v>
      </c>
      <c r="W565" s="66" t="s">
        <v>2448</v>
      </c>
      <c r="X565" s="66" t="s">
        <v>1487</v>
      </c>
      <c r="Y565" s="66"/>
      <c r="Z565" s="66"/>
      <c r="AA565" s="66"/>
      <c r="AB565" s="69"/>
      <c r="AC565" s="66"/>
      <c r="AD565" s="66" t="s">
        <v>1487</v>
      </c>
      <c r="AE565" s="66"/>
      <c r="AF565" s="67"/>
      <c r="AG565" s="66"/>
      <c r="AH565" s="66"/>
      <c r="AI565" s="66" t="s">
        <v>1473</v>
      </c>
      <c r="AJ565" s="66" t="s">
        <v>151</v>
      </c>
      <c r="AK565" s="66"/>
      <c r="AL565" s="66"/>
      <c r="AM565" s="66"/>
      <c r="AN565" s="66"/>
      <c r="AO565" s="66"/>
      <c r="AP565" s="66" t="s">
        <v>1487</v>
      </c>
      <c r="AQ565" s="67"/>
      <c r="AR565" s="67"/>
      <c r="AS565" s="66"/>
      <c r="AT565" s="66"/>
      <c r="AU565" s="69"/>
      <c r="AV565" s="66">
        <v>0</v>
      </c>
      <c r="AW565" s="66"/>
      <c r="AX565" s="66" t="s">
        <v>1487</v>
      </c>
      <c r="AY565" s="66"/>
      <c r="AZ565" s="66"/>
      <c r="BA565" s="69"/>
      <c r="BB565" s="66"/>
      <c r="BC565" s="66" t="s">
        <v>1487</v>
      </c>
    </row>
    <row r="566" spans="1:55" ht="15.75" customHeight="1">
      <c r="A566" s="66" t="s">
        <v>4481</v>
      </c>
      <c r="B566" s="66" t="s">
        <v>4098</v>
      </c>
      <c r="C566" s="66" t="s">
        <v>211</v>
      </c>
      <c r="D566" s="66" t="s">
        <v>4099</v>
      </c>
      <c r="E566" s="66">
        <v>2026</v>
      </c>
      <c r="F566" s="66">
        <v>31</v>
      </c>
      <c r="G566" s="67">
        <v>46233</v>
      </c>
      <c r="H566" s="67">
        <v>0.76388888888888884</v>
      </c>
      <c r="I566" s="67"/>
      <c r="J566" s="66"/>
      <c r="K566" s="68"/>
      <c r="L566" s="66"/>
      <c r="M566" s="66"/>
      <c r="N566" s="66" t="s">
        <v>1575</v>
      </c>
      <c r="O566" s="66" t="s">
        <v>1439</v>
      </c>
      <c r="P566" s="66"/>
      <c r="Q566" s="66" t="s">
        <v>1472</v>
      </c>
      <c r="R566" s="66" t="s">
        <v>1180</v>
      </c>
      <c r="S566" s="66" t="s">
        <v>386</v>
      </c>
      <c r="T566" s="66" t="s">
        <v>1266</v>
      </c>
      <c r="U566" s="66" t="s">
        <v>2183</v>
      </c>
      <c r="V566" s="66" t="s">
        <v>1473</v>
      </c>
      <c r="W566" s="66" t="s">
        <v>2448</v>
      </c>
      <c r="X566" s="66" t="s">
        <v>1487</v>
      </c>
      <c r="Y566" s="66"/>
      <c r="Z566" s="66"/>
      <c r="AA566" s="66"/>
      <c r="AB566" s="69"/>
      <c r="AC566" s="66"/>
      <c r="AD566" s="66" t="s">
        <v>1487</v>
      </c>
      <c r="AE566" s="66"/>
      <c r="AF566" s="67"/>
      <c r="AG566" s="66"/>
      <c r="AH566" s="66"/>
      <c r="AI566" s="66" t="s">
        <v>1473</v>
      </c>
      <c r="AJ566" s="66" t="s">
        <v>151</v>
      </c>
      <c r="AK566" s="66"/>
      <c r="AL566" s="66"/>
      <c r="AM566" s="66"/>
      <c r="AN566" s="66"/>
      <c r="AO566" s="66"/>
      <c r="AP566" s="66" t="s">
        <v>1487</v>
      </c>
      <c r="AQ566" s="67"/>
      <c r="AR566" s="67"/>
      <c r="AS566" s="66"/>
      <c r="AT566" s="66"/>
      <c r="AU566" s="69"/>
      <c r="AV566" s="66">
        <v>0</v>
      </c>
      <c r="AW566" s="66"/>
      <c r="AX566" s="66" t="s">
        <v>1487</v>
      </c>
      <c r="AY566" s="66"/>
      <c r="AZ566" s="66"/>
      <c r="BA566" s="69"/>
      <c r="BB566" s="66"/>
      <c r="BC566" s="66" t="s">
        <v>1487</v>
      </c>
    </row>
    <row r="567" spans="1:55" ht="15.75" customHeight="1">
      <c r="A567" s="66" t="s">
        <v>4482</v>
      </c>
      <c r="B567" s="66" t="s">
        <v>4100</v>
      </c>
      <c r="C567" s="66" t="s">
        <v>217</v>
      </c>
      <c r="D567" s="66" t="s">
        <v>4101</v>
      </c>
      <c r="E567" s="66">
        <v>2026</v>
      </c>
      <c r="F567" s="66">
        <v>31</v>
      </c>
      <c r="G567" s="67">
        <v>46233</v>
      </c>
      <c r="H567" s="67">
        <v>0.625</v>
      </c>
      <c r="I567" s="67"/>
      <c r="J567" s="66"/>
      <c r="K567" s="68"/>
      <c r="L567" s="66"/>
      <c r="M567" s="66"/>
      <c r="N567" s="66" t="s">
        <v>1579</v>
      </c>
      <c r="O567" s="66" t="s">
        <v>1590</v>
      </c>
      <c r="P567" s="66"/>
      <c r="Q567" s="66" t="s">
        <v>1472</v>
      </c>
      <c r="R567" s="66" t="s">
        <v>1184</v>
      </c>
      <c r="S567" s="66" t="s">
        <v>391</v>
      </c>
      <c r="T567" s="66" t="s">
        <v>443</v>
      </c>
      <c r="U567" s="66" t="s">
        <v>2183</v>
      </c>
      <c r="V567" s="66" t="s">
        <v>1473</v>
      </c>
      <c r="W567" s="66" t="s">
        <v>2451</v>
      </c>
      <c r="X567" s="66" t="s">
        <v>1487</v>
      </c>
      <c r="Y567" s="66"/>
      <c r="Z567" s="66"/>
      <c r="AA567" s="66"/>
      <c r="AB567" s="69"/>
      <c r="AC567" s="66"/>
      <c r="AD567" s="66" t="s">
        <v>1487</v>
      </c>
      <c r="AE567" s="66"/>
      <c r="AF567" s="67"/>
      <c r="AG567" s="66"/>
      <c r="AH567" s="66"/>
      <c r="AI567" s="66" t="s">
        <v>1473</v>
      </c>
      <c r="AJ567" s="66" t="s">
        <v>151</v>
      </c>
      <c r="AK567" s="66"/>
      <c r="AL567" s="66"/>
      <c r="AM567" s="66"/>
      <c r="AN567" s="66"/>
      <c r="AO567" s="66"/>
      <c r="AP567" s="66" t="s">
        <v>1487</v>
      </c>
      <c r="AQ567" s="67"/>
      <c r="AR567" s="67"/>
      <c r="AS567" s="66"/>
      <c r="AT567" s="66"/>
      <c r="AU567" s="69"/>
      <c r="AV567" s="66">
        <v>0</v>
      </c>
      <c r="AW567" s="66"/>
      <c r="AX567" s="66" t="s">
        <v>1487</v>
      </c>
      <c r="AY567" s="66"/>
      <c r="AZ567" s="66"/>
      <c r="BA567" s="69"/>
      <c r="BB567" s="66"/>
      <c r="BC567" s="66" t="s">
        <v>1487</v>
      </c>
    </row>
    <row r="568" spans="1:55" ht="15.75" customHeight="1">
      <c r="A568" s="66" t="s">
        <v>4483</v>
      </c>
      <c r="B568" s="66" t="s">
        <v>4102</v>
      </c>
      <c r="C568" s="66" t="s">
        <v>221</v>
      </c>
      <c r="D568" s="66" t="s">
        <v>4103</v>
      </c>
      <c r="E568" s="66">
        <v>2026</v>
      </c>
      <c r="F568" s="66">
        <v>31</v>
      </c>
      <c r="G568" s="67">
        <v>46233</v>
      </c>
      <c r="H568" s="67">
        <v>0.41666666666666669</v>
      </c>
      <c r="I568" s="67"/>
      <c r="J568" s="66"/>
      <c r="K568" s="68"/>
      <c r="L568" s="66"/>
      <c r="M568" s="66"/>
      <c r="N568" s="66" t="s">
        <v>1568</v>
      </c>
      <c r="O568" s="66" t="s">
        <v>1439</v>
      </c>
      <c r="P568" s="66"/>
      <c r="Q568" s="66" t="s">
        <v>1472</v>
      </c>
      <c r="R568" s="66" t="s">
        <v>1189</v>
      </c>
      <c r="S568" s="66" t="s">
        <v>391</v>
      </c>
      <c r="T568" s="66" t="s">
        <v>443</v>
      </c>
      <c r="U568" s="66" t="s">
        <v>2183</v>
      </c>
      <c r="V568" s="66" t="s">
        <v>1473</v>
      </c>
      <c r="W568" s="66" t="s">
        <v>2470</v>
      </c>
      <c r="X568" s="66" t="s">
        <v>1487</v>
      </c>
      <c r="Y568" s="66"/>
      <c r="Z568" s="66"/>
      <c r="AA568" s="66"/>
      <c r="AB568" s="69"/>
      <c r="AC568" s="66"/>
      <c r="AD568" s="66" t="s">
        <v>1487</v>
      </c>
      <c r="AE568" s="66"/>
      <c r="AF568" s="67"/>
      <c r="AG568" s="66"/>
      <c r="AH568" s="66"/>
      <c r="AI568" s="66" t="s">
        <v>1473</v>
      </c>
      <c r="AJ568" s="66" t="s">
        <v>151</v>
      </c>
      <c r="AK568" s="66"/>
      <c r="AL568" s="66"/>
      <c r="AM568" s="66"/>
      <c r="AN568" s="66"/>
      <c r="AO568" s="66"/>
      <c r="AP568" s="66" t="s">
        <v>1487</v>
      </c>
      <c r="AQ568" s="67"/>
      <c r="AR568" s="67"/>
      <c r="AS568" s="66"/>
      <c r="AT568" s="66"/>
      <c r="AU568" s="69"/>
      <c r="AV568" s="66">
        <v>0</v>
      </c>
      <c r="AW568" s="66"/>
      <c r="AX568" s="66" t="s">
        <v>1487</v>
      </c>
      <c r="AY568" s="66"/>
      <c r="AZ568" s="66"/>
      <c r="BA568" s="69"/>
      <c r="BB568" s="66"/>
      <c r="BC568" s="66" t="s">
        <v>1487</v>
      </c>
    </row>
    <row r="569" spans="1:55" ht="15.75" customHeight="1">
      <c r="A569" s="66" t="s">
        <v>4484</v>
      </c>
      <c r="B569" s="66" t="s">
        <v>4104</v>
      </c>
      <c r="C569" s="66" t="s">
        <v>228</v>
      </c>
      <c r="D569" s="66" t="s">
        <v>4105</v>
      </c>
      <c r="E569" s="66">
        <v>2026</v>
      </c>
      <c r="F569" s="66">
        <v>31</v>
      </c>
      <c r="G569" s="67">
        <v>46233</v>
      </c>
      <c r="H569" s="67">
        <v>0.4375</v>
      </c>
      <c r="I569" s="67"/>
      <c r="J569" s="66"/>
      <c r="K569" s="68"/>
      <c r="L569" s="66"/>
      <c r="M569" s="66"/>
      <c r="N569" s="66" t="s">
        <v>1436</v>
      </c>
      <c r="O569" s="66" t="s">
        <v>1439</v>
      </c>
      <c r="P569" s="66"/>
      <c r="Q569" s="66" t="s">
        <v>1472</v>
      </c>
      <c r="R569" s="66" t="s">
        <v>1196</v>
      </c>
      <c r="S569" s="66" t="s">
        <v>391</v>
      </c>
      <c r="T569" s="66" t="s">
        <v>443</v>
      </c>
      <c r="U569" s="66" t="s">
        <v>2183</v>
      </c>
      <c r="V569" s="66" t="s">
        <v>1473</v>
      </c>
      <c r="W569" s="66" t="s">
        <v>2365</v>
      </c>
      <c r="X569" s="66" t="s">
        <v>1487</v>
      </c>
      <c r="Y569" s="66"/>
      <c r="Z569" s="66"/>
      <c r="AA569" s="66"/>
      <c r="AB569" s="69"/>
      <c r="AC569" s="66"/>
      <c r="AD569" s="66" t="s">
        <v>1487</v>
      </c>
      <c r="AE569" s="66"/>
      <c r="AF569" s="67"/>
      <c r="AG569" s="66"/>
      <c r="AH569" s="66"/>
      <c r="AI569" s="66" t="s">
        <v>1473</v>
      </c>
      <c r="AJ569" s="66" t="s">
        <v>151</v>
      </c>
      <c r="AK569" s="66"/>
      <c r="AL569" s="66"/>
      <c r="AM569" s="66"/>
      <c r="AN569" s="66"/>
      <c r="AO569" s="66"/>
      <c r="AP569" s="66" t="s">
        <v>1487</v>
      </c>
      <c r="AQ569" s="67"/>
      <c r="AR569" s="67"/>
      <c r="AS569" s="66"/>
      <c r="AT569" s="66"/>
      <c r="AU569" s="69"/>
      <c r="AV569" s="66">
        <v>0</v>
      </c>
      <c r="AW569" s="66"/>
      <c r="AX569" s="66" t="s">
        <v>1487</v>
      </c>
      <c r="AY569" s="66"/>
      <c r="AZ569" s="66"/>
      <c r="BA569" s="69"/>
      <c r="BB569" s="66"/>
      <c r="BC569" s="66" t="s">
        <v>1487</v>
      </c>
    </row>
    <row r="570" spans="1:55" ht="15.75" customHeight="1">
      <c r="A570" s="66" t="s">
        <v>4485</v>
      </c>
      <c r="B570" s="66" t="s">
        <v>4106</v>
      </c>
      <c r="C570" s="66" t="s">
        <v>231</v>
      </c>
      <c r="D570" s="66" t="s">
        <v>4107</v>
      </c>
      <c r="E570" s="66">
        <v>2026</v>
      </c>
      <c r="F570" s="66">
        <v>31</v>
      </c>
      <c r="G570" s="67">
        <v>46233</v>
      </c>
      <c r="H570" s="67">
        <v>0.4375</v>
      </c>
      <c r="I570" s="67"/>
      <c r="J570" s="66"/>
      <c r="K570" s="68"/>
      <c r="L570" s="66"/>
      <c r="M570" s="66"/>
      <c r="N570" s="66" t="s">
        <v>452</v>
      </c>
      <c r="O570" s="66" t="s">
        <v>2103</v>
      </c>
      <c r="P570" s="66"/>
      <c r="Q570" s="66" t="s">
        <v>1472</v>
      </c>
      <c r="R570" s="66" t="s">
        <v>1199</v>
      </c>
      <c r="S570" s="66" t="s">
        <v>391</v>
      </c>
      <c r="T570" s="66" t="s">
        <v>443</v>
      </c>
      <c r="U570" s="66" t="s">
        <v>2183</v>
      </c>
      <c r="V570" s="66" t="s">
        <v>1473</v>
      </c>
      <c r="W570" s="66" t="s">
        <v>2350</v>
      </c>
      <c r="X570" s="66" t="s">
        <v>1487</v>
      </c>
      <c r="Y570" s="66"/>
      <c r="Z570" s="66"/>
      <c r="AA570" s="66"/>
      <c r="AB570" s="69"/>
      <c r="AC570" s="66"/>
      <c r="AD570" s="66" t="s">
        <v>1487</v>
      </c>
      <c r="AE570" s="66"/>
      <c r="AF570" s="67"/>
      <c r="AG570" s="66"/>
      <c r="AH570" s="66"/>
      <c r="AI570" s="66" t="s">
        <v>1473</v>
      </c>
      <c r="AJ570" s="66" t="s">
        <v>151</v>
      </c>
      <c r="AK570" s="66"/>
      <c r="AL570" s="66"/>
      <c r="AM570" s="66"/>
      <c r="AN570" s="66"/>
      <c r="AO570" s="66"/>
      <c r="AP570" s="66" t="s">
        <v>1487</v>
      </c>
      <c r="AQ570" s="67"/>
      <c r="AR570" s="67"/>
      <c r="AS570" s="66"/>
      <c r="AT570" s="66"/>
      <c r="AU570" s="69"/>
      <c r="AV570" s="66">
        <v>0</v>
      </c>
      <c r="AW570" s="66"/>
      <c r="AX570" s="66" t="s">
        <v>1487</v>
      </c>
      <c r="AY570" s="66"/>
      <c r="AZ570" s="66"/>
      <c r="BA570" s="69"/>
      <c r="BB570" s="66"/>
      <c r="BC570" s="66" t="s">
        <v>1487</v>
      </c>
    </row>
    <row r="571" spans="1:55" ht="15.75" customHeight="1">
      <c r="A571" s="66" t="s">
        <v>4486</v>
      </c>
      <c r="B571" s="66" t="s">
        <v>4108</v>
      </c>
      <c r="C571" s="66" t="s">
        <v>284</v>
      </c>
      <c r="D571" s="66" t="s">
        <v>4109</v>
      </c>
      <c r="E571" s="66">
        <v>2026</v>
      </c>
      <c r="F571" s="66">
        <v>31</v>
      </c>
      <c r="G571" s="67">
        <v>46233</v>
      </c>
      <c r="H571" s="67">
        <v>0.44791666666666669</v>
      </c>
      <c r="I571" s="67"/>
      <c r="J571" s="66"/>
      <c r="K571" s="68"/>
      <c r="L571" s="66"/>
      <c r="M571" s="66"/>
      <c r="N571" s="66" t="s">
        <v>1600</v>
      </c>
      <c r="O571" s="66" t="s">
        <v>2103</v>
      </c>
      <c r="P571" s="66"/>
      <c r="Q571" s="66" t="s">
        <v>1472</v>
      </c>
      <c r="R571" s="66" t="s">
        <v>98</v>
      </c>
      <c r="S571" s="66" t="s">
        <v>391</v>
      </c>
      <c r="T571" s="66" t="s">
        <v>344</v>
      </c>
      <c r="U571" s="66" t="s">
        <v>2183</v>
      </c>
      <c r="V571" s="66" t="s">
        <v>1473</v>
      </c>
      <c r="W571" s="66" t="s">
        <v>2324</v>
      </c>
      <c r="X571" s="66" t="s">
        <v>1487</v>
      </c>
      <c r="Y571" s="66"/>
      <c r="Z571" s="66"/>
      <c r="AA571" s="66"/>
      <c r="AB571" s="69"/>
      <c r="AC571" s="66"/>
      <c r="AD571" s="66" t="s">
        <v>1487</v>
      </c>
      <c r="AE571" s="66"/>
      <c r="AF571" s="67"/>
      <c r="AG571" s="66"/>
      <c r="AH571" s="66"/>
      <c r="AI571" s="66" t="s">
        <v>1473</v>
      </c>
      <c r="AJ571" s="66" t="s">
        <v>151</v>
      </c>
      <c r="AK571" s="66"/>
      <c r="AL571" s="66"/>
      <c r="AM571" s="66"/>
      <c r="AN571" s="66"/>
      <c r="AO571" s="66"/>
      <c r="AP571" s="66" t="s">
        <v>1487</v>
      </c>
      <c r="AQ571" s="67"/>
      <c r="AR571" s="67"/>
      <c r="AS571" s="66"/>
      <c r="AT571" s="66"/>
      <c r="AU571" s="69"/>
      <c r="AV571" s="66">
        <v>0</v>
      </c>
      <c r="AW571" s="66"/>
      <c r="AX571" s="66" t="s">
        <v>1487</v>
      </c>
      <c r="AY571" s="66"/>
      <c r="AZ571" s="66"/>
      <c r="BA571" s="69"/>
      <c r="BB571" s="66"/>
      <c r="BC571" s="66" t="s">
        <v>1487</v>
      </c>
    </row>
    <row r="572" spans="1:55" ht="15.75" customHeight="1">
      <c r="A572" s="66" t="s">
        <v>4487</v>
      </c>
      <c r="B572" s="66" t="s">
        <v>4110</v>
      </c>
      <c r="C572" s="66" t="s">
        <v>190</v>
      </c>
      <c r="D572" s="66" t="s">
        <v>4111</v>
      </c>
      <c r="E572" s="66">
        <v>2026</v>
      </c>
      <c r="F572" s="66">
        <v>31</v>
      </c>
      <c r="G572" s="67">
        <v>46234</v>
      </c>
      <c r="H572" s="67">
        <v>0.77777777777777779</v>
      </c>
      <c r="I572" s="67"/>
      <c r="J572" s="66"/>
      <c r="K572" s="68"/>
      <c r="L572" s="66"/>
      <c r="M572" s="66"/>
      <c r="N572" s="66" t="s">
        <v>1600</v>
      </c>
      <c r="O572" s="66" t="s">
        <v>2103</v>
      </c>
      <c r="P572" s="66"/>
      <c r="Q572" s="66" t="s">
        <v>1472</v>
      </c>
      <c r="R572" s="66" t="s">
        <v>59</v>
      </c>
      <c r="S572" s="66" t="s">
        <v>391</v>
      </c>
      <c r="T572" s="66" t="s">
        <v>443</v>
      </c>
      <c r="U572" s="66" t="s">
        <v>2183</v>
      </c>
      <c r="V572" s="66" t="s">
        <v>1473</v>
      </c>
      <c r="W572" s="66" t="s">
        <v>2324</v>
      </c>
      <c r="X572" s="66" t="s">
        <v>1487</v>
      </c>
      <c r="Y572" s="66"/>
      <c r="Z572" s="66"/>
      <c r="AA572" s="66"/>
      <c r="AB572" s="69"/>
      <c r="AC572" s="66"/>
      <c r="AD572" s="66" t="s">
        <v>1487</v>
      </c>
      <c r="AE572" s="66"/>
      <c r="AF572" s="67"/>
      <c r="AG572" s="66"/>
      <c r="AH572" s="66"/>
      <c r="AI572" s="66" t="s">
        <v>1473</v>
      </c>
      <c r="AJ572" s="66" t="s">
        <v>151</v>
      </c>
      <c r="AK572" s="66"/>
      <c r="AL572" s="66"/>
      <c r="AM572" s="66"/>
      <c r="AN572" s="66"/>
      <c r="AO572" s="66"/>
      <c r="AP572" s="66" t="s">
        <v>1487</v>
      </c>
      <c r="AQ572" s="67"/>
      <c r="AR572" s="67"/>
      <c r="AS572" s="66"/>
      <c r="AT572" s="66"/>
      <c r="AU572" s="69"/>
      <c r="AV572" s="66">
        <v>0</v>
      </c>
      <c r="AW572" s="66"/>
      <c r="AX572" s="66" t="s">
        <v>1487</v>
      </c>
      <c r="AY572" s="66"/>
      <c r="AZ572" s="66"/>
      <c r="BA572" s="69"/>
      <c r="BB572" s="66"/>
      <c r="BC572" s="66" t="s">
        <v>1487</v>
      </c>
    </row>
    <row r="573" spans="1:55" ht="15.75" customHeight="1">
      <c r="A573" s="66" t="s">
        <v>4488</v>
      </c>
      <c r="B573" s="66" t="s">
        <v>4112</v>
      </c>
      <c r="C573" s="66" t="s">
        <v>194</v>
      </c>
      <c r="D573" s="66" t="s">
        <v>4113</v>
      </c>
      <c r="E573" s="66">
        <v>2026</v>
      </c>
      <c r="F573" s="66">
        <v>31</v>
      </c>
      <c r="G573" s="67">
        <v>46234</v>
      </c>
      <c r="H573" s="67">
        <v>0.38194444444444442</v>
      </c>
      <c r="I573" s="67"/>
      <c r="J573" s="66"/>
      <c r="K573" s="68"/>
      <c r="L573" s="66"/>
      <c r="M573" s="66"/>
      <c r="N573" s="66" t="s">
        <v>1600</v>
      </c>
      <c r="O573" s="66" t="s">
        <v>2103</v>
      </c>
      <c r="P573" s="66"/>
      <c r="Q573" s="66" t="s">
        <v>1472</v>
      </c>
      <c r="R573" s="66" t="s">
        <v>2109</v>
      </c>
      <c r="S573" s="66" t="s">
        <v>391</v>
      </c>
      <c r="T573" s="66" t="s">
        <v>443</v>
      </c>
      <c r="U573" s="66" t="s">
        <v>2183</v>
      </c>
      <c r="V573" s="66" t="s">
        <v>1473</v>
      </c>
      <c r="W573" s="66" t="s">
        <v>2324</v>
      </c>
      <c r="X573" s="66" t="s">
        <v>1487</v>
      </c>
      <c r="Y573" s="66"/>
      <c r="Z573" s="66"/>
      <c r="AA573" s="66"/>
      <c r="AB573" s="69"/>
      <c r="AC573" s="66"/>
      <c r="AD573" s="66" t="s">
        <v>1487</v>
      </c>
      <c r="AE573" s="66"/>
      <c r="AF573" s="67"/>
      <c r="AG573" s="66"/>
      <c r="AH573" s="66"/>
      <c r="AI573" s="66" t="s">
        <v>1473</v>
      </c>
      <c r="AJ573" s="66" t="s">
        <v>151</v>
      </c>
      <c r="AK573" s="66"/>
      <c r="AL573" s="66"/>
      <c r="AM573" s="66"/>
      <c r="AN573" s="66"/>
      <c r="AO573" s="66"/>
      <c r="AP573" s="66" t="s">
        <v>1487</v>
      </c>
      <c r="AQ573" s="67"/>
      <c r="AR573" s="67"/>
      <c r="AS573" s="66"/>
      <c r="AT573" s="66"/>
      <c r="AU573" s="69"/>
      <c r="AV573" s="66">
        <v>0</v>
      </c>
      <c r="AW573" s="66"/>
      <c r="AX573" s="66" t="s">
        <v>1487</v>
      </c>
      <c r="AY573" s="66"/>
      <c r="AZ573" s="66"/>
      <c r="BA573" s="69"/>
      <c r="BB573" s="66"/>
      <c r="BC573" s="66" t="s">
        <v>1487</v>
      </c>
    </row>
    <row r="574" spans="1:55" ht="15.75" customHeight="1">
      <c r="A574" s="66" t="s">
        <v>4489</v>
      </c>
      <c r="B574" s="66" t="s">
        <v>4114</v>
      </c>
      <c r="C574" s="66" t="s">
        <v>202</v>
      </c>
      <c r="D574" s="66" t="s">
        <v>4115</v>
      </c>
      <c r="E574" s="66">
        <v>2026</v>
      </c>
      <c r="F574" s="66">
        <v>31</v>
      </c>
      <c r="G574" s="67">
        <v>46234</v>
      </c>
      <c r="H574" s="67">
        <v>0.39583333333333331</v>
      </c>
      <c r="I574" s="67"/>
      <c r="J574" s="66"/>
      <c r="K574" s="68"/>
      <c r="L574" s="66"/>
      <c r="M574" s="66"/>
      <c r="N574" s="66" t="s">
        <v>1442</v>
      </c>
      <c r="O574" s="66" t="s">
        <v>1439</v>
      </c>
      <c r="P574" s="66"/>
      <c r="Q574" s="66" t="s">
        <v>1472</v>
      </c>
      <c r="R574" s="66" t="s">
        <v>1367</v>
      </c>
      <c r="S574" s="66" t="s">
        <v>391</v>
      </c>
      <c r="T574" s="66" t="s">
        <v>443</v>
      </c>
      <c r="U574" s="66" t="s">
        <v>2183</v>
      </c>
      <c r="V574" s="66" t="s">
        <v>1473</v>
      </c>
      <c r="W574" s="66" t="s">
        <v>2443</v>
      </c>
      <c r="X574" s="66" t="s">
        <v>1487</v>
      </c>
      <c r="Y574" s="66"/>
      <c r="Z574" s="66"/>
      <c r="AA574" s="66"/>
      <c r="AB574" s="69"/>
      <c r="AC574" s="66"/>
      <c r="AD574" s="66" t="s">
        <v>1487</v>
      </c>
      <c r="AE574" s="66"/>
      <c r="AF574" s="67"/>
      <c r="AG574" s="66"/>
      <c r="AH574" s="66"/>
      <c r="AI574" s="66" t="s">
        <v>1473</v>
      </c>
      <c r="AJ574" s="66" t="s">
        <v>151</v>
      </c>
      <c r="AK574" s="66"/>
      <c r="AL574" s="66"/>
      <c r="AM574" s="66"/>
      <c r="AN574" s="66"/>
      <c r="AO574" s="66"/>
      <c r="AP574" s="66" t="s">
        <v>1487</v>
      </c>
      <c r="AQ574" s="67"/>
      <c r="AR574" s="67"/>
      <c r="AS574" s="66"/>
      <c r="AT574" s="66"/>
      <c r="AU574" s="69"/>
      <c r="AV574" s="66">
        <v>0</v>
      </c>
      <c r="AW574" s="66"/>
      <c r="AX574" s="66" t="s">
        <v>1487</v>
      </c>
      <c r="AY574" s="66"/>
      <c r="AZ574" s="66"/>
      <c r="BA574" s="69"/>
      <c r="BB574" s="66"/>
      <c r="BC574" s="66" t="s">
        <v>1487</v>
      </c>
    </row>
    <row r="575" spans="1:55" ht="15.75" customHeight="1">
      <c r="A575" s="66" t="s">
        <v>4490</v>
      </c>
      <c r="B575" s="66" t="s">
        <v>4116</v>
      </c>
      <c r="C575" s="66" t="s">
        <v>205</v>
      </c>
      <c r="D575" s="66" t="s">
        <v>4117</v>
      </c>
      <c r="E575" s="66">
        <v>2026</v>
      </c>
      <c r="F575" s="66">
        <v>31</v>
      </c>
      <c r="G575" s="67">
        <v>46234</v>
      </c>
      <c r="H575" s="67">
        <v>0.77083333333333337</v>
      </c>
      <c r="I575" s="67"/>
      <c r="J575" s="66"/>
      <c r="K575" s="68"/>
      <c r="L575" s="66"/>
      <c r="M575" s="66"/>
      <c r="N575" s="66" t="s">
        <v>1590</v>
      </c>
      <c r="O575" s="66" t="s">
        <v>1590</v>
      </c>
      <c r="P575" s="66"/>
      <c r="Q575" s="66" t="s">
        <v>1472</v>
      </c>
      <c r="R575" s="66" t="s">
        <v>1370</v>
      </c>
      <c r="S575" s="66" t="s">
        <v>386</v>
      </c>
      <c r="T575" s="66" t="s">
        <v>1266</v>
      </c>
      <c r="U575" s="66" t="s">
        <v>2183</v>
      </c>
      <c r="V575" s="66" t="s">
        <v>1473</v>
      </c>
      <c r="W575" s="66" t="s">
        <v>2390</v>
      </c>
      <c r="X575" s="66" t="s">
        <v>1487</v>
      </c>
      <c r="Y575" s="66"/>
      <c r="Z575" s="66"/>
      <c r="AA575" s="66"/>
      <c r="AB575" s="69"/>
      <c r="AC575" s="66"/>
      <c r="AD575" s="66" t="s">
        <v>1487</v>
      </c>
      <c r="AE575" s="66"/>
      <c r="AF575" s="67"/>
      <c r="AG575" s="66"/>
      <c r="AH575" s="66"/>
      <c r="AI575" s="66" t="s">
        <v>1473</v>
      </c>
      <c r="AJ575" s="66" t="s">
        <v>151</v>
      </c>
      <c r="AK575" s="66"/>
      <c r="AL575" s="66"/>
      <c r="AM575" s="66"/>
      <c r="AN575" s="66"/>
      <c r="AO575" s="66"/>
      <c r="AP575" s="66" t="s">
        <v>1487</v>
      </c>
      <c r="AQ575" s="67"/>
      <c r="AR575" s="67"/>
      <c r="AS575" s="66"/>
      <c r="AT575" s="66"/>
      <c r="AU575" s="69"/>
      <c r="AV575" s="66">
        <v>0</v>
      </c>
      <c r="AW575" s="66"/>
      <c r="AX575" s="66" t="s">
        <v>1487</v>
      </c>
      <c r="AY575" s="66"/>
      <c r="AZ575" s="66"/>
      <c r="BA575" s="69"/>
      <c r="BB575" s="66"/>
      <c r="BC575" s="66" t="s">
        <v>1487</v>
      </c>
    </row>
    <row r="576" spans="1:55" ht="15.75" customHeight="1">
      <c r="A576" s="66" t="s">
        <v>4491</v>
      </c>
      <c r="B576" s="66" t="s">
        <v>4118</v>
      </c>
      <c r="C576" s="66" t="s">
        <v>211</v>
      </c>
      <c r="D576" s="66" t="s">
        <v>4119</v>
      </c>
      <c r="E576" s="66">
        <v>2026</v>
      </c>
      <c r="F576" s="66">
        <v>31</v>
      </c>
      <c r="G576" s="67">
        <v>46234</v>
      </c>
      <c r="H576" s="67">
        <v>0.76388888888888884</v>
      </c>
      <c r="I576" s="67"/>
      <c r="J576" s="66"/>
      <c r="K576" s="68"/>
      <c r="L576" s="66"/>
      <c r="M576" s="66"/>
      <c r="N576" s="66" t="s">
        <v>1575</v>
      </c>
      <c r="O576" s="66" t="s">
        <v>1439</v>
      </c>
      <c r="P576" s="66"/>
      <c r="Q576" s="66" t="s">
        <v>1472</v>
      </c>
      <c r="R576" s="66" t="s">
        <v>1180</v>
      </c>
      <c r="S576" s="66" t="s">
        <v>1267</v>
      </c>
      <c r="T576" s="66" t="s">
        <v>1266</v>
      </c>
      <c r="U576" s="66" t="s">
        <v>2183</v>
      </c>
      <c r="V576" s="66" t="s">
        <v>1473</v>
      </c>
      <c r="W576" s="66" t="s">
        <v>2448</v>
      </c>
      <c r="X576" s="66" t="s">
        <v>1487</v>
      </c>
      <c r="Y576" s="66"/>
      <c r="Z576" s="66"/>
      <c r="AA576" s="66"/>
      <c r="AB576" s="69"/>
      <c r="AC576" s="66"/>
      <c r="AD576" s="66" t="s">
        <v>1487</v>
      </c>
      <c r="AE576" s="66"/>
      <c r="AF576" s="67"/>
      <c r="AG576" s="66"/>
      <c r="AH576" s="66"/>
      <c r="AI576" s="66" t="s">
        <v>1473</v>
      </c>
      <c r="AJ576" s="66" t="s">
        <v>151</v>
      </c>
      <c r="AK576" s="66"/>
      <c r="AL576" s="66"/>
      <c r="AM576" s="66"/>
      <c r="AN576" s="66"/>
      <c r="AO576" s="66"/>
      <c r="AP576" s="66" t="s">
        <v>1487</v>
      </c>
      <c r="AQ576" s="67"/>
      <c r="AR576" s="67"/>
      <c r="AS576" s="66"/>
      <c r="AT576" s="66"/>
      <c r="AU576" s="69"/>
      <c r="AV576" s="66">
        <v>0</v>
      </c>
      <c r="AW576" s="66"/>
      <c r="AX576" s="66" t="s">
        <v>1487</v>
      </c>
      <c r="AY576" s="66"/>
      <c r="AZ576" s="66"/>
      <c r="BA576" s="69"/>
      <c r="BB576" s="66"/>
      <c r="BC576" s="66" t="s">
        <v>1487</v>
      </c>
    </row>
    <row r="577" spans="1:55" ht="15.75" customHeight="1">
      <c r="A577" s="66" t="s">
        <v>4492</v>
      </c>
      <c r="B577" s="66" t="s">
        <v>4120</v>
      </c>
      <c r="C577" s="66" t="s">
        <v>213</v>
      </c>
      <c r="D577" s="66" t="s">
        <v>4121</v>
      </c>
      <c r="E577" s="66">
        <v>2026</v>
      </c>
      <c r="F577" s="66">
        <v>31</v>
      </c>
      <c r="G577" s="67">
        <v>46234</v>
      </c>
      <c r="H577" s="67">
        <v>0.4375</v>
      </c>
      <c r="I577" s="67"/>
      <c r="J577" s="66"/>
      <c r="K577" s="68"/>
      <c r="L577" s="66"/>
      <c r="M577" s="66"/>
      <c r="N577" s="66" t="s">
        <v>1579</v>
      </c>
      <c r="O577" s="66" t="s">
        <v>2103</v>
      </c>
      <c r="P577" s="66"/>
      <c r="Q577" s="66" t="s">
        <v>1472</v>
      </c>
      <c r="R577" s="66" t="s">
        <v>1182</v>
      </c>
      <c r="S577" s="66" t="s">
        <v>391</v>
      </c>
      <c r="T577" s="66" t="s">
        <v>443</v>
      </c>
      <c r="U577" s="66" t="s">
        <v>2183</v>
      </c>
      <c r="V577" s="66" t="s">
        <v>1473</v>
      </c>
      <c r="W577" s="66" t="s">
        <v>2451</v>
      </c>
      <c r="X577" s="66" t="s">
        <v>1487</v>
      </c>
      <c r="Y577" s="66"/>
      <c r="Z577" s="66"/>
      <c r="AA577" s="66"/>
      <c r="AB577" s="69"/>
      <c r="AC577" s="66"/>
      <c r="AD577" s="66" t="s">
        <v>1487</v>
      </c>
      <c r="AE577" s="66"/>
      <c r="AF577" s="67"/>
      <c r="AG577" s="66"/>
      <c r="AH577" s="66"/>
      <c r="AI577" s="66" t="s">
        <v>1473</v>
      </c>
      <c r="AJ577" s="66" t="s">
        <v>151</v>
      </c>
      <c r="AK577" s="66"/>
      <c r="AL577" s="66"/>
      <c r="AM577" s="66"/>
      <c r="AN577" s="66"/>
      <c r="AO577" s="66"/>
      <c r="AP577" s="66" t="s">
        <v>1487</v>
      </c>
      <c r="AQ577" s="67"/>
      <c r="AR577" s="67"/>
      <c r="AS577" s="66"/>
      <c r="AT577" s="66"/>
      <c r="AU577" s="69"/>
      <c r="AV577" s="66">
        <v>0</v>
      </c>
      <c r="AW577" s="66"/>
      <c r="AX577" s="66" t="s">
        <v>1487</v>
      </c>
      <c r="AY577" s="66"/>
      <c r="AZ577" s="66"/>
      <c r="BA577" s="69"/>
      <c r="BB577" s="66"/>
      <c r="BC577" s="66" t="s">
        <v>1487</v>
      </c>
    </row>
    <row r="578" spans="1:55" ht="15.75" customHeight="1">
      <c r="A578" s="66" t="s">
        <v>4493</v>
      </c>
      <c r="B578" s="66" t="s">
        <v>4122</v>
      </c>
      <c r="C578" s="66" t="s">
        <v>222</v>
      </c>
      <c r="D578" s="66" t="s">
        <v>4123</v>
      </c>
      <c r="E578" s="66">
        <v>2026</v>
      </c>
      <c r="F578" s="66">
        <v>31</v>
      </c>
      <c r="G578" s="67">
        <v>46234</v>
      </c>
      <c r="H578" s="67">
        <v>0.4375</v>
      </c>
      <c r="I578" s="67"/>
      <c r="J578" s="66"/>
      <c r="K578" s="68"/>
      <c r="L578" s="66"/>
      <c r="M578" s="66"/>
      <c r="N578" s="66" t="s">
        <v>1568</v>
      </c>
      <c r="O578" s="66" t="s">
        <v>1439</v>
      </c>
      <c r="P578" s="66"/>
      <c r="Q578" s="66" t="s">
        <v>1472</v>
      </c>
      <c r="R578" s="66" t="s">
        <v>1190</v>
      </c>
      <c r="S578" s="66" t="s">
        <v>391</v>
      </c>
      <c r="T578" s="66" t="s">
        <v>443</v>
      </c>
      <c r="U578" s="66" t="s">
        <v>2183</v>
      </c>
      <c r="V578" s="66" t="s">
        <v>1473</v>
      </c>
      <c r="W578" s="66" t="s">
        <v>2470</v>
      </c>
      <c r="X578" s="66" t="s">
        <v>1487</v>
      </c>
      <c r="Y578" s="66"/>
      <c r="Z578" s="66"/>
      <c r="AA578" s="66"/>
      <c r="AB578" s="69"/>
      <c r="AC578" s="66"/>
      <c r="AD578" s="66" t="s">
        <v>1487</v>
      </c>
      <c r="AE578" s="66"/>
      <c r="AF578" s="67"/>
      <c r="AG578" s="66"/>
      <c r="AH578" s="66"/>
      <c r="AI578" s="66" t="s">
        <v>1473</v>
      </c>
      <c r="AJ578" s="66" t="s">
        <v>151</v>
      </c>
      <c r="AK578" s="66"/>
      <c r="AL578" s="66"/>
      <c r="AM578" s="66"/>
      <c r="AN578" s="66"/>
      <c r="AO578" s="66"/>
      <c r="AP578" s="66" t="s">
        <v>1487</v>
      </c>
      <c r="AQ578" s="67"/>
      <c r="AR578" s="67"/>
      <c r="AS578" s="66"/>
      <c r="AT578" s="66"/>
      <c r="AU578" s="69"/>
      <c r="AV578" s="66">
        <v>0</v>
      </c>
      <c r="AW578" s="66"/>
      <c r="AX578" s="66" t="s">
        <v>1487</v>
      </c>
      <c r="AY578" s="66"/>
      <c r="AZ578" s="66"/>
      <c r="BA578" s="69"/>
      <c r="BB578" s="66"/>
      <c r="BC578" s="66" t="s">
        <v>1487</v>
      </c>
    </row>
    <row r="579" spans="1:55" ht="15.75" customHeight="1">
      <c r="A579" s="66" t="s">
        <v>4494</v>
      </c>
      <c r="B579" s="66" t="s">
        <v>4124</v>
      </c>
      <c r="C579" s="66" t="s">
        <v>225</v>
      </c>
      <c r="D579" s="66" t="s">
        <v>4125</v>
      </c>
      <c r="E579" s="66">
        <v>2026</v>
      </c>
      <c r="F579" s="66">
        <v>31</v>
      </c>
      <c r="G579" s="67">
        <v>46234</v>
      </c>
      <c r="H579" s="67">
        <v>0.4375</v>
      </c>
      <c r="I579" s="67"/>
      <c r="J579" s="66"/>
      <c r="K579" s="68"/>
      <c r="L579" s="66"/>
      <c r="M579" s="66"/>
      <c r="N579" s="66" t="s">
        <v>1436</v>
      </c>
      <c r="O579" s="66" t="s">
        <v>2103</v>
      </c>
      <c r="P579" s="66"/>
      <c r="Q579" s="66" t="s">
        <v>1472</v>
      </c>
      <c r="R579" s="66" t="s">
        <v>1193</v>
      </c>
      <c r="S579" s="66" t="s">
        <v>391</v>
      </c>
      <c r="T579" s="66" t="s">
        <v>443</v>
      </c>
      <c r="U579" s="66" t="s">
        <v>2183</v>
      </c>
      <c r="V579" s="66" t="s">
        <v>1473</v>
      </c>
      <c r="W579" s="66" t="s">
        <v>2365</v>
      </c>
      <c r="X579" s="66" t="s">
        <v>1487</v>
      </c>
      <c r="Y579" s="66"/>
      <c r="Z579" s="66"/>
      <c r="AA579" s="66"/>
      <c r="AB579" s="69"/>
      <c r="AC579" s="66"/>
      <c r="AD579" s="66" t="s">
        <v>1487</v>
      </c>
      <c r="AE579" s="66"/>
      <c r="AF579" s="67"/>
      <c r="AG579" s="66"/>
      <c r="AH579" s="66"/>
      <c r="AI579" s="66" t="s">
        <v>1473</v>
      </c>
      <c r="AJ579" s="66" t="s">
        <v>151</v>
      </c>
      <c r="AK579" s="66"/>
      <c r="AL579" s="66"/>
      <c r="AM579" s="66"/>
      <c r="AN579" s="66"/>
      <c r="AO579" s="66"/>
      <c r="AP579" s="66" t="s">
        <v>1487</v>
      </c>
      <c r="AQ579" s="67"/>
      <c r="AR579" s="67"/>
      <c r="AS579" s="66"/>
      <c r="AT579" s="66"/>
      <c r="AU579" s="69"/>
      <c r="AV579" s="66">
        <v>0</v>
      </c>
      <c r="AW579" s="66"/>
      <c r="AX579" s="66" t="s">
        <v>1487</v>
      </c>
      <c r="AY579" s="66"/>
      <c r="AZ579" s="66"/>
      <c r="BA579" s="69"/>
      <c r="BB579" s="66"/>
      <c r="BC579" s="66" t="s">
        <v>1487</v>
      </c>
    </row>
    <row r="580" spans="1:55" ht="15.75" customHeight="1">
      <c r="A580" s="66" t="s">
        <v>4495</v>
      </c>
      <c r="B580" s="66" t="s">
        <v>4126</v>
      </c>
      <c r="C580" s="66" t="s">
        <v>267</v>
      </c>
      <c r="D580" s="66" t="s">
        <v>4127</v>
      </c>
      <c r="E580" s="66">
        <v>2026</v>
      </c>
      <c r="F580" s="66">
        <v>31</v>
      </c>
      <c r="G580" s="67">
        <v>46234</v>
      </c>
      <c r="H580" s="67">
        <v>0.4375</v>
      </c>
      <c r="I580" s="67"/>
      <c r="J580" s="66"/>
      <c r="K580" s="68"/>
      <c r="L580" s="66"/>
      <c r="M580" s="66"/>
      <c r="N580" s="66" t="s">
        <v>1568</v>
      </c>
      <c r="O580" s="66" t="s">
        <v>1590</v>
      </c>
      <c r="P580" s="66"/>
      <c r="Q580" s="66" t="s">
        <v>1472</v>
      </c>
      <c r="R580" s="66" t="s">
        <v>3016</v>
      </c>
      <c r="S580" s="66" t="s">
        <v>1267</v>
      </c>
      <c r="T580" s="66" t="s">
        <v>1266</v>
      </c>
      <c r="U580" s="66" t="s">
        <v>2183</v>
      </c>
      <c r="V580" s="66" t="s">
        <v>1473</v>
      </c>
      <c r="W580" s="66" t="s">
        <v>2470</v>
      </c>
      <c r="X580" s="66" t="s">
        <v>1487</v>
      </c>
      <c r="Y580" s="66"/>
      <c r="Z580" s="66"/>
      <c r="AA580" s="66"/>
      <c r="AB580" s="69"/>
      <c r="AC580" s="66"/>
      <c r="AD580" s="66" t="s">
        <v>1487</v>
      </c>
      <c r="AE580" s="66"/>
      <c r="AF580" s="67"/>
      <c r="AG580" s="66"/>
      <c r="AH580" s="66"/>
      <c r="AI580" s="66" t="s">
        <v>1473</v>
      </c>
      <c r="AJ580" s="66" t="s">
        <v>151</v>
      </c>
      <c r="AK580" s="66"/>
      <c r="AL580" s="66"/>
      <c r="AM580" s="66"/>
      <c r="AN580" s="66"/>
      <c r="AO580" s="66"/>
      <c r="AP580" s="66" t="s">
        <v>1487</v>
      </c>
      <c r="AQ580" s="67"/>
      <c r="AR580" s="67"/>
      <c r="AS580" s="66"/>
      <c r="AT580" s="66"/>
      <c r="AU580" s="69"/>
      <c r="AV580" s="66">
        <v>0</v>
      </c>
      <c r="AW580" s="66"/>
      <c r="AX580" s="66" t="s">
        <v>1487</v>
      </c>
      <c r="AY580" s="66"/>
      <c r="AZ580" s="66"/>
      <c r="BA580" s="69"/>
      <c r="BB580" s="66"/>
      <c r="BC580" s="66" t="s">
        <v>1487</v>
      </c>
    </row>
    <row r="581" spans="1:55" ht="15.75" customHeight="1">
      <c r="A581" s="66" t="s">
        <v>4496</v>
      </c>
      <c r="B581" s="66" t="s">
        <v>4128</v>
      </c>
      <c r="C581" s="66" t="s">
        <v>284</v>
      </c>
      <c r="D581" s="66" t="s">
        <v>4129</v>
      </c>
      <c r="E581" s="66">
        <v>2026</v>
      </c>
      <c r="F581" s="66">
        <v>31</v>
      </c>
      <c r="G581" s="67">
        <v>46234</v>
      </c>
      <c r="H581" s="67">
        <v>0.44791666666666669</v>
      </c>
      <c r="I581" s="67"/>
      <c r="J581" s="66"/>
      <c r="K581" s="68"/>
      <c r="L581" s="66"/>
      <c r="M581" s="66"/>
      <c r="N581" s="66" t="s">
        <v>1600</v>
      </c>
      <c r="O581" s="66" t="s">
        <v>2103</v>
      </c>
      <c r="P581" s="66"/>
      <c r="Q581" s="66" t="s">
        <v>1472</v>
      </c>
      <c r="R581" s="66" t="s">
        <v>98</v>
      </c>
      <c r="S581" s="66" t="s">
        <v>391</v>
      </c>
      <c r="T581" s="66" t="s">
        <v>344</v>
      </c>
      <c r="U581" s="66" t="s">
        <v>2183</v>
      </c>
      <c r="V581" s="66" t="s">
        <v>1473</v>
      </c>
      <c r="W581" s="66" t="s">
        <v>2324</v>
      </c>
      <c r="X581" s="66" t="s">
        <v>1487</v>
      </c>
      <c r="Y581" s="66"/>
      <c r="Z581" s="66"/>
      <c r="AA581" s="66"/>
      <c r="AB581" s="69"/>
      <c r="AC581" s="66"/>
      <c r="AD581" s="66" t="s">
        <v>1487</v>
      </c>
      <c r="AE581" s="66"/>
      <c r="AF581" s="67"/>
      <c r="AG581" s="66"/>
      <c r="AH581" s="66"/>
      <c r="AI581" s="66" t="s">
        <v>1473</v>
      </c>
      <c r="AJ581" s="66" t="s">
        <v>151</v>
      </c>
      <c r="AK581" s="66"/>
      <c r="AL581" s="66"/>
      <c r="AM581" s="66"/>
      <c r="AN581" s="66"/>
      <c r="AO581" s="66"/>
      <c r="AP581" s="66" t="s">
        <v>1487</v>
      </c>
      <c r="AQ581" s="67"/>
      <c r="AR581" s="67"/>
      <c r="AS581" s="66"/>
      <c r="AT581" s="66"/>
      <c r="AU581" s="69"/>
      <c r="AV581" s="66">
        <v>0</v>
      </c>
      <c r="AW581" s="66"/>
      <c r="AX581" s="66" t="s">
        <v>1487</v>
      </c>
      <c r="AY581" s="66"/>
      <c r="AZ581" s="66"/>
      <c r="BA581" s="69"/>
      <c r="BB581" s="66"/>
      <c r="BC581" s="66" t="s">
        <v>1487</v>
      </c>
    </row>
    <row r="582" spans="1:55" ht="15.75" customHeight="1">
      <c r="A582" s="66" t="s">
        <v>4497</v>
      </c>
      <c r="B582" s="66" t="s">
        <v>4130</v>
      </c>
      <c r="C582" s="66" t="s">
        <v>285</v>
      </c>
      <c r="D582" s="66" t="s">
        <v>4131</v>
      </c>
      <c r="E582" s="66">
        <v>2026</v>
      </c>
      <c r="F582" s="66">
        <v>31</v>
      </c>
      <c r="G582" s="67">
        <v>46234</v>
      </c>
      <c r="H582" s="67">
        <v>0.4375</v>
      </c>
      <c r="I582" s="67"/>
      <c r="J582" s="66"/>
      <c r="K582" s="68"/>
      <c r="L582" s="66"/>
      <c r="M582" s="66"/>
      <c r="N582" s="66" t="s">
        <v>1568</v>
      </c>
      <c r="O582" s="66" t="s">
        <v>1590</v>
      </c>
      <c r="P582" s="66"/>
      <c r="Q582" s="66" t="s">
        <v>1472</v>
      </c>
      <c r="R582" s="66" t="s">
        <v>1417</v>
      </c>
      <c r="S582" s="66" t="s">
        <v>386</v>
      </c>
      <c r="T582" s="66" t="s">
        <v>1266</v>
      </c>
      <c r="U582" s="66" t="s">
        <v>2183</v>
      </c>
      <c r="V582" s="66" t="s">
        <v>1473</v>
      </c>
      <c r="W582" s="66" t="s">
        <v>2470</v>
      </c>
      <c r="X582" s="66" t="s">
        <v>1487</v>
      </c>
      <c r="Y582" s="66"/>
      <c r="Z582" s="66"/>
      <c r="AA582" s="66"/>
      <c r="AB582" s="69"/>
      <c r="AC582" s="66"/>
      <c r="AD582" s="66" t="s">
        <v>1487</v>
      </c>
      <c r="AE582" s="66"/>
      <c r="AF582" s="67"/>
      <c r="AG582" s="66"/>
      <c r="AH582" s="66"/>
      <c r="AI582" s="66" t="s">
        <v>1473</v>
      </c>
      <c r="AJ582" s="66" t="s">
        <v>151</v>
      </c>
      <c r="AK582" s="66"/>
      <c r="AL582" s="66"/>
      <c r="AM582" s="66"/>
      <c r="AN582" s="66"/>
      <c r="AO582" s="66"/>
      <c r="AP582" s="66" t="s">
        <v>1487</v>
      </c>
      <c r="AQ582" s="67"/>
      <c r="AR582" s="67"/>
      <c r="AS582" s="66"/>
      <c r="AT582" s="66"/>
      <c r="AU582" s="69"/>
      <c r="AV582" s="66">
        <v>0</v>
      </c>
      <c r="AW582" s="66"/>
      <c r="AX582" s="66" t="s">
        <v>1487</v>
      </c>
      <c r="AY582" s="66"/>
      <c r="AZ582" s="66"/>
      <c r="BA582" s="69"/>
      <c r="BB582" s="66"/>
      <c r="BC582" s="66" t="s">
        <v>1487</v>
      </c>
    </row>
    <row r="583" spans="1:55" ht="15.75" customHeight="1">
      <c r="A583" s="66" t="s">
        <v>4498</v>
      </c>
      <c r="B583" s="66" t="s">
        <v>4132</v>
      </c>
      <c r="C583" s="66" t="s">
        <v>190</v>
      </c>
      <c r="D583" s="66" t="s">
        <v>4133</v>
      </c>
      <c r="E583" s="66">
        <v>2026</v>
      </c>
      <c r="F583" s="66">
        <v>31</v>
      </c>
      <c r="G583" s="67">
        <v>46235</v>
      </c>
      <c r="H583" s="67">
        <v>0.77777777777777779</v>
      </c>
      <c r="I583" s="67"/>
      <c r="J583" s="66"/>
      <c r="K583" s="68"/>
      <c r="L583" s="66"/>
      <c r="M583" s="66"/>
      <c r="N583" s="66" t="s">
        <v>1600</v>
      </c>
      <c r="O583" s="66" t="s">
        <v>2103</v>
      </c>
      <c r="P583" s="66"/>
      <c r="Q583" s="66" t="s">
        <v>1472</v>
      </c>
      <c r="R583" s="66" t="s">
        <v>59</v>
      </c>
      <c r="S583" s="66" t="s">
        <v>391</v>
      </c>
      <c r="T583" s="66" t="s">
        <v>443</v>
      </c>
      <c r="U583" s="66" t="s">
        <v>2183</v>
      </c>
      <c r="V583" s="66" t="s">
        <v>1473</v>
      </c>
      <c r="W583" s="66" t="s">
        <v>2324</v>
      </c>
      <c r="X583" s="66" t="s">
        <v>1487</v>
      </c>
      <c r="Y583" s="66"/>
      <c r="Z583" s="66"/>
      <c r="AA583" s="66"/>
      <c r="AB583" s="69"/>
      <c r="AC583" s="66"/>
      <c r="AD583" s="66" t="s">
        <v>1487</v>
      </c>
      <c r="AE583" s="66"/>
      <c r="AF583" s="67"/>
      <c r="AG583" s="66"/>
      <c r="AH583" s="66"/>
      <c r="AI583" s="66" t="s">
        <v>1473</v>
      </c>
      <c r="AJ583" s="66" t="s">
        <v>151</v>
      </c>
      <c r="AK583" s="66"/>
      <c r="AL583" s="66"/>
      <c r="AM583" s="66"/>
      <c r="AN583" s="66"/>
      <c r="AO583" s="66"/>
      <c r="AP583" s="66" t="s">
        <v>1487</v>
      </c>
      <c r="AQ583" s="67"/>
      <c r="AR583" s="67"/>
      <c r="AS583" s="66"/>
      <c r="AT583" s="66"/>
      <c r="AU583" s="69"/>
      <c r="AV583" s="66">
        <v>0</v>
      </c>
      <c r="AW583" s="66"/>
      <c r="AX583" s="66" t="s">
        <v>1487</v>
      </c>
      <c r="AY583" s="66"/>
      <c r="AZ583" s="66"/>
      <c r="BA583" s="69"/>
      <c r="BB583" s="66"/>
      <c r="BC583" s="66" t="s">
        <v>1487</v>
      </c>
    </row>
    <row r="584" spans="1:55" ht="15.75" customHeight="1">
      <c r="A584" s="66" t="s">
        <v>4499</v>
      </c>
      <c r="B584" s="66" t="s">
        <v>4134</v>
      </c>
      <c r="C584" s="66" t="s">
        <v>194</v>
      </c>
      <c r="D584" s="66" t="s">
        <v>4135</v>
      </c>
      <c r="E584" s="66">
        <v>2026</v>
      </c>
      <c r="F584" s="66">
        <v>31</v>
      </c>
      <c r="G584" s="67">
        <v>46235</v>
      </c>
      <c r="H584" s="67">
        <v>0.38194444444444442</v>
      </c>
      <c r="I584" s="67"/>
      <c r="J584" s="66"/>
      <c r="K584" s="68"/>
      <c r="L584" s="66"/>
      <c r="M584" s="66"/>
      <c r="N584" s="66" t="s">
        <v>1600</v>
      </c>
      <c r="O584" s="66" t="s">
        <v>2103</v>
      </c>
      <c r="P584" s="66"/>
      <c r="Q584" s="66" t="s">
        <v>1472</v>
      </c>
      <c r="R584" s="66" t="s">
        <v>2109</v>
      </c>
      <c r="S584" s="66" t="s">
        <v>391</v>
      </c>
      <c r="T584" s="66" t="s">
        <v>443</v>
      </c>
      <c r="U584" s="66" t="s">
        <v>2183</v>
      </c>
      <c r="V584" s="66" t="s">
        <v>1473</v>
      </c>
      <c r="W584" s="66" t="s">
        <v>2324</v>
      </c>
      <c r="X584" s="66" t="s">
        <v>1487</v>
      </c>
      <c r="Y584" s="66"/>
      <c r="Z584" s="66"/>
      <c r="AA584" s="66"/>
      <c r="AB584" s="69"/>
      <c r="AC584" s="66"/>
      <c r="AD584" s="66" t="s">
        <v>1487</v>
      </c>
      <c r="AE584" s="66"/>
      <c r="AF584" s="67"/>
      <c r="AG584" s="66"/>
      <c r="AH584" s="66"/>
      <c r="AI584" s="66" t="s">
        <v>1473</v>
      </c>
      <c r="AJ584" s="66" t="s">
        <v>151</v>
      </c>
      <c r="AK584" s="66"/>
      <c r="AL584" s="66"/>
      <c r="AM584" s="66"/>
      <c r="AN584" s="66"/>
      <c r="AO584" s="66"/>
      <c r="AP584" s="66" t="s">
        <v>1487</v>
      </c>
      <c r="AQ584" s="67"/>
      <c r="AR584" s="67"/>
      <c r="AS584" s="66"/>
      <c r="AT584" s="66"/>
      <c r="AU584" s="69"/>
      <c r="AV584" s="66">
        <v>0</v>
      </c>
      <c r="AW584" s="66"/>
      <c r="AX584" s="66" t="s">
        <v>1487</v>
      </c>
      <c r="AY584" s="66"/>
      <c r="AZ584" s="66"/>
      <c r="BA584" s="69"/>
      <c r="BB584" s="66"/>
      <c r="BC584" s="66" t="s">
        <v>1487</v>
      </c>
    </row>
    <row r="585" spans="1:55" ht="15.75" customHeight="1">
      <c r="A585" s="66" t="s">
        <v>4500</v>
      </c>
      <c r="B585" s="66" t="s">
        <v>4136</v>
      </c>
      <c r="C585" s="66" t="s">
        <v>202</v>
      </c>
      <c r="D585" s="66" t="s">
        <v>4137</v>
      </c>
      <c r="E585" s="66">
        <v>2026</v>
      </c>
      <c r="F585" s="66">
        <v>31</v>
      </c>
      <c r="G585" s="67">
        <v>46235</v>
      </c>
      <c r="H585" s="67">
        <v>0.39583333333333331</v>
      </c>
      <c r="I585" s="67"/>
      <c r="J585" s="66"/>
      <c r="K585" s="68"/>
      <c r="L585" s="66"/>
      <c r="M585" s="66"/>
      <c r="N585" s="66" t="s">
        <v>1442</v>
      </c>
      <c r="O585" s="66" t="s">
        <v>1439</v>
      </c>
      <c r="P585" s="66"/>
      <c r="Q585" s="66" t="s">
        <v>1472</v>
      </c>
      <c r="R585" s="66" t="s">
        <v>1367</v>
      </c>
      <c r="S585" s="66" t="s">
        <v>391</v>
      </c>
      <c r="T585" s="66" t="s">
        <v>443</v>
      </c>
      <c r="U585" s="66" t="s">
        <v>2183</v>
      </c>
      <c r="V585" s="66" t="s">
        <v>1473</v>
      </c>
      <c r="W585" s="66" t="s">
        <v>2443</v>
      </c>
      <c r="X585" s="66" t="s">
        <v>1487</v>
      </c>
      <c r="Y585" s="66"/>
      <c r="Z585" s="66"/>
      <c r="AA585" s="66"/>
      <c r="AB585" s="69"/>
      <c r="AC585" s="66"/>
      <c r="AD585" s="66" t="s">
        <v>1487</v>
      </c>
      <c r="AE585" s="66"/>
      <c r="AF585" s="67"/>
      <c r="AG585" s="66"/>
      <c r="AH585" s="66"/>
      <c r="AI585" s="66" t="s">
        <v>1473</v>
      </c>
      <c r="AJ585" s="66" t="s">
        <v>151</v>
      </c>
      <c r="AK585" s="66"/>
      <c r="AL585" s="66"/>
      <c r="AM585" s="66"/>
      <c r="AN585" s="66"/>
      <c r="AO585" s="66"/>
      <c r="AP585" s="66" t="s">
        <v>1487</v>
      </c>
      <c r="AQ585" s="67"/>
      <c r="AR585" s="67"/>
      <c r="AS585" s="66"/>
      <c r="AT585" s="66"/>
      <c r="AU585" s="69"/>
      <c r="AV585" s="66">
        <v>0</v>
      </c>
      <c r="AW585" s="66"/>
      <c r="AX585" s="66" t="s">
        <v>1487</v>
      </c>
      <c r="AY585" s="66"/>
      <c r="AZ585" s="66"/>
      <c r="BA585" s="69"/>
      <c r="BB585" s="66"/>
      <c r="BC585" s="66" t="s">
        <v>1487</v>
      </c>
    </row>
    <row r="586" spans="1:55" ht="15.75" customHeight="1">
      <c r="A586" s="66" t="s">
        <v>4501</v>
      </c>
      <c r="B586" s="66" t="s">
        <v>4138</v>
      </c>
      <c r="C586" s="66" t="s">
        <v>205</v>
      </c>
      <c r="D586" s="66" t="s">
        <v>4139</v>
      </c>
      <c r="E586" s="66">
        <v>2026</v>
      </c>
      <c r="F586" s="66">
        <v>31</v>
      </c>
      <c r="G586" s="67">
        <v>46235</v>
      </c>
      <c r="H586" s="67">
        <v>0.77083333333333337</v>
      </c>
      <c r="I586" s="67"/>
      <c r="J586" s="66"/>
      <c r="K586" s="68"/>
      <c r="L586" s="66"/>
      <c r="M586" s="66"/>
      <c r="N586" s="66" t="s">
        <v>1590</v>
      </c>
      <c r="O586" s="66" t="s">
        <v>1590</v>
      </c>
      <c r="P586" s="66"/>
      <c r="Q586" s="66" t="s">
        <v>1472</v>
      </c>
      <c r="R586" s="66" t="s">
        <v>1370</v>
      </c>
      <c r="S586" s="66" t="s">
        <v>389</v>
      </c>
      <c r="T586" s="66" t="s">
        <v>1266</v>
      </c>
      <c r="U586" s="66" t="s">
        <v>2183</v>
      </c>
      <c r="V586" s="66" t="s">
        <v>1473</v>
      </c>
      <c r="W586" s="66" t="s">
        <v>2390</v>
      </c>
      <c r="X586" s="66" t="s">
        <v>1487</v>
      </c>
      <c r="Y586" s="66"/>
      <c r="Z586" s="66"/>
      <c r="AA586" s="66"/>
      <c r="AB586" s="69"/>
      <c r="AC586" s="66"/>
      <c r="AD586" s="66" t="s">
        <v>1487</v>
      </c>
      <c r="AE586" s="66"/>
      <c r="AF586" s="67"/>
      <c r="AG586" s="66"/>
      <c r="AH586" s="66"/>
      <c r="AI586" s="66" t="s">
        <v>1473</v>
      </c>
      <c r="AJ586" s="66" t="s">
        <v>151</v>
      </c>
      <c r="AK586" s="66"/>
      <c r="AL586" s="66"/>
      <c r="AM586" s="66"/>
      <c r="AN586" s="66"/>
      <c r="AO586" s="66"/>
      <c r="AP586" s="66" t="s">
        <v>1487</v>
      </c>
      <c r="AQ586" s="67"/>
      <c r="AR586" s="67"/>
      <c r="AS586" s="66"/>
      <c r="AT586" s="66"/>
      <c r="AU586" s="69"/>
      <c r="AV586" s="66">
        <v>0</v>
      </c>
      <c r="AW586" s="66"/>
      <c r="AX586" s="66" t="s">
        <v>1487</v>
      </c>
      <c r="AY586" s="66"/>
      <c r="AZ586" s="66"/>
      <c r="BA586" s="69"/>
      <c r="BB586" s="66"/>
      <c r="BC586" s="66" t="s">
        <v>1487</v>
      </c>
    </row>
    <row r="587" spans="1:55" ht="15.75" customHeight="1">
      <c r="A587" s="66" t="s">
        <v>4502</v>
      </c>
      <c r="B587" s="66" t="s">
        <v>4140</v>
      </c>
      <c r="C587" s="66" t="s">
        <v>211</v>
      </c>
      <c r="D587" s="66" t="s">
        <v>4141</v>
      </c>
      <c r="E587" s="66">
        <v>2026</v>
      </c>
      <c r="F587" s="66">
        <v>31</v>
      </c>
      <c r="G587" s="67">
        <v>46235</v>
      </c>
      <c r="H587" s="67">
        <v>0.76388888888888884</v>
      </c>
      <c r="I587" s="67"/>
      <c r="J587" s="66"/>
      <c r="K587" s="68"/>
      <c r="L587" s="66"/>
      <c r="M587" s="66"/>
      <c r="N587" s="66" t="s">
        <v>1575</v>
      </c>
      <c r="O587" s="66" t="s">
        <v>1439</v>
      </c>
      <c r="P587" s="66"/>
      <c r="Q587" s="66" t="s">
        <v>1472</v>
      </c>
      <c r="R587" s="66" t="s">
        <v>1180</v>
      </c>
      <c r="S587" s="66" t="s">
        <v>389</v>
      </c>
      <c r="T587" s="66" t="s">
        <v>1266</v>
      </c>
      <c r="U587" s="66" t="s">
        <v>2183</v>
      </c>
      <c r="V587" s="66" t="s">
        <v>1473</v>
      </c>
      <c r="W587" s="66" t="s">
        <v>2448</v>
      </c>
      <c r="X587" s="66" t="s">
        <v>1487</v>
      </c>
      <c r="Y587" s="66"/>
      <c r="Z587" s="66"/>
      <c r="AA587" s="66"/>
      <c r="AB587" s="69"/>
      <c r="AC587" s="66"/>
      <c r="AD587" s="66" t="s">
        <v>1487</v>
      </c>
      <c r="AE587" s="66"/>
      <c r="AF587" s="67"/>
      <c r="AG587" s="66"/>
      <c r="AH587" s="66"/>
      <c r="AI587" s="66" t="s">
        <v>1473</v>
      </c>
      <c r="AJ587" s="66" t="s">
        <v>151</v>
      </c>
      <c r="AK587" s="66"/>
      <c r="AL587" s="66"/>
      <c r="AM587" s="66"/>
      <c r="AN587" s="66"/>
      <c r="AO587" s="66"/>
      <c r="AP587" s="66" t="s">
        <v>1487</v>
      </c>
      <c r="AQ587" s="67"/>
      <c r="AR587" s="67"/>
      <c r="AS587" s="66"/>
      <c r="AT587" s="66"/>
      <c r="AU587" s="69"/>
      <c r="AV587" s="66">
        <v>0</v>
      </c>
      <c r="AW587" s="66"/>
      <c r="AX587" s="66" t="s">
        <v>1487</v>
      </c>
      <c r="AY587" s="66"/>
      <c r="AZ587" s="66"/>
      <c r="BA587" s="69"/>
      <c r="BB587" s="66"/>
      <c r="BC587" s="66" t="s">
        <v>1487</v>
      </c>
    </row>
    <row r="588" spans="1:55" ht="15.75" customHeight="1">
      <c r="A588" s="66" t="s">
        <v>4503</v>
      </c>
      <c r="B588" s="66" t="s">
        <v>4142</v>
      </c>
      <c r="C588" s="66" t="s">
        <v>223</v>
      </c>
      <c r="D588" s="66" t="s">
        <v>4143</v>
      </c>
      <c r="E588" s="66">
        <v>2026</v>
      </c>
      <c r="F588" s="66">
        <v>31</v>
      </c>
      <c r="G588" s="67">
        <v>46235</v>
      </c>
      <c r="H588" s="67">
        <v>0.4375</v>
      </c>
      <c r="I588" s="67"/>
      <c r="J588" s="66"/>
      <c r="K588" s="68"/>
      <c r="L588" s="66"/>
      <c r="M588" s="66"/>
      <c r="N588" s="66" t="s">
        <v>1436</v>
      </c>
      <c r="O588" s="66" t="s">
        <v>1439</v>
      </c>
      <c r="P588" s="66"/>
      <c r="Q588" s="66" t="s">
        <v>1472</v>
      </c>
      <c r="R588" s="66" t="s">
        <v>1191</v>
      </c>
      <c r="S588" s="66" t="s">
        <v>391</v>
      </c>
      <c r="T588" s="66" t="s">
        <v>443</v>
      </c>
      <c r="U588" s="66" t="s">
        <v>2183</v>
      </c>
      <c r="V588" s="66" t="s">
        <v>1473</v>
      </c>
      <c r="W588" s="66" t="s">
        <v>2365</v>
      </c>
      <c r="X588" s="66" t="s">
        <v>1487</v>
      </c>
      <c r="Y588" s="66"/>
      <c r="Z588" s="66"/>
      <c r="AA588" s="66"/>
      <c r="AB588" s="69"/>
      <c r="AC588" s="66"/>
      <c r="AD588" s="66" t="s">
        <v>1487</v>
      </c>
      <c r="AE588" s="66"/>
      <c r="AF588" s="67"/>
      <c r="AG588" s="66"/>
      <c r="AH588" s="66"/>
      <c r="AI588" s="66" t="s">
        <v>1473</v>
      </c>
      <c r="AJ588" s="66" t="s">
        <v>151</v>
      </c>
      <c r="AK588" s="66"/>
      <c r="AL588" s="66"/>
      <c r="AM588" s="66"/>
      <c r="AN588" s="66"/>
      <c r="AO588" s="66"/>
      <c r="AP588" s="66" t="s">
        <v>1487</v>
      </c>
      <c r="AQ588" s="67"/>
      <c r="AR588" s="67"/>
      <c r="AS588" s="66"/>
      <c r="AT588" s="66"/>
      <c r="AU588" s="69"/>
      <c r="AV588" s="66">
        <v>0</v>
      </c>
      <c r="AW588" s="66"/>
      <c r="AX588" s="66" t="s">
        <v>1487</v>
      </c>
      <c r="AY588" s="66"/>
      <c r="AZ588" s="66"/>
      <c r="BA588" s="69"/>
      <c r="BB588" s="66"/>
      <c r="BC588" s="66" t="s">
        <v>1487</v>
      </c>
    </row>
    <row r="589" spans="1:55" ht="15.75" customHeight="1">
      <c r="A589" s="66" t="s">
        <v>4504</v>
      </c>
      <c r="B589" s="66" t="s">
        <v>4144</v>
      </c>
      <c r="C589" s="66" t="s">
        <v>230</v>
      </c>
      <c r="D589" s="66" t="s">
        <v>4145</v>
      </c>
      <c r="E589" s="66">
        <v>2026</v>
      </c>
      <c r="F589" s="66">
        <v>31</v>
      </c>
      <c r="G589" s="67">
        <v>46235</v>
      </c>
      <c r="H589" s="67">
        <v>0.38541666666666669</v>
      </c>
      <c r="I589" s="67"/>
      <c r="J589" s="66"/>
      <c r="K589" s="68"/>
      <c r="L589" s="66"/>
      <c r="M589" s="66"/>
      <c r="N589" s="66" t="s">
        <v>1442</v>
      </c>
      <c r="O589" s="66" t="s">
        <v>1439</v>
      </c>
      <c r="P589" s="66"/>
      <c r="Q589" s="66" t="s">
        <v>1472</v>
      </c>
      <c r="R589" s="66" t="s">
        <v>1198</v>
      </c>
      <c r="S589" s="66" t="s">
        <v>391</v>
      </c>
      <c r="T589" s="66" t="s">
        <v>443</v>
      </c>
      <c r="U589" s="66" t="s">
        <v>2183</v>
      </c>
      <c r="V589" s="66" t="s">
        <v>1473</v>
      </c>
      <c r="W589" s="66" t="s">
        <v>2443</v>
      </c>
      <c r="X589" s="66" t="s">
        <v>1487</v>
      </c>
      <c r="Y589" s="66"/>
      <c r="Z589" s="66"/>
      <c r="AA589" s="66"/>
      <c r="AB589" s="69"/>
      <c r="AC589" s="66"/>
      <c r="AD589" s="66" t="s">
        <v>1487</v>
      </c>
      <c r="AE589" s="66"/>
      <c r="AF589" s="67"/>
      <c r="AG589" s="66"/>
      <c r="AH589" s="66"/>
      <c r="AI589" s="66" t="s">
        <v>1473</v>
      </c>
      <c r="AJ589" s="66" t="s">
        <v>151</v>
      </c>
      <c r="AK589" s="66"/>
      <c r="AL589" s="66"/>
      <c r="AM589" s="66"/>
      <c r="AN589" s="66"/>
      <c r="AO589" s="66"/>
      <c r="AP589" s="66" t="s">
        <v>1487</v>
      </c>
      <c r="AQ589" s="67"/>
      <c r="AR589" s="67"/>
      <c r="AS589" s="66"/>
      <c r="AT589" s="66"/>
      <c r="AU589" s="69"/>
      <c r="AV589" s="66">
        <v>0</v>
      </c>
      <c r="AW589" s="66"/>
      <c r="AX589" s="66" t="s">
        <v>1487</v>
      </c>
      <c r="AY589" s="66"/>
      <c r="AZ589" s="66"/>
      <c r="BA589" s="69"/>
      <c r="BB589" s="66"/>
      <c r="BC589" s="66" t="s">
        <v>1487</v>
      </c>
    </row>
    <row r="590" spans="1:55" ht="15.75" customHeight="1">
      <c r="A590" s="66" t="s">
        <v>4505</v>
      </c>
      <c r="B590" s="66" t="s">
        <v>4146</v>
      </c>
      <c r="C590" s="66" t="s">
        <v>284</v>
      </c>
      <c r="D590" s="66" t="s">
        <v>4147</v>
      </c>
      <c r="E590" s="66">
        <v>2026</v>
      </c>
      <c r="F590" s="66">
        <v>31</v>
      </c>
      <c r="G590" s="67">
        <v>46235</v>
      </c>
      <c r="H590" s="67">
        <v>0.44791666666666669</v>
      </c>
      <c r="I590" s="67"/>
      <c r="J590" s="66"/>
      <c r="K590" s="68"/>
      <c r="L590" s="66"/>
      <c r="M590" s="66"/>
      <c r="N590" s="66" t="s">
        <v>1600</v>
      </c>
      <c r="O590" s="66" t="s">
        <v>2103</v>
      </c>
      <c r="P590" s="66"/>
      <c r="Q590" s="66" t="s">
        <v>1472</v>
      </c>
      <c r="R590" s="66" t="s">
        <v>98</v>
      </c>
      <c r="S590" s="66" t="s">
        <v>391</v>
      </c>
      <c r="T590" s="66" t="s">
        <v>344</v>
      </c>
      <c r="U590" s="66" t="s">
        <v>2183</v>
      </c>
      <c r="V590" s="66" t="s">
        <v>1473</v>
      </c>
      <c r="W590" s="66" t="s">
        <v>2324</v>
      </c>
      <c r="X590" s="66" t="s">
        <v>1487</v>
      </c>
      <c r="Y590" s="66"/>
      <c r="Z590" s="66"/>
      <c r="AA590" s="66"/>
      <c r="AB590" s="69"/>
      <c r="AC590" s="66"/>
      <c r="AD590" s="66" t="s">
        <v>1487</v>
      </c>
      <c r="AE590" s="66"/>
      <c r="AF590" s="67"/>
      <c r="AG590" s="66"/>
      <c r="AH590" s="66"/>
      <c r="AI590" s="66" t="s">
        <v>1473</v>
      </c>
      <c r="AJ590" s="66" t="s">
        <v>151</v>
      </c>
      <c r="AK590" s="66"/>
      <c r="AL590" s="66"/>
      <c r="AM590" s="66"/>
      <c r="AN590" s="66"/>
      <c r="AO590" s="66"/>
      <c r="AP590" s="66" t="s">
        <v>1487</v>
      </c>
      <c r="AQ590" s="67"/>
      <c r="AR590" s="67"/>
      <c r="AS590" s="66"/>
      <c r="AT590" s="66"/>
      <c r="AU590" s="69"/>
      <c r="AV590" s="66">
        <v>0</v>
      </c>
      <c r="AW590" s="66"/>
      <c r="AX590" s="66" t="s">
        <v>1487</v>
      </c>
      <c r="AY590" s="66"/>
      <c r="AZ590" s="66"/>
      <c r="BA590" s="69"/>
      <c r="BB590" s="66"/>
      <c r="BC590" s="66" t="s">
        <v>1487</v>
      </c>
    </row>
    <row r="591" spans="1:55" ht="15.75" customHeight="1">
      <c r="A591" s="66" t="s">
        <v>4506</v>
      </c>
      <c r="B591" s="66" t="s">
        <v>4148</v>
      </c>
      <c r="C591" s="66" t="s">
        <v>286</v>
      </c>
      <c r="D591" s="66" t="s">
        <v>4149</v>
      </c>
      <c r="E591" s="66">
        <v>2026</v>
      </c>
      <c r="F591" s="66">
        <v>31</v>
      </c>
      <c r="G591" s="67">
        <v>46235</v>
      </c>
      <c r="H591" s="67">
        <v>0.41666666666666669</v>
      </c>
      <c r="I591" s="67"/>
      <c r="J591" s="66"/>
      <c r="K591" s="68"/>
      <c r="L591" s="66"/>
      <c r="M591" s="66"/>
      <c r="N591" s="66" t="s">
        <v>1575</v>
      </c>
      <c r="O591" s="66" t="s">
        <v>1439</v>
      </c>
      <c r="P591" s="66"/>
      <c r="Q591" s="66" t="s">
        <v>1472</v>
      </c>
      <c r="R591" s="66" t="s">
        <v>2112</v>
      </c>
      <c r="S591" s="66" t="s">
        <v>391</v>
      </c>
      <c r="T591" s="66" t="s">
        <v>443</v>
      </c>
      <c r="U591" s="66" t="s">
        <v>2183</v>
      </c>
      <c r="V591" s="66" t="s">
        <v>1473</v>
      </c>
      <c r="W591" s="66" t="s">
        <v>2448</v>
      </c>
      <c r="X591" s="66" t="s">
        <v>1487</v>
      </c>
      <c r="Y591" s="66"/>
      <c r="Z591" s="66"/>
      <c r="AA591" s="66"/>
      <c r="AB591" s="69"/>
      <c r="AC591" s="66"/>
      <c r="AD591" s="66" t="s">
        <v>1487</v>
      </c>
      <c r="AE591" s="66"/>
      <c r="AF591" s="67"/>
      <c r="AG591" s="66"/>
      <c r="AH591" s="66"/>
      <c r="AI591" s="66" t="s">
        <v>1473</v>
      </c>
      <c r="AJ591" s="66" t="s">
        <v>151</v>
      </c>
      <c r="AK591" s="66"/>
      <c r="AL591" s="66"/>
      <c r="AM591" s="66"/>
      <c r="AN591" s="66"/>
      <c r="AO591" s="66"/>
      <c r="AP591" s="66" t="s">
        <v>1487</v>
      </c>
      <c r="AQ591" s="67"/>
      <c r="AR591" s="67"/>
      <c r="AS591" s="66"/>
      <c r="AT591" s="66"/>
      <c r="AU591" s="69"/>
      <c r="AV591" s="66">
        <v>0</v>
      </c>
      <c r="AW591" s="66"/>
      <c r="AX591" s="66" t="s">
        <v>1487</v>
      </c>
      <c r="AY591" s="66"/>
      <c r="AZ591" s="66"/>
      <c r="BA591" s="69"/>
      <c r="BB591" s="66"/>
      <c r="BC591" s="66" t="s">
        <v>1487</v>
      </c>
    </row>
    <row r="592" spans="1:55" ht="15.75" customHeight="1">
      <c r="A592" s="66" t="s">
        <v>4507</v>
      </c>
      <c r="B592" s="66" t="s">
        <v>4150</v>
      </c>
      <c r="C592" s="66" t="s">
        <v>190</v>
      </c>
      <c r="D592" s="66" t="s">
        <v>4151</v>
      </c>
      <c r="E592" s="66">
        <v>2026</v>
      </c>
      <c r="F592" s="66">
        <v>31</v>
      </c>
      <c r="G592" s="67">
        <v>46236</v>
      </c>
      <c r="H592" s="67">
        <v>0.77777777777777779</v>
      </c>
      <c r="I592" s="67"/>
      <c r="J592" s="66"/>
      <c r="K592" s="68"/>
      <c r="L592" s="66"/>
      <c r="M592" s="66"/>
      <c r="N592" s="66" t="s">
        <v>1600</v>
      </c>
      <c r="O592" s="66" t="s">
        <v>2103</v>
      </c>
      <c r="P592" s="66"/>
      <c r="Q592" s="66" t="s">
        <v>1472</v>
      </c>
      <c r="R592" s="66" t="s">
        <v>59</v>
      </c>
      <c r="S592" s="66" t="s">
        <v>391</v>
      </c>
      <c r="T592" s="66" t="s">
        <v>443</v>
      </c>
      <c r="U592" s="66" t="s">
        <v>2183</v>
      </c>
      <c r="V592" s="66" t="s">
        <v>1473</v>
      </c>
      <c r="W592" s="66" t="s">
        <v>2324</v>
      </c>
      <c r="X592" s="66" t="s">
        <v>1487</v>
      </c>
      <c r="Y592" s="66"/>
      <c r="Z592" s="66"/>
      <c r="AA592" s="66"/>
      <c r="AB592" s="69"/>
      <c r="AC592" s="66"/>
      <c r="AD592" s="66" t="s">
        <v>1487</v>
      </c>
      <c r="AE592" s="66"/>
      <c r="AF592" s="67"/>
      <c r="AG592" s="66"/>
      <c r="AH592" s="66"/>
      <c r="AI592" s="66" t="s">
        <v>1473</v>
      </c>
      <c r="AJ592" s="66" t="s">
        <v>151</v>
      </c>
      <c r="AK592" s="66"/>
      <c r="AL592" s="66"/>
      <c r="AM592" s="66"/>
      <c r="AN592" s="66"/>
      <c r="AO592" s="66"/>
      <c r="AP592" s="66" t="s">
        <v>1487</v>
      </c>
      <c r="AQ592" s="67"/>
      <c r="AR592" s="67"/>
      <c r="AS592" s="66"/>
      <c r="AT592" s="66"/>
      <c r="AU592" s="69"/>
      <c r="AV592" s="66">
        <v>0</v>
      </c>
      <c r="AW592" s="66"/>
      <c r="AX592" s="66" t="s">
        <v>1487</v>
      </c>
      <c r="AY592" s="66"/>
      <c r="AZ592" s="66"/>
      <c r="BA592" s="69"/>
      <c r="BB592" s="66"/>
      <c r="BC592" s="66" t="s">
        <v>1487</v>
      </c>
    </row>
    <row r="593" spans="1:55" ht="15.75" customHeight="1">
      <c r="A593" s="66" t="s">
        <v>4508</v>
      </c>
      <c r="B593" s="66" t="s">
        <v>4152</v>
      </c>
      <c r="C593" s="66" t="s">
        <v>194</v>
      </c>
      <c r="D593" s="66" t="s">
        <v>4153</v>
      </c>
      <c r="E593" s="66">
        <v>2026</v>
      </c>
      <c r="F593" s="66">
        <v>31</v>
      </c>
      <c r="G593" s="67">
        <v>46236</v>
      </c>
      <c r="H593" s="67">
        <v>0.38194444444444442</v>
      </c>
      <c r="I593" s="67"/>
      <c r="J593" s="66"/>
      <c r="K593" s="68"/>
      <c r="L593" s="66"/>
      <c r="M593" s="66"/>
      <c r="N593" s="66" t="s">
        <v>1600</v>
      </c>
      <c r="O593" s="66" t="s">
        <v>2103</v>
      </c>
      <c r="P593" s="66"/>
      <c r="Q593" s="66" t="s">
        <v>1472</v>
      </c>
      <c r="R593" s="66" t="s">
        <v>2109</v>
      </c>
      <c r="S593" s="66" t="s">
        <v>391</v>
      </c>
      <c r="T593" s="66" t="s">
        <v>443</v>
      </c>
      <c r="U593" s="66" t="s">
        <v>2183</v>
      </c>
      <c r="V593" s="66" t="s">
        <v>1473</v>
      </c>
      <c r="W593" s="66" t="s">
        <v>2324</v>
      </c>
      <c r="X593" s="66" t="s">
        <v>1487</v>
      </c>
      <c r="Y593" s="66"/>
      <c r="Z593" s="66"/>
      <c r="AA593" s="66"/>
      <c r="AB593" s="69"/>
      <c r="AC593" s="66"/>
      <c r="AD593" s="66" t="s">
        <v>1487</v>
      </c>
      <c r="AE593" s="66"/>
      <c r="AF593" s="67"/>
      <c r="AG593" s="66"/>
      <c r="AH593" s="66"/>
      <c r="AI593" s="66" t="s">
        <v>1473</v>
      </c>
      <c r="AJ593" s="66" t="s">
        <v>151</v>
      </c>
      <c r="AK593" s="66"/>
      <c r="AL593" s="66"/>
      <c r="AM593" s="66"/>
      <c r="AN593" s="66"/>
      <c r="AO593" s="66"/>
      <c r="AP593" s="66" t="s">
        <v>1487</v>
      </c>
      <c r="AQ593" s="67"/>
      <c r="AR593" s="67"/>
      <c r="AS593" s="66"/>
      <c r="AT593" s="66"/>
      <c r="AU593" s="69"/>
      <c r="AV593" s="66">
        <v>0</v>
      </c>
      <c r="AW593" s="66"/>
      <c r="AX593" s="66" t="s">
        <v>1487</v>
      </c>
      <c r="AY593" s="66"/>
      <c r="AZ593" s="66"/>
      <c r="BA593" s="69"/>
      <c r="BB593" s="66"/>
      <c r="BC593" s="66" t="s">
        <v>1487</v>
      </c>
    </row>
    <row r="594" spans="1:55" ht="15.75" customHeight="1">
      <c r="A594" s="66" t="s">
        <v>4509</v>
      </c>
      <c r="B594" s="66" t="s">
        <v>4154</v>
      </c>
      <c r="C594" s="66" t="s">
        <v>202</v>
      </c>
      <c r="D594" s="66" t="s">
        <v>4155</v>
      </c>
      <c r="E594" s="66">
        <v>2026</v>
      </c>
      <c r="F594" s="66">
        <v>31</v>
      </c>
      <c r="G594" s="67">
        <v>46236</v>
      </c>
      <c r="H594" s="67">
        <v>0.39583333333333331</v>
      </c>
      <c r="I594" s="67"/>
      <c r="J594" s="66"/>
      <c r="K594" s="68"/>
      <c r="L594" s="66"/>
      <c r="M594" s="66"/>
      <c r="N594" s="66" t="s">
        <v>1442</v>
      </c>
      <c r="O594" s="66" t="s">
        <v>1439</v>
      </c>
      <c r="P594" s="66"/>
      <c r="Q594" s="66" t="s">
        <v>1472</v>
      </c>
      <c r="R594" s="66" t="s">
        <v>1367</v>
      </c>
      <c r="S594" s="66" t="s">
        <v>391</v>
      </c>
      <c r="T594" s="66" t="s">
        <v>443</v>
      </c>
      <c r="U594" s="66" t="s">
        <v>2183</v>
      </c>
      <c r="V594" s="66" t="s">
        <v>1473</v>
      </c>
      <c r="W594" s="66" t="s">
        <v>2443</v>
      </c>
      <c r="X594" s="66" t="s">
        <v>1487</v>
      </c>
      <c r="Y594" s="66"/>
      <c r="Z594" s="66"/>
      <c r="AA594" s="66"/>
      <c r="AB594" s="69"/>
      <c r="AC594" s="66"/>
      <c r="AD594" s="66" t="s">
        <v>1487</v>
      </c>
      <c r="AE594" s="66"/>
      <c r="AF594" s="67"/>
      <c r="AG594" s="66"/>
      <c r="AH594" s="66"/>
      <c r="AI594" s="66" t="s">
        <v>1473</v>
      </c>
      <c r="AJ594" s="66" t="s">
        <v>151</v>
      </c>
      <c r="AK594" s="66"/>
      <c r="AL594" s="66"/>
      <c r="AM594" s="66"/>
      <c r="AN594" s="66"/>
      <c r="AO594" s="66"/>
      <c r="AP594" s="66" t="s">
        <v>1487</v>
      </c>
      <c r="AQ594" s="67"/>
      <c r="AR594" s="67"/>
      <c r="AS594" s="66"/>
      <c r="AT594" s="66"/>
      <c r="AU594" s="69"/>
      <c r="AV594" s="66">
        <v>0</v>
      </c>
      <c r="AW594" s="66"/>
      <c r="AX594" s="66" t="s">
        <v>1487</v>
      </c>
      <c r="AY594" s="66"/>
      <c r="AZ594" s="66"/>
      <c r="BA594" s="69"/>
      <c r="BB594" s="66"/>
      <c r="BC594" s="66" t="s">
        <v>1487</v>
      </c>
    </row>
    <row r="595" spans="1:55" ht="15.75" customHeight="1">
      <c r="A595" s="66" t="s">
        <v>4510</v>
      </c>
      <c r="B595" s="66" t="s">
        <v>4156</v>
      </c>
      <c r="C595" s="66" t="s">
        <v>205</v>
      </c>
      <c r="D595" s="66" t="s">
        <v>4157</v>
      </c>
      <c r="E595" s="66">
        <v>2026</v>
      </c>
      <c r="F595" s="66">
        <v>31</v>
      </c>
      <c r="G595" s="67">
        <v>46236</v>
      </c>
      <c r="H595" s="67">
        <v>0.77083333333333337</v>
      </c>
      <c r="I595" s="67"/>
      <c r="J595" s="66"/>
      <c r="K595" s="68"/>
      <c r="L595" s="66"/>
      <c r="M595" s="66"/>
      <c r="N595" s="66" t="s">
        <v>1590</v>
      </c>
      <c r="O595" s="66" t="s">
        <v>1590</v>
      </c>
      <c r="P595" s="66"/>
      <c r="Q595" s="66" t="s">
        <v>1472</v>
      </c>
      <c r="R595" s="66" t="s">
        <v>1370</v>
      </c>
      <c r="S595" s="66" t="s">
        <v>1267</v>
      </c>
      <c r="T595" s="66" t="s">
        <v>1266</v>
      </c>
      <c r="U595" s="66" t="s">
        <v>2183</v>
      </c>
      <c r="V595" s="66" t="s">
        <v>1473</v>
      </c>
      <c r="W595" s="66" t="s">
        <v>2390</v>
      </c>
      <c r="X595" s="66" t="s">
        <v>1487</v>
      </c>
      <c r="Y595" s="66"/>
      <c r="Z595" s="66"/>
      <c r="AA595" s="66"/>
      <c r="AB595" s="69"/>
      <c r="AC595" s="66"/>
      <c r="AD595" s="66" t="s">
        <v>1487</v>
      </c>
      <c r="AE595" s="66"/>
      <c r="AF595" s="67"/>
      <c r="AG595" s="66"/>
      <c r="AH595" s="66"/>
      <c r="AI595" s="66" t="s">
        <v>1473</v>
      </c>
      <c r="AJ595" s="66" t="s">
        <v>151</v>
      </c>
      <c r="AK595" s="66"/>
      <c r="AL595" s="66"/>
      <c r="AM595" s="66"/>
      <c r="AN595" s="66"/>
      <c r="AO595" s="66"/>
      <c r="AP595" s="66" t="s">
        <v>1487</v>
      </c>
      <c r="AQ595" s="67"/>
      <c r="AR595" s="67"/>
      <c r="AS595" s="66"/>
      <c r="AT595" s="66"/>
      <c r="AU595" s="69"/>
      <c r="AV595" s="66">
        <v>0</v>
      </c>
      <c r="AW595" s="66"/>
      <c r="AX595" s="66" t="s">
        <v>1487</v>
      </c>
      <c r="AY595" s="66"/>
      <c r="AZ595" s="66"/>
      <c r="BA595" s="69"/>
      <c r="BB595" s="66"/>
      <c r="BC595" s="66" t="s">
        <v>1487</v>
      </c>
    </row>
    <row r="596" spans="1:55" ht="15.75" customHeight="1">
      <c r="A596" s="66" t="s">
        <v>4511</v>
      </c>
      <c r="B596" s="66" t="s">
        <v>4158</v>
      </c>
      <c r="C596" s="66" t="s">
        <v>211</v>
      </c>
      <c r="D596" s="66" t="s">
        <v>4159</v>
      </c>
      <c r="E596" s="66">
        <v>2026</v>
      </c>
      <c r="F596" s="66">
        <v>31</v>
      </c>
      <c r="G596" s="67">
        <v>46236</v>
      </c>
      <c r="H596" s="67">
        <v>0.76388888888888884</v>
      </c>
      <c r="I596" s="67"/>
      <c r="J596" s="66"/>
      <c r="K596" s="68"/>
      <c r="L596" s="66"/>
      <c r="M596" s="66"/>
      <c r="N596" s="66" t="s">
        <v>1575</v>
      </c>
      <c r="O596" s="66" t="s">
        <v>1439</v>
      </c>
      <c r="P596" s="66"/>
      <c r="Q596" s="66" t="s">
        <v>1472</v>
      </c>
      <c r="R596" s="66" t="s">
        <v>1180</v>
      </c>
      <c r="S596" s="66" t="s">
        <v>386</v>
      </c>
      <c r="T596" s="66" t="s">
        <v>1266</v>
      </c>
      <c r="U596" s="66" t="s">
        <v>2183</v>
      </c>
      <c r="V596" s="66" t="s">
        <v>1473</v>
      </c>
      <c r="W596" s="66" t="s">
        <v>2448</v>
      </c>
      <c r="X596" s="66" t="s">
        <v>1487</v>
      </c>
      <c r="Y596" s="66"/>
      <c r="Z596" s="66"/>
      <c r="AA596" s="66"/>
      <c r="AB596" s="69"/>
      <c r="AC596" s="66"/>
      <c r="AD596" s="66" t="s">
        <v>1487</v>
      </c>
      <c r="AE596" s="66"/>
      <c r="AF596" s="67"/>
      <c r="AG596" s="66"/>
      <c r="AH596" s="66"/>
      <c r="AI596" s="66" t="s">
        <v>1473</v>
      </c>
      <c r="AJ596" s="66" t="s">
        <v>151</v>
      </c>
      <c r="AK596" s="66"/>
      <c r="AL596" s="66"/>
      <c r="AM596" s="66"/>
      <c r="AN596" s="66"/>
      <c r="AO596" s="66"/>
      <c r="AP596" s="66" t="s">
        <v>1487</v>
      </c>
      <c r="AQ596" s="67"/>
      <c r="AR596" s="67"/>
      <c r="AS596" s="66"/>
      <c r="AT596" s="66"/>
      <c r="AU596" s="69"/>
      <c r="AV596" s="66">
        <v>0</v>
      </c>
      <c r="AW596" s="66"/>
      <c r="AX596" s="66" t="s">
        <v>1487</v>
      </c>
      <c r="AY596" s="66"/>
      <c r="AZ596" s="66"/>
      <c r="BA596" s="69"/>
      <c r="BB596" s="66"/>
      <c r="BC596" s="66" t="s">
        <v>1487</v>
      </c>
    </row>
    <row r="597" spans="1:55" ht="15.75" customHeight="1">
      <c r="A597" s="66" t="s">
        <v>4512</v>
      </c>
      <c r="B597" s="66" t="s">
        <v>4160</v>
      </c>
      <c r="C597" s="66" t="s">
        <v>218</v>
      </c>
      <c r="D597" s="66" t="s">
        <v>4161</v>
      </c>
      <c r="E597" s="66">
        <v>2026</v>
      </c>
      <c r="F597" s="66">
        <v>31</v>
      </c>
      <c r="G597" s="67">
        <v>46236</v>
      </c>
      <c r="H597" s="67">
        <v>0.38541666666666669</v>
      </c>
      <c r="I597" s="67"/>
      <c r="J597" s="66"/>
      <c r="K597" s="68"/>
      <c r="L597" s="66"/>
      <c r="M597" s="66"/>
      <c r="N597" s="66" t="s">
        <v>1583</v>
      </c>
      <c r="O597" s="66" t="s">
        <v>2103</v>
      </c>
      <c r="P597" s="66"/>
      <c r="Q597" s="66" t="s">
        <v>1472</v>
      </c>
      <c r="R597" s="66" t="s">
        <v>1185</v>
      </c>
      <c r="S597" s="66" t="s">
        <v>391</v>
      </c>
      <c r="T597" s="66" t="s">
        <v>443</v>
      </c>
      <c r="U597" s="66" t="s">
        <v>2183</v>
      </c>
      <c r="V597" s="66" t="s">
        <v>1473</v>
      </c>
      <c r="W597" s="66" t="s">
        <v>2451</v>
      </c>
      <c r="X597" s="66" t="s">
        <v>1487</v>
      </c>
      <c r="Y597" s="66"/>
      <c r="Z597" s="66"/>
      <c r="AA597" s="66"/>
      <c r="AB597" s="69"/>
      <c r="AC597" s="66"/>
      <c r="AD597" s="66" t="s">
        <v>1487</v>
      </c>
      <c r="AE597" s="66"/>
      <c r="AF597" s="67"/>
      <c r="AG597" s="66"/>
      <c r="AH597" s="66"/>
      <c r="AI597" s="66" t="s">
        <v>1473</v>
      </c>
      <c r="AJ597" s="66" t="s">
        <v>151</v>
      </c>
      <c r="AK597" s="66"/>
      <c r="AL597" s="66"/>
      <c r="AM597" s="66"/>
      <c r="AN597" s="66"/>
      <c r="AO597" s="66"/>
      <c r="AP597" s="66" t="s">
        <v>1487</v>
      </c>
      <c r="AQ597" s="67"/>
      <c r="AR597" s="67"/>
      <c r="AS597" s="66"/>
      <c r="AT597" s="66"/>
      <c r="AU597" s="69"/>
      <c r="AV597" s="66">
        <v>0</v>
      </c>
      <c r="AW597" s="66"/>
      <c r="AX597" s="66" t="s">
        <v>1487</v>
      </c>
      <c r="AY597" s="66"/>
      <c r="AZ597" s="66"/>
      <c r="BA597" s="69"/>
      <c r="BB597" s="66"/>
      <c r="BC597" s="66" t="s">
        <v>1487</v>
      </c>
    </row>
    <row r="598" spans="1:55" ht="15.75" customHeight="1">
      <c r="A598" s="66" t="s">
        <v>4513</v>
      </c>
      <c r="B598" s="66" t="s">
        <v>4162</v>
      </c>
      <c r="C598" s="66" t="s">
        <v>224</v>
      </c>
      <c r="D598" s="66" t="s">
        <v>4163</v>
      </c>
      <c r="E598" s="66">
        <v>2026</v>
      </c>
      <c r="F598" s="66">
        <v>31</v>
      </c>
      <c r="G598" s="67">
        <v>46236</v>
      </c>
      <c r="H598" s="67">
        <v>0.4375</v>
      </c>
      <c r="I598" s="67"/>
      <c r="J598" s="66"/>
      <c r="K598" s="68"/>
      <c r="L598" s="66"/>
      <c r="M598" s="66"/>
      <c r="N598" s="66" t="s">
        <v>1568</v>
      </c>
      <c r="O598" s="66" t="s">
        <v>2103</v>
      </c>
      <c r="P598" s="66"/>
      <c r="Q598" s="66" t="s">
        <v>1472</v>
      </c>
      <c r="R598" s="66" t="s">
        <v>1192</v>
      </c>
      <c r="S598" s="66" t="s">
        <v>391</v>
      </c>
      <c r="T598" s="66" t="s">
        <v>443</v>
      </c>
      <c r="U598" s="66" t="s">
        <v>2183</v>
      </c>
      <c r="V598" s="66" t="s">
        <v>1473</v>
      </c>
      <c r="W598" s="66" t="s">
        <v>2470</v>
      </c>
      <c r="X598" s="66" t="s">
        <v>1487</v>
      </c>
      <c r="Y598" s="66"/>
      <c r="Z598" s="66"/>
      <c r="AA598" s="66"/>
      <c r="AB598" s="69"/>
      <c r="AC598" s="66"/>
      <c r="AD598" s="66" t="s">
        <v>1487</v>
      </c>
      <c r="AE598" s="66"/>
      <c r="AF598" s="67"/>
      <c r="AG598" s="66"/>
      <c r="AH598" s="66"/>
      <c r="AI598" s="66" t="s">
        <v>1473</v>
      </c>
      <c r="AJ598" s="66" t="s">
        <v>151</v>
      </c>
      <c r="AK598" s="66"/>
      <c r="AL598" s="66"/>
      <c r="AM598" s="66"/>
      <c r="AN598" s="66"/>
      <c r="AO598" s="66"/>
      <c r="AP598" s="66" t="s">
        <v>1487</v>
      </c>
      <c r="AQ598" s="67"/>
      <c r="AR598" s="67"/>
      <c r="AS598" s="66"/>
      <c r="AT598" s="66"/>
      <c r="AU598" s="69"/>
      <c r="AV598" s="66">
        <v>0</v>
      </c>
      <c r="AW598" s="66"/>
      <c r="AX598" s="66" t="s">
        <v>1487</v>
      </c>
      <c r="AY598" s="66"/>
      <c r="AZ598" s="66"/>
      <c r="BA598" s="69"/>
      <c r="BB598" s="66"/>
      <c r="BC598" s="66" t="s">
        <v>1487</v>
      </c>
    </row>
    <row r="599" spans="1:55" ht="15.75" customHeight="1">
      <c r="A599" s="66" t="s">
        <v>4514</v>
      </c>
      <c r="B599" s="66" t="s">
        <v>4164</v>
      </c>
      <c r="C599" s="66" t="s">
        <v>269</v>
      </c>
      <c r="D599" s="66" t="s">
        <v>4165</v>
      </c>
      <c r="E599" s="66">
        <v>2026</v>
      </c>
      <c r="F599" s="66">
        <v>31</v>
      </c>
      <c r="G599" s="67">
        <v>46236</v>
      </c>
      <c r="H599" s="67">
        <v>0.4375</v>
      </c>
      <c r="I599" s="67"/>
      <c r="J599" s="66"/>
      <c r="K599" s="68"/>
      <c r="L599" s="66"/>
      <c r="M599" s="66"/>
      <c r="N599" s="66" t="s">
        <v>1579</v>
      </c>
      <c r="O599" s="66" t="s">
        <v>1590</v>
      </c>
      <c r="P599" s="66"/>
      <c r="Q599" s="66" t="s">
        <v>1472</v>
      </c>
      <c r="R599" s="66" t="s">
        <v>1400</v>
      </c>
      <c r="S599" s="66" t="s">
        <v>1267</v>
      </c>
      <c r="T599" s="66" t="s">
        <v>1266</v>
      </c>
      <c r="U599" s="66" t="s">
        <v>2183</v>
      </c>
      <c r="V599" s="66" t="s">
        <v>1473</v>
      </c>
      <c r="W599" s="66" t="s">
        <v>2451</v>
      </c>
      <c r="X599" s="66" t="s">
        <v>1487</v>
      </c>
      <c r="Y599" s="66"/>
      <c r="Z599" s="66"/>
      <c r="AA599" s="66"/>
      <c r="AB599" s="69"/>
      <c r="AC599" s="66"/>
      <c r="AD599" s="66" t="s">
        <v>1487</v>
      </c>
      <c r="AE599" s="66"/>
      <c r="AF599" s="67"/>
      <c r="AG599" s="66"/>
      <c r="AH599" s="66"/>
      <c r="AI599" s="66" t="s">
        <v>1473</v>
      </c>
      <c r="AJ599" s="66" t="s">
        <v>151</v>
      </c>
      <c r="AK599" s="66"/>
      <c r="AL599" s="66"/>
      <c r="AM599" s="66"/>
      <c r="AN599" s="66"/>
      <c r="AO599" s="66"/>
      <c r="AP599" s="66" t="s">
        <v>1487</v>
      </c>
      <c r="AQ599" s="67"/>
      <c r="AR599" s="67"/>
      <c r="AS599" s="66"/>
      <c r="AT599" s="66"/>
      <c r="AU599" s="69"/>
      <c r="AV599" s="66">
        <v>0</v>
      </c>
      <c r="AW599" s="66"/>
      <c r="AX599" s="66" t="s">
        <v>1487</v>
      </c>
      <c r="AY599" s="66"/>
      <c r="AZ599" s="66"/>
      <c r="BA599" s="69"/>
      <c r="BB599" s="66"/>
      <c r="BC599" s="66" t="s">
        <v>1487</v>
      </c>
    </row>
    <row r="600" spans="1:55" ht="15.75" customHeight="1">
      <c r="A600" s="66" t="s">
        <v>4515</v>
      </c>
      <c r="B600" s="66" t="s">
        <v>4166</v>
      </c>
      <c r="C600" s="66" t="s">
        <v>284</v>
      </c>
      <c r="D600" s="66" t="s">
        <v>4167</v>
      </c>
      <c r="E600" s="66">
        <v>2026</v>
      </c>
      <c r="F600" s="66">
        <v>31</v>
      </c>
      <c r="G600" s="67">
        <v>46236</v>
      </c>
      <c r="H600" s="67">
        <v>0.44791666666666669</v>
      </c>
      <c r="I600" s="67"/>
      <c r="J600" s="66"/>
      <c r="K600" s="68"/>
      <c r="L600" s="66"/>
      <c r="M600" s="66"/>
      <c r="N600" s="66" t="s">
        <v>1600</v>
      </c>
      <c r="O600" s="66" t="s">
        <v>2103</v>
      </c>
      <c r="P600" s="66"/>
      <c r="Q600" s="66" t="s">
        <v>1472</v>
      </c>
      <c r="R600" s="66" t="s">
        <v>98</v>
      </c>
      <c r="S600" s="66" t="s">
        <v>391</v>
      </c>
      <c r="T600" s="66" t="s">
        <v>344</v>
      </c>
      <c r="U600" s="66" t="s">
        <v>2183</v>
      </c>
      <c r="V600" s="66" t="s">
        <v>1473</v>
      </c>
      <c r="W600" s="66" t="s">
        <v>2324</v>
      </c>
      <c r="X600" s="66" t="s">
        <v>1487</v>
      </c>
      <c r="Y600" s="66"/>
      <c r="Z600" s="66"/>
      <c r="AA600" s="66"/>
      <c r="AB600" s="69"/>
      <c r="AC600" s="66"/>
      <c r="AD600" s="66" t="s">
        <v>1487</v>
      </c>
      <c r="AE600" s="66"/>
      <c r="AF600" s="67"/>
      <c r="AG600" s="66"/>
      <c r="AH600" s="66"/>
      <c r="AI600" s="66" t="s">
        <v>1473</v>
      </c>
      <c r="AJ600" s="66" t="s">
        <v>151</v>
      </c>
      <c r="AK600" s="66"/>
      <c r="AL600" s="66"/>
      <c r="AM600" s="66"/>
      <c r="AN600" s="66"/>
      <c r="AO600" s="66"/>
      <c r="AP600" s="66" t="s">
        <v>1487</v>
      </c>
      <c r="AQ600" s="67"/>
      <c r="AR600" s="67"/>
      <c r="AS600" s="66"/>
      <c r="AT600" s="66"/>
      <c r="AU600" s="69"/>
      <c r="AV600" s="66">
        <v>0</v>
      </c>
      <c r="AW600" s="66"/>
      <c r="AX600" s="66" t="s">
        <v>1487</v>
      </c>
      <c r="AY600" s="66"/>
      <c r="AZ600" s="66"/>
      <c r="BA600" s="69"/>
      <c r="BB600" s="66"/>
      <c r="BC600" s="66" t="s">
        <v>1487</v>
      </c>
    </row>
    <row r="601" spans="1:55" ht="15.75" customHeight="1">
      <c r="A601" s="66" t="s">
        <v>4516</v>
      </c>
      <c r="B601" s="66" t="s">
        <v>4168</v>
      </c>
      <c r="C601" s="66" t="s">
        <v>292</v>
      </c>
      <c r="D601" s="66" t="s">
        <v>4169</v>
      </c>
      <c r="E601" s="66">
        <v>2026</v>
      </c>
      <c r="F601" s="66">
        <v>31</v>
      </c>
      <c r="G601" s="67">
        <v>46236</v>
      </c>
      <c r="H601" s="67">
        <v>0.4375</v>
      </c>
      <c r="I601" s="67"/>
      <c r="J601" s="66"/>
      <c r="K601" s="68"/>
      <c r="L601" s="66"/>
      <c r="M601" s="66"/>
      <c r="N601" s="66" t="s">
        <v>452</v>
      </c>
      <c r="O601" s="66" t="s">
        <v>2103</v>
      </c>
      <c r="P601" s="66"/>
      <c r="Q601" s="66" t="s">
        <v>1472</v>
      </c>
      <c r="R601" s="66" t="s">
        <v>1305</v>
      </c>
      <c r="S601" s="66" t="s">
        <v>387</v>
      </c>
      <c r="T601" s="66" t="s">
        <v>344</v>
      </c>
      <c r="U601" s="66" t="s">
        <v>2183</v>
      </c>
      <c r="V601" s="66" t="s">
        <v>1473</v>
      </c>
      <c r="W601" s="66" t="s">
        <v>2350</v>
      </c>
      <c r="X601" s="66" t="s">
        <v>1487</v>
      </c>
      <c r="Y601" s="66"/>
      <c r="Z601" s="66"/>
      <c r="AA601" s="66"/>
      <c r="AB601" s="69"/>
      <c r="AC601" s="66"/>
      <c r="AD601" s="66" t="s">
        <v>1487</v>
      </c>
      <c r="AE601" s="66"/>
      <c r="AF601" s="67"/>
      <c r="AG601" s="66"/>
      <c r="AH601" s="66"/>
      <c r="AI601" s="66" t="s">
        <v>1473</v>
      </c>
      <c r="AJ601" s="66" t="s">
        <v>151</v>
      </c>
      <c r="AK601" s="66"/>
      <c r="AL601" s="66"/>
      <c r="AM601" s="66"/>
      <c r="AN601" s="66"/>
      <c r="AO601" s="66"/>
      <c r="AP601" s="66" t="s">
        <v>1487</v>
      </c>
      <c r="AQ601" s="67"/>
      <c r="AR601" s="67"/>
      <c r="AS601" s="66"/>
      <c r="AT601" s="66"/>
      <c r="AU601" s="69"/>
      <c r="AV601" s="66">
        <v>0</v>
      </c>
      <c r="AW601" s="66"/>
      <c r="AX601" s="66" t="s">
        <v>1487</v>
      </c>
      <c r="AY601" s="66"/>
      <c r="AZ601" s="66"/>
      <c r="BA601" s="69"/>
      <c r="BB601" s="66"/>
      <c r="BC601" s="66" t="s">
        <v>1487</v>
      </c>
    </row>
    <row r="602" spans="1:55" ht="15.75" customHeight="1">
      <c r="A602" s="66" t="s">
        <v>4517</v>
      </c>
      <c r="B602" s="66" t="s">
        <v>4170</v>
      </c>
      <c r="C602" s="66" t="s">
        <v>176</v>
      </c>
      <c r="D602" s="66" t="s">
        <v>4171</v>
      </c>
      <c r="E602" s="66">
        <v>2026</v>
      </c>
      <c r="F602" s="66">
        <v>31</v>
      </c>
      <c r="G602" s="67">
        <v>46230</v>
      </c>
      <c r="H602" s="67">
        <v>0.38541666666666669</v>
      </c>
      <c r="I602" s="67"/>
      <c r="J602" s="66"/>
      <c r="K602" s="68"/>
      <c r="L602" s="66"/>
      <c r="M602" s="66"/>
      <c r="N602" s="66" t="s">
        <v>1600</v>
      </c>
      <c r="O602" s="66" t="s">
        <v>1590</v>
      </c>
      <c r="P602" s="66"/>
      <c r="Q602" s="66" t="s">
        <v>1472</v>
      </c>
      <c r="R602" s="66" t="s">
        <v>1454</v>
      </c>
      <c r="S602" s="66" t="s">
        <v>387</v>
      </c>
      <c r="T602" s="66" t="s">
        <v>344</v>
      </c>
      <c r="U602" s="66" t="s">
        <v>2183</v>
      </c>
      <c r="V602" s="66" t="s">
        <v>1473</v>
      </c>
      <c r="W602" s="66" t="s">
        <v>2324</v>
      </c>
      <c r="X602" s="66" t="s">
        <v>1487</v>
      </c>
      <c r="Y602" s="66"/>
      <c r="Z602" s="66"/>
      <c r="AA602" s="66"/>
      <c r="AB602" s="69"/>
      <c r="AC602" s="66"/>
      <c r="AD602" s="66" t="s">
        <v>1487</v>
      </c>
      <c r="AE602" s="66"/>
      <c r="AF602" s="67"/>
      <c r="AG602" s="66"/>
      <c r="AH602" s="66"/>
      <c r="AI602" s="66" t="s">
        <v>1473</v>
      </c>
      <c r="AJ602" s="66" t="s">
        <v>151</v>
      </c>
      <c r="AK602" s="66"/>
      <c r="AL602" s="66"/>
      <c r="AM602" s="66"/>
      <c r="AN602" s="66"/>
      <c r="AO602" s="66"/>
      <c r="AP602" s="66" t="s">
        <v>1487</v>
      </c>
      <c r="AQ602" s="67"/>
      <c r="AR602" s="67"/>
      <c r="AS602" s="66"/>
      <c r="AT602" s="66"/>
      <c r="AU602" s="69"/>
      <c r="AV602" s="66">
        <v>0</v>
      </c>
      <c r="AW602" s="66"/>
      <c r="AX602" s="66" t="s">
        <v>1487</v>
      </c>
      <c r="AY602" s="66"/>
      <c r="AZ602" s="66"/>
      <c r="BA602" s="69"/>
      <c r="BB602" s="66"/>
      <c r="BC602" s="66" t="s">
        <v>1487</v>
      </c>
    </row>
    <row r="603" spans="1:55" ht="15.75" customHeight="1">
      <c r="A603" s="66" t="s">
        <v>4518</v>
      </c>
      <c r="B603" s="66" t="s">
        <v>4172</v>
      </c>
      <c r="C603" s="66" t="s">
        <v>198</v>
      </c>
      <c r="D603" s="66" t="s">
        <v>4173</v>
      </c>
      <c r="E603" s="66">
        <v>2026</v>
      </c>
      <c r="F603" s="66">
        <v>31</v>
      </c>
      <c r="G603" s="67">
        <v>46230</v>
      </c>
      <c r="H603" s="67">
        <v>0.4375</v>
      </c>
      <c r="I603" s="67"/>
      <c r="J603" s="66"/>
      <c r="K603" s="68"/>
      <c r="L603" s="66"/>
      <c r="M603" s="66"/>
      <c r="N603" s="66" t="s">
        <v>1590</v>
      </c>
      <c r="O603" s="66" t="s">
        <v>1590</v>
      </c>
      <c r="P603" s="66"/>
      <c r="Q603" s="66" t="s">
        <v>1472</v>
      </c>
      <c r="R603" s="66" t="s">
        <v>1174</v>
      </c>
      <c r="S603" s="66" t="s">
        <v>391</v>
      </c>
      <c r="T603" s="66" t="s">
        <v>443</v>
      </c>
      <c r="U603" s="66" t="s">
        <v>2183</v>
      </c>
      <c r="V603" s="66" t="s">
        <v>1473</v>
      </c>
      <c r="W603" s="66" t="s">
        <v>2390</v>
      </c>
      <c r="X603" s="66" t="s">
        <v>1487</v>
      </c>
      <c r="Y603" s="66"/>
      <c r="Z603" s="66"/>
      <c r="AA603" s="66"/>
      <c r="AB603" s="69"/>
      <c r="AC603" s="66"/>
      <c r="AD603" s="66" t="s">
        <v>1487</v>
      </c>
      <c r="AE603" s="66"/>
      <c r="AF603" s="67"/>
      <c r="AG603" s="66"/>
      <c r="AH603" s="66"/>
      <c r="AI603" s="66" t="s">
        <v>1473</v>
      </c>
      <c r="AJ603" s="66" t="s">
        <v>151</v>
      </c>
      <c r="AK603" s="66"/>
      <c r="AL603" s="66"/>
      <c r="AM603" s="66"/>
      <c r="AN603" s="66"/>
      <c r="AO603" s="66"/>
      <c r="AP603" s="66" t="s">
        <v>1487</v>
      </c>
      <c r="AQ603" s="67"/>
      <c r="AR603" s="67"/>
      <c r="AS603" s="66"/>
      <c r="AT603" s="66"/>
      <c r="AU603" s="69"/>
      <c r="AV603" s="66">
        <v>0</v>
      </c>
      <c r="AW603" s="66"/>
      <c r="AX603" s="66" t="s">
        <v>1487</v>
      </c>
      <c r="AY603" s="66"/>
      <c r="AZ603" s="66"/>
      <c r="BA603" s="69"/>
      <c r="BB603" s="66"/>
      <c r="BC603" s="66" t="s">
        <v>1487</v>
      </c>
    </row>
    <row r="604" spans="1:55" ht="15.75" customHeight="1">
      <c r="A604" s="66" t="s">
        <v>4519</v>
      </c>
      <c r="B604" s="66" t="s">
        <v>4174</v>
      </c>
      <c r="C604" s="66" t="s">
        <v>206</v>
      </c>
      <c r="D604" s="66" t="s">
        <v>4175</v>
      </c>
      <c r="E604" s="66">
        <v>2026</v>
      </c>
      <c r="F604" s="66">
        <v>31</v>
      </c>
      <c r="G604" s="67">
        <v>46230</v>
      </c>
      <c r="H604" s="67">
        <v>0.625</v>
      </c>
      <c r="I604" s="67"/>
      <c r="J604" s="66"/>
      <c r="K604" s="68"/>
      <c r="L604" s="66"/>
      <c r="M604" s="66"/>
      <c r="N604" s="66" t="s">
        <v>1575</v>
      </c>
      <c r="O604" s="66" t="s">
        <v>1590</v>
      </c>
      <c r="P604" s="66"/>
      <c r="Q604" s="66" t="s">
        <v>1472</v>
      </c>
      <c r="R604" s="66" t="s">
        <v>1177</v>
      </c>
      <c r="S604" s="66" t="s">
        <v>391</v>
      </c>
      <c r="T604" s="66" t="s">
        <v>443</v>
      </c>
      <c r="U604" s="66" t="s">
        <v>2183</v>
      </c>
      <c r="V604" s="66" t="s">
        <v>1473</v>
      </c>
      <c r="W604" s="66" t="s">
        <v>2448</v>
      </c>
      <c r="X604" s="66" t="s">
        <v>1487</v>
      </c>
      <c r="Y604" s="66"/>
      <c r="Z604" s="66"/>
      <c r="AA604" s="66"/>
      <c r="AB604" s="69"/>
      <c r="AC604" s="66"/>
      <c r="AD604" s="66" t="s">
        <v>1487</v>
      </c>
      <c r="AE604" s="66"/>
      <c r="AF604" s="67"/>
      <c r="AG604" s="66"/>
      <c r="AH604" s="66"/>
      <c r="AI604" s="66" t="s">
        <v>1473</v>
      </c>
      <c r="AJ604" s="66" t="s">
        <v>151</v>
      </c>
      <c r="AK604" s="66"/>
      <c r="AL604" s="66"/>
      <c r="AM604" s="66"/>
      <c r="AN604" s="66"/>
      <c r="AO604" s="66"/>
      <c r="AP604" s="66" t="s">
        <v>1487</v>
      </c>
      <c r="AQ604" s="67"/>
      <c r="AR604" s="67"/>
      <c r="AS604" s="66"/>
      <c r="AT604" s="66"/>
      <c r="AU604" s="69"/>
      <c r="AV604" s="66">
        <v>0</v>
      </c>
      <c r="AW604" s="66"/>
      <c r="AX604" s="66" t="s">
        <v>1487</v>
      </c>
      <c r="AY604" s="66"/>
      <c r="AZ604" s="66"/>
      <c r="BA604" s="69"/>
      <c r="BB604" s="66"/>
      <c r="BC604" s="66" t="s">
        <v>1487</v>
      </c>
    </row>
    <row r="605" spans="1:55" ht="15.75" customHeight="1">
      <c r="A605" s="66" t="s">
        <v>4520</v>
      </c>
      <c r="B605" s="66" t="s">
        <v>4176</v>
      </c>
      <c r="C605" s="66" t="s">
        <v>237</v>
      </c>
      <c r="D605" s="66" t="s">
        <v>4177</v>
      </c>
      <c r="E605" s="66">
        <v>2026</v>
      </c>
      <c r="F605" s="66">
        <v>31</v>
      </c>
      <c r="G605" s="67">
        <v>46230</v>
      </c>
      <c r="H605" s="67">
        <v>0.38541666666666669</v>
      </c>
      <c r="I605" s="67"/>
      <c r="J605" s="66"/>
      <c r="K605" s="68"/>
      <c r="L605" s="66"/>
      <c r="M605" s="66"/>
      <c r="N605" s="66" t="s">
        <v>1583</v>
      </c>
      <c r="O605" s="66" t="s">
        <v>1590</v>
      </c>
      <c r="P605" s="66"/>
      <c r="Q605" s="66" t="s">
        <v>1472</v>
      </c>
      <c r="R605" s="66" t="s">
        <v>2113</v>
      </c>
      <c r="S605" s="66" t="s">
        <v>386</v>
      </c>
      <c r="T605" s="66" t="s">
        <v>1266</v>
      </c>
      <c r="U605" s="66" t="s">
        <v>2183</v>
      </c>
      <c r="V605" s="66" t="s">
        <v>1473</v>
      </c>
      <c r="W605" s="66" t="s">
        <v>2451</v>
      </c>
      <c r="X605" s="66" t="s">
        <v>1487</v>
      </c>
      <c r="Y605" s="66"/>
      <c r="Z605" s="66"/>
      <c r="AA605" s="66"/>
      <c r="AB605" s="69"/>
      <c r="AC605" s="66"/>
      <c r="AD605" s="66" t="s">
        <v>1487</v>
      </c>
      <c r="AE605" s="66"/>
      <c r="AF605" s="67"/>
      <c r="AG605" s="66"/>
      <c r="AH605" s="66"/>
      <c r="AI605" s="66" t="s">
        <v>1473</v>
      </c>
      <c r="AJ605" s="66" t="s">
        <v>151</v>
      </c>
      <c r="AK605" s="66"/>
      <c r="AL605" s="66"/>
      <c r="AM605" s="66"/>
      <c r="AN605" s="66"/>
      <c r="AO605" s="66"/>
      <c r="AP605" s="66" t="s">
        <v>1487</v>
      </c>
      <c r="AQ605" s="67"/>
      <c r="AR605" s="67"/>
      <c r="AS605" s="66"/>
      <c r="AT605" s="66"/>
      <c r="AU605" s="69"/>
      <c r="AV605" s="66">
        <v>0</v>
      </c>
      <c r="AW605" s="66"/>
      <c r="AX605" s="66" t="s">
        <v>1487</v>
      </c>
      <c r="AY605" s="66"/>
      <c r="AZ605" s="66"/>
      <c r="BA605" s="69"/>
      <c r="BB605" s="66"/>
      <c r="BC605" s="66" t="s">
        <v>1487</v>
      </c>
    </row>
    <row r="606" spans="1:55" ht="15.75" customHeight="1">
      <c r="A606" s="66" t="s">
        <v>4521</v>
      </c>
      <c r="B606" s="66" t="s">
        <v>4178</v>
      </c>
      <c r="C606" s="66" t="s">
        <v>252</v>
      </c>
      <c r="D606" s="66" t="s">
        <v>4179</v>
      </c>
      <c r="E606" s="66">
        <v>2026</v>
      </c>
      <c r="F606" s="66">
        <v>31</v>
      </c>
      <c r="G606" s="67">
        <v>46230</v>
      </c>
      <c r="H606" s="67">
        <v>0.38541666666666669</v>
      </c>
      <c r="I606" s="67"/>
      <c r="J606" s="66"/>
      <c r="K606" s="68"/>
      <c r="L606" s="66"/>
      <c r="M606" s="66"/>
      <c r="N606" s="66" t="s">
        <v>1575</v>
      </c>
      <c r="O606" s="66" t="s">
        <v>1439</v>
      </c>
      <c r="P606" s="66"/>
      <c r="Q606" s="66" t="s">
        <v>1472</v>
      </c>
      <c r="R606" s="66" t="s">
        <v>2114</v>
      </c>
      <c r="S606" s="66" t="s">
        <v>1267</v>
      </c>
      <c r="T606" s="66" t="s">
        <v>1266</v>
      </c>
      <c r="U606" s="66" t="s">
        <v>2183</v>
      </c>
      <c r="V606" s="66" t="s">
        <v>1473</v>
      </c>
      <c r="W606" s="66" t="s">
        <v>2448</v>
      </c>
      <c r="X606" s="66" t="s">
        <v>1487</v>
      </c>
      <c r="Y606" s="66"/>
      <c r="Z606" s="66"/>
      <c r="AA606" s="66"/>
      <c r="AB606" s="69"/>
      <c r="AC606" s="66"/>
      <c r="AD606" s="66" t="s">
        <v>1487</v>
      </c>
      <c r="AE606" s="66"/>
      <c r="AF606" s="67"/>
      <c r="AG606" s="66"/>
      <c r="AH606" s="66"/>
      <c r="AI606" s="66" t="s">
        <v>1473</v>
      </c>
      <c r="AJ606" s="66" t="s">
        <v>151</v>
      </c>
      <c r="AK606" s="66"/>
      <c r="AL606" s="66"/>
      <c r="AM606" s="66"/>
      <c r="AN606" s="66"/>
      <c r="AO606" s="66"/>
      <c r="AP606" s="66" t="s">
        <v>1487</v>
      </c>
      <c r="AQ606" s="67"/>
      <c r="AR606" s="67"/>
      <c r="AS606" s="66"/>
      <c r="AT606" s="66"/>
      <c r="AU606" s="69"/>
      <c r="AV606" s="66">
        <v>0</v>
      </c>
      <c r="AW606" s="66"/>
      <c r="AX606" s="66" t="s">
        <v>1487</v>
      </c>
      <c r="AY606" s="66"/>
      <c r="AZ606" s="66"/>
      <c r="BA606" s="69"/>
      <c r="BB606" s="66"/>
      <c r="BC606" s="66" t="s">
        <v>1487</v>
      </c>
    </row>
    <row r="607" spans="1:55" ht="15.75" customHeight="1">
      <c r="A607" s="66" t="s">
        <v>4522</v>
      </c>
      <c r="B607" s="66" t="s">
        <v>4180</v>
      </c>
      <c r="C607" s="66" t="s">
        <v>253</v>
      </c>
      <c r="D607" s="66" t="s">
        <v>4181</v>
      </c>
      <c r="E607" s="66">
        <v>2026</v>
      </c>
      <c r="F607" s="66">
        <v>31</v>
      </c>
      <c r="G607" s="67">
        <v>46230</v>
      </c>
      <c r="H607" s="67">
        <v>0.38541666666666669</v>
      </c>
      <c r="I607" s="67"/>
      <c r="J607" s="66"/>
      <c r="K607" s="68"/>
      <c r="L607" s="66"/>
      <c r="M607" s="66"/>
      <c r="N607" s="66" t="s">
        <v>1575</v>
      </c>
      <c r="O607" s="66" t="s">
        <v>2103</v>
      </c>
      <c r="P607" s="66"/>
      <c r="Q607" s="66" t="s">
        <v>1472</v>
      </c>
      <c r="R607" s="66" t="s">
        <v>2115</v>
      </c>
      <c r="S607" s="66" t="s">
        <v>386</v>
      </c>
      <c r="T607" s="66" t="s">
        <v>1266</v>
      </c>
      <c r="U607" s="66" t="s">
        <v>2183</v>
      </c>
      <c r="V607" s="66" t="s">
        <v>1473</v>
      </c>
      <c r="W607" s="66" t="s">
        <v>2448</v>
      </c>
      <c r="X607" s="66" t="s">
        <v>1487</v>
      </c>
      <c r="Y607" s="66"/>
      <c r="Z607" s="66"/>
      <c r="AA607" s="66"/>
      <c r="AB607" s="69"/>
      <c r="AC607" s="66"/>
      <c r="AD607" s="66" t="s">
        <v>1487</v>
      </c>
      <c r="AE607" s="66"/>
      <c r="AF607" s="67"/>
      <c r="AG607" s="66"/>
      <c r="AH607" s="66"/>
      <c r="AI607" s="66" t="s">
        <v>1473</v>
      </c>
      <c r="AJ607" s="66" t="s">
        <v>151</v>
      </c>
      <c r="AK607" s="66"/>
      <c r="AL607" s="66"/>
      <c r="AM607" s="66"/>
      <c r="AN607" s="66"/>
      <c r="AO607" s="66"/>
      <c r="AP607" s="66" t="s">
        <v>1487</v>
      </c>
      <c r="AQ607" s="67"/>
      <c r="AR607" s="67"/>
      <c r="AS607" s="66"/>
      <c r="AT607" s="66"/>
      <c r="AU607" s="69"/>
      <c r="AV607" s="66">
        <v>0</v>
      </c>
      <c r="AW607" s="66"/>
      <c r="AX607" s="66" t="s">
        <v>1487</v>
      </c>
      <c r="AY607" s="66"/>
      <c r="AZ607" s="66"/>
      <c r="BA607" s="69"/>
      <c r="BB607" s="66"/>
      <c r="BC607" s="66" t="s">
        <v>1487</v>
      </c>
    </row>
    <row r="608" spans="1:55" ht="15.75" customHeight="1">
      <c r="A608" s="66" t="s">
        <v>4523</v>
      </c>
      <c r="B608" s="66" t="s">
        <v>4182</v>
      </c>
      <c r="C608" s="66" t="s">
        <v>176</v>
      </c>
      <c r="D608" s="66" t="s">
        <v>4183</v>
      </c>
      <c r="E608" s="66">
        <v>2026</v>
      </c>
      <c r="F608" s="66">
        <v>31</v>
      </c>
      <c r="G608" s="67">
        <v>46231</v>
      </c>
      <c r="H608" s="67">
        <v>0.38541666666666669</v>
      </c>
      <c r="I608" s="67"/>
      <c r="J608" s="66"/>
      <c r="K608" s="68"/>
      <c r="L608" s="66"/>
      <c r="M608" s="66"/>
      <c r="N608" s="66" t="s">
        <v>1600</v>
      </c>
      <c r="O608" s="66" t="s">
        <v>1590</v>
      </c>
      <c r="P608" s="66"/>
      <c r="Q608" s="66" t="s">
        <v>1472</v>
      </c>
      <c r="R608" s="66" t="s">
        <v>1454</v>
      </c>
      <c r="S608" s="66" t="s">
        <v>387</v>
      </c>
      <c r="T608" s="66" t="s">
        <v>344</v>
      </c>
      <c r="U608" s="66" t="s">
        <v>2183</v>
      </c>
      <c r="V608" s="66" t="s">
        <v>1473</v>
      </c>
      <c r="W608" s="66" t="s">
        <v>2324</v>
      </c>
      <c r="X608" s="66" t="s">
        <v>1487</v>
      </c>
      <c r="Y608" s="66"/>
      <c r="Z608" s="66"/>
      <c r="AA608" s="66"/>
      <c r="AB608" s="69"/>
      <c r="AC608" s="66"/>
      <c r="AD608" s="66" t="s">
        <v>1487</v>
      </c>
      <c r="AE608" s="66"/>
      <c r="AF608" s="67"/>
      <c r="AG608" s="66"/>
      <c r="AH608" s="66"/>
      <c r="AI608" s="66" t="s">
        <v>1473</v>
      </c>
      <c r="AJ608" s="66" t="s">
        <v>151</v>
      </c>
      <c r="AK608" s="66"/>
      <c r="AL608" s="66"/>
      <c r="AM608" s="66"/>
      <c r="AN608" s="66"/>
      <c r="AO608" s="66"/>
      <c r="AP608" s="66" t="s">
        <v>1487</v>
      </c>
      <c r="AQ608" s="67"/>
      <c r="AR608" s="67"/>
      <c r="AS608" s="66"/>
      <c r="AT608" s="66"/>
      <c r="AU608" s="69"/>
      <c r="AV608" s="66">
        <v>0</v>
      </c>
      <c r="AW608" s="66"/>
      <c r="AX608" s="66" t="s">
        <v>1487</v>
      </c>
      <c r="AY608" s="66"/>
      <c r="AZ608" s="66"/>
      <c r="BA608" s="69"/>
      <c r="BB608" s="66"/>
      <c r="BC608" s="66" t="s">
        <v>1487</v>
      </c>
    </row>
    <row r="609" spans="1:55" ht="15.75" customHeight="1">
      <c r="A609" s="66" t="s">
        <v>4524</v>
      </c>
      <c r="B609" s="66" t="s">
        <v>4184</v>
      </c>
      <c r="C609" s="66" t="s">
        <v>180</v>
      </c>
      <c r="D609" s="66" t="s">
        <v>4185</v>
      </c>
      <c r="E609" s="66">
        <v>2026</v>
      </c>
      <c r="F609" s="66">
        <v>31</v>
      </c>
      <c r="G609" s="67">
        <v>46231</v>
      </c>
      <c r="H609" s="67">
        <v>0.44791666666666669</v>
      </c>
      <c r="I609" s="67"/>
      <c r="J609" s="66"/>
      <c r="K609" s="68"/>
      <c r="L609" s="66"/>
      <c r="M609" s="66"/>
      <c r="N609" s="66" t="s">
        <v>1586</v>
      </c>
      <c r="O609" s="66" t="s">
        <v>1439</v>
      </c>
      <c r="P609" s="66"/>
      <c r="Q609" s="66" t="s">
        <v>1472</v>
      </c>
      <c r="R609" s="66" t="s">
        <v>1450</v>
      </c>
      <c r="S609" s="66" t="s">
        <v>391</v>
      </c>
      <c r="T609" s="66" t="s">
        <v>443</v>
      </c>
      <c r="U609" s="66" t="s">
        <v>2183</v>
      </c>
      <c r="V609" s="66" t="s">
        <v>1473</v>
      </c>
      <c r="W609" s="66" t="s">
        <v>2337</v>
      </c>
      <c r="X609" s="66" t="s">
        <v>1487</v>
      </c>
      <c r="Y609" s="66"/>
      <c r="Z609" s="66"/>
      <c r="AA609" s="66"/>
      <c r="AB609" s="69"/>
      <c r="AC609" s="66"/>
      <c r="AD609" s="66" t="s">
        <v>1487</v>
      </c>
      <c r="AE609" s="66"/>
      <c r="AF609" s="67"/>
      <c r="AG609" s="66"/>
      <c r="AH609" s="66"/>
      <c r="AI609" s="66" t="s">
        <v>1473</v>
      </c>
      <c r="AJ609" s="66" t="s">
        <v>151</v>
      </c>
      <c r="AK609" s="66"/>
      <c r="AL609" s="66"/>
      <c r="AM609" s="66"/>
      <c r="AN609" s="66"/>
      <c r="AO609" s="66"/>
      <c r="AP609" s="66" t="s">
        <v>1487</v>
      </c>
      <c r="AQ609" s="67"/>
      <c r="AR609" s="67"/>
      <c r="AS609" s="66"/>
      <c r="AT609" s="66"/>
      <c r="AU609" s="69"/>
      <c r="AV609" s="66">
        <v>0</v>
      </c>
      <c r="AW609" s="66"/>
      <c r="AX609" s="66" t="s">
        <v>1487</v>
      </c>
      <c r="AY609" s="66"/>
      <c r="AZ609" s="66"/>
      <c r="BA609" s="69"/>
      <c r="BB609" s="66"/>
      <c r="BC609" s="66" t="s">
        <v>1487</v>
      </c>
    </row>
    <row r="610" spans="1:55" ht="15.75" customHeight="1">
      <c r="A610" s="66" t="s">
        <v>4525</v>
      </c>
      <c r="B610" s="66" t="s">
        <v>4186</v>
      </c>
      <c r="C610" s="66" t="s">
        <v>237</v>
      </c>
      <c r="D610" s="66" t="s">
        <v>4187</v>
      </c>
      <c r="E610" s="66">
        <v>2026</v>
      </c>
      <c r="F610" s="66">
        <v>31</v>
      </c>
      <c r="G610" s="67">
        <v>46231</v>
      </c>
      <c r="H610" s="67">
        <v>0.38541666666666669</v>
      </c>
      <c r="I610" s="67"/>
      <c r="J610" s="66"/>
      <c r="K610" s="68"/>
      <c r="L610" s="66"/>
      <c r="M610" s="66"/>
      <c r="N610" s="66" t="s">
        <v>1583</v>
      </c>
      <c r="O610" s="66" t="s">
        <v>1590</v>
      </c>
      <c r="P610" s="66"/>
      <c r="Q610" s="66" t="s">
        <v>1472</v>
      </c>
      <c r="R610" s="66" t="s">
        <v>2113</v>
      </c>
      <c r="S610" s="66" t="s">
        <v>1267</v>
      </c>
      <c r="T610" s="66" t="s">
        <v>1266</v>
      </c>
      <c r="U610" s="66" t="s">
        <v>2183</v>
      </c>
      <c r="V610" s="66" t="s">
        <v>1473</v>
      </c>
      <c r="W610" s="66" t="s">
        <v>2451</v>
      </c>
      <c r="X610" s="66" t="s">
        <v>1487</v>
      </c>
      <c r="Y610" s="66"/>
      <c r="Z610" s="66"/>
      <c r="AA610" s="66"/>
      <c r="AB610" s="69"/>
      <c r="AC610" s="66"/>
      <c r="AD610" s="66" t="s">
        <v>1487</v>
      </c>
      <c r="AE610" s="66"/>
      <c r="AF610" s="67"/>
      <c r="AG610" s="66"/>
      <c r="AH610" s="66"/>
      <c r="AI610" s="66" t="s">
        <v>1473</v>
      </c>
      <c r="AJ610" s="66" t="s">
        <v>151</v>
      </c>
      <c r="AK610" s="66"/>
      <c r="AL610" s="66"/>
      <c r="AM610" s="66"/>
      <c r="AN610" s="66"/>
      <c r="AO610" s="66"/>
      <c r="AP610" s="66" t="s">
        <v>1487</v>
      </c>
      <c r="AQ610" s="67"/>
      <c r="AR610" s="67"/>
      <c r="AS610" s="66"/>
      <c r="AT610" s="66"/>
      <c r="AU610" s="69"/>
      <c r="AV610" s="66">
        <v>0</v>
      </c>
      <c r="AW610" s="66"/>
      <c r="AX610" s="66" t="s">
        <v>1487</v>
      </c>
      <c r="AY610" s="66"/>
      <c r="AZ610" s="66"/>
      <c r="BA610" s="69"/>
      <c r="BB610" s="66"/>
      <c r="BC610" s="66" t="s">
        <v>1487</v>
      </c>
    </row>
    <row r="611" spans="1:55" ht="15.75" customHeight="1">
      <c r="A611" s="66" t="s">
        <v>4526</v>
      </c>
      <c r="B611" s="66" t="s">
        <v>4188</v>
      </c>
      <c r="C611" s="66" t="s">
        <v>252</v>
      </c>
      <c r="D611" s="66" t="s">
        <v>4189</v>
      </c>
      <c r="E611" s="66">
        <v>2026</v>
      </c>
      <c r="F611" s="66">
        <v>31</v>
      </c>
      <c r="G611" s="67">
        <v>46231</v>
      </c>
      <c r="H611" s="67">
        <v>0.38541666666666669</v>
      </c>
      <c r="I611" s="67"/>
      <c r="J611" s="66"/>
      <c r="K611" s="68"/>
      <c r="L611" s="66"/>
      <c r="M611" s="66"/>
      <c r="N611" s="66" t="s">
        <v>1575</v>
      </c>
      <c r="O611" s="66" t="s">
        <v>1439</v>
      </c>
      <c r="P611" s="66"/>
      <c r="Q611" s="66" t="s">
        <v>1472</v>
      </c>
      <c r="R611" s="66" t="s">
        <v>2114</v>
      </c>
      <c r="S611" s="66" t="s">
        <v>386</v>
      </c>
      <c r="T611" s="66" t="s">
        <v>1266</v>
      </c>
      <c r="U611" s="66" t="s">
        <v>2183</v>
      </c>
      <c r="V611" s="66" t="s">
        <v>1473</v>
      </c>
      <c r="W611" s="66" t="s">
        <v>2448</v>
      </c>
      <c r="X611" s="66" t="s">
        <v>1487</v>
      </c>
      <c r="Y611" s="66"/>
      <c r="Z611" s="66"/>
      <c r="AA611" s="66"/>
      <c r="AB611" s="69"/>
      <c r="AC611" s="66"/>
      <c r="AD611" s="66" t="s">
        <v>1487</v>
      </c>
      <c r="AE611" s="66"/>
      <c r="AF611" s="67"/>
      <c r="AG611" s="66"/>
      <c r="AH611" s="66"/>
      <c r="AI611" s="66" t="s">
        <v>1473</v>
      </c>
      <c r="AJ611" s="66" t="s">
        <v>151</v>
      </c>
      <c r="AK611" s="66"/>
      <c r="AL611" s="66"/>
      <c r="AM611" s="66"/>
      <c r="AN611" s="66"/>
      <c r="AO611" s="66"/>
      <c r="AP611" s="66" t="s">
        <v>1487</v>
      </c>
      <c r="AQ611" s="67"/>
      <c r="AR611" s="67"/>
      <c r="AS611" s="66"/>
      <c r="AT611" s="66"/>
      <c r="AU611" s="69"/>
      <c r="AV611" s="66">
        <v>0</v>
      </c>
      <c r="AW611" s="66"/>
      <c r="AX611" s="66" t="s">
        <v>1487</v>
      </c>
      <c r="AY611" s="66"/>
      <c r="AZ611" s="66"/>
      <c r="BA611" s="69"/>
      <c r="BB611" s="66"/>
      <c r="BC611" s="66" t="s">
        <v>1487</v>
      </c>
    </row>
    <row r="612" spans="1:55" ht="15.75" customHeight="1">
      <c r="A612" s="66" t="s">
        <v>4527</v>
      </c>
      <c r="B612" s="66" t="s">
        <v>4190</v>
      </c>
      <c r="C612" s="66" t="s">
        <v>253</v>
      </c>
      <c r="D612" s="66" t="s">
        <v>4191</v>
      </c>
      <c r="E612" s="66">
        <v>2026</v>
      </c>
      <c r="F612" s="66">
        <v>31</v>
      </c>
      <c r="G612" s="67">
        <v>46231</v>
      </c>
      <c r="H612" s="67">
        <v>0.38541666666666669</v>
      </c>
      <c r="I612" s="67"/>
      <c r="J612" s="66"/>
      <c r="K612" s="68"/>
      <c r="L612" s="66"/>
      <c r="M612" s="66"/>
      <c r="N612" s="66" t="s">
        <v>1575</v>
      </c>
      <c r="O612" s="66" t="s">
        <v>2103</v>
      </c>
      <c r="P612" s="66"/>
      <c r="Q612" s="66" t="s">
        <v>1472</v>
      </c>
      <c r="R612" s="66" t="s">
        <v>2115</v>
      </c>
      <c r="S612" s="66" t="s">
        <v>1267</v>
      </c>
      <c r="T612" s="66" t="s">
        <v>1266</v>
      </c>
      <c r="U612" s="66" t="s">
        <v>2183</v>
      </c>
      <c r="V612" s="66" t="s">
        <v>1473</v>
      </c>
      <c r="W612" s="66" t="s">
        <v>2448</v>
      </c>
      <c r="X612" s="66" t="s">
        <v>1487</v>
      </c>
      <c r="Y612" s="66"/>
      <c r="Z612" s="66"/>
      <c r="AA612" s="66"/>
      <c r="AB612" s="69"/>
      <c r="AC612" s="66"/>
      <c r="AD612" s="66" t="s">
        <v>1487</v>
      </c>
      <c r="AE612" s="66"/>
      <c r="AF612" s="67"/>
      <c r="AG612" s="66"/>
      <c r="AH612" s="66"/>
      <c r="AI612" s="66" t="s">
        <v>1473</v>
      </c>
      <c r="AJ612" s="66" t="s">
        <v>151</v>
      </c>
      <c r="AK612" s="66"/>
      <c r="AL612" s="66"/>
      <c r="AM612" s="66"/>
      <c r="AN612" s="66"/>
      <c r="AO612" s="66"/>
      <c r="AP612" s="66" t="s">
        <v>1487</v>
      </c>
      <c r="AQ612" s="67"/>
      <c r="AR612" s="67"/>
      <c r="AS612" s="66"/>
      <c r="AT612" s="66"/>
      <c r="AU612" s="69"/>
      <c r="AV612" s="66">
        <v>0</v>
      </c>
      <c r="AW612" s="66"/>
      <c r="AX612" s="66" t="s">
        <v>1487</v>
      </c>
      <c r="AY612" s="66"/>
      <c r="AZ612" s="66"/>
      <c r="BA612" s="69"/>
      <c r="BB612" s="66"/>
      <c r="BC612" s="66" t="s">
        <v>1487</v>
      </c>
    </row>
    <row r="613" spans="1:55" ht="15.75" customHeight="1">
      <c r="A613" s="66" t="s">
        <v>4528</v>
      </c>
      <c r="B613" s="66" t="s">
        <v>4192</v>
      </c>
      <c r="C613" s="66" t="s">
        <v>176</v>
      </c>
      <c r="D613" s="66" t="s">
        <v>4193</v>
      </c>
      <c r="E613" s="66">
        <v>2026</v>
      </c>
      <c r="F613" s="66">
        <v>31</v>
      </c>
      <c r="G613" s="67">
        <v>46232</v>
      </c>
      <c r="H613" s="67">
        <v>0.38541666666666669</v>
      </c>
      <c r="I613" s="67"/>
      <c r="J613" s="66"/>
      <c r="K613" s="68"/>
      <c r="L613" s="66"/>
      <c r="M613" s="66"/>
      <c r="N613" s="66" t="s">
        <v>1600</v>
      </c>
      <c r="O613" s="66" t="s">
        <v>1590</v>
      </c>
      <c r="P613" s="66"/>
      <c r="Q613" s="66" t="s">
        <v>1472</v>
      </c>
      <c r="R613" s="66" t="s">
        <v>1454</v>
      </c>
      <c r="S613" s="66" t="s">
        <v>387</v>
      </c>
      <c r="T613" s="66" t="s">
        <v>344</v>
      </c>
      <c r="U613" s="66" t="s">
        <v>2183</v>
      </c>
      <c r="V613" s="66" t="s">
        <v>1473</v>
      </c>
      <c r="W613" s="66" t="s">
        <v>2324</v>
      </c>
      <c r="X613" s="66" t="s">
        <v>1487</v>
      </c>
      <c r="Y613" s="66"/>
      <c r="Z613" s="66"/>
      <c r="AA613" s="66"/>
      <c r="AB613" s="69"/>
      <c r="AC613" s="66"/>
      <c r="AD613" s="66" t="s">
        <v>1487</v>
      </c>
      <c r="AE613" s="66"/>
      <c r="AF613" s="67"/>
      <c r="AG613" s="66"/>
      <c r="AH613" s="66"/>
      <c r="AI613" s="66" t="s">
        <v>1473</v>
      </c>
      <c r="AJ613" s="66" t="s">
        <v>151</v>
      </c>
      <c r="AK613" s="66"/>
      <c r="AL613" s="66"/>
      <c r="AM613" s="66"/>
      <c r="AN613" s="66"/>
      <c r="AO613" s="66"/>
      <c r="AP613" s="66" t="s">
        <v>1487</v>
      </c>
      <c r="AQ613" s="67"/>
      <c r="AR613" s="67"/>
      <c r="AS613" s="66"/>
      <c r="AT613" s="66"/>
      <c r="AU613" s="69"/>
      <c r="AV613" s="66">
        <v>0</v>
      </c>
      <c r="AW613" s="66"/>
      <c r="AX613" s="66" t="s">
        <v>1487</v>
      </c>
      <c r="AY613" s="66"/>
      <c r="AZ613" s="66"/>
      <c r="BA613" s="69"/>
      <c r="BB613" s="66"/>
      <c r="BC613" s="66" t="s">
        <v>1487</v>
      </c>
    </row>
    <row r="614" spans="1:55" ht="15.75" customHeight="1">
      <c r="A614" s="66" t="s">
        <v>4529</v>
      </c>
      <c r="B614" s="66" t="s">
        <v>4194</v>
      </c>
      <c r="C614" s="66" t="s">
        <v>237</v>
      </c>
      <c r="D614" s="66" t="s">
        <v>4195</v>
      </c>
      <c r="E614" s="66">
        <v>2026</v>
      </c>
      <c r="F614" s="66">
        <v>31</v>
      </c>
      <c r="G614" s="67">
        <v>46232</v>
      </c>
      <c r="H614" s="67">
        <v>0.38541666666666669</v>
      </c>
      <c r="I614" s="67"/>
      <c r="J614" s="66"/>
      <c r="K614" s="68"/>
      <c r="L614" s="66"/>
      <c r="M614" s="66"/>
      <c r="N614" s="66" t="s">
        <v>1583</v>
      </c>
      <c r="O614" s="66" t="s">
        <v>1590</v>
      </c>
      <c r="P614" s="66"/>
      <c r="Q614" s="66" t="s">
        <v>1472</v>
      </c>
      <c r="R614" s="66" t="s">
        <v>2113</v>
      </c>
      <c r="S614" s="66" t="s">
        <v>389</v>
      </c>
      <c r="T614" s="66" t="s">
        <v>1266</v>
      </c>
      <c r="U614" s="66" t="s">
        <v>2183</v>
      </c>
      <c r="V614" s="66" t="s">
        <v>1473</v>
      </c>
      <c r="W614" s="66" t="s">
        <v>2451</v>
      </c>
      <c r="X614" s="66" t="s">
        <v>1487</v>
      </c>
      <c r="Y614" s="66"/>
      <c r="Z614" s="66"/>
      <c r="AA614" s="66"/>
      <c r="AB614" s="69"/>
      <c r="AC614" s="66"/>
      <c r="AD614" s="66" t="s">
        <v>1487</v>
      </c>
      <c r="AE614" s="66"/>
      <c r="AF614" s="67"/>
      <c r="AG614" s="66"/>
      <c r="AH614" s="66"/>
      <c r="AI614" s="66" t="s">
        <v>1473</v>
      </c>
      <c r="AJ614" s="66" t="s">
        <v>151</v>
      </c>
      <c r="AK614" s="66"/>
      <c r="AL614" s="66"/>
      <c r="AM614" s="66"/>
      <c r="AN614" s="66"/>
      <c r="AO614" s="66"/>
      <c r="AP614" s="66" t="s">
        <v>1487</v>
      </c>
      <c r="AQ614" s="67"/>
      <c r="AR614" s="67"/>
      <c r="AS614" s="66"/>
      <c r="AT614" s="66"/>
      <c r="AU614" s="69"/>
      <c r="AV614" s="66">
        <v>0</v>
      </c>
      <c r="AW614" s="66"/>
      <c r="AX614" s="66" t="s">
        <v>1487</v>
      </c>
      <c r="AY614" s="66"/>
      <c r="AZ614" s="66"/>
      <c r="BA614" s="69"/>
      <c r="BB614" s="66"/>
      <c r="BC614" s="66" t="s">
        <v>1487</v>
      </c>
    </row>
    <row r="615" spans="1:55" ht="15.75" customHeight="1">
      <c r="A615" s="66" t="s">
        <v>4530</v>
      </c>
      <c r="B615" s="66" t="s">
        <v>4196</v>
      </c>
      <c r="C615" s="66" t="s">
        <v>252</v>
      </c>
      <c r="D615" s="66" t="s">
        <v>4197</v>
      </c>
      <c r="E615" s="66">
        <v>2026</v>
      </c>
      <c r="F615" s="66">
        <v>31</v>
      </c>
      <c r="G615" s="67">
        <v>46232</v>
      </c>
      <c r="H615" s="67">
        <v>0.38541666666666669</v>
      </c>
      <c r="I615" s="67"/>
      <c r="J615" s="66"/>
      <c r="K615" s="68"/>
      <c r="L615" s="66"/>
      <c r="M615" s="66"/>
      <c r="N615" s="66" t="s">
        <v>1575</v>
      </c>
      <c r="O615" s="66" t="s">
        <v>1439</v>
      </c>
      <c r="P615" s="66"/>
      <c r="Q615" s="66" t="s">
        <v>1472</v>
      </c>
      <c r="R615" s="66" t="s">
        <v>2114</v>
      </c>
      <c r="S615" s="66" t="s">
        <v>389</v>
      </c>
      <c r="T615" s="66" t="s">
        <v>1266</v>
      </c>
      <c r="U615" s="66" t="s">
        <v>2183</v>
      </c>
      <c r="V615" s="66" t="s">
        <v>1473</v>
      </c>
      <c r="W615" s="66" t="s">
        <v>2448</v>
      </c>
      <c r="X615" s="66" t="s">
        <v>1487</v>
      </c>
      <c r="Y615" s="66"/>
      <c r="Z615" s="66"/>
      <c r="AA615" s="66"/>
      <c r="AB615" s="69"/>
      <c r="AC615" s="66"/>
      <c r="AD615" s="66" t="s">
        <v>1487</v>
      </c>
      <c r="AE615" s="66"/>
      <c r="AF615" s="67"/>
      <c r="AG615" s="66"/>
      <c r="AH615" s="66"/>
      <c r="AI615" s="66" t="s">
        <v>1473</v>
      </c>
      <c r="AJ615" s="66" t="s">
        <v>151</v>
      </c>
      <c r="AK615" s="66"/>
      <c r="AL615" s="66"/>
      <c r="AM615" s="66"/>
      <c r="AN615" s="66"/>
      <c r="AO615" s="66"/>
      <c r="AP615" s="66" t="s">
        <v>1487</v>
      </c>
      <c r="AQ615" s="67"/>
      <c r="AR615" s="67"/>
      <c r="AS615" s="66"/>
      <c r="AT615" s="66"/>
      <c r="AU615" s="69"/>
      <c r="AV615" s="66">
        <v>0</v>
      </c>
      <c r="AW615" s="66"/>
      <c r="AX615" s="66" t="s">
        <v>1487</v>
      </c>
      <c r="AY615" s="66"/>
      <c r="AZ615" s="66"/>
      <c r="BA615" s="69"/>
      <c r="BB615" s="66"/>
      <c r="BC615" s="66" t="s">
        <v>1487</v>
      </c>
    </row>
    <row r="616" spans="1:55" ht="15.75" customHeight="1">
      <c r="A616" s="66" t="s">
        <v>4531</v>
      </c>
      <c r="B616" s="66" t="s">
        <v>4198</v>
      </c>
      <c r="C616" s="66" t="s">
        <v>253</v>
      </c>
      <c r="D616" s="66" t="s">
        <v>4199</v>
      </c>
      <c r="E616" s="66">
        <v>2026</v>
      </c>
      <c r="F616" s="66">
        <v>31</v>
      </c>
      <c r="G616" s="67">
        <v>46232</v>
      </c>
      <c r="H616" s="67">
        <v>0.38541666666666669</v>
      </c>
      <c r="I616" s="67"/>
      <c r="J616" s="66"/>
      <c r="K616" s="68"/>
      <c r="L616" s="66"/>
      <c r="M616" s="66"/>
      <c r="N616" s="66" t="s">
        <v>1575</v>
      </c>
      <c r="O616" s="66" t="s">
        <v>2103</v>
      </c>
      <c r="P616" s="66"/>
      <c r="Q616" s="66" t="s">
        <v>1472</v>
      </c>
      <c r="R616" s="66" t="s">
        <v>2115</v>
      </c>
      <c r="S616" s="66" t="s">
        <v>389</v>
      </c>
      <c r="T616" s="66" t="s">
        <v>1266</v>
      </c>
      <c r="U616" s="66" t="s">
        <v>2183</v>
      </c>
      <c r="V616" s="66" t="s">
        <v>1473</v>
      </c>
      <c r="W616" s="66" t="s">
        <v>2448</v>
      </c>
      <c r="X616" s="66" t="s">
        <v>1487</v>
      </c>
      <c r="Y616" s="66"/>
      <c r="Z616" s="66"/>
      <c r="AA616" s="66"/>
      <c r="AB616" s="69"/>
      <c r="AC616" s="66"/>
      <c r="AD616" s="66" t="s">
        <v>1487</v>
      </c>
      <c r="AE616" s="66"/>
      <c r="AF616" s="67"/>
      <c r="AG616" s="66"/>
      <c r="AH616" s="66"/>
      <c r="AI616" s="66" t="s">
        <v>1473</v>
      </c>
      <c r="AJ616" s="66" t="s">
        <v>151</v>
      </c>
      <c r="AK616" s="66"/>
      <c r="AL616" s="66"/>
      <c r="AM616" s="66"/>
      <c r="AN616" s="66"/>
      <c r="AO616" s="66"/>
      <c r="AP616" s="66" t="s">
        <v>1487</v>
      </c>
      <c r="AQ616" s="67"/>
      <c r="AR616" s="67"/>
      <c r="AS616" s="66"/>
      <c r="AT616" s="66"/>
      <c r="AU616" s="69"/>
      <c r="AV616" s="66">
        <v>0</v>
      </c>
      <c r="AW616" s="66"/>
      <c r="AX616" s="66" t="s">
        <v>1487</v>
      </c>
      <c r="AY616" s="66"/>
      <c r="AZ616" s="66"/>
      <c r="BA616" s="69"/>
      <c r="BB616" s="66"/>
      <c r="BC616" s="66" t="s">
        <v>1487</v>
      </c>
    </row>
    <row r="617" spans="1:55" ht="15.75" customHeight="1">
      <c r="A617" s="66" t="s">
        <v>4532</v>
      </c>
      <c r="B617" s="66" t="s">
        <v>4200</v>
      </c>
      <c r="C617" s="66" t="s">
        <v>176</v>
      </c>
      <c r="D617" s="66" t="s">
        <v>4201</v>
      </c>
      <c r="E617" s="66">
        <v>2026</v>
      </c>
      <c r="F617" s="66">
        <v>31</v>
      </c>
      <c r="G617" s="67">
        <v>46233</v>
      </c>
      <c r="H617" s="67">
        <v>0.38541666666666669</v>
      </c>
      <c r="I617" s="67"/>
      <c r="J617" s="66"/>
      <c r="K617" s="68"/>
      <c r="L617" s="66"/>
      <c r="M617" s="66"/>
      <c r="N617" s="66" t="s">
        <v>1600</v>
      </c>
      <c r="O617" s="66" t="s">
        <v>1590</v>
      </c>
      <c r="P617" s="66"/>
      <c r="Q617" s="66" t="s">
        <v>1472</v>
      </c>
      <c r="R617" s="66" t="s">
        <v>1454</v>
      </c>
      <c r="S617" s="66" t="s">
        <v>387</v>
      </c>
      <c r="T617" s="66" t="s">
        <v>344</v>
      </c>
      <c r="U617" s="66" t="s">
        <v>2183</v>
      </c>
      <c r="V617" s="66" t="s">
        <v>1473</v>
      </c>
      <c r="W617" s="66" t="s">
        <v>2324</v>
      </c>
      <c r="X617" s="66" t="s">
        <v>1487</v>
      </c>
      <c r="Y617" s="66"/>
      <c r="Z617" s="66"/>
      <c r="AA617" s="66"/>
      <c r="AB617" s="69"/>
      <c r="AC617" s="66"/>
      <c r="AD617" s="66" t="s">
        <v>1487</v>
      </c>
      <c r="AE617" s="66"/>
      <c r="AF617" s="67"/>
      <c r="AG617" s="66"/>
      <c r="AH617" s="66"/>
      <c r="AI617" s="66" t="s">
        <v>1473</v>
      </c>
      <c r="AJ617" s="66" t="s">
        <v>151</v>
      </c>
      <c r="AK617" s="66"/>
      <c r="AL617" s="66"/>
      <c r="AM617" s="66"/>
      <c r="AN617" s="66"/>
      <c r="AO617" s="66"/>
      <c r="AP617" s="66" t="s">
        <v>1487</v>
      </c>
      <c r="AQ617" s="67"/>
      <c r="AR617" s="67"/>
      <c r="AS617" s="66"/>
      <c r="AT617" s="66"/>
      <c r="AU617" s="69"/>
      <c r="AV617" s="66">
        <v>0</v>
      </c>
      <c r="AW617" s="66"/>
      <c r="AX617" s="66" t="s">
        <v>1487</v>
      </c>
      <c r="AY617" s="66"/>
      <c r="AZ617" s="66"/>
      <c r="BA617" s="69"/>
      <c r="BB617" s="66"/>
      <c r="BC617" s="66" t="s">
        <v>1487</v>
      </c>
    </row>
    <row r="618" spans="1:55" ht="15.75" customHeight="1">
      <c r="A618" s="66" t="s">
        <v>4533</v>
      </c>
      <c r="B618" s="66" t="s">
        <v>4202</v>
      </c>
      <c r="C618" s="66" t="s">
        <v>237</v>
      </c>
      <c r="D618" s="66" t="s">
        <v>4203</v>
      </c>
      <c r="E618" s="66">
        <v>2026</v>
      </c>
      <c r="F618" s="66">
        <v>31</v>
      </c>
      <c r="G618" s="67">
        <v>46233</v>
      </c>
      <c r="H618" s="67">
        <v>0.38541666666666669</v>
      </c>
      <c r="I618" s="67"/>
      <c r="J618" s="66"/>
      <c r="K618" s="68"/>
      <c r="L618" s="66"/>
      <c r="M618" s="66"/>
      <c r="N618" s="66" t="s">
        <v>1583</v>
      </c>
      <c r="O618" s="66" t="s">
        <v>1590</v>
      </c>
      <c r="P618" s="66"/>
      <c r="Q618" s="66" t="s">
        <v>1472</v>
      </c>
      <c r="R618" s="66" t="s">
        <v>2113</v>
      </c>
      <c r="S618" s="66" t="s">
        <v>386</v>
      </c>
      <c r="T618" s="66" t="s">
        <v>1266</v>
      </c>
      <c r="U618" s="66" t="s">
        <v>2183</v>
      </c>
      <c r="V618" s="66" t="s">
        <v>1473</v>
      </c>
      <c r="W618" s="66" t="s">
        <v>2451</v>
      </c>
      <c r="X618" s="66" t="s">
        <v>1487</v>
      </c>
      <c r="Y618" s="66"/>
      <c r="Z618" s="66"/>
      <c r="AA618" s="66"/>
      <c r="AB618" s="69"/>
      <c r="AC618" s="66"/>
      <c r="AD618" s="66" t="s">
        <v>1487</v>
      </c>
      <c r="AE618" s="66"/>
      <c r="AF618" s="67"/>
      <c r="AG618" s="66"/>
      <c r="AH618" s="66"/>
      <c r="AI618" s="66" t="s">
        <v>1473</v>
      </c>
      <c r="AJ618" s="66" t="s">
        <v>151</v>
      </c>
      <c r="AK618" s="66"/>
      <c r="AL618" s="66"/>
      <c r="AM618" s="66"/>
      <c r="AN618" s="66"/>
      <c r="AO618" s="66"/>
      <c r="AP618" s="66" t="s">
        <v>1487</v>
      </c>
      <c r="AQ618" s="67"/>
      <c r="AR618" s="67"/>
      <c r="AS618" s="66"/>
      <c r="AT618" s="66"/>
      <c r="AU618" s="69"/>
      <c r="AV618" s="66">
        <v>0</v>
      </c>
      <c r="AW618" s="66"/>
      <c r="AX618" s="66" t="s">
        <v>1487</v>
      </c>
      <c r="AY618" s="66"/>
      <c r="AZ618" s="66"/>
      <c r="BA618" s="69"/>
      <c r="BB618" s="66"/>
      <c r="BC618" s="66" t="s">
        <v>1487</v>
      </c>
    </row>
    <row r="619" spans="1:55" ht="15.75" customHeight="1">
      <c r="A619" s="66" t="s">
        <v>4534</v>
      </c>
      <c r="B619" s="66" t="s">
        <v>4204</v>
      </c>
      <c r="C619" s="66" t="s">
        <v>243</v>
      </c>
      <c r="D619" s="66" t="s">
        <v>4205</v>
      </c>
      <c r="E619" s="66">
        <v>2026</v>
      </c>
      <c r="F619" s="66">
        <v>31</v>
      </c>
      <c r="G619" s="67">
        <v>46233</v>
      </c>
      <c r="H619" s="67">
        <v>0.38541666666666669</v>
      </c>
      <c r="I619" s="67"/>
      <c r="J619" s="66"/>
      <c r="K619" s="68"/>
      <c r="L619" s="66"/>
      <c r="M619" s="66"/>
      <c r="N619" s="66" t="s">
        <v>1583</v>
      </c>
      <c r="O619" s="66" t="s">
        <v>2103</v>
      </c>
      <c r="P619" s="66"/>
      <c r="Q619" s="66" t="s">
        <v>1472</v>
      </c>
      <c r="R619" s="66" t="s">
        <v>2116</v>
      </c>
      <c r="S619" s="66" t="s">
        <v>1267</v>
      </c>
      <c r="T619" s="66" t="s">
        <v>1266</v>
      </c>
      <c r="U619" s="66" t="s">
        <v>2183</v>
      </c>
      <c r="V619" s="66" t="s">
        <v>1473</v>
      </c>
      <c r="W619" s="66" t="s">
        <v>2451</v>
      </c>
      <c r="X619" s="66" t="s">
        <v>1487</v>
      </c>
      <c r="Y619" s="66"/>
      <c r="Z619" s="66"/>
      <c r="AA619" s="66"/>
      <c r="AB619" s="69"/>
      <c r="AC619" s="66"/>
      <c r="AD619" s="66" t="s">
        <v>1487</v>
      </c>
      <c r="AE619" s="66"/>
      <c r="AF619" s="67"/>
      <c r="AG619" s="66"/>
      <c r="AH619" s="66"/>
      <c r="AI619" s="66" t="s">
        <v>1473</v>
      </c>
      <c r="AJ619" s="66" t="s">
        <v>151</v>
      </c>
      <c r="AK619" s="66"/>
      <c r="AL619" s="66"/>
      <c r="AM619" s="66"/>
      <c r="AN619" s="66"/>
      <c r="AO619" s="66"/>
      <c r="AP619" s="66" t="s">
        <v>1487</v>
      </c>
      <c r="AQ619" s="67"/>
      <c r="AR619" s="67"/>
      <c r="AS619" s="66"/>
      <c r="AT619" s="66"/>
      <c r="AU619" s="69"/>
      <c r="AV619" s="66">
        <v>0</v>
      </c>
      <c r="AW619" s="66"/>
      <c r="AX619" s="66" t="s">
        <v>1487</v>
      </c>
      <c r="AY619" s="66"/>
      <c r="AZ619" s="66"/>
      <c r="BA619" s="69"/>
      <c r="BB619" s="66"/>
      <c r="BC619" s="66" t="s">
        <v>1487</v>
      </c>
    </row>
    <row r="620" spans="1:55" ht="15.75" customHeight="1">
      <c r="A620" s="66" t="s">
        <v>4535</v>
      </c>
      <c r="B620" s="66" t="s">
        <v>4206</v>
      </c>
      <c r="C620" s="66" t="s">
        <v>252</v>
      </c>
      <c r="D620" s="66" t="s">
        <v>4207</v>
      </c>
      <c r="E620" s="66">
        <v>2026</v>
      </c>
      <c r="F620" s="66">
        <v>31</v>
      </c>
      <c r="G620" s="67">
        <v>46233</v>
      </c>
      <c r="H620" s="67">
        <v>0.38541666666666669</v>
      </c>
      <c r="I620" s="67"/>
      <c r="J620" s="66"/>
      <c r="K620" s="68"/>
      <c r="L620" s="66"/>
      <c r="M620" s="66"/>
      <c r="N620" s="66" t="s">
        <v>1575</v>
      </c>
      <c r="O620" s="66" t="s">
        <v>1439</v>
      </c>
      <c r="P620" s="66"/>
      <c r="Q620" s="66" t="s">
        <v>1472</v>
      </c>
      <c r="R620" s="66" t="s">
        <v>2114</v>
      </c>
      <c r="S620" s="66" t="s">
        <v>386</v>
      </c>
      <c r="T620" s="66" t="s">
        <v>1266</v>
      </c>
      <c r="U620" s="66" t="s">
        <v>2183</v>
      </c>
      <c r="V620" s="66" t="s">
        <v>1473</v>
      </c>
      <c r="W620" s="66" t="s">
        <v>2448</v>
      </c>
      <c r="X620" s="66" t="s">
        <v>1487</v>
      </c>
      <c r="Y620" s="66"/>
      <c r="Z620" s="66"/>
      <c r="AA620" s="66"/>
      <c r="AB620" s="69"/>
      <c r="AC620" s="66"/>
      <c r="AD620" s="66" t="s">
        <v>1487</v>
      </c>
      <c r="AE620" s="66"/>
      <c r="AF620" s="67"/>
      <c r="AG620" s="66"/>
      <c r="AH620" s="66"/>
      <c r="AI620" s="66" t="s">
        <v>1473</v>
      </c>
      <c r="AJ620" s="66" t="s">
        <v>151</v>
      </c>
      <c r="AK620" s="66"/>
      <c r="AL620" s="66"/>
      <c r="AM620" s="66"/>
      <c r="AN620" s="66"/>
      <c r="AO620" s="66"/>
      <c r="AP620" s="66" t="s">
        <v>1487</v>
      </c>
      <c r="AQ620" s="67"/>
      <c r="AR620" s="67"/>
      <c r="AS620" s="66"/>
      <c r="AT620" s="66"/>
      <c r="AU620" s="69"/>
      <c r="AV620" s="66">
        <v>0</v>
      </c>
      <c r="AW620" s="66"/>
      <c r="AX620" s="66" t="s">
        <v>1487</v>
      </c>
      <c r="AY620" s="66"/>
      <c r="AZ620" s="66"/>
      <c r="BA620" s="69"/>
      <c r="BB620" s="66"/>
      <c r="BC620" s="66" t="s">
        <v>1487</v>
      </c>
    </row>
    <row r="621" spans="1:55" ht="15.75" customHeight="1">
      <c r="A621" s="66" t="s">
        <v>4536</v>
      </c>
      <c r="B621" s="66" t="s">
        <v>4208</v>
      </c>
      <c r="C621" s="66" t="s">
        <v>253</v>
      </c>
      <c r="D621" s="66" t="s">
        <v>4209</v>
      </c>
      <c r="E621" s="66">
        <v>2026</v>
      </c>
      <c r="F621" s="66">
        <v>31</v>
      </c>
      <c r="G621" s="67">
        <v>46233</v>
      </c>
      <c r="H621" s="67">
        <v>0.38541666666666669</v>
      </c>
      <c r="I621" s="67"/>
      <c r="J621" s="66"/>
      <c r="K621" s="68"/>
      <c r="L621" s="66"/>
      <c r="M621" s="66"/>
      <c r="N621" s="66" t="s">
        <v>1575</v>
      </c>
      <c r="O621" s="66" t="s">
        <v>2103</v>
      </c>
      <c r="P621" s="66"/>
      <c r="Q621" s="66" t="s">
        <v>1472</v>
      </c>
      <c r="R621" s="66" t="s">
        <v>2115</v>
      </c>
      <c r="S621" s="66" t="s">
        <v>1267</v>
      </c>
      <c r="T621" s="66" t="s">
        <v>1266</v>
      </c>
      <c r="U621" s="66" t="s">
        <v>2183</v>
      </c>
      <c r="V621" s="66" t="s">
        <v>1473</v>
      </c>
      <c r="W621" s="66" t="s">
        <v>2448</v>
      </c>
      <c r="X621" s="66" t="s">
        <v>1487</v>
      </c>
      <c r="Y621" s="66"/>
      <c r="Z621" s="66"/>
      <c r="AA621" s="66"/>
      <c r="AB621" s="69"/>
      <c r="AC621" s="66"/>
      <c r="AD621" s="66" t="s">
        <v>1487</v>
      </c>
      <c r="AE621" s="66"/>
      <c r="AF621" s="67"/>
      <c r="AG621" s="66"/>
      <c r="AH621" s="66"/>
      <c r="AI621" s="66" t="s">
        <v>1473</v>
      </c>
      <c r="AJ621" s="66" t="s">
        <v>151</v>
      </c>
      <c r="AK621" s="66"/>
      <c r="AL621" s="66"/>
      <c r="AM621" s="66"/>
      <c r="AN621" s="66"/>
      <c r="AO621" s="66"/>
      <c r="AP621" s="66" t="s">
        <v>1487</v>
      </c>
      <c r="AQ621" s="67"/>
      <c r="AR621" s="67"/>
      <c r="AS621" s="66"/>
      <c r="AT621" s="66"/>
      <c r="AU621" s="69"/>
      <c r="AV621" s="66">
        <v>0</v>
      </c>
      <c r="AW621" s="66"/>
      <c r="AX621" s="66" t="s">
        <v>1487</v>
      </c>
      <c r="AY621" s="66"/>
      <c r="AZ621" s="66"/>
      <c r="BA621" s="69"/>
      <c r="BB621" s="66"/>
      <c r="BC621" s="66" t="s">
        <v>1487</v>
      </c>
    </row>
    <row r="622" spans="1:55" ht="15.75" customHeight="1">
      <c r="A622" s="66" t="s">
        <v>4537</v>
      </c>
      <c r="B622" s="66" t="s">
        <v>4210</v>
      </c>
      <c r="C622" s="66" t="s">
        <v>176</v>
      </c>
      <c r="D622" s="66" t="s">
        <v>4211</v>
      </c>
      <c r="E622" s="66">
        <v>2026</v>
      </c>
      <c r="F622" s="66">
        <v>31</v>
      </c>
      <c r="G622" s="67">
        <v>46234</v>
      </c>
      <c r="H622" s="67">
        <v>0.38541666666666669</v>
      </c>
      <c r="I622" s="67"/>
      <c r="J622" s="66"/>
      <c r="K622" s="68"/>
      <c r="L622" s="66"/>
      <c r="M622" s="66"/>
      <c r="N622" s="66" t="s">
        <v>1600</v>
      </c>
      <c r="O622" s="66" t="s">
        <v>1590</v>
      </c>
      <c r="P622" s="66"/>
      <c r="Q622" s="66" t="s">
        <v>1472</v>
      </c>
      <c r="R622" s="66" t="s">
        <v>1454</v>
      </c>
      <c r="S622" s="66" t="s">
        <v>387</v>
      </c>
      <c r="T622" s="66" t="s">
        <v>344</v>
      </c>
      <c r="U622" s="66" t="s">
        <v>2183</v>
      </c>
      <c r="V622" s="66" t="s">
        <v>1473</v>
      </c>
      <c r="W622" s="66" t="s">
        <v>2324</v>
      </c>
      <c r="X622" s="66" t="s">
        <v>1487</v>
      </c>
      <c r="Y622" s="66"/>
      <c r="Z622" s="66"/>
      <c r="AA622" s="66"/>
      <c r="AB622" s="69"/>
      <c r="AC622" s="66"/>
      <c r="AD622" s="66" t="s">
        <v>1487</v>
      </c>
      <c r="AE622" s="66"/>
      <c r="AF622" s="67"/>
      <c r="AG622" s="66"/>
      <c r="AH622" s="66"/>
      <c r="AI622" s="66" t="s">
        <v>1473</v>
      </c>
      <c r="AJ622" s="66" t="s">
        <v>151</v>
      </c>
      <c r="AK622" s="66"/>
      <c r="AL622" s="66"/>
      <c r="AM622" s="66"/>
      <c r="AN622" s="66"/>
      <c r="AO622" s="66"/>
      <c r="AP622" s="66" t="s">
        <v>1487</v>
      </c>
      <c r="AQ622" s="67"/>
      <c r="AR622" s="67"/>
      <c r="AS622" s="66"/>
      <c r="AT622" s="66"/>
      <c r="AU622" s="69"/>
      <c r="AV622" s="66">
        <v>0</v>
      </c>
      <c r="AW622" s="66"/>
      <c r="AX622" s="66" t="s">
        <v>1487</v>
      </c>
      <c r="AY622" s="66"/>
      <c r="AZ622" s="66"/>
      <c r="BA622" s="69"/>
      <c r="BB622" s="66"/>
      <c r="BC622" s="66" t="s">
        <v>1487</v>
      </c>
    </row>
    <row r="623" spans="1:55" ht="15.75" customHeight="1">
      <c r="A623" s="66" t="s">
        <v>4538</v>
      </c>
      <c r="B623" s="66" t="s">
        <v>4212</v>
      </c>
      <c r="C623" s="66" t="s">
        <v>237</v>
      </c>
      <c r="D623" s="66" t="s">
        <v>4213</v>
      </c>
      <c r="E623" s="66">
        <v>2026</v>
      </c>
      <c r="F623" s="66">
        <v>31</v>
      </c>
      <c r="G623" s="67">
        <v>46234</v>
      </c>
      <c r="H623" s="67">
        <v>0.38541666666666669</v>
      </c>
      <c r="I623" s="67"/>
      <c r="J623" s="66"/>
      <c r="K623" s="68"/>
      <c r="L623" s="66"/>
      <c r="M623" s="66"/>
      <c r="N623" s="66" t="s">
        <v>1583</v>
      </c>
      <c r="O623" s="66" t="s">
        <v>1590</v>
      </c>
      <c r="P623" s="66"/>
      <c r="Q623" s="66" t="s">
        <v>1472</v>
      </c>
      <c r="R623" s="66" t="s">
        <v>2113</v>
      </c>
      <c r="S623" s="66" t="s">
        <v>1267</v>
      </c>
      <c r="T623" s="66" t="s">
        <v>1266</v>
      </c>
      <c r="U623" s="66" t="s">
        <v>2183</v>
      </c>
      <c r="V623" s="66" t="s">
        <v>1473</v>
      </c>
      <c r="W623" s="66" t="s">
        <v>2451</v>
      </c>
      <c r="X623" s="66" t="s">
        <v>1487</v>
      </c>
      <c r="Y623" s="66"/>
      <c r="Z623" s="66"/>
      <c r="AA623" s="66"/>
      <c r="AB623" s="69"/>
      <c r="AC623" s="66"/>
      <c r="AD623" s="66" t="s">
        <v>1487</v>
      </c>
      <c r="AE623" s="66"/>
      <c r="AF623" s="67"/>
      <c r="AG623" s="66"/>
      <c r="AH623" s="66"/>
      <c r="AI623" s="66" t="s">
        <v>1473</v>
      </c>
      <c r="AJ623" s="66" t="s">
        <v>151</v>
      </c>
      <c r="AK623" s="66"/>
      <c r="AL623" s="66"/>
      <c r="AM623" s="66"/>
      <c r="AN623" s="66"/>
      <c r="AO623" s="66"/>
      <c r="AP623" s="66" t="s">
        <v>1487</v>
      </c>
      <c r="AQ623" s="67"/>
      <c r="AR623" s="67"/>
      <c r="AS623" s="66"/>
      <c r="AT623" s="66"/>
      <c r="AU623" s="69"/>
      <c r="AV623" s="66">
        <v>0</v>
      </c>
      <c r="AW623" s="66"/>
      <c r="AX623" s="66" t="s">
        <v>1487</v>
      </c>
      <c r="AY623" s="66"/>
      <c r="AZ623" s="66"/>
      <c r="BA623" s="69"/>
      <c r="BB623" s="66"/>
      <c r="BC623" s="66" t="s">
        <v>1487</v>
      </c>
    </row>
    <row r="624" spans="1:55" ht="15.75" customHeight="1">
      <c r="A624" s="66" t="s">
        <v>4539</v>
      </c>
      <c r="B624" s="66" t="s">
        <v>4214</v>
      </c>
      <c r="C624" s="66" t="s">
        <v>252</v>
      </c>
      <c r="D624" s="66" t="s">
        <v>4215</v>
      </c>
      <c r="E624" s="66">
        <v>2026</v>
      </c>
      <c r="F624" s="66">
        <v>31</v>
      </c>
      <c r="G624" s="67">
        <v>46234</v>
      </c>
      <c r="H624" s="67">
        <v>0.38541666666666669</v>
      </c>
      <c r="I624" s="67"/>
      <c r="J624" s="66"/>
      <c r="K624" s="68"/>
      <c r="L624" s="66"/>
      <c r="M624" s="66"/>
      <c r="N624" s="66" t="s">
        <v>1575</v>
      </c>
      <c r="O624" s="66" t="s">
        <v>1439</v>
      </c>
      <c r="P624" s="66"/>
      <c r="Q624" s="66" t="s">
        <v>1472</v>
      </c>
      <c r="R624" s="66" t="s">
        <v>2114</v>
      </c>
      <c r="S624" s="66" t="s">
        <v>1267</v>
      </c>
      <c r="T624" s="66" t="s">
        <v>1266</v>
      </c>
      <c r="U624" s="66" t="s">
        <v>2183</v>
      </c>
      <c r="V624" s="66" t="s">
        <v>1473</v>
      </c>
      <c r="W624" s="66" t="s">
        <v>2448</v>
      </c>
      <c r="X624" s="66" t="s">
        <v>1487</v>
      </c>
      <c r="Y624" s="66"/>
      <c r="Z624" s="66"/>
      <c r="AA624" s="66"/>
      <c r="AB624" s="69"/>
      <c r="AC624" s="66"/>
      <c r="AD624" s="66" t="s">
        <v>1487</v>
      </c>
      <c r="AE624" s="66"/>
      <c r="AF624" s="67"/>
      <c r="AG624" s="66"/>
      <c r="AH624" s="66"/>
      <c r="AI624" s="66" t="s">
        <v>1473</v>
      </c>
      <c r="AJ624" s="66" t="s">
        <v>151</v>
      </c>
      <c r="AK624" s="66"/>
      <c r="AL624" s="66"/>
      <c r="AM624" s="66"/>
      <c r="AN624" s="66"/>
      <c r="AO624" s="66"/>
      <c r="AP624" s="66" t="s">
        <v>1487</v>
      </c>
      <c r="AQ624" s="67"/>
      <c r="AR624" s="67"/>
      <c r="AS624" s="66"/>
      <c r="AT624" s="66"/>
      <c r="AU624" s="69"/>
      <c r="AV624" s="66">
        <v>0</v>
      </c>
      <c r="AW624" s="66"/>
      <c r="AX624" s="66" t="s">
        <v>1487</v>
      </c>
      <c r="AY624" s="66"/>
      <c r="AZ624" s="66"/>
      <c r="BA624" s="69"/>
      <c r="BB624" s="66"/>
      <c r="BC624" s="66" t="s">
        <v>1487</v>
      </c>
    </row>
    <row r="625" spans="1:55" ht="15.75" customHeight="1">
      <c r="A625" s="66" t="s">
        <v>4540</v>
      </c>
      <c r="B625" s="66" t="s">
        <v>4216</v>
      </c>
      <c r="C625" s="66" t="s">
        <v>253</v>
      </c>
      <c r="D625" s="66" t="s">
        <v>4217</v>
      </c>
      <c r="E625" s="66">
        <v>2026</v>
      </c>
      <c r="F625" s="66">
        <v>31</v>
      </c>
      <c r="G625" s="67">
        <v>46234</v>
      </c>
      <c r="H625" s="67">
        <v>0.38541666666666669</v>
      </c>
      <c r="I625" s="67"/>
      <c r="J625" s="66"/>
      <c r="K625" s="68"/>
      <c r="L625" s="66"/>
      <c r="M625" s="66"/>
      <c r="N625" s="66" t="s">
        <v>1575</v>
      </c>
      <c r="O625" s="66" t="s">
        <v>2103</v>
      </c>
      <c r="P625" s="66"/>
      <c r="Q625" s="66" t="s">
        <v>1472</v>
      </c>
      <c r="R625" s="66" t="s">
        <v>2115</v>
      </c>
      <c r="S625" s="66" t="s">
        <v>386</v>
      </c>
      <c r="T625" s="66" t="s">
        <v>1266</v>
      </c>
      <c r="U625" s="66" t="s">
        <v>2183</v>
      </c>
      <c r="V625" s="66" t="s">
        <v>1473</v>
      </c>
      <c r="W625" s="66" t="s">
        <v>2448</v>
      </c>
      <c r="X625" s="66" t="s">
        <v>1487</v>
      </c>
      <c r="Y625" s="66"/>
      <c r="Z625" s="66"/>
      <c r="AA625" s="66"/>
      <c r="AB625" s="69"/>
      <c r="AC625" s="66"/>
      <c r="AD625" s="66" t="s">
        <v>1487</v>
      </c>
      <c r="AE625" s="66"/>
      <c r="AF625" s="67"/>
      <c r="AG625" s="66"/>
      <c r="AH625" s="66"/>
      <c r="AI625" s="66" t="s">
        <v>1473</v>
      </c>
      <c r="AJ625" s="66" t="s">
        <v>151</v>
      </c>
      <c r="AK625" s="66"/>
      <c r="AL625" s="66"/>
      <c r="AM625" s="66"/>
      <c r="AN625" s="66"/>
      <c r="AO625" s="66"/>
      <c r="AP625" s="66" t="s">
        <v>1487</v>
      </c>
      <c r="AQ625" s="67"/>
      <c r="AR625" s="67"/>
      <c r="AS625" s="66"/>
      <c r="AT625" s="66"/>
      <c r="AU625" s="69"/>
      <c r="AV625" s="66">
        <v>0</v>
      </c>
      <c r="AW625" s="66"/>
      <c r="AX625" s="66" t="s">
        <v>1487</v>
      </c>
      <c r="AY625" s="66"/>
      <c r="AZ625" s="66"/>
      <c r="BA625" s="69"/>
      <c r="BB625" s="66"/>
      <c r="BC625" s="66" t="s">
        <v>1487</v>
      </c>
    </row>
    <row r="626" spans="1:55" ht="15.75" customHeight="1">
      <c r="A626" s="66" t="s">
        <v>4541</v>
      </c>
      <c r="B626" s="66" t="s">
        <v>4218</v>
      </c>
      <c r="C626" s="66" t="s">
        <v>176</v>
      </c>
      <c r="D626" s="66" t="s">
        <v>4219</v>
      </c>
      <c r="E626" s="66">
        <v>2026</v>
      </c>
      <c r="F626" s="66">
        <v>31</v>
      </c>
      <c r="G626" s="67">
        <v>46235</v>
      </c>
      <c r="H626" s="67">
        <v>0.38541666666666669</v>
      </c>
      <c r="I626" s="67"/>
      <c r="J626" s="66"/>
      <c r="K626" s="68"/>
      <c r="L626" s="66"/>
      <c r="M626" s="66"/>
      <c r="N626" s="66" t="s">
        <v>1600</v>
      </c>
      <c r="O626" s="66" t="s">
        <v>1590</v>
      </c>
      <c r="P626" s="66"/>
      <c r="Q626" s="66" t="s">
        <v>1472</v>
      </c>
      <c r="R626" s="66" t="s">
        <v>1454</v>
      </c>
      <c r="S626" s="66" t="s">
        <v>387</v>
      </c>
      <c r="T626" s="66" t="s">
        <v>344</v>
      </c>
      <c r="U626" s="66" t="s">
        <v>2183</v>
      </c>
      <c r="V626" s="66" t="s">
        <v>1473</v>
      </c>
      <c r="W626" s="66" t="s">
        <v>2324</v>
      </c>
      <c r="X626" s="66" t="s">
        <v>1487</v>
      </c>
      <c r="Y626" s="66"/>
      <c r="Z626" s="66"/>
      <c r="AA626" s="66"/>
      <c r="AB626" s="69"/>
      <c r="AC626" s="66"/>
      <c r="AD626" s="66" t="s">
        <v>1487</v>
      </c>
      <c r="AE626" s="66"/>
      <c r="AF626" s="67"/>
      <c r="AG626" s="66"/>
      <c r="AH626" s="66"/>
      <c r="AI626" s="66" t="s">
        <v>1473</v>
      </c>
      <c r="AJ626" s="66" t="s">
        <v>151</v>
      </c>
      <c r="AK626" s="66"/>
      <c r="AL626" s="66"/>
      <c r="AM626" s="66"/>
      <c r="AN626" s="66"/>
      <c r="AO626" s="66"/>
      <c r="AP626" s="66" t="s">
        <v>1487</v>
      </c>
      <c r="AQ626" s="67"/>
      <c r="AR626" s="67"/>
      <c r="AS626" s="66"/>
      <c r="AT626" s="66"/>
      <c r="AU626" s="69"/>
      <c r="AV626" s="66">
        <v>0</v>
      </c>
      <c r="AW626" s="66"/>
      <c r="AX626" s="66" t="s">
        <v>1487</v>
      </c>
      <c r="AY626" s="66"/>
      <c r="AZ626" s="66"/>
      <c r="BA626" s="69"/>
      <c r="BB626" s="66"/>
      <c r="BC626" s="66" t="s">
        <v>1487</v>
      </c>
    </row>
    <row r="627" spans="1:55" ht="15.75" customHeight="1">
      <c r="A627" s="66" t="s">
        <v>4542</v>
      </c>
      <c r="B627" s="66" t="s">
        <v>4220</v>
      </c>
      <c r="C627" s="66" t="s">
        <v>237</v>
      </c>
      <c r="D627" s="66" t="s">
        <v>4221</v>
      </c>
      <c r="E627" s="66">
        <v>2026</v>
      </c>
      <c r="F627" s="66">
        <v>31</v>
      </c>
      <c r="G627" s="67">
        <v>46235</v>
      </c>
      <c r="H627" s="67">
        <v>0.38541666666666669</v>
      </c>
      <c r="I627" s="67"/>
      <c r="J627" s="66"/>
      <c r="K627" s="68"/>
      <c r="L627" s="66"/>
      <c r="M627" s="66"/>
      <c r="N627" s="66" t="s">
        <v>1583</v>
      </c>
      <c r="O627" s="66" t="s">
        <v>1590</v>
      </c>
      <c r="P627" s="66"/>
      <c r="Q627" s="66" t="s">
        <v>1472</v>
      </c>
      <c r="R627" s="66" t="s">
        <v>2113</v>
      </c>
      <c r="S627" s="66" t="s">
        <v>389</v>
      </c>
      <c r="T627" s="66" t="s">
        <v>1266</v>
      </c>
      <c r="U627" s="66" t="s">
        <v>2183</v>
      </c>
      <c r="V627" s="66" t="s">
        <v>1473</v>
      </c>
      <c r="W627" s="66" t="s">
        <v>2451</v>
      </c>
      <c r="X627" s="66" t="s">
        <v>1487</v>
      </c>
      <c r="Y627" s="66"/>
      <c r="Z627" s="66"/>
      <c r="AA627" s="66"/>
      <c r="AB627" s="69"/>
      <c r="AC627" s="66"/>
      <c r="AD627" s="66" t="s">
        <v>1487</v>
      </c>
      <c r="AE627" s="66"/>
      <c r="AF627" s="67"/>
      <c r="AG627" s="66"/>
      <c r="AH627" s="66"/>
      <c r="AI627" s="66" t="s">
        <v>1473</v>
      </c>
      <c r="AJ627" s="66" t="s">
        <v>151</v>
      </c>
      <c r="AK627" s="66"/>
      <c r="AL627" s="66"/>
      <c r="AM627" s="66"/>
      <c r="AN627" s="66"/>
      <c r="AO627" s="66"/>
      <c r="AP627" s="66" t="s">
        <v>1487</v>
      </c>
      <c r="AQ627" s="67"/>
      <c r="AR627" s="67"/>
      <c r="AS627" s="66"/>
      <c r="AT627" s="66"/>
      <c r="AU627" s="69"/>
      <c r="AV627" s="66">
        <v>0</v>
      </c>
      <c r="AW627" s="66"/>
      <c r="AX627" s="66" t="s">
        <v>1487</v>
      </c>
      <c r="AY627" s="66"/>
      <c r="AZ627" s="66"/>
      <c r="BA627" s="69"/>
      <c r="BB627" s="66"/>
      <c r="BC627" s="66" t="s">
        <v>1487</v>
      </c>
    </row>
    <row r="628" spans="1:55" ht="15.75" customHeight="1">
      <c r="A628" s="66" t="s">
        <v>4543</v>
      </c>
      <c r="B628" s="66" t="s">
        <v>4222</v>
      </c>
      <c r="C628" s="66" t="s">
        <v>252</v>
      </c>
      <c r="D628" s="66" t="s">
        <v>4223</v>
      </c>
      <c r="E628" s="66">
        <v>2026</v>
      </c>
      <c r="F628" s="66">
        <v>31</v>
      </c>
      <c r="G628" s="67">
        <v>46235</v>
      </c>
      <c r="H628" s="67">
        <v>0.38541666666666669</v>
      </c>
      <c r="I628" s="67"/>
      <c r="J628" s="66"/>
      <c r="K628" s="68"/>
      <c r="L628" s="66"/>
      <c r="M628" s="66"/>
      <c r="N628" s="66" t="s">
        <v>1575</v>
      </c>
      <c r="O628" s="66" t="s">
        <v>1439</v>
      </c>
      <c r="P628" s="66"/>
      <c r="Q628" s="66" t="s">
        <v>1472</v>
      </c>
      <c r="R628" s="66" t="s">
        <v>2114</v>
      </c>
      <c r="S628" s="66" t="s">
        <v>389</v>
      </c>
      <c r="T628" s="66" t="s">
        <v>1266</v>
      </c>
      <c r="U628" s="66" t="s">
        <v>2183</v>
      </c>
      <c r="V628" s="66" t="s">
        <v>1473</v>
      </c>
      <c r="W628" s="66" t="s">
        <v>2448</v>
      </c>
      <c r="X628" s="66" t="s">
        <v>1487</v>
      </c>
      <c r="Y628" s="66"/>
      <c r="Z628" s="66"/>
      <c r="AA628" s="66"/>
      <c r="AB628" s="69"/>
      <c r="AC628" s="66"/>
      <c r="AD628" s="66" t="s">
        <v>1487</v>
      </c>
      <c r="AE628" s="66"/>
      <c r="AF628" s="67"/>
      <c r="AG628" s="66"/>
      <c r="AH628" s="66"/>
      <c r="AI628" s="66" t="s">
        <v>1473</v>
      </c>
      <c r="AJ628" s="66" t="s">
        <v>151</v>
      </c>
      <c r="AK628" s="66"/>
      <c r="AL628" s="66"/>
      <c r="AM628" s="66"/>
      <c r="AN628" s="66"/>
      <c r="AO628" s="66"/>
      <c r="AP628" s="66" t="s">
        <v>1487</v>
      </c>
      <c r="AQ628" s="67"/>
      <c r="AR628" s="67"/>
      <c r="AS628" s="66"/>
      <c r="AT628" s="66"/>
      <c r="AU628" s="69"/>
      <c r="AV628" s="66">
        <v>0</v>
      </c>
      <c r="AW628" s="66"/>
      <c r="AX628" s="66" t="s">
        <v>1487</v>
      </c>
      <c r="AY628" s="66"/>
      <c r="AZ628" s="66"/>
      <c r="BA628" s="69"/>
      <c r="BB628" s="66"/>
      <c r="BC628" s="66" t="s">
        <v>1487</v>
      </c>
    </row>
    <row r="629" spans="1:55" ht="15.75" customHeight="1">
      <c r="A629" s="66" t="s">
        <v>4544</v>
      </c>
      <c r="B629" s="66" t="s">
        <v>4224</v>
      </c>
      <c r="C629" s="66" t="s">
        <v>253</v>
      </c>
      <c r="D629" s="66" t="s">
        <v>4225</v>
      </c>
      <c r="E629" s="66">
        <v>2026</v>
      </c>
      <c r="F629" s="66">
        <v>31</v>
      </c>
      <c r="G629" s="67">
        <v>46235</v>
      </c>
      <c r="H629" s="67">
        <v>0.38541666666666669</v>
      </c>
      <c r="I629" s="67"/>
      <c r="J629" s="66"/>
      <c r="K629" s="68"/>
      <c r="L629" s="66"/>
      <c r="M629" s="66"/>
      <c r="N629" s="66" t="s">
        <v>1575</v>
      </c>
      <c r="O629" s="66" t="s">
        <v>2103</v>
      </c>
      <c r="P629" s="66"/>
      <c r="Q629" s="66" t="s">
        <v>1472</v>
      </c>
      <c r="R629" s="66" t="s">
        <v>2115</v>
      </c>
      <c r="S629" s="66" t="s">
        <v>389</v>
      </c>
      <c r="T629" s="66" t="s">
        <v>1266</v>
      </c>
      <c r="U629" s="66" t="s">
        <v>2183</v>
      </c>
      <c r="V629" s="66" t="s">
        <v>1473</v>
      </c>
      <c r="W629" s="66" t="s">
        <v>2448</v>
      </c>
      <c r="X629" s="66" t="s">
        <v>1487</v>
      </c>
      <c r="Y629" s="66"/>
      <c r="Z629" s="66"/>
      <c r="AA629" s="66"/>
      <c r="AB629" s="69"/>
      <c r="AC629" s="66"/>
      <c r="AD629" s="66" t="s">
        <v>1487</v>
      </c>
      <c r="AE629" s="66"/>
      <c r="AF629" s="67"/>
      <c r="AG629" s="66"/>
      <c r="AH629" s="66"/>
      <c r="AI629" s="66" t="s">
        <v>1473</v>
      </c>
      <c r="AJ629" s="66" t="s">
        <v>151</v>
      </c>
      <c r="AK629" s="66"/>
      <c r="AL629" s="66"/>
      <c r="AM629" s="66"/>
      <c r="AN629" s="66"/>
      <c r="AO629" s="66"/>
      <c r="AP629" s="66" t="s">
        <v>1487</v>
      </c>
      <c r="AQ629" s="67"/>
      <c r="AR629" s="67"/>
      <c r="AS629" s="66"/>
      <c r="AT629" s="66"/>
      <c r="AU629" s="69"/>
      <c r="AV629" s="66">
        <v>0</v>
      </c>
      <c r="AW629" s="66"/>
      <c r="AX629" s="66" t="s">
        <v>1487</v>
      </c>
      <c r="AY629" s="66"/>
      <c r="AZ629" s="66"/>
      <c r="BA629" s="69"/>
      <c r="BB629" s="66"/>
      <c r="BC629" s="66" t="s">
        <v>1487</v>
      </c>
    </row>
    <row r="630" spans="1:55" ht="15.75" customHeight="1">
      <c r="A630" s="66" t="s">
        <v>4545</v>
      </c>
      <c r="B630" s="66" t="s">
        <v>4226</v>
      </c>
      <c r="C630" s="66" t="s">
        <v>268</v>
      </c>
      <c r="D630" s="66" t="s">
        <v>4227</v>
      </c>
      <c r="E630" s="66">
        <v>2026</v>
      </c>
      <c r="F630" s="66">
        <v>31</v>
      </c>
      <c r="G630" s="67">
        <v>46235</v>
      </c>
      <c r="H630" s="67">
        <v>0.44791666666666669</v>
      </c>
      <c r="I630" s="67"/>
      <c r="J630" s="66"/>
      <c r="K630" s="68"/>
      <c r="L630" s="66"/>
      <c r="M630" s="66"/>
      <c r="N630" s="66" t="s">
        <v>1561</v>
      </c>
      <c r="O630" s="66" t="s">
        <v>2103</v>
      </c>
      <c r="P630" s="66"/>
      <c r="Q630" s="66" t="s">
        <v>1472</v>
      </c>
      <c r="R630" s="66" t="s">
        <v>3017</v>
      </c>
      <c r="S630" s="66" t="s">
        <v>391</v>
      </c>
      <c r="T630" s="66" t="s">
        <v>443</v>
      </c>
      <c r="U630" s="66" t="s">
        <v>2183</v>
      </c>
      <c r="V630" s="66" t="s">
        <v>1473</v>
      </c>
      <c r="W630" s="66" t="s">
        <v>2700</v>
      </c>
      <c r="X630" s="66" t="s">
        <v>1487</v>
      </c>
      <c r="Y630" s="66"/>
      <c r="Z630" s="66"/>
      <c r="AA630" s="66"/>
      <c r="AB630" s="69"/>
      <c r="AC630" s="66"/>
      <c r="AD630" s="66" t="s">
        <v>1487</v>
      </c>
      <c r="AE630" s="66"/>
      <c r="AF630" s="67"/>
      <c r="AG630" s="66"/>
      <c r="AH630" s="66"/>
      <c r="AI630" s="66" t="s">
        <v>1473</v>
      </c>
      <c r="AJ630" s="66" t="s">
        <v>151</v>
      </c>
      <c r="AK630" s="66"/>
      <c r="AL630" s="66"/>
      <c r="AM630" s="66"/>
      <c r="AN630" s="66"/>
      <c r="AO630" s="66"/>
      <c r="AP630" s="66" t="s">
        <v>1487</v>
      </c>
      <c r="AQ630" s="67"/>
      <c r="AR630" s="67"/>
      <c r="AS630" s="66"/>
      <c r="AT630" s="66"/>
      <c r="AU630" s="69"/>
      <c r="AV630" s="66">
        <v>0</v>
      </c>
      <c r="AW630" s="66"/>
      <c r="AX630" s="66" t="s">
        <v>1487</v>
      </c>
      <c r="AY630" s="66"/>
      <c r="AZ630" s="66"/>
      <c r="BA630" s="69"/>
      <c r="BB630" s="66"/>
      <c r="BC630" s="66" t="s">
        <v>1487</v>
      </c>
    </row>
    <row r="631" spans="1:55" ht="15.75" customHeight="1">
      <c r="A631" s="66" t="s">
        <v>4546</v>
      </c>
      <c r="B631" s="66" t="s">
        <v>4228</v>
      </c>
      <c r="C631" s="66" t="s">
        <v>277</v>
      </c>
      <c r="D631" s="66" t="s">
        <v>4229</v>
      </c>
      <c r="E631" s="66">
        <v>2026</v>
      </c>
      <c r="F631" s="66">
        <v>31</v>
      </c>
      <c r="G631" s="67">
        <v>46235</v>
      </c>
      <c r="H631" s="67">
        <v>0.44791666666666669</v>
      </c>
      <c r="I631" s="67"/>
      <c r="J631" s="66"/>
      <c r="K631" s="68"/>
      <c r="L631" s="66"/>
      <c r="M631" s="66"/>
      <c r="N631" s="66" t="s">
        <v>1436</v>
      </c>
      <c r="O631" s="66" t="s">
        <v>1590</v>
      </c>
      <c r="P631" s="66"/>
      <c r="Q631" s="66" t="s">
        <v>1472</v>
      </c>
      <c r="R631" s="66" t="s">
        <v>1411</v>
      </c>
      <c r="S631" s="66" t="s">
        <v>386</v>
      </c>
      <c r="T631" s="66" t="s">
        <v>1266</v>
      </c>
      <c r="U631" s="66" t="s">
        <v>2183</v>
      </c>
      <c r="V631" s="66" t="s">
        <v>1473</v>
      </c>
      <c r="W631" s="66" t="s">
        <v>2365</v>
      </c>
      <c r="X631" s="66" t="s">
        <v>1487</v>
      </c>
      <c r="Y631" s="66"/>
      <c r="Z631" s="66"/>
      <c r="AA631" s="66"/>
      <c r="AB631" s="69"/>
      <c r="AC631" s="66"/>
      <c r="AD631" s="66" t="s">
        <v>1487</v>
      </c>
      <c r="AE631" s="66"/>
      <c r="AF631" s="67"/>
      <c r="AG631" s="66"/>
      <c r="AH631" s="66"/>
      <c r="AI631" s="66" t="s">
        <v>1473</v>
      </c>
      <c r="AJ631" s="66" t="s">
        <v>151</v>
      </c>
      <c r="AK631" s="66"/>
      <c r="AL631" s="66"/>
      <c r="AM631" s="66"/>
      <c r="AN631" s="66"/>
      <c r="AO631" s="66"/>
      <c r="AP631" s="66" t="s">
        <v>1487</v>
      </c>
      <c r="AQ631" s="67"/>
      <c r="AR631" s="67"/>
      <c r="AS631" s="66"/>
      <c r="AT631" s="66"/>
      <c r="AU631" s="69"/>
      <c r="AV631" s="66">
        <v>0</v>
      </c>
      <c r="AW631" s="66"/>
      <c r="AX631" s="66" t="s">
        <v>1487</v>
      </c>
      <c r="AY631" s="66"/>
      <c r="AZ631" s="66"/>
      <c r="BA631" s="69"/>
      <c r="BB631" s="66"/>
      <c r="BC631" s="66" t="s">
        <v>1487</v>
      </c>
    </row>
    <row r="632" spans="1:55" ht="15.75" customHeight="1">
      <c r="A632" s="66" t="s">
        <v>4547</v>
      </c>
      <c r="B632" s="66" t="s">
        <v>4230</v>
      </c>
      <c r="C632" s="66" t="s">
        <v>299</v>
      </c>
      <c r="D632" s="66" t="s">
        <v>4231</v>
      </c>
      <c r="E632" s="66">
        <v>2026</v>
      </c>
      <c r="F632" s="66">
        <v>31</v>
      </c>
      <c r="G632" s="67">
        <v>46235</v>
      </c>
      <c r="H632" s="67">
        <v>0.41666666666666669</v>
      </c>
      <c r="I632" s="67"/>
      <c r="J632" s="66"/>
      <c r="K632" s="68"/>
      <c r="L632" s="66"/>
      <c r="M632" s="66"/>
      <c r="N632" s="66" t="s">
        <v>1442</v>
      </c>
      <c r="O632" s="66" t="s">
        <v>1439</v>
      </c>
      <c r="P632" s="66"/>
      <c r="Q632" s="66" t="s">
        <v>1472</v>
      </c>
      <c r="R632" s="66" t="s">
        <v>1445</v>
      </c>
      <c r="S632" s="66" t="s">
        <v>387</v>
      </c>
      <c r="T632" s="66" t="s">
        <v>344</v>
      </c>
      <c r="U632" s="66" t="s">
        <v>2183</v>
      </c>
      <c r="V632" s="66" t="s">
        <v>1473</v>
      </c>
      <c r="W632" s="66" t="s">
        <v>2443</v>
      </c>
      <c r="X632" s="66" t="s">
        <v>1487</v>
      </c>
      <c r="Y632" s="66"/>
      <c r="Z632" s="66"/>
      <c r="AA632" s="66"/>
      <c r="AB632" s="69"/>
      <c r="AC632" s="66"/>
      <c r="AD632" s="66" t="s">
        <v>1487</v>
      </c>
      <c r="AE632" s="66"/>
      <c r="AF632" s="67"/>
      <c r="AG632" s="66"/>
      <c r="AH632" s="66"/>
      <c r="AI632" s="66" t="s">
        <v>1473</v>
      </c>
      <c r="AJ632" s="66" t="s">
        <v>151</v>
      </c>
      <c r="AK632" s="66"/>
      <c r="AL632" s="66"/>
      <c r="AM632" s="66"/>
      <c r="AN632" s="66"/>
      <c r="AO632" s="66"/>
      <c r="AP632" s="66" t="s">
        <v>1487</v>
      </c>
      <c r="AQ632" s="67"/>
      <c r="AR632" s="67"/>
      <c r="AS632" s="66"/>
      <c r="AT632" s="66"/>
      <c r="AU632" s="69"/>
      <c r="AV632" s="66">
        <v>0</v>
      </c>
      <c r="AW632" s="66"/>
      <c r="AX632" s="66" t="s">
        <v>1487</v>
      </c>
      <c r="AY632" s="66"/>
      <c r="AZ632" s="66"/>
      <c r="BA632" s="69"/>
      <c r="BB632" s="66"/>
      <c r="BC632" s="66" t="s">
        <v>1487</v>
      </c>
    </row>
    <row r="633" spans="1:55" ht="15.75" customHeight="1">
      <c r="A633" s="66" t="s">
        <v>4548</v>
      </c>
      <c r="B633" s="66" t="s">
        <v>4232</v>
      </c>
      <c r="C633" s="66" t="s">
        <v>176</v>
      </c>
      <c r="D633" s="66" t="s">
        <v>4233</v>
      </c>
      <c r="E633" s="66">
        <v>2026</v>
      </c>
      <c r="F633" s="66">
        <v>31</v>
      </c>
      <c r="G633" s="67">
        <v>46236</v>
      </c>
      <c r="H633" s="67">
        <v>0.38541666666666669</v>
      </c>
      <c r="I633" s="67"/>
      <c r="J633" s="66"/>
      <c r="K633" s="68"/>
      <c r="L633" s="66"/>
      <c r="M633" s="66"/>
      <c r="N633" s="66" t="s">
        <v>1600</v>
      </c>
      <c r="O633" s="66" t="s">
        <v>1590</v>
      </c>
      <c r="P633" s="66"/>
      <c r="Q633" s="66" t="s">
        <v>1472</v>
      </c>
      <c r="R633" s="66" t="s">
        <v>1454</v>
      </c>
      <c r="S633" s="66" t="s">
        <v>387</v>
      </c>
      <c r="T633" s="66" t="s">
        <v>344</v>
      </c>
      <c r="U633" s="66" t="s">
        <v>2183</v>
      </c>
      <c r="V633" s="66" t="s">
        <v>1473</v>
      </c>
      <c r="W633" s="66" t="s">
        <v>2324</v>
      </c>
      <c r="X633" s="66" t="s">
        <v>1487</v>
      </c>
      <c r="Y633" s="66"/>
      <c r="Z633" s="66"/>
      <c r="AA633" s="66"/>
      <c r="AB633" s="69"/>
      <c r="AC633" s="66"/>
      <c r="AD633" s="66" t="s">
        <v>1487</v>
      </c>
      <c r="AE633" s="66"/>
      <c r="AF633" s="67"/>
      <c r="AG633" s="66"/>
      <c r="AH633" s="66"/>
      <c r="AI633" s="66" t="s">
        <v>1473</v>
      </c>
      <c r="AJ633" s="66" t="s">
        <v>151</v>
      </c>
      <c r="AK633" s="66"/>
      <c r="AL633" s="66"/>
      <c r="AM633" s="66"/>
      <c r="AN633" s="66"/>
      <c r="AO633" s="66"/>
      <c r="AP633" s="66" t="s">
        <v>1487</v>
      </c>
      <c r="AQ633" s="67"/>
      <c r="AR633" s="67"/>
      <c r="AS633" s="66"/>
      <c r="AT633" s="66"/>
      <c r="AU633" s="69"/>
      <c r="AV633" s="66">
        <v>0</v>
      </c>
      <c r="AW633" s="66"/>
      <c r="AX633" s="66" t="s">
        <v>1487</v>
      </c>
      <c r="AY633" s="66"/>
      <c r="AZ633" s="66"/>
      <c r="BA633" s="69"/>
      <c r="BB633" s="66"/>
      <c r="BC633" s="66" t="s">
        <v>1487</v>
      </c>
    </row>
    <row r="634" spans="1:55" ht="15.75" customHeight="1">
      <c r="A634" s="66" t="s">
        <v>4549</v>
      </c>
      <c r="B634" s="66" t="s">
        <v>4234</v>
      </c>
      <c r="C634" s="66" t="s">
        <v>237</v>
      </c>
      <c r="D634" s="66" t="s">
        <v>4235</v>
      </c>
      <c r="E634" s="66">
        <v>2026</v>
      </c>
      <c r="F634" s="66">
        <v>31</v>
      </c>
      <c r="G634" s="67">
        <v>46236</v>
      </c>
      <c r="H634" s="67">
        <v>0.38541666666666669</v>
      </c>
      <c r="I634" s="67"/>
      <c r="J634" s="66"/>
      <c r="K634" s="68"/>
      <c r="L634" s="66"/>
      <c r="M634" s="66"/>
      <c r="N634" s="66" t="s">
        <v>1583</v>
      </c>
      <c r="O634" s="66" t="s">
        <v>1590</v>
      </c>
      <c r="P634" s="66"/>
      <c r="Q634" s="66" t="s">
        <v>1472</v>
      </c>
      <c r="R634" s="66" t="s">
        <v>2113</v>
      </c>
      <c r="S634" s="66" t="s">
        <v>386</v>
      </c>
      <c r="T634" s="66" t="s">
        <v>1266</v>
      </c>
      <c r="U634" s="66" t="s">
        <v>2183</v>
      </c>
      <c r="V634" s="66" t="s">
        <v>1473</v>
      </c>
      <c r="W634" s="66" t="s">
        <v>2451</v>
      </c>
      <c r="X634" s="66" t="s">
        <v>1487</v>
      </c>
      <c r="Y634" s="66"/>
      <c r="Z634" s="66"/>
      <c r="AA634" s="66"/>
      <c r="AB634" s="69"/>
      <c r="AC634" s="66"/>
      <c r="AD634" s="66" t="s">
        <v>1487</v>
      </c>
      <c r="AE634" s="66"/>
      <c r="AF634" s="67"/>
      <c r="AG634" s="66"/>
      <c r="AH634" s="66"/>
      <c r="AI634" s="66" t="s">
        <v>1473</v>
      </c>
      <c r="AJ634" s="66" t="s">
        <v>151</v>
      </c>
      <c r="AK634" s="66"/>
      <c r="AL634" s="66"/>
      <c r="AM634" s="66"/>
      <c r="AN634" s="66"/>
      <c r="AO634" s="66"/>
      <c r="AP634" s="66" t="s">
        <v>1487</v>
      </c>
      <c r="AQ634" s="67"/>
      <c r="AR634" s="67"/>
      <c r="AS634" s="66"/>
      <c r="AT634" s="66"/>
      <c r="AU634" s="69"/>
      <c r="AV634" s="66">
        <v>0</v>
      </c>
      <c r="AW634" s="66"/>
      <c r="AX634" s="66" t="s">
        <v>1487</v>
      </c>
      <c r="AY634" s="66"/>
      <c r="AZ634" s="66"/>
      <c r="BA634" s="69"/>
      <c r="BB634" s="66"/>
      <c r="BC634" s="66" t="s">
        <v>1487</v>
      </c>
    </row>
    <row r="635" spans="1:55" ht="15.75" customHeight="1">
      <c r="A635" s="66" t="s">
        <v>4550</v>
      </c>
      <c r="B635" s="66" t="s">
        <v>4236</v>
      </c>
      <c r="C635" s="66" t="s">
        <v>252</v>
      </c>
      <c r="D635" s="66" t="s">
        <v>4237</v>
      </c>
      <c r="E635" s="66">
        <v>2026</v>
      </c>
      <c r="F635" s="66">
        <v>31</v>
      </c>
      <c r="G635" s="67">
        <v>46236</v>
      </c>
      <c r="H635" s="67">
        <v>0.38541666666666669</v>
      </c>
      <c r="I635" s="67"/>
      <c r="J635" s="66"/>
      <c r="K635" s="68"/>
      <c r="L635" s="66"/>
      <c r="M635" s="66"/>
      <c r="N635" s="66" t="s">
        <v>1575</v>
      </c>
      <c r="O635" s="66" t="s">
        <v>1439</v>
      </c>
      <c r="P635" s="66"/>
      <c r="Q635" s="66" t="s">
        <v>1472</v>
      </c>
      <c r="R635" s="66" t="s">
        <v>2114</v>
      </c>
      <c r="S635" s="66" t="s">
        <v>1267</v>
      </c>
      <c r="T635" s="66" t="s">
        <v>1266</v>
      </c>
      <c r="U635" s="66" t="s">
        <v>2183</v>
      </c>
      <c r="V635" s="66" t="s">
        <v>1473</v>
      </c>
      <c r="W635" s="66" t="s">
        <v>2448</v>
      </c>
      <c r="X635" s="66" t="s">
        <v>1487</v>
      </c>
      <c r="Y635" s="66"/>
      <c r="Z635" s="66"/>
      <c r="AA635" s="66"/>
      <c r="AB635" s="69"/>
      <c r="AC635" s="66"/>
      <c r="AD635" s="66" t="s">
        <v>1487</v>
      </c>
      <c r="AE635" s="66"/>
      <c r="AF635" s="67"/>
      <c r="AG635" s="66"/>
      <c r="AH635" s="66"/>
      <c r="AI635" s="66" t="s">
        <v>1473</v>
      </c>
      <c r="AJ635" s="66" t="s">
        <v>151</v>
      </c>
      <c r="AK635" s="66"/>
      <c r="AL635" s="66"/>
      <c r="AM635" s="66"/>
      <c r="AN635" s="66"/>
      <c r="AO635" s="66"/>
      <c r="AP635" s="66" t="s">
        <v>1487</v>
      </c>
      <c r="AQ635" s="67"/>
      <c r="AR635" s="67"/>
      <c r="AS635" s="66"/>
      <c r="AT635" s="66"/>
      <c r="AU635" s="69"/>
      <c r="AV635" s="66">
        <v>0</v>
      </c>
      <c r="AW635" s="66"/>
      <c r="AX635" s="66" t="s">
        <v>1487</v>
      </c>
      <c r="AY635" s="66"/>
      <c r="AZ635" s="66"/>
      <c r="BA635" s="69"/>
      <c r="BB635" s="66"/>
      <c r="BC635" s="66" t="s">
        <v>1487</v>
      </c>
    </row>
    <row r="636" spans="1:55" ht="15.75" customHeight="1">
      <c r="A636" s="66" t="s">
        <v>4551</v>
      </c>
      <c r="B636" s="66" t="s">
        <v>4238</v>
      </c>
      <c r="C636" s="66" t="s">
        <v>253</v>
      </c>
      <c r="D636" s="66" t="s">
        <v>4239</v>
      </c>
      <c r="E636" s="66">
        <v>2026</v>
      </c>
      <c r="F636" s="66">
        <v>31</v>
      </c>
      <c r="G636" s="67">
        <v>46236</v>
      </c>
      <c r="H636" s="67">
        <v>0.38541666666666669</v>
      </c>
      <c r="I636" s="67"/>
      <c r="J636" s="66"/>
      <c r="K636" s="68"/>
      <c r="L636" s="66"/>
      <c r="M636" s="66"/>
      <c r="N636" s="66" t="s">
        <v>1575</v>
      </c>
      <c r="O636" s="66" t="s">
        <v>2103</v>
      </c>
      <c r="P636" s="66"/>
      <c r="Q636" s="66" t="s">
        <v>1472</v>
      </c>
      <c r="R636" s="66" t="s">
        <v>2115</v>
      </c>
      <c r="S636" s="66" t="s">
        <v>386</v>
      </c>
      <c r="T636" s="66" t="s">
        <v>1266</v>
      </c>
      <c r="U636" s="66" t="s">
        <v>2183</v>
      </c>
      <c r="V636" s="66" t="s">
        <v>1473</v>
      </c>
      <c r="W636" s="66" t="s">
        <v>2448</v>
      </c>
      <c r="X636" s="66" t="s">
        <v>1487</v>
      </c>
      <c r="Y636" s="66"/>
      <c r="Z636" s="66"/>
      <c r="AA636" s="66"/>
      <c r="AB636" s="69"/>
      <c r="AC636" s="66"/>
      <c r="AD636" s="66" t="s">
        <v>1487</v>
      </c>
      <c r="AE636" s="66"/>
      <c r="AF636" s="67"/>
      <c r="AG636" s="66"/>
      <c r="AH636" s="66"/>
      <c r="AI636" s="66" t="s">
        <v>1473</v>
      </c>
      <c r="AJ636" s="66" t="s">
        <v>151</v>
      </c>
      <c r="AK636" s="66"/>
      <c r="AL636" s="66"/>
      <c r="AM636" s="66"/>
      <c r="AN636" s="66"/>
      <c r="AO636" s="66"/>
      <c r="AP636" s="66" t="s">
        <v>1487</v>
      </c>
      <c r="AQ636" s="67"/>
      <c r="AR636" s="67"/>
      <c r="AS636" s="66"/>
      <c r="AT636" s="66"/>
      <c r="AU636" s="69"/>
      <c r="AV636" s="66">
        <v>0</v>
      </c>
      <c r="AW636" s="66"/>
      <c r="AX636" s="66" t="s">
        <v>1487</v>
      </c>
      <c r="AY636" s="66"/>
      <c r="AZ636" s="66"/>
      <c r="BA636" s="69"/>
      <c r="BB636" s="66"/>
      <c r="BC636" s="66" t="s">
        <v>1487</v>
      </c>
    </row>
    <row r="637" spans="1:55" ht="15.75" customHeight="1">
      <c r="A637" s="66" t="s">
        <v>4552</v>
      </c>
      <c r="B637" s="66" t="s">
        <v>4240</v>
      </c>
      <c r="C637" s="66" t="s">
        <v>277</v>
      </c>
      <c r="D637" s="66" t="s">
        <v>4241</v>
      </c>
      <c r="E637" s="66">
        <v>2026</v>
      </c>
      <c r="F637" s="66">
        <v>31</v>
      </c>
      <c r="G637" s="67">
        <v>46236</v>
      </c>
      <c r="H637" s="67">
        <v>0.44791666666666669</v>
      </c>
      <c r="I637" s="67"/>
      <c r="J637" s="66"/>
      <c r="K637" s="68"/>
      <c r="L637" s="66"/>
      <c r="M637" s="66"/>
      <c r="N637" s="66" t="s">
        <v>1436</v>
      </c>
      <c r="O637" s="66" t="s">
        <v>1590</v>
      </c>
      <c r="P637" s="66"/>
      <c r="Q637" s="66" t="s">
        <v>1472</v>
      </c>
      <c r="R637" s="66" t="s">
        <v>1411</v>
      </c>
      <c r="S637" s="66" t="s">
        <v>1267</v>
      </c>
      <c r="T637" s="66" t="s">
        <v>1266</v>
      </c>
      <c r="U637" s="66" t="s">
        <v>2183</v>
      </c>
      <c r="V637" s="66" t="s">
        <v>1473</v>
      </c>
      <c r="W637" s="66" t="s">
        <v>2365</v>
      </c>
      <c r="X637" s="66" t="s">
        <v>1487</v>
      </c>
      <c r="Y637" s="66"/>
      <c r="Z637" s="66"/>
      <c r="AA637" s="66"/>
      <c r="AB637" s="69"/>
      <c r="AC637" s="66"/>
      <c r="AD637" s="66" t="s">
        <v>1487</v>
      </c>
      <c r="AE637" s="66"/>
      <c r="AF637" s="67"/>
      <c r="AG637" s="66"/>
      <c r="AH637" s="66"/>
      <c r="AI637" s="66" t="s">
        <v>1473</v>
      </c>
      <c r="AJ637" s="66" t="s">
        <v>151</v>
      </c>
      <c r="AK637" s="66"/>
      <c r="AL637" s="66"/>
      <c r="AM637" s="66"/>
      <c r="AN637" s="66"/>
      <c r="AO637" s="66"/>
      <c r="AP637" s="66" t="s">
        <v>1487</v>
      </c>
      <c r="AQ637" s="67"/>
      <c r="AR637" s="67"/>
      <c r="AS637" s="66"/>
      <c r="AT637" s="66"/>
      <c r="AU637" s="69"/>
      <c r="AV637" s="66">
        <v>0</v>
      </c>
      <c r="AW637" s="66"/>
      <c r="AX637" s="66" t="s">
        <v>1487</v>
      </c>
      <c r="AY637" s="66"/>
      <c r="AZ637" s="66"/>
      <c r="BA637" s="69"/>
      <c r="BB637" s="66"/>
      <c r="BC637" s="66" t="s">
        <v>1487</v>
      </c>
    </row>
    <row r="638" spans="1:55" ht="15.75" customHeight="1">
      <c r="A638" s="66" t="s">
        <v>4553</v>
      </c>
      <c r="B638" s="66" t="s">
        <v>4242</v>
      </c>
      <c r="C638" s="66" t="s">
        <v>207</v>
      </c>
      <c r="D638" s="66" t="s">
        <v>4243</v>
      </c>
      <c r="E638" s="66">
        <v>2026</v>
      </c>
      <c r="F638" s="66">
        <v>31</v>
      </c>
      <c r="G638" s="67">
        <v>46230</v>
      </c>
      <c r="H638" s="67">
        <v>0.38194444444444442</v>
      </c>
      <c r="I638" s="67"/>
      <c r="J638" s="66"/>
      <c r="K638" s="68"/>
      <c r="L638" s="66"/>
      <c r="M638" s="66"/>
      <c r="N638" s="66" t="s">
        <v>1575</v>
      </c>
      <c r="O638" s="66" t="s">
        <v>2103</v>
      </c>
      <c r="P638" s="66"/>
      <c r="Q638" s="66" t="s">
        <v>1472</v>
      </c>
      <c r="R638" s="66" t="s">
        <v>2118</v>
      </c>
      <c r="S638" s="66" t="s">
        <v>391</v>
      </c>
      <c r="T638" s="66" t="s">
        <v>443</v>
      </c>
      <c r="U638" s="66" t="s">
        <v>2183</v>
      </c>
      <c r="V638" s="66" t="s">
        <v>1473</v>
      </c>
      <c r="W638" s="66" t="s">
        <v>2448</v>
      </c>
      <c r="X638" s="66" t="s">
        <v>1487</v>
      </c>
      <c r="Y638" s="66"/>
      <c r="Z638" s="66"/>
      <c r="AA638" s="66"/>
      <c r="AB638" s="69"/>
      <c r="AC638" s="66"/>
      <c r="AD638" s="66" t="s">
        <v>1487</v>
      </c>
      <c r="AE638" s="66"/>
      <c r="AF638" s="67"/>
      <c r="AG638" s="66"/>
      <c r="AH638" s="66"/>
      <c r="AI638" s="66" t="s">
        <v>1473</v>
      </c>
      <c r="AJ638" s="66" t="s">
        <v>151</v>
      </c>
      <c r="AK638" s="66"/>
      <c r="AL638" s="66"/>
      <c r="AM638" s="66"/>
      <c r="AN638" s="66"/>
      <c r="AO638" s="66"/>
      <c r="AP638" s="66" t="s">
        <v>1487</v>
      </c>
      <c r="AQ638" s="67"/>
      <c r="AR638" s="67"/>
      <c r="AS638" s="66"/>
      <c r="AT638" s="66"/>
      <c r="AU638" s="69"/>
      <c r="AV638" s="66">
        <v>0</v>
      </c>
      <c r="AW638" s="66"/>
      <c r="AX638" s="66" t="s">
        <v>1487</v>
      </c>
      <c r="AY638" s="66"/>
      <c r="AZ638" s="66"/>
      <c r="BA638" s="69"/>
      <c r="BB638" s="66"/>
      <c r="BC638" s="66" t="s">
        <v>1487</v>
      </c>
    </row>
    <row r="639" spans="1:55" ht="15.75" customHeight="1">
      <c r="A639" s="66" t="s">
        <v>4554</v>
      </c>
      <c r="B639" s="66" t="s">
        <v>4244</v>
      </c>
      <c r="C639" s="66" t="s">
        <v>256</v>
      </c>
      <c r="D639" s="66" t="s">
        <v>4245</v>
      </c>
      <c r="E639" s="66">
        <v>2026</v>
      </c>
      <c r="F639" s="66">
        <v>31</v>
      </c>
      <c r="G639" s="67">
        <v>46230</v>
      </c>
      <c r="H639" s="67">
        <v>0.38541666666666669</v>
      </c>
      <c r="I639" s="67"/>
      <c r="J639" s="66"/>
      <c r="K639" s="68"/>
      <c r="L639" s="66"/>
      <c r="M639" s="66"/>
      <c r="N639" s="66" t="s">
        <v>1583</v>
      </c>
      <c r="O639" s="66" t="s">
        <v>1439</v>
      </c>
      <c r="P639" s="66"/>
      <c r="Q639" s="66" t="s">
        <v>1472</v>
      </c>
      <c r="R639" s="66" t="s">
        <v>1393</v>
      </c>
      <c r="S639" s="66" t="s">
        <v>386</v>
      </c>
      <c r="T639" s="66" t="s">
        <v>1266</v>
      </c>
      <c r="U639" s="66" t="s">
        <v>2183</v>
      </c>
      <c r="V639" s="66" t="s">
        <v>1473</v>
      </c>
      <c r="W639" s="66" t="s">
        <v>2451</v>
      </c>
      <c r="X639" s="66" t="s">
        <v>1487</v>
      </c>
      <c r="Y639" s="66"/>
      <c r="Z639" s="66"/>
      <c r="AA639" s="66"/>
      <c r="AB639" s="69"/>
      <c r="AC639" s="66"/>
      <c r="AD639" s="66" t="s">
        <v>1487</v>
      </c>
      <c r="AE639" s="66"/>
      <c r="AF639" s="67"/>
      <c r="AG639" s="66"/>
      <c r="AH639" s="66"/>
      <c r="AI639" s="66" t="s">
        <v>1473</v>
      </c>
      <c r="AJ639" s="66" t="s">
        <v>151</v>
      </c>
      <c r="AK639" s="66"/>
      <c r="AL639" s="66"/>
      <c r="AM639" s="66"/>
      <c r="AN639" s="66"/>
      <c r="AO639" s="66"/>
      <c r="AP639" s="66" t="s">
        <v>1487</v>
      </c>
      <c r="AQ639" s="67"/>
      <c r="AR639" s="67"/>
      <c r="AS639" s="66"/>
      <c r="AT639" s="66"/>
      <c r="AU639" s="69"/>
      <c r="AV639" s="66">
        <v>0</v>
      </c>
      <c r="AW639" s="66"/>
      <c r="AX639" s="66" t="s">
        <v>1487</v>
      </c>
      <c r="AY639" s="66"/>
      <c r="AZ639" s="66"/>
      <c r="BA639" s="69"/>
      <c r="BB639" s="66"/>
      <c r="BC639" s="66" t="s">
        <v>1487</v>
      </c>
    </row>
    <row r="640" spans="1:55" ht="15.75" customHeight="1">
      <c r="A640" s="66" t="s">
        <v>4555</v>
      </c>
      <c r="B640" s="66" t="s">
        <v>4246</v>
      </c>
      <c r="C640" s="66" t="s">
        <v>290</v>
      </c>
      <c r="D640" s="66" t="s">
        <v>4247</v>
      </c>
      <c r="E640" s="66">
        <v>2026</v>
      </c>
      <c r="F640" s="66">
        <v>31</v>
      </c>
      <c r="G640" s="67">
        <v>46230</v>
      </c>
      <c r="H640" s="67">
        <v>0.4375</v>
      </c>
      <c r="I640" s="67"/>
      <c r="J640" s="66"/>
      <c r="K640" s="68"/>
      <c r="L640" s="66"/>
      <c r="M640" s="66"/>
      <c r="N640" s="66" t="s">
        <v>1590</v>
      </c>
      <c r="O640" s="66" t="s">
        <v>1439</v>
      </c>
      <c r="P640" s="66"/>
      <c r="Q640" s="66" t="s">
        <v>1472</v>
      </c>
      <c r="R640" s="66" t="s">
        <v>1229</v>
      </c>
      <c r="S640" s="66" t="s">
        <v>387</v>
      </c>
      <c r="T640" s="66" t="s">
        <v>344</v>
      </c>
      <c r="U640" s="66" t="s">
        <v>2183</v>
      </c>
      <c r="V640" s="66" t="s">
        <v>1473</v>
      </c>
      <c r="W640" s="66" t="s">
        <v>2390</v>
      </c>
      <c r="X640" s="66" t="s">
        <v>1487</v>
      </c>
      <c r="Y640" s="66"/>
      <c r="Z640" s="66"/>
      <c r="AA640" s="66"/>
      <c r="AB640" s="69"/>
      <c r="AC640" s="66"/>
      <c r="AD640" s="66" t="s">
        <v>1487</v>
      </c>
      <c r="AE640" s="66"/>
      <c r="AF640" s="67"/>
      <c r="AG640" s="66"/>
      <c r="AH640" s="66"/>
      <c r="AI640" s="66" t="s">
        <v>1473</v>
      </c>
      <c r="AJ640" s="66" t="s">
        <v>151</v>
      </c>
      <c r="AK640" s="66"/>
      <c r="AL640" s="66"/>
      <c r="AM640" s="66"/>
      <c r="AN640" s="66"/>
      <c r="AO640" s="66"/>
      <c r="AP640" s="66" t="s">
        <v>1487</v>
      </c>
      <c r="AQ640" s="67"/>
      <c r="AR640" s="67"/>
      <c r="AS640" s="66"/>
      <c r="AT640" s="66"/>
      <c r="AU640" s="69"/>
      <c r="AV640" s="66">
        <v>0</v>
      </c>
      <c r="AW640" s="66"/>
      <c r="AX640" s="66" t="s">
        <v>1487</v>
      </c>
      <c r="AY640" s="66"/>
      <c r="AZ640" s="66"/>
      <c r="BA640" s="69"/>
      <c r="BB640" s="66"/>
      <c r="BC640" s="66" t="s">
        <v>1487</v>
      </c>
    </row>
    <row r="641" spans="1:55" ht="15.75" customHeight="1">
      <c r="A641" s="66" t="s">
        <v>4556</v>
      </c>
      <c r="B641" s="66" t="s">
        <v>4248</v>
      </c>
      <c r="C641" s="66" t="s">
        <v>184</v>
      </c>
      <c r="D641" s="66" t="s">
        <v>4249</v>
      </c>
      <c r="E641" s="66">
        <v>2026</v>
      </c>
      <c r="F641" s="66">
        <v>31</v>
      </c>
      <c r="G641" s="67">
        <v>46231</v>
      </c>
      <c r="H641" s="67">
        <v>0.41666666666666669</v>
      </c>
      <c r="I641" s="67"/>
      <c r="J641" s="66"/>
      <c r="K641" s="68"/>
      <c r="L641" s="66"/>
      <c r="M641" s="66"/>
      <c r="N641" s="66" t="s">
        <v>1442</v>
      </c>
      <c r="O641" s="66" t="s">
        <v>1439</v>
      </c>
      <c r="P641" s="66"/>
      <c r="Q641" s="66" t="s">
        <v>1472</v>
      </c>
      <c r="R641" s="66" t="s">
        <v>2117</v>
      </c>
      <c r="S641" s="66" t="s">
        <v>391</v>
      </c>
      <c r="T641" s="66" t="s">
        <v>443</v>
      </c>
      <c r="U641" s="66" t="s">
        <v>2183</v>
      </c>
      <c r="V641" s="66" t="s">
        <v>1473</v>
      </c>
      <c r="W641" s="66" t="s">
        <v>2443</v>
      </c>
      <c r="X641" s="66" t="s">
        <v>1487</v>
      </c>
      <c r="Y641" s="66"/>
      <c r="Z641" s="66"/>
      <c r="AA641" s="66"/>
      <c r="AB641" s="69"/>
      <c r="AC641" s="66"/>
      <c r="AD641" s="66" t="s">
        <v>1487</v>
      </c>
      <c r="AE641" s="66"/>
      <c r="AF641" s="67"/>
      <c r="AG641" s="66"/>
      <c r="AH641" s="66"/>
      <c r="AI641" s="66" t="s">
        <v>1473</v>
      </c>
      <c r="AJ641" s="66" t="s">
        <v>151</v>
      </c>
      <c r="AK641" s="66"/>
      <c r="AL641" s="66"/>
      <c r="AM641" s="66"/>
      <c r="AN641" s="66"/>
      <c r="AO641" s="66"/>
      <c r="AP641" s="66" t="s">
        <v>1487</v>
      </c>
      <c r="AQ641" s="67"/>
      <c r="AR641" s="67"/>
      <c r="AS641" s="66"/>
      <c r="AT641" s="66"/>
      <c r="AU641" s="69"/>
      <c r="AV641" s="66">
        <v>0</v>
      </c>
      <c r="AW641" s="66"/>
      <c r="AX641" s="66" t="s">
        <v>1487</v>
      </c>
      <c r="AY641" s="66"/>
      <c r="AZ641" s="66"/>
      <c r="BA641" s="69"/>
      <c r="BB641" s="66"/>
      <c r="BC641" s="66" t="s">
        <v>1487</v>
      </c>
    </row>
    <row r="642" spans="1:55" ht="15.75" customHeight="1">
      <c r="A642" s="66" t="s">
        <v>4557</v>
      </c>
      <c r="B642" s="66" t="s">
        <v>4250</v>
      </c>
      <c r="C642" s="66" t="s">
        <v>207</v>
      </c>
      <c r="D642" s="66" t="s">
        <v>4251</v>
      </c>
      <c r="E642" s="66">
        <v>2026</v>
      </c>
      <c r="F642" s="66">
        <v>31</v>
      </c>
      <c r="G642" s="67">
        <v>46231</v>
      </c>
      <c r="H642" s="67">
        <v>0.38194444444444442</v>
      </c>
      <c r="I642" s="67"/>
      <c r="J642" s="66"/>
      <c r="K642" s="68"/>
      <c r="L642" s="66"/>
      <c r="M642" s="66"/>
      <c r="N642" s="66" t="s">
        <v>1575</v>
      </c>
      <c r="O642" s="66" t="s">
        <v>2103</v>
      </c>
      <c r="P642" s="66"/>
      <c r="Q642" s="66" t="s">
        <v>1472</v>
      </c>
      <c r="R642" s="66" t="s">
        <v>2118</v>
      </c>
      <c r="S642" s="66" t="s">
        <v>391</v>
      </c>
      <c r="T642" s="66" t="s">
        <v>443</v>
      </c>
      <c r="U642" s="66" t="s">
        <v>2183</v>
      </c>
      <c r="V642" s="66" t="s">
        <v>1473</v>
      </c>
      <c r="W642" s="66" t="s">
        <v>2448</v>
      </c>
      <c r="X642" s="66" t="s">
        <v>1487</v>
      </c>
      <c r="Y642" s="66"/>
      <c r="Z642" s="66"/>
      <c r="AA642" s="66"/>
      <c r="AB642" s="69"/>
      <c r="AC642" s="66"/>
      <c r="AD642" s="66" t="s">
        <v>1487</v>
      </c>
      <c r="AE642" s="66"/>
      <c r="AF642" s="67"/>
      <c r="AG642" s="66"/>
      <c r="AH642" s="66"/>
      <c r="AI642" s="66" t="s">
        <v>1473</v>
      </c>
      <c r="AJ642" s="66" t="s">
        <v>151</v>
      </c>
      <c r="AK642" s="66"/>
      <c r="AL642" s="66"/>
      <c r="AM642" s="66"/>
      <c r="AN642" s="66"/>
      <c r="AO642" s="66"/>
      <c r="AP642" s="66" t="s">
        <v>1487</v>
      </c>
      <c r="AQ642" s="67"/>
      <c r="AR642" s="67"/>
      <c r="AS642" s="66"/>
      <c r="AT642" s="66"/>
      <c r="AU642" s="69"/>
      <c r="AV642" s="66">
        <v>0</v>
      </c>
      <c r="AW642" s="66"/>
      <c r="AX642" s="66" t="s">
        <v>1487</v>
      </c>
      <c r="AY642" s="66"/>
      <c r="AZ642" s="66"/>
      <c r="BA642" s="69"/>
      <c r="BB642" s="66"/>
      <c r="BC642" s="66" t="s">
        <v>1487</v>
      </c>
    </row>
    <row r="643" spans="1:55" ht="15.75" customHeight="1">
      <c r="A643" s="66" t="s">
        <v>4558</v>
      </c>
      <c r="B643" s="66" t="s">
        <v>4252</v>
      </c>
      <c r="C643" s="66" t="s">
        <v>256</v>
      </c>
      <c r="D643" s="66" t="s">
        <v>4253</v>
      </c>
      <c r="E643" s="66">
        <v>2026</v>
      </c>
      <c r="F643" s="66">
        <v>31</v>
      </c>
      <c r="G643" s="67">
        <v>46231</v>
      </c>
      <c r="H643" s="67">
        <v>0.38541666666666669</v>
      </c>
      <c r="I643" s="67"/>
      <c r="J643" s="66"/>
      <c r="K643" s="68"/>
      <c r="L643" s="66"/>
      <c r="M643" s="66"/>
      <c r="N643" s="66" t="s">
        <v>1583</v>
      </c>
      <c r="O643" s="66" t="s">
        <v>1439</v>
      </c>
      <c r="P643" s="66"/>
      <c r="Q643" s="66" t="s">
        <v>1472</v>
      </c>
      <c r="R643" s="66" t="s">
        <v>1393</v>
      </c>
      <c r="S643" s="66" t="s">
        <v>1267</v>
      </c>
      <c r="T643" s="66" t="s">
        <v>1266</v>
      </c>
      <c r="U643" s="66" t="s">
        <v>2183</v>
      </c>
      <c r="V643" s="66" t="s">
        <v>1473</v>
      </c>
      <c r="W643" s="66" t="s">
        <v>2451</v>
      </c>
      <c r="X643" s="66" t="s">
        <v>1487</v>
      </c>
      <c r="Y643" s="66"/>
      <c r="Z643" s="66"/>
      <c r="AA643" s="66"/>
      <c r="AB643" s="69"/>
      <c r="AC643" s="66"/>
      <c r="AD643" s="66" t="s">
        <v>1487</v>
      </c>
      <c r="AE643" s="66"/>
      <c r="AF643" s="67"/>
      <c r="AG643" s="66"/>
      <c r="AH643" s="66"/>
      <c r="AI643" s="66" t="s">
        <v>1473</v>
      </c>
      <c r="AJ643" s="66" t="s">
        <v>151</v>
      </c>
      <c r="AK643" s="66"/>
      <c r="AL643" s="66"/>
      <c r="AM643" s="66"/>
      <c r="AN643" s="66"/>
      <c r="AO643" s="66"/>
      <c r="AP643" s="66" t="s">
        <v>1487</v>
      </c>
      <c r="AQ643" s="67"/>
      <c r="AR643" s="67"/>
      <c r="AS643" s="66"/>
      <c r="AT643" s="66"/>
      <c r="AU643" s="69"/>
      <c r="AV643" s="66">
        <v>0</v>
      </c>
      <c r="AW643" s="66"/>
      <c r="AX643" s="66" t="s">
        <v>1487</v>
      </c>
      <c r="AY643" s="66"/>
      <c r="AZ643" s="66"/>
      <c r="BA643" s="69"/>
      <c r="BB643" s="66"/>
      <c r="BC643" s="66" t="s">
        <v>1487</v>
      </c>
    </row>
    <row r="644" spans="1:55" ht="15.75" customHeight="1">
      <c r="A644" s="66" t="s">
        <v>4559</v>
      </c>
      <c r="B644" s="66" t="s">
        <v>4254</v>
      </c>
      <c r="C644" s="66" t="s">
        <v>207</v>
      </c>
      <c r="D644" s="66" t="s">
        <v>4255</v>
      </c>
      <c r="E644" s="66">
        <v>2026</v>
      </c>
      <c r="F644" s="66">
        <v>31</v>
      </c>
      <c r="G644" s="67">
        <v>46232</v>
      </c>
      <c r="H644" s="67">
        <v>0.38194444444444442</v>
      </c>
      <c r="I644" s="67"/>
      <c r="J644" s="66"/>
      <c r="K644" s="68"/>
      <c r="L644" s="66"/>
      <c r="M644" s="66"/>
      <c r="N644" s="66" t="s">
        <v>1575</v>
      </c>
      <c r="O644" s="66" t="s">
        <v>2103</v>
      </c>
      <c r="P644" s="66"/>
      <c r="Q644" s="66" t="s">
        <v>1472</v>
      </c>
      <c r="R644" s="66" t="s">
        <v>2118</v>
      </c>
      <c r="S644" s="66" t="s">
        <v>391</v>
      </c>
      <c r="T644" s="66" t="s">
        <v>443</v>
      </c>
      <c r="U644" s="66" t="s">
        <v>2183</v>
      </c>
      <c r="V644" s="66" t="s">
        <v>1473</v>
      </c>
      <c r="W644" s="66" t="s">
        <v>2448</v>
      </c>
      <c r="X644" s="66" t="s">
        <v>1487</v>
      </c>
      <c r="Y644" s="66"/>
      <c r="Z644" s="66"/>
      <c r="AA644" s="66"/>
      <c r="AB644" s="69"/>
      <c r="AC644" s="66"/>
      <c r="AD644" s="66" t="s">
        <v>1487</v>
      </c>
      <c r="AE644" s="66"/>
      <c r="AF644" s="67"/>
      <c r="AG644" s="66"/>
      <c r="AH644" s="66"/>
      <c r="AI644" s="66" t="s">
        <v>1473</v>
      </c>
      <c r="AJ644" s="66" t="s">
        <v>151</v>
      </c>
      <c r="AK644" s="66"/>
      <c r="AL644" s="66"/>
      <c r="AM644" s="66"/>
      <c r="AN644" s="66"/>
      <c r="AO644" s="66"/>
      <c r="AP644" s="66" t="s">
        <v>1487</v>
      </c>
      <c r="AQ644" s="67"/>
      <c r="AR644" s="67"/>
      <c r="AS644" s="66"/>
      <c r="AT644" s="66"/>
      <c r="AU644" s="69"/>
      <c r="AV644" s="66">
        <v>0</v>
      </c>
      <c r="AW644" s="66"/>
      <c r="AX644" s="66" t="s">
        <v>1487</v>
      </c>
      <c r="AY644" s="66"/>
      <c r="AZ644" s="66"/>
      <c r="BA644" s="69"/>
      <c r="BB644" s="66"/>
      <c r="BC644" s="66" t="s">
        <v>1487</v>
      </c>
    </row>
    <row r="645" spans="1:55" ht="15.75" customHeight="1">
      <c r="A645" s="66" t="s">
        <v>4560</v>
      </c>
      <c r="B645" s="66" t="s">
        <v>4256</v>
      </c>
      <c r="C645" s="66" t="s">
        <v>256</v>
      </c>
      <c r="D645" s="66" t="s">
        <v>4257</v>
      </c>
      <c r="E645" s="66">
        <v>2026</v>
      </c>
      <c r="F645" s="66">
        <v>31</v>
      </c>
      <c r="G645" s="67">
        <v>46232</v>
      </c>
      <c r="H645" s="67">
        <v>0.38541666666666669</v>
      </c>
      <c r="I645" s="67"/>
      <c r="J645" s="66"/>
      <c r="K645" s="68"/>
      <c r="L645" s="66"/>
      <c r="M645" s="66"/>
      <c r="N645" s="66" t="s">
        <v>1583</v>
      </c>
      <c r="O645" s="66" t="s">
        <v>1439</v>
      </c>
      <c r="P645" s="66"/>
      <c r="Q645" s="66" t="s">
        <v>1472</v>
      </c>
      <c r="R645" s="66" t="s">
        <v>1393</v>
      </c>
      <c r="S645" s="66" t="s">
        <v>389</v>
      </c>
      <c r="T645" s="66" t="s">
        <v>1266</v>
      </c>
      <c r="U645" s="66" t="s">
        <v>2183</v>
      </c>
      <c r="V645" s="66" t="s">
        <v>1473</v>
      </c>
      <c r="W645" s="66" t="s">
        <v>2451</v>
      </c>
      <c r="X645" s="66" t="s">
        <v>1487</v>
      </c>
      <c r="Y645" s="66"/>
      <c r="Z645" s="66"/>
      <c r="AA645" s="66"/>
      <c r="AB645" s="69"/>
      <c r="AC645" s="66"/>
      <c r="AD645" s="66" t="s">
        <v>1487</v>
      </c>
      <c r="AE645" s="66"/>
      <c r="AF645" s="67"/>
      <c r="AG645" s="66"/>
      <c r="AH645" s="66"/>
      <c r="AI645" s="66" t="s">
        <v>1473</v>
      </c>
      <c r="AJ645" s="66" t="s">
        <v>151</v>
      </c>
      <c r="AK645" s="66"/>
      <c r="AL645" s="66"/>
      <c r="AM645" s="66"/>
      <c r="AN645" s="66"/>
      <c r="AO645" s="66"/>
      <c r="AP645" s="66" t="s">
        <v>1487</v>
      </c>
      <c r="AQ645" s="67"/>
      <c r="AR645" s="67"/>
      <c r="AS645" s="66"/>
      <c r="AT645" s="66"/>
      <c r="AU645" s="69"/>
      <c r="AV645" s="66">
        <v>0</v>
      </c>
      <c r="AW645" s="66"/>
      <c r="AX645" s="66" t="s">
        <v>1487</v>
      </c>
      <c r="AY645" s="66"/>
      <c r="AZ645" s="66"/>
      <c r="BA645" s="69"/>
      <c r="BB645" s="66"/>
      <c r="BC645" s="66" t="s">
        <v>1487</v>
      </c>
    </row>
    <row r="646" spans="1:55" ht="15.75" customHeight="1">
      <c r="A646" s="66" t="s">
        <v>4561</v>
      </c>
      <c r="B646" s="66" t="s">
        <v>4258</v>
      </c>
      <c r="C646" s="66" t="s">
        <v>207</v>
      </c>
      <c r="D646" s="66" t="s">
        <v>4259</v>
      </c>
      <c r="E646" s="66">
        <v>2026</v>
      </c>
      <c r="F646" s="66">
        <v>31</v>
      </c>
      <c r="G646" s="67">
        <v>46233</v>
      </c>
      <c r="H646" s="67">
        <v>0.38194444444444442</v>
      </c>
      <c r="I646" s="67"/>
      <c r="J646" s="66"/>
      <c r="K646" s="68"/>
      <c r="L646" s="66"/>
      <c r="M646" s="66"/>
      <c r="N646" s="66" t="s">
        <v>1575</v>
      </c>
      <c r="O646" s="66" t="s">
        <v>2103</v>
      </c>
      <c r="P646" s="66"/>
      <c r="Q646" s="66" t="s">
        <v>1472</v>
      </c>
      <c r="R646" s="66" t="s">
        <v>2118</v>
      </c>
      <c r="S646" s="66" t="s">
        <v>391</v>
      </c>
      <c r="T646" s="66" t="s">
        <v>443</v>
      </c>
      <c r="U646" s="66" t="s">
        <v>2183</v>
      </c>
      <c r="V646" s="66" t="s">
        <v>1473</v>
      </c>
      <c r="W646" s="66" t="s">
        <v>2448</v>
      </c>
      <c r="X646" s="66" t="s">
        <v>1487</v>
      </c>
      <c r="Y646" s="66"/>
      <c r="Z646" s="66"/>
      <c r="AA646" s="66"/>
      <c r="AB646" s="69"/>
      <c r="AC646" s="66"/>
      <c r="AD646" s="66" t="s">
        <v>1487</v>
      </c>
      <c r="AE646" s="66"/>
      <c r="AF646" s="67"/>
      <c r="AG646" s="66"/>
      <c r="AH646" s="66"/>
      <c r="AI646" s="66" t="s">
        <v>1473</v>
      </c>
      <c r="AJ646" s="66" t="s">
        <v>151</v>
      </c>
      <c r="AK646" s="66"/>
      <c r="AL646" s="66"/>
      <c r="AM646" s="66"/>
      <c r="AN646" s="66"/>
      <c r="AO646" s="66"/>
      <c r="AP646" s="66" t="s">
        <v>1487</v>
      </c>
      <c r="AQ646" s="67"/>
      <c r="AR646" s="67"/>
      <c r="AS646" s="66"/>
      <c r="AT646" s="66"/>
      <c r="AU646" s="69"/>
      <c r="AV646" s="66">
        <v>0</v>
      </c>
      <c r="AW646" s="66"/>
      <c r="AX646" s="66" t="s">
        <v>1487</v>
      </c>
      <c r="AY646" s="66"/>
      <c r="AZ646" s="66"/>
      <c r="BA646" s="69"/>
      <c r="BB646" s="66"/>
      <c r="BC646" s="66" t="s">
        <v>1487</v>
      </c>
    </row>
    <row r="647" spans="1:55" ht="15.75" customHeight="1">
      <c r="A647" s="66" t="s">
        <v>4562</v>
      </c>
      <c r="B647" s="66" t="s">
        <v>4260</v>
      </c>
      <c r="C647" s="66" t="s">
        <v>256</v>
      </c>
      <c r="D647" s="66" t="s">
        <v>4261</v>
      </c>
      <c r="E647" s="66">
        <v>2026</v>
      </c>
      <c r="F647" s="66">
        <v>31</v>
      </c>
      <c r="G647" s="67">
        <v>46233</v>
      </c>
      <c r="H647" s="67">
        <v>0.38541666666666669</v>
      </c>
      <c r="I647" s="67"/>
      <c r="J647" s="66"/>
      <c r="K647" s="68"/>
      <c r="L647" s="66"/>
      <c r="M647" s="66"/>
      <c r="N647" s="66" t="s">
        <v>1583</v>
      </c>
      <c r="O647" s="66" t="s">
        <v>1439</v>
      </c>
      <c r="P647" s="66"/>
      <c r="Q647" s="66" t="s">
        <v>1472</v>
      </c>
      <c r="R647" s="66" t="s">
        <v>1393</v>
      </c>
      <c r="S647" s="66" t="s">
        <v>386</v>
      </c>
      <c r="T647" s="66" t="s">
        <v>1266</v>
      </c>
      <c r="U647" s="66" t="s">
        <v>2183</v>
      </c>
      <c r="V647" s="66" t="s">
        <v>1473</v>
      </c>
      <c r="W647" s="66" t="s">
        <v>2451</v>
      </c>
      <c r="X647" s="66" t="s">
        <v>1487</v>
      </c>
      <c r="Y647" s="66"/>
      <c r="Z647" s="66"/>
      <c r="AA647" s="66"/>
      <c r="AB647" s="69"/>
      <c r="AC647" s="66"/>
      <c r="AD647" s="66" t="s">
        <v>1487</v>
      </c>
      <c r="AE647" s="66"/>
      <c r="AF647" s="67"/>
      <c r="AG647" s="66"/>
      <c r="AH647" s="66"/>
      <c r="AI647" s="66" t="s">
        <v>1473</v>
      </c>
      <c r="AJ647" s="66" t="s">
        <v>151</v>
      </c>
      <c r="AK647" s="66"/>
      <c r="AL647" s="66"/>
      <c r="AM647" s="66"/>
      <c r="AN647" s="66"/>
      <c r="AO647" s="66"/>
      <c r="AP647" s="66" t="s">
        <v>1487</v>
      </c>
      <c r="AQ647" s="67"/>
      <c r="AR647" s="67"/>
      <c r="AS647" s="66"/>
      <c r="AT647" s="66"/>
      <c r="AU647" s="69"/>
      <c r="AV647" s="66">
        <v>0</v>
      </c>
      <c r="AW647" s="66"/>
      <c r="AX647" s="66" t="s">
        <v>1487</v>
      </c>
      <c r="AY647" s="66"/>
      <c r="AZ647" s="66"/>
      <c r="BA647" s="69"/>
      <c r="BB647" s="66"/>
      <c r="BC647" s="66" t="s">
        <v>1487</v>
      </c>
    </row>
    <row r="648" spans="1:55" ht="15.75" customHeight="1">
      <c r="A648" s="66" t="s">
        <v>4563</v>
      </c>
      <c r="B648" s="66" t="s">
        <v>4262</v>
      </c>
      <c r="C648" s="66" t="s">
        <v>274</v>
      </c>
      <c r="D648" s="66" t="s">
        <v>4263</v>
      </c>
      <c r="E648" s="66">
        <v>2026</v>
      </c>
      <c r="F648" s="66">
        <v>31</v>
      </c>
      <c r="G648" s="67">
        <v>46233</v>
      </c>
      <c r="H648" s="67">
        <v>0.44791666666666669</v>
      </c>
      <c r="I648" s="67"/>
      <c r="J648" s="66"/>
      <c r="K648" s="68"/>
      <c r="L648" s="66"/>
      <c r="M648" s="66"/>
      <c r="N648" s="66" t="s">
        <v>1579</v>
      </c>
      <c r="O648" s="66" t="s">
        <v>2103</v>
      </c>
      <c r="P648" s="66"/>
      <c r="Q648" s="66" t="s">
        <v>1472</v>
      </c>
      <c r="R648" s="66" t="s">
        <v>1407</v>
      </c>
      <c r="S648" s="66" t="s">
        <v>1267</v>
      </c>
      <c r="T648" s="66" t="s">
        <v>1266</v>
      </c>
      <c r="U648" s="66" t="s">
        <v>2183</v>
      </c>
      <c r="V648" s="66" t="s">
        <v>1473</v>
      </c>
      <c r="W648" s="66" t="s">
        <v>2451</v>
      </c>
      <c r="X648" s="66" t="s">
        <v>1487</v>
      </c>
      <c r="Y648" s="66"/>
      <c r="Z648" s="66"/>
      <c r="AA648" s="66"/>
      <c r="AB648" s="69"/>
      <c r="AC648" s="66"/>
      <c r="AD648" s="66" t="s">
        <v>1487</v>
      </c>
      <c r="AE648" s="66"/>
      <c r="AF648" s="67"/>
      <c r="AG648" s="66"/>
      <c r="AH648" s="66"/>
      <c r="AI648" s="66" t="s">
        <v>1473</v>
      </c>
      <c r="AJ648" s="66" t="s">
        <v>151</v>
      </c>
      <c r="AK648" s="66"/>
      <c r="AL648" s="66"/>
      <c r="AM648" s="66"/>
      <c r="AN648" s="66"/>
      <c r="AO648" s="66"/>
      <c r="AP648" s="66" t="s">
        <v>1487</v>
      </c>
      <c r="AQ648" s="67"/>
      <c r="AR648" s="67"/>
      <c r="AS648" s="66"/>
      <c r="AT648" s="66"/>
      <c r="AU648" s="69"/>
      <c r="AV648" s="66">
        <v>0</v>
      </c>
      <c r="AW648" s="66"/>
      <c r="AX648" s="66" t="s">
        <v>1487</v>
      </c>
      <c r="AY648" s="66"/>
      <c r="AZ648" s="66"/>
      <c r="BA648" s="69"/>
      <c r="BB648" s="66"/>
      <c r="BC648" s="66" t="s">
        <v>1487</v>
      </c>
    </row>
    <row r="649" spans="1:55" ht="15.75" customHeight="1">
      <c r="A649" s="66" t="s">
        <v>4564</v>
      </c>
      <c r="B649" s="66" t="s">
        <v>4264</v>
      </c>
      <c r="C649" s="66" t="s">
        <v>207</v>
      </c>
      <c r="D649" s="66" t="s">
        <v>4265</v>
      </c>
      <c r="E649" s="66">
        <v>2026</v>
      </c>
      <c r="F649" s="66">
        <v>31</v>
      </c>
      <c r="G649" s="67">
        <v>46234</v>
      </c>
      <c r="H649" s="67">
        <v>0.38194444444444442</v>
      </c>
      <c r="I649" s="67"/>
      <c r="J649" s="66"/>
      <c r="K649" s="68"/>
      <c r="L649" s="66"/>
      <c r="M649" s="66"/>
      <c r="N649" s="66" t="s">
        <v>1575</v>
      </c>
      <c r="O649" s="66" t="s">
        <v>2103</v>
      </c>
      <c r="P649" s="66"/>
      <c r="Q649" s="66" t="s">
        <v>1472</v>
      </c>
      <c r="R649" s="66" t="s">
        <v>2118</v>
      </c>
      <c r="S649" s="66" t="s">
        <v>391</v>
      </c>
      <c r="T649" s="66" t="s">
        <v>443</v>
      </c>
      <c r="U649" s="66" t="s">
        <v>2183</v>
      </c>
      <c r="V649" s="66" t="s">
        <v>1473</v>
      </c>
      <c r="W649" s="66" t="s">
        <v>2448</v>
      </c>
      <c r="X649" s="66" t="s">
        <v>1487</v>
      </c>
      <c r="Y649" s="66"/>
      <c r="Z649" s="66"/>
      <c r="AA649" s="66"/>
      <c r="AB649" s="69"/>
      <c r="AC649" s="66"/>
      <c r="AD649" s="66" t="s">
        <v>1487</v>
      </c>
      <c r="AE649" s="66"/>
      <c r="AF649" s="67"/>
      <c r="AG649" s="66"/>
      <c r="AH649" s="66"/>
      <c r="AI649" s="66" t="s">
        <v>1473</v>
      </c>
      <c r="AJ649" s="66" t="s">
        <v>151</v>
      </c>
      <c r="AK649" s="66"/>
      <c r="AL649" s="66"/>
      <c r="AM649" s="66"/>
      <c r="AN649" s="66"/>
      <c r="AO649" s="66"/>
      <c r="AP649" s="66" t="s">
        <v>1487</v>
      </c>
      <c r="AQ649" s="67"/>
      <c r="AR649" s="67"/>
      <c r="AS649" s="66"/>
      <c r="AT649" s="66"/>
      <c r="AU649" s="69"/>
      <c r="AV649" s="66">
        <v>0</v>
      </c>
      <c r="AW649" s="66"/>
      <c r="AX649" s="66" t="s">
        <v>1487</v>
      </c>
      <c r="AY649" s="66"/>
      <c r="AZ649" s="66"/>
      <c r="BA649" s="69"/>
      <c r="BB649" s="66"/>
      <c r="BC649" s="66" t="s">
        <v>1487</v>
      </c>
    </row>
    <row r="650" spans="1:55" ht="15.75" customHeight="1">
      <c r="A650" s="66" t="s">
        <v>4565</v>
      </c>
      <c r="B650" s="66" t="s">
        <v>4266</v>
      </c>
      <c r="C650" s="66" t="s">
        <v>246</v>
      </c>
      <c r="D650" s="66" t="s">
        <v>4267</v>
      </c>
      <c r="E650" s="66">
        <v>2026</v>
      </c>
      <c r="F650" s="66">
        <v>31</v>
      </c>
      <c r="G650" s="67">
        <v>46234</v>
      </c>
      <c r="H650" s="67">
        <v>0.38541666666666669</v>
      </c>
      <c r="I650" s="67"/>
      <c r="J650" s="66"/>
      <c r="K650" s="68"/>
      <c r="L650" s="66"/>
      <c r="M650" s="66"/>
      <c r="N650" s="66" t="s">
        <v>1583</v>
      </c>
      <c r="O650" s="66" t="s">
        <v>2103</v>
      </c>
      <c r="P650" s="66"/>
      <c r="Q650" s="66" t="s">
        <v>1472</v>
      </c>
      <c r="R650" s="66" t="s">
        <v>1211</v>
      </c>
      <c r="S650" s="66" t="s">
        <v>386</v>
      </c>
      <c r="T650" s="66" t="s">
        <v>1266</v>
      </c>
      <c r="U650" s="66" t="s">
        <v>2183</v>
      </c>
      <c r="V650" s="66" t="s">
        <v>1473</v>
      </c>
      <c r="W650" s="66" t="s">
        <v>2451</v>
      </c>
      <c r="X650" s="66" t="s">
        <v>1487</v>
      </c>
      <c r="Y650" s="66"/>
      <c r="Z650" s="66"/>
      <c r="AA650" s="66"/>
      <c r="AB650" s="69"/>
      <c r="AC650" s="66"/>
      <c r="AD650" s="66" t="s">
        <v>1487</v>
      </c>
      <c r="AE650" s="66"/>
      <c r="AF650" s="67"/>
      <c r="AG650" s="66"/>
      <c r="AH650" s="66"/>
      <c r="AI650" s="66" t="s">
        <v>1473</v>
      </c>
      <c r="AJ650" s="66" t="s">
        <v>151</v>
      </c>
      <c r="AK650" s="66"/>
      <c r="AL650" s="66"/>
      <c r="AM650" s="66"/>
      <c r="AN650" s="66"/>
      <c r="AO650" s="66"/>
      <c r="AP650" s="66" t="s">
        <v>1487</v>
      </c>
      <c r="AQ650" s="67"/>
      <c r="AR650" s="67"/>
      <c r="AS650" s="66"/>
      <c r="AT650" s="66"/>
      <c r="AU650" s="69"/>
      <c r="AV650" s="66">
        <v>0</v>
      </c>
      <c r="AW650" s="66"/>
      <c r="AX650" s="66" t="s">
        <v>1487</v>
      </c>
      <c r="AY650" s="66"/>
      <c r="AZ650" s="66"/>
      <c r="BA650" s="69"/>
      <c r="BB650" s="66"/>
      <c r="BC650" s="66" t="s">
        <v>1487</v>
      </c>
    </row>
    <row r="651" spans="1:55" ht="15.75" customHeight="1">
      <c r="A651" s="66" t="s">
        <v>4566</v>
      </c>
      <c r="B651" s="66" t="s">
        <v>4268</v>
      </c>
      <c r="C651" s="66" t="s">
        <v>256</v>
      </c>
      <c r="D651" s="66" t="s">
        <v>4269</v>
      </c>
      <c r="E651" s="66">
        <v>2026</v>
      </c>
      <c r="F651" s="66">
        <v>31</v>
      </c>
      <c r="G651" s="67">
        <v>46234</v>
      </c>
      <c r="H651" s="67">
        <v>0.38541666666666669</v>
      </c>
      <c r="I651" s="67"/>
      <c r="J651" s="66"/>
      <c r="K651" s="68"/>
      <c r="L651" s="66"/>
      <c r="M651" s="66"/>
      <c r="N651" s="66" t="s">
        <v>1583</v>
      </c>
      <c r="O651" s="66" t="s">
        <v>1439</v>
      </c>
      <c r="P651" s="66"/>
      <c r="Q651" s="66" t="s">
        <v>1472</v>
      </c>
      <c r="R651" s="66" t="s">
        <v>1393</v>
      </c>
      <c r="S651" s="66" t="s">
        <v>1267</v>
      </c>
      <c r="T651" s="66" t="s">
        <v>1266</v>
      </c>
      <c r="U651" s="66" t="s">
        <v>2183</v>
      </c>
      <c r="V651" s="66" t="s">
        <v>1473</v>
      </c>
      <c r="W651" s="66" t="s">
        <v>2451</v>
      </c>
      <c r="X651" s="66" t="s">
        <v>1487</v>
      </c>
      <c r="Y651" s="66"/>
      <c r="Z651" s="66"/>
      <c r="AA651" s="66"/>
      <c r="AB651" s="69"/>
      <c r="AC651" s="66"/>
      <c r="AD651" s="66" t="s">
        <v>1487</v>
      </c>
      <c r="AE651" s="66"/>
      <c r="AF651" s="67"/>
      <c r="AG651" s="66"/>
      <c r="AH651" s="66"/>
      <c r="AI651" s="66" t="s">
        <v>1473</v>
      </c>
      <c r="AJ651" s="66" t="s">
        <v>151</v>
      </c>
      <c r="AK651" s="66"/>
      <c r="AL651" s="66"/>
      <c r="AM651" s="66"/>
      <c r="AN651" s="66"/>
      <c r="AO651" s="66"/>
      <c r="AP651" s="66" t="s">
        <v>1487</v>
      </c>
      <c r="AQ651" s="67"/>
      <c r="AR651" s="67"/>
      <c r="AS651" s="66"/>
      <c r="AT651" s="66"/>
      <c r="AU651" s="69"/>
      <c r="AV651" s="66">
        <v>0</v>
      </c>
      <c r="AW651" s="66"/>
      <c r="AX651" s="66" t="s">
        <v>1487</v>
      </c>
      <c r="AY651" s="66"/>
      <c r="AZ651" s="66"/>
      <c r="BA651" s="69"/>
      <c r="BB651" s="66"/>
      <c r="BC651" s="66" t="s">
        <v>1487</v>
      </c>
    </row>
    <row r="652" spans="1:55" ht="15.75" customHeight="1">
      <c r="A652" s="66" t="s">
        <v>4567</v>
      </c>
      <c r="B652" s="66" t="s">
        <v>4270</v>
      </c>
      <c r="C652" s="66" t="s">
        <v>207</v>
      </c>
      <c r="D652" s="66" t="s">
        <v>4271</v>
      </c>
      <c r="E652" s="66">
        <v>2026</v>
      </c>
      <c r="F652" s="66">
        <v>31</v>
      </c>
      <c r="G652" s="67">
        <v>46235</v>
      </c>
      <c r="H652" s="67">
        <v>0.38194444444444442</v>
      </c>
      <c r="I652" s="67"/>
      <c r="J652" s="66"/>
      <c r="K652" s="68"/>
      <c r="L652" s="66"/>
      <c r="M652" s="66"/>
      <c r="N652" s="66" t="s">
        <v>1575</v>
      </c>
      <c r="O652" s="66" t="s">
        <v>2103</v>
      </c>
      <c r="P652" s="66"/>
      <c r="Q652" s="66" t="s">
        <v>1472</v>
      </c>
      <c r="R652" s="66" t="s">
        <v>2118</v>
      </c>
      <c r="S652" s="66" t="s">
        <v>391</v>
      </c>
      <c r="T652" s="66" t="s">
        <v>443</v>
      </c>
      <c r="U652" s="66" t="s">
        <v>2183</v>
      </c>
      <c r="V652" s="66" t="s">
        <v>1473</v>
      </c>
      <c r="W652" s="66" t="s">
        <v>2448</v>
      </c>
      <c r="X652" s="66" t="s">
        <v>1487</v>
      </c>
      <c r="Y652" s="66"/>
      <c r="Z652" s="66"/>
      <c r="AA652" s="66"/>
      <c r="AB652" s="69"/>
      <c r="AC652" s="66"/>
      <c r="AD652" s="66" t="s">
        <v>1487</v>
      </c>
      <c r="AE652" s="66"/>
      <c r="AF652" s="67"/>
      <c r="AG652" s="66"/>
      <c r="AH652" s="66"/>
      <c r="AI652" s="66" t="s">
        <v>1473</v>
      </c>
      <c r="AJ652" s="66" t="s">
        <v>151</v>
      </c>
      <c r="AK652" s="66"/>
      <c r="AL652" s="66"/>
      <c r="AM652" s="66"/>
      <c r="AN652" s="66"/>
      <c r="AO652" s="66"/>
      <c r="AP652" s="66" t="s">
        <v>1487</v>
      </c>
      <c r="AQ652" s="67"/>
      <c r="AR652" s="67"/>
      <c r="AS652" s="66"/>
      <c r="AT652" s="66"/>
      <c r="AU652" s="69"/>
      <c r="AV652" s="66">
        <v>0</v>
      </c>
      <c r="AW652" s="66"/>
      <c r="AX652" s="66" t="s">
        <v>1487</v>
      </c>
      <c r="AY652" s="66"/>
      <c r="AZ652" s="66"/>
      <c r="BA652" s="69"/>
      <c r="BB652" s="66"/>
      <c r="BC652" s="66" t="s">
        <v>1487</v>
      </c>
    </row>
    <row r="653" spans="1:55" ht="15.75" customHeight="1">
      <c r="A653" s="66" t="s">
        <v>4568</v>
      </c>
      <c r="B653" s="66" t="s">
        <v>4272</v>
      </c>
      <c r="C653" s="66" t="s">
        <v>256</v>
      </c>
      <c r="D653" s="66" t="s">
        <v>4273</v>
      </c>
      <c r="E653" s="66">
        <v>2026</v>
      </c>
      <c r="F653" s="66">
        <v>31</v>
      </c>
      <c r="G653" s="67">
        <v>46235</v>
      </c>
      <c r="H653" s="67">
        <v>0.38541666666666669</v>
      </c>
      <c r="I653" s="67"/>
      <c r="J653" s="66"/>
      <c r="K653" s="68"/>
      <c r="L653" s="66"/>
      <c r="M653" s="66"/>
      <c r="N653" s="66" t="s">
        <v>1583</v>
      </c>
      <c r="O653" s="66" t="s">
        <v>1439</v>
      </c>
      <c r="P653" s="66"/>
      <c r="Q653" s="66" t="s">
        <v>1472</v>
      </c>
      <c r="R653" s="66" t="s">
        <v>1393</v>
      </c>
      <c r="S653" s="66" t="s">
        <v>389</v>
      </c>
      <c r="T653" s="66" t="s">
        <v>1266</v>
      </c>
      <c r="U653" s="66" t="s">
        <v>2183</v>
      </c>
      <c r="V653" s="66" t="s">
        <v>1473</v>
      </c>
      <c r="W653" s="66" t="s">
        <v>2451</v>
      </c>
      <c r="X653" s="66" t="s">
        <v>1487</v>
      </c>
      <c r="Y653" s="66"/>
      <c r="Z653" s="66"/>
      <c r="AA653" s="66"/>
      <c r="AB653" s="69"/>
      <c r="AC653" s="66"/>
      <c r="AD653" s="66" t="s">
        <v>1487</v>
      </c>
      <c r="AE653" s="66"/>
      <c r="AF653" s="67"/>
      <c r="AG653" s="66"/>
      <c r="AH653" s="66"/>
      <c r="AI653" s="66" t="s">
        <v>1473</v>
      </c>
      <c r="AJ653" s="66" t="s">
        <v>151</v>
      </c>
      <c r="AK653" s="66"/>
      <c r="AL653" s="66"/>
      <c r="AM653" s="66"/>
      <c r="AN653" s="66"/>
      <c r="AO653" s="66"/>
      <c r="AP653" s="66" t="s">
        <v>1487</v>
      </c>
      <c r="AQ653" s="67"/>
      <c r="AR653" s="67"/>
      <c r="AS653" s="66"/>
      <c r="AT653" s="66"/>
      <c r="AU653" s="69"/>
      <c r="AV653" s="66">
        <v>0</v>
      </c>
      <c r="AW653" s="66"/>
      <c r="AX653" s="66" t="s">
        <v>1487</v>
      </c>
      <c r="AY653" s="66"/>
      <c r="AZ653" s="66"/>
      <c r="BA653" s="69"/>
      <c r="BB653" s="66"/>
      <c r="BC653" s="66" t="s">
        <v>1487</v>
      </c>
    </row>
    <row r="654" spans="1:55" ht="15.75" customHeight="1">
      <c r="A654" s="66" t="s">
        <v>4569</v>
      </c>
      <c r="B654" s="66" t="s">
        <v>4274</v>
      </c>
      <c r="C654" s="66" t="s">
        <v>266</v>
      </c>
      <c r="D654" s="66" t="s">
        <v>4275</v>
      </c>
      <c r="E654" s="66">
        <v>2026</v>
      </c>
      <c r="F654" s="66">
        <v>31</v>
      </c>
      <c r="G654" s="67">
        <v>46235</v>
      </c>
      <c r="H654" s="67">
        <v>0.44791666666666669</v>
      </c>
      <c r="I654" s="67"/>
      <c r="J654" s="66"/>
      <c r="K654" s="68"/>
      <c r="L654" s="66"/>
      <c r="M654" s="66"/>
      <c r="N654" s="66" t="s">
        <v>1604</v>
      </c>
      <c r="O654" s="66" t="s">
        <v>1439</v>
      </c>
      <c r="P654" s="66"/>
      <c r="Q654" s="66" t="s">
        <v>1472</v>
      </c>
      <c r="R654" s="66" t="s">
        <v>1413</v>
      </c>
      <c r="S654" s="66" t="s">
        <v>387</v>
      </c>
      <c r="T654" s="66" t="s">
        <v>344</v>
      </c>
      <c r="U654" s="66" t="s">
        <v>2183</v>
      </c>
      <c r="V654" s="66" t="s">
        <v>1473</v>
      </c>
      <c r="W654" s="66" t="s">
        <v>3450</v>
      </c>
      <c r="X654" s="66" t="s">
        <v>1487</v>
      </c>
      <c r="Y654" s="66"/>
      <c r="Z654" s="66"/>
      <c r="AA654" s="66"/>
      <c r="AB654" s="69"/>
      <c r="AC654" s="66"/>
      <c r="AD654" s="66" t="s">
        <v>1487</v>
      </c>
      <c r="AE654" s="66"/>
      <c r="AF654" s="67"/>
      <c r="AG654" s="66"/>
      <c r="AH654" s="66"/>
      <c r="AI654" s="66" t="s">
        <v>1473</v>
      </c>
      <c r="AJ654" s="66" t="s">
        <v>151</v>
      </c>
      <c r="AK654" s="66"/>
      <c r="AL654" s="66"/>
      <c r="AM654" s="66"/>
      <c r="AN654" s="66"/>
      <c r="AO654" s="66"/>
      <c r="AP654" s="66" t="s">
        <v>1487</v>
      </c>
      <c r="AQ654" s="67"/>
      <c r="AR654" s="67"/>
      <c r="AS654" s="66"/>
      <c r="AT654" s="66"/>
      <c r="AU654" s="69"/>
      <c r="AV654" s="66">
        <v>0</v>
      </c>
      <c r="AW654" s="66"/>
      <c r="AX654" s="66" t="s">
        <v>1487</v>
      </c>
      <c r="AY654" s="66"/>
      <c r="AZ654" s="66"/>
      <c r="BA654" s="69"/>
      <c r="BB654" s="66"/>
      <c r="BC654" s="66" t="s">
        <v>1487</v>
      </c>
    </row>
    <row r="655" spans="1:55" ht="15.75" customHeight="1">
      <c r="A655" s="66" t="s">
        <v>4570</v>
      </c>
      <c r="B655" s="66" t="s">
        <v>4276</v>
      </c>
      <c r="C655" s="66" t="s">
        <v>207</v>
      </c>
      <c r="D655" s="66" t="s">
        <v>4277</v>
      </c>
      <c r="E655" s="66">
        <v>2026</v>
      </c>
      <c r="F655" s="66">
        <v>31</v>
      </c>
      <c r="G655" s="67">
        <v>46236</v>
      </c>
      <c r="H655" s="67">
        <v>0.38194444444444442</v>
      </c>
      <c r="I655" s="67"/>
      <c r="J655" s="66"/>
      <c r="K655" s="68"/>
      <c r="L655" s="66"/>
      <c r="M655" s="66"/>
      <c r="N655" s="66" t="s">
        <v>1575</v>
      </c>
      <c r="O655" s="66" t="s">
        <v>2103</v>
      </c>
      <c r="P655" s="66"/>
      <c r="Q655" s="66" t="s">
        <v>1472</v>
      </c>
      <c r="R655" s="66" t="s">
        <v>2118</v>
      </c>
      <c r="S655" s="66" t="s">
        <v>391</v>
      </c>
      <c r="T655" s="66" t="s">
        <v>443</v>
      </c>
      <c r="U655" s="66" t="s">
        <v>2183</v>
      </c>
      <c r="V655" s="66" t="s">
        <v>1473</v>
      </c>
      <c r="W655" s="66" t="s">
        <v>2448</v>
      </c>
      <c r="X655" s="66" t="s">
        <v>1487</v>
      </c>
      <c r="Y655" s="66"/>
      <c r="Z655" s="66"/>
      <c r="AA655" s="66"/>
      <c r="AB655" s="69"/>
      <c r="AC655" s="66"/>
      <c r="AD655" s="66" t="s">
        <v>1487</v>
      </c>
      <c r="AE655" s="66"/>
      <c r="AF655" s="67"/>
      <c r="AG655" s="66"/>
      <c r="AH655" s="66"/>
      <c r="AI655" s="66" t="s">
        <v>1473</v>
      </c>
      <c r="AJ655" s="66" t="s">
        <v>151</v>
      </c>
      <c r="AK655" s="66"/>
      <c r="AL655" s="66"/>
      <c r="AM655" s="66"/>
      <c r="AN655" s="66"/>
      <c r="AO655" s="66"/>
      <c r="AP655" s="66" t="s">
        <v>1487</v>
      </c>
      <c r="AQ655" s="67"/>
      <c r="AR655" s="67"/>
      <c r="AS655" s="66"/>
      <c r="AT655" s="66"/>
      <c r="AU655" s="69"/>
      <c r="AV655" s="66">
        <v>0</v>
      </c>
      <c r="AW655" s="66"/>
      <c r="AX655" s="66" t="s">
        <v>1487</v>
      </c>
      <c r="AY655" s="66"/>
      <c r="AZ655" s="66"/>
      <c r="BA655" s="69"/>
      <c r="BB655" s="66"/>
      <c r="BC655" s="66" t="s">
        <v>1487</v>
      </c>
    </row>
    <row r="656" spans="1:55" ht="15.75" customHeight="1">
      <c r="A656" s="66" t="s">
        <v>4571</v>
      </c>
      <c r="B656" s="66" t="s">
        <v>4278</v>
      </c>
      <c r="C656" s="66" t="s">
        <v>256</v>
      </c>
      <c r="D656" s="66" t="s">
        <v>4279</v>
      </c>
      <c r="E656" s="66">
        <v>2026</v>
      </c>
      <c r="F656" s="66">
        <v>31</v>
      </c>
      <c r="G656" s="67">
        <v>46236</v>
      </c>
      <c r="H656" s="67">
        <v>0.38541666666666669</v>
      </c>
      <c r="I656" s="67"/>
      <c r="J656" s="66"/>
      <c r="K656" s="68"/>
      <c r="L656" s="66"/>
      <c r="M656" s="66"/>
      <c r="N656" s="66" t="s">
        <v>1583</v>
      </c>
      <c r="O656" s="66" t="s">
        <v>1439</v>
      </c>
      <c r="P656" s="66"/>
      <c r="Q656" s="66" t="s">
        <v>1472</v>
      </c>
      <c r="R656" s="66" t="s">
        <v>1393</v>
      </c>
      <c r="S656" s="66" t="s">
        <v>386</v>
      </c>
      <c r="T656" s="66" t="s">
        <v>1266</v>
      </c>
      <c r="U656" s="66" t="s">
        <v>2183</v>
      </c>
      <c r="V656" s="66" t="s">
        <v>1473</v>
      </c>
      <c r="W656" s="66" t="s">
        <v>2451</v>
      </c>
      <c r="X656" s="66" t="s">
        <v>1487</v>
      </c>
      <c r="Y656" s="66"/>
      <c r="Z656" s="66"/>
      <c r="AA656" s="66"/>
      <c r="AB656" s="69"/>
      <c r="AC656" s="66"/>
      <c r="AD656" s="66" t="s">
        <v>1487</v>
      </c>
      <c r="AE656" s="66"/>
      <c r="AF656" s="67"/>
      <c r="AG656" s="66"/>
      <c r="AH656" s="66"/>
      <c r="AI656" s="66" t="s">
        <v>1473</v>
      </c>
      <c r="AJ656" s="66" t="s">
        <v>151</v>
      </c>
      <c r="AK656" s="66"/>
      <c r="AL656" s="66"/>
      <c r="AM656" s="66"/>
      <c r="AN656" s="66"/>
      <c r="AO656" s="66"/>
      <c r="AP656" s="66" t="s">
        <v>1487</v>
      </c>
      <c r="AQ656" s="67"/>
      <c r="AR656" s="67"/>
      <c r="AS656" s="66"/>
      <c r="AT656" s="66"/>
      <c r="AU656" s="69"/>
      <c r="AV656" s="66">
        <v>0</v>
      </c>
      <c r="AW656" s="66"/>
      <c r="AX656" s="66" t="s">
        <v>1487</v>
      </c>
      <c r="AY656" s="66"/>
      <c r="AZ656" s="66"/>
      <c r="BA656" s="69"/>
      <c r="BB656" s="66"/>
      <c r="BC656" s="66" t="s">
        <v>1487</v>
      </c>
    </row>
    <row r="657" spans="1:55" ht="15.75" customHeight="1">
      <c r="A657" s="66" t="s">
        <v>4572</v>
      </c>
      <c r="B657" s="66" t="s">
        <v>4280</v>
      </c>
      <c r="C657" s="66" t="s">
        <v>238</v>
      </c>
      <c r="D657" s="66" t="s">
        <v>4281</v>
      </c>
      <c r="E657" s="66">
        <v>2026</v>
      </c>
      <c r="F657" s="66">
        <v>31</v>
      </c>
      <c r="G657" s="67">
        <v>46230</v>
      </c>
      <c r="H657" s="67">
        <v>0.38541666666666669</v>
      </c>
      <c r="I657" s="67">
        <v>46232</v>
      </c>
      <c r="J657" s="66"/>
      <c r="K657" s="68">
        <v>0.68951388888888887</v>
      </c>
      <c r="L657" s="66"/>
      <c r="M657" s="66"/>
      <c r="N657" s="66" t="s">
        <v>1583</v>
      </c>
      <c r="O657" s="66" t="s">
        <v>1439</v>
      </c>
      <c r="P657" s="66"/>
      <c r="Q657" s="66" t="s">
        <v>1472</v>
      </c>
      <c r="R657" s="66" t="s">
        <v>2119</v>
      </c>
      <c r="S657" s="66" t="s">
        <v>1267</v>
      </c>
      <c r="T657" s="66" t="s">
        <v>1266</v>
      </c>
      <c r="U657" s="66" t="s">
        <v>2188</v>
      </c>
      <c r="V657" s="66" t="s">
        <v>1473</v>
      </c>
      <c r="W657" s="66" t="s">
        <v>2451</v>
      </c>
      <c r="X657" s="66" t="s">
        <v>1473</v>
      </c>
      <c r="Y657" s="66" t="s">
        <v>2213</v>
      </c>
      <c r="Z657" s="66" t="s">
        <v>2930</v>
      </c>
      <c r="AA657" s="66" t="s">
        <v>2894</v>
      </c>
      <c r="AB657" s="69">
        <v>46232.689513888887</v>
      </c>
      <c r="AC657" s="66" t="s">
        <v>1654</v>
      </c>
      <c r="AD657" s="66" t="s">
        <v>1473</v>
      </c>
      <c r="AE657" s="66" t="s">
        <v>2893</v>
      </c>
      <c r="AF657" s="67">
        <v>46232.689768518518</v>
      </c>
      <c r="AG657" s="66" t="s">
        <v>1654</v>
      </c>
      <c r="AH657" s="66" t="s">
        <v>2931</v>
      </c>
      <c r="AI657" s="66" t="s">
        <v>1473</v>
      </c>
      <c r="AJ657" s="66" t="s">
        <v>2236</v>
      </c>
      <c r="AK657" s="66"/>
      <c r="AL657" s="66"/>
      <c r="AM657" s="66"/>
      <c r="AN657" s="66"/>
      <c r="AO657" s="66"/>
      <c r="AP657" s="66" t="s">
        <v>1487</v>
      </c>
      <c r="AQ657" s="67"/>
      <c r="AR657" s="67"/>
      <c r="AS657" s="66"/>
      <c r="AT657" s="66"/>
      <c r="AU657" s="69"/>
      <c r="AV657" s="66">
        <v>0</v>
      </c>
      <c r="AW657" s="66"/>
      <c r="AX657" s="66" t="s">
        <v>1487</v>
      </c>
      <c r="AY657" s="66"/>
      <c r="AZ657" s="66"/>
      <c r="BA657" s="69"/>
      <c r="BB657" s="66"/>
      <c r="BC657" s="66" t="s">
        <v>1487</v>
      </c>
    </row>
    <row r="658" spans="1:55" ht="15.75" customHeight="1">
      <c r="A658" s="66" t="s">
        <v>4573</v>
      </c>
      <c r="B658" s="66" t="s">
        <v>4282</v>
      </c>
      <c r="C658" s="66" t="s">
        <v>261</v>
      </c>
      <c r="D658" s="66" t="s">
        <v>4283</v>
      </c>
      <c r="E658" s="66">
        <v>2026</v>
      </c>
      <c r="F658" s="66">
        <v>31</v>
      </c>
      <c r="G658" s="67">
        <v>46230</v>
      </c>
      <c r="H658" s="67">
        <v>0.625</v>
      </c>
      <c r="I658" s="67"/>
      <c r="J658" s="66"/>
      <c r="K658" s="68"/>
      <c r="L658" s="66"/>
      <c r="M658" s="66"/>
      <c r="N658" s="66" t="s">
        <v>1579</v>
      </c>
      <c r="O658" s="66" t="s">
        <v>2103</v>
      </c>
      <c r="P658" s="66"/>
      <c r="Q658" s="66" t="s">
        <v>1472</v>
      </c>
      <c r="R658" s="66" t="s">
        <v>1401</v>
      </c>
      <c r="S658" s="66" t="s">
        <v>386</v>
      </c>
      <c r="T658" s="66" t="s">
        <v>1266</v>
      </c>
      <c r="U658" s="66" t="s">
        <v>2183</v>
      </c>
      <c r="V658" s="66" t="s">
        <v>1473</v>
      </c>
      <c r="W658" s="66" t="s">
        <v>2451</v>
      </c>
      <c r="X658" s="66" t="s">
        <v>1487</v>
      </c>
      <c r="Y658" s="66"/>
      <c r="Z658" s="66"/>
      <c r="AA658" s="66"/>
      <c r="AB658" s="69"/>
      <c r="AC658" s="66"/>
      <c r="AD658" s="66" t="s">
        <v>1487</v>
      </c>
      <c r="AE658" s="66"/>
      <c r="AF658" s="67"/>
      <c r="AG658" s="66"/>
      <c r="AH658" s="66"/>
      <c r="AI658" s="66" t="s">
        <v>1473</v>
      </c>
      <c r="AJ658" s="66" t="s">
        <v>151</v>
      </c>
      <c r="AK658" s="66"/>
      <c r="AL658" s="66"/>
      <c r="AM658" s="66"/>
      <c r="AN658" s="66"/>
      <c r="AO658" s="66"/>
      <c r="AP658" s="66" t="s">
        <v>1487</v>
      </c>
      <c r="AQ658" s="67"/>
      <c r="AR658" s="67"/>
      <c r="AS658" s="66"/>
      <c r="AT658" s="66"/>
      <c r="AU658" s="69"/>
      <c r="AV658" s="66">
        <v>0</v>
      </c>
      <c r="AW658" s="66"/>
      <c r="AX658" s="66" t="s">
        <v>1487</v>
      </c>
      <c r="AY658" s="66"/>
      <c r="AZ658" s="66"/>
      <c r="BA658" s="69"/>
      <c r="BB658" s="66"/>
      <c r="BC658" s="66" t="s">
        <v>1487</v>
      </c>
    </row>
    <row r="659" spans="1:55" ht="15.75" customHeight="1">
      <c r="A659" s="66" t="s">
        <v>4574</v>
      </c>
      <c r="B659" s="66" t="s">
        <v>4284</v>
      </c>
      <c r="C659" s="66" t="s">
        <v>276</v>
      </c>
      <c r="D659" s="66" t="s">
        <v>4285</v>
      </c>
      <c r="E659" s="66">
        <v>2026</v>
      </c>
      <c r="F659" s="66">
        <v>31</v>
      </c>
      <c r="G659" s="67">
        <v>46230</v>
      </c>
      <c r="H659" s="67">
        <v>0.625</v>
      </c>
      <c r="I659" s="67"/>
      <c r="J659" s="66"/>
      <c r="K659" s="68"/>
      <c r="L659" s="66"/>
      <c r="M659" s="66"/>
      <c r="N659" s="66" t="s">
        <v>1432</v>
      </c>
      <c r="O659" s="66" t="s">
        <v>1439</v>
      </c>
      <c r="P659" s="66"/>
      <c r="Q659" s="66" t="s">
        <v>1472</v>
      </c>
      <c r="R659" s="66" t="s">
        <v>1412</v>
      </c>
      <c r="S659" s="66" t="s">
        <v>1267</v>
      </c>
      <c r="T659" s="66" t="s">
        <v>1266</v>
      </c>
      <c r="U659" s="66" t="s">
        <v>2183</v>
      </c>
      <c r="V659" s="66" t="s">
        <v>1473</v>
      </c>
      <c r="W659" s="66" t="s">
        <v>2647</v>
      </c>
      <c r="X659" s="66" t="s">
        <v>1487</v>
      </c>
      <c r="Y659" s="66"/>
      <c r="Z659" s="66"/>
      <c r="AA659" s="66"/>
      <c r="AB659" s="69"/>
      <c r="AC659" s="66"/>
      <c r="AD659" s="66" t="s">
        <v>1487</v>
      </c>
      <c r="AE659" s="66"/>
      <c r="AF659" s="67"/>
      <c r="AG659" s="66"/>
      <c r="AH659" s="66"/>
      <c r="AI659" s="66" t="s">
        <v>1473</v>
      </c>
      <c r="AJ659" s="66" t="s">
        <v>151</v>
      </c>
      <c r="AK659" s="66"/>
      <c r="AL659" s="66"/>
      <c r="AM659" s="66"/>
      <c r="AN659" s="66"/>
      <c r="AO659" s="66"/>
      <c r="AP659" s="66" t="s">
        <v>1487</v>
      </c>
      <c r="AQ659" s="67"/>
      <c r="AR659" s="67"/>
      <c r="AS659" s="66"/>
      <c r="AT659" s="66"/>
      <c r="AU659" s="69"/>
      <c r="AV659" s="66">
        <v>0</v>
      </c>
      <c r="AW659" s="66"/>
      <c r="AX659" s="66" t="s">
        <v>1487</v>
      </c>
      <c r="AY659" s="66"/>
      <c r="AZ659" s="66"/>
      <c r="BA659" s="69"/>
      <c r="BB659" s="66"/>
      <c r="BC659" s="66" t="s">
        <v>1487</v>
      </c>
    </row>
    <row r="660" spans="1:55" ht="15.75" customHeight="1">
      <c r="A660" s="66" t="s">
        <v>4575</v>
      </c>
      <c r="B660" s="66" t="s">
        <v>4286</v>
      </c>
      <c r="C660" s="66" t="s">
        <v>289</v>
      </c>
      <c r="D660" s="66" t="s">
        <v>4287</v>
      </c>
      <c r="E660" s="66">
        <v>2026</v>
      </c>
      <c r="F660" s="66">
        <v>31</v>
      </c>
      <c r="G660" s="67">
        <v>46230</v>
      </c>
      <c r="H660" s="67">
        <v>0.4375</v>
      </c>
      <c r="I660" s="67"/>
      <c r="J660" s="66"/>
      <c r="K660" s="68"/>
      <c r="L660" s="66"/>
      <c r="M660" s="66"/>
      <c r="N660" s="66" t="s">
        <v>1590</v>
      </c>
      <c r="O660" s="66" t="s">
        <v>1590</v>
      </c>
      <c r="P660" s="66"/>
      <c r="Q660" s="66" t="s">
        <v>1472</v>
      </c>
      <c r="R660" s="66" t="s">
        <v>108</v>
      </c>
      <c r="S660" s="66" t="s">
        <v>387</v>
      </c>
      <c r="T660" s="66" t="s">
        <v>344</v>
      </c>
      <c r="U660" s="66" t="s">
        <v>2183</v>
      </c>
      <c r="V660" s="66" t="s">
        <v>1473</v>
      </c>
      <c r="W660" s="66" t="s">
        <v>2390</v>
      </c>
      <c r="X660" s="66" t="s">
        <v>1487</v>
      </c>
      <c r="Y660" s="66"/>
      <c r="Z660" s="66"/>
      <c r="AA660" s="66"/>
      <c r="AB660" s="69"/>
      <c r="AC660" s="66"/>
      <c r="AD660" s="66" t="s">
        <v>1487</v>
      </c>
      <c r="AE660" s="66"/>
      <c r="AF660" s="67"/>
      <c r="AG660" s="66"/>
      <c r="AH660" s="66"/>
      <c r="AI660" s="66" t="s">
        <v>1473</v>
      </c>
      <c r="AJ660" s="66" t="s">
        <v>151</v>
      </c>
      <c r="AK660" s="66"/>
      <c r="AL660" s="66"/>
      <c r="AM660" s="66"/>
      <c r="AN660" s="66"/>
      <c r="AO660" s="66"/>
      <c r="AP660" s="66" t="s">
        <v>1487</v>
      </c>
      <c r="AQ660" s="67"/>
      <c r="AR660" s="67"/>
      <c r="AS660" s="66"/>
      <c r="AT660" s="66"/>
      <c r="AU660" s="69"/>
      <c r="AV660" s="66">
        <v>0</v>
      </c>
      <c r="AW660" s="66"/>
      <c r="AX660" s="66" t="s">
        <v>1487</v>
      </c>
      <c r="AY660" s="66"/>
      <c r="AZ660" s="66"/>
      <c r="BA660" s="69"/>
      <c r="BB660" s="66"/>
      <c r="BC660" s="66" t="s">
        <v>1487</v>
      </c>
    </row>
    <row r="661" spans="1:55" ht="15.75" customHeight="1">
      <c r="A661" s="66" t="s">
        <v>4576</v>
      </c>
      <c r="B661" s="66" t="s">
        <v>4288</v>
      </c>
      <c r="C661" s="66" t="s">
        <v>332</v>
      </c>
      <c r="D661" s="66" t="s">
        <v>4289</v>
      </c>
      <c r="E661" s="66">
        <v>2026</v>
      </c>
      <c r="F661" s="66">
        <v>31</v>
      </c>
      <c r="G661" s="67">
        <v>46230</v>
      </c>
      <c r="H661" s="67">
        <v>0.625</v>
      </c>
      <c r="I661" s="67"/>
      <c r="J661" s="66"/>
      <c r="K661" s="68"/>
      <c r="L661" s="66"/>
      <c r="M661" s="66"/>
      <c r="N661" s="66" t="s">
        <v>1442</v>
      </c>
      <c r="O661" s="66" t="s">
        <v>1590</v>
      </c>
      <c r="P661" s="66"/>
      <c r="Q661" s="66" t="s">
        <v>1472</v>
      </c>
      <c r="R661" s="66" t="s">
        <v>1255</v>
      </c>
      <c r="S661" s="66" t="s">
        <v>387</v>
      </c>
      <c r="T661" s="66" t="s">
        <v>344</v>
      </c>
      <c r="U661" s="66" t="s">
        <v>2183</v>
      </c>
      <c r="V661" s="66" t="s">
        <v>1473</v>
      </c>
      <c r="W661" s="66" t="s">
        <v>2443</v>
      </c>
      <c r="X661" s="66" t="s">
        <v>1487</v>
      </c>
      <c r="Y661" s="66"/>
      <c r="Z661" s="66"/>
      <c r="AA661" s="66"/>
      <c r="AB661" s="69"/>
      <c r="AC661" s="66"/>
      <c r="AD661" s="66" t="s">
        <v>1487</v>
      </c>
      <c r="AE661" s="66"/>
      <c r="AF661" s="67"/>
      <c r="AG661" s="66"/>
      <c r="AH661" s="66"/>
      <c r="AI661" s="66" t="s">
        <v>1473</v>
      </c>
      <c r="AJ661" s="66" t="s">
        <v>151</v>
      </c>
      <c r="AK661" s="66"/>
      <c r="AL661" s="66"/>
      <c r="AM661" s="66"/>
      <c r="AN661" s="66"/>
      <c r="AO661" s="66"/>
      <c r="AP661" s="66" t="s">
        <v>1487</v>
      </c>
      <c r="AQ661" s="67"/>
      <c r="AR661" s="67"/>
      <c r="AS661" s="66"/>
      <c r="AT661" s="66"/>
      <c r="AU661" s="69"/>
      <c r="AV661" s="66">
        <v>0</v>
      </c>
      <c r="AW661" s="66"/>
      <c r="AX661" s="66" t="s">
        <v>1487</v>
      </c>
      <c r="AY661" s="66"/>
      <c r="AZ661" s="66"/>
      <c r="BA661" s="69"/>
      <c r="BB661" s="66"/>
      <c r="BC661" s="66" t="s">
        <v>1487</v>
      </c>
    </row>
    <row r="662" spans="1:55" ht="15.75" customHeight="1">
      <c r="A662" s="66" t="s">
        <v>4577</v>
      </c>
      <c r="B662" s="66" t="s">
        <v>4290</v>
      </c>
      <c r="C662" s="66" t="s">
        <v>238</v>
      </c>
      <c r="D662" s="66" t="s">
        <v>4291</v>
      </c>
      <c r="E662" s="66">
        <v>2026</v>
      </c>
      <c r="F662" s="66">
        <v>31</v>
      </c>
      <c r="G662" s="67">
        <v>46231</v>
      </c>
      <c r="H662" s="67">
        <v>0.38541666666666669</v>
      </c>
      <c r="I662" s="67"/>
      <c r="J662" s="66"/>
      <c r="K662" s="68"/>
      <c r="L662" s="66"/>
      <c r="M662" s="66"/>
      <c r="N662" s="66" t="s">
        <v>1583</v>
      </c>
      <c r="O662" s="66" t="s">
        <v>1439</v>
      </c>
      <c r="P662" s="66"/>
      <c r="Q662" s="66" t="s">
        <v>1472</v>
      </c>
      <c r="R662" s="66" t="s">
        <v>2119</v>
      </c>
      <c r="S662" s="66" t="s">
        <v>386</v>
      </c>
      <c r="T662" s="66" t="s">
        <v>1266</v>
      </c>
      <c r="U662" s="66" t="s">
        <v>2183</v>
      </c>
      <c r="V662" s="66" t="s">
        <v>1473</v>
      </c>
      <c r="W662" s="66" t="s">
        <v>2451</v>
      </c>
      <c r="X662" s="66" t="s">
        <v>1487</v>
      </c>
      <c r="Y662" s="66"/>
      <c r="Z662" s="66"/>
      <c r="AA662" s="66"/>
      <c r="AB662" s="69"/>
      <c r="AC662" s="66"/>
      <c r="AD662" s="66" t="s">
        <v>1487</v>
      </c>
      <c r="AE662" s="66"/>
      <c r="AF662" s="67"/>
      <c r="AG662" s="66"/>
      <c r="AH662" s="66"/>
      <c r="AI662" s="66" t="s">
        <v>1473</v>
      </c>
      <c r="AJ662" s="66" t="s">
        <v>151</v>
      </c>
      <c r="AK662" s="66"/>
      <c r="AL662" s="66"/>
      <c r="AM662" s="66"/>
      <c r="AN662" s="66"/>
      <c r="AO662" s="66"/>
      <c r="AP662" s="66" t="s">
        <v>1487</v>
      </c>
      <c r="AQ662" s="67"/>
      <c r="AR662" s="67"/>
      <c r="AS662" s="66"/>
      <c r="AT662" s="66"/>
      <c r="AU662" s="69"/>
      <c r="AV662" s="66">
        <v>0</v>
      </c>
      <c r="AW662" s="66"/>
      <c r="AX662" s="66" t="s">
        <v>1487</v>
      </c>
      <c r="AY662" s="66"/>
      <c r="AZ662" s="66"/>
      <c r="BA662" s="69"/>
      <c r="BB662" s="66"/>
      <c r="BC662" s="66" t="s">
        <v>1487</v>
      </c>
    </row>
    <row r="663" spans="1:55" ht="15.75" customHeight="1">
      <c r="A663" s="66" t="s">
        <v>4578</v>
      </c>
      <c r="B663" s="66" t="s">
        <v>4292</v>
      </c>
      <c r="C663" s="66" t="s">
        <v>261</v>
      </c>
      <c r="D663" s="66" t="s">
        <v>4293</v>
      </c>
      <c r="E663" s="66">
        <v>2026</v>
      </c>
      <c r="F663" s="66">
        <v>31</v>
      </c>
      <c r="G663" s="67">
        <v>46231</v>
      </c>
      <c r="H663" s="67">
        <v>0.625</v>
      </c>
      <c r="I663" s="67"/>
      <c r="J663" s="66"/>
      <c r="K663" s="68"/>
      <c r="L663" s="66"/>
      <c r="M663" s="66"/>
      <c r="N663" s="66" t="s">
        <v>1579</v>
      </c>
      <c r="O663" s="66" t="s">
        <v>2103</v>
      </c>
      <c r="P663" s="66"/>
      <c r="Q663" s="66" t="s">
        <v>1472</v>
      </c>
      <c r="R663" s="66" t="s">
        <v>1401</v>
      </c>
      <c r="S663" s="66" t="s">
        <v>1267</v>
      </c>
      <c r="T663" s="66" t="s">
        <v>1266</v>
      </c>
      <c r="U663" s="66" t="s">
        <v>2183</v>
      </c>
      <c r="V663" s="66" t="s">
        <v>1473</v>
      </c>
      <c r="W663" s="66" t="s">
        <v>2451</v>
      </c>
      <c r="X663" s="66" t="s">
        <v>1487</v>
      </c>
      <c r="Y663" s="66"/>
      <c r="Z663" s="66"/>
      <c r="AA663" s="66"/>
      <c r="AB663" s="69"/>
      <c r="AC663" s="66"/>
      <c r="AD663" s="66" t="s">
        <v>1487</v>
      </c>
      <c r="AE663" s="66"/>
      <c r="AF663" s="67"/>
      <c r="AG663" s="66"/>
      <c r="AH663" s="66"/>
      <c r="AI663" s="66" t="s">
        <v>1473</v>
      </c>
      <c r="AJ663" s="66" t="s">
        <v>151</v>
      </c>
      <c r="AK663" s="66"/>
      <c r="AL663" s="66"/>
      <c r="AM663" s="66"/>
      <c r="AN663" s="66"/>
      <c r="AO663" s="66"/>
      <c r="AP663" s="66" t="s">
        <v>1487</v>
      </c>
      <c r="AQ663" s="67"/>
      <c r="AR663" s="67"/>
      <c r="AS663" s="66"/>
      <c r="AT663" s="66"/>
      <c r="AU663" s="69"/>
      <c r="AV663" s="66">
        <v>0</v>
      </c>
      <c r="AW663" s="66"/>
      <c r="AX663" s="66" t="s">
        <v>1487</v>
      </c>
      <c r="AY663" s="66"/>
      <c r="AZ663" s="66"/>
      <c r="BA663" s="69"/>
      <c r="BB663" s="66"/>
      <c r="BC663" s="66" t="s">
        <v>1487</v>
      </c>
    </row>
    <row r="664" spans="1:55" ht="15.75" customHeight="1">
      <c r="A664" s="66" t="s">
        <v>4579</v>
      </c>
      <c r="B664" s="66" t="s">
        <v>4294</v>
      </c>
      <c r="C664" s="66" t="s">
        <v>276</v>
      </c>
      <c r="D664" s="66" t="s">
        <v>4295</v>
      </c>
      <c r="E664" s="66">
        <v>2026</v>
      </c>
      <c r="F664" s="66">
        <v>31</v>
      </c>
      <c r="G664" s="67">
        <v>46231</v>
      </c>
      <c r="H664" s="67">
        <v>0.625</v>
      </c>
      <c r="I664" s="67"/>
      <c r="J664" s="66"/>
      <c r="K664" s="68"/>
      <c r="L664" s="66"/>
      <c r="M664" s="66"/>
      <c r="N664" s="66" t="s">
        <v>1432</v>
      </c>
      <c r="O664" s="66" t="s">
        <v>1439</v>
      </c>
      <c r="P664" s="66"/>
      <c r="Q664" s="66" t="s">
        <v>1472</v>
      </c>
      <c r="R664" s="66" t="s">
        <v>1412</v>
      </c>
      <c r="S664" s="66" t="s">
        <v>386</v>
      </c>
      <c r="T664" s="66" t="s">
        <v>1266</v>
      </c>
      <c r="U664" s="66" t="s">
        <v>2183</v>
      </c>
      <c r="V664" s="66" t="s">
        <v>1473</v>
      </c>
      <c r="W664" s="66" t="s">
        <v>2647</v>
      </c>
      <c r="X664" s="66" t="s">
        <v>1487</v>
      </c>
      <c r="Y664" s="66"/>
      <c r="Z664" s="66"/>
      <c r="AA664" s="66"/>
      <c r="AB664" s="69"/>
      <c r="AC664" s="66"/>
      <c r="AD664" s="66" t="s">
        <v>1487</v>
      </c>
      <c r="AE664" s="66"/>
      <c r="AF664" s="67"/>
      <c r="AG664" s="66"/>
      <c r="AH664" s="66"/>
      <c r="AI664" s="66" t="s">
        <v>1473</v>
      </c>
      <c r="AJ664" s="66" t="s">
        <v>151</v>
      </c>
      <c r="AK664" s="66"/>
      <c r="AL664" s="66"/>
      <c r="AM664" s="66"/>
      <c r="AN664" s="66"/>
      <c r="AO664" s="66"/>
      <c r="AP664" s="66" t="s">
        <v>1487</v>
      </c>
      <c r="AQ664" s="67"/>
      <c r="AR664" s="67"/>
      <c r="AS664" s="66"/>
      <c r="AT664" s="66"/>
      <c r="AU664" s="69"/>
      <c r="AV664" s="66">
        <v>0</v>
      </c>
      <c r="AW664" s="66"/>
      <c r="AX664" s="66" t="s">
        <v>1487</v>
      </c>
      <c r="AY664" s="66"/>
      <c r="AZ664" s="66"/>
      <c r="BA664" s="69"/>
      <c r="BB664" s="66"/>
      <c r="BC664" s="66" t="s">
        <v>1487</v>
      </c>
    </row>
    <row r="665" spans="1:55" ht="15.75" customHeight="1">
      <c r="A665" s="66" t="s">
        <v>4580</v>
      </c>
      <c r="B665" s="66" t="s">
        <v>4296</v>
      </c>
      <c r="C665" s="66" t="s">
        <v>289</v>
      </c>
      <c r="D665" s="66" t="s">
        <v>4297</v>
      </c>
      <c r="E665" s="66">
        <v>2026</v>
      </c>
      <c r="F665" s="66">
        <v>31</v>
      </c>
      <c r="G665" s="67">
        <v>46231</v>
      </c>
      <c r="H665" s="67">
        <v>0.4375</v>
      </c>
      <c r="I665" s="67"/>
      <c r="J665" s="66"/>
      <c r="K665" s="68"/>
      <c r="L665" s="66"/>
      <c r="M665" s="66"/>
      <c r="N665" s="66" t="s">
        <v>1590</v>
      </c>
      <c r="O665" s="66" t="s">
        <v>1590</v>
      </c>
      <c r="P665" s="66"/>
      <c r="Q665" s="66" t="s">
        <v>1472</v>
      </c>
      <c r="R665" s="66" t="s">
        <v>108</v>
      </c>
      <c r="S665" s="66" t="s">
        <v>387</v>
      </c>
      <c r="T665" s="66" t="s">
        <v>344</v>
      </c>
      <c r="U665" s="66" t="s">
        <v>2183</v>
      </c>
      <c r="V665" s="66" t="s">
        <v>1473</v>
      </c>
      <c r="W665" s="66" t="s">
        <v>2390</v>
      </c>
      <c r="X665" s="66" t="s">
        <v>1487</v>
      </c>
      <c r="Y665" s="66"/>
      <c r="Z665" s="66"/>
      <c r="AA665" s="66"/>
      <c r="AB665" s="69"/>
      <c r="AC665" s="66"/>
      <c r="AD665" s="66" t="s">
        <v>1487</v>
      </c>
      <c r="AE665" s="66"/>
      <c r="AF665" s="67"/>
      <c r="AG665" s="66"/>
      <c r="AH665" s="66"/>
      <c r="AI665" s="66" t="s">
        <v>1473</v>
      </c>
      <c r="AJ665" s="66" t="s">
        <v>151</v>
      </c>
      <c r="AK665" s="66"/>
      <c r="AL665" s="66"/>
      <c r="AM665" s="66"/>
      <c r="AN665" s="66"/>
      <c r="AO665" s="66"/>
      <c r="AP665" s="66" t="s">
        <v>1487</v>
      </c>
      <c r="AQ665" s="67"/>
      <c r="AR665" s="67"/>
      <c r="AS665" s="66"/>
      <c r="AT665" s="66"/>
      <c r="AU665" s="69"/>
      <c r="AV665" s="66">
        <v>0</v>
      </c>
      <c r="AW665" s="66"/>
      <c r="AX665" s="66" t="s">
        <v>1487</v>
      </c>
      <c r="AY665" s="66"/>
      <c r="AZ665" s="66"/>
      <c r="BA665" s="69"/>
      <c r="BB665" s="66"/>
      <c r="BC665" s="66" t="s">
        <v>1487</v>
      </c>
    </row>
    <row r="666" spans="1:55" ht="15.75" customHeight="1">
      <c r="A666" s="66" t="s">
        <v>4581</v>
      </c>
      <c r="B666" s="66" t="s">
        <v>4298</v>
      </c>
      <c r="C666" s="66" t="s">
        <v>238</v>
      </c>
      <c r="D666" s="66" t="s">
        <v>4299</v>
      </c>
      <c r="E666" s="66">
        <v>2026</v>
      </c>
      <c r="F666" s="66">
        <v>31</v>
      </c>
      <c r="G666" s="67">
        <v>46232</v>
      </c>
      <c r="H666" s="67">
        <v>0.38541666666666669</v>
      </c>
      <c r="I666" s="67"/>
      <c r="J666" s="66"/>
      <c r="K666" s="68"/>
      <c r="L666" s="66"/>
      <c r="M666" s="66"/>
      <c r="N666" s="66" t="s">
        <v>1583</v>
      </c>
      <c r="O666" s="66" t="s">
        <v>1439</v>
      </c>
      <c r="P666" s="66"/>
      <c r="Q666" s="66" t="s">
        <v>1472</v>
      </c>
      <c r="R666" s="66" t="s">
        <v>2119</v>
      </c>
      <c r="S666" s="66" t="s">
        <v>389</v>
      </c>
      <c r="T666" s="66" t="s">
        <v>1266</v>
      </c>
      <c r="U666" s="66" t="s">
        <v>2183</v>
      </c>
      <c r="V666" s="66" t="s">
        <v>1473</v>
      </c>
      <c r="W666" s="66" t="s">
        <v>2451</v>
      </c>
      <c r="X666" s="66" t="s">
        <v>1487</v>
      </c>
      <c r="Y666" s="66"/>
      <c r="Z666" s="66"/>
      <c r="AA666" s="66"/>
      <c r="AB666" s="69"/>
      <c r="AC666" s="66"/>
      <c r="AD666" s="66" t="s">
        <v>1487</v>
      </c>
      <c r="AE666" s="66"/>
      <c r="AF666" s="67"/>
      <c r="AG666" s="66"/>
      <c r="AH666" s="66"/>
      <c r="AI666" s="66" t="s">
        <v>1473</v>
      </c>
      <c r="AJ666" s="66" t="s">
        <v>151</v>
      </c>
      <c r="AK666" s="66"/>
      <c r="AL666" s="66"/>
      <c r="AM666" s="66"/>
      <c r="AN666" s="66"/>
      <c r="AO666" s="66"/>
      <c r="AP666" s="66" t="s">
        <v>1487</v>
      </c>
      <c r="AQ666" s="67"/>
      <c r="AR666" s="67"/>
      <c r="AS666" s="66"/>
      <c r="AT666" s="66"/>
      <c r="AU666" s="69"/>
      <c r="AV666" s="66">
        <v>0</v>
      </c>
      <c r="AW666" s="66"/>
      <c r="AX666" s="66" t="s">
        <v>1487</v>
      </c>
      <c r="AY666" s="66"/>
      <c r="AZ666" s="66"/>
      <c r="BA666" s="69"/>
      <c r="BB666" s="66"/>
      <c r="BC666" s="66" t="s">
        <v>1487</v>
      </c>
    </row>
    <row r="667" spans="1:55" ht="15.75" customHeight="1">
      <c r="A667" s="66" t="s">
        <v>4582</v>
      </c>
      <c r="B667" s="66" t="s">
        <v>4300</v>
      </c>
      <c r="C667" s="66" t="s">
        <v>261</v>
      </c>
      <c r="D667" s="66" t="s">
        <v>4301</v>
      </c>
      <c r="E667" s="66">
        <v>2026</v>
      </c>
      <c r="F667" s="66">
        <v>31</v>
      </c>
      <c r="G667" s="67">
        <v>46232</v>
      </c>
      <c r="H667" s="67">
        <v>0.625</v>
      </c>
      <c r="I667" s="67"/>
      <c r="J667" s="66"/>
      <c r="K667" s="68"/>
      <c r="L667" s="66"/>
      <c r="M667" s="66"/>
      <c r="N667" s="66" t="s">
        <v>1579</v>
      </c>
      <c r="O667" s="66" t="s">
        <v>2103</v>
      </c>
      <c r="P667" s="66"/>
      <c r="Q667" s="66" t="s">
        <v>1472</v>
      </c>
      <c r="R667" s="66" t="s">
        <v>1401</v>
      </c>
      <c r="S667" s="66" t="s">
        <v>389</v>
      </c>
      <c r="T667" s="66" t="s">
        <v>1266</v>
      </c>
      <c r="U667" s="66" t="s">
        <v>2183</v>
      </c>
      <c r="V667" s="66" t="s">
        <v>1473</v>
      </c>
      <c r="W667" s="66" t="s">
        <v>2451</v>
      </c>
      <c r="X667" s="66" t="s">
        <v>1487</v>
      </c>
      <c r="Y667" s="66"/>
      <c r="Z667" s="66"/>
      <c r="AA667" s="66"/>
      <c r="AB667" s="69"/>
      <c r="AC667" s="66"/>
      <c r="AD667" s="66" t="s">
        <v>1487</v>
      </c>
      <c r="AE667" s="66"/>
      <c r="AF667" s="67"/>
      <c r="AG667" s="66"/>
      <c r="AH667" s="66"/>
      <c r="AI667" s="66" t="s">
        <v>1473</v>
      </c>
      <c r="AJ667" s="66" t="s">
        <v>151</v>
      </c>
      <c r="AK667" s="66"/>
      <c r="AL667" s="66"/>
      <c r="AM667" s="66"/>
      <c r="AN667" s="66"/>
      <c r="AO667" s="66"/>
      <c r="AP667" s="66" t="s">
        <v>1487</v>
      </c>
      <c r="AQ667" s="67"/>
      <c r="AR667" s="67"/>
      <c r="AS667" s="66"/>
      <c r="AT667" s="66"/>
      <c r="AU667" s="69"/>
      <c r="AV667" s="66">
        <v>0</v>
      </c>
      <c r="AW667" s="66"/>
      <c r="AX667" s="66" t="s">
        <v>1487</v>
      </c>
      <c r="AY667" s="66"/>
      <c r="AZ667" s="66"/>
      <c r="BA667" s="69"/>
      <c r="BB667" s="66"/>
      <c r="BC667" s="66" t="s">
        <v>1487</v>
      </c>
    </row>
    <row r="668" spans="1:55" ht="15.75" customHeight="1">
      <c r="A668" s="66" t="s">
        <v>4583</v>
      </c>
      <c r="B668" s="66" t="s">
        <v>4302</v>
      </c>
      <c r="C668" s="66" t="s">
        <v>276</v>
      </c>
      <c r="D668" s="66" t="s">
        <v>4303</v>
      </c>
      <c r="E668" s="66">
        <v>2026</v>
      </c>
      <c r="F668" s="66">
        <v>31</v>
      </c>
      <c r="G668" s="67">
        <v>46232</v>
      </c>
      <c r="H668" s="67">
        <v>0.625</v>
      </c>
      <c r="I668" s="67"/>
      <c r="J668" s="66"/>
      <c r="K668" s="68"/>
      <c r="L668" s="66"/>
      <c r="M668" s="66"/>
      <c r="N668" s="66" t="s">
        <v>1432</v>
      </c>
      <c r="O668" s="66" t="s">
        <v>1439</v>
      </c>
      <c r="P668" s="66"/>
      <c r="Q668" s="66" t="s">
        <v>1472</v>
      </c>
      <c r="R668" s="66" t="s">
        <v>1412</v>
      </c>
      <c r="S668" s="66" t="s">
        <v>389</v>
      </c>
      <c r="T668" s="66" t="s">
        <v>1266</v>
      </c>
      <c r="U668" s="66" t="s">
        <v>2183</v>
      </c>
      <c r="V668" s="66" t="s">
        <v>1473</v>
      </c>
      <c r="W668" s="66" t="s">
        <v>2647</v>
      </c>
      <c r="X668" s="66" t="s">
        <v>1487</v>
      </c>
      <c r="Y668" s="66"/>
      <c r="Z668" s="66"/>
      <c r="AA668" s="66"/>
      <c r="AB668" s="69"/>
      <c r="AC668" s="66"/>
      <c r="AD668" s="66" t="s">
        <v>1487</v>
      </c>
      <c r="AE668" s="66"/>
      <c r="AF668" s="67"/>
      <c r="AG668" s="66"/>
      <c r="AH668" s="66"/>
      <c r="AI668" s="66" t="s">
        <v>1473</v>
      </c>
      <c r="AJ668" s="66" t="s">
        <v>151</v>
      </c>
      <c r="AK668" s="66"/>
      <c r="AL668" s="66"/>
      <c r="AM668" s="66"/>
      <c r="AN668" s="66"/>
      <c r="AO668" s="66"/>
      <c r="AP668" s="66" t="s">
        <v>1487</v>
      </c>
      <c r="AQ668" s="67"/>
      <c r="AR668" s="67"/>
      <c r="AS668" s="66"/>
      <c r="AT668" s="66"/>
      <c r="AU668" s="69"/>
      <c r="AV668" s="66">
        <v>0</v>
      </c>
      <c r="AW668" s="66"/>
      <c r="AX668" s="66" t="s">
        <v>1487</v>
      </c>
      <c r="AY668" s="66"/>
      <c r="AZ668" s="66"/>
      <c r="BA668" s="69"/>
      <c r="BB668" s="66"/>
      <c r="BC668" s="66" t="s">
        <v>1487</v>
      </c>
    </row>
    <row r="669" spans="1:55" ht="15.75" customHeight="1">
      <c r="A669" s="66" t="s">
        <v>4584</v>
      </c>
      <c r="B669" s="66" t="s">
        <v>4304</v>
      </c>
      <c r="C669" s="66" t="s">
        <v>289</v>
      </c>
      <c r="D669" s="66" t="s">
        <v>4305</v>
      </c>
      <c r="E669" s="66">
        <v>2026</v>
      </c>
      <c r="F669" s="66">
        <v>31</v>
      </c>
      <c r="G669" s="67">
        <v>46232</v>
      </c>
      <c r="H669" s="67">
        <v>0.4375</v>
      </c>
      <c r="I669" s="67"/>
      <c r="J669" s="66"/>
      <c r="K669" s="68"/>
      <c r="L669" s="66"/>
      <c r="M669" s="66"/>
      <c r="N669" s="66" t="s">
        <v>1590</v>
      </c>
      <c r="O669" s="66" t="s">
        <v>1590</v>
      </c>
      <c r="P669" s="66"/>
      <c r="Q669" s="66" t="s">
        <v>1472</v>
      </c>
      <c r="R669" s="66" t="s">
        <v>108</v>
      </c>
      <c r="S669" s="66" t="s">
        <v>387</v>
      </c>
      <c r="T669" s="66" t="s">
        <v>344</v>
      </c>
      <c r="U669" s="66" t="s">
        <v>2183</v>
      </c>
      <c r="V669" s="66" t="s">
        <v>1473</v>
      </c>
      <c r="W669" s="66" t="s">
        <v>2390</v>
      </c>
      <c r="X669" s="66" t="s">
        <v>1487</v>
      </c>
      <c r="Y669" s="66"/>
      <c r="Z669" s="66"/>
      <c r="AA669" s="66"/>
      <c r="AB669" s="69"/>
      <c r="AC669" s="66"/>
      <c r="AD669" s="66" t="s">
        <v>1487</v>
      </c>
      <c r="AE669" s="66"/>
      <c r="AF669" s="67"/>
      <c r="AG669" s="66"/>
      <c r="AH669" s="66"/>
      <c r="AI669" s="66" t="s">
        <v>1473</v>
      </c>
      <c r="AJ669" s="66" t="s">
        <v>151</v>
      </c>
      <c r="AK669" s="66"/>
      <c r="AL669" s="66"/>
      <c r="AM669" s="66"/>
      <c r="AN669" s="66"/>
      <c r="AO669" s="66"/>
      <c r="AP669" s="66" t="s">
        <v>1487</v>
      </c>
      <c r="AQ669" s="67"/>
      <c r="AR669" s="67"/>
      <c r="AS669" s="66"/>
      <c r="AT669" s="66"/>
      <c r="AU669" s="69"/>
      <c r="AV669" s="66">
        <v>0</v>
      </c>
      <c r="AW669" s="66"/>
      <c r="AX669" s="66" t="s">
        <v>1487</v>
      </c>
      <c r="AY669" s="66"/>
      <c r="AZ669" s="66"/>
      <c r="BA669" s="69"/>
      <c r="BB669" s="66"/>
      <c r="BC669" s="66" t="s">
        <v>1487</v>
      </c>
    </row>
    <row r="670" spans="1:55" ht="15.75" customHeight="1">
      <c r="A670" s="66" t="s">
        <v>4585</v>
      </c>
      <c r="B670" s="66" t="s">
        <v>4306</v>
      </c>
      <c r="C670" s="66" t="s">
        <v>238</v>
      </c>
      <c r="D670" s="66" t="s">
        <v>4307</v>
      </c>
      <c r="E670" s="66">
        <v>2026</v>
      </c>
      <c r="F670" s="66">
        <v>31</v>
      </c>
      <c r="G670" s="67">
        <v>46233</v>
      </c>
      <c r="H670" s="67">
        <v>0.38541666666666669</v>
      </c>
      <c r="I670" s="67"/>
      <c r="J670" s="66"/>
      <c r="K670" s="68"/>
      <c r="L670" s="66"/>
      <c r="M670" s="66"/>
      <c r="N670" s="66" t="s">
        <v>1583</v>
      </c>
      <c r="O670" s="66" t="s">
        <v>1439</v>
      </c>
      <c r="P670" s="66"/>
      <c r="Q670" s="66" t="s">
        <v>1472</v>
      </c>
      <c r="R670" s="66" t="s">
        <v>2119</v>
      </c>
      <c r="S670" s="66" t="s">
        <v>1267</v>
      </c>
      <c r="T670" s="66" t="s">
        <v>1266</v>
      </c>
      <c r="U670" s="66" t="s">
        <v>2183</v>
      </c>
      <c r="V670" s="66" t="s">
        <v>1473</v>
      </c>
      <c r="W670" s="66" t="s">
        <v>2451</v>
      </c>
      <c r="X670" s="66" t="s">
        <v>1487</v>
      </c>
      <c r="Y670" s="66"/>
      <c r="Z670" s="66"/>
      <c r="AA670" s="66"/>
      <c r="AB670" s="69"/>
      <c r="AC670" s="66"/>
      <c r="AD670" s="66" t="s">
        <v>1487</v>
      </c>
      <c r="AE670" s="66"/>
      <c r="AF670" s="67"/>
      <c r="AG670" s="66"/>
      <c r="AH670" s="66"/>
      <c r="AI670" s="66" t="s">
        <v>1473</v>
      </c>
      <c r="AJ670" s="66" t="s">
        <v>151</v>
      </c>
      <c r="AK670" s="66"/>
      <c r="AL670" s="66"/>
      <c r="AM670" s="66"/>
      <c r="AN670" s="66"/>
      <c r="AO670" s="66"/>
      <c r="AP670" s="66" t="s">
        <v>1487</v>
      </c>
      <c r="AQ670" s="67"/>
      <c r="AR670" s="67"/>
      <c r="AS670" s="66"/>
      <c r="AT670" s="66"/>
      <c r="AU670" s="69"/>
      <c r="AV670" s="66">
        <v>0</v>
      </c>
      <c r="AW670" s="66"/>
      <c r="AX670" s="66" t="s">
        <v>1487</v>
      </c>
      <c r="AY670" s="66"/>
      <c r="AZ670" s="66"/>
      <c r="BA670" s="69"/>
      <c r="BB670" s="66"/>
      <c r="BC670" s="66" t="s">
        <v>1487</v>
      </c>
    </row>
    <row r="671" spans="1:55" ht="15.75" customHeight="1">
      <c r="A671" s="66" t="s">
        <v>4586</v>
      </c>
      <c r="B671" s="66" t="s">
        <v>4308</v>
      </c>
      <c r="C671" s="66" t="s">
        <v>261</v>
      </c>
      <c r="D671" s="66" t="s">
        <v>4309</v>
      </c>
      <c r="E671" s="66">
        <v>2026</v>
      </c>
      <c r="F671" s="66">
        <v>31</v>
      </c>
      <c r="G671" s="67">
        <v>46233</v>
      </c>
      <c r="H671" s="67">
        <v>0.625</v>
      </c>
      <c r="I671" s="67"/>
      <c r="J671" s="66"/>
      <c r="K671" s="68"/>
      <c r="L671" s="66"/>
      <c r="M671" s="66"/>
      <c r="N671" s="66" t="s">
        <v>1579</v>
      </c>
      <c r="O671" s="66" t="s">
        <v>2103</v>
      </c>
      <c r="P671" s="66"/>
      <c r="Q671" s="66" t="s">
        <v>1472</v>
      </c>
      <c r="R671" s="66" t="s">
        <v>1401</v>
      </c>
      <c r="S671" s="66" t="s">
        <v>386</v>
      </c>
      <c r="T671" s="66" t="s">
        <v>1266</v>
      </c>
      <c r="U671" s="66" t="s">
        <v>2183</v>
      </c>
      <c r="V671" s="66" t="s">
        <v>1473</v>
      </c>
      <c r="W671" s="66" t="s">
        <v>2451</v>
      </c>
      <c r="X671" s="66" t="s">
        <v>1487</v>
      </c>
      <c r="Y671" s="66"/>
      <c r="Z671" s="66"/>
      <c r="AA671" s="66"/>
      <c r="AB671" s="69"/>
      <c r="AC671" s="66"/>
      <c r="AD671" s="66" t="s">
        <v>1487</v>
      </c>
      <c r="AE671" s="66"/>
      <c r="AF671" s="67"/>
      <c r="AG671" s="66"/>
      <c r="AH671" s="66"/>
      <c r="AI671" s="66" t="s">
        <v>1473</v>
      </c>
      <c r="AJ671" s="66" t="s">
        <v>151</v>
      </c>
      <c r="AK671" s="66"/>
      <c r="AL671" s="66"/>
      <c r="AM671" s="66"/>
      <c r="AN671" s="66"/>
      <c r="AO671" s="66"/>
      <c r="AP671" s="66" t="s">
        <v>1487</v>
      </c>
      <c r="AQ671" s="67"/>
      <c r="AR671" s="67"/>
      <c r="AS671" s="66"/>
      <c r="AT671" s="66"/>
      <c r="AU671" s="69"/>
      <c r="AV671" s="66">
        <v>0</v>
      </c>
      <c r="AW671" s="66"/>
      <c r="AX671" s="66" t="s">
        <v>1487</v>
      </c>
      <c r="AY671" s="66"/>
      <c r="AZ671" s="66"/>
      <c r="BA671" s="69"/>
      <c r="BB671" s="66"/>
      <c r="BC671" s="66" t="s">
        <v>1487</v>
      </c>
    </row>
    <row r="672" spans="1:55" ht="15.75" customHeight="1">
      <c r="A672" s="66" t="s">
        <v>4587</v>
      </c>
      <c r="B672" s="66" t="s">
        <v>4310</v>
      </c>
      <c r="C672" s="66" t="s">
        <v>276</v>
      </c>
      <c r="D672" s="66" t="s">
        <v>4311</v>
      </c>
      <c r="E672" s="66">
        <v>2026</v>
      </c>
      <c r="F672" s="66">
        <v>31</v>
      </c>
      <c r="G672" s="67">
        <v>46233</v>
      </c>
      <c r="H672" s="67">
        <v>0.625</v>
      </c>
      <c r="I672" s="67"/>
      <c r="J672" s="66"/>
      <c r="K672" s="68"/>
      <c r="L672" s="66"/>
      <c r="M672" s="66"/>
      <c r="N672" s="66" t="s">
        <v>1432</v>
      </c>
      <c r="O672" s="66" t="s">
        <v>1439</v>
      </c>
      <c r="P672" s="66"/>
      <c r="Q672" s="66" t="s">
        <v>1472</v>
      </c>
      <c r="R672" s="66" t="s">
        <v>1412</v>
      </c>
      <c r="S672" s="66" t="s">
        <v>1267</v>
      </c>
      <c r="T672" s="66" t="s">
        <v>1266</v>
      </c>
      <c r="U672" s="66" t="s">
        <v>2183</v>
      </c>
      <c r="V672" s="66" t="s">
        <v>1473</v>
      </c>
      <c r="W672" s="66" t="s">
        <v>2647</v>
      </c>
      <c r="X672" s="66" t="s">
        <v>1487</v>
      </c>
      <c r="Y672" s="66"/>
      <c r="Z672" s="66"/>
      <c r="AA672" s="66"/>
      <c r="AB672" s="69"/>
      <c r="AC672" s="66"/>
      <c r="AD672" s="66" t="s">
        <v>1487</v>
      </c>
      <c r="AE672" s="66"/>
      <c r="AF672" s="67"/>
      <c r="AG672" s="66"/>
      <c r="AH672" s="66"/>
      <c r="AI672" s="66" t="s">
        <v>1473</v>
      </c>
      <c r="AJ672" s="66" t="s">
        <v>151</v>
      </c>
      <c r="AK672" s="66"/>
      <c r="AL672" s="66"/>
      <c r="AM672" s="66"/>
      <c r="AN672" s="66"/>
      <c r="AO672" s="66"/>
      <c r="AP672" s="66" t="s">
        <v>1487</v>
      </c>
      <c r="AQ672" s="67"/>
      <c r="AR672" s="67"/>
      <c r="AS672" s="66"/>
      <c r="AT672" s="66"/>
      <c r="AU672" s="69"/>
      <c r="AV672" s="66">
        <v>0</v>
      </c>
      <c r="AW672" s="66"/>
      <c r="AX672" s="66" t="s">
        <v>1487</v>
      </c>
      <c r="AY672" s="66"/>
      <c r="AZ672" s="66"/>
      <c r="BA672" s="69"/>
      <c r="BB672" s="66"/>
      <c r="BC672" s="66" t="s">
        <v>1487</v>
      </c>
    </row>
    <row r="673" spans="1:55" ht="15.75" customHeight="1">
      <c r="A673" s="66" t="s">
        <v>4588</v>
      </c>
      <c r="B673" s="66" t="s">
        <v>4312</v>
      </c>
      <c r="C673" s="66" t="s">
        <v>289</v>
      </c>
      <c r="D673" s="66" t="s">
        <v>4313</v>
      </c>
      <c r="E673" s="66">
        <v>2026</v>
      </c>
      <c r="F673" s="66">
        <v>31</v>
      </c>
      <c r="G673" s="67">
        <v>46233</v>
      </c>
      <c r="H673" s="67">
        <v>0.4375</v>
      </c>
      <c r="I673" s="67"/>
      <c r="J673" s="66"/>
      <c r="K673" s="68"/>
      <c r="L673" s="66"/>
      <c r="M673" s="66"/>
      <c r="N673" s="66" t="s">
        <v>1590</v>
      </c>
      <c r="O673" s="66" t="s">
        <v>1590</v>
      </c>
      <c r="P673" s="66"/>
      <c r="Q673" s="66" t="s">
        <v>1472</v>
      </c>
      <c r="R673" s="66" t="s">
        <v>108</v>
      </c>
      <c r="S673" s="66" t="s">
        <v>387</v>
      </c>
      <c r="T673" s="66" t="s">
        <v>344</v>
      </c>
      <c r="U673" s="66" t="s">
        <v>2183</v>
      </c>
      <c r="V673" s="66" t="s">
        <v>1473</v>
      </c>
      <c r="W673" s="66" t="s">
        <v>2390</v>
      </c>
      <c r="X673" s="66" t="s">
        <v>1487</v>
      </c>
      <c r="Y673" s="66"/>
      <c r="Z673" s="66"/>
      <c r="AA673" s="66"/>
      <c r="AB673" s="69"/>
      <c r="AC673" s="66"/>
      <c r="AD673" s="66" t="s">
        <v>1487</v>
      </c>
      <c r="AE673" s="66"/>
      <c r="AF673" s="67"/>
      <c r="AG673" s="66"/>
      <c r="AH673" s="66"/>
      <c r="AI673" s="66" t="s">
        <v>1473</v>
      </c>
      <c r="AJ673" s="66" t="s">
        <v>151</v>
      </c>
      <c r="AK673" s="66"/>
      <c r="AL673" s="66"/>
      <c r="AM673" s="66"/>
      <c r="AN673" s="66"/>
      <c r="AO673" s="66"/>
      <c r="AP673" s="66" t="s">
        <v>1487</v>
      </c>
      <c r="AQ673" s="67"/>
      <c r="AR673" s="67"/>
      <c r="AS673" s="66"/>
      <c r="AT673" s="66"/>
      <c r="AU673" s="69"/>
      <c r="AV673" s="66">
        <v>0</v>
      </c>
      <c r="AW673" s="66"/>
      <c r="AX673" s="66" t="s">
        <v>1487</v>
      </c>
      <c r="AY673" s="66"/>
      <c r="AZ673" s="66"/>
      <c r="BA673" s="69"/>
      <c r="BB673" s="66"/>
      <c r="BC673" s="66" t="s">
        <v>1487</v>
      </c>
    </row>
    <row r="674" spans="1:55" ht="15.75" customHeight="1">
      <c r="A674" s="66" t="s">
        <v>4589</v>
      </c>
      <c r="B674" s="66" t="s">
        <v>4314</v>
      </c>
      <c r="C674" s="66" t="s">
        <v>238</v>
      </c>
      <c r="D674" s="66" t="s">
        <v>4315</v>
      </c>
      <c r="E674" s="66">
        <v>2026</v>
      </c>
      <c r="F674" s="66">
        <v>31</v>
      </c>
      <c r="G674" s="67">
        <v>46234</v>
      </c>
      <c r="H674" s="67">
        <v>0.38541666666666669</v>
      </c>
      <c r="I674" s="67"/>
      <c r="J674" s="66"/>
      <c r="K674" s="68"/>
      <c r="L674" s="66"/>
      <c r="M674" s="66"/>
      <c r="N674" s="66" t="s">
        <v>1583</v>
      </c>
      <c r="O674" s="66" t="s">
        <v>1439</v>
      </c>
      <c r="P674" s="66"/>
      <c r="Q674" s="66" t="s">
        <v>1472</v>
      </c>
      <c r="R674" s="66" t="s">
        <v>2119</v>
      </c>
      <c r="S674" s="66" t="s">
        <v>386</v>
      </c>
      <c r="T674" s="66" t="s">
        <v>1266</v>
      </c>
      <c r="U674" s="66" t="s">
        <v>2183</v>
      </c>
      <c r="V674" s="66" t="s">
        <v>1473</v>
      </c>
      <c r="W674" s="66" t="s">
        <v>2451</v>
      </c>
      <c r="X674" s="66" t="s">
        <v>1487</v>
      </c>
      <c r="Y674" s="66"/>
      <c r="Z674" s="66"/>
      <c r="AA674" s="66"/>
      <c r="AB674" s="69"/>
      <c r="AC674" s="66"/>
      <c r="AD674" s="66" t="s">
        <v>1487</v>
      </c>
      <c r="AE674" s="66"/>
      <c r="AF674" s="67"/>
      <c r="AG674" s="66"/>
      <c r="AH674" s="66"/>
      <c r="AI674" s="66" t="s">
        <v>1473</v>
      </c>
      <c r="AJ674" s="66" t="s">
        <v>151</v>
      </c>
      <c r="AK674" s="66"/>
      <c r="AL674" s="66"/>
      <c r="AM674" s="66"/>
      <c r="AN674" s="66"/>
      <c r="AO674" s="66"/>
      <c r="AP674" s="66" t="s">
        <v>1487</v>
      </c>
      <c r="AQ674" s="67"/>
      <c r="AR674" s="67"/>
      <c r="AS674" s="66"/>
      <c r="AT674" s="66"/>
      <c r="AU674" s="69"/>
      <c r="AV674" s="66">
        <v>0</v>
      </c>
      <c r="AW674" s="66"/>
      <c r="AX674" s="66" t="s">
        <v>1487</v>
      </c>
      <c r="AY674" s="66"/>
      <c r="AZ674" s="66"/>
      <c r="BA674" s="69"/>
      <c r="BB674" s="66"/>
      <c r="BC674" s="66" t="s">
        <v>1487</v>
      </c>
    </row>
    <row r="675" spans="1:55" ht="15.75" customHeight="1">
      <c r="A675" s="66" t="s">
        <v>4590</v>
      </c>
      <c r="B675" s="66" t="s">
        <v>4316</v>
      </c>
      <c r="C675" s="66" t="s">
        <v>261</v>
      </c>
      <c r="D675" s="66" t="s">
        <v>4317</v>
      </c>
      <c r="E675" s="66">
        <v>2026</v>
      </c>
      <c r="F675" s="66">
        <v>31</v>
      </c>
      <c r="G675" s="67">
        <v>46234</v>
      </c>
      <c r="H675" s="67">
        <v>0.625</v>
      </c>
      <c r="I675" s="67"/>
      <c r="J675" s="66"/>
      <c r="K675" s="68"/>
      <c r="L675" s="66"/>
      <c r="M675" s="66"/>
      <c r="N675" s="66" t="s">
        <v>1579</v>
      </c>
      <c r="O675" s="66" t="s">
        <v>2103</v>
      </c>
      <c r="P675" s="66"/>
      <c r="Q675" s="66" t="s">
        <v>1472</v>
      </c>
      <c r="R675" s="66" t="s">
        <v>1401</v>
      </c>
      <c r="S675" s="66" t="s">
        <v>1267</v>
      </c>
      <c r="T675" s="66" t="s">
        <v>1266</v>
      </c>
      <c r="U675" s="66" t="s">
        <v>2183</v>
      </c>
      <c r="V675" s="66" t="s">
        <v>1473</v>
      </c>
      <c r="W675" s="66" t="s">
        <v>2451</v>
      </c>
      <c r="X675" s="66" t="s">
        <v>1487</v>
      </c>
      <c r="Y675" s="66"/>
      <c r="Z675" s="66"/>
      <c r="AA675" s="66"/>
      <c r="AB675" s="69"/>
      <c r="AC675" s="66"/>
      <c r="AD675" s="66" t="s">
        <v>1487</v>
      </c>
      <c r="AE675" s="66"/>
      <c r="AF675" s="67"/>
      <c r="AG675" s="66"/>
      <c r="AH675" s="66"/>
      <c r="AI675" s="66" t="s">
        <v>1473</v>
      </c>
      <c r="AJ675" s="66" t="s">
        <v>151</v>
      </c>
      <c r="AK675" s="66"/>
      <c r="AL675" s="66"/>
      <c r="AM675" s="66"/>
      <c r="AN675" s="66"/>
      <c r="AO675" s="66"/>
      <c r="AP675" s="66" t="s">
        <v>1487</v>
      </c>
      <c r="AQ675" s="67"/>
      <c r="AR675" s="67"/>
      <c r="AS675" s="66"/>
      <c r="AT675" s="66"/>
      <c r="AU675" s="69"/>
      <c r="AV675" s="66">
        <v>0</v>
      </c>
      <c r="AW675" s="66"/>
      <c r="AX675" s="66" t="s">
        <v>1487</v>
      </c>
      <c r="AY675" s="66"/>
      <c r="AZ675" s="66"/>
      <c r="BA675" s="69"/>
      <c r="BB675" s="66"/>
      <c r="BC675" s="66" t="s">
        <v>1487</v>
      </c>
    </row>
    <row r="676" spans="1:55" ht="15.75" customHeight="1">
      <c r="A676" s="66" t="s">
        <v>4591</v>
      </c>
      <c r="B676" s="66" t="s">
        <v>4318</v>
      </c>
      <c r="C676" s="66" t="s">
        <v>276</v>
      </c>
      <c r="D676" s="66" t="s">
        <v>4319</v>
      </c>
      <c r="E676" s="66">
        <v>2026</v>
      </c>
      <c r="F676" s="66">
        <v>31</v>
      </c>
      <c r="G676" s="67">
        <v>46234</v>
      </c>
      <c r="H676" s="67">
        <v>0.625</v>
      </c>
      <c r="I676" s="67"/>
      <c r="J676" s="66"/>
      <c r="K676" s="68"/>
      <c r="L676" s="66"/>
      <c r="M676" s="66"/>
      <c r="N676" s="66" t="s">
        <v>1432</v>
      </c>
      <c r="O676" s="66" t="s">
        <v>1439</v>
      </c>
      <c r="P676" s="66"/>
      <c r="Q676" s="66" t="s">
        <v>1472</v>
      </c>
      <c r="R676" s="66" t="s">
        <v>1412</v>
      </c>
      <c r="S676" s="66" t="s">
        <v>386</v>
      </c>
      <c r="T676" s="66" t="s">
        <v>1266</v>
      </c>
      <c r="U676" s="66" t="s">
        <v>2183</v>
      </c>
      <c r="V676" s="66" t="s">
        <v>1473</v>
      </c>
      <c r="W676" s="66" t="s">
        <v>2647</v>
      </c>
      <c r="X676" s="66" t="s">
        <v>1487</v>
      </c>
      <c r="Y676" s="66"/>
      <c r="Z676" s="66"/>
      <c r="AA676" s="66"/>
      <c r="AB676" s="69"/>
      <c r="AC676" s="66"/>
      <c r="AD676" s="66" t="s">
        <v>1487</v>
      </c>
      <c r="AE676" s="66"/>
      <c r="AF676" s="67"/>
      <c r="AG676" s="66"/>
      <c r="AH676" s="66"/>
      <c r="AI676" s="66" t="s">
        <v>1473</v>
      </c>
      <c r="AJ676" s="66" t="s">
        <v>151</v>
      </c>
      <c r="AK676" s="66"/>
      <c r="AL676" s="66"/>
      <c r="AM676" s="66"/>
      <c r="AN676" s="66"/>
      <c r="AO676" s="66"/>
      <c r="AP676" s="66" t="s">
        <v>1487</v>
      </c>
      <c r="AQ676" s="67"/>
      <c r="AR676" s="67"/>
      <c r="AS676" s="66"/>
      <c r="AT676" s="66"/>
      <c r="AU676" s="69"/>
      <c r="AV676" s="66">
        <v>0</v>
      </c>
      <c r="AW676" s="66"/>
      <c r="AX676" s="66" t="s">
        <v>1487</v>
      </c>
      <c r="AY676" s="66"/>
      <c r="AZ676" s="66"/>
      <c r="BA676" s="69"/>
      <c r="BB676" s="66"/>
      <c r="BC676" s="66" t="s">
        <v>1487</v>
      </c>
    </row>
    <row r="677" spans="1:55" ht="15.75" customHeight="1">
      <c r="A677" s="66" t="s">
        <v>4592</v>
      </c>
      <c r="B677" s="66" t="s">
        <v>4320</v>
      </c>
      <c r="C677" s="66" t="s">
        <v>289</v>
      </c>
      <c r="D677" s="66" t="s">
        <v>4321</v>
      </c>
      <c r="E677" s="66">
        <v>2026</v>
      </c>
      <c r="F677" s="66">
        <v>31</v>
      </c>
      <c r="G677" s="67">
        <v>46234</v>
      </c>
      <c r="H677" s="67">
        <v>0.4375</v>
      </c>
      <c r="I677" s="67"/>
      <c r="J677" s="66"/>
      <c r="K677" s="68"/>
      <c r="L677" s="66"/>
      <c r="M677" s="66"/>
      <c r="N677" s="66" t="s">
        <v>1590</v>
      </c>
      <c r="O677" s="66" t="s">
        <v>1590</v>
      </c>
      <c r="P677" s="66"/>
      <c r="Q677" s="66" t="s">
        <v>1472</v>
      </c>
      <c r="R677" s="66" t="s">
        <v>108</v>
      </c>
      <c r="S677" s="66" t="s">
        <v>387</v>
      </c>
      <c r="T677" s="66" t="s">
        <v>344</v>
      </c>
      <c r="U677" s="66" t="s">
        <v>2183</v>
      </c>
      <c r="V677" s="66" t="s">
        <v>1473</v>
      </c>
      <c r="W677" s="66" t="s">
        <v>2390</v>
      </c>
      <c r="X677" s="66" t="s">
        <v>1487</v>
      </c>
      <c r="Y677" s="66"/>
      <c r="Z677" s="66"/>
      <c r="AA677" s="66"/>
      <c r="AB677" s="69"/>
      <c r="AC677" s="66"/>
      <c r="AD677" s="66" t="s">
        <v>1487</v>
      </c>
      <c r="AE677" s="66"/>
      <c r="AF677" s="67"/>
      <c r="AG677" s="66"/>
      <c r="AH677" s="66"/>
      <c r="AI677" s="66" t="s">
        <v>1473</v>
      </c>
      <c r="AJ677" s="66" t="s">
        <v>151</v>
      </c>
      <c r="AK677" s="66"/>
      <c r="AL677" s="66"/>
      <c r="AM677" s="66"/>
      <c r="AN677" s="66"/>
      <c r="AO677" s="66"/>
      <c r="AP677" s="66" t="s">
        <v>1487</v>
      </c>
      <c r="AQ677" s="67"/>
      <c r="AR677" s="67"/>
      <c r="AS677" s="66"/>
      <c r="AT677" s="66"/>
      <c r="AU677" s="69"/>
      <c r="AV677" s="66">
        <v>0</v>
      </c>
      <c r="AW677" s="66"/>
      <c r="AX677" s="66" t="s">
        <v>1487</v>
      </c>
      <c r="AY677" s="66"/>
      <c r="AZ677" s="66"/>
      <c r="BA677" s="69"/>
      <c r="BB677" s="66"/>
      <c r="BC677" s="66" t="s">
        <v>1487</v>
      </c>
    </row>
    <row r="678" spans="1:55" ht="15.75" customHeight="1">
      <c r="A678" s="66" t="s">
        <v>4593</v>
      </c>
      <c r="B678" s="66" t="s">
        <v>4322</v>
      </c>
      <c r="C678" s="66" t="s">
        <v>238</v>
      </c>
      <c r="D678" s="66" t="s">
        <v>4323</v>
      </c>
      <c r="E678" s="66">
        <v>2026</v>
      </c>
      <c r="F678" s="66">
        <v>31</v>
      </c>
      <c r="G678" s="67">
        <v>46235</v>
      </c>
      <c r="H678" s="67">
        <v>0.38541666666666669</v>
      </c>
      <c r="I678" s="67"/>
      <c r="J678" s="66"/>
      <c r="K678" s="68"/>
      <c r="L678" s="66"/>
      <c r="M678" s="66"/>
      <c r="N678" s="66" t="s">
        <v>1583</v>
      </c>
      <c r="O678" s="66" t="s">
        <v>1439</v>
      </c>
      <c r="P678" s="66"/>
      <c r="Q678" s="66" t="s">
        <v>1472</v>
      </c>
      <c r="R678" s="66" t="s">
        <v>2119</v>
      </c>
      <c r="S678" s="66" t="s">
        <v>389</v>
      </c>
      <c r="T678" s="66" t="s">
        <v>1266</v>
      </c>
      <c r="U678" s="66" t="s">
        <v>2183</v>
      </c>
      <c r="V678" s="66" t="s">
        <v>1473</v>
      </c>
      <c r="W678" s="66" t="s">
        <v>2451</v>
      </c>
      <c r="X678" s="66" t="s">
        <v>1487</v>
      </c>
      <c r="Y678" s="66"/>
      <c r="Z678" s="66"/>
      <c r="AA678" s="66"/>
      <c r="AB678" s="69"/>
      <c r="AC678" s="66"/>
      <c r="AD678" s="66" t="s">
        <v>1487</v>
      </c>
      <c r="AE678" s="66"/>
      <c r="AF678" s="67"/>
      <c r="AG678" s="66"/>
      <c r="AH678" s="66"/>
      <c r="AI678" s="66" t="s">
        <v>1473</v>
      </c>
      <c r="AJ678" s="66" t="s">
        <v>151</v>
      </c>
      <c r="AK678" s="66"/>
      <c r="AL678" s="66"/>
      <c r="AM678" s="66"/>
      <c r="AN678" s="66"/>
      <c r="AO678" s="66"/>
      <c r="AP678" s="66" t="s">
        <v>1487</v>
      </c>
      <c r="AQ678" s="67"/>
      <c r="AR678" s="67"/>
      <c r="AS678" s="66"/>
      <c r="AT678" s="66"/>
      <c r="AU678" s="69"/>
      <c r="AV678" s="66">
        <v>0</v>
      </c>
      <c r="AW678" s="66"/>
      <c r="AX678" s="66" t="s">
        <v>1487</v>
      </c>
      <c r="AY678" s="66"/>
      <c r="AZ678" s="66"/>
      <c r="BA678" s="69"/>
      <c r="BB678" s="66"/>
      <c r="BC678" s="66" t="s">
        <v>1487</v>
      </c>
    </row>
    <row r="679" spans="1:55" ht="15.75" customHeight="1">
      <c r="A679" s="66" t="s">
        <v>4594</v>
      </c>
      <c r="B679" s="66" t="s">
        <v>4324</v>
      </c>
      <c r="C679" s="66" t="s">
        <v>261</v>
      </c>
      <c r="D679" s="66" t="s">
        <v>4325</v>
      </c>
      <c r="E679" s="66">
        <v>2026</v>
      </c>
      <c r="F679" s="66">
        <v>31</v>
      </c>
      <c r="G679" s="67">
        <v>46235</v>
      </c>
      <c r="H679" s="67">
        <v>0.625</v>
      </c>
      <c r="I679" s="67"/>
      <c r="J679" s="66"/>
      <c r="K679" s="68"/>
      <c r="L679" s="66"/>
      <c r="M679" s="66"/>
      <c r="N679" s="66" t="s">
        <v>1579</v>
      </c>
      <c r="O679" s="66" t="s">
        <v>2103</v>
      </c>
      <c r="P679" s="66"/>
      <c r="Q679" s="66" t="s">
        <v>1472</v>
      </c>
      <c r="R679" s="66" t="s">
        <v>1401</v>
      </c>
      <c r="S679" s="66" t="s">
        <v>389</v>
      </c>
      <c r="T679" s="66" t="s">
        <v>1266</v>
      </c>
      <c r="U679" s="66" t="s">
        <v>2183</v>
      </c>
      <c r="V679" s="66" t="s">
        <v>1473</v>
      </c>
      <c r="W679" s="66" t="s">
        <v>2451</v>
      </c>
      <c r="X679" s="66" t="s">
        <v>1487</v>
      </c>
      <c r="Y679" s="66"/>
      <c r="Z679" s="66"/>
      <c r="AA679" s="66"/>
      <c r="AB679" s="69"/>
      <c r="AC679" s="66"/>
      <c r="AD679" s="66" t="s">
        <v>1487</v>
      </c>
      <c r="AE679" s="66"/>
      <c r="AF679" s="67"/>
      <c r="AG679" s="66"/>
      <c r="AH679" s="66"/>
      <c r="AI679" s="66" t="s">
        <v>1473</v>
      </c>
      <c r="AJ679" s="66" t="s">
        <v>151</v>
      </c>
      <c r="AK679" s="66"/>
      <c r="AL679" s="66"/>
      <c r="AM679" s="66"/>
      <c r="AN679" s="66"/>
      <c r="AO679" s="66"/>
      <c r="AP679" s="66" t="s">
        <v>1487</v>
      </c>
      <c r="AQ679" s="67"/>
      <c r="AR679" s="67"/>
      <c r="AS679" s="66"/>
      <c r="AT679" s="66"/>
      <c r="AU679" s="69"/>
      <c r="AV679" s="66">
        <v>0</v>
      </c>
      <c r="AW679" s="66"/>
      <c r="AX679" s="66" t="s">
        <v>1487</v>
      </c>
      <c r="AY679" s="66"/>
      <c r="AZ679" s="66"/>
      <c r="BA679" s="69"/>
      <c r="BB679" s="66"/>
      <c r="BC679" s="66" t="s">
        <v>1487</v>
      </c>
    </row>
    <row r="680" spans="1:55" ht="15.75" customHeight="1">
      <c r="A680" s="66" t="s">
        <v>4595</v>
      </c>
      <c r="B680" s="66" t="s">
        <v>4326</v>
      </c>
      <c r="C680" s="66" t="s">
        <v>276</v>
      </c>
      <c r="D680" s="66" t="s">
        <v>4327</v>
      </c>
      <c r="E680" s="66">
        <v>2026</v>
      </c>
      <c r="F680" s="66">
        <v>31</v>
      </c>
      <c r="G680" s="67">
        <v>46235</v>
      </c>
      <c r="H680" s="67">
        <v>0.625</v>
      </c>
      <c r="I680" s="67"/>
      <c r="J680" s="66"/>
      <c r="K680" s="68"/>
      <c r="L680" s="66"/>
      <c r="M680" s="66"/>
      <c r="N680" s="66" t="s">
        <v>1432</v>
      </c>
      <c r="O680" s="66" t="s">
        <v>1439</v>
      </c>
      <c r="P680" s="66"/>
      <c r="Q680" s="66" t="s">
        <v>1472</v>
      </c>
      <c r="R680" s="66" t="s">
        <v>1412</v>
      </c>
      <c r="S680" s="66" t="s">
        <v>389</v>
      </c>
      <c r="T680" s="66" t="s">
        <v>1266</v>
      </c>
      <c r="U680" s="66" t="s">
        <v>2183</v>
      </c>
      <c r="V680" s="66" t="s">
        <v>1473</v>
      </c>
      <c r="W680" s="66" t="s">
        <v>2647</v>
      </c>
      <c r="X680" s="66" t="s">
        <v>1487</v>
      </c>
      <c r="Y680" s="66"/>
      <c r="Z680" s="66"/>
      <c r="AA680" s="66"/>
      <c r="AB680" s="69"/>
      <c r="AC680" s="66"/>
      <c r="AD680" s="66" t="s">
        <v>1487</v>
      </c>
      <c r="AE680" s="66"/>
      <c r="AF680" s="67"/>
      <c r="AG680" s="66"/>
      <c r="AH680" s="66"/>
      <c r="AI680" s="66" t="s">
        <v>1473</v>
      </c>
      <c r="AJ680" s="66" t="s">
        <v>151</v>
      </c>
      <c r="AK680" s="66"/>
      <c r="AL680" s="66"/>
      <c r="AM680" s="66"/>
      <c r="AN680" s="66"/>
      <c r="AO680" s="66"/>
      <c r="AP680" s="66" t="s">
        <v>1487</v>
      </c>
      <c r="AQ680" s="67"/>
      <c r="AR680" s="67"/>
      <c r="AS680" s="66"/>
      <c r="AT680" s="66"/>
      <c r="AU680" s="69"/>
      <c r="AV680" s="66">
        <v>0</v>
      </c>
      <c r="AW680" s="66"/>
      <c r="AX680" s="66" t="s">
        <v>1487</v>
      </c>
      <c r="AY680" s="66"/>
      <c r="AZ680" s="66"/>
      <c r="BA680" s="69"/>
      <c r="BB680" s="66"/>
      <c r="BC680" s="66" t="s">
        <v>1487</v>
      </c>
    </row>
    <row r="681" spans="1:55" ht="15.75" customHeight="1">
      <c r="A681" s="66" t="s">
        <v>4596</v>
      </c>
      <c r="B681" s="66" t="s">
        <v>4328</v>
      </c>
      <c r="C681" s="66" t="s">
        <v>289</v>
      </c>
      <c r="D681" s="66" t="s">
        <v>4329</v>
      </c>
      <c r="E681" s="66">
        <v>2026</v>
      </c>
      <c r="F681" s="66">
        <v>31</v>
      </c>
      <c r="G681" s="67">
        <v>46235</v>
      </c>
      <c r="H681" s="67">
        <v>0.4375</v>
      </c>
      <c r="I681" s="67"/>
      <c r="J681" s="66"/>
      <c r="K681" s="68"/>
      <c r="L681" s="66"/>
      <c r="M681" s="66"/>
      <c r="N681" s="66" t="s">
        <v>1590</v>
      </c>
      <c r="O681" s="66" t="s">
        <v>1590</v>
      </c>
      <c r="P681" s="66"/>
      <c r="Q681" s="66" t="s">
        <v>1472</v>
      </c>
      <c r="R681" s="66" t="s">
        <v>108</v>
      </c>
      <c r="S681" s="66" t="s">
        <v>387</v>
      </c>
      <c r="T681" s="66" t="s">
        <v>344</v>
      </c>
      <c r="U681" s="66" t="s">
        <v>2183</v>
      </c>
      <c r="V681" s="66" t="s">
        <v>1473</v>
      </c>
      <c r="W681" s="66" t="s">
        <v>2390</v>
      </c>
      <c r="X681" s="66" t="s">
        <v>1487</v>
      </c>
      <c r="Y681" s="66"/>
      <c r="Z681" s="66"/>
      <c r="AA681" s="66"/>
      <c r="AB681" s="69"/>
      <c r="AC681" s="66"/>
      <c r="AD681" s="66" t="s">
        <v>1487</v>
      </c>
      <c r="AE681" s="66"/>
      <c r="AF681" s="67"/>
      <c r="AG681" s="66"/>
      <c r="AH681" s="66"/>
      <c r="AI681" s="66" t="s">
        <v>1473</v>
      </c>
      <c r="AJ681" s="66" t="s">
        <v>151</v>
      </c>
      <c r="AK681" s="66"/>
      <c r="AL681" s="66"/>
      <c r="AM681" s="66"/>
      <c r="AN681" s="66"/>
      <c r="AO681" s="66"/>
      <c r="AP681" s="66" t="s">
        <v>1487</v>
      </c>
      <c r="AQ681" s="67"/>
      <c r="AR681" s="67"/>
      <c r="AS681" s="66"/>
      <c r="AT681" s="66"/>
      <c r="AU681" s="69"/>
      <c r="AV681" s="66">
        <v>0</v>
      </c>
      <c r="AW681" s="66"/>
      <c r="AX681" s="66" t="s">
        <v>1487</v>
      </c>
      <c r="AY681" s="66"/>
      <c r="AZ681" s="66"/>
      <c r="BA681" s="69"/>
      <c r="BB681" s="66"/>
      <c r="BC681" s="66" t="s">
        <v>1487</v>
      </c>
    </row>
    <row r="682" spans="1:55" ht="15.75" customHeight="1">
      <c r="A682" s="66" t="s">
        <v>4597</v>
      </c>
      <c r="B682" s="66" t="s">
        <v>4330</v>
      </c>
      <c r="C682" s="66" t="s">
        <v>238</v>
      </c>
      <c r="D682" s="66" t="s">
        <v>4331</v>
      </c>
      <c r="E682" s="66">
        <v>2026</v>
      </c>
      <c r="F682" s="66">
        <v>31</v>
      </c>
      <c r="G682" s="67">
        <v>46236</v>
      </c>
      <c r="H682" s="67">
        <v>0.38541666666666669</v>
      </c>
      <c r="I682" s="67"/>
      <c r="J682" s="66"/>
      <c r="K682" s="68"/>
      <c r="L682" s="66"/>
      <c r="M682" s="66"/>
      <c r="N682" s="66" t="s">
        <v>1583</v>
      </c>
      <c r="O682" s="66" t="s">
        <v>1439</v>
      </c>
      <c r="P682" s="66"/>
      <c r="Q682" s="66" t="s">
        <v>1472</v>
      </c>
      <c r="R682" s="66" t="s">
        <v>2119</v>
      </c>
      <c r="S682" s="66" t="s">
        <v>1267</v>
      </c>
      <c r="T682" s="66" t="s">
        <v>1266</v>
      </c>
      <c r="U682" s="66" t="s">
        <v>2183</v>
      </c>
      <c r="V682" s="66" t="s">
        <v>1473</v>
      </c>
      <c r="W682" s="66" t="s">
        <v>2451</v>
      </c>
      <c r="X682" s="66" t="s">
        <v>1487</v>
      </c>
      <c r="Y682" s="66"/>
      <c r="Z682" s="66"/>
      <c r="AA682" s="66"/>
      <c r="AB682" s="69"/>
      <c r="AC682" s="66"/>
      <c r="AD682" s="66" t="s">
        <v>1487</v>
      </c>
      <c r="AE682" s="66"/>
      <c r="AF682" s="67"/>
      <c r="AG682" s="66"/>
      <c r="AH682" s="66"/>
      <c r="AI682" s="66" t="s">
        <v>1473</v>
      </c>
      <c r="AJ682" s="66" t="s">
        <v>151</v>
      </c>
      <c r="AK682" s="66"/>
      <c r="AL682" s="66"/>
      <c r="AM682" s="66"/>
      <c r="AN682" s="66"/>
      <c r="AO682" s="66"/>
      <c r="AP682" s="66" t="s">
        <v>1487</v>
      </c>
      <c r="AQ682" s="67"/>
      <c r="AR682" s="67"/>
      <c r="AS682" s="66"/>
      <c r="AT682" s="66"/>
      <c r="AU682" s="69"/>
      <c r="AV682" s="66">
        <v>0</v>
      </c>
      <c r="AW682" s="66"/>
      <c r="AX682" s="66" t="s">
        <v>1487</v>
      </c>
      <c r="AY682" s="66"/>
      <c r="AZ682" s="66"/>
      <c r="BA682" s="69"/>
      <c r="BB682" s="66"/>
      <c r="BC682" s="66" t="s">
        <v>1487</v>
      </c>
    </row>
    <row r="683" spans="1:55" ht="15.75" customHeight="1">
      <c r="A683" s="66" t="s">
        <v>4598</v>
      </c>
      <c r="B683" s="66" t="s">
        <v>4332</v>
      </c>
      <c r="C683" s="66" t="s">
        <v>261</v>
      </c>
      <c r="D683" s="66" t="s">
        <v>4333</v>
      </c>
      <c r="E683" s="66">
        <v>2026</v>
      </c>
      <c r="F683" s="66">
        <v>31</v>
      </c>
      <c r="G683" s="67">
        <v>46236</v>
      </c>
      <c r="H683" s="67">
        <v>0.625</v>
      </c>
      <c r="I683" s="67"/>
      <c r="J683" s="66"/>
      <c r="K683" s="68"/>
      <c r="L683" s="66"/>
      <c r="M683" s="66"/>
      <c r="N683" s="66" t="s">
        <v>1579</v>
      </c>
      <c r="O683" s="66" t="s">
        <v>2103</v>
      </c>
      <c r="P683" s="66"/>
      <c r="Q683" s="66" t="s">
        <v>1472</v>
      </c>
      <c r="R683" s="66" t="s">
        <v>1401</v>
      </c>
      <c r="S683" s="66" t="s">
        <v>386</v>
      </c>
      <c r="T683" s="66" t="s">
        <v>1266</v>
      </c>
      <c r="U683" s="66" t="s">
        <v>2183</v>
      </c>
      <c r="V683" s="66" t="s">
        <v>1473</v>
      </c>
      <c r="W683" s="66" t="s">
        <v>2451</v>
      </c>
      <c r="X683" s="66" t="s">
        <v>1487</v>
      </c>
      <c r="Y683" s="66"/>
      <c r="Z683" s="66"/>
      <c r="AA683" s="66"/>
      <c r="AB683" s="69"/>
      <c r="AC683" s="66"/>
      <c r="AD683" s="66" t="s">
        <v>1487</v>
      </c>
      <c r="AE683" s="66"/>
      <c r="AF683" s="67"/>
      <c r="AG683" s="66"/>
      <c r="AH683" s="66"/>
      <c r="AI683" s="66" t="s">
        <v>1473</v>
      </c>
      <c r="AJ683" s="66" t="s">
        <v>151</v>
      </c>
      <c r="AK683" s="66"/>
      <c r="AL683" s="66"/>
      <c r="AM683" s="66"/>
      <c r="AN683" s="66"/>
      <c r="AO683" s="66"/>
      <c r="AP683" s="66" t="s">
        <v>1487</v>
      </c>
      <c r="AQ683" s="67"/>
      <c r="AR683" s="67"/>
      <c r="AS683" s="66"/>
      <c r="AT683" s="66"/>
      <c r="AU683" s="69"/>
      <c r="AV683" s="66">
        <v>0</v>
      </c>
      <c r="AW683" s="66"/>
      <c r="AX683" s="66" t="s">
        <v>1487</v>
      </c>
      <c r="AY683" s="66"/>
      <c r="AZ683" s="66"/>
      <c r="BA683" s="69"/>
      <c r="BB683" s="66"/>
      <c r="BC683" s="66" t="s">
        <v>1487</v>
      </c>
    </row>
    <row r="684" spans="1:55" ht="15.75" customHeight="1">
      <c r="A684" s="66" t="s">
        <v>4599</v>
      </c>
      <c r="B684" s="66" t="s">
        <v>4334</v>
      </c>
      <c r="C684" s="66" t="s">
        <v>276</v>
      </c>
      <c r="D684" s="66" t="s">
        <v>4335</v>
      </c>
      <c r="E684" s="66">
        <v>2026</v>
      </c>
      <c r="F684" s="66">
        <v>31</v>
      </c>
      <c r="G684" s="67">
        <v>46236</v>
      </c>
      <c r="H684" s="67">
        <v>0.625</v>
      </c>
      <c r="I684" s="67"/>
      <c r="J684" s="66"/>
      <c r="K684" s="68"/>
      <c r="L684" s="66"/>
      <c r="M684" s="66"/>
      <c r="N684" s="66" t="s">
        <v>1432</v>
      </c>
      <c r="O684" s="66" t="s">
        <v>1439</v>
      </c>
      <c r="P684" s="66"/>
      <c r="Q684" s="66" t="s">
        <v>1472</v>
      </c>
      <c r="R684" s="66" t="s">
        <v>1412</v>
      </c>
      <c r="S684" s="66" t="s">
        <v>1267</v>
      </c>
      <c r="T684" s="66" t="s">
        <v>1266</v>
      </c>
      <c r="U684" s="66" t="s">
        <v>2183</v>
      </c>
      <c r="V684" s="66" t="s">
        <v>1473</v>
      </c>
      <c r="W684" s="66" t="s">
        <v>2647</v>
      </c>
      <c r="X684" s="66" t="s">
        <v>1487</v>
      </c>
      <c r="Y684" s="66"/>
      <c r="Z684" s="66"/>
      <c r="AA684" s="66"/>
      <c r="AB684" s="69"/>
      <c r="AC684" s="66"/>
      <c r="AD684" s="66" t="s">
        <v>1487</v>
      </c>
      <c r="AE684" s="66"/>
      <c r="AF684" s="67"/>
      <c r="AG684" s="66"/>
      <c r="AH684" s="66"/>
      <c r="AI684" s="66" t="s">
        <v>1473</v>
      </c>
      <c r="AJ684" s="66" t="s">
        <v>151</v>
      </c>
      <c r="AK684" s="66"/>
      <c r="AL684" s="66"/>
      <c r="AM684" s="66"/>
      <c r="AN684" s="66"/>
      <c r="AO684" s="66"/>
      <c r="AP684" s="66" t="s">
        <v>1487</v>
      </c>
      <c r="AQ684" s="67"/>
      <c r="AR684" s="67"/>
      <c r="AS684" s="66"/>
      <c r="AT684" s="66"/>
      <c r="AU684" s="69"/>
      <c r="AV684" s="66">
        <v>0</v>
      </c>
      <c r="AW684" s="66"/>
      <c r="AX684" s="66" t="s">
        <v>1487</v>
      </c>
      <c r="AY684" s="66"/>
      <c r="AZ684" s="66"/>
      <c r="BA684" s="69"/>
      <c r="BB684" s="66"/>
      <c r="BC684" s="66" t="s">
        <v>1487</v>
      </c>
    </row>
    <row r="685" spans="1:55" ht="15.75" customHeight="1">
      <c r="A685" s="66" t="s">
        <v>4600</v>
      </c>
      <c r="B685" s="66" t="s">
        <v>4336</v>
      </c>
      <c r="C685" s="66" t="s">
        <v>289</v>
      </c>
      <c r="D685" s="66" t="s">
        <v>4337</v>
      </c>
      <c r="E685" s="66">
        <v>2026</v>
      </c>
      <c r="F685" s="66">
        <v>31</v>
      </c>
      <c r="G685" s="67">
        <v>46236</v>
      </c>
      <c r="H685" s="67">
        <v>0.4375</v>
      </c>
      <c r="I685" s="67"/>
      <c r="J685" s="66"/>
      <c r="K685" s="68"/>
      <c r="L685" s="66"/>
      <c r="M685" s="66"/>
      <c r="N685" s="66" t="s">
        <v>1590</v>
      </c>
      <c r="O685" s="66" t="s">
        <v>1590</v>
      </c>
      <c r="P685" s="66"/>
      <c r="Q685" s="66" t="s">
        <v>1472</v>
      </c>
      <c r="R685" s="66" t="s">
        <v>108</v>
      </c>
      <c r="S685" s="66" t="s">
        <v>387</v>
      </c>
      <c r="T685" s="66" t="s">
        <v>344</v>
      </c>
      <c r="U685" s="66" t="s">
        <v>2183</v>
      </c>
      <c r="V685" s="66" t="s">
        <v>1473</v>
      </c>
      <c r="W685" s="66" t="s">
        <v>2390</v>
      </c>
      <c r="X685" s="66" t="s">
        <v>1487</v>
      </c>
      <c r="Y685" s="66"/>
      <c r="Z685" s="66"/>
      <c r="AA685" s="66"/>
      <c r="AB685" s="69"/>
      <c r="AC685" s="66"/>
      <c r="AD685" s="66" t="s">
        <v>1487</v>
      </c>
      <c r="AE685" s="66"/>
      <c r="AF685" s="67"/>
      <c r="AG685" s="66"/>
      <c r="AH685" s="66"/>
      <c r="AI685" s="66" t="s">
        <v>1473</v>
      </c>
      <c r="AJ685" s="66" t="s">
        <v>151</v>
      </c>
      <c r="AK685" s="66"/>
      <c r="AL685" s="66"/>
      <c r="AM685" s="66"/>
      <c r="AN685" s="66"/>
      <c r="AO685" s="66"/>
      <c r="AP685" s="66" t="s">
        <v>1487</v>
      </c>
      <c r="AQ685" s="67"/>
      <c r="AR685" s="67"/>
      <c r="AS685" s="66"/>
      <c r="AT685" s="66"/>
      <c r="AU685" s="69"/>
      <c r="AV685" s="66">
        <v>0</v>
      </c>
      <c r="AW685" s="66"/>
      <c r="AX685" s="66" t="s">
        <v>1487</v>
      </c>
      <c r="AY685" s="66"/>
      <c r="AZ685" s="66"/>
      <c r="BA685" s="69"/>
      <c r="BB685" s="66"/>
      <c r="BC685" s="66" t="s">
        <v>1487</v>
      </c>
    </row>
    <row r="686" spans="1:55" ht="15.75" customHeight="1">
      <c r="A686" s="66" t="s">
        <v>4601</v>
      </c>
      <c r="B686" s="66" t="s">
        <v>4338</v>
      </c>
      <c r="C686" s="66" t="s">
        <v>302</v>
      </c>
      <c r="D686" s="66" t="s">
        <v>4339</v>
      </c>
      <c r="E686" s="66">
        <v>2026</v>
      </c>
      <c r="F686" s="66">
        <v>31</v>
      </c>
      <c r="G686" s="67">
        <v>46236</v>
      </c>
      <c r="H686" s="67">
        <v>0.41666666666666669</v>
      </c>
      <c r="I686" s="67"/>
      <c r="J686" s="66"/>
      <c r="K686" s="68"/>
      <c r="L686" s="66"/>
      <c r="M686" s="66"/>
      <c r="N686" s="66" t="s">
        <v>1442</v>
      </c>
      <c r="O686" s="66" t="s">
        <v>1439</v>
      </c>
      <c r="P686" s="66"/>
      <c r="Q686" s="66" t="s">
        <v>1472</v>
      </c>
      <c r="R686" s="66" t="s">
        <v>2120</v>
      </c>
      <c r="S686" s="66" t="s">
        <v>387</v>
      </c>
      <c r="T686" s="66" t="s">
        <v>344</v>
      </c>
      <c r="U686" s="66" t="s">
        <v>2183</v>
      </c>
      <c r="V686" s="66" t="s">
        <v>1473</v>
      </c>
      <c r="W686" s="66" t="s">
        <v>2443</v>
      </c>
      <c r="X686" s="66" t="s">
        <v>1487</v>
      </c>
      <c r="Y686" s="66"/>
      <c r="Z686" s="66"/>
      <c r="AA686" s="66"/>
      <c r="AB686" s="69"/>
      <c r="AC686" s="66"/>
      <c r="AD686" s="66" t="s">
        <v>1487</v>
      </c>
      <c r="AE686" s="66"/>
      <c r="AF686" s="67"/>
      <c r="AG686" s="66"/>
      <c r="AH686" s="66"/>
      <c r="AI686" s="66" t="s">
        <v>1473</v>
      </c>
      <c r="AJ686" s="66" t="s">
        <v>151</v>
      </c>
      <c r="AK686" s="66"/>
      <c r="AL686" s="66"/>
      <c r="AM686" s="66"/>
      <c r="AN686" s="66"/>
      <c r="AO686" s="66"/>
      <c r="AP686" s="66" t="s">
        <v>1487</v>
      </c>
      <c r="AQ686" s="67"/>
      <c r="AR686" s="67"/>
      <c r="AS686" s="66"/>
      <c r="AT686" s="66"/>
      <c r="AU686" s="69"/>
      <c r="AV686" s="66">
        <v>0</v>
      </c>
      <c r="AW686" s="66"/>
      <c r="AX686" s="66" t="s">
        <v>1487</v>
      </c>
      <c r="AY686" s="66"/>
      <c r="AZ686" s="66"/>
      <c r="BA686" s="69"/>
      <c r="BB686" s="66"/>
      <c r="BC686" s="66" t="s">
        <v>1487</v>
      </c>
    </row>
    <row r="687" spans="1:55" ht="15.75" customHeight="1">
      <c r="A687" s="66" t="s">
        <v>4602</v>
      </c>
      <c r="B687" s="66" t="s">
        <v>4340</v>
      </c>
      <c r="C687" s="66" t="s">
        <v>259</v>
      </c>
      <c r="D687" s="66" t="s">
        <v>4341</v>
      </c>
      <c r="E687" s="66">
        <v>2026</v>
      </c>
      <c r="F687" s="66">
        <v>31</v>
      </c>
      <c r="G687" s="67">
        <v>46230</v>
      </c>
      <c r="H687" s="67">
        <v>0.625</v>
      </c>
      <c r="I687" s="67"/>
      <c r="J687" s="66"/>
      <c r="K687" s="68"/>
      <c r="L687" s="66"/>
      <c r="M687" s="66"/>
      <c r="N687" s="66" t="s">
        <v>1575</v>
      </c>
      <c r="O687" s="66" t="s">
        <v>1590</v>
      </c>
      <c r="P687" s="66"/>
      <c r="Q687" s="66" t="s">
        <v>1472</v>
      </c>
      <c r="R687" s="66" t="s">
        <v>3813</v>
      </c>
      <c r="S687" s="66" t="s">
        <v>386</v>
      </c>
      <c r="T687" s="66" t="s">
        <v>1266</v>
      </c>
      <c r="U687" s="66" t="s">
        <v>2183</v>
      </c>
      <c r="V687" s="66" t="s">
        <v>1473</v>
      </c>
      <c r="W687" s="66" t="s">
        <v>2448</v>
      </c>
      <c r="X687" s="66" t="s">
        <v>1487</v>
      </c>
      <c r="Y687" s="66"/>
      <c r="Z687" s="66"/>
      <c r="AA687" s="66"/>
      <c r="AB687" s="69"/>
      <c r="AC687" s="66"/>
      <c r="AD687" s="66" t="s">
        <v>1487</v>
      </c>
      <c r="AE687" s="66"/>
      <c r="AF687" s="67"/>
      <c r="AG687" s="66"/>
      <c r="AH687" s="66"/>
      <c r="AI687" s="66" t="s">
        <v>1473</v>
      </c>
      <c r="AJ687" s="66" t="s">
        <v>151</v>
      </c>
      <c r="AK687" s="66"/>
      <c r="AL687" s="66"/>
      <c r="AM687" s="66"/>
      <c r="AN687" s="66"/>
      <c r="AO687" s="66"/>
      <c r="AP687" s="66" t="s">
        <v>1487</v>
      </c>
      <c r="AQ687" s="67"/>
      <c r="AR687" s="67"/>
      <c r="AS687" s="66"/>
      <c r="AT687" s="66"/>
      <c r="AU687" s="69"/>
      <c r="AV687" s="66">
        <v>0</v>
      </c>
      <c r="AW687" s="66"/>
      <c r="AX687" s="66" t="s">
        <v>1487</v>
      </c>
      <c r="AY687" s="66"/>
      <c r="AZ687" s="66"/>
      <c r="BA687" s="69"/>
      <c r="BB687" s="66"/>
      <c r="BC687" s="66" t="s">
        <v>1487</v>
      </c>
    </row>
    <row r="688" spans="1:55" ht="15.75" customHeight="1">
      <c r="A688" s="66" t="s">
        <v>4603</v>
      </c>
      <c r="B688" s="66" t="s">
        <v>4342</v>
      </c>
      <c r="C688" s="66" t="s">
        <v>303</v>
      </c>
      <c r="D688" s="66" t="s">
        <v>4343</v>
      </c>
      <c r="E688" s="66">
        <v>2026</v>
      </c>
      <c r="F688" s="66">
        <v>31</v>
      </c>
      <c r="G688" s="67">
        <v>46230</v>
      </c>
      <c r="H688" s="67">
        <v>0.625</v>
      </c>
      <c r="I688" s="67"/>
      <c r="J688" s="66"/>
      <c r="K688" s="68"/>
      <c r="L688" s="66"/>
      <c r="M688" s="66"/>
      <c r="N688" s="66" t="s">
        <v>1442</v>
      </c>
      <c r="O688" s="66" t="s">
        <v>2103</v>
      </c>
      <c r="P688" s="66"/>
      <c r="Q688" s="66" t="s">
        <v>1472</v>
      </c>
      <c r="R688" s="66" t="s">
        <v>1234</v>
      </c>
      <c r="S688" s="66" t="s">
        <v>387</v>
      </c>
      <c r="T688" s="66" t="s">
        <v>344</v>
      </c>
      <c r="U688" s="66" t="s">
        <v>2183</v>
      </c>
      <c r="V688" s="66" t="s">
        <v>1473</v>
      </c>
      <c r="W688" s="66" t="s">
        <v>2443</v>
      </c>
      <c r="X688" s="66" t="s">
        <v>1487</v>
      </c>
      <c r="Y688" s="66"/>
      <c r="Z688" s="66"/>
      <c r="AA688" s="66"/>
      <c r="AB688" s="69"/>
      <c r="AC688" s="66"/>
      <c r="AD688" s="66" t="s">
        <v>1487</v>
      </c>
      <c r="AE688" s="66"/>
      <c r="AF688" s="67"/>
      <c r="AG688" s="66"/>
      <c r="AH688" s="66"/>
      <c r="AI688" s="66" t="s">
        <v>1473</v>
      </c>
      <c r="AJ688" s="66" t="s">
        <v>151</v>
      </c>
      <c r="AK688" s="66"/>
      <c r="AL688" s="66"/>
      <c r="AM688" s="66"/>
      <c r="AN688" s="66"/>
      <c r="AO688" s="66"/>
      <c r="AP688" s="66" t="s">
        <v>1487</v>
      </c>
      <c r="AQ688" s="67"/>
      <c r="AR688" s="67"/>
      <c r="AS688" s="66"/>
      <c r="AT688" s="66"/>
      <c r="AU688" s="69"/>
      <c r="AV688" s="66">
        <v>0</v>
      </c>
      <c r="AW688" s="66"/>
      <c r="AX688" s="66" t="s">
        <v>1487</v>
      </c>
      <c r="AY688" s="66"/>
      <c r="AZ688" s="66"/>
      <c r="BA688" s="69"/>
      <c r="BB688" s="66"/>
      <c r="BC688" s="66" t="s">
        <v>1487</v>
      </c>
    </row>
    <row r="689" spans="1:55" ht="15.75" customHeight="1">
      <c r="A689" s="66" t="s">
        <v>4604</v>
      </c>
      <c r="B689" s="66" t="s">
        <v>4344</v>
      </c>
      <c r="C689" s="66" t="s">
        <v>342</v>
      </c>
      <c r="D689" s="66" t="s">
        <v>4345</v>
      </c>
      <c r="E689" s="66">
        <v>2026</v>
      </c>
      <c r="F689" s="66">
        <v>31</v>
      </c>
      <c r="G689" s="67">
        <v>46230</v>
      </c>
      <c r="H689" s="67">
        <v>0.625</v>
      </c>
      <c r="I689" s="67"/>
      <c r="J689" s="66"/>
      <c r="K689" s="68"/>
      <c r="L689" s="66"/>
      <c r="M689" s="66"/>
      <c r="N689" s="66" t="s">
        <v>1432</v>
      </c>
      <c r="O689" s="66" t="s">
        <v>2103</v>
      </c>
      <c r="P689" s="66"/>
      <c r="Q689" s="66" t="s">
        <v>1472</v>
      </c>
      <c r="R689" s="66" t="s">
        <v>1260</v>
      </c>
      <c r="S689" s="66" t="s">
        <v>387</v>
      </c>
      <c r="T689" s="66" t="s">
        <v>344</v>
      </c>
      <c r="U689" s="66" t="s">
        <v>2183</v>
      </c>
      <c r="V689" s="66" t="s">
        <v>1473</v>
      </c>
      <c r="W689" s="66" t="s">
        <v>2647</v>
      </c>
      <c r="X689" s="66" t="s">
        <v>1487</v>
      </c>
      <c r="Y689" s="66"/>
      <c r="Z689" s="66"/>
      <c r="AA689" s="66"/>
      <c r="AB689" s="69"/>
      <c r="AC689" s="66"/>
      <c r="AD689" s="66" t="s">
        <v>1487</v>
      </c>
      <c r="AE689" s="66"/>
      <c r="AF689" s="67"/>
      <c r="AG689" s="66"/>
      <c r="AH689" s="66"/>
      <c r="AI689" s="66" t="s">
        <v>1473</v>
      </c>
      <c r="AJ689" s="66" t="s">
        <v>151</v>
      </c>
      <c r="AK689" s="66"/>
      <c r="AL689" s="66"/>
      <c r="AM689" s="66"/>
      <c r="AN689" s="66"/>
      <c r="AO689" s="66"/>
      <c r="AP689" s="66" t="s">
        <v>1487</v>
      </c>
      <c r="AQ689" s="67"/>
      <c r="AR689" s="67"/>
      <c r="AS689" s="66"/>
      <c r="AT689" s="66"/>
      <c r="AU689" s="69"/>
      <c r="AV689" s="66">
        <v>0</v>
      </c>
      <c r="AW689" s="66"/>
      <c r="AX689" s="66" t="s">
        <v>1487</v>
      </c>
      <c r="AY689" s="66"/>
      <c r="AZ689" s="66"/>
      <c r="BA689" s="69"/>
      <c r="BB689" s="66"/>
      <c r="BC689" s="66" t="s">
        <v>1487</v>
      </c>
    </row>
    <row r="690" spans="1:55" ht="15.75" customHeight="1">
      <c r="A690" s="66" t="s">
        <v>4605</v>
      </c>
      <c r="B690" s="66" t="s">
        <v>4346</v>
      </c>
      <c r="C690" s="66" t="s">
        <v>203</v>
      </c>
      <c r="D690" s="66" t="s">
        <v>4347</v>
      </c>
      <c r="E690" s="66">
        <v>2026</v>
      </c>
      <c r="F690" s="66">
        <v>31</v>
      </c>
      <c r="G690" s="67">
        <v>46230</v>
      </c>
      <c r="H690" s="67">
        <v>0.375</v>
      </c>
      <c r="I690" s="67"/>
      <c r="J690" s="66"/>
      <c r="K690" s="68"/>
      <c r="L690" s="66"/>
      <c r="M690" s="66"/>
      <c r="N690" s="66" t="s">
        <v>1600</v>
      </c>
      <c r="O690" s="66" t="s">
        <v>1439</v>
      </c>
      <c r="P690" s="66"/>
      <c r="Q690" s="66" t="s">
        <v>1472</v>
      </c>
      <c r="R690" s="66" t="s">
        <v>1368</v>
      </c>
      <c r="S690" s="66" t="s">
        <v>391</v>
      </c>
      <c r="T690" s="66" t="s">
        <v>443</v>
      </c>
      <c r="U690" s="66" t="s">
        <v>2183</v>
      </c>
      <c r="V690" s="66" t="s">
        <v>1473</v>
      </c>
      <c r="W690" s="66" t="s">
        <v>2324</v>
      </c>
      <c r="X690" s="66" t="s">
        <v>1487</v>
      </c>
      <c r="Y690" s="66"/>
      <c r="Z690" s="66"/>
      <c r="AA690" s="66"/>
      <c r="AB690" s="69"/>
      <c r="AC690" s="66"/>
      <c r="AD690" s="66" t="s">
        <v>1487</v>
      </c>
      <c r="AE690" s="66"/>
      <c r="AF690" s="67"/>
      <c r="AG690" s="66"/>
      <c r="AH690" s="66"/>
      <c r="AI690" s="66" t="s">
        <v>1473</v>
      </c>
      <c r="AJ690" s="66" t="s">
        <v>151</v>
      </c>
      <c r="AK690" s="66"/>
      <c r="AL690" s="66"/>
      <c r="AM690" s="66"/>
      <c r="AN690" s="66"/>
      <c r="AO690" s="66"/>
      <c r="AP690" s="66" t="s">
        <v>1487</v>
      </c>
      <c r="AQ690" s="67"/>
      <c r="AR690" s="67"/>
      <c r="AS690" s="66"/>
      <c r="AT690" s="66"/>
      <c r="AU690" s="69"/>
      <c r="AV690" s="66">
        <v>0</v>
      </c>
      <c r="AW690" s="66"/>
      <c r="AX690" s="66" t="s">
        <v>1487</v>
      </c>
      <c r="AY690" s="66"/>
      <c r="AZ690" s="66"/>
      <c r="BA690" s="69"/>
      <c r="BB690" s="66"/>
      <c r="BC690" s="66" t="s">
        <v>1487</v>
      </c>
    </row>
    <row r="691" spans="1:55" ht="15.75" customHeight="1">
      <c r="A691" s="66" t="s">
        <v>4606</v>
      </c>
      <c r="B691" s="66" t="s">
        <v>4348</v>
      </c>
      <c r="C691" s="66" t="s">
        <v>255</v>
      </c>
      <c r="D691" s="66" t="s">
        <v>4349</v>
      </c>
      <c r="E691" s="66">
        <v>2026</v>
      </c>
      <c r="F691" s="66">
        <v>31</v>
      </c>
      <c r="G691" s="67">
        <v>46230</v>
      </c>
      <c r="H691" s="67">
        <v>0.38541666666666669</v>
      </c>
      <c r="I691" s="67"/>
      <c r="J691" s="66"/>
      <c r="K691" s="68"/>
      <c r="L691" s="66"/>
      <c r="M691" s="66"/>
      <c r="N691" s="66" t="s">
        <v>1583</v>
      </c>
      <c r="O691" s="66" t="s">
        <v>1439</v>
      </c>
      <c r="P691" s="66"/>
      <c r="Q691" s="66" t="s">
        <v>1472</v>
      </c>
      <c r="R691" s="66" t="s">
        <v>1218</v>
      </c>
      <c r="S691" s="66" t="s">
        <v>1267</v>
      </c>
      <c r="T691" s="66" t="s">
        <v>1266</v>
      </c>
      <c r="U691" s="66" t="s">
        <v>2183</v>
      </c>
      <c r="V691" s="66" t="s">
        <v>1473</v>
      </c>
      <c r="W691" s="66" t="s">
        <v>2451</v>
      </c>
      <c r="X691" s="66" t="s">
        <v>1487</v>
      </c>
      <c r="Y691" s="66"/>
      <c r="Z691" s="66"/>
      <c r="AA691" s="66"/>
      <c r="AB691" s="69"/>
      <c r="AC691" s="66"/>
      <c r="AD691" s="66" t="s">
        <v>1487</v>
      </c>
      <c r="AE691" s="66"/>
      <c r="AF691" s="67"/>
      <c r="AG691" s="66"/>
      <c r="AH691" s="66"/>
      <c r="AI691" s="66" t="s">
        <v>1473</v>
      </c>
      <c r="AJ691" s="66" t="s">
        <v>151</v>
      </c>
      <c r="AK691" s="66"/>
      <c r="AL691" s="66"/>
      <c r="AM691" s="66"/>
      <c r="AN691" s="66"/>
      <c r="AO691" s="66"/>
      <c r="AP691" s="66" t="s">
        <v>1487</v>
      </c>
      <c r="AQ691" s="67"/>
      <c r="AR691" s="67"/>
      <c r="AS691" s="66"/>
      <c r="AT691" s="66"/>
      <c r="AU691" s="69"/>
      <c r="AV691" s="66">
        <v>0</v>
      </c>
      <c r="AW691" s="66"/>
      <c r="AX691" s="66" t="s">
        <v>1487</v>
      </c>
      <c r="AY691" s="66"/>
      <c r="AZ691" s="66"/>
      <c r="BA691" s="69"/>
      <c r="BB691" s="66"/>
      <c r="BC691" s="66" t="s">
        <v>1487</v>
      </c>
    </row>
    <row r="692" spans="1:55" ht="15.75" customHeight="1">
      <c r="A692" s="66" t="s">
        <v>4607</v>
      </c>
      <c r="B692" s="66" t="s">
        <v>4350</v>
      </c>
      <c r="C692" s="66" t="s">
        <v>300</v>
      </c>
      <c r="D692" s="66" t="s">
        <v>4351</v>
      </c>
      <c r="E692" s="66">
        <v>2026</v>
      </c>
      <c r="F692" s="66">
        <v>31</v>
      </c>
      <c r="G692" s="67">
        <v>46230</v>
      </c>
      <c r="H692" s="67">
        <v>0.4375</v>
      </c>
      <c r="I692" s="67"/>
      <c r="J692" s="66"/>
      <c r="K692" s="68"/>
      <c r="L692" s="66"/>
      <c r="M692" s="66"/>
      <c r="N692" s="66" t="s">
        <v>1442</v>
      </c>
      <c r="O692" s="66" t="s">
        <v>1439</v>
      </c>
      <c r="P692" s="66"/>
      <c r="Q692" s="66" t="s">
        <v>1472</v>
      </c>
      <c r="R692" s="66" t="s">
        <v>1447</v>
      </c>
      <c r="S692" s="66" t="s">
        <v>391</v>
      </c>
      <c r="T692" s="66" t="s">
        <v>443</v>
      </c>
      <c r="U692" s="66" t="s">
        <v>2183</v>
      </c>
      <c r="V692" s="66" t="s">
        <v>1473</v>
      </c>
      <c r="W692" s="66" t="s">
        <v>2443</v>
      </c>
      <c r="X692" s="66" t="s">
        <v>1487</v>
      </c>
      <c r="Y692" s="66"/>
      <c r="Z692" s="66"/>
      <c r="AA692" s="66"/>
      <c r="AB692" s="69"/>
      <c r="AC692" s="66"/>
      <c r="AD692" s="66" t="s">
        <v>1487</v>
      </c>
      <c r="AE692" s="66"/>
      <c r="AF692" s="67"/>
      <c r="AG692" s="66"/>
      <c r="AH692" s="66"/>
      <c r="AI692" s="66" t="s">
        <v>1473</v>
      </c>
      <c r="AJ692" s="66" t="s">
        <v>151</v>
      </c>
      <c r="AK692" s="66"/>
      <c r="AL692" s="66"/>
      <c r="AM692" s="66"/>
      <c r="AN692" s="66"/>
      <c r="AO692" s="66"/>
      <c r="AP692" s="66" t="s">
        <v>1487</v>
      </c>
      <c r="AQ692" s="67"/>
      <c r="AR692" s="67"/>
      <c r="AS692" s="66"/>
      <c r="AT692" s="66"/>
      <c r="AU692" s="69"/>
      <c r="AV692" s="66">
        <v>0</v>
      </c>
      <c r="AW692" s="66"/>
      <c r="AX692" s="66" t="s">
        <v>1487</v>
      </c>
      <c r="AY692" s="66"/>
      <c r="AZ692" s="66"/>
      <c r="BA692" s="69"/>
      <c r="BB692" s="66"/>
      <c r="BC692" s="66" t="s">
        <v>1487</v>
      </c>
    </row>
    <row r="693" spans="1:55" ht="15.75" customHeight="1">
      <c r="A693" s="66" t="s">
        <v>4608</v>
      </c>
      <c r="B693" s="66" t="s">
        <v>4352</v>
      </c>
      <c r="C693" s="66" t="s">
        <v>307</v>
      </c>
      <c r="D693" s="66" t="s">
        <v>4353</v>
      </c>
      <c r="E693" s="66">
        <v>2026</v>
      </c>
      <c r="F693" s="66">
        <v>31</v>
      </c>
      <c r="G693" s="67">
        <v>46233</v>
      </c>
      <c r="H693" s="67">
        <v>0.41666666666666669</v>
      </c>
      <c r="I693" s="67"/>
      <c r="J693" s="66"/>
      <c r="K693" s="68"/>
      <c r="L693" s="66"/>
      <c r="M693" s="66"/>
      <c r="N693" s="66" t="s">
        <v>1561</v>
      </c>
      <c r="O693" s="66" t="s">
        <v>2103</v>
      </c>
      <c r="P693" s="66"/>
      <c r="Q693" s="66" t="s">
        <v>1472</v>
      </c>
      <c r="R693" s="66" t="s">
        <v>1414</v>
      </c>
      <c r="S693" s="66" t="s">
        <v>387</v>
      </c>
      <c r="T693" s="66" t="s">
        <v>344</v>
      </c>
      <c r="U693" s="66" t="s">
        <v>2183</v>
      </c>
      <c r="V693" s="66" t="s">
        <v>1473</v>
      </c>
      <c r="W693" s="66" t="s">
        <v>2700</v>
      </c>
      <c r="X693" s="66" t="s">
        <v>1487</v>
      </c>
      <c r="Y693" s="66"/>
      <c r="Z693" s="66"/>
      <c r="AA693" s="66"/>
      <c r="AB693" s="69"/>
      <c r="AC693" s="66"/>
      <c r="AD693" s="66" t="s">
        <v>1487</v>
      </c>
      <c r="AE693" s="66"/>
      <c r="AF693" s="67"/>
      <c r="AG693" s="66"/>
      <c r="AH693" s="66"/>
      <c r="AI693" s="66" t="s">
        <v>1473</v>
      </c>
      <c r="AJ693" s="66" t="s">
        <v>151</v>
      </c>
      <c r="AK693" s="66"/>
      <c r="AL693" s="66"/>
      <c r="AM693" s="66"/>
      <c r="AN693" s="66"/>
      <c r="AO693" s="66"/>
      <c r="AP693" s="66" t="s">
        <v>1487</v>
      </c>
      <c r="AQ693" s="67"/>
      <c r="AR693" s="67"/>
      <c r="AS693" s="66"/>
      <c r="AT693" s="66"/>
      <c r="AU693" s="69"/>
      <c r="AV693" s="66">
        <v>0</v>
      </c>
      <c r="AW693" s="66"/>
      <c r="AX693" s="66" t="s">
        <v>1487</v>
      </c>
      <c r="AY693" s="66"/>
      <c r="AZ693" s="66"/>
      <c r="BA693" s="69"/>
      <c r="BB693" s="66"/>
      <c r="BC693" s="66" t="s">
        <v>1487</v>
      </c>
    </row>
    <row r="694" spans="1:55" ht="15.75" customHeight="1">
      <c r="A694" s="66" t="s">
        <v>4609</v>
      </c>
      <c r="B694" s="66" t="s">
        <v>4354</v>
      </c>
      <c r="C694" s="66" t="s">
        <v>287</v>
      </c>
      <c r="D694" s="66" t="s">
        <v>4355</v>
      </c>
      <c r="E694" s="66">
        <v>2026</v>
      </c>
      <c r="F694" s="66">
        <v>31</v>
      </c>
      <c r="G694" s="67">
        <v>46234</v>
      </c>
      <c r="H694" s="67">
        <v>0.76388888888888884</v>
      </c>
      <c r="I694" s="67"/>
      <c r="J694" s="66"/>
      <c r="K694" s="68"/>
      <c r="L694" s="66"/>
      <c r="M694" s="66"/>
      <c r="N694" s="66" t="s">
        <v>1436</v>
      </c>
      <c r="O694" s="66" t="s">
        <v>2103</v>
      </c>
      <c r="P694" s="66"/>
      <c r="Q694" s="66" t="s">
        <v>1472</v>
      </c>
      <c r="R694" s="66" t="s">
        <v>1378</v>
      </c>
      <c r="S694" s="66" t="s">
        <v>387</v>
      </c>
      <c r="T694" s="66" t="s">
        <v>344</v>
      </c>
      <c r="U694" s="66" t="s">
        <v>2183</v>
      </c>
      <c r="V694" s="66" t="s">
        <v>1473</v>
      </c>
      <c r="W694" s="66" t="s">
        <v>2365</v>
      </c>
      <c r="X694" s="66" t="s">
        <v>1487</v>
      </c>
      <c r="Y694" s="66"/>
      <c r="Z694" s="66"/>
      <c r="AA694" s="66"/>
      <c r="AB694" s="69"/>
      <c r="AC694" s="66"/>
      <c r="AD694" s="66" t="s">
        <v>1487</v>
      </c>
      <c r="AE694" s="66"/>
      <c r="AF694" s="67"/>
      <c r="AG694" s="66"/>
      <c r="AH694" s="66"/>
      <c r="AI694" s="66" t="s">
        <v>1473</v>
      </c>
      <c r="AJ694" s="66" t="s">
        <v>151</v>
      </c>
      <c r="AK694" s="66"/>
      <c r="AL694" s="66"/>
      <c r="AM694" s="66"/>
      <c r="AN694" s="66"/>
      <c r="AO694" s="66"/>
      <c r="AP694" s="66" t="s">
        <v>1487</v>
      </c>
      <c r="AQ694" s="67"/>
      <c r="AR694" s="67"/>
      <c r="AS694" s="66"/>
      <c r="AT694" s="66"/>
      <c r="AU694" s="69"/>
      <c r="AV694" s="66">
        <v>0</v>
      </c>
      <c r="AW694" s="66"/>
      <c r="AX694" s="66" t="s">
        <v>1487</v>
      </c>
      <c r="AY694" s="66"/>
      <c r="AZ694" s="66"/>
      <c r="BA694" s="69"/>
      <c r="BB694" s="66"/>
      <c r="BC694" s="66" t="s">
        <v>1487</v>
      </c>
    </row>
    <row r="695" spans="1:55" ht="15.75" customHeight="1">
      <c r="A695" s="66" t="s">
        <v>4610</v>
      </c>
      <c r="B695" s="66" t="s">
        <v>4356</v>
      </c>
      <c r="C695" s="66" t="s">
        <v>177</v>
      </c>
      <c r="D695" s="66" t="s">
        <v>4357</v>
      </c>
      <c r="E695" s="66">
        <v>2026</v>
      </c>
      <c r="F695" s="66">
        <v>31</v>
      </c>
      <c r="G695" s="67">
        <v>46230</v>
      </c>
      <c r="H695" s="67">
        <v>0.42708333333333331</v>
      </c>
      <c r="I695" s="67"/>
      <c r="J695" s="66"/>
      <c r="K695" s="68"/>
      <c r="L695" s="66"/>
      <c r="M695" s="66"/>
      <c r="N695" s="66" t="s">
        <v>1568</v>
      </c>
      <c r="O695" s="66" t="s">
        <v>1590</v>
      </c>
      <c r="P695" s="66"/>
      <c r="Q695" s="66" t="s">
        <v>1472</v>
      </c>
      <c r="R695" s="66" t="s">
        <v>1359</v>
      </c>
      <c r="S695" s="66" t="s">
        <v>387</v>
      </c>
      <c r="T695" s="66" t="s">
        <v>344</v>
      </c>
      <c r="U695" s="66" t="s">
        <v>2183</v>
      </c>
      <c r="V695" s="66" t="s">
        <v>1473</v>
      </c>
      <c r="W695" s="66" t="s">
        <v>2470</v>
      </c>
      <c r="X695" s="66" t="s">
        <v>1487</v>
      </c>
      <c r="Y695" s="66"/>
      <c r="Z695" s="66"/>
      <c r="AA695" s="66"/>
      <c r="AB695" s="69"/>
      <c r="AC695" s="66"/>
      <c r="AD695" s="66" t="s">
        <v>1487</v>
      </c>
      <c r="AE695" s="66"/>
      <c r="AF695" s="67"/>
      <c r="AG695" s="66"/>
      <c r="AH695" s="66"/>
      <c r="AI695" s="66" t="s">
        <v>1473</v>
      </c>
      <c r="AJ695" s="66" t="s">
        <v>151</v>
      </c>
      <c r="AK695" s="66"/>
      <c r="AL695" s="66"/>
      <c r="AM695" s="66"/>
      <c r="AN695" s="66"/>
      <c r="AO695" s="66"/>
      <c r="AP695" s="66" t="s">
        <v>1487</v>
      </c>
      <c r="AQ695" s="67"/>
      <c r="AR695" s="67"/>
      <c r="AS695" s="66"/>
      <c r="AT695" s="66"/>
      <c r="AU695" s="69"/>
      <c r="AV695" s="66">
        <v>0</v>
      </c>
      <c r="AW695" s="66"/>
      <c r="AX695" s="66" t="s">
        <v>1487</v>
      </c>
      <c r="AY695" s="66"/>
      <c r="AZ695" s="66"/>
      <c r="BA695" s="69"/>
      <c r="BB695" s="66"/>
      <c r="BC695" s="66" t="s">
        <v>1487</v>
      </c>
    </row>
    <row r="696" spans="1:55" ht="15.75" customHeight="1">
      <c r="A696" s="66" t="s">
        <v>4611</v>
      </c>
      <c r="B696" s="66" t="s">
        <v>4358</v>
      </c>
      <c r="C696" s="66" t="s">
        <v>181</v>
      </c>
      <c r="D696" s="66" t="s">
        <v>4359</v>
      </c>
      <c r="E696" s="66">
        <v>2026</v>
      </c>
      <c r="F696" s="66">
        <v>31</v>
      </c>
      <c r="G696" s="67">
        <v>46230</v>
      </c>
      <c r="H696" s="67">
        <v>0.58333333333333337</v>
      </c>
      <c r="I696" s="67"/>
      <c r="J696" s="66"/>
      <c r="K696" s="68"/>
      <c r="L696" s="66"/>
      <c r="M696" s="66"/>
      <c r="N696" s="66" t="s">
        <v>1600</v>
      </c>
      <c r="O696" s="66" t="s">
        <v>2103</v>
      </c>
      <c r="P696" s="66"/>
      <c r="Q696" s="66" t="s">
        <v>1472</v>
      </c>
      <c r="R696" s="66" t="s">
        <v>3814</v>
      </c>
      <c r="S696" s="66" t="s">
        <v>391</v>
      </c>
      <c r="T696" s="66" t="s">
        <v>443</v>
      </c>
      <c r="U696" s="66" t="s">
        <v>2183</v>
      </c>
      <c r="V696" s="66" t="s">
        <v>1473</v>
      </c>
      <c r="W696" s="66" t="s">
        <v>2324</v>
      </c>
      <c r="X696" s="66" t="s">
        <v>1487</v>
      </c>
      <c r="Y696" s="66"/>
      <c r="Z696" s="66"/>
      <c r="AA696" s="66"/>
      <c r="AB696" s="69"/>
      <c r="AC696" s="66"/>
      <c r="AD696" s="66" t="s">
        <v>1487</v>
      </c>
      <c r="AE696" s="66"/>
      <c r="AF696" s="67"/>
      <c r="AG696" s="66"/>
      <c r="AH696" s="66"/>
      <c r="AI696" s="66" t="s">
        <v>1473</v>
      </c>
      <c r="AJ696" s="66" t="s">
        <v>151</v>
      </c>
      <c r="AK696" s="66"/>
      <c r="AL696" s="66"/>
      <c r="AM696" s="66"/>
      <c r="AN696" s="66"/>
      <c r="AO696" s="66"/>
      <c r="AP696" s="66" t="s">
        <v>1487</v>
      </c>
      <c r="AQ696" s="67"/>
      <c r="AR696" s="67"/>
      <c r="AS696" s="66"/>
      <c r="AT696" s="66"/>
      <c r="AU696" s="69"/>
      <c r="AV696" s="66">
        <v>0</v>
      </c>
      <c r="AW696" s="66"/>
      <c r="AX696" s="66" t="s">
        <v>1487</v>
      </c>
      <c r="AY696" s="66"/>
      <c r="AZ696" s="66"/>
      <c r="BA696" s="69"/>
      <c r="BB696" s="66"/>
      <c r="BC696" s="66" t="s">
        <v>1487</v>
      </c>
    </row>
    <row r="697" spans="1:55" ht="15.75" customHeight="1">
      <c r="A697" s="66" t="s">
        <v>4612</v>
      </c>
      <c r="B697" s="66" t="s">
        <v>4360</v>
      </c>
      <c r="C697" s="66" t="s">
        <v>177</v>
      </c>
      <c r="D697" s="66" t="s">
        <v>4361</v>
      </c>
      <c r="E697" s="66">
        <v>2026</v>
      </c>
      <c r="F697" s="66">
        <v>31</v>
      </c>
      <c r="G697" s="67">
        <v>46231</v>
      </c>
      <c r="H697" s="67">
        <v>0.42708333333333331</v>
      </c>
      <c r="I697" s="67"/>
      <c r="J697" s="66"/>
      <c r="K697" s="68"/>
      <c r="L697" s="66"/>
      <c r="M697" s="66"/>
      <c r="N697" s="66" t="s">
        <v>1568</v>
      </c>
      <c r="O697" s="66" t="s">
        <v>1590</v>
      </c>
      <c r="P697" s="66"/>
      <c r="Q697" s="66" t="s">
        <v>1472</v>
      </c>
      <c r="R697" s="66" t="s">
        <v>1359</v>
      </c>
      <c r="S697" s="66" t="s">
        <v>387</v>
      </c>
      <c r="T697" s="66" t="s">
        <v>344</v>
      </c>
      <c r="U697" s="66" t="s">
        <v>2183</v>
      </c>
      <c r="V697" s="66" t="s">
        <v>1473</v>
      </c>
      <c r="W697" s="66" t="s">
        <v>2470</v>
      </c>
      <c r="X697" s="66" t="s">
        <v>1487</v>
      </c>
      <c r="Y697" s="66"/>
      <c r="Z697" s="66"/>
      <c r="AA697" s="66"/>
      <c r="AB697" s="69"/>
      <c r="AC697" s="66"/>
      <c r="AD697" s="66" t="s">
        <v>1487</v>
      </c>
      <c r="AE697" s="66"/>
      <c r="AF697" s="67"/>
      <c r="AG697" s="66"/>
      <c r="AH697" s="66"/>
      <c r="AI697" s="66" t="s">
        <v>1473</v>
      </c>
      <c r="AJ697" s="66" t="s">
        <v>151</v>
      </c>
      <c r="AK697" s="66"/>
      <c r="AL697" s="66"/>
      <c r="AM697" s="66"/>
      <c r="AN697" s="66"/>
      <c r="AO697" s="66"/>
      <c r="AP697" s="66" t="s">
        <v>1487</v>
      </c>
      <c r="AQ697" s="67"/>
      <c r="AR697" s="67"/>
      <c r="AS697" s="66"/>
      <c r="AT697" s="66"/>
      <c r="AU697" s="69"/>
      <c r="AV697" s="66">
        <v>0</v>
      </c>
      <c r="AW697" s="66"/>
      <c r="AX697" s="66" t="s">
        <v>1487</v>
      </c>
      <c r="AY697" s="66"/>
      <c r="AZ697" s="66"/>
      <c r="BA697" s="69"/>
      <c r="BB697" s="66"/>
      <c r="BC697" s="66" t="s">
        <v>1487</v>
      </c>
    </row>
    <row r="698" spans="1:55" ht="15.75" customHeight="1">
      <c r="A698" s="66" t="s">
        <v>4613</v>
      </c>
      <c r="B698" s="66" t="s">
        <v>4362</v>
      </c>
      <c r="C698" s="66" t="s">
        <v>177</v>
      </c>
      <c r="D698" s="66" t="s">
        <v>4363</v>
      </c>
      <c r="E698" s="66">
        <v>2026</v>
      </c>
      <c r="F698" s="66">
        <v>31</v>
      </c>
      <c r="G698" s="67">
        <v>46233</v>
      </c>
      <c r="H698" s="67">
        <v>0.42708333333333331</v>
      </c>
      <c r="I698" s="67"/>
      <c r="J698" s="66"/>
      <c r="K698" s="68"/>
      <c r="L698" s="66"/>
      <c r="M698" s="66"/>
      <c r="N698" s="66" t="s">
        <v>1568</v>
      </c>
      <c r="O698" s="66" t="s">
        <v>1590</v>
      </c>
      <c r="P698" s="66"/>
      <c r="Q698" s="66" t="s">
        <v>1472</v>
      </c>
      <c r="R698" s="66" t="s">
        <v>1359</v>
      </c>
      <c r="S698" s="66" t="s">
        <v>387</v>
      </c>
      <c r="T698" s="66" t="s">
        <v>344</v>
      </c>
      <c r="U698" s="66" t="s">
        <v>2183</v>
      </c>
      <c r="V698" s="66" t="s">
        <v>1473</v>
      </c>
      <c r="W698" s="66" t="s">
        <v>2470</v>
      </c>
      <c r="X698" s="66" t="s">
        <v>1487</v>
      </c>
      <c r="Y698" s="66"/>
      <c r="Z698" s="66"/>
      <c r="AA698" s="66"/>
      <c r="AB698" s="69"/>
      <c r="AC698" s="66"/>
      <c r="AD698" s="66" t="s">
        <v>1487</v>
      </c>
      <c r="AE698" s="66"/>
      <c r="AF698" s="67"/>
      <c r="AG698" s="66"/>
      <c r="AH698" s="66"/>
      <c r="AI698" s="66" t="s">
        <v>1473</v>
      </c>
      <c r="AJ698" s="66" t="s">
        <v>151</v>
      </c>
      <c r="AK698" s="66"/>
      <c r="AL698" s="66"/>
      <c r="AM698" s="66"/>
      <c r="AN698" s="66"/>
      <c r="AO698" s="66"/>
      <c r="AP698" s="66" t="s">
        <v>1487</v>
      </c>
      <c r="AQ698" s="67"/>
      <c r="AR698" s="67"/>
      <c r="AS698" s="66"/>
      <c r="AT698" s="66"/>
      <c r="AU698" s="69"/>
      <c r="AV698" s="66">
        <v>0</v>
      </c>
      <c r="AW698" s="66"/>
      <c r="AX698" s="66" t="s">
        <v>1487</v>
      </c>
      <c r="AY698" s="66"/>
      <c r="AZ698" s="66"/>
      <c r="BA698" s="69"/>
      <c r="BB698" s="66"/>
      <c r="BC698" s="66" t="s">
        <v>1487</v>
      </c>
    </row>
    <row r="699" spans="1:55" ht="15.75" customHeight="1">
      <c r="A699" s="66" t="s">
        <v>4614</v>
      </c>
      <c r="B699" s="66" t="s">
        <v>4364</v>
      </c>
      <c r="C699" s="66" t="s">
        <v>309</v>
      </c>
      <c r="D699" s="66" t="s">
        <v>4365</v>
      </c>
      <c r="E699" s="66">
        <v>2026</v>
      </c>
      <c r="F699" s="66">
        <v>31</v>
      </c>
      <c r="G699" s="67">
        <v>46233</v>
      </c>
      <c r="H699" s="67">
        <v>0.41666666666666669</v>
      </c>
      <c r="I699" s="67"/>
      <c r="J699" s="66"/>
      <c r="K699" s="68"/>
      <c r="L699" s="66"/>
      <c r="M699" s="66"/>
      <c r="N699" s="66" t="s">
        <v>1561</v>
      </c>
      <c r="O699" s="66" t="s">
        <v>1590</v>
      </c>
      <c r="P699" s="66"/>
      <c r="Q699" s="66" t="s">
        <v>1472</v>
      </c>
      <c r="R699" s="66" t="s">
        <v>1416</v>
      </c>
      <c r="S699" s="66" t="s">
        <v>387</v>
      </c>
      <c r="T699" s="66" t="s">
        <v>344</v>
      </c>
      <c r="U699" s="66" t="s">
        <v>2183</v>
      </c>
      <c r="V699" s="66" t="s">
        <v>1473</v>
      </c>
      <c r="W699" s="66" t="s">
        <v>2700</v>
      </c>
      <c r="X699" s="66" t="s">
        <v>1487</v>
      </c>
      <c r="Y699" s="66"/>
      <c r="Z699" s="66"/>
      <c r="AA699" s="66"/>
      <c r="AB699" s="69"/>
      <c r="AC699" s="66"/>
      <c r="AD699" s="66" t="s">
        <v>1487</v>
      </c>
      <c r="AE699" s="66"/>
      <c r="AF699" s="67"/>
      <c r="AG699" s="66"/>
      <c r="AH699" s="66"/>
      <c r="AI699" s="66" t="s">
        <v>1473</v>
      </c>
      <c r="AJ699" s="66" t="s">
        <v>151</v>
      </c>
      <c r="AK699" s="66"/>
      <c r="AL699" s="66"/>
      <c r="AM699" s="66"/>
      <c r="AN699" s="66"/>
      <c r="AO699" s="66"/>
      <c r="AP699" s="66" t="s">
        <v>1487</v>
      </c>
      <c r="AQ699" s="67"/>
      <c r="AR699" s="67"/>
      <c r="AS699" s="66"/>
      <c r="AT699" s="66"/>
      <c r="AU699" s="69"/>
      <c r="AV699" s="66">
        <v>0</v>
      </c>
      <c r="AW699" s="66"/>
      <c r="AX699" s="66" t="s">
        <v>1487</v>
      </c>
      <c r="AY699" s="66"/>
      <c r="AZ699" s="66"/>
      <c r="BA699" s="69"/>
      <c r="BB699" s="66"/>
      <c r="BC699" s="66" t="s">
        <v>1487</v>
      </c>
    </row>
    <row r="700" spans="1:55" ht="15.75" customHeight="1">
      <c r="A700" s="66" t="s">
        <v>4615</v>
      </c>
      <c r="B700" s="66" t="s">
        <v>4366</v>
      </c>
      <c r="C700" s="66" t="s">
        <v>177</v>
      </c>
      <c r="D700" s="66" t="s">
        <v>4367</v>
      </c>
      <c r="E700" s="66">
        <v>2026</v>
      </c>
      <c r="F700" s="66">
        <v>31</v>
      </c>
      <c r="G700" s="67">
        <v>46234</v>
      </c>
      <c r="H700" s="67">
        <v>0.42708333333333331</v>
      </c>
      <c r="I700" s="67"/>
      <c r="J700" s="66"/>
      <c r="K700" s="68"/>
      <c r="L700" s="66"/>
      <c r="M700" s="66"/>
      <c r="N700" s="66" t="s">
        <v>1568</v>
      </c>
      <c r="O700" s="66" t="s">
        <v>1590</v>
      </c>
      <c r="P700" s="66"/>
      <c r="Q700" s="66" t="s">
        <v>1472</v>
      </c>
      <c r="R700" s="66" t="s">
        <v>1359</v>
      </c>
      <c r="S700" s="66" t="s">
        <v>387</v>
      </c>
      <c r="T700" s="66" t="s">
        <v>344</v>
      </c>
      <c r="U700" s="66" t="s">
        <v>2183</v>
      </c>
      <c r="V700" s="66" t="s">
        <v>1473</v>
      </c>
      <c r="W700" s="66" t="s">
        <v>2470</v>
      </c>
      <c r="X700" s="66" t="s">
        <v>1487</v>
      </c>
      <c r="Y700" s="66"/>
      <c r="Z700" s="66"/>
      <c r="AA700" s="66"/>
      <c r="AB700" s="69"/>
      <c r="AC700" s="66"/>
      <c r="AD700" s="66" t="s">
        <v>1487</v>
      </c>
      <c r="AE700" s="66"/>
      <c r="AF700" s="67"/>
      <c r="AG700" s="66"/>
      <c r="AH700" s="66"/>
      <c r="AI700" s="66" t="s">
        <v>1473</v>
      </c>
      <c r="AJ700" s="66" t="s">
        <v>151</v>
      </c>
      <c r="AK700" s="66"/>
      <c r="AL700" s="66"/>
      <c r="AM700" s="66"/>
      <c r="AN700" s="66"/>
      <c r="AO700" s="66"/>
      <c r="AP700" s="66" t="s">
        <v>1487</v>
      </c>
      <c r="AQ700" s="67"/>
      <c r="AR700" s="67"/>
      <c r="AS700" s="66"/>
      <c r="AT700" s="66"/>
      <c r="AU700" s="69"/>
      <c r="AV700" s="66">
        <v>0</v>
      </c>
      <c r="AW700" s="66"/>
      <c r="AX700" s="66" t="s">
        <v>1487</v>
      </c>
      <c r="AY700" s="66"/>
      <c r="AZ700" s="66"/>
      <c r="BA700" s="69"/>
      <c r="BB700" s="66"/>
      <c r="BC700" s="66" t="s">
        <v>1487</v>
      </c>
    </row>
    <row r="701" spans="1:55" ht="15.75" customHeight="1">
      <c r="A701" s="66" t="s">
        <v>4616</v>
      </c>
      <c r="B701" s="66" t="s">
        <v>4368</v>
      </c>
      <c r="C701" s="66" t="s">
        <v>340</v>
      </c>
      <c r="D701" s="66" t="s">
        <v>4369</v>
      </c>
      <c r="E701" s="66">
        <v>2026</v>
      </c>
      <c r="F701" s="66">
        <v>31</v>
      </c>
      <c r="G701" s="67">
        <v>46230</v>
      </c>
      <c r="H701" s="67">
        <v>0.375</v>
      </c>
      <c r="I701" s="67"/>
      <c r="J701" s="66"/>
      <c r="K701" s="68"/>
      <c r="L701" s="66"/>
      <c r="M701" s="66"/>
      <c r="N701" s="66" t="s">
        <v>1432</v>
      </c>
      <c r="O701" s="66" t="s">
        <v>1590</v>
      </c>
      <c r="P701" s="66"/>
      <c r="Q701" s="66" t="s">
        <v>1472</v>
      </c>
      <c r="R701" s="66" t="s">
        <v>1356</v>
      </c>
      <c r="S701" s="66" t="s">
        <v>387</v>
      </c>
      <c r="T701" s="66" t="s">
        <v>344</v>
      </c>
      <c r="U701" s="66" t="s">
        <v>2183</v>
      </c>
      <c r="V701" s="66" t="s">
        <v>1473</v>
      </c>
      <c r="W701" s="66" t="s">
        <v>2647</v>
      </c>
      <c r="X701" s="66" t="s">
        <v>1487</v>
      </c>
      <c r="Y701" s="66"/>
      <c r="Z701" s="66"/>
      <c r="AA701" s="66"/>
      <c r="AB701" s="69"/>
      <c r="AC701" s="66"/>
      <c r="AD701" s="66" t="s">
        <v>1487</v>
      </c>
      <c r="AE701" s="66"/>
      <c r="AF701" s="67"/>
      <c r="AG701" s="66"/>
      <c r="AH701" s="66"/>
      <c r="AI701" s="66" t="s">
        <v>1473</v>
      </c>
      <c r="AJ701" s="66" t="s">
        <v>151</v>
      </c>
      <c r="AK701" s="66"/>
      <c r="AL701" s="66"/>
      <c r="AM701" s="66"/>
      <c r="AN701" s="66"/>
      <c r="AO701" s="66"/>
      <c r="AP701" s="66" t="s">
        <v>1487</v>
      </c>
      <c r="AQ701" s="67"/>
      <c r="AR701" s="67"/>
      <c r="AS701" s="66"/>
      <c r="AT701" s="66"/>
      <c r="AU701" s="69"/>
      <c r="AV701" s="66">
        <v>0</v>
      </c>
      <c r="AW701" s="66"/>
      <c r="AX701" s="66" t="s">
        <v>1487</v>
      </c>
      <c r="AY701" s="66"/>
      <c r="AZ701" s="66"/>
      <c r="BA701" s="69"/>
      <c r="BB701" s="66"/>
      <c r="BC701" s="66" t="s">
        <v>1487</v>
      </c>
    </row>
    <row r="702" spans="1:55" ht="15.75" customHeight="1">
      <c r="A702" s="66" t="s">
        <v>5388</v>
      </c>
      <c r="B702" s="66" t="s">
        <v>4970</v>
      </c>
      <c r="C702" s="66" t="s">
        <v>235</v>
      </c>
      <c r="D702" s="66" t="s">
        <v>4971</v>
      </c>
      <c r="E702" s="66">
        <v>2026</v>
      </c>
      <c r="F702" s="66">
        <v>2</v>
      </c>
      <c r="G702" s="67">
        <v>46032</v>
      </c>
      <c r="H702" s="67">
        <v>0.38541666666666669</v>
      </c>
      <c r="I702" s="67"/>
      <c r="J702" s="66"/>
      <c r="K702" s="68"/>
      <c r="L702" s="66"/>
      <c r="M702" s="66"/>
      <c r="N702" s="66" t="s">
        <v>1583</v>
      </c>
      <c r="O702" s="66" t="s">
        <v>2103</v>
      </c>
      <c r="P702" s="66"/>
      <c r="Q702" s="66" t="s">
        <v>1472</v>
      </c>
      <c r="R702" s="66" t="s">
        <v>1201</v>
      </c>
      <c r="S702" s="66" t="s">
        <v>389</v>
      </c>
      <c r="T702" s="66" t="s">
        <v>1266</v>
      </c>
      <c r="U702" s="66" t="s">
        <v>2183</v>
      </c>
      <c r="V702" s="66" t="s">
        <v>1473</v>
      </c>
      <c r="W702" s="66" t="s">
        <v>2451</v>
      </c>
      <c r="X702" s="66" t="s">
        <v>1487</v>
      </c>
      <c r="Y702" s="66"/>
      <c r="Z702" s="66"/>
      <c r="AA702" s="66"/>
      <c r="AB702" s="69"/>
      <c r="AC702" s="66"/>
      <c r="AD702" s="66" t="s">
        <v>1487</v>
      </c>
      <c r="AE702" s="66"/>
      <c r="AF702" s="67"/>
      <c r="AG702" s="66"/>
      <c r="AH702" s="66"/>
      <c r="AI702" s="66" t="s">
        <v>1473</v>
      </c>
      <c r="AJ702" s="66" t="s">
        <v>151</v>
      </c>
      <c r="AK702" s="66"/>
      <c r="AL702" s="66"/>
      <c r="AM702" s="66"/>
      <c r="AN702" s="66"/>
      <c r="AO702" s="66"/>
      <c r="AP702" s="66" t="s">
        <v>1487</v>
      </c>
      <c r="AQ702" s="67"/>
      <c r="AR702" s="67"/>
      <c r="AS702" s="66"/>
      <c r="AT702" s="66"/>
      <c r="AU702" s="69"/>
      <c r="AV702" s="66">
        <v>0</v>
      </c>
      <c r="AW702" s="66"/>
      <c r="AX702" s="66" t="s">
        <v>1487</v>
      </c>
      <c r="AY702" s="66"/>
      <c r="AZ702" s="66"/>
      <c r="BA702" s="69"/>
      <c r="BB702" s="66"/>
      <c r="BC702" s="66" t="s">
        <v>1487</v>
      </c>
    </row>
    <row r="703" spans="1:55" ht="15.75" customHeight="1">
      <c r="A703" s="66" t="s">
        <v>5389</v>
      </c>
      <c r="B703" s="66" t="s">
        <v>4972</v>
      </c>
      <c r="C703" s="66" t="s">
        <v>226</v>
      </c>
      <c r="D703" s="66" t="s">
        <v>4973</v>
      </c>
      <c r="E703" s="66">
        <v>2026</v>
      </c>
      <c r="F703" s="66">
        <v>2</v>
      </c>
      <c r="G703" s="67">
        <v>46027</v>
      </c>
      <c r="H703" s="67">
        <v>0.38194444444444442</v>
      </c>
      <c r="I703" s="67"/>
      <c r="J703" s="66"/>
      <c r="K703" s="68"/>
      <c r="L703" s="66"/>
      <c r="M703" s="66"/>
      <c r="N703" s="66" t="s">
        <v>1583</v>
      </c>
      <c r="O703" s="66" t="s">
        <v>1590</v>
      </c>
      <c r="P703" s="66"/>
      <c r="Q703" s="66" t="s">
        <v>1472</v>
      </c>
      <c r="R703" s="66" t="s">
        <v>1194</v>
      </c>
      <c r="S703" s="66" t="s">
        <v>391</v>
      </c>
      <c r="T703" s="66" t="s">
        <v>1266</v>
      </c>
      <c r="U703" s="66" t="s">
        <v>2183</v>
      </c>
      <c r="V703" s="66" t="s">
        <v>1473</v>
      </c>
      <c r="W703" s="66" t="s">
        <v>2451</v>
      </c>
      <c r="X703" s="66" t="s">
        <v>1487</v>
      </c>
      <c r="Y703" s="66"/>
      <c r="Z703" s="66"/>
      <c r="AA703" s="66"/>
      <c r="AB703" s="69"/>
      <c r="AC703" s="66"/>
      <c r="AD703" s="66" t="s">
        <v>1487</v>
      </c>
      <c r="AE703" s="66"/>
      <c r="AF703" s="67"/>
      <c r="AG703" s="66"/>
      <c r="AH703" s="66"/>
      <c r="AI703" s="66" t="s">
        <v>1473</v>
      </c>
      <c r="AJ703" s="66" t="s">
        <v>151</v>
      </c>
      <c r="AK703" s="66"/>
      <c r="AL703" s="66"/>
      <c r="AM703" s="66"/>
      <c r="AN703" s="66"/>
      <c r="AO703" s="66"/>
      <c r="AP703" s="66" t="s">
        <v>1487</v>
      </c>
      <c r="AQ703" s="67"/>
      <c r="AR703" s="67"/>
      <c r="AS703" s="66"/>
      <c r="AT703" s="66"/>
      <c r="AU703" s="69"/>
      <c r="AV703" s="66">
        <v>0</v>
      </c>
      <c r="AW703" s="66"/>
      <c r="AX703" s="66" t="s">
        <v>1487</v>
      </c>
      <c r="AY703" s="66"/>
      <c r="AZ703" s="66"/>
      <c r="BA703" s="69"/>
      <c r="BB703" s="66"/>
      <c r="BC703" s="66" t="s">
        <v>1487</v>
      </c>
    </row>
    <row r="704" spans="1:55" ht="15.75" customHeight="1">
      <c r="A704" s="66" t="s">
        <v>5390</v>
      </c>
      <c r="B704" s="66" t="s">
        <v>4974</v>
      </c>
      <c r="C704" s="66" t="s">
        <v>226</v>
      </c>
      <c r="D704" s="66" t="s">
        <v>4975</v>
      </c>
      <c r="E704" s="66">
        <v>2026</v>
      </c>
      <c r="F704" s="66">
        <v>2</v>
      </c>
      <c r="G704" s="67">
        <v>46028</v>
      </c>
      <c r="H704" s="67">
        <v>0.38194444444444442</v>
      </c>
      <c r="I704" s="67"/>
      <c r="J704" s="66"/>
      <c r="K704" s="68"/>
      <c r="L704" s="66"/>
      <c r="M704" s="66"/>
      <c r="N704" s="66" t="s">
        <v>1583</v>
      </c>
      <c r="O704" s="66" t="s">
        <v>1590</v>
      </c>
      <c r="P704" s="66"/>
      <c r="Q704" s="66" t="s">
        <v>1472</v>
      </c>
      <c r="R704" s="66" t="s">
        <v>1194</v>
      </c>
      <c r="S704" s="66" t="s">
        <v>391</v>
      </c>
      <c r="T704" s="66" t="s">
        <v>1266</v>
      </c>
      <c r="U704" s="66" t="s">
        <v>2183</v>
      </c>
      <c r="V704" s="66" t="s">
        <v>1473</v>
      </c>
      <c r="W704" s="66" t="s">
        <v>2451</v>
      </c>
      <c r="X704" s="66" t="s">
        <v>1487</v>
      </c>
      <c r="Y704" s="66"/>
      <c r="Z704" s="66"/>
      <c r="AA704" s="66"/>
      <c r="AB704" s="69"/>
      <c r="AC704" s="66"/>
      <c r="AD704" s="66" t="s">
        <v>1487</v>
      </c>
      <c r="AE704" s="66"/>
      <c r="AF704" s="67"/>
      <c r="AG704" s="66"/>
      <c r="AH704" s="66"/>
      <c r="AI704" s="66" t="s">
        <v>1473</v>
      </c>
      <c r="AJ704" s="66" t="s">
        <v>151</v>
      </c>
      <c r="AK704" s="66"/>
      <c r="AL704" s="66"/>
      <c r="AM704" s="66"/>
      <c r="AN704" s="66"/>
      <c r="AO704" s="66"/>
      <c r="AP704" s="66" t="s">
        <v>1487</v>
      </c>
      <c r="AQ704" s="67"/>
      <c r="AR704" s="67"/>
      <c r="AS704" s="66"/>
      <c r="AT704" s="66"/>
      <c r="AU704" s="69"/>
      <c r="AV704" s="66">
        <v>0</v>
      </c>
      <c r="AW704" s="66"/>
      <c r="AX704" s="66" t="s">
        <v>1487</v>
      </c>
      <c r="AY704" s="66"/>
      <c r="AZ704" s="66"/>
      <c r="BA704" s="69"/>
      <c r="BB704" s="66"/>
      <c r="BC704" s="66" t="s">
        <v>1487</v>
      </c>
    </row>
    <row r="705" spans="1:55" ht="15.75" customHeight="1">
      <c r="A705" s="66" t="s">
        <v>5391</v>
      </c>
      <c r="B705" s="66" t="s">
        <v>4976</v>
      </c>
      <c r="C705" s="66" t="s">
        <v>226</v>
      </c>
      <c r="D705" s="66" t="s">
        <v>4977</v>
      </c>
      <c r="E705" s="66">
        <v>2026</v>
      </c>
      <c r="F705" s="66">
        <v>2</v>
      </c>
      <c r="G705" s="67">
        <v>46029</v>
      </c>
      <c r="H705" s="67">
        <v>0.38194444444444442</v>
      </c>
      <c r="I705" s="67"/>
      <c r="J705" s="66"/>
      <c r="K705" s="68"/>
      <c r="L705" s="66"/>
      <c r="M705" s="66"/>
      <c r="N705" s="66" t="s">
        <v>1583</v>
      </c>
      <c r="O705" s="66" t="s">
        <v>1590</v>
      </c>
      <c r="P705" s="66"/>
      <c r="Q705" s="66" t="s">
        <v>1472</v>
      </c>
      <c r="R705" s="66" t="s">
        <v>1194</v>
      </c>
      <c r="S705" s="66" t="s">
        <v>391</v>
      </c>
      <c r="T705" s="66" t="s">
        <v>1266</v>
      </c>
      <c r="U705" s="66" t="s">
        <v>2183</v>
      </c>
      <c r="V705" s="66" t="s">
        <v>1473</v>
      </c>
      <c r="W705" s="66" t="s">
        <v>2451</v>
      </c>
      <c r="X705" s="66" t="s">
        <v>1487</v>
      </c>
      <c r="Y705" s="66"/>
      <c r="Z705" s="66"/>
      <c r="AA705" s="66"/>
      <c r="AB705" s="69"/>
      <c r="AC705" s="66"/>
      <c r="AD705" s="66" t="s">
        <v>1487</v>
      </c>
      <c r="AE705" s="66"/>
      <c r="AF705" s="67"/>
      <c r="AG705" s="66"/>
      <c r="AH705" s="66"/>
      <c r="AI705" s="66" t="s">
        <v>1473</v>
      </c>
      <c r="AJ705" s="66" t="s">
        <v>151</v>
      </c>
      <c r="AK705" s="66"/>
      <c r="AL705" s="66"/>
      <c r="AM705" s="66"/>
      <c r="AN705" s="66"/>
      <c r="AO705" s="66"/>
      <c r="AP705" s="66" t="s">
        <v>1487</v>
      </c>
      <c r="AQ705" s="67"/>
      <c r="AR705" s="67"/>
      <c r="AS705" s="66"/>
      <c r="AT705" s="66"/>
      <c r="AU705" s="69"/>
      <c r="AV705" s="66">
        <v>0</v>
      </c>
      <c r="AW705" s="66"/>
      <c r="AX705" s="66" t="s">
        <v>1487</v>
      </c>
      <c r="AY705" s="66"/>
      <c r="AZ705" s="66"/>
      <c r="BA705" s="69"/>
      <c r="BB705" s="66"/>
      <c r="BC705" s="66" t="s">
        <v>1487</v>
      </c>
    </row>
    <row r="706" spans="1:55" ht="15.75" customHeight="1">
      <c r="A706" s="66" t="s">
        <v>5392</v>
      </c>
      <c r="B706" s="66" t="s">
        <v>4978</v>
      </c>
      <c r="C706" s="66" t="s">
        <v>226</v>
      </c>
      <c r="D706" s="66" t="s">
        <v>4979</v>
      </c>
      <c r="E706" s="66">
        <v>2026</v>
      </c>
      <c r="F706" s="66">
        <v>2</v>
      </c>
      <c r="G706" s="67">
        <v>46030</v>
      </c>
      <c r="H706" s="67">
        <v>0.38194444444444442</v>
      </c>
      <c r="I706" s="67"/>
      <c r="J706" s="66"/>
      <c r="K706" s="68"/>
      <c r="L706" s="66"/>
      <c r="M706" s="66"/>
      <c r="N706" s="66" t="s">
        <v>1583</v>
      </c>
      <c r="O706" s="66" t="s">
        <v>1590</v>
      </c>
      <c r="P706" s="66"/>
      <c r="Q706" s="66" t="s">
        <v>1472</v>
      </c>
      <c r="R706" s="66" t="s">
        <v>1194</v>
      </c>
      <c r="S706" s="66" t="s">
        <v>391</v>
      </c>
      <c r="T706" s="66" t="s">
        <v>1266</v>
      </c>
      <c r="U706" s="66" t="s">
        <v>2183</v>
      </c>
      <c r="V706" s="66" t="s">
        <v>1473</v>
      </c>
      <c r="W706" s="66" t="s">
        <v>2451</v>
      </c>
      <c r="X706" s="66" t="s">
        <v>1487</v>
      </c>
      <c r="Y706" s="66"/>
      <c r="Z706" s="66"/>
      <c r="AA706" s="66"/>
      <c r="AB706" s="69"/>
      <c r="AC706" s="66"/>
      <c r="AD706" s="66" t="s">
        <v>1487</v>
      </c>
      <c r="AE706" s="66"/>
      <c r="AF706" s="67"/>
      <c r="AG706" s="66"/>
      <c r="AH706" s="66"/>
      <c r="AI706" s="66" t="s">
        <v>1473</v>
      </c>
      <c r="AJ706" s="66" t="s">
        <v>151</v>
      </c>
      <c r="AK706" s="66"/>
      <c r="AL706" s="66"/>
      <c r="AM706" s="66"/>
      <c r="AN706" s="66"/>
      <c r="AO706" s="66"/>
      <c r="AP706" s="66" t="s">
        <v>1487</v>
      </c>
      <c r="AQ706" s="67"/>
      <c r="AR706" s="67"/>
      <c r="AS706" s="66"/>
      <c r="AT706" s="66"/>
      <c r="AU706" s="69"/>
      <c r="AV706" s="66">
        <v>0</v>
      </c>
      <c r="AW706" s="66"/>
      <c r="AX706" s="66" t="s">
        <v>1487</v>
      </c>
      <c r="AY706" s="66"/>
      <c r="AZ706" s="66"/>
      <c r="BA706" s="69"/>
      <c r="BB706" s="66"/>
      <c r="BC706" s="66" t="s">
        <v>1487</v>
      </c>
    </row>
    <row r="707" spans="1:55" ht="15.75" customHeight="1">
      <c r="A707" s="66" t="s">
        <v>5393</v>
      </c>
      <c r="B707" s="66" t="s">
        <v>4980</v>
      </c>
      <c r="C707" s="66" t="s">
        <v>226</v>
      </c>
      <c r="D707" s="66" t="s">
        <v>4981</v>
      </c>
      <c r="E707" s="66">
        <v>2026</v>
      </c>
      <c r="F707" s="66">
        <v>2</v>
      </c>
      <c r="G707" s="67">
        <v>46031</v>
      </c>
      <c r="H707" s="67">
        <v>0.38194444444444442</v>
      </c>
      <c r="I707" s="67"/>
      <c r="J707" s="66"/>
      <c r="K707" s="68"/>
      <c r="L707" s="66"/>
      <c r="M707" s="66"/>
      <c r="N707" s="66" t="s">
        <v>1583</v>
      </c>
      <c r="O707" s="66" t="s">
        <v>1590</v>
      </c>
      <c r="P707" s="66"/>
      <c r="Q707" s="66" t="s">
        <v>1472</v>
      </c>
      <c r="R707" s="66" t="s">
        <v>1194</v>
      </c>
      <c r="S707" s="66" t="s">
        <v>391</v>
      </c>
      <c r="T707" s="66" t="s">
        <v>1266</v>
      </c>
      <c r="U707" s="66" t="s">
        <v>2183</v>
      </c>
      <c r="V707" s="66" t="s">
        <v>1473</v>
      </c>
      <c r="W707" s="66" t="s">
        <v>2451</v>
      </c>
      <c r="X707" s="66" t="s">
        <v>1487</v>
      </c>
      <c r="Y707" s="66"/>
      <c r="Z707" s="66"/>
      <c r="AA707" s="66"/>
      <c r="AB707" s="69"/>
      <c r="AC707" s="66"/>
      <c r="AD707" s="66" t="s">
        <v>1487</v>
      </c>
      <c r="AE707" s="66"/>
      <c r="AF707" s="67"/>
      <c r="AG707" s="66"/>
      <c r="AH707" s="66"/>
      <c r="AI707" s="66" t="s">
        <v>1473</v>
      </c>
      <c r="AJ707" s="66" t="s">
        <v>151</v>
      </c>
      <c r="AK707" s="66"/>
      <c r="AL707" s="66"/>
      <c r="AM707" s="66"/>
      <c r="AN707" s="66"/>
      <c r="AO707" s="66"/>
      <c r="AP707" s="66" t="s">
        <v>1487</v>
      </c>
      <c r="AQ707" s="67"/>
      <c r="AR707" s="67"/>
      <c r="AS707" s="66"/>
      <c r="AT707" s="66"/>
      <c r="AU707" s="69"/>
      <c r="AV707" s="66">
        <v>0</v>
      </c>
      <c r="AW707" s="66"/>
      <c r="AX707" s="66" t="s">
        <v>1487</v>
      </c>
      <c r="AY707" s="66"/>
      <c r="AZ707" s="66"/>
      <c r="BA707" s="69"/>
      <c r="BB707" s="66"/>
      <c r="BC707" s="66" t="s">
        <v>1487</v>
      </c>
    </row>
    <row r="708" spans="1:55" ht="15.75" customHeight="1">
      <c r="A708" s="66" t="s">
        <v>5394</v>
      </c>
      <c r="B708" s="66" t="s">
        <v>4982</v>
      </c>
      <c r="C708" s="66" t="s">
        <v>226</v>
      </c>
      <c r="D708" s="66" t="s">
        <v>4983</v>
      </c>
      <c r="E708" s="66">
        <v>2026</v>
      </c>
      <c r="F708" s="66">
        <v>2</v>
      </c>
      <c r="G708" s="67">
        <v>46032</v>
      </c>
      <c r="H708" s="67">
        <v>0.38194444444444442</v>
      </c>
      <c r="I708" s="67"/>
      <c r="J708" s="66"/>
      <c r="K708" s="68"/>
      <c r="L708" s="66"/>
      <c r="M708" s="66"/>
      <c r="N708" s="66" t="s">
        <v>1583</v>
      </c>
      <c r="O708" s="66" t="s">
        <v>1590</v>
      </c>
      <c r="P708" s="66"/>
      <c r="Q708" s="66" t="s">
        <v>1472</v>
      </c>
      <c r="R708" s="66" t="s">
        <v>1194</v>
      </c>
      <c r="S708" s="66" t="s">
        <v>391</v>
      </c>
      <c r="T708" s="66" t="s">
        <v>1266</v>
      </c>
      <c r="U708" s="66" t="s">
        <v>2183</v>
      </c>
      <c r="V708" s="66" t="s">
        <v>1473</v>
      </c>
      <c r="W708" s="66" t="s">
        <v>2451</v>
      </c>
      <c r="X708" s="66" t="s">
        <v>1487</v>
      </c>
      <c r="Y708" s="66"/>
      <c r="Z708" s="66"/>
      <c r="AA708" s="66"/>
      <c r="AB708" s="69"/>
      <c r="AC708" s="66"/>
      <c r="AD708" s="66" t="s">
        <v>1487</v>
      </c>
      <c r="AE708" s="66"/>
      <c r="AF708" s="67"/>
      <c r="AG708" s="66"/>
      <c r="AH708" s="66"/>
      <c r="AI708" s="66" t="s">
        <v>1473</v>
      </c>
      <c r="AJ708" s="66" t="s">
        <v>151</v>
      </c>
      <c r="AK708" s="66"/>
      <c r="AL708" s="66"/>
      <c r="AM708" s="66"/>
      <c r="AN708" s="66"/>
      <c r="AO708" s="66"/>
      <c r="AP708" s="66" t="s">
        <v>1487</v>
      </c>
      <c r="AQ708" s="67"/>
      <c r="AR708" s="67"/>
      <c r="AS708" s="66"/>
      <c r="AT708" s="66"/>
      <c r="AU708" s="69"/>
      <c r="AV708" s="66">
        <v>0</v>
      </c>
      <c r="AW708" s="66"/>
      <c r="AX708" s="66" t="s">
        <v>1487</v>
      </c>
      <c r="AY708" s="66"/>
      <c r="AZ708" s="66"/>
      <c r="BA708" s="69"/>
      <c r="BB708" s="66"/>
      <c r="BC708" s="66" t="s">
        <v>1487</v>
      </c>
    </row>
    <row r="709" spans="1:55" ht="15.75" customHeight="1">
      <c r="A709" s="66" t="s">
        <v>5395</v>
      </c>
      <c r="B709" s="66" t="s">
        <v>4984</v>
      </c>
      <c r="C709" s="66" t="s">
        <v>240</v>
      </c>
      <c r="D709" s="66" t="s">
        <v>4985</v>
      </c>
      <c r="E709" s="66">
        <v>2026</v>
      </c>
      <c r="F709" s="66">
        <v>2</v>
      </c>
      <c r="G709" s="67">
        <v>46027</v>
      </c>
      <c r="H709" s="67">
        <v>0.4375</v>
      </c>
      <c r="I709" s="67"/>
      <c r="J709" s="66"/>
      <c r="K709" s="68"/>
      <c r="L709" s="66"/>
      <c r="M709" s="66"/>
      <c r="N709" s="66" t="s">
        <v>1432</v>
      </c>
      <c r="O709" s="66" t="s">
        <v>2103</v>
      </c>
      <c r="P709" s="66"/>
      <c r="Q709" s="66" t="s">
        <v>1472</v>
      </c>
      <c r="R709" s="66" t="s">
        <v>2108</v>
      </c>
      <c r="S709" s="66" t="s">
        <v>389</v>
      </c>
      <c r="T709" s="66" t="s">
        <v>1266</v>
      </c>
      <c r="U709" s="66" t="s">
        <v>2183</v>
      </c>
      <c r="V709" s="66" t="s">
        <v>1473</v>
      </c>
      <c r="W709" s="66" t="s">
        <v>2647</v>
      </c>
      <c r="X709" s="66" t="s">
        <v>1487</v>
      </c>
      <c r="Y709" s="66"/>
      <c r="Z709" s="66"/>
      <c r="AA709" s="66"/>
      <c r="AB709" s="69"/>
      <c r="AC709" s="66"/>
      <c r="AD709" s="66" t="s">
        <v>1487</v>
      </c>
      <c r="AE709" s="66"/>
      <c r="AF709" s="67"/>
      <c r="AG709" s="66"/>
      <c r="AH709" s="66"/>
      <c r="AI709" s="66" t="s">
        <v>1473</v>
      </c>
      <c r="AJ709" s="66" t="s">
        <v>151</v>
      </c>
      <c r="AK709" s="66"/>
      <c r="AL709" s="66"/>
      <c r="AM709" s="66"/>
      <c r="AN709" s="66"/>
      <c r="AO709" s="66"/>
      <c r="AP709" s="66" t="s">
        <v>1487</v>
      </c>
      <c r="AQ709" s="67"/>
      <c r="AR709" s="67"/>
      <c r="AS709" s="66"/>
      <c r="AT709" s="66"/>
      <c r="AU709" s="69"/>
      <c r="AV709" s="66">
        <v>0</v>
      </c>
      <c r="AW709" s="66"/>
      <c r="AX709" s="66" t="s">
        <v>1487</v>
      </c>
      <c r="AY709" s="66"/>
      <c r="AZ709" s="66"/>
      <c r="BA709" s="69"/>
      <c r="BB709" s="66"/>
      <c r="BC709" s="66" t="s">
        <v>1487</v>
      </c>
    </row>
    <row r="710" spans="1:55" ht="15.75" customHeight="1">
      <c r="A710" s="66" t="s">
        <v>5396</v>
      </c>
      <c r="B710" s="66" t="s">
        <v>4986</v>
      </c>
      <c r="C710" s="66" t="s">
        <v>240</v>
      </c>
      <c r="D710" s="66" t="s">
        <v>4987</v>
      </c>
      <c r="E710" s="66">
        <v>2026</v>
      </c>
      <c r="F710" s="66">
        <v>2</v>
      </c>
      <c r="G710" s="67">
        <v>46028</v>
      </c>
      <c r="H710" s="67">
        <v>0.4375</v>
      </c>
      <c r="I710" s="67"/>
      <c r="J710" s="66"/>
      <c r="K710" s="68"/>
      <c r="L710" s="66"/>
      <c r="M710" s="66"/>
      <c r="N710" s="66" t="s">
        <v>1432</v>
      </c>
      <c r="O710" s="66" t="s">
        <v>2103</v>
      </c>
      <c r="P710" s="66"/>
      <c r="Q710" s="66" t="s">
        <v>1472</v>
      </c>
      <c r="R710" s="66" t="s">
        <v>2108</v>
      </c>
      <c r="S710" s="66" t="s">
        <v>389</v>
      </c>
      <c r="T710" s="66" t="s">
        <v>1266</v>
      </c>
      <c r="U710" s="66" t="s">
        <v>2183</v>
      </c>
      <c r="V710" s="66" t="s">
        <v>1473</v>
      </c>
      <c r="W710" s="66" t="s">
        <v>2647</v>
      </c>
      <c r="X710" s="66" t="s">
        <v>1487</v>
      </c>
      <c r="Y710" s="66"/>
      <c r="Z710" s="66"/>
      <c r="AA710" s="66"/>
      <c r="AB710" s="69"/>
      <c r="AC710" s="66"/>
      <c r="AD710" s="66" t="s">
        <v>1487</v>
      </c>
      <c r="AE710" s="66"/>
      <c r="AF710" s="67"/>
      <c r="AG710" s="66"/>
      <c r="AH710" s="66"/>
      <c r="AI710" s="66" t="s">
        <v>1473</v>
      </c>
      <c r="AJ710" s="66" t="s">
        <v>151</v>
      </c>
      <c r="AK710" s="66"/>
      <c r="AL710" s="66"/>
      <c r="AM710" s="66"/>
      <c r="AN710" s="66"/>
      <c r="AO710" s="66"/>
      <c r="AP710" s="66" t="s">
        <v>1487</v>
      </c>
      <c r="AQ710" s="67"/>
      <c r="AR710" s="67"/>
      <c r="AS710" s="66"/>
      <c r="AT710" s="66"/>
      <c r="AU710" s="69"/>
      <c r="AV710" s="66">
        <v>0</v>
      </c>
      <c r="AW710" s="66"/>
      <c r="AX710" s="66" t="s">
        <v>1487</v>
      </c>
      <c r="AY710" s="66"/>
      <c r="AZ710" s="66"/>
      <c r="BA710" s="69"/>
      <c r="BB710" s="66"/>
      <c r="BC710" s="66" t="s">
        <v>1487</v>
      </c>
    </row>
    <row r="711" spans="1:55" ht="15.75" customHeight="1">
      <c r="A711" s="66" t="s">
        <v>5397</v>
      </c>
      <c r="B711" s="66" t="s">
        <v>4988</v>
      </c>
      <c r="C711" s="66" t="s">
        <v>240</v>
      </c>
      <c r="D711" s="66" t="s">
        <v>4989</v>
      </c>
      <c r="E711" s="66">
        <v>2026</v>
      </c>
      <c r="F711" s="66">
        <v>2</v>
      </c>
      <c r="G711" s="67">
        <v>46029</v>
      </c>
      <c r="H711" s="67">
        <v>0.4375</v>
      </c>
      <c r="I711" s="67"/>
      <c r="J711" s="66"/>
      <c r="K711" s="68"/>
      <c r="L711" s="66"/>
      <c r="M711" s="66"/>
      <c r="N711" s="66" t="s">
        <v>1432</v>
      </c>
      <c r="O711" s="66" t="s">
        <v>2103</v>
      </c>
      <c r="P711" s="66"/>
      <c r="Q711" s="66" t="s">
        <v>1472</v>
      </c>
      <c r="R711" s="66" t="s">
        <v>2108</v>
      </c>
      <c r="S711" s="66" t="s">
        <v>389</v>
      </c>
      <c r="T711" s="66" t="s">
        <v>1266</v>
      </c>
      <c r="U711" s="66" t="s">
        <v>2183</v>
      </c>
      <c r="V711" s="66" t="s">
        <v>1473</v>
      </c>
      <c r="W711" s="66" t="s">
        <v>2647</v>
      </c>
      <c r="X711" s="66" t="s">
        <v>1487</v>
      </c>
      <c r="Y711" s="66"/>
      <c r="Z711" s="66"/>
      <c r="AA711" s="66"/>
      <c r="AB711" s="69"/>
      <c r="AC711" s="66"/>
      <c r="AD711" s="66" t="s">
        <v>1487</v>
      </c>
      <c r="AE711" s="66"/>
      <c r="AF711" s="67"/>
      <c r="AG711" s="66"/>
      <c r="AH711" s="66"/>
      <c r="AI711" s="66" t="s">
        <v>1473</v>
      </c>
      <c r="AJ711" s="66" t="s">
        <v>151</v>
      </c>
      <c r="AK711" s="66"/>
      <c r="AL711" s="66"/>
      <c r="AM711" s="66"/>
      <c r="AN711" s="66"/>
      <c r="AO711" s="66"/>
      <c r="AP711" s="66" t="s">
        <v>1487</v>
      </c>
      <c r="AQ711" s="67"/>
      <c r="AR711" s="67"/>
      <c r="AS711" s="66"/>
      <c r="AT711" s="66"/>
      <c r="AU711" s="69"/>
      <c r="AV711" s="66">
        <v>0</v>
      </c>
      <c r="AW711" s="66"/>
      <c r="AX711" s="66" t="s">
        <v>1487</v>
      </c>
      <c r="AY711" s="66"/>
      <c r="AZ711" s="66"/>
      <c r="BA711" s="69"/>
      <c r="BB711" s="66"/>
      <c r="BC711" s="66" t="s">
        <v>1487</v>
      </c>
    </row>
    <row r="712" spans="1:55" ht="15.75" customHeight="1">
      <c r="A712" s="66" t="s">
        <v>5398</v>
      </c>
      <c r="B712" s="66" t="s">
        <v>4990</v>
      </c>
      <c r="C712" s="66" t="s">
        <v>240</v>
      </c>
      <c r="D712" s="66" t="s">
        <v>4991</v>
      </c>
      <c r="E712" s="66">
        <v>2026</v>
      </c>
      <c r="F712" s="66">
        <v>2</v>
      </c>
      <c r="G712" s="67">
        <v>46030</v>
      </c>
      <c r="H712" s="67">
        <v>0.4375</v>
      </c>
      <c r="I712" s="67"/>
      <c r="J712" s="66"/>
      <c r="K712" s="68"/>
      <c r="L712" s="66"/>
      <c r="M712" s="66"/>
      <c r="N712" s="66" t="s">
        <v>1432</v>
      </c>
      <c r="O712" s="66" t="s">
        <v>2103</v>
      </c>
      <c r="P712" s="66"/>
      <c r="Q712" s="66" t="s">
        <v>1472</v>
      </c>
      <c r="R712" s="66" t="s">
        <v>2108</v>
      </c>
      <c r="S712" s="66" t="s">
        <v>389</v>
      </c>
      <c r="T712" s="66" t="s">
        <v>1266</v>
      </c>
      <c r="U712" s="66" t="s">
        <v>2183</v>
      </c>
      <c r="V712" s="66" t="s">
        <v>1473</v>
      </c>
      <c r="W712" s="66" t="s">
        <v>2647</v>
      </c>
      <c r="X712" s="66" t="s">
        <v>1487</v>
      </c>
      <c r="Y712" s="66"/>
      <c r="Z712" s="66"/>
      <c r="AA712" s="66"/>
      <c r="AB712" s="69"/>
      <c r="AC712" s="66"/>
      <c r="AD712" s="66" t="s">
        <v>1487</v>
      </c>
      <c r="AE712" s="66"/>
      <c r="AF712" s="67"/>
      <c r="AG712" s="66"/>
      <c r="AH712" s="66"/>
      <c r="AI712" s="66" t="s">
        <v>1473</v>
      </c>
      <c r="AJ712" s="66" t="s">
        <v>151</v>
      </c>
      <c r="AK712" s="66"/>
      <c r="AL712" s="66"/>
      <c r="AM712" s="66"/>
      <c r="AN712" s="66"/>
      <c r="AO712" s="66"/>
      <c r="AP712" s="66" t="s">
        <v>1487</v>
      </c>
      <c r="AQ712" s="67"/>
      <c r="AR712" s="67"/>
      <c r="AS712" s="66"/>
      <c r="AT712" s="66"/>
      <c r="AU712" s="69"/>
      <c r="AV712" s="66">
        <v>0</v>
      </c>
      <c r="AW712" s="66"/>
      <c r="AX712" s="66" t="s">
        <v>1487</v>
      </c>
      <c r="AY712" s="66"/>
      <c r="AZ712" s="66"/>
      <c r="BA712" s="69"/>
      <c r="BB712" s="66"/>
      <c r="BC712" s="66" t="s">
        <v>1487</v>
      </c>
    </row>
    <row r="713" spans="1:55" ht="15.75" customHeight="1">
      <c r="A713" s="66" t="s">
        <v>5399</v>
      </c>
      <c r="B713" s="66" t="s">
        <v>4992</v>
      </c>
      <c r="C713" s="66" t="s">
        <v>240</v>
      </c>
      <c r="D713" s="66" t="s">
        <v>4993</v>
      </c>
      <c r="E713" s="66">
        <v>2026</v>
      </c>
      <c r="F713" s="66">
        <v>2</v>
      </c>
      <c r="G713" s="67">
        <v>46031</v>
      </c>
      <c r="H713" s="67">
        <v>0.4375</v>
      </c>
      <c r="I713" s="67"/>
      <c r="J713" s="66"/>
      <c r="K713" s="68"/>
      <c r="L713" s="66"/>
      <c r="M713" s="66"/>
      <c r="N713" s="66" t="s">
        <v>1432</v>
      </c>
      <c r="O713" s="66" t="s">
        <v>2103</v>
      </c>
      <c r="P713" s="66"/>
      <c r="Q713" s="66" t="s">
        <v>1472</v>
      </c>
      <c r="R713" s="66" t="s">
        <v>2108</v>
      </c>
      <c r="S713" s="66" t="s">
        <v>389</v>
      </c>
      <c r="T713" s="66" t="s">
        <v>1266</v>
      </c>
      <c r="U713" s="66" t="s">
        <v>2183</v>
      </c>
      <c r="V713" s="66" t="s">
        <v>1473</v>
      </c>
      <c r="W713" s="66" t="s">
        <v>2647</v>
      </c>
      <c r="X713" s="66" t="s">
        <v>1487</v>
      </c>
      <c r="Y713" s="66"/>
      <c r="Z713" s="66"/>
      <c r="AA713" s="66"/>
      <c r="AB713" s="69"/>
      <c r="AC713" s="66"/>
      <c r="AD713" s="66" t="s">
        <v>1487</v>
      </c>
      <c r="AE713" s="66"/>
      <c r="AF713" s="67"/>
      <c r="AG713" s="66"/>
      <c r="AH713" s="66"/>
      <c r="AI713" s="66" t="s">
        <v>1473</v>
      </c>
      <c r="AJ713" s="66" t="s">
        <v>151</v>
      </c>
      <c r="AK713" s="66"/>
      <c r="AL713" s="66"/>
      <c r="AM713" s="66"/>
      <c r="AN713" s="66"/>
      <c r="AO713" s="66"/>
      <c r="AP713" s="66" t="s">
        <v>1487</v>
      </c>
      <c r="AQ713" s="67"/>
      <c r="AR713" s="67"/>
      <c r="AS713" s="66"/>
      <c r="AT713" s="66"/>
      <c r="AU713" s="69"/>
      <c r="AV713" s="66">
        <v>0</v>
      </c>
      <c r="AW713" s="66"/>
      <c r="AX713" s="66" t="s">
        <v>1487</v>
      </c>
      <c r="AY713" s="66"/>
      <c r="AZ713" s="66"/>
      <c r="BA713" s="69"/>
      <c r="BB713" s="66"/>
      <c r="BC713" s="66" t="s">
        <v>1487</v>
      </c>
    </row>
    <row r="714" spans="1:55" ht="15.75" customHeight="1">
      <c r="A714" s="66" t="s">
        <v>5400</v>
      </c>
      <c r="B714" s="66" t="s">
        <v>4994</v>
      </c>
      <c r="C714" s="66" t="s">
        <v>254</v>
      </c>
      <c r="D714" s="66" t="s">
        <v>4995</v>
      </c>
      <c r="E714" s="66">
        <v>2026</v>
      </c>
      <c r="F714" s="66">
        <v>2</v>
      </c>
      <c r="G714" s="67">
        <v>46031</v>
      </c>
      <c r="H714" s="67">
        <v>0.38194444444444442</v>
      </c>
      <c r="I714" s="67"/>
      <c r="J714" s="66"/>
      <c r="K714" s="68"/>
      <c r="L714" s="66"/>
      <c r="M714" s="66"/>
      <c r="N714" s="66" t="s">
        <v>1568</v>
      </c>
      <c r="O714" s="66" t="s">
        <v>2103</v>
      </c>
      <c r="P714" s="66"/>
      <c r="Q714" s="66" t="s">
        <v>1472</v>
      </c>
      <c r="R714" s="66" t="s">
        <v>3013</v>
      </c>
      <c r="S714" s="66" t="s">
        <v>386</v>
      </c>
      <c r="T714" s="66" t="s">
        <v>1266</v>
      </c>
      <c r="U714" s="66" t="s">
        <v>2183</v>
      </c>
      <c r="V714" s="66" t="s">
        <v>1473</v>
      </c>
      <c r="W714" s="66" t="s">
        <v>2470</v>
      </c>
      <c r="X714" s="66" t="s">
        <v>1487</v>
      </c>
      <c r="Y714" s="66"/>
      <c r="Z714" s="66"/>
      <c r="AA714" s="66"/>
      <c r="AB714" s="69"/>
      <c r="AC714" s="66"/>
      <c r="AD714" s="66" t="s">
        <v>1487</v>
      </c>
      <c r="AE714" s="66"/>
      <c r="AF714" s="67"/>
      <c r="AG714" s="66"/>
      <c r="AH714" s="66"/>
      <c r="AI714" s="66" t="s">
        <v>1473</v>
      </c>
      <c r="AJ714" s="66" t="s">
        <v>151</v>
      </c>
      <c r="AK714" s="66"/>
      <c r="AL714" s="66"/>
      <c r="AM714" s="66"/>
      <c r="AN714" s="66"/>
      <c r="AO714" s="66"/>
      <c r="AP714" s="66" t="s">
        <v>1487</v>
      </c>
      <c r="AQ714" s="67"/>
      <c r="AR714" s="67"/>
      <c r="AS714" s="66"/>
      <c r="AT714" s="66"/>
      <c r="AU714" s="69"/>
      <c r="AV714" s="66">
        <v>0</v>
      </c>
      <c r="AW714" s="66"/>
      <c r="AX714" s="66" t="s">
        <v>1487</v>
      </c>
      <c r="AY714" s="66"/>
      <c r="AZ714" s="66"/>
      <c r="BA714" s="69"/>
      <c r="BB714" s="66"/>
      <c r="BC714" s="66" t="s">
        <v>1487</v>
      </c>
    </row>
    <row r="715" spans="1:55" ht="15.75" customHeight="1">
      <c r="A715" s="66" t="s">
        <v>5401</v>
      </c>
      <c r="B715" s="66" t="s">
        <v>4996</v>
      </c>
      <c r="C715" s="66" t="s">
        <v>240</v>
      </c>
      <c r="D715" s="66" t="s">
        <v>4997</v>
      </c>
      <c r="E715" s="66">
        <v>2026</v>
      </c>
      <c r="F715" s="66">
        <v>2</v>
      </c>
      <c r="G715" s="67">
        <v>46032</v>
      </c>
      <c r="H715" s="67">
        <v>0.4375</v>
      </c>
      <c r="I715" s="67"/>
      <c r="J715" s="66"/>
      <c r="K715" s="68"/>
      <c r="L715" s="66"/>
      <c r="M715" s="66"/>
      <c r="N715" s="66" t="s">
        <v>1432</v>
      </c>
      <c r="O715" s="66" t="s">
        <v>2103</v>
      </c>
      <c r="P715" s="66"/>
      <c r="Q715" s="66" t="s">
        <v>1472</v>
      </c>
      <c r="R715" s="66" t="s">
        <v>2108</v>
      </c>
      <c r="S715" s="66" t="s">
        <v>389</v>
      </c>
      <c r="T715" s="66" t="s">
        <v>1266</v>
      </c>
      <c r="U715" s="66" t="s">
        <v>2183</v>
      </c>
      <c r="V715" s="66" t="s">
        <v>1473</v>
      </c>
      <c r="W715" s="66" t="s">
        <v>2647</v>
      </c>
      <c r="X715" s="66" t="s">
        <v>1487</v>
      </c>
      <c r="Y715" s="66"/>
      <c r="Z715" s="66"/>
      <c r="AA715" s="66"/>
      <c r="AB715" s="69"/>
      <c r="AC715" s="66"/>
      <c r="AD715" s="66" t="s">
        <v>1487</v>
      </c>
      <c r="AE715" s="66"/>
      <c r="AF715" s="67"/>
      <c r="AG715" s="66"/>
      <c r="AH715" s="66"/>
      <c r="AI715" s="66" t="s">
        <v>1473</v>
      </c>
      <c r="AJ715" s="66" t="s">
        <v>151</v>
      </c>
      <c r="AK715" s="66"/>
      <c r="AL715" s="66"/>
      <c r="AM715" s="66"/>
      <c r="AN715" s="66"/>
      <c r="AO715" s="66"/>
      <c r="AP715" s="66" t="s">
        <v>1487</v>
      </c>
      <c r="AQ715" s="67"/>
      <c r="AR715" s="67"/>
      <c r="AS715" s="66"/>
      <c r="AT715" s="66"/>
      <c r="AU715" s="69"/>
      <c r="AV715" s="66">
        <v>0</v>
      </c>
      <c r="AW715" s="66"/>
      <c r="AX715" s="66" t="s">
        <v>1487</v>
      </c>
      <c r="AY715" s="66"/>
      <c r="AZ715" s="66"/>
      <c r="BA715" s="69"/>
      <c r="BB715" s="66"/>
      <c r="BC715" s="66" t="s">
        <v>1487</v>
      </c>
    </row>
    <row r="716" spans="1:55" ht="15.75" customHeight="1">
      <c r="A716" s="66" t="s">
        <v>5402</v>
      </c>
      <c r="B716" s="66" t="s">
        <v>4998</v>
      </c>
      <c r="C716" s="66" t="s">
        <v>193</v>
      </c>
      <c r="D716" s="66" t="s">
        <v>4999</v>
      </c>
      <c r="E716" s="66">
        <v>2026</v>
      </c>
      <c r="F716" s="66">
        <v>2</v>
      </c>
      <c r="G716" s="67">
        <v>46027</v>
      </c>
      <c r="H716" s="67">
        <v>0.4375</v>
      </c>
      <c r="I716" s="67"/>
      <c r="J716" s="66"/>
      <c r="K716" s="68"/>
      <c r="L716" s="66"/>
      <c r="M716" s="66"/>
      <c r="N716" s="66" t="s">
        <v>1600</v>
      </c>
      <c r="O716" s="66" t="s">
        <v>2103</v>
      </c>
      <c r="P716" s="66"/>
      <c r="Q716" s="66" t="s">
        <v>1472</v>
      </c>
      <c r="R716" s="66" t="s">
        <v>3014</v>
      </c>
      <c r="S716" s="66" t="s">
        <v>391</v>
      </c>
      <c r="T716" s="66" t="s">
        <v>443</v>
      </c>
      <c r="U716" s="66" t="s">
        <v>2183</v>
      </c>
      <c r="V716" s="66" t="s">
        <v>1473</v>
      </c>
      <c r="W716" s="66" t="s">
        <v>2324</v>
      </c>
      <c r="X716" s="66" t="s">
        <v>1487</v>
      </c>
      <c r="Y716" s="66"/>
      <c r="Z716" s="66"/>
      <c r="AA716" s="66"/>
      <c r="AB716" s="69"/>
      <c r="AC716" s="66"/>
      <c r="AD716" s="66" t="s">
        <v>1487</v>
      </c>
      <c r="AE716" s="66"/>
      <c r="AF716" s="67"/>
      <c r="AG716" s="66"/>
      <c r="AH716" s="66"/>
      <c r="AI716" s="66" t="s">
        <v>1473</v>
      </c>
      <c r="AJ716" s="66" t="s">
        <v>151</v>
      </c>
      <c r="AK716" s="66"/>
      <c r="AL716" s="66"/>
      <c r="AM716" s="66"/>
      <c r="AN716" s="66"/>
      <c r="AO716" s="66"/>
      <c r="AP716" s="66" t="s">
        <v>1487</v>
      </c>
      <c r="AQ716" s="67"/>
      <c r="AR716" s="67"/>
      <c r="AS716" s="66"/>
      <c r="AT716" s="66"/>
      <c r="AU716" s="69"/>
      <c r="AV716" s="66">
        <v>0</v>
      </c>
      <c r="AW716" s="66"/>
      <c r="AX716" s="66" t="s">
        <v>1487</v>
      </c>
      <c r="AY716" s="66"/>
      <c r="AZ716" s="66"/>
      <c r="BA716" s="69"/>
      <c r="BB716" s="66"/>
      <c r="BC716" s="66" t="s">
        <v>1487</v>
      </c>
    </row>
    <row r="717" spans="1:55" ht="15.75" customHeight="1">
      <c r="A717" s="66" t="s">
        <v>5403</v>
      </c>
      <c r="B717" s="66" t="s">
        <v>5000</v>
      </c>
      <c r="C717" s="66" t="s">
        <v>199</v>
      </c>
      <c r="D717" s="66" t="s">
        <v>5001</v>
      </c>
      <c r="E717" s="66">
        <v>2026</v>
      </c>
      <c r="F717" s="66">
        <v>2</v>
      </c>
      <c r="G717" s="67">
        <v>46027</v>
      </c>
      <c r="H717" s="67">
        <v>0.4375</v>
      </c>
      <c r="I717" s="67"/>
      <c r="J717" s="66"/>
      <c r="K717" s="68"/>
      <c r="L717" s="66"/>
      <c r="M717" s="66"/>
      <c r="N717" s="66" t="s">
        <v>1575</v>
      </c>
      <c r="O717" s="66" t="s">
        <v>1439</v>
      </c>
      <c r="P717" s="66"/>
      <c r="Q717" s="66" t="s">
        <v>1472</v>
      </c>
      <c r="R717" s="66" t="s">
        <v>1175</v>
      </c>
      <c r="S717" s="66" t="s">
        <v>391</v>
      </c>
      <c r="T717" s="66" t="s">
        <v>443</v>
      </c>
      <c r="U717" s="66" t="s">
        <v>2183</v>
      </c>
      <c r="V717" s="66" t="s">
        <v>1473</v>
      </c>
      <c r="W717" s="66" t="s">
        <v>2448</v>
      </c>
      <c r="X717" s="66" t="s">
        <v>1487</v>
      </c>
      <c r="Y717" s="66"/>
      <c r="Z717" s="66"/>
      <c r="AA717" s="66"/>
      <c r="AB717" s="69"/>
      <c r="AC717" s="66"/>
      <c r="AD717" s="66" t="s">
        <v>1487</v>
      </c>
      <c r="AE717" s="66"/>
      <c r="AF717" s="67"/>
      <c r="AG717" s="66"/>
      <c r="AH717" s="66"/>
      <c r="AI717" s="66" t="s">
        <v>1473</v>
      </c>
      <c r="AJ717" s="66" t="s">
        <v>151</v>
      </c>
      <c r="AK717" s="66"/>
      <c r="AL717" s="66"/>
      <c r="AM717" s="66"/>
      <c r="AN717" s="66"/>
      <c r="AO717" s="66"/>
      <c r="AP717" s="66" t="s">
        <v>1487</v>
      </c>
      <c r="AQ717" s="67"/>
      <c r="AR717" s="67"/>
      <c r="AS717" s="66"/>
      <c r="AT717" s="66"/>
      <c r="AU717" s="69"/>
      <c r="AV717" s="66">
        <v>0</v>
      </c>
      <c r="AW717" s="66"/>
      <c r="AX717" s="66" t="s">
        <v>1487</v>
      </c>
      <c r="AY717" s="66"/>
      <c r="AZ717" s="66"/>
      <c r="BA717" s="69"/>
      <c r="BB717" s="66"/>
      <c r="BC717" s="66" t="s">
        <v>1487</v>
      </c>
    </row>
    <row r="718" spans="1:55" ht="15.75" customHeight="1">
      <c r="A718" s="66" t="s">
        <v>5404</v>
      </c>
      <c r="B718" s="66" t="s">
        <v>5002</v>
      </c>
      <c r="C718" s="66" t="s">
        <v>201</v>
      </c>
      <c r="D718" s="66" t="s">
        <v>5003</v>
      </c>
      <c r="E718" s="66">
        <v>2026</v>
      </c>
      <c r="F718" s="66">
        <v>2</v>
      </c>
      <c r="G718" s="67">
        <v>46027</v>
      </c>
      <c r="H718" s="67">
        <v>0.77083333333333337</v>
      </c>
      <c r="I718" s="67"/>
      <c r="J718" s="66"/>
      <c r="K718" s="68"/>
      <c r="L718" s="66"/>
      <c r="M718" s="66"/>
      <c r="N718" s="66" t="s">
        <v>1575</v>
      </c>
      <c r="O718" s="66" t="s">
        <v>1439</v>
      </c>
      <c r="P718" s="66"/>
      <c r="Q718" s="66" t="s">
        <v>1472</v>
      </c>
      <c r="R718" s="66" t="s">
        <v>1366</v>
      </c>
      <c r="S718" s="66" t="s">
        <v>391</v>
      </c>
      <c r="T718" s="66" t="s">
        <v>443</v>
      </c>
      <c r="U718" s="66" t="s">
        <v>2183</v>
      </c>
      <c r="V718" s="66" t="s">
        <v>1473</v>
      </c>
      <c r="W718" s="66" t="s">
        <v>2448</v>
      </c>
      <c r="X718" s="66" t="s">
        <v>1487</v>
      </c>
      <c r="Y718" s="66"/>
      <c r="Z718" s="66"/>
      <c r="AA718" s="66"/>
      <c r="AB718" s="69"/>
      <c r="AC718" s="66"/>
      <c r="AD718" s="66" t="s">
        <v>1487</v>
      </c>
      <c r="AE718" s="66"/>
      <c r="AF718" s="67"/>
      <c r="AG718" s="66"/>
      <c r="AH718" s="66"/>
      <c r="AI718" s="66" t="s">
        <v>1473</v>
      </c>
      <c r="AJ718" s="66" t="s">
        <v>151</v>
      </c>
      <c r="AK718" s="66"/>
      <c r="AL718" s="66"/>
      <c r="AM718" s="66"/>
      <c r="AN718" s="66"/>
      <c r="AO718" s="66"/>
      <c r="AP718" s="66" t="s">
        <v>1487</v>
      </c>
      <c r="AQ718" s="67"/>
      <c r="AR718" s="67"/>
      <c r="AS718" s="66"/>
      <c r="AT718" s="66"/>
      <c r="AU718" s="69"/>
      <c r="AV718" s="66">
        <v>0</v>
      </c>
      <c r="AW718" s="66"/>
      <c r="AX718" s="66" t="s">
        <v>1487</v>
      </c>
      <c r="AY718" s="66"/>
      <c r="AZ718" s="66"/>
      <c r="BA718" s="69"/>
      <c r="BB718" s="66"/>
      <c r="BC718" s="66" t="s">
        <v>1487</v>
      </c>
    </row>
    <row r="719" spans="1:55" ht="15.75" customHeight="1">
      <c r="A719" s="66" t="s">
        <v>5405</v>
      </c>
      <c r="B719" s="66" t="s">
        <v>5004</v>
      </c>
      <c r="C719" s="66" t="s">
        <v>229</v>
      </c>
      <c r="D719" s="66" t="s">
        <v>5005</v>
      </c>
      <c r="E719" s="66">
        <v>2026</v>
      </c>
      <c r="F719" s="66">
        <v>2</v>
      </c>
      <c r="G719" s="67">
        <v>46027</v>
      </c>
      <c r="H719" s="67">
        <v>0.44791666666666669</v>
      </c>
      <c r="I719" s="67"/>
      <c r="J719" s="66"/>
      <c r="K719" s="68"/>
      <c r="L719" s="66"/>
      <c r="M719" s="66"/>
      <c r="N719" s="66" t="s">
        <v>1568</v>
      </c>
      <c r="O719" s="66" t="s">
        <v>1439</v>
      </c>
      <c r="P719" s="66"/>
      <c r="Q719" s="66" t="s">
        <v>1472</v>
      </c>
      <c r="R719" s="66" t="s">
        <v>1197</v>
      </c>
      <c r="S719" s="66" t="s">
        <v>391</v>
      </c>
      <c r="T719" s="66" t="s">
        <v>1266</v>
      </c>
      <c r="U719" s="66" t="s">
        <v>2183</v>
      </c>
      <c r="V719" s="66" t="s">
        <v>1473</v>
      </c>
      <c r="W719" s="66" t="s">
        <v>2470</v>
      </c>
      <c r="X719" s="66" t="s">
        <v>1487</v>
      </c>
      <c r="Y719" s="66"/>
      <c r="Z719" s="66"/>
      <c r="AA719" s="66"/>
      <c r="AB719" s="69"/>
      <c r="AC719" s="66"/>
      <c r="AD719" s="66" t="s">
        <v>1487</v>
      </c>
      <c r="AE719" s="66"/>
      <c r="AF719" s="67"/>
      <c r="AG719" s="66"/>
      <c r="AH719" s="66"/>
      <c r="AI719" s="66" t="s">
        <v>1473</v>
      </c>
      <c r="AJ719" s="66" t="s">
        <v>151</v>
      </c>
      <c r="AK719" s="66"/>
      <c r="AL719" s="66"/>
      <c r="AM719" s="66"/>
      <c r="AN719" s="66"/>
      <c r="AO719" s="66"/>
      <c r="AP719" s="66" t="s">
        <v>1487</v>
      </c>
      <c r="AQ719" s="67"/>
      <c r="AR719" s="67"/>
      <c r="AS719" s="66"/>
      <c r="AT719" s="66"/>
      <c r="AU719" s="69"/>
      <c r="AV719" s="66">
        <v>0</v>
      </c>
      <c r="AW719" s="66"/>
      <c r="AX719" s="66" t="s">
        <v>1487</v>
      </c>
      <c r="AY719" s="66"/>
      <c r="AZ719" s="66"/>
      <c r="BA719" s="69"/>
      <c r="BB719" s="66"/>
      <c r="BC719" s="66" t="s">
        <v>1487</v>
      </c>
    </row>
    <row r="720" spans="1:55" ht="15.75" customHeight="1">
      <c r="A720" s="66" t="s">
        <v>5406</v>
      </c>
      <c r="B720" s="66" t="s">
        <v>5006</v>
      </c>
      <c r="C720" s="66" t="s">
        <v>236</v>
      </c>
      <c r="D720" s="66" t="s">
        <v>5007</v>
      </c>
      <c r="E720" s="66">
        <v>2026</v>
      </c>
      <c r="F720" s="66">
        <v>2</v>
      </c>
      <c r="G720" s="67">
        <v>46027</v>
      </c>
      <c r="H720" s="67">
        <v>0.70833333333333337</v>
      </c>
      <c r="I720" s="67"/>
      <c r="J720" s="66"/>
      <c r="K720" s="68"/>
      <c r="L720" s="66"/>
      <c r="M720" s="66"/>
      <c r="N720" s="66" t="s">
        <v>1583</v>
      </c>
      <c r="O720" s="66" t="s">
        <v>1590</v>
      </c>
      <c r="P720" s="66"/>
      <c r="Q720" s="66" t="s">
        <v>1472</v>
      </c>
      <c r="R720" s="66" t="s">
        <v>24</v>
      </c>
      <c r="S720" s="66" t="s">
        <v>1267</v>
      </c>
      <c r="T720" s="66" t="s">
        <v>1266</v>
      </c>
      <c r="U720" s="66" t="s">
        <v>2183</v>
      </c>
      <c r="V720" s="66" t="s">
        <v>1473</v>
      </c>
      <c r="W720" s="66" t="s">
        <v>2451</v>
      </c>
      <c r="X720" s="66" t="s">
        <v>1487</v>
      </c>
      <c r="Y720" s="66"/>
      <c r="Z720" s="66"/>
      <c r="AA720" s="66"/>
      <c r="AB720" s="69"/>
      <c r="AC720" s="66"/>
      <c r="AD720" s="66" t="s">
        <v>1487</v>
      </c>
      <c r="AE720" s="66"/>
      <c r="AF720" s="67"/>
      <c r="AG720" s="66"/>
      <c r="AH720" s="66"/>
      <c r="AI720" s="66" t="s">
        <v>1473</v>
      </c>
      <c r="AJ720" s="66" t="s">
        <v>151</v>
      </c>
      <c r="AK720" s="66"/>
      <c r="AL720" s="66"/>
      <c r="AM720" s="66"/>
      <c r="AN720" s="66"/>
      <c r="AO720" s="66"/>
      <c r="AP720" s="66" t="s">
        <v>1487</v>
      </c>
      <c r="AQ720" s="67"/>
      <c r="AR720" s="67"/>
      <c r="AS720" s="66"/>
      <c r="AT720" s="66"/>
      <c r="AU720" s="69"/>
      <c r="AV720" s="66">
        <v>0</v>
      </c>
      <c r="AW720" s="66"/>
      <c r="AX720" s="66" t="s">
        <v>1487</v>
      </c>
      <c r="AY720" s="66"/>
      <c r="AZ720" s="66"/>
      <c r="BA720" s="69"/>
      <c r="BB720" s="66"/>
      <c r="BC720" s="66" t="s">
        <v>1487</v>
      </c>
    </row>
    <row r="721" spans="1:55" ht="15.75" customHeight="1">
      <c r="A721" s="66" t="s">
        <v>5407</v>
      </c>
      <c r="B721" s="66" t="s">
        <v>5008</v>
      </c>
      <c r="C721" s="66" t="s">
        <v>257</v>
      </c>
      <c r="D721" s="66" t="s">
        <v>5009</v>
      </c>
      <c r="E721" s="66">
        <v>2026</v>
      </c>
      <c r="F721" s="66">
        <v>2</v>
      </c>
      <c r="G721" s="67">
        <v>46027</v>
      </c>
      <c r="H721" s="67">
        <v>0.44791666666666669</v>
      </c>
      <c r="I721" s="67"/>
      <c r="J721" s="66"/>
      <c r="K721" s="68"/>
      <c r="L721" s="66"/>
      <c r="M721" s="66"/>
      <c r="N721" s="66" t="s">
        <v>1432</v>
      </c>
      <c r="O721" s="66" t="s">
        <v>1439</v>
      </c>
      <c r="P721" s="66"/>
      <c r="Q721" s="66" t="s">
        <v>1472</v>
      </c>
      <c r="R721" s="66" t="s">
        <v>1403</v>
      </c>
      <c r="S721" s="66" t="s">
        <v>1267</v>
      </c>
      <c r="T721" s="66" t="s">
        <v>443</v>
      </c>
      <c r="U721" s="66" t="s">
        <v>2183</v>
      </c>
      <c r="V721" s="66" t="s">
        <v>1473</v>
      </c>
      <c r="W721" s="66" t="s">
        <v>2647</v>
      </c>
      <c r="X721" s="66" t="s">
        <v>1487</v>
      </c>
      <c r="Y721" s="66"/>
      <c r="Z721" s="66"/>
      <c r="AA721" s="66"/>
      <c r="AB721" s="69"/>
      <c r="AC721" s="66"/>
      <c r="AD721" s="66" t="s">
        <v>1487</v>
      </c>
      <c r="AE721" s="66"/>
      <c r="AF721" s="67"/>
      <c r="AG721" s="66"/>
      <c r="AH721" s="66"/>
      <c r="AI721" s="66" t="s">
        <v>1473</v>
      </c>
      <c r="AJ721" s="66" t="s">
        <v>151</v>
      </c>
      <c r="AK721" s="66"/>
      <c r="AL721" s="66"/>
      <c r="AM721" s="66"/>
      <c r="AN721" s="66"/>
      <c r="AO721" s="66"/>
      <c r="AP721" s="66" t="s">
        <v>1487</v>
      </c>
      <c r="AQ721" s="67"/>
      <c r="AR721" s="67"/>
      <c r="AS721" s="66"/>
      <c r="AT721" s="66"/>
      <c r="AU721" s="69"/>
      <c r="AV721" s="66">
        <v>0</v>
      </c>
      <c r="AW721" s="66"/>
      <c r="AX721" s="66" t="s">
        <v>1487</v>
      </c>
      <c r="AY721" s="66"/>
      <c r="AZ721" s="66"/>
      <c r="BA721" s="69"/>
      <c r="BB721" s="66"/>
      <c r="BC721" s="66" t="s">
        <v>1487</v>
      </c>
    </row>
    <row r="722" spans="1:55" ht="15.75" customHeight="1">
      <c r="A722" s="66" t="s">
        <v>5408</v>
      </c>
      <c r="B722" s="66" t="s">
        <v>5010</v>
      </c>
      <c r="C722" s="66" t="s">
        <v>260</v>
      </c>
      <c r="D722" s="66" t="s">
        <v>5011</v>
      </c>
      <c r="E722" s="66">
        <v>2026</v>
      </c>
      <c r="F722" s="66">
        <v>2</v>
      </c>
      <c r="G722" s="67">
        <v>46027</v>
      </c>
      <c r="H722" s="67">
        <v>0.38194444444444442</v>
      </c>
      <c r="I722" s="67"/>
      <c r="J722" s="66"/>
      <c r="K722" s="68"/>
      <c r="L722" s="66"/>
      <c r="M722" s="66"/>
      <c r="N722" s="66" t="s">
        <v>1436</v>
      </c>
      <c r="O722" s="66" t="s">
        <v>2103</v>
      </c>
      <c r="P722" s="66"/>
      <c r="Q722" s="66" t="s">
        <v>1472</v>
      </c>
      <c r="R722" s="66" t="s">
        <v>1221</v>
      </c>
      <c r="S722" s="66" t="s">
        <v>1267</v>
      </c>
      <c r="T722" s="66" t="s">
        <v>344</v>
      </c>
      <c r="U722" s="66" t="s">
        <v>2183</v>
      </c>
      <c r="V722" s="66" t="s">
        <v>1473</v>
      </c>
      <c r="W722" s="66" t="s">
        <v>2365</v>
      </c>
      <c r="X722" s="66" t="s">
        <v>1487</v>
      </c>
      <c r="Y722" s="66"/>
      <c r="Z722" s="66"/>
      <c r="AA722" s="66"/>
      <c r="AB722" s="69"/>
      <c r="AC722" s="66"/>
      <c r="AD722" s="66" t="s">
        <v>1487</v>
      </c>
      <c r="AE722" s="66"/>
      <c r="AF722" s="67"/>
      <c r="AG722" s="66"/>
      <c r="AH722" s="66"/>
      <c r="AI722" s="66" t="s">
        <v>1473</v>
      </c>
      <c r="AJ722" s="66" t="s">
        <v>151</v>
      </c>
      <c r="AK722" s="66"/>
      <c r="AL722" s="66"/>
      <c r="AM722" s="66"/>
      <c r="AN722" s="66"/>
      <c r="AO722" s="66"/>
      <c r="AP722" s="66" t="s">
        <v>1487</v>
      </c>
      <c r="AQ722" s="67"/>
      <c r="AR722" s="67"/>
      <c r="AS722" s="66"/>
      <c r="AT722" s="66"/>
      <c r="AU722" s="69"/>
      <c r="AV722" s="66">
        <v>0</v>
      </c>
      <c r="AW722" s="66"/>
      <c r="AX722" s="66" t="s">
        <v>1487</v>
      </c>
      <c r="AY722" s="66"/>
      <c r="AZ722" s="66"/>
      <c r="BA722" s="69"/>
      <c r="BB722" s="66"/>
      <c r="BC722" s="66" t="s">
        <v>1487</v>
      </c>
    </row>
    <row r="723" spans="1:55" ht="15.75" customHeight="1">
      <c r="A723" s="66" t="s">
        <v>5409</v>
      </c>
      <c r="B723" s="66" t="s">
        <v>5012</v>
      </c>
      <c r="C723" s="66" t="s">
        <v>270</v>
      </c>
      <c r="D723" s="66" t="s">
        <v>5013</v>
      </c>
      <c r="E723" s="66">
        <v>2026</v>
      </c>
      <c r="F723" s="66">
        <v>2</v>
      </c>
      <c r="G723" s="67">
        <v>46027</v>
      </c>
      <c r="H723" s="67">
        <v>0.625</v>
      </c>
      <c r="I723" s="67"/>
      <c r="J723" s="66"/>
      <c r="K723" s="68"/>
      <c r="L723" s="66"/>
      <c r="M723" s="66"/>
      <c r="N723" s="66" t="s">
        <v>1600</v>
      </c>
      <c r="O723" s="66" t="s">
        <v>1439</v>
      </c>
      <c r="P723" s="66"/>
      <c r="Q723" s="66" t="s">
        <v>1472</v>
      </c>
      <c r="R723" s="66" t="s">
        <v>1402</v>
      </c>
      <c r="S723" s="66" t="s">
        <v>386</v>
      </c>
      <c r="T723" s="66" t="s">
        <v>344</v>
      </c>
      <c r="U723" s="66" t="s">
        <v>2183</v>
      </c>
      <c r="V723" s="66" t="s">
        <v>1473</v>
      </c>
      <c r="W723" s="66" t="s">
        <v>2324</v>
      </c>
      <c r="X723" s="66" t="s">
        <v>1487</v>
      </c>
      <c r="Y723" s="66"/>
      <c r="Z723" s="66"/>
      <c r="AA723" s="66"/>
      <c r="AB723" s="69"/>
      <c r="AC723" s="66"/>
      <c r="AD723" s="66" t="s">
        <v>1487</v>
      </c>
      <c r="AE723" s="66"/>
      <c r="AF723" s="67"/>
      <c r="AG723" s="66"/>
      <c r="AH723" s="66"/>
      <c r="AI723" s="66" t="s">
        <v>1473</v>
      </c>
      <c r="AJ723" s="66" t="s">
        <v>151</v>
      </c>
      <c r="AK723" s="66"/>
      <c r="AL723" s="66"/>
      <c r="AM723" s="66"/>
      <c r="AN723" s="66"/>
      <c r="AO723" s="66"/>
      <c r="AP723" s="66" t="s">
        <v>1487</v>
      </c>
      <c r="AQ723" s="67"/>
      <c r="AR723" s="67"/>
      <c r="AS723" s="66"/>
      <c r="AT723" s="66"/>
      <c r="AU723" s="69"/>
      <c r="AV723" s="66">
        <v>0</v>
      </c>
      <c r="AW723" s="66"/>
      <c r="AX723" s="66" t="s">
        <v>1487</v>
      </c>
      <c r="AY723" s="66"/>
      <c r="AZ723" s="66"/>
      <c r="BA723" s="69"/>
      <c r="BB723" s="66"/>
      <c r="BC723" s="66" t="s">
        <v>1487</v>
      </c>
    </row>
    <row r="724" spans="1:55" ht="15.75" customHeight="1">
      <c r="A724" s="66" t="s">
        <v>5410</v>
      </c>
      <c r="B724" s="66" t="s">
        <v>5014</v>
      </c>
      <c r="C724" s="66" t="s">
        <v>291</v>
      </c>
      <c r="D724" s="66" t="s">
        <v>5015</v>
      </c>
      <c r="E724" s="66">
        <v>2026</v>
      </c>
      <c r="F724" s="66">
        <v>2</v>
      </c>
      <c r="G724" s="67">
        <v>46027</v>
      </c>
      <c r="H724" s="67">
        <v>0.4375</v>
      </c>
      <c r="I724" s="67"/>
      <c r="J724" s="66"/>
      <c r="K724" s="68"/>
      <c r="L724" s="66"/>
      <c r="M724" s="66"/>
      <c r="N724" s="66"/>
      <c r="O724" s="66" t="s">
        <v>2103</v>
      </c>
      <c r="P724" s="66"/>
      <c r="Q724" s="66" t="s">
        <v>1472</v>
      </c>
      <c r="R724" s="66" t="s">
        <v>1230</v>
      </c>
      <c r="S724" s="66" t="s">
        <v>387</v>
      </c>
      <c r="T724" s="66"/>
      <c r="U724" s="66" t="s">
        <v>2183</v>
      </c>
      <c r="V724" s="66" t="s">
        <v>1487</v>
      </c>
      <c r="W724" s="66" t="s">
        <v>2231</v>
      </c>
      <c r="X724" s="66" t="s">
        <v>1487</v>
      </c>
      <c r="Y724" s="66"/>
      <c r="Z724" s="66"/>
      <c r="AA724" s="66"/>
      <c r="AB724" s="69"/>
      <c r="AC724" s="66"/>
      <c r="AD724" s="66" t="s">
        <v>1487</v>
      </c>
      <c r="AE724" s="66"/>
      <c r="AF724" s="67"/>
      <c r="AG724" s="66"/>
      <c r="AH724" s="66"/>
      <c r="AI724" s="66" t="s">
        <v>1473</v>
      </c>
      <c r="AJ724" s="66" t="s">
        <v>151</v>
      </c>
      <c r="AK724" s="66"/>
      <c r="AL724" s="66"/>
      <c r="AM724" s="66"/>
      <c r="AN724" s="66"/>
      <c r="AO724" s="66"/>
      <c r="AP724" s="66" t="s">
        <v>1487</v>
      </c>
      <c r="AQ724" s="67"/>
      <c r="AR724" s="67"/>
      <c r="AS724" s="66"/>
      <c r="AT724" s="66"/>
      <c r="AU724" s="69"/>
      <c r="AV724" s="66">
        <v>0</v>
      </c>
      <c r="AW724" s="66"/>
      <c r="AX724" s="66" t="s">
        <v>1487</v>
      </c>
      <c r="AY724" s="66"/>
      <c r="AZ724" s="66"/>
      <c r="BA724" s="69"/>
      <c r="BB724" s="66"/>
      <c r="BC724" s="66" t="s">
        <v>1487</v>
      </c>
    </row>
    <row r="725" spans="1:55" ht="15.75" customHeight="1">
      <c r="A725" s="66" t="s">
        <v>5411</v>
      </c>
      <c r="B725" s="66" t="s">
        <v>5016</v>
      </c>
      <c r="C725" s="66" t="s">
        <v>298</v>
      </c>
      <c r="D725" s="66" t="s">
        <v>5017</v>
      </c>
      <c r="E725" s="66">
        <v>2026</v>
      </c>
      <c r="F725" s="66">
        <v>2</v>
      </c>
      <c r="G725" s="67">
        <v>46027</v>
      </c>
      <c r="H725" s="67">
        <v>0.38541666666666669</v>
      </c>
      <c r="I725" s="67"/>
      <c r="J725" s="66"/>
      <c r="K725" s="68"/>
      <c r="L725" s="66"/>
      <c r="M725" s="66"/>
      <c r="N725" s="66"/>
      <c r="O725" s="66" t="s">
        <v>2103</v>
      </c>
      <c r="P725" s="66"/>
      <c r="Q725" s="66" t="s">
        <v>1472</v>
      </c>
      <c r="R725" s="66" t="s">
        <v>1233</v>
      </c>
      <c r="S725" s="66" t="s">
        <v>387</v>
      </c>
      <c r="T725" s="66"/>
      <c r="U725" s="66" t="s">
        <v>2183</v>
      </c>
      <c r="V725" s="66" t="s">
        <v>1487</v>
      </c>
      <c r="W725" s="66" t="s">
        <v>2231</v>
      </c>
      <c r="X725" s="66" t="s">
        <v>1487</v>
      </c>
      <c r="Y725" s="66"/>
      <c r="Z725" s="66"/>
      <c r="AA725" s="66"/>
      <c r="AB725" s="69"/>
      <c r="AC725" s="66"/>
      <c r="AD725" s="66" t="s">
        <v>1487</v>
      </c>
      <c r="AE725" s="66"/>
      <c r="AF725" s="67"/>
      <c r="AG725" s="66"/>
      <c r="AH725" s="66"/>
      <c r="AI725" s="66" t="s">
        <v>1473</v>
      </c>
      <c r="AJ725" s="66" t="s">
        <v>151</v>
      </c>
      <c r="AK725" s="66"/>
      <c r="AL725" s="66"/>
      <c r="AM725" s="66"/>
      <c r="AN725" s="66"/>
      <c r="AO725" s="66"/>
      <c r="AP725" s="66" t="s">
        <v>1487</v>
      </c>
      <c r="AQ725" s="67"/>
      <c r="AR725" s="67"/>
      <c r="AS725" s="66"/>
      <c r="AT725" s="66"/>
      <c r="AU725" s="69"/>
      <c r="AV725" s="66">
        <v>0</v>
      </c>
      <c r="AW725" s="66"/>
      <c r="AX725" s="66" t="s">
        <v>1487</v>
      </c>
      <c r="AY725" s="66"/>
      <c r="AZ725" s="66"/>
      <c r="BA725" s="69"/>
      <c r="BB725" s="66"/>
      <c r="BC725" s="66" t="s">
        <v>1487</v>
      </c>
    </row>
    <row r="726" spans="1:55" ht="15.75" customHeight="1">
      <c r="A726" s="66" t="s">
        <v>5412</v>
      </c>
      <c r="B726" s="66" t="s">
        <v>5018</v>
      </c>
      <c r="C726" s="66" t="s">
        <v>201</v>
      </c>
      <c r="D726" s="66" t="s">
        <v>5019</v>
      </c>
      <c r="E726" s="66">
        <v>2026</v>
      </c>
      <c r="F726" s="66">
        <v>2</v>
      </c>
      <c r="G726" s="67">
        <v>46028</v>
      </c>
      <c r="H726" s="67">
        <v>0.77083333333333337</v>
      </c>
      <c r="I726" s="67"/>
      <c r="J726" s="66"/>
      <c r="K726" s="68"/>
      <c r="L726" s="66"/>
      <c r="M726" s="66"/>
      <c r="N726" s="66" t="s">
        <v>1575</v>
      </c>
      <c r="O726" s="66" t="s">
        <v>1439</v>
      </c>
      <c r="P726" s="66"/>
      <c r="Q726" s="66" t="s">
        <v>1472</v>
      </c>
      <c r="R726" s="66" t="s">
        <v>1366</v>
      </c>
      <c r="S726" s="66" t="s">
        <v>391</v>
      </c>
      <c r="T726" s="66" t="s">
        <v>443</v>
      </c>
      <c r="U726" s="66" t="s">
        <v>2183</v>
      </c>
      <c r="V726" s="66" t="s">
        <v>1473</v>
      </c>
      <c r="W726" s="66" t="s">
        <v>2448</v>
      </c>
      <c r="X726" s="66" t="s">
        <v>1487</v>
      </c>
      <c r="Y726" s="66"/>
      <c r="Z726" s="66"/>
      <c r="AA726" s="66"/>
      <c r="AB726" s="69"/>
      <c r="AC726" s="66"/>
      <c r="AD726" s="66" t="s">
        <v>1487</v>
      </c>
      <c r="AE726" s="66"/>
      <c r="AF726" s="67"/>
      <c r="AG726" s="66"/>
      <c r="AH726" s="66"/>
      <c r="AI726" s="66" t="s">
        <v>1473</v>
      </c>
      <c r="AJ726" s="66" t="s">
        <v>151</v>
      </c>
      <c r="AK726" s="66"/>
      <c r="AL726" s="66"/>
      <c r="AM726" s="66"/>
      <c r="AN726" s="66"/>
      <c r="AO726" s="66"/>
      <c r="AP726" s="66" t="s">
        <v>1487</v>
      </c>
      <c r="AQ726" s="67"/>
      <c r="AR726" s="67"/>
      <c r="AS726" s="66"/>
      <c r="AT726" s="66"/>
      <c r="AU726" s="69"/>
      <c r="AV726" s="66">
        <v>0</v>
      </c>
      <c r="AW726" s="66"/>
      <c r="AX726" s="66" t="s">
        <v>1487</v>
      </c>
      <c r="AY726" s="66"/>
      <c r="AZ726" s="66"/>
      <c r="BA726" s="69"/>
      <c r="BB726" s="66"/>
      <c r="BC726" s="66" t="s">
        <v>1487</v>
      </c>
    </row>
    <row r="727" spans="1:55" ht="15.75" customHeight="1">
      <c r="A727" s="66" t="s">
        <v>5413</v>
      </c>
      <c r="B727" s="66" t="s">
        <v>5020</v>
      </c>
      <c r="C727" s="66" t="s">
        <v>229</v>
      </c>
      <c r="D727" s="66" t="s">
        <v>5021</v>
      </c>
      <c r="E727" s="66">
        <v>2026</v>
      </c>
      <c r="F727" s="66">
        <v>2</v>
      </c>
      <c r="G727" s="67">
        <v>46028</v>
      </c>
      <c r="H727" s="67">
        <v>0.44791666666666669</v>
      </c>
      <c r="I727" s="67"/>
      <c r="J727" s="66"/>
      <c r="K727" s="68"/>
      <c r="L727" s="66"/>
      <c r="M727" s="66"/>
      <c r="N727" s="66" t="s">
        <v>1568</v>
      </c>
      <c r="O727" s="66" t="s">
        <v>1439</v>
      </c>
      <c r="P727" s="66"/>
      <c r="Q727" s="66" t="s">
        <v>1472</v>
      </c>
      <c r="R727" s="66" t="s">
        <v>1197</v>
      </c>
      <c r="S727" s="66" t="s">
        <v>391</v>
      </c>
      <c r="T727" s="66" t="s">
        <v>1266</v>
      </c>
      <c r="U727" s="66" t="s">
        <v>2183</v>
      </c>
      <c r="V727" s="66" t="s">
        <v>1473</v>
      </c>
      <c r="W727" s="66" t="s">
        <v>2470</v>
      </c>
      <c r="X727" s="66" t="s">
        <v>1487</v>
      </c>
      <c r="Y727" s="66"/>
      <c r="Z727" s="66"/>
      <c r="AA727" s="66"/>
      <c r="AB727" s="69"/>
      <c r="AC727" s="66"/>
      <c r="AD727" s="66" t="s">
        <v>1487</v>
      </c>
      <c r="AE727" s="66"/>
      <c r="AF727" s="67"/>
      <c r="AG727" s="66"/>
      <c r="AH727" s="66"/>
      <c r="AI727" s="66" t="s">
        <v>1473</v>
      </c>
      <c r="AJ727" s="66" t="s">
        <v>151</v>
      </c>
      <c r="AK727" s="66"/>
      <c r="AL727" s="66"/>
      <c r="AM727" s="66"/>
      <c r="AN727" s="66"/>
      <c r="AO727" s="66"/>
      <c r="AP727" s="66" t="s">
        <v>1487</v>
      </c>
      <c r="AQ727" s="67"/>
      <c r="AR727" s="67"/>
      <c r="AS727" s="66"/>
      <c r="AT727" s="66"/>
      <c r="AU727" s="69"/>
      <c r="AV727" s="66">
        <v>0</v>
      </c>
      <c r="AW727" s="66"/>
      <c r="AX727" s="66" t="s">
        <v>1487</v>
      </c>
      <c r="AY727" s="66"/>
      <c r="AZ727" s="66"/>
      <c r="BA727" s="69"/>
      <c r="BB727" s="66"/>
      <c r="BC727" s="66" t="s">
        <v>1487</v>
      </c>
    </row>
    <row r="728" spans="1:55" ht="15.75" customHeight="1">
      <c r="A728" s="66" t="s">
        <v>5414</v>
      </c>
      <c r="B728" s="66" t="s">
        <v>5022</v>
      </c>
      <c r="C728" s="66" t="s">
        <v>236</v>
      </c>
      <c r="D728" s="66" t="s">
        <v>5023</v>
      </c>
      <c r="E728" s="66">
        <v>2026</v>
      </c>
      <c r="F728" s="66">
        <v>2</v>
      </c>
      <c r="G728" s="67">
        <v>46028</v>
      </c>
      <c r="H728" s="67">
        <v>0.70833333333333337</v>
      </c>
      <c r="I728" s="67"/>
      <c r="J728" s="66"/>
      <c r="K728" s="68"/>
      <c r="L728" s="66"/>
      <c r="M728" s="66"/>
      <c r="N728" s="66" t="s">
        <v>1583</v>
      </c>
      <c r="O728" s="66" t="s">
        <v>1590</v>
      </c>
      <c r="P728" s="66"/>
      <c r="Q728" s="66" t="s">
        <v>1472</v>
      </c>
      <c r="R728" s="66" t="s">
        <v>24</v>
      </c>
      <c r="S728" s="66" t="s">
        <v>386</v>
      </c>
      <c r="T728" s="66" t="s">
        <v>1266</v>
      </c>
      <c r="U728" s="66" t="s">
        <v>2183</v>
      </c>
      <c r="V728" s="66" t="s">
        <v>1473</v>
      </c>
      <c r="W728" s="66" t="s">
        <v>2451</v>
      </c>
      <c r="X728" s="66" t="s">
        <v>1487</v>
      </c>
      <c r="Y728" s="66"/>
      <c r="Z728" s="66"/>
      <c r="AA728" s="66"/>
      <c r="AB728" s="69"/>
      <c r="AC728" s="66"/>
      <c r="AD728" s="66" t="s">
        <v>1487</v>
      </c>
      <c r="AE728" s="66"/>
      <c r="AF728" s="67"/>
      <c r="AG728" s="66"/>
      <c r="AH728" s="66"/>
      <c r="AI728" s="66" t="s">
        <v>1473</v>
      </c>
      <c r="AJ728" s="66" t="s">
        <v>151</v>
      </c>
      <c r="AK728" s="66"/>
      <c r="AL728" s="66"/>
      <c r="AM728" s="66"/>
      <c r="AN728" s="66"/>
      <c r="AO728" s="66"/>
      <c r="AP728" s="66" t="s">
        <v>1487</v>
      </c>
      <c r="AQ728" s="67"/>
      <c r="AR728" s="67"/>
      <c r="AS728" s="66"/>
      <c r="AT728" s="66"/>
      <c r="AU728" s="69"/>
      <c r="AV728" s="66">
        <v>0</v>
      </c>
      <c r="AW728" s="66"/>
      <c r="AX728" s="66" t="s">
        <v>1487</v>
      </c>
      <c r="AY728" s="66"/>
      <c r="AZ728" s="66"/>
      <c r="BA728" s="69"/>
      <c r="BB728" s="66"/>
      <c r="BC728" s="66" t="s">
        <v>1487</v>
      </c>
    </row>
    <row r="729" spans="1:55" ht="15.75" customHeight="1">
      <c r="A729" s="66" t="s">
        <v>5415</v>
      </c>
      <c r="B729" s="66" t="s">
        <v>5024</v>
      </c>
      <c r="C729" s="66" t="s">
        <v>257</v>
      </c>
      <c r="D729" s="66" t="s">
        <v>5025</v>
      </c>
      <c r="E729" s="66">
        <v>2026</v>
      </c>
      <c r="F729" s="66">
        <v>2</v>
      </c>
      <c r="G729" s="67">
        <v>46028</v>
      </c>
      <c r="H729" s="67">
        <v>0.44791666666666669</v>
      </c>
      <c r="I729" s="67"/>
      <c r="J729" s="66"/>
      <c r="K729" s="68"/>
      <c r="L729" s="66"/>
      <c r="M729" s="66"/>
      <c r="N729" s="66" t="s">
        <v>1432</v>
      </c>
      <c r="O729" s="66" t="s">
        <v>1439</v>
      </c>
      <c r="P729" s="66"/>
      <c r="Q729" s="66" t="s">
        <v>1472</v>
      </c>
      <c r="R729" s="66" t="s">
        <v>1403</v>
      </c>
      <c r="S729" s="66" t="s">
        <v>386</v>
      </c>
      <c r="T729" s="66" t="s">
        <v>443</v>
      </c>
      <c r="U729" s="66" t="s">
        <v>2183</v>
      </c>
      <c r="V729" s="66" t="s">
        <v>1473</v>
      </c>
      <c r="W729" s="66" t="s">
        <v>2647</v>
      </c>
      <c r="X729" s="66" t="s">
        <v>1487</v>
      </c>
      <c r="Y729" s="66"/>
      <c r="Z729" s="66"/>
      <c r="AA729" s="66"/>
      <c r="AB729" s="69"/>
      <c r="AC729" s="66"/>
      <c r="AD729" s="66" t="s">
        <v>1487</v>
      </c>
      <c r="AE729" s="66"/>
      <c r="AF729" s="67"/>
      <c r="AG729" s="66"/>
      <c r="AH729" s="66"/>
      <c r="AI729" s="66" t="s">
        <v>1473</v>
      </c>
      <c r="AJ729" s="66" t="s">
        <v>151</v>
      </c>
      <c r="AK729" s="66"/>
      <c r="AL729" s="66"/>
      <c r="AM729" s="66"/>
      <c r="AN729" s="66"/>
      <c r="AO729" s="66"/>
      <c r="AP729" s="66" t="s">
        <v>1487</v>
      </c>
      <c r="AQ729" s="67"/>
      <c r="AR729" s="67"/>
      <c r="AS729" s="66"/>
      <c r="AT729" s="66"/>
      <c r="AU729" s="69"/>
      <c r="AV729" s="66">
        <v>0</v>
      </c>
      <c r="AW729" s="66"/>
      <c r="AX729" s="66" t="s">
        <v>1487</v>
      </c>
      <c r="AY729" s="66"/>
      <c r="AZ729" s="66"/>
      <c r="BA729" s="69"/>
      <c r="BB729" s="66"/>
      <c r="BC729" s="66" t="s">
        <v>1487</v>
      </c>
    </row>
    <row r="730" spans="1:55" ht="15.75" customHeight="1">
      <c r="A730" s="66" t="s">
        <v>5416</v>
      </c>
      <c r="B730" s="66" t="s">
        <v>5026</v>
      </c>
      <c r="C730" s="66" t="s">
        <v>260</v>
      </c>
      <c r="D730" s="66" t="s">
        <v>5027</v>
      </c>
      <c r="E730" s="66">
        <v>2026</v>
      </c>
      <c r="F730" s="66">
        <v>2</v>
      </c>
      <c r="G730" s="67">
        <v>46028</v>
      </c>
      <c r="H730" s="67">
        <v>0.38194444444444442</v>
      </c>
      <c r="I730" s="67"/>
      <c r="J730" s="66"/>
      <c r="K730" s="68"/>
      <c r="L730" s="66"/>
      <c r="M730" s="66"/>
      <c r="N730" s="66" t="s">
        <v>1436</v>
      </c>
      <c r="O730" s="66" t="s">
        <v>2103</v>
      </c>
      <c r="P730" s="66"/>
      <c r="Q730" s="66" t="s">
        <v>1472</v>
      </c>
      <c r="R730" s="66" t="s">
        <v>1221</v>
      </c>
      <c r="S730" s="66" t="s">
        <v>386</v>
      </c>
      <c r="T730" s="66" t="s">
        <v>344</v>
      </c>
      <c r="U730" s="66" t="s">
        <v>2183</v>
      </c>
      <c r="V730" s="66" t="s">
        <v>1473</v>
      </c>
      <c r="W730" s="66" t="s">
        <v>2365</v>
      </c>
      <c r="X730" s="66" t="s">
        <v>1487</v>
      </c>
      <c r="Y730" s="66"/>
      <c r="Z730" s="66"/>
      <c r="AA730" s="66"/>
      <c r="AB730" s="69"/>
      <c r="AC730" s="66"/>
      <c r="AD730" s="66" t="s">
        <v>1487</v>
      </c>
      <c r="AE730" s="66"/>
      <c r="AF730" s="67"/>
      <c r="AG730" s="66"/>
      <c r="AH730" s="66"/>
      <c r="AI730" s="66" t="s">
        <v>1473</v>
      </c>
      <c r="AJ730" s="66" t="s">
        <v>151</v>
      </c>
      <c r="AK730" s="66"/>
      <c r="AL730" s="66"/>
      <c r="AM730" s="66"/>
      <c r="AN730" s="66"/>
      <c r="AO730" s="66"/>
      <c r="AP730" s="66" t="s">
        <v>1487</v>
      </c>
      <c r="AQ730" s="67"/>
      <c r="AR730" s="67"/>
      <c r="AS730" s="66"/>
      <c r="AT730" s="66"/>
      <c r="AU730" s="69"/>
      <c r="AV730" s="66">
        <v>0</v>
      </c>
      <c r="AW730" s="66"/>
      <c r="AX730" s="66" t="s">
        <v>1487</v>
      </c>
      <c r="AY730" s="66"/>
      <c r="AZ730" s="66"/>
      <c r="BA730" s="69"/>
      <c r="BB730" s="66"/>
      <c r="BC730" s="66" t="s">
        <v>1487</v>
      </c>
    </row>
    <row r="731" spans="1:55" ht="15.75" customHeight="1">
      <c r="A731" s="66" t="s">
        <v>5417</v>
      </c>
      <c r="B731" s="66" t="s">
        <v>5028</v>
      </c>
      <c r="C731" s="66" t="s">
        <v>298</v>
      </c>
      <c r="D731" s="66" t="s">
        <v>5029</v>
      </c>
      <c r="E731" s="66">
        <v>2026</v>
      </c>
      <c r="F731" s="66">
        <v>2</v>
      </c>
      <c r="G731" s="67">
        <v>46028</v>
      </c>
      <c r="H731" s="67">
        <v>0.38541666666666669</v>
      </c>
      <c r="I731" s="67"/>
      <c r="J731" s="66"/>
      <c r="K731" s="68"/>
      <c r="L731" s="66"/>
      <c r="M731" s="66"/>
      <c r="N731" s="66"/>
      <c r="O731" s="66" t="s">
        <v>2103</v>
      </c>
      <c r="P731" s="66"/>
      <c r="Q731" s="66" t="s">
        <v>1472</v>
      </c>
      <c r="R731" s="66" t="s">
        <v>1233</v>
      </c>
      <c r="S731" s="66" t="s">
        <v>387</v>
      </c>
      <c r="T731" s="66"/>
      <c r="U731" s="66" t="s">
        <v>2183</v>
      </c>
      <c r="V731" s="66" t="s">
        <v>1487</v>
      </c>
      <c r="W731" s="66" t="s">
        <v>2231</v>
      </c>
      <c r="X731" s="66" t="s">
        <v>1487</v>
      </c>
      <c r="Y731" s="66"/>
      <c r="Z731" s="66"/>
      <c r="AA731" s="66"/>
      <c r="AB731" s="69"/>
      <c r="AC731" s="66"/>
      <c r="AD731" s="66" t="s">
        <v>1487</v>
      </c>
      <c r="AE731" s="66"/>
      <c r="AF731" s="67"/>
      <c r="AG731" s="66"/>
      <c r="AH731" s="66"/>
      <c r="AI731" s="66" t="s">
        <v>1473</v>
      </c>
      <c r="AJ731" s="66" t="s">
        <v>151</v>
      </c>
      <c r="AK731" s="66"/>
      <c r="AL731" s="66"/>
      <c r="AM731" s="66"/>
      <c r="AN731" s="66"/>
      <c r="AO731" s="66"/>
      <c r="AP731" s="66" t="s">
        <v>1487</v>
      </c>
      <c r="AQ731" s="67"/>
      <c r="AR731" s="67"/>
      <c r="AS731" s="66"/>
      <c r="AT731" s="66"/>
      <c r="AU731" s="69"/>
      <c r="AV731" s="66">
        <v>0</v>
      </c>
      <c r="AW731" s="66"/>
      <c r="AX731" s="66" t="s">
        <v>1487</v>
      </c>
      <c r="AY731" s="66"/>
      <c r="AZ731" s="66"/>
      <c r="BA731" s="69"/>
      <c r="BB731" s="66"/>
      <c r="BC731" s="66" t="s">
        <v>1487</v>
      </c>
    </row>
    <row r="732" spans="1:55" ht="15.75" customHeight="1">
      <c r="A732" s="66" t="s">
        <v>5418</v>
      </c>
      <c r="B732" s="66" t="s">
        <v>5030</v>
      </c>
      <c r="C732" s="66" t="s">
        <v>201</v>
      </c>
      <c r="D732" s="66" t="s">
        <v>5031</v>
      </c>
      <c r="E732" s="66">
        <v>2026</v>
      </c>
      <c r="F732" s="66">
        <v>2</v>
      </c>
      <c r="G732" s="67">
        <v>46029</v>
      </c>
      <c r="H732" s="67">
        <v>0.77083333333333337</v>
      </c>
      <c r="I732" s="67"/>
      <c r="J732" s="66"/>
      <c r="K732" s="68"/>
      <c r="L732" s="66"/>
      <c r="M732" s="66"/>
      <c r="N732" s="66" t="s">
        <v>1575</v>
      </c>
      <c r="O732" s="66" t="s">
        <v>1439</v>
      </c>
      <c r="P732" s="66"/>
      <c r="Q732" s="66" t="s">
        <v>1472</v>
      </c>
      <c r="R732" s="66" t="s">
        <v>1366</v>
      </c>
      <c r="S732" s="66" t="s">
        <v>391</v>
      </c>
      <c r="T732" s="66" t="s">
        <v>443</v>
      </c>
      <c r="U732" s="66" t="s">
        <v>2183</v>
      </c>
      <c r="V732" s="66" t="s">
        <v>1473</v>
      </c>
      <c r="W732" s="66" t="s">
        <v>2448</v>
      </c>
      <c r="X732" s="66" t="s">
        <v>1487</v>
      </c>
      <c r="Y732" s="66"/>
      <c r="Z732" s="66"/>
      <c r="AA732" s="66"/>
      <c r="AB732" s="69"/>
      <c r="AC732" s="66"/>
      <c r="AD732" s="66" t="s">
        <v>1487</v>
      </c>
      <c r="AE732" s="66"/>
      <c r="AF732" s="67"/>
      <c r="AG732" s="66"/>
      <c r="AH732" s="66"/>
      <c r="AI732" s="66" t="s">
        <v>1473</v>
      </c>
      <c r="AJ732" s="66" t="s">
        <v>151</v>
      </c>
      <c r="AK732" s="66"/>
      <c r="AL732" s="66"/>
      <c r="AM732" s="66"/>
      <c r="AN732" s="66"/>
      <c r="AO732" s="66"/>
      <c r="AP732" s="66" t="s">
        <v>1487</v>
      </c>
      <c r="AQ732" s="67"/>
      <c r="AR732" s="67"/>
      <c r="AS732" s="66"/>
      <c r="AT732" s="66"/>
      <c r="AU732" s="69"/>
      <c r="AV732" s="66">
        <v>0</v>
      </c>
      <c r="AW732" s="66"/>
      <c r="AX732" s="66" t="s">
        <v>1487</v>
      </c>
      <c r="AY732" s="66"/>
      <c r="AZ732" s="66"/>
      <c r="BA732" s="69"/>
      <c r="BB732" s="66"/>
      <c r="BC732" s="66" t="s">
        <v>1487</v>
      </c>
    </row>
    <row r="733" spans="1:55" ht="15.75" customHeight="1">
      <c r="A733" s="66" t="s">
        <v>5419</v>
      </c>
      <c r="B733" s="66" t="s">
        <v>5032</v>
      </c>
      <c r="C733" s="66" t="s">
        <v>229</v>
      </c>
      <c r="D733" s="66" t="s">
        <v>5033</v>
      </c>
      <c r="E733" s="66">
        <v>2026</v>
      </c>
      <c r="F733" s="66">
        <v>2</v>
      </c>
      <c r="G733" s="67">
        <v>46029</v>
      </c>
      <c r="H733" s="67">
        <v>0.44791666666666669</v>
      </c>
      <c r="I733" s="67"/>
      <c r="J733" s="66"/>
      <c r="K733" s="68"/>
      <c r="L733" s="66"/>
      <c r="M733" s="66"/>
      <c r="N733" s="66" t="s">
        <v>1568</v>
      </c>
      <c r="O733" s="66" t="s">
        <v>1439</v>
      </c>
      <c r="P733" s="66"/>
      <c r="Q733" s="66" t="s">
        <v>1472</v>
      </c>
      <c r="R733" s="66" t="s">
        <v>1197</v>
      </c>
      <c r="S733" s="66" t="s">
        <v>391</v>
      </c>
      <c r="T733" s="66" t="s">
        <v>1266</v>
      </c>
      <c r="U733" s="66" t="s">
        <v>2183</v>
      </c>
      <c r="V733" s="66" t="s">
        <v>1473</v>
      </c>
      <c r="W733" s="66" t="s">
        <v>2470</v>
      </c>
      <c r="X733" s="66" t="s">
        <v>1487</v>
      </c>
      <c r="Y733" s="66"/>
      <c r="Z733" s="66"/>
      <c r="AA733" s="66"/>
      <c r="AB733" s="69"/>
      <c r="AC733" s="66"/>
      <c r="AD733" s="66" t="s">
        <v>1487</v>
      </c>
      <c r="AE733" s="66"/>
      <c r="AF733" s="67"/>
      <c r="AG733" s="66"/>
      <c r="AH733" s="66"/>
      <c r="AI733" s="66" t="s">
        <v>1473</v>
      </c>
      <c r="AJ733" s="66" t="s">
        <v>151</v>
      </c>
      <c r="AK733" s="66"/>
      <c r="AL733" s="66"/>
      <c r="AM733" s="66"/>
      <c r="AN733" s="66"/>
      <c r="AO733" s="66"/>
      <c r="AP733" s="66" t="s">
        <v>1487</v>
      </c>
      <c r="AQ733" s="67"/>
      <c r="AR733" s="67"/>
      <c r="AS733" s="66"/>
      <c r="AT733" s="66"/>
      <c r="AU733" s="69"/>
      <c r="AV733" s="66">
        <v>0</v>
      </c>
      <c r="AW733" s="66"/>
      <c r="AX733" s="66" t="s">
        <v>1487</v>
      </c>
      <c r="AY733" s="66"/>
      <c r="AZ733" s="66"/>
      <c r="BA733" s="69"/>
      <c r="BB733" s="66"/>
      <c r="BC733" s="66" t="s">
        <v>1487</v>
      </c>
    </row>
    <row r="734" spans="1:55" ht="15.75" customHeight="1">
      <c r="A734" s="66" t="s">
        <v>5420</v>
      </c>
      <c r="B734" s="66" t="s">
        <v>5034</v>
      </c>
      <c r="C734" s="66" t="s">
        <v>236</v>
      </c>
      <c r="D734" s="66" t="s">
        <v>5035</v>
      </c>
      <c r="E734" s="66">
        <v>2026</v>
      </c>
      <c r="F734" s="66">
        <v>2</v>
      </c>
      <c r="G734" s="67">
        <v>46029</v>
      </c>
      <c r="H734" s="67">
        <v>0.70833333333333337</v>
      </c>
      <c r="I734" s="67"/>
      <c r="J734" s="66"/>
      <c r="K734" s="68"/>
      <c r="L734" s="66"/>
      <c r="M734" s="66"/>
      <c r="N734" s="66" t="s">
        <v>1583</v>
      </c>
      <c r="O734" s="66" t="s">
        <v>1590</v>
      </c>
      <c r="P734" s="66"/>
      <c r="Q734" s="66" t="s">
        <v>1472</v>
      </c>
      <c r="R734" s="66" t="s">
        <v>24</v>
      </c>
      <c r="S734" s="66" t="s">
        <v>389</v>
      </c>
      <c r="T734" s="66" t="s">
        <v>1266</v>
      </c>
      <c r="U734" s="66" t="s">
        <v>2183</v>
      </c>
      <c r="V734" s="66" t="s">
        <v>1473</v>
      </c>
      <c r="W734" s="66" t="s">
        <v>2451</v>
      </c>
      <c r="X734" s="66" t="s">
        <v>1487</v>
      </c>
      <c r="Y734" s="66"/>
      <c r="Z734" s="66"/>
      <c r="AA734" s="66"/>
      <c r="AB734" s="69"/>
      <c r="AC734" s="66"/>
      <c r="AD734" s="66" t="s">
        <v>1487</v>
      </c>
      <c r="AE734" s="66"/>
      <c r="AF734" s="67"/>
      <c r="AG734" s="66"/>
      <c r="AH734" s="66"/>
      <c r="AI734" s="66" t="s">
        <v>1473</v>
      </c>
      <c r="AJ734" s="66" t="s">
        <v>151</v>
      </c>
      <c r="AK734" s="66"/>
      <c r="AL734" s="66"/>
      <c r="AM734" s="66"/>
      <c r="AN734" s="66"/>
      <c r="AO734" s="66"/>
      <c r="AP734" s="66" t="s">
        <v>1487</v>
      </c>
      <c r="AQ734" s="67"/>
      <c r="AR734" s="67"/>
      <c r="AS734" s="66"/>
      <c r="AT734" s="66"/>
      <c r="AU734" s="69"/>
      <c r="AV734" s="66">
        <v>0</v>
      </c>
      <c r="AW734" s="66"/>
      <c r="AX734" s="66" t="s">
        <v>1487</v>
      </c>
      <c r="AY734" s="66"/>
      <c r="AZ734" s="66"/>
      <c r="BA734" s="69"/>
      <c r="BB734" s="66"/>
      <c r="BC734" s="66" t="s">
        <v>1487</v>
      </c>
    </row>
    <row r="735" spans="1:55" ht="15.75" customHeight="1">
      <c r="A735" s="66" t="s">
        <v>5421</v>
      </c>
      <c r="B735" s="66" t="s">
        <v>5036</v>
      </c>
      <c r="C735" s="66" t="s">
        <v>257</v>
      </c>
      <c r="D735" s="66" t="s">
        <v>5037</v>
      </c>
      <c r="E735" s="66">
        <v>2026</v>
      </c>
      <c r="F735" s="66">
        <v>2</v>
      </c>
      <c r="G735" s="67">
        <v>46029</v>
      </c>
      <c r="H735" s="67">
        <v>0.44791666666666669</v>
      </c>
      <c r="I735" s="67"/>
      <c r="J735" s="66"/>
      <c r="K735" s="68"/>
      <c r="L735" s="66"/>
      <c r="M735" s="66"/>
      <c r="N735" s="66" t="s">
        <v>1432</v>
      </c>
      <c r="O735" s="66" t="s">
        <v>1439</v>
      </c>
      <c r="P735" s="66"/>
      <c r="Q735" s="66" t="s">
        <v>1472</v>
      </c>
      <c r="R735" s="66" t="s">
        <v>1403</v>
      </c>
      <c r="S735" s="66" t="s">
        <v>389</v>
      </c>
      <c r="T735" s="66" t="s">
        <v>443</v>
      </c>
      <c r="U735" s="66" t="s">
        <v>2183</v>
      </c>
      <c r="V735" s="66" t="s">
        <v>1473</v>
      </c>
      <c r="W735" s="66" t="s">
        <v>2647</v>
      </c>
      <c r="X735" s="66" t="s">
        <v>1487</v>
      </c>
      <c r="Y735" s="66"/>
      <c r="Z735" s="66"/>
      <c r="AA735" s="66"/>
      <c r="AB735" s="69"/>
      <c r="AC735" s="66"/>
      <c r="AD735" s="66" t="s">
        <v>1487</v>
      </c>
      <c r="AE735" s="66"/>
      <c r="AF735" s="67"/>
      <c r="AG735" s="66"/>
      <c r="AH735" s="66"/>
      <c r="AI735" s="66" t="s">
        <v>1473</v>
      </c>
      <c r="AJ735" s="66" t="s">
        <v>151</v>
      </c>
      <c r="AK735" s="66"/>
      <c r="AL735" s="66"/>
      <c r="AM735" s="66"/>
      <c r="AN735" s="66"/>
      <c r="AO735" s="66"/>
      <c r="AP735" s="66" t="s">
        <v>1487</v>
      </c>
      <c r="AQ735" s="67"/>
      <c r="AR735" s="67"/>
      <c r="AS735" s="66"/>
      <c r="AT735" s="66"/>
      <c r="AU735" s="69"/>
      <c r="AV735" s="66">
        <v>0</v>
      </c>
      <c r="AW735" s="66"/>
      <c r="AX735" s="66" t="s">
        <v>1487</v>
      </c>
      <c r="AY735" s="66"/>
      <c r="AZ735" s="66"/>
      <c r="BA735" s="69"/>
      <c r="BB735" s="66"/>
      <c r="BC735" s="66" t="s">
        <v>1487</v>
      </c>
    </row>
    <row r="736" spans="1:55" ht="15.75" customHeight="1">
      <c r="A736" s="66" t="s">
        <v>5422</v>
      </c>
      <c r="B736" s="66" t="s">
        <v>5038</v>
      </c>
      <c r="C736" s="66" t="s">
        <v>260</v>
      </c>
      <c r="D736" s="66" t="s">
        <v>5039</v>
      </c>
      <c r="E736" s="66">
        <v>2026</v>
      </c>
      <c r="F736" s="66">
        <v>2</v>
      </c>
      <c r="G736" s="67">
        <v>46029</v>
      </c>
      <c r="H736" s="67">
        <v>0.38194444444444442</v>
      </c>
      <c r="I736" s="67"/>
      <c r="J736" s="66"/>
      <c r="K736" s="68"/>
      <c r="L736" s="66"/>
      <c r="M736" s="66"/>
      <c r="N736" s="66" t="s">
        <v>1436</v>
      </c>
      <c r="O736" s="66" t="s">
        <v>2103</v>
      </c>
      <c r="P736" s="66"/>
      <c r="Q736" s="66" t="s">
        <v>1472</v>
      </c>
      <c r="R736" s="66" t="s">
        <v>1221</v>
      </c>
      <c r="S736" s="66" t="s">
        <v>389</v>
      </c>
      <c r="T736" s="66" t="s">
        <v>344</v>
      </c>
      <c r="U736" s="66" t="s">
        <v>2183</v>
      </c>
      <c r="V736" s="66" t="s">
        <v>1473</v>
      </c>
      <c r="W736" s="66" t="s">
        <v>2365</v>
      </c>
      <c r="X736" s="66" t="s">
        <v>1487</v>
      </c>
      <c r="Y736" s="66"/>
      <c r="Z736" s="66"/>
      <c r="AA736" s="66"/>
      <c r="AB736" s="69"/>
      <c r="AC736" s="66"/>
      <c r="AD736" s="66" t="s">
        <v>1487</v>
      </c>
      <c r="AE736" s="66"/>
      <c r="AF736" s="67"/>
      <c r="AG736" s="66"/>
      <c r="AH736" s="66"/>
      <c r="AI736" s="66" t="s">
        <v>1473</v>
      </c>
      <c r="AJ736" s="66" t="s">
        <v>151</v>
      </c>
      <c r="AK736" s="66"/>
      <c r="AL736" s="66"/>
      <c r="AM736" s="66"/>
      <c r="AN736" s="66"/>
      <c r="AO736" s="66"/>
      <c r="AP736" s="66" t="s">
        <v>1487</v>
      </c>
      <c r="AQ736" s="67"/>
      <c r="AR736" s="67"/>
      <c r="AS736" s="66"/>
      <c r="AT736" s="66"/>
      <c r="AU736" s="69"/>
      <c r="AV736" s="66">
        <v>0</v>
      </c>
      <c r="AW736" s="66"/>
      <c r="AX736" s="66" t="s">
        <v>1487</v>
      </c>
      <c r="AY736" s="66"/>
      <c r="AZ736" s="66"/>
      <c r="BA736" s="69"/>
      <c r="BB736" s="66"/>
      <c r="BC736" s="66" t="s">
        <v>1487</v>
      </c>
    </row>
    <row r="737" spans="1:55" ht="15.75" customHeight="1">
      <c r="A737" s="66" t="s">
        <v>5423</v>
      </c>
      <c r="B737" s="66" t="s">
        <v>5040</v>
      </c>
      <c r="C737" s="66" t="s">
        <v>298</v>
      </c>
      <c r="D737" s="66" t="s">
        <v>5041</v>
      </c>
      <c r="E737" s="66">
        <v>2026</v>
      </c>
      <c r="F737" s="66">
        <v>2</v>
      </c>
      <c r="G737" s="67">
        <v>46029</v>
      </c>
      <c r="H737" s="67">
        <v>0.38541666666666669</v>
      </c>
      <c r="I737" s="67"/>
      <c r="J737" s="66"/>
      <c r="K737" s="68"/>
      <c r="L737" s="66"/>
      <c r="M737" s="66"/>
      <c r="N737" s="66"/>
      <c r="O737" s="66" t="s">
        <v>2103</v>
      </c>
      <c r="P737" s="66"/>
      <c r="Q737" s="66" t="s">
        <v>1472</v>
      </c>
      <c r="R737" s="66" t="s">
        <v>1233</v>
      </c>
      <c r="S737" s="66" t="s">
        <v>387</v>
      </c>
      <c r="T737" s="66"/>
      <c r="U737" s="66" t="s">
        <v>2183</v>
      </c>
      <c r="V737" s="66" t="s">
        <v>1487</v>
      </c>
      <c r="W737" s="66" t="s">
        <v>2231</v>
      </c>
      <c r="X737" s="66" t="s">
        <v>1487</v>
      </c>
      <c r="Y737" s="66"/>
      <c r="Z737" s="66"/>
      <c r="AA737" s="66"/>
      <c r="AB737" s="69"/>
      <c r="AC737" s="66"/>
      <c r="AD737" s="66" t="s">
        <v>1487</v>
      </c>
      <c r="AE737" s="66"/>
      <c r="AF737" s="67"/>
      <c r="AG737" s="66"/>
      <c r="AH737" s="66"/>
      <c r="AI737" s="66" t="s">
        <v>1473</v>
      </c>
      <c r="AJ737" s="66" t="s">
        <v>151</v>
      </c>
      <c r="AK737" s="66"/>
      <c r="AL737" s="66"/>
      <c r="AM737" s="66"/>
      <c r="AN737" s="66"/>
      <c r="AO737" s="66"/>
      <c r="AP737" s="66" t="s">
        <v>1487</v>
      </c>
      <c r="AQ737" s="67"/>
      <c r="AR737" s="67"/>
      <c r="AS737" s="66"/>
      <c r="AT737" s="66"/>
      <c r="AU737" s="69"/>
      <c r="AV737" s="66">
        <v>0</v>
      </c>
      <c r="AW737" s="66"/>
      <c r="AX737" s="66" t="s">
        <v>1487</v>
      </c>
      <c r="AY737" s="66"/>
      <c r="AZ737" s="66"/>
      <c r="BA737" s="69"/>
      <c r="BB737" s="66"/>
      <c r="BC737" s="66" t="s">
        <v>1487</v>
      </c>
    </row>
    <row r="738" spans="1:55" ht="15.75" customHeight="1">
      <c r="A738" s="66" t="s">
        <v>5424</v>
      </c>
      <c r="B738" s="66" t="s">
        <v>5042</v>
      </c>
      <c r="C738" s="66" t="s">
        <v>201</v>
      </c>
      <c r="D738" s="66" t="s">
        <v>5043</v>
      </c>
      <c r="E738" s="66">
        <v>2026</v>
      </c>
      <c r="F738" s="66">
        <v>2</v>
      </c>
      <c r="G738" s="67">
        <v>46030</v>
      </c>
      <c r="H738" s="67">
        <v>0.77083333333333337</v>
      </c>
      <c r="I738" s="67"/>
      <c r="J738" s="66"/>
      <c r="K738" s="68"/>
      <c r="L738" s="66"/>
      <c r="M738" s="66"/>
      <c r="N738" s="66" t="s">
        <v>1575</v>
      </c>
      <c r="O738" s="66" t="s">
        <v>1439</v>
      </c>
      <c r="P738" s="66"/>
      <c r="Q738" s="66" t="s">
        <v>1472</v>
      </c>
      <c r="R738" s="66" t="s">
        <v>1366</v>
      </c>
      <c r="S738" s="66" t="s">
        <v>391</v>
      </c>
      <c r="T738" s="66" t="s">
        <v>443</v>
      </c>
      <c r="U738" s="66" t="s">
        <v>2183</v>
      </c>
      <c r="V738" s="66" t="s">
        <v>1473</v>
      </c>
      <c r="W738" s="66" t="s">
        <v>2448</v>
      </c>
      <c r="X738" s="66" t="s">
        <v>1487</v>
      </c>
      <c r="Y738" s="66"/>
      <c r="Z738" s="66"/>
      <c r="AA738" s="66"/>
      <c r="AB738" s="69"/>
      <c r="AC738" s="66"/>
      <c r="AD738" s="66" t="s">
        <v>1487</v>
      </c>
      <c r="AE738" s="66"/>
      <c r="AF738" s="67"/>
      <c r="AG738" s="66"/>
      <c r="AH738" s="66"/>
      <c r="AI738" s="66" t="s">
        <v>1473</v>
      </c>
      <c r="AJ738" s="66" t="s">
        <v>151</v>
      </c>
      <c r="AK738" s="66"/>
      <c r="AL738" s="66"/>
      <c r="AM738" s="66"/>
      <c r="AN738" s="66"/>
      <c r="AO738" s="66"/>
      <c r="AP738" s="66" t="s">
        <v>1487</v>
      </c>
      <c r="AQ738" s="67"/>
      <c r="AR738" s="67"/>
      <c r="AS738" s="66"/>
      <c r="AT738" s="66"/>
      <c r="AU738" s="69"/>
      <c r="AV738" s="66">
        <v>0</v>
      </c>
      <c r="AW738" s="66"/>
      <c r="AX738" s="66" t="s">
        <v>1487</v>
      </c>
      <c r="AY738" s="66"/>
      <c r="AZ738" s="66"/>
      <c r="BA738" s="69"/>
      <c r="BB738" s="66"/>
      <c r="BC738" s="66" t="s">
        <v>1487</v>
      </c>
    </row>
    <row r="739" spans="1:55" ht="15.75" customHeight="1">
      <c r="A739" s="66" t="s">
        <v>5425</v>
      </c>
      <c r="B739" s="66" t="s">
        <v>5044</v>
      </c>
      <c r="C739" s="66" t="s">
        <v>204</v>
      </c>
      <c r="D739" s="66" t="s">
        <v>5045</v>
      </c>
      <c r="E739" s="66">
        <v>2026</v>
      </c>
      <c r="F739" s="66">
        <v>2</v>
      </c>
      <c r="G739" s="67">
        <v>46030</v>
      </c>
      <c r="H739" s="67">
        <v>0.4375</v>
      </c>
      <c r="I739" s="67"/>
      <c r="J739" s="66"/>
      <c r="K739" s="68"/>
      <c r="L739" s="66"/>
      <c r="M739" s="66"/>
      <c r="N739" s="66" t="s">
        <v>1579</v>
      </c>
      <c r="O739" s="66" t="s">
        <v>2103</v>
      </c>
      <c r="P739" s="66"/>
      <c r="Q739" s="66" t="s">
        <v>1472</v>
      </c>
      <c r="R739" s="66" t="s">
        <v>1369</v>
      </c>
      <c r="S739" s="66" t="s">
        <v>391</v>
      </c>
      <c r="T739" s="66" t="s">
        <v>443</v>
      </c>
      <c r="U739" s="66" t="s">
        <v>2183</v>
      </c>
      <c r="V739" s="66" t="s">
        <v>1473</v>
      </c>
      <c r="W739" s="66" t="s">
        <v>2451</v>
      </c>
      <c r="X739" s="66" t="s">
        <v>1487</v>
      </c>
      <c r="Y739" s="66"/>
      <c r="Z739" s="66"/>
      <c r="AA739" s="66"/>
      <c r="AB739" s="69"/>
      <c r="AC739" s="66"/>
      <c r="AD739" s="66" t="s">
        <v>1487</v>
      </c>
      <c r="AE739" s="66"/>
      <c r="AF739" s="67"/>
      <c r="AG739" s="66"/>
      <c r="AH739" s="66"/>
      <c r="AI739" s="66" t="s">
        <v>1473</v>
      </c>
      <c r="AJ739" s="66" t="s">
        <v>151</v>
      </c>
      <c r="AK739" s="66"/>
      <c r="AL739" s="66"/>
      <c r="AM739" s="66"/>
      <c r="AN739" s="66"/>
      <c r="AO739" s="66"/>
      <c r="AP739" s="66" t="s">
        <v>1487</v>
      </c>
      <c r="AQ739" s="67"/>
      <c r="AR739" s="67"/>
      <c r="AS739" s="66"/>
      <c r="AT739" s="66"/>
      <c r="AU739" s="69"/>
      <c r="AV739" s="66">
        <v>0</v>
      </c>
      <c r="AW739" s="66"/>
      <c r="AX739" s="66" t="s">
        <v>1487</v>
      </c>
      <c r="AY739" s="66"/>
      <c r="AZ739" s="66"/>
      <c r="BA739" s="69"/>
      <c r="BB739" s="66"/>
      <c r="BC739" s="66" t="s">
        <v>1487</v>
      </c>
    </row>
    <row r="740" spans="1:55" ht="15.75" customHeight="1">
      <c r="A740" s="66" t="s">
        <v>5426</v>
      </c>
      <c r="B740" s="66" t="s">
        <v>5046</v>
      </c>
      <c r="C740" s="66" t="s">
        <v>229</v>
      </c>
      <c r="D740" s="66" t="s">
        <v>5047</v>
      </c>
      <c r="E740" s="66">
        <v>2026</v>
      </c>
      <c r="F740" s="66">
        <v>2</v>
      </c>
      <c r="G740" s="67">
        <v>46030</v>
      </c>
      <c r="H740" s="67">
        <v>0.44791666666666669</v>
      </c>
      <c r="I740" s="67"/>
      <c r="J740" s="66"/>
      <c r="K740" s="68"/>
      <c r="L740" s="66"/>
      <c r="M740" s="66"/>
      <c r="N740" s="66" t="s">
        <v>1568</v>
      </c>
      <c r="O740" s="66" t="s">
        <v>1439</v>
      </c>
      <c r="P740" s="66"/>
      <c r="Q740" s="66" t="s">
        <v>1472</v>
      </c>
      <c r="R740" s="66" t="s">
        <v>1197</v>
      </c>
      <c r="S740" s="66" t="s">
        <v>391</v>
      </c>
      <c r="T740" s="66" t="s">
        <v>1266</v>
      </c>
      <c r="U740" s="66" t="s">
        <v>2183</v>
      </c>
      <c r="V740" s="66" t="s">
        <v>1473</v>
      </c>
      <c r="W740" s="66" t="s">
        <v>2470</v>
      </c>
      <c r="X740" s="66" t="s">
        <v>1487</v>
      </c>
      <c r="Y740" s="66"/>
      <c r="Z740" s="66"/>
      <c r="AA740" s="66"/>
      <c r="AB740" s="69"/>
      <c r="AC740" s="66"/>
      <c r="AD740" s="66" t="s">
        <v>1487</v>
      </c>
      <c r="AE740" s="66"/>
      <c r="AF740" s="67"/>
      <c r="AG740" s="66"/>
      <c r="AH740" s="66"/>
      <c r="AI740" s="66" t="s">
        <v>1473</v>
      </c>
      <c r="AJ740" s="66" t="s">
        <v>151</v>
      </c>
      <c r="AK740" s="66"/>
      <c r="AL740" s="66"/>
      <c r="AM740" s="66"/>
      <c r="AN740" s="66"/>
      <c r="AO740" s="66"/>
      <c r="AP740" s="66" t="s">
        <v>1487</v>
      </c>
      <c r="AQ740" s="67"/>
      <c r="AR740" s="67"/>
      <c r="AS740" s="66"/>
      <c r="AT740" s="66"/>
      <c r="AU740" s="69"/>
      <c r="AV740" s="66">
        <v>0</v>
      </c>
      <c r="AW740" s="66"/>
      <c r="AX740" s="66" t="s">
        <v>1487</v>
      </c>
      <c r="AY740" s="66"/>
      <c r="AZ740" s="66"/>
      <c r="BA740" s="69"/>
      <c r="BB740" s="66"/>
      <c r="BC740" s="66" t="s">
        <v>1487</v>
      </c>
    </row>
    <row r="741" spans="1:55" ht="15.75" customHeight="1">
      <c r="A741" s="66" t="s">
        <v>5427</v>
      </c>
      <c r="B741" s="66" t="s">
        <v>5048</v>
      </c>
      <c r="C741" s="66" t="s">
        <v>236</v>
      </c>
      <c r="D741" s="66" t="s">
        <v>5049</v>
      </c>
      <c r="E741" s="66">
        <v>2026</v>
      </c>
      <c r="F741" s="66">
        <v>2</v>
      </c>
      <c r="G741" s="67">
        <v>46030</v>
      </c>
      <c r="H741" s="67">
        <v>0.70833333333333337</v>
      </c>
      <c r="I741" s="67"/>
      <c r="J741" s="66"/>
      <c r="K741" s="68"/>
      <c r="L741" s="66"/>
      <c r="M741" s="66"/>
      <c r="N741" s="66" t="s">
        <v>1583</v>
      </c>
      <c r="O741" s="66" t="s">
        <v>1590</v>
      </c>
      <c r="P741" s="66"/>
      <c r="Q741" s="66" t="s">
        <v>1472</v>
      </c>
      <c r="R741" s="66" t="s">
        <v>24</v>
      </c>
      <c r="S741" s="66" t="s">
        <v>1267</v>
      </c>
      <c r="T741" s="66" t="s">
        <v>1266</v>
      </c>
      <c r="U741" s="66" t="s">
        <v>2183</v>
      </c>
      <c r="V741" s="66" t="s">
        <v>1473</v>
      </c>
      <c r="W741" s="66" t="s">
        <v>2451</v>
      </c>
      <c r="X741" s="66" t="s">
        <v>1487</v>
      </c>
      <c r="Y741" s="66"/>
      <c r="Z741" s="66"/>
      <c r="AA741" s="66"/>
      <c r="AB741" s="69"/>
      <c r="AC741" s="66"/>
      <c r="AD741" s="66" t="s">
        <v>1487</v>
      </c>
      <c r="AE741" s="66"/>
      <c r="AF741" s="67"/>
      <c r="AG741" s="66"/>
      <c r="AH741" s="66"/>
      <c r="AI741" s="66" t="s">
        <v>1473</v>
      </c>
      <c r="AJ741" s="66" t="s">
        <v>151</v>
      </c>
      <c r="AK741" s="66"/>
      <c r="AL741" s="66"/>
      <c r="AM741" s="66"/>
      <c r="AN741" s="66"/>
      <c r="AO741" s="66"/>
      <c r="AP741" s="66" t="s">
        <v>1487</v>
      </c>
      <c r="AQ741" s="67"/>
      <c r="AR741" s="67"/>
      <c r="AS741" s="66"/>
      <c r="AT741" s="66"/>
      <c r="AU741" s="69"/>
      <c r="AV741" s="66">
        <v>0</v>
      </c>
      <c r="AW741" s="66"/>
      <c r="AX741" s="66" t="s">
        <v>1487</v>
      </c>
      <c r="AY741" s="66"/>
      <c r="AZ741" s="66"/>
      <c r="BA741" s="69"/>
      <c r="BB741" s="66"/>
      <c r="BC741" s="66" t="s">
        <v>1487</v>
      </c>
    </row>
    <row r="742" spans="1:55" ht="15.75" customHeight="1">
      <c r="A742" s="66" t="s">
        <v>5428</v>
      </c>
      <c r="B742" s="66" t="s">
        <v>5050</v>
      </c>
      <c r="C742" s="66" t="s">
        <v>257</v>
      </c>
      <c r="D742" s="66" t="s">
        <v>5051</v>
      </c>
      <c r="E742" s="66">
        <v>2026</v>
      </c>
      <c r="F742" s="66">
        <v>2</v>
      </c>
      <c r="G742" s="67">
        <v>46030</v>
      </c>
      <c r="H742" s="67">
        <v>0.44791666666666669</v>
      </c>
      <c r="I742" s="67"/>
      <c r="J742" s="66"/>
      <c r="K742" s="68"/>
      <c r="L742" s="66"/>
      <c r="M742" s="66"/>
      <c r="N742" s="66" t="s">
        <v>1432</v>
      </c>
      <c r="O742" s="66" t="s">
        <v>1439</v>
      </c>
      <c r="P742" s="66"/>
      <c r="Q742" s="66" t="s">
        <v>1472</v>
      </c>
      <c r="R742" s="66" t="s">
        <v>1403</v>
      </c>
      <c r="S742" s="66" t="s">
        <v>1267</v>
      </c>
      <c r="T742" s="66" t="s">
        <v>443</v>
      </c>
      <c r="U742" s="66" t="s">
        <v>2183</v>
      </c>
      <c r="V742" s="66" t="s">
        <v>1473</v>
      </c>
      <c r="W742" s="66" t="s">
        <v>2647</v>
      </c>
      <c r="X742" s="66" t="s">
        <v>1487</v>
      </c>
      <c r="Y742" s="66"/>
      <c r="Z742" s="66"/>
      <c r="AA742" s="66"/>
      <c r="AB742" s="69"/>
      <c r="AC742" s="66"/>
      <c r="AD742" s="66" t="s">
        <v>1487</v>
      </c>
      <c r="AE742" s="66"/>
      <c r="AF742" s="67"/>
      <c r="AG742" s="66"/>
      <c r="AH742" s="66"/>
      <c r="AI742" s="66" t="s">
        <v>1473</v>
      </c>
      <c r="AJ742" s="66" t="s">
        <v>151</v>
      </c>
      <c r="AK742" s="66"/>
      <c r="AL742" s="66"/>
      <c r="AM742" s="66"/>
      <c r="AN742" s="66"/>
      <c r="AO742" s="66"/>
      <c r="AP742" s="66" t="s">
        <v>1487</v>
      </c>
      <c r="AQ742" s="67"/>
      <c r="AR742" s="67"/>
      <c r="AS742" s="66"/>
      <c r="AT742" s="66"/>
      <c r="AU742" s="69"/>
      <c r="AV742" s="66">
        <v>0</v>
      </c>
      <c r="AW742" s="66"/>
      <c r="AX742" s="66" t="s">
        <v>1487</v>
      </c>
      <c r="AY742" s="66"/>
      <c r="AZ742" s="66"/>
      <c r="BA742" s="69"/>
      <c r="BB742" s="66"/>
      <c r="BC742" s="66" t="s">
        <v>1487</v>
      </c>
    </row>
    <row r="743" spans="1:55" ht="15.75" customHeight="1">
      <c r="A743" s="66" t="s">
        <v>5429</v>
      </c>
      <c r="B743" s="66" t="s">
        <v>5052</v>
      </c>
      <c r="C743" s="66" t="s">
        <v>260</v>
      </c>
      <c r="D743" s="66" t="s">
        <v>5053</v>
      </c>
      <c r="E743" s="66">
        <v>2026</v>
      </c>
      <c r="F743" s="66">
        <v>2</v>
      </c>
      <c r="G743" s="67">
        <v>46030</v>
      </c>
      <c r="H743" s="67">
        <v>0.38194444444444442</v>
      </c>
      <c r="I743" s="67"/>
      <c r="J743" s="66"/>
      <c r="K743" s="68"/>
      <c r="L743" s="66"/>
      <c r="M743" s="66"/>
      <c r="N743" s="66" t="s">
        <v>1436</v>
      </c>
      <c r="O743" s="66" t="s">
        <v>2103</v>
      </c>
      <c r="P743" s="66"/>
      <c r="Q743" s="66" t="s">
        <v>1472</v>
      </c>
      <c r="R743" s="66" t="s">
        <v>1221</v>
      </c>
      <c r="S743" s="66" t="s">
        <v>1267</v>
      </c>
      <c r="T743" s="66" t="s">
        <v>344</v>
      </c>
      <c r="U743" s="66" t="s">
        <v>2183</v>
      </c>
      <c r="V743" s="66" t="s">
        <v>1473</v>
      </c>
      <c r="W743" s="66" t="s">
        <v>2365</v>
      </c>
      <c r="X743" s="66" t="s">
        <v>1487</v>
      </c>
      <c r="Y743" s="66"/>
      <c r="Z743" s="66"/>
      <c r="AA743" s="66"/>
      <c r="AB743" s="69"/>
      <c r="AC743" s="66"/>
      <c r="AD743" s="66" t="s">
        <v>1487</v>
      </c>
      <c r="AE743" s="66"/>
      <c r="AF743" s="67"/>
      <c r="AG743" s="66"/>
      <c r="AH743" s="66"/>
      <c r="AI743" s="66" t="s">
        <v>1473</v>
      </c>
      <c r="AJ743" s="66" t="s">
        <v>151</v>
      </c>
      <c r="AK743" s="66"/>
      <c r="AL743" s="66"/>
      <c r="AM743" s="66"/>
      <c r="AN743" s="66"/>
      <c r="AO743" s="66"/>
      <c r="AP743" s="66" t="s">
        <v>1487</v>
      </c>
      <c r="AQ743" s="67"/>
      <c r="AR743" s="67"/>
      <c r="AS743" s="66"/>
      <c r="AT743" s="66"/>
      <c r="AU743" s="69"/>
      <c r="AV743" s="66">
        <v>0</v>
      </c>
      <c r="AW743" s="66"/>
      <c r="AX743" s="66" t="s">
        <v>1487</v>
      </c>
      <c r="AY743" s="66"/>
      <c r="AZ743" s="66"/>
      <c r="BA743" s="69"/>
      <c r="BB743" s="66"/>
      <c r="BC743" s="66" t="s">
        <v>1487</v>
      </c>
    </row>
    <row r="744" spans="1:55" ht="15.75" customHeight="1">
      <c r="A744" s="66" t="s">
        <v>5430</v>
      </c>
      <c r="B744" s="66" t="s">
        <v>5054</v>
      </c>
      <c r="C744" s="66" t="s">
        <v>298</v>
      </c>
      <c r="D744" s="66" t="s">
        <v>5055</v>
      </c>
      <c r="E744" s="66">
        <v>2026</v>
      </c>
      <c r="F744" s="66">
        <v>2</v>
      </c>
      <c r="G744" s="67">
        <v>46030</v>
      </c>
      <c r="H744" s="67">
        <v>0.38541666666666669</v>
      </c>
      <c r="I744" s="67"/>
      <c r="J744" s="66"/>
      <c r="K744" s="68"/>
      <c r="L744" s="66"/>
      <c r="M744" s="66"/>
      <c r="N744" s="66"/>
      <c r="O744" s="66" t="s">
        <v>2103</v>
      </c>
      <c r="P744" s="66"/>
      <c r="Q744" s="66" t="s">
        <v>1472</v>
      </c>
      <c r="R744" s="66" t="s">
        <v>1233</v>
      </c>
      <c r="S744" s="66" t="s">
        <v>387</v>
      </c>
      <c r="T744" s="66"/>
      <c r="U744" s="66" t="s">
        <v>2183</v>
      </c>
      <c r="V744" s="66" t="s">
        <v>1487</v>
      </c>
      <c r="W744" s="66" t="s">
        <v>2231</v>
      </c>
      <c r="X744" s="66" t="s">
        <v>1487</v>
      </c>
      <c r="Y744" s="66"/>
      <c r="Z744" s="66"/>
      <c r="AA744" s="66"/>
      <c r="AB744" s="69"/>
      <c r="AC744" s="66"/>
      <c r="AD744" s="66" t="s">
        <v>1487</v>
      </c>
      <c r="AE744" s="66"/>
      <c r="AF744" s="67"/>
      <c r="AG744" s="66"/>
      <c r="AH744" s="66"/>
      <c r="AI744" s="66" t="s">
        <v>1473</v>
      </c>
      <c r="AJ744" s="66" t="s">
        <v>151</v>
      </c>
      <c r="AK744" s="66"/>
      <c r="AL744" s="66"/>
      <c r="AM744" s="66"/>
      <c r="AN744" s="66"/>
      <c r="AO744" s="66"/>
      <c r="AP744" s="66" t="s">
        <v>1487</v>
      </c>
      <c r="AQ744" s="67"/>
      <c r="AR744" s="67"/>
      <c r="AS744" s="66"/>
      <c r="AT744" s="66"/>
      <c r="AU744" s="69"/>
      <c r="AV744" s="66">
        <v>0</v>
      </c>
      <c r="AW744" s="66"/>
      <c r="AX744" s="66" t="s">
        <v>1487</v>
      </c>
      <c r="AY744" s="66"/>
      <c r="AZ744" s="66"/>
      <c r="BA744" s="69"/>
      <c r="BB744" s="66"/>
      <c r="BC744" s="66" t="s">
        <v>1487</v>
      </c>
    </row>
    <row r="745" spans="1:55" ht="15.75" customHeight="1">
      <c r="A745" s="66" t="s">
        <v>5431</v>
      </c>
      <c r="B745" s="66" t="s">
        <v>5056</v>
      </c>
      <c r="C745" s="66" t="s">
        <v>201</v>
      </c>
      <c r="D745" s="66" t="s">
        <v>5057</v>
      </c>
      <c r="E745" s="66">
        <v>2026</v>
      </c>
      <c r="F745" s="66">
        <v>2</v>
      </c>
      <c r="G745" s="67">
        <v>46031</v>
      </c>
      <c r="H745" s="67">
        <v>0.77083333333333337</v>
      </c>
      <c r="I745" s="67"/>
      <c r="J745" s="66"/>
      <c r="K745" s="68"/>
      <c r="L745" s="66"/>
      <c r="M745" s="66"/>
      <c r="N745" s="66" t="s">
        <v>1575</v>
      </c>
      <c r="O745" s="66" t="s">
        <v>1439</v>
      </c>
      <c r="P745" s="66"/>
      <c r="Q745" s="66" t="s">
        <v>1472</v>
      </c>
      <c r="R745" s="66" t="s">
        <v>1366</v>
      </c>
      <c r="S745" s="66" t="s">
        <v>391</v>
      </c>
      <c r="T745" s="66" t="s">
        <v>443</v>
      </c>
      <c r="U745" s="66" t="s">
        <v>2183</v>
      </c>
      <c r="V745" s="66" t="s">
        <v>1473</v>
      </c>
      <c r="W745" s="66" t="s">
        <v>2448</v>
      </c>
      <c r="X745" s="66" t="s">
        <v>1487</v>
      </c>
      <c r="Y745" s="66"/>
      <c r="Z745" s="66"/>
      <c r="AA745" s="66"/>
      <c r="AB745" s="69"/>
      <c r="AC745" s="66"/>
      <c r="AD745" s="66" t="s">
        <v>1487</v>
      </c>
      <c r="AE745" s="66"/>
      <c r="AF745" s="67"/>
      <c r="AG745" s="66"/>
      <c r="AH745" s="66"/>
      <c r="AI745" s="66" t="s">
        <v>1473</v>
      </c>
      <c r="AJ745" s="66" t="s">
        <v>151</v>
      </c>
      <c r="AK745" s="66"/>
      <c r="AL745" s="66"/>
      <c r="AM745" s="66"/>
      <c r="AN745" s="66"/>
      <c r="AO745" s="66"/>
      <c r="AP745" s="66" t="s">
        <v>1487</v>
      </c>
      <c r="AQ745" s="67"/>
      <c r="AR745" s="67"/>
      <c r="AS745" s="66"/>
      <c r="AT745" s="66"/>
      <c r="AU745" s="69"/>
      <c r="AV745" s="66">
        <v>0</v>
      </c>
      <c r="AW745" s="66"/>
      <c r="AX745" s="66" t="s">
        <v>1487</v>
      </c>
      <c r="AY745" s="66"/>
      <c r="AZ745" s="66"/>
      <c r="BA745" s="69"/>
      <c r="BB745" s="66"/>
      <c r="BC745" s="66" t="s">
        <v>1487</v>
      </c>
    </row>
    <row r="746" spans="1:55" ht="15.75" customHeight="1">
      <c r="A746" s="66" t="s">
        <v>5432</v>
      </c>
      <c r="B746" s="66" t="s">
        <v>5058</v>
      </c>
      <c r="C746" s="66" t="s">
        <v>229</v>
      </c>
      <c r="D746" s="66" t="s">
        <v>5059</v>
      </c>
      <c r="E746" s="66">
        <v>2026</v>
      </c>
      <c r="F746" s="66">
        <v>2</v>
      </c>
      <c r="G746" s="67">
        <v>46031</v>
      </c>
      <c r="H746" s="67">
        <v>0.44791666666666669</v>
      </c>
      <c r="I746" s="67"/>
      <c r="J746" s="66"/>
      <c r="K746" s="68"/>
      <c r="L746" s="66"/>
      <c r="M746" s="66"/>
      <c r="N746" s="66" t="s">
        <v>1568</v>
      </c>
      <c r="O746" s="66" t="s">
        <v>1439</v>
      </c>
      <c r="P746" s="66"/>
      <c r="Q746" s="66" t="s">
        <v>1472</v>
      </c>
      <c r="R746" s="66" t="s">
        <v>1197</v>
      </c>
      <c r="S746" s="66" t="s">
        <v>391</v>
      </c>
      <c r="T746" s="66" t="s">
        <v>1266</v>
      </c>
      <c r="U746" s="66" t="s">
        <v>2183</v>
      </c>
      <c r="V746" s="66" t="s">
        <v>1473</v>
      </c>
      <c r="W746" s="66" t="s">
        <v>2470</v>
      </c>
      <c r="X746" s="66" t="s">
        <v>1487</v>
      </c>
      <c r="Y746" s="66"/>
      <c r="Z746" s="66"/>
      <c r="AA746" s="66"/>
      <c r="AB746" s="69"/>
      <c r="AC746" s="66"/>
      <c r="AD746" s="66" t="s">
        <v>1487</v>
      </c>
      <c r="AE746" s="66"/>
      <c r="AF746" s="67"/>
      <c r="AG746" s="66"/>
      <c r="AH746" s="66"/>
      <c r="AI746" s="66" t="s">
        <v>1473</v>
      </c>
      <c r="AJ746" s="66" t="s">
        <v>151</v>
      </c>
      <c r="AK746" s="66"/>
      <c r="AL746" s="66"/>
      <c r="AM746" s="66"/>
      <c r="AN746" s="66"/>
      <c r="AO746" s="66"/>
      <c r="AP746" s="66" t="s">
        <v>1487</v>
      </c>
      <c r="AQ746" s="67"/>
      <c r="AR746" s="67"/>
      <c r="AS746" s="66"/>
      <c r="AT746" s="66"/>
      <c r="AU746" s="69"/>
      <c r="AV746" s="66">
        <v>0</v>
      </c>
      <c r="AW746" s="66"/>
      <c r="AX746" s="66" t="s">
        <v>1487</v>
      </c>
      <c r="AY746" s="66"/>
      <c r="AZ746" s="66"/>
      <c r="BA746" s="69"/>
      <c r="BB746" s="66"/>
      <c r="BC746" s="66" t="s">
        <v>1487</v>
      </c>
    </row>
    <row r="747" spans="1:55" ht="15.75" customHeight="1">
      <c r="A747" s="66" t="s">
        <v>5433</v>
      </c>
      <c r="B747" s="66" t="s">
        <v>5060</v>
      </c>
      <c r="C747" s="66" t="s">
        <v>236</v>
      </c>
      <c r="D747" s="66" t="s">
        <v>5061</v>
      </c>
      <c r="E747" s="66">
        <v>2026</v>
      </c>
      <c r="F747" s="66">
        <v>2</v>
      </c>
      <c r="G747" s="67">
        <v>46031</v>
      </c>
      <c r="H747" s="67">
        <v>0.70833333333333337</v>
      </c>
      <c r="I747" s="67"/>
      <c r="J747" s="66"/>
      <c r="K747" s="68"/>
      <c r="L747" s="66"/>
      <c r="M747" s="66"/>
      <c r="N747" s="66" t="s">
        <v>1583</v>
      </c>
      <c r="O747" s="66" t="s">
        <v>1590</v>
      </c>
      <c r="P747" s="66"/>
      <c r="Q747" s="66" t="s">
        <v>1472</v>
      </c>
      <c r="R747" s="66" t="s">
        <v>24</v>
      </c>
      <c r="S747" s="66" t="s">
        <v>386</v>
      </c>
      <c r="T747" s="66" t="s">
        <v>1266</v>
      </c>
      <c r="U747" s="66" t="s">
        <v>2183</v>
      </c>
      <c r="V747" s="66" t="s">
        <v>1473</v>
      </c>
      <c r="W747" s="66" t="s">
        <v>2451</v>
      </c>
      <c r="X747" s="66" t="s">
        <v>1487</v>
      </c>
      <c r="Y747" s="66"/>
      <c r="Z747" s="66"/>
      <c r="AA747" s="66"/>
      <c r="AB747" s="69"/>
      <c r="AC747" s="66"/>
      <c r="AD747" s="66" t="s">
        <v>1487</v>
      </c>
      <c r="AE747" s="66"/>
      <c r="AF747" s="67"/>
      <c r="AG747" s="66"/>
      <c r="AH747" s="66"/>
      <c r="AI747" s="66" t="s">
        <v>1473</v>
      </c>
      <c r="AJ747" s="66" t="s">
        <v>151</v>
      </c>
      <c r="AK747" s="66"/>
      <c r="AL747" s="66"/>
      <c r="AM747" s="66"/>
      <c r="AN747" s="66"/>
      <c r="AO747" s="66"/>
      <c r="AP747" s="66" t="s">
        <v>1487</v>
      </c>
      <c r="AQ747" s="67"/>
      <c r="AR747" s="67"/>
      <c r="AS747" s="66"/>
      <c r="AT747" s="66"/>
      <c r="AU747" s="69"/>
      <c r="AV747" s="66">
        <v>0</v>
      </c>
      <c r="AW747" s="66"/>
      <c r="AX747" s="66" t="s">
        <v>1487</v>
      </c>
      <c r="AY747" s="66"/>
      <c r="AZ747" s="66"/>
      <c r="BA747" s="69"/>
      <c r="BB747" s="66"/>
      <c r="BC747" s="66" t="s">
        <v>1487</v>
      </c>
    </row>
    <row r="748" spans="1:55" ht="15.75" customHeight="1">
      <c r="A748" s="66" t="s">
        <v>5434</v>
      </c>
      <c r="B748" s="66" t="s">
        <v>5062</v>
      </c>
      <c r="C748" s="66" t="s">
        <v>257</v>
      </c>
      <c r="D748" s="66" t="s">
        <v>5063</v>
      </c>
      <c r="E748" s="66">
        <v>2026</v>
      </c>
      <c r="F748" s="66">
        <v>2</v>
      </c>
      <c r="G748" s="67">
        <v>46031</v>
      </c>
      <c r="H748" s="67">
        <v>0.44791666666666669</v>
      </c>
      <c r="I748" s="67"/>
      <c r="J748" s="66"/>
      <c r="K748" s="68"/>
      <c r="L748" s="66"/>
      <c r="M748" s="66"/>
      <c r="N748" s="66" t="s">
        <v>1432</v>
      </c>
      <c r="O748" s="66" t="s">
        <v>1439</v>
      </c>
      <c r="P748" s="66"/>
      <c r="Q748" s="66" t="s">
        <v>1472</v>
      </c>
      <c r="R748" s="66" t="s">
        <v>1403</v>
      </c>
      <c r="S748" s="66" t="s">
        <v>386</v>
      </c>
      <c r="T748" s="66" t="s">
        <v>443</v>
      </c>
      <c r="U748" s="66" t="s">
        <v>2183</v>
      </c>
      <c r="V748" s="66" t="s">
        <v>1473</v>
      </c>
      <c r="W748" s="66" t="s">
        <v>2647</v>
      </c>
      <c r="X748" s="66" t="s">
        <v>1487</v>
      </c>
      <c r="Y748" s="66"/>
      <c r="Z748" s="66"/>
      <c r="AA748" s="66"/>
      <c r="AB748" s="69"/>
      <c r="AC748" s="66"/>
      <c r="AD748" s="66" t="s">
        <v>1487</v>
      </c>
      <c r="AE748" s="66"/>
      <c r="AF748" s="67"/>
      <c r="AG748" s="66"/>
      <c r="AH748" s="66"/>
      <c r="AI748" s="66" t="s">
        <v>1473</v>
      </c>
      <c r="AJ748" s="66" t="s">
        <v>151</v>
      </c>
      <c r="AK748" s="66"/>
      <c r="AL748" s="66"/>
      <c r="AM748" s="66"/>
      <c r="AN748" s="66"/>
      <c r="AO748" s="66"/>
      <c r="AP748" s="66" t="s">
        <v>1487</v>
      </c>
      <c r="AQ748" s="67"/>
      <c r="AR748" s="67"/>
      <c r="AS748" s="66"/>
      <c r="AT748" s="66"/>
      <c r="AU748" s="69"/>
      <c r="AV748" s="66">
        <v>0</v>
      </c>
      <c r="AW748" s="66"/>
      <c r="AX748" s="66" t="s">
        <v>1487</v>
      </c>
      <c r="AY748" s="66"/>
      <c r="AZ748" s="66"/>
      <c r="BA748" s="69"/>
      <c r="BB748" s="66"/>
      <c r="BC748" s="66" t="s">
        <v>1487</v>
      </c>
    </row>
    <row r="749" spans="1:55" ht="15.75" customHeight="1">
      <c r="A749" s="66" t="s">
        <v>5435</v>
      </c>
      <c r="B749" s="66" t="s">
        <v>5064</v>
      </c>
      <c r="C749" s="66" t="s">
        <v>260</v>
      </c>
      <c r="D749" s="66" t="s">
        <v>5065</v>
      </c>
      <c r="E749" s="66">
        <v>2026</v>
      </c>
      <c r="F749" s="66">
        <v>2</v>
      </c>
      <c r="G749" s="67">
        <v>46031</v>
      </c>
      <c r="H749" s="67">
        <v>0.38194444444444442</v>
      </c>
      <c r="I749" s="67"/>
      <c r="J749" s="66"/>
      <c r="K749" s="68"/>
      <c r="L749" s="66"/>
      <c r="M749" s="66"/>
      <c r="N749" s="66" t="s">
        <v>1436</v>
      </c>
      <c r="O749" s="66" t="s">
        <v>2103</v>
      </c>
      <c r="P749" s="66"/>
      <c r="Q749" s="66" t="s">
        <v>1472</v>
      </c>
      <c r="R749" s="66" t="s">
        <v>1221</v>
      </c>
      <c r="S749" s="66" t="s">
        <v>386</v>
      </c>
      <c r="T749" s="66" t="s">
        <v>344</v>
      </c>
      <c r="U749" s="66" t="s">
        <v>2183</v>
      </c>
      <c r="V749" s="66" t="s">
        <v>1473</v>
      </c>
      <c r="W749" s="66" t="s">
        <v>2365</v>
      </c>
      <c r="X749" s="66" t="s">
        <v>1487</v>
      </c>
      <c r="Y749" s="66"/>
      <c r="Z749" s="66"/>
      <c r="AA749" s="66"/>
      <c r="AB749" s="69"/>
      <c r="AC749" s="66"/>
      <c r="AD749" s="66" t="s">
        <v>1487</v>
      </c>
      <c r="AE749" s="66"/>
      <c r="AF749" s="67"/>
      <c r="AG749" s="66"/>
      <c r="AH749" s="66"/>
      <c r="AI749" s="66" t="s">
        <v>1473</v>
      </c>
      <c r="AJ749" s="66" t="s">
        <v>151</v>
      </c>
      <c r="AK749" s="66"/>
      <c r="AL749" s="66"/>
      <c r="AM749" s="66"/>
      <c r="AN749" s="66"/>
      <c r="AO749" s="66"/>
      <c r="AP749" s="66" t="s">
        <v>1487</v>
      </c>
      <c r="AQ749" s="67"/>
      <c r="AR749" s="67"/>
      <c r="AS749" s="66"/>
      <c r="AT749" s="66"/>
      <c r="AU749" s="69"/>
      <c r="AV749" s="66">
        <v>0</v>
      </c>
      <c r="AW749" s="66"/>
      <c r="AX749" s="66" t="s">
        <v>1487</v>
      </c>
      <c r="AY749" s="66"/>
      <c r="AZ749" s="66"/>
      <c r="BA749" s="69"/>
      <c r="BB749" s="66"/>
      <c r="BC749" s="66" t="s">
        <v>1487</v>
      </c>
    </row>
    <row r="750" spans="1:55" ht="15.75" customHeight="1">
      <c r="A750" s="66" t="s">
        <v>5436</v>
      </c>
      <c r="B750" s="66" t="s">
        <v>5066</v>
      </c>
      <c r="C750" s="66" t="s">
        <v>298</v>
      </c>
      <c r="D750" s="66" t="s">
        <v>5067</v>
      </c>
      <c r="E750" s="66">
        <v>2026</v>
      </c>
      <c r="F750" s="66">
        <v>2</v>
      </c>
      <c r="G750" s="67">
        <v>46031</v>
      </c>
      <c r="H750" s="67">
        <v>0.38541666666666669</v>
      </c>
      <c r="I750" s="67"/>
      <c r="J750" s="66"/>
      <c r="K750" s="68"/>
      <c r="L750" s="66"/>
      <c r="M750" s="66"/>
      <c r="N750" s="66"/>
      <c r="O750" s="66" t="s">
        <v>2103</v>
      </c>
      <c r="P750" s="66"/>
      <c r="Q750" s="66" t="s">
        <v>1472</v>
      </c>
      <c r="R750" s="66" t="s">
        <v>1233</v>
      </c>
      <c r="S750" s="66" t="s">
        <v>387</v>
      </c>
      <c r="T750" s="66"/>
      <c r="U750" s="66" t="s">
        <v>2183</v>
      </c>
      <c r="V750" s="66" t="s">
        <v>1487</v>
      </c>
      <c r="W750" s="66" t="s">
        <v>2231</v>
      </c>
      <c r="X750" s="66" t="s">
        <v>1487</v>
      </c>
      <c r="Y750" s="66"/>
      <c r="Z750" s="66"/>
      <c r="AA750" s="66"/>
      <c r="AB750" s="69"/>
      <c r="AC750" s="66"/>
      <c r="AD750" s="66" t="s">
        <v>1487</v>
      </c>
      <c r="AE750" s="66"/>
      <c r="AF750" s="67"/>
      <c r="AG750" s="66"/>
      <c r="AH750" s="66"/>
      <c r="AI750" s="66" t="s">
        <v>1473</v>
      </c>
      <c r="AJ750" s="66" t="s">
        <v>151</v>
      </c>
      <c r="AK750" s="66"/>
      <c r="AL750" s="66"/>
      <c r="AM750" s="66"/>
      <c r="AN750" s="66"/>
      <c r="AO750" s="66"/>
      <c r="AP750" s="66" t="s">
        <v>1487</v>
      </c>
      <c r="AQ750" s="67"/>
      <c r="AR750" s="67"/>
      <c r="AS750" s="66"/>
      <c r="AT750" s="66"/>
      <c r="AU750" s="69"/>
      <c r="AV750" s="66">
        <v>0</v>
      </c>
      <c r="AW750" s="66"/>
      <c r="AX750" s="66" t="s">
        <v>1487</v>
      </c>
      <c r="AY750" s="66"/>
      <c r="AZ750" s="66"/>
      <c r="BA750" s="69"/>
      <c r="BB750" s="66"/>
      <c r="BC750" s="66" t="s">
        <v>1487</v>
      </c>
    </row>
    <row r="751" spans="1:55" ht="15.75" customHeight="1">
      <c r="A751" s="66" t="s">
        <v>5437</v>
      </c>
      <c r="B751" s="66" t="s">
        <v>5068</v>
      </c>
      <c r="C751" s="66" t="s">
        <v>201</v>
      </c>
      <c r="D751" s="66" t="s">
        <v>5069</v>
      </c>
      <c r="E751" s="66">
        <v>2026</v>
      </c>
      <c r="F751" s="66">
        <v>2</v>
      </c>
      <c r="G751" s="67">
        <v>46032</v>
      </c>
      <c r="H751" s="67">
        <v>0.77083333333333337</v>
      </c>
      <c r="I751" s="67"/>
      <c r="J751" s="66"/>
      <c r="K751" s="68"/>
      <c r="L751" s="66"/>
      <c r="M751" s="66"/>
      <c r="N751" s="66" t="s">
        <v>1575</v>
      </c>
      <c r="O751" s="66" t="s">
        <v>1439</v>
      </c>
      <c r="P751" s="66"/>
      <c r="Q751" s="66" t="s">
        <v>1472</v>
      </c>
      <c r="R751" s="66" t="s">
        <v>1366</v>
      </c>
      <c r="S751" s="66" t="s">
        <v>391</v>
      </c>
      <c r="T751" s="66" t="s">
        <v>443</v>
      </c>
      <c r="U751" s="66" t="s">
        <v>2183</v>
      </c>
      <c r="V751" s="66" t="s">
        <v>1473</v>
      </c>
      <c r="W751" s="66" t="s">
        <v>2448</v>
      </c>
      <c r="X751" s="66" t="s">
        <v>1487</v>
      </c>
      <c r="Y751" s="66"/>
      <c r="Z751" s="66"/>
      <c r="AA751" s="66"/>
      <c r="AB751" s="69"/>
      <c r="AC751" s="66"/>
      <c r="AD751" s="66" t="s">
        <v>1487</v>
      </c>
      <c r="AE751" s="66"/>
      <c r="AF751" s="67"/>
      <c r="AG751" s="66"/>
      <c r="AH751" s="66"/>
      <c r="AI751" s="66" t="s">
        <v>1473</v>
      </c>
      <c r="AJ751" s="66" t="s">
        <v>151</v>
      </c>
      <c r="AK751" s="66"/>
      <c r="AL751" s="66"/>
      <c r="AM751" s="66"/>
      <c r="AN751" s="66"/>
      <c r="AO751" s="66"/>
      <c r="AP751" s="66" t="s">
        <v>1487</v>
      </c>
      <c r="AQ751" s="67"/>
      <c r="AR751" s="67"/>
      <c r="AS751" s="66"/>
      <c r="AT751" s="66"/>
      <c r="AU751" s="69"/>
      <c r="AV751" s="66">
        <v>0</v>
      </c>
      <c r="AW751" s="66"/>
      <c r="AX751" s="66" t="s">
        <v>1487</v>
      </c>
      <c r="AY751" s="66"/>
      <c r="AZ751" s="66"/>
      <c r="BA751" s="69"/>
      <c r="BB751" s="66"/>
      <c r="BC751" s="66" t="s">
        <v>1487</v>
      </c>
    </row>
    <row r="752" spans="1:55" ht="15.75" customHeight="1">
      <c r="A752" s="66" t="s">
        <v>5438</v>
      </c>
      <c r="B752" s="66" t="s">
        <v>5070</v>
      </c>
      <c r="C752" s="66" t="s">
        <v>229</v>
      </c>
      <c r="D752" s="66" t="s">
        <v>5071</v>
      </c>
      <c r="E752" s="66">
        <v>2026</v>
      </c>
      <c r="F752" s="66">
        <v>2</v>
      </c>
      <c r="G752" s="67">
        <v>46032</v>
      </c>
      <c r="H752" s="67">
        <v>0.44791666666666669</v>
      </c>
      <c r="I752" s="67"/>
      <c r="J752" s="66"/>
      <c r="K752" s="68"/>
      <c r="L752" s="66"/>
      <c r="M752" s="66"/>
      <c r="N752" s="66" t="s">
        <v>1568</v>
      </c>
      <c r="O752" s="66" t="s">
        <v>1439</v>
      </c>
      <c r="P752" s="66"/>
      <c r="Q752" s="66" t="s">
        <v>1472</v>
      </c>
      <c r="R752" s="66" t="s">
        <v>1197</v>
      </c>
      <c r="S752" s="66" t="s">
        <v>391</v>
      </c>
      <c r="T752" s="66" t="s">
        <v>1266</v>
      </c>
      <c r="U752" s="66" t="s">
        <v>2183</v>
      </c>
      <c r="V752" s="66" t="s">
        <v>1473</v>
      </c>
      <c r="W752" s="66" t="s">
        <v>2470</v>
      </c>
      <c r="X752" s="66" t="s">
        <v>1487</v>
      </c>
      <c r="Y752" s="66"/>
      <c r="Z752" s="66"/>
      <c r="AA752" s="66"/>
      <c r="AB752" s="69"/>
      <c r="AC752" s="66"/>
      <c r="AD752" s="66" t="s">
        <v>1487</v>
      </c>
      <c r="AE752" s="66"/>
      <c r="AF752" s="67"/>
      <c r="AG752" s="66"/>
      <c r="AH752" s="66"/>
      <c r="AI752" s="66" t="s">
        <v>1473</v>
      </c>
      <c r="AJ752" s="66" t="s">
        <v>151</v>
      </c>
      <c r="AK752" s="66"/>
      <c r="AL752" s="66"/>
      <c r="AM752" s="66"/>
      <c r="AN752" s="66"/>
      <c r="AO752" s="66"/>
      <c r="AP752" s="66" t="s">
        <v>1487</v>
      </c>
      <c r="AQ752" s="67"/>
      <c r="AR752" s="67"/>
      <c r="AS752" s="66"/>
      <c r="AT752" s="66"/>
      <c r="AU752" s="69"/>
      <c r="AV752" s="66">
        <v>0</v>
      </c>
      <c r="AW752" s="66"/>
      <c r="AX752" s="66" t="s">
        <v>1487</v>
      </c>
      <c r="AY752" s="66"/>
      <c r="AZ752" s="66"/>
      <c r="BA752" s="69"/>
      <c r="BB752" s="66"/>
      <c r="BC752" s="66" t="s">
        <v>1487</v>
      </c>
    </row>
    <row r="753" spans="1:55" ht="15.75" customHeight="1">
      <c r="A753" s="66" t="s">
        <v>5439</v>
      </c>
      <c r="B753" s="66" t="s">
        <v>5072</v>
      </c>
      <c r="C753" s="66" t="s">
        <v>236</v>
      </c>
      <c r="D753" s="66" t="s">
        <v>5073</v>
      </c>
      <c r="E753" s="66">
        <v>2026</v>
      </c>
      <c r="F753" s="66">
        <v>2</v>
      </c>
      <c r="G753" s="67">
        <v>46032</v>
      </c>
      <c r="H753" s="67">
        <v>0.70833333333333337</v>
      </c>
      <c r="I753" s="67"/>
      <c r="J753" s="66"/>
      <c r="K753" s="68"/>
      <c r="L753" s="66"/>
      <c r="M753" s="66"/>
      <c r="N753" s="66" t="s">
        <v>1583</v>
      </c>
      <c r="O753" s="66" t="s">
        <v>1590</v>
      </c>
      <c r="P753" s="66"/>
      <c r="Q753" s="66" t="s">
        <v>1472</v>
      </c>
      <c r="R753" s="66" t="s">
        <v>24</v>
      </c>
      <c r="S753" s="66" t="s">
        <v>389</v>
      </c>
      <c r="T753" s="66" t="s">
        <v>1266</v>
      </c>
      <c r="U753" s="66" t="s">
        <v>2183</v>
      </c>
      <c r="V753" s="66" t="s">
        <v>1473</v>
      </c>
      <c r="W753" s="66" t="s">
        <v>2451</v>
      </c>
      <c r="X753" s="66" t="s">
        <v>1487</v>
      </c>
      <c r="Y753" s="66"/>
      <c r="Z753" s="66"/>
      <c r="AA753" s="66"/>
      <c r="AB753" s="69"/>
      <c r="AC753" s="66"/>
      <c r="AD753" s="66" t="s">
        <v>1487</v>
      </c>
      <c r="AE753" s="66"/>
      <c r="AF753" s="67"/>
      <c r="AG753" s="66"/>
      <c r="AH753" s="66"/>
      <c r="AI753" s="66" t="s">
        <v>1473</v>
      </c>
      <c r="AJ753" s="66" t="s">
        <v>151</v>
      </c>
      <c r="AK753" s="66"/>
      <c r="AL753" s="66"/>
      <c r="AM753" s="66"/>
      <c r="AN753" s="66"/>
      <c r="AO753" s="66"/>
      <c r="AP753" s="66" t="s">
        <v>1487</v>
      </c>
      <c r="AQ753" s="67"/>
      <c r="AR753" s="67"/>
      <c r="AS753" s="66"/>
      <c r="AT753" s="66"/>
      <c r="AU753" s="69"/>
      <c r="AV753" s="66">
        <v>0</v>
      </c>
      <c r="AW753" s="66"/>
      <c r="AX753" s="66" t="s">
        <v>1487</v>
      </c>
      <c r="AY753" s="66"/>
      <c r="AZ753" s="66"/>
      <c r="BA753" s="69"/>
      <c r="BB753" s="66"/>
      <c r="BC753" s="66" t="s">
        <v>1487</v>
      </c>
    </row>
    <row r="754" spans="1:55" ht="15.75" customHeight="1">
      <c r="A754" s="66" t="s">
        <v>5440</v>
      </c>
      <c r="B754" s="66" t="s">
        <v>5074</v>
      </c>
      <c r="C754" s="66" t="s">
        <v>257</v>
      </c>
      <c r="D754" s="66" t="s">
        <v>5075</v>
      </c>
      <c r="E754" s="66">
        <v>2026</v>
      </c>
      <c r="F754" s="66">
        <v>2</v>
      </c>
      <c r="G754" s="67">
        <v>46032</v>
      </c>
      <c r="H754" s="67">
        <v>0.44791666666666669</v>
      </c>
      <c r="I754" s="67"/>
      <c r="J754" s="66"/>
      <c r="K754" s="68"/>
      <c r="L754" s="66"/>
      <c r="M754" s="66"/>
      <c r="N754" s="66" t="s">
        <v>1432</v>
      </c>
      <c r="O754" s="66" t="s">
        <v>1439</v>
      </c>
      <c r="P754" s="66"/>
      <c r="Q754" s="66" t="s">
        <v>1472</v>
      </c>
      <c r="R754" s="66" t="s">
        <v>1403</v>
      </c>
      <c r="S754" s="66" t="s">
        <v>389</v>
      </c>
      <c r="T754" s="66" t="s">
        <v>443</v>
      </c>
      <c r="U754" s="66" t="s">
        <v>2183</v>
      </c>
      <c r="V754" s="66" t="s">
        <v>1473</v>
      </c>
      <c r="W754" s="66" t="s">
        <v>2647</v>
      </c>
      <c r="X754" s="66" t="s">
        <v>1487</v>
      </c>
      <c r="Y754" s="66"/>
      <c r="Z754" s="66"/>
      <c r="AA754" s="66"/>
      <c r="AB754" s="69"/>
      <c r="AC754" s="66"/>
      <c r="AD754" s="66" t="s">
        <v>1487</v>
      </c>
      <c r="AE754" s="66"/>
      <c r="AF754" s="67"/>
      <c r="AG754" s="66"/>
      <c r="AH754" s="66"/>
      <c r="AI754" s="66" t="s">
        <v>1473</v>
      </c>
      <c r="AJ754" s="66" t="s">
        <v>151</v>
      </c>
      <c r="AK754" s="66"/>
      <c r="AL754" s="66"/>
      <c r="AM754" s="66"/>
      <c r="AN754" s="66"/>
      <c r="AO754" s="66"/>
      <c r="AP754" s="66" t="s">
        <v>1487</v>
      </c>
      <c r="AQ754" s="67"/>
      <c r="AR754" s="67"/>
      <c r="AS754" s="66"/>
      <c r="AT754" s="66"/>
      <c r="AU754" s="69"/>
      <c r="AV754" s="66">
        <v>0</v>
      </c>
      <c r="AW754" s="66"/>
      <c r="AX754" s="66" t="s">
        <v>1487</v>
      </c>
      <c r="AY754" s="66"/>
      <c r="AZ754" s="66"/>
      <c r="BA754" s="69"/>
      <c r="BB754" s="66"/>
      <c r="BC754" s="66" t="s">
        <v>1487</v>
      </c>
    </row>
    <row r="755" spans="1:55" ht="15.75" customHeight="1">
      <c r="A755" s="66" t="s">
        <v>5441</v>
      </c>
      <c r="B755" s="66" t="s">
        <v>5076</v>
      </c>
      <c r="C755" s="66" t="s">
        <v>260</v>
      </c>
      <c r="D755" s="66" t="s">
        <v>5077</v>
      </c>
      <c r="E755" s="66">
        <v>2026</v>
      </c>
      <c r="F755" s="66">
        <v>2</v>
      </c>
      <c r="G755" s="67">
        <v>46032</v>
      </c>
      <c r="H755" s="67">
        <v>0.38194444444444442</v>
      </c>
      <c r="I755" s="67"/>
      <c r="J755" s="66"/>
      <c r="K755" s="68"/>
      <c r="L755" s="66"/>
      <c r="M755" s="66"/>
      <c r="N755" s="66" t="s">
        <v>1436</v>
      </c>
      <c r="O755" s="66" t="s">
        <v>2103</v>
      </c>
      <c r="P755" s="66"/>
      <c r="Q755" s="66" t="s">
        <v>1472</v>
      </c>
      <c r="R755" s="66" t="s">
        <v>1221</v>
      </c>
      <c r="S755" s="66" t="s">
        <v>389</v>
      </c>
      <c r="T755" s="66" t="s">
        <v>344</v>
      </c>
      <c r="U755" s="66" t="s">
        <v>2183</v>
      </c>
      <c r="V755" s="66" t="s">
        <v>1473</v>
      </c>
      <c r="W755" s="66" t="s">
        <v>2365</v>
      </c>
      <c r="X755" s="66" t="s">
        <v>1487</v>
      </c>
      <c r="Y755" s="66"/>
      <c r="Z755" s="66"/>
      <c r="AA755" s="66"/>
      <c r="AB755" s="69"/>
      <c r="AC755" s="66"/>
      <c r="AD755" s="66" t="s">
        <v>1487</v>
      </c>
      <c r="AE755" s="66"/>
      <c r="AF755" s="67"/>
      <c r="AG755" s="66"/>
      <c r="AH755" s="66"/>
      <c r="AI755" s="66" t="s">
        <v>1473</v>
      </c>
      <c r="AJ755" s="66" t="s">
        <v>151</v>
      </c>
      <c r="AK755" s="66"/>
      <c r="AL755" s="66"/>
      <c r="AM755" s="66"/>
      <c r="AN755" s="66"/>
      <c r="AO755" s="66"/>
      <c r="AP755" s="66" t="s">
        <v>1487</v>
      </c>
      <c r="AQ755" s="67"/>
      <c r="AR755" s="67"/>
      <c r="AS755" s="66"/>
      <c r="AT755" s="66"/>
      <c r="AU755" s="69"/>
      <c r="AV755" s="66">
        <v>0</v>
      </c>
      <c r="AW755" s="66"/>
      <c r="AX755" s="66" t="s">
        <v>1487</v>
      </c>
      <c r="AY755" s="66"/>
      <c r="AZ755" s="66"/>
      <c r="BA755" s="69"/>
      <c r="BB755" s="66"/>
      <c r="BC755" s="66" t="s">
        <v>1487</v>
      </c>
    </row>
    <row r="756" spans="1:55" ht="15.75" customHeight="1">
      <c r="A756" s="66" t="s">
        <v>5442</v>
      </c>
      <c r="B756" s="66" t="s">
        <v>5078</v>
      </c>
      <c r="C756" s="66" t="s">
        <v>298</v>
      </c>
      <c r="D756" s="66" t="s">
        <v>5079</v>
      </c>
      <c r="E756" s="66">
        <v>2026</v>
      </c>
      <c r="F756" s="66">
        <v>2</v>
      </c>
      <c r="G756" s="67">
        <v>46032</v>
      </c>
      <c r="H756" s="67">
        <v>0.38541666666666669</v>
      </c>
      <c r="I756" s="67"/>
      <c r="J756" s="66"/>
      <c r="K756" s="68"/>
      <c r="L756" s="66"/>
      <c r="M756" s="66"/>
      <c r="N756" s="66"/>
      <c r="O756" s="66" t="s">
        <v>2103</v>
      </c>
      <c r="P756" s="66"/>
      <c r="Q756" s="66" t="s">
        <v>1472</v>
      </c>
      <c r="R756" s="66" t="s">
        <v>1233</v>
      </c>
      <c r="S756" s="66" t="s">
        <v>387</v>
      </c>
      <c r="T756" s="66"/>
      <c r="U756" s="66" t="s">
        <v>2183</v>
      </c>
      <c r="V756" s="66" t="s">
        <v>1487</v>
      </c>
      <c r="W756" s="66" t="s">
        <v>2231</v>
      </c>
      <c r="X756" s="66" t="s">
        <v>1487</v>
      </c>
      <c r="Y756" s="66"/>
      <c r="Z756" s="66"/>
      <c r="AA756" s="66"/>
      <c r="AB756" s="69"/>
      <c r="AC756" s="66"/>
      <c r="AD756" s="66" t="s">
        <v>1487</v>
      </c>
      <c r="AE756" s="66"/>
      <c r="AF756" s="67"/>
      <c r="AG756" s="66"/>
      <c r="AH756" s="66"/>
      <c r="AI756" s="66" t="s">
        <v>1473</v>
      </c>
      <c r="AJ756" s="66" t="s">
        <v>151</v>
      </c>
      <c r="AK756" s="66"/>
      <c r="AL756" s="66"/>
      <c r="AM756" s="66"/>
      <c r="AN756" s="66"/>
      <c r="AO756" s="66"/>
      <c r="AP756" s="66" t="s">
        <v>1487</v>
      </c>
      <c r="AQ756" s="67"/>
      <c r="AR756" s="67"/>
      <c r="AS756" s="66"/>
      <c r="AT756" s="66"/>
      <c r="AU756" s="69"/>
      <c r="AV756" s="66">
        <v>0</v>
      </c>
      <c r="AW756" s="66"/>
      <c r="AX756" s="66" t="s">
        <v>1487</v>
      </c>
      <c r="AY756" s="66"/>
      <c r="AZ756" s="66"/>
      <c r="BA756" s="69"/>
      <c r="BB756" s="66"/>
      <c r="BC756" s="66" t="s">
        <v>1487</v>
      </c>
    </row>
    <row r="757" spans="1:55" ht="15.75" customHeight="1">
      <c r="A757" s="66" t="s">
        <v>5443</v>
      </c>
      <c r="B757" s="66" t="s">
        <v>5080</v>
      </c>
      <c r="C757" s="66" t="s">
        <v>315</v>
      </c>
      <c r="D757" s="66" t="s">
        <v>5081</v>
      </c>
      <c r="E757" s="66">
        <v>2026</v>
      </c>
      <c r="F757" s="66">
        <v>2</v>
      </c>
      <c r="G757" s="67">
        <v>46032</v>
      </c>
      <c r="H757" s="67">
        <v>0.41666666666666669</v>
      </c>
      <c r="I757" s="67"/>
      <c r="J757" s="66"/>
      <c r="K757" s="68"/>
      <c r="L757" s="66"/>
      <c r="M757" s="66"/>
      <c r="N757" s="66"/>
      <c r="O757" s="66" t="s">
        <v>2103</v>
      </c>
      <c r="P757" s="66"/>
      <c r="Q757" s="66" t="s">
        <v>1472</v>
      </c>
      <c r="R757" s="66" t="s">
        <v>1241</v>
      </c>
      <c r="S757" s="66" t="s">
        <v>387</v>
      </c>
      <c r="T757" s="66"/>
      <c r="U757" s="66" t="s">
        <v>2183</v>
      </c>
      <c r="V757" s="66" t="s">
        <v>1487</v>
      </c>
      <c r="W757" s="66" t="s">
        <v>2231</v>
      </c>
      <c r="X757" s="66" t="s">
        <v>1487</v>
      </c>
      <c r="Y757" s="66"/>
      <c r="Z757" s="66"/>
      <c r="AA757" s="66"/>
      <c r="AB757" s="69"/>
      <c r="AC757" s="66"/>
      <c r="AD757" s="66" t="s">
        <v>1487</v>
      </c>
      <c r="AE757" s="66"/>
      <c r="AF757" s="67"/>
      <c r="AG757" s="66"/>
      <c r="AH757" s="66"/>
      <c r="AI757" s="66" t="s">
        <v>1473</v>
      </c>
      <c r="AJ757" s="66" t="s">
        <v>151</v>
      </c>
      <c r="AK757" s="66"/>
      <c r="AL757" s="66"/>
      <c r="AM757" s="66"/>
      <c r="AN757" s="66"/>
      <c r="AO757" s="66"/>
      <c r="AP757" s="66" t="s">
        <v>1487</v>
      </c>
      <c r="AQ757" s="67"/>
      <c r="AR757" s="67"/>
      <c r="AS757" s="66"/>
      <c r="AT757" s="66"/>
      <c r="AU757" s="69"/>
      <c r="AV757" s="66">
        <v>0</v>
      </c>
      <c r="AW757" s="66"/>
      <c r="AX757" s="66" t="s">
        <v>1487</v>
      </c>
      <c r="AY757" s="66"/>
      <c r="AZ757" s="66"/>
      <c r="BA757" s="69"/>
      <c r="BB757" s="66"/>
      <c r="BC757" s="66" t="s">
        <v>1487</v>
      </c>
    </row>
    <row r="758" spans="1:55" ht="15.75" customHeight="1">
      <c r="A758" s="66" t="s">
        <v>5444</v>
      </c>
      <c r="B758" s="66" t="s">
        <v>5082</v>
      </c>
      <c r="C758" s="66" t="s">
        <v>190</v>
      </c>
      <c r="D758" s="66" t="s">
        <v>5083</v>
      </c>
      <c r="E758" s="66">
        <v>2026</v>
      </c>
      <c r="F758" s="66">
        <v>2</v>
      </c>
      <c r="G758" s="67">
        <v>46027</v>
      </c>
      <c r="H758" s="67">
        <v>0.77777777777777779</v>
      </c>
      <c r="I758" s="67"/>
      <c r="J758" s="66"/>
      <c r="K758" s="68"/>
      <c r="L758" s="66"/>
      <c r="M758" s="66"/>
      <c r="N758" s="66" t="s">
        <v>1590</v>
      </c>
      <c r="O758" s="66" t="s">
        <v>2103</v>
      </c>
      <c r="P758" s="66"/>
      <c r="Q758" s="66" t="s">
        <v>1472</v>
      </c>
      <c r="R758" s="66" t="s">
        <v>59</v>
      </c>
      <c r="S758" s="66" t="s">
        <v>391</v>
      </c>
      <c r="T758" s="66" t="s">
        <v>443</v>
      </c>
      <c r="U758" s="66" t="s">
        <v>2183</v>
      </c>
      <c r="V758" s="66" t="s">
        <v>1473</v>
      </c>
      <c r="W758" s="66" t="s">
        <v>2390</v>
      </c>
      <c r="X758" s="66" t="s">
        <v>1487</v>
      </c>
      <c r="Y758" s="66"/>
      <c r="Z758" s="66"/>
      <c r="AA758" s="66"/>
      <c r="AB758" s="69"/>
      <c r="AC758" s="66"/>
      <c r="AD758" s="66" t="s">
        <v>1487</v>
      </c>
      <c r="AE758" s="66"/>
      <c r="AF758" s="67"/>
      <c r="AG758" s="66"/>
      <c r="AH758" s="66"/>
      <c r="AI758" s="66" t="s">
        <v>1473</v>
      </c>
      <c r="AJ758" s="66" t="s">
        <v>151</v>
      </c>
      <c r="AK758" s="66"/>
      <c r="AL758" s="66"/>
      <c r="AM758" s="66"/>
      <c r="AN758" s="66"/>
      <c r="AO758" s="66"/>
      <c r="AP758" s="66" t="s">
        <v>1487</v>
      </c>
      <c r="AQ758" s="67"/>
      <c r="AR758" s="67"/>
      <c r="AS758" s="66"/>
      <c r="AT758" s="66"/>
      <c r="AU758" s="69"/>
      <c r="AV758" s="66">
        <v>0</v>
      </c>
      <c r="AW758" s="66"/>
      <c r="AX758" s="66" t="s">
        <v>1487</v>
      </c>
      <c r="AY758" s="66"/>
      <c r="AZ758" s="66"/>
      <c r="BA758" s="69"/>
      <c r="BB758" s="66"/>
      <c r="BC758" s="66" t="s">
        <v>1487</v>
      </c>
    </row>
    <row r="759" spans="1:55" ht="15.75" customHeight="1">
      <c r="A759" s="66" t="s">
        <v>5445</v>
      </c>
      <c r="B759" s="66" t="s">
        <v>5084</v>
      </c>
      <c r="C759" s="66" t="s">
        <v>194</v>
      </c>
      <c r="D759" s="66" t="s">
        <v>5085</v>
      </c>
      <c r="E759" s="66">
        <v>2026</v>
      </c>
      <c r="F759" s="66">
        <v>2</v>
      </c>
      <c r="G759" s="67">
        <v>46027</v>
      </c>
      <c r="H759" s="67">
        <v>0.38194444444444442</v>
      </c>
      <c r="I759" s="67"/>
      <c r="J759" s="66"/>
      <c r="K759" s="68"/>
      <c r="L759" s="66"/>
      <c r="M759" s="66"/>
      <c r="N759" s="66" t="s">
        <v>1590</v>
      </c>
      <c r="O759" s="66" t="s">
        <v>2103</v>
      </c>
      <c r="P759" s="66"/>
      <c r="Q759" s="66" t="s">
        <v>1472</v>
      </c>
      <c r="R759" s="66" t="s">
        <v>2109</v>
      </c>
      <c r="S759" s="66" t="s">
        <v>391</v>
      </c>
      <c r="T759" s="66" t="s">
        <v>443</v>
      </c>
      <c r="U759" s="66" t="s">
        <v>2183</v>
      </c>
      <c r="V759" s="66" t="s">
        <v>1473</v>
      </c>
      <c r="W759" s="66" t="s">
        <v>2390</v>
      </c>
      <c r="X759" s="66" t="s">
        <v>1487</v>
      </c>
      <c r="Y759" s="66"/>
      <c r="Z759" s="66"/>
      <c r="AA759" s="66"/>
      <c r="AB759" s="69"/>
      <c r="AC759" s="66"/>
      <c r="AD759" s="66" t="s">
        <v>1487</v>
      </c>
      <c r="AE759" s="66"/>
      <c r="AF759" s="67"/>
      <c r="AG759" s="66"/>
      <c r="AH759" s="66"/>
      <c r="AI759" s="66" t="s">
        <v>1473</v>
      </c>
      <c r="AJ759" s="66" t="s">
        <v>151</v>
      </c>
      <c r="AK759" s="66"/>
      <c r="AL759" s="66"/>
      <c r="AM759" s="66"/>
      <c r="AN759" s="66"/>
      <c r="AO759" s="66"/>
      <c r="AP759" s="66" t="s">
        <v>1487</v>
      </c>
      <c r="AQ759" s="67"/>
      <c r="AR759" s="67"/>
      <c r="AS759" s="66"/>
      <c r="AT759" s="66"/>
      <c r="AU759" s="69"/>
      <c r="AV759" s="66">
        <v>0</v>
      </c>
      <c r="AW759" s="66"/>
      <c r="AX759" s="66" t="s">
        <v>1487</v>
      </c>
      <c r="AY759" s="66"/>
      <c r="AZ759" s="66"/>
      <c r="BA759" s="69"/>
      <c r="BB759" s="66"/>
      <c r="BC759" s="66" t="s">
        <v>1487</v>
      </c>
    </row>
    <row r="760" spans="1:55" ht="15.75" customHeight="1">
      <c r="A760" s="66" t="s">
        <v>5446</v>
      </c>
      <c r="B760" s="66" t="s">
        <v>5086</v>
      </c>
      <c r="C760" s="66" t="s">
        <v>197</v>
      </c>
      <c r="D760" s="66" t="s">
        <v>5087</v>
      </c>
      <c r="E760" s="66">
        <v>2026</v>
      </c>
      <c r="F760" s="66">
        <v>2</v>
      </c>
      <c r="G760" s="67">
        <v>46027</v>
      </c>
      <c r="H760" s="67">
        <v>0.4375</v>
      </c>
      <c r="I760" s="67"/>
      <c r="J760" s="66"/>
      <c r="K760" s="68"/>
      <c r="L760" s="66"/>
      <c r="M760" s="66"/>
      <c r="N760" s="66" t="s">
        <v>1575</v>
      </c>
      <c r="O760" s="66" t="s">
        <v>1439</v>
      </c>
      <c r="P760" s="66"/>
      <c r="Q760" s="66" t="s">
        <v>1472</v>
      </c>
      <c r="R760" s="66" t="s">
        <v>1173</v>
      </c>
      <c r="S760" s="66" t="s">
        <v>391</v>
      </c>
      <c r="T760" s="66" t="s">
        <v>443</v>
      </c>
      <c r="U760" s="66" t="s">
        <v>2183</v>
      </c>
      <c r="V760" s="66" t="s">
        <v>1473</v>
      </c>
      <c r="W760" s="66" t="s">
        <v>2448</v>
      </c>
      <c r="X760" s="66" t="s">
        <v>1487</v>
      </c>
      <c r="Y760" s="66"/>
      <c r="Z760" s="66"/>
      <c r="AA760" s="66"/>
      <c r="AB760" s="69"/>
      <c r="AC760" s="66"/>
      <c r="AD760" s="66" t="s">
        <v>1487</v>
      </c>
      <c r="AE760" s="66"/>
      <c r="AF760" s="67"/>
      <c r="AG760" s="66"/>
      <c r="AH760" s="66"/>
      <c r="AI760" s="66" t="s">
        <v>1473</v>
      </c>
      <c r="AJ760" s="66" t="s">
        <v>151</v>
      </c>
      <c r="AK760" s="66"/>
      <c r="AL760" s="66"/>
      <c r="AM760" s="66"/>
      <c r="AN760" s="66"/>
      <c r="AO760" s="66"/>
      <c r="AP760" s="66" t="s">
        <v>1487</v>
      </c>
      <c r="AQ760" s="67"/>
      <c r="AR760" s="67"/>
      <c r="AS760" s="66"/>
      <c r="AT760" s="66"/>
      <c r="AU760" s="69"/>
      <c r="AV760" s="66">
        <v>0</v>
      </c>
      <c r="AW760" s="66"/>
      <c r="AX760" s="66" t="s">
        <v>1487</v>
      </c>
      <c r="AY760" s="66"/>
      <c r="AZ760" s="66"/>
      <c r="BA760" s="69"/>
      <c r="BB760" s="66"/>
      <c r="BC760" s="66" t="s">
        <v>1487</v>
      </c>
    </row>
    <row r="761" spans="1:55" ht="15.75" customHeight="1">
      <c r="A761" s="66" t="s">
        <v>5447</v>
      </c>
      <c r="B761" s="66" t="s">
        <v>5088</v>
      </c>
      <c r="C761" s="66" t="s">
        <v>200</v>
      </c>
      <c r="D761" s="66" t="s">
        <v>5089</v>
      </c>
      <c r="E761" s="66">
        <v>2026</v>
      </c>
      <c r="F761" s="66">
        <v>2</v>
      </c>
      <c r="G761" s="67">
        <v>46027</v>
      </c>
      <c r="H761" s="67">
        <v>0.39583333333333331</v>
      </c>
      <c r="I761" s="67"/>
      <c r="J761" s="66"/>
      <c r="K761" s="68"/>
      <c r="L761" s="66"/>
      <c r="M761" s="66"/>
      <c r="N761" s="66" t="s">
        <v>1575</v>
      </c>
      <c r="O761" s="66" t="s">
        <v>1590</v>
      </c>
      <c r="P761" s="66"/>
      <c r="Q761" s="66" t="s">
        <v>1472</v>
      </c>
      <c r="R761" s="66" t="s">
        <v>1176</v>
      </c>
      <c r="S761" s="66" t="s">
        <v>391</v>
      </c>
      <c r="T761" s="66" t="s">
        <v>443</v>
      </c>
      <c r="U761" s="66" t="s">
        <v>2183</v>
      </c>
      <c r="V761" s="66" t="s">
        <v>1473</v>
      </c>
      <c r="W761" s="66" t="s">
        <v>2448</v>
      </c>
      <c r="X761" s="66" t="s">
        <v>1487</v>
      </c>
      <c r="Y761" s="66"/>
      <c r="Z761" s="66"/>
      <c r="AA761" s="66"/>
      <c r="AB761" s="69"/>
      <c r="AC761" s="66"/>
      <c r="AD761" s="66" t="s">
        <v>1487</v>
      </c>
      <c r="AE761" s="66"/>
      <c r="AF761" s="67"/>
      <c r="AG761" s="66"/>
      <c r="AH761" s="66"/>
      <c r="AI761" s="66" t="s">
        <v>1473</v>
      </c>
      <c r="AJ761" s="66" t="s">
        <v>151</v>
      </c>
      <c r="AK761" s="66"/>
      <c r="AL761" s="66"/>
      <c r="AM761" s="66"/>
      <c r="AN761" s="66"/>
      <c r="AO761" s="66"/>
      <c r="AP761" s="66" t="s">
        <v>1487</v>
      </c>
      <c r="AQ761" s="67"/>
      <c r="AR761" s="67"/>
      <c r="AS761" s="66"/>
      <c r="AT761" s="66"/>
      <c r="AU761" s="69"/>
      <c r="AV761" s="66">
        <v>0</v>
      </c>
      <c r="AW761" s="66"/>
      <c r="AX761" s="66" t="s">
        <v>1487</v>
      </c>
      <c r="AY761" s="66"/>
      <c r="AZ761" s="66"/>
      <c r="BA761" s="69"/>
      <c r="BB761" s="66"/>
      <c r="BC761" s="66" t="s">
        <v>1487</v>
      </c>
    </row>
    <row r="762" spans="1:55" ht="15.75" customHeight="1">
      <c r="A762" s="66" t="s">
        <v>5448</v>
      </c>
      <c r="B762" s="66" t="s">
        <v>5090</v>
      </c>
      <c r="C762" s="66" t="s">
        <v>202</v>
      </c>
      <c r="D762" s="66" t="s">
        <v>5091</v>
      </c>
      <c r="E762" s="66">
        <v>2026</v>
      </c>
      <c r="F762" s="66">
        <v>2</v>
      </c>
      <c r="G762" s="67">
        <v>46027</v>
      </c>
      <c r="H762" s="67">
        <v>0.39583333333333331</v>
      </c>
      <c r="I762" s="67"/>
      <c r="J762" s="66"/>
      <c r="K762" s="68"/>
      <c r="L762" s="66"/>
      <c r="M762" s="66"/>
      <c r="N762" s="66" t="s">
        <v>1575</v>
      </c>
      <c r="O762" s="66" t="s">
        <v>1439</v>
      </c>
      <c r="P762" s="66"/>
      <c r="Q762" s="66" t="s">
        <v>1472</v>
      </c>
      <c r="R762" s="66" t="s">
        <v>1367</v>
      </c>
      <c r="S762" s="66" t="s">
        <v>391</v>
      </c>
      <c r="T762" s="66" t="s">
        <v>1266</v>
      </c>
      <c r="U762" s="66" t="s">
        <v>2183</v>
      </c>
      <c r="V762" s="66" t="s">
        <v>1473</v>
      </c>
      <c r="W762" s="66" t="s">
        <v>2448</v>
      </c>
      <c r="X762" s="66" t="s">
        <v>1487</v>
      </c>
      <c r="Y762" s="66"/>
      <c r="Z762" s="66"/>
      <c r="AA762" s="66"/>
      <c r="AB762" s="69"/>
      <c r="AC762" s="66"/>
      <c r="AD762" s="66" t="s">
        <v>1487</v>
      </c>
      <c r="AE762" s="66"/>
      <c r="AF762" s="67"/>
      <c r="AG762" s="66"/>
      <c r="AH762" s="66"/>
      <c r="AI762" s="66" t="s">
        <v>1473</v>
      </c>
      <c r="AJ762" s="66" t="s">
        <v>151</v>
      </c>
      <c r="AK762" s="66"/>
      <c r="AL762" s="66"/>
      <c r="AM762" s="66"/>
      <c r="AN762" s="66"/>
      <c r="AO762" s="66"/>
      <c r="AP762" s="66" t="s">
        <v>1487</v>
      </c>
      <c r="AQ762" s="67"/>
      <c r="AR762" s="67"/>
      <c r="AS762" s="66"/>
      <c r="AT762" s="66"/>
      <c r="AU762" s="69"/>
      <c r="AV762" s="66">
        <v>0</v>
      </c>
      <c r="AW762" s="66"/>
      <c r="AX762" s="66" t="s">
        <v>1487</v>
      </c>
      <c r="AY762" s="66"/>
      <c r="AZ762" s="66"/>
      <c r="BA762" s="69"/>
      <c r="BB762" s="66"/>
      <c r="BC762" s="66" t="s">
        <v>1487</v>
      </c>
    </row>
    <row r="763" spans="1:55" ht="15.75" customHeight="1">
      <c r="A763" s="66" t="s">
        <v>5449</v>
      </c>
      <c r="B763" s="66" t="s">
        <v>5092</v>
      </c>
      <c r="C763" s="66" t="s">
        <v>205</v>
      </c>
      <c r="D763" s="66" t="s">
        <v>5093</v>
      </c>
      <c r="E763" s="66">
        <v>2026</v>
      </c>
      <c r="F763" s="66">
        <v>2</v>
      </c>
      <c r="G763" s="67">
        <v>46027</v>
      </c>
      <c r="H763" s="67">
        <v>0.77083333333333337</v>
      </c>
      <c r="I763" s="67"/>
      <c r="J763" s="66"/>
      <c r="K763" s="68"/>
      <c r="L763" s="66"/>
      <c r="M763" s="66"/>
      <c r="N763" s="66" t="s">
        <v>1579</v>
      </c>
      <c r="O763" s="66" t="s">
        <v>1590</v>
      </c>
      <c r="P763" s="66"/>
      <c r="Q763" s="66" t="s">
        <v>1472</v>
      </c>
      <c r="R763" s="66" t="s">
        <v>1370</v>
      </c>
      <c r="S763" s="66" t="s">
        <v>1267</v>
      </c>
      <c r="T763" s="66" t="s">
        <v>443</v>
      </c>
      <c r="U763" s="66" t="s">
        <v>2183</v>
      </c>
      <c r="V763" s="66" t="s">
        <v>1473</v>
      </c>
      <c r="W763" s="66" t="s">
        <v>2451</v>
      </c>
      <c r="X763" s="66" t="s">
        <v>1487</v>
      </c>
      <c r="Y763" s="66"/>
      <c r="Z763" s="66"/>
      <c r="AA763" s="66"/>
      <c r="AB763" s="69"/>
      <c r="AC763" s="66"/>
      <c r="AD763" s="66" t="s">
        <v>1487</v>
      </c>
      <c r="AE763" s="66"/>
      <c r="AF763" s="67"/>
      <c r="AG763" s="66"/>
      <c r="AH763" s="66"/>
      <c r="AI763" s="66" t="s">
        <v>1473</v>
      </c>
      <c r="AJ763" s="66" t="s">
        <v>151</v>
      </c>
      <c r="AK763" s="66"/>
      <c r="AL763" s="66"/>
      <c r="AM763" s="66"/>
      <c r="AN763" s="66"/>
      <c r="AO763" s="66"/>
      <c r="AP763" s="66" t="s">
        <v>1487</v>
      </c>
      <c r="AQ763" s="67"/>
      <c r="AR763" s="67"/>
      <c r="AS763" s="66"/>
      <c r="AT763" s="66"/>
      <c r="AU763" s="69"/>
      <c r="AV763" s="66">
        <v>0</v>
      </c>
      <c r="AW763" s="66"/>
      <c r="AX763" s="66" t="s">
        <v>1487</v>
      </c>
      <c r="AY763" s="66"/>
      <c r="AZ763" s="66"/>
      <c r="BA763" s="69"/>
      <c r="BB763" s="66"/>
      <c r="BC763" s="66" t="s">
        <v>1487</v>
      </c>
    </row>
    <row r="764" spans="1:55" ht="15.75" customHeight="1">
      <c r="A764" s="66" t="s">
        <v>5450</v>
      </c>
      <c r="B764" s="66" t="s">
        <v>5094</v>
      </c>
      <c r="C764" s="66" t="s">
        <v>211</v>
      </c>
      <c r="D764" s="66" t="s">
        <v>5095</v>
      </c>
      <c r="E764" s="66">
        <v>2026</v>
      </c>
      <c r="F764" s="66">
        <v>2</v>
      </c>
      <c r="G764" s="67">
        <v>46027</v>
      </c>
      <c r="H764" s="67">
        <v>0.76388888888888884</v>
      </c>
      <c r="I764" s="67"/>
      <c r="J764" s="66"/>
      <c r="K764" s="68"/>
      <c r="L764" s="66"/>
      <c r="M764" s="66"/>
      <c r="N764" s="66" t="s">
        <v>1568</v>
      </c>
      <c r="O764" s="66" t="s">
        <v>1439</v>
      </c>
      <c r="P764" s="66"/>
      <c r="Q764" s="66" t="s">
        <v>1472</v>
      </c>
      <c r="R764" s="66" t="s">
        <v>1180</v>
      </c>
      <c r="S764" s="66" t="s">
        <v>1267</v>
      </c>
      <c r="T764" s="66" t="s">
        <v>443</v>
      </c>
      <c r="U764" s="66" t="s">
        <v>2183</v>
      </c>
      <c r="V764" s="66" t="s">
        <v>1473</v>
      </c>
      <c r="W764" s="66" t="s">
        <v>2470</v>
      </c>
      <c r="X764" s="66" t="s">
        <v>1487</v>
      </c>
      <c r="Y764" s="66"/>
      <c r="Z764" s="66"/>
      <c r="AA764" s="66"/>
      <c r="AB764" s="69"/>
      <c r="AC764" s="66"/>
      <c r="AD764" s="66" t="s">
        <v>1487</v>
      </c>
      <c r="AE764" s="66"/>
      <c r="AF764" s="67"/>
      <c r="AG764" s="66"/>
      <c r="AH764" s="66"/>
      <c r="AI764" s="66" t="s">
        <v>1473</v>
      </c>
      <c r="AJ764" s="66" t="s">
        <v>151</v>
      </c>
      <c r="AK764" s="66"/>
      <c r="AL764" s="66"/>
      <c r="AM764" s="66"/>
      <c r="AN764" s="66"/>
      <c r="AO764" s="66"/>
      <c r="AP764" s="66" t="s">
        <v>1487</v>
      </c>
      <c r="AQ764" s="67"/>
      <c r="AR764" s="67"/>
      <c r="AS764" s="66"/>
      <c r="AT764" s="66"/>
      <c r="AU764" s="69"/>
      <c r="AV764" s="66">
        <v>0</v>
      </c>
      <c r="AW764" s="66"/>
      <c r="AX764" s="66" t="s">
        <v>1487</v>
      </c>
      <c r="AY764" s="66"/>
      <c r="AZ764" s="66"/>
      <c r="BA764" s="69"/>
      <c r="BB764" s="66"/>
      <c r="BC764" s="66" t="s">
        <v>1487</v>
      </c>
    </row>
    <row r="765" spans="1:55" ht="15.75" customHeight="1">
      <c r="A765" s="66" t="s">
        <v>5451</v>
      </c>
      <c r="B765" s="66" t="s">
        <v>5096</v>
      </c>
      <c r="C765" s="66" t="s">
        <v>213</v>
      </c>
      <c r="D765" s="66" t="s">
        <v>5097</v>
      </c>
      <c r="E765" s="66">
        <v>2026</v>
      </c>
      <c r="F765" s="66">
        <v>2</v>
      </c>
      <c r="G765" s="67">
        <v>46027</v>
      </c>
      <c r="H765" s="67">
        <v>0.4375</v>
      </c>
      <c r="I765" s="67"/>
      <c r="J765" s="66"/>
      <c r="K765" s="68"/>
      <c r="L765" s="66"/>
      <c r="M765" s="66"/>
      <c r="N765" s="66" t="s">
        <v>1436</v>
      </c>
      <c r="O765" s="66" t="s">
        <v>2103</v>
      </c>
      <c r="P765" s="66"/>
      <c r="Q765" s="66" t="s">
        <v>1472</v>
      </c>
      <c r="R765" s="66" t="s">
        <v>1182</v>
      </c>
      <c r="S765" s="66" t="s">
        <v>391</v>
      </c>
      <c r="T765" s="66" t="s">
        <v>443</v>
      </c>
      <c r="U765" s="66" t="s">
        <v>2183</v>
      </c>
      <c r="V765" s="66" t="s">
        <v>1473</v>
      </c>
      <c r="W765" s="66" t="s">
        <v>2365</v>
      </c>
      <c r="X765" s="66" t="s">
        <v>1487</v>
      </c>
      <c r="Y765" s="66"/>
      <c r="Z765" s="66"/>
      <c r="AA765" s="66"/>
      <c r="AB765" s="69"/>
      <c r="AC765" s="66"/>
      <c r="AD765" s="66" t="s">
        <v>1487</v>
      </c>
      <c r="AE765" s="66"/>
      <c r="AF765" s="67"/>
      <c r="AG765" s="66"/>
      <c r="AH765" s="66"/>
      <c r="AI765" s="66" t="s">
        <v>1473</v>
      </c>
      <c r="AJ765" s="66" t="s">
        <v>151</v>
      </c>
      <c r="AK765" s="66"/>
      <c r="AL765" s="66"/>
      <c r="AM765" s="66"/>
      <c r="AN765" s="66"/>
      <c r="AO765" s="66"/>
      <c r="AP765" s="66" t="s">
        <v>1487</v>
      </c>
      <c r="AQ765" s="67"/>
      <c r="AR765" s="67"/>
      <c r="AS765" s="66"/>
      <c r="AT765" s="66"/>
      <c r="AU765" s="69"/>
      <c r="AV765" s="66">
        <v>0</v>
      </c>
      <c r="AW765" s="66"/>
      <c r="AX765" s="66" t="s">
        <v>1487</v>
      </c>
      <c r="AY765" s="66"/>
      <c r="AZ765" s="66"/>
      <c r="BA765" s="69"/>
      <c r="BB765" s="66"/>
      <c r="BC765" s="66" t="s">
        <v>1487</v>
      </c>
    </row>
    <row r="766" spans="1:55" ht="15.75" customHeight="1">
      <c r="A766" s="66" t="s">
        <v>5452</v>
      </c>
      <c r="B766" s="66" t="s">
        <v>5098</v>
      </c>
      <c r="C766" s="66" t="s">
        <v>219</v>
      </c>
      <c r="D766" s="66" t="s">
        <v>5099</v>
      </c>
      <c r="E766" s="66">
        <v>2026</v>
      </c>
      <c r="F766" s="66">
        <v>2</v>
      </c>
      <c r="G766" s="67">
        <v>46027</v>
      </c>
      <c r="H766" s="67">
        <v>0.38541666666666669</v>
      </c>
      <c r="I766" s="67"/>
      <c r="J766" s="66"/>
      <c r="K766" s="68"/>
      <c r="L766" s="66"/>
      <c r="M766" s="66"/>
      <c r="N766" s="66" t="s">
        <v>1442</v>
      </c>
      <c r="O766" s="66" t="s">
        <v>1590</v>
      </c>
      <c r="P766" s="66"/>
      <c r="Q766" s="66" t="s">
        <v>1472</v>
      </c>
      <c r="R766" s="66" t="s">
        <v>1186</v>
      </c>
      <c r="S766" s="66" t="s">
        <v>391</v>
      </c>
      <c r="T766" s="66" t="s">
        <v>443</v>
      </c>
      <c r="U766" s="66" t="s">
        <v>2183</v>
      </c>
      <c r="V766" s="66" t="s">
        <v>1473</v>
      </c>
      <c r="W766" s="66" t="s">
        <v>2443</v>
      </c>
      <c r="X766" s="66" t="s">
        <v>1487</v>
      </c>
      <c r="Y766" s="66"/>
      <c r="Z766" s="66"/>
      <c r="AA766" s="66"/>
      <c r="AB766" s="69"/>
      <c r="AC766" s="66"/>
      <c r="AD766" s="66" t="s">
        <v>1487</v>
      </c>
      <c r="AE766" s="66"/>
      <c r="AF766" s="67"/>
      <c r="AG766" s="66"/>
      <c r="AH766" s="66"/>
      <c r="AI766" s="66" t="s">
        <v>1473</v>
      </c>
      <c r="AJ766" s="66" t="s">
        <v>151</v>
      </c>
      <c r="AK766" s="66"/>
      <c r="AL766" s="66"/>
      <c r="AM766" s="66"/>
      <c r="AN766" s="66"/>
      <c r="AO766" s="66"/>
      <c r="AP766" s="66" t="s">
        <v>1487</v>
      </c>
      <c r="AQ766" s="67"/>
      <c r="AR766" s="67"/>
      <c r="AS766" s="66"/>
      <c r="AT766" s="66"/>
      <c r="AU766" s="69"/>
      <c r="AV766" s="66">
        <v>0</v>
      </c>
      <c r="AW766" s="66"/>
      <c r="AX766" s="66" t="s">
        <v>1487</v>
      </c>
      <c r="AY766" s="66"/>
      <c r="AZ766" s="66"/>
      <c r="BA766" s="69"/>
      <c r="BB766" s="66"/>
      <c r="BC766" s="66" t="s">
        <v>1487</v>
      </c>
    </row>
    <row r="767" spans="1:55" ht="15.75" customHeight="1">
      <c r="A767" s="66" t="s">
        <v>5453</v>
      </c>
      <c r="B767" s="66" t="s">
        <v>5100</v>
      </c>
      <c r="C767" s="66" t="s">
        <v>225</v>
      </c>
      <c r="D767" s="66" t="s">
        <v>5101</v>
      </c>
      <c r="E767" s="66">
        <v>2026</v>
      </c>
      <c r="F767" s="66">
        <v>2</v>
      </c>
      <c r="G767" s="67">
        <v>46027</v>
      </c>
      <c r="H767" s="67">
        <v>0.4375</v>
      </c>
      <c r="I767" s="67"/>
      <c r="J767" s="66"/>
      <c r="K767" s="68"/>
      <c r="L767" s="66"/>
      <c r="M767" s="66"/>
      <c r="N767" s="66" t="s">
        <v>1583</v>
      </c>
      <c r="O767" s="66" t="s">
        <v>2103</v>
      </c>
      <c r="P767" s="66"/>
      <c r="Q767" s="66" t="s">
        <v>1472</v>
      </c>
      <c r="R767" s="66" t="s">
        <v>1193</v>
      </c>
      <c r="S767" s="66" t="s">
        <v>391</v>
      </c>
      <c r="T767" s="66" t="s">
        <v>1266</v>
      </c>
      <c r="U767" s="66" t="s">
        <v>2183</v>
      </c>
      <c r="V767" s="66" t="s">
        <v>1473</v>
      </c>
      <c r="W767" s="66" t="s">
        <v>2451</v>
      </c>
      <c r="X767" s="66" t="s">
        <v>1487</v>
      </c>
      <c r="Y767" s="66"/>
      <c r="Z767" s="66"/>
      <c r="AA767" s="66"/>
      <c r="AB767" s="69"/>
      <c r="AC767" s="66"/>
      <c r="AD767" s="66" t="s">
        <v>1487</v>
      </c>
      <c r="AE767" s="66"/>
      <c r="AF767" s="67"/>
      <c r="AG767" s="66"/>
      <c r="AH767" s="66"/>
      <c r="AI767" s="66" t="s">
        <v>1473</v>
      </c>
      <c r="AJ767" s="66" t="s">
        <v>151</v>
      </c>
      <c r="AK767" s="66"/>
      <c r="AL767" s="66"/>
      <c r="AM767" s="66"/>
      <c r="AN767" s="66"/>
      <c r="AO767" s="66"/>
      <c r="AP767" s="66" t="s">
        <v>1487</v>
      </c>
      <c r="AQ767" s="67"/>
      <c r="AR767" s="67"/>
      <c r="AS767" s="66"/>
      <c r="AT767" s="66"/>
      <c r="AU767" s="69"/>
      <c r="AV767" s="66">
        <v>0</v>
      </c>
      <c r="AW767" s="66"/>
      <c r="AX767" s="66" t="s">
        <v>1487</v>
      </c>
      <c r="AY767" s="66"/>
      <c r="AZ767" s="66"/>
      <c r="BA767" s="69"/>
      <c r="BB767" s="66"/>
      <c r="BC767" s="66" t="s">
        <v>1487</v>
      </c>
    </row>
    <row r="768" spans="1:55" ht="15.75" customHeight="1">
      <c r="A768" s="66" t="s">
        <v>5454</v>
      </c>
      <c r="B768" s="66" t="s">
        <v>5102</v>
      </c>
      <c r="C768" s="66" t="s">
        <v>232</v>
      </c>
      <c r="D768" s="66" t="s">
        <v>5103</v>
      </c>
      <c r="E768" s="66">
        <v>2026</v>
      </c>
      <c r="F768" s="66">
        <v>2</v>
      </c>
      <c r="G768" s="67">
        <v>46027</v>
      </c>
      <c r="H768" s="67">
        <v>0.4375</v>
      </c>
      <c r="I768" s="67"/>
      <c r="J768" s="66"/>
      <c r="K768" s="68"/>
      <c r="L768" s="66"/>
      <c r="M768" s="66"/>
      <c r="N768" s="66" t="s">
        <v>1583</v>
      </c>
      <c r="O768" s="66" t="s">
        <v>1590</v>
      </c>
      <c r="P768" s="66"/>
      <c r="Q768" s="66" t="s">
        <v>1472</v>
      </c>
      <c r="R768" s="66" t="s">
        <v>1200</v>
      </c>
      <c r="S768" s="66" t="s">
        <v>391</v>
      </c>
      <c r="T768" s="66" t="s">
        <v>1266</v>
      </c>
      <c r="U768" s="66" t="s">
        <v>2183</v>
      </c>
      <c r="V768" s="66" t="s">
        <v>1473</v>
      </c>
      <c r="W768" s="66" t="s">
        <v>2451</v>
      </c>
      <c r="X768" s="66" t="s">
        <v>1487</v>
      </c>
      <c r="Y768" s="66"/>
      <c r="Z768" s="66"/>
      <c r="AA768" s="66"/>
      <c r="AB768" s="69"/>
      <c r="AC768" s="66"/>
      <c r="AD768" s="66" t="s">
        <v>1487</v>
      </c>
      <c r="AE768" s="66"/>
      <c r="AF768" s="67"/>
      <c r="AG768" s="66"/>
      <c r="AH768" s="66"/>
      <c r="AI768" s="66" t="s">
        <v>1473</v>
      </c>
      <c r="AJ768" s="66" t="s">
        <v>151</v>
      </c>
      <c r="AK768" s="66"/>
      <c r="AL768" s="66"/>
      <c r="AM768" s="66"/>
      <c r="AN768" s="66"/>
      <c r="AO768" s="66"/>
      <c r="AP768" s="66" t="s">
        <v>1487</v>
      </c>
      <c r="AQ768" s="67"/>
      <c r="AR768" s="67"/>
      <c r="AS768" s="66"/>
      <c r="AT768" s="66"/>
      <c r="AU768" s="69"/>
      <c r="AV768" s="66">
        <v>0</v>
      </c>
      <c r="AW768" s="66"/>
      <c r="AX768" s="66" t="s">
        <v>1487</v>
      </c>
      <c r="AY768" s="66"/>
      <c r="AZ768" s="66"/>
      <c r="BA768" s="69"/>
      <c r="BB768" s="66"/>
      <c r="BC768" s="66" t="s">
        <v>1487</v>
      </c>
    </row>
    <row r="769" spans="1:55" ht="15.75" customHeight="1">
      <c r="A769" s="66" t="s">
        <v>5455</v>
      </c>
      <c r="B769" s="66" t="s">
        <v>5104</v>
      </c>
      <c r="C769" s="66" t="s">
        <v>281</v>
      </c>
      <c r="D769" s="66" t="s">
        <v>5105</v>
      </c>
      <c r="E769" s="66">
        <v>2026</v>
      </c>
      <c r="F769" s="66">
        <v>2</v>
      </c>
      <c r="G769" s="67">
        <v>46027</v>
      </c>
      <c r="H769" s="67">
        <v>0.625</v>
      </c>
      <c r="I769" s="67"/>
      <c r="J769" s="66"/>
      <c r="K769" s="68"/>
      <c r="L769" s="66"/>
      <c r="M769" s="66"/>
      <c r="N769" s="66" t="s">
        <v>1432</v>
      </c>
      <c r="O769" s="66" t="s">
        <v>1439</v>
      </c>
      <c r="P769" s="66"/>
      <c r="Q769" s="66" t="s">
        <v>1472</v>
      </c>
      <c r="R769" s="66" t="s">
        <v>1227</v>
      </c>
      <c r="S769" s="66" t="s">
        <v>391</v>
      </c>
      <c r="T769" s="66" t="s">
        <v>344</v>
      </c>
      <c r="U769" s="66" t="s">
        <v>2183</v>
      </c>
      <c r="V769" s="66" t="s">
        <v>1473</v>
      </c>
      <c r="W769" s="66" t="s">
        <v>2647</v>
      </c>
      <c r="X769" s="66" t="s">
        <v>1487</v>
      </c>
      <c r="Y769" s="66"/>
      <c r="Z769" s="66"/>
      <c r="AA769" s="66"/>
      <c r="AB769" s="69"/>
      <c r="AC769" s="66"/>
      <c r="AD769" s="66" t="s">
        <v>1487</v>
      </c>
      <c r="AE769" s="66"/>
      <c r="AF769" s="67"/>
      <c r="AG769" s="66"/>
      <c r="AH769" s="66"/>
      <c r="AI769" s="66" t="s">
        <v>1473</v>
      </c>
      <c r="AJ769" s="66" t="s">
        <v>151</v>
      </c>
      <c r="AK769" s="66"/>
      <c r="AL769" s="66"/>
      <c r="AM769" s="66"/>
      <c r="AN769" s="66"/>
      <c r="AO769" s="66"/>
      <c r="AP769" s="66" t="s">
        <v>1487</v>
      </c>
      <c r="AQ769" s="67"/>
      <c r="AR769" s="67"/>
      <c r="AS769" s="66"/>
      <c r="AT769" s="66"/>
      <c r="AU769" s="69"/>
      <c r="AV769" s="66">
        <v>0</v>
      </c>
      <c r="AW769" s="66"/>
      <c r="AX769" s="66" t="s">
        <v>1487</v>
      </c>
      <c r="AY769" s="66"/>
      <c r="AZ769" s="66"/>
      <c r="BA769" s="69"/>
      <c r="BB769" s="66"/>
      <c r="BC769" s="66" t="s">
        <v>1487</v>
      </c>
    </row>
    <row r="770" spans="1:55" ht="15.75" customHeight="1">
      <c r="A770" s="66" t="s">
        <v>5456</v>
      </c>
      <c r="B770" s="66" t="s">
        <v>5106</v>
      </c>
      <c r="C770" s="66" t="s">
        <v>284</v>
      </c>
      <c r="D770" s="66" t="s">
        <v>5107</v>
      </c>
      <c r="E770" s="66">
        <v>2026</v>
      </c>
      <c r="F770" s="66">
        <v>2</v>
      </c>
      <c r="G770" s="67">
        <v>46027</v>
      </c>
      <c r="H770" s="67">
        <v>0.44791666666666669</v>
      </c>
      <c r="I770" s="67"/>
      <c r="J770" s="66"/>
      <c r="K770" s="68"/>
      <c r="L770" s="66"/>
      <c r="M770" s="66"/>
      <c r="N770" s="66" t="s">
        <v>1432</v>
      </c>
      <c r="O770" s="66" t="s">
        <v>2103</v>
      </c>
      <c r="P770" s="66"/>
      <c r="Q770" s="66" t="s">
        <v>1472</v>
      </c>
      <c r="R770" s="66" t="s">
        <v>98</v>
      </c>
      <c r="S770" s="66" t="s">
        <v>391</v>
      </c>
      <c r="T770" s="66" t="s">
        <v>344</v>
      </c>
      <c r="U770" s="66" t="s">
        <v>2183</v>
      </c>
      <c r="V770" s="66" t="s">
        <v>1473</v>
      </c>
      <c r="W770" s="66" t="s">
        <v>2647</v>
      </c>
      <c r="X770" s="66" t="s">
        <v>1487</v>
      </c>
      <c r="Y770" s="66"/>
      <c r="Z770" s="66"/>
      <c r="AA770" s="66"/>
      <c r="AB770" s="69"/>
      <c r="AC770" s="66"/>
      <c r="AD770" s="66" t="s">
        <v>1487</v>
      </c>
      <c r="AE770" s="66"/>
      <c r="AF770" s="67"/>
      <c r="AG770" s="66"/>
      <c r="AH770" s="66"/>
      <c r="AI770" s="66" t="s">
        <v>1473</v>
      </c>
      <c r="AJ770" s="66" t="s">
        <v>151</v>
      </c>
      <c r="AK770" s="66"/>
      <c r="AL770" s="66"/>
      <c r="AM770" s="66"/>
      <c r="AN770" s="66"/>
      <c r="AO770" s="66"/>
      <c r="AP770" s="66" t="s">
        <v>1487</v>
      </c>
      <c r="AQ770" s="67"/>
      <c r="AR770" s="67"/>
      <c r="AS770" s="66"/>
      <c r="AT770" s="66"/>
      <c r="AU770" s="69"/>
      <c r="AV770" s="66">
        <v>0</v>
      </c>
      <c r="AW770" s="66"/>
      <c r="AX770" s="66" t="s">
        <v>1487</v>
      </c>
      <c r="AY770" s="66"/>
      <c r="AZ770" s="66"/>
      <c r="BA770" s="69"/>
      <c r="BB770" s="66"/>
      <c r="BC770" s="66" t="s">
        <v>1487</v>
      </c>
    </row>
    <row r="771" spans="1:55" ht="15.75" customHeight="1">
      <c r="A771" s="66" t="s">
        <v>5457</v>
      </c>
      <c r="B771" s="66" t="s">
        <v>5108</v>
      </c>
      <c r="C771" s="66" t="s">
        <v>296</v>
      </c>
      <c r="D771" s="66" t="s">
        <v>5109</v>
      </c>
      <c r="E771" s="66">
        <v>2026</v>
      </c>
      <c r="F771" s="66">
        <v>2</v>
      </c>
      <c r="G771" s="67">
        <v>46027</v>
      </c>
      <c r="H771" s="67">
        <v>0.41666666666666669</v>
      </c>
      <c r="I771" s="67"/>
      <c r="J771" s="66"/>
      <c r="K771" s="68"/>
      <c r="L771" s="66"/>
      <c r="M771" s="66"/>
      <c r="N771" s="66"/>
      <c r="O771" s="66" t="s">
        <v>1590</v>
      </c>
      <c r="P771" s="66"/>
      <c r="Q771" s="66" t="s">
        <v>1472</v>
      </c>
      <c r="R771" s="66" t="s">
        <v>1443</v>
      </c>
      <c r="S771" s="66" t="s">
        <v>387</v>
      </c>
      <c r="T771" s="66"/>
      <c r="U771" s="66" t="s">
        <v>2183</v>
      </c>
      <c r="V771" s="66" t="s">
        <v>1487</v>
      </c>
      <c r="W771" s="66" t="s">
        <v>2231</v>
      </c>
      <c r="X771" s="66" t="s">
        <v>1487</v>
      </c>
      <c r="Y771" s="66"/>
      <c r="Z771" s="66"/>
      <c r="AA771" s="66"/>
      <c r="AB771" s="69"/>
      <c r="AC771" s="66"/>
      <c r="AD771" s="66" t="s">
        <v>1487</v>
      </c>
      <c r="AE771" s="66"/>
      <c r="AF771" s="67"/>
      <c r="AG771" s="66"/>
      <c r="AH771" s="66"/>
      <c r="AI771" s="66" t="s">
        <v>1473</v>
      </c>
      <c r="AJ771" s="66" t="s">
        <v>151</v>
      </c>
      <c r="AK771" s="66"/>
      <c r="AL771" s="66"/>
      <c r="AM771" s="66"/>
      <c r="AN771" s="66"/>
      <c r="AO771" s="66"/>
      <c r="AP771" s="66" t="s">
        <v>1487</v>
      </c>
      <c r="AQ771" s="67"/>
      <c r="AR771" s="67"/>
      <c r="AS771" s="66"/>
      <c r="AT771" s="66"/>
      <c r="AU771" s="69"/>
      <c r="AV771" s="66">
        <v>0</v>
      </c>
      <c r="AW771" s="66"/>
      <c r="AX771" s="66" t="s">
        <v>1487</v>
      </c>
      <c r="AY771" s="66"/>
      <c r="AZ771" s="66"/>
      <c r="BA771" s="69"/>
      <c r="BB771" s="66"/>
      <c r="BC771" s="66" t="s">
        <v>1487</v>
      </c>
    </row>
    <row r="772" spans="1:55" ht="15.75" customHeight="1">
      <c r="A772" s="66" t="s">
        <v>5458</v>
      </c>
      <c r="B772" s="66" t="s">
        <v>5110</v>
      </c>
      <c r="C772" s="66" t="s">
        <v>297</v>
      </c>
      <c r="D772" s="66" t="s">
        <v>5111</v>
      </c>
      <c r="E772" s="66">
        <v>2026</v>
      </c>
      <c r="F772" s="66">
        <v>2</v>
      </c>
      <c r="G772" s="67">
        <v>46027</v>
      </c>
      <c r="H772" s="67">
        <v>0.38541666666666669</v>
      </c>
      <c r="I772" s="67"/>
      <c r="J772" s="66"/>
      <c r="K772" s="68"/>
      <c r="L772" s="66"/>
      <c r="M772" s="66"/>
      <c r="N772" s="66"/>
      <c r="O772" s="66" t="s">
        <v>1439</v>
      </c>
      <c r="P772" s="66"/>
      <c r="Q772" s="66" t="s">
        <v>1472</v>
      </c>
      <c r="R772" s="66" t="s">
        <v>1232</v>
      </c>
      <c r="S772" s="66" t="s">
        <v>387</v>
      </c>
      <c r="T772" s="66"/>
      <c r="U772" s="66" t="s">
        <v>2183</v>
      </c>
      <c r="V772" s="66" t="s">
        <v>1487</v>
      </c>
      <c r="W772" s="66" t="s">
        <v>2231</v>
      </c>
      <c r="X772" s="66" t="s">
        <v>1487</v>
      </c>
      <c r="Y772" s="66"/>
      <c r="Z772" s="66"/>
      <c r="AA772" s="66"/>
      <c r="AB772" s="69"/>
      <c r="AC772" s="66"/>
      <c r="AD772" s="66" t="s">
        <v>1487</v>
      </c>
      <c r="AE772" s="66"/>
      <c r="AF772" s="67"/>
      <c r="AG772" s="66"/>
      <c r="AH772" s="66"/>
      <c r="AI772" s="66" t="s">
        <v>1473</v>
      </c>
      <c r="AJ772" s="66" t="s">
        <v>151</v>
      </c>
      <c r="AK772" s="66"/>
      <c r="AL772" s="66"/>
      <c r="AM772" s="66"/>
      <c r="AN772" s="66"/>
      <c r="AO772" s="66"/>
      <c r="AP772" s="66" t="s">
        <v>1487</v>
      </c>
      <c r="AQ772" s="67"/>
      <c r="AR772" s="67"/>
      <c r="AS772" s="66"/>
      <c r="AT772" s="66"/>
      <c r="AU772" s="69"/>
      <c r="AV772" s="66">
        <v>0</v>
      </c>
      <c r="AW772" s="66"/>
      <c r="AX772" s="66" t="s">
        <v>1487</v>
      </c>
      <c r="AY772" s="66"/>
      <c r="AZ772" s="66"/>
      <c r="BA772" s="69"/>
      <c r="BB772" s="66"/>
      <c r="BC772" s="66" t="s">
        <v>1487</v>
      </c>
    </row>
    <row r="773" spans="1:55" ht="15.75" customHeight="1">
      <c r="A773" s="66" t="s">
        <v>5459</v>
      </c>
      <c r="B773" s="66" t="s">
        <v>5112</v>
      </c>
      <c r="C773" s="66" t="s">
        <v>190</v>
      </c>
      <c r="D773" s="66" t="s">
        <v>5113</v>
      </c>
      <c r="E773" s="66">
        <v>2026</v>
      </c>
      <c r="F773" s="66">
        <v>2</v>
      </c>
      <c r="G773" s="67">
        <v>46028</v>
      </c>
      <c r="H773" s="67">
        <v>0.77777777777777779</v>
      </c>
      <c r="I773" s="67"/>
      <c r="J773" s="66"/>
      <c r="K773" s="68"/>
      <c r="L773" s="66"/>
      <c r="M773" s="66"/>
      <c r="N773" s="66" t="s">
        <v>1590</v>
      </c>
      <c r="O773" s="66" t="s">
        <v>2103</v>
      </c>
      <c r="P773" s="66"/>
      <c r="Q773" s="66" t="s">
        <v>1472</v>
      </c>
      <c r="R773" s="66" t="s">
        <v>59</v>
      </c>
      <c r="S773" s="66" t="s">
        <v>391</v>
      </c>
      <c r="T773" s="66" t="s">
        <v>443</v>
      </c>
      <c r="U773" s="66" t="s">
        <v>2183</v>
      </c>
      <c r="V773" s="66" t="s">
        <v>1473</v>
      </c>
      <c r="W773" s="66" t="s">
        <v>2390</v>
      </c>
      <c r="X773" s="66" t="s">
        <v>1487</v>
      </c>
      <c r="Y773" s="66"/>
      <c r="Z773" s="66"/>
      <c r="AA773" s="66"/>
      <c r="AB773" s="69"/>
      <c r="AC773" s="66"/>
      <c r="AD773" s="66" t="s">
        <v>1487</v>
      </c>
      <c r="AE773" s="66"/>
      <c r="AF773" s="67"/>
      <c r="AG773" s="66"/>
      <c r="AH773" s="66"/>
      <c r="AI773" s="66" t="s">
        <v>1473</v>
      </c>
      <c r="AJ773" s="66" t="s">
        <v>151</v>
      </c>
      <c r="AK773" s="66"/>
      <c r="AL773" s="66"/>
      <c r="AM773" s="66"/>
      <c r="AN773" s="66"/>
      <c r="AO773" s="66"/>
      <c r="AP773" s="66" t="s">
        <v>1487</v>
      </c>
      <c r="AQ773" s="67"/>
      <c r="AR773" s="67"/>
      <c r="AS773" s="66"/>
      <c r="AT773" s="66"/>
      <c r="AU773" s="69"/>
      <c r="AV773" s="66">
        <v>0</v>
      </c>
      <c r="AW773" s="66"/>
      <c r="AX773" s="66" t="s">
        <v>1487</v>
      </c>
      <c r="AY773" s="66"/>
      <c r="AZ773" s="66"/>
      <c r="BA773" s="69"/>
      <c r="BB773" s="66"/>
      <c r="BC773" s="66" t="s">
        <v>1487</v>
      </c>
    </row>
    <row r="774" spans="1:55" ht="15.75" customHeight="1">
      <c r="A774" s="66" t="s">
        <v>5460</v>
      </c>
      <c r="B774" s="66" t="s">
        <v>5114</v>
      </c>
      <c r="C774" s="66" t="s">
        <v>194</v>
      </c>
      <c r="D774" s="66" t="s">
        <v>5115</v>
      </c>
      <c r="E774" s="66">
        <v>2026</v>
      </c>
      <c r="F774" s="66">
        <v>2</v>
      </c>
      <c r="G774" s="67">
        <v>46028</v>
      </c>
      <c r="H774" s="67">
        <v>0.38194444444444442</v>
      </c>
      <c r="I774" s="67"/>
      <c r="J774" s="66"/>
      <c r="K774" s="68"/>
      <c r="L774" s="66"/>
      <c r="M774" s="66"/>
      <c r="N774" s="66" t="s">
        <v>1590</v>
      </c>
      <c r="O774" s="66" t="s">
        <v>2103</v>
      </c>
      <c r="P774" s="66"/>
      <c r="Q774" s="66" t="s">
        <v>1472</v>
      </c>
      <c r="R774" s="66" t="s">
        <v>2109</v>
      </c>
      <c r="S774" s="66" t="s">
        <v>391</v>
      </c>
      <c r="T774" s="66" t="s">
        <v>443</v>
      </c>
      <c r="U774" s="66" t="s">
        <v>2183</v>
      </c>
      <c r="V774" s="66" t="s">
        <v>1473</v>
      </c>
      <c r="W774" s="66" t="s">
        <v>2390</v>
      </c>
      <c r="X774" s="66" t="s">
        <v>1487</v>
      </c>
      <c r="Y774" s="66"/>
      <c r="Z774" s="66"/>
      <c r="AA774" s="66"/>
      <c r="AB774" s="69"/>
      <c r="AC774" s="66"/>
      <c r="AD774" s="66" t="s">
        <v>1487</v>
      </c>
      <c r="AE774" s="66"/>
      <c r="AF774" s="67"/>
      <c r="AG774" s="66"/>
      <c r="AH774" s="66"/>
      <c r="AI774" s="66" t="s">
        <v>1473</v>
      </c>
      <c r="AJ774" s="66" t="s">
        <v>151</v>
      </c>
      <c r="AK774" s="66"/>
      <c r="AL774" s="66"/>
      <c r="AM774" s="66"/>
      <c r="AN774" s="66"/>
      <c r="AO774" s="66"/>
      <c r="AP774" s="66" t="s">
        <v>1487</v>
      </c>
      <c r="AQ774" s="67"/>
      <c r="AR774" s="67"/>
      <c r="AS774" s="66"/>
      <c r="AT774" s="66"/>
      <c r="AU774" s="69"/>
      <c r="AV774" s="66">
        <v>0</v>
      </c>
      <c r="AW774" s="66"/>
      <c r="AX774" s="66" t="s">
        <v>1487</v>
      </c>
      <c r="AY774" s="66"/>
      <c r="AZ774" s="66"/>
      <c r="BA774" s="69"/>
      <c r="BB774" s="66"/>
      <c r="BC774" s="66" t="s">
        <v>1487</v>
      </c>
    </row>
    <row r="775" spans="1:55" ht="15.75" customHeight="1">
      <c r="A775" s="66" t="s">
        <v>5461</v>
      </c>
      <c r="B775" s="66" t="s">
        <v>5116</v>
      </c>
      <c r="C775" s="66" t="s">
        <v>202</v>
      </c>
      <c r="D775" s="66" t="s">
        <v>5117</v>
      </c>
      <c r="E775" s="66">
        <v>2026</v>
      </c>
      <c r="F775" s="66">
        <v>2</v>
      </c>
      <c r="G775" s="67">
        <v>46028</v>
      </c>
      <c r="H775" s="67">
        <v>0.39583333333333331</v>
      </c>
      <c r="I775" s="67"/>
      <c r="J775" s="66"/>
      <c r="K775" s="68"/>
      <c r="L775" s="66"/>
      <c r="M775" s="66"/>
      <c r="N775" s="66" t="s">
        <v>1575</v>
      </c>
      <c r="O775" s="66" t="s">
        <v>1439</v>
      </c>
      <c r="P775" s="66"/>
      <c r="Q775" s="66" t="s">
        <v>1472</v>
      </c>
      <c r="R775" s="66" t="s">
        <v>1367</v>
      </c>
      <c r="S775" s="66" t="s">
        <v>391</v>
      </c>
      <c r="T775" s="66" t="s">
        <v>1266</v>
      </c>
      <c r="U775" s="66" t="s">
        <v>2183</v>
      </c>
      <c r="V775" s="66" t="s">
        <v>1473</v>
      </c>
      <c r="W775" s="66" t="s">
        <v>2448</v>
      </c>
      <c r="X775" s="66" t="s">
        <v>1487</v>
      </c>
      <c r="Y775" s="66"/>
      <c r="Z775" s="66"/>
      <c r="AA775" s="66"/>
      <c r="AB775" s="69"/>
      <c r="AC775" s="66"/>
      <c r="AD775" s="66" t="s">
        <v>1487</v>
      </c>
      <c r="AE775" s="66"/>
      <c r="AF775" s="67"/>
      <c r="AG775" s="66"/>
      <c r="AH775" s="66"/>
      <c r="AI775" s="66" t="s">
        <v>1473</v>
      </c>
      <c r="AJ775" s="66" t="s">
        <v>151</v>
      </c>
      <c r="AK775" s="66"/>
      <c r="AL775" s="66"/>
      <c r="AM775" s="66"/>
      <c r="AN775" s="66"/>
      <c r="AO775" s="66"/>
      <c r="AP775" s="66" t="s">
        <v>1487</v>
      </c>
      <c r="AQ775" s="67"/>
      <c r="AR775" s="67"/>
      <c r="AS775" s="66"/>
      <c r="AT775" s="66"/>
      <c r="AU775" s="69"/>
      <c r="AV775" s="66">
        <v>0</v>
      </c>
      <c r="AW775" s="66"/>
      <c r="AX775" s="66" t="s">
        <v>1487</v>
      </c>
      <c r="AY775" s="66"/>
      <c r="AZ775" s="66"/>
      <c r="BA775" s="69"/>
      <c r="BB775" s="66"/>
      <c r="BC775" s="66" t="s">
        <v>1487</v>
      </c>
    </row>
    <row r="776" spans="1:55" ht="15.75" customHeight="1">
      <c r="A776" s="66" t="s">
        <v>5462</v>
      </c>
      <c r="B776" s="66" t="s">
        <v>5118</v>
      </c>
      <c r="C776" s="66" t="s">
        <v>205</v>
      </c>
      <c r="D776" s="66" t="s">
        <v>5119</v>
      </c>
      <c r="E776" s="66">
        <v>2026</v>
      </c>
      <c r="F776" s="66">
        <v>2</v>
      </c>
      <c r="G776" s="67">
        <v>46028</v>
      </c>
      <c r="H776" s="67">
        <v>0.77083333333333337</v>
      </c>
      <c r="I776" s="67"/>
      <c r="J776" s="66"/>
      <c r="K776" s="68"/>
      <c r="L776" s="66"/>
      <c r="M776" s="66"/>
      <c r="N776" s="66" t="s">
        <v>1579</v>
      </c>
      <c r="O776" s="66" t="s">
        <v>1590</v>
      </c>
      <c r="P776" s="66"/>
      <c r="Q776" s="66" t="s">
        <v>1472</v>
      </c>
      <c r="R776" s="66" t="s">
        <v>1370</v>
      </c>
      <c r="S776" s="66" t="s">
        <v>386</v>
      </c>
      <c r="T776" s="66" t="s">
        <v>443</v>
      </c>
      <c r="U776" s="66" t="s">
        <v>2183</v>
      </c>
      <c r="V776" s="66" t="s">
        <v>1473</v>
      </c>
      <c r="W776" s="66" t="s">
        <v>2451</v>
      </c>
      <c r="X776" s="66" t="s">
        <v>1487</v>
      </c>
      <c r="Y776" s="66"/>
      <c r="Z776" s="66"/>
      <c r="AA776" s="66"/>
      <c r="AB776" s="69"/>
      <c r="AC776" s="66"/>
      <c r="AD776" s="66" t="s">
        <v>1487</v>
      </c>
      <c r="AE776" s="66"/>
      <c r="AF776" s="67"/>
      <c r="AG776" s="66"/>
      <c r="AH776" s="66"/>
      <c r="AI776" s="66" t="s">
        <v>1473</v>
      </c>
      <c r="AJ776" s="66" t="s">
        <v>151</v>
      </c>
      <c r="AK776" s="66"/>
      <c r="AL776" s="66"/>
      <c r="AM776" s="66"/>
      <c r="AN776" s="66"/>
      <c r="AO776" s="66"/>
      <c r="AP776" s="66" t="s">
        <v>1487</v>
      </c>
      <c r="AQ776" s="67"/>
      <c r="AR776" s="67"/>
      <c r="AS776" s="66"/>
      <c r="AT776" s="66"/>
      <c r="AU776" s="69"/>
      <c r="AV776" s="66">
        <v>0</v>
      </c>
      <c r="AW776" s="66"/>
      <c r="AX776" s="66" t="s">
        <v>1487</v>
      </c>
      <c r="AY776" s="66"/>
      <c r="AZ776" s="66"/>
      <c r="BA776" s="69"/>
      <c r="BB776" s="66"/>
      <c r="BC776" s="66" t="s">
        <v>1487</v>
      </c>
    </row>
    <row r="777" spans="1:55" ht="15.75" customHeight="1">
      <c r="A777" s="66" t="s">
        <v>5463</v>
      </c>
      <c r="B777" s="66" t="s">
        <v>5120</v>
      </c>
      <c r="C777" s="66" t="s">
        <v>211</v>
      </c>
      <c r="D777" s="66" t="s">
        <v>5121</v>
      </c>
      <c r="E777" s="66">
        <v>2026</v>
      </c>
      <c r="F777" s="66">
        <v>2</v>
      </c>
      <c r="G777" s="67">
        <v>46028</v>
      </c>
      <c r="H777" s="67">
        <v>0.76388888888888884</v>
      </c>
      <c r="I777" s="67"/>
      <c r="J777" s="66"/>
      <c r="K777" s="68"/>
      <c r="L777" s="66"/>
      <c r="M777" s="66"/>
      <c r="N777" s="66" t="s">
        <v>1568</v>
      </c>
      <c r="O777" s="66" t="s">
        <v>1439</v>
      </c>
      <c r="P777" s="66"/>
      <c r="Q777" s="66" t="s">
        <v>1472</v>
      </c>
      <c r="R777" s="66" t="s">
        <v>1180</v>
      </c>
      <c r="S777" s="66" t="s">
        <v>386</v>
      </c>
      <c r="T777" s="66" t="s">
        <v>443</v>
      </c>
      <c r="U777" s="66" t="s">
        <v>2183</v>
      </c>
      <c r="V777" s="66" t="s">
        <v>1473</v>
      </c>
      <c r="W777" s="66" t="s">
        <v>2470</v>
      </c>
      <c r="X777" s="66" t="s">
        <v>1487</v>
      </c>
      <c r="Y777" s="66"/>
      <c r="Z777" s="66"/>
      <c r="AA777" s="66"/>
      <c r="AB777" s="69"/>
      <c r="AC777" s="66"/>
      <c r="AD777" s="66" t="s">
        <v>1487</v>
      </c>
      <c r="AE777" s="66"/>
      <c r="AF777" s="67"/>
      <c r="AG777" s="66"/>
      <c r="AH777" s="66"/>
      <c r="AI777" s="66" t="s">
        <v>1473</v>
      </c>
      <c r="AJ777" s="66" t="s">
        <v>151</v>
      </c>
      <c r="AK777" s="66"/>
      <c r="AL777" s="66"/>
      <c r="AM777" s="66"/>
      <c r="AN777" s="66"/>
      <c r="AO777" s="66"/>
      <c r="AP777" s="66" t="s">
        <v>1487</v>
      </c>
      <c r="AQ777" s="67"/>
      <c r="AR777" s="67"/>
      <c r="AS777" s="66"/>
      <c r="AT777" s="66"/>
      <c r="AU777" s="69"/>
      <c r="AV777" s="66">
        <v>0</v>
      </c>
      <c r="AW777" s="66"/>
      <c r="AX777" s="66" t="s">
        <v>1487</v>
      </c>
      <c r="AY777" s="66"/>
      <c r="AZ777" s="66"/>
      <c r="BA777" s="69"/>
      <c r="BB777" s="66"/>
      <c r="BC777" s="66" t="s">
        <v>1487</v>
      </c>
    </row>
    <row r="778" spans="1:55" ht="15.75" customHeight="1">
      <c r="A778" s="66" t="s">
        <v>5464</v>
      </c>
      <c r="B778" s="66" t="s">
        <v>5122</v>
      </c>
      <c r="C778" s="66" t="s">
        <v>239</v>
      </c>
      <c r="D778" s="66" t="s">
        <v>5123</v>
      </c>
      <c r="E778" s="66">
        <v>2026</v>
      </c>
      <c r="F778" s="66">
        <v>2</v>
      </c>
      <c r="G778" s="67">
        <v>46028</v>
      </c>
      <c r="H778" s="67">
        <v>0.625</v>
      </c>
      <c r="I778" s="67"/>
      <c r="J778" s="66"/>
      <c r="K778" s="68"/>
      <c r="L778" s="66"/>
      <c r="M778" s="66"/>
      <c r="N778" s="66" t="s">
        <v>1575</v>
      </c>
      <c r="O778" s="66" t="s">
        <v>1439</v>
      </c>
      <c r="P778" s="66"/>
      <c r="Q778" s="66" t="s">
        <v>1472</v>
      </c>
      <c r="R778" s="66" t="s">
        <v>2110</v>
      </c>
      <c r="S778" s="66" t="s">
        <v>1267</v>
      </c>
      <c r="T778" s="66" t="s">
        <v>1266</v>
      </c>
      <c r="U778" s="66" t="s">
        <v>2183</v>
      </c>
      <c r="V778" s="66" t="s">
        <v>1473</v>
      </c>
      <c r="W778" s="66" t="s">
        <v>2448</v>
      </c>
      <c r="X778" s="66" t="s">
        <v>1487</v>
      </c>
      <c r="Y778" s="66"/>
      <c r="Z778" s="66"/>
      <c r="AA778" s="66"/>
      <c r="AB778" s="69"/>
      <c r="AC778" s="66"/>
      <c r="AD778" s="66" t="s">
        <v>1487</v>
      </c>
      <c r="AE778" s="66"/>
      <c r="AF778" s="67"/>
      <c r="AG778" s="66"/>
      <c r="AH778" s="66"/>
      <c r="AI778" s="66" t="s">
        <v>1473</v>
      </c>
      <c r="AJ778" s="66" t="s">
        <v>151</v>
      </c>
      <c r="AK778" s="66"/>
      <c r="AL778" s="66"/>
      <c r="AM778" s="66"/>
      <c r="AN778" s="66"/>
      <c r="AO778" s="66"/>
      <c r="AP778" s="66" t="s">
        <v>1487</v>
      </c>
      <c r="AQ778" s="67"/>
      <c r="AR778" s="67"/>
      <c r="AS778" s="66"/>
      <c r="AT778" s="66"/>
      <c r="AU778" s="69"/>
      <c r="AV778" s="66">
        <v>0</v>
      </c>
      <c r="AW778" s="66"/>
      <c r="AX778" s="66" t="s">
        <v>1487</v>
      </c>
      <c r="AY778" s="66"/>
      <c r="AZ778" s="66"/>
      <c r="BA778" s="69"/>
      <c r="BB778" s="66"/>
      <c r="BC778" s="66" t="s">
        <v>1487</v>
      </c>
    </row>
    <row r="779" spans="1:55" ht="15.75" customHeight="1">
      <c r="A779" s="66" t="s">
        <v>5465</v>
      </c>
      <c r="B779" s="66" t="s">
        <v>5124</v>
      </c>
      <c r="C779" s="66" t="s">
        <v>284</v>
      </c>
      <c r="D779" s="66" t="s">
        <v>5125</v>
      </c>
      <c r="E779" s="66">
        <v>2026</v>
      </c>
      <c r="F779" s="66">
        <v>2</v>
      </c>
      <c r="G779" s="67">
        <v>46028</v>
      </c>
      <c r="H779" s="67">
        <v>0.44791666666666669</v>
      </c>
      <c r="I779" s="67"/>
      <c r="J779" s="66"/>
      <c r="K779" s="68"/>
      <c r="L779" s="66"/>
      <c r="M779" s="66"/>
      <c r="N779" s="66" t="s">
        <v>1432</v>
      </c>
      <c r="O779" s="66" t="s">
        <v>2103</v>
      </c>
      <c r="P779" s="66"/>
      <c r="Q779" s="66" t="s">
        <v>1472</v>
      </c>
      <c r="R779" s="66" t="s">
        <v>98</v>
      </c>
      <c r="S779" s="66" t="s">
        <v>391</v>
      </c>
      <c r="T779" s="66" t="s">
        <v>344</v>
      </c>
      <c r="U779" s="66" t="s">
        <v>2183</v>
      </c>
      <c r="V779" s="66" t="s">
        <v>1473</v>
      </c>
      <c r="W779" s="66" t="s">
        <v>2647</v>
      </c>
      <c r="X779" s="66" t="s">
        <v>1487</v>
      </c>
      <c r="Y779" s="66"/>
      <c r="Z779" s="66"/>
      <c r="AA779" s="66"/>
      <c r="AB779" s="69"/>
      <c r="AC779" s="66"/>
      <c r="AD779" s="66" t="s">
        <v>1487</v>
      </c>
      <c r="AE779" s="66"/>
      <c r="AF779" s="67"/>
      <c r="AG779" s="66"/>
      <c r="AH779" s="66"/>
      <c r="AI779" s="66" t="s">
        <v>1473</v>
      </c>
      <c r="AJ779" s="66" t="s">
        <v>151</v>
      </c>
      <c r="AK779" s="66"/>
      <c r="AL779" s="66"/>
      <c r="AM779" s="66"/>
      <c r="AN779" s="66"/>
      <c r="AO779" s="66"/>
      <c r="AP779" s="66" t="s">
        <v>1487</v>
      </c>
      <c r="AQ779" s="67"/>
      <c r="AR779" s="67"/>
      <c r="AS779" s="66"/>
      <c r="AT779" s="66"/>
      <c r="AU779" s="69"/>
      <c r="AV779" s="66">
        <v>0</v>
      </c>
      <c r="AW779" s="66"/>
      <c r="AX779" s="66" t="s">
        <v>1487</v>
      </c>
      <c r="AY779" s="66"/>
      <c r="AZ779" s="66"/>
      <c r="BA779" s="69"/>
      <c r="BB779" s="66"/>
      <c r="BC779" s="66" t="s">
        <v>1487</v>
      </c>
    </row>
    <row r="780" spans="1:55" ht="15.75" customHeight="1">
      <c r="A780" s="66" t="s">
        <v>5466</v>
      </c>
      <c r="B780" s="66" t="s">
        <v>5126</v>
      </c>
      <c r="C780" s="66" t="s">
        <v>190</v>
      </c>
      <c r="D780" s="66" t="s">
        <v>5127</v>
      </c>
      <c r="E780" s="66">
        <v>2026</v>
      </c>
      <c r="F780" s="66">
        <v>2</v>
      </c>
      <c r="G780" s="67">
        <v>46029</v>
      </c>
      <c r="H780" s="67">
        <v>0.77777777777777779</v>
      </c>
      <c r="I780" s="67"/>
      <c r="J780" s="66"/>
      <c r="K780" s="68"/>
      <c r="L780" s="66"/>
      <c r="M780" s="66"/>
      <c r="N780" s="66" t="s">
        <v>1590</v>
      </c>
      <c r="O780" s="66" t="s">
        <v>2103</v>
      </c>
      <c r="P780" s="66"/>
      <c r="Q780" s="66" t="s">
        <v>1472</v>
      </c>
      <c r="R780" s="66" t="s">
        <v>59</v>
      </c>
      <c r="S780" s="66" t="s">
        <v>391</v>
      </c>
      <c r="T780" s="66" t="s">
        <v>443</v>
      </c>
      <c r="U780" s="66" t="s">
        <v>2183</v>
      </c>
      <c r="V780" s="66" t="s">
        <v>1473</v>
      </c>
      <c r="W780" s="66" t="s">
        <v>2390</v>
      </c>
      <c r="X780" s="66" t="s">
        <v>1487</v>
      </c>
      <c r="Y780" s="66"/>
      <c r="Z780" s="66"/>
      <c r="AA780" s="66"/>
      <c r="AB780" s="69"/>
      <c r="AC780" s="66"/>
      <c r="AD780" s="66" t="s">
        <v>1487</v>
      </c>
      <c r="AE780" s="66"/>
      <c r="AF780" s="67"/>
      <c r="AG780" s="66"/>
      <c r="AH780" s="66"/>
      <c r="AI780" s="66" t="s">
        <v>1473</v>
      </c>
      <c r="AJ780" s="66" t="s">
        <v>151</v>
      </c>
      <c r="AK780" s="66"/>
      <c r="AL780" s="66"/>
      <c r="AM780" s="66"/>
      <c r="AN780" s="66"/>
      <c r="AO780" s="66"/>
      <c r="AP780" s="66" t="s">
        <v>1487</v>
      </c>
      <c r="AQ780" s="67"/>
      <c r="AR780" s="67"/>
      <c r="AS780" s="66"/>
      <c r="AT780" s="66"/>
      <c r="AU780" s="69"/>
      <c r="AV780" s="66">
        <v>0</v>
      </c>
      <c r="AW780" s="66"/>
      <c r="AX780" s="66" t="s">
        <v>1487</v>
      </c>
      <c r="AY780" s="66"/>
      <c r="AZ780" s="66"/>
      <c r="BA780" s="69"/>
      <c r="BB780" s="66"/>
      <c r="BC780" s="66" t="s">
        <v>1487</v>
      </c>
    </row>
    <row r="781" spans="1:55" ht="15.75" customHeight="1">
      <c r="A781" s="66" t="s">
        <v>5467</v>
      </c>
      <c r="B781" s="66" t="s">
        <v>5128</v>
      </c>
      <c r="C781" s="66" t="s">
        <v>194</v>
      </c>
      <c r="D781" s="66" t="s">
        <v>5129</v>
      </c>
      <c r="E781" s="66">
        <v>2026</v>
      </c>
      <c r="F781" s="66">
        <v>2</v>
      </c>
      <c r="G781" s="67">
        <v>46029</v>
      </c>
      <c r="H781" s="67">
        <v>0.38194444444444442</v>
      </c>
      <c r="I781" s="67"/>
      <c r="J781" s="66"/>
      <c r="K781" s="68"/>
      <c r="L781" s="66"/>
      <c r="M781" s="66"/>
      <c r="N781" s="66" t="s">
        <v>1590</v>
      </c>
      <c r="O781" s="66" t="s">
        <v>2103</v>
      </c>
      <c r="P781" s="66"/>
      <c r="Q781" s="66" t="s">
        <v>1472</v>
      </c>
      <c r="R781" s="66" t="s">
        <v>2109</v>
      </c>
      <c r="S781" s="66" t="s">
        <v>391</v>
      </c>
      <c r="T781" s="66" t="s">
        <v>443</v>
      </c>
      <c r="U781" s="66" t="s">
        <v>2183</v>
      </c>
      <c r="V781" s="66" t="s">
        <v>1473</v>
      </c>
      <c r="W781" s="66" t="s">
        <v>2390</v>
      </c>
      <c r="X781" s="66" t="s">
        <v>1487</v>
      </c>
      <c r="Y781" s="66"/>
      <c r="Z781" s="66"/>
      <c r="AA781" s="66"/>
      <c r="AB781" s="69"/>
      <c r="AC781" s="66"/>
      <c r="AD781" s="66" t="s">
        <v>1487</v>
      </c>
      <c r="AE781" s="66"/>
      <c r="AF781" s="67"/>
      <c r="AG781" s="66"/>
      <c r="AH781" s="66"/>
      <c r="AI781" s="66" t="s">
        <v>1473</v>
      </c>
      <c r="AJ781" s="66" t="s">
        <v>151</v>
      </c>
      <c r="AK781" s="66"/>
      <c r="AL781" s="66"/>
      <c r="AM781" s="66"/>
      <c r="AN781" s="66"/>
      <c r="AO781" s="66"/>
      <c r="AP781" s="66" t="s">
        <v>1487</v>
      </c>
      <c r="AQ781" s="67"/>
      <c r="AR781" s="67"/>
      <c r="AS781" s="66"/>
      <c r="AT781" s="66"/>
      <c r="AU781" s="69"/>
      <c r="AV781" s="66">
        <v>0</v>
      </c>
      <c r="AW781" s="66"/>
      <c r="AX781" s="66" t="s">
        <v>1487</v>
      </c>
      <c r="AY781" s="66"/>
      <c r="AZ781" s="66"/>
      <c r="BA781" s="69"/>
      <c r="BB781" s="66"/>
      <c r="BC781" s="66" t="s">
        <v>1487</v>
      </c>
    </row>
    <row r="782" spans="1:55" ht="15.75" customHeight="1">
      <c r="A782" s="66" t="s">
        <v>5468</v>
      </c>
      <c r="B782" s="66" t="s">
        <v>5130</v>
      </c>
      <c r="C782" s="66" t="s">
        <v>202</v>
      </c>
      <c r="D782" s="66" t="s">
        <v>5131</v>
      </c>
      <c r="E782" s="66">
        <v>2026</v>
      </c>
      <c r="F782" s="66">
        <v>2</v>
      </c>
      <c r="G782" s="67">
        <v>46029</v>
      </c>
      <c r="H782" s="67">
        <v>0.39583333333333331</v>
      </c>
      <c r="I782" s="67"/>
      <c r="J782" s="66"/>
      <c r="K782" s="68"/>
      <c r="L782" s="66"/>
      <c r="M782" s="66"/>
      <c r="N782" s="66" t="s">
        <v>1575</v>
      </c>
      <c r="O782" s="66" t="s">
        <v>1439</v>
      </c>
      <c r="P782" s="66"/>
      <c r="Q782" s="66" t="s">
        <v>1472</v>
      </c>
      <c r="R782" s="66" t="s">
        <v>1367</v>
      </c>
      <c r="S782" s="66" t="s">
        <v>391</v>
      </c>
      <c r="T782" s="66" t="s">
        <v>1266</v>
      </c>
      <c r="U782" s="66" t="s">
        <v>2183</v>
      </c>
      <c r="V782" s="66" t="s">
        <v>1473</v>
      </c>
      <c r="W782" s="66" t="s">
        <v>2448</v>
      </c>
      <c r="X782" s="66" t="s">
        <v>1487</v>
      </c>
      <c r="Y782" s="66"/>
      <c r="Z782" s="66"/>
      <c r="AA782" s="66"/>
      <c r="AB782" s="69"/>
      <c r="AC782" s="66"/>
      <c r="AD782" s="66" t="s">
        <v>1487</v>
      </c>
      <c r="AE782" s="66"/>
      <c r="AF782" s="67"/>
      <c r="AG782" s="66"/>
      <c r="AH782" s="66"/>
      <c r="AI782" s="66" t="s">
        <v>1473</v>
      </c>
      <c r="AJ782" s="66" t="s">
        <v>151</v>
      </c>
      <c r="AK782" s="66"/>
      <c r="AL782" s="66"/>
      <c r="AM782" s="66"/>
      <c r="AN782" s="66"/>
      <c r="AO782" s="66"/>
      <c r="AP782" s="66" t="s">
        <v>1487</v>
      </c>
      <c r="AQ782" s="67"/>
      <c r="AR782" s="67"/>
      <c r="AS782" s="66"/>
      <c r="AT782" s="66"/>
      <c r="AU782" s="69"/>
      <c r="AV782" s="66">
        <v>0</v>
      </c>
      <c r="AW782" s="66"/>
      <c r="AX782" s="66" t="s">
        <v>1487</v>
      </c>
      <c r="AY782" s="66"/>
      <c r="AZ782" s="66"/>
      <c r="BA782" s="69"/>
      <c r="BB782" s="66"/>
      <c r="BC782" s="66" t="s">
        <v>1487</v>
      </c>
    </row>
    <row r="783" spans="1:55" ht="15.75" customHeight="1">
      <c r="A783" s="66" t="s">
        <v>5469</v>
      </c>
      <c r="B783" s="66" t="s">
        <v>5132</v>
      </c>
      <c r="C783" s="66" t="s">
        <v>205</v>
      </c>
      <c r="D783" s="66" t="s">
        <v>5133</v>
      </c>
      <c r="E783" s="66">
        <v>2026</v>
      </c>
      <c r="F783" s="66">
        <v>2</v>
      </c>
      <c r="G783" s="67">
        <v>46029</v>
      </c>
      <c r="H783" s="67">
        <v>0.77083333333333337</v>
      </c>
      <c r="I783" s="67"/>
      <c r="J783" s="66"/>
      <c r="K783" s="68"/>
      <c r="L783" s="66"/>
      <c r="M783" s="66"/>
      <c r="N783" s="66" t="s">
        <v>1579</v>
      </c>
      <c r="O783" s="66" t="s">
        <v>1590</v>
      </c>
      <c r="P783" s="66"/>
      <c r="Q783" s="66" t="s">
        <v>1472</v>
      </c>
      <c r="R783" s="66" t="s">
        <v>1370</v>
      </c>
      <c r="S783" s="66" t="s">
        <v>389</v>
      </c>
      <c r="T783" s="66" t="s">
        <v>443</v>
      </c>
      <c r="U783" s="66" t="s">
        <v>2183</v>
      </c>
      <c r="V783" s="66" t="s">
        <v>1473</v>
      </c>
      <c r="W783" s="66" t="s">
        <v>2451</v>
      </c>
      <c r="X783" s="66" t="s">
        <v>1487</v>
      </c>
      <c r="Y783" s="66"/>
      <c r="Z783" s="66"/>
      <c r="AA783" s="66"/>
      <c r="AB783" s="69"/>
      <c r="AC783" s="66"/>
      <c r="AD783" s="66" t="s">
        <v>1487</v>
      </c>
      <c r="AE783" s="66"/>
      <c r="AF783" s="67"/>
      <c r="AG783" s="66"/>
      <c r="AH783" s="66"/>
      <c r="AI783" s="66" t="s">
        <v>1473</v>
      </c>
      <c r="AJ783" s="66" t="s">
        <v>151</v>
      </c>
      <c r="AK783" s="66"/>
      <c r="AL783" s="66"/>
      <c r="AM783" s="66"/>
      <c r="AN783" s="66"/>
      <c r="AO783" s="66"/>
      <c r="AP783" s="66" t="s">
        <v>1487</v>
      </c>
      <c r="AQ783" s="67"/>
      <c r="AR783" s="67"/>
      <c r="AS783" s="66"/>
      <c r="AT783" s="66"/>
      <c r="AU783" s="69"/>
      <c r="AV783" s="66">
        <v>0</v>
      </c>
      <c r="AW783" s="66"/>
      <c r="AX783" s="66" t="s">
        <v>1487</v>
      </c>
      <c r="AY783" s="66"/>
      <c r="AZ783" s="66"/>
      <c r="BA783" s="69"/>
      <c r="BB783" s="66"/>
      <c r="BC783" s="66" t="s">
        <v>1487</v>
      </c>
    </row>
    <row r="784" spans="1:55" ht="15.75" customHeight="1">
      <c r="A784" s="66" t="s">
        <v>5470</v>
      </c>
      <c r="B784" s="66" t="s">
        <v>5134</v>
      </c>
      <c r="C784" s="66" t="s">
        <v>208</v>
      </c>
      <c r="D784" s="66" t="s">
        <v>5135</v>
      </c>
      <c r="E784" s="66">
        <v>2026</v>
      </c>
      <c r="F784" s="66">
        <v>2</v>
      </c>
      <c r="G784" s="67">
        <v>46029</v>
      </c>
      <c r="H784" s="67">
        <v>0.41666666666666669</v>
      </c>
      <c r="I784" s="67"/>
      <c r="J784" s="66"/>
      <c r="K784" s="68"/>
      <c r="L784" s="66"/>
      <c r="M784" s="66"/>
      <c r="N784" s="66" t="s">
        <v>1583</v>
      </c>
      <c r="O784" s="66" t="s">
        <v>2103</v>
      </c>
      <c r="P784" s="66"/>
      <c r="Q784" s="66" t="s">
        <v>1472</v>
      </c>
      <c r="R784" s="66" t="s">
        <v>1178</v>
      </c>
      <c r="S784" s="66" t="s">
        <v>391</v>
      </c>
      <c r="T784" s="66" t="s">
        <v>443</v>
      </c>
      <c r="U784" s="66" t="s">
        <v>2183</v>
      </c>
      <c r="V784" s="66" t="s">
        <v>1473</v>
      </c>
      <c r="W784" s="66" t="s">
        <v>2451</v>
      </c>
      <c r="X784" s="66" t="s">
        <v>1487</v>
      </c>
      <c r="Y784" s="66"/>
      <c r="Z784" s="66"/>
      <c r="AA784" s="66"/>
      <c r="AB784" s="69"/>
      <c r="AC784" s="66"/>
      <c r="AD784" s="66" t="s">
        <v>1487</v>
      </c>
      <c r="AE784" s="66"/>
      <c r="AF784" s="67"/>
      <c r="AG784" s="66"/>
      <c r="AH784" s="66"/>
      <c r="AI784" s="66" t="s">
        <v>1473</v>
      </c>
      <c r="AJ784" s="66" t="s">
        <v>151</v>
      </c>
      <c r="AK784" s="66"/>
      <c r="AL784" s="66"/>
      <c r="AM784" s="66"/>
      <c r="AN784" s="66"/>
      <c r="AO784" s="66"/>
      <c r="AP784" s="66" t="s">
        <v>1487</v>
      </c>
      <c r="AQ784" s="67"/>
      <c r="AR784" s="67"/>
      <c r="AS784" s="66"/>
      <c r="AT784" s="66"/>
      <c r="AU784" s="69"/>
      <c r="AV784" s="66">
        <v>0</v>
      </c>
      <c r="AW784" s="66"/>
      <c r="AX784" s="66" t="s">
        <v>1487</v>
      </c>
      <c r="AY784" s="66"/>
      <c r="AZ784" s="66"/>
      <c r="BA784" s="69"/>
      <c r="BB784" s="66"/>
      <c r="BC784" s="66" t="s">
        <v>1487</v>
      </c>
    </row>
    <row r="785" spans="1:55" ht="15.75" customHeight="1">
      <c r="A785" s="66" t="s">
        <v>5471</v>
      </c>
      <c r="B785" s="66" t="s">
        <v>5136</v>
      </c>
      <c r="C785" s="66" t="s">
        <v>211</v>
      </c>
      <c r="D785" s="66" t="s">
        <v>5137</v>
      </c>
      <c r="E785" s="66">
        <v>2026</v>
      </c>
      <c r="F785" s="66">
        <v>2</v>
      </c>
      <c r="G785" s="67">
        <v>46029</v>
      </c>
      <c r="H785" s="67">
        <v>0.76388888888888884</v>
      </c>
      <c r="I785" s="67"/>
      <c r="J785" s="66"/>
      <c r="K785" s="68"/>
      <c r="L785" s="66"/>
      <c r="M785" s="66"/>
      <c r="N785" s="66" t="s">
        <v>1568</v>
      </c>
      <c r="O785" s="66" t="s">
        <v>1439</v>
      </c>
      <c r="P785" s="66"/>
      <c r="Q785" s="66" t="s">
        <v>1472</v>
      </c>
      <c r="R785" s="66" t="s">
        <v>1180</v>
      </c>
      <c r="S785" s="66" t="s">
        <v>389</v>
      </c>
      <c r="T785" s="66" t="s">
        <v>443</v>
      </c>
      <c r="U785" s="66" t="s">
        <v>2183</v>
      </c>
      <c r="V785" s="66" t="s">
        <v>1473</v>
      </c>
      <c r="W785" s="66" t="s">
        <v>2470</v>
      </c>
      <c r="X785" s="66" t="s">
        <v>1487</v>
      </c>
      <c r="Y785" s="66"/>
      <c r="Z785" s="66"/>
      <c r="AA785" s="66"/>
      <c r="AB785" s="69"/>
      <c r="AC785" s="66"/>
      <c r="AD785" s="66" t="s">
        <v>1487</v>
      </c>
      <c r="AE785" s="66"/>
      <c r="AF785" s="67"/>
      <c r="AG785" s="66"/>
      <c r="AH785" s="66"/>
      <c r="AI785" s="66" t="s">
        <v>1473</v>
      </c>
      <c r="AJ785" s="66" t="s">
        <v>151</v>
      </c>
      <c r="AK785" s="66"/>
      <c r="AL785" s="66"/>
      <c r="AM785" s="66"/>
      <c r="AN785" s="66"/>
      <c r="AO785" s="66"/>
      <c r="AP785" s="66" t="s">
        <v>1487</v>
      </c>
      <c r="AQ785" s="67"/>
      <c r="AR785" s="67"/>
      <c r="AS785" s="66"/>
      <c r="AT785" s="66"/>
      <c r="AU785" s="69"/>
      <c r="AV785" s="66">
        <v>0</v>
      </c>
      <c r="AW785" s="66"/>
      <c r="AX785" s="66" t="s">
        <v>1487</v>
      </c>
      <c r="AY785" s="66"/>
      <c r="AZ785" s="66"/>
      <c r="BA785" s="69"/>
      <c r="BB785" s="66"/>
      <c r="BC785" s="66" t="s">
        <v>1487</v>
      </c>
    </row>
    <row r="786" spans="1:55" ht="15.75" customHeight="1">
      <c r="A786" s="66" t="s">
        <v>5472</v>
      </c>
      <c r="B786" s="66" t="s">
        <v>5138</v>
      </c>
      <c r="C786" s="66" t="s">
        <v>215</v>
      </c>
      <c r="D786" s="66" t="s">
        <v>5139</v>
      </c>
      <c r="E786" s="66">
        <v>2026</v>
      </c>
      <c r="F786" s="66">
        <v>2</v>
      </c>
      <c r="G786" s="67">
        <v>46029</v>
      </c>
      <c r="H786" s="67">
        <v>0.4375</v>
      </c>
      <c r="I786" s="67"/>
      <c r="J786" s="66"/>
      <c r="K786" s="68"/>
      <c r="L786" s="66"/>
      <c r="M786" s="66"/>
      <c r="N786" s="66" t="s">
        <v>1436</v>
      </c>
      <c r="O786" s="66" t="s">
        <v>1439</v>
      </c>
      <c r="P786" s="66"/>
      <c r="Q786" s="66" t="s">
        <v>1472</v>
      </c>
      <c r="R786" s="66" t="s">
        <v>1183</v>
      </c>
      <c r="S786" s="66" t="s">
        <v>391</v>
      </c>
      <c r="T786" s="66" t="s">
        <v>443</v>
      </c>
      <c r="U786" s="66" t="s">
        <v>2183</v>
      </c>
      <c r="V786" s="66" t="s">
        <v>1473</v>
      </c>
      <c r="W786" s="66" t="s">
        <v>2365</v>
      </c>
      <c r="X786" s="66" t="s">
        <v>1487</v>
      </c>
      <c r="Y786" s="66"/>
      <c r="Z786" s="66"/>
      <c r="AA786" s="66"/>
      <c r="AB786" s="69"/>
      <c r="AC786" s="66"/>
      <c r="AD786" s="66" t="s">
        <v>1487</v>
      </c>
      <c r="AE786" s="66"/>
      <c r="AF786" s="67"/>
      <c r="AG786" s="66"/>
      <c r="AH786" s="66"/>
      <c r="AI786" s="66" t="s">
        <v>1473</v>
      </c>
      <c r="AJ786" s="66" t="s">
        <v>151</v>
      </c>
      <c r="AK786" s="66"/>
      <c r="AL786" s="66"/>
      <c r="AM786" s="66"/>
      <c r="AN786" s="66"/>
      <c r="AO786" s="66"/>
      <c r="AP786" s="66" t="s">
        <v>1487</v>
      </c>
      <c r="AQ786" s="67"/>
      <c r="AR786" s="67"/>
      <c r="AS786" s="66"/>
      <c r="AT786" s="66"/>
      <c r="AU786" s="69"/>
      <c r="AV786" s="66">
        <v>0</v>
      </c>
      <c r="AW786" s="66"/>
      <c r="AX786" s="66" t="s">
        <v>1487</v>
      </c>
      <c r="AY786" s="66"/>
      <c r="AZ786" s="66"/>
      <c r="BA786" s="69"/>
      <c r="BB786" s="66"/>
      <c r="BC786" s="66" t="s">
        <v>1487</v>
      </c>
    </row>
    <row r="787" spans="1:55" ht="15.75" customHeight="1">
      <c r="A787" s="66" t="s">
        <v>5473</v>
      </c>
      <c r="B787" s="66" t="s">
        <v>5140</v>
      </c>
      <c r="C787" s="66" t="s">
        <v>220</v>
      </c>
      <c r="D787" s="66" t="s">
        <v>5141</v>
      </c>
      <c r="E787" s="66">
        <v>2026</v>
      </c>
      <c r="F787" s="66">
        <v>2</v>
      </c>
      <c r="G787" s="67">
        <v>46029</v>
      </c>
      <c r="H787" s="67">
        <v>0.4375</v>
      </c>
      <c r="I787" s="67"/>
      <c r="J787" s="66"/>
      <c r="K787" s="68"/>
      <c r="L787" s="66"/>
      <c r="M787" s="66"/>
      <c r="N787" s="66" t="s">
        <v>1586</v>
      </c>
      <c r="O787" s="66" t="s">
        <v>2103</v>
      </c>
      <c r="P787" s="66"/>
      <c r="Q787" s="66" t="s">
        <v>1472</v>
      </c>
      <c r="R787" s="66" t="s">
        <v>1188</v>
      </c>
      <c r="S787" s="66" t="s">
        <v>391</v>
      </c>
      <c r="T787" s="66" t="s">
        <v>443</v>
      </c>
      <c r="U787" s="66" t="s">
        <v>2183</v>
      </c>
      <c r="V787" s="66" t="s">
        <v>1473</v>
      </c>
      <c r="W787" s="66" t="s">
        <v>2337</v>
      </c>
      <c r="X787" s="66" t="s">
        <v>1487</v>
      </c>
      <c r="Y787" s="66"/>
      <c r="Z787" s="66"/>
      <c r="AA787" s="66"/>
      <c r="AB787" s="69"/>
      <c r="AC787" s="66"/>
      <c r="AD787" s="66" t="s">
        <v>1487</v>
      </c>
      <c r="AE787" s="66"/>
      <c r="AF787" s="67"/>
      <c r="AG787" s="66"/>
      <c r="AH787" s="66"/>
      <c r="AI787" s="66" t="s">
        <v>1473</v>
      </c>
      <c r="AJ787" s="66" t="s">
        <v>151</v>
      </c>
      <c r="AK787" s="66"/>
      <c r="AL787" s="66"/>
      <c r="AM787" s="66"/>
      <c r="AN787" s="66"/>
      <c r="AO787" s="66"/>
      <c r="AP787" s="66" t="s">
        <v>1487</v>
      </c>
      <c r="AQ787" s="67"/>
      <c r="AR787" s="67"/>
      <c r="AS787" s="66"/>
      <c r="AT787" s="66"/>
      <c r="AU787" s="69"/>
      <c r="AV787" s="66">
        <v>0</v>
      </c>
      <c r="AW787" s="66"/>
      <c r="AX787" s="66" t="s">
        <v>1487</v>
      </c>
      <c r="AY787" s="66"/>
      <c r="AZ787" s="66"/>
      <c r="BA787" s="69"/>
      <c r="BB787" s="66"/>
      <c r="BC787" s="66" t="s">
        <v>1487</v>
      </c>
    </row>
    <row r="788" spans="1:55" ht="15.75" customHeight="1">
      <c r="A788" s="66" t="s">
        <v>5474</v>
      </c>
      <c r="B788" s="66" t="s">
        <v>5142</v>
      </c>
      <c r="C788" s="66" t="s">
        <v>227</v>
      </c>
      <c r="D788" s="66" t="s">
        <v>5143</v>
      </c>
      <c r="E788" s="66">
        <v>2026</v>
      </c>
      <c r="F788" s="66">
        <v>2</v>
      </c>
      <c r="G788" s="67">
        <v>46029</v>
      </c>
      <c r="H788" s="67">
        <v>0.4375</v>
      </c>
      <c r="I788" s="67"/>
      <c r="J788" s="66"/>
      <c r="K788" s="68"/>
      <c r="L788" s="66"/>
      <c r="M788" s="66"/>
      <c r="N788" s="66" t="s">
        <v>1579</v>
      </c>
      <c r="O788" s="66" t="s">
        <v>1439</v>
      </c>
      <c r="P788" s="66"/>
      <c r="Q788" s="66" t="s">
        <v>1472</v>
      </c>
      <c r="R788" s="66" t="s">
        <v>1195</v>
      </c>
      <c r="S788" s="66" t="s">
        <v>391</v>
      </c>
      <c r="T788" s="66" t="s">
        <v>1266</v>
      </c>
      <c r="U788" s="66" t="s">
        <v>2183</v>
      </c>
      <c r="V788" s="66" t="s">
        <v>1473</v>
      </c>
      <c r="W788" s="66" t="s">
        <v>2451</v>
      </c>
      <c r="X788" s="66" t="s">
        <v>1487</v>
      </c>
      <c r="Y788" s="66"/>
      <c r="Z788" s="66"/>
      <c r="AA788" s="66"/>
      <c r="AB788" s="69"/>
      <c r="AC788" s="66"/>
      <c r="AD788" s="66" t="s">
        <v>1487</v>
      </c>
      <c r="AE788" s="66"/>
      <c r="AF788" s="67"/>
      <c r="AG788" s="66"/>
      <c r="AH788" s="66"/>
      <c r="AI788" s="66" t="s">
        <v>1473</v>
      </c>
      <c r="AJ788" s="66" t="s">
        <v>151</v>
      </c>
      <c r="AK788" s="66"/>
      <c r="AL788" s="66"/>
      <c r="AM788" s="66"/>
      <c r="AN788" s="66"/>
      <c r="AO788" s="66"/>
      <c r="AP788" s="66" t="s">
        <v>1487</v>
      </c>
      <c r="AQ788" s="67"/>
      <c r="AR788" s="67"/>
      <c r="AS788" s="66"/>
      <c r="AT788" s="66"/>
      <c r="AU788" s="69"/>
      <c r="AV788" s="66">
        <v>0</v>
      </c>
      <c r="AW788" s="66"/>
      <c r="AX788" s="66" t="s">
        <v>1487</v>
      </c>
      <c r="AY788" s="66"/>
      <c r="AZ788" s="66"/>
      <c r="BA788" s="69"/>
      <c r="BB788" s="66"/>
      <c r="BC788" s="66" t="s">
        <v>1487</v>
      </c>
    </row>
    <row r="789" spans="1:55" ht="15.75" customHeight="1">
      <c r="A789" s="66" t="s">
        <v>5475</v>
      </c>
      <c r="B789" s="66" t="s">
        <v>5144</v>
      </c>
      <c r="C789" s="66" t="s">
        <v>242</v>
      </c>
      <c r="D789" s="66" t="s">
        <v>5145</v>
      </c>
      <c r="E789" s="66">
        <v>2026</v>
      </c>
      <c r="F789" s="66">
        <v>2</v>
      </c>
      <c r="G789" s="67">
        <v>46029</v>
      </c>
      <c r="H789" s="67">
        <v>0.38541666666666669</v>
      </c>
      <c r="I789" s="67"/>
      <c r="J789" s="66"/>
      <c r="K789" s="68"/>
      <c r="L789" s="66"/>
      <c r="M789" s="66"/>
      <c r="N789" s="66" t="s">
        <v>1600</v>
      </c>
      <c r="O789" s="66" t="s">
        <v>2103</v>
      </c>
      <c r="P789" s="66"/>
      <c r="Q789" s="66" t="s">
        <v>1472</v>
      </c>
      <c r="R789" s="66" t="s">
        <v>2111</v>
      </c>
      <c r="S789" s="66" t="s">
        <v>1267</v>
      </c>
      <c r="T789" s="66" t="s">
        <v>1266</v>
      </c>
      <c r="U789" s="66" t="s">
        <v>2183</v>
      </c>
      <c r="V789" s="66" t="s">
        <v>1473</v>
      </c>
      <c r="W789" s="66" t="s">
        <v>2324</v>
      </c>
      <c r="X789" s="66" t="s">
        <v>1487</v>
      </c>
      <c r="Y789" s="66"/>
      <c r="Z789" s="66"/>
      <c r="AA789" s="66"/>
      <c r="AB789" s="69"/>
      <c r="AC789" s="66"/>
      <c r="AD789" s="66" t="s">
        <v>1487</v>
      </c>
      <c r="AE789" s="66"/>
      <c r="AF789" s="67"/>
      <c r="AG789" s="66"/>
      <c r="AH789" s="66"/>
      <c r="AI789" s="66" t="s">
        <v>1473</v>
      </c>
      <c r="AJ789" s="66" t="s">
        <v>151</v>
      </c>
      <c r="AK789" s="66"/>
      <c r="AL789" s="66"/>
      <c r="AM789" s="66"/>
      <c r="AN789" s="66"/>
      <c r="AO789" s="66"/>
      <c r="AP789" s="66" t="s">
        <v>1487</v>
      </c>
      <c r="AQ789" s="67"/>
      <c r="AR789" s="67"/>
      <c r="AS789" s="66"/>
      <c r="AT789" s="66"/>
      <c r="AU789" s="69"/>
      <c r="AV789" s="66">
        <v>0</v>
      </c>
      <c r="AW789" s="66"/>
      <c r="AX789" s="66" t="s">
        <v>1487</v>
      </c>
      <c r="AY789" s="66"/>
      <c r="AZ789" s="66"/>
      <c r="BA789" s="69"/>
      <c r="BB789" s="66"/>
      <c r="BC789" s="66" t="s">
        <v>1487</v>
      </c>
    </row>
    <row r="790" spans="1:55" ht="15.75" customHeight="1">
      <c r="A790" s="66" t="s">
        <v>5476</v>
      </c>
      <c r="B790" s="66" t="s">
        <v>5146</v>
      </c>
      <c r="C790" s="66" t="s">
        <v>284</v>
      </c>
      <c r="D790" s="66" t="s">
        <v>5147</v>
      </c>
      <c r="E790" s="66">
        <v>2026</v>
      </c>
      <c r="F790" s="66">
        <v>2</v>
      </c>
      <c r="G790" s="67">
        <v>46029</v>
      </c>
      <c r="H790" s="67">
        <v>0.44791666666666669</v>
      </c>
      <c r="I790" s="67"/>
      <c r="J790" s="66"/>
      <c r="K790" s="68"/>
      <c r="L790" s="66"/>
      <c r="M790" s="66"/>
      <c r="N790" s="66" t="s">
        <v>1432</v>
      </c>
      <c r="O790" s="66" t="s">
        <v>2103</v>
      </c>
      <c r="P790" s="66"/>
      <c r="Q790" s="66" t="s">
        <v>1472</v>
      </c>
      <c r="R790" s="66" t="s">
        <v>98</v>
      </c>
      <c r="S790" s="66" t="s">
        <v>391</v>
      </c>
      <c r="T790" s="66" t="s">
        <v>344</v>
      </c>
      <c r="U790" s="66" t="s">
        <v>2183</v>
      </c>
      <c r="V790" s="66" t="s">
        <v>1473</v>
      </c>
      <c r="W790" s="66" t="s">
        <v>2647</v>
      </c>
      <c r="X790" s="66" t="s">
        <v>1487</v>
      </c>
      <c r="Y790" s="66"/>
      <c r="Z790" s="66"/>
      <c r="AA790" s="66"/>
      <c r="AB790" s="69"/>
      <c r="AC790" s="66"/>
      <c r="AD790" s="66" t="s">
        <v>1487</v>
      </c>
      <c r="AE790" s="66"/>
      <c r="AF790" s="67"/>
      <c r="AG790" s="66"/>
      <c r="AH790" s="66"/>
      <c r="AI790" s="66" t="s">
        <v>1473</v>
      </c>
      <c r="AJ790" s="66" t="s">
        <v>151</v>
      </c>
      <c r="AK790" s="66"/>
      <c r="AL790" s="66"/>
      <c r="AM790" s="66"/>
      <c r="AN790" s="66"/>
      <c r="AO790" s="66"/>
      <c r="AP790" s="66" t="s">
        <v>1487</v>
      </c>
      <c r="AQ790" s="67"/>
      <c r="AR790" s="67"/>
      <c r="AS790" s="66"/>
      <c r="AT790" s="66"/>
      <c r="AU790" s="69"/>
      <c r="AV790" s="66">
        <v>0</v>
      </c>
      <c r="AW790" s="66"/>
      <c r="AX790" s="66" t="s">
        <v>1487</v>
      </c>
      <c r="AY790" s="66"/>
      <c r="AZ790" s="66"/>
      <c r="BA790" s="69"/>
      <c r="BB790" s="66"/>
      <c r="BC790" s="66" t="s">
        <v>1487</v>
      </c>
    </row>
    <row r="791" spans="1:55" ht="15.75" customHeight="1">
      <c r="A791" s="66" t="s">
        <v>5477</v>
      </c>
      <c r="B791" s="66" t="s">
        <v>5148</v>
      </c>
      <c r="C791" s="66" t="s">
        <v>190</v>
      </c>
      <c r="D791" s="66" t="s">
        <v>5149</v>
      </c>
      <c r="E791" s="66">
        <v>2026</v>
      </c>
      <c r="F791" s="66">
        <v>2</v>
      </c>
      <c r="G791" s="67">
        <v>46030</v>
      </c>
      <c r="H791" s="67">
        <v>0.77777777777777779</v>
      </c>
      <c r="I791" s="67"/>
      <c r="J791" s="66"/>
      <c r="K791" s="68"/>
      <c r="L791" s="66"/>
      <c r="M791" s="66"/>
      <c r="N791" s="66" t="s">
        <v>1590</v>
      </c>
      <c r="O791" s="66" t="s">
        <v>2103</v>
      </c>
      <c r="P791" s="66"/>
      <c r="Q791" s="66" t="s">
        <v>1472</v>
      </c>
      <c r="R791" s="66" t="s">
        <v>59</v>
      </c>
      <c r="S791" s="66" t="s">
        <v>391</v>
      </c>
      <c r="T791" s="66" t="s">
        <v>443</v>
      </c>
      <c r="U791" s="66" t="s">
        <v>2183</v>
      </c>
      <c r="V791" s="66" t="s">
        <v>1473</v>
      </c>
      <c r="W791" s="66" t="s">
        <v>2390</v>
      </c>
      <c r="X791" s="66" t="s">
        <v>1487</v>
      </c>
      <c r="Y791" s="66"/>
      <c r="Z791" s="66"/>
      <c r="AA791" s="66"/>
      <c r="AB791" s="69"/>
      <c r="AC791" s="66"/>
      <c r="AD791" s="66" t="s">
        <v>1487</v>
      </c>
      <c r="AE791" s="66"/>
      <c r="AF791" s="67"/>
      <c r="AG791" s="66"/>
      <c r="AH791" s="66"/>
      <c r="AI791" s="66" t="s">
        <v>1473</v>
      </c>
      <c r="AJ791" s="66" t="s">
        <v>151</v>
      </c>
      <c r="AK791" s="66"/>
      <c r="AL791" s="66"/>
      <c r="AM791" s="66"/>
      <c r="AN791" s="66"/>
      <c r="AO791" s="66"/>
      <c r="AP791" s="66" t="s">
        <v>1487</v>
      </c>
      <c r="AQ791" s="67"/>
      <c r="AR791" s="67"/>
      <c r="AS791" s="66"/>
      <c r="AT791" s="66"/>
      <c r="AU791" s="69"/>
      <c r="AV791" s="66">
        <v>0</v>
      </c>
      <c r="AW791" s="66"/>
      <c r="AX791" s="66" t="s">
        <v>1487</v>
      </c>
      <c r="AY791" s="66"/>
      <c r="AZ791" s="66"/>
      <c r="BA791" s="69"/>
      <c r="BB791" s="66"/>
      <c r="BC791" s="66" t="s">
        <v>1487</v>
      </c>
    </row>
    <row r="792" spans="1:55" ht="15.75" customHeight="1">
      <c r="A792" s="66" t="s">
        <v>5478</v>
      </c>
      <c r="B792" s="66" t="s">
        <v>5150</v>
      </c>
      <c r="C792" s="66" t="s">
        <v>194</v>
      </c>
      <c r="D792" s="66" t="s">
        <v>5151</v>
      </c>
      <c r="E792" s="66">
        <v>2026</v>
      </c>
      <c r="F792" s="66">
        <v>2</v>
      </c>
      <c r="G792" s="67">
        <v>46030</v>
      </c>
      <c r="H792" s="67">
        <v>0.38194444444444442</v>
      </c>
      <c r="I792" s="67"/>
      <c r="J792" s="66"/>
      <c r="K792" s="68"/>
      <c r="L792" s="66"/>
      <c r="M792" s="66"/>
      <c r="N792" s="66" t="s">
        <v>1590</v>
      </c>
      <c r="O792" s="66" t="s">
        <v>2103</v>
      </c>
      <c r="P792" s="66"/>
      <c r="Q792" s="66" t="s">
        <v>1472</v>
      </c>
      <c r="R792" s="66" t="s">
        <v>2109</v>
      </c>
      <c r="S792" s="66" t="s">
        <v>391</v>
      </c>
      <c r="T792" s="66" t="s">
        <v>443</v>
      </c>
      <c r="U792" s="66" t="s">
        <v>2183</v>
      </c>
      <c r="V792" s="66" t="s">
        <v>1473</v>
      </c>
      <c r="W792" s="66" t="s">
        <v>2390</v>
      </c>
      <c r="X792" s="66" t="s">
        <v>1487</v>
      </c>
      <c r="Y792" s="66"/>
      <c r="Z792" s="66"/>
      <c r="AA792" s="66"/>
      <c r="AB792" s="69"/>
      <c r="AC792" s="66"/>
      <c r="AD792" s="66" t="s">
        <v>1487</v>
      </c>
      <c r="AE792" s="66"/>
      <c r="AF792" s="67"/>
      <c r="AG792" s="66"/>
      <c r="AH792" s="66"/>
      <c r="AI792" s="66" t="s">
        <v>1473</v>
      </c>
      <c r="AJ792" s="66" t="s">
        <v>151</v>
      </c>
      <c r="AK792" s="66"/>
      <c r="AL792" s="66"/>
      <c r="AM792" s="66"/>
      <c r="AN792" s="66"/>
      <c r="AO792" s="66"/>
      <c r="AP792" s="66" t="s">
        <v>1487</v>
      </c>
      <c r="AQ792" s="67"/>
      <c r="AR792" s="67"/>
      <c r="AS792" s="66"/>
      <c r="AT792" s="66"/>
      <c r="AU792" s="69"/>
      <c r="AV792" s="66">
        <v>0</v>
      </c>
      <c r="AW792" s="66"/>
      <c r="AX792" s="66" t="s">
        <v>1487</v>
      </c>
      <c r="AY792" s="66"/>
      <c r="AZ792" s="66"/>
      <c r="BA792" s="69"/>
      <c r="BB792" s="66"/>
      <c r="BC792" s="66" t="s">
        <v>1487</v>
      </c>
    </row>
    <row r="793" spans="1:55" ht="15.75" customHeight="1">
      <c r="A793" s="66" t="s">
        <v>5479</v>
      </c>
      <c r="B793" s="66" t="s">
        <v>5152</v>
      </c>
      <c r="C793" s="66" t="s">
        <v>202</v>
      </c>
      <c r="D793" s="66" t="s">
        <v>5153</v>
      </c>
      <c r="E793" s="66">
        <v>2026</v>
      </c>
      <c r="F793" s="66">
        <v>2</v>
      </c>
      <c r="G793" s="67">
        <v>46030</v>
      </c>
      <c r="H793" s="67">
        <v>0.39583333333333331</v>
      </c>
      <c r="I793" s="67"/>
      <c r="J793" s="66"/>
      <c r="K793" s="68"/>
      <c r="L793" s="66"/>
      <c r="M793" s="66"/>
      <c r="N793" s="66" t="s">
        <v>1575</v>
      </c>
      <c r="O793" s="66" t="s">
        <v>1439</v>
      </c>
      <c r="P793" s="66"/>
      <c r="Q793" s="66" t="s">
        <v>1472</v>
      </c>
      <c r="R793" s="66" t="s">
        <v>1367</v>
      </c>
      <c r="S793" s="66" t="s">
        <v>391</v>
      </c>
      <c r="T793" s="66" t="s">
        <v>1266</v>
      </c>
      <c r="U793" s="66" t="s">
        <v>2183</v>
      </c>
      <c r="V793" s="66" t="s">
        <v>1473</v>
      </c>
      <c r="W793" s="66" t="s">
        <v>2448</v>
      </c>
      <c r="X793" s="66" t="s">
        <v>1487</v>
      </c>
      <c r="Y793" s="66"/>
      <c r="Z793" s="66"/>
      <c r="AA793" s="66"/>
      <c r="AB793" s="69"/>
      <c r="AC793" s="66"/>
      <c r="AD793" s="66" t="s">
        <v>1487</v>
      </c>
      <c r="AE793" s="66"/>
      <c r="AF793" s="67"/>
      <c r="AG793" s="66"/>
      <c r="AH793" s="66"/>
      <c r="AI793" s="66" t="s">
        <v>1473</v>
      </c>
      <c r="AJ793" s="66" t="s">
        <v>151</v>
      </c>
      <c r="AK793" s="66"/>
      <c r="AL793" s="66"/>
      <c r="AM793" s="66"/>
      <c r="AN793" s="66"/>
      <c r="AO793" s="66"/>
      <c r="AP793" s="66" t="s">
        <v>1487</v>
      </c>
      <c r="AQ793" s="67"/>
      <c r="AR793" s="67"/>
      <c r="AS793" s="66"/>
      <c r="AT793" s="66"/>
      <c r="AU793" s="69"/>
      <c r="AV793" s="66">
        <v>0</v>
      </c>
      <c r="AW793" s="66"/>
      <c r="AX793" s="66" t="s">
        <v>1487</v>
      </c>
      <c r="AY793" s="66"/>
      <c r="AZ793" s="66"/>
      <c r="BA793" s="69"/>
      <c r="BB793" s="66"/>
      <c r="BC793" s="66" t="s">
        <v>1487</v>
      </c>
    </row>
    <row r="794" spans="1:55" ht="15.75" customHeight="1">
      <c r="A794" s="66" t="s">
        <v>5480</v>
      </c>
      <c r="B794" s="66" t="s">
        <v>5154</v>
      </c>
      <c r="C794" s="66" t="s">
        <v>205</v>
      </c>
      <c r="D794" s="66" t="s">
        <v>5155</v>
      </c>
      <c r="E794" s="66">
        <v>2026</v>
      </c>
      <c r="F794" s="66">
        <v>2</v>
      </c>
      <c r="G794" s="67">
        <v>46030</v>
      </c>
      <c r="H794" s="67">
        <v>0.77083333333333337</v>
      </c>
      <c r="I794" s="67"/>
      <c r="J794" s="66"/>
      <c r="K794" s="68"/>
      <c r="L794" s="66"/>
      <c r="M794" s="66"/>
      <c r="N794" s="66" t="s">
        <v>1579</v>
      </c>
      <c r="O794" s="66" t="s">
        <v>1590</v>
      </c>
      <c r="P794" s="66"/>
      <c r="Q794" s="66" t="s">
        <v>1472</v>
      </c>
      <c r="R794" s="66" t="s">
        <v>1370</v>
      </c>
      <c r="S794" s="66" t="s">
        <v>386</v>
      </c>
      <c r="T794" s="66" t="s">
        <v>443</v>
      </c>
      <c r="U794" s="66" t="s">
        <v>2183</v>
      </c>
      <c r="V794" s="66" t="s">
        <v>1473</v>
      </c>
      <c r="W794" s="66" t="s">
        <v>2451</v>
      </c>
      <c r="X794" s="66" t="s">
        <v>1487</v>
      </c>
      <c r="Y794" s="66"/>
      <c r="Z794" s="66"/>
      <c r="AA794" s="66"/>
      <c r="AB794" s="69"/>
      <c r="AC794" s="66"/>
      <c r="AD794" s="66" t="s">
        <v>1487</v>
      </c>
      <c r="AE794" s="66"/>
      <c r="AF794" s="67"/>
      <c r="AG794" s="66"/>
      <c r="AH794" s="66"/>
      <c r="AI794" s="66" t="s">
        <v>1473</v>
      </c>
      <c r="AJ794" s="66" t="s">
        <v>151</v>
      </c>
      <c r="AK794" s="66"/>
      <c r="AL794" s="66"/>
      <c r="AM794" s="66"/>
      <c r="AN794" s="66"/>
      <c r="AO794" s="66"/>
      <c r="AP794" s="66" t="s">
        <v>1487</v>
      </c>
      <c r="AQ794" s="67"/>
      <c r="AR794" s="67"/>
      <c r="AS794" s="66"/>
      <c r="AT794" s="66"/>
      <c r="AU794" s="69"/>
      <c r="AV794" s="66">
        <v>0</v>
      </c>
      <c r="AW794" s="66"/>
      <c r="AX794" s="66" t="s">
        <v>1487</v>
      </c>
      <c r="AY794" s="66"/>
      <c r="AZ794" s="66"/>
      <c r="BA794" s="69"/>
      <c r="BB794" s="66"/>
      <c r="BC794" s="66" t="s">
        <v>1487</v>
      </c>
    </row>
    <row r="795" spans="1:55" ht="15.75" customHeight="1">
      <c r="A795" s="66" t="s">
        <v>5481</v>
      </c>
      <c r="B795" s="66" t="s">
        <v>5156</v>
      </c>
      <c r="C795" s="66" t="s">
        <v>209</v>
      </c>
      <c r="D795" s="66" t="s">
        <v>5157</v>
      </c>
      <c r="E795" s="66">
        <v>2026</v>
      </c>
      <c r="F795" s="66">
        <v>2</v>
      </c>
      <c r="G795" s="67">
        <v>46030</v>
      </c>
      <c r="H795" s="67">
        <v>0.4375</v>
      </c>
      <c r="I795" s="67"/>
      <c r="J795" s="66"/>
      <c r="K795" s="68"/>
      <c r="L795" s="66"/>
      <c r="M795" s="66"/>
      <c r="N795" s="66" t="s">
        <v>1583</v>
      </c>
      <c r="O795" s="66" t="s">
        <v>2103</v>
      </c>
      <c r="P795" s="66"/>
      <c r="Q795" s="66" t="s">
        <v>1472</v>
      </c>
      <c r="R795" s="66" t="s">
        <v>1179</v>
      </c>
      <c r="S795" s="66" t="s">
        <v>391</v>
      </c>
      <c r="T795" s="66" t="s">
        <v>443</v>
      </c>
      <c r="U795" s="66" t="s">
        <v>2183</v>
      </c>
      <c r="V795" s="66" t="s">
        <v>1473</v>
      </c>
      <c r="W795" s="66" t="s">
        <v>2451</v>
      </c>
      <c r="X795" s="66" t="s">
        <v>1487</v>
      </c>
      <c r="Y795" s="66"/>
      <c r="Z795" s="66"/>
      <c r="AA795" s="66"/>
      <c r="AB795" s="69"/>
      <c r="AC795" s="66"/>
      <c r="AD795" s="66" t="s">
        <v>1487</v>
      </c>
      <c r="AE795" s="66"/>
      <c r="AF795" s="67"/>
      <c r="AG795" s="66"/>
      <c r="AH795" s="66"/>
      <c r="AI795" s="66" t="s">
        <v>1473</v>
      </c>
      <c r="AJ795" s="66" t="s">
        <v>151</v>
      </c>
      <c r="AK795" s="66"/>
      <c r="AL795" s="66"/>
      <c r="AM795" s="66"/>
      <c r="AN795" s="66"/>
      <c r="AO795" s="66"/>
      <c r="AP795" s="66" t="s">
        <v>1487</v>
      </c>
      <c r="AQ795" s="67"/>
      <c r="AR795" s="67"/>
      <c r="AS795" s="66"/>
      <c r="AT795" s="66"/>
      <c r="AU795" s="69"/>
      <c r="AV795" s="66">
        <v>0</v>
      </c>
      <c r="AW795" s="66"/>
      <c r="AX795" s="66" t="s">
        <v>1487</v>
      </c>
      <c r="AY795" s="66"/>
      <c r="AZ795" s="66"/>
      <c r="BA795" s="69"/>
      <c r="BB795" s="66"/>
      <c r="BC795" s="66" t="s">
        <v>1487</v>
      </c>
    </row>
    <row r="796" spans="1:55" ht="15.75" customHeight="1">
      <c r="A796" s="66" t="s">
        <v>5482</v>
      </c>
      <c r="B796" s="66" t="s">
        <v>5158</v>
      </c>
      <c r="C796" s="66" t="s">
        <v>210</v>
      </c>
      <c r="D796" s="66" t="s">
        <v>5159</v>
      </c>
      <c r="E796" s="66">
        <v>2026</v>
      </c>
      <c r="F796" s="66">
        <v>2</v>
      </c>
      <c r="G796" s="67">
        <v>46030</v>
      </c>
      <c r="H796" s="67">
        <v>0.4375</v>
      </c>
      <c r="I796" s="67"/>
      <c r="J796" s="66"/>
      <c r="K796" s="68"/>
      <c r="L796" s="66"/>
      <c r="M796" s="66"/>
      <c r="N796" s="66" t="s">
        <v>1568</v>
      </c>
      <c r="O796" s="66" t="s">
        <v>1439</v>
      </c>
      <c r="P796" s="66"/>
      <c r="Q796" s="66" t="s">
        <v>1472</v>
      </c>
      <c r="R796" s="66" t="s">
        <v>1374</v>
      </c>
      <c r="S796" s="66" t="s">
        <v>391</v>
      </c>
      <c r="T796" s="66" t="s">
        <v>443</v>
      </c>
      <c r="U796" s="66" t="s">
        <v>2183</v>
      </c>
      <c r="V796" s="66" t="s">
        <v>1473</v>
      </c>
      <c r="W796" s="66" t="s">
        <v>2470</v>
      </c>
      <c r="X796" s="66" t="s">
        <v>1487</v>
      </c>
      <c r="Y796" s="66"/>
      <c r="Z796" s="66"/>
      <c r="AA796" s="66"/>
      <c r="AB796" s="69"/>
      <c r="AC796" s="66"/>
      <c r="AD796" s="66" t="s">
        <v>1487</v>
      </c>
      <c r="AE796" s="66"/>
      <c r="AF796" s="67"/>
      <c r="AG796" s="66"/>
      <c r="AH796" s="66"/>
      <c r="AI796" s="66" t="s">
        <v>1473</v>
      </c>
      <c r="AJ796" s="66" t="s">
        <v>151</v>
      </c>
      <c r="AK796" s="66"/>
      <c r="AL796" s="66"/>
      <c r="AM796" s="66"/>
      <c r="AN796" s="66"/>
      <c r="AO796" s="66"/>
      <c r="AP796" s="66" t="s">
        <v>1487</v>
      </c>
      <c r="AQ796" s="67"/>
      <c r="AR796" s="67"/>
      <c r="AS796" s="66"/>
      <c r="AT796" s="66"/>
      <c r="AU796" s="69"/>
      <c r="AV796" s="66">
        <v>0</v>
      </c>
      <c r="AW796" s="66"/>
      <c r="AX796" s="66" t="s">
        <v>1487</v>
      </c>
      <c r="AY796" s="66"/>
      <c r="AZ796" s="66"/>
      <c r="BA796" s="69"/>
      <c r="BB796" s="66"/>
      <c r="BC796" s="66" t="s">
        <v>1487</v>
      </c>
    </row>
    <row r="797" spans="1:55" ht="15.75" customHeight="1">
      <c r="A797" s="66" t="s">
        <v>5483</v>
      </c>
      <c r="B797" s="66" t="s">
        <v>5160</v>
      </c>
      <c r="C797" s="66" t="s">
        <v>211</v>
      </c>
      <c r="D797" s="66" t="s">
        <v>5161</v>
      </c>
      <c r="E797" s="66">
        <v>2026</v>
      </c>
      <c r="F797" s="66">
        <v>2</v>
      </c>
      <c r="G797" s="67">
        <v>46030</v>
      </c>
      <c r="H797" s="67">
        <v>0.76388888888888884</v>
      </c>
      <c r="I797" s="67"/>
      <c r="J797" s="66"/>
      <c r="K797" s="68"/>
      <c r="L797" s="66"/>
      <c r="M797" s="66"/>
      <c r="N797" s="66" t="s">
        <v>1568</v>
      </c>
      <c r="O797" s="66" t="s">
        <v>1439</v>
      </c>
      <c r="P797" s="66"/>
      <c r="Q797" s="66" t="s">
        <v>1472</v>
      </c>
      <c r="R797" s="66" t="s">
        <v>1180</v>
      </c>
      <c r="S797" s="66" t="s">
        <v>1267</v>
      </c>
      <c r="T797" s="66" t="s">
        <v>443</v>
      </c>
      <c r="U797" s="66" t="s">
        <v>2183</v>
      </c>
      <c r="V797" s="66" t="s">
        <v>1473</v>
      </c>
      <c r="W797" s="66" t="s">
        <v>2470</v>
      </c>
      <c r="X797" s="66" t="s">
        <v>1487</v>
      </c>
      <c r="Y797" s="66"/>
      <c r="Z797" s="66"/>
      <c r="AA797" s="66"/>
      <c r="AB797" s="69"/>
      <c r="AC797" s="66"/>
      <c r="AD797" s="66" t="s">
        <v>1487</v>
      </c>
      <c r="AE797" s="66"/>
      <c r="AF797" s="67"/>
      <c r="AG797" s="66"/>
      <c r="AH797" s="66"/>
      <c r="AI797" s="66" t="s">
        <v>1473</v>
      </c>
      <c r="AJ797" s="66" t="s">
        <v>151</v>
      </c>
      <c r="AK797" s="66"/>
      <c r="AL797" s="66"/>
      <c r="AM797" s="66"/>
      <c r="AN797" s="66"/>
      <c r="AO797" s="66"/>
      <c r="AP797" s="66" t="s">
        <v>1487</v>
      </c>
      <c r="AQ797" s="67"/>
      <c r="AR797" s="67"/>
      <c r="AS797" s="66"/>
      <c r="AT797" s="66"/>
      <c r="AU797" s="69"/>
      <c r="AV797" s="66">
        <v>0</v>
      </c>
      <c r="AW797" s="66"/>
      <c r="AX797" s="66" t="s">
        <v>1487</v>
      </c>
      <c r="AY797" s="66"/>
      <c r="AZ797" s="66"/>
      <c r="BA797" s="69"/>
      <c r="BB797" s="66"/>
      <c r="BC797" s="66" t="s">
        <v>1487</v>
      </c>
    </row>
    <row r="798" spans="1:55" ht="15.75" customHeight="1">
      <c r="A798" s="66" t="s">
        <v>5484</v>
      </c>
      <c r="B798" s="66" t="s">
        <v>5162</v>
      </c>
      <c r="C798" s="66" t="s">
        <v>217</v>
      </c>
      <c r="D798" s="66" t="s">
        <v>5163</v>
      </c>
      <c r="E798" s="66">
        <v>2026</v>
      </c>
      <c r="F798" s="66">
        <v>2</v>
      </c>
      <c r="G798" s="67">
        <v>46030</v>
      </c>
      <c r="H798" s="67">
        <v>0.625</v>
      </c>
      <c r="I798" s="67"/>
      <c r="J798" s="66"/>
      <c r="K798" s="68"/>
      <c r="L798" s="66"/>
      <c r="M798" s="66"/>
      <c r="N798" s="66" t="s">
        <v>1436</v>
      </c>
      <c r="O798" s="66" t="s">
        <v>1590</v>
      </c>
      <c r="P798" s="66"/>
      <c r="Q798" s="66" t="s">
        <v>1472</v>
      </c>
      <c r="R798" s="66" t="s">
        <v>1184</v>
      </c>
      <c r="S798" s="66" t="s">
        <v>391</v>
      </c>
      <c r="T798" s="66" t="s">
        <v>443</v>
      </c>
      <c r="U798" s="66" t="s">
        <v>2183</v>
      </c>
      <c r="V798" s="66" t="s">
        <v>1473</v>
      </c>
      <c r="W798" s="66" t="s">
        <v>2365</v>
      </c>
      <c r="X798" s="66" t="s">
        <v>1487</v>
      </c>
      <c r="Y798" s="66"/>
      <c r="Z798" s="66"/>
      <c r="AA798" s="66"/>
      <c r="AB798" s="69"/>
      <c r="AC798" s="66"/>
      <c r="AD798" s="66" t="s">
        <v>1487</v>
      </c>
      <c r="AE798" s="66"/>
      <c r="AF798" s="67"/>
      <c r="AG798" s="66"/>
      <c r="AH798" s="66"/>
      <c r="AI798" s="66" t="s">
        <v>1473</v>
      </c>
      <c r="AJ798" s="66" t="s">
        <v>151</v>
      </c>
      <c r="AK798" s="66"/>
      <c r="AL798" s="66"/>
      <c r="AM798" s="66"/>
      <c r="AN798" s="66"/>
      <c r="AO798" s="66"/>
      <c r="AP798" s="66" t="s">
        <v>1487</v>
      </c>
      <c r="AQ798" s="67"/>
      <c r="AR798" s="67"/>
      <c r="AS798" s="66"/>
      <c r="AT798" s="66"/>
      <c r="AU798" s="69"/>
      <c r="AV798" s="66">
        <v>0</v>
      </c>
      <c r="AW798" s="66"/>
      <c r="AX798" s="66" t="s">
        <v>1487</v>
      </c>
      <c r="AY798" s="66"/>
      <c r="AZ798" s="66"/>
      <c r="BA798" s="69"/>
      <c r="BB798" s="66"/>
      <c r="BC798" s="66" t="s">
        <v>1487</v>
      </c>
    </row>
    <row r="799" spans="1:55" ht="15.75" customHeight="1">
      <c r="A799" s="66" t="s">
        <v>5485</v>
      </c>
      <c r="B799" s="66" t="s">
        <v>5164</v>
      </c>
      <c r="C799" s="66" t="s">
        <v>221</v>
      </c>
      <c r="D799" s="66" t="s">
        <v>5165</v>
      </c>
      <c r="E799" s="66">
        <v>2026</v>
      </c>
      <c r="F799" s="66">
        <v>2</v>
      </c>
      <c r="G799" s="67">
        <v>46030</v>
      </c>
      <c r="H799" s="67">
        <v>0.41666666666666669</v>
      </c>
      <c r="I799" s="67"/>
      <c r="J799" s="66"/>
      <c r="K799" s="68"/>
      <c r="L799" s="66"/>
      <c r="M799" s="66"/>
      <c r="N799" s="66" t="s">
        <v>1583</v>
      </c>
      <c r="O799" s="66" t="s">
        <v>1439</v>
      </c>
      <c r="P799" s="66"/>
      <c r="Q799" s="66" t="s">
        <v>1472</v>
      </c>
      <c r="R799" s="66" t="s">
        <v>1189</v>
      </c>
      <c r="S799" s="66" t="s">
        <v>391</v>
      </c>
      <c r="T799" s="66" t="s">
        <v>1266</v>
      </c>
      <c r="U799" s="66" t="s">
        <v>2183</v>
      </c>
      <c r="V799" s="66" t="s">
        <v>1473</v>
      </c>
      <c r="W799" s="66" t="s">
        <v>2451</v>
      </c>
      <c r="X799" s="66" t="s">
        <v>1487</v>
      </c>
      <c r="Y799" s="66"/>
      <c r="Z799" s="66"/>
      <c r="AA799" s="66"/>
      <c r="AB799" s="69"/>
      <c r="AC799" s="66"/>
      <c r="AD799" s="66" t="s">
        <v>1487</v>
      </c>
      <c r="AE799" s="66"/>
      <c r="AF799" s="67"/>
      <c r="AG799" s="66"/>
      <c r="AH799" s="66"/>
      <c r="AI799" s="66" t="s">
        <v>1473</v>
      </c>
      <c r="AJ799" s="66" t="s">
        <v>151</v>
      </c>
      <c r="AK799" s="66"/>
      <c r="AL799" s="66"/>
      <c r="AM799" s="66"/>
      <c r="AN799" s="66"/>
      <c r="AO799" s="66"/>
      <c r="AP799" s="66" t="s">
        <v>1487</v>
      </c>
      <c r="AQ799" s="67"/>
      <c r="AR799" s="67"/>
      <c r="AS799" s="66"/>
      <c r="AT799" s="66"/>
      <c r="AU799" s="69"/>
      <c r="AV799" s="66">
        <v>0</v>
      </c>
      <c r="AW799" s="66"/>
      <c r="AX799" s="66" t="s">
        <v>1487</v>
      </c>
      <c r="AY799" s="66"/>
      <c r="AZ799" s="66"/>
      <c r="BA799" s="69"/>
      <c r="BB799" s="66"/>
      <c r="BC799" s="66" t="s">
        <v>1487</v>
      </c>
    </row>
    <row r="800" spans="1:55" ht="15.75" customHeight="1">
      <c r="A800" s="66" t="s">
        <v>5486</v>
      </c>
      <c r="B800" s="66" t="s">
        <v>5166</v>
      </c>
      <c r="C800" s="66" t="s">
        <v>228</v>
      </c>
      <c r="D800" s="66" t="s">
        <v>5167</v>
      </c>
      <c r="E800" s="66">
        <v>2026</v>
      </c>
      <c r="F800" s="66">
        <v>2</v>
      </c>
      <c r="G800" s="67">
        <v>46030</v>
      </c>
      <c r="H800" s="67">
        <v>0.4375</v>
      </c>
      <c r="I800" s="67"/>
      <c r="J800" s="66"/>
      <c r="K800" s="68"/>
      <c r="L800" s="66"/>
      <c r="M800" s="66"/>
      <c r="N800" s="66" t="s">
        <v>452</v>
      </c>
      <c r="O800" s="66" t="s">
        <v>1439</v>
      </c>
      <c r="P800" s="66"/>
      <c r="Q800" s="66" t="s">
        <v>1472</v>
      </c>
      <c r="R800" s="66" t="s">
        <v>1196</v>
      </c>
      <c r="S800" s="66" t="s">
        <v>391</v>
      </c>
      <c r="T800" s="66" t="s">
        <v>1266</v>
      </c>
      <c r="U800" s="66" t="s">
        <v>2183</v>
      </c>
      <c r="V800" s="66" t="s">
        <v>1473</v>
      </c>
      <c r="W800" s="66" t="s">
        <v>2350</v>
      </c>
      <c r="X800" s="66" t="s">
        <v>1487</v>
      </c>
      <c r="Y800" s="66"/>
      <c r="Z800" s="66"/>
      <c r="AA800" s="66"/>
      <c r="AB800" s="69"/>
      <c r="AC800" s="66"/>
      <c r="AD800" s="66" t="s">
        <v>1487</v>
      </c>
      <c r="AE800" s="66"/>
      <c r="AF800" s="67"/>
      <c r="AG800" s="66"/>
      <c r="AH800" s="66"/>
      <c r="AI800" s="66" t="s">
        <v>1473</v>
      </c>
      <c r="AJ800" s="66" t="s">
        <v>151</v>
      </c>
      <c r="AK800" s="66"/>
      <c r="AL800" s="66"/>
      <c r="AM800" s="66"/>
      <c r="AN800" s="66"/>
      <c r="AO800" s="66"/>
      <c r="AP800" s="66" t="s">
        <v>1487</v>
      </c>
      <c r="AQ800" s="67"/>
      <c r="AR800" s="67"/>
      <c r="AS800" s="66"/>
      <c r="AT800" s="66"/>
      <c r="AU800" s="69"/>
      <c r="AV800" s="66">
        <v>0</v>
      </c>
      <c r="AW800" s="66"/>
      <c r="AX800" s="66" t="s">
        <v>1487</v>
      </c>
      <c r="AY800" s="66"/>
      <c r="AZ800" s="66"/>
      <c r="BA800" s="69"/>
      <c r="BB800" s="66"/>
      <c r="BC800" s="66" t="s">
        <v>1487</v>
      </c>
    </row>
    <row r="801" spans="1:55" ht="15.75" customHeight="1">
      <c r="A801" s="66" t="s">
        <v>5487</v>
      </c>
      <c r="B801" s="66" t="s">
        <v>5168</v>
      </c>
      <c r="C801" s="66" t="s">
        <v>231</v>
      </c>
      <c r="D801" s="66" t="s">
        <v>5169</v>
      </c>
      <c r="E801" s="66">
        <v>2026</v>
      </c>
      <c r="F801" s="66">
        <v>2</v>
      </c>
      <c r="G801" s="67">
        <v>46030</v>
      </c>
      <c r="H801" s="67">
        <v>0.4375</v>
      </c>
      <c r="I801" s="67"/>
      <c r="J801" s="66"/>
      <c r="K801" s="68"/>
      <c r="L801" s="66"/>
      <c r="M801" s="66"/>
      <c r="N801" s="66" t="s">
        <v>1583</v>
      </c>
      <c r="O801" s="66" t="s">
        <v>2103</v>
      </c>
      <c r="P801" s="66"/>
      <c r="Q801" s="66" t="s">
        <v>1472</v>
      </c>
      <c r="R801" s="66" t="s">
        <v>1199</v>
      </c>
      <c r="S801" s="66" t="s">
        <v>391</v>
      </c>
      <c r="T801" s="66" t="s">
        <v>1266</v>
      </c>
      <c r="U801" s="66" t="s">
        <v>2183</v>
      </c>
      <c r="V801" s="66" t="s">
        <v>1473</v>
      </c>
      <c r="W801" s="66" t="s">
        <v>2451</v>
      </c>
      <c r="X801" s="66" t="s">
        <v>1487</v>
      </c>
      <c r="Y801" s="66"/>
      <c r="Z801" s="66"/>
      <c r="AA801" s="66"/>
      <c r="AB801" s="69"/>
      <c r="AC801" s="66"/>
      <c r="AD801" s="66" t="s">
        <v>1487</v>
      </c>
      <c r="AE801" s="66"/>
      <c r="AF801" s="67"/>
      <c r="AG801" s="66"/>
      <c r="AH801" s="66"/>
      <c r="AI801" s="66" t="s">
        <v>1473</v>
      </c>
      <c r="AJ801" s="66" t="s">
        <v>151</v>
      </c>
      <c r="AK801" s="66"/>
      <c r="AL801" s="66"/>
      <c r="AM801" s="66"/>
      <c r="AN801" s="66"/>
      <c r="AO801" s="66"/>
      <c r="AP801" s="66" t="s">
        <v>1487</v>
      </c>
      <c r="AQ801" s="67"/>
      <c r="AR801" s="67"/>
      <c r="AS801" s="66"/>
      <c r="AT801" s="66"/>
      <c r="AU801" s="69"/>
      <c r="AV801" s="66">
        <v>0</v>
      </c>
      <c r="AW801" s="66"/>
      <c r="AX801" s="66" t="s">
        <v>1487</v>
      </c>
      <c r="AY801" s="66"/>
      <c r="AZ801" s="66"/>
      <c r="BA801" s="69"/>
      <c r="BB801" s="66"/>
      <c r="BC801" s="66" t="s">
        <v>1487</v>
      </c>
    </row>
    <row r="802" spans="1:55" ht="15.75" customHeight="1">
      <c r="A802" s="66" t="s">
        <v>5488</v>
      </c>
      <c r="B802" s="66" t="s">
        <v>5170</v>
      </c>
      <c r="C802" s="66" t="s">
        <v>284</v>
      </c>
      <c r="D802" s="66" t="s">
        <v>5171</v>
      </c>
      <c r="E802" s="66">
        <v>2026</v>
      </c>
      <c r="F802" s="66">
        <v>2</v>
      </c>
      <c r="G802" s="67">
        <v>46030</v>
      </c>
      <c r="H802" s="67">
        <v>0.44791666666666669</v>
      </c>
      <c r="I802" s="67"/>
      <c r="J802" s="66"/>
      <c r="K802" s="68"/>
      <c r="L802" s="66"/>
      <c r="M802" s="66"/>
      <c r="N802" s="66" t="s">
        <v>1432</v>
      </c>
      <c r="O802" s="66" t="s">
        <v>2103</v>
      </c>
      <c r="P802" s="66"/>
      <c r="Q802" s="66" t="s">
        <v>1472</v>
      </c>
      <c r="R802" s="66" t="s">
        <v>98</v>
      </c>
      <c r="S802" s="66" t="s">
        <v>391</v>
      </c>
      <c r="T802" s="66" t="s">
        <v>344</v>
      </c>
      <c r="U802" s="66" t="s">
        <v>2183</v>
      </c>
      <c r="V802" s="66" t="s">
        <v>1473</v>
      </c>
      <c r="W802" s="66" t="s">
        <v>2647</v>
      </c>
      <c r="X802" s="66" t="s">
        <v>1487</v>
      </c>
      <c r="Y802" s="66"/>
      <c r="Z802" s="66"/>
      <c r="AA802" s="66"/>
      <c r="AB802" s="69"/>
      <c r="AC802" s="66"/>
      <c r="AD802" s="66" t="s">
        <v>1487</v>
      </c>
      <c r="AE802" s="66"/>
      <c r="AF802" s="67"/>
      <c r="AG802" s="66"/>
      <c r="AH802" s="66"/>
      <c r="AI802" s="66" t="s">
        <v>1473</v>
      </c>
      <c r="AJ802" s="66" t="s">
        <v>151</v>
      </c>
      <c r="AK802" s="66"/>
      <c r="AL802" s="66"/>
      <c r="AM802" s="66"/>
      <c r="AN802" s="66"/>
      <c r="AO802" s="66"/>
      <c r="AP802" s="66" t="s">
        <v>1487</v>
      </c>
      <c r="AQ802" s="67"/>
      <c r="AR802" s="67"/>
      <c r="AS802" s="66"/>
      <c r="AT802" s="66"/>
      <c r="AU802" s="69"/>
      <c r="AV802" s="66">
        <v>0</v>
      </c>
      <c r="AW802" s="66"/>
      <c r="AX802" s="66" t="s">
        <v>1487</v>
      </c>
      <c r="AY802" s="66"/>
      <c r="AZ802" s="66"/>
      <c r="BA802" s="69"/>
      <c r="BB802" s="66"/>
      <c r="BC802" s="66" t="s">
        <v>1487</v>
      </c>
    </row>
    <row r="803" spans="1:55" ht="15.75" customHeight="1">
      <c r="A803" s="66" t="s">
        <v>5489</v>
      </c>
      <c r="B803" s="66" t="s">
        <v>5172</v>
      </c>
      <c r="C803" s="66" t="s">
        <v>190</v>
      </c>
      <c r="D803" s="66" t="s">
        <v>5173</v>
      </c>
      <c r="E803" s="66">
        <v>2026</v>
      </c>
      <c r="F803" s="66">
        <v>2</v>
      </c>
      <c r="G803" s="67">
        <v>46031</v>
      </c>
      <c r="H803" s="67">
        <v>0.77777777777777779</v>
      </c>
      <c r="I803" s="67"/>
      <c r="J803" s="66"/>
      <c r="K803" s="68"/>
      <c r="L803" s="66"/>
      <c r="M803" s="66"/>
      <c r="N803" s="66" t="s">
        <v>1590</v>
      </c>
      <c r="O803" s="66" t="s">
        <v>2103</v>
      </c>
      <c r="P803" s="66"/>
      <c r="Q803" s="66" t="s">
        <v>1472</v>
      </c>
      <c r="R803" s="66" t="s">
        <v>59</v>
      </c>
      <c r="S803" s="66" t="s">
        <v>391</v>
      </c>
      <c r="T803" s="66" t="s">
        <v>443</v>
      </c>
      <c r="U803" s="66" t="s">
        <v>2183</v>
      </c>
      <c r="V803" s="66" t="s">
        <v>1473</v>
      </c>
      <c r="W803" s="66" t="s">
        <v>2390</v>
      </c>
      <c r="X803" s="66" t="s">
        <v>1487</v>
      </c>
      <c r="Y803" s="66"/>
      <c r="Z803" s="66"/>
      <c r="AA803" s="66"/>
      <c r="AB803" s="69"/>
      <c r="AC803" s="66"/>
      <c r="AD803" s="66" t="s">
        <v>1487</v>
      </c>
      <c r="AE803" s="66"/>
      <c r="AF803" s="67"/>
      <c r="AG803" s="66"/>
      <c r="AH803" s="66"/>
      <c r="AI803" s="66" t="s">
        <v>1473</v>
      </c>
      <c r="AJ803" s="66" t="s">
        <v>151</v>
      </c>
      <c r="AK803" s="66"/>
      <c r="AL803" s="66"/>
      <c r="AM803" s="66"/>
      <c r="AN803" s="66"/>
      <c r="AO803" s="66"/>
      <c r="AP803" s="66" t="s">
        <v>1487</v>
      </c>
      <c r="AQ803" s="67"/>
      <c r="AR803" s="67"/>
      <c r="AS803" s="66"/>
      <c r="AT803" s="66"/>
      <c r="AU803" s="69"/>
      <c r="AV803" s="66">
        <v>0</v>
      </c>
      <c r="AW803" s="66"/>
      <c r="AX803" s="66" t="s">
        <v>1487</v>
      </c>
      <c r="AY803" s="66"/>
      <c r="AZ803" s="66"/>
      <c r="BA803" s="69"/>
      <c r="BB803" s="66"/>
      <c r="BC803" s="66" t="s">
        <v>1487</v>
      </c>
    </row>
    <row r="804" spans="1:55" ht="15.75" customHeight="1">
      <c r="A804" s="66" t="s">
        <v>5490</v>
      </c>
      <c r="B804" s="66" t="s">
        <v>5174</v>
      </c>
      <c r="C804" s="66" t="s">
        <v>194</v>
      </c>
      <c r="D804" s="66" t="s">
        <v>5175</v>
      </c>
      <c r="E804" s="66">
        <v>2026</v>
      </c>
      <c r="F804" s="66">
        <v>2</v>
      </c>
      <c r="G804" s="67">
        <v>46031</v>
      </c>
      <c r="H804" s="67">
        <v>0.38194444444444442</v>
      </c>
      <c r="I804" s="67"/>
      <c r="J804" s="66"/>
      <c r="K804" s="68"/>
      <c r="L804" s="66"/>
      <c r="M804" s="66"/>
      <c r="N804" s="66" t="s">
        <v>1590</v>
      </c>
      <c r="O804" s="66" t="s">
        <v>2103</v>
      </c>
      <c r="P804" s="66"/>
      <c r="Q804" s="66" t="s">
        <v>1472</v>
      </c>
      <c r="R804" s="66" t="s">
        <v>2109</v>
      </c>
      <c r="S804" s="66" t="s">
        <v>391</v>
      </c>
      <c r="T804" s="66" t="s">
        <v>443</v>
      </c>
      <c r="U804" s="66" t="s">
        <v>2183</v>
      </c>
      <c r="V804" s="66" t="s">
        <v>1473</v>
      </c>
      <c r="W804" s="66" t="s">
        <v>2390</v>
      </c>
      <c r="X804" s="66" t="s">
        <v>1487</v>
      </c>
      <c r="Y804" s="66"/>
      <c r="Z804" s="66"/>
      <c r="AA804" s="66"/>
      <c r="AB804" s="69"/>
      <c r="AC804" s="66"/>
      <c r="AD804" s="66" t="s">
        <v>1487</v>
      </c>
      <c r="AE804" s="66"/>
      <c r="AF804" s="67"/>
      <c r="AG804" s="66"/>
      <c r="AH804" s="66"/>
      <c r="AI804" s="66" t="s">
        <v>1473</v>
      </c>
      <c r="AJ804" s="66" t="s">
        <v>151</v>
      </c>
      <c r="AK804" s="66"/>
      <c r="AL804" s="66"/>
      <c r="AM804" s="66"/>
      <c r="AN804" s="66"/>
      <c r="AO804" s="66"/>
      <c r="AP804" s="66" t="s">
        <v>1487</v>
      </c>
      <c r="AQ804" s="67"/>
      <c r="AR804" s="67"/>
      <c r="AS804" s="66"/>
      <c r="AT804" s="66"/>
      <c r="AU804" s="69"/>
      <c r="AV804" s="66">
        <v>0</v>
      </c>
      <c r="AW804" s="66"/>
      <c r="AX804" s="66" t="s">
        <v>1487</v>
      </c>
      <c r="AY804" s="66"/>
      <c r="AZ804" s="66"/>
      <c r="BA804" s="69"/>
      <c r="BB804" s="66"/>
      <c r="BC804" s="66" t="s">
        <v>1487</v>
      </c>
    </row>
    <row r="805" spans="1:55" ht="15.75" customHeight="1">
      <c r="A805" s="66" t="s">
        <v>5491</v>
      </c>
      <c r="B805" s="66" t="s">
        <v>5176</v>
      </c>
      <c r="C805" s="66" t="s">
        <v>202</v>
      </c>
      <c r="D805" s="66" t="s">
        <v>5177</v>
      </c>
      <c r="E805" s="66">
        <v>2026</v>
      </c>
      <c r="F805" s="66">
        <v>2</v>
      </c>
      <c r="G805" s="67">
        <v>46031</v>
      </c>
      <c r="H805" s="67">
        <v>0.39583333333333331</v>
      </c>
      <c r="I805" s="67"/>
      <c r="J805" s="66"/>
      <c r="K805" s="68"/>
      <c r="L805" s="66"/>
      <c r="M805" s="66"/>
      <c r="N805" s="66" t="s">
        <v>1575</v>
      </c>
      <c r="O805" s="66" t="s">
        <v>1439</v>
      </c>
      <c r="P805" s="66"/>
      <c r="Q805" s="66" t="s">
        <v>1472</v>
      </c>
      <c r="R805" s="66" t="s">
        <v>1367</v>
      </c>
      <c r="S805" s="66" t="s">
        <v>391</v>
      </c>
      <c r="T805" s="66" t="s">
        <v>1266</v>
      </c>
      <c r="U805" s="66" t="s">
        <v>2183</v>
      </c>
      <c r="V805" s="66" t="s">
        <v>1473</v>
      </c>
      <c r="W805" s="66" t="s">
        <v>2448</v>
      </c>
      <c r="X805" s="66" t="s">
        <v>1487</v>
      </c>
      <c r="Y805" s="66"/>
      <c r="Z805" s="66"/>
      <c r="AA805" s="66"/>
      <c r="AB805" s="69"/>
      <c r="AC805" s="66"/>
      <c r="AD805" s="66" t="s">
        <v>1487</v>
      </c>
      <c r="AE805" s="66"/>
      <c r="AF805" s="67"/>
      <c r="AG805" s="66"/>
      <c r="AH805" s="66"/>
      <c r="AI805" s="66" t="s">
        <v>1473</v>
      </c>
      <c r="AJ805" s="66" t="s">
        <v>151</v>
      </c>
      <c r="AK805" s="66"/>
      <c r="AL805" s="66"/>
      <c r="AM805" s="66"/>
      <c r="AN805" s="66"/>
      <c r="AO805" s="66"/>
      <c r="AP805" s="66" t="s">
        <v>1487</v>
      </c>
      <c r="AQ805" s="67"/>
      <c r="AR805" s="67"/>
      <c r="AS805" s="66"/>
      <c r="AT805" s="66"/>
      <c r="AU805" s="69"/>
      <c r="AV805" s="66">
        <v>0</v>
      </c>
      <c r="AW805" s="66"/>
      <c r="AX805" s="66" t="s">
        <v>1487</v>
      </c>
      <c r="AY805" s="66"/>
      <c r="AZ805" s="66"/>
      <c r="BA805" s="69"/>
      <c r="BB805" s="66"/>
      <c r="BC805" s="66" t="s">
        <v>1487</v>
      </c>
    </row>
    <row r="806" spans="1:55" ht="15.75" customHeight="1">
      <c r="A806" s="66" t="s">
        <v>5492</v>
      </c>
      <c r="B806" s="66" t="s">
        <v>5178</v>
      </c>
      <c r="C806" s="66" t="s">
        <v>205</v>
      </c>
      <c r="D806" s="66" t="s">
        <v>5179</v>
      </c>
      <c r="E806" s="66">
        <v>2026</v>
      </c>
      <c r="F806" s="66">
        <v>2</v>
      </c>
      <c r="G806" s="67">
        <v>46031</v>
      </c>
      <c r="H806" s="67">
        <v>0.77083333333333337</v>
      </c>
      <c r="I806" s="67"/>
      <c r="J806" s="66"/>
      <c r="K806" s="68"/>
      <c r="L806" s="66"/>
      <c r="M806" s="66"/>
      <c r="N806" s="66" t="s">
        <v>1579</v>
      </c>
      <c r="O806" s="66" t="s">
        <v>1590</v>
      </c>
      <c r="P806" s="66"/>
      <c r="Q806" s="66" t="s">
        <v>1472</v>
      </c>
      <c r="R806" s="66" t="s">
        <v>1370</v>
      </c>
      <c r="S806" s="66" t="s">
        <v>1267</v>
      </c>
      <c r="T806" s="66" t="s">
        <v>443</v>
      </c>
      <c r="U806" s="66" t="s">
        <v>2183</v>
      </c>
      <c r="V806" s="66" t="s">
        <v>1473</v>
      </c>
      <c r="W806" s="66" t="s">
        <v>2451</v>
      </c>
      <c r="X806" s="66" t="s">
        <v>1487</v>
      </c>
      <c r="Y806" s="66"/>
      <c r="Z806" s="66"/>
      <c r="AA806" s="66"/>
      <c r="AB806" s="69"/>
      <c r="AC806" s="66"/>
      <c r="AD806" s="66" t="s">
        <v>1487</v>
      </c>
      <c r="AE806" s="66"/>
      <c r="AF806" s="67"/>
      <c r="AG806" s="66"/>
      <c r="AH806" s="66"/>
      <c r="AI806" s="66" t="s">
        <v>1473</v>
      </c>
      <c r="AJ806" s="66" t="s">
        <v>151</v>
      </c>
      <c r="AK806" s="66"/>
      <c r="AL806" s="66"/>
      <c r="AM806" s="66"/>
      <c r="AN806" s="66"/>
      <c r="AO806" s="66"/>
      <c r="AP806" s="66" t="s">
        <v>1487</v>
      </c>
      <c r="AQ806" s="67"/>
      <c r="AR806" s="67"/>
      <c r="AS806" s="66"/>
      <c r="AT806" s="66"/>
      <c r="AU806" s="69"/>
      <c r="AV806" s="66">
        <v>0</v>
      </c>
      <c r="AW806" s="66"/>
      <c r="AX806" s="66" t="s">
        <v>1487</v>
      </c>
      <c r="AY806" s="66"/>
      <c r="AZ806" s="66"/>
      <c r="BA806" s="69"/>
      <c r="BB806" s="66"/>
      <c r="BC806" s="66" t="s">
        <v>1487</v>
      </c>
    </row>
    <row r="807" spans="1:55" ht="15.75" customHeight="1">
      <c r="A807" s="66" t="s">
        <v>5493</v>
      </c>
      <c r="B807" s="66" t="s">
        <v>5180</v>
      </c>
      <c r="C807" s="66" t="s">
        <v>211</v>
      </c>
      <c r="D807" s="66" t="s">
        <v>5181</v>
      </c>
      <c r="E807" s="66">
        <v>2026</v>
      </c>
      <c r="F807" s="66">
        <v>2</v>
      </c>
      <c r="G807" s="67">
        <v>46031</v>
      </c>
      <c r="H807" s="67">
        <v>0.76388888888888884</v>
      </c>
      <c r="I807" s="67"/>
      <c r="J807" s="66"/>
      <c r="K807" s="68"/>
      <c r="L807" s="66"/>
      <c r="M807" s="66"/>
      <c r="N807" s="66" t="s">
        <v>1568</v>
      </c>
      <c r="O807" s="66" t="s">
        <v>1439</v>
      </c>
      <c r="P807" s="66"/>
      <c r="Q807" s="66" t="s">
        <v>1472</v>
      </c>
      <c r="R807" s="66" t="s">
        <v>1180</v>
      </c>
      <c r="S807" s="66" t="s">
        <v>386</v>
      </c>
      <c r="T807" s="66" t="s">
        <v>443</v>
      </c>
      <c r="U807" s="66" t="s">
        <v>2183</v>
      </c>
      <c r="V807" s="66" t="s">
        <v>1473</v>
      </c>
      <c r="W807" s="66" t="s">
        <v>2470</v>
      </c>
      <c r="X807" s="66" t="s">
        <v>1487</v>
      </c>
      <c r="Y807" s="66"/>
      <c r="Z807" s="66"/>
      <c r="AA807" s="66"/>
      <c r="AB807" s="69"/>
      <c r="AC807" s="66"/>
      <c r="AD807" s="66" t="s">
        <v>1487</v>
      </c>
      <c r="AE807" s="66"/>
      <c r="AF807" s="67"/>
      <c r="AG807" s="66"/>
      <c r="AH807" s="66"/>
      <c r="AI807" s="66" t="s">
        <v>1473</v>
      </c>
      <c r="AJ807" s="66" t="s">
        <v>151</v>
      </c>
      <c r="AK807" s="66"/>
      <c r="AL807" s="66"/>
      <c r="AM807" s="66"/>
      <c r="AN807" s="66"/>
      <c r="AO807" s="66"/>
      <c r="AP807" s="66" t="s">
        <v>1487</v>
      </c>
      <c r="AQ807" s="67"/>
      <c r="AR807" s="67"/>
      <c r="AS807" s="66"/>
      <c r="AT807" s="66"/>
      <c r="AU807" s="69"/>
      <c r="AV807" s="66">
        <v>0</v>
      </c>
      <c r="AW807" s="66"/>
      <c r="AX807" s="66" t="s">
        <v>1487</v>
      </c>
      <c r="AY807" s="66"/>
      <c r="AZ807" s="66"/>
      <c r="BA807" s="69"/>
      <c r="BB807" s="66"/>
      <c r="BC807" s="66" t="s">
        <v>1487</v>
      </c>
    </row>
    <row r="808" spans="1:55" ht="15.75" customHeight="1">
      <c r="A808" s="66" t="s">
        <v>5494</v>
      </c>
      <c r="B808" s="66" t="s">
        <v>5182</v>
      </c>
      <c r="C808" s="66" t="s">
        <v>213</v>
      </c>
      <c r="D808" s="66" t="s">
        <v>5183</v>
      </c>
      <c r="E808" s="66">
        <v>2026</v>
      </c>
      <c r="F808" s="66">
        <v>2</v>
      </c>
      <c r="G808" s="67">
        <v>46031</v>
      </c>
      <c r="H808" s="67">
        <v>0.4375</v>
      </c>
      <c r="I808" s="67"/>
      <c r="J808" s="66"/>
      <c r="K808" s="68"/>
      <c r="L808" s="66"/>
      <c r="M808" s="66"/>
      <c r="N808" s="66" t="s">
        <v>1436</v>
      </c>
      <c r="O808" s="66" t="s">
        <v>2103</v>
      </c>
      <c r="P808" s="66"/>
      <c r="Q808" s="66" t="s">
        <v>1472</v>
      </c>
      <c r="R808" s="66" t="s">
        <v>1182</v>
      </c>
      <c r="S808" s="66" t="s">
        <v>391</v>
      </c>
      <c r="T808" s="66" t="s">
        <v>443</v>
      </c>
      <c r="U808" s="66" t="s">
        <v>2183</v>
      </c>
      <c r="V808" s="66" t="s">
        <v>1473</v>
      </c>
      <c r="W808" s="66" t="s">
        <v>2365</v>
      </c>
      <c r="X808" s="66" t="s">
        <v>1487</v>
      </c>
      <c r="Y808" s="66"/>
      <c r="Z808" s="66"/>
      <c r="AA808" s="66"/>
      <c r="AB808" s="69"/>
      <c r="AC808" s="66"/>
      <c r="AD808" s="66" t="s">
        <v>1487</v>
      </c>
      <c r="AE808" s="66"/>
      <c r="AF808" s="67"/>
      <c r="AG808" s="66"/>
      <c r="AH808" s="66"/>
      <c r="AI808" s="66" t="s">
        <v>1473</v>
      </c>
      <c r="AJ808" s="66" t="s">
        <v>151</v>
      </c>
      <c r="AK808" s="66"/>
      <c r="AL808" s="66"/>
      <c r="AM808" s="66"/>
      <c r="AN808" s="66"/>
      <c r="AO808" s="66"/>
      <c r="AP808" s="66" t="s">
        <v>1487</v>
      </c>
      <c r="AQ808" s="67"/>
      <c r="AR808" s="67"/>
      <c r="AS808" s="66"/>
      <c r="AT808" s="66"/>
      <c r="AU808" s="69"/>
      <c r="AV808" s="66">
        <v>0</v>
      </c>
      <c r="AW808" s="66"/>
      <c r="AX808" s="66" t="s">
        <v>1487</v>
      </c>
      <c r="AY808" s="66"/>
      <c r="AZ808" s="66"/>
      <c r="BA808" s="69"/>
      <c r="BB808" s="66"/>
      <c r="BC808" s="66" t="s">
        <v>1487</v>
      </c>
    </row>
    <row r="809" spans="1:55" ht="15.75" customHeight="1">
      <c r="A809" s="66" t="s">
        <v>5495</v>
      </c>
      <c r="B809" s="66" t="s">
        <v>5184</v>
      </c>
      <c r="C809" s="66" t="s">
        <v>222</v>
      </c>
      <c r="D809" s="66" t="s">
        <v>5185</v>
      </c>
      <c r="E809" s="66">
        <v>2026</v>
      </c>
      <c r="F809" s="66">
        <v>2</v>
      </c>
      <c r="G809" s="67">
        <v>46031</v>
      </c>
      <c r="H809" s="67">
        <v>0.4375</v>
      </c>
      <c r="I809" s="67"/>
      <c r="J809" s="66"/>
      <c r="K809" s="68"/>
      <c r="L809" s="66"/>
      <c r="M809" s="66"/>
      <c r="N809" s="66" t="s">
        <v>1583</v>
      </c>
      <c r="O809" s="66" t="s">
        <v>1439</v>
      </c>
      <c r="P809" s="66"/>
      <c r="Q809" s="66" t="s">
        <v>1472</v>
      </c>
      <c r="R809" s="66" t="s">
        <v>1190</v>
      </c>
      <c r="S809" s="66" t="s">
        <v>391</v>
      </c>
      <c r="T809" s="66" t="s">
        <v>1266</v>
      </c>
      <c r="U809" s="66" t="s">
        <v>2183</v>
      </c>
      <c r="V809" s="66" t="s">
        <v>1473</v>
      </c>
      <c r="W809" s="66" t="s">
        <v>2451</v>
      </c>
      <c r="X809" s="66" t="s">
        <v>1487</v>
      </c>
      <c r="Y809" s="66"/>
      <c r="Z809" s="66"/>
      <c r="AA809" s="66"/>
      <c r="AB809" s="69"/>
      <c r="AC809" s="66"/>
      <c r="AD809" s="66" t="s">
        <v>1487</v>
      </c>
      <c r="AE809" s="66"/>
      <c r="AF809" s="67"/>
      <c r="AG809" s="66"/>
      <c r="AH809" s="66"/>
      <c r="AI809" s="66" t="s">
        <v>1473</v>
      </c>
      <c r="AJ809" s="66" t="s">
        <v>151</v>
      </c>
      <c r="AK809" s="66"/>
      <c r="AL809" s="66"/>
      <c r="AM809" s="66"/>
      <c r="AN809" s="66"/>
      <c r="AO809" s="66"/>
      <c r="AP809" s="66" t="s">
        <v>1487</v>
      </c>
      <c r="AQ809" s="67"/>
      <c r="AR809" s="67"/>
      <c r="AS809" s="66"/>
      <c r="AT809" s="66"/>
      <c r="AU809" s="69"/>
      <c r="AV809" s="66">
        <v>0</v>
      </c>
      <c r="AW809" s="66"/>
      <c r="AX809" s="66" t="s">
        <v>1487</v>
      </c>
      <c r="AY809" s="66"/>
      <c r="AZ809" s="66"/>
      <c r="BA809" s="69"/>
      <c r="BB809" s="66"/>
      <c r="BC809" s="66" t="s">
        <v>1487</v>
      </c>
    </row>
    <row r="810" spans="1:55" ht="15.75" customHeight="1">
      <c r="A810" s="66" t="s">
        <v>5496</v>
      </c>
      <c r="B810" s="66" t="s">
        <v>5186</v>
      </c>
      <c r="C810" s="66" t="s">
        <v>225</v>
      </c>
      <c r="D810" s="66" t="s">
        <v>5187</v>
      </c>
      <c r="E810" s="66">
        <v>2026</v>
      </c>
      <c r="F810" s="66">
        <v>2</v>
      </c>
      <c r="G810" s="67">
        <v>46031</v>
      </c>
      <c r="H810" s="67">
        <v>0.4375</v>
      </c>
      <c r="I810" s="67"/>
      <c r="J810" s="66"/>
      <c r="K810" s="68"/>
      <c r="L810" s="66"/>
      <c r="M810" s="66"/>
      <c r="N810" s="66" t="s">
        <v>1583</v>
      </c>
      <c r="O810" s="66" t="s">
        <v>2103</v>
      </c>
      <c r="P810" s="66"/>
      <c r="Q810" s="66" t="s">
        <v>1472</v>
      </c>
      <c r="R810" s="66" t="s">
        <v>1193</v>
      </c>
      <c r="S810" s="66" t="s">
        <v>391</v>
      </c>
      <c r="T810" s="66" t="s">
        <v>1266</v>
      </c>
      <c r="U810" s="66" t="s">
        <v>2183</v>
      </c>
      <c r="V810" s="66" t="s">
        <v>1473</v>
      </c>
      <c r="W810" s="66" t="s">
        <v>2451</v>
      </c>
      <c r="X810" s="66" t="s">
        <v>1487</v>
      </c>
      <c r="Y810" s="66"/>
      <c r="Z810" s="66"/>
      <c r="AA810" s="66"/>
      <c r="AB810" s="69"/>
      <c r="AC810" s="66"/>
      <c r="AD810" s="66" t="s">
        <v>1487</v>
      </c>
      <c r="AE810" s="66"/>
      <c r="AF810" s="67"/>
      <c r="AG810" s="66"/>
      <c r="AH810" s="66"/>
      <c r="AI810" s="66" t="s">
        <v>1473</v>
      </c>
      <c r="AJ810" s="66" t="s">
        <v>151</v>
      </c>
      <c r="AK810" s="66"/>
      <c r="AL810" s="66"/>
      <c r="AM810" s="66"/>
      <c r="AN810" s="66"/>
      <c r="AO810" s="66"/>
      <c r="AP810" s="66" t="s">
        <v>1487</v>
      </c>
      <c r="AQ810" s="67"/>
      <c r="AR810" s="67"/>
      <c r="AS810" s="66"/>
      <c r="AT810" s="66"/>
      <c r="AU810" s="69"/>
      <c r="AV810" s="66">
        <v>0</v>
      </c>
      <c r="AW810" s="66"/>
      <c r="AX810" s="66" t="s">
        <v>1487</v>
      </c>
      <c r="AY810" s="66"/>
      <c r="AZ810" s="66"/>
      <c r="BA810" s="69"/>
      <c r="BB810" s="66"/>
      <c r="BC810" s="66" t="s">
        <v>1487</v>
      </c>
    </row>
    <row r="811" spans="1:55" ht="15.75" customHeight="1">
      <c r="A811" s="66" t="s">
        <v>5497</v>
      </c>
      <c r="B811" s="66" t="s">
        <v>5188</v>
      </c>
      <c r="C811" s="66" t="s">
        <v>267</v>
      </c>
      <c r="D811" s="66" t="s">
        <v>5189</v>
      </c>
      <c r="E811" s="66">
        <v>2026</v>
      </c>
      <c r="F811" s="66">
        <v>2</v>
      </c>
      <c r="G811" s="67">
        <v>46031</v>
      </c>
      <c r="H811" s="67">
        <v>0.4375</v>
      </c>
      <c r="I811" s="67"/>
      <c r="J811" s="66"/>
      <c r="K811" s="68"/>
      <c r="L811" s="66"/>
      <c r="M811" s="66"/>
      <c r="N811" s="66" t="s">
        <v>1604</v>
      </c>
      <c r="O811" s="66" t="s">
        <v>1590</v>
      </c>
      <c r="P811" s="66"/>
      <c r="Q811" s="66" t="s">
        <v>1472</v>
      </c>
      <c r="R811" s="66" t="s">
        <v>3016</v>
      </c>
      <c r="S811" s="66" t="s">
        <v>386</v>
      </c>
      <c r="T811" s="66" t="s">
        <v>344</v>
      </c>
      <c r="U811" s="66" t="s">
        <v>2183</v>
      </c>
      <c r="V811" s="66" t="s">
        <v>1473</v>
      </c>
      <c r="W811" s="66" t="s">
        <v>3450</v>
      </c>
      <c r="X811" s="66" t="s">
        <v>1487</v>
      </c>
      <c r="Y811" s="66"/>
      <c r="Z811" s="66"/>
      <c r="AA811" s="66"/>
      <c r="AB811" s="69"/>
      <c r="AC811" s="66"/>
      <c r="AD811" s="66" t="s">
        <v>1487</v>
      </c>
      <c r="AE811" s="66"/>
      <c r="AF811" s="67"/>
      <c r="AG811" s="66"/>
      <c r="AH811" s="66"/>
      <c r="AI811" s="66" t="s">
        <v>1473</v>
      </c>
      <c r="AJ811" s="66" t="s">
        <v>151</v>
      </c>
      <c r="AK811" s="66"/>
      <c r="AL811" s="66"/>
      <c r="AM811" s="66"/>
      <c r="AN811" s="66"/>
      <c r="AO811" s="66"/>
      <c r="AP811" s="66" t="s">
        <v>1487</v>
      </c>
      <c r="AQ811" s="67"/>
      <c r="AR811" s="67"/>
      <c r="AS811" s="66"/>
      <c r="AT811" s="66"/>
      <c r="AU811" s="69"/>
      <c r="AV811" s="66">
        <v>0</v>
      </c>
      <c r="AW811" s="66"/>
      <c r="AX811" s="66" t="s">
        <v>1487</v>
      </c>
      <c r="AY811" s="66"/>
      <c r="AZ811" s="66"/>
      <c r="BA811" s="69"/>
      <c r="BB811" s="66"/>
      <c r="BC811" s="66" t="s">
        <v>1487</v>
      </c>
    </row>
    <row r="812" spans="1:55" ht="15.75" customHeight="1">
      <c r="A812" s="66" t="s">
        <v>5498</v>
      </c>
      <c r="B812" s="66" t="s">
        <v>5190</v>
      </c>
      <c r="C812" s="66" t="s">
        <v>284</v>
      </c>
      <c r="D812" s="66" t="s">
        <v>5191</v>
      </c>
      <c r="E812" s="66">
        <v>2026</v>
      </c>
      <c r="F812" s="66">
        <v>2</v>
      </c>
      <c r="G812" s="67">
        <v>46031</v>
      </c>
      <c r="H812" s="67">
        <v>0.44791666666666669</v>
      </c>
      <c r="I812" s="67"/>
      <c r="J812" s="66"/>
      <c r="K812" s="68"/>
      <c r="L812" s="66"/>
      <c r="M812" s="66"/>
      <c r="N812" s="66" t="s">
        <v>1432</v>
      </c>
      <c r="O812" s="66" t="s">
        <v>2103</v>
      </c>
      <c r="P812" s="66"/>
      <c r="Q812" s="66" t="s">
        <v>1472</v>
      </c>
      <c r="R812" s="66" t="s">
        <v>98</v>
      </c>
      <c r="S812" s="66" t="s">
        <v>391</v>
      </c>
      <c r="T812" s="66" t="s">
        <v>344</v>
      </c>
      <c r="U812" s="66" t="s">
        <v>2183</v>
      </c>
      <c r="V812" s="66" t="s">
        <v>1473</v>
      </c>
      <c r="W812" s="66" t="s">
        <v>2647</v>
      </c>
      <c r="X812" s="66" t="s">
        <v>1487</v>
      </c>
      <c r="Y812" s="66"/>
      <c r="Z812" s="66"/>
      <c r="AA812" s="66"/>
      <c r="AB812" s="69"/>
      <c r="AC812" s="66"/>
      <c r="AD812" s="66" t="s">
        <v>1487</v>
      </c>
      <c r="AE812" s="66"/>
      <c r="AF812" s="67"/>
      <c r="AG812" s="66"/>
      <c r="AH812" s="66"/>
      <c r="AI812" s="66" t="s">
        <v>1473</v>
      </c>
      <c r="AJ812" s="66" t="s">
        <v>151</v>
      </c>
      <c r="AK812" s="66"/>
      <c r="AL812" s="66"/>
      <c r="AM812" s="66"/>
      <c r="AN812" s="66"/>
      <c r="AO812" s="66"/>
      <c r="AP812" s="66" t="s">
        <v>1487</v>
      </c>
      <c r="AQ812" s="67"/>
      <c r="AR812" s="67"/>
      <c r="AS812" s="66"/>
      <c r="AT812" s="66"/>
      <c r="AU812" s="69"/>
      <c r="AV812" s="66">
        <v>0</v>
      </c>
      <c r="AW812" s="66"/>
      <c r="AX812" s="66" t="s">
        <v>1487</v>
      </c>
      <c r="AY812" s="66"/>
      <c r="AZ812" s="66"/>
      <c r="BA812" s="69"/>
      <c r="BB812" s="66"/>
      <c r="BC812" s="66" t="s">
        <v>1487</v>
      </c>
    </row>
    <row r="813" spans="1:55" ht="15.75" customHeight="1">
      <c r="A813" s="66" t="s">
        <v>5499</v>
      </c>
      <c r="B813" s="66" t="s">
        <v>5192</v>
      </c>
      <c r="C813" s="66" t="s">
        <v>285</v>
      </c>
      <c r="D813" s="66" t="s">
        <v>5193</v>
      </c>
      <c r="E813" s="66">
        <v>2026</v>
      </c>
      <c r="F813" s="66">
        <v>2</v>
      </c>
      <c r="G813" s="67">
        <v>46031</v>
      </c>
      <c r="H813" s="67">
        <v>0.4375</v>
      </c>
      <c r="I813" s="67"/>
      <c r="J813" s="66"/>
      <c r="K813" s="68"/>
      <c r="L813" s="66"/>
      <c r="M813" s="66"/>
      <c r="N813" s="66" t="s">
        <v>1432</v>
      </c>
      <c r="O813" s="66" t="s">
        <v>1590</v>
      </c>
      <c r="P813" s="66"/>
      <c r="Q813" s="66" t="s">
        <v>1472</v>
      </c>
      <c r="R813" s="66" t="s">
        <v>1417</v>
      </c>
      <c r="S813" s="66" t="s">
        <v>1267</v>
      </c>
      <c r="T813" s="66" t="s">
        <v>344</v>
      </c>
      <c r="U813" s="66" t="s">
        <v>2183</v>
      </c>
      <c r="V813" s="66" t="s">
        <v>1473</v>
      </c>
      <c r="W813" s="66" t="s">
        <v>2647</v>
      </c>
      <c r="X813" s="66" t="s">
        <v>1487</v>
      </c>
      <c r="Y813" s="66"/>
      <c r="Z813" s="66"/>
      <c r="AA813" s="66"/>
      <c r="AB813" s="69"/>
      <c r="AC813" s="66"/>
      <c r="AD813" s="66" t="s">
        <v>1487</v>
      </c>
      <c r="AE813" s="66"/>
      <c r="AF813" s="67"/>
      <c r="AG813" s="66"/>
      <c r="AH813" s="66"/>
      <c r="AI813" s="66" t="s">
        <v>1473</v>
      </c>
      <c r="AJ813" s="66" t="s">
        <v>151</v>
      </c>
      <c r="AK813" s="66"/>
      <c r="AL813" s="66"/>
      <c r="AM813" s="66"/>
      <c r="AN813" s="66"/>
      <c r="AO813" s="66"/>
      <c r="AP813" s="66" t="s">
        <v>1487</v>
      </c>
      <c r="AQ813" s="67"/>
      <c r="AR813" s="67"/>
      <c r="AS813" s="66"/>
      <c r="AT813" s="66"/>
      <c r="AU813" s="69"/>
      <c r="AV813" s="66">
        <v>0</v>
      </c>
      <c r="AW813" s="66"/>
      <c r="AX813" s="66" t="s">
        <v>1487</v>
      </c>
      <c r="AY813" s="66"/>
      <c r="AZ813" s="66"/>
      <c r="BA813" s="69"/>
      <c r="BB813" s="66"/>
      <c r="BC813" s="66" t="s">
        <v>1487</v>
      </c>
    </row>
    <row r="814" spans="1:55" ht="15.75" customHeight="1">
      <c r="A814" s="66" t="s">
        <v>5500</v>
      </c>
      <c r="B814" s="66" t="s">
        <v>5194</v>
      </c>
      <c r="C814" s="66" t="s">
        <v>190</v>
      </c>
      <c r="D814" s="66" t="s">
        <v>5195</v>
      </c>
      <c r="E814" s="66">
        <v>2026</v>
      </c>
      <c r="F814" s="66">
        <v>2</v>
      </c>
      <c r="G814" s="67">
        <v>46032</v>
      </c>
      <c r="H814" s="67">
        <v>0.77777777777777779</v>
      </c>
      <c r="I814" s="67"/>
      <c r="J814" s="66"/>
      <c r="K814" s="68"/>
      <c r="L814" s="66"/>
      <c r="M814" s="66"/>
      <c r="N814" s="66" t="s">
        <v>1590</v>
      </c>
      <c r="O814" s="66" t="s">
        <v>2103</v>
      </c>
      <c r="P814" s="66"/>
      <c r="Q814" s="66" t="s">
        <v>1472</v>
      </c>
      <c r="R814" s="66" t="s">
        <v>59</v>
      </c>
      <c r="S814" s="66" t="s">
        <v>391</v>
      </c>
      <c r="T814" s="66" t="s">
        <v>443</v>
      </c>
      <c r="U814" s="66" t="s">
        <v>2183</v>
      </c>
      <c r="V814" s="66" t="s">
        <v>1473</v>
      </c>
      <c r="W814" s="66" t="s">
        <v>2390</v>
      </c>
      <c r="X814" s="66" t="s">
        <v>1487</v>
      </c>
      <c r="Y814" s="66"/>
      <c r="Z814" s="66"/>
      <c r="AA814" s="66"/>
      <c r="AB814" s="69"/>
      <c r="AC814" s="66"/>
      <c r="AD814" s="66" t="s">
        <v>1487</v>
      </c>
      <c r="AE814" s="66"/>
      <c r="AF814" s="67"/>
      <c r="AG814" s="66"/>
      <c r="AH814" s="66"/>
      <c r="AI814" s="66" t="s">
        <v>1473</v>
      </c>
      <c r="AJ814" s="66" t="s">
        <v>151</v>
      </c>
      <c r="AK814" s="66"/>
      <c r="AL814" s="66"/>
      <c r="AM814" s="66"/>
      <c r="AN814" s="66"/>
      <c r="AO814" s="66"/>
      <c r="AP814" s="66" t="s">
        <v>1487</v>
      </c>
      <c r="AQ814" s="67"/>
      <c r="AR814" s="67"/>
      <c r="AS814" s="66"/>
      <c r="AT814" s="66"/>
      <c r="AU814" s="69"/>
      <c r="AV814" s="66">
        <v>0</v>
      </c>
      <c r="AW814" s="66"/>
      <c r="AX814" s="66" t="s">
        <v>1487</v>
      </c>
      <c r="AY814" s="66"/>
      <c r="AZ814" s="66"/>
      <c r="BA814" s="69"/>
      <c r="BB814" s="66"/>
      <c r="BC814" s="66" t="s">
        <v>1487</v>
      </c>
    </row>
    <row r="815" spans="1:55" ht="15.75" customHeight="1">
      <c r="A815" s="66" t="s">
        <v>5501</v>
      </c>
      <c r="B815" s="66" t="s">
        <v>5196</v>
      </c>
      <c r="C815" s="66" t="s">
        <v>194</v>
      </c>
      <c r="D815" s="66" t="s">
        <v>5197</v>
      </c>
      <c r="E815" s="66">
        <v>2026</v>
      </c>
      <c r="F815" s="66">
        <v>2</v>
      </c>
      <c r="G815" s="67">
        <v>46032</v>
      </c>
      <c r="H815" s="67">
        <v>0.38194444444444442</v>
      </c>
      <c r="I815" s="67"/>
      <c r="J815" s="66"/>
      <c r="K815" s="68"/>
      <c r="L815" s="66"/>
      <c r="M815" s="66"/>
      <c r="N815" s="66" t="s">
        <v>1590</v>
      </c>
      <c r="O815" s="66" t="s">
        <v>2103</v>
      </c>
      <c r="P815" s="66"/>
      <c r="Q815" s="66" t="s">
        <v>1472</v>
      </c>
      <c r="R815" s="66" t="s">
        <v>2109</v>
      </c>
      <c r="S815" s="66" t="s">
        <v>391</v>
      </c>
      <c r="T815" s="66" t="s">
        <v>443</v>
      </c>
      <c r="U815" s="66" t="s">
        <v>2183</v>
      </c>
      <c r="V815" s="66" t="s">
        <v>1473</v>
      </c>
      <c r="W815" s="66" t="s">
        <v>2390</v>
      </c>
      <c r="X815" s="66" t="s">
        <v>1487</v>
      </c>
      <c r="Y815" s="66"/>
      <c r="Z815" s="66"/>
      <c r="AA815" s="66"/>
      <c r="AB815" s="69"/>
      <c r="AC815" s="66"/>
      <c r="AD815" s="66" t="s">
        <v>1487</v>
      </c>
      <c r="AE815" s="66"/>
      <c r="AF815" s="67"/>
      <c r="AG815" s="66"/>
      <c r="AH815" s="66"/>
      <c r="AI815" s="66" t="s">
        <v>1473</v>
      </c>
      <c r="AJ815" s="66" t="s">
        <v>151</v>
      </c>
      <c r="AK815" s="66"/>
      <c r="AL815" s="66"/>
      <c r="AM815" s="66"/>
      <c r="AN815" s="66"/>
      <c r="AO815" s="66"/>
      <c r="AP815" s="66" t="s">
        <v>1487</v>
      </c>
      <c r="AQ815" s="67"/>
      <c r="AR815" s="67"/>
      <c r="AS815" s="66"/>
      <c r="AT815" s="66"/>
      <c r="AU815" s="69"/>
      <c r="AV815" s="66">
        <v>0</v>
      </c>
      <c r="AW815" s="66"/>
      <c r="AX815" s="66" t="s">
        <v>1487</v>
      </c>
      <c r="AY815" s="66"/>
      <c r="AZ815" s="66"/>
      <c r="BA815" s="69"/>
      <c r="BB815" s="66"/>
      <c r="BC815" s="66" t="s">
        <v>1487</v>
      </c>
    </row>
    <row r="816" spans="1:55" ht="15.75" customHeight="1">
      <c r="A816" s="66" t="s">
        <v>5502</v>
      </c>
      <c r="B816" s="66" t="s">
        <v>5198</v>
      </c>
      <c r="C816" s="66" t="s">
        <v>202</v>
      </c>
      <c r="D816" s="66" t="s">
        <v>5199</v>
      </c>
      <c r="E816" s="66">
        <v>2026</v>
      </c>
      <c r="F816" s="66">
        <v>2</v>
      </c>
      <c r="G816" s="67">
        <v>46032</v>
      </c>
      <c r="H816" s="67">
        <v>0.39583333333333331</v>
      </c>
      <c r="I816" s="67"/>
      <c r="J816" s="66"/>
      <c r="K816" s="68"/>
      <c r="L816" s="66"/>
      <c r="M816" s="66"/>
      <c r="N816" s="66" t="s">
        <v>1575</v>
      </c>
      <c r="O816" s="66" t="s">
        <v>1439</v>
      </c>
      <c r="P816" s="66"/>
      <c r="Q816" s="66" t="s">
        <v>1472</v>
      </c>
      <c r="R816" s="66" t="s">
        <v>1367</v>
      </c>
      <c r="S816" s="66" t="s">
        <v>391</v>
      </c>
      <c r="T816" s="66" t="s">
        <v>1266</v>
      </c>
      <c r="U816" s="66" t="s">
        <v>2183</v>
      </c>
      <c r="V816" s="66" t="s">
        <v>1473</v>
      </c>
      <c r="W816" s="66" t="s">
        <v>2448</v>
      </c>
      <c r="X816" s="66" t="s">
        <v>1487</v>
      </c>
      <c r="Y816" s="66"/>
      <c r="Z816" s="66"/>
      <c r="AA816" s="66"/>
      <c r="AB816" s="69"/>
      <c r="AC816" s="66"/>
      <c r="AD816" s="66" t="s">
        <v>1487</v>
      </c>
      <c r="AE816" s="66"/>
      <c r="AF816" s="67"/>
      <c r="AG816" s="66"/>
      <c r="AH816" s="66"/>
      <c r="AI816" s="66" t="s">
        <v>1473</v>
      </c>
      <c r="AJ816" s="66" t="s">
        <v>151</v>
      </c>
      <c r="AK816" s="66"/>
      <c r="AL816" s="66"/>
      <c r="AM816" s="66"/>
      <c r="AN816" s="66"/>
      <c r="AO816" s="66"/>
      <c r="AP816" s="66" t="s">
        <v>1487</v>
      </c>
      <c r="AQ816" s="67"/>
      <c r="AR816" s="67"/>
      <c r="AS816" s="66"/>
      <c r="AT816" s="66"/>
      <c r="AU816" s="69"/>
      <c r="AV816" s="66">
        <v>0</v>
      </c>
      <c r="AW816" s="66"/>
      <c r="AX816" s="66" t="s">
        <v>1487</v>
      </c>
      <c r="AY816" s="66"/>
      <c r="AZ816" s="66"/>
      <c r="BA816" s="69"/>
      <c r="BB816" s="66"/>
      <c r="BC816" s="66" t="s">
        <v>1487</v>
      </c>
    </row>
    <row r="817" spans="1:55" ht="15.75" customHeight="1">
      <c r="A817" s="66" t="s">
        <v>5503</v>
      </c>
      <c r="B817" s="66" t="s">
        <v>5200</v>
      </c>
      <c r="C817" s="66" t="s">
        <v>205</v>
      </c>
      <c r="D817" s="66" t="s">
        <v>5201</v>
      </c>
      <c r="E817" s="66">
        <v>2026</v>
      </c>
      <c r="F817" s="66">
        <v>2</v>
      </c>
      <c r="G817" s="67">
        <v>46032</v>
      </c>
      <c r="H817" s="67">
        <v>0.77083333333333337</v>
      </c>
      <c r="I817" s="67"/>
      <c r="J817" s="66"/>
      <c r="K817" s="68"/>
      <c r="L817" s="66"/>
      <c r="M817" s="66"/>
      <c r="N817" s="66" t="s">
        <v>1579</v>
      </c>
      <c r="O817" s="66" t="s">
        <v>1590</v>
      </c>
      <c r="P817" s="66"/>
      <c r="Q817" s="66" t="s">
        <v>1472</v>
      </c>
      <c r="R817" s="66" t="s">
        <v>1370</v>
      </c>
      <c r="S817" s="66" t="s">
        <v>389</v>
      </c>
      <c r="T817" s="66" t="s">
        <v>443</v>
      </c>
      <c r="U817" s="66" t="s">
        <v>2183</v>
      </c>
      <c r="V817" s="66" t="s">
        <v>1473</v>
      </c>
      <c r="W817" s="66" t="s">
        <v>2451</v>
      </c>
      <c r="X817" s="66" t="s">
        <v>1487</v>
      </c>
      <c r="Y817" s="66"/>
      <c r="Z817" s="66"/>
      <c r="AA817" s="66"/>
      <c r="AB817" s="69"/>
      <c r="AC817" s="66"/>
      <c r="AD817" s="66" t="s">
        <v>1487</v>
      </c>
      <c r="AE817" s="66"/>
      <c r="AF817" s="67"/>
      <c r="AG817" s="66"/>
      <c r="AH817" s="66"/>
      <c r="AI817" s="66" t="s">
        <v>1473</v>
      </c>
      <c r="AJ817" s="66" t="s">
        <v>151</v>
      </c>
      <c r="AK817" s="66"/>
      <c r="AL817" s="66"/>
      <c r="AM817" s="66"/>
      <c r="AN817" s="66"/>
      <c r="AO817" s="66"/>
      <c r="AP817" s="66" t="s">
        <v>1487</v>
      </c>
      <c r="AQ817" s="67"/>
      <c r="AR817" s="67"/>
      <c r="AS817" s="66"/>
      <c r="AT817" s="66"/>
      <c r="AU817" s="69"/>
      <c r="AV817" s="66">
        <v>0</v>
      </c>
      <c r="AW817" s="66"/>
      <c r="AX817" s="66" t="s">
        <v>1487</v>
      </c>
      <c r="AY817" s="66"/>
      <c r="AZ817" s="66"/>
      <c r="BA817" s="69"/>
      <c r="BB817" s="66"/>
      <c r="BC817" s="66" t="s">
        <v>1487</v>
      </c>
    </row>
    <row r="818" spans="1:55" ht="15.75" customHeight="1">
      <c r="A818" s="66" t="s">
        <v>5504</v>
      </c>
      <c r="B818" s="66" t="s">
        <v>5202</v>
      </c>
      <c r="C818" s="66" t="s">
        <v>211</v>
      </c>
      <c r="D818" s="66" t="s">
        <v>5203</v>
      </c>
      <c r="E818" s="66">
        <v>2026</v>
      </c>
      <c r="F818" s="66">
        <v>2</v>
      </c>
      <c r="G818" s="67">
        <v>46032</v>
      </c>
      <c r="H818" s="67">
        <v>0.76388888888888884</v>
      </c>
      <c r="I818" s="67"/>
      <c r="J818" s="66"/>
      <c r="K818" s="68"/>
      <c r="L818" s="66"/>
      <c r="M818" s="66"/>
      <c r="N818" s="66" t="s">
        <v>1568</v>
      </c>
      <c r="O818" s="66" t="s">
        <v>1439</v>
      </c>
      <c r="P818" s="66"/>
      <c r="Q818" s="66" t="s">
        <v>1472</v>
      </c>
      <c r="R818" s="66" t="s">
        <v>1180</v>
      </c>
      <c r="S818" s="66" t="s">
        <v>389</v>
      </c>
      <c r="T818" s="66" t="s">
        <v>443</v>
      </c>
      <c r="U818" s="66" t="s">
        <v>2183</v>
      </c>
      <c r="V818" s="66" t="s">
        <v>1473</v>
      </c>
      <c r="W818" s="66" t="s">
        <v>2470</v>
      </c>
      <c r="X818" s="66" t="s">
        <v>1487</v>
      </c>
      <c r="Y818" s="66"/>
      <c r="Z818" s="66"/>
      <c r="AA818" s="66"/>
      <c r="AB818" s="69"/>
      <c r="AC818" s="66"/>
      <c r="AD818" s="66" t="s">
        <v>1487</v>
      </c>
      <c r="AE818" s="66"/>
      <c r="AF818" s="67"/>
      <c r="AG818" s="66"/>
      <c r="AH818" s="66"/>
      <c r="AI818" s="66" t="s">
        <v>1473</v>
      </c>
      <c r="AJ818" s="66" t="s">
        <v>151</v>
      </c>
      <c r="AK818" s="66"/>
      <c r="AL818" s="66"/>
      <c r="AM818" s="66"/>
      <c r="AN818" s="66"/>
      <c r="AO818" s="66"/>
      <c r="AP818" s="66" t="s">
        <v>1487</v>
      </c>
      <c r="AQ818" s="67"/>
      <c r="AR818" s="67"/>
      <c r="AS818" s="66"/>
      <c r="AT818" s="66"/>
      <c r="AU818" s="69"/>
      <c r="AV818" s="66">
        <v>0</v>
      </c>
      <c r="AW818" s="66"/>
      <c r="AX818" s="66" t="s">
        <v>1487</v>
      </c>
      <c r="AY818" s="66"/>
      <c r="AZ818" s="66"/>
      <c r="BA818" s="69"/>
      <c r="BB818" s="66"/>
      <c r="BC818" s="66" t="s">
        <v>1487</v>
      </c>
    </row>
    <row r="819" spans="1:55" ht="15.75" customHeight="1">
      <c r="A819" s="66" t="s">
        <v>5505</v>
      </c>
      <c r="B819" s="66" t="s">
        <v>5204</v>
      </c>
      <c r="C819" s="66" t="s">
        <v>214</v>
      </c>
      <c r="D819" s="66" t="s">
        <v>5205</v>
      </c>
      <c r="E819" s="66">
        <v>2026</v>
      </c>
      <c r="F819" s="66">
        <v>2</v>
      </c>
      <c r="G819" s="67">
        <v>46032</v>
      </c>
      <c r="H819" s="67">
        <v>0.625</v>
      </c>
      <c r="I819" s="67"/>
      <c r="J819" s="66"/>
      <c r="K819" s="68"/>
      <c r="L819" s="66"/>
      <c r="M819" s="66"/>
      <c r="N819" s="66" t="s">
        <v>1568</v>
      </c>
      <c r="O819" s="66" t="s">
        <v>1439</v>
      </c>
      <c r="P819" s="66"/>
      <c r="Q819" s="66" t="s">
        <v>1472</v>
      </c>
      <c r="R819" s="66" t="s">
        <v>1375</v>
      </c>
      <c r="S819" s="66" t="s">
        <v>391</v>
      </c>
      <c r="T819" s="66" t="s">
        <v>443</v>
      </c>
      <c r="U819" s="66" t="s">
        <v>2183</v>
      </c>
      <c r="V819" s="66" t="s">
        <v>1473</v>
      </c>
      <c r="W819" s="66" t="s">
        <v>2470</v>
      </c>
      <c r="X819" s="66" t="s">
        <v>1487</v>
      </c>
      <c r="Y819" s="66"/>
      <c r="Z819" s="66"/>
      <c r="AA819" s="66"/>
      <c r="AB819" s="69"/>
      <c r="AC819" s="66"/>
      <c r="AD819" s="66" t="s">
        <v>1487</v>
      </c>
      <c r="AE819" s="66"/>
      <c r="AF819" s="67"/>
      <c r="AG819" s="66"/>
      <c r="AH819" s="66"/>
      <c r="AI819" s="66" t="s">
        <v>1473</v>
      </c>
      <c r="AJ819" s="66" t="s">
        <v>151</v>
      </c>
      <c r="AK819" s="66"/>
      <c r="AL819" s="66"/>
      <c r="AM819" s="66"/>
      <c r="AN819" s="66"/>
      <c r="AO819" s="66"/>
      <c r="AP819" s="66" t="s">
        <v>1487</v>
      </c>
      <c r="AQ819" s="67"/>
      <c r="AR819" s="67"/>
      <c r="AS819" s="66"/>
      <c r="AT819" s="66"/>
      <c r="AU819" s="69"/>
      <c r="AV819" s="66">
        <v>0</v>
      </c>
      <c r="AW819" s="66"/>
      <c r="AX819" s="66" t="s">
        <v>1487</v>
      </c>
      <c r="AY819" s="66"/>
      <c r="AZ819" s="66"/>
      <c r="BA819" s="69"/>
      <c r="BB819" s="66"/>
      <c r="BC819" s="66" t="s">
        <v>1487</v>
      </c>
    </row>
    <row r="820" spans="1:55" ht="15.75" customHeight="1">
      <c r="A820" s="66" t="s">
        <v>5506</v>
      </c>
      <c r="B820" s="66" t="s">
        <v>5206</v>
      </c>
      <c r="C820" s="66" t="s">
        <v>223</v>
      </c>
      <c r="D820" s="66" t="s">
        <v>5207</v>
      </c>
      <c r="E820" s="66">
        <v>2026</v>
      </c>
      <c r="F820" s="66">
        <v>2</v>
      </c>
      <c r="G820" s="67">
        <v>46032</v>
      </c>
      <c r="H820" s="67">
        <v>0.4375</v>
      </c>
      <c r="I820" s="67"/>
      <c r="J820" s="66"/>
      <c r="K820" s="68"/>
      <c r="L820" s="66"/>
      <c r="M820" s="66"/>
      <c r="N820" s="66" t="s">
        <v>1600</v>
      </c>
      <c r="O820" s="66" t="s">
        <v>1439</v>
      </c>
      <c r="P820" s="66"/>
      <c r="Q820" s="66" t="s">
        <v>1472</v>
      </c>
      <c r="R820" s="66" t="s">
        <v>1191</v>
      </c>
      <c r="S820" s="66" t="s">
        <v>391</v>
      </c>
      <c r="T820" s="66" t="s">
        <v>1266</v>
      </c>
      <c r="U820" s="66" t="s">
        <v>2183</v>
      </c>
      <c r="V820" s="66" t="s">
        <v>1473</v>
      </c>
      <c r="W820" s="66" t="s">
        <v>2324</v>
      </c>
      <c r="X820" s="66" t="s">
        <v>1487</v>
      </c>
      <c r="Y820" s="66"/>
      <c r="Z820" s="66"/>
      <c r="AA820" s="66"/>
      <c r="AB820" s="69"/>
      <c r="AC820" s="66"/>
      <c r="AD820" s="66" t="s">
        <v>1487</v>
      </c>
      <c r="AE820" s="66"/>
      <c r="AF820" s="67"/>
      <c r="AG820" s="66"/>
      <c r="AH820" s="66"/>
      <c r="AI820" s="66" t="s">
        <v>1473</v>
      </c>
      <c r="AJ820" s="66" t="s">
        <v>151</v>
      </c>
      <c r="AK820" s="66"/>
      <c r="AL820" s="66"/>
      <c r="AM820" s="66"/>
      <c r="AN820" s="66"/>
      <c r="AO820" s="66"/>
      <c r="AP820" s="66" t="s">
        <v>1487</v>
      </c>
      <c r="AQ820" s="67"/>
      <c r="AR820" s="67"/>
      <c r="AS820" s="66"/>
      <c r="AT820" s="66"/>
      <c r="AU820" s="69"/>
      <c r="AV820" s="66">
        <v>0</v>
      </c>
      <c r="AW820" s="66"/>
      <c r="AX820" s="66" t="s">
        <v>1487</v>
      </c>
      <c r="AY820" s="66"/>
      <c r="AZ820" s="66"/>
      <c r="BA820" s="69"/>
      <c r="BB820" s="66"/>
      <c r="BC820" s="66" t="s">
        <v>1487</v>
      </c>
    </row>
    <row r="821" spans="1:55" ht="15.75" customHeight="1">
      <c r="A821" s="66" t="s">
        <v>5507</v>
      </c>
      <c r="B821" s="66" t="s">
        <v>5208</v>
      </c>
      <c r="C821" s="66" t="s">
        <v>230</v>
      </c>
      <c r="D821" s="66" t="s">
        <v>5209</v>
      </c>
      <c r="E821" s="66">
        <v>2026</v>
      </c>
      <c r="F821" s="66">
        <v>2</v>
      </c>
      <c r="G821" s="67">
        <v>46032</v>
      </c>
      <c r="H821" s="67">
        <v>0.38541666666666669</v>
      </c>
      <c r="I821" s="67"/>
      <c r="J821" s="66"/>
      <c r="K821" s="68"/>
      <c r="L821" s="66"/>
      <c r="M821" s="66"/>
      <c r="N821" s="66" t="s">
        <v>1583</v>
      </c>
      <c r="O821" s="66" t="s">
        <v>1439</v>
      </c>
      <c r="P821" s="66"/>
      <c r="Q821" s="66" t="s">
        <v>1472</v>
      </c>
      <c r="R821" s="66" t="s">
        <v>1198</v>
      </c>
      <c r="S821" s="66" t="s">
        <v>391</v>
      </c>
      <c r="T821" s="66" t="s">
        <v>1266</v>
      </c>
      <c r="U821" s="66" t="s">
        <v>2183</v>
      </c>
      <c r="V821" s="66" t="s">
        <v>1473</v>
      </c>
      <c r="W821" s="66" t="s">
        <v>2451</v>
      </c>
      <c r="X821" s="66" t="s">
        <v>1487</v>
      </c>
      <c r="Y821" s="66"/>
      <c r="Z821" s="66"/>
      <c r="AA821" s="66"/>
      <c r="AB821" s="69"/>
      <c r="AC821" s="66"/>
      <c r="AD821" s="66" t="s">
        <v>1487</v>
      </c>
      <c r="AE821" s="66"/>
      <c r="AF821" s="67"/>
      <c r="AG821" s="66"/>
      <c r="AH821" s="66"/>
      <c r="AI821" s="66" t="s">
        <v>1473</v>
      </c>
      <c r="AJ821" s="66" t="s">
        <v>151</v>
      </c>
      <c r="AK821" s="66"/>
      <c r="AL821" s="66"/>
      <c r="AM821" s="66"/>
      <c r="AN821" s="66"/>
      <c r="AO821" s="66"/>
      <c r="AP821" s="66" t="s">
        <v>1487</v>
      </c>
      <c r="AQ821" s="67"/>
      <c r="AR821" s="67"/>
      <c r="AS821" s="66"/>
      <c r="AT821" s="66"/>
      <c r="AU821" s="69"/>
      <c r="AV821" s="66">
        <v>0</v>
      </c>
      <c r="AW821" s="66"/>
      <c r="AX821" s="66" t="s">
        <v>1487</v>
      </c>
      <c r="AY821" s="66"/>
      <c r="AZ821" s="66"/>
      <c r="BA821" s="69"/>
      <c r="BB821" s="66"/>
      <c r="BC821" s="66" t="s">
        <v>1487</v>
      </c>
    </row>
    <row r="822" spans="1:55" ht="15.75" customHeight="1">
      <c r="A822" s="66" t="s">
        <v>5508</v>
      </c>
      <c r="B822" s="66" t="s">
        <v>5210</v>
      </c>
      <c r="C822" s="66" t="s">
        <v>284</v>
      </c>
      <c r="D822" s="66" t="s">
        <v>5211</v>
      </c>
      <c r="E822" s="66">
        <v>2026</v>
      </c>
      <c r="F822" s="66">
        <v>2</v>
      </c>
      <c r="G822" s="67">
        <v>46032</v>
      </c>
      <c r="H822" s="67">
        <v>0.44791666666666669</v>
      </c>
      <c r="I822" s="67"/>
      <c r="J822" s="66"/>
      <c r="K822" s="68"/>
      <c r="L822" s="66"/>
      <c r="M822" s="66"/>
      <c r="N822" s="66" t="s">
        <v>1432</v>
      </c>
      <c r="O822" s="66" t="s">
        <v>2103</v>
      </c>
      <c r="P822" s="66"/>
      <c r="Q822" s="66" t="s">
        <v>1472</v>
      </c>
      <c r="R822" s="66" t="s">
        <v>98</v>
      </c>
      <c r="S822" s="66" t="s">
        <v>391</v>
      </c>
      <c r="T822" s="66" t="s">
        <v>344</v>
      </c>
      <c r="U822" s="66" t="s">
        <v>2183</v>
      </c>
      <c r="V822" s="66" t="s">
        <v>1473</v>
      </c>
      <c r="W822" s="66" t="s">
        <v>2647</v>
      </c>
      <c r="X822" s="66" t="s">
        <v>1487</v>
      </c>
      <c r="Y822" s="66"/>
      <c r="Z822" s="66"/>
      <c r="AA822" s="66"/>
      <c r="AB822" s="69"/>
      <c r="AC822" s="66"/>
      <c r="AD822" s="66" t="s">
        <v>1487</v>
      </c>
      <c r="AE822" s="66"/>
      <c r="AF822" s="67"/>
      <c r="AG822" s="66"/>
      <c r="AH822" s="66"/>
      <c r="AI822" s="66" t="s">
        <v>1473</v>
      </c>
      <c r="AJ822" s="66" t="s">
        <v>151</v>
      </c>
      <c r="AK822" s="66"/>
      <c r="AL822" s="66"/>
      <c r="AM822" s="66"/>
      <c r="AN822" s="66"/>
      <c r="AO822" s="66"/>
      <c r="AP822" s="66" t="s">
        <v>1487</v>
      </c>
      <c r="AQ822" s="67"/>
      <c r="AR822" s="67"/>
      <c r="AS822" s="66"/>
      <c r="AT822" s="66"/>
      <c r="AU822" s="69"/>
      <c r="AV822" s="66">
        <v>0</v>
      </c>
      <c r="AW822" s="66"/>
      <c r="AX822" s="66" t="s">
        <v>1487</v>
      </c>
      <c r="AY822" s="66"/>
      <c r="AZ822" s="66"/>
      <c r="BA822" s="69"/>
      <c r="BB822" s="66"/>
      <c r="BC822" s="66" t="s">
        <v>1487</v>
      </c>
    </row>
    <row r="823" spans="1:55" ht="15.75" customHeight="1">
      <c r="A823" s="66" t="s">
        <v>5509</v>
      </c>
      <c r="B823" s="66" t="s">
        <v>5212</v>
      </c>
      <c r="C823" s="66" t="s">
        <v>286</v>
      </c>
      <c r="D823" s="66" t="s">
        <v>5213</v>
      </c>
      <c r="E823" s="66">
        <v>2026</v>
      </c>
      <c r="F823" s="66">
        <v>2</v>
      </c>
      <c r="G823" s="67">
        <v>46032</v>
      </c>
      <c r="H823" s="67">
        <v>0.41666666666666669</v>
      </c>
      <c r="I823" s="67"/>
      <c r="J823" s="66"/>
      <c r="K823" s="68"/>
      <c r="L823" s="66"/>
      <c r="M823" s="66"/>
      <c r="N823" s="66" t="s">
        <v>1432</v>
      </c>
      <c r="O823" s="66" t="s">
        <v>1439</v>
      </c>
      <c r="P823" s="66"/>
      <c r="Q823" s="66" t="s">
        <v>1472</v>
      </c>
      <c r="R823" s="66" t="s">
        <v>2112</v>
      </c>
      <c r="S823" s="66" t="s">
        <v>391</v>
      </c>
      <c r="T823" s="66" t="s">
        <v>344</v>
      </c>
      <c r="U823" s="66" t="s">
        <v>2183</v>
      </c>
      <c r="V823" s="66" t="s">
        <v>1473</v>
      </c>
      <c r="W823" s="66" t="s">
        <v>2647</v>
      </c>
      <c r="X823" s="66" t="s">
        <v>1487</v>
      </c>
      <c r="Y823" s="66"/>
      <c r="Z823" s="66"/>
      <c r="AA823" s="66"/>
      <c r="AB823" s="69"/>
      <c r="AC823" s="66"/>
      <c r="AD823" s="66" t="s">
        <v>1487</v>
      </c>
      <c r="AE823" s="66"/>
      <c r="AF823" s="67"/>
      <c r="AG823" s="66"/>
      <c r="AH823" s="66"/>
      <c r="AI823" s="66" t="s">
        <v>1473</v>
      </c>
      <c r="AJ823" s="66" t="s">
        <v>151</v>
      </c>
      <c r="AK823" s="66"/>
      <c r="AL823" s="66"/>
      <c r="AM823" s="66"/>
      <c r="AN823" s="66"/>
      <c r="AO823" s="66"/>
      <c r="AP823" s="66" t="s">
        <v>1487</v>
      </c>
      <c r="AQ823" s="67"/>
      <c r="AR823" s="67"/>
      <c r="AS823" s="66"/>
      <c r="AT823" s="66"/>
      <c r="AU823" s="69"/>
      <c r="AV823" s="66">
        <v>0</v>
      </c>
      <c r="AW823" s="66"/>
      <c r="AX823" s="66" t="s">
        <v>1487</v>
      </c>
      <c r="AY823" s="66"/>
      <c r="AZ823" s="66"/>
      <c r="BA823" s="69"/>
      <c r="BB823" s="66"/>
      <c r="BC823" s="66" t="s">
        <v>1487</v>
      </c>
    </row>
    <row r="824" spans="1:55" ht="15.75" customHeight="1">
      <c r="A824" s="66" t="s">
        <v>5510</v>
      </c>
      <c r="B824" s="66" t="s">
        <v>5214</v>
      </c>
      <c r="C824" s="66" t="s">
        <v>328</v>
      </c>
      <c r="D824" s="66" t="s">
        <v>5215</v>
      </c>
      <c r="E824" s="66">
        <v>2026</v>
      </c>
      <c r="F824" s="66">
        <v>2</v>
      </c>
      <c r="G824" s="67">
        <v>46032</v>
      </c>
      <c r="H824" s="67">
        <v>0.44791666666666669</v>
      </c>
      <c r="I824" s="67"/>
      <c r="J824" s="66"/>
      <c r="K824" s="68"/>
      <c r="L824" s="66"/>
      <c r="M824" s="66"/>
      <c r="N824" s="66"/>
      <c r="O824" s="66" t="s">
        <v>2103</v>
      </c>
      <c r="P824" s="66"/>
      <c r="Q824" s="66" t="s">
        <v>1472</v>
      </c>
      <c r="R824" s="66" t="s">
        <v>1253</v>
      </c>
      <c r="S824" s="66" t="s">
        <v>387</v>
      </c>
      <c r="T824" s="66"/>
      <c r="U824" s="66" t="s">
        <v>2183</v>
      </c>
      <c r="V824" s="66" t="s">
        <v>1487</v>
      </c>
      <c r="W824" s="66" t="s">
        <v>2231</v>
      </c>
      <c r="X824" s="66" t="s">
        <v>1487</v>
      </c>
      <c r="Y824" s="66"/>
      <c r="Z824" s="66"/>
      <c r="AA824" s="66"/>
      <c r="AB824" s="69"/>
      <c r="AC824" s="66"/>
      <c r="AD824" s="66" t="s">
        <v>1487</v>
      </c>
      <c r="AE824" s="66"/>
      <c r="AF824" s="67"/>
      <c r="AG824" s="66"/>
      <c r="AH824" s="66"/>
      <c r="AI824" s="66" t="s">
        <v>1473</v>
      </c>
      <c r="AJ824" s="66" t="s">
        <v>151</v>
      </c>
      <c r="AK824" s="66"/>
      <c r="AL824" s="66"/>
      <c r="AM824" s="66"/>
      <c r="AN824" s="66"/>
      <c r="AO824" s="66"/>
      <c r="AP824" s="66" t="s">
        <v>1487</v>
      </c>
      <c r="AQ824" s="67"/>
      <c r="AR824" s="67"/>
      <c r="AS824" s="66"/>
      <c r="AT824" s="66"/>
      <c r="AU824" s="69"/>
      <c r="AV824" s="66">
        <v>0</v>
      </c>
      <c r="AW824" s="66"/>
      <c r="AX824" s="66" t="s">
        <v>1487</v>
      </c>
      <c r="AY824" s="66"/>
      <c r="AZ824" s="66"/>
      <c r="BA824" s="69"/>
      <c r="BB824" s="66"/>
      <c r="BC824" s="66" t="s">
        <v>1487</v>
      </c>
    </row>
    <row r="825" spans="1:55" ht="15.75" customHeight="1">
      <c r="A825" s="66" t="s">
        <v>5511</v>
      </c>
      <c r="B825" s="66" t="s">
        <v>5216</v>
      </c>
      <c r="C825" s="66" t="s">
        <v>176</v>
      </c>
      <c r="D825" s="66" t="s">
        <v>5217</v>
      </c>
      <c r="E825" s="66">
        <v>2026</v>
      </c>
      <c r="F825" s="66">
        <v>2</v>
      </c>
      <c r="G825" s="67">
        <v>46027</v>
      </c>
      <c r="H825" s="67">
        <v>0.38541666666666669</v>
      </c>
      <c r="I825" s="67"/>
      <c r="J825" s="66"/>
      <c r="K825" s="68"/>
      <c r="L825" s="66"/>
      <c r="M825" s="66"/>
      <c r="N825" s="66" t="s">
        <v>1568</v>
      </c>
      <c r="O825" s="66" t="s">
        <v>1590</v>
      </c>
      <c r="P825" s="66"/>
      <c r="Q825" s="66" t="s">
        <v>1472</v>
      </c>
      <c r="R825" s="66" t="s">
        <v>1454</v>
      </c>
      <c r="S825" s="66" t="s">
        <v>387</v>
      </c>
      <c r="T825" s="66" t="s">
        <v>344</v>
      </c>
      <c r="U825" s="66" t="s">
        <v>2183</v>
      </c>
      <c r="V825" s="66" t="s">
        <v>1473</v>
      </c>
      <c r="W825" s="66" t="s">
        <v>2470</v>
      </c>
      <c r="X825" s="66" t="s">
        <v>1487</v>
      </c>
      <c r="Y825" s="66"/>
      <c r="Z825" s="66"/>
      <c r="AA825" s="66"/>
      <c r="AB825" s="69"/>
      <c r="AC825" s="66"/>
      <c r="AD825" s="66" t="s">
        <v>1487</v>
      </c>
      <c r="AE825" s="66"/>
      <c r="AF825" s="67"/>
      <c r="AG825" s="66"/>
      <c r="AH825" s="66"/>
      <c r="AI825" s="66" t="s">
        <v>1473</v>
      </c>
      <c r="AJ825" s="66" t="s">
        <v>151</v>
      </c>
      <c r="AK825" s="66"/>
      <c r="AL825" s="66"/>
      <c r="AM825" s="66"/>
      <c r="AN825" s="66"/>
      <c r="AO825" s="66"/>
      <c r="AP825" s="66" t="s">
        <v>1487</v>
      </c>
      <c r="AQ825" s="67"/>
      <c r="AR825" s="67"/>
      <c r="AS825" s="66"/>
      <c r="AT825" s="66"/>
      <c r="AU825" s="69"/>
      <c r="AV825" s="66">
        <v>0</v>
      </c>
      <c r="AW825" s="66"/>
      <c r="AX825" s="66" t="s">
        <v>1487</v>
      </c>
      <c r="AY825" s="66"/>
      <c r="AZ825" s="66"/>
      <c r="BA825" s="69"/>
      <c r="BB825" s="66"/>
      <c r="BC825" s="66" t="s">
        <v>1487</v>
      </c>
    </row>
    <row r="826" spans="1:55" ht="15.75" customHeight="1">
      <c r="A826" s="66" t="s">
        <v>5512</v>
      </c>
      <c r="B826" s="66" t="s">
        <v>5218</v>
      </c>
      <c r="C826" s="66" t="s">
        <v>198</v>
      </c>
      <c r="D826" s="66" t="s">
        <v>5219</v>
      </c>
      <c r="E826" s="66">
        <v>2026</v>
      </c>
      <c r="F826" s="66">
        <v>2</v>
      </c>
      <c r="G826" s="67">
        <v>46027</v>
      </c>
      <c r="H826" s="67">
        <v>0.4375</v>
      </c>
      <c r="I826" s="67"/>
      <c r="J826" s="66"/>
      <c r="K826" s="68"/>
      <c r="L826" s="66"/>
      <c r="M826" s="66"/>
      <c r="N826" s="66" t="s">
        <v>1575</v>
      </c>
      <c r="O826" s="66" t="s">
        <v>1590</v>
      </c>
      <c r="P826" s="66"/>
      <c r="Q826" s="66" t="s">
        <v>1472</v>
      </c>
      <c r="R826" s="66" t="s">
        <v>1174</v>
      </c>
      <c r="S826" s="66" t="s">
        <v>391</v>
      </c>
      <c r="T826" s="66" t="s">
        <v>443</v>
      </c>
      <c r="U826" s="66" t="s">
        <v>2183</v>
      </c>
      <c r="V826" s="66" t="s">
        <v>1473</v>
      </c>
      <c r="W826" s="66" t="s">
        <v>2448</v>
      </c>
      <c r="X826" s="66" t="s">
        <v>1487</v>
      </c>
      <c r="Y826" s="66"/>
      <c r="Z826" s="66"/>
      <c r="AA826" s="66"/>
      <c r="AB826" s="69"/>
      <c r="AC826" s="66"/>
      <c r="AD826" s="66" t="s">
        <v>1487</v>
      </c>
      <c r="AE826" s="66"/>
      <c r="AF826" s="67"/>
      <c r="AG826" s="66"/>
      <c r="AH826" s="66"/>
      <c r="AI826" s="66" t="s">
        <v>1473</v>
      </c>
      <c r="AJ826" s="66" t="s">
        <v>151</v>
      </c>
      <c r="AK826" s="66"/>
      <c r="AL826" s="66"/>
      <c r="AM826" s="66"/>
      <c r="AN826" s="66"/>
      <c r="AO826" s="66"/>
      <c r="AP826" s="66" t="s">
        <v>1487</v>
      </c>
      <c r="AQ826" s="67"/>
      <c r="AR826" s="67"/>
      <c r="AS826" s="66"/>
      <c r="AT826" s="66"/>
      <c r="AU826" s="69"/>
      <c r="AV826" s="66">
        <v>0</v>
      </c>
      <c r="AW826" s="66"/>
      <c r="AX826" s="66" t="s">
        <v>1487</v>
      </c>
      <c r="AY826" s="66"/>
      <c r="AZ826" s="66"/>
      <c r="BA826" s="69"/>
      <c r="BB826" s="66"/>
      <c r="BC826" s="66" t="s">
        <v>1487</v>
      </c>
    </row>
    <row r="827" spans="1:55" ht="15.75" customHeight="1">
      <c r="A827" s="66" t="s">
        <v>5513</v>
      </c>
      <c r="B827" s="66" t="s">
        <v>5220</v>
      </c>
      <c r="C827" s="66" t="s">
        <v>206</v>
      </c>
      <c r="D827" s="66" t="s">
        <v>5221</v>
      </c>
      <c r="E827" s="66">
        <v>2026</v>
      </c>
      <c r="F827" s="66">
        <v>2</v>
      </c>
      <c r="G827" s="67">
        <v>46027</v>
      </c>
      <c r="H827" s="67">
        <v>0.625</v>
      </c>
      <c r="I827" s="67"/>
      <c r="J827" s="66"/>
      <c r="K827" s="68"/>
      <c r="L827" s="66"/>
      <c r="M827" s="66"/>
      <c r="N827" s="66" t="s">
        <v>1579</v>
      </c>
      <c r="O827" s="66" t="s">
        <v>1590</v>
      </c>
      <c r="P827" s="66"/>
      <c r="Q827" s="66" t="s">
        <v>1472</v>
      </c>
      <c r="R827" s="66" t="s">
        <v>1177</v>
      </c>
      <c r="S827" s="66" t="s">
        <v>391</v>
      </c>
      <c r="T827" s="66" t="s">
        <v>443</v>
      </c>
      <c r="U827" s="66" t="s">
        <v>2183</v>
      </c>
      <c r="V827" s="66" t="s">
        <v>1473</v>
      </c>
      <c r="W827" s="66" t="s">
        <v>2451</v>
      </c>
      <c r="X827" s="66" t="s">
        <v>1487</v>
      </c>
      <c r="Y827" s="66"/>
      <c r="Z827" s="66"/>
      <c r="AA827" s="66"/>
      <c r="AB827" s="69"/>
      <c r="AC827" s="66"/>
      <c r="AD827" s="66" t="s">
        <v>1487</v>
      </c>
      <c r="AE827" s="66"/>
      <c r="AF827" s="67"/>
      <c r="AG827" s="66"/>
      <c r="AH827" s="66"/>
      <c r="AI827" s="66" t="s">
        <v>1473</v>
      </c>
      <c r="AJ827" s="66" t="s">
        <v>151</v>
      </c>
      <c r="AK827" s="66"/>
      <c r="AL827" s="66"/>
      <c r="AM827" s="66"/>
      <c r="AN827" s="66"/>
      <c r="AO827" s="66"/>
      <c r="AP827" s="66" t="s">
        <v>1487</v>
      </c>
      <c r="AQ827" s="67"/>
      <c r="AR827" s="67"/>
      <c r="AS827" s="66"/>
      <c r="AT827" s="66"/>
      <c r="AU827" s="69"/>
      <c r="AV827" s="66">
        <v>0</v>
      </c>
      <c r="AW827" s="66"/>
      <c r="AX827" s="66" t="s">
        <v>1487</v>
      </c>
      <c r="AY827" s="66"/>
      <c r="AZ827" s="66"/>
      <c r="BA827" s="69"/>
      <c r="BB827" s="66"/>
      <c r="BC827" s="66" t="s">
        <v>1487</v>
      </c>
    </row>
    <row r="828" spans="1:55" ht="15.75" customHeight="1">
      <c r="A828" s="66" t="s">
        <v>5514</v>
      </c>
      <c r="B828" s="66" t="s">
        <v>5222</v>
      </c>
      <c r="C828" s="66" t="s">
        <v>237</v>
      </c>
      <c r="D828" s="66" t="s">
        <v>5223</v>
      </c>
      <c r="E828" s="66">
        <v>2026</v>
      </c>
      <c r="F828" s="66">
        <v>2</v>
      </c>
      <c r="G828" s="67">
        <v>46027</v>
      </c>
      <c r="H828" s="67">
        <v>0.38541666666666669</v>
      </c>
      <c r="I828" s="67"/>
      <c r="J828" s="66"/>
      <c r="K828" s="68"/>
      <c r="L828" s="66"/>
      <c r="M828" s="66"/>
      <c r="N828" s="66" t="s">
        <v>1583</v>
      </c>
      <c r="O828" s="66" t="s">
        <v>1590</v>
      </c>
      <c r="P828" s="66"/>
      <c r="Q828" s="66" t="s">
        <v>1472</v>
      </c>
      <c r="R828" s="66" t="s">
        <v>2113</v>
      </c>
      <c r="S828" s="66" t="s">
        <v>386</v>
      </c>
      <c r="T828" s="66" t="s">
        <v>1266</v>
      </c>
      <c r="U828" s="66" t="s">
        <v>2183</v>
      </c>
      <c r="V828" s="66" t="s">
        <v>1473</v>
      </c>
      <c r="W828" s="66" t="s">
        <v>2451</v>
      </c>
      <c r="X828" s="66" t="s">
        <v>1487</v>
      </c>
      <c r="Y828" s="66"/>
      <c r="Z828" s="66"/>
      <c r="AA828" s="66"/>
      <c r="AB828" s="69"/>
      <c r="AC828" s="66"/>
      <c r="AD828" s="66" t="s">
        <v>1487</v>
      </c>
      <c r="AE828" s="66"/>
      <c r="AF828" s="67"/>
      <c r="AG828" s="66"/>
      <c r="AH828" s="66"/>
      <c r="AI828" s="66" t="s">
        <v>1473</v>
      </c>
      <c r="AJ828" s="66" t="s">
        <v>151</v>
      </c>
      <c r="AK828" s="66"/>
      <c r="AL828" s="66"/>
      <c r="AM828" s="66"/>
      <c r="AN828" s="66"/>
      <c r="AO828" s="66"/>
      <c r="AP828" s="66" t="s">
        <v>1487</v>
      </c>
      <c r="AQ828" s="67"/>
      <c r="AR828" s="67"/>
      <c r="AS828" s="66"/>
      <c r="AT828" s="66"/>
      <c r="AU828" s="69"/>
      <c r="AV828" s="66">
        <v>0</v>
      </c>
      <c r="AW828" s="66"/>
      <c r="AX828" s="66" t="s">
        <v>1487</v>
      </c>
      <c r="AY828" s="66"/>
      <c r="AZ828" s="66"/>
      <c r="BA828" s="69"/>
      <c r="BB828" s="66"/>
      <c r="BC828" s="66" t="s">
        <v>1487</v>
      </c>
    </row>
    <row r="829" spans="1:55" ht="15.75" customHeight="1">
      <c r="A829" s="66" t="s">
        <v>5515</v>
      </c>
      <c r="B829" s="66" t="s">
        <v>5224</v>
      </c>
      <c r="C829" s="66" t="s">
        <v>252</v>
      </c>
      <c r="D829" s="66" t="s">
        <v>5225</v>
      </c>
      <c r="E829" s="66">
        <v>2026</v>
      </c>
      <c r="F829" s="66">
        <v>2</v>
      </c>
      <c r="G829" s="67">
        <v>46027</v>
      </c>
      <c r="H829" s="67">
        <v>0.38541666666666669</v>
      </c>
      <c r="I829" s="67"/>
      <c r="J829" s="66"/>
      <c r="K829" s="68"/>
      <c r="L829" s="66"/>
      <c r="M829" s="66"/>
      <c r="N829" s="66" t="s">
        <v>1590</v>
      </c>
      <c r="O829" s="66" t="s">
        <v>1439</v>
      </c>
      <c r="P829" s="66"/>
      <c r="Q829" s="66" t="s">
        <v>1472</v>
      </c>
      <c r="R829" s="66" t="s">
        <v>2114</v>
      </c>
      <c r="S829" s="66" t="s">
        <v>1267</v>
      </c>
      <c r="T829" s="66" t="s">
        <v>1266</v>
      </c>
      <c r="U829" s="66" t="s">
        <v>2183</v>
      </c>
      <c r="V829" s="66" t="s">
        <v>1473</v>
      </c>
      <c r="W829" s="66" t="s">
        <v>2390</v>
      </c>
      <c r="X829" s="66" t="s">
        <v>1487</v>
      </c>
      <c r="Y829" s="66"/>
      <c r="Z829" s="66"/>
      <c r="AA829" s="66"/>
      <c r="AB829" s="69"/>
      <c r="AC829" s="66"/>
      <c r="AD829" s="66" t="s">
        <v>1487</v>
      </c>
      <c r="AE829" s="66"/>
      <c r="AF829" s="67"/>
      <c r="AG829" s="66"/>
      <c r="AH829" s="66"/>
      <c r="AI829" s="66" t="s">
        <v>1473</v>
      </c>
      <c r="AJ829" s="66" t="s">
        <v>151</v>
      </c>
      <c r="AK829" s="66"/>
      <c r="AL829" s="66"/>
      <c r="AM829" s="66"/>
      <c r="AN829" s="66"/>
      <c r="AO829" s="66"/>
      <c r="AP829" s="66" t="s">
        <v>1487</v>
      </c>
      <c r="AQ829" s="67"/>
      <c r="AR829" s="67"/>
      <c r="AS829" s="66"/>
      <c r="AT829" s="66"/>
      <c r="AU829" s="69"/>
      <c r="AV829" s="66">
        <v>0</v>
      </c>
      <c r="AW829" s="66"/>
      <c r="AX829" s="66" t="s">
        <v>1487</v>
      </c>
      <c r="AY829" s="66"/>
      <c r="AZ829" s="66"/>
      <c r="BA829" s="69"/>
      <c r="BB829" s="66"/>
      <c r="BC829" s="66" t="s">
        <v>1487</v>
      </c>
    </row>
    <row r="830" spans="1:55" ht="15.75" customHeight="1">
      <c r="A830" s="66" t="s">
        <v>5516</v>
      </c>
      <c r="B830" s="66" t="s">
        <v>5226</v>
      </c>
      <c r="C830" s="66" t="s">
        <v>253</v>
      </c>
      <c r="D830" s="66" t="s">
        <v>5227</v>
      </c>
      <c r="E830" s="66">
        <v>2026</v>
      </c>
      <c r="F830" s="66">
        <v>2</v>
      </c>
      <c r="G830" s="67">
        <v>46027</v>
      </c>
      <c r="H830" s="67">
        <v>0.38541666666666669</v>
      </c>
      <c r="I830" s="67"/>
      <c r="J830" s="66"/>
      <c r="K830" s="68"/>
      <c r="L830" s="66"/>
      <c r="M830" s="66"/>
      <c r="N830" s="66" t="s">
        <v>1608</v>
      </c>
      <c r="O830" s="66" t="s">
        <v>2103</v>
      </c>
      <c r="P830" s="66"/>
      <c r="Q830" s="66" t="s">
        <v>1472</v>
      </c>
      <c r="R830" s="66" t="s">
        <v>2115</v>
      </c>
      <c r="S830" s="66" t="s">
        <v>386</v>
      </c>
      <c r="T830" s="66" t="s">
        <v>1266</v>
      </c>
      <c r="U830" s="66" t="s">
        <v>2183</v>
      </c>
      <c r="V830" s="66" t="s">
        <v>1473</v>
      </c>
      <c r="W830" s="66" t="s">
        <v>3141</v>
      </c>
      <c r="X830" s="66" t="s">
        <v>1487</v>
      </c>
      <c r="Y830" s="66"/>
      <c r="Z830" s="66"/>
      <c r="AA830" s="66"/>
      <c r="AB830" s="69"/>
      <c r="AC830" s="66"/>
      <c r="AD830" s="66" t="s">
        <v>1487</v>
      </c>
      <c r="AE830" s="66"/>
      <c r="AF830" s="67"/>
      <c r="AG830" s="66"/>
      <c r="AH830" s="66"/>
      <c r="AI830" s="66" t="s">
        <v>1473</v>
      </c>
      <c r="AJ830" s="66" t="s">
        <v>151</v>
      </c>
      <c r="AK830" s="66"/>
      <c r="AL830" s="66"/>
      <c r="AM830" s="66"/>
      <c r="AN830" s="66"/>
      <c r="AO830" s="66"/>
      <c r="AP830" s="66" t="s">
        <v>1487</v>
      </c>
      <c r="AQ830" s="67"/>
      <c r="AR830" s="67"/>
      <c r="AS830" s="66"/>
      <c r="AT830" s="66"/>
      <c r="AU830" s="69"/>
      <c r="AV830" s="66">
        <v>0</v>
      </c>
      <c r="AW830" s="66"/>
      <c r="AX830" s="66" t="s">
        <v>1487</v>
      </c>
      <c r="AY830" s="66"/>
      <c r="AZ830" s="66"/>
      <c r="BA830" s="69"/>
      <c r="BB830" s="66"/>
      <c r="BC830" s="66" t="s">
        <v>1487</v>
      </c>
    </row>
    <row r="831" spans="1:55" ht="15.75" customHeight="1">
      <c r="A831" s="66" t="s">
        <v>5517</v>
      </c>
      <c r="B831" s="66" t="s">
        <v>5228</v>
      </c>
      <c r="C831" s="66" t="s">
        <v>277</v>
      </c>
      <c r="D831" s="66" t="s">
        <v>5229</v>
      </c>
      <c r="E831" s="66">
        <v>2026</v>
      </c>
      <c r="F831" s="66">
        <v>2</v>
      </c>
      <c r="G831" s="67">
        <v>46027</v>
      </c>
      <c r="H831" s="67">
        <v>0.44791666666666669</v>
      </c>
      <c r="I831" s="67"/>
      <c r="J831" s="66"/>
      <c r="K831" s="68"/>
      <c r="L831" s="66"/>
      <c r="M831" s="66"/>
      <c r="N831" s="66" t="s">
        <v>1590</v>
      </c>
      <c r="O831" s="66" t="s">
        <v>1590</v>
      </c>
      <c r="P831" s="66"/>
      <c r="Q831" s="66" t="s">
        <v>1472</v>
      </c>
      <c r="R831" s="66" t="s">
        <v>1411</v>
      </c>
      <c r="S831" s="66" t="s">
        <v>1267</v>
      </c>
      <c r="T831" s="66" t="s">
        <v>344</v>
      </c>
      <c r="U831" s="66" t="s">
        <v>2183</v>
      </c>
      <c r="V831" s="66" t="s">
        <v>1473</v>
      </c>
      <c r="W831" s="66" t="s">
        <v>2390</v>
      </c>
      <c r="X831" s="66" t="s">
        <v>1487</v>
      </c>
      <c r="Y831" s="66"/>
      <c r="Z831" s="66"/>
      <c r="AA831" s="66"/>
      <c r="AB831" s="69"/>
      <c r="AC831" s="66"/>
      <c r="AD831" s="66" t="s">
        <v>1487</v>
      </c>
      <c r="AE831" s="66"/>
      <c r="AF831" s="67"/>
      <c r="AG831" s="66"/>
      <c r="AH831" s="66"/>
      <c r="AI831" s="66" t="s">
        <v>1473</v>
      </c>
      <c r="AJ831" s="66" t="s">
        <v>151</v>
      </c>
      <c r="AK831" s="66"/>
      <c r="AL831" s="66"/>
      <c r="AM831" s="66"/>
      <c r="AN831" s="66"/>
      <c r="AO831" s="66"/>
      <c r="AP831" s="66" t="s">
        <v>1487</v>
      </c>
      <c r="AQ831" s="67"/>
      <c r="AR831" s="67"/>
      <c r="AS831" s="66"/>
      <c r="AT831" s="66"/>
      <c r="AU831" s="69"/>
      <c r="AV831" s="66">
        <v>0</v>
      </c>
      <c r="AW831" s="66"/>
      <c r="AX831" s="66" t="s">
        <v>1487</v>
      </c>
      <c r="AY831" s="66"/>
      <c r="AZ831" s="66"/>
      <c r="BA831" s="69"/>
      <c r="BB831" s="66"/>
      <c r="BC831" s="66" t="s">
        <v>1487</v>
      </c>
    </row>
    <row r="832" spans="1:55" ht="15.75" customHeight="1">
      <c r="A832" s="66" t="s">
        <v>5518</v>
      </c>
      <c r="B832" s="66" t="s">
        <v>5230</v>
      </c>
      <c r="C832" s="66" t="s">
        <v>176</v>
      </c>
      <c r="D832" s="66" t="s">
        <v>5231</v>
      </c>
      <c r="E832" s="66">
        <v>2026</v>
      </c>
      <c r="F832" s="66">
        <v>2</v>
      </c>
      <c r="G832" s="67">
        <v>46028</v>
      </c>
      <c r="H832" s="67">
        <v>0.38541666666666669</v>
      </c>
      <c r="I832" s="67"/>
      <c r="J832" s="66"/>
      <c r="K832" s="68"/>
      <c r="L832" s="66"/>
      <c r="M832" s="66"/>
      <c r="N832" s="66" t="s">
        <v>1568</v>
      </c>
      <c r="O832" s="66" t="s">
        <v>1590</v>
      </c>
      <c r="P832" s="66"/>
      <c r="Q832" s="66" t="s">
        <v>1472</v>
      </c>
      <c r="R832" s="66" t="s">
        <v>1454</v>
      </c>
      <c r="S832" s="66" t="s">
        <v>387</v>
      </c>
      <c r="T832" s="66" t="s">
        <v>344</v>
      </c>
      <c r="U832" s="66" t="s">
        <v>2183</v>
      </c>
      <c r="V832" s="66" t="s">
        <v>1473</v>
      </c>
      <c r="W832" s="66" t="s">
        <v>2470</v>
      </c>
      <c r="X832" s="66" t="s">
        <v>1487</v>
      </c>
      <c r="Y832" s="66"/>
      <c r="Z832" s="66"/>
      <c r="AA832" s="66"/>
      <c r="AB832" s="69"/>
      <c r="AC832" s="66"/>
      <c r="AD832" s="66" t="s">
        <v>1487</v>
      </c>
      <c r="AE832" s="66"/>
      <c r="AF832" s="67"/>
      <c r="AG832" s="66"/>
      <c r="AH832" s="66"/>
      <c r="AI832" s="66" t="s">
        <v>1473</v>
      </c>
      <c r="AJ832" s="66" t="s">
        <v>151</v>
      </c>
      <c r="AK832" s="66"/>
      <c r="AL832" s="66"/>
      <c r="AM832" s="66"/>
      <c r="AN832" s="66"/>
      <c r="AO832" s="66"/>
      <c r="AP832" s="66" t="s">
        <v>1487</v>
      </c>
      <c r="AQ832" s="67"/>
      <c r="AR832" s="67"/>
      <c r="AS832" s="66"/>
      <c r="AT832" s="66"/>
      <c r="AU832" s="69"/>
      <c r="AV832" s="66">
        <v>0</v>
      </c>
      <c r="AW832" s="66"/>
      <c r="AX832" s="66" t="s">
        <v>1487</v>
      </c>
      <c r="AY832" s="66"/>
      <c r="AZ832" s="66"/>
      <c r="BA832" s="69"/>
      <c r="BB832" s="66"/>
      <c r="BC832" s="66" t="s">
        <v>1487</v>
      </c>
    </row>
    <row r="833" spans="1:55" ht="15.75" customHeight="1">
      <c r="A833" s="66" t="s">
        <v>5519</v>
      </c>
      <c r="B833" s="66" t="s">
        <v>5232</v>
      </c>
      <c r="C833" s="66" t="s">
        <v>180</v>
      </c>
      <c r="D833" s="66" t="s">
        <v>5233</v>
      </c>
      <c r="E833" s="66">
        <v>2026</v>
      </c>
      <c r="F833" s="66">
        <v>2</v>
      </c>
      <c r="G833" s="67">
        <v>46028</v>
      </c>
      <c r="H833" s="67">
        <v>0.44791666666666669</v>
      </c>
      <c r="I833" s="67"/>
      <c r="J833" s="66"/>
      <c r="K833" s="68"/>
      <c r="L833" s="66"/>
      <c r="M833" s="66"/>
      <c r="N833" s="66" t="s">
        <v>1586</v>
      </c>
      <c r="O833" s="66" t="s">
        <v>1439</v>
      </c>
      <c r="P833" s="66"/>
      <c r="Q833" s="66" t="s">
        <v>1472</v>
      </c>
      <c r="R833" s="66" t="s">
        <v>1450</v>
      </c>
      <c r="S833" s="66" t="s">
        <v>391</v>
      </c>
      <c r="T833" s="66" t="s">
        <v>443</v>
      </c>
      <c r="U833" s="66" t="s">
        <v>2183</v>
      </c>
      <c r="V833" s="66" t="s">
        <v>1473</v>
      </c>
      <c r="W833" s="66" t="s">
        <v>2337</v>
      </c>
      <c r="X833" s="66" t="s">
        <v>1487</v>
      </c>
      <c r="Y833" s="66"/>
      <c r="Z833" s="66"/>
      <c r="AA833" s="66"/>
      <c r="AB833" s="69"/>
      <c r="AC833" s="66"/>
      <c r="AD833" s="66" t="s">
        <v>1487</v>
      </c>
      <c r="AE833" s="66"/>
      <c r="AF833" s="67"/>
      <c r="AG833" s="66"/>
      <c r="AH833" s="66"/>
      <c r="AI833" s="66" t="s">
        <v>1473</v>
      </c>
      <c r="AJ833" s="66" t="s">
        <v>151</v>
      </c>
      <c r="AK833" s="66"/>
      <c r="AL833" s="66"/>
      <c r="AM833" s="66"/>
      <c r="AN833" s="66"/>
      <c r="AO833" s="66"/>
      <c r="AP833" s="66" t="s">
        <v>1487</v>
      </c>
      <c r="AQ833" s="67"/>
      <c r="AR833" s="67"/>
      <c r="AS833" s="66"/>
      <c r="AT833" s="66"/>
      <c r="AU833" s="69"/>
      <c r="AV833" s="66">
        <v>0</v>
      </c>
      <c r="AW833" s="66"/>
      <c r="AX833" s="66" t="s">
        <v>1487</v>
      </c>
      <c r="AY833" s="66"/>
      <c r="AZ833" s="66"/>
      <c r="BA833" s="69"/>
      <c r="BB833" s="66"/>
      <c r="BC833" s="66" t="s">
        <v>1487</v>
      </c>
    </row>
    <row r="834" spans="1:55" ht="15.75" customHeight="1">
      <c r="A834" s="66" t="s">
        <v>5520</v>
      </c>
      <c r="B834" s="66" t="s">
        <v>5234</v>
      </c>
      <c r="C834" s="66" t="s">
        <v>237</v>
      </c>
      <c r="D834" s="66" t="s">
        <v>5235</v>
      </c>
      <c r="E834" s="66">
        <v>2026</v>
      </c>
      <c r="F834" s="66">
        <v>2</v>
      </c>
      <c r="G834" s="67">
        <v>46028</v>
      </c>
      <c r="H834" s="67">
        <v>0.38541666666666669</v>
      </c>
      <c r="I834" s="67"/>
      <c r="J834" s="66"/>
      <c r="K834" s="68"/>
      <c r="L834" s="66"/>
      <c r="M834" s="66"/>
      <c r="N834" s="66" t="s">
        <v>1583</v>
      </c>
      <c r="O834" s="66" t="s">
        <v>1590</v>
      </c>
      <c r="P834" s="66"/>
      <c r="Q834" s="66" t="s">
        <v>1472</v>
      </c>
      <c r="R834" s="66" t="s">
        <v>2113</v>
      </c>
      <c r="S834" s="66" t="s">
        <v>1267</v>
      </c>
      <c r="T834" s="66" t="s">
        <v>1266</v>
      </c>
      <c r="U834" s="66" t="s">
        <v>2183</v>
      </c>
      <c r="V834" s="66" t="s">
        <v>1473</v>
      </c>
      <c r="W834" s="66" t="s">
        <v>2451</v>
      </c>
      <c r="X834" s="66" t="s">
        <v>1487</v>
      </c>
      <c r="Y834" s="66"/>
      <c r="Z834" s="66"/>
      <c r="AA834" s="66"/>
      <c r="AB834" s="69"/>
      <c r="AC834" s="66"/>
      <c r="AD834" s="66" t="s">
        <v>1487</v>
      </c>
      <c r="AE834" s="66"/>
      <c r="AF834" s="67"/>
      <c r="AG834" s="66"/>
      <c r="AH834" s="66"/>
      <c r="AI834" s="66" t="s">
        <v>1473</v>
      </c>
      <c r="AJ834" s="66" t="s">
        <v>151</v>
      </c>
      <c r="AK834" s="66"/>
      <c r="AL834" s="66"/>
      <c r="AM834" s="66"/>
      <c r="AN834" s="66"/>
      <c r="AO834" s="66"/>
      <c r="AP834" s="66" t="s">
        <v>1487</v>
      </c>
      <c r="AQ834" s="67"/>
      <c r="AR834" s="67"/>
      <c r="AS834" s="66"/>
      <c r="AT834" s="66"/>
      <c r="AU834" s="69"/>
      <c r="AV834" s="66">
        <v>0</v>
      </c>
      <c r="AW834" s="66"/>
      <c r="AX834" s="66" t="s">
        <v>1487</v>
      </c>
      <c r="AY834" s="66"/>
      <c r="AZ834" s="66"/>
      <c r="BA834" s="69"/>
      <c r="BB834" s="66"/>
      <c r="BC834" s="66" t="s">
        <v>1487</v>
      </c>
    </row>
    <row r="835" spans="1:55" ht="15.75" customHeight="1">
      <c r="A835" s="66" t="s">
        <v>5521</v>
      </c>
      <c r="B835" s="66" t="s">
        <v>5236</v>
      </c>
      <c r="C835" s="66" t="s">
        <v>252</v>
      </c>
      <c r="D835" s="66" t="s">
        <v>5237</v>
      </c>
      <c r="E835" s="66">
        <v>2026</v>
      </c>
      <c r="F835" s="66">
        <v>2</v>
      </c>
      <c r="G835" s="67">
        <v>46028</v>
      </c>
      <c r="H835" s="67">
        <v>0.38541666666666669</v>
      </c>
      <c r="I835" s="67"/>
      <c r="J835" s="66"/>
      <c r="K835" s="68"/>
      <c r="L835" s="66"/>
      <c r="M835" s="66"/>
      <c r="N835" s="66" t="s">
        <v>1590</v>
      </c>
      <c r="O835" s="66" t="s">
        <v>1439</v>
      </c>
      <c r="P835" s="66"/>
      <c r="Q835" s="66" t="s">
        <v>1472</v>
      </c>
      <c r="R835" s="66" t="s">
        <v>2114</v>
      </c>
      <c r="S835" s="66" t="s">
        <v>386</v>
      </c>
      <c r="T835" s="66" t="s">
        <v>1266</v>
      </c>
      <c r="U835" s="66" t="s">
        <v>2183</v>
      </c>
      <c r="V835" s="66" t="s">
        <v>1473</v>
      </c>
      <c r="W835" s="66" t="s">
        <v>2390</v>
      </c>
      <c r="X835" s="66" t="s">
        <v>1487</v>
      </c>
      <c r="Y835" s="66"/>
      <c r="Z835" s="66"/>
      <c r="AA835" s="66"/>
      <c r="AB835" s="69"/>
      <c r="AC835" s="66"/>
      <c r="AD835" s="66" t="s">
        <v>1487</v>
      </c>
      <c r="AE835" s="66"/>
      <c r="AF835" s="67"/>
      <c r="AG835" s="66"/>
      <c r="AH835" s="66"/>
      <c r="AI835" s="66" t="s">
        <v>1473</v>
      </c>
      <c r="AJ835" s="66" t="s">
        <v>151</v>
      </c>
      <c r="AK835" s="66"/>
      <c r="AL835" s="66"/>
      <c r="AM835" s="66"/>
      <c r="AN835" s="66"/>
      <c r="AO835" s="66"/>
      <c r="AP835" s="66" t="s">
        <v>1487</v>
      </c>
      <c r="AQ835" s="67"/>
      <c r="AR835" s="67"/>
      <c r="AS835" s="66"/>
      <c r="AT835" s="66"/>
      <c r="AU835" s="69"/>
      <c r="AV835" s="66">
        <v>0</v>
      </c>
      <c r="AW835" s="66"/>
      <c r="AX835" s="66" t="s">
        <v>1487</v>
      </c>
      <c r="AY835" s="66"/>
      <c r="AZ835" s="66"/>
      <c r="BA835" s="69"/>
      <c r="BB835" s="66"/>
      <c r="BC835" s="66" t="s">
        <v>1487</v>
      </c>
    </row>
    <row r="836" spans="1:55" ht="15.75" customHeight="1">
      <c r="A836" s="66" t="s">
        <v>5522</v>
      </c>
      <c r="B836" s="66" t="s">
        <v>5238</v>
      </c>
      <c r="C836" s="66" t="s">
        <v>253</v>
      </c>
      <c r="D836" s="66" t="s">
        <v>5239</v>
      </c>
      <c r="E836" s="66">
        <v>2026</v>
      </c>
      <c r="F836" s="66">
        <v>2</v>
      </c>
      <c r="G836" s="67">
        <v>46028</v>
      </c>
      <c r="H836" s="67">
        <v>0.38541666666666669</v>
      </c>
      <c r="I836" s="67"/>
      <c r="J836" s="66"/>
      <c r="K836" s="68"/>
      <c r="L836" s="66"/>
      <c r="M836" s="66"/>
      <c r="N836" s="66" t="s">
        <v>1608</v>
      </c>
      <c r="O836" s="66" t="s">
        <v>2103</v>
      </c>
      <c r="P836" s="66"/>
      <c r="Q836" s="66" t="s">
        <v>1472</v>
      </c>
      <c r="R836" s="66" t="s">
        <v>2115</v>
      </c>
      <c r="S836" s="66" t="s">
        <v>1267</v>
      </c>
      <c r="T836" s="66" t="s">
        <v>1266</v>
      </c>
      <c r="U836" s="66" t="s">
        <v>2183</v>
      </c>
      <c r="V836" s="66" t="s">
        <v>1473</v>
      </c>
      <c r="W836" s="66" t="s">
        <v>3141</v>
      </c>
      <c r="X836" s="66" t="s">
        <v>1487</v>
      </c>
      <c r="Y836" s="66"/>
      <c r="Z836" s="66"/>
      <c r="AA836" s="66"/>
      <c r="AB836" s="69"/>
      <c r="AC836" s="66"/>
      <c r="AD836" s="66" t="s">
        <v>1487</v>
      </c>
      <c r="AE836" s="66"/>
      <c r="AF836" s="67"/>
      <c r="AG836" s="66"/>
      <c r="AH836" s="66"/>
      <c r="AI836" s="66" t="s">
        <v>1473</v>
      </c>
      <c r="AJ836" s="66" t="s">
        <v>151</v>
      </c>
      <c r="AK836" s="66"/>
      <c r="AL836" s="66"/>
      <c r="AM836" s="66"/>
      <c r="AN836" s="66"/>
      <c r="AO836" s="66"/>
      <c r="AP836" s="66" t="s">
        <v>1487</v>
      </c>
      <c r="AQ836" s="67"/>
      <c r="AR836" s="67"/>
      <c r="AS836" s="66"/>
      <c r="AT836" s="66"/>
      <c r="AU836" s="69"/>
      <c r="AV836" s="66">
        <v>0</v>
      </c>
      <c r="AW836" s="66"/>
      <c r="AX836" s="66" t="s">
        <v>1487</v>
      </c>
      <c r="AY836" s="66"/>
      <c r="AZ836" s="66"/>
      <c r="BA836" s="69"/>
      <c r="BB836" s="66"/>
      <c r="BC836" s="66" t="s">
        <v>1487</v>
      </c>
    </row>
    <row r="837" spans="1:55" ht="15.75" customHeight="1">
      <c r="A837" s="66" t="s">
        <v>5523</v>
      </c>
      <c r="B837" s="66" t="s">
        <v>5240</v>
      </c>
      <c r="C837" s="66" t="s">
        <v>176</v>
      </c>
      <c r="D837" s="66" t="s">
        <v>5241</v>
      </c>
      <c r="E837" s="66">
        <v>2026</v>
      </c>
      <c r="F837" s="66">
        <v>2</v>
      </c>
      <c r="G837" s="67">
        <v>46029</v>
      </c>
      <c r="H837" s="67">
        <v>0.38541666666666669</v>
      </c>
      <c r="I837" s="67"/>
      <c r="J837" s="66"/>
      <c r="K837" s="68"/>
      <c r="L837" s="66"/>
      <c r="M837" s="66"/>
      <c r="N837" s="66" t="s">
        <v>1568</v>
      </c>
      <c r="O837" s="66" t="s">
        <v>1590</v>
      </c>
      <c r="P837" s="66"/>
      <c r="Q837" s="66" t="s">
        <v>1472</v>
      </c>
      <c r="R837" s="66" t="s">
        <v>1454</v>
      </c>
      <c r="S837" s="66" t="s">
        <v>387</v>
      </c>
      <c r="T837" s="66" t="s">
        <v>344</v>
      </c>
      <c r="U837" s="66" t="s">
        <v>2183</v>
      </c>
      <c r="V837" s="66" t="s">
        <v>1473</v>
      </c>
      <c r="W837" s="66" t="s">
        <v>2470</v>
      </c>
      <c r="X837" s="66" t="s">
        <v>1487</v>
      </c>
      <c r="Y837" s="66"/>
      <c r="Z837" s="66"/>
      <c r="AA837" s="66"/>
      <c r="AB837" s="69"/>
      <c r="AC837" s="66"/>
      <c r="AD837" s="66" t="s">
        <v>1487</v>
      </c>
      <c r="AE837" s="66"/>
      <c r="AF837" s="67"/>
      <c r="AG837" s="66"/>
      <c r="AH837" s="66"/>
      <c r="AI837" s="66" t="s">
        <v>1473</v>
      </c>
      <c r="AJ837" s="66" t="s">
        <v>151</v>
      </c>
      <c r="AK837" s="66"/>
      <c r="AL837" s="66"/>
      <c r="AM837" s="66"/>
      <c r="AN837" s="66"/>
      <c r="AO837" s="66"/>
      <c r="AP837" s="66" t="s">
        <v>1487</v>
      </c>
      <c r="AQ837" s="67"/>
      <c r="AR837" s="67"/>
      <c r="AS837" s="66"/>
      <c r="AT837" s="66"/>
      <c r="AU837" s="69"/>
      <c r="AV837" s="66">
        <v>0</v>
      </c>
      <c r="AW837" s="66"/>
      <c r="AX837" s="66" t="s">
        <v>1487</v>
      </c>
      <c r="AY837" s="66"/>
      <c r="AZ837" s="66"/>
      <c r="BA837" s="69"/>
      <c r="BB837" s="66"/>
      <c r="BC837" s="66" t="s">
        <v>1487</v>
      </c>
    </row>
    <row r="838" spans="1:55" ht="15.75" customHeight="1">
      <c r="A838" s="66" t="s">
        <v>5524</v>
      </c>
      <c r="B838" s="66" t="s">
        <v>5242</v>
      </c>
      <c r="C838" s="66" t="s">
        <v>237</v>
      </c>
      <c r="D838" s="66" t="s">
        <v>5243</v>
      </c>
      <c r="E838" s="66">
        <v>2026</v>
      </c>
      <c r="F838" s="66">
        <v>2</v>
      </c>
      <c r="G838" s="67">
        <v>46029</v>
      </c>
      <c r="H838" s="67">
        <v>0.38541666666666669</v>
      </c>
      <c r="I838" s="67"/>
      <c r="J838" s="66"/>
      <c r="K838" s="68"/>
      <c r="L838" s="66"/>
      <c r="M838" s="66"/>
      <c r="N838" s="66" t="s">
        <v>1583</v>
      </c>
      <c r="O838" s="66" t="s">
        <v>1590</v>
      </c>
      <c r="P838" s="66"/>
      <c r="Q838" s="66" t="s">
        <v>1472</v>
      </c>
      <c r="R838" s="66" t="s">
        <v>2113</v>
      </c>
      <c r="S838" s="66" t="s">
        <v>389</v>
      </c>
      <c r="T838" s="66" t="s">
        <v>1266</v>
      </c>
      <c r="U838" s="66" t="s">
        <v>2183</v>
      </c>
      <c r="V838" s="66" t="s">
        <v>1473</v>
      </c>
      <c r="W838" s="66" t="s">
        <v>2451</v>
      </c>
      <c r="X838" s="66" t="s">
        <v>1487</v>
      </c>
      <c r="Y838" s="66"/>
      <c r="Z838" s="66"/>
      <c r="AA838" s="66"/>
      <c r="AB838" s="69"/>
      <c r="AC838" s="66"/>
      <c r="AD838" s="66" t="s">
        <v>1487</v>
      </c>
      <c r="AE838" s="66"/>
      <c r="AF838" s="67"/>
      <c r="AG838" s="66"/>
      <c r="AH838" s="66"/>
      <c r="AI838" s="66" t="s">
        <v>1473</v>
      </c>
      <c r="AJ838" s="66" t="s">
        <v>151</v>
      </c>
      <c r="AK838" s="66"/>
      <c r="AL838" s="66"/>
      <c r="AM838" s="66"/>
      <c r="AN838" s="66"/>
      <c r="AO838" s="66"/>
      <c r="AP838" s="66" t="s">
        <v>1487</v>
      </c>
      <c r="AQ838" s="67"/>
      <c r="AR838" s="67"/>
      <c r="AS838" s="66"/>
      <c r="AT838" s="66"/>
      <c r="AU838" s="69"/>
      <c r="AV838" s="66">
        <v>0</v>
      </c>
      <c r="AW838" s="66"/>
      <c r="AX838" s="66" t="s">
        <v>1487</v>
      </c>
      <c r="AY838" s="66"/>
      <c r="AZ838" s="66"/>
      <c r="BA838" s="69"/>
      <c r="BB838" s="66"/>
      <c r="BC838" s="66" t="s">
        <v>1487</v>
      </c>
    </row>
    <row r="839" spans="1:55" ht="15.75" customHeight="1">
      <c r="A839" s="66" t="s">
        <v>5525</v>
      </c>
      <c r="B839" s="66" t="s">
        <v>5244</v>
      </c>
      <c r="C839" s="66" t="s">
        <v>252</v>
      </c>
      <c r="D839" s="66" t="s">
        <v>5245</v>
      </c>
      <c r="E839" s="66">
        <v>2026</v>
      </c>
      <c r="F839" s="66">
        <v>2</v>
      </c>
      <c r="G839" s="67">
        <v>46029</v>
      </c>
      <c r="H839" s="67">
        <v>0.38541666666666669</v>
      </c>
      <c r="I839" s="67"/>
      <c r="J839" s="66"/>
      <c r="K839" s="68"/>
      <c r="L839" s="66"/>
      <c r="M839" s="66"/>
      <c r="N839" s="66" t="s">
        <v>1590</v>
      </c>
      <c r="O839" s="66" t="s">
        <v>1439</v>
      </c>
      <c r="P839" s="66"/>
      <c r="Q839" s="66" t="s">
        <v>1472</v>
      </c>
      <c r="R839" s="66" t="s">
        <v>2114</v>
      </c>
      <c r="S839" s="66" t="s">
        <v>389</v>
      </c>
      <c r="T839" s="66" t="s">
        <v>1266</v>
      </c>
      <c r="U839" s="66" t="s">
        <v>2183</v>
      </c>
      <c r="V839" s="66" t="s">
        <v>1473</v>
      </c>
      <c r="W839" s="66" t="s">
        <v>2390</v>
      </c>
      <c r="X839" s="66" t="s">
        <v>1487</v>
      </c>
      <c r="Y839" s="66"/>
      <c r="Z839" s="66"/>
      <c r="AA839" s="66"/>
      <c r="AB839" s="69"/>
      <c r="AC839" s="66"/>
      <c r="AD839" s="66" t="s">
        <v>1487</v>
      </c>
      <c r="AE839" s="66"/>
      <c r="AF839" s="67"/>
      <c r="AG839" s="66"/>
      <c r="AH839" s="66"/>
      <c r="AI839" s="66" t="s">
        <v>1473</v>
      </c>
      <c r="AJ839" s="66" t="s">
        <v>151</v>
      </c>
      <c r="AK839" s="66"/>
      <c r="AL839" s="66"/>
      <c r="AM839" s="66"/>
      <c r="AN839" s="66"/>
      <c r="AO839" s="66"/>
      <c r="AP839" s="66" t="s">
        <v>1487</v>
      </c>
      <c r="AQ839" s="67"/>
      <c r="AR839" s="67"/>
      <c r="AS839" s="66"/>
      <c r="AT839" s="66"/>
      <c r="AU839" s="69"/>
      <c r="AV839" s="66">
        <v>0</v>
      </c>
      <c r="AW839" s="66"/>
      <c r="AX839" s="66" t="s">
        <v>1487</v>
      </c>
      <c r="AY839" s="66"/>
      <c r="AZ839" s="66"/>
      <c r="BA839" s="69"/>
      <c r="BB839" s="66"/>
      <c r="BC839" s="66" t="s">
        <v>1487</v>
      </c>
    </row>
    <row r="840" spans="1:55" ht="15.75" customHeight="1">
      <c r="A840" s="66" t="s">
        <v>5526</v>
      </c>
      <c r="B840" s="66" t="s">
        <v>5246</v>
      </c>
      <c r="C840" s="66" t="s">
        <v>253</v>
      </c>
      <c r="D840" s="66" t="s">
        <v>5247</v>
      </c>
      <c r="E840" s="66">
        <v>2026</v>
      </c>
      <c r="F840" s="66">
        <v>2</v>
      </c>
      <c r="G840" s="67">
        <v>46029</v>
      </c>
      <c r="H840" s="67">
        <v>0.38541666666666669</v>
      </c>
      <c r="I840" s="67"/>
      <c r="J840" s="66"/>
      <c r="K840" s="68"/>
      <c r="L840" s="66"/>
      <c r="M840" s="66"/>
      <c r="N840" s="66" t="s">
        <v>1608</v>
      </c>
      <c r="O840" s="66" t="s">
        <v>2103</v>
      </c>
      <c r="P840" s="66"/>
      <c r="Q840" s="66" t="s">
        <v>1472</v>
      </c>
      <c r="R840" s="66" t="s">
        <v>2115</v>
      </c>
      <c r="S840" s="66" t="s">
        <v>389</v>
      </c>
      <c r="T840" s="66" t="s">
        <v>1266</v>
      </c>
      <c r="U840" s="66" t="s">
        <v>2183</v>
      </c>
      <c r="V840" s="66" t="s">
        <v>1473</v>
      </c>
      <c r="W840" s="66" t="s">
        <v>3141</v>
      </c>
      <c r="X840" s="66" t="s">
        <v>1487</v>
      </c>
      <c r="Y840" s="66"/>
      <c r="Z840" s="66"/>
      <c r="AA840" s="66"/>
      <c r="AB840" s="69"/>
      <c r="AC840" s="66"/>
      <c r="AD840" s="66" t="s">
        <v>1487</v>
      </c>
      <c r="AE840" s="66"/>
      <c r="AF840" s="67"/>
      <c r="AG840" s="66"/>
      <c r="AH840" s="66"/>
      <c r="AI840" s="66" t="s">
        <v>1473</v>
      </c>
      <c r="AJ840" s="66" t="s">
        <v>151</v>
      </c>
      <c r="AK840" s="66"/>
      <c r="AL840" s="66"/>
      <c r="AM840" s="66"/>
      <c r="AN840" s="66"/>
      <c r="AO840" s="66"/>
      <c r="AP840" s="66" t="s">
        <v>1487</v>
      </c>
      <c r="AQ840" s="67"/>
      <c r="AR840" s="67"/>
      <c r="AS840" s="66"/>
      <c r="AT840" s="66"/>
      <c r="AU840" s="69"/>
      <c r="AV840" s="66">
        <v>0</v>
      </c>
      <c r="AW840" s="66"/>
      <c r="AX840" s="66" t="s">
        <v>1487</v>
      </c>
      <c r="AY840" s="66"/>
      <c r="AZ840" s="66"/>
      <c r="BA840" s="69"/>
      <c r="BB840" s="66"/>
      <c r="BC840" s="66" t="s">
        <v>1487</v>
      </c>
    </row>
    <row r="841" spans="1:55" ht="15.75" customHeight="1">
      <c r="A841" s="66" t="s">
        <v>5527</v>
      </c>
      <c r="B841" s="66" t="s">
        <v>5248</v>
      </c>
      <c r="C841" s="66" t="s">
        <v>176</v>
      </c>
      <c r="D841" s="66" t="s">
        <v>5249</v>
      </c>
      <c r="E841" s="66">
        <v>2026</v>
      </c>
      <c r="F841" s="66">
        <v>2</v>
      </c>
      <c r="G841" s="67">
        <v>46030</v>
      </c>
      <c r="H841" s="67">
        <v>0.38541666666666669</v>
      </c>
      <c r="I841" s="67"/>
      <c r="J841" s="66"/>
      <c r="K841" s="68"/>
      <c r="L841" s="66"/>
      <c r="M841" s="66"/>
      <c r="N841" s="66" t="s">
        <v>1568</v>
      </c>
      <c r="O841" s="66" t="s">
        <v>1590</v>
      </c>
      <c r="P841" s="66"/>
      <c r="Q841" s="66" t="s">
        <v>1472</v>
      </c>
      <c r="R841" s="66" t="s">
        <v>1454</v>
      </c>
      <c r="S841" s="66" t="s">
        <v>387</v>
      </c>
      <c r="T841" s="66" t="s">
        <v>344</v>
      </c>
      <c r="U841" s="66" t="s">
        <v>2183</v>
      </c>
      <c r="V841" s="66" t="s">
        <v>1473</v>
      </c>
      <c r="W841" s="66" t="s">
        <v>2470</v>
      </c>
      <c r="X841" s="66" t="s">
        <v>1487</v>
      </c>
      <c r="Y841" s="66"/>
      <c r="Z841" s="66"/>
      <c r="AA841" s="66"/>
      <c r="AB841" s="69"/>
      <c r="AC841" s="66"/>
      <c r="AD841" s="66" t="s">
        <v>1487</v>
      </c>
      <c r="AE841" s="66"/>
      <c r="AF841" s="67"/>
      <c r="AG841" s="66"/>
      <c r="AH841" s="66"/>
      <c r="AI841" s="66" t="s">
        <v>1473</v>
      </c>
      <c r="AJ841" s="66" t="s">
        <v>151</v>
      </c>
      <c r="AK841" s="66"/>
      <c r="AL841" s="66"/>
      <c r="AM841" s="66"/>
      <c r="AN841" s="66"/>
      <c r="AO841" s="66"/>
      <c r="AP841" s="66" t="s">
        <v>1487</v>
      </c>
      <c r="AQ841" s="67"/>
      <c r="AR841" s="67"/>
      <c r="AS841" s="66"/>
      <c r="AT841" s="66"/>
      <c r="AU841" s="69"/>
      <c r="AV841" s="66">
        <v>0</v>
      </c>
      <c r="AW841" s="66"/>
      <c r="AX841" s="66" t="s">
        <v>1487</v>
      </c>
      <c r="AY841" s="66"/>
      <c r="AZ841" s="66"/>
      <c r="BA841" s="69"/>
      <c r="BB841" s="66"/>
      <c r="BC841" s="66" t="s">
        <v>1487</v>
      </c>
    </row>
    <row r="842" spans="1:55" ht="15.75" customHeight="1">
      <c r="A842" s="66" t="s">
        <v>5528</v>
      </c>
      <c r="B842" s="66" t="s">
        <v>5250</v>
      </c>
      <c r="C842" s="66" t="s">
        <v>237</v>
      </c>
      <c r="D842" s="66" t="s">
        <v>5251</v>
      </c>
      <c r="E842" s="66">
        <v>2026</v>
      </c>
      <c r="F842" s="66">
        <v>2</v>
      </c>
      <c r="G842" s="67">
        <v>46030</v>
      </c>
      <c r="H842" s="67">
        <v>0.38541666666666669</v>
      </c>
      <c r="I842" s="67"/>
      <c r="J842" s="66"/>
      <c r="K842" s="68"/>
      <c r="L842" s="66"/>
      <c r="M842" s="66"/>
      <c r="N842" s="66" t="s">
        <v>1583</v>
      </c>
      <c r="O842" s="66" t="s">
        <v>1590</v>
      </c>
      <c r="P842" s="66"/>
      <c r="Q842" s="66" t="s">
        <v>1472</v>
      </c>
      <c r="R842" s="66" t="s">
        <v>2113</v>
      </c>
      <c r="S842" s="66" t="s">
        <v>386</v>
      </c>
      <c r="T842" s="66" t="s">
        <v>1266</v>
      </c>
      <c r="U842" s="66" t="s">
        <v>2183</v>
      </c>
      <c r="V842" s="66" t="s">
        <v>1473</v>
      </c>
      <c r="W842" s="66" t="s">
        <v>2451</v>
      </c>
      <c r="X842" s="66" t="s">
        <v>1487</v>
      </c>
      <c r="Y842" s="66"/>
      <c r="Z842" s="66"/>
      <c r="AA842" s="66"/>
      <c r="AB842" s="69"/>
      <c r="AC842" s="66"/>
      <c r="AD842" s="66" t="s">
        <v>1487</v>
      </c>
      <c r="AE842" s="66"/>
      <c r="AF842" s="67"/>
      <c r="AG842" s="66"/>
      <c r="AH842" s="66"/>
      <c r="AI842" s="66" t="s">
        <v>1473</v>
      </c>
      <c r="AJ842" s="66" t="s">
        <v>151</v>
      </c>
      <c r="AK842" s="66"/>
      <c r="AL842" s="66"/>
      <c r="AM842" s="66"/>
      <c r="AN842" s="66"/>
      <c r="AO842" s="66"/>
      <c r="AP842" s="66" t="s">
        <v>1487</v>
      </c>
      <c r="AQ842" s="67"/>
      <c r="AR842" s="67"/>
      <c r="AS842" s="66"/>
      <c r="AT842" s="66"/>
      <c r="AU842" s="69"/>
      <c r="AV842" s="66">
        <v>0</v>
      </c>
      <c r="AW842" s="66"/>
      <c r="AX842" s="66" t="s">
        <v>1487</v>
      </c>
      <c r="AY842" s="66"/>
      <c r="AZ842" s="66"/>
      <c r="BA842" s="69"/>
      <c r="BB842" s="66"/>
      <c r="BC842" s="66" t="s">
        <v>1487</v>
      </c>
    </row>
    <row r="843" spans="1:55" ht="15.75" customHeight="1">
      <c r="A843" s="66" t="s">
        <v>5529</v>
      </c>
      <c r="B843" s="66" t="s">
        <v>5252</v>
      </c>
      <c r="C843" s="66" t="s">
        <v>243</v>
      </c>
      <c r="D843" s="66" t="s">
        <v>5253</v>
      </c>
      <c r="E843" s="66">
        <v>2026</v>
      </c>
      <c r="F843" s="66">
        <v>2</v>
      </c>
      <c r="G843" s="67">
        <v>46030</v>
      </c>
      <c r="H843" s="67">
        <v>0.38541666666666669</v>
      </c>
      <c r="I843" s="67"/>
      <c r="J843" s="66"/>
      <c r="K843" s="68"/>
      <c r="L843" s="66"/>
      <c r="M843" s="66"/>
      <c r="N843" s="66" t="s">
        <v>1579</v>
      </c>
      <c r="O843" s="66" t="s">
        <v>2103</v>
      </c>
      <c r="P843" s="66"/>
      <c r="Q843" s="66" t="s">
        <v>1472</v>
      </c>
      <c r="R843" s="66" t="s">
        <v>2116</v>
      </c>
      <c r="S843" s="66" t="s">
        <v>386</v>
      </c>
      <c r="T843" s="66" t="s">
        <v>1266</v>
      </c>
      <c r="U843" s="66" t="s">
        <v>2183</v>
      </c>
      <c r="V843" s="66" t="s">
        <v>1473</v>
      </c>
      <c r="W843" s="66" t="s">
        <v>2451</v>
      </c>
      <c r="X843" s="66" t="s">
        <v>1487</v>
      </c>
      <c r="Y843" s="66"/>
      <c r="Z843" s="66"/>
      <c r="AA843" s="66"/>
      <c r="AB843" s="69"/>
      <c r="AC843" s="66"/>
      <c r="AD843" s="66" t="s">
        <v>1487</v>
      </c>
      <c r="AE843" s="66"/>
      <c r="AF843" s="67"/>
      <c r="AG843" s="66"/>
      <c r="AH843" s="66"/>
      <c r="AI843" s="66" t="s">
        <v>1473</v>
      </c>
      <c r="AJ843" s="66" t="s">
        <v>151</v>
      </c>
      <c r="AK843" s="66"/>
      <c r="AL843" s="66"/>
      <c r="AM843" s="66"/>
      <c r="AN843" s="66"/>
      <c r="AO843" s="66"/>
      <c r="AP843" s="66" t="s">
        <v>1487</v>
      </c>
      <c r="AQ843" s="67"/>
      <c r="AR843" s="67"/>
      <c r="AS843" s="66"/>
      <c r="AT843" s="66"/>
      <c r="AU843" s="69"/>
      <c r="AV843" s="66">
        <v>0</v>
      </c>
      <c r="AW843" s="66"/>
      <c r="AX843" s="66" t="s">
        <v>1487</v>
      </c>
      <c r="AY843" s="66"/>
      <c r="AZ843" s="66"/>
      <c r="BA843" s="69"/>
      <c r="BB843" s="66"/>
      <c r="BC843" s="66" t="s">
        <v>1487</v>
      </c>
    </row>
    <row r="844" spans="1:55" ht="15.75" customHeight="1">
      <c r="A844" s="66" t="s">
        <v>5530</v>
      </c>
      <c r="B844" s="66" t="s">
        <v>5254</v>
      </c>
      <c r="C844" s="66" t="s">
        <v>252</v>
      </c>
      <c r="D844" s="66" t="s">
        <v>5255</v>
      </c>
      <c r="E844" s="66">
        <v>2026</v>
      </c>
      <c r="F844" s="66">
        <v>2</v>
      </c>
      <c r="G844" s="67">
        <v>46030</v>
      </c>
      <c r="H844" s="67">
        <v>0.38541666666666669</v>
      </c>
      <c r="I844" s="67"/>
      <c r="J844" s="66"/>
      <c r="K844" s="68"/>
      <c r="L844" s="66"/>
      <c r="M844" s="66"/>
      <c r="N844" s="66" t="s">
        <v>1590</v>
      </c>
      <c r="O844" s="66" t="s">
        <v>1439</v>
      </c>
      <c r="P844" s="66"/>
      <c r="Q844" s="66" t="s">
        <v>1472</v>
      </c>
      <c r="R844" s="66" t="s">
        <v>2114</v>
      </c>
      <c r="S844" s="66" t="s">
        <v>1267</v>
      </c>
      <c r="T844" s="66" t="s">
        <v>1266</v>
      </c>
      <c r="U844" s="66" t="s">
        <v>2183</v>
      </c>
      <c r="V844" s="66" t="s">
        <v>1473</v>
      </c>
      <c r="W844" s="66" t="s">
        <v>2390</v>
      </c>
      <c r="X844" s="66" t="s">
        <v>1487</v>
      </c>
      <c r="Y844" s="66"/>
      <c r="Z844" s="66"/>
      <c r="AA844" s="66"/>
      <c r="AB844" s="69"/>
      <c r="AC844" s="66"/>
      <c r="AD844" s="66" t="s">
        <v>1487</v>
      </c>
      <c r="AE844" s="66"/>
      <c r="AF844" s="67"/>
      <c r="AG844" s="66"/>
      <c r="AH844" s="66"/>
      <c r="AI844" s="66" t="s">
        <v>1473</v>
      </c>
      <c r="AJ844" s="66" t="s">
        <v>151</v>
      </c>
      <c r="AK844" s="66"/>
      <c r="AL844" s="66"/>
      <c r="AM844" s="66"/>
      <c r="AN844" s="66"/>
      <c r="AO844" s="66"/>
      <c r="AP844" s="66" t="s">
        <v>1487</v>
      </c>
      <c r="AQ844" s="67"/>
      <c r="AR844" s="67"/>
      <c r="AS844" s="66"/>
      <c r="AT844" s="66"/>
      <c r="AU844" s="69"/>
      <c r="AV844" s="66">
        <v>0</v>
      </c>
      <c r="AW844" s="66"/>
      <c r="AX844" s="66" t="s">
        <v>1487</v>
      </c>
      <c r="AY844" s="66"/>
      <c r="AZ844" s="66"/>
      <c r="BA844" s="69"/>
      <c r="BB844" s="66"/>
      <c r="BC844" s="66" t="s">
        <v>1487</v>
      </c>
    </row>
    <row r="845" spans="1:55" ht="15.75" customHeight="1">
      <c r="A845" s="66" t="s">
        <v>5531</v>
      </c>
      <c r="B845" s="66" t="s">
        <v>5256</v>
      </c>
      <c r="C845" s="66" t="s">
        <v>253</v>
      </c>
      <c r="D845" s="66" t="s">
        <v>5257</v>
      </c>
      <c r="E845" s="66">
        <v>2026</v>
      </c>
      <c r="F845" s="66">
        <v>2</v>
      </c>
      <c r="G845" s="67">
        <v>46030</v>
      </c>
      <c r="H845" s="67">
        <v>0.38541666666666669</v>
      </c>
      <c r="I845" s="67"/>
      <c r="J845" s="66"/>
      <c r="K845" s="68"/>
      <c r="L845" s="66"/>
      <c r="M845" s="66"/>
      <c r="N845" s="66" t="s">
        <v>1608</v>
      </c>
      <c r="O845" s="66" t="s">
        <v>2103</v>
      </c>
      <c r="P845" s="66"/>
      <c r="Q845" s="66" t="s">
        <v>1472</v>
      </c>
      <c r="R845" s="66" t="s">
        <v>2115</v>
      </c>
      <c r="S845" s="66" t="s">
        <v>386</v>
      </c>
      <c r="T845" s="66" t="s">
        <v>1266</v>
      </c>
      <c r="U845" s="66" t="s">
        <v>2183</v>
      </c>
      <c r="V845" s="66" t="s">
        <v>1473</v>
      </c>
      <c r="W845" s="66" t="s">
        <v>3141</v>
      </c>
      <c r="X845" s="66" t="s">
        <v>1487</v>
      </c>
      <c r="Y845" s="66"/>
      <c r="Z845" s="66"/>
      <c r="AA845" s="66"/>
      <c r="AB845" s="69"/>
      <c r="AC845" s="66"/>
      <c r="AD845" s="66" t="s">
        <v>1487</v>
      </c>
      <c r="AE845" s="66"/>
      <c r="AF845" s="67"/>
      <c r="AG845" s="66"/>
      <c r="AH845" s="66"/>
      <c r="AI845" s="66" t="s">
        <v>1473</v>
      </c>
      <c r="AJ845" s="66" t="s">
        <v>151</v>
      </c>
      <c r="AK845" s="66"/>
      <c r="AL845" s="66"/>
      <c r="AM845" s="66"/>
      <c r="AN845" s="66"/>
      <c r="AO845" s="66"/>
      <c r="AP845" s="66" t="s">
        <v>1487</v>
      </c>
      <c r="AQ845" s="67"/>
      <c r="AR845" s="67"/>
      <c r="AS845" s="66"/>
      <c r="AT845" s="66"/>
      <c r="AU845" s="69"/>
      <c r="AV845" s="66">
        <v>0</v>
      </c>
      <c r="AW845" s="66"/>
      <c r="AX845" s="66" t="s">
        <v>1487</v>
      </c>
      <c r="AY845" s="66"/>
      <c r="AZ845" s="66"/>
      <c r="BA845" s="69"/>
      <c r="BB845" s="66"/>
      <c r="BC845" s="66" t="s">
        <v>1487</v>
      </c>
    </row>
    <row r="846" spans="1:55" ht="15.75" customHeight="1">
      <c r="A846" s="66" t="s">
        <v>5532</v>
      </c>
      <c r="B846" s="66" t="s">
        <v>5258</v>
      </c>
      <c r="C846" s="66" t="s">
        <v>176</v>
      </c>
      <c r="D846" s="66" t="s">
        <v>5259</v>
      </c>
      <c r="E846" s="66">
        <v>2026</v>
      </c>
      <c r="F846" s="66">
        <v>2</v>
      </c>
      <c r="G846" s="67">
        <v>46031</v>
      </c>
      <c r="H846" s="67">
        <v>0.38541666666666669</v>
      </c>
      <c r="I846" s="67"/>
      <c r="J846" s="66"/>
      <c r="K846" s="68"/>
      <c r="L846" s="66"/>
      <c r="M846" s="66"/>
      <c r="N846" s="66" t="s">
        <v>1568</v>
      </c>
      <c r="O846" s="66" t="s">
        <v>1590</v>
      </c>
      <c r="P846" s="66"/>
      <c r="Q846" s="66" t="s">
        <v>1472</v>
      </c>
      <c r="R846" s="66" t="s">
        <v>1454</v>
      </c>
      <c r="S846" s="66" t="s">
        <v>387</v>
      </c>
      <c r="T846" s="66" t="s">
        <v>344</v>
      </c>
      <c r="U846" s="66" t="s">
        <v>2183</v>
      </c>
      <c r="V846" s="66" t="s">
        <v>1473</v>
      </c>
      <c r="W846" s="66" t="s">
        <v>2470</v>
      </c>
      <c r="X846" s="66" t="s">
        <v>1487</v>
      </c>
      <c r="Y846" s="66"/>
      <c r="Z846" s="66"/>
      <c r="AA846" s="66"/>
      <c r="AB846" s="69"/>
      <c r="AC846" s="66"/>
      <c r="AD846" s="66" t="s">
        <v>1487</v>
      </c>
      <c r="AE846" s="66"/>
      <c r="AF846" s="67"/>
      <c r="AG846" s="66"/>
      <c r="AH846" s="66"/>
      <c r="AI846" s="66" t="s">
        <v>1473</v>
      </c>
      <c r="AJ846" s="66" t="s">
        <v>151</v>
      </c>
      <c r="AK846" s="66"/>
      <c r="AL846" s="66"/>
      <c r="AM846" s="66"/>
      <c r="AN846" s="66"/>
      <c r="AO846" s="66"/>
      <c r="AP846" s="66" t="s">
        <v>1487</v>
      </c>
      <c r="AQ846" s="67"/>
      <c r="AR846" s="67"/>
      <c r="AS846" s="66"/>
      <c r="AT846" s="66"/>
      <c r="AU846" s="69"/>
      <c r="AV846" s="66">
        <v>0</v>
      </c>
      <c r="AW846" s="66"/>
      <c r="AX846" s="66" t="s">
        <v>1487</v>
      </c>
      <c r="AY846" s="66"/>
      <c r="AZ846" s="66"/>
      <c r="BA846" s="69"/>
      <c r="BB846" s="66"/>
      <c r="BC846" s="66" t="s">
        <v>1487</v>
      </c>
    </row>
    <row r="847" spans="1:55" ht="15.75" customHeight="1">
      <c r="A847" s="66" t="s">
        <v>5533</v>
      </c>
      <c r="B847" s="66" t="s">
        <v>5260</v>
      </c>
      <c r="C847" s="66" t="s">
        <v>237</v>
      </c>
      <c r="D847" s="66" t="s">
        <v>5261</v>
      </c>
      <c r="E847" s="66">
        <v>2026</v>
      </c>
      <c r="F847" s="66">
        <v>2</v>
      </c>
      <c r="G847" s="67">
        <v>46031</v>
      </c>
      <c r="H847" s="67">
        <v>0.38541666666666669</v>
      </c>
      <c r="I847" s="67"/>
      <c r="J847" s="66"/>
      <c r="K847" s="68"/>
      <c r="L847" s="66"/>
      <c r="M847" s="66"/>
      <c r="N847" s="66" t="s">
        <v>1583</v>
      </c>
      <c r="O847" s="66" t="s">
        <v>1590</v>
      </c>
      <c r="P847" s="66"/>
      <c r="Q847" s="66" t="s">
        <v>1472</v>
      </c>
      <c r="R847" s="66" t="s">
        <v>2113</v>
      </c>
      <c r="S847" s="66" t="s">
        <v>1267</v>
      </c>
      <c r="T847" s="66" t="s">
        <v>1266</v>
      </c>
      <c r="U847" s="66" t="s">
        <v>2183</v>
      </c>
      <c r="V847" s="66" t="s">
        <v>1473</v>
      </c>
      <c r="W847" s="66" t="s">
        <v>2451</v>
      </c>
      <c r="X847" s="66" t="s">
        <v>1487</v>
      </c>
      <c r="Y847" s="66"/>
      <c r="Z847" s="66"/>
      <c r="AA847" s="66"/>
      <c r="AB847" s="69"/>
      <c r="AC847" s="66"/>
      <c r="AD847" s="66" t="s">
        <v>1487</v>
      </c>
      <c r="AE847" s="66"/>
      <c r="AF847" s="67"/>
      <c r="AG847" s="66"/>
      <c r="AH847" s="66"/>
      <c r="AI847" s="66" t="s">
        <v>1473</v>
      </c>
      <c r="AJ847" s="66" t="s">
        <v>151</v>
      </c>
      <c r="AK847" s="66"/>
      <c r="AL847" s="66"/>
      <c r="AM847" s="66"/>
      <c r="AN847" s="66"/>
      <c r="AO847" s="66"/>
      <c r="AP847" s="66" t="s">
        <v>1487</v>
      </c>
      <c r="AQ847" s="67"/>
      <c r="AR847" s="67"/>
      <c r="AS847" s="66"/>
      <c r="AT847" s="66"/>
      <c r="AU847" s="69"/>
      <c r="AV847" s="66">
        <v>0</v>
      </c>
      <c r="AW847" s="66"/>
      <c r="AX847" s="66" t="s">
        <v>1487</v>
      </c>
      <c r="AY847" s="66"/>
      <c r="AZ847" s="66"/>
      <c r="BA847" s="69"/>
      <c r="BB847" s="66"/>
      <c r="BC847" s="66" t="s">
        <v>1487</v>
      </c>
    </row>
    <row r="848" spans="1:55" ht="15.75" customHeight="1">
      <c r="A848" s="66" t="s">
        <v>5534</v>
      </c>
      <c r="B848" s="66" t="s">
        <v>5262</v>
      </c>
      <c r="C848" s="66" t="s">
        <v>252</v>
      </c>
      <c r="D848" s="66" t="s">
        <v>5263</v>
      </c>
      <c r="E848" s="66">
        <v>2026</v>
      </c>
      <c r="F848" s="66">
        <v>2</v>
      </c>
      <c r="G848" s="67">
        <v>46031</v>
      </c>
      <c r="H848" s="67">
        <v>0.38541666666666669</v>
      </c>
      <c r="I848" s="67"/>
      <c r="J848" s="66"/>
      <c r="K848" s="68"/>
      <c r="L848" s="66"/>
      <c r="M848" s="66"/>
      <c r="N848" s="66" t="s">
        <v>1590</v>
      </c>
      <c r="O848" s="66" t="s">
        <v>1439</v>
      </c>
      <c r="P848" s="66"/>
      <c r="Q848" s="66" t="s">
        <v>1472</v>
      </c>
      <c r="R848" s="66" t="s">
        <v>2114</v>
      </c>
      <c r="S848" s="66" t="s">
        <v>386</v>
      </c>
      <c r="T848" s="66" t="s">
        <v>1266</v>
      </c>
      <c r="U848" s="66" t="s">
        <v>2183</v>
      </c>
      <c r="V848" s="66" t="s">
        <v>1473</v>
      </c>
      <c r="W848" s="66" t="s">
        <v>2390</v>
      </c>
      <c r="X848" s="66" t="s">
        <v>1487</v>
      </c>
      <c r="Y848" s="66"/>
      <c r="Z848" s="66"/>
      <c r="AA848" s="66"/>
      <c r="AB848" s="69"/>
      <c r="AC848" s="66"/>
      <c r="AD848" s="66" t="s">
        <v>1487</v>
      </c>
      <c r="AE848" s="66"/>
      <c r="AF848" s="67"/>
      <c r="AG848" s="66"/>
      <c r="AH848" s="66"/>
      <c r="AI848" s="66" t="s">
        <v>1473</v>
      </c>
      <c r="AJ848" s="66" t="s">
        <v>151</v>
      </c>
      <c r="AK848" s="66"/>
      <c r="AL848" s="66"/>
      <c r="AM848" s="66"/>
      <c r="AN848" s="66"/>
      <c r="AO848" s="66"/>
      <c r="AP848" s="66" t="s">
        <v>1487</v>
      </c>
      <c r="AQ848" s="67"/>
      <c r="AR848" s="67"/>
      <c r="AS848" s="66"/>
      <c r="AT848" s="66"/>
      <c r="AU848" s="69"/>
      <c r="AV848" s="66">
        <v>0</v>
      </c>
      <c r="AW848" s="66"/>
      <c r="AX848" s="66" t="s">
        <v>1487</v>
      </c>
      <c r="AY848" s="66"/>
      <c r="AZ848" s="66"/>
      <c r="BA848" s="69"/>
      <c r="BB848" s="66"/>
      <c r="BC848" s="66" t="s">
        <v>1487</v>
      </c>
    </row>
    <row r="849" spans="1:55" ht="15.75" customHeight="1">
      <c r="A849" s="66" t="s">
        <v>5535</v>
      </c>
      <c r="B849" s="66" t="s">
        <v>5264</v>
      </c>
      <c r="C849" s="66" t="s">
        <v>253</v>
      </c>
      <c r="D849" s="66" t="s">
        <v>5265</v>
      </c>
      <c r="E849" s="66">
        <v>2026</v>
      </c>
      <c r="F849" s="66">
        <v>2</v>
      </c>
      <c r="G849" s="67">
        <v>46031</v>
      </c>
      <c r="H849" s="67">
        <v>0.38541666666666669</v>
      </c>
      <c r="I849" s="67"/>
      <c r="J849" s="66"/>
      <c r="K849" s="68"/>
      <c r="L849" s="66"/>
      <c r="M849" s="66"/>
      <c r="N849" s="66" t="s">
        <v>1608</v>
      </c>
      <c r="O849" s="66" t="s">
        <v>2103</v>
      </c>
      <c r="P849" s="66"/>
      <c r="Q849" s="66" t="s">
        <v>1472</v>
      </c>
      <c r="R849" s="66" t="s">
        <v>2115</v>
      </c>
      <c r="S849" s="66" t="s">
        <v>1267</v>
      </c>
      <c r="T849" s="66" t="s">
        <v>1266</v>
      </c>
      <c r="U849" s="66" t="s">
        <v>2183</v>
      </c>
      <c r="V849" s="66" t="s">
        <v>1473</v>
      </c>
      <c r="W849" s="66" t="s">
        <v>3141</v>
      </c>
      <c r="X849" s="66" t="s">
        <v>1487</v>
      </c>
      <c r="Y849" s="66"/>
      <c r="Z849" s="66"/>
      <c r="AA849" s="66"/>
      <c r="AB849" s="69"/>
      <c r="AC849" s="66"/>
      <c r="AD849" s="66" t="s">
        <v>1487</v>
      </c>
      <c r="AE849" s="66"/>
      <c r="AF849" s="67"/>
      <c r="AG849" s="66"/>
      <c r="AH849" s="66"/>
      <c r="AI849" s="66" t="s">
        <v>1473</v>
      </c>
      <c r="AJ849" s="66" t="s">
        <v>151</v>
      </c>
      <c r="AK849" s="66"/>
      <c r="AL849" s="66"/>
      <c r="AM849" s="66"/>
      <c r="AN849" s="66"/>
      <c r="AO849" s="66"/>
      <c r="AP849" s="66" t="s">
        <v>1487</v>
      </c>
      <c r="AQ849" s="67"/>
      <c r="AR849" s="67"/>
      <c r="AS849" s="66"/>
      <c r="AT849" s="66"/>
      <c r="AU849" s="69"/>
      <c r="AV849" s="66">
        <v>0</v>
      </c>
      <c r="AW849" s="66"/>
      <c r="AX849" s="66" t="s">
        <v>1487</v>
      </c>
      <c r="AY849" s="66"/>
      <c r="AZ849" s="66"/>
      <c r="BA849" s="69"/>
      <c r="BB849" s="66"/>
      <c r="BC849" s="66" t="s">
        <v>1487</v>
      </c>
    </row>
    <row r="850" spans="1:55" ht="15.75" customHeight="1">
      <c r="A850" s="66" t="s">
        <v>5536</v>
      </c>
      <c r="B850" s="66" t="s">
        <v>5266</v>
      </c>
      <c r="C850" s="66" t="s">
        <v>176</v>
      </c>
      <c r="D850" s="66" t="s">
        <v>5267</v>
      </c>
      <c r="E850" s="66">
        <v>2026</v>
      </c>
      <c r="F850" s="66">
        <v>2</v>
      </c>
      <c r="G850" s="67">
        <v>46032</v>
      </c>
      <c r="H850" s="67">
        <v>0.38541666666666669</v>
      </c>
      <c r="I850" s="67"/>
      <c r="J850" s="66"/>
      <c r="K850" s="68"/>
      <c r="L850" s="66"/>
      <c r="M850" s="66"/>
      <c r="N850" s="66" t="s">
        <v>1568</v>
      </c>
      <c r="O850" s="66" t="s">
        <v>1590</v>
      </c>
      <c r="P850" s="66"/>
      <c r="Q850" s="66" t="s">
        <v>1472</v>
      </c>
      <c r="R850" s="66" t="s">
        <v>1454</v>
      </c>
      <c r="S850" s="66" t="s">
        <v>387</v>
      </c>
      <c r="T850" s="66" t="s">
        <v>344</v>
      </c>
      <c r="U850" s="66" t="s">
        <v>2183</v>
      </c>
      <c r="V850" s="66" t="s">
        <v>1473</v>
      </c>
      <c r="W850" s="66" t="s">
        <v>2470</v>
      </c>
      <c r="X850" s="66" t="s">
        <v>1487</v>
      </c>
      <c r="Y850" s="66"/>
      <c r="Z850" s="66"/>
      <c r="AA850" s="66"/>
      <c r="AB850" s="69"/>
      <c r="AC850" s="66"/>
      <c r="AD850" s="66" t="s">
        <v>1487</v>
      </c>
      <c r="AE850" s="66"/>
      <c r="AF850" s="67"/>
      <c r="AG850" s="66"/>
      <c r="AH850" s="66"/>
      <c r="AI850" s="66" t="s">
        <v>1473</v>
      </c>
      <c r="AJ850" s="66" t="s">
        <v>151</v>
      </c>
      <c r="AK850" s="66"/>
      <c r="AL850" s="66"/>
      <c r="AM850" s="66"/>
      <c r="AN850" s="66"/>
      <c r="AO850" s="66"/>
      <c r="AP850" s="66" t="s">
        <v>1487</v>
      </c>
      <c r="AQ850" s="67"/>
      <c r="AR850" s="67"/>
      <c r="AS850" s="66"/>
      <c r="AT850" s="66"/>
      <c r="AU850" s="69"/>
      <c r="AV850" s="66">
        <v>0</v>
      </c>
      <c r="AW850" s="66"/>
      <c r="AX850" s="66" t="s">
        <v>1487</v>
      </c>
      <c r="AY850" s="66"/>
      <c r="AZ850" s="66"/>
      <c r="BA850" s="69"/>
      <c r="BB850" s="66"/>
      <c r="BC850" s="66" t="s">
        <v>1487</v>
      </c>
    </row>
    <row r="851" spans="1:55" ht="15.75" customHeight="1">
      <c r="A851" s="66" t="s">
        <v>5537</v>
      </c>
      <c r="B851" s="66" t="s">
        <v>5268</v>
      </c>
      <c r="C851" s="66" t="s">
        <v>183</v>
      </c>
      <c r="D851" s="66" t="s">
        <v>5269</v>
      </c>
      <c r="E851" s="66">
        <v>2026</v>
      </c>
      <c r="F851" s="66">
        <v>2</v>
      </c>
      <c r="G851" s="67">
        <v>46032</v>
      </c>
      <c r="H851" s="67">
        <v>0.4375</v>
      </c>
      <c r="I851" s="67"/>
      <c r="J851" s="66"/>
      <c r="K851" s="68"/>
      <c r="L851" s="66"/>
      <c r="M851" s="66"/>
      <c r="N851" s="66" t="s">
        <v>1442</v>
      </c>
      <c r="O851" s="66" t="s">
        <v>2103</v>
      </c>
      <c r="P851" s="66"/>
      <c r="Q851" s="66" t="s">
        <v>1472</v>
      </c>
      <c r="R851" s="66" t="s">
        <v>1166</v>
      </c>
      <c r="S851" s="66" t="s">
        <v>391</v>
      </c>
      <c r="T851" s="66" t="s">
        <v>443</v>
      </c>
      <c r="U851" s="66" t="s">
        <v>2183</v>
      </c>
      <c r="V851" s="66" t="s">
        <v>1473</v>
      </c>
      <c r="W851" s="66" t="s">
        <v>2443</v>
      </c>
      <c r="X851" s="66" t="s">
        <v>1487</v>
      </c>
      <c r="Y851" s="66"/>
      <c r="Z851" s="66"/>
      <c r="AA851" s="66"/>
      <c r="AB851" s="69"/>
      <c r="AC851" s="66"/>
      <c r="AD851" s="66" t="s">
        <v>1487</v>
      </c>
      <c r="AE851" s="66"/>
      <c r="AF851" s="67"/>
      <c r="AG851" s="66"/>
      <c r="AH851" s="66"/>
      <c r="AI851" s="66" t="s">
        <v>1473</v>
      </c>
      <c r="AJ851" s="66" t="s">
        <v>151</v>
      </c>
      <c r="AK851" s="66"/>
      <c r="AL851" s="66"/>
      <c r="AM851" s="66"/>
      <c r="AN851" s="66"/>
      <c r="AO851" s="66"/>
      <c r="AP851" s="66" t="s">
        <v>1487</v>
      </c>
      <c r="AQ851" s="67"/>
      <c r="AR851" s="67"/>
      <c r="AS851" s="66"/>
      <c r="AT851" s="66"/>
      <c r="AU851" s="69"/>
      <c r="AV851" s="66">
        <v>0</v>
      </c>
      <c r="AW851" s="66"/>
      <c r="AX851" s="66" t="s">
        <v>1487</v>
      </c>
      <c r="AY851" s="66"/>
      <c r="AZ851" s="66"/>
      <c r="BA851" s="69"/>
      <c r="BB851" s="66"/>
      <c r="BC851" s="66" t="s">
        <v>1487</v>
      </c>
    </row>
    <row r="852" spans="1:55" ht="15.75" customHeight="1">
      <c r="A852" s="66" t="s">
        <v>5538</v>
      </c>
      <c r="B852" s="66" t="s">
        <v>5270</v>
      </c>
      <c r="C852" s="66" t="s">
        <v>237</v>
      </c>
      <c r="D852" s="66" t="s">
        <v>5271</v>
      </c>
      <c r="E852" s="66">
        <v>2026</v>
      </c>
      <c r="F852" s="66">
        <v>2</v>
      </c>
      <c r="G852" s="67">
        <v>46032</v>
      </c>
      <c r="H852" s="67">
        <v>0.38541666666666669</v>
      </c>
      <c r="I852" s="67"/>
      <c r="J852" s="66"/>
      <c r="K852" s="68"/>
      <c r="L852" s="66"/>
      <c r="M852" s="66"/>
      <c r="N852" s="66" t="s">
        <v>1583</v>
      </c>
      <c r="O852" s="66" t="s">
        <v>1590</v>
      </c>
      <c r="P852" s="66"/>
      <c r="Q852" s="66" t="s">
        <v>1472</v>
      </c>
      <c r="R852" s="66" t="s">
        <v>2113</v>
      </c>
      <c r="S852" s="66" t="s">
        <v>389</v>
      </c>
      <c r="T852" s="66" t="s">
        <v>1266</v>
      </c>
      <c r="U852" s="66" t="s">
        <v>2183</v>
      </c>
      <c r="V852" s="66" t="s">
        <v>1473</v>
      </c>
      <c r="W852" s="66" t="s">
        <v>2451</v>
      </c>
      <c r="X852" s="66" t="s">
        <v>1487</v>
      </c>
      <c r="Y852" s="66"/>
      <c r="Z852" s="66"/>
      <c r="AA852" s="66"/>
      <c r="AB852" s="69"/>
      <c r="AC852" s="66"/>
      <c r="AD852" s="66" t="s">
        <v>1487</v>
      </c>
      <c r="AE852" s="66"/>
      <c r="AF852" s="67"/>
      <c r="AG852" s="66"/>
      <c r="AH852" s="66"/>
      <c r="AI852" s="66" t="s">
        <v>1473</v>
      </c>
      <c r="AJ852" s="66" t="s">
        <v>151</v>
      </c>
      <c r="AK852" s="66"/>
      <c r="AL852" s="66"/>
      <c r="AM852" s="66"/>
      <c r="AN852" s="66"/>
      <c r="AO852" s="66"/>
      <c r="AP852" s="66" t="s">
        <v>1487</v>
      </c>
      <c r="AQ852" s="67"/>
      <c r="AR852" s="67"/>
      <c r="AS852" s="66"/>
      <c r="AT852" s="66"/>
      <c r="AU852" s="69"/>
      <c r="AV852" s="66">
        <v>0</v>
      </c>
      <c r="AW852" s="66"/>
      <c r="AX852" s="66" t="s">
        <v>1487</v>
      </c>
      <c r="AY852" s="66"/>
      <c r="AZ852" s="66"/>
      <c r="BA852" s="69"/>
      <c r="BB852" s="66"/>
      <c r="BC852" s="66" t="s">
        <v>1487</v>
      </c>
    </row>
    <row r="853" spans="1:55" ht="15.75" customHeight="1">
      <c r="A853" s="66" t="s">
        <v>5539</v>
      </c>
      <c r="B853" s="66" t="s">
        <v>5272</v>
      </c>
      <c r="C853" s="66" t="s">
        <v>252</v>
      </c>
      <c r="D853" s="66" t="s">
        <v>5273</v>
      </c>
      <c r="E853" s="66">
        <v>2026</v>
      </c>
      <c r="F853" s="66">
        <v>2</v>
      </c>
      <c r="G853" s="67">
        <v>46032</v>
      </c>
      <c r="H853" s="67">
        <v>0.38541666666666669</v>
      </c>
      <c r="I853" s="67"/>
      <c r="J853" s="66"/>
      <c r="K853" s="68"/>
      <c r="L853" s="66"/>
      <c r="M853" s="66"/>
      <c r="N853" s="66" t="s">
        <v>1590</v>
      </c>
      <c r="O853" s="66" t="s">
        <v>1439</v>
      </c>
      <c r="P853" s="66"/>
      <c r="Q853" s="66" t="s">
        <v>1472</v>
      </c>
      <c r="R853" s="66" t="s">
        <v>2114</v>
      </c>
      <c r="S853" s="66" t="s">
        <v>389</v>
      </c>
      <c r="T853" s="66" t="s">
        <v>1266</v>
      </c>
      <c r="U853" s="66" t="s">
        <v>2183</v>
      </c>
      <c r="V853" s="66" t="s">
        <v>1473</v>
      </c>
      <c r="W853" s="66" t="s">
        <v>2390</v>
      </c>
      <c r="X853" s="66" t="s">
        <v>1487</v>
      </c>
      <c r="Y853" s="66"/>
      <c r="Z853" s="66"/>
      <c r="AA853" s="66"/>
      <c r="AB853" s="69"/>
      <c r="AC853" s="66"/>
      <c r="AD853" s="66" t="s">
        <v>1487</v>
      </c>
      <c r="AE853" s="66"/>
      <c r="AF853" s="67"/>
      <c r="AG853" s="66"/>
      <c r="AH853" s="66"/>
      <c r="AI853" s="66" t="s">
        <v>1473</v>
      </c>
      <c r="AJ853" s="66" t="s">
        <v>151</v>
      </c>
      <c r="AK853" s="66"/>
      <c r="AL853" s="66"/>
      <c r="AM853" s="66"/>
      <c r="AN853" s="66"/>
      <c r="AO853" s="66"/>
      <c r="AP853" s="66" t="s">
        <v>1487</v>
      </c>
      <c r="AQ853" s="67"/>
      <c r="AR853" s="67"/>
      <c r="AS853" s="66"/>
      <c r="AT853" s="66"/>
      <c r="AU853" s="69"/>
      <c r="AV853" s="66">
        <v>0</v>
      </c>
      <c r="AW853" s="66"/>
      <c r="AX853" s="66" t="s">
        <v>1487</v>
      </c>
      <c r="AY853" s="66"/>
      <c r="AZ853" s="66"/>
      <c r="BA853" s="69"/>
      <c r="BB853" s="66"/>
      <c r="BC853" s="66" t="s">
        <v>1487</v>
      </c>
    </row>
    <row r="854" spans="1:55" ht="15.75" customHeight="1">
      <c r="A854" s="66" t="s">
        <v>5540</v>
      </c>
      <c r="B854" s="66" t="s">
        <v>5274</v>
      </c>
      <c r="C854" s="66" t="s">
        <v>253</v>
      </c>
      <c r="D854" s="66" t="s">
        <v>5275</v>
      </c>
      <c r="E854" s="66">
        <v>2026</v>
      </c>
      <c r="F854" s="66">
        <v>2</v>
      </c>
      <c r="G854" s="67">
        <v>46032</v>
      </c>
      <c r="H854" s="67">
        <v>0.38541666666666669</v>
      </c>
      <c r="I854" s="67"/>
      <c r="J854" s="66"/>
      <c r="K854" s="68"/>
      <c r="L854" s="66"/>
      <c r="M854" s="66"/>
      <c r="N854" s="66" t="s">
        <v>1608</v>
      </c>
      <c r="O854" s="66" t="s">
        <v>2103</v>
      </c>
      <c r="P854" s="66"/>
      <c r="Q854" s="66" t="s">
        <v>1472</v>
      </c>
      <c r="R854" s="66" t="s">
        <v>2115</v>
      </c>
      <c r="S854" s="66" t="s">
        <v>389</v>
      </c>
      <c r="T854" s="66" t="s">
        <v>1266</v>
      </c>
      <c r="U854" s="66" t="s">
        <v>2183</v>
      </c>
      <c r="V854" s="66" t="s">
        <v>1473</v>
      </c>
      <c r="W854" s="66" t="s">
        <v>3141</v>
      </c>
      <c r="X854" s="66" t="s">
        <v>1487</v>
      </c>
      <c r="Y854" s="66"/>
      <c r="Z854" s="66"/>
      <c r="AA854" s="66"/>
      <c r="AB854" s="69"/>
      <c r="AC854" s="66"/>
      <c r="AD854" s="66" t="s">
        <v>1487</v>
      </c>
      <c r="AE854" s="66"/>
      <c r="AF854" s="67"/>
      <c r="AG854" s="66"/>
      <c r="AH854" s="66"/>
      <c r="AI854" s="66" t="s">
        <v>1473</v>
      </c>
      <c r="AJ854" s="66" t="s">
        <v>151</v>
      </c>
      <c r="AK854" s="66"/>
      <c r="AL854" s="66"/>
      <c r="AM854" s="66"/>
      <c r="AN854" s="66"/>
      <c r="AO854" s="66"/>
      <c r="AP854" s="66" t="s">
        <v>1487</v>
      </c>
      <c r="AQ854" s="67"/>
      <c r="AR854" s="67"/>
      <c r="AS854" s="66"/>
      <c r="AT854" s="66"/>
      <c r="AU854" s="69"/>
      <c r="AV854" s="66">
        <v>0</v>
      </c>
      <c r="AW854" s="66"/>
      <c r="AX854" s="66" t="s">
        <v>1487</v>
      </c>
      <c r="AY854" s="66"/>
      <c r="AZ854" s="66"/>
      <c r="BA854" s="69"/>
      <c r="BB854" s="66"/>
      <c r="BC854" s="66" t="s">
        <v>1487</v>
      </c>
    </row>
    <row r="855" spans="1:55" ht="15.75" customHeight="1">
      <c r="A855" s="66" t="s">
        <v>5541</v>
      </c>
      <c r="B855" s="66" t="s">
        <v>5276</v>
      </c>
      <c r="C855" s="66" t="s">
        <v>268</v>
      </c>
      <c r="D855" s="66" t="s">
        <v>5277</v>
      </c>
      <c r="E855" s="66">
        <v>2026</v>
      </c>
      <c r="F855" s="66">
        <v>2</v>
      </c>
      <c r="G855" s="67">
        <v>46032</v>
      </c>
      <c r="H855" s="67">
        <v>0.44791666666666669</v>
      </c>
      <c r="I855" s="67"/>
      <c r="J855" s="66"/>
      <c r="K855" s="68"/>
      <c r="L855" s="66"/>
      <c r="M855" s="66"/>
      <c r="N855" s="66" t="s">
        <v>1604</v>
      </c>
      <c r="O855" s="66" t="s">
        <v>2103</v>
      </c>
      <c r="P855" s="66"/>
      <c r="Q855" s="66" t="s">
        <v>1472</v>
      </c>
      <c r="R855" s="66" t="s">
        <v>3017</v>
      </c>
      <c r="S855" s="66" t="s">
        <v>391</v>
      </c>
      <c r="T855" s="66" t="s">
        <v>344</v>
      </c>
      <c r="U855" s="66" t="s">
        <v>2183</v>
      </c>
      <c r="V855" s="66" t="s">
        <v>1473</v>
      </c>
      <c r="W855" s="66" t="s">
        <v>3450</v>
      </c>
      <c r="X855" s="66" t="s">
        <v>1487</v>
      </c>
      <c r="Y855" s="66"/>
      <c r="Z855" s="66"/>
      <c r="AA855" s="66"/>
      <c r="AB855" s="69"/>
      <c r="AC855" s="66"/>
      <c r="AD855" s="66" t="s">
        <v>1487</v>
      </c>
      <c r="AE855" s="66"/>
      <c r="AF855" s="67"/>
      <c r="AG855" s="66"/>
      <c r="AH855" s="66"/>
      <c r="AI855" s="66" t="s">
        <v>1473</v>
      </c>
      <c r="AJ855" s="66" t="s">
        <v>151</v>
      </c>
      <c r="AK855" s="66"/>
      <c r="AL855" s="66"/>
      <c r="AM855" s="66"/>
      <c r="AN855" s="66"/>
      <c r="AO855" s="66"/>
      <c r="AP855" s="66" t="s">
        <v>1487</v>
      </c>
      <c r="AQ855" s="67"/>
      <c r="AR855" s="67"/>
      <c r="AS855" s="66"/>
      <c r="AT855" s="66"/>
      <c r="AU855" s="69"/>
      <c r="AV855" s="66">
        <v>0</v>
      </c>
      <c r="AW855" s="66"/>
      <c r="AX855" s="66" t="s">
        <v>1487</v>
      </c>
      <c r="AY855" s="66"/>
      <c r="AZ855" s="66"/>
      <c r="BA855" s="69"/>
      <c r="BB855" s="66"/>
      <c r="BC855" s="66" t="s">
        <v>1487</v>
      </c>
    </row>
    <row r="856" spans="1:55" ht="15.75" customHeight="1">
      <c r="A856" s="66" t="s">
        <v>5542</v>
      </c>
      <c r="B856" s="66" t="s">
        <v>5278</v>
      </c>
      <c r="C856" s="66" t="s">
        <v>299</v>
      </c>
      <c r="D856" s="66" t="s">
        <v>5279</v>
      </c>
      <c r="E856" s="66">
        <v>2026</v>
      </c>
      <c r="F856" s="66">
        <v>2</v>
      </c>
      <c r="G856" s="67">
        <v>46032</v>
      </c>
      <c r="H856" s="67">
        <v>0.41666666666666669</v>
      </c>
      <c r="I856" s="67"/>
      <c r="J856" s="66"/>
      <c r="K856" s="68"/>
      <c r="L856" s="66"/>
      <c r="M856" s="66"/>
      <c r="N856" s="66"/>
      <c r="O856" s="66" t="s">
        <v>1439</v>
      </c>
      <c r="P856" s="66"/>
      <c r="Q856" s="66" t="s">
        <v>1472</v>
      </c>
      <c r="R856" s="66" t="s">
        <v>1445</v>
      </c>
      <c r="S856" s="66" t="s">
        <v>387</v>
      </c>
      <c r="T856" s="66"/>
      <c r="U856" s="66" t="s">
        <v>2183</v>
      </c>
      <c r="V856" s="66" t="s">
        <v>1487</v>
      </c>
      <c r="W856" s="66" t="s">
        <v>2231</v>
      </c>
      <c r="X856" s="66" t="s">
        <v>1487</v>
      </c>
      <c r="Y856" s="66"/>
      <c r="Z856" s="66"/>
      <c r="AA856" s="66"/>
      <c r="AB856" s="69"/>
      <c r="AC856" s="66"/>
      <c r="AD856" s="66" t="s">
        <v>1487</v>
      </c>
      <c r="AE856" s="66"/>
      <c r="AF856" s="67"/>
      <c r="AG856" s="66"/>
      <c r="AH856" s="66"/>
      <c r="AI856" s="66" t="s">
        <v>1473</v>
      </c>
      <c r="AJ856" s="66" t="s">
        <v>151</v>
      </c>
      <c r="AK856" s="66"/>
      <c r="AL856" s="66"/>
      <c r="AM856" s="66"/>
      <c r="AN856" s="66"/>
      <c r="AO856" s="66"/>
      <c r="AP856" s="66" t="s">
        <v>1487</v>
      </c>
      <c r="AQ856" s="67"/>
      <c r="AR856" s="67"/>
      <c r="AS856" s="66"/>
      <c r="AT856" s="66"/>
      <c r="AU856" s="69"/>
      <c r="AV856" s="66">
        <v>0</v>
      </c>
      <c r="AW856" s="66"/>
      <c r="AX856" s="66" t="s">
        <v>1487</v>
      </c>
      <c r="AY856" s="66"/>
      <c r="AZ856" s="66"/>
      <c r="BA856" s="69"/>
      <c r="BB856" s="66"/>
      <c r="BC856" s="66" t="s">
        <v>1487</v>
      </c>
    </row>
    <row r="857" spans="1:55" ht="15.75" customHeight="1">
      <c r="A857" s="66" t="s">
        <v>5543</v>
      </c>
      <c r="B857" s="66" t="s">
        <v>5280</v>
      </c>
      <c r="C857" s="66" t="s">
        <v>4697</v>
      </c>
      <c r="D857" s="66" t="s">
        <v>5281</v>
      </c>
      <c r="E857" s="66">
        <v>2026</v>
      </c>
      <c r="F857" s="66">
        <v>2</v>
      </c>
      <c r="G857" s="67">
        <v>46032</v>
      </c>
      <c r="H857" s="67">
        <v>0.41666666666666669</v>
      </c>
      <c r="I857" s="67"/>
      <c r="J857" s="66"/>
      <c r="K857" s="68"/>
      <c r="L857" s="66"/>
      <c r="M857" s="66"/>
      <c r="N857" s="66"/>
      <c r="O857" s="66" t="s">
        <v>1439</v>
      </c>
      <c r="P857" s="66"/>
      <c r="Q857" s="66" t="s">
        <v>1472</v>
      </c>
      <c r="R857" s="66" t="s">
        <v>1446</v>
      </c>
      <c r="S857" s="66" t="s">
        <v>387</v>
      </c>
      <c r="T857" s="66"/>
      <c r="U857" s="66" t="s">
        <v>2183</v>
      </c>
      <c r="V857" s="66" t="s">
        <v>1487</v>
      </c>
      <c r="W857" s="66" t="s">
        <v>2231</v>
      </c>
      <c r="X857" s="66" t="s">
        <v>1487</v>
      </c>
      <c r="Y857" s="66"/>
      <c r="Z857" s="66"/>
      <c r="AA857" s="66"/>
      <c r="AB857" s="69"/>
      <c r="AC857" s="66"/>
      <c r="AD857" s="66" t="s">
        <v>1487</v>
      </c>
      <c r="AE857" s="66"/>
      <c r="AF857" s="67"/>
      <c r="AG857" s="66"/>
      <c r="AH857" s="66"/>
      <c r="AI857" s="66" t="s">
        <v>1473</v>
      </c>
      <c r="AJ857" s="66" t="s">
        <v>151</v>
      </c>
      <c r="AK857" s="66"/>
      <c r="AL857" s="66"/>
      <c r="AM857" s="66"/>
      <c r="AN857" s="66"/>
      <c r="AO857" s="66"/>
      <c r="AP857" s="66" t="s">
        <v>1487</v>
      </c>
      <c r="AQ857" s="67"/>
      <c r="AR857" s="67"/>
      <c r="AS857" s="66"/>
      <c r="AT857" s="66"/>
      <c r="AU857" s="69"/>
      <c r="AV857" s="66">
        <v>0</v>
      </c>
      <c r="AW857" s="66"/>
      <c r="AX857" s="66" t="s">
        <v>1487</v>
      </c>
      <c r="AY857" s="66"/>
      <c r="AZ857" s="66"/>
      <c r="BA857" s="69"/>
      <c r="BB857" s="66"/>
      <c r="BC857" s="66" t="s">
        <v>1487</v>
      </c>
    </row>
    <row r="858" spans="1:55" ht="15.75" customHeight="1">
      <c r="A858" s="66" t="s">
        <v>5544</v>
      </c>
      <c r="B858" s="66" t="s">
        <v>5282</v>
      </c>
      <c r="C858" s="66" t="s">
        <v>207</v>
      </c>
      <c r="D858" s="66" t="s">
        <v>5283</v>
      </c>
      <c r="E858" s="66">
        <v>2026</v>
      </c>
      <c r="F858" s="66">
        <v>2</v>
      </c>
      <c r="G858" s="67">
        <v>46027</v>
      </c>
      <c r="H858" s="67">
        <v>0.38194444444444442</v>
      </c>
      <c r="I858" s="67"/>
      <c r="J858" s="66"/>
      <c r="K858" s="68"/>
      <c r="L858" s="66"/>
      <c r="M858" s="66"/>
      <c r="N858" s="66" t="s">
        <v>1579</v>
      </c>
      <c r="O858" s="66" t="s">
        <v>2103</v>
      </c>
      <c r="P858" s="66"/>
      <c r="Q858" s="66" t="s">
        <v>1472</v>
      </c>
      <c r="R858" s="66" t="s">
        <v>2118</v>
      </c>
      <c r="S858" s="66" t="s">
        <v>391</v>
      </c>
      <c r="T858" s="66" t="s">
        <v>443</v>
      </c>
      <c r="U858" s="66" t="s">
        <v>2183</v>
      </c>
      <c r="V858" s="66" t="s">
        <v>1473</v>
      </c>
      <c r="W858" s="66" t="s">
        <v>2451</v>
      </c>
      <c r="X858" s="66" t="s">
        <v>1487</v>
      </c>
      <c r="Y858" s="66"/>
      <c r="Z858" s="66"/>
      <c r="AA858" s="66"/>
      <c r="AB858" s="69"/>
      <c r="AC858" s="66"/>
      <c r="AD858" s="66" t="s">
        <v>1487</v>
      </c>
      <c r="AE858" s="66"/>
      <c r="AF858" s="67"/>
      <c r="AG858" s="66"/>
      <c r="AH858" s="66"/>
      <c r="AI858" s="66" t="s">
        <v>1473</v>
      </c>
      <c r="AJ858" s="66" t="s">
        <v>151</v>
      </c>
      <c r="AK858" s="66"/>
      <c r="AL858" s="66"/>
      <c r="AM858" s="66"/>
      <c r="AN858" s="66"/>
      <c r="AO858" s="66"/>
      <c r="AP858" s="66" t="s">
        <v>1487</v>
      </c>
      <c r="AQ858" s="67"/>
      <c r="AR858" s="67"/>
      <c r="AS858" s="66"/>
      <c r="AT858" s="66"/>
      <c r="AU858" s="69"/>
      <c r="AV858" s="66">
        <v>0</v>
      </c>
      <c r="AW858" s="66"/>
      <c r="AX858" s="66" t="s">
        <v>1487</v>
      </c>
      <c r="AY858" s="66"/>
      <c r="AZ858" s="66"/>
      <c r="BA858" s="69"/>
      <c r="BB858" s="66"/>
      <c r="BC858" s="66" t="s">
        <v>1487</v>
      </c>
    </row>
    <row r="859" spans="1:55" ht="15.75" customHeight="1">
      <c r="A859" s="66" t="s">
        <v>5545</v>
      </c>
      <c r="B859" s="66" t="s">
        <v>5284</v>
      </c>
      <c r="C859" s="66" t="s">
        <v>256</v>
      </c>
      <c r="D859" s="66" t="s">
        <v>5285</v>
      </c>
      <c r="E859" s="66">
        <v>2026</v>
      </c>
      <c r="F859" s="66">
        <v>2</v>
      </c>
      <c r="G859" s="67">
        <v>46027</v>
      </c>
      <c r="H859" s="67">
        <v>0.38541666666666669</v>
      </c>
      <c r="I859" s="67"/>
      <c r="J859" s="66"/>
      <c r="K859" s="68"/>
      <c r="L859" s="66"/>
      <c r="M859" s="66"/>
      <c r="N859" s="66" t="s">
        <v>1432</v>
      </c>
      <c r="O859" s="66" t="s">
        <v>1439</v>
      </c>
      <c r="P859" s="66"/>
      <c r="Q859" s="66" t="s">
        <v>1472</v>
      </c>
      <c r="R859" s="66" t="s">
        <v>1393</v>
      </c>
      <c r="S859" s="66" t="s">
        <v>386</v>
      </c>
      <c r="T859" s="66" t="s">
        <v>1266</v>
      </c>
      <c r="U859" s="66" t="s">
        <v>2183</v>
      </c>
      <c r="V859" s="66" t="s">
        <v>1473</v>
      </c>
      <c r="W859" s="66" t="s">
        <v>2647</v>
      </c>
      <c r="X859" s="66" t="s">
        <v>1487</v>
      </c>
      <c r="Y859" s="66"/>
      <c r="Z859" s="66"/>
      <c r="AA859" s="66"/>
      <c r="AB859" s="69"/>
      <c r="AC859" s="66"/>
      <c r="AD859" s="66" t="s">
        <v>1487</v>
      </c>
      <c r="AE859" s="66"/>
      <c r="AF859" s="67"/>
      <c r="AG859" s="66"/>
      <c r="AH859" s="66"/>
      <c r="AI859" s="66" t="s">
        <v>1473</v>
      </c>
      <c r="AJ859" s="66" t="s">
        <v>151</v>
      </c>
      <c r="AK859" s="66"/>
      <c r="AL859" s="66"/>
      <c r="AM859" s="66"/>
      <c r="AN859" s="66"/>
      <c r="AO859" s="66"/>
      <c r="AP859" s="66" t="s">
        <v>1487</v>
      </c>
      <c r="AQ859" s="67"/>
      <c r="AR859" s="67"/>
      <c r="AS859" s="66"/>
      <c r="AT859" s="66"/>
      <c r="AU859" s="69"/>
      <c r="AV859" s="66">
        <v>0</v>
      </c>
      <c r="AW859" s="66"/>
      <c r="AX859" s="66" t="s">
        <v>1487</v>
      </c>
      <c r="AY859" s="66"/>
      <c r="AZ859" s="66"/>
      <c r="BA859" s="69"/>
      <c r="BB859" s="66"/>
      <c r="BC859" s="66" t="s">
        <v>1487</v>
      </c>
    </row>
    <row r="860" spans="1:55" ht="15.75" customHeight="1">
      <c r="A860" s="66" t="s">
        <v>5546</v>
      </c>
      <c r="B860" s="66" t="s">
        <v>5286</v>
      </c>
      <c r="C860" s="66" t="s">
        <v>290</v>
      </c>
      <c r="D860" s="66" t="s">
        <v>5287</v>
      </c>
      <c r="E860" s="66">
        <v>2026</v>
      </c>
      <c r="F860" s="66">
        <v>2</v>
      </c>
      <c r="G860" s="67">
        <v>46027</v>
      </c>
      <c r="H860" s="67">
        <v>0.4375</v>
      </c>
      <c r="I860" s="67"/>
      <c r="J860" s="66"/>
      <c r="K860" s="68"/>
      <c r="L860" s="66"/>
      <c r="M860" s="66"/>
      <c r="N860" s="66"/>
      <c r="O860" s="66" t="s">
        <v>1439</v>
      </c>
      <c r="P860" s="66"/>
      <c r="Q860" s="66" t="s">
        <v>1472</v>
      </c>
      <c r="R860" s="66" t="s">
        <v>1229</v>
      </c>
      <c r="S860" s="66" t="s">
        <v>387</v>
      </c>
      <c r="T860" s="66"/>
      <c r="U860" s="66" t="s">
        <v>2183</v>
      </c>
      <c r="V860" s="66" t="s">
        <v>1487</v>
      </c>
      <c r="W860" s="66" t="s">
        <v>2231</v>
      </c>
      <c r="X860" s="66" t="s">
        <v>1487</v>
      </c>
      <c r="Y860" s="66"/>
      <c r="Z860" s="66"/>
      <c r="AA860" s="66"/>
      <c r="AB860" s="69"/>
      <c r="AC860" s="66"/>
      <c r="AD860" s="66" t="s">
        <v>1487</v>
      </c>
      <c r="AE860" s="66"/>
      <c r="AF860" s="67"/>
      <c r="AG860" s="66"/>
      <c r="AH860" s="66"/>
      <c r="AI860" s="66" t="s">
        <v>1473</v>
      </c>
      <c r="AJ860" s="66" t="s">
        <v>151</v>
      </c>
      <c r="AK860" s="66"/>
      <c r="AL860" s="66"/>
      <c r="AM860" s="66"/>
      <c r="AN860" s="66"/>
      <c r="AO860" s="66"/>
      <c r="AP860" s="66" t="s">
        <v>1487</v>
      </c>
      <c r="AQ860" s="67"/>
      <c r="AR860" s="67"/>
      <c r="AS860" s="66"/>
      <c r="AT860" s="66"/>
      <c r="AU860" s="69"/>
      <c r="AV860" s="66">
        <v>0</v>
      </c>
      <c r="AW860" s="66"/>
      <c r="AX860" s="66" t="s">
        <v>1487</v>
      </c>
      <c r="AY860" s="66"/>
      <c r="AZ860" s="66"/>
      <c r="BA860" s="69"/>
      <c r="BB860" s="66"/>
      <c r="BC860" s="66" t="s">
        <v>1487</v>
      </c>
    </row>
    <row r="861" spans="1:55" ht="15.75" customHeight="1">
      <c r="A861" s="66" t="s">
        <v>5547</v>
      </c>
      <c r="B861" s="66" t="s">
        <v>5288</v>
      </c>
      <c r="C861" s="66" t="s">
        <v>184</v>
      </c>
      <c r="D861" s="66" t="s">
        <v>5289</v>
      </c>
      <c r="E861" s="66">
        <v>2026</v>
      </c>
      <c r="F861" s="66">
        <v>2</v>
      </c>
      <c r="G861" s="67">
        <v>46028</v>
      </c>
      <c r="H861" s="67">
        <v>0.41666666666666669</v>
      </c>
      <c r="I861" s="67"/>
      <c r="J861" s="66"/>
      <c r="K861" s="68"/>
      <c r="L861" s="66"/>
      <c r="M861" s="66"/>
      <c r="N861" s="66" t="s">
        <v>1600</v>
      </c>
      <c r="O861" s="66" t="s">
        <v>1439</v>
      </c>
      <c r="P861" s="66"/>
      <c r="Q861" s="66" t="s">
        <v>1472</v>
      </c>
      <c r="R861" s="66" t="s">
        <v>2117</v>
      </c>
      <c r="S861" s="66" t="s">
        <v>391</v>
      </c>
      <c r="T861" s="66" t="s">
        <v>443</v>
      </c>
      <c r="U861" s="66" t="s">
        <v>2183</v>
      </c>
      <c r="V861" s="66" t="s">
        <v>1473</v>
      </c>
      <c r="W861" s="66" t="s">
        <v>2324</v>
      </c>
      <c r="X861" s="66" t="s">
        <v>1487</v>
      </c>
      <c r="Y861" s="66"/>
      <c r="Z861" s="66"/>
      <c r="AA861" s="66"/>
      <c r="AB861" s="69"/>
      <c r="AC861" s="66"/>
      <c r="AD861" s="66" t="s">
        <v>1487</v>
      </c>
      <c r="AE861" s="66"/>
      <c r="AF861" s="67"/>
      <c r="AG861" s="66"/>
      <c r="AH861" s="66"/>
      <c r="AI861" s="66" t="s">
        <v>1473</v>
      </c>
      <c r="AJ861" s="66" t="s">
        <v>151</v>
      </c>
      <c r="AK861" s="66"/>
      <c r="AL861" s="66"/>
      <c r="AM861" s="66"/>
      <c r="AN861" s="66"/>
      <c r="AO861" s="66"/>
      <c r="AP861" s="66" t="s">
        <v>1487</v>
      </c>
      <c r="AQ861" s="67"/>
      <c r="AR861" s="67"/>
      <c r="AS861" s="66"/>
      <c r="AT861" s="66"/>
      <c r="AU861" s="69"/>
      <c r="AV861" s="66">
        <v>0</v>
      </c>
      <c r="AW861" s="66"/>
      <c r="AX861" s="66" t="s">
        <v>1487</v>
      </c>
      <c r="AY861" s="66"/>
      <c r="AZ861" s="66"/>
      <c r="BA861" s="69"/>
      <c r="BB861" s="66"/>
      <c r="BC861" s="66" t="s">
        <v>1487</v>
      </c>
    </row>
    <row r="862" spans="1:55" ht="15.75" customHeight="1">
      <c r="A862" s="66" t="s">
        <v>5548</v>
      </c>
      <c r="B862" s="66" t="s">
        <v>5290</v>
      </c>
      <c r="C862" s="66" t="s">
        <v>207</v>
      </c>
      <c r="D862" s="66" t="s">
        <v>5291</v>
      </c>
      <c r="E862" s="66">
        <v>2026</v>
      </c>
      <c r="F862" s="66">
        <v>2</v>
      </c>
      <c r="G862" s="67">
        <v>46028</v>
      </c>
      <c r="H862" s="67">
        <v>0.38194444444444442</v>
      </c>
      <c r="I862" s="67"/>
      <c r="J862" s="66"/>
      <c r="K862" s="68"/>
      <c r="L862" s="66"/>
      <c r="M862" s="66"/>
      <c r="N862" s="66" t="s">
        <v>1579</v>
      </c>
      <c r="O862" s="66" t="s">
        <v>2103</v>
      </c>
      <c r="P862" s="66"/>
      <c r="Q862" s="66" t="s">
        <v>1472</v>
      </c>
      <c r="R862" s="66" t="s">
        <v>2118</v>
      </c>
      <c r="S862" s="66" t="s">
        <v>391</v>
      </c>
      <c r="T862" s="66" t="s">
        <v>443</v>
      </c>
      <c r="U862" s="66" t="s">
        <v>2183</v>
      </c>
      <c r="V862" s="66" t="s">
        <v>1473</v>
      </c>
      <c r="W862" s="66" t="s">
        <v>2451</v>
      </c>
      <c r="X862" s="66" t="s">
        <v>1487</v>
      </c>
      <c r="Y862" s="66"/>
      <c r="Z862" s="66"/>
      <c r="AA862" s="66"/>
      <c r="AB862" s="69"/>
      <c r="AC862" s="66"/>
      <c r="AD862" s="66" t="s">
        <v>1487</v>
      </c>
      <c r="AE862" s="66"/>
      <c r="AF862" s="67"/>
      <c r="AG862" s="66"/>
      <c r="AH862" s="66"/>
      <c r="AI862" s="66" t="s">
        <v>1473</v>
      </c>
      <c r="AJ862" s="66" t="s">
        <v>151</v>
      </c>
      <c r="AK862" s="66"/>
      <c r="AL862" s="66"/>
      <c r="AM862" s="66"/>
      <c r="AN862" s="66"/>
      <c r="AO862" s="66"/>
      <c r="AP862" s="66" t="s">
        <v>1487</v>
      </c>
      <c r="AQ862" s="67"/>
      <c r="AR862" s="67"/>
      <c r="AS862" s="66"/>
      <c r="AT862" s="66"/>
      <c r="AU862" s="69"/>
      <c r="AV862" s="66">
        <v>0</v>
      </c>
      <c r="AW862" s="66"/>
      <c r="AX862" s="66" t="s">
        <v>1487</v>
      </c>
      <c r="AY862" s="66"/>
      <c r="AZ862" s="66"/>
      <c r="BA862" s="69"/>
      <c r="BB862" s="66"/>
      <c r="BC862" s="66" t="s">
        <v>1487</v>
      </c>
    </row>
    <row r="863" spans="1:55" ht="15.75" customHeight="1">
      <c r="A863" s="66" t="s">
        <v>5549</v>
      </c>
      <c r="B863" s="66" t="s">
        <v>5292</v>
      </c>
      <c r="C863" s="66" t="s">
        <v>256</v>
      </c>
      <c r="D863" s="66" t="s">
        <v>5293</v>
      </c>
      <c r="E863" s="66">
        <v>2026</v>
      </c>
      <c r="F863" s="66">
        <v>2</v>
      </c>
      <c r="G863" s="67">
        <v>46028</v>
      </c>
      <c r="H863" s="67">
        <v>0.38541666666666669</v>
      </c>
      <c r="I863" s="67"/>
      <c r="J863" s="66"/>
      <c r="K863" s="68"/>
      <c r="L863" s="66"/>
      <c r="M863" s="66"/>
      <c r="N863" s="66" t="s">
        <v>1432</v>
      </c>
      <c r="O863" s="66" t="s">
        <v>1439</v>
      </c>
      <c r="P863" s="66"/>
      <c r="Q863" s="66" t="s">
        <v>1472</v>
      </c>
      <c r="R863" s="66" t="s">
        <v>1393</v>
      </c>
      <c r="S863" s="66" t="s">
        <v>1267</v>
      </c>
      <c r="T863" s="66" t="s">
        <v>1266</v>
      </c>
      <c r="U863" s="66" t="s">
        <v>2183</v>
      </c>
      <c r="V863" s="66" t="s">
        <v>1473</v>
      </c>
      <c r="W863" s="66" t="s">
        <v>2647</v>
      </c>
      <c r="X863" s="66" t="s">
        <v>1487</v>
      </c>
      <c r="Y863" s="66"/>
      <c r="Z863" s="66"/>
      <c r="AA863" s="66"/>
      <c r="AB863" s="69"/>
      <c r="AC863" s="66"/>
      <c r="AD863" s="66" t="s">
        <v>1487</v>
      </c>
      <c r="AE863" s="66"/>
      <c r="AF863" s="67"/>
      <c r="AG863" s="66"/>
      <c r="AH863" s="66"/>
      <c r="AI863" s="66" t="s">
        <v>1473</v>
      </c>
      <c r="AJ863" s="66" t="s">
        <v>151</v>
      </c>
      <c r="AK863" s="66"/>
      <c r="AL863" s="66"/>
      <c r="AM863" s="66"/>
      <c r="AN863" s="66"/>
      <c r="AO863" s="66"/>
      <c r="AP863" s="66" t="s">
        <v>1487</v>
      </c>
      <c r="AQ863" s="67"/>
      <c r="AR863" s="67"/>
      <c r="AS863" s="66"/>
      <c r="AT863" s="66"/>
      <c r="AU863" s="69"/>
      <c r="AV863" s="66">
        <v>0</v>
      </c>
      <c r="AW863" s="66"/>
      <c r="AX863" s="66" t="s">
        <v>1487</v>
      </c>
      <c r="AY863" s="66"/>
      <c r="AZ863" s="66"/>
      <c r="BA863" s="69"/>
      <c r="BB863" s="66"/>
      <c r="BC863" s="66" t="s">
        <v>1487</v>
      </c>
    </row>
    <row r="864" spans="1:55" ht="15.75" customHeight="1">
      <c r="A864" s="66" t="s">
        <v>5550</v>
      </c>
      <c r="B864" s="66" t="s">
        <v>5294</v>
      </c>
      <c r="C864" s="66" t="s">
        <v>207</v>
      </c>
      <c r="D864" s="66" t="s">
        <v>5295</v>
      </c>
      <c r="E864" s="66">
        <v>2026</v>
      </c>
      <c r="F864" s="66">
        <v>2</v>
      </c>
      <c r="G864" s="67">
        <v>46029</v>
      </c>
      <c r="H864" s="67">
        <v>0.38194444444444442</v>
      </c>
      <c r="I864" s="67"/>
      <c r="J864" s="66"/>
      <c r="K864" s="68"/>
      <c r="L864" s="66"/>
      <c r="M864" s="66"/>
      <c r="N864" s="66" t="s">
        <v>1579</v>
      </c>
      <c r="O864" s="66" t="s">
        <v>2103</v>
      </c>
      <c r="P864" s="66"/>
      <c r="Q864" s="66" t="s">
        <v>1472</v>
      </c>
      <c r="R864" s="66" t="s">
        <v>2118</v>
      </c>
      <c r="S864" s="66" t="s">
        <v>391</v>
      </c>
      <c r="T864" s="66" t="s">
        <v>443</v>
      </c>
      <c r="U864" s="66" t="s">
        <v>2183</v>
      </c>
      <c r="V864" s="66" t="s">
        <v>1473</v>
      </c>
      <c r="W864" s="66" t="s">
        <v>2451</v>
      </c>
      <c r="X864" s="66" t="s">
        <v>1487</v>
      </c>
      <c r="Y864" s="66"/>
      <c r="Z864" s="66"/>
      <c r="AA864" s="66"/>
      <c r="AB864" s="69"/>
      <c r="AC864" s="66"/>
      <c r="AD864" s="66" t="s">
        <v>1487</v>
      </c>
      <c r="AE864" s="66"/>
      <c r="AF864" s="67"/>
      <c r="AG864" s="66"/>
      <c r="AH864" s="66"/>
      <c r="AI864" s="66" t="s">
        <v>1473</v>
      </c>
      <c r="AJ864" s="66" t="s">
        <v>151</v>
      </c>
      <c r="AK864" s="66"/>
      <c r="AL864" s="66"/>
      <c r="AM864" s="66"/>
      <c r="AN864" s="66"/>
      <c r="AO864" s="66"/>
      <c r="AP864" s="66" t="s">
        <v>1487</v>
      </c>
      <c r="AQ864" s="67"/>
      <c r="AR864" s="67"/>
      <c r="AS864" s="66"/>
      <c r="AT864" s="66"/>
      <c r="AU864" s="69"/>
      <c r="AV864" s="66">
        <v>0</v>
      </c>
      <c r="AW864" s="66"/>
      <c r="AX864" s="66" t="s">
        <v>1487</v>
      </c>
      <c r="AY864" s="66"/>
      <c r="AZ864" s="66"/>
      <c r="BA864" s="69"/>
      <c r="BB864" s="66"/>
      <c r="BC864" s="66" t="s">
        <v>1487</v>
      </c>
    </row>
    <row r="865" spans="1:55" ht="15.75" customHeight="1">
      <c r="A865" s="66" t="s">
        <v>5551</v>
      </c>
      <c r="B865" s="66" t="s">
        <v>5296</v>
      </c>
      <c r="C865" s="66" t="s">
        <v>256</v>
      </c>
      <c r="D865" s="66" t="s">
        <v>5297</v>
      </c>
      <c r="E865" s="66">
        <v>2026</v>
      </c>
      <c r="F865" s="66">
        <v>2</v>
      </c>
      <c r="G865" s="67">
        <v>46029</v>
      </c>
      <c r="H865" s="67">
        <v>0.38541666666666669</v>
      </c>
      <c r="I865" s="67"/>
      <c r="J865" s="66"/>
      <c r="K865" s="68"/>
      <c r="L865" s="66"/>
      <c r="M865" s="66"/>
      <c r="N865" s="66" t="s">
        <v>1432</v>
      </c>
      <c r="O865" s="66" t="s">
        <v>1439</v>
      </c>
      <c r="P865" s="66"/>
      <c r="Q865" s="66" t="s">
        <v>1472</v>
      </c>
      <c r="R865" s="66" t="s">
        <v>1393</v>
      </c>
      <c r="S865" s="66" t="s">
        <v>389</v>
      </c>
      <c r="T865" s="66" t="s">
        <v>1266</v>
      </c>
      <c r="U865" s="66" t="s">
        <v>2183</v>
      </c>
      <c r="V865" s="66" t="s">
        <v>1473</v>
      </c>
      <c r="W865" s="66" t="s">
        <v>2647</v>
      </c>
      <c r="X865" s="66" t="s">
        <v>1487</v>
      </c>
      <c r="Y865" s="66"/>
      <c r="Z865" s="66"/>
      <c r="AA865" s="66"/>
      <c r="AB865" s="69"/>
      <c r="AC865" s="66"/>
      <c r="AD865" s="66" t="s">
        <v>1487</v>
      </c>
      <c r="AE865" s="66"/>
      <c r="AF865" s="67"/>
      <c r="AG865" s="66"/>
      <c r="AH865" s="66"/>
      <c r="AI865" s="66" t="s">
        <v>1473</v>
      </c>
      <c r="AJ865" s="66" t="s">
        <v>151</v>
      </c>
      <c r="AK865" s="66"/>
      <c r="AL865" s="66"/>
      <c r="AM865" s="66"/>
      <c r="AN865" s="66"/>
      <c r="AO865" s="66"/>
      <c r="AP865" s="66" t="s">
        <v>1487</v>
      </c>
      <c r="AQ865" s="67"/>
      <c r="AR865" s="67"/>
      <c r="AS865" s="66"/>
      <c r="AT865" s="66"/>
      <c r="AU865" s="69"/>
      <c r="AV865" s="66">
        <v>0</v>
      </c>
      <c r="AW865" s="66"/>
      <c r="AX865" s="66" t="s">
        <v>1487</v>
      </c>
      <c r="AY865" s="66"/>
      <c r="AZ865" s="66"/>
      <c r="BA865" s="69"/>
      <c r="BB865" s="66"/>
      <c r="BC865" s="66" t="s">
        <v>1487</v>
      </c>
    </row>
    <row r="866" spans="1:55" ht="15.75" customHeight="1">
      <c r="A866" s="66" t="s">
        <v>5552</v>
      </c>
      <c r="B866" s="66" t="s">
        <v>5298</v>
      </c>
      <c r="C866" s="66" t="s">
        <v>207</v>
      </c>
      <c r="D866" s="66" t="s">
        <v>5299</v>
      </c>
      <c r="E866" s="66">
        <v>2026</v>
      </c>
      <c r="F866" s="66">
        <v>2</v>
      </c>
      <c r="G866" s="67">
        <v>46030</v>
      </c>
      <c r="H866" s="67">
        <v>0.38194444444444442</v>
      </c>
      <c r="I866" s="67"/>
      <c r="J866" s="66"/>
      <c r="K866" s="68"/>
      <c r="L866" s="66"/>
      <c r="M866" s="66"/>
      <c r="N866" s="66" t="s">
        <v>1579</v>
      </c>
      <c r="O866" s="66" t="s">
        <v>2103</v>
      </c>
      <c r="P866" s="66"/>
      <c r="Q866" s="66" t="s">
        <v>1472</v>
      </c>
      <c r="R866" s="66" t="s">
        <v>2118</v>
      </c>
      <c r="S866" s="66" t="s">
        <v>391</v>
      </c>
      <c r="T866" s="66" t="s">
        <v>443</v>
      </c>
      <c r="U866" s="66" t="s">
        <v>2183</v>
      </c>
      <c r="V866" s="66" t="s">
        <v>1473</v>
      </c>
      <c r="W866" s="66" t="s">
        <v>2451</v>
      </c>
      <c r="X866" s="66" t="s">
        <v>1487</v>
      </c>
      <c r="Y866" s="66"/>
      <c r="Z866" s="66"/>
      <c r="AA866" s="66"/>
      <c r="AB866" s="69"/>
      <c r="AC866" s="66"/>
      <c r="AD866" s="66" t="s">
        <v>1487</v>
      </c>
      <c r="AE866" s="66"/>
      <c r="AF866" s="67"/>
      <c r="AG866" s="66"/>
      <c r="AH866" s="66"/>
      <c r="AI866" s="66" t="s">
        <v>1473</v>
      </c>
      <c r="AJ866" s="66" t="s">
        <v>151</v>
      </c>
      <c r="AK866" s="66"/>
      <c r="AL866" s="66"/>
      <c r="AM866" s="66"/>
      <c r="AN866" s="66"/>
      <c r="AO866" s="66"/>
      <c r="AP866" s="66" t="s">
        <v>1487</v>
      </c>
      <c r="AQ866" s="67"/>
      <c r="AR866" s="67"/>
      <c r="AS866" s="66"/>
      <c r="AT866" s="66"/>
      <c r="AU866" s="69"/>
      <c r="AV866" s="66">
        <v>0</v>
      </c>
      <c r="AW866" s="66"/>
      <c r="AX866" s="66" t="s">
        <v>1487</v>
      </c>
      <c r="AY866" s="66"/>
      <c r="AZ866" s="66"/>
      <c r="BA866" s="69"/>
      <c r="BB866" s="66"/>
      <c r="BC866" s="66" t="s">
        <v>1487</v>
      </c>
    </row>
    <row r="867" spans="1:55" ht="15.75" customHeight="1">
      <c r="A867" s="66" t="s">
        <v>5553</v>
      </c>
      <c r="B867" s="66" t="s">
        <v>5300</v>
      </c>
      <c r="C867" s="66" t="s">
        <v>256</v>
      </c>
      <c r="D867" s="66" t="s">
        <v>5301</v>
      </c>
      <c r="E867" s="66">
        <v>2026</v>
      </c>
      <c r="F867" s="66">
        <v>2</v>
      </c>
      <c r="G867" s="67">
        <v>46030</v>
      </c>
      <c r="H867" s="67">
        <v>0.38541666666666669</v>
      </c>
      <c r="I867" s="67"/>
      <c r="J867" s="66"/>
      <c r="K867" s="68"/>
      <c r="L867" s="66"/>
      <c r="M867" s="66"/>
      <c r="N867" s="66" t="s">
        <v>1432</v>
      </c>
      <c r="O867" s="66" t="s">
        <v>1439</v>
      </c>
      <c r="P867" s="66"/>
      <c r="Q867" s="66" t="s">
        <v>1472</v>
      </c>
      <c r="R867" s="66" t="s">
        <v>1393</v>
      </c>
      <c r="S867" s="66" t="s">
        <v>386</v>
      </c>
      <c r="T867" s="66" t="s">
        <v>1266</v>
      </c>
      <c r="U867" s="66" t="s">
        <v>2183</v>
      </c>
      <c r="V867" s="66" t="s">
        <v>1473</v>
      </c>
      <c r="W867" s="66" t="s">
        <v>2647</v>
      </c>
      <c r="X867" s="66" t="s">
        <v>1487</v>
      </c>
      <c r="Y867" s="66"/>
      <c r="Z867" s="66"/>
      <c r="AA867" s="66"/>
      <c r="AB867" s="69"/>
      <c r="AC867" s="66"/>
      <c r="AD867" s="66" t="s">
        <v>1487</v>
      </c>
      <c r="AE867" s="66"/>
      <c r="AF867" s="67"/>
      <c r="AG867" s="66"/>
      <c r="AH867" s="66"/>
      <c r="AI867" s="66" t="s">
        <v>1473</v>
      </c>
      <c r="AJ867" s="66" t="s">
        <v>151</v>
      </c>
      <c r="AK867" s="66"/>
      <c r="AL867" s="66"/>
      <c r="AM867" s="66"/>
      <c r="AN867" s="66"/>
      <c r="AO867" s="66"/>
      <c r="AP867" s="66" t="s">
        <v>1487</v>
      </c>
      <c r="AQ867" s="67"/>
      <c r="AR867" s="67"/>
      <c r="AS867" s="66"/>
      <c r="AT867" s="66"/>
      <c r="AU867" s="69"/>
      <c r="AV867" s="66">
        <v>0</v>
      </c>
      <c r="AW867" s="66"/>
      <c r="AX867" s="66" t="s">
        <v>1487</v>
      </c>
      <c r="AY867" s="66"/>
      <c r="AZ867" s="66"/>
      <c r="BA867" s="69"/>
      <c r="BB867" s="66"/>
      <c r="BC867" s="66" t="s">
        <v>1487</v>
      </c>
    </row>
    <row r="868" spans="1:55" ht="15.75" customHeight="1">
      <c r="A868" s="66" t="s">
        <v>5554</v>
      </c>
      <c r="B868" s="66" t="s">
        <v>5302</v>
      </c>
      <c r="C868" s="66" t="s">
        <v>274</v>
      </c>
      <c r="D868" s="66" t="s">
        <v>5303</v>
      </c>
      <c r="E868" s="66">
        <v>2026</v>
      </c>
      <c r="F868" s="66">
        <v>2</v>
      </c>
      <c r="G868" s="67">
        <v>46030</v>
      </c>
      <c r="H868" s="67">
        <v>0.44791666666666669</v>
      </c>
      <c r="I868" s="67"/>
      <c r="J868" s="66"/>
      <c r="K868" s="68"/>
      <c r="L868" s="66"/>
      <c r="M868" s="66"/>
      <c r="N868" s="66" t="s">
        <v>1561</v>
      </c>
      <c r="O868" s="66" t="s">
        <v>2103</v>
      </c>
      <c r="P868" s="66"/>
      <c r="Q868" s="66" t="s">
        <v>1472</v>
      </c>
      <c r="R868" s="66" t="s">
        <v>1407</v>
      </c>
      <c r="S868" s="66" t="s">
        <v>1267</v>
      </c>
      <c r="T868" s="66" t="s">
        <v>344</v>
      </c>
      <c r="U868" s="66" t="s">
        <v>2183</v>
      </c>
      <c r="V868" s="66" t="s">
        <v>1473</v>
      </c>
      <c r="W868" s="66" t="s">
        <v>2700</v>
      </c>
      <c r="X868" s="66" t="s">
        <v>1487</v>
      </c>
      <c r="Y868" s="66"/>
      <c r="Z868" s="66"/>
      <c r="AA868" s="66"/>
      <c r="AB868" s="69"/>
      <c r="AC868" s="66"/>
      <c r="AD868" s="66" t="s">
        <v>1487</v>
      </c>
      <c r="AE868" s="66"/>
      <c r="AF868" s="67"/>
      <c r="AG868" s="66"/>
      <c r="AH868" s="66"/>
      <c r="AI868" s="66" t="s">
        <v>1473</v>
      </c>
      <c r="AJ868" s="66" t="s">
        <v>151</v>
      </c>
      <c r="AK868" s="66"/>
      <c r="AL868" s="66"/>
      <c r="AM868" s="66"/>
      <c r="AN868" s="66"/>
      <c r="AO868" s="66"/>
      <c r="AP868" s="66" t="s">
        <v>1487</v>
      </c>
      <c r="AQ868" s="67"/>
      <c r="AR868" s="67"/>
      <c r="AS868" s="66"/>
      <c r="AT868" s="66"/>
      <c r="AU868" s="69"/>
      <c r="AV868" s="66">
        <v>0</v>
      </c>
      <c r="AW868" s="66"/>
      <c r="AX868" s="66" t="s">
        <v>1487</v>
      </c>
      <c r="AY868" s="66"/>
      <c r="AZ868" s="66"/>
      <c r="BA868" s="69"/>
      <c r="BB868" s="66"/>
      <c r="BC868" s="66" t="s">
        <v>1487</v>
      </c>
    </row>
    <row r="869" spans="1:55" ht="15.75" customHeight="1">
      <c r="A869" s="66" t="s">
        <v>5555</v>
      </c>
      <c r="B869" s="66" t="s">
        <v>5304</v>
      </c>
      <c r="C869" s="66" t="s">
        <v>207</v>
      </c>
      <c r="D869" s="66" t="s">
        <v>5305</v>
      </c>
      <c r="E869" s="66">
        <v>2026</v>
      </c>
      <c r="F869" s="66">
        <v>2</v>
      </c>
      <c r="G869" s="67">
        <v>46031</v>
      </c>
      <c r="H869" s="67">
        <v>0.38194444444444442</v>
      </c>
      <c r="I869" s="67"/>
      <c r="J869" s="66"/>
      <c r="K869" s="68"/>
      <c r="L869" s="66"/>
      <c r="M869" s="66"/>
      <c r="N869" s="66" t="s">
        <v>1579</v>
      </c>
      <c r="O869" s="66" t="s">
        <v>2103</v>
      </c>
      <c r="P869" s="66"/>
      <c r="Q869" s="66" t="s">
        <v>1472</v>
      </c>
      <c r="R869" s="66" t="s">
        <v>2118</v>
      </c>
      <c r="S869" s="66" t="s">
        <v>391</v>
      </c>
      <c r="T869" s="66" t="s">
        <v>443</v>
      </c>
      <c r="U869" s="66" t="s">
        <v>2183</v>
      </c>
      <c r="V869" s="66" t="s">
        <v>1473</v>
      </c>
      <c r="W869" s="66" t="s">
        <v>2451</v>
      </c>
      <c r="X869" s="66" t="s">
        <v>1487</v>
      </c>
      <c r="Y869" s="66"/>
      <c r="Z869" s="66"/>
      <c r="AA869" s="66"/>
      <c r="AB869" s="69"/>
      <c r="AC869" s="66"/>
      <c r="AD869" s="66" t="s">
        <v>1487</v>
      </c>
      <c r="AE869" s="66"/>
      <c r="AF869" s="67"/>
      <c r="AG869" s="66"/>
      <c r="AH869" s="66"/>
      <c r="AI869" s="66" t="s">
        <v>1473</v>
      </c>
      <c r="AJ869" s="66" t="s">
        <v>151</v>
      </c>
      <c r="AK869" s="66"/>
      <c r="AL869" s="66"/>
      <c r="AM869" s="66"/>
      <c r="AN869" s="66"/>
      <c r="AO869" s="66"/>
      <c r="AP869" s="66" t="s">
        <v>1487</v>
      </c>
      <c r="AQ869" s="67"/>
      <c r="AR869" s="67"/>
      <c r="AS869" s="66"/>
      <c r="AT869" s="66"/>
      <c r="AU869" s="69"/>
      <c r="AV869" s="66">
        <v>0</v>
      </c>
      <c r="AW869" s="66"/>
      <c r="AX869" s="66" t="s">
        <v>1487</v>
      </c>
      <c r="AY869" s="66"/>
      <c r="AZ869" s="66"/>
      <c r="BA869" s="69"/>
      <c r="BB869" s="66"/>
      <c r="BC869" s="66" t="s">
        <v>1487</v>
      </c>
    </row>
    <row r="870" spans="1:55" ht="15.75" customHeight="1">
      <c r="A870" s="66" t="s">
        <v>5556</v>
      </c>
      <c r="B870" s="66" t="s">
        <v>5306</v>
      </c>
      <c r="C870" s="66" t="s">
        <v>246</v>
      </c>
      <c r="D870" s="66" t="s">
        <v>5307</v>
      </c>
      <c r="E870" s="66">
        <v>2026</v>
      </c>
      <c r="F870" s="66">
        <v>2</v>
      </c>
      <c r="G870" s="67">
        <v>46031</v>
      </c>
      <c r="H870" s="67">
        <v>0.38541666666666669</v>
      </c>
      <c r="I870" s="67"/>
      <c r="J870" s="66"/>
      <c r="K870" s="68"/>
      <c r="L870" s="66"/>
      <c r="M870" s="66"/>
      <c r="N870" s="66" t="s">
        <v>1575</v>
      </c>
      <c r="O870" s="66" t="s">
        <v>2103</v>
      </c>
      <c r="P870" s="66"/>
      <c r="Q870" s="66" t="s">
        <v>1472</v>
      </c>
      <c r="R870" s="66" t="s">
        <v>1211</v>
      </c>
      <c r="S870" s="66" t="s">
        <v>386</v>
      </c>
      <c r="T870" s="66" t="s">
        <v>1266</v>
      </c>
      <c r="U870" s="66" t="s">
        <v>2183</v>
      </c>
      <c r="V870" s="66" t="s">
        <v>1473</v>
      </c>
      <c r="W870" s="66" t="s">
        <v>2448</v>
      </c>
      <c r="X870" s="66" t="s">
        <v>1487</v>
      </c>
      <c r="Y870" s="66"/>
      <c r="Z870" s="66"/>
      <c r="AA870" s="66"/>
      <c r="AB870" s="69"/>
      <c r="AC870" s="66"/>
      <c r="AD870" s="66" t="s">
        <v>1487</v>
      </c>
      <c r="AE870" s="66"/>
      <c r="AF870" s="67"/>
      <c r="AG870" s="66"/>
      <c r="AH870" s="66"/>
      <c r="AI870" s="66" t="s">
        <v>1473</v>
      </c>
      <c r="AJ870" s="66" t="s">
        <v>151</v>
      </c>
      <c r="AK870" s="66"/>
      <c r="AL870" s="66"/>
      <c r="AM870" s="66"/>
      <c r="AN870" s="66"/>
      <c r="AO870" s="66"/>
      <c r="AP870" s="66" t="s">
        <v>1487</v>
      </c>
      <c r="AQ870" s="67"/>
      <c r="AR870" s="67"/>
      <c r="AS870" s="66"/>
      <c r="AT870" s="66"/>
      <c r="AU870" s="69"/>
      <c r="AV870" s="66">
        <v>0</v>
      </c>
      <c r="AW870" s="66"/>
      <c r="AX870" s="66" t="s">
        <v>1487</v>
      </c>
      <c r="AY870" s="66"/>
      <c r="AZ870" s="66"/>
      <c r="BA870" s="69"/>
      <c r="BB870" s="66"/>
      <c r="BC870" s="66" t="s">
        <v>1487</v>
      </c>
    </row>
    <row r="871" spans="1:55" ht="15.75" customHeight="1">
      <c r="A871" s="66" t="s">
        <v>5557</v>
      </c>
      <c r="B871" s="66" t="s">
        <v>5308</v>
      </c>
      <c r="C871" s="66" t="s">
        <v>256</v>
      </c>
      <c r="D871" s="66" t="s">
        <v>5309</v>
      </c>
      <c r="E871" s="66">
        <v>2026</v>
      </c>
      <c r="F871" s="66">
        <v>2</v>
      </c>
      <c r="G871" s="67">
        <v>46031</v>
      </c>
      <c r="H871" s="67">
        <v>0.38541666666666669</v>
      </c>
      <c r="I871" s="67"/>
      <c r="J871" s="66"/>
      <c r="K871" s="68"/>
      <c r="L871" s="66"/>
      <c r="M871" s="66"/>
      <c r="N871" s="66" t="s">
        <v>1432</v>
      </c>
      <c r="O871" s="66" t="s">
        <v>1439</v>
      </c>
      <c r="P871" s="66"/>
      <c r="Q871" s="66" t="s">
        <v>1472</v>
      </c>
      <c r="R871" s="66" t="s">
        <v>1393</v>
      </c>
      <c r="S871" s="66" t="s">
        <v>1267</v>
      </c>
      <c r="T871" s="66" t="s">
        <v>1266</v>
      </c>
      <c r="U871" s="66" t="s">
        <v>2183</v>
      </c>
      <c r="V871" s="66" t="s">
        <v>1473</v>
      </c>
      <c r="W871" s="66" t="s">
        <v>2647</v>
      </c>
      <c r="X871" s="66" t="s">
        <v>1487</v>
      </c>
      <c r="Y871" s="66"/>
      <c r="Z871" s="66"/>
      <c r="AA871" s="66"/>
      <c r="AB871" s="69"/>
      <c r="AC871" s="66"/>
      <c r="AD871" s="66" t="s">
        <v>1487</v>
      </c>
      <c r="AE871" s="66"/>
      <c r="AF871" s="67"/>
      <c r="AG871" s="66"/>
      <c r="AH871" s="66"/>
      <c r="AI871" s="66" t="s">
        <v>1473</v>
      </c>
      <c r="AJ871" s="66" t="s">
        <v>151</v>
      </c>
      <c r="AK871" s="66"/>
      <c r="AL871" s="66"/>
      <c r="AM871" s="66"/>
      <c r="AN871" s="66"/>
      <c r="AO871" s="66"/>
      <c r="AP871" s="66" t="s">
        <v>1487</v>
      </c>
      <c r="AQ871" s="67"/>
      <c r="AR871" s="67"/>
      <c r="AS871" s="66"/>
      <c r="AT871" s="66"/>
      <c r="AU871" s="69"/>
      <c r="AV871" s="66">
        <v>0</v>
      </c>
      <c r="AW871" s="66"/>
      <c r="AX871" s="66" t="s">
        <v>1487</v>
      </c>
      <c r="AY871" s="66"/>
      <c r="AZ871" s="66"/>
      <c r="BA871" s="69"/>
      <c r="BB871" s="66"/>
      <c r="BC871" s="66" t="s">
        <v>1487</v>
      </c>
    </row>
    <row r="872" spans="1:55" ht="15.75" customHeight="1">
      <c r="A872" s="66" t="s">
        <v>5558</v>
      </c>
      <c r="B872" s="66" t="s">
        <v>5310</v>
      </c>
      <c r="C872" s="66" t="s">
        <v>207</v>
      </c>
      <c r="D872" s="66" t="s">
        <v>5311</v>
      </c>
      <c r="E872" s="66">
        <v>2026</v>
      </c>
      <c r="F872" s="66">
        <v>2</v>
      </c>
      <c r="G872" s="67">
        <v>46032</v>
      </c>
      <c r="H872" s="67">
        <v>0.38194444444444442</v>
      </c>
      <c r="I872" s="67"/>
      <c r="J872" s="66"/>
      <c r="K872" s="68"/>
      <c r="L872" s="66"/>
      <c r="M872" s="66"/>
      <c r="N872" s="66" t="s">
        <v>1579</v>
      </c>
      <c r="O872" s="66" t="s">
        <v>2103</v>
      </c>
      <c r="P872" s="66"/>
      <c r="Q872" s="66" t="s">
        <v>1472</v>
      </c>
      <c r="R872" s="66" t="s">
        <v>2118</v>
      </c>
      <c r="S872" s="66" t="s">
        <v>391</v>
      </c>
      <c r="T872" s="66" t="s">
        <v>443</v>
      </c>
      <c r="U872" s="66" t="s">
        <v>2183</v>
      </c>
      <c r="V872" s="66" t="s">
        <v>1473</v>
      </c>
      <c r="W872" s="66" t="s">
        <v>2451</v>
      </c>
      <c r="X872" s="66" t="s">
        <v>1487</v>
      </c>
      <c r="Y872" s="66"/>
      <c r="Z872" s="66"/>
      <c r="AA872" s="66"/>
      <c r="AB872" s="69"/>
      <c r="AC872" s="66"/>
      <c r="AD872" s="66" t="s">
        <v>1487</v>
      </c>
      <c r="AE872" s="66"/>
      <c r="AF872" s="67"/>
      <c r="AG872" s="66"/>
      <c r="AH872" s="66"/>
      <c r="AI872" s="66" t="s">
        <v>1473</v>
      </c>
      <c r="AJ872" s="66" t="s">
        <v>151</v>
      </c>
      <c r="AK872" s="66"/>
      <c r="AL872" s="66"/>
      <c r="AM872" s="66"/>
      <c r="AN872" s="66"/>
      <c r="AO872" s="66"/>
      <c r="AP872" s="66" t="s">
        <v>1487</v>
      </c>
      <c r="AQ872" s="67"/>
      <c r="AR872" s="67"/>
      <c r="AS872" s="66"/>
      <c r="AT872" s="66"/>
      <c r="AU872" s="69"/>
      <c r="AV872" s="66">
        <v>0</v>
      </c>
      <c r="AW872" s="66"/>
      <c r="AX872" s="66" t="s">
        <v>1487</v>
      </c>
      <c r="AY872" s="66"/>
      <c r="AZ872" s="66"/>
      <c r="BA872" s="69"/>
      <c r="BB872" s="66"/>
      <c r="BC872" s="66" t="s">
        <v>1487</v>
      </c>
    </row>
    <row r="873" spans="1:55" ht="15.75" customHeight="1">
      <c r="A873" s="66" t="s">
        <v>5559</v>
      </c>
      <c r="B873" s="66" t="s">
        <v>5312</v>
      </c>
      <c r="C873" s="66" t="s">
        <v>256</v>
      </c>
      <c r="D873" s="66" t="s">
        <v>5313</v>
      </c>
      <c r="E873" s="66">
        <v>2026</v>
      </c>
      <c r="F873" s="66">
        <v>2</v>
      </c>
      <c r="G873" s="67">
        <v>46032</v>
      </c>
      <c r="H873" s="67">
        <v>0.38541666666666669</v>
      </c>
      <c r="I873" s="67"/>
      <c r="J873" s="66"/>
      <c r="K873" s="68"/>
      <c r="L873" s="66"/>
      <c r="M873" s="66"/>
      <c r="N873" s="66" t="s">
        <v>1432</v>
      </c>
      <c r="O873" s="66" t="s">
        <v>1439</v>
      </c>
      <c r="P873" s="66"/>
      <c r="Q873" s="66" t="s">
        <v>1472</v>
      </c>
      <c r="R873" s="66" t="s">
        <v>1393</v>
      </c>
      <c r="S873" s="66" t="s">
        <v>389</v>
      </c>
      <c r="T873" s="66" t="s">
        <v>1266</v>
      </c>
      <c r="U873" s="66" t="s">
        <v>2183</v>
      </c>
      <c r="V873" s="66" t="s">
        <v>1473</v>
      </c>
      <c r="W873" s="66" t="s">
        <v>2647</v>
      </c>
      <c r="X873" s="66" t="s">
        <v>1487</v>
      </c>
      <c r="Y873" s="66"/>
      <c r="Z873" s="66"/>
      <c r="AA873" s="66"/>
      <c r="AB873" s="69"/>
      <c r="AC873" s="66"/>
      <c r="AD873" s="66" t="s">
        <v>1487</v>
      </c>
      <c r="AE873" s="66"/>
      <c r="AF873" s="67"/>
      <c r="AG873" s="66"/>
      <c r="AH873" s="66"/>
      <c r="AI873" s="66" t="s">
        <v>1473</v>
      </c>
      <c r="AJ873" s="66" t="s">
        <v>151</v>
      </c>
      <c r="AK873" s="66"/>
      <c r="AL873" s="66"/>
      <c r="AM873" s="66"/>
      <c r="AN873" s="66"/>
      <c r="AO873" s="66"/>
      <c r="AP873" s="66" t="s">
        <v>1487</v>
      </c>
      <c r="AQ873" s="67"/>
      <c r="AR873" s="67"/>
      <c r="AS873" s="66"/>
      <c r="AT873" s="66"/>
      <c r="AU873" s="69"/>
      <c r="AV873" s="66">
        <v>0</v>
      </c>
      <c r="AW873" s="66"/>
      <c r="AX873" s="66" t="s">
        <v>1487</v>
      </c>
      <c r="AY873" s="66"/>
      <c r="AZ873" s="66"/>
      <c r="BA873" s="69"/>
      <c r="BB873" s="66"/>
      <c r="BC873" s="66" t="s">
        <v>1487</v>
      </c>
    </row>
    <row r="874" spans="1:55" ht="15.75" customHeight="1">
      <c r="A874" s="66" t="s">
        <v>5560</v>
      </c>
      <c r="B874" s="66" t="s">
        <v>5314</v>
      </c>
      <c r="C874" s="66" t="s">
        <v>266</v>
      </c>
      <c r="D874" s="66" t="s">
        <v>5315</v>
      </c>
      <c r="E874" s="66">
        <v>2026</v>
      </c>
      <c r="F874" s="66">
        <v>2</v>
      </c>
      <c r="G874" s="67">
        <v>46032</v>
      </c>
      <c r="H874" s="67">
        <v>0.44791666666666669</v>
      </c>
      <c r="I874" s="67"/>
      <c r="J874" s="66"/>
      <c r="K874" s="68"/>
      <c r="L874" s="66"/>
      <c r="M874" s="66"/>
      <c r="N874" s="66" t="s">
        <v>1442</v>
      </c>
      <c r="O874" s="66" t="s">
        <v>1439</v>
      </c>
      <c r="P874" s="66"/>
      <c r="Q874" s="66" t="s">
        <v>1472</v>
      </c>
      <c r="R874" s="66" t="s">
        <v>1413</v>
      </c>
      <c r="S874" s="66" t="s">
        <v>387</v>
      </c>
      <c r="T874" s="66" t="s">
        <v>443</v>
      </c>
      <c r="U874" s="66" t="s">
        <v>2183</v>
      </c>
      <c r="V874" s="66" t="s">
        <v>1473</v>
      </c>
      <c r="W874" s="66" t="s">
        <v>2443</v>
      </c>
      <c r="X874" s="66" t="s">
        <v>1487</v>
      </c>
      <c r="Y874" s="66"/>
      <c r="Z874" s="66"/>
      <c r="AA874" s="66"/>
      <c r="AB874" s="69"/>
      <c r="AC874" s="66"/>
      <c r="AD874" s="66" t="s">
        <v>1487</v>
      </c>
      <c r="AE874" s="66"/>
      <c r="AF874" s="67"/>
      <c r="AG874" s="66"/>
      <c r="AH874" s="66"/>
      <c r="AI874" s="66" t="s">
        <v>1473</v>
      </c>
      <c r="AJ874" s="66" t="s">
        <v>151</v>
      </c>
      <c r="AK874" s="66"/>
      <c r="AL874" s="66"/>
      <c r="AM874" s="66"/>
      <c r="AN874" s="66"/>
      <c r="AO874" s="66"/>
      <c r="AP874" s="66" t="s">
        <v>1487</v>
      </c>
      <c r="AQ874" s="67"/>
      <c r="AR874" s="67"/>
      <c r="AS874" s="66"/>
      <c r="AT874" s="66"/>
      <c r="AU874" s="69"/>
      <c r="AV874" s="66">
        <v>0</v>
      </c>
      <c r="AW874" s="66"/>
      <c r="AX874" s="66" t="s">
        <v>1487</v>
      </c>
      <c r="AY874" s="66"/>
      <c r="AZ874" s="66"/>
      <c r="BA874" s="69"/>
      <c r="BB874" s="66"/>
      <c r="BC874" s="66" t="s">
        <v>1487</v>
      </c>
    </row>
    <row r="875" spans="1:55" ht="15.75" customHeight="1">
      <c r="A875" s="66" t="s">
        <v>5561</v>
      </c>
      <c r="B875" s="66" t="s">
        <v>5316</v>
      </c>
      <c r="C875" s="66" t="s">
        <v>189</v>
      </c>
      <c r="D875" s="66" t="s">
        <v>5317</v>
      </c>
      <c r="E875" s="66">
        <v>2026</v>
      </c>
      <c r="F875" s="66">
        <v>2</v>
      </c>
      <c r="G875" s="67">
        <v>46027</v>
      </c>
      <c r="H875" s="67">
        <v>0.42708333333333331</v>
      </c>
      <c r="I875" s="67"/>
      <c r="J875" s="66"/>
      <c r="K875" s="68"/>
      <c r="L875" s="66"/>
      <c r="M875" s="66"/>
      <c r="N875" s="66" t="s">
        <v>452</v>
      </c>
      <c r="O875" s="66" t="s">
        <v>2103</v>
      </c>
      <c r="P875" s="66"/>
      <c r="Q875" s="66" t="s">
        <v>1472</v>
      </c>
      <c r="R875" s="66" t="s">
        <v>1299</v>
      </c>
      <c r="S875" s="66" t="s">
        <v>387</v>
      </c>
      <c r="T875" s="66" t="s">
        <v>443</v>
      </c>
      <c r="U875" s="66" t="s">
        <v>2183</v>
      </c>
      <c r="V875" s="66" t="s">
        <v>1473</v>
      </c>
      <c r="W875" s="66" t="s">
        <v>2350</v>
      </c>
      <c r="X875" s="66" t="s">
        <v>1487</v>
      </c>
      <c r="Y875" s="66"/>
      <c r="Z875" s="66"/>
      <c r="AA875" s="66"/>
      <c r="AB875" s="69"/>
      <c r="AC875" s="66"/>
      <c r="AD875" s="66" t="s">
        <v>1487</v>
      </c>
      <c r="AE875" s="66"/>
      <c r="AF875" s="67"/>
      <c r="AG875" s="66"/>
      <c r="AH875" s="66"/>
      <c r="AI875" s="66" t="s">
        <v>1473</v>
      </c>
      <c r="AJ875" s="66" t="s">
        <v>151</v>
      </c>
      <c r="AK875" s="66"/>
      <c r="AL875" s="66"/>
      <c r="AM875" s="66"/>
      <c r="AN875" s="66"/>
      <c r="AO875" s="66"/>
      <c r="AP875" s="66" t="s">
        <v>1487</v>
      </c>
      <c r="AQ875" s="67"/>
      <c r="AR875" s="67"/>
      <c r="AS875" s="66"/>
      <c r="AT875" s="66"/>
      <c r="AU875" s="69"/>
      <c r="AV875" s="66">
        <v>0</v>
      </c>
      <c r="AW875" s="66"/>
      <c r="AX875" s="66" t="s">
        <v>1487</v>
      </c>
      <c r="AY875" s="66"/>
      <c r="AZ875" s="66"/>
      <c r="BA875" s="69"/>
      <c r="BB875" s="66"/>
      <c r="BC875" s="66" t="s">
        <v>1487</v>
      </c>
    </row>
    <row r="876" spans="1:55" ht="15.75" customHeight="1">
      <c r="A876" s="66" t="s">
        <v>5562</v>
      </c>
      <c r="B876" s="66" t="s">
        <v>5318</v>
      </c>
      <c r="C876" s="66" t="s">
        <v>238</v>
      </c>
      <c r="D876" s="66" t="s">
        <v>5319</v>
      </c>
      <c r="E876" s="66">
        <v>2026</v>
      </c>
      <c r="F876" s="66">
        <v>2</v>
      </c>
      <c r="G876" s="67">
        <v>46027</v>
      </c>
      <c r="H876" s="67">
        <v>0.38541666666666669</v>
      </c>
      <c r="I876" s="67"/>
      <c r="J876" s="66"/>
      <c r="K876" s="68"/>
      <c r="L876" s="66"/>
      <c r="M876" s="66"/>
      <c r="N876" s="66" t="s">
        <v>1583</v>
      </c>
      <c r="O876" s="66" t="s">
        <v>1439</v>
      </c>
      <c r="P876" s="66"/>
      <c r="Q876" s="66" t="s">
        <v>1472</v>
      </c>
      <c r="R876" s="66" t="s">
        <v>2119</v>
      </c>
      <c r="S876" s="66" t="s">
        <v>386</v>
      </c>
      <c r="T876" s="66" t="s">
        <v>1266</v>
      </c>
      <c r="U876" s="66" t="s">
        <v>2183</v>
      </c>
      <c r="V876" s="66" t="s">
        <v>1473</v>
      </c>
      <c r="W876" s="66" t="s">
        <v>2451</v>
      </c>
      <c r="X876" s="66" t="s">
        <v>1487</v>
      </c>
      <c r="Y876" s="66"/>
      <c r="Z876" s="66"/>
      <c r="AA876" s="66"/>
      <c r="AB876" s="69"/>
      <c r="AC876" s="66"/>
      <c r="AD876" s="66" t="s">
        <v>1487</v>
      </c>
      <c r="AE876" s="66"/>
      <c r="AF876" s="67"/>
      <c r="AG876" s="66"/>
      <c r="AH876" s="66"/>
      <c r="AI876" s="66" t="s">
        <v>1473</v>
      </c>
      <c r="AJ876" s="66" t="s">
        <v>151</v>
      </c>
      <c r="AK876" s="66"/>
      <c r="AL876" s="66"/>
      <c r="AM876" s="66"/>
      <c r="AN876" s="66"/>
      <c r="AO876" s="66"/>
      <c r="AP876" s="66" t="s">
        <v>1487</v>
      </c>
      <c r="AQ876" s="67"/>
      <c r="AR876" s="67"/>
      <c r="AS876" s="66"/>
      <c r="AT876" s="66"/>
      <c r="AU876" s="69"/>
      <c r="AV876" s="66">
        <v>0</v>
      </c>
      <c r="AW876" s="66"/>
      <c r="AX876" s="66" t="s">
        <v>1487</v>
      </c>
      <c r="AY876" s="66"/>
      <c r="AZ876" s="66"/>
      <c r="BA876" s="69"/>
      <c r="BB876" s="66"/>
      <c r="BC876" s="66" t="s">
        <v>1487</v>
      </c>
    </row>
    <row r="877" spans="1:55" ht="15.75" customHeight="1">
      <c r="A877" s="66" t="s">
        <v>5563</v>
      </c>
      <c r="B877" s="66" t="s">
        <v>5320</v>
      </c>
      <c r="C877" s="66" t="s">
        <v>261</v>
      </c>
      <c r="D877" s="66" t="s">
        <v>5321</v>
      </c>
      <c r="E877" s="66">
        <v>2026</v>
      </c>
      <c r="F877" s="66">
        <v>2</v>
      </c>
      <c r="G877" s="67">
        <v>46027</v>
      </c>
      <c r="H877" s="67">
        <v>0.625</v>
      </c>
      <c r="I877" s="67"/>
      <c r="J877" s="66"/>
      <c r="K877" s="68"/>
      <c r="L877" s="66"/>
      <c r="M877" s="66"/>
      <c r="N877" s="66" t="s">
        <v>452</v>
      </c>
      <c r="O877" s="66" t="s">
        <v>2103</v>
      </c>
      <c r="P877" s="66"/>
      <c r="Q877" s="66" t="s">
        <v>1472</v>
      </c>
      <c r="R877" s="66" t="s">
        <v>1401</v>
      </c>
      <c r="S877" s="66" t="s">
        <v>1267</v>
      </c>
      <c r="T877" s="66" t="s">
        <v>344</v>
      </c>
      <c r="U877" s="66" t="s">
        <v>2183</v>
      </c>
      <c r="V877" s="66" t="s">
        <v>1473</v>
      </c>
      <c r="W877" s="66" t="s">
        <v>2350</v>
      </c>
      <c r="X877" s="66" t="s">
        <v>1487</v>
      </c>
      <c r="Y877" s="66"/>
      <c r="Z877" s="66"/>
      <c r="AA877" s="66"/>
      <c r="AB877" s="69"/>
      <c r="AC877" s="66"/>
      <c r="AD877" s="66" t="s">
        <v>1487</v>
      </c>
      <c r="AE877" s="66"/>
      <c r="AF877" s="67"/>
      <c r="AG877" s="66"/>
      <c r="AH877" s="66"/>
      <c r="AI877" s="66" t="s">
        <v>1473</v>
      </c>
      <c r="AJ877" s="66" t="s">
        <v>151</v>
      </c>
      <c r="AK877" s="66"/>
      <c r="AL877" s="66"/>
      <c r="AM877" s="66"/>
      <c r="AN877" s="66"/>
      <c r="AO877" s="66"/>
      <c r="AP877" s="66" t="s">
        <v>1487</v>
      </c>
      <c r="AQ877" s="67"/>
      <c r="AR877" s="67"/>
      <c r="AS877" s="66"/>
      <c r="AT877" s="66"/>
      <c r="AU877" s="69"/>
      <c r="AV877" s="66">
        <v>0</v>
      </c>
      <c r="AW877" s="66"/>
      <c r="AX877" s="66" t="s">
        <v>1487</v>
      </c>
      <c r="AY877" s="66"/>
      <c r="AZ877" s="66"/>
      <c r="BA877" s="69"/>
      <c r="BB877" s="66"/>
      <c r="BC877" s="66" t="s">
        <v>1487</v>
      </c>
    </row>
    <row r="878" spans="1:55" ht="15.75" customHeight="1">
      <c r="A878" s="66" t="s">
        <v>5564</v>
      </c>
      <c r="B878" s="66" t="s">
        <v>5322</v>
      </c>
      <c r="C878" s="66" t="s">
        <v>276</v>
      </c>
      <c r="D878" s="66" t="s">
        <v>5323</v>
      </c>
      <c r="E878" s="66">
        <v>2026</v>
      </c>
      <c r="F878" s="66">
        <v>2</v>
      </c>
      <c r="G878" s="67">
        <v>46027</v>
      </c>
      <c r="H878" s="67">
        <v>0.625</v>
      </c>
      <c r="I878" s="67"/>
      <c r="J878" s="66"/>
      <c r="K878" s="68"/>
      <c r="L878" s="66"/>
      <c r="M878" s="66"/>
      <c r="N878" s="66" t="s">
        <v>1568</v>
      </c>
      <c r="O878" s="66" t="s">
        <v>1439</v>
      </c>
      <c r="P878" s="66"/>
      <c r="Q878" s="66" t="s">
        <v>1472</v>
      </c>
      <c r="R878" s="66" t="s">
        <v>1412</v>
      </c>
      <c r="S878" s="66" t="s">
        <v>386</v>
      </c>
      <c r="T878" s="66" t="s">
        <v>344</v>
      </c>
      <c r="U878" s="66" t="s">
        <v>2183</v>
      </c>
      <c r="V878" s="66" t="s">
        <v>1473</v>
      </c>
      <c r="W878" s="66" t="s">
        <v>2470</v>
      </c>
      <c r="X878" s="66" t="s">
        <v>1487</v>
      </c>
      <c r="Y878" s="66"/>
      <c r="Z878" s="66"/>
      <c r="AA878" s="66"/>
      <c r="AB878" s="69"/>
      <c r="AC878" s="66"/>
      <c r="AD878" s="66" t="s">
        <v>1487</v>
      </c>
      <c r="AE878" s="66"/>
      <c r="AF878" s="67"/>
      <c r="AG878" s="66"/>
      <c r="AH878" s="66"/>
      <c r="AI878" s="66" t="s">
        <v>1473</v>
      </c>
      <c r="AJ878" s="66" t="s">
        <v>151</v>
      </c>
      <c r="AK878" s="66"/>
      <c r="AL878" s="66"/>
      <c r="AM878" s="66"/>
      <c r="AN878" s="66"/>
      <c r="AO878" s="66"/>
      <c r="AP878" s="66" t="s">
        <v>1487</v>
      </c>
      <c r="AQ878" s="67"/>
      <c r="AR878" s="67"/>
      <c r="AS878" s="66"/>
      <c r="AT878" s="66"/>
      <c r="AU878" s="69"/>
      <c r="AV878" s="66">
        <v>0</v>
      </c>
      <c r="AW878" s="66"/>
      <c r="AX878" s="66" t="s">
        <v>1487</v>
      </c>
      <c r="AY878" s="66"/>
      <c r="AZ878" s="66"/>
      <c r="BA878" s="69"/>
      <c r="BB878" s="66"/>
      <c r="BC878" s="66" t="s">
        <v>1487</v>
      </c>
    </row>
    <row r="879" spans="1:55" ht="15.75" customHeight="1">
      <c r="A879" s="66" t="s">
        <v>5565</v>
      </c>
      <c r="B879" s="66" t="s">
        <v>5324</v>
      </c>
      <c r="C879" s="66" t="s">
        <v>289</v>
      </c>
      <c r="D879" s="66" t="s">
        <v>5325</v>
      </c>
      <c r="E879" s="66">
        <v>2026</v>
      </c>
      <c r="F879" s="66">
        <v>2</v>
      </c>
      <c r="G879" s="67">
        <v>46027</v>
      </c>
      <c r="H879" s="67">
        <v>0.4375</v>
      </c>
      <c r="I879" s="67"/>
      <c r="J879" s="66"/>
      <c r="K879" s="68"/>
      <c r="L879" s="66"/>
      <c r="M879" s="66"/>
      <c r="N879" s="66" t="s">
        <v>1442</v>
      </c>
      <c r="O879" s="66" t="s">
        <v>1590</v>
      </c>
      <c r="P879" s="66"/>
      <c r="Q879" s="66" t="s">
        <v>1472</v>
      </c>
      <c r="R879" s="66" t="s">
        <v>108</v>
      </c>
      <c r="S879" s="66" t="s">
        <v>387</v>
      </c>
      <c r="T879" s="66" t="s">
        <v>344</v>
      </c>
      <c r="U879" s="66" t="s">
        <v>2183</v>
      </c>
      <c r="V879" s="66" t="s">
        <v>1473</v>
      </c>
      <c r="W879" s="66" t="s">
        <v>2443</v>
      </c>
      <c r="X879" s="66" t="s">
        <v>1487</v>
      </c>
      <c r="Y879" s="66"/>
      <c r="Z879" s="66"/>
      <c r="AA879" s="66"/>
      <c r="AB879" s="69"/>
      <c r="AC879" s="66"/>
      <c r="AD879" s="66" t="s">
        <v>1487</v>
      </c>
      <c r="AE879" s="66"/>
      <c r="AF879" s="67"/>
      <c r="AG879" s="66"/>
      <c r="AH879" s="66"/>
      <c r="AI879" s="66" t="s">
        <v>1473</v>
      </c>
      <c r="AJ879" s="66" t="s">
        <v>151</v>
      </c>
      <c r="AK879" s="66"/>
      <c r="AL879" s="66"/>
      <c r="AM879" s="66"/>
      <c r="AN879" s="66"/>
      <c r="AO879" s="66"/>
      <c r="AP879" s="66" t="s">
        <v>1487</v>
      </c>
      <c r="AQ879" s="67"/>
      <c r="AR879" s="67"/>
      <c r="AS879" s="66"/>
      <c r="AT879" s="66"/>
      <c r="AU879" s="69"/>
      <c r="AV879" s="66">
        <v>0</v>
      </c>
      <c r="AW879" s="66"/>
      <c r="AX879" s="66" t="s">
        <v>1487</v>
      </c>
      <c r="AY879" s="66"/>
      <c r="AZ879" s="66"/>
      <c r="BA879" s="69"/>
      <c r="BB879" s="66"/>
      <c r="BC879" s="66" t="s">
        <v>1487</v>
      </c>
    </row>
    <row r="880" spans="1:55" ht="15.75" customHeight="1">
      <c r="A880" s="66" t="s">
        <v>5566</v>
      </c>
      <c r="B880" s="66" t="s">
        <v>5326</v>
      </c>
      <c r="C880" s="66" t="s">
        <v>238</v>
      </c>
      <c r="D880" s="66" t="s">
        <v>5327</v>
      </c>
      <c r="E880" s="66">
        <v>2026</v>
      </c>
      <c r="F880" s="66">
        <v>2</v>
      </c>
      <c r="G880" s="67">
        <v>46028</v>
      </c>
      <c r="H880" s="67">
        <v>0.38541666666666669</v>
      </c>
      <c r="I880" s="67"/>
      <c r="J880" s="66"/>
      <c r="K880" s="68"/>
      <c r="L880" s="66"/>
      <c r="M880" s="66"/>
      <c r="N880" s="66" t="s">
        <v>1583</v>
      </c>
      <c r="O880" s="66" t="s">
        <v>1439</v>
      </c>
      <c r="P880" s="66"/>
      <c r="Q880" s="66" t="s">
        <v>1472</v>
      </c>
      <c r="R880" s="66" t="s">
        <v>2119</v>
      </c>
      <c r="S880" s="66" t="s">
        <v>1267</v>
      </c>
      <c r="T880" s="66" t="s">
        <v>1266</v>
      </c>
      <c r="U880" s="66" t="s">
        <v>2183</v>
      </c>
      <c r="V880" s="66" t="s">
        <v>1473</v>
      </c>
      <c r="W880" s="66" t="s">
        <v>2451</v>
      </c>
      <c r="X880" s="66" t="s">
        <v>1487</v>
      </c>
      <c r="Y880" s="66"/>
      <c r="Z880" s="66"/>
      <c r="AA880" s="66"/>
      <c r="AB880" s="69"/>
      <c r="AC880" s="66"/>
      <c r="AD880" s="66" t="s">
        <v>1487</v>
      </c>
      <c r="AE880" s="66"/>
      <c r="AF880" s="67"/>
      <c r="AG880" s="66"/>
      <c r="AH880" s="66"/>
      <c r="AI880" s="66" t="s">
        <v>1473</v>
      </c>
      <c r="AJ880" s="66" t="s">
        <v>151</v>
      </c>
      <c r="AK880" s="66"/>
      <c r="AL880" s="66"/>
      <c r="AM880" s="66"/>
      <c r="AN880" s="66"/>
      <c r="AO880" s="66"/>
      <c r="AP880" s="66" t="s">
        <v>1487</v>
      </c>
      <c r="AQ880" s="67"/>
      <c r="AR880" s="67"/>
      <c r="AS880" s="66"/>
      <c r="AT880" s="66"/>
      <c r="AU880" s="69"/>
      <c r="AV880" s="66">
        <v>0</v>
      </c>
      <c r="AW880" s="66"/>
      <c r="AX880" s="66" t="s">
        <v>1487</v>
      </c>
      <c r="AY880" s="66"/>
      <c r="AZ880" s="66"/>
      <c r="BA880" s="69"/>
      <c r="BB880" s="66"/>
      <c r="BC880" s="66" t="s">
        <v>1487</v>
      </c>
    </row>
    <row r="881" spans="1:55" ht="15.75" customHeight="1">
      <c r="A881" s="66" t="s">
        <v>5567</v>
      </c>
      <c r="B881" s="66" t="s">
        <v>5328</v>
      </c>
      <c r="C881" s="66" t="s">
        <v>261</v>
      </c>
      <c r="D881" s="66" t="s">
        <v>5329</v>
      </c>
      <c r="E881" s="66">
        <v>2026</v>
      </c>
      <c r="F881" s="66">
        <v>2</v>
      </c>
      <c r="G881" s="67">
        <v>46028</v>
      </c>
      <c r="H881" s="67">
        <v>0.625</v>
      </c>
      <c r="I881" s="67"/>
      <c r="J881" s="66"/>
      <c r="K881" s="68"/>
      <c r="L881" s="66"/>
      <c r="M881" s="66"/>
      <c r="N881" s="66" t="s">
        <v>452</v>
      </c>
      <c r="O881" s="66" t="s">
        <v>2103</v>
      </c>
      <c r="P881" s="66"/>
      <c r="Q881" s="66" t="s">
        <v>1472</v>
      </c>
      <c r="R881" s="66" t="s">
        <v>1401</v>
      </c>
      <c r="S881" s="66" t="s">
        <v>386</v>
      </c>
      <c r="T881" s="66" t="s">
        <v>344</v>
      </c>
      <c r="U881" s="66" t="s">
        <v>2183</v>
      </c>
      <c r="V881" s="66" t="s">
        <v>1473</v>
      </c>
      <c r="W881" s="66" t="s">
        <v>2350</v>
      </c>
      <c r="X881" s="66" t="s">
        <v>1487</v>
      </c>
      <c r="Y881" s="66"/>
      <c r="Z881" s="66"/>
      <c r="AA881" s="66"/>
      <c r="AB881" s="69"/>
      <c r="AC881" s="66"/>
      <c r="AD881" s="66" t="s">
        <v>1487</v>
      </c>
      <c r="AE881" s="66"/>
      <c r="AF881" s="67"/>
      <c r="AG881" s="66"/>
      <c r="AH881" s="66"/>
      <c r="AI881" s="66" t="s">
        <v>1473</v>
      </c>
      <c r="AJ881" s="66" t="s">
        <v>151</v>
      </c>
      <c r="AK881" s="66"/>
      <c r="AL881" s="66"/>
      <c r="AM881" s="66"/>
      <c r="AN881" s="66"/>
      <c r="AO881" s="66"/>
      <c r="AP881" s="66" t="s">
        <v>1487</v>
      </c>
      <c r="AQ881" s="67"/>
      <c r="AR881" s="67"/>
      <c r="AS881" s="66"/>
      <c r="AT881" s="66"/>
      <c r="AU881" s="69"/>
      <c r="AV881" s="66">
        <v>0</v>
      </c>
      <c r="AW881" s="66"/>
      <c r="AX881" s="66" t="s">
        <v>1487</v>
      </c>
      <c r="AY881" s="66"/>
      <c r="AZ881" s="66"/>
      <c r="BA881" s="69"/>
      <c r="BB881" s="66"/>
      <c r="BC881" s="66" t="s">
        <v>1487</v>
      </c>
    </row>
    <row r="882" spans="1:55" ht="15.75" customHeight="1">
      <c r="A882" s="66" t="s">
        <v>5568</v>
      </c>
      <c r="B882" s="66" t="s">
        <v>5330</v>
      </c>
      <c r="C882" s="66" t="s">
        <v>276</v>
      </c>
      <c r="D882" s="66" t="s">
        <v>5331</v>
      </c>
      <c r="E882" s="66">
        <v>2026</v>
      </c>
      <c r="F882" s="66">
        <v>2</v>
      </c>
      <c r="G882" s="67">
        <v>46028</v>
      </c>
      <c r="H882" s="67">
        <v>0.625</v>
      </c>
      <c r="I882" s="67"/>
      <c r="J882" s="66"/>
      <c r="K882" s="68"/>
      <c r="L882" s="66"/>
      <c r="M882" s="66"/>
      <c r="N882" s="66" t="s">
        <v>1568</v>
      </c>
      <c r="O882" s="66" t="s">
        <v>1439</v>
      </c>
      <c r="P882" s="66"/>
      <c r="Q882" s="66" t="s">
        <v>1472</v>
      </c>
      <c r="R882" s="66" t="s">
        <v>1412</v>
      </c>
      <c r="S882" s="66" t="s">
        <v>1267</v>
      </c>
      <c r="T882" s="66" t="s">
        <v>344</v>
      </c>
      <c r="U882" s="66" t="s">
        <v>2183</v>
      </c>
      <c r="V882" s="66" t="s">
        <v>1473</v>
      </c>
      <c r="W882" s="66" t="s">
        <v>2470</v>
      </c>
      <c r="X882" s="66" t="s">
        <v>1487</v>
      </c>
      <c r="Y882" s="66"/>
      <c r="Z882" s="66"/>
      <c r="AA882" s="66"/>
      <c r="AB882" s="69"/>
      <c r="AC882" s="66"/>
      <c r="AD882" s="66" t="s">
        <v>1487</v>
      </c>
      <c r="AE882" s="66"/>
      <c r="AF882" s="67"/>
      <c r="AG882" s="66"/>
      <c r="AH882" s="66"/>
      <c r="AI882" s="66" t="s">
        <v>1473</v>
      </c>
      <c r="AJ882" s="66" t="s">
        <v>151</v>
      </c>
      <c r="AK882" s="66"/>
      <c r="AL882" s="66"/>
      <c r="AM882" s="66"/>
      <c r="AN882" s="66"/>
      <c r="AO882" s="66"/>
      <c r="AP882" s="66" t="s">
        <v>1487</v>
      </c>
      <c r="AQ882" s="67"/>
      <c r="AR882" s="67"/>
      <c r="AS882" s="66"/>
      <c r="AT882" s="66"/>
      <c r="AU882" s="69"/>
      <c r="AV882" s="66">
        <v>0</v>
      </c>
      <c r="AW882" s="66"/>
      <c r="AX882" s="66" t="s">
        <v>1487</v>
      </c>
      <c r="AY882" s="66"/>
      <c r="AZ882" s="66"/>
      <c r="BA882" s="69"/>
      <c r="BB882" s="66"/>
      <c r="BC882" s="66" t="s">
        <v>1487</v>
      </c>
    </row>
    <row r="883" spans="1:55" ht="15.75" customHeight="1">
      <c r="A883" s="66" t="s">
        <v>5569</v>
      </c>
      <c r="B883" s="66" t="s">
        <v>5332</v>
      </c>
      <c r="C883" s="66" t="s">
        <v>289</v>
      </c>
      <c r="D883" s="66" t="s">
        <v>5333</v>
      </c>
      <c r="E883" s="66">
        <v>2026</v>
      </c>
      <c r="F883" s="66">
        <v>2</v>
      </c>
      <c r="G883" s="67">
        <v>46028</v>
      </c>
      <c r="H883" s="67">
        <v>0.4375</v>
      </c>
      <c r="I883" s="67"/>
      <c r="J883" s="66"/>
      <c r="K883" s="68"/>
      <c r="L883" s="66"/>
      <c r="M883" s="66"/>
      <c r="N883" s="66" t="s">
        <v>1442</v>
      </c>
      <c r="O883" s="66" t="s">
        <v>1590</v>
      </c>
      <c r="P883" s="66"/>
      <c r="Q883" s="66" t="s">
        <v>1472</v>
      </c>
      <c r="R883" s="66" t="s">
        <v>108</v>
      </c>
      <c r="S883" s="66" t="s">
        <v>387</v>
      </c>
      <c r="T883" s="66" t="s">
        <v>344</v>
      </c>
      <c r="U883" s="66" t="s">
        <v>2183</v>
      </c>
      <c r="V883" s="66" t="s">
        <v>1473</v>
      </c>
      <c r="W883" s="66" t="s">
        <v>2443</v>
      </c>
      <c r="X883" s="66" t="s">
        <v>1487</v>
      </c>
      <c r="Y883" s="66"/>
      <c r="Z883" s="66"/>
      <c r="AA883" s="66"/>
      <c r="AB883" s="69"/>
      <c r="AC883" s="66"/>
      <c r="AD883" s="66" t="s">
        <v>1487</v>
      </c>
      <c r="AE883" s="66"/>
      <c r="AF883" s="67"/>
      <c r="AG883" s="66"/>
      <c r="AH883" s="66"/>
      <c r="AI883" s="66" t="s">
        <v>1473</v>
      </c>
      <c r="AJ883" s="66" t="s">
        <v>151</v>
      </c>
      <c r="AK883" s="66"/>
      <c r="AL883" s="66"/>
      <c r="AM883" s="66"/>
      <c r="AN883" s="66"/>
      <c r="AO883" s="66"/>
      <c r="AP883" s="66" t="s">
        <v>1487</v>
      </c>
      <c r="AQ883" s="67"/>
      <c r="AR883" s="67"/>
      <c r="AS883" s="66"/>
      <c r="AT883" s="66"/>
      <c r="AU883" s="69"/>
      <c r="AV883" s="66">
        <v>0</v>
      </c>
      <c r="AW883" s="66"/>
      <c r="AX883" s="66" t="s">
        <v>1487</v>
      </c>
      <c r="AY883" s="66"/>
      <c r="AZ883" s="66"/>
      <c r="BA883" s="69"/>
      <c r="BB883" s="66"/>
      <c r="BC883" s="66" t="s">
        <v>1487</v>
      </c>
    </row>
    <row r="884" spans="1:55" ht="15.75" customHeight="1">
      <c r="A884" s="66" t="s">
        <v>5570</v>
      </c>
      <c r="B884" s="66" t="s">
        <v>5334</v>
      </c>
      <c r="C884" s="66" t="s">
        <v>238</v>
      </c>
      <c r="D884" s="66" t="s">
        <v>5335</v>
      </c>
      <c r="E884" s="66">
        <v>2026</v>
      </c>
      <c r="F884" s="66">
        <v>2</v>
      </c>
      <c r="G884" s="67">
        <v>46029</v>
      </c>
      <c r="H884" s="67">
        <v>0.38541666666666669</v>
      </c>
      <c r="I884" s="67"/>
      <c r="J884" s="66"/>
      <c r="K884" s="68"/>
      <c r="L884" s="66"/>
      <c r="M884" s="66"/>
      <c r="N884" s="66" t="s">
        <v>1583</v>
      </c>
      <c r="O884" s="66" t="s">
        <v>1439</v>
      </c>
      <c r="P884" s="66"/>
      <c r="Q884" s="66" t="s">
        <v>1472</v>
      </c>
      <c r="R884" s="66" t="s">
        <v>2119</v>
      </c>
      <c r="S884" s="66" t="s">
        <v>389</v>
      </c>
      <c r="T884" s="66" t="s">
        <v>1266</v>
      </c>
      <c r="U884" s="66" t="s">
        <v>2183</v>
      </c>
      <c r="V884" s="66" t="s">
        <v>1473</v>
      </c>
      <c r="W884" s="66" t="s">
        <v>2451</v>
      </c>
      <c r="X884" s="66" t="s">
        <v>1487</v>
      </c>
      <c r="Y884" s="66"/>
      <c r="Z884" s="66"/>
      <c r="AA884" s="66"/>
      <c r="AB884" s="69"/>
      <c r="AC884" s="66"/>
      <c r="AD884" s="66" t="s">
        <v>1487</v>
      </c>
      <c r="AE884" s="66"/>
      <c r="AF884" s="67"/>
      <c r="AG884" s="66"/>
      <c r="AH884" s="66"/>
      <c r="AI884" s="66" t="s">
        <v>1473</v>
      </c>
      <c r="AJ884" s="66" t="s">
        <v>151</v>
      </c>
      <c r="AK884" s="66"/>
      <c r="AL884" s="66"/>
      <c r="AM884" s="66"/>
      <c r="AN884" s="66"/>
      <c r="AO884" s="66"/>
      <c r="AP884" s="66" t="s">
        <v>1487</v>
      </c>
      <c r="AQ884" s="67"/>
      <c r="AR884" s="67"/>
      <c r="AS884" s="66"/>
      <c r="AT884" s="66"/>
      <c r="AU884" s="69"/>
      <c r="AV884" s="66">
        <v>0</v>
      </c>
      <c r="AW884" s="66"/>
      <c r="AX884" s="66" t="s">
        <v>1487</v>
      </c>
      <c r="AY884" s="66"/>
      <c r="AZ884" s="66"/>
      <c r="BA884" s="69"/>
      <c r="BB884" s="66"/>
      <c r="BC884" s="66" t="s">
        <v>1487</v>
      </c>
    </row>
    <row r="885" spans="1:55" ht="15.75" customHeight="1">
      <c r="A885" s="66" t="s">
        <v>5571</v>
      </c>
      <c r="B885" s="66" t="s">
        <v>5336</v>
      </c>
      <c r="C885" s="66" t="s">
        <v>261</v>
      </c>
      <c r="D885" s="66" t="s">
        <v>5337</v>
      </c>
      <c r="E885" s="66">
        <v>2026</v>
      </c>
      <c r="F885" s="66">
        <v>2</v>
      </c>
      <c r="G885" s="67">
        <v>46029</v>
      </c>
      <c r="H885" s="67">
        <v>0.625</v>
      </c>
      <c r="I885" s="67"/>
      <c r="J885" s="66"/>
      <c r="K885" s="68"/>
      <c r="L885" s="66"/>
      <c r="M885" s="66"/>
      <c r="N885" s="66" t="s">
        <v>452</v>
      </c>
      <c r="O885" s="66" t="s">
        <v>2103</v>
      </c>
      <c r="P885" s="66"/>
      <c r="Q885" s="66" t="s">
        <v>1472</v>
      </c>
      <c r="R885" s="66" t="s">
        <v>1401</v>
      </c>
      <c r="S885" s="66" t="s">
        <v>389</v>
      </c>
      <c r="T885" s="66" t="s">
        <v>344</v>
      </c>
      <c r="U885" s="66" t="s">
        <v>2183</v>
      </c>
      <c r="V885" s="66" t="s">
        <v>1473</v>
      </c>
      <c r="W885" s="66" t="s">
        <v>2350</v>
      </c>
      <c r="X885" s="66" t="s">
        <v>1487</v>
      </c>
      <c r="Y885" s="66"/>
      <c r="Z885" s="66"/>
      <c r="AA885" s="66"/>
      <c r="AB885" s="69"/>
      <c r="AC885" s="66"/>
      <c r="AD885" s="66" t="s">
        <v>1487</v>
      </c>
      <c r="AE885" s="66"/>
      <c r="AF885" s="67"/>
      <c r="AG885" s="66"/>
      <c r="AH885" s="66"/>
      <c r="AI885" s="66" t="s">
        <v>1473</v>
      </c>
      <c r="AJ885" s="66" t="s">
        <v>151</v>
      </c>
      <c r="AK885" s="66"/>
      <c r="AL885" s="66"/>
      <c r="AM885" s="66"/>
      <c r="AN885" s="66"/>
      <c r="AO885" s="66"/>
      <c r="AP885" s="66" t="s">
        <v>1487</v>
      </c>
      <c r="AQ885" s="67"/>
      <c r="AR885" s="67"/>
      <c r="AS885" s="66"/>
      <c r="AT885" s="66"/>
      <c r="AU885" s="69"/>
      <c r="AV885" s="66">
        <v>0</v>
      </c>
      <c r="AW885" s="66"/>
      <c r="AX885" s="66" t="s">
        <v>1487</v>
      </c>
      <c r="AY885" s="66"/>
      <c r="AZ885" s="66"/>
      <c r="BA885" s="69"/>
      <c r="BB885" s="66"/>
      <c r="BC885" s="66" t="s">
        <v>1487</v>
      </c>
    </row>
    <row r="886" spans="1:55" ht="15.75" customHeight="1">
      <c r="A886" s="66" t="s">
        <v>5572</v>
      </c>
      <c r="B886" s="66" t="s">
        <v>5338</v>
      </c>
      <c r="C886" s="66" t="s">
        <v>276</v>
      </c>
      <c r="D886" s="66" t="s">
        <v>5339</v>
      </c>
      <c r="E886" s="66">
        <v>2026</v>
      </c>
      <c r="F886" s="66">
        <v>2</v>
      </c>
      <c r="G886" s="67">
        <v>46029</v>
      </c>
      <c r="H886" s="67">
        <v>0.625</v>
      </c>
      <c r="I886" s="67"/>
      <c r="J886" s="66"/>
      <c r="K886" s="68"/>
      <c r="L886" s="66"/>
      <c r="M886" s="66"/>
      <c r="N886" s="66" t="s">
        <v>1568</v>
      </c>
      <c r="O886" s="66" t="s">
        <v>1439</v>
      </c>
      <c r="P886" s="66"/>
      <c r="Q886" s="66" t="s">
        <v>1472</v>
      </c>
      <c r="R886" s="66" t="s">
        <v>1412</v>
      </c>
      <c r="S886" s="66" t="s">
        <v>389</v>
      </c>
      <c r="T886" s="66" t="s">
        <v>344</v>
      </c>
      <c r="U886" s="66" t="s">
        <v>2183</v>
      </c>
      <c r="V886" s="66" t="s">
        <v>1473</v>
      </c>
      <c r="W886" s="66" t="s">
        <v>2470</v>
      </c>
      <c r="X886" s="66" t="s">
        <v>1487</v>
      </c>
      <c r="Y886" s="66"/>
      <c r="Z886" s="66"/>
      <c r="AA886" s="66"/>
      <c r="AB886" s="69"/>
      <c r="AC886" s="66"/>
      <c r="AD886" s="66" t="s">
        <v>1487</v>
      </c>
      <c r="AE886" s="66"/>
      <c r="AF886" s="67"/>
      <c r="AG886" s="66"/>
      <c r="AH886" s="66"/>
      <c r="AI886" s="66" t="s">
        <v>1473</v>
      </c>
      <c r="AJ886" s="66" t="s">
        <v>151</v>
      </c>
      <c r="AK886" s="66"/>
      <c r="AL886" s="66"/>
      <c r="AM886" s="66"/>
      <c r="AN886" s="66"/>
      <c r="AO886" s="66"/>
      <c r="AP886" s="66" t="s">
        <v>1487</v>
      </c>
      <c r="AQ886" s="67"/>
      <c r="AR886" s="67"/>
      <c r="AS886" s="66"/>
      <c r="AT886" s="66"/>
      <c r="AU886" s="69"/>
      <c r="AV886" s="66">
        <v>0</v>
      </c>
      <c r="AW886" s="66"/>
      <c r="AX886" s="66" t="s">
        <v>1487</v>
      </c>
      <c r="AY886" s="66"/>
      <c r="AZ886" s="66"/>
      <c r="BA886" s="69"/>
      <c r="BB886" s="66"/>
      <c r="BC886" s="66" t="s">
        <v>1487</v>
      </c>
    </row>
    <row r="887" spans="1:55" ht="15.75" customHeight="1">
      <c r="A887" s="66" t="s">
        <v>5573</v>
      </c>
      <c r="B887" s="66" t="s">
        <v>5340</v>
      </c>
      <c r="C887" s="66" t="s">
        <v>289</v>
      </c>
      <c r="D887" s="66" t="s">
        <v>5341</v>
      </c>
      <c r="E887" s="66">
        <v>2026</v>
      </c>
      <c r="F887" s="66">
        <v>2</v>
      </c>
      <c r="G887" s="67">
        <v>46029</v>
      </c>
      <c r="H887" s="67">
        <v>0.4375</v>
      </c>
      <c r="I887" s="67"/>
      <c r="J887" s="66"/>
      <c r="K887" s="68"/>
      <c r="L887" s="66"/>
      <c r="M887" s="66"/>
      <c r="N887" s="66" t="s">
        <v>1442</v>
      </c>
      <c r="O887" s="66" t="s">
        <v>1590</v>
      </c>
      <c r="P887" s="66"/>
      <c r="Q887" s="66" t="s">
        <v>1472</v>
      </c>
      <c r="R887" s="66" t="s">
        <v>108</v>
      </c>
      <c r="S887" s="66" t="s">
        <v>387</v>
      </c>
      <c r="T887" s="66" t="s">
        <v>344</v>
      </c>
      <c r="U887" s="66" t="s">
        <v>2183</v>
      </c>
      <c r="V887" s="66" t="s">
        <v>1473</v>
      </c>
      <c r="W887" s="66" t="s">
        <v>2443</v>
      </c>
      <c r="X887" s="66" t="s">
        <v>1487</v>
      </c>
      <c r="Y887" s="66"/>
      <c r="Z887" s="66"/>
      <c r="AA887" s="66"/>
      <c r="AB887" s="69"/>
      <c r="AC887" s="66"/>
      <c r="AD887" s="66" t="s">
        <v>1487</v>
      </c>
      <c r="AE887" s="66"/>
      <c r="AF887" s="67"/>
      <c r="AG887" s="66"/>
      <c r="AH887" s="66"/>
      <c r="AI887" s="66" t="s">
        <v>1473</v>
      </c>
      <c r="AJ887" s="66" t="s">
        <v>151</v>
      </c>
      <c r="AK887" s="66"/>
      <c r="AL887" s="66"/>
      <c r="AM887" s="66"/>
      <c r="AN887" s="66"/>
      <c r="AO887" s="66"/>
      <c r="AP887" s="66" t="s">
        <v>1487</v>
      </c>
      <c r="AQ887" s="67"/>
      <c r="AR887" s="67"/>
      <c r="AS887" s="66"/>
      <c r="AT887" s="66"/>
      <c r="AU887" s="69"/>
      <c r="AV887" s="66">
        <v>0</v>
      </c>
      <c r="AW887" s="66"/>
      <c r="AX887" s="66" t="s">
        <v>1487</v>
      </c>
      <c r="AY887" s="66"/>
      <c r="AZ887" s="66"/>
      <c r="BA887" s="69"/>
      <c r="BB887" s="66"/>
      <c r="BC887" s="66" t="s">
        <v>1487</v>
      </c>
    </row>
    <row r="888" spans="1:55" ht="15.75" customHeight="1">
      <c r="A888" s="66" t="s">
        <v>5574</v>
      </c>
      <c r="B888" s="66" t="s">
        <v>5342</v>
      </c>
      <c r="C888" s="66" t="s">
        <v>238</v>
      </c>
      <c r="D888" s="66" t="s">
        <v>5343</v>
      </c>
      <c r="E888" s="66">
        <v>2026</v>
      </c>
      <c r="F888" s="66">
        <v>2</v>
      </c>
      <c r="G888" s="67">
        <v>46030</v>
      </c>
      <c r="H888" s="67">
        <v>0.38541666666666669</v>
      </c>
      <c r="I888" s="67"/>
      <c r="J888" s="66"/>
      <c r="K888" s="68"/>
      <c r="L888" s="66"/>
      <c r="M888" s="66"/>
      <c r="N888" s="66" t="s">
        <v>1583</v>
      </c>
      <c r="O888" s="66" t="s">
        <v>1439</v>
      </c>
      <c r="P888" s="66"/>
      <c r="Q888" s="66" t="s">
        <v>1472</v>
      </c>
      <c r="R888" s="66" t="s">
        <v>2119</v>
      </c>
      <c r="S888" s="66" t="s">
        <v>386</v>
      </c>
      <c r="T888" s="66" t="s">
        <v>1266</v>
      </c>
      <c r="U888" s="66" t="s">
        <v>2183</v>
      </c>
      <c r="V888" s="66" t="s">
        <v>1473</v>
      </c>
      <c r="W888" s="66" t="s">
        <v>2451</v>
      </c>
      <c r="X888" s="66" t="s">
        <v>1487</v>
      </c>
      <c r="Y888" s="66"/>
      <c r="Z888" s="66"/>
      <c r="AA888" s="66"/>
      <c r="AB888" s="69"/>
      <c r="AC888" s="66"/>
      <c r="AD888" s="66" t="s">
        <v>1487</v>
      </c>
      <c r="AE888" s="66"/>
      <c r="AF888" s="67"/>
      <c r="AG888" s="66"/>
      <c r="AH888" s="66"/>
      <c r="AI888" s="66" t="s">
        <v>1473</v>
      </c>
      <c r="AJ888" s="66" t="s">
        <v>151</v>
      </c>
      <c r="AK888" s="66"/>
      <c r="AL888" s="66"/>
      <c r="AM888" s="66"/>
      <c r="AN888" s="66"/>
      <c r="AO888" s="66"/>
      <c r="AP888" s="66" t="s">
        <v>1487</v>
      </c>
      <c r="AQ888" s="67"/>
      <c r="AR888" s="67"/>
      <c r="AS888" s="66"/>
      <c r="AT888" s="66"/>
      <c r="AU888" s="69"/>
      <c r="AV888" s="66">
        <v>0</v>
      </c>
      <c r="AW888" s="66"/>
      <c r="AX888" s="66" t="s">
        <v>1487</v>
      </c>
      <c r="AY888" s="66"/>
      <c r="AZ888" s="66"/>
      <c r="BA888" s="69"/>
      <c r="BB888" s="66"/>
      <c r="BC888" s="66" t="s">
        <v>1487</v>
      </c>
    </row>
    <row r="889" spans="1:55" ht="15.75" customHeight="1">
      <c r="A889" s="66" t="s">
        <v>5575</v>
      </c>
      <c r="B889" s="66" t="s">
        <v>5344</v>
      </c>
      <c r="C889" s="66" t="s">
        <v>261</v>
      </c>
      <c r="D889" s="66" t="s">
        <v>5345</v>
      </c>
      <c r="E889" s="66">
        <v>2026</v>
      </c>
      <c r="F889" s="66">
        <v>2</v>
      </c>
      <c r="G889" s="67">
        <v>46030</v>
      </c>
      <c r="H889" s="67">
        <v>0.625</v>
      </c>
      <c r="I889" s="67"/>
      <c r="J889" s="66"/>
      <c r="K889" s="68"/>
      <c r="L889" s="66"/>
      <c r="M889" s="66"/>
      <c r="N889" s="66" t="s">
        <v>452</v>
      </c>
      <c r="O889" s="66" t="s">
        <v>2103</v>
      </c>
      <c r="P889" s="66"/>
      <c r="Q889" s="66" t="s">
        <v>1472</v>
      </c>
      <c r="R889" s="66" t="s">
        <v>1401</v>
      </c>
      <c r="S889" s="66" t="s">
        <v>1267</v>
      </c>
      <c r="T889" s="66" t="s">
        <v>344</v>
      </c>
      <c r="U889" s="66" t="s">
        <v>2183</v>
      </c>
      <c r="V889" s="66" t="s">
        <v>1473</v>
      </c>
      <c r="W889" s="66" t="s">
        <v>2350</v>
      </c>
      <c r="X889" s="66" t="s">
        <v>1487</v>
      </c>
      <c r="Y889" s="66"/>
      <c r="Z889" s="66"/>
      <c r="AA889" s="66"/>
      <c r="AB889" s="69"/>
      <c r="AC889" s="66"/>
      <c r="AD889" s="66" t="s">
        <v>1487</v>
      </c>
      <c r="AE889" s="66"/>
      <c r="AF889" s="67"/>
      <c r="AG889" s="66"/>
      <c r="AH889" s="66"/>
      <c r="AI889" s="66" t="s">
        <v>1473</v>
      </c>
      <c r="AJ889" s="66" t="s">
        <v>151</v>
      </c>
      <c r="AK889" s="66"/>
      <c r="AL889" s="66"/>
      <c r="AM889" s="66"/>
      <c r="AN889" s="66"/>
      <c r="AO889" s="66"/>
      <c r="AP889" s="66" t="s">
        <v>1487</v>
      </c>
      <c r="AQ889" s="67"/>
      <c r="AR889" s="67"/>
      <c r="AS889" s="66"/>
      <c r="AT889" s="66"/>
      <c r="AU889" s="69"/>
      <c r="AV889" s="66">
        <v>0</v>
      </c>
      <c r="AW889" s="66"/>
      <c r="AX889" s="66" t="s">
        <v>1487</v>
      </c>
      <c r="AY889" s="66"/>
      <c r="AZ889" s="66"/>
      <c r="BA889" s="69"/>
      <c r="BB889" s="66"/>
      <c r="BC889" s="66" t="s">
        <v>1487</v>
      </c>
    </row>
    <row r="890" spans="1:55" ht="15.75" customHeight="1">
      <c r="A890" s="66" t="s">
        <v>5576</v>
      </c>
      <c r="B890" s="66" t="s">
        <v>5346</v>
      </c>
      <c r="C890" s="66" t="s">
        <v>276</v>
      </c>
      <c r="D890" s="66" t="s">
        <v>5347</v>
      </c>
      <c r="E890" s="66">
        <v>2026</v>
      </c>
      <c r="F890" s="66">
        <v>2</v>
      </c>
      <c r="G890" s="67">
        <v>46030</v>
      </c>
      <c r="H890" s="67">
        <v>0.625</v>
      </c>
      <c r="I890" s="67"/>
      <c r="J890" s="66"/>
      <c r="K890" s="68"/>
      <c r="L890" s="66"/>
      <c r="M890" s="66"/>
      <c r="N890" s="66" t="s">
        <v>1568</v>
      </c>
      <c r="O890" s="66" t="s">
        <v>1439</v>
      </c>
      <c r="P890" s="66"/>
      <c r="Q890" s="66" t="s">
        <v>1472</v>
      </c>
      <c r="R890" s="66" t="s">
        <v>1412</v>
      </c>
      <c r="S890" s="66" t="s">
        <v>386</v>
      </c>
      <c r="T890" s="66" t="s">
        <v>344</v>
      </c>
      <c r="U890" s="66" t="s">
        <v>2183</v>
      </c>
      <c r="V890" s="66" t="s">
        <v>1473</v>
      </c>
      <c r="W890" s="66" t="s">
        <v>2470</v>
      </c>
      <c r="X890" s="66" t="s">
        <v>1487</v>
      </c>
      <c r="Y890" s="66"/>
      <c r="Z890" s="66"/>
      <c r="AA890" s="66"/>
      <c r="AB890" s="69"/>
      <c r="AC890" s="66"/>
      <c r="AD890" s="66" t="s">
        <v>1487</v>
      </c>
      <c r="AE890" s="66"/>
      <c r="AF890" s="67"/>
      <c r="AG890" s="66"/>
      <c r="AH890" s="66"/>
      <c r="AI890" s="66" t="s">
        <v>1473</v>
      </c>
      <c r="AJ890" s="66" t="s">
        <v>151</v>
      </c>
      <c r="AK890" s="66"/>
      <c r="AL890" s="66"/>
      <c r="AM890" s="66"/>
      <c r="AN890" s="66"/>
      <c r="AO890" s="66"/>
      <c r="AP890" s="66" t="s">
        <v>1487</v>
      </c>
      <c r="AQ890" s="67"/>
      <c r="AR890" s="67"/>
      <c r="AS890" s="66"/>
      <c r="AT890" s="66"/>
      <c r="AU890" s="69"/>
      <c r="AV890" s="66">
        <v>0</v>
      </c>
      <c r="AW890" s="66"/>
      <c r="AX890" s="66" t="s">
        <v>1487</v>
      </c>
      <c r="AY890" s="66"/>
      <c r="AZ890" s="66"/>
      <c r="BA890" s="69"/>
      <c r="BB890" s="66"/>
      <c r="BC890" s="66" t="s">
        <v>1487</v>
      </c>
    </row>
    <row r="891" spans="1:55" ht="15.75" customHeight="1">
      <c r="A891" s="66" t="s">
        <v>5577</v>
      </c>
      <c r="B891" s="66" t="s">
        <v>5348</v>
      </c>
      <c r="C891" s="66" t="s">
        <v>289</v>
      </c>
      <c r="D891" s="66" t="s">
        <v>5349</v>
      </c>
      <c r="E891" s="66">
        <v>2026</v>
      </c>
      <c r="F891" s="66">
        <v>2</v>
      </c>
      <c r="G891" s="67">
        <v>46030</v>
      </c>
      <c r="H891" s="67">
        <v>0.4375</v>
      </c>
      <c r="I891" s="67"/>
      <c r="J891" s="66"/>
      <c r="K891" s="68"/>
      <c r="L891" s="66"/>
      <c r="M891" s="66"/>
      <c r="N891" s="66" t="s">
        <v>1442</v>
      </c>
      <c r="O891" s="66" t="s">
        <v>1590</v>
      </c>
      <c r="P891" s="66"/>
      <c r="Q891" s="66" t="s">
        <v>1472</v>
      </c>
      <c r="R891" s="66" t="s">
        <v>108</v>
      </c>
      <c r="S891" s="66" t="s">
        <v>387</v>
      </c>
      <c r="T891" s="66" t="s">
        <v>344</v>
      </c>
      <c r="U891" s="66" t="s">
        <v>2183</v>
      </c>
      <c r="V891" s="66" t="s">
        <v>1473</v>
      </c>
      <c r="W891" s="66" t="s">
        <v>2443</v>
      </c>
      <c r="X891" s="66" t="s">
        <v>1487</v>
      </c>
      <c r="Y891" s="66"/>
      <c r="Z891" s="66"/>
      <c r="AA891" s="66"/>
      <c r="AB891" s="69"/>
      <c r="AC891" s="66"/>
      <c r="AD891" s="66" t="s">
        <v>1487</v>
      </c>
      <c r="AE891" s="66"/>
      <c r="AF891" s="67"/>
      <c r="AG891" s="66"/>
      <c r="AH891" s="66"/>
      <c r="AI891" s="66" t="s">
        <v>1473</v>
      </c>
      <c r="AJ891" s="66" t="s">
        <v>151</v>
      </c>
      <c r="AK891" s="66"/>
      <c r="AL891" s="66"/>
      <c r="AM891" s="66"/>
      <c r="AN891" s="66"/>
      <c r="AO891" s="66"/>
      <c r="AP891" s="66" t="s">
        <v>1487</v>
      </c>
      <c r="AQ891" s="67"/>
      <c r="AR891" s="67"/>
      <c r="AS891" s="66"/>
      <c r="AT891" s="66"/>
      <c r="AU891" s="69"/>
      <c r="AV891" s="66">
        <v>0</v>
      </c>
      <c r="AW891" s="66"/>
      <c r="AX891" s="66" t="s">
        <v>1487</v>
      </c>
      <c r="AY891" s="66"/>
      <c r="AZ891" s="66"/>
      <c r="BA891" s="69"/>
      <c r="BB891" s="66"/>
      <c r="BC891" s="66" t="s">
        <v>1487</v>
      </c>
    </row>
    <row r="892" spans="1:55" ht="15.75" customHeight="1">
      <c r="A892" s="66" t="s">
        <v>5578</v>
      </c>
      <c r="B892" s="66" t="s">
        <v>5350</v>
      </c>
      <c r="C892" s="66" t="s">
        <v>4696</v>
      </c>
      <c r="D892" s="66" t="s">
        <v>5351</v>
      </c>
      <c r="E892" s="66">
        <v>2026</v>
      </c>
      <c r="F892" s="66">
        <v>2</v>
      </c>
      <c r="G892" s="67">
        <v>46030</v>
      </c>
      <c r="H892" s="67">
        <v>0.77083333333333337</v>
      </c>
      <c r="I892" s="67"/>
      <c r="J892" s="66"/>
      <c r="K892" s="68"/>
      <c r="L892" s="66"/>
      <c r="M892" s="66"/>
      <c r="N892" s="66"/>
      <c r="O892" s="66" t="s">
        <v>2103</v>
      </c>
      <c r="P892" s="66"/>
      <c r="Q892" s="66" t="s">
        <v>1472</v>
      </c>
      <c r="R892" s="66" t="s">
        <v>1372</v>
      </c>
      <c r="S892" s="66" t="s">
        <v>391</v>
      </c>
      <c r="T892" s="66"/>
      <c r="U892" s="66" t="s">
        <v>2183</v>
      </c>
      <c r="V892" s="66" t="s">
        <v>1487</v>
      </c>
      <c r="W892" s="66" t="s">
        <v>2231</v>
      </c>
      <c r="X892" s="66" t="s">
        <v>1487</v>
      </c>
      <c r="Y892" s="66"/>
      <c r="Z892" s="66"/>
      <c r="AA892" s="66"/>
      <c r="AB892" s="69"/>
      <c r="AC892" s="66"/>
      <c r="AD892" s="66" t="s">
        <v>1487</v>
      </c>
      <c r="AE892" s="66"/>
      <c r="AF892" s="67"/>
      <c r="AG892" s="66"/>
      <c r="AH892" s="66"/>
      <c r="AI892" s="66" t="s">
        <v>1473</v>
      </c>
      <c r="AJ892" s="66" t="s">
        <v>151</v>
      </c>
      <c r="AK892" s="66"/>
      <c r="AL892" s="66"/>
      <c r="AM892" s="66"/>
      <c r="AN892" s="66"/>
      <c r="AO892" s="66"/>
      <c r="AP892" s="66" t="s">
        <v>1487</v>
      </c>
      <c r="AQ892" s="67"/>
      <c r="AR892" s="67"/>
      <c r="AS892" s="66"/>
      <c r="AT892" s="66"/>
      <c r="AU892" s="69"/>
      <c r="AV892" s="66">
        <v>0</v>
      </c>
      <c r="AW892" s="66"/>
      <c r="AX892" s="66" t="s">
        <v>1487</v>
      </c>
      <c r="AY892" s="66"/>
      <c r="AZ892" s="66"/>
      <c r="BA892" s="69"/>
      <c r="BB892" s="66"/>
      <c r="BC892" s="66" t="s">
        <v>1487</v>
      </c>
    </row>
    <row r="893" spans="1:55" ht="15.75" customHeight="1">
      <c r="A893" s="66" t="s">
        <v>5579</v>
      </c>
      <c r="B893" s="66" t="s">
        <v>5352</v>
      </c>
      <c r="C893" s="66" t="s">
        <v>238</v>
      </c>
      <c r="D893" s="66" t="s">
        <v>5353</v>
      </c>
      <c r="E893" s="66">
        <v>2026</v>
      </c>
      <c r="F893" s="66">
        <v>2</v>
      </c>
      <c r="G893" s="67">
        <v>46031</v>
      </c>
      <c r="H893" s="67">
        <v>0.38541666666666669</v>
      </c>
      <c r="I893" s="67"/>
      <c r="J893" s="66"/>
      <c r="K893" s="68"/>
      <c r="L893" s="66"/>
      <c r="M893" s="66"/>
      <c r="N893" s="66" t="s">
        <v>1583</v>
      </c>
      <c r="O893" s="66" t="s">
        <v>1439</v>
      </c>
      <c r="P893" s="66"/>
      <c r="Q893" s="66" t="s">
        <v>1472</v>
      </c>
      <c r="R893" s="66" t="s">
        <v>2119</v>
      </c>
      <c r="S893" s="66" t="s">
        <v>1267</v>
      </c>
      <c r="T893" s="66" t="s">
        <v>1266</v>
      </c>
      <c r="U893" s="66" t="s">
        <v>2183</v>
      </c>
      <c r="V893" s="66" t="s">
        <v>1473</v>
      </c>
      <c r="W893" s="66" t="s">
        <v>2451</v>
      </c>
      <c r="X893" s="66" t="s">
        <v>1487</v>
      </c>
      <c r="Y893" s="66"/>
      <c r="Z893" s="66"/>
      <c r="AA893" s="66"/>
      <c r="AB893" s="69"/>
      <c r="AC893" s="66"/>
      <c r="AD893" s="66" t="s">
        <v>1487</v>
      </c>
      <c r="AE893" s="66"/>
      <c r="AF893" s="67"/>
      <c r="AG893" s="66"/>
      <c r="AH893" s="66"/>
      <c r="AI893" s="66" t="s">
        <v>1473</v>
      </c>
      <c r="AJ893" s="66" t="s">
        <v>151</v>
      </c>
      <c r="AK893" s="66"/>
      <c r="AL893" s="66"/>
      <c r="AM893" s="66"/>
      <c r="AN893" s="66"/>
      <c r="AO893" s="66"/>
      <c r="AP893" s="66" t="s">
        <v>1487</v>
      </c>
      <c r="AQ893" s="67"/>
      <c r="AR893" s="67"/>
      <c r="AS893" s="66"/>
      <c r="AT893" s="66"/>
      <c r="AU893" s="69"/>
      <c r="AV893" s="66">
        <v>0</v>
      </c>
      <c r="AW893" s="66"/>
      <c r="AX893" s="66" t="s">
        <v>1487</v>
      </c>
      <c r="AY893" s="66"/>
      <c r="AZ893" s="66"/>
      <c r="BA893" s="69"/>
      <c r="BB893" s="66"/>
      <c r="BC893" s="66" t="s">
        <v>1487</v>
      </c>
    </row>
    <row r="894" spans="1:55" ht="15.75" customHeight="1">
      <c r="A894" s="66" t="s">
        <v>5580</v>
      </c>
      <c r="B894" s="66" t="s">
        <v>5354</v>
      </c>
      <c r="C894" s="66" t="s">
        <v>261</v>
      </c>
      <c r="D894" s="66" t="s">
        <v>5355</v>
      </c>
      <c r="E894" s="66">
        <v>2026</v>
      </c>
      <c r="F894" s="66">
        <v>2</v>
      </c>
      <c r="G894" s="67">
        <v>46031</v>
      </c>
      <c r="H894" s="67">
        <v>0.625</v>
      </c>
      <c r="I894" s="67"/>
      <c r="J894" s="66"/>
      <c r="K894" s="68"/>
      <c r="L894" s="66"/>
      <c r="M894" s="66"/>
      <c r="N894" s="66" t="s">
        <v>452</v>
      </c>
      <c r="O894" s="66" t="s">
        <v>2103</v>
      </c>
      <c r="P894" s="66"/>
      <c r="Q894" s="66" t="s">
        <v>1472</v>
      </c>
      <c r="R894" s="66" t="s">
        <v>1401</v>
      </c>
      <c r="S894" s="66" t="s">
        <v>386</v>
      </c>
      <c r="T894" s="66" t="s">
        <v>344</v>
      </c>
      <c r="U894" s="66" t="s">
        <v>2183</v>
      </c>
      <c r="V894" s="66" t="s">
        <v>1473</v>
      </c>
      <c r="W894" s="66" t="s">
        <v>2350</v>
      </c>
      <c r="X894" s="66" t="s">
        <v>1487</v>
      </c>
      <c r="Y894" s="66"/>
      <c r="Z894" s="66"/>
      <c r="AA894" s="66"/>
      <c r="AB894" s="69"/>
      <c r="AC894" s="66"/>
      <c r="AD894" s="66" t="s">
        <v>1487</v>
      </c>
      <c r="AE894" s="66"/>
      <c r="AF894" s="67"/>
      <c r="AG894" s="66"/>
      <c r="AH894" s="66"/>
      <c r="AI894" s="66" t="s">
        <v>1473</v>
      </c>
      <c r="AJ894" s="66" t="s">
        <v>151</v>
      </c>
      <c r="AK894" s="66"/>
      <c r="AL894" s="66"/>
      <c r="AM894" s="66"/>
      <c r="AN894" s="66"/>
      <c r="AO894" s="66"/>
      <c r="AP894" s="66" t="s">
        <v>1487</v>
      </c>
      <c r="AQ894" s="67"/>
      <c r="AR894" s="67"/>
      <c r="AS894" s="66"/>
      <c r="AT894" s="66"/>
      <c r="AU894" s="69"/>
      <c r="AV894" s="66">
        <v>0</v>
      </c>
      <c r="AW894" s="66"/>
      <c r="AX894" s="66" t="s">
        <v>1487</v>
      </c>
      <c r="AY894" s="66"/>
      <c r="AZ894" s="66"/>
      <c r="BA894" s="69"/>
      <c r="BB894" s="66"/>
      <c r="BC894" s="66" t="s">
        <v>1487</v>
      </c>
    </row>
    <row r="895" spans="1:55" ht="15.75" customHeight="1">
      <c r="A895" s="66" t="s">
        <v>5581</v>
      </c>
      <c r="B895" s="66" t="s">
        <v>5356</v>
      </c>
      <c r="C895" s="66" t="s">
        <v>276</v>
      </c>
      <c r="D895" s="66" t="s">
        <v>5357</v>
      </c>
      <c r="E895" s="66">
        <v>2026</v>
      </c>
      <c r="F895" s="66">
        <v>2</v>
      </c>
      <c r="G895" s="67">
        <v>46031</v>
      </c>
      <c r="H895" s="67">
        <v>0.625</v>
      </c>
      <c r="I895" s="67"/>
      <c r="J895" s="66"/>
      <c r="K895" s="68"/>
      <c r="L895" s="66"/>
      <c r="M895" s="66"/>
      <c r="N895" s="66" t="s">
        <v>1568</v>
      </c>
      <c r="O895" s="66" t="s">
        <v>1439</v>
      </c>
      <c r="P895" s="66"/>
      <c r="Q895" s="66" t="s">
        <v>1472</v>
      </c>
      <c r="R895" s="66" t="s">
        <v>1412</v>
      </c>
      <c r="S895" s="66" t="s">
        <v>1267</v>
      </c>
      <c r="T895" s="66" t="s">
        <v>344</v>
      </c>
      <c r="U895" s="66" t="s">
        <v>2183</v>
      </c>
      <c r="V895" s="66" t="s">
        <v>1473</v>
      </c>
      <c r="W895" s="66" t="s">
        <v>2470</v>
      </c>
      <c r="X895" s="66" t="s">
        <v>1487</v>
      </c>
      <c r="Y895" s="66"/>
      <c r="Z895" s="66"/>
      <c r="AA895" s="66"/>
      <c r="AB895" s="69"/>
      <c r="AC895" s="66"/>
      <c r="AD895" s="66" t="s">
        <v>1487</v>
      </c>
      <c r="AE895" s="66"/>
      <c r="AF895" s="67"/>
      <c r="AG895" s="66"/>
      <c r="AH895" s="66"/>
      <c r="AI895" s="66" t="s">
        <v>1473</v>
      </c>
      <c r="AJ895" s="66" t="s">
        <v>151</v>
      </c>
      <c r="AK895" s="66"/>
      <c r="AL895" s="66"/>
      <c r="AM895" s="66"/>
      <c r="AN895" s="66"/>
      <c r="AO895" s="66"/>
      <c r="AP895" s="66" t="s">
        <v>1487</v>
      </c>
      <c r="AQ895" s="67"/>
      <c r="AR895" s="67"/>
      <c r="AS895" s="66"/>
      <c r="AT895" s="66"/>
      <c r="AU895" s="69"/>
      <c r="AV895" s="66">
        <v>0</v>
      </c>
      <c r="AW895" s="66"/>
      <c r="AX895" s="66" t="s">
        <v>1487</v>
      </c>
      <c r="AY895" s="66"/>
      <c r="AZ895" s="66"/>
      <c r="BA895" s="69"/>
      <c r="BB895" s="66"/>
      <c r="BC895" s="66" t="s">
        <v>1487</v>
      </c>
    </row>
    <row r="896" spans="1:55" ht="15.75" customHeight="1">
      <c r="A896" s="66" t="s">
        <v>5582</v>
      </c>
      <c r="B896" s="66" t="s">
        <v>5358</v>
      </c>
      <c r="C896" s="66" t="s">
        <v>289</v>
      </c>
      <c r="D896" s="66" t="s">
        <v>5359</v>
      </c>
      <c r="E896" s="66">
        <v>2026</v>
      </c>
      <c r="F896" s="66">
        <v>2</v>
      </c>
      <c r="G896" s="67">
        <v>46031</v>
      </c>
      <c r="H896" s="67">
        <v>0.4375</v>
      </c>
      <c r="I896" s="67"/>
      <c r="J896" s="66"/>
      <c r="K896" s="68"/>
      <c r="L896" s="66"/>
      <c r="M896" s="66"/>
      <c r="N896" s="66" t="s">
        <v>1442</v>
      </c>
      <c r="O896" s="66" t="s">
        <v>1590</v>
      </c>
      <c r="P896" s="66"/>
      <c r="Q896" s="66" t="s">
        <v>1472</v>
      </c>
      <c r="R896" s="66" t="s">
        <v>108</v>
      </c>
      <c r="S896" s="66" t="s">
        <v>387</v>
      </c>
      <c r="T896" s="66" t="s">
        <v>344</v>
      </c>
      <c r="U896" s="66" t="s">
        <v>2183</v>
      </c>
      <c r="V896" s="66" t="s">
        <v>1473</v>
      </c>
      <c r="W896" s="66" t="s">
        <v>2443</v>
      </c>
      <c r="X896" s="66" t="s">
        <v>1487</v>
      </c>
      <c r="Y896" s="66"/>
      <c r="Z896" s="66"/>
      <c r="AA896" s="66"/>
      <c r="AB896" s="69"/>
      <c r="AC896" s="66"/>
      <c r="AD896" s="66" t="s">
        <v>1487</v>
      </c>
      <c r="AE896" s="66"/>
      <c r="AF896" s="67"/>
      <c r="AG896" s="66"/>
      <c r="AH896" s="66"/>
      <c r="AI896" s="66" t="s">
        <v>1473</v>
      </c>
      <c r="AJ896" s="66" t="s">
        <v>151</v>
      </c>
      <c r="AK896" s="66"/>
      <c r="AL896" s="66"/>
      <c r="AM896" s="66"/>
      <c r="AN896" s="66"/>
      <c r="AO896" s="66"/>
      <c r="AP896" s="66" t="s">
        <v>1487</v>
      </c>
      <c r="AQ896" s="67"/>
      <c r="AR896" s="67"/>
      <c r="AS896" s="66"/>
      <c r="AT896" s="66"/>
      <c r="AU896" s="69"/>
      <c r="AV896" s="66">
        <v>0</v>
      </c>
      <c r="AW896" s="66"/>
      <c r="AX896" s="66" t="s">
        <v>1487</v>
      </c>
      <c r="AY896" s="66"/>
      <c r="AZ896" s="66"/>
      <c r="BA896" s="69"/>
      <c r="BB896" s="66"/>
      <c r="BC896" s="66" t="s">
        <v>1487</v>
      </c>
    </row>
    <row r="897" spans="1:55" ht="15.75" customHeight="1">
      <c r="A897" s="66" t="s">
        <v>5583</v>
      </c>
      <c r="B897" s="66" t="s">
        <v>5360</v>
      </c>
      <c r="C897" s="66" t="s">
        <v>238</v>
      </c>
      <c r="D897" s="66" t="s">
        <v>5361</v>
      </c>
      <c r="E897" s="66">
        <v>2026</v>
      </c>
      <c r="F897" s="66">
        <v>2</v>
      </c>
      <c r="G897" s="67">
        <v>46032</v>
      </c>
      <c r="H897" s="67">
        <v>0.38541666666666669</v>
      </c>
      <c r="I897" s="67"/>
      <c r="J897" s="66"/>
      <c r="K897" s="68"/>
      <c r="L897" s="66"/>
      <c r="M897" s="66"/>
      <c r="N897" s="66" t="s">
        <v>1583</v>
      </c>
      <c r="O897" s="66" t="s">
        <v>1439</v>
      </c>
      <c r="P897" s="66"/>
      <c r="Q897" s="66" t="s">
        <v>1472</v>
      </c>
      <c r="R897" s="66" t="s">
        <v>2119</v>
      </c>
      <c r="S897" s="66" t="s">
        <v>389</v>
      </c>
      <c r="T897" s="66" t="s">
        <v>1266</v>
      </c>
      <c r="U897" s="66" t="s">
        <v>2183</v>
      </c>
      <c r="V897" s="66" t="s">
        <v>1473</v>
      </c>
      <c r="W897" s="66" t="s">
        <v>2451</v>
      </c>
      <c r="X897" s="66" t="s">
        <v>1487</v>
      </c>
      <c r="Y897" s="66"/>
      <c r="Z897" s="66"/>
      <c r="AA897" s="66"/>
      <c r="AB897" s="69"/>
      <c r="AC897" s="66"/>
      <c r="AD897" s="66" t="s">
        <v>1487</v>
      </c>
      <c r="AE897" s="66"/>
      <c r="AF897" s="67"/>
      <c r="AG897" s="66"/>
      <c r="AH897" s="66"/>
      <c r="AI897" s="66" t="s">
        <v>1473</v>
      </c>
      <c r="AJ897" s="66" t="s">
        <v>151</v>
      </c>
      <c r="AK897" s="66"/>
      <c r="AL897" s="66"/>
      <c r="AM897" s="66"/>
      <c r="AN897" s="66"/>
      <c r="AO897" s="66"/>
      <c r="AP897" s="66" t="s">
        <v>1487</v>
      </c>
      <c r="AQ897" s="67"/>
      <c r="AR897" s="67"/>
      <c r="AS897" s="66"/>
      <c r="AT897" s="66"/>
      <c r="AU897" s="69"/>
      <c r="AV897" s="66">
        <v>0</v>
      </c>
      <c r="AW897" s="66"/>
      <c r="AX897" s="66" t="s">
        <v>1487</v>
      </c>
      <c r="AY897" s="66"/>
      <c r="AZ897" s="66"/>
      <c r="BA897" s="69"/>
      <c r="BB897" s="66"/>
      <c r="BC897" s="66" t="s">
        <v>1487</v>
      </c>
    </row>
    <row r="898" spans="1:55" ht="15.75" customHeight="1">
      <c r="A898" s="66" t="s">
        <v>5584</v>
      </c>
      <c r="B898" s="66" t="s">
        <v>5362</v>
      </c>
      <c r="C898" s="66" t="s">
        <v>261</v>
      </c>
      <c r="D898" s="66" t="s">
        <v>5363</v>
      </c>
      <c r="E898" s="66">
        <v>2026</v>
      </c>
      <c r="F898" s="66">
        <v>2</v>
      </c>
      <c r="G898" s="67">
        <v>46032</v>
      </c>
      <c r="H898" s="67">
        <v>0.625</v>
      </c>
      <c r="I898" s="67"/>
      <c r="J898" s="66"/>
      <c r="K898" s="68"/>
      <c r="L898" s="66"/>
      <c r="M898" s="66"/>
      <c r="N898" s="66" t="s">
        <v>452</v>
      </c>
      <c r="O898" s="66" t="s">
        <v>2103</v>
      </c>
      <c r="P898" s="66"/>
      <c r="Q898" s="66" t="s">
        <v>1472</v>
      </c>
      <c r="R898" s="66" t="s">
        <v>1401</v>
      </c>
      <c r="S898" s="66" t="s">
        <v>389</v>
      </c>
      <c r="T898" s="66" t="s">
        <v>344</v>
      </c>
      <c r="U898" s="66" t="s">
        <v>2183</v>
      </c>
      <c r="V898" s="66" t="s">
        <v>1473</v>
      </c>
      <c r="W898" s="66" t="s">
        <v>2350</v>
      </c>
      <c r="X898" s="66" t="s">
        <v>1487</v>
      </c>
      <c r="Y898" s="66"/>
      <c r="Z898" s="66"/>
      <c r="AA898" s="66"/>
      <c r="AB898" s="69"/>
      <c r="AC898" s="66"/>
      <c r="AD898" s="66" t="s">
        <v>1487</v>
      </c>
      <c r="AE898" s="66"/>
      <c r="AF898" s="67"/>
      <c r="AG898" s="66"/>
      <c r="AH898" s="66"/>
      <c r="AI898" s="66" t="s">
        <v>1473</v>
      </c>
      <c r="AJ898" s="66" t="s">
        <v>151</v>
      </c>
      <c r="AK898" s="66"/>
      <c r="AL898" s="66"/>
      <c r="AM898" s="66"/>
      <c r="AN898" s="66"/>
      <c r="AO898" s="66"/>
      <c r="AP898" s="66" t="s">
        <v>1487</v>
      </c>
      <c r="AQ898" s="67"/>
      <c r="AR898" s="67"/>
      <c r="AS898" s="66"/>
      <c r="AT898" s="66"/>
      <c r="AU898" s="69"/>
      <c r="AV898" s="66">
        <v>0</v>
      </c>
      <c r="AW898" s="66"/>
      <c r="AX898" s="66" t="s">
        <v>1487</v>
      </c>
      <c r="AY898" s="66"/>
      <c r="AZ898" s="66"/>
      <c r="BA898" s="69"/>
      <c r="BB898" s="66"/>
      <c r="BC898" s="66" t="s">
        <v>1487</v>
      </c>
    </row>
    <row r="899" spans="1:55" ht="15.75" customHeight="1">
      <c r="A899" s="66" t="s">
        <v>5585</v>
      </c>
      <c r="B899" s="66" t="s">
        <v>5364</v>
      </c>
      <c r="C899" s="66" t="s">
        <v>276</v>
      </c>
      <c r="D899" s="66" t="s">
        <v>5365</v>
      </c>
      <c r="E899" s="66">
        <v>2026</v>
      </c>
      <c r="F899" s="66">
        <v>2</v>
      </c>
      <c r="G899" s="67">
        <v>46032</v>
      </c>
      <c r="H899" s="67">
        <v>0.625</v>
      </c>
      <c r="I899" s="67"/>
      <c r="J899" s="66"/>
      <c r="K899" s="68"/>
      <c r="L899" s="66"/>
      <c r="M899" s="66"/>
      <c r="N899" s="66" t="s">
        <v>1568</v>
      </c>
      <c r="O899" s="66" t="s">
        <v>1439</v>
      </c>
      <c r="P899" s="66"/>
      <c r="Q899" s="66" t="s">
        <v>1472</v>
      </c>
      <c r="R899" s="66" t="s">
        <v>1412</v>
      </c>
      <c r="S899" s="66" t="s">
        <v>389</v>
      </c>
      <c r="T899" s="66" t="s">
        <v>344</v>
      </c>
      <c r="U899" s="66" t="s">
        <v>2183</v>
      </c>
      <c r="V899" s="66" t="s">
        <v>1473</v>
      </c>
      <c r="W899" s="66" t="s">
        <v>2470</v>
      </c>
      <c r="X899" s="66" t="s">
        <v>1487</v>
      </c>
      <c r="Y899" s="66"/>
      <c r="Z899" s="66"/>
      <c r="AA899" s="66"/>
      <c r="AB899" s="69"/>
      <c r="AC899" s="66"/>
      <c r="AD899" s="66" t="s">
        <v>1487</v>
      </c>
      <c r="AE899" s="66"/>
      <c r="AF899" s="67"/>
      <c r="AG899" s="66"/>
      <c r="AH899" s="66"/>
      <c r="AI899" s="66" t="s">
        <v>1473</v>
      </c>
      <c r="AJ899" s="66" t="s">
        <v>151</v>
      </c>
      <c r="AK899" s="66"/>
      <c r="AL899" s="66"/>
      <c r="AM899" s="66"/>
      <c r="AN899" s="66"/>
      <c r="AO899" s="66"/>
      <c r="AP899" s="66" t="s">
        <v>1487</v>
      </c>
      <c r="AQ899" s="67"/>
      <c r="AR899" s="67"/>
      <c r="AS899" s="66"/>
      <c r="AT899" s="66"/>
      <c r="AU899" s="69"/>
      <c r="AV899" s="66">
        <v>0</v>
      </c>
      <c r="AW899" s="66"/>
      <c r="AX899" s="66" t="s">
        <v>1487</v>
      </c>
      <c r="AY899" s="66"/>
      <c r="AZ899" s="66"/>
      <c r="BA899" s="69"/>
      <c r="BB899" s="66"/>
      <c r="BC899" s="66" t="s">
        <v>1487</v>
      </c>
    </row>
    <row r="900" spans="1:55" ht="15.75" customHeight="1">
      <c r="A900" s="66" t="s">
        <v>5586</v>
      </c>
      <c r="B900" s="66" t="s">
        <v>5366</v>
      </c>
      <c r="C900" s="66" t="s">
        <v>289</v>
      </c>
      <c r="D900" s="66" t="s">
        <v>5367</v>
      </c>
      <c r="E900" s="66">
        <v>2026</v>
      </c>
      <c r="F900" s="66">
        <v>2</v>
      </c>
      <c r="G900" s="67">
        <v>46032</v>
      </c>
      <c r="H900" s="67">
        <v>0.4375</v>
      </c>
      <c r="I900" s="67"/>
      <c r="J900" s="66"/>
      <c r="K900" s="68"/>
      <c r="L900" s="66"/>
      <c r="M900" s="66"/>
      <c r="N900" s="66" t="s">
        <v>1442</v>
      </c>
      <c r="O900" s="66" t="s">
        <v>1590</v>
      </c>
      <c r="P900" s="66"/>
      <c r="Q900" s="66" t="s">
        <v>1472</v>
      </c>
      <c r="R900" s="66" t="s">
        <v>108</v>
      </c>
      <c r="S900" s="66" t="s">
        <v>387</v>
      </c>
      <c r="T900" s="66" t="s">
        <v>344</v>
      </c>
      <c r="U900" s="66" t="s">
        <v>2183</v>
      </c>
      <c r="V900" s="66" t="s">
        <v>1473</v>
      </c>
      <c r="W900" s="66" t="s">
        <v>2443</v>
      </c>
      <c r="X900" s="66" t="s">
        <v>1487</v>
      </c>
      <c r="Y900" s="66"/>
      <c r="Z900" s="66"/>
      <c r="AA900" s="66"/>
      <c r="AB900" s="69"/>
      <c r="AC900" s="66"/>
      <c r="AD900" s="66" t="s">
        <v>1487</v>
      </c>
      <c r="AE900" s="66"/>
      <c r="AF900" s="67"/>
      <c r="AG900" s="66"/>
      <c r="AH900" s="66"/>
      <c r="AI900" s="66" t="s">
        <v>1473</v>
      </c>
      <c r="AJ900" s="66" t="s">
        <v>151</v>
      </c>
      <c r="AK900" s="66"/>
      <c r="AL900" s="66"/>
      <c r="AM900" s="66"/>
      <c r="AN900" s="66"/>
      <c r="AO900" s="66"/>
      <c r="AP900" s="66" t="s">
        <v>1487</v>
      </c>
      <c r="AQ900" s="67"/>
      <c r="AR900" s="67"/>
      <c r="AS900" s="66"/>
      <c r="AT900" s="66"/>
      <c r="AU900" s="69"/>
      <c r="AV900" s="66">
        <v>0</v>
      </c>
      <c r="AW900" s="66"/>
      <c r="AX900" s="66" t="s">
        <v>1487</v>
      </c>
      <c r="AY900" s="66"/>
      <c r="AZ900" s="66"/>
      <c r="BA900" s="69"/>
      <c r="BB900" s="66"/>
      <c r="BC900" s="66" t="s">
        <v>1487</v>
      </c>
    </row>
    <row r="901" spans="1:55" ht="15.75" customHeight="1">
      <c r="A901" s="66" t="s">
        <v>5587</v>
      </c>
      <c r="B901" s="66" t="s">
        <v>5368</v>
      </c>
      <c r="C901" s="66" t="s">
        <v>342</v>
      </c>
      <c r="D901" s="66" t="s">
        <v>5369</v>
      </c>
      <c r="E901" s="66">
        <v>2026</v>
      </c>
      <c r="F901" s="66">
        <v>2</v>
      </c>
      <c r="G901" s="67">
        <v>46027</v>
      </c>
      <c r="H901" s="67">
        <v>0.625</v>
      </c>
      <c r="I901" s="67"/>
      <c r="J901" s="66"/>
      <c r="K901" s="68"/>
      <c r="L901" s="66"/>
      <c r="M901" s="66"/>
      <c r="N901" s="66"/>
      <c r="O901" s="66" t="s">
        <v>2103</v>
      </c>
      <c r="P901" s="66"/>
      <c r="Q901" s="66" t="s">
        <v>1472</v>
      </c>
      <c r="R901" s="66" t="s">
        <v>1260</v>
      </c>
      <c r="S901" s="66" t="s">
        <v>387</v>
      </c>
      <c r="T901" s="66"/>
      <c r="U901" s="66" t="s">
        <v>2183</v>
      </c>
      <c r="V901" s="66" t="s">
        <v>1487</v>
      </c>
      <c r="W901" s="66" t="s">
        <v>2231</v>
      </c>
      <c r="X901" s="66" t="s">
        <v>1487</v>
      </c>
      <c r="Y901" s="66"/>
      <c r="Z901" s="66"/>
      <c r="AA901" s="66"/>
      <c r="AB901" s="69"/>
      <c r="AC901" s="66"/>
      <c r="AD901" s="66" t="s">
        <v>1487</v>
      </c>
      <c r="AE901" s="66"/>
      <c r="AF901" s="67"/>
      <c r="AG901" s="66"/>
      <c r="AH901" s="66"/>
      <c r="AI901" s="66" t="s">
        <v>1473</v>
      </c>
      <c r="AJ901" s="66" t="s">
        <v>151</v>
      </c>
      <c r="AK901" s="66"/>
      <c r="AL901" s="66"/>
      <c r="AM901" s="66"/>
      <c r="AN901" s="66"/>
      <c r="AO901" s="66"/>
      <c r="AP901" s="66" t="s">
        <v>1487</v>
      </c>
      <c r="AQ901" s="67"/>
      <c r="AR901" s="67"/>
      <c r="AS901" s="66"/>
      <c r="AT901" s="66"/>
      <c r="AU901" s="69"/>
      <c r="AV901" s="66">
        <v>0</v>
      </c>
      <c r="AW901" s="66"/>
      <c r="AX901" s="66" t="s">
        <v>1487</v>
      </c>
      <c r="AY901" s="66"/>
      <c r="AZ901" s="66"/>
      <c r="BA901" s="69"/>
      <c r="BB901" s="66"/>
      <c r="BC901" s="66" t="s">
        <v>1487</v>
      </c>
    </row>
    <row r="902" spans="1:55" ht="15.75" customHeight="1">
      <c r="A902" s="66" t="s">
        <v>5588</v>
      </c>
      <c r="B902" s="66" t="s">
        <v>5370</v>
      </c>
      <c r="C902" s="66" t="s">
        <v>203</v>
      </c>
      <c r="D902" s="66" t="s">
        <v>5371</v>
      </c>
      <c r="E902" s="66">
        <v>2026</v>
      </c>
      <c r="F902" s="66">
        <v>2</v>
      </c>
      <c r="G902" s="67">
        <v>46027</v>
      </c>
      <c r="H902" s="67">
        <v>0.375</v>
      </c>
      <c r="I902" s="67"/>
      <c r="J902" s="66"/>
      <c r="K902" s="68"/>
      <c r="L902" s="66"/>
      <c r="M902" s="66"/>
      <c r="N902" s="66" t="s">
        <v>1432</v>
      </c>
      <c r="O902" s="66" t="s">
        <v>1439</v>
      </c>
      <c r="P902" s="66"/>
      <c r="Q902" s="66" t="s">
        <v>1472</v>
      </c>
      <c r="R902" s="66" t="s">
        <v>1368</v>
      </c>
      <c r="S902" s="66" t="s">
        <v>391</v>
      </c>
      <c r="T902" s="66" t="s">
        <v>344</v>
      </c>
      <c r="U902" s="66" t="s">
        <v>2183</v>
      </c>
      <c r="V902" s="66" t="s">
        <v>1473</v>
      </c>
      <c r="W902" s="66" t="s">
        <v>2647</v>
      </c>
      <c r="X902" s="66" t="s">
        <v>1487</v>
      </c>
      <c r="Y902" s="66"/>
      <c r="Z902" s="66"/>
      <c r="AA902" s="66"/>
      <c r="AB902" s="69"/>
      <c r="AC902" s="66"/>
      <c r="AD902" s="66" t="s">
        <v>1487</v>
      </c>
      <c r="AE902" s="66"/>
      <c r="AF902" s="67"/>
      <c r="AG902" s="66"/>
      <c r="AH902" s="66"/>
      <c r="AI902" s="66" t="s">
        <v>1473</v>
      </c>
      <c r="AJ902" s="66" t="s">
        <v>151</v>
      </c>
      <c r="AK902" s="66"/>
      <c r="AL902" s="66"/>
      <c r="AM902" s="66"/>
      <c r="AN902" s="66"/>
      <c r="AO902" s="66"/>
      <c r="AP902" s="66" t="s">
        <v>1487</v>
      </c>
      <c r="AQ902" s="67"/>
      <c r="AR902" s="67"/>
      <c r="AS902" s="66"/>
      <c r="AT902" s="66"/>
      <c r="AU902" s="69"/>
      <c r="AV902" s="66">
        <v>0</v>
      </c>
      <c r="AW902" s="66"/>
      <c r="AX902" s="66" t="s">
        <v>1487</v>
      </c>
      <c r="AY902" s="66"/>
      <c r="AZ902" s="66"/>
      <c r="BA902" s="69"/>
      <c r="BB902" s="66"/>
      <c r="BC902" s="66" t="s">
        <v>1487</v>
      </c>
    </row>
    <row r="903" spans="1:55" ht="15.75" customHeight="1">
      <c r="A903" s="66" t="s">
        <v>5589</v>
      </c>
      <c r="B903" s="66" t="s">
        <v>5372</v>
      </c>
      <c r="C903" s="66" t="s">
        <v>255</v>
      </c>
      <c r="D903" s="66" t="s">
        <v>5373</v>
      </c>
      <c r="E903" s="66">
        <v>2026</v>
      </c>
      <c r="F903" s="66">
        <v>2</v>
      </c>
      <c r="G903" s="67">
        <v>46027</v>
      </c>
      <c r="H903" s="67">
        <v>0.38541666666666669</v>
      </c>
      <c r="I903" s="67"/>
      <c r="J903" s="66"/>
      <c r="K903" s="68"/>
      <c r="L903" s="66"/>
      <c r="M903" s="66"/>
      <c r="N903" s="66" t="s">
        <v>1432</v>
      </c>
      <c r="O903" s="66" t="s">
        <v>1439</v>
      </c>
      <c r="P903" s="66"/>
      <c r="Q903" s="66" t="s">
        <v>1472</v>
      </c>
      <c r="R903" s="66" t="s">
        <v>1218</v>
      </c>
      <c r="S903" s="66" t="s">
        <v>386</v>
      </c>
      <c r="T903" s="66" t="s">
        <v>1266</v>
      </c>
      <c r="U903" s="66" t="s">
        <v>2183</v>
      </c>
      <c r="V903" s="66" t="s">
        <v>1473</v>
      </c>
      <c r="W903" s="66" t="s">
        <v>2647</v>
      </c>
      <c r="X903" s="66" t="s">
        <v>1487</v>
      </c>
      <c r="Y903" s="66"/>
      <c r="Z903" s="66"/>
      <c r="AA903" s="66"/>
      <c r="AB903" s="69"/>
      <c r="AC903" s="66"/>
      <c r="AD903" s="66" t="s">
        <v>1487</v>
      </c>
      <c r="AE903" s="66"/>
      <c r="AF903" s="67"/>
      <c r="AG903" s="66"/>
      <c r="AH903" s="66"/>
      <c r="AI903" s="66" t="s">
        <v>1473</v>
      </c>
      <c r="AJ903" s="66" t="s">
        <v>151</v>
      </c>
      <c r="AK903" s="66"/>
      <c r="AL903" s="66"/>
      <c r="AM903" s="66"/>
      <c r="AN903" s="66"/>
      <c r="AO903" s="66"/>
      <c r="AP903" s="66" t="s">
        <v>1487</v>
      </c>
      <c r="AQ903" s="67"/>
      <c r="AR903" s="67"/>
      <c r="AS903" s="66"/>
      <c r="AT903" s="66"/>
      <c r="AU903" s="69"/>
      <c r="AV903" s="66">
        <v>0</v>
      </c>
      <c r="AW903" s="66"/>
      <c r="AX903" s="66" t="s">
        <v>1487</v>
      </c>
      <c r="AY903" s="66"/>
      <c r="AZ903" s="66"/>
      <c r="BA903" s="69"/>
      <c r="BB903" s="66"/>
      <c r="BC903" s="66" t="s">
        <v>1487</v>
      </c>
    </row>
    <row r="904" spans="1:55" ht="15.75" customHeight="1">
      <c r="A904" s="66" t="s">
        <v>5590</v>
      </c>
      <c r="B904" s="66" t="s">
        <v>5374</v>
      </c>
      <c r="C904" s="66" t="s">
        <v>300</v>
      </c>
      <c r="D904" s="66" t="s">
        <v>5375</v>
      </c>
      <c r="E904" s="66">
        <v>2026</v>
      </c>
      <c r="F904" s="66">
        <v>2</v>
      </c>
      <c r="G904" s="67">
        <v>46027</v>
      </c>
      <c r="H904" s="67">
        <v>0.4375</v>
      </c>
      <c r="I904" s="67"/>
      <c r="J904" s="66"/>
      <c r="K904" s="68"/>
      <c r="L904" s="66"/>
      <c r="M904" s="66"/>
      <c r="N904" s="66"/>
      <c r="O904" s="66" t="s">
        <v>1439</v>
      </c>
      <c r="P904" s="66"/>
      <c r="Q904" s="66" t="s">
        <v>1472</v>
      </c>
      <c r="R904" s="66" t="s">
        <v>1447</v>
      </c>
      <c r="S904" s="66" t="s">
        <v>391</v>
      </c>
      <c r="T904" s="66"/>
      <c r="U904" s="66" t="s">
        <v>2183</v>
      </c>
      <c r="V904" s="66" t="s">
        <v>1487</v>
      </c>
      <c r="W904" s="66" t="s">
        <v>2231</v>
      </c>
      <c r="X904" s="66" t="s">
        <v>1487</v>
      </c>
      <c r="Y904" s="66"/>
      <c r="Z904" s="66"/>
      <c r="AA904" s="66"/>
      <c r="AB904" s="69"/>
      <c r="AC904" s="66"/>
      <c r="AD904" s="66" t="s">
        <v>1487</v>
      </c>
      <c r="AE904" s="66"/>
      <c r="AF904" s="67"/>
      <c r="AG904" s="66"/>
      <c r="AH904" s="66"/>
      <c r="AI904" s="66" t="s">
        <v>1473</v>
      </c>
      <c r="AJ904" s="66" t="s">
        <v>151</v>
      </c>
      <c r="AK904" s="66"/>
      <c r="AL904" s="66"/>
      <c r="AM904" s="66"/>
      <c r="AN904" s="66"/>
      <c r="AO904" s="66"/>
      <c r="AP904" s="66" t="s">
        <v>1487</v>
      </c>
      <c r="AQ904" s="67"/>
      <c r="AR904" s="67"/>
      <c r="AS904" s="66"/>
      <c r="AT904" s="66"/>
      <c r="AU904" s="69"/>
      <c r="AV904" s="66">
        <v>0</v>
      </c>
      <c r="AW904" s="66"/>
      <c r="AX904" s="66" t="s">
        <v>1487</v>
      </c>
      <c r="AY904" s="66"/>
      <c r="AZ904" s="66"/>
      <c r="BA904" s="69"/>
      <c r="BB904" s="66"/>
      <c r="BC904" s="66" t="s">
        <v>1487</v>
      </c>
    </row>
    <row r="905" spans="1:55" ht="15.75" customHeight="1">
      <c r="A905" s="66" t="s">
        <v>5591</v>
      </c>
      <c r="B905" s="66" t="s">
        <v>5376</v>
      </c>
      <c r="C905" s="66" t="s">
        <v>241</v>
      </c>
      <c r="D905" s="66" t="s">
        <v>5377</v>
      </c>
      <c r="E905" s="66">
        <v>2026</v>
      </c>
      <c r="F905" s="66">
        <v>2</v>
      </c>
      <c r="G905" s="67">
        <v>46030</v>
      </c>
      <c r="H905" s="67">
        <v>0.58333333333333337</v>
      </c>
      <c r="I905" s="67"/>
      <c r="J905" s="66"/>
      <c r="K905" s="68"/>
      <c r="L905" s="66"/>
      <c r="M905" s="66"/>
      <c r="N905" s="66" t="s">
        <v>1575</v>
      </c>
      <c r="O905" s="66" t="s">
        <v>2103</v>
      </c>
      <c r="P905" s="66"/>
      <c r="Q905" s="66" t="s">
        <v>1472</v>
      </c>
      <c r="R905" s="66" t="s">
        <v>1206</v>
      </c>
      <c r="S905" s="66" t="s">
        <v>1267</v>
      </c>
      <c r="T905" s="66" t="s">
        <v>1266</v>
      </c>
      <c r="U905" s="66" t="s">
        <v>2183</v>
      </c>
      <c r="V905" s="66" t="s">
        <v>1473</v>
      </c>
      <c r="W905" s="66" t="s">
        <v>2448</v>
      </c>
      <c r="X905" s="66" t="s">
        <v>1487</v>
      </c>
      <c r="Y905" s="66"/>
      <c r="Z905" s="66"/>
      <c r="AA905" s="66"/>
      <c r="AB905" s="69"/>
      <c r="AC905" s="66"/>
      <c r="AD905" s="66" t="s">
        <v>1487</v>
      </c>
      <c r="AE905" s="66"/>
      <c r="AF905" s="67"/>
      <c r="AG905" s="66"/>
      <c r="AH905" s="66"/>
      <c r="AI905" s="66" t="s">
        <v>1473</v>
      </c>
      <c r="AJ905" s="66" t="s">
        <v>151</v>
      </c>
      <c r="AK905" s="66"/>
      <c r="AL905" s="66"/>
      <c r="AM905" s="66"/>
      <c r="AN905" s="66"/>
      <c r="AO905" s="66"/>
      <c r="AP905" s="66" t="s">
        <v>1487</v>
      </c>
      <c r="AQ905" s="67"/>
      <c r="AR905" s="67"/>
      <c r="AS905" s="66"/>
      <c r="AT905" s="66"/>
      <c r="AU905" s="69"/>
      <c r="AV905" s="66">
        <v>0</v>
      </c>
      <c r="AW905" s="66"/>
      <c r="AX905" s="66" t="s">
        <v>1487</v>
      </c>
      <c r="AY905" s="66"/>
      <c r="AZ905" s="66"/>
      <c r="BA905" s="69"/>
      <c r="BB905" s="66"/>
      <c r="BC905" s="66" t="s">
        <v>1487</v>
      </c>
    </row>
    <row r="906" spans="1:55" ht="15.75" customHeight="1">
      <c r="A906" s="66" t="s">
        <v>5592</v>
      </c>
      <c r="B906" s="66" t="s">
        <v>5378</v>
      </c>
      <c r="C906" s="66" t="s">
        <v>264</v>
      </c>
      <c r="D906" s="66" t="s">
        <v>5379</v>
      </c>
      <c r="E906" s="66">
        <v>2026</v>
      </c>
      <c r="F906" s="66">
        <v>2</v>
      </c>
      <c r="G906" s="67">
        <v>46031</v>
      </c>
      <c r="H906" s="67">
        <v>0.76388888888888884</v>
      </c>
      <c r="I906" s="67"/>
      <c r="J906" s="66"/>
      <c r="K906" s="68"/>
      <c r="L906" s="66"/>
      <c r="M906" s="66"/>
      <c r="N906" s="66" t="s">
        <v>1561</v>
      </c>
      <c r="O906" s="66" t="s">
        <v>1590</v>
      </c>
      <c r="P906" s="66"/>
      <c r="Q906" s="66" t="s">
        <v>1472</v>
      </c>
      <c r="R906" s="66" t="s">
        <v>1391</v>
      </c>
      <c r="S906" s="66" t="s">
        <v>386</v>
      </c>
      <c r="T906" s="66" t="s">
        <v>344</v>
      </c>
      <c r="U906" s="66" t="s">
        <v>2183</v>
      </c>
      <c r="V906" s="66" t="s">
        <v>1473</v>
      </c>
      <c r="W906" s="66" t="s">
        <v>2700</v>
      </c>
      <c r="X906" s="66" t="s">
        <v>1487</v>
      </c>
      <c r="Y906" s="66"/>
      <c r="Z906" s="66"/>
      <c r="AA906" s="66"/>
      <c r="AB906" s="69"/>
      <c r="AC906" s="66"/>
      <c r="AD906" s="66" t="s">
        <v>1487</v>
      </c>
      <c r="AE906" s="66"/>
      <c r="AF906" s="67"/>
      <c r="AG906" s="66"/>
      <c r="AH906" s="66"/>
      <c r="AI906" s="66" t="s">
        <v>1473</v>
      </c>
      <c r="AJ906" s="66" t="s">
        <v>151</v>
      </c>
      <c r="AK906" s="66"/>
      <c r="AL906" s="66"/>
      <c r="AM906" s="66"/>
      <c r="AN906" s="66"/>
      <c r="AO906" s="66"/>
      <c r="AP906" s="66" t="s">
        <v>1487</v>
      </c>
      <c r="AQ906" s="67"/>
      <c r="AR906" s="67"/>
      <c r="AS906" s="66"/>
      <c r="AT906" s="66"/>
      <c r="AU906" s="69"/>
      <c r="AV906" s="66">
        <v>0</v>
      </c>
      <c r="AW906" s="66"/>
      <c r="AX906" s="66" t="s">
        <v>1487</v>
      </c>
      <c r="AY906" s="66"/>
      <c r="AZ906" s="66"/>
      <c r="BA906" s="69"/>
      <c r="BB906" s="66"/>
      <c r="BC906" s="66" t="s">
        <v>1487</v>
      </c>
    </row>
    <row r="907" spans="1:55" ht="15.75" customHeight="1">
      <c r="A907" s="66" t="s">
        <v>5593</v>
      </c>
      <c r="B907" s="66" t="s">
        <v>5380</v>
      </c>
      <c r="C907" s="66" t="s">
        <v>287</v>
      </c>
      <c r="D907" s="66" t="s">
        <v>5381</v>
      </c>
      <c r="E907" s="66">
        <v>2026</v>
      </c>
      <c r="F907" s="66">
        <v>2</v>
      </c>
      <c r="G907" s="67">
        <v>46031</v>
      </c>
      <c r="H907" s="67">
        <v>0.76388888888888884</v>
      </c>
      <c r="I907" s="67"/>
      <c r="J907" s="66"/>
      <c r="K907" s="68"/>
      <c r="L907" s="66"/>
      <c r="M907" s="66"/>
      <c r="N907" s="66" t="s">
        <v>1432</v>
      </c>
      <c r="O907" s="66" t="s">
        <v>2103</v>
      </c>
      <c r="P907" s="66"/>
      <c r="Q907" s="66" t="s">
        <v>1472</v>
      </c>
      <c r="R907" s="66" t="s">
        <v>1378</v>
      </c>
      <c r="S907" s="66" t="s">
        <v>387</v>
      </c>
      <c r="T907" s="66" t="s">
        <v>344</v>
      </c>
      <c r="U907" s="66" t="s">
        <v>2183</v>
      </c>
      <c r="V907" s="66" t="s">
        <v>1473</v>
      </c>
      <c r="W907" s="66" t="s">
        <v>2647</v>
      </c>
      <c r="X907" s="66" t="s">
        <v>1487</v>
      </c>
      <c r="Y907" s="66"/>
      <c r="Z907" s="66"/>
      <c r="AA907" s="66"/>
      <c r="AB907" s="69"/>
      <c r="AC907" s="66"/>
      <c r="AD907" s="66" t="s">
        <v>1487</v>
      </c>
      <c r="AE907" s="66"/>
      <c r="AF907" s="67"/>
      <c r="AG907" s="66"/>
      <c r="AH907" s="66"/>
      <c r="AI907" s="66" t="s">
        <v>1473</v>
      </c>
      <c r="AJ907" s="66" t="s">
        <v>151</v>
      </c>
      <c r="AK907" s="66"/>
      <c r="AL907" s="66"/>
      <c r="AM907" s="66"/>
      <c r="AN907" s="66"/>
      <c r="AO907" s="66"/>
      <c r="AP907" s="66" t="s">
        <v>1487</v>
      </c>
      <c r="AQ907" s="67"/>
      <c r="AR907" s="67"/>
      <c r="AS907" s="66"/>
      <c r="AT907" s="66"/>
      <c r="AU907" s="69"/>
      <c r="AV907" s="66">
        <v>0</v>
      </c>
      <c r="AW907" s="66"/>
      <c r="AX907" s="66" t="s">
        <v>1487</v>
      </c>
      <c r="AY907" s="66"/>
      <c r="AZ907" s="66"/>
      <c r="BA907" s="69"/>
      <c r="BB907" s="66"/>
      <c r="BC907" s="66" t="s">
        <v>1487</v>
      </c>
    </row>
    <row r="908" spans="1:55" ht="15.75" customHeight="1">
      <c r="A908" s="66" t="s">
        <v>5594</v>
      </c>
      <c r="B908" s="66" t="s">
        <v>5382</v>
      </c>
      <c r="C908" s="66" t="s">
        <v>177</v>
      </c>
      <c r="D908" s="66" t="s">
        <v>5383</v>
      </c>
      <c r="E908" s="66">
        <v>2026</v>
      </c>
      <c r="F908" s="66">
        <v>2</v>
      </c>
      <c r="G908" s="67">
        <v>46027</v>
      </c>
      <c r="H908" s="67">
        <v>0.42708333333333331</v>
      </c>
      <c r="I908" s="67"/>
      <c r="J908" s="66"/>
      <c r="K908" s="68"/>
      <c r="L908" s="66"/>
      <c r="M908" s="66"/>
      <c r="N908" s="66" t="s">
        <v>1575</v>
      </c>
      <c r="O908" s="66" t="s">
        <v>1590</v>
      </c>
      <c r="P908" s="66"/>
      <c r="Q908" s="66" t="s">
        <v>1472</v>
      </c>
      <c r="R908" s="66" t="s">
        <v>1359</v>
      </c>
      <c r="S908" s="66" t="s">
        <v>387</v>
      </c>
      <c r="T908" s="66" t="s">
        <v>344</v>
      </c>
      <c r="U908" s="66" t="s">
        <v>2183</v>
      </c>
      <c r="V908" s="66" t="s">
        <v>1473</v>
      </c>
      <c r="W908" s="66" t="s">
        <v>2448</v>
      </c>
      <c r="X908" s="66" t="s">
        <v>1487</v>
      </c>
      <c r="Y908" s="66"/>
      <c r="Z908" s="66"/>
      <c r="AA908" s="66"/>
      <c r="AB908" s="69"/>
      <c r="AC908" s="66"/>
      <c r="AD908" s="66" t="s">
        <v>1487</v>
      </c>
      <c r="AE908" s="66"/>
      <c r="AF908" s="67"/>
      <c r="AG908" s="66"/>
      <c r="AH908" s="66"/>
      <c r="AI908" s="66" t="s">
        <v>1473</v>
      </c>
      <c r="AJ908" s="66" t="s">
        <v>151</v>
      </c>
      <c r="AK908" s="66"/>
      <c r="AL908" s="66"/>
      <c r="AM908" s="66"/>
      <c r="AN908" s="66"/>
      <c r="AO908" s="66"/>
      <c r="AP908" s="66" t="s">
        <v>1487</v>
      </c>
      <c r="AQ908" s="67"/>
      <c r="AR908" s="67"/>
      <c r="AS908" s="66"/>
      <c r="AT908" s="66"/>
      <c r="AU908" s="69"/>
      <c r="AV908" s="66">
        <v>0</v>
      </c>
      <c r="AW908" s="66"/>
      <c r="AX908" s="66" t="s">
        <v>1487</v>
      </c>
      <c r="AY908" s="66"/>
      <c r="AZ908" s="66"/>
      <c r="BA908" s="69"/>
      <c r="BB908" s="66"/>
      <c r="BC908" s="66" t="s">
        <v>1487</v>
      </c>
    </row>
    <row r="909" spans="1:55" ht="15.75" customHeight="1">
      <c r="A909" s="66" t="s">
        <v>5595</v>
      </c>
      <c r="B909" s="66" t="s">
        <v>5384</v>
      </c>
      <c r="C909" s="66" t="s">
        <v>293</v>
      </c>
      <c r="D909" s="66" t="s">
        <v>5385</v>
      </c>
      <c r="E909" s="66">
        <v>2026</v>
      </c>
      <c r="F909" s="66">
        <v>2</v>
      </c>
      <c r="G909" s="67">
        <v>46027</v>
      </c>
      <c r="H909" s="67">
        <v>0.41666666666666669</v>
      </c>
      <c r="I909" s="67"/>
      <c r="J909" s="66"/>
      <c r="K909" s="68"/>
      <c r="L909" s="66"/>
      <c r="M909" s="66"/>
      <c r="N909" s="66"/>
      <c r="O909" s="66" t="s">
        <v>2103</v>
      </c>
      <c r="P909" s="66"/>
      <c r="Q909" s="66" t="s">
        <v>1472</v>
      </c>
      <c r="R909" s="66" t="s">
        <v>1430</v>
      </c>
      <c r="S909" s="66" t="s">
        <v>387</v>
      </c>
      <c r="T909" s="66"/>
      <c r="U909" s="66" t="s">
        <v>2183</v>
      </c>
      <c r="V909" s="66" t="s">
        <v>1487</v>
      </c>
      <c r="W909" s="66" t="s">
        <v>2231</v>
      </c>
      <c r="X909" s="66" t="s">
        <v>1487</v>
      </c>
      <c r="Y909" s="66"/>
      <c r="Z909" s="66"/>
      <c r="AA909" s="66"/>
      <c r="AB909" s="69"/>
      <c r="AC909" s="66"/>
      <c r="AD909" s="66" t="s">
        <v>1487</v>
      </c>
      <c r="AE909" s="66"/>
      <c r="AF909" s="67"/>
      <c r="AG909" s="66"/>
      <c r="AH909" s="66"/>
      <c r="AI909" s="66" t="s">
        <v>1473</v>
      </c>
      <c r="AJ909" s="66" t="s">
        <v>151</v>
      </c>
      <c r="AK909" s="66"/>
      <c r="AL909" s="66"/>
      <c r="AM909" s="66"/>
      <c r="AN909" s="66"/>
      <c r="AO909" s="66"/>
      <c r="AP909" s="66" t="s">
        <v>1487</v>
      </c>
      <c r="AQ909" s="67"/>
      <c r="AR909" s="67"/>
      <c r="AS909" s="66"/>
      <c r="AT909" s="66"/>
      <c r="AU909" s="69"/>
      <c r="AV909" s="66">
        <v>0</v>
      </c>
      <c r="AW909" s="66"/>
      <c r="AX909" s="66" t="s">
        <v>1487</v>
      </c>
      <c r="AY909" s="66"/>
      <c r="AZ909" s="66"/>
      <c r="BA909" s="69"/>
      <c r="BB909" s="66"/>
      <c r="BC909" s="66" t="s">
        <v>1487</v>
      </c>
    </row>
    <row r="910" spans="1:55" ht="15.75" customHeight="1">
      <c r="A910" s="66" t="s">
        <v>5596</v>
      </c>
      <c r="B910" s="66" t="s">
        <v>5386</v>
      </c>
      <c r="C910" s="66" t="s">
        <v>4695</v>
      </c>
      <c r="D910" s="66" t="s">
        <v>5387</v>
      </c>
      <c r="E910" s="66">
        <v>2026</v>
      </c>
      <c r="F910" s="66">
        <v>2</v>
      </c>
      <c r="G910" s="67">
        <v>46032</v>
      </c>
      <c r="H910" s="67">
        <v>0.39583333333333331</v>
      </c>
      <c r="I910" s="67"/>
      <c r="J910" s="66"/>
      <c r="K910" s="68"/>
      <c r="L910" s="66"/>
      <c r="M910" s="66"/>
      <c r="N910" s="66"/>
      <c r="O910" s="66" t="s">
        <v>1439</v>
      </c>
      <c r="P910" s="66"/>
      <c r="Q910" s="66" t="s">
        <v>1472</v>
      </c>
      <c r="R910" s="66" t="s">
        <v>1453</v>
      </c>
      <c r="S910" s="66" t="s">
        <v>387</v>
      </c>
      <c r="T910" s="66"/>
      <c r="U910" s="66" t="s">
        <v>2183</v>
      </c>
      <c r="V910" s="66" t="s">
        <v>1487</v>
      </c>
      <c r="W910" s="66" t="s">
        <v>2231</v>
      </c>
      <c r="X910" s="66" t="s">
        <v>1487</v>
      </c>
      <c r="Y910" s="66"/>
      <c r="Z910" s="66"/>
      <c r="AA910" s="66"/>
      <c r="AB910" s="69"/>
      <c r="AC910" s="66"/>
      <c r="AD910" s="66" t="s">
        <v>1487</v>
      </c>
      <c r="AE910" s="66"/>
      <c r="AF910" s="67"/>
      <c r="AG910" s="66"/>
      <c r="AH910" s="66"/>
      <c r="AI910" s="66" t="s">
        <v>1473</v>
      </c>
      <c r="AJ910" s="66" t="s">
        <v>151</v>
      </c>
      <c r="AK910" s="66"/>
      <c r="AL910" s="66"/>
      <c r="AM910" s="66"/>
      <c r="AN910" s="66"/>
      <c r="AO910" s="66"/>
      <c r="AP910" s="66" t="s">
        <v>1487</v>
      </c>
      <c r="AQ910" s="67"/>
      <c r="AR910" s="67"/>
      <c r="AS910" s="66"/>
      <c r="AT910" s="66"/>
      <c r="AU910" s="69"/>
      <c r="AV910" s="66">
        <v>0</v>
      </c>
      <c r="AW910" s="66"/>
      <c r="AX910" s="66" t="s">
        <v>1487</v>
      </c>
      <c r="AY910" s="66"/>
      <c r="AZ910" s="66"/>
      <c r="BA910" s="69"/>
      <c r="BB910" s="66"/>
      <c r="BC910" s="66" t="s">
        <v>1487</v>
      </c>
    </row>
    <row r="911" spans="1:55" ht="15.75" customHeight="1">
      <c r="A911" s="66" t="s">
        <v>5703</v>
      </c>
      <c r="B911" s="66" t="s">
        <v>4959</v>
      </c>
      <c r="C911" s="66" t="s">
        <v>235</v>
      </c>
      <c r="D911" s="66" t="s">
        <v>4961</v>
      </c>
      <c r="E911" s="66">
        <v>2026</v>
      </c>
      <c r="F911" s="66">
        <v>2</v>
      </c>
      <c r="G911" s="67">
        <v>46027</v>
      </c>
      <c r="H911" s="67">
        <v>0.38541666666666669</v>
      </c>
      <c r="I911" s="67"/>
      <c r="J911" s="66"/>
      <c r="K911" s="68"/>
      <c r="L911" s="66"/>
      <c r="M911" s="66"/>
      <c r="N911" s="66" t="s">
        <v>1583</v>
      </c>
      <c r="O911" s="66" t="s">
        <v>2103</v>
      </c>
      <c r="P911" s="66"/>
      <c r="Q911" s="66" t="s">
        <v>1472</v>
      </c>
      <c r="R911" s="66" t="s">
        <v>1201</v>
      </c>
      <c r="S911" s="66" t="s">
        <v>389</v>
      </c>
      <c r="T911" s="66" t="s">
        <v>1266</v>
      </c>
      <c r="U911" s="66" t="s">
        <v>2183</v>
      </c>
      <c r="V911" s="66" t="s">
        <v>1473</v>
      </c>
      <c r="W911" s="66" t="s">
        <v>2451</v>
      </c>
      <c r="X911" s="66" t="s">
        <v>1487</v>
      </c>
      <c r="Y911" s="66"/>
      <c r="Z911" s="66"/>
      <c r="AA911" s="66"/>
      <c r="AB911" s="69"/>
      <c r="AC911" s="66"/>
      <c r="AD911" s="66" t="s">
        <v>1487</v>
      </c>
      <c r="AE911" s="66"/>
      <c r="AF911" s="67"/>
      <c r="AG911" s="66"/>
      <c r="AH911" s="66"/>
      <c r="AI911" s="66" t="s">
        <v>1473</v>
      </c>
      <c r="AJ911" s="66" t="s">
        <v>151</v>
      </c>
      <c r="AK911" s="66"/>
      <c r="AL911" s="66"/>
      <c r="AM911" s="66"/>
      <c r="AN911" s="66"/>
      <c r="AO911" s="66"/>
      <c r="AP911" s="66" t="s">
        <v>1487</v>
      </c>
      <c r="AQ911" s="67"/>
      <c r="AR911" s="67"/>
      <c r="AS911" s="66"/>
      <c r="AT911" s="66"/>
      <c r="AU911" s="69"/>
      <c r="AV911" s="66">
        <v>0</v>
      </c>
      <c r="AW911" s="66"/>
      <c r="AX911" s="66" t="s">
        <v>1487</v>
      </c>
      <c r="AY911" s="66"/>
      <c r="AZ911" s="66"/>
      <c r="BA911" s="69"/>
      <c r="BB911" s="66"/>
      <c r="BC911" s="66" t="s">
        <v>1487</v>
      </c>
    </row>
    <row r="912" spans="1:55" ht="15.75" customHeight="1">
      <c r="A912" s="66" t="s">
        <v>5704</v>
      </c>
      <c r="B912" s="66" t="s">
        <v>4962</v>
      </c>
      <c r="C912" s="66" t="s">
        <v>235</v>
      </c>
      <c r="D912" s="66" t="s">
        <v>4963</v>
      </c>
      <c r="E912" s="66">
        <v>2026</v>
      </c>
      <c r="F912" s="66">
        <v>2</v>
      </c>
      <c r="G912" s="67">
        <v>46028</v>
      </c>
      <c r="H912" s="67">
        <v>0.38541666666666669</v>
      </c>
      <c r="I912" s="67"/>
      <c r="J912" s="66"/>
      <c r="K912" s="68"/>
      <c r="L912" s="66"/>
      <c r="M912" s="66"/>
      <c r="N912" s="66" t="s">
        <v>1583</v>
      </c>
      <c r="O912" s="66" t="s">
        <v>2103</v>
      </c>
      <c r="P912" s="66"/>
      <c r="Q912" s="66" t="s">
        <v>1472</v>
      </c>
      <c r="R912" s="66" t="s">
        <v>1201</v>
      </c>
      <c r="S912" s="66" t="s">
        <v>389</v>
      </c>
      <c r="T912" s="66" t="s">
        <v>1266</v>
      </c>
      <c r="U912" s="66" t="s">
        <v>2183</v>
      </c>
      <c r="V912" s="66" t="s">
        <v>1473</v>
      </c>
      <c r="W912" s="66" t="s">
        <v>2451</v>
      </c>
      <c r="X912" s="66" t="s">
        <v>1487</v>
      </c>
      <c r="Y912" s="66"/>
      <c r="Z912" s="66"/>
      <c r="AA912" s="66"/>
      <c r="AB912" s="69"/>
      <c r="AC912" s="66"/>
      <c r="AD912" s="66" t="s">
        <v>1487</v>
      </c>
      <c r="AE912" s="66"/>
      <c r="AF912" s="67"/>
      <c r="AG912" s="66"/>
      <c r="AH912" s="66"/>
      <c r="AI912" s="66" t="s">
        <v>1473</v>
      </c>
      <c r="AJ912" s="66" t="s">
        <v>151</v>
      </c>
      <c r="AK912" s="66"/>
      <c r="AL912" s="66"/>
      <c r="AM912" s="66"/>
      <c r="AN912" s="66"/>
      <c r="AO912" s="66"/>
      <c r="AP912" s="66" t="s">
        <v>1487</v>
      </c>
      <c r="AQ912" s="67"/>
      <c r="AR912" s="67"/>
      <c r="AS912" s="66"/>
      <c r="AT912" s="66"/>
      <c r="AU912" s="69"/>
      <c r="AV912" s="66">
        <v>0</v>
      </c>
      <c r="AW912" s="66"/>
      <c r="AX912" s="66" t="s">
        <v>1487</v>
      </c>
      <c r="AY912" s="66"/>
      <c r="AZ912" s="66"/>
      <c r="BA912" s="69"/>
      <c r="BB912" s="66"/>
      <c r="BC912" s="66" t="s">
        <v>1487</v>
      </c>
    </row>
    <row r="913" spans="1:55" ht="15.75" customHeight="1">
      <c r="A913" s="66" t="s">
        <v>5705</v>
      </c>
      <c r="B913" s="66" t="s">
        <v>4964</v>
      </c>
      <c r="C913" s="66" t="s">
        <v>235</v>
      </c>
      <c r="D913" s="66" t="s">
        <v>4965</v>
      </c>
      <c r="E913" s="66">
        <v>2026</v>
      </c>
      <c r="F913" s="66">
        <v>2</v>
      </c>
      <c r="G913" s="67">
        <v>46029</v>
      </c>
      <c r="H913" s="67">
        <v>0.38541666666666669</v>
      </c>
      <c r="I913" s="67"/>
      <c r="J913" s="66"/>
      <c r="K913" s="68"/>
      <c r="L913" s="66"/>
      <c r="M913" s="66"/>
      <c r="N913" s="66" t="s">
        <v>1583</v>
      </c>
      <c r="O913" s="66" t="s">
        <v>2103</v>
      </c>
      <c r="P913" s="66"/>
      <c r="Q913" s="66" t="s">
        <v>1472</v>
      </c>
      <c r="R913" s="66" t="s">
        <v>1201</v>
      </c>
      <c r="S913" s="66" t="s">
        <v>389</v>
      </c>
      <c r="T913" s="66" t="s">
        <v>1266</v>
      </c>
      <c r="U913" s="66" t="s">
        <v>2183</v>
      </c>
      <c r="V913" s="66" t="s">
        <v>1473</v>
      </c>
      <c r="W913" s="66" t="s">
        <v>2451</v>
      </c>
      <c r="X913" s="66" t="s">
        <v>1487</v>
      </c>
      <c r="Y913" s="66"/>
      <c r="Z913" s="66"/>
      <c r="AA913" s="66"/>
      <c r="AB913" s="69"/>
      <c r="AC913" s="66"/>
      <c r="AD913" s="66" t="s">
        <v>1487</v>
      </c>
      <c r="AE913" s="66"/>
      <c r="AF913" s="67"/>
      <c r="AG913" s="66"/>
      <c r="AH913" s="66"/>
      <c r="AI913" s="66" t="s">
        <v>1473</v>
      </c>
      <c r="AJ913" s="66" t="s">
        <v>151</v>
      </c>
      <c r="AK913" s="66"/>
      <c r="AL913" s="66"/>
      <c r="AM913" s="66"/>
      <c r="AN913" s="66"/>
      <c r="AO913" s="66"/>
      <c r="AP913" s="66" t="s">
        <v>1487</v>
      </c>
      <c r="AQ913" s="67"/>
      <c r="AR913" s="67"/>
      <c r="AS913" s="66"/>
      <c r="AT913" s="66"/>
      <c r="AU913" s="69"/>
      <c r="AV913" s="66">
        <v>0</v>
      </c>
      <c r="AW913" s="66"/>
      <c r="AX913" s="66" t="s">
        <v>1487</v>
      </c>
      <c r="AY913" s="66"/>
      <c r="AZ913" s="66"/>
      <c r="BA913" s="69"/>
      <c r="BB913" s="66"/>
      <c r="BC913" s="66" t="s">
        <v>1487</v>
      </c>
    </row>
    <row r="914" spans="1:55" ht="15.75" customHeight="1">
      <c r="A914" s="66" t="s">
        <v>5706</v>
      </c>
      <c r="B914" s="66" t="s">
        <v>4966</v>
      </c>
      <c r="C914" s="66" t="s">
        <v>235</v>
      </c>
      <c r="D914" s="66" t="s">
        <v>4967</v>
      </c>
      <c r="E914" s="66">
        <v>2026</v>
      </c>
      <c r="F914" s="66">
        <v>2</v>
      </c>
      <c r="G914" s="67">
        <v>46030</v>
      </c>
      <c r="H914" s="67">
        <v>0.38541666666666669</v>
      </c>
      <c r="I914" s="67"/>
      <c r="J914" s="66"/>
      <c r="K914" s="68"/>
      <c r="L914" s="66"/>
      <c r="M914" s="66"/>
      <c r="N914" s="66" t="s">
        <v>1583</v>
      </c>
      <c r="O914" s="66" t="s">
        <v>2103</v>
      </c>
      <c r="P914" s="66"/>
      <c r="Q914" s="66" t="s">
        <v>1472</v>
      </c>
      <c r="R914" s="66" t="s">
        <v>1201</v>
      </c>
      <c r="S914" s="66" t="s">
        <v>389</v>
      </c>
      <c r="T914" s="66" t="s">
        <v>1266</v>
      </c>
      <c r="U914" s="66" t="s">
        <v>2183</v>
      </c>
      <c r="V914" s="66" t="s">
        <v>1473</v>
      </c>
      <c r="W914" s="66" t="s">
        <v>2451</v>
      </c>
      <c r="X914" s="66" t="s">
        <v>1487</v>
      </c>
      <c r="Y914" s="66"/>
      <c r="Z914" s="66"/>
      <c r="AA914" s="66"/>
      <c r="AB914" s="69"/>
      <c r="AC914" s="66"/>
      <c r="AD914" s="66" t="s">
        <v>1487</v>
      </c>
      <c r="AE914" s="66"/>
      <c r="AF914" s="67"/>
      <c r="AG914" s="66"/>
      <c r="AH914" s="66"/>
      <c r="AI914" s="66" t="s">
        <v>1473</v>
      </c>
      <c r="AJ914" s="66" t="s">
        <v>151</v>
      </c>
      <c r="AK914" s="66"/>
      <c r="AL914" s="66"/>
      <c r="AM914" s="66"/>
      <c r="AN914" s="66"/>
      <c r="AO914" s="66"/>
      <c r="AP914" s="66" t="s">
        <v>1487</v>
      </c>
      <c r="AQ914" s="67"/>
      <c r="AR914" s="67"/>
      <c r="AS914" s="66"/>
      <c r="AT914" s="66"/>
      <c r="AU914" s="69"/>
      <c r="AV914" s="66">
        <v>0</v>
      </c>
      <c r="AW914" s="66"/>
      <c r="AX914" s="66" t="s">
        <v>1487</v>
      </c>
      <c r="AY914" s="66"/>
      <c r="AZ914" s="66"/>
      <c r="BA914" s="69"/>
      <c r="BB914" s="66"/>
      <c r="BC914" s="66" t="s">
        <v>1487</v>
      </c>
    </row>
    <row r="915" spans="1:55" ht="15.75" customHeight="1">
      <c r="A915" s="66" t="s">
        <v>5707</v>
      </c>
      <c r="B915" s="66" t="s">
        <v>4968</v>
      </c>
      <c r="C915" s="66" t="s">
        <v>235</v>
      </c>
      <c r="D915" s="66" t="s">
        <v>4969</v>
      </c>
      <c r="E915" s="66">
        <v>2026</v>
      </c>
      <c r="F915" s="66">
        <v>2</v>
      </c>
      <c r="G915" s="67">
        <v>46031</v>
      </c>
      <c r="H915" s="67">
        <v>0.38541666666666669</v>
      </c>
      <c r="I915" s="67"/>
      <c r="J915" s="66"/>
      <c r="K915" s="68"/>
      <c r="L915" s="66"/>
      <c r="M915" s="66"/>
      <c r="N915" s="66" t="s">
        <v>1583</v>
      </c>
      <c r="O915" s="66" t="s">
        <v>2103</v>
      </c>
      <c r="P915" s="66"/>
      <c r="Q915" s="66" t="s">
        <v>1472</v>
      </c>
      <c r="R915" s="66" t="s">
        <v>1201</v>
      </c>
      <c r="S915" s="66" t="s">
        <v>389</v>
      </c>
      <c r="T915" s="66" t="s">
        <v>1266</v>
      </c>
      <c r="U915" s="66" t="s">
        <v>2183</v>
      </c>
      <c r="V915" s="66" t="s">
        <v>1473</v>
      </c>
      <c r="W915" s="66" t="s">
        <v>2451</v>
      </c>
      <c r="X915" s="66" t="s">
        <v>1487</v>
      </c>
      <c r="Y915" s="66"/>
      <c r="Z915" s="66"/>
      <c r="AA915" s="66"/>
      <c r="AB915" s="69"/>
      <c r="AC915" s="66"/>
      <c r="AD915" s="66" t="s">
        <v>1487</v>
      </c>
      <c r="AE915" s="66"/>
      <c r="AF915" s="67"/>
      <c r="AG915" s="66"/>
      <c r="AH915" s="66"/>
      <c r="AI915" s="66" t="s">
        <v>1473</v>
      </c>
      <c r="AJ915" s="66" t="s">
        <v>151</v>
      </c>
      <c r="AK915" s="66"/>
      <c r="AL915" s="66"/>
      <c r="AM915" s="66"/>
      <c r="AN915" s="66"/>
      <c r="AO915" s="66"/>
      <c r="AP915" s="66" t="s">
        <v>1487</v>
      </c>
      <c r="AQ915" s="67"/>
      <c r="AR915" s="67"/>
      <c r="AS915" s="66"/>
      <c r="AT915" s="66"/>
      <c r="AU915" s="69"/>
      <c r="AV915" s="66">
        <v>0</v>
      </c>
      <c r="AW915" s="66"/>
      <c r="AX915" s="66" t="s">
        <v>1487</v>
      </c>
      <c r="AY915" s="66"/>
      <c r="AZ915" s="66"/>
      <c r="BA915" s="69"/>
      <c r="BB915" s="66"/>
      <c r="BC915" s="66" t="s">
        <v>1487</v>
      </c>
    </row>
    <row r="916" spans="1:55" ht="15.75" customHeight="1">
      <c r="A916" s="66"/>
      <c r="B916" s="66"/>
      <c r="C916" s="66"/>
      <c r="D916" s="66"/>
      <c r="E916" s="66"/>
      <c r="F916" s="66"/>
      <c r="G916" s="67"/>
      <c r="H916" s="130"/>
      <c r="I916" s="67"/>
      <c r="J916" s="66"/>
      <c r="K916" s="68"/>
      <c r="L916" s="66"/>
      <c r="M916" s="66"/>
      <c r="N916" s="66"/>
      <c r="O916" s="66"/>
      <c r="P916" s="66"/>
      <c r="Q916" s="66"/>
      <c r="R916" s="66"/>
      <c r="S916" s="66"/>
      <c r="T916" s="66"/>
      <c r="U916" s="66"/>
      <c r="V916" s="66"/>
      <c r="W916" s="66"/>
      <c r="X916" s="66"/>
      <c r="Y916" s="66"/>
      <c r="Z916" s="66"/>
      <c r="AA916" s="66"/>
      <c r="AB916" s="69"/>
      <c r="AC916" s="66"/>
      <c r="AD916" s="66"/>
      <c r="AE916" s="66"/>
      <c r="AF916" s="67"/>
      <c r="AG916" s="66"/>
      <c r="AH916" s="66"/>
      <c r="AI916" s="66"/>
      <c r="AJ916" s="66"/>
      <c r="AK916" s="66"/>
      <c r="AL916" s="66"/>
      <c r="AM916" s="66"/>
      <c r="AN916" s="66"/>
      <c r="AO916" s="66"/>
      <c r="AP916" s="66"/>
      <c r="AQ916" s="67"/>
      <c r="AR916" s="67"/>
      <c r="AS916" s="66"/>
      <c r="AT916" s="66"/>
      <c r="AU916" s="69"/>
      <c r="AV916" s="66"/>
      <c r="AW916" s="66"/>
      <c r="AX916" s="66"/>
      <c r="AY916" s="66"/>
      <c r="AZ916" s="66"/>
      <c r="BA916" s="69"/>
      <c r="BB916" s="66"/>
      <c r="BC916" s="66"/>
    </row>
    <row r="917" spans="1:55" ht="15.75" customHeight="1">
      <c r="A917" s="66"/>
      <c r="B917" s="66"/>
      <c r="C917" s="66"/>
      <c r="D917" s="66"/>
      <c r="E917" s="66"/>
      <c r="F917" s="66"/>
      <c r="G917" s="67"/>
      <c r="H917" s="130"/>
      <c r="I917" s="67"/>
      <c r="J917" s="66"/>
      <c r="K917" s="68"/>
      <c r="L917" s="66"/>
      <c r="M917" s="66"/>
      <c r="N917" s="66"/>
      <c r="O917" s="66"/>
      <c r="P917" s="66"/>
      <c r="Q917" s="66"/>
      <c r="R917" s="66"/>
      <c r="S917" s="66"/>
      <c r="T917" s="66"/>
      <c r="U917" s="66"/>
      <c r="V917" s="66"/>
      <c r="W917" s="66"/>
      <c r="X917" s="66"/>
      <c r="Y917" s="66"/>
      <c r="Z917" s="66"/>
      <c r="AA917" s="66"/>
      <c r="AB917" s="69"/>
      <c r="AC917" s="66"/>
      <c r="AD917" s="66"/>
      <c r="AE917" s="66"/>
      <c r="AF917" s="67"/>
      <c r="AG917" s="66"/>
      <c r="AH917" s="66"/>
      <c r="AI917" s="66"/>
      <c r="AJ917" s="66"/>
      <c r="AK917" s="66"/>
      <c r="AL917" s="66"/>
      <c r="AM917" s="66"/>
      <c r="AN917" s="66"/>
      <c r="AO917" s="66"/>
      <c r="AP917" s="66"/>
      <c r="AQ917" s="67"/>
      <c r="AR917" s="67"/>
      <c r="AS917" s="66"/>
      <c r="AT917" s="66"/>
      <c r="AU917" s="69"/>
      <c r="AV917" s="66"/>
      <c r="AW917" s="66"/>
      <c r="AX917" s="66"/>
      <c r="AY917" s="66"/>
      <c r="AZ917" s="66"/>
      <c r="BA917" s="69"/>
      <c r="BB917" s="66"/>
      <c r="BC917" s="66"/>
    </row>
    <row r="918" spans="1:55" ht="15.75" customHeight="1">
      <c r="A918" s="66"/>
      <c r="B918" s="66"/>
      <c r="C918" s="66"/>
      <c r="D918" s="66"/>
      <c r="E918" s="66"/>
      <c r="F918" s="66"/>
      <c r="G918" s="67"/>
      <c r="H918" s="130"/>
      <c r="I918" s="67"/>
      <c r="J918" s="66"/>
      <c r="K918" s="68"/>
      <c r="L918" s="66"/>
      <c r="M918" s="66"/>
      <c r="N918" s="66"/>
      <c r="O918" s="66"/>
      <c r="P918" s="66"/>
      <c r="Q918" s="66"/>
      <c r="R918" s="66"/>
      <c r="S918" s="66"/>
      <c r="T918" s="66"/>
      <c r="U918" s="66"/>
      <c r="V918" s="66"/>
      <c r="W918" s="66"/>
      <c r="X918" s="66"/>
      <c r="Y918" s="66"/>
      <c r="Z918" s="66"/>
      <c r="AA918" s="66"/>
      <c r="AB918" s="69"/>
      <c r="AC918" s="66"/>
      <c r="AD918" s="66"/>
      <c r="AE918" s="66"/>
      <c r="AF918" s="67"/>
      <c r="AG918" s="66"/>
      <c r="AH918" s="66"/>
      <c r="AI918" s="66"/>
      <c r="AJ918" s="66"/>
      <c r="AK918" s="66"/>
      <c r="AL918" s="66"/>
      <c r="AM918" s="66"/>
      <c r="AN918" s="66"/>
      <c r="AO918" s="66"/>
      <c r="AP918" s="66"/>
      <c r="AQ918" s="67"/>
      <c r="AR918" s="67"/>
      <c r="AS918" s="66"/>
      <c r="AT918" s="66"/>
      <c r="AU918" s="69"/>
      <c r="AV918" s="66"/>
      <c r="AW918" s="66"/>
      <c r="AX918" s="66"/>
      <c r="AY918" s="66"/>
      <c r="AZ918" s="66"/>
      <c r="BA918" s="69"/>
      <c r="BB918" s="66"/>
      <c r="BC918" s="66"/>
    </row>
    <row r="919" spans="1:55" ht="15.75" customHeight="1">
      <c r="A919" s="66"/>
      <c r="B919" s="66"/>
      <c r="C919" s="66"/>
      <c r="D919" s="66"/>
      <c r="E919" s="66"/>
      <c r="F919" s="66"/>
      <c r="G919" s="67"/>
      <c r="H919" s="130"/>
      <c r="I919" s="67"/>
      <c r="J919" s="66"/>
      <c r="K919" s="68"/>
      <c r="L919" s="66"/>
      <c r="M919" s="66"/>
      <c r="N919" s="66"/>
      <c r="O919" s="66"/>
      <c r="P919" s="66"/>
      <c r="Q919" s="66"/>
      <c r="R919" s="66"/>
      <c r="S919" s="66"/>
      <c r="T919" s="66"/>
      <c r="U919" s="66"/>
      <c r="V919" s="66"/>
      <c r="W919" s="66"/>
      <c r="X919" s="66"/>
      <c r="Y919" s="66"/>
      <c r="Z919" s="66"/>
      <c r="AA919" s="66"/>
      <c r="AB919" s="69"/>
      <c r="AC919" s="66"/>
      <c r="AD919" s="66"/>
      <c r="AE919" s="66"/>
      <c r="AF919" s="67"/>
      <c r="AG919" s="66"/>
      <c r="AH919" s="66"/>
      <c r="AI919" s="66"/>
      <c r="AJ919" s="66"/>
      <c r="AK919" s="66"/>
      <c r="AL919" s="66"/>
      <c r="AM919" s="66"/>
      <c r="AN919" s="66"/>
      <c r="AO919" s="66"/>
      <c r="AP919" s="66"/>
      <c r="AQ919" s="67"/>
      <c r="AR919" s="67"/>
      <c r="AS919" s="66"/>
      <c r="AT919" s="66"/>
      <c r="AU919" s="69"/>
      <c r="AV919" s="66"/>
      <c r="AW919" s="66"/>
      <c r="AX919" s="66"/>
      <c r="AY919" s="66"/>
      <c r="AZ919" s="66"/>
      <c r="BA919" s="69"/>
      <c r="BB919" s="66"/>
      <c r="BC919" s="66"/>
    </row>
    <row r="920" spans="1:55" ht="15.75" customHeight="1">
      <c r="A920" s="66"/>
      <c r="B920" s="66"/>
      <c r="C920" s="66"/>
      <c r="D920" s="66"/>
      <c r="E920" s="66"/>
      <c r="F920" s="66"/>
      <c r="G920" s="67"/>
      <c r="H920" s="130"/>
      <c r="I920" s="67"/>
      <c r="J920" s="66"/>
      <c r="K920" s="68"/>
      <c r="L920" s="66"/>
      <c r="M920" s="66"/>
      <c r="N920" s="66"/>
      <c r="O920" s="66"/>
      <c r="P920" s="66"/>
      <c r="Q920" s="66"/>
      <c r="R920" s="66"/>
      <c r="S920" s="66"/>
      <c r="T920" s="66"/>
      <c r="U920" s="66"/>
      <c r="V920" s="66"/>
      <c r="W920" s="66"/>
      <c r="X920" s="66"/>
      <c r="Y920" s="66"/>
      <c r="Z920" s="66"/>
      <c r="AA920" s="66"/>
      <c r="AB920" s="69"/>
      <c r="AC920" s="66"/>
      <c r="AD920" s="66"/>
      <c r="AE920" s="66"/>
      <c r="AF920" s="67"/>
      <c r="AG920" s="66"/>
      <c r="AH920" s="66"/>
      <c r="AI920" s="66"/>
      <c r="AJ920" s="66"/>
      <c r="AK920" s="66"/>
      <c r="AL920" s="66"/>
      <c r="AM920" s="66"/>
      <c r="AN920" s="66"/>
      <c r="AO920" s="66"/>
      <c r="AP920" s="66"/>
      <c r="AQ920" s="67"/>
      <c r="AR920" s="67"/>
      <c r="AS920" s="66"/>
      <c r="AT920" s="66"/>
      <c r="AU920" s="69"/>
      <c r="AV920" s="66"/>
      <c r="AW920" s="66"/>
      <c r="AX920" s="66"/>
      <c r="AY920" s="66"/>
      <c r="AZ920" s="66"/>
      <c r="BA920" s="69"/>
      <c r="BB920" s="66"/>
      <c r="BC920" s="66"/>
    </row>
    <row r="921" spans="1:55" ht="15.75" customHeight="1">
      <c r="A921" s="66"/>
      <c r="B921" s="66"/>
      <c r="C921" s="66"/>
      <c r="D921" s="66"/>
      <c r="E921" s="66"/>
      <c r="F921" s="66"/>
      <c r="G921" s="67"/>
      <c r="H921" s="130"/>
      <c r="I921" s="67"/>
      <c r="J921" s="66"/>
      <c r="K921" s="68"/>
      <c r="L921" s="66"/>
      <c r="M921" s="66"/>
      <c r="N921" s="66"/>
      <c r="O921" s="66"/>
      <c r="P921" s="66"/>
      <c r="Q921" s="66"/>
      <c r="R921" s="66"/>
      <c r="S921" s="66"/>
      <c r="T921" s="66"/>
      <c r="U921" s="66"/>
      <c r="V921" s="66"/>
      <c r="W921" s="66"/>
      <c r="X921" s="66"/>
      <c r="Y921" s="66"/>
      <c r="Z921" s="66"/>
      <c r="AA921" s="66"/>
      <c r="AB921" s="69"/>
      <c r="AC921" s="66"/>
      <c r="AD921" s="66"/>
      <c r="AE921" s="66"/>
      <c r="AF921" s="67"/>
      <c r="AG921" s="66"/>
      <c r="AH921" s="66"/>
      <c r="AI921" s="66"/>
      <c r="AJ921" s="66"/>
      <c r="AK921" s="66"/>
      <c r="AL921" s="66"/>
      <c r="AM921" s="66"/>
      <c r="AN921" s="66"/>
      <c r="AO921" s="66"/>
      <c r="AP921" s="66"/>
      <c r="AQ921" s="67"/>
      <c r="AR921" s="67"/>
      <c r="AS921" s="66"/>
      <c r="AT921" s="66"/>
      <c r="AU921" s="69"/>
      <c r="AV921" s="66"/>
      <c r="AW921" s="66"/>
      <c r="AX921" s="66"/>
      <c r="AY921" s="66"/>
      <c r="AZ921" s="66"/>
      <c r="BA921" s="69"/>
      <c r="BB921" s="66"/>
      <c r="BC921" s="66"/>
    </row>
    <row r="922" spans="1:55" ht="15.75" customHeight="1">
      <c r="A922" s="66"/>
      <c r="B922" s="66"/>
      <c r="C922" s="66"/>
      <c r="D922" s="66"/>
      <c r="E922" s="66"/>
      <c r="F922" s="66"/>
      <c r="G922" s="67"/>
      <c r="H922" s="130"/>
      <c r="I922" s="67"/>
      <c r="J922" s="66"/>
      <c r="K922" s="68"/>
      <c r="L922" s="66"/>
      <c r="M922" s="66"/>
      <c r="N922" s="66"/>
      <c r="O922" s="66"/>
      <c r="P922" s="66"/>
      <c r="Q922" s="66"/>
      <c r="R922" s="66"/>
      <c r="S922" s="66"/>
      <c r="T922" s="66"/>
      <c r="U922" s="66"/>
      <c r="V922" s="66"/>
      <c r="W922" s="66"/>
      <c r="X922" s="66"/>
      <c r="Y922" s="66"/>
      <c r="Z922" s="66"/>
      <c r="AA922" s="66"/>
      <c r="AB922" s="69"/>
      <c r="AC922" s="66"/>
      <c r="AD922" s="66"/>
      <c r="AE922" s="66"/>
      <c r="AF922" s="67"/>
      <c r="AG922" s="66"/>
      <c r="AH922" s="66"/>
      <c r="AI922" s="66"/>
      <c r="AJ922" s="66"/>
      <c r="AK922" s="66"/>
      <c r="AL922" s="66"/>
      <c r="AM922" s="66"/>
      <c r="AN922" s="66"/>
      <c r="AO922" s="66"/>
      <c r="AP922" s="66"/>
      <c r="AQ922" s="67"/>
      <c r="AR922" s="67"/>
      <c r="AS922" s="66"/>
      <c r="AT922" s="66"/>
      <c r="AU922" s="69"/>
      <c r="AV922" s="66"/>
      <c r="AW922" s="66"/>
      <c r="AX922" s="66"/>
      <c r="AY922" s="66"/>
      <c r="AZ922" s="66"/>
      <c r="BA922" s="69"/>
      <c r="BB922" s="66"/>
      <c r="BC922" s="66"/>
    </row>
    <row r="923" spans="1:55" ht="15.75" customHeight="1">
      <c r="A923" s="66"/>
      <c r="B923" s="66"/>
      <c r="C923" s="66"/>
      <c r="D923" s="66"/>
      <c r="E923" s="66"/>
      <c r="F923" s="66"/>
      <c r="G923" s="67"/>
      <c r="H923" s="130"/>
      <c r="I923" s="67"/>
      <c r="J923" s="66"/>
      <c r="K923" s="68"/>
      <c r="L923" s="66"/>
      <c r="M923" s="66"/>
      <c r="N923" s="66"/>
      <c r="O923" s="66"/>
      <c r="P923" s="66"/>
      <c r="Q923" s="66"/>
      <c r="R923" s="66"/>
      <c r="S923" s="66"/>
      <c r="T923" s="66"/>
      <c r="U923" s="66"/>
      <c r="V923" s="66"/>
      <c r="W923" s="66"/>
      <c r="X923" s="66"/>
      <c r="Y923" s="66"/>
      <c r="Z923" s="66"/>
      <c r="AA923" s="66"/>
      <c r="AB923" s="69"/>
      <c r="AC923" s="66"/>
      <c r="AD923" s="66"/>
      <c r="AE923" s="66"/>
      <c r="AF923" s="67"/>
      <c r="AG923" s="66"/>
      <c r="AH923" s="66"/>
      <c r="AI923" s="66"/>
      <c r="AJ923" s="66"/>
      <c r="AK923" s="66"/>
      <c r="AL923" s="66"/>
      <c r="AM923" s="66"/>
      <c r="AN923" s="66"/>
      <c r="AO923" s="66"/>
      <c r="AP923" s="66"/>
      <c r="AQ923" s="67"/>
      <c r="AR923" s="67"/>
      <c r="AS923" s="66"/>
      <c r="AT923" s="66"/>
      <c r="AU923" s="69"/>
      <c r="AV923" s="66"/>
      <c r="AW923" s="66"/>
      <c r="AX923" s="66"/>
      <c r="AY923" s="66"/>
      <c r="AZ923" s="66"/>
      <c r="BA923" s="69"/>
      <c r="BB923" s="66"/>
      <c r="BC923" s="66"/>
    </row>
    <row r="924" spans="1:55" ht="15.75" customHeight="1">
      <c r="A924" s="66"/>
      <c r="B924" s="66"/>
      <c r="C924" s="66"/>
      <c r="D924" s="66"/>
      <c r="E924" s="66"/>
      <c r="F924" s="66"/>
      <c r="G924" s="67"/>
      <c r="H924" s="130"/>
      <c r="I924" s="67"/>
      <c r="J924" s="66"/>
      <c r="K924" s="68"/>
      <c r="L924" s="66"/>
      <c r="M924" s="66"/>
      <c r="N924" s="66"/>
      <c r="O924" s="66"/>
      <c r="P924" s="66"/>
      <c r="Q924" s="66"/>
      <c r="R924" s="66"/>
      <c r="S924" s="66"/>
      <c r="T924" s="66"/>
      <c r="U924" s="66"/>
      <c r="V924" s="66"/>
      <c r="W924" s="66"/>
      <c r="X924" s="66"/>
      <c r="Y924" s="66"/>
      <c r="Z924" s="66"/>
      <c r="AA924" s="66"/>
      <c r="AB924" s="69"/>
      <c r="AC924" s="66"/>
      <c r="AD924" s="66"/>
      <c r="AE924" s="66"/>
      <c r="AF924" s="67"/>
      <c r="AG924" s="66"/>
      <c r="AH924" s="66"/>
      <c r="AI924" s="66"/>
      <c r="AJ924" s="66"/>
      <c r="AK924" s="66"/>
      <c r="AL924" s="66"/>
      <c r="AM924" s="66"/>
      <c r="AN924" s="66"/>
      <c r="AO924" s="66"/>
      <c r="AP924" s="66"/>
      <c r="AQ924" s="67"/>
      <c r="AR924" s="67"/>
      <c r="AS924" s="66"/>
      <c r="AT924" s="66"/>
      <c r="AU924" s="69"/>
      <c r="AV924" s="66"/>
      <c r="AW924" s="66"/>
      <c r="AX924" s="66"/>
      <c r="AY924" s="66"/>
      <c r="AZ924" s="66"/>
      <c r="BA924" s="69"/>
      <c r="BB924" s="66"/>
      <c r="BC924" s="66"/>
    </row>
    <row r="925" spans="1:55" ht="15.75" customHeight="1">
      <c r="A925" s="66"/>
      <c r="B925" s="66"/>
      <c r="C925" s="66"/>
      <c r="D925" s="66"/>
      <c r="E925" s="66"/>
      <c r="F925" s="66"/>
      <c r="G925" s="67"/>
      <c r="H925" s="130"/>
      <c r="I925" s="67"/>
      <c r="J925" s="66"/>
      <c r="K925" s="68"/>
      <c r="L925" s="66"/>
      <c r="M925" s="66"/>
      <c r="N925" s="66"/>
      <c r="O925" s="66"/>
      <c r="P925" s="66"/>
      <c r="Q925" s="66"/>
      <c r="R925" s="66"/>
      <c r="S925" s="66"/>
      <c r="T925" s="66"/>
      <c r="U925" s="66"/>
      <c r="V925" s="66"/>
      <c r="W925" s="66"/>
      <c r="X925" s="66"/>
      <c r="Y925" s="66"/>
      <c r="Z925" s="66"/>
      <c r="AA925" s="66"/>
      <c r="AB925" s="69"/>
      <c r="AC925" s="66"/>
      <c r="AD925" s="66"/>
      <c r="AE925" s="66"/>
      <c r="AF925" s="67"/>
      <c r="AG925" s="66"/>
      <c r="AH925" s="66"/>
      <c r="AI925" s="66"/>
      <c r="AJ925" s="66"/>
      <c r="AK925" s="66"/>
      <c r="AL925" s="66"/>
      <c r="AM925" s="66"/>
      <c r="AN925" s="66"/>
      <c r="AO925" s="66"/>
      <c r="AP925" s="66"/>
      <c r="AQ925" s="67"/>
      <c r="AR925" s="67"/>
      <c r="AS925" s="66"/>
      <c r="AT925" s="66"/>
      <c r="AU925" s="69"/>
      <c r="AV925" s="66"/>
      <c r="AW925" s="66"/>
      <c r="AX925" s="66"/>
      <c r="AY925" s="66"/>
      <c r="AZ925" s="66"/>
      <c r="BA925" s="69"/>
      <c r="BB925" s="66"/>
      <c r="BC925" s="66"/>
    </row>
    <row r="926" spans="1:55" ht="15.75" customHeight="1">
      <c r="A926" s="66"/>
      <c r="B926" s="66"/>
      <c r="C926" s="66"/>
      <c r="D926" s="66"/>
      <c r="E926" s="66"/>
      <c r="F926" s="66"/>
      <c r="G926" s="67"/>
      <c r="H926" s="130"/>
      <c r="I926" s="67"/>
      <c r="J926" s="68"/>
      <c r="K926" s="68"/>
      <c r="L926" s="66"/>
      <c r="M926" s="66"/>
      <c r="N926" s="66"/>
      <c r="O926" s="66"/>
      <c r="P926" s="66"/>
      <c r="Q926" s="66"/>
      <c r="R926" s="66"/>
      <c r="S926" s="66"/>
      <c r="T926" s="66"/>
      <c r="U926" s="66"/>
      <c r="V926" s="66"/>
      <c r="W926" s="66"/>
      <c r="X926" s="66"/>
      <c r="Y926" s="66"/>
      <c r="Z926" s="66"/>
      <c r="AA926" s="66"/>
      <c r="AB926" s="69"/>
      <c r="AC926" s="66"/>
      <c r="AD926" s="66"/>
      <c r="AE926" s="66"/>
      <c r="AF926" s="67"/>
      <c r="AG926" s="66"/>
      <c r="AH926" s="66"/>
      <c r="AI926" s="66"/>
      <c r="AJ926" s="66"/>
      <c r="AK926" s="66"/>
      <c r="AL926" s="66"/>
      <c r="AM926" s="69"/>
      <c r="AN926" s="66"/>
      <c r="AO926" s="66"/>
      <c r="AP926" s="66"/>
      <c r="AQ926" s="67"/>
      <c r="AR926" s="67"/>
      <c r="AS926" s="66"/>
      <c r="AT926" s="66"/>
      <c r="AU926" s="69"/>
      <c r="AV926" s="66"/>
      <c r="AW926" s="66"/>
      <c r="AX926" s="66"/>
      <c r="AY926" s="66"/>
      <c r="AZ926" s="66"/>
      <c r="BA926" s="69"/>
      <c r="BB926" s="66"/>
      <c r="BC926" s="66"/>
    </row>
    <row r="927" spans="1:55" ht="15.75" customHeight="1">
      <c r="A927" s="66"/>
      <c r="B927" s="66"/>
      <c r="C927" s="66"/>
      <c r="D927" s="66"/>
      <c r="E927" s="66"/>
      <c r="F927" s="66"/>
      <c r="G927" s="67"/>
      <c r="H927" s="130"/>
      <c r="I927" s="67"/>
      <c r="J927" s="66"/>
      <c r="K927" s="68"/>
      <c r="L927" s="66"/>
      <c r="M927" s="66"/>
      <c r="N927" s="66"/>
      <c r="O927" s="66"/>
      <c r="P927" s="66"/>
      <c r="Q927" s="66"/>
      <c r="R927" s="66"/>
      <c r="S927" s="66"/>
      <c r="T927" s="66"/>
      <c r="U927" s="66"/>
      <c r="V927" s="66"/>
      <c r="W927" s="66"/>
      <c r="X927" s="66"/>
      <c r="Y927" s="66"/>
      <c r="Z927" s="66"/>
      <c r="AA927" s="66"/>
      <c r="AB927" s="69"/>
      <c r="AC927" s="66"/>
      <c r="AD927" s="66"/>
      <c r="AE927" s="66"/>
      <c r="AF927" s="67"/>
      <c r="AG927" s="66"/>
      <c r="AH927" s="66"/>
      <c r="AI927" s="66"/>
      <c r="AJ927" s="66"/>
      <c r="AK927" s="66"/>
      <c r="AL927" s="66"/>
      <c r="AM927" s="66"/>
      <c r="AN927" s="66"/>
      <c r="AO927" s="66"/>
      <c r="AP927" s="66"/>
      <c r="AQ927" s="67"/>
      <c r="AR927" s="67"/>
      <c r="AS927" s="66"/>
      <c r="AT927" s="66"/>
      <c r="AU927" s="69"/>
      <c r="AV927" s="66"/>
      <c r="AW927" s="66"/>
      <c r="AX927" s="66"/>
      <c r="AY927" s="66"/>
      <c r="AZ927" s="66"/>
      <c r="BA927" s="69"/>
      <c r="BB927" s="66"/>
      <c r="BC927" s="66"/>
    </row>
    <row r="928" spans="1:55" ht="15.75" customHeight="1">
      <c r="A928" s="66"/>
      <c r="B928" s="66"/>
      <c r="C928" s="66"/>
      <c r="D928" s="66"/>
      <c r="E928" s="66"/>
      <c r="F928" s="66"/>
      <c r="G928" s="67"/>
      <c r="H928" s="130"/>
      <c r="I928" s="67"/>
      <c r="J928" s="66"/>
      <c r="K928" s="68"/>
      <c r="L928" s="66"/>
      <c r="M928" s="66"/>
      <c r="N928" s="66"/>
      <c r="O928" s="66"/>
      <c r="P928" s="66"/>
      <c r="Q928" s="66"/>
      <c r="R928" s="66"/>
      <c r="S928" s="66"/>
      <c r="T928" s="66"/>
      <c r="U928" s="66"/>
      <c r="V928" s="66"/>
      <c r="W928" s="66"/>
      <c r="X928" s="66"/>
      <c r="Y928" s="66"/>
      <c r="Z928" s="66"/>
      <c r="AA928" s="66"/>
      <c r="AB928" s="69"/>
      <c r="AC928" s="66"/>
      <c r="AD928" s="66"/>
      <c r="AE928" s="66"/>
      <c r="AF928" s="67"/>
      <c r="AG928" s="66"/>
      <c r="AH928" s="66"/>
      <c r="AI928" s="66"/>
      <c r="AJ928" s="66"/>
      <c r="AK928" s="66"/>
      <c r="AL928" s="66"/>
      <c r="AM928" s="66"/>
      <c r="AN928" s="66"/>
      <c r="AO928" s="66"/>
      <c r="AP928" s="66"/>
      <c r="AQ928" s="67"/>
      <c r="AR928" s="67"/>
      <c r="AS928" s="66"/>
      <c r="AT928" s="66"/>
      <c r="AU928" s="69"/>
      <c r="AV928" s="66"/>
      <c r="AW928" s="66"/>
      <c r="AX928" s="66"/>
      <c r="AY928" s="66"/>
      <c r="AZ928" s="66"/>
      <c r="BA928" s="69"/>
      <c r="BB928" s="66"/>
      <c r="BC928" s="66"/>
    </row>
    <row r="929" spans="1:55" ht="15.75" customHeight="1">
      <c r="A929" s="66"/>
      <c r="B929" s="66"/>
      <c r="C929" s="66"/>
      <c r="D929" s="66"/>
      <c r="E929" s="66"/>
      <c r="F929" s="66"/>
      <c r="G929" s="67"/>
      <c r="H929" s="130"/>
      <c r="I929" s="67"/>
      <c r="J929" s="66"/>
      <c r="K929" s="68"/>
      <c r="L929" s="66"/>
      <c r="M929" s="66"/>
      <c r="N929" s="66"/>
      <c r="O929" s="66"/>
      <c r="P929" s="66"/>
      <c r="Q929" s="66"/>
      <c r="R929" s="66"/>
      <c r="S929" s="66"/>
      <c r="T929" s="66"/>
      <c r="U929" s="66"/>
      <c r="V929" s="66"/>
      <c r="W929" s="66"/>
      <c r="X929" s="66"/>
      <c r="Y929" s="66"/>
      <c r="Z929" s="66"/>
      <c r="AA929" s="66"/>
      <c r="AB929" s="69"/>
      <c r="AC929" s="66"/>
      <c r="AD929" s="66"/>
      <c r="AE929" s="66"/>
      <c r="AF929" s="67"/>
      <c r="AG929" s="66"/>
      <c r="AH929" s="66"/>
      <c r="AI929" s="66"/>
      <c r="AJ929" s="66"/>
      <c r="AK929" s="66"/>
      <c r="AL929" s="66"/>
      <c r="AM929" s="66"/>
      <c r="AN929" s="66"/>
      <c r="AO929" s="66"/>
      <c r="AP929" s="66"/>
      <c r="AQ929" s="67"/>
      <c r="AR929" s="67"/>
      <c r="AS929" s="66"/>
      <c r="AT929" s="66"/>
      <c r="AU929" s="69"/>
      <c r="AV929" s="66"/>
      <c r="AW929" s="66"/>
      <c r="AX929" s="66"/>
      <c r="AY929" s="66"/>
      <c r="AZ929" s="66"/>
      <c r="BA929" s="69"/>
      <c r="BB929" s="66"/>
      <c r="BC929" s="66"/>
    </row>
    <row r="930" spans="1:55" ht="15.75" customHeight="1">
      <c r="A930" s="66"/>
      <c r="B930" s="66"/>
      <c r="C930" s="66"/>
      <c r="D930" s="66"/>
      <c r="E930" s="66"/>
      <c r="F930" s="66"/>
      <c r="G930" s="67"/>
      <c r="H930" s="130"/>
      <c r="I930" s="67"/>
      <c r="J930" s="66"/>
      <c r="K930" s="68"/>
      <c r="L930" s="66"/>
      <c r="M930" s="66"/>
      <c r="N930" s="66"/>
      <c r="O930" s="66"/>
      <c r="P930" s="66"/>
      <c r="Q930" s="66"/>
      <c r="R930" s="66"/>
      <c r="S930" s="66"/>
      <c r="T930" s="66"/>
      <c r="U930" s="66"/>
      <c r="V930" s="66"/>
      <c r="W930" s="66"/>
      <c r="X930" s="66"/>
      <c r="Y930" s="66"/>
      <c r="Z930" s="66"/>
      <c r="AA930" s="66"/>
      <c r="AB930" s="69"/>
      <c r="AC930" s="66"/>
      <c r="AD930" s="66"/>
      <c r="AE930" s="66"/>
      <c r="AF930" s="67"/>
      <c r="AG930" s="66"/>
      <c r="AH930" s="66"/>
      <c r="AI930" s="66"/>
      <c r="AJ930" s="66"/>
      <c r="AK930" s="66"/>
      <c r="AL930" s="66"/>
      <c r="AM930" s="66"/>
      <c r="AN930" s="66"/>
      <c r="AO930" s="66"/>
      <c r="AP930" s="66"/>
      <c r="AQ930" s="67"/>
      <c r="AR930" s="67"/>
      <c r="AS930" s="66"/>
      <c r="AT930" s="66"/>
      <c r="AU930" s="69"/>
      <c r="AV930" s="66"/>
      <c r="AW930" s="66"/>
      <c r="AX930" s="66"/>
      <c r="AY930" s="66"/>
      <c r="AZ930" s="66"/>
      <c r="BA930" s="69"/>
      <c r="BB930" s="66"/>
      <c r="BC930" s="66"/>
    </row>
    <row r="931" spans="1:55" ht="15.75" customHeight="1">
      <c r="A931" s="66"/>
      <c r="B931" s="66"/>
      <c r="C931" s="66"/>
      <c r="D931" s="66"/>
      <c r="E931" s="66"/>
      <c r="F931" s="66"/>
      <c r="G931" s="67"/>
      <c r="H931" s="67"/>
      <c r="I931" s="67"/>
      <c r="J931" s="66"/>
      <c r="K931" s="68"/>
      <c r="L931" s="66"/>
      <c r="M931" s="66"/>
      <c r="N931" s="66"/>
      <c r="O931" s="66"/>
      <c r="P931" s="66"/>
      <c r="Q931" s="66"/>
      <c r="R931" s="66"/>
      <c r="S931" s="66"/>
      <c r="T931" s="66"/>
      <c r="U931" s="66"/>
      <c r="V931" s="66"/>
      <c r="W931" s="66"/>
      <c r="X931" s="66"/>
      <c r="Y931" s="66"/>
      <c r="Z931" s="66"/>
      <c r="AA931" s="66"/>
      <c r="AB931" s="69"/>
      <c r="AC931" s="66"/>
      <c r="AD931" s="66"/>
      <c r="AE931" s="66"/>
      <c r="AF931" s="67"/>
      <c r="AG931" s="66"/>
      <c r="AH931" s="66"/>
      <c r="AI931" s="66"/>
      <c r="AJ931" s="66"/>
      <c r="AK931" s="66"/>
      <c r="AL931" s="66"/>
      <c r="AM931" s="66"/>
      <c r="AN931" s="66"/>
      <c r="AO931" s="66"/>
      <c r="AP931" s="66"/>
      <c r="AQ931" s="67"/>
      <c r="AR931" s="67"/>
      <c r="AS931" s="66"/>
      <c r="AT931" s="66"/>
      <c r="AU931" s="69"/>
      <c r="AV931" s="66"/>
      <c r="AW931" s="66"/>
      <c r="AX931" s="66"/>
      <c r="AY931" s="66"/>
      <c r="AZ931" s="66"/>
      <c r="BA931" s="69"/>
      <c r="BB931" s="66"/>
      <c r="BC931" s="66"/>
    </row>
    <row r="932" spans="1:55" ht="15.75" customHeight="1">
      <c r="A932" s="66"/>
      <c r="B932" s="66"/>
      <c r="C932" s="66"/>
      <c r="D932" s="66"/>
      <c r="E932" s="66"/>
      <c r="F932" s="66"/>
      <c r="G932" s="67"/>
      <c r="H932" s="67"/>
      <c r="I932" s="67"/>
      <c r="J932" s="66"/>
      <c r="K932" s="68"/>
      <c r="L932" s="66"/>
      <c r="M932" s="66"/>
      <c r="N932" s="66"/>
      <c r="O932" s="66"/>
      <c r="P932" s="66"/>
      <c r="Q932" s="66"/>
      <c r="R932" s="66"/>
      <c r="S932" s="66"/>
      <c r="T932" s="66"/>
      <c r="U932" s="66"/>
      <c r="V932" s="66"/>
      <c r="W932" s="66"/>
      <c r="X932" s="66"/>
      <c r="Y932" s="66"/>
      <c r="Z932" s="66"/>
      <c r="AA932" s="66"/>
      <c r="AB932" s="69"/>
      <c r="AC932" s="66"/>
      <c r="AD932" s="66"/>
      <c r="AE932" s="66"/>
      <c r="AF932" s="67"/>
      <c r="AG932" s="66"/>
      <c r="AH932" s="66"/>
      <c r="AI932" s="66"/>
      <c r="AJ932" s="66"/>
      <c r="AK932" s="66"/>
      <c r="AL932" s="66"/>
      <c r="AM932" s="66"/>
      <c r="AN932" s="66"/>
      <c r="AO932" s="66"/>
      <c r="AP932" s="66"/>
      <c r="AQ932" s="67"/>
      <c r="AR932" s="67"/>
      <c r="AS932" s="66"/>
      <c r="AT932" s="66"/>
      <c r="AU932" s="69"/>
      <c r="AV932" s="66"/>
      <c r="AW932" s="66"/>
      <c r="AX932" s="66"/>
      <c r="AY932" s="66"/>
      <c r="AZ932" s="66"/>
      <c r="BA932" s="69"/>
      <c r="BB932" s="66"/>
      <c r="BC932" s="66"/>
    </row>
    <row r="933" spans="1:55" ht="15.75" customHeight="1">
      <c r="A933" s="66"/>
      <c r="B933" s="66"/>
      <c r="C933" s="66"/>
      <c r="D933" s="66"/>
      <c r="E933" s="66"/>
      <c r="F933" s="66"/>
      <c r="G933" s="67"/>
      <c r="H933" s="67"/>
      <c r="I933" s="67"/>
      <c r="J933" s="66"/>
      <c r="K933" s="68"/>
      <c r="L933" s="66"/>
      <c r="M933" s="66"/>
      <c r="N933" s="66"/>
      <c r="O933" s="66"/>
      <c r="P933" s="66"/>
      <c r="Q933" s="66"/>
      <c r="R933" s="66"/>
      <c r="S933" s="66"/>
      <c r="T933" s="66"/>
      <c r="U933" s="66"/>
      <c r="V933" s="66"/>
      <c r="W933" s="66"/>
      <c r="X933" s="66"/>
      <c r="Y933" s="66"/>
      <c r="Z933" s="66"/>
      <c r="AA933" s="66"/>
      <c r="AB933" s="69"/>
      <c r="AC933" s="66"/>
      <c r="AD933" s="66"/>
      <c r="AE933" s="66"/>
      <c r="AF933" s="67"/>
      <c r="AG933" s="66"/>
      <c r="AH933" s="66"/>
      <c r="AI933" s="66"/>
      <c r="AJ933" s="66"/>
      <c r="AK933" s="66"/>
      <c r="AL933" s="66"/>
      <c r="AM933" s="66"/>
      <c r="AN933" s="66"/>
      <c r="AO933" s="66"/>
      <c r="AP933" s="66"/>
      <c r="AQ933" s="67"/>
      <c r="AR933" s="67"/>
      <c r="AS933" s="66"/>
      <c r="AT933" s="66"/>
      <c r="AU933" s="69"/>
      <c r="AV933" s="66"/>
      <c r="AW933" s="66"/>
      <c r="AX933" s="66"/>
      <c r="AY933" s="66"/>
      <c r="AZ933" s="66"/>
      <c r="BA933" s="69"/>
      <c r="BB933" s="66"/>
      <c r="BC933" s="66"/>
    </row>
    <row r="934" spans="1:55" ht="15.75" customHeight="1">
      <c r="A934" s="66"/>
      <c r="B934" s="66"/>
      <c r="C934" s="66"/>
      <c r="D934" s="66"/>
      <c r="E934" s="66"/>
      <c r="F934" s="66"/>
      <c r="G934" s="67"/>
      <c r="H934" s="67"/>
      <c r="I934" s="67"/>
      <c r="J934" s="66"/>
      <c r="K934" s="68"/>
      <c r="L934" s="66"/>
      <c r="M934" s="66"/>
      <c r="N934" s="66"/>
      <c r="O934" s="66"/>
      <c r="P934" s="66"/>
      <c r="Q934" s="66"/>
      <c r="R934" s="66"/>
      <c r="S934" s="66"/>
      <c r="T934" s="66"/>
      <c r="U934" s="66"/>
      <c r="V934" s="66"/>
      <c r="W934" s="66"/>
      <c r="X934" s="66"/>
      <c r="Y934" s="66"/>
      <c r="Z934" s="66"/>
      <c r="AA934" s="66"/>
      <c r="AB934" s="69"/>
      <c r="AC934" s="66"/>
      <c r="AD934" s="66"/>
      <c r="AE934" s="66"/>
      <c r="AF934" s="67"/>
      <c r="AG934" s="66"/>
      <c r="AH934" s="66"/>
      <c r="AI934" s="66"/>
      <c r="AJ934" s="66"/>
      <c r="AK934" s="66"/>
      <c r="AL934" s="66"/>
      <c r="AM934" s="66"/>
      <c r="AN934" s="66"/>
      <c r="AO934" s="66"/>
      <c r="AP934" s="66"/>
      <c r="AQ934" s="67"/>
      <c r="AR934" s="67"/>
      <c r="AS934" s="66"/>
      <c r="AT934" s="66"/>
      <c r="AU934" s="69"/>
      <c r="AV934" s="66"/>
      <c r="AW934" s="66"/>
      <c r="AX934" s="66"/>
      <c r="AY934" s="66"/>
      <c r="AZ934" s="66"/>
      <c r="BA934" s="69"/>
      <c r="BB934" s="66"/>
      <c r="BC934" s="66"/>
    </row>
  </sheetData>
  <dataValidations count="5">
    <dataValidation type="list" allowBlank="1" showInputMessage="1" showErrorMessage="1" errorTitle="Valor no válido" error="Selecciona un valor permitido para este campo." promptTitle="SGOL" prompt="Selecciona un valor válido." sqref="U2:U915" xr:uid="{ECB3FA68-01F0-4B59-8A49-92890BB17550}">
      <formula1>lstEstadosTareaSGOL</formula1>
    </dataValidation>
    <dataValidation type="list" allowBlank="1" showInputMessage="1" showErrorMessage="1" errorTitle="Valor no válido" error="Selecciona un valor permitido para este campo." promptTitle="SGOL" prompt="Selecciona un valor válido." sqref="Y2:Y915 W2:W915" xr:uid="{981CB486-B1F6-4A7D-B6D8-C5F6654CE2FE}">
      <formula1>lstTiposEvidenciaSGOL</formula1>
    </dataValidation>
    <dataValidation type="list" allowBlank="1" showInputMessage="1" showErrorMessage="1" errorTitle="Valor no válido" error="Selecciona un valor permitido para este campo." promptTitle="SGOL" prompt="Selecciona un valor válido." sqref="BC2:BC915 AP2:AP915 AX2:AX915 AD2:AD915 AI2:AI915 X2:X915" xr:uid="{2721CC5E-8701-40CD-A0B2-E121E5846CD6}">
      <formula1>"Sí,No"</formula1>
    </dataValidation>
    <dataValidation type="list" allowBlank="1" showInputMessage="1" showErrorMessage="1" errorTitle="Valor no válido" error="Selecciona un valor permitido para este campo." promptTitle="SGOL" prompt="Selecciona un valor válido." sqref="AJ2:AJ915" xr:uid="{F3E8DF70-7C58-4331-B2A8-E81262A872EA}">
      <formula1>lstImpactoBonoSGOL</formula1>
    </dataValidation>
    <dataValidation type="list" allowBlank="1" showInputMessage="1" showErrorMessage="1" errorTitle="Causa no válida" error="Seleccione una causa oficial del catálogo SGOL." sqref="AW2:AW915" xr:uid="{0B680D33-6B5E-48D4-8026-C75A97CA56C2}">
      <formula1>lstCausasArrastreSGOL</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C8542-DED2-48D8-82D6-139E42EF3DF4}">
  <sheetPr codeName="Hoja7"/>
  <dimension ref="A1:Z68"/>
  <sheetViews>
    <sheetView zoomScaleNormal="100" workbookViewId="0">
      <selection activeCell="H12" sqref="H12"/>
    </sheetView>
  </sheetViews>
  <sheetFormatPr baseColWidth="10" defaultRowHeight="13.5"/>
  <cols>
    <col min="1" max="1" width="12.3125" bestFit="1" customWidth="1"/>
    <col min="2" max="2" width="19.4375" customWidth="1"/>
    <col min="3" max="3" width="30.4375" customWidth="1"/>
    <col min="4" max="4" width="61" bestFit="1" customWidth="1"/>
    <col min="5" max="5" width="40.6875" customWidth="1"/>
    <col min="6" max="6" width="33.125" customWidth="1"/>
    <col min="7" max="7" width="28.4375" bestFit="1" customWidth="1"/>
    <col min="8" max="8" width="23.6875" bestFit="1" customWidth="1"/>
  </cols>
  <sheetData>
    <row r="1" spans="1:26" ht="13.9">
      <c r="A1" t="s">
        <v>3</v>
      </c>
      <c r="B1" t="s">
        <v>4</v>
      </c>
      <c r="C1" t="s">
        <v>1469</v>
      </c>
      <c r="D1" t="s">
        <v>1470</v>
      </c>
      <c r="E1" t="s">
        <v>1641</v>
      </c>
      <c r="F1" t="s">
        <v>1471</v>
      </c>
      <c r="G1" t="s">
        <v>1642</v>
      </c>
      <c r="H1" t="s">
        <v>1713</v>
      </c>
      <c r="L1" s="29" t="s">
        <v>1282</v>
      </c>
      <c r="M1" s="29" t="s">
        <v>1347</v>
      </c>
      <c r="N1" s="30" t="s">
        <v>1289</v>
      </c>
      <c r="O1" s="30" t="s">
        <v>1346</v>
      </c>
      <c r="P1" s="30" t="s">
        <v>7</v>
      </c>
      <c r="Q1" s="39" t="s">
        <v>21</v>
      </c>
      <c r="R1" s="11"/>
      <c r="S1" t="s">
        <v>1419</v>
      </c>
      <c r="T1" t="s">
        <v>1420</v>
      </c>
      <c r="V1" t="s">
        <v>1459</v>
      </c>
      <c r="X1" t="s">
        <v>1458</v>
      </c>
      <c r="Z1" t="s">
        <v>1456</v>
      </c>
    </row>
    <row r="2" spans="1:26">
      <c r="A2" t="s">
        <v>1721</v>
      </c>
      <c r="B2" t="s">
        <v>1643</v>
      </c>
      <c r="C2" t="s">
        <v>1474</v>
      </c>
      <c r="D2">
        <v>2026</v>
      </c>
      <c r="E2" t="s">
        <v>1644</v>
      </c>
      <c r="F2" t="s">
        <v>1475</v>
      </c>
      <c r="G2" t="s">
        <v>1631</v>
      </c>
      <c r="H2" t="s">
        <v>1714</v>
      </c>
      <c r="L2" s="31" t="s">
        <v>1283</v>
      </c>
      <c r="M2" s="31" t="s">
        <v>376</v>
      </c>
      <c r="N2" s="32" t="s">
        <v>1290</v>
      </c>
      <c r="O2" s="32" t="s">
        <v>345</v>
      </c>
      <c r="P2" s="32" t="s">
        <v>1161</v>
      </c>
      <c r="Q2" s="32" t="s">
        <v>15</v>
      </c>
      <c r="R2" s="15"/>
      <c r="S2" t="s">
        <v>1421</v>
      </c>
      <c r="T2" t="s">
        <v>1422</v>
      </c>
      <c r="V2" t="s">
        <v>376</v>
      </c>
      <c r="X2" t="s">
        <v>1462</v>
      </c>
      <c r="Z2" t="s">
        <v>1468</v>
      </c>
    </row>
    <row r="3" spans="1:26">
      <c r="A3" t="s">
        <v>1722</v>
      </c>
      <c r="B3" t="s">
        <v>1643</v>
      </c>
      <c r="C3" t="s">
        <v>1476</v>
      </c>
      <c r="D3">
        <v>2</v>
      </c>
      <c r="E3" t="s">
        <v>1644</v>
      </c>
      <c r="F3" t="s">
        <v>1477</v>
      </c>
      <c r="G3" t="s">
        <v>1645</v>
      </c>
      <c r="H3" t="s">
        <v>1715</v>
      </c>
      <c r="L3" s="33" t="s">
        <v>1284</v>
      </c>
      <c r="M3" s="33" t="s">
        <v>371</v>
      </c>
      <c r="N3" s="34" t="s">
        <v>1291</v>
      </c>
      <c r="O3" s="34" t="s">
        <v>1345</v>
      </c>
      <c r="P3" s="34" t="s">
        <v>1157</v>
      </c>
      <c r="Q3" s="34" t="s">
        <v>17</v>
      </c>
      <c r="R3" s="15"/>
      <c r="S3" t="s">
        <v>1423</v>
      </c>
      <c r="T3" t="s">
        <v>1424</v>
      </c>
      <c r="V3" t="s">
        <v>371</v>
      </c>
      <c r="X3" t="s">
        <v>1428</v>
      </c>
      <c r="Z3" t="s">
        <v>856</v>
      </c>
    </row>
    <row r="4" spans="1:26">
      <c r="A4" t="s">
        <v>1723</v>
      </c>
      <c r="B4" t="s">
        <v>1643</v>
      </c>
      <c r="C4" t="s">
        <v>1478</v>
      </c>
      <c r="D4" t="s">
        <v>1646</v>
      </c>
      <c r="E4" t="s">
        <v>0</v>
      </c>
      <c r="F4" t="s">
        <v>1647</v>
      </c>
      <c r="G4" t="s">
        <v>1631</v>
      </c>
      <c r="H4" t="s">
        <v>1714</v>
      </c>
      <c r="L4" s="31" t="s">
        <v>1285</v>
      </c>
      <c r="M4" s="31"/>
      <c r="N4" s="32" t="s">
        <v>1292</v>
      </c>
      <c r="O4" s="32"/>
      <c r="P4" s="32" t="s">
        <v>1146</v>
      </c>
      <c r="Q4" s="32" t="s">
        <v>16</v>
      </c>
      <c r="R4" s="15"/>
      <c r="S4" t="s">
        <v>1425</v>
      </c>
      <c r="T4" t="s">
        <v>1426</v>
      </c>
      <c r="X4" t="s">
        <v>1463</v>
      </c>
      <c r="Z4" t="s">
        <v>1464</v>
      </c>
    </row>
    <row r="5" spans="1:26">
      <c r="A5" t="s">
        <v>1724</v>
      </c>
      <c r="B5" t="s">
        <v>1643</v>
      </c>
      <c r="C5" t="s">
        <v>1479</v>
      </c>
      <c r="D5" t="s">
        <v>1646</v>
      </c>
      <c r="E5" t="s">
        <v>0</v>
      </c>
      <c r="F5" t="s">
        <v>1647</v>
      </c>
      <c r="G5" t="s">
        <v>1631</v>
      </c>
      <c r="H5" t="s">
        <v>1714</v>
      </c>
      <c r="L5" s="33"/>
      <c r="M5" s="33"/>
      <c r="N5" s="34" t="s">
        <v>1293</v>
      </c>
      <c r="O5" s="34"/>
      <c r="P5" s="34" t="s">
        <v>1156</v>
      </c>
      <c r="Q5" s="34"/>
      <c r="R5" s="15"/>
      <c r="S5" t="s">
        <v>1285</v>
      </c>
      <c r="T5" t="s">
        <v>1427</v>
      </c>
      <c r="X5" t="s">
        <v>1461</v>
      </c>
      <c r="Z5" t="s">
        <v>1467</v>
      </c>
    </row>
    <row r="6" spans="1:26">
      <c r="A6" t="s">
        <v>1725</v>
      </c>
      <c r="B6" t="s">
        <v>1643</v>
      </c>
      <c r="C6" t="s">
        <v>1480</v>
      </c>
      <c r="D6" t="s">
        <v>1472</v>
      </c>
      <c r="E6" t="s">
        <v>1648</v>
      </c>
      <c r="F6" t="s">
        <v>1481</v>
      </c>
      <c r="G6" t="s">
        <v>1649</v>
      </c>
      <c r="H6" t="s">
        <v>1714</v>
      </c>
      <c r="L6" s="32"/>
      <c r="M6" s="32"/>
      <c r="N6" s="32" t="s">
        <v>1376</v>
      </c>
      <c r="O6" s="32"/>
      <c r="P6" s="32" t="s">
        <v>1154</v>
      </c>
      <c r="Q6" s="32"/>
      <c r="R6" s="15"/>
      <c r="S6" t="s">
        <v>1428</v>
      </c>
      <c r="T6" t="s">
        <v>1429</v>
      </c>
      <c r="X6" t="s">
        <v>1460</v>
      </c>
      <c r="Z6" t="s">
        <v>1465</v>
      </c>
    </row>
    <row r="7" spans="1:26">
      <c r="A7" t="s">
        <v>1726</v>
      </c>
      <c r="B7" t="s">
        <v>1643</v>
      </c>
      <c r="C7" t="s">
        <v>1490</v>
      </c>
      <c r="D7">
        <v>2.1</v>
      </c>
      <c r="E7" t="s">
        <v>1650</v>
      </c>
      <c r="F7" t="s">
        <v>1651</v>
      </c>
      <c r="G7" t="s">
        <v>1438</v>
      </c>
      <c r="H7" t="s">
        <v>1716</v>
      </c>
      <c r="L7" s="34"/>
      <c r="M7" s="34"/>
      <c r="N7" s="32" t="s">
        <v>1390</v>
      </c>
      <c r="O7" s="34"/>
      <c r="P7" s="34" t="s">
        <v>1155</v>
      </c>
      <c r="Q7" s="34"/>
      <c r="R7" s="15"/>
      <c r="Z7" t="s">
        <v>1466</v>
      </c>
    </row>
    <row r="8" spans="1:26">
      <c r="A8" t="s">
        <v>1727</v>
      </c>
      <c r="B8" t="s">
        <v>1643</v>
      </c>
      <c r="C8" t="s">
        <v>1491</v>
      </c>
      <c r="D8" t="s">
        <v>1652</v>
      </c>
      <c r="E8" t="s">
        <v>0</v>
      </c>
      <c r="F8" t="s">
        <v>1492</v>
      </c>
      <c r="G8" t="s">
        <v>1438</v>
      </c>
      <c r="H8" t="s">
        <v>1716</v>
      </c>
      <c r="L8" s="32"/>
      <c r="M8" s="32"/>
      <c r="N8" s="32"/>
      <c r="O8" s="32"/>
      <c r="P8" s="32" t="s">
        <v>1158</v>
      </c>
      <c r="Q8" s="32"/>
      <c r="R8" s="15"/>
      <c r="Z8" t="s">
        <v>394</v>
      </c>
    </row>
    <row r="9" spans="1:26">
      <c r="A9" t="s">
        <v>1728</v>
      </c>
      <c r="B9" t="s">
        <v>1643</v>
      </c>
      <c r="C9" t="s">
        <v>1653</v>
      </c>
      <c r="D9" t="s">
        <v>1654</v>
      </c>
      <c r="E9" t="s">
        <v>1650</v>
      </c>
      <c r="F9" t="s">
        <v>1655</v>
      </c>
      <c r="G9" t="s">
        <v>1438</v>
      </c>
      <c r="H9" t="s">
        <v>1716</v>
      </c>
      <c r="L9" s="34"/>
      <c r="M9" s="34"/>
      <c r="N9" s="34"/>
      <c r="O9" s="34"/>
      <c r="P9" s="34" t="s">
        <v>1159</v>
      </c>
      <c r="Q9" s="34"/>
      <c r="R9" s="15"/>
    </row>
    <row r="10" spans="1:26">
      <c r="A10" t="s">
        <v>1729</v>
      </c>
      <c r="B10" t="s">
        <v>1643</v>
      </c>
      <c r="C10" t="s">
        <v>1730</v>
      </c>
      <c r="D10" t="s">
        <v>1731</v>
      </c>
      <c r="E10" t="s">
        <v>1650</v>
      </c>
      <c r="F10" t="s">
        <v>1732</v>
      </c>
      <c r="G10" t="s">
        <v>1649</v>
      </c>
      <c r="H10" t="s">
        <v>1714</v>
      </c>
      <c r="L10" s="32"/>
      <c r="M10" s="32"/>
      <c r="N10" s="32"/>
      <c r="O10" s="32"/>
      <c r="P10" s="32"/>
      <c r="Q10" s="32"/>
      <c r="R10" s="15"/>
    </row>
    <row r="11" spans="1:26">
      <c r="A11" t="s">
        <v>1733</v>
      </c>
      <c r="B11" t="s">
        <v>1643</v>
      </c>
      <c r="C11" t="s">
        <v>1734</v>
      </c>
      <c r="D11" t="s">
        <v>1735</v>
      </c>
      <c r="E11" t="s">
        <v>1648</v>
      </c>
      <c r="F11" t="s">
        <v>1736</v>
      </c>
      <c r="G11" t="s">
        <v>1692</v>
      </c>
      <c r="H11" t="s">
        <v>1714</v>
      </c>
      <c r="L11" s="34"/>
      <c r="M11" s="34"/>
      <c r="N11" s="34"/>
      <c r="O11" s="34"/>
      <c r="P11" s="34"/>
      <c r="Q11" s="34"/>
      <c r="R11" s="15"/>
    </row>
    <row r="12" spans="1:26">
      <c r="A12" t="s">
        <v>1737</v>
      </c>
      <c r="B12" s="41" t="s">
        <v>1643</v>
      </c>
      <c r="C12" t="s">
        <v>1738</v>
      </c>
      <c r="D12" t="s">
        <v>1739</v>
      </c>
      <c r="E12" t="s">
        <v>1650</v>
      </c>
      <c r="F12" t="s">
        <v>1740</v>
      </c>
      <c r="G12" t="s">
        <v>1649</v>
      </c>
      <c r="H12" t="s">
        <v>1714</v>
      </c>
    </row>
    <row r="13" spans="1:26">
      <c r="A13" t="s">
        <v>1741</v>
      </c>
      <c r="B13" s="41" t="s">
        <v>1643</v>
      </c>
      <c r="C13" t="s">
        <v>1742</v>
      </c>
      <c r="D13" t="s">
        <v>5896</v>
      </c>
      <c r="E13" t="s">
        <v>1648</v>
      </c>
      <c r="F13" t="s">
        <v>1743</v>
      </c>
      <c r="G13" t="s">
        <v>1438</v>
      </c>
      <c r="H13" t="s">
        <v>1716</v>
      </c>
    </row>
    <row r="14" spans="1:26">
      <c r="A14" t="s">
        <v>1744</v>
      </c>
      <c r="B14" t="s">
        <v>1656</v>
      </c>
      <c r="C14" t="s">
        <v>1485</v>
      </c>
      <c r="D14" t="s">
        <v>1473</v>
      </c>
      <c r="E14" t="s">
        <v>1657</v>
      </c>
      <c r="F14" t="s">
        <v>1658</v>
      </c>
      <c r="G14" t="s">
        <v>1645</v>
      </c>
      <c r="H14" t="s">
        <v>1715</v>
      </c>
    </row>
    <row r="15" spans="1:26">
      <c r="A15" t="s">
        <v>1745</v>
      </c>
      <c r="B15" t="s">
        <v>1656</v>
      </c>
      <c r="C15" t="s">
        <v>1483</v>
      </c>
      <c r="D15" t="s">
        <v>1473</v>
      </c>
      <c r="E15" t="s">
        <v>1657</v>
      </c>
      <c r="F15" t="s">
        <v>1659</v>
      </c>
      <c r="G15" t="s">
        <v>1645</v>
      </c>
      <c r="H15" t="s">
        <v>1715</v>
      </c>
    </row>
    <row r="16" spans="1:26">
      <c r="A16" t="s">
        <v>1746</v>
      </c>
      <c r="B16" t="s">
        <v>1656</v>
      </c>
      <c r="C16" s="41" t="s">
        <v>1484</v>
      </c>
      <c r="D16" t="s">
        <v>1473</v>
      </c>
      <c r="E16" t="s">
        <v>1657</v>
      </c>
      <c r="F16" t="s">
        <v>1660</v>
      </c>
      <c r="G16" t="s">
        <v>1645</v>
      </c>
      <c r="H16" t="s">
        <v>1715</v>
      </c>
    </row>
    <row r="17" spans="1:8">
      <c r="A17" t="s">
        <v>1747</v>
      </c>
      <c r="B17" t="s">
        <v>1656</v>
      </c>
      <c r="C17" s="41" t="s">
        <v>1486</v>
      </c>
      <c r="D17" t="s">
        <v>1487</v>
      </c>
      <c r="E17" t="s">
        <v>1657</v>
      </c>
      <c r="F17" t="s">
        <v>1661</v>
      </c>
      <c r="G17" t="s">
        <v>1645</v>
      </c>
      <c r="H17" t="s">
        <v>1715</v>
      </c>
    </row>
    <row r="18" spans="1:8">
      <c r="A18" t="s">
        <v>1748</v>
      </c>
      <c r="B18" t="s">
        <v>1656</v>
      </c>
      <c r="C18" t="s">
        <v>1662</v>
      </c>
      <c r="D18" t="s">
        <v>1473</v>
      </c>
      <c r="E18" t="s">
        <v>1657</v>
      </c>
      <c r="F18" t="s">
        <v>1749</v>
      </c>
      <c r="G18" t="s">
        <v>1645</v>
      </c>
      <c r="H18" t="s">
        <v>1715</v>
      </c>
    </row>
    <row r="19" spans="1:8">
      <c r="A19" t="s">
        <v>1750</v>
      </c>
      <c r="B19" t="s">
        <v>1656</v>
      </c>
      <c r="C19" t="s">
        <v>1751</v>
      </c>
      <c r="D19">
        <v>7</v>
      </c>
      <c r="E19" t="s">
        <v>1644</v>
      </c>
      <c r="F19" t="s">
        <v>1752</v>
      </c>
      <c r="G19" t="s">
        <v>1645</v>
      </c>
      <c r="H19" t="s">
        <v>1715</v>
      </c>
    </row>
    <row r="20" spans="1:8">
      <c r="A20" t="s">
        <v>1753</v>
      </c>
      <c r="B20" t="s">
        <v>1656</v>
      </c>
      <c r="C20" t="s">
        <v>1754</v>
      </c>
      <c r="D20">
        <v>7</v>
      </c>
      <c r="E20" t="s">
        <v>1644</v>
      </c>
      <c r="F20" t="s">
        <v>1755</v>
      </c>
      <c r="G20" t="s">
        <v>1645</v>
      </c>
      <c r="H20" t="s">
        <v>1715</v>
      </c>
    </row>
    <row r="21" spans="1:8">
      <c r="A21" t="s">
        <v>1756</v>
      </c>
      <c r="B21" t="s">
        <v>1663</v>
      </c>
      <c r="C21" t="s">
        <v>1482</v>
      </c>
      <c r="D21" t="s">
        <v>12</v>
      </c>
      <c r="E21" t="s">
        <v>1648</v>
      </c>
      <c r="F21" t="s">
        <v>2037</v>
      </c>
      <c r="G21" t="s">
        <v>2038</v>
      </c>
      <c r="H21" t="s">
        <v>1717</v>
      </c>
    </row>
    <row r="22" spans="1:8">
      <c r="A22" t="s">
        <v>1757</v>
      </c>
      <c r="B22" t="s">
        <v>1663</v>
      </c>
      <c r="C22" t="s">
        <v>1488</v>
      </c>
      <c r="D22" s="41">
        <v>0.85</v>
      </c>
      <c r="E22" t="s">
        <v>1664</v>
      </c>
      <c r="F22" t="s">
        <v>1665</v>
      </c>
      <c r="G22" t="s">
        <v>1666</v>
      </c>
      <c r="H22" t="s">
        <v>1718</v>
      </c>
    </row>
    <row r="23" spans="1:8">
      <c r="A23" t="s">
        <v>1758</v>
      </c>
      <c r="B23" t="s">
        <v>1663</v>
      </c>
      <c r="C23" t="s">
        <v>1489</v>
      </c>
      <c r="D23" s="41">
        <v>0.15</v>
      </c>
      <c r="E23" t="s">
        <v>1664</v>
      </c>
      <c r="F23" t="s">
        <v>1667</v>
      </c>
      <c r="G23" t="s">
        <v>1666</v>
      </c>
      <c r="H23" t="s">
        <v>1718</v>
      </c>
    </row>
    <row r="24" spans="1:8">
      <c r="A24" t="s">
        <v>1759</v>
      </c>
      <c r="B24" t="s">
        <v>1663</v>
      </c>
      <c r="C24" t="s">
        <v>1668</v>
      </c>
      <c r="D24">
        <v>0</v>
      </c>
      <c r="E24" t="s">
        <v>1644</v>
      </c>
      <c r="F24" t="s">
        <v>1669</v>
      </c>
      <c r="G24" t="s">
        <v>2039</v>
      </c>
      <c r="H24" t="s">
        <v>1719</v>
      </c>
    </row>
    <row r="25" spans="1:8">
      <c r="A25" t="s">
        <v>1760</v>
      </c>
      <c r="B25" t="s">
        <v>1663</v>
      </c>
      <c r="C25" t="s">
        <v>1671</v>
      </c>
      <c r="D25" t="s">
        <v>1473</v>
      </c>
      <c r="E25" t="s">
        <v>1657</v>
      </c>
      <c r="F25" t="s">
        <v>1672</v>
      </c>
      <c r="G25" t="s">
        <v>1666</v>
      </c>
      <c r="H25" t="s">
        <v>1718</v>
      </c>
    </row>
    <row r="26" spans="1:8">
      <c r="A26" t="s">
        <v>1761</v>
      </c>
      <c r="B26" t="s">
        <v>1663</v>
      </c>
      <c r="C26" t="s">
        <v>1624</v>
      </c>
      <c r="D26">
        <v>48</v>
      </c>
      <c r="E26" t="s">
        <v>1644</v>
      </c>
      <c r="F26" t="s">
        <v>1762</v>
      </c>
      <c r="G26" t="s">
        <v>1666</v>
      </c>
      <c r="H26" t="s">
        <v>1718</v>
      </c>
    </row>
    <row r="27" spans="1:8">
      <c r="A27" t="s">
        <v>1763</v>
      </c>
      <c r="B27" t="s">
        <v>1673</v>
      </c>
      <c r="C27" t="s">
        <v>1635</v>
      </c>
      <c r="D27" t="s">
        <v>1473</v>
      </c>
      <c r="E27" t="s">
        <v>1657</v>
      </c>
      <c r="F27" t="s">
        <v>1674</v>
      </c>
      <c r="G27" t="s">
        <v>2039</v>
      </c>
      <c r="H27" t="s">
        <v>1719</v>
      </c>
    </row>
    <row r="28" spans="1:8">
      <c r="A28" t="s">
        <v>1764</v>
      </c>
      <c r="B28" t="s">
        <v>1673</v>
      </c>
      <c r="C28" t="s">
        <v>1632</v>
      </c>
      <c r="D28" t="s">
        <v>1473</v>
      </c>
      <c r="E28" t="s">
        <v>1657</v>
      </c>
      <c r="F28" t="s">
        <v>1675</v>
      </c>
      <c r="G28" t="s">
        <v>2039</v>
      </c>
      <c r="H28" t="s">
        <v>1719</v>
      </c>
    </row>
    <row r="29" spans="1:8">
      <c r="A29" t="s">
        <v>1765</v>
      </c>
      <c r="B29" t="s">
        <v>1673</v>
      </c>
      <c r="C29" t="s">
        <v>1633</v>
      </c>
      <c r="D29" t="s">
        <v>1473</v>
      </c>
      <c r="E29" t="s">
        <v>1657</v>
      </c>
      <c r="F29" t="s">
        <v>1676</v>
      </c>
      <c r="G29" t="s">
        <v>2039</v>
      </c>
      <c r="H29" t="s">
        <v>1719</v>
      </c>
    </row>
    <row r="30" spans="1:8">
      <c r="A30" t="s">
        <v>1766</v>
      </c>
      <c r="B30" t="s">
        <v>1673</v>
      </c>
      <c r="C30" t="s">
        <v>1636</v>
      </c>
      <c r="D30" t="s">
        <v>1473</v>
      </c>
      <c r="E30" t="s">
        <v>1657</v>
      </c>
      <c r="F30" t="s">
        <v>1677</v>
      </c>
      <c r="G30" t="s">
        <v>2039</v>
      </c>
      <c r="H30" t="s">
        <v>1719</v>
      </c>
    </row>
    <row r="31" spans="1:8">
      <c r="A31" t="s">
        <v>1767</v>
      </c>
      <c r="B31" t="s">
        <v>1673</v>
      </c>
      <c r="C31" t="s">
        <v>1634</v>
      </c>
      <c r="D31" t="s">
        <v>1473</v>
      </c>
      <c r="E31" t="s">
        <v>1657</v>
      </c>
      <c r="F31" t="s">
        <v>1678</v>
      </c>
      <c r="G31" t="s">
        <v>2039</v>
      </c>
      <c r="H31" t="s">
        <v>1719</v>
      </c>
    </row>
    <row r="32" spans="1:8">
      <c r="A32" t="s">
        <v>1768</v>
      </c>
      <c r="B32" t="s">
        <v>1673</v>
      </c>
      <c r="C32" s="41" t="s">
        <v>1679</v>
      </c>
      <c r="D32" t="s">
        <v>1473</v>
      </c>
      <c r="E32" t="s">
        <v>1657</v>
      </c>
      <c r="F32" t="s">
        <v>1769</v>
      </c>
      <c r="G32" t="s">
        <v>2039</v>
      </c>
      <c r="H32" t="s">
        <v>1719</v>
      </c>
    </row>
    <row r="33" spans="1:8">
      <c r="A33" t="s">
        <v>1770</v>
      </c>
      <c r="B33" t="s">
        <v>1673</v>
      </c>
      <c r="C33" s="41" t="s">
        <v>1680</v>
      </c>
      <c r="D33" t="s">
        <v>1473</v>
      </c>
      <c r="E33" t="s">
        <v>1657</v>
      </c>
      <c r="F33" t="s">
        <v>1771</v>
      </c>
      <c r="G33" t="s">
        <v>2039</v>
      </c>
      <c r="H33" t="s">
        <v>1719</v>
      </c>
    </row>
    <row r="34" spans="1:8">
      <c r="A34" t="s">
        <v>1772</v>
      </c>
      <c r="B34" t="s">
        <v>1673</v>
      </c>
      <c r="C34" t="s">
        <v>1640</v>
      </c>
      <c r="D34" t="s">
        <v>1473</v>
      </c>
      <c r="E34" t="s">
        <v>1657</v>
      </c>
      <c r="F34" t="s">
        <v>1773</v>
      </c>
      <c r="G34" t="s">
        <v>2039</v>
      </c>
      <c r="H34" t="s">
        <v>1719</v>
      </c>
    </row>
    <row r="35" spans="1:8">
      <c r="A35" t="s">
        <v>1774</v>
      </c>
      <c r="B35" t="s">
        <v>1673</v>
      </c>
      <c r="C35" t="s">
        <v>1637</v>
      </c>
      <c r="D35" t="s">
        <v>1638</v>
      </c>
      <c r="E35" t="s">
        <v>1648</v>
      </c>
      <c r="F35" t="s">
        <v>1639</v>
      </c>
      <c r="G35" t="s">
        <v>2039</v>
      </c>
      <c r="H35" t="s">
        <v>1719</v>
      </c>
    </row>
    <row r="36" spans="1:8">
      <c r="A36" t="s">
        <v>1775</v>
      </c>
      <c r="B36" t="s">
        <v>1673</v>
      </c>
      <c r="C36" t="s">
        <v>1776</v>
      </c>
      <c r="D36" t="s">
        <v>1777</v>
      </c>
      <c r="E36" t="s">
        <v>1650</v>
      </c>
      <c r="F36" t="s">
        <v>1778</v>
      </c>
      <c r="G36" t="s">
        <v>2039</v>
      </c>
      <c r="H36" t="s">
        <v>1719</v>
      </c>
    </row>
    <row r="37" spans="1:8">
      <c r="A37" t="s">
        <v>1779</v>
      </c>
      <c r="B37" t="s">
        <v>1681</v>
      </c>
      <c r="C37" t="s">
        <v>1682</v>
      </c>
      <c r="D37" t="s">
        <v>1473</v>
      </c>
      <c r="E37" t="s">
        <v>1657</v>
      </c>
      <c r="F37" t="s">
        <v>1683</v>
      </c>
      <c r="G37" t="s">
        <v>2038</v>
      </c>
      <c r="H37" t="s">
        <v>1717</v>
      </c>
    </row>
    <row r="38" spans="1:8">
      <c r="A38" t="s">
        <v>1780</v>
      </c>
      <c r="B38" t="s">
        <v>1681</v>
      </c>
      <c r="C38" t="s">
        <v>1684</v>
      </c>
      <c r="D38" t="s">
        <v>1473</v>
      </c>
      <c r="E38" t="s">
        <v>1657</v>
      </c>
      <c r="F38" t="s">
        <v>1685</v>
      </c>
      <c r="G38" t="s">
        <v>2038</v>
      </c>
      <c r="H38" t="s">
        <v>1717</v>
      </c>
    </row>
    <row r="39" spans="1:8">
      <c r="A39" t="s">
        <v>1781</v>
      </c>
      <c r="B39" t="s">
        <v>1681</v>
      </c>
      <c r="C39" t="s">
        <v>1686</v>
      </c>
      <c r="D39" t="s">
        <v>1473</v>
      </c>
      <c r="E39" t="s">
        <v>1657</v>
      </c>
      <c r="F39" t="s">
        <v>1687</v>
      </c>
      <c r="G39" t="s">
        <v>2038</v>
      </c>
      <c r="H39" t="s">
        <v>1717</v>
      </c>
    </row>
    <row r="40" spans="1:8">
      <c r="A40" t="s">
        <v>1782</v>
      </c>
      <c r="B40" t="s">
        <v>1681</v>
      </c>
      <c r="C40" t="s">
        <v>2040</v>
      </c>
      <c r="D40" s="41">
        <v>0.95</v>
      </c>
      <c r="E40" t="s">
        <v>1664</v>
      </c>
      <c r="F40" t="s">
        <v>2041</v>
      </c>
      <c r="G40" t="s">
        <v>2038</v>
      </c>
      <c r="H40" t="s">
        <v>1717</v>
      </c>
    </row>
    <row r="41" spans="1:8">
      <c r="A41" t="s">
        <v>1783</v>
      </c>
      <c r="B41" t="s">
        <v>1681</v>
      </c>
      <c r="C41" t="s">
        <v>1688</v>
      </c>
      <c r="D41" s="41">
        <v>0.7</v>
      </c>
      <c r="E41" t="s">
        <v>1664</v>
      </c>
      <c r="F41" t="s">
        <v>1689</v>
      </c>
      <c r="G41" t="s">
        <v>2038</v>
      </c>
      <c r="H41" t="s">
        <v>1717</v>
      </c>
    </row>
    <row r="42" spans="1:8">
      <c r="A42" t="s">
        <v>1784</v>
      </c>
      <c r="B42" t="s">
        <v>1681</v>
      </c>
      <c r="C42" t="s">
        <v>1690</v>
      </c>
      <c r="D42" t="s">
        <v>1473</v>
      </c>
      <c r="E42" t="s">
        <v>1657</v>
      </c>
      <c r="F42" t="s">
        <v>1691</v>
      </c>
      <c r="G42" t="s">
        <v>2038</v>
      </c>
      <c r="H42" t="s">
        <v>1717</v>
      </c>
    </row>
    <row r="43" spans="1:8">
      <c r="A43" t="s">
        <v>1785</v>
      </c>
      <c r="B43" t="s">
        <v>1681</v>
      </c>
      <c r="C43" t="s">
        <v>1786</v>
      </c>
      <c r="D43" t="s">
        <v>1787</v>
      </c>
      <c r="E43" t="s">
        <v>1648</v>
      </c>
      <c r="F43" t="s">
        <v>1788</v>
      </c>
      <c r="G43" t="s">
        <v>2038</v>
      </c>
      <c r="H43" t="s">
        <v>1717</v>
      </c>
    </row>
    <row r="44" spans="1:8">
      <c r="A44" t="s">
        <v>1965</v>
      </c>
      <c r="B44" t="s">
        <v>1681</v>
      </c>
      <c r="C44" t="s">
        <v>1966</v>
      </c>
      <c r="D44" t="s">
        <v>1967</v>
      </c>
      <c r="E44" t="s">
        <v>1650</v>
      </c>
      <c r="F44" t="s">
        <v>1968</v>
      </c>
      <c r="G44" t="s">
        <v>2038</v>
      </c>
      <c r="H44" t="s">
        <v>1717</v>
      </c>
    </row>
    <row r="45" spans="1:8">
      <c r="A45" t="s">
        <v>1970</v>
      </c>
      <c r="B45" t="s">
        <v>1681</v>
      </c>
      <c r="C45" t="s">
        <v>1971</v>
      </c>
      <c r="D45" t="s">
        <v>1473</v>
      </c>
      <c r="E45" t="s">
        <v>1657</v>
      </c>
      <c r="F45" t="s">
        <v>2042</v>
      </c>
      <c r="G45" t="s">
        <v>2038</v>
      </c>
      <c r="H45" t="s">
        <v>1717</v>
      </c>
    </row>
    <row r="46" spans="1:8">
      <c r="A46" t="s">
        <v>1972</v>
      </c>
      <c r="B46" t="s">
        <v>1681</v>
      </c>
      <c r="C46" t="s">
        <v>1973</v>
      </c>
      <c r="D46" t="s">
        <v>1473</v>
      </c>
      <c r="E46" t="s">
        <v>1657</v>
      </c>
      <c r="F46" t="s">
        <v>2043</v>
      </c>
      <c r="G46" t="s">
        <v>2038</v>
      </c>
      <c r="H46" t="s">
        <v>1717</v>
      </c>
    </row>
    <row r="47" spans="1:8">
      <c r="A47" t="s">
        <v>1974</v>
      </c>
      <c r="B47" t="s">
        <v>1681</v>
      </c>
      <c r="C47" t="s">
        <v>1975</v>
      </c>
      <c r="D47" s="41">
        <v>0.4</v>
      </c>
      <c r="E47" t="s">
        <v>1664</v>
      </c>
      <c r="F47" t="s">
        <v>2044</v>
      </c>
      <c r="G47" t="s">
        <v>2038</v>
      </c>
      <c r="H47" t="s">
        <v>1717</v>
      </c>
    </row>
    <row r="48" spans="1:8">
      <c r="A48" t="s">
        <v>1976</v>
      </c>
      <c r="B48" t="s">
        <v>1681</v>
      </c>
      <c r="C48" t="s">
        <v>1977</v>
      </c>
      <c r="D48" s="41">
        <v>0.6</v>
      </c>
      <c r="E48" t="s">
        <v>1664</v>
      </c>
      <c r="F48" t="s">
        <v>2045</v>
      </c>
      <c r="G48" t="s">
        <v>2038</v>
      </c>
      <c r="H48" t="s">
        <v>1717</v>
      </c>
    </row>
    <row r="49" spans="1:8">
      <c r="A49" t="s">
        <v>1978</v>
      </c>
      <c r="B49" t="s">
        <v>1681</v>
      </c>
      <c r="C49" t="s">
        <v>1979</v>
      </c>
      <c r="D49" s="41">
        <v>0.6</v>
      </c>
      <c r="E49" t="s">
        <v>1664</v>
      </c>
      <c r="F49" t="s">
        <v>2046</v>
      </c>
      <c r="G49" t="s">
        <v>2038</v>
      </c>
      <c r="H49" t="s">
        <v>1717</v>
      </c>
    </row>
    <row r="50" spans="1:8">
      <c r="A50" t="s">
        <v>1980</v>
      </c>
      <c r="B50" t="s">
        <v>1681</v>
      </c>
      <c r="C50" t="s">
        <v>1981</v>
      </c>
      <c r="D50" s="41">
        <v>0.4</v>
      </c>
      <c r="E50" t="s">
        <v>1664</v>
      </c>
      <c r="F50" t="s">
        <v>2047</v>
      </c>
      <c r="G50" t="s">
        <v>2038</v>
      </c>
      <c r="H50" t="s">
        <v>1717</v>
      </c>
    </row>
    <row r="51" spans="1:8">
      <c r="A51" t="s">
        <v>1982</v>
      </c>
      <c r="B51" t="s">
        <v>1681</v>
      </c>
      <c r="C51" t="s">
        <v>1983</v>
      </c>
      <c r="D51" t="s">
        <v>1984</v>
      </c>
      <c r="E51" t="s">
        <v>1650</v>
      </c>
      <c r="F51" t="s">
        <v>2048</v>
      </c>
      <c r="G51" t="s">
        <v>2038</v>
      </c>
      <c r="H51" t="s">
        <v>1717</v>
      </c>
    </row>
    <row r="52" spans="1:8">
      <c r="A52" t="s">
        <v>1985</v>
      </c>
      <c r="B52" t="s">
        <v>1681</v>
      </c>
      <c r="C52" t="s">
        <v>1986</v>
      </c>
      <c r="D52" t="s">
        <v>1473</v>
      </c>
      <c r="E52" t="s">
        <v>1657</v>
      </c>
      <c r="F52" t="s">
        <v>2049</v>
      </c>
      <c r="G52" t="s">
        <v>2038</v>
      </c>
      <c r="H52" t="s">
        <v>1862</v>
      </c>
    </row>
    <row r="53" spans="1:8">
      <c r="A53" t="s">
        <v>1987</v>
      </c>
      <c r="B53" t="s">
        <v>1681</v>
      </c>
      <c r="C53" t="s">
        <v>1988</v>
      </c>
      <c r="D53" t="s">
        <v>1473</v>
      </c>
      <c r="E53" t="s">
        <v>1657</v>
      </c>
      <c r="F53" t="s">
        <v>2050</v>
      </c>
      <c r="G53" t="s">
        <v>2038</v>
      </c>
      <c r="H53" t="s">
        <v>1862</v>
      </c>
    </row>
    <row r="54" spans="1:8">
      <c r="A54" t="s">
        <v>1789</v>
      </c>
      <c r="B54" t="s">
        <v>1692</v>
      </c>
      <c r="C54" t="s">
        <v>1693</v>
      </c>
      <c r="D54" t="s">
        <v>1473</v>
      </c>
      <c r="E54" t="s">
        <v>1657</v>
      </c>
      <c r="F54" t="s">
        <v>1790</v>
      </c>
      <c r="G54" t="s">
        <v>1692</v>
      </c>
      <c r="H54" t="s">
        <v>1720</v>
      </c>
    </row>
    <row r="55" spans="1:8">
      <c r="A55" t="s">
        <v>1791</v>
      </c>
      <c r="B55" t="s">
        <v>1692</v>
      </c>
      <c r="C55" t="s">
        <v>1694</v>
      </c>
      <c r="D55" t="s">
        <v>1473</v>
      </c>
      <c r="E55" t="s">
        <v>1657</v>
      </c>
      <c r="F55" t="s">
        <v>1695</v>
      </c>
      <c r="G55" t="s">
        <v>1692</v>
      </c>
      <c r="H55" t="s">
        <v>1720</v>
      </c>
    </row>
    <row r="56" spans="1:8">
      <c r="A56" t="s">
        <v>1792</v>
      </c>
      <c r="B56" t="s">
        <v>1692</v>
      </c>
      <c r="C56" t="s">
        <v>1696</v>
      </c>
      <c r="D56" t="s">
        <v>1473</v>
      </c>
      <c r="E56" t="s">
        <v>1657</v>
      </c>
      <c r="F56" t="s">
        <v>1697</v>
      </c>
      <c r="G56" t="s">
        <v>1692</v>
      </c>
      <c r="H56" t="s">
        <v>1720</v>
      </c>
    </row>
    <row r="57" spans="1:8">
      <c r="A57" t="s">
        <v>1793</v>
      </c>
      <c r="B57" t="s">
        <v>1692</v>
      </c>
      <c r="C57" t="s">
        <v>1698</v>
      </c>
      <c r="D57" s="41" t="s">
        <v>1473</v>
      </c>
      <c r="E57" t="s">
        <v>1657</v>
      </c>
      <c r="F57" t="s">
        <v>1699</v>
      </c>
      <c r="G57" t="s">
        <v>1692</v>
      </c>
      <c r="H57" t="s">
        <v>1720</v>
      </c>
    </row>
    <row r="58" spans="1:8">
      <c r="A58" t="s">
        <v>1794</v>
      </c>
      <c r="B58" t="s">
        <v>1692</v>
      </c>
      <c r="C58" t="s">
        <v>1700</v>
      </c>
      <c r="D58" s="41" t="s">
        <v>1473</v>
      </c>
      <c r="E58" t="s">
        <v>1657</v>
      </c>
      <c r="F58" t="s">
        <v>1701</v>
      </c>
      <c r="G58" t="s">
        <v>1692</v>
      </c>
      <c r="H58" t="s">
        <v>1720</v>
      </c>
    </row>
    <row r="59" spans="1:8">
      <c r="A59" t="s">
        <v>1795</v>
      </c>
      <c r="B59" t="s">
        <v>1692</v>
      </c>
      <c r="C59" t="s">
        <v>1702</v>
      </c>
      <c r="D59" s="41" t="s">
        <v>1487</v>
      </c>
      <c r="E59" t="s">
        <v>1657</v>
      </c>
      <c r="F59" t="s">
        <v>1703</v>
      </c>
      <c r="G59" t="s">
        <v>1692</v>
      </c>
      <c r="H59" t="s">
        <v>1720</v>
      </c>
    </row>
    <row r="60" spans="1:8">
      <c r="A60" t="s">
        <v>1796</v>
      </c>
      <c r="B60" t="s">
        <v>1438</v>
      </c>
      <c r="C60" t="s">
        <v>1704</v>
      </c>
      <c r="D60" s="41" t="s">
        <v>1473</v>
      </c>
      <c r="E60" t="s">
        <v>1657</v>
      </c>
      <c r="F60" t="s">
        <v>1705</v>
      </c>
      <c r="G60" t="s">
        <v>1706</v>
      </c>
      <c r="H60" t="s">
        <v>1716</v>
      </c>
    </row>
    <row r="61" spans="1:8">
      <c r="A61" t="s">
        <v>1797</v>
      </c>
      <c r="B61" t="s">
        <v>1438</v>
      </c>
      <c r="C61" t="s">
        <v>1707</v>
      </c>
      <c r="D61" t="s">
        <v>1473</v>
      </c>
      <c r="E61" t="s">
        <v>1657</v>
      </c>
      <c r="F61" t="s">
        <v>1708</v>
      </c>
      <c r="G61" t="s">
        <v>1706</v>
      </c>
      <c r="H61" t="s">
        <v>1716</v>
      </c>
    </row>
    <row r="62" spans="1:8">
      <c r="A62" t="s">
        <v>1798</v>
      </c>
      <c r="B62" t="s">
        <v>1438</v>
      </c>
      <c r="C62" t="s">
        <v>1709</v>
      </c>
      <c r="D62" t="s">
        <v>1473</v>
      </c>
      <c r="E62" t="s">
        <v>1657</v>
      </c>
      <c r="F62" t="s">
        <v>1710</v>
      </c>
      <c r="G62" t="s">
        <v>1706</v>
      </c>
      <c r="H62" t="s">
        <v>1716</v>
      </c>
    </row>
    <row r="63" spans="1:8">
      <c r="A63" t="s">
        <v>1799</v>
      </c>
      <c r="B63" t="s">
        <v>1438</v>
      </c>
      <c r="C63" t="s">
        <v>1711</v>
      </c>
      <c r="D63" t="s">
        <v>1473</v>
      </c>
      <c r="E63" t="s">
        <v>1657</v>
      </c>
      <c r="F63" t="s">
        <v>1712</v>
      </c>
      <c r="G63" t="s">
        <v>1706</v>
      </c>
      <c r="H63" t="s">
        <v>1716</v>
      </c>
    </row>
    <row r="64" spans="1:8">
      <c r="A64" t="s">
        <v>3815</v>
      </c>
      <c r="B64" t="s">
        <v>1716</v>
      </c>
      <c r="C64" t="s">
        <v>3816</v>
      </c>
      <c r="D64" t="s">
        <v>3844</v>
      </c>
      <c r="E64" t="s">
        <v>1650</v>
      </c>
      <c r="F64" t="s">
        <v>3818</v>
      </c>
      <c r="G64" t="s">
        <v>3819</v>
      </c>
      <c r="H64" t="s">
        <v>1714</v>
      </c>
    </row>
    <row r="65" spans="1:8">
      <c r="A65" t="s">
        <v>3826</v>
      </c>
      <c r="B65" t="s">
        <v>3827</v>
      </c>
      <c r="C65" t="s">
        <v>3828</v>
      </c>
      <c r="D65" t="s">
        <v>3875</v>
      </c>
      <c r="E65" t="s">
        <v>1650</v>
      </c>
      <c r="F65" t="s">
        <v>3829</v>
      </c>
      <c r="G65" t="s">
        <v>3830</v>
      </c>
      <c r="H65" t="s">
        <v>3831</v>
      </c>
    </row>
    <row r="66" spans="1:8">
      <c r="A66" t="s">
        <v>3832</v>
      </c>
      <c r="B66" t="s">
        <v>3827</v>
      </c>
      <c r="C66" t="s">
        <v>3833</v>
      </c>
      <c r="D66" t="s">
        <v>1473</v>
      </c>
      <c r="E66" t="s">
        <v>1657</v>
      </c>
      <c r="F66" t="s">
        <v>3834</v>
      </c>
      <c r="G66" t="s">
        <v>3830</v>
      </c>
      <c r="H66" t="s">
        <v>3831</v>
      </c>
    </row>
    <row r="67" spans="1:8">
      <c r="A67" t="s">
        <v>4702</v>
      </c>
      <c r="B67" t="s">
        <v>3827</v>
      </c>
      <c r="C67" t="s">
        <v>4703</v>
      </c>
      <c r="D67">
        <v>2026</v>
      </c>
      <c r="E67" t="s">
        <v>1644</v>
      </c>
      <c r="F67" t="s">
        <v>4704</v>
      </c>
      <c r="G67" t="s">
        <v>4705</v>
      </c>
      <c r="H67" t="s">
        <v>3831</v>
      </c>
    </row>
    <row r="68" spans="1:8">
      <c r="A68" t="s">
        <v>4706</v>
      </c>
      <c r="B68" t="s">
        <v>3827</v>
      </c>
      <c r="C68" t="s">
        <v>4707</v>
      </c>
      <c r="D68">
        <v>31</v>
      </c>
      <c r="E68" t="s">
        <v>1644</v>
      </c>
      <c r="F68" t="s">
        <v>4708</v>
      </c>
      <c r="G68" t="s">
        <v>4705</v>
      </c>
      <c r="H68" t="s">
        <v>3831</v>
      </c>
    </row>
  </sheetData>
  <pageMargins left="0.7" right="0.7" top="0.75" bottom="0.75" header="0.3" footer="0.3"/>
  <tableParts count="5">
    <tablePart r:id="rId1"/>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61684-15AF-4FEC-BCEF-5BD46AA3916F}">
  <sheetPr codeName="Hoja2">
    <pageSetUpPr fitToPage="1"/>
  </sheetPr>
  <dimension ref="A1:BZ195"/>
  <sheetViews>
    <sheetView topLeftCell="AA1" zoomScaleNormal="100" workbookViewId="0">
      <selection activeCell="AS8" sqref="AS8"/>
    </sheetView>
  </sheetViews>
  <sheetFormatPr baseColWidth="10" defaultColWidth="11.4375" defaultRowHeight="20.25" customHeight="1"/>
  <cols>
    <col min="1" max="1" width="7.5625" style="15" customWidth="1"/>
    <col min="2" max="2" width="9.3125" style="15" customWidth="1"/>
    <col min="3" max="3" width="15.4375" style="15" bestFit="1" customWidth="1"/>
    <col min="4" max="4" width="13.6875" style="15" customWidth="1"/>
    <col min="5" max="5" width="8.3125" customWidth="1"/>
    <col min="6" max="6" width="7.125" style="15" customWidth="1"/>
    <col min="7" max="7" width="4.4375" style="15" customWidth="1"/>
    <col min="8" max="8" width="10.6875" style="15" customWidth="1"/>
    <col min="9" max="9" width="23.4375" style="15" customWidth="1"/>
    <col min="10" max="10" width="4" style="15" customWidth="1"/>
    <col min="11" max="11" width="10.125" style="15" customWidth="1"/>
    <col min="12" max="12" width="2.5625" style="15" customWidth="1"/>
    <col min="13" max="13" width="8.6875" style="15" customWidth="1"/>
    <col min="14" max="14" width="4.3125" style="15" customWidth="1"/>
    <col min="15" max="15" width="10.125" style="15" customWidth="1"/>
    <col min="16" max="16" width="13" style="15" customWidth="1"/>
    <col min="17" max="17" width="6.4375" style="15" customWidth="1"/>
    <col min="18" max="18" width="61" style="26" customWidth="1"/>
    <col min="19" max="19" width="34.6875" style="26" customWidth="1"/>
    <col min="20" max="20" width="11.6875" style="26" customWidth="1"/>
    <col min="21" max="21" width="4.3125" style="15" customWidth="1"/>
    <col min="22" max="22" width="7.6875" style="15" customWidth="1"/>
    <col min="23" max="23" width="5.4375" customWidth="1"/>
    <col min="24" max="25" width="11.4375" style="15"/>
    <col min="26" max="26" width="18.6875" style="15" customWidth="1"/>
    <col min="27" max="42" width="11.4375" style="15"/>
    <col min="43" max="43" width="17.125" style="15" customWidth="1"/>
    <col min="44" max="16384" width="11.4375" style="15"/>
  </cols>
  <sheetData>
    <row r="1" spans="1:78" s="43" customFormat="1" ht="20.25" customHeight="1">
      <c r="A1" s="15" t="s">
        <v>3</v>
      </c>
      <c r="B1" s="15" t="s">
        <v>37</v>
      </c>
      <c r="C1" s="15" t="s">
        <v>647</v>
      </c>
      <c r="D1" s="15" t="s">
        <v>4</v>
      </c>
      <c r="E1" s="15" t="s">
        <v>1456</v>
      </c>
      <c r="F1" s="15" t="s">
        <v>6</v>
      </c>
      <c r="G1" s="15" t="s">
        <v>1457</v>
      </c>
      <c r="H1" s="15" t="s">
        <v>7</v>
      </c>
      <c r="I1" s="15" t="s">
        <v>8</v>
      </c>
      <c r="J1" s="15" t="s">
        <v>346</v>
      </c>
      <c r="K1" s="15" t="s">
        <v>21</v>
      </c>
      <c r="L1" s="15" t="s">
        <v>1135</v>
      </c>
      <c r="M1" s="15" t="s">
        <v>1137</v>
      </c>
      <c r="N1" s="15" t="s">
        <v>1136</v>
      </c>
      <c r="O1" s="11" t="s">
        <v>9</v>
      </c>
      <c r="P1" s="11" t="s">
        <v>10</v>
      </c>
      <c r="Q1" s="11" t="s">
        <v>1128</v>
      </c>
      <c r="R1" s="42" t="s">
        <v>38</v>
      </c>
      <c r="S1" s="42" t="s">
        <v>1543</v>
      </c>
      <c r="T1" s="42" t="s">
        <v>40</v>
      </c>
      <c r="U1" s="11" t="s">
        <v>41</v>
      </c>
      <c r="V1" s="11" t="s">
        <v>1282</v>
      </c>
      <c r="W1" s="11" t="s">
        <v>1286</v>
      </c>
      <c r="X1" s="11" t="s">
        <v>1289</v>
      </c>
      <c r="Y1" s="11" t="s">
        <v>1419</v>
      </c>
      <c r="Z1" s="11" t="s">
        <v>1458</v>
      </c>
      <c r="AA1" s="11" t="s">
        <v>1459</v>
      </c>
      <c r="AB1" s="11" t="s">
        <v>1544</v>
      </c>
      <c r="AC1" s="11" t="s">
        <v>1545</v>
      </c>
      <c r="AD1" s="11" t="s">
        <v>1546</v>
      </c>
      <c r="AE1" s="11" t="s">
        <v>1547</v>
      </c>
      <c r="AF1" s="11" t="s">
        <v>1548</v>
      </c>
      <c r="AG1" s="11" t="s">
        <v>1549</v>
      </c>
      <c r="AH1" s="11" t="s">
        <v>1550</v>
      </c>
      <c r="AI1" s="11" t="s">
        <v>1551</v>
      </c>
      <c r="AJ1" s="15" t="s">
        <v>1552</v>
      </c>
      <c r="AK1" s="15" t="s">
        <v>1553</v>
      </c>
      <c r="AL1" s="15" t="s">
        <v>1554</v>
      </c>
      <c r="AM1" s="15" t="s">
        <v>1555</v>
      </c>
      <c r="AN1" s="15" t="s">
        <v>1556</v>
      </c>
      <c r="AO1" s="15" t="s">
        <v>1557</v>
      </c>
      <c r="AP1" s="15" t="s">
        <v>1558</v>
      </c>
      <c r="AQ1" s="15" t="s">
        <v>2102</v>
      </c>
      <c r="AR1" s="11" t="s">
        <v>3874</v>
      </c>
      <c r="AS1" s="15"/>
      <c r="AT1" s="15"/>
      <c r="AU1" s="15"/>
      <c r="AV1" s="15"/>
      <c r="AW1" s="15"/>
      <c r="AX1" s="11"/>
      <c r="AY1" s="11"/>
      <c r="AZ1" s="11"/>
      <c r="BA1" s="42"/>
      <c r="BB1" s="42"/>
      <c r="BC1" s="42"/>
      <c r="BD1" s="11"/>
      <c r="BE1" s="11"/>
      <c r="BF1" s="11"/>
      <c r="BG1" s="11"/>
      <c r="BH1" s="11"/>
      <c r="BI1" s="11"/>
      <c r="BJ1" s="11"/>
      <c r="BK1" s="11"/>
      <c r="BL1" s="11"/>
      <c r="BM1" s="11"/>
      <c r="BN1" s="11"/>
      <c r="BO1" s="40"/>
      <c r="BP1" s="11"/>
      <c r="BQ1" s="40"/>
      <c r="BR1" s="11"/>
      <c r="BS1" s="11"/>
      <c r="BT1" s="11"/>
      <c r="BU1" s="11"/>
      <c r="BV1" s="11"/>
      <c r="BW1" s="11"/>
      <c r="BX1" s="11"/>
      <c r="BY1" s="11"/>
      <c r="BZ1" s="11"/>
    </row>
    <row r="2" spans="1:78" ht="20.25" customHeight="1">
      <c r="A2" s="12" t="s">
        <v>4623</v>
      </c>
      <c r="B2" s="12" t="s">
        <v>344</v>
      </c>
      <c r="C2" s="12" t="s">
        <v>443</v>
      </c>
      <c r="D2" s="12" t="s">
        <v>1439</v>
      </c>
      <c r="E2" s="13" t="s">
        <v>394</v>
      </c>
      <c r="F2" s="15" t="s">
        <v>345</v>
      </c>
      <c r="G2" s="12">
        <v>15</v>
      </c>
      <c r="H2" s="12" t="s">
        <v>1158</v>
      </c>
      <c r="I2" s="12" t="s">
        <v>1149</v>
      </c>
      <c r="J2" s="12">
        <v>1</v>
      </c>
      <c r="K2" s="15" t="s">
        <v>17</v>
      </c>
      <c r="L2" s="15" t="s">
        <v>376</v>
      </c>
      <c r="M2" s="15" t="s">
        <v>1126</v>
      </c>
      <c r="N2" s="15" t="s">
        <v>1127</v>
      </c>
      <c r="O2" s="16">
        <v>46024</v>
      </c>
      <c r="P2" s="16">
        <v>46387</v>
      </c>
      <c r="Q2" s="16" t="s">
        <v>1345</v>
      </c>
      <c r="R2" s="35" t="s">
        <v>1454</v>
      </c>
      <c r="S2" s="24" t="s">
        <v>43</v>
      </c>
      <c r="T2" s="23" t="s">
        <v>44</v>
      </c>
      <c r="U2" s="15" t="s">
        <v>42</v>
      </c>
      <c r="V2" s="15" t="s">
        <v>1284</v>
      </c>
      <c r="W2" s="15" t="s">
        <v>376</v>
      </c>
      <c r="X2" s="15" t="s">
        <v>1292</v>
      </c>
      <c r="Y2" s="15" t="s">
        <v>1285</v>
      </c>
      <c r="Z2" s="15" t="s">
        <v>1462</v>
      </c>
      <c r="AA2" s="15" t="s">
        <v>371</v>
      </c>
      <c r="AB2" s="44" t="str">
        <f>_xlfn.XLOOKUP(tblTareas_V1_Canonica[[#This Row],[Categoría]],tblCAT_ProcesosSGOL[Categoría],tblCAT_ProcesosSGOL[Documento Referencia],"Revisar")</f>
        <v>SGOL</v>
      </c>
      <c r="AC2" s="44" t="str">
        <f>_xlfn.XLOOKUP(tblTareas_V1_Canonica[[#This Row],[Categoría]],tblCAT_ProcesosSGOL[Categoría],tblCAT_ProcesosSGOL[Proceso SGOL],"Revisar")</f>
        <v>Supervisión SGOL</v>
      </c>
      <c r="AD2" s="44" t="str">
        <f>_xlfn.XLOOKUP(tblTareas_V1_Canonica[[#This Row],[Categoría]],tblCAT_ProcesosSGOL[Categoría],tblCAT_ProcesosSGOL[Requiere Evidencia],"Revisar")</f>
        <v>Sí</v>
      </c>
      <c r="AE2" s="44" t="str">
        <f>_xlfn.XLOOKUP(tblTareas_V1_Canonica[[#This Row],[Categoría]],tblCAT_ProcesosSGOL[Categoría],tblCAT_ProcesosSGOL[Tipo Evidencia Sugerida],"Revisar")</f>
        <v>Checklist / Reporte / Foto</v>
      </c>
      <c r="AF2" s="44"/>
      <c r="AG2" s="44" t="str">
        <f>_xlfn.XLOOKUP(tblTareas_V1_Canonica[[#This Row],[Categoría]],tblCAT_ProcesosSGOL[Categoría],tblCAT_ProcesosSGOL[KPI Sugerido],"Revisar")</f>
        <v>Cumplimiento operativo</v>
      </c>
      <c r="AH2" s="44"/>
      <c r="AI2" s="44" t="str">
        <f>IF(tblTareas_V1_Canonica[[#This Row],[ID]]="","ID vacío",IF(COUNTIF(tblTareas_V1_Canonica[ID],tblTareas_V1_Canonica[[#This Row],[ID]])&gt;1,"ID duplicado","OK"))</f>
        <v>OK</v>
      </c>
      <c r="AJ2" s="44" t="str">
        <f>IF(OR(tblTareas_V1_Canonica[[#This Row],[Duración Estándar (min)]]="",tblTareas_V1_Canonica[[#This Row],[Duración Estándar (min)]]&lt;=0),"Revisar duración","OK")</f>
        <v>OK</v>
      </c>
      <c r="AK2" s="44" t="str">
        <f>IF(OR(tblTareas_V1_Canonica[[#This Row],[Tipo frecuencia]]="",tblTareas_V1_Canonica[[#This Row],[Regla frecuencia]]=""),"Revisar frecuencia","OK")</f>
        <v>OK</v>
      </c>
      <c r="AL2" s="44" t="str">
        <f>IF(OR(tblTareas_V1_Canonica[[#This Row],[Puesto]]="",tblTareas_V1_Canonica[[#This Row],[Tipo de Responsable]]=""),"Revisar responsable","OK")</f>
        <v>OK</v>
      </c>
      <c r="AM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 s="44" t="str">
        <f>IF(OR(tblTareas_V1_Canonica[[#This Row],[Fecha inicio]]="",tblTareas_V1_Canonica[[#This Row],[Fecha fin]]="",tblTareas_V1_Canonica[[#This Row],[Fecha inicio]]&gt;tblTareas_V1_Canonica[[#This Row],[Fecha fin]]),"Revisar fechas","OK")</f>
        <v>OK</v>
      </c>
      <c r="AO2" s="44" t="str">
        <f>IF(OR(tblTareas_V1_Canonica[[#This Row],[Estado]]="",tblTareas_V1_Canonica[[#This Row],[Estatus Tarea]]=""),"Revisar estatus","OK")</f>
        <v>OK</v>
      </c>
      <c r="AP2" s="44" t="str">
        <f>IF(COUNTIF(tblTareas_V1_Canonica[[#This Row],[Val_ID]:[Val_Estatus]],"&lt;&gt;OK")&gt;0,"REVISAR","OK")</f>
        <v>OK</v>
      </c>
      <c r="AQ2" s="52" t="s">
        <v>1590</v>
      </c>
      <c r="AR2" s="82">
        <v>0.38541666666666669</v>
      </c>
    </row>
    <row r="3" spans="1:78" ht="20.25" customHeight="1">
      <c r="A3" s="12" t="s">
        <v>176</v>
      </c>
      <c r="B3" s="12" t="s">
        <v>344</v>
      </c>
      <c r="C3" s="12" t="s">
        <v>443</v>
      </c>
      <c r="D3" s="12" t="s">
        <v>1433</v>
      </c>
      <c r="E3" s="13" t="s">
        <v>394</v>
      </c>
      <c r="F3" s="15" t="s">
        <v>345</v>
      </c>
      <c r="G3" s="12">
        <v>120</v>
      </c>
      <c r="H3" s="12" t="s">
        <v>1154</v>
      </c>
      <c r="I3" s="12" t="s">
        <v>1149</v>
      </c>
      <c r="J3" s="12">
        <v>1</v>
      </c>
      <c r="K3" s="15" t="s">
        <v>17</v>
      </c>
      <c r="L3" s="15" t="s">
        <v>376</v>
      </c>
      <c r="M3" s="15" t="s">
        <v>1126</v>
      </c>
      <c r="N3" s="15" t="s">
        <v>1127</v>
      </c>
      <c r="O3" s="16">
        <v>46024</v>
      </c>
      <c r="P3" s="16">
        <v>46387</v>
      </c>
      <c r="Q3" s="16" t="s">
        <v>345</v>
      </c>
      <c r="R3" s="35" t="s">
        <v>1359</v>
      </c>
      <c r="S3" s="23" t="s">
        <v>1362</v>
      </c>
      <c r="T3" s="23"/>
      <c r="V3" s="15" t="s">
        <v>1283</v>
      </c>
      <c r="W3" s="15" t="s">
        <v>371</v>
      </c>
      <c r="X3" s="15" t="s">
        <v>1290</v>
      </c>
      <c r="Y3" s="15" t="s">
        <v>1285</v>
      </c>
      <c r="Z3" s="15" t="s">
        <v>1462</v>
      </c>
      <c r="AA3" s="15" t="s">
        <v>371</v>
      </c>
      <c r="AB3" s="44" t="str">
        <f>_xlfn.XLOOKUP(tblTareas_V1_Canonica[[#This Row],[Categoría]],tblCAT_ProcesosSGOL[Categoría],tblCAT_ProcesosSGOL[Documento Referencia],"Revisar")</f>
        <v>MAN-DV-01 / MAN-POL-01</v>
      </c>
      <c r="AC3" s="44" t="str">
        <f>_xlfn.XLOOKUP(tblTareas_V1_Canonica[[#This Row],[Categoría]],tblCAT_ProcesosSGOL[Categoría],tblCAT_ProcesosSGOL[Proceso SGOL],"Revisar")</f>
        <v>Crédito y Cobranza</v>
      </c>
      <c r="AD3" s="44" t="str">
        <f>_xlfn.XLOOKUP(tblTareas_V1_Canonica[[#This Row],[Categoría]],tblCAT_ProcesosSGOL[Categoría],tblCAT_ProcesosSGOL[Requiere Evidencia],"Revisar")</f>
        <v>Sí</v>
      </c>
      <c r="AE3" s="44" t="str">
        <f>_xlfn.XLOOKUP(tblTareas_V1_Canonica[[#This Row],[Categoría]],tblCAT_ProcesosSGOL[Categoría],tblCAT_ProcesosSGOL[Tipo Evidencia Sugerida],"Revisar")</f>
        <v>Relación / Captura / Documento</v>
      </c>
      <c r="AF3" s="44"/>
      <c r="AG3" s="44" t="str">
        <f>_xlfn.XLOOKUP(tblTareas_V1_Canonica[[#This Row],[Categoría]],tblCAT_ProcesosSGOL[Categoría],tblCAT_ProcesosSGOL[KPI Sugerido],"Revisar")</f>
        <v>Recuperación / Activaciones</v>
      </c>
      <c r="AH3" s="44"/>
      <c r="AI3" s="44" t="str">
        <f>IF(tblTareas_V1_Canonica[[#This Row],[ID]]="","ID vacío",IF(COUNTIF(tblTareas_V1_Canonica[ID],tblTareas_V1_Canonica[[#This Row],[ID]])&gt;1,"ID duplicado","OK"))</f>
        <v>OK</v>
      </c>
      <c r="AJ3" s="44" t="str">
        <f>IF(OR(tblTareas_V1_Canonica[[#This Row],[Duración Estándar (min)]]="",tblTareas_V1_Canonica[[#This Row],[Duración Estándar (min)]]&lt;=0),"Revisar duración","OK")</f>
        <v>OK</v>
      </c>
      <c r="AK3" s="44" t="str">
        <f>IF(OR(tblTareas_V1_Canonica[[#This Row],[Tipo frecuencia]]="",tblTareas_V1_Canonica[[#This Row],[Regla frecuencia]]=""),"Revisar frecuencia","OK")</f>
        <v>OK</v>
      </c>
      <c r="AL3" s="44" t="str">
        <f>IF(OR(tblTareas_V1_Canonica[[#This Row],[Puesto]]="",tblTareas_V1_Canonica[[#This Row],[Tipo de Responsable]]=""),"Revisar responsable","OK")</f>
        <v>OK</v>
      </c>
      <c r="AM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 s="44" t="str">
        <f>IF(OR(tblTareas_V1_Canonica[[#This Row],[Fecha inicio]]="",tblTareas_V1_Canonica[[#This Row],[Fecha fin]]="",tblTareas_V1_Canonica[[#This Row],[Fecha inicio]]&gt;tblTareas_V1_Canonica[[#This Row],[Fecha fin]]),"Revisar fechas","OK")</f>
        <v>OK</v>
      </c>
      <c r="AO3" s="44" t="str">
        <f>IF(OR(tblTareas_V1_Canonica[[#This Row],[Estado]]="",tblTareas_V1_Canonica[[#This Row],[Estatus Tarea]]=""),"Revisar estatus","OK")</f>
        <v>OK</v>
      </c>
      <c r="AP3" s="44" t="str">
        <f>IF(COUNTIF(tblTareas_V1_Canonica[[#This Row],[Val_ID]:[Val_Estatus]],"&lt;&gt;OK")&gt;0,"REVISAR","OK")</f>
        <v>OK</v>
      </c>
      <c r="AQ3" s="52" t="s">
        <v>1590</v>
      </c>
      <c r="AR3" s="82">
        <v>0.42708333333333331</v>
      </c>
    </row>
    <row r="4" spans="1:78" ht="20.25" customHeight="1">
      <c r="A4" s="12" t="s">
        <v>177</v>
      </c>
      <c r="B4" s="12" t="s">
        <v>344</v>
      </c>
      <c r="C4" s="12" t="s">
        <v>443</v>
      </c>
      <c r="D4" s="12" t="s">
        <v>1434</v>
      </c>
      <c r="E4" s="13" t="s">
        <v>394</v>
      </c>
      <c r="F4" s="15" t="s">
        <v>345</v>
      </c>
      <c r="G4" s="12">
        <v>10</v>
      </c>
      <c r="H4" s="12" t="s">
        <v>1158</v>
      </c>
      <c r="I4" s="12" t="s">
        <v>1149</v>
      </c>
      <c r="J4" s="12">
        <v>1</v>
      </c>
      <c r="K4" s="15" t="s">
        <v>17</v>
      </c>
      <c r="L4" s="15" t="s">
        <v>376</v>
      </c>
      <c r="M4" s="15" t="s">
        <v>1126</v>
      </c>
      <c r="N4" s="15" t="s">
        <v>1127</v>
      </c>
      <c r="O4" s="16">
        <v>46024</v>
      </c>
      <c r="P4" s="16">
        <v>46387</v>
      </c>
      <c r="Q4" s="16" t="s">
        <v>345</v>
      </c>
      <c r="R4" s="35" t="s">
        <v>1444</v>
      </c>
      <c r="S4" s="24" t="s">
        <v>46</v>
      </c>
      <c r="T4" s="23" t="s">
        <v>1304</v>
      </c>
      <c r="V4" s="15" t="s">
        <v>1285</v>
      </c>
      <c r="W4" s="15" t="s">
        <v>376</v>
      </c>
      <c r="X4" s="15" t="s">
        <v>1291</v>
      </c>
      <c r="Y4" s="15" t="s">
        <v>1285</v>
      </c>
      <c r="Z4" s="15" t="s">
        <v>1462</v>
      </c>
      <c r="AA4" s="15" t="s">
        <v>371</v>
      </c>
      <c r="AB4" s="44" t="str">
        <f>_xlfn.XLOOKUP(tblTareas_V1_Canonica[[#This Row],[Categoría]],tblCAT_ProcesosSGOL[Categoría],tblCAT_ProcesosSGOL[Documento Referencia],"Revisar")</f>
        <v>MAN-EXH-01</v>
      </c>
      <c r="AC4" s="44" t="str">
        <f>_xlfn.XLOOKUP(tblTareas_V1_Canonica[[#This Row],[Categoría]],tblCAT_ProcesosSGOL[Categoría],tblCAT_ProcesosSGOL[Proceso SGOL],"Revisar")</f>
        <v>Exhibición</v>
      </c>
      <c r="AD4" s="44" t="str">
        <f>_xlfn.XLOOKUP(tblTareas_V1_Canonica[[#This Row],[Categoría]],tblCAT_ProcesosSGOL[Categoría],tblCAT_ProcesosSGOL[Requiere Evidencia],"Revisar")</f>
        <v>Sí</v>
      </c>
      <c r="AE4" s="44" t="str">
        <f>_xlfn.XLOOKUP(tblTareas_V1_Canonica[[#This Row],[Categoría]],tblCAT_ProcesosSGOL[Categoría],tblCAT_ProcesosSGOL[Tipo Evidencia Sugerida],"Revisar")</f>
        <v>Foto / Jotform / Checklist</v>
      </c>
      <c r="AF4" s="44"/>
      <c r="AG4" s="44" t="str">
        <f>_xlfn.XLOOKUP(tblTareas_V1_Canonica[[#This Row],[Categoría]],tblCAT_ProcesosSGOL[Categoría],tblCAT_ProcesosSGOL[KPI Sugerido],"Revisar")</f>
        <v>Cumplimiento visual</v>
      </c>
      <c r="AH4" s="44"/>
      <c r="AI4" s="44" t="str">
        <f>IF(tblTareas_V1_Canonica[[#This Row],[ID]]="","ID vacío",IF(COUNTIF(tblTareas_V1_Canonica[ID],tblTareas_V1_Canonica[[#This Row],[ID]])&gt;1,"ID duplicado","OK"))</f>
        <v>OK</v>
      </c>
      <c r="AJ4" s="44" t="str">
        <f>IF(OR(tblTareas_V1_Canonica[[#This Row],[Duración Estándar (min)]]="",tblTareas_V1_Canonica[[#This Row],[Duración Estándar (min)]]&lt;=0),"Revisar duración","OK")</f>
        <v>OK</v>
      </c>
      <c r="AK4" s="44" t="str">
        <f>IF(OR(tblTareas_V1_Canonica[[#This Row],[Tipo frecuencia]]="",tblTareas_V1_Canonica[[#This Row],[Regla frecuencia]]=""),"Revisar frecuencia","OK")</f>
        <v>OK</v>
      </c>
      <c r="AL4" s="44" t="str">
        <f>IF(OR(tblTareas_V1_Canonica[[#This Row],[Puesto]]="",tblTareas_V1_Canonica[[#This Row],[Tipo de Responsable]]=""),"Revisar responsable","OK")</f>
        <v>OK</v>
      </c>
      <c r="AM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 s="44" t="str">
        <f>IF(OR(tblTareas_V1_Canonica[[#This Row],[Fecha inicio]]="",tblTareas_V1_Canonica[[#This Row],[Fecha fin]]="",tblTareas_V1_Canonica[[#This Row],[Fecha inicio]]&gt;tblTareas_V1_Canonica[[#This Row],[Fecha fin]]),"Revisar fechas","OK")</f>
        <v>OK</v>
      </c>
      <c r="AO4" s="44" t="str">
        <f>IF(OR(tblTareas_V1_Canonica[[#This Row],[Estado]]="",tblTareas_V1_Canonica[[#This Row],[Estatus Tarea]]=""),"Revisar estatus","OK")</f>
        <v>OK</v>
      </c>
      <c r="AP4" s="44" t="str">
        <f>IF(COUNTIF(tblTareas_V1_Canonica[[#This Row],[Val_ID]:[Val_Estatus]],"&lt;&gt;OK")&gt;0,"REVISAR","OK")</f>
        <v>OK</v>
      </c>
      <c r="AQ4" s="52" t="s">
        <v>2104</v>
      </c>
      <c r="AR4" s="82">
        <v>0.4375</v>
      </c>
    </row>
    <row r="5" spans="1:78" ht="20.25" customHeight="1">
      <c r="A5" s="12" t="s">
        <v>178</v>
      </c>
      <c r="B5" s="12" t="s">
        <v>344</v>
      </c>
      <c r="C5" s="12" t="s">
        <v>443</v>
      </c>
      <c r="D5" s="12" t="s">
        <v>1431</v>
      </c>
      <c r="E5" s="13" t="s">
        <v>394</v>
      </c>
      <c r="F5" s="15" t="s">
        <v>345</v>
      </c>
      <c r="G5" s="12">
        <v>10</v>
      </c>
      <c r="H5" s="12" t="s">
        <v>1156</v>
      </c>
      <c r="I5" s="12" t="s">
        <v>1149</v>
      </c>
      <c r="J5" s="12">
        <v>1</v>
      </c>
      <c r="K5" s="15" t="s">
        <v>17</v>
      </c>
      <c r="L5" s="15" t="s">
        <v>376</v>
      </c>
      <c r="M5" s="15" t="s">
        <v>1126</v>
      </c>
      <c r="N5" s="15" t="s">
        <v>1127</v>
      </c>
      <c r="O5" s="16">
        <v>46024</v>
      </c>
      <c r="P5" s="16">
        <v>46387</v>
      </c>
      <c r="Q5" s="16" t="s">
        <v>345</v>
      </c>
      <c r="R5" s="35" t="s">
        <v>1315</v>
      </c>
      <c r="S5" s="23" t="s">
        <v>47</v>
      </c>
      <c r="T5" s="23"/>
      <c r="V5" s="15" t="s">
        <v>1285</v>
      </c>
      <c r="W5" s="15" t="s">
        <v>376</v>
      </c>
      <c r="X5" s="15" t="s">
        <v>1292</v>
      </c>
      <c r="Y5" s="15" t="s">
        <v>1285</v>
      </c>
      <c r="Z5" s="15" t="s">
        <v>1462</v>
      </c>
      <c r="AA5" s="15" t="s">
        <v>371</v>
      </c>
      <c r="AB5" s="44" t="str">
        <f>_xlfn.XLOOKUP(tblTareas_V1_Canonica[[#This Row],[Categoría]],tblCAT_ProcesosSGOL[Categoría],tblCAT_ProcesosSGOL[Documento Referencia],"Revisar")</f>
        <v>MAN-ADM-01</v>
      </c>
      <c r="AC5" s="44" t="str">
        <f>_xlfn.XLOOKUP(tblTareas_V1_Canonica[[#This Row],[Categoría]],tblCAT_ProcesosSGOL[Categoría],tblCAT_ProcesosSGOL[Proceso SGOL],"Revisar")</f>
        <v>Administración</v>
      </c>
      <c r="AD5" s="44" t="str">
        <f>_xlfn.XLOOKUP(tblTareas_V1_Canonica[[#This Row],[Categoría]],tblCAT_ProcesosSGOL[Categoría],tblCAT_ProcesosSGOL[Requiere Evidencia],"Revisar")</f>
        <v>Sí</v>
      </c>
      <c r="AE5" s="44" t="str">
        <f>_xlfn.XLOOKUP(tblTareas_V1_Canonica[[#This Row],[Categoría]],tblCAT_ProcesosSGOL[Categoría],tblCAT_ProcesosSGOL[Tipo Evidencia Sugerida],"Revisar")</f>
        <v>Comprobante / Correo / WhatsApp</v>
      </c>
      <c r="AF5" s="44"/>
      <c r="AG5" s="44" t="str">
        <f>_xlfn.XLOOKUP(tblTareas_V1_Canonica[[#This Row],[Categoría]],tblCAT_ProcesosSGOL[Categoría],tblCAT_ProcesosSGOL[KPI Sugerido],"Revisar")</f>
        <v>Pagos a tiempo</v>
      </c>
      <c r="AH5" s="44"/>
      <c r="AI5" s="44" t="str">
        <f>IF(tblTareas_V1_Canonica[[#This Row],[ID]]="","ID vacío",IF(COUNTIF(tblTareas_V1_Canonica[ID],tblTareas_V1_Canonica[[#This Row],[ID]])&gt;1,"ID duplicado","OK"))</f>
        <v>OK</v>
      </c>
      <c r="AJ5" s="44" t="str">
        <f>IF(OR(tblTareas_V1_Canonica[[#This Row],[Duración Estándar (min)]]="",tblTareas_V1_Canonica[[#This Row],[Duración Estándar (min)]]&lt;=0),"Revisar duración","OK")</f>
        <v>OK</v>
      </c>
      <c r="AK5" s="44" t="str">
        <f>IF(OR(tblTareas_V1_Canonica[[#This Row],[Tipo frecuencia]]="",tblTareas_V1_Canonica[[#This Row],[Regla frecuencia]]=""),"Revisar frecuencia","OK")</f>
        <v>OK</v>
      </c>
      <c r="AL5" s="44" t="str">
        <f>IF(OR(tblTareas_V1_Canonica[[#This Row],[Puesto]]="",tblTareas_V1_Canonica[[#This Row],[Tipo de Responsable]]=""),"Revisar responsable","OK")</f>
        <v>OK</v>
      </c>
      <c r="AM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 s="44" t="str">
        <f>IF(OR(tblTareas_V1_Canonica[[#This Row],[Fecha inicio]]="",tblTareas_V1_Canonica[[#This Row],[Fecha fin]]="",tblTareas_V1_Canonica[[#This Row],[Fecha inicio]]&gt;tblTareas_V1_Canonica[[#This Row],[Fecha fin]]),"Revisar fechas","OK")</f>
        <v>OK</v>
      </c>
      <c r="AO5" s="44" t="str">
        <f>IF(OR(tblTareas_V1_Canonica[[#This Row],[Estado]]="",tblTareas_V1_Canonica[[#This Row],[Estatus Tarea]]=""),"Revisar estatus","OK")</f>
        <v>OK</v>
      </c>
      <c r="AP5" s="44" t="str">
        <f>IF(COUNTIF(tblTareas_V1_Canonica[[#This Row],[Val_ID]:[Val_Estatus]],"&lt;&gt;OK")&gt;0,"REVISAR","OK")</f>
        <v>OK</v>
      </c>
      <c r="AQ5" s="52" t="s">
        <v>2103</v>
      </c>
      <c r="AR5" s="82">
        <v>0.41666666666666669</v>
      </c>
    </row>
    <row r="6" spans="1:78" ht="20.25" customHeight="1">
      <c r="A6" s="12" t="s">
        <v>4624</v>
      </c>
      <c r="B6" s="12" t="s">
        <v>344</v>
      </c>
      <c r="C6" s="12" t="s">
        <v>443</v>
      </c>
      <c r="D6" s="12" t="s">
        <v>1431</v>
      </c>
      <c r="E6" s="13" t="s">
        <v>394</v>
      </c>
      <c r="F6" s="15" t="s">
        <v>345</v>
      </c>
      <c r="G6" s="12">
        <v>10</v>
      </c>
      <c r="H6" s="12" t="s">
        <v>1156</v>
      </c>
      <c r="I6" s="12" t="s">
        <v>1149</v>
      </c>
      <c r="J6" s="12">
        <v>1</v>
      </c>
      <c r="K6" s="15" t="s">
        <v>17</v>
      </c>
      <c r="L6" s="15" t="s">
        <v>376</v>
      </c>
      <c r="M6" s="15" t="s">
        <v>1126</v>
      </c>
      <c r="N6" s="15" t="s">
        <v>1127</v>
      </c>
      <c r="O6" s="16">
        <v>46024</v>
      </c>
      <c r="P6" s="16">
        <v>46387</v>
      </c>
      <c r="Q6" s="16" t="s">
        <v>345</v>
      </c>
      <c r="R6" s="35" t="s">
        <v>1313</v>
      </c>
      <c r="S6" s="23" t="s">
        <v>47</v>
      </c>
      <c r="T6" s="23"/>
      <c r="V6" s="15" t="s">
        <v>1285</v>
      </c>
      <c r="W6" s="15" t="s">
        <v>376</v>
      </c>
      <c r="X6" s="15" t="s">
        <v>1292</v>
      </c>
      <c r="Y6" s="15" t="s">
        <v>1285</v>
      </c>
      <c r="Z6" s="15" t="s">
        <v>1462</v>
      </c>
      <c r="AA6" s="15" t="s">
        <v>371</v>
      </c>
      <c r="AB6" s="44" t="str">
        <f>_xlfn.XLOOKUP(tblTareas_V1_Canonica[[#This Row],[Categoría]],tblCAT_ProcesosSGOL[Categoría],tblCAT_ProcesosSGOL[Documento Referencia],"Revisar")</f>
        <v>MAN-ADM-01</v>
      </c>
      <c r="AC6" s="44" t="str">
        <f>_xlfn.XLOOKUP(tblTareas_V1_Canonica[[#This Row],[Categoría]],tblCAT_ProcesosSGOL[Categoría],tblCAT_ProcesosSGOL[Proceso SGOL],"Revisar")</f>
        <v>Administración</v>
      </c>
      <c r="AD6" s="44" t="str">
        <f>_xlfn.XLOOKUP(tblTareas_V1_Canonica[[#This Row],[Categoría]],tblCAT_ProcesosSGOL[Categoría],tblCAT_ProcesosSGOL[Requiere Evidencia],"Revisar")</f>
        <v>Sí</v>
      </c>
      <c r="AE6" s="44" t="str">
        <f>_xlfn.XLOOKUP(tblTareas_V1_Canonica[[#This Row],[Categoría]],tblCAT_ProcesosSGOL[Categoría],tblCAT_ProcesosSGOL[Tipo Evidencia Sugerida],"Revisar")</f>
        <v>Comprobante / Correo / WhatsApp</v>
      </c>
      <c r="AF6" s="44"/>
      <c r="AG6" s="44" t="str">
        <f>_xlfn.XLOOKUP(tblTareas_V1_Canonica[[#This Row],[Categoría]],tblCAT_ProcesosSGOL[Categoría],tblCAT_ProcesosSGOL[KPI Sugerido],"Revisar")</f>
        <v>Pagos a tiempo</v>
      </c>
      <c r="AH6" s="44"/>
      <c r="AI6" s="44" t="str">
        <f>IF(tblTareas_V1_Canonica[[#This Row],[ID]]="","ID vacío",IF(COUNTIF(tblTareas_V1_Canonica[ID],tblTareas_V1_Canonica[[#This Row],[ID]])&gt;1,"ID duplicado","OK"))</f>
        <v>OK</v>
      </c>
      <c r="AJ6" s="44" t="str">
        <f>IF(OR(tblTareas_V1_Canonica[[#This Row],[Duración Estándar (min)]]="",tblTareas_V1_Canonica[[#This Row],[Duración Estándar (min)]]&lt;=0),"Revisar duración","OK")</f>
        <v>OK</v>
      </c>
      <c r="AK6" s="44" t="str">
        <f>IF(OR(tblTareas_V1_Canonica[[#This Row],[Tipo frecuencia]]="",tblTareas_V1_Canonica[[#This Row],[Regla frecuencia]]=""),"Revisar frecuencia","OK")</f>
        <v>OK</v>
      </c>
      <c r="AL6" s="44" t="str">
        <f>IF(OR(tblTareas_V1_Canonica[[#This Row],[Puesto]]="",tblTareas_V1_Canonica[[#This Row],[Tipo de Responsable]]=""),"Revisar responsable","OK")</f>
        <v>OK</v>
      </c>
      <c r="AM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 s="44" t="str">
        <f>IF(OR(tblTareas_V1_Canonica[[#This Row],[Fecha inicio]]="",tblTareas_V1_Canonica[[#This Row],[Fecha fin]]="",tblTareas_V1_Canonica[[#This Row],[Fecha inicio]]&gt;tblTareas_V1_Canonica[[#This Row],[Fecha fin]]),"Revisar fechas","OK")</f>
        <v>OK</v>
      </c>
      <c r="AO6" s="44" t="str">
        <f>IF(OR(tblTareas_V1_Canonica[[#This Row],[Estado]]="",tblTareas_V1_Canonica[[#This Row],[Estatus Tarea]]=""),"Revisar estatus","OK")</f>
        <v>OK</v>
      </c>
      <c r="AP6" s="44" t="str">
        <f>IF(COUNTIF(tblTareas_V1_Canonica[[#This Row],[Val_ID]:[Val_Estatus]],"&lt;&gt;OK")&gt;0,"REVISAR","OK")</f>
        <v>OK</v>
      </c>
      <c r="AQ6" s="52" t="s">
        <v>2103</v>
      </c>
      <c r="AR6" s="82">
        <v>0.41666666666666669</v>
      </c>
    </row>
    <row r="7" spans="1:78" ht="20.25" customHeight="1">
      <c r="A7" s="12" t="s">
        <v>4625</v>
      </c>
      <c r="B7" s="12" t="s">
        <v>344</v>
      </c>
      <c r="C7" s="12" t="s">
        <v>443</v>
      </c>
      <c r="D7" s="12" t="s">
        <v>1431</v>
      </c>
      <c r="E7" s="13" t="s">
        <v>394</v>
      </c>
      <c r="F7" s="15" t="s">
        <v>345</v>
      </c>
      <c r="G7" s="12">
        <v>10</v>
      </c>
      <c r="H7" s="12" t="s">
        <v>1156</v>
      </c>
      <c r="I7" s="12" t="s">
        <v>1149</v>
      </c>
      <c r="J7" s="12">
        <v>1</v>
      </c>
      <c r="K7" s="15" t="s">
        <v>17</v>
      </c>
      <c r="L7" s="15" t="s">
        <v>376</v>
      </c>
      <c r="M7" s="15" t="s">
        <v>1126</v>
      </c>
      <c r="N7" s="15" t="s">
        <v>1127</v>
      </c>
      <c r="O7" s="16">
        <v>46024</v>
      </c>
      <c r="P7" s="16">
        <v>46387</v>
      </c>
      <c r="Q7" s="16" t="s">
        <v>345</v>
      </c>
      <c r="R7" s="35" t="s">
        <v>1314</v>
      </c>
      <c r="S7" s="23" t="s">
        <v>47</v>
      </c>
      <c r="T7" s="23"/>
      <c r="V7" s="15" t="s">
        <v>1285</v>
      </c>
      <c r="W7" s="15" t="s">
        <v>376</v>
      </c>
      <c r="X7" s="15" t="s">
        <v>1292</v>
      </c>
      <c r="Y7" s="15" t="s">
        <v>1285</v>
      </c>
      <c r="Z7" s="15" t="s">
        <v>1462</v>
      </c>
      <c r="AA7" s="15" t="s">
        <v>371</v>
      </c>
      <c r="AB7" s="44" t="str">
        <f>_xlfn.XLOOKUP(tblTareas_V1_Canonica[[#This Row],[Categoría]],tblCAT_ProcesosSGOL[Categoría],tblCAT_ProcesosSGOL[Documento Referencia],"Revisar")</f>
        <v>MAN-ADM-01</v>
      </c>
      <c r="AC7" s="44" t="str">
        <f>_xlfn.XLOOKUP(tblTareas_V1_Canonica[[#This Row],[Categoría]],tblCAT_ProcesosSGOL[Categoría],tblCAT_ProcesosSGOL[Proceso SGOL],"Revisar")</f>
        <v>Administración</v>
      </c>
      <c r="AD7" s="44" t="str">
        <f>_xlfn.XLOOKUP(tblTareas_V1_Canonica[[#This Row],[Categoría]],tblCAT_ProcesosSGOL[Categoría],tblCAT_ProcesosSGOL[Requiere Evidencia],"Revisar")</f>
        <v>Sí</v>
      </c>
      <c r="AE7" s="44" t="str">
        <f>_xlfn.XLOOKUP(tblTareas_V1_Canonica[[#This Row],[Categoría]],tblCAT_ProcesosSGOL[Categoría],tblCAT_ProcesosSGOL[Tipo Evidencia Sugerida],"Revisar")</f>
        <v>Comprobante / Correo / WhatsApp</v>
      </c>
      <c r="AF7" s="44"/>
      <c r="AG7" s="44" t="str">
        <f>_xlfn.XLOOKUP(tblTareas_V1_Canonica[[#This Row],[Categoría]],tblCAT_ProcesosSGOL[Categoría],tblCAT_ProcesosSGOL[KPI Sugerido],"Revisar")</f>
        <v>Pagos a tiempo</v>
      </c>
      <c r="AH7" s="44"/>
      <c r="AI7" s="44" t="str">
        <f>IF(tblTareas_V1_Canonica[[#This Row],[ID]]="","ID vacío",IF(COUNTIF(tblTareas_V1_Canonica[ID],tblTareas_V1_Canonica[[#This Row],[ID]])&gt;1,"ID duplicado","OK"))</f>
        <v>OK</v>
      </c>
      <c r="AJ7" s="44" t="str">
        <f>IF(OR(tblTareas_V1_Canonica[[#This Row],[Duración Estándar (min)]]="",tblTareas_V1_Canonica[[#This Row],[Duración Estándar (min)]]&lt;=0),"Revisar duración","OK")</f>
        <v>OK</v>
      </c>
      <c r="AK7" s="44" t="str">
        <f>IF(OR(tblTareas_V1_Canonica[[#This Row],[Tipo frecuencia]]="",tblTareas_V1_Canonica[[#This Row],[Regla frecuencia]]=""),"Revisar frecuencia","OK")</f>
        <v>OK</v>
      </c>
      <c r="AL7" s="44" t="str">
        <f>IF(OR(tblTareas_V1_Canonica[[#This Row],[Puesto]]="",tblTareas_V1_Canonica[[#This Row],[Tipo de Responsable]]=""),"Revisar responsable","OK")</f>
        <v>OK</v>
      </c>
      <c r="AM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 s="44" t="str">
        <f>IF(OR(tblTareas_V1_Canonica[[#This Row],[Fecha inicio]]="",tblTareas_V1_Canonica[[#This Row],[Fecha fin]]="",tblTareas_V1_Canonica[[#This Row],[Fecha inicio]]&gt;tblTareas_V1_Canonica[[#This Row],[Fecha fin]]),"Revisar fechas","OK")</f>
        <v>OK</v>
      </c>
      <c r="AO7" s="44" t="str">
        <f>IF(OR(tblTareas_V1_Canonica[[#This Row],[Estado]]="",tblTareas_V1_Canonica[[#This Row],[Estatus Tarea]]=""),"Revisar estatus","OK")</f>
        <v>OK</v>
      </c>
      <c r="AP7" s="44" t="str">
        <f>IF(COUNTIF(tblTareas_V1_Canonica[[#This Row],[Val_ID]:[Val_Estatus]],"&lt;&gt;OK")&gt;0,"REVISAR","OK")</f>
        <v>OK</v>
      </c>
      <c r="AQ7" s="52" t="s">
        <v>2103</v>
      </c>
      <c r="AR7" s="82">
        <v>0.41666666666666669</v>
      </c>
    </row>
    <row r="8" spans="1:78" ht="20.25" customHeight="1">
      <c r="A8" s="12" t="s">
        <v>179</v>
      </c>
      <c r="B8" s="12" t="s">
        <v>344</v>
      </c>
      <c r="C8" s="12" t="s">
        <v>443</v>
      </c>
      <c r="D8" s="12" t="s">
        <v>1436</v>
      </c>
      <c r="E8" s="13" t="s">
        <v>394</v>
      </c>
      <c r="F8" s="15" t="s">
        <v>345</v>
      </c>
      <c r="G8" s="12">
        <v>10</v>
      </c>
      <c r="H8" s="12" t="s">
        <v>1156</v>
      </c>
      <c r="I8" s="12" t="s">
        <v>1149</v>
      </c>
      <c r="J8" s="12">
        <v>1</v>
      </c>
      <c r="K8" s="15" t="s">
        <v>17</v>
      </c>
      <c r="L8" s="15" t="s">
        <v>376</v>
      </c>
      <c r="M8" s="15" t="s">
        <v>1126</v>
      </c>
      <c r="N8" s="15" t="s">
        <v>1127</v>
      </c>
      <c r="O8" s="16">
        <v>46024</v>
      </c>
      <c r="P8" s="16">
        <v>46387</v>
      </c>
      <c r="Q8" s="16" t="s">
        <v>345</v>
      </c>
      <c r="R8" s="35" t="s">
        <v>1164</v>
      </c>
      <c r="S8" s="23" t="s">
        <v>48</v>
      </c>
      <c r="T8" s="23"/>
      <c r="V8" s="15" t="s">
        <v>1283</v>
      </c>
      <c r="W8" s="15" t="s">
        <v>376</v>
      </c>
      <c r="X8" s="15" t="s">
        <v>1290</v>
      </c>
      <c r="Y8" s="15" t="s">
        <v>1285</v>
      </c>
      <c r="Z8" s="15" t="s">
        <v>1462</v>
      </c>
      <c r="AA8" s="15" t="s">
        <v>371</v>
      </c>
      <c r="AB8" s="44" t="str">
        <f>_xlfn.XLOOKUP(tblTareas_V1_Canonica[[#This Row],[Categoría]],tblCAT_ProcesosSGOL[Categoría],tblCAT_ProcesosSGOL[Documento Referencia],"Revisar")</f>
        <v>MAN-CAJ-01 / MAN-SYC-01</v>
      </c>
      <c r="AC8" s="44" t="str">
        <f>_xlfn.XLOOKUP(tblTareas_V1_Canonica[[#This Row],[Categoría]],tblCAT_ProcesosSGOL[Categoría],tblCAT_ProcesosSGOL[Proceso SGOL],"Revisar")</f>
        <v>Caja</v>
      </c>
      <c r="AD8" s="44" t="str">
        <f>_xlfn.XLOOKUP(tblTareas_V1_Canonica[[#This Row],[Categoría]],tblCAT_ProcesosSGOL[Categoría],tblCAT_ProcesosSGOL[Requiere Evidencia],"Revisar")</f>
        <v>Sí</v>
      </c>
      <c r="AE8" s="44" t="str">
        <f>_xlfn.XLOOKUP(tblTareas_V1_Canonica[[#This Row],[Categoría]],tblCAT_ProcesosSGOL[Categoría],tblCAT_ProcesosSGOL[Tipo Evidencia Sugerida],"Revisar")</f>
        <v>Ticket / Corte / Foto / Formato</v>
      </c>
      <c r="AF8" s="44"/>
      <c r="AG8" s="44" t="str">
        <f>_xlfn.XLOOKUP(tblTareas_V1_Canonica[[#This Row],[Categoría]],tblCAT_ProcesosSGOL[Categoría],tblCAT_ProcesosSGOL[KPI Sugerido],"Revisar")</f>
        <v>Diferencias de caja</v>
      </c>
      <c r="AH8" s="44"/>
      <c r="AI8" s="44" t="str">
        <f>IF(tblTareas_V1_Canonica[[#This Row],[ID]]="","ID vacío",IF(COUNTIF(tblTareas_V1_Canonica[ID],tblTareas_V1_Canonica[[#This Row],[ID]])&gt;1,"ID duplicado","OK"))</f>
        <v>OK</v>
      </c>
      <c r="AJ8" s="44" t="str">
        <f>IF(OR(tblTareas_V1_Canonica[[#This Row],[Duración Estándar (min)]]="",tblTareas_V1_Canonica[[#This Row],[Duración Estándar (min)]]&lt;=0),"Revisar duración","OK")</f>
        <v>OK</v>
      </c>
      <c r="AK8" s="44" t="str">
        <f>IF(OR(tblTareas_V1_Canonica[[#This Row],[Tipo frecuencia]]="",tblTareas_V1_Canonica[[#This Row],[Regla frecuencia]]=""),"Revisar frecuencia","OK")</f>
        <v>OK</v>
      </c>
      <c r="AL8" s="44" t="str">
        <f>IF(OR(tblTareas_V1_Canonica[[#This Row],[Puesto]]="",tblTareas_V1_Canonica[[#This Row],[Tipo de Responsable]]=""),"Revisar responsable","OK")</f>
        <v>OK</v>
      </c>
      <c r="AM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 s="44" t="str">
        <f>IF(OR(tblTareas_V1_Canonica[[#This Row],[Fecha inicio]]="",tblTareas_V1_Canonica[[#This Row],[Fecha fin]]="",tblTareas_V1_Canonica[[#This Row],[Fecha inicio]]&gt;tblTareas_V1_Canonica[[#This Row],[Fecha fin]]),"Revisar fechas","OK")</f>
        <v>OK</v>
      </c>
      <c r="AO8" s="44" t="str">
        <f>IF(OR(tblTareas_V1_Canonica[[#This Row],[Estado]]="",tblTareas_V1_Canonica[[#This Row],[Estatus Tarea]]=""),"Revisar estatus","OK")</f>
        <v>OK</v>
      </c>
      <c r="AP8" s="44" t="str">
        <f>IF(COUNTIF(tblTareas_V1_Canonica[[#This Row],[Val_ID]:[Val_Estatus]],"&lt;&gt;OK")&gt;0,"REVISAR","OK")</f>
        <v>OK</v>
      </c>
      <c r="AQ8" s="52" t="s">
        <v>2104</v>
      </c>
      <c r="AR8" s="82">
        <v>0.4375</v>
      </c>
    </row>
    <row r="9" spans="1:78" ht="20.25" customHeight="1">
      <c r="A9" s="12" t="s">
        <v>180</v>
      </c>
      <c r="B9" s="12" t="s">
        <v>443</v>
      </c>
      <c r="C9" s="12" t="s">
        <v>1266</v>
      </c>
      <c r="D9" s="12" t="s">
        <v>1451</v>
      </c>
      <c r="E9" s="13" t="s">
        <v>394</v>
      </c>
      <c r="F9" s="15" t="s">
        <v>345</v>
      </c>
      <c r="G9" s="12">
        <v>15</v>
      </c>
      <c r="H9" s="12" t="s">
        <v>1158</v>
      </c>
      <c r="I9" s="12" t="s">
        <v>1149</v>
      </c>
      <c r="J9" s="12">
        <v>1</v>
      </c>
      <c r="K9" s="15" t="s">
        <v>17</v>
      </c>
      <c r="L9" s="15" t="s">
        <v>376</v>
      </c>
      <c r="M9" s="15" t="s">
        <v>1126</v>
      </c>
      <c r="N9" s="15" t="s">
        <v>1127</v>
      </c>
      <c r="O9" s="16">
        <v>46024</v>
      </c>
      <c r="P9" s="16">
        <v>46387</v>
      </c>
      <c r="Q9" s="16" t="s">
        <v>345</v>
      </c>
      <c r="R9" s="35" t="s">
        <v>1450</v>
      </c>
      <c r="S9" s="24" t="s">
        <v>49</v>
      </c>
      <c r="T9" s="24" t="s">
        <v>50</v>
      </c>
      <c r="V9" s="15" t="s">
        <v>1284</v>
      </c>
      <c r="W9" s="15" t="s">
        <v>376</v>
      </c>
      <c r="X9" s="15" t="s">
        <v>1292</v>
      </c>
      <c r="Y9" s="15" t="s">
        <v>1285</v>
      </c>
      <c r="Z9" s="15" t="s">
        <v>1462</v>
      </c>
      <c r="AA9" s="15" t="s">
        <v>371</v>
      </c>
      <c r="AB9" s="44" t="str">
        <f>_xlfn.XLOOKUP(tblTareas_V1_Canonica[[#This Row],[Categoría]],tblCAT_ProcesosSGOL[Categoría],tblCAT_ProcesosSGOL[Documento Referencia],"Revisar")</f>
        <v>MCL-SC-02</v>
      </c>
      <c r="AC9" s="44" t="str">
        <f>_xlfn.XLOOKUP(tblTareas_V1_Canonica[[#This Row],[Categoría]],tblCAT_ProcesosSGOL[Categoría],tblCAT_ProcesosSGOL[Proceso SGOL],"Revisar")</f>
        <v>Servicio al Cliente</v>
      </c>
      <c r="AD9" s="44" t="str">
        <f>_xlfn.XLOOKUP(tblTareas_V1_Canonica[[#This Row],[Categoría]],tblCAT_ProcesosSGOL[Categoría],tblCAT_ProcesosSGOL[Requiere Evidencia],"Revisar")</f>
        <v>Sí</v>
      </c>
      <c r="AE9" s="44" t="str">
        <f>_xlfn.XLOOKUP(tblTareas_V1_Canonica[[#This Row],[Categoría]],tblCAT_ProcesosSGOL[Categoría],tblCAT_ProcesosSGOL[Tipo Evidencia Sugerida],"Revisar")</f>
        <v>Registro / Encuesta / Observación</v>
      </c>
      <c r="AF9" s="44"/>
      <c r="AG9" s="44" t="str">
        <f>_xlfn.XLOOKUP(tblTareas_V1_Canonica[[#This Row],[Categoría]],tblCAT_ProcesosSGOL[Categoría],tblCAT_ProcesosSGOL[KPI Sugerido],"Revisar")</f>
        <v>CSAT / Servicio</v>
      </c>
      <c r="AH9" s="44"/>
      <c r="AI9" s="44" t="str">
        <f>IF(tblTareas_V1_Canonica[[#This Row],[ID]]="","ID vacío",IF(COUNTIF(tblTareas_V1_Canonica[ID],tblTareas_V1_Canonica[[#This Row],[ID]])&gt;1,"ID duplicado","OK"))</f>
        <v>OK</v>
      </c>
      <c r="AJ9" s="44" t="str">
        <f>IF(OR(tblTareas_V1_Canonica[[#This Row],[Duración Estándar (min)]]="",tblTareas_V1_Canonica[[#This Row],[Duración Estándar (min)]]&lt;=0),"Revisar duración","OK")</f>
        <v>OK</v>
      </c>
      <c r="AK9" s="44" t="str">
        <f>IF(OR(tblTareas_V1_Canonica[[#This Row],[Tipo frecuencia]]="",tblTareas_V1_Canonica[[#This Row],[Regla frecuencia]]=""),"Revisar frecuencia","OK")</f>
        <v>OK</v>
      </c>
      <c r="AL9" s="44" t="str">
        <f>IF(OR(tblTareas_V1_Canonica[[#This Row],[Puesto]]="",tblTareas_V1_Canonica[[#This Row],[Tipo de Responsable]]=""),"Revisar responsable","OK")</f>
        <v>OK</v>
      </c>
      <c r="AM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 s="44" t="str">
        <f>IF(OR(tblTareas_V1_Canonica[[#This Row],[Fecha inicio]]="",tblTareas_V1_Canonica[[#This Row],[Fecha fin]]="",tblTareas_V1_Canonica[[#This Row],[Fecha inicio]]&gt;tblTareas_V1_Canonica[[#This Row],[Fecha fin]]),"Revisar fechas","OK")</f>
        <v>OK</v>
      </c>
      <c r="AO9" s="44" t="str">
        <f>IF(OR(tblTareas_V1_Canonica[[#This Row],[Estado]]="",tblTareas_V1_Canonica[[#This Row],[Estatus Tarea]]=""),"Revisar estatus","OK")</f>
        <v>OK</v>
      </c>
      <c r="AP9" s="44" t="str">
        <f>IF(COUNTIF(tblTareas_V1_Canonica[[#This Row],[Val_ID]:[Val_Estatus]],"&lt;&gt;OK")&gt;0,"REVISAR","OK")</f>
        <v>OK</v>
      </c>
      <c r="AQ9" s="44" t="s">
        <v>1439</v>
      </c>
      <c r="AR9" s="82">
        <v>0.44791666666666669</v>
      </c>
    </row>
    <row r="10" spans="1:78" ht="20.25" customHeight="1">
      <c r="A10" s="12" t="s">
        <v>181</v>
      </c>
      <c r="B10" s="12" t="s">
        <v>443</v>
      </c>
      <c r="C10" s="12" t="s">
        <v>1266</v>
      </c>
      <c r="D10" s="12" t="s">
        <v>1439</v>
      </c>
      <c r="E10" s="13" t="s">
        <v>394</v>
      </c>
      <c r="F10" s="15" t="s">
        <v>345</v>
      </c>
      <c r="G10" s="12">
        <v>120</v>
      </c>
      <c r="H10" s="12" t="s">
        <v>1156</v>
      </c>
      <c r="I10" s="12" t="s">
        <v>1149</v>
      </c>
      <c r="J10" s="12">
        <v>1</v>
      </c>
      <c r="K10" s="15" t="s">
        <v>17</v>
      </c>
      <c r="L10" s="15" t="s">
        <v>376</v>
      </c>
      <c r="M10" s="15" t="s">
        <v>1126</v>
      </c>
      <c r="N10" s="15" t="s">
        <v>1127</v>
      </c>
      <c r="O10" s="16">
        <v>46024</v>
      </c>
      <c r="P10" s="16">
        <v>46387</v>
      </c>
      <c r="Q10" s="16" t="s">
        <v>345</v>
      </c>
      <c r="R10" s="35" t="s">
        <v>1358</v>
      </c>
      <c r="S10" s="24" t="s">
        <v>51</v>
      </c>
      <c r="T10" s="23"/>
      <c r="V10" s="15" t="s">
        <v>1283</v>
      </c>
      <c r="W10" s="15" t="s">
        <v>371</v>
      </c>
      <c r="X10" s="15" t="s">
        <v>1290</v>
      </c>
      <c r="Y10" s="15" t="s">
        <v>1285</v>
      </c>
      <c r="Z10" s="15" t="s">
        <v>1462</v>
      </c>
      <c r="AA10" s="15" t="s">
        <v>371</v>
      </c>
      <c r="AB10" s="44" t="str">
        <f>_xlfn.XLOOKUP(tblTareas_V1_Canonica[[#This Row],[Categoría]],tblCAT_ProcesosSGOL[Categoría],tblCAT_ProcesosSGOL[Documento Referencia],"Revisar")</f>
        <v>SGOL</v>
      </c>
      <c r="AC10" s="44" t="str">
        <f>_xlfn.XLOOKUP(tblTareas_V1_Canonica[[#This Row],[Categoría]],tblCAT_ProcesosSGOL[Categoría],tblCAT_ProcesosSGOL[Proceso SGOL],"Revisar")</f>
        <v>Supervisión SGOL</v>
      </c>
      <c r="AD10" s="44" t="str">
        <f>_xlfn.XLOOKUP(tblTareas_V1_Canonica[[#This Row],[Categoría]],tblCAT_ProcesosSGOL[Categoría],tblCAT_ProcesosSGOL[Requiere Evidencia],"Revisar")</f>
        <v>Sí</v>
      </c>
      <c r="AE10" s="44" t="str">
        <f>_xlfn.XLOOKUP(tblTareas_V1_Canonica[[#This Row],[Categoría]],tblCAT_ProcesosSGOL[Categoría],tblCAT_ProcesosSGOL[Tipo Evidencia Sugerida],"Revisar")</f>
        <v>Checklist / Reporte / Foto</v>
      </c>
      <c r="AF10" s="44"/>
      <c r="AG10" s="44" t="str">
        <f>_xlfn.XLOOKUP(tblTareas_V1_Canonica[[#This Row],[Categoría]],tblCAT_ProcesosSGOL[Categoría],tblCAT_ProcesosSGOL[KPI Sugerido],"Revisar")</f>
        <v>Cumplimiento operativo</v>
      </c>
      <c r="AH10" s="44"/>
      <c r="AI10" s="44" t="str">
        <f>IF(tblTareas_V1_Canonica[[#This Row],[ID]]="","ID vacío",IF(COUNTIF(tblTareas_V1_Canonica[ID],tblTareas_V1_Canonica[[#This Row],[ID]])&gt;1,"ID duplicado","OK"))</f>
        <v>OK</v>
      </c>
      <c r="AJ10" s="44" t="str">
        <f>IF(OR(tblTareas_V1_Canonica[[#This Row],[Duración Estándar (min)]]="",tblTareas_V1_Canonica[[#This Row],[Duración Estándar (min)]]&lt;=0),"Revisar duración","OK")</f>
        <v>OK</v>
      </c>
      <c r="AK10" s="44" t="str">
        <f>IF(OR(tblTareas_V1_Canonica[[#This Row],[Tipo frecuencia]]="",tblTareas_V1_Canonica[[#This Row],[Regla frecuencia]]=""),"Revisar frecuencia","OK")</f>
        <v>OK</v>
      </c>
      <c r="AL10" s="44" t="str">
        <f>IF(OR(tblTareas_V1_Canonica[[#This Row],[Puesto]]="",tblTareas_V1_Canonica[[#This Row],[Tipo de Responsable]]=""),"Revisar responsable","OK")</f>
        <v>OK</v>
      </c>
      <c r="AM1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 s="44" t="str">
        <f>IF(OR(tblTareas_V1_Canonica[[#This Row],[Fecha inicio]]="",tblTareas_V1_Canonica[[#This Row],[Fecha fin]]="",tblTareas_V1_Canonica[[#This Row],[Fecha inicio]]&gt;tblTareas_V1_Canonica[[#This Row],[Fecha fin]]),"Revisar fechas","OK")</f>
        <v>OK</v>
      </c>
      <c r="AO10" s="44" t="str">
        <f>IF(OR(tblTareas_V1_Canonica[[#This Row],[Estado]]="",tblTareas_V1_Canonica[[#This Row],[Estatus Tarea]]=""),"Revisar estatus","OK")</f>
        <v>OK</v>
      </c>
      <c r="AP10" s="44" t="str">
        <f>IF(COUNTIF(tblTareas_V1_Canonica[[#This Row],[Val_ID]:[Val_Estatus]],"&lt;&gt;OK")&gt;0,"REVISAR","OK")</f>
        <v>OK</v>
      </c>
      <c r="AQ10" s="52" t="s">
        <v>2103</v>
      </c>
      <c r="AR10" s="82">
        <v>0.58333333333333337</v>
      </c>
    </row>
    <row r="11" spans="1:78" ht="20.25" customHeight="1">
      <c r="A11" s="12" t="s">
        <v>4626</v>
      </c>
      <c r="B11" s="12" t="s">
        <v>443</v>
      </c>
      <c r="C11" s="12" t="s">
        <v>1266</v>
      </c>
      <c r="D11" s="12" t="s">
        <v>1433</v>
      </c>
      <c r="E11" s="13" t="s">
        <v>394</v>
      </c>
      <c r="F11" s="15" t="s">
        <v>345</v>
      </c>
      <c r="G11" s="12">
        <v>10</v>
      </c>
      <c r="H11" s="12" t="s">
        <v>1159</v>
      </c>
      <c r="I11" s="12" t="s">
        <v>1149</v>
      </c>
      <c r="J11" s="12">
        <v>1</v>
      </c>
      <c r="K11" s="15" t="s">
        <v>17</v>
      </c>
      <c r="L11" s="15" t="s">
        <v>376</v>
      </c>
      <c r="M11" s="15" t="s">
        <v>1126</v>
      </c>
      <c r="N11" s="15" t="s">
        <v>1127</v>
      </c>
      <c r="O11" s="16">
        <v>46024</v>
      </c>
      <c r="P11" s="16">
        <v>46387</v>
      </c>
      <c r="Q11" s="16" t="s">
        <v>345</v>
      </c>
      <c r="R11" s="35" t="s">
        <v>1165</v>
      </c>
      <c r="S11" s="24" t="s">
        <v>52</v>
      </c>
      <c r="T11" s="23"/>
      <c r="V11" s="15" t="s">
        <v>1284</v>
      </c>
      <c r="W11" s="15" t="s">
        <v>376</v>
      </c>
      <c r="X11" s="15" t="s">
        <v>1290</v>
      </c>
      <c r="Y11" s="15" t="s">
        <v>1285</v>
      </c>
      <c r="Z11" s="15" t="s">
        <v>1462</v>
      </c>
      <c r="AA11" s="15" t="s">
        <v>371</v>
      </c>
      <c r="AB11" s="44" t="str">
        <f>_xlfn.XLOOKUP(tblTareas_V1_Canonica[[#This Row],[Categoría]],tblCAT_ProcesosSGOL[Categoría],tblCAT_ProcesosSGOL[Documento Referencia],"Revisar")</f>
        <v>MAN-DV-01 / MAN-POL-01</v>
      </c>
      <c r="AC11" s="44" t="str">
        <f>_xlfn.XLOOKUP(tblTareas_V1_Canonica[[#This Row],[Categoría]],tblCAT_ProcesosSGOL[Categoría],tblCAT_ProcesosSGOL[Proceso SGOL],"Revisar")</f>
        <v>Crédito y Cobranza</v>
      </c>
      <c r="AD11" s="44" t="str">
        <f>_xlfn.XLOOKUP(tblTareas_V1_Canonica[[#This Row],[Categoría]],tblCAT_ProcesosSGOL[Categoría],tblCAT_ProcesosSGOL[Requiere Evidencia],"Revisar")</f>
        <v>Sí</v>
      </c>
      <c r="AE11" s="44" t="str">
        <f>_xlfn.XLOOKUP(tblTareas_V1_Canonica[[#This Row],[Categoría]],tblCAT_ProcesosSGOL[Categoría],tblCAT_ProcesosSGOL[Tipo Evidencia Sugerida],"Revisar")</f>
        <v>Relación / Captura / Documento</v>
      </c>
      <c r="AF11" s="44"/>
      <c r="AG11" s="44" t="str">
        <f>_xlfn.XLOOKUP(tblTareas_V1_Canonica[[#This Row],[Categoría]],tblCAT_ProcesosSGOL[Categoría],tblCAT_ProcesosSGOL[KPI Sugerido],"Revisar")</f>
        <v>Recuperación / Activaciones</v>
      </c>
      <c r="AH11" s="44"/>
      <c r="AI11" s="44" t="str">
        <f>IF(tblTareas_V1_Canonica[[#This Row],[ID]]="","ID vacío",IF(COUNTIF(tblTareas_V1_Canonica[ID],tblTareas_V1_Canonica[[#This Row],[ID]])&gt;1,"ID duplicado","OK"))</f>
        <v>OK</v>
      </c>
      <c r="AJ11" s="44" t="str">
        <f>IF(OR(tblTareas_V1_Canonica[[#This Row],[Duración Estándar (min)]]="",tblTareas_V1_Canonica[[#This Row],[Duración Estándar (min)]]&lt;=0),"Revisar duración","OK")</f>
        <v>OK</v>
      </c>
      <c r="AK11" s="44" t="str">
        <f>IF(OR(tblTareas_V1_Canonica[[#This Row],[Tipo frecuencia]]="",tblTareas_V1_Canonica[[#This Row],[Regla frecuencia]]=""),"Revisar frecuencia","OK")</f>
        <v>OK</v>
      </c>
      <c r="AL11" s="44" t="str">
        <f>IF(OR(tblTareas_V1_Canonica[[#This Row],[Puesto]]="",tblTareas_V1_Canonica[[#This Row],[Tipo de Responsable]]=""),"Revisar responsable","OK")</f>
        <v>OK</v>
      </c>
      <c r="AM1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 s="44" t="str">
        <f>IF(OR(tblTareas_V1_Canonica[[#This Row],[Fecha inicio]]="",tblTareas_V1_Canonica[[#This Row],[Fecha fin]]="",tblTareas_V1_Canonica[[#This Row],[Fecha inicio]]&gt;tblTareas_V1_Canonica[[#This Row],[Fecha fin]]),"Revisar fechas","OK")</f>
        <v>OK</v>
      </c>
      <c r="AO11" s="44" t="str">
        <f>IF(OR(tblTareas_V1_Canonica[[#This Row],[Estado]]="",tblTareas_V1_Canonica[[#This Row],[Estatus Tarea]]=""),"Revisar estatus","OK")</f>
        <v>OK</v>
      </c>
      <c r="AP11" s="44" t="str">
        <f>IF(COUNTIF(tblTareas_V1_Canonica[[#This Row],[Val_ID]:[Val_Estatus]],"&lt;&gt;OK")&gt;0,"REVISAR","OK")</f>
        <v>OK</v>
      </c>
      <c r="AQ11" s="44" t="s">
        <v>1590</v>
      </c>
      <c r="AR11" s="82">
        <v>0.44791666666666669</v>
      </c>
    </row>
    <row r="12" spans="1:78" ht="20.25" customHeight="1">
      <c r="A12" s="12" t="s">
        <v>182</v>
      </c>
      <c r="B12" s="12" t="s">
        <v>443</v>
      </c>
      <c r="C12" s="12" t="s">
        <v>1266</v>
      </c>
      <c r="D12" s="12" t="s">
        <v>1432</v>
      </c>
      <c r="E12" s="13" t="s">
        <v>394</v>
      </c>
      <c r="F12" s="15" t="s">
        <v>345</v>
      </c>
      <c r="G12" s="12">
        <v>15</v>
      </c>
      <c r="H12" s="12" t="s">
        <v>1156</v>
      </c>
      <c r="I12" s="12" t="s">
        <v>1149</v>
      </c>
      <c r="J12" s="12">
        <v>1</v>
      </c>
      <c r="K12" s="15" t="s">
        <v>17</v>
      </c>
      <c r="L12" s="15" t="s">
        <v>376</v>
      </c>
      <c r="M12" s="15" t="s">
        <v>1126</v>
      </c>
      <c r="N12" s="15" t="s">
        <v>1127</v>
      </c>
      <c r="O12" s="16">
        <v>46024</v>
      </c>
      <c r="P12" s="16">
        <v>46387</v>
      </c>
      <c r="Q12" s="16" t="s">
        <v>345</v>
      </c>
      <c r="R12" s="35" t="s">
        <v>1166</v>
      </c>
      <c r="S12" s="24" t="s">
        <v>53</v>
      </c>
      <c r="T12" s="23"/>
      <c r="V12" s="15" t="s">
        <v>1284</v>
      </c>
      <c r="W12" s="15" t="s">
        <v>376</v>
      </c>
      <c r="X12" s="15" t="s">
        <v>1292</v>
      </c>
      <c r="Y12" s="15" t="s">
        <v>1285</v>
      </c>
      <c r="Z12" s="15" t="s">
        <v>1462</v>
      </c>
      <c r="AA12" s="15" t="s">
        <v>371</v>
      </c>
      <c r="AB12" s="44" t="str">
        <f>_xlfn.XLOOKUP(tblTareas_V1_Canonica[[#This Row],[Categoría]],tblCAT_ProcesosSGOL[Categoría],tblCAT_ProcesosSGOL[Documento Referencia],"Revisar")</f>
        <v>MAN-INV-01 / MAN-AUD-01</v>
      </c>
      <c r="AC12" s="44" t="str">
        <f>_xlfn.XLOOKUP(tblTareas_V1_Canonica[[#This Row],[Categoría]],tblCAT_ProcesosSGOL[Categoría],tblCAT_ProcesosSGOL[Proceso SGOL],"Revisar")</f>
        <v>Inventarios</v>
      </c>
      <c r="AD12" s="44" t="str">
        <f>_xlfn.XLOOKUP(tblTareas_V1_Canonica[[#This Row],[Categoría]],tblCAT_ProcesosSGOL[Categoría],tblCAT_ProcesosSGOL[Requiere Evidencia],"Revisar")</f>
        <v>Sí</v>
      </c>
      <c r="AE12" s="44" t="str">
        <f>_xlfn.XLOOKUP(tblTareas_V1_Canonica[[#This Row],[Categoría]],tblCAT_ProcesosSGOL[Categoría],tblCAT_ProcesosSGOL[Tipo Evidencia Sugerida],"Revisar")</f>
        <v>Foto / Reporte / Kardex</v>
      </c>
      <c r="AF12" s="44"/>
      <c r="AG12" s="44" t="str">
        <f>_xlfn.XLOOKUP(tblTareas_V1_Canonica[[#This Row],[Categoría]],tblCAT_ProcesosSGOL[Categoría],tblCAT_ProcesosSGOL[KPI Sugerido],"Revisar")</f>
        <v>Exactitud de inventario</v>
      </c>
      <c r="AH12" s="44"/>
      <c r="AI12" s="44" t="str">
        <f>IF(tblTareas_V1_Canonica[[#This Row],[ID]]="","ID vacío",IF(COUNTIF(tblTareas_V1_Canonica[ID],tblTareas_V1_Canonica[[#This Row],[ID]])&gt;1,"ID duplicado","OK"))</f>
        <v>OK</v>
      </c>
      <c r="AJ12" s="44" t="str">
        <f>IF(OR(tblTareas_V1_Canonica[[#This Row],[Duración Estándar (min)]]="",tblTareas_V1_Canonica[[#This Row],[Duración Estándar (min)]]&lt;=0),"Revisar duración","OK")</f>
        <v>OK</v>
      </c>
      <c r="AK12" s="44" t="str">
        <f>IF(OR(tblTareas_V1_Canonica[[#This Row],[Tipo frecuencia]]="",tblTareas_V1_Canonica[[#This Row],[Regla frecuencia]]=""),"Revisar frecuencia","OK")</f>
        <v>OK</v>
      </c>
      <c r="AL12" s="44" t="str">
        <f>IF(OR(tblTareas_V1_Canonica[[#This Row],[Puesto]]="",tblTareas_V1_Canonica[[#This Row],[Tipo de Responsable]]=""),"Revisar responsable","OK")</f>
        <v>OK</v>
      </c>
      <c r="AM1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 s="44" t="str">
        <f>IF(OR(tblTareas_V1_Canonica[[#This Row],[Fecha inicio]]="",tblTareas_V1_Canonica[[#This Row],[Fecha fin]]="",tblTareas_V1_Canonica[[#This Row],[Fecha inicio]]&gt;tblTareas_V1_Canonica[[#This Row],[Fecha fin]]),"Revisar fechas","OK")</f>
        <v>OK</v>
      </c>
      <c r="AO12" s="44" t="str">
        <f>IF(OR(tblTareas_V1_Canonica[[#This Row],[Estado]]="",tblTareas_V1_Canonica[[#This Row],[Estatus Tarea]]=""),"Revisar estatus","OK")</f>
        <v>OK</v>
      </c>
      <c r="AP12" s="44" t="str">
        <f>IF(COUNTIF(tblTareas_V1_Canonica[[#This Row],[Val_ID]:[Val_Estatus]],"&lt;&gt;OK")&gt;0,"REVISAR","OK")</f>
        <v>OK</v>
      </c>
      <c r="AQ12" s="52" t="s">
        <v>2103</v>
      </c>
      <c r="AR12" s="82">
        <v>0.4375</v>
      </c>
    </row>
    <row r="13" spans="1:78" ht="20.25" customHeight="1">
      <c r="A13" s="12" t="s">
        <v>183</v>
      </c>
      <c r="B13" s="12" t="s">
        <v>443</v>
      </c>
      <c r="C13" s="12" t="s">
        <v>1266</v>
      </c>
      <c r="D13" s="12" t="s">
        <v>1442</v>
      </c>
      <c r="E13" s="13" t="s">
        <v>394</v>
      </c>
      <c r="F13" s="15" t="s">
        <v>345</v>
      </c>
      <c r="G13" s="12">
        <v>20</v>
      </c>
      <c r="H13" s="12" t="s">
        <v>1158</v>
      </c>
      <c r="I13" s="12" t="s">
        <v>1149</v>
      </c>
      <c r="J13" s="12">
        <v>1</v>
      </c>
      <c r="K13" s="15" t="s">
        <v>17</v>
      </c>
      <c r="L13" s="15" t="s">
        <v>376</v>
      </c>
      <c r="M13" s="15" t="s">
        <v>1126</v>
      </c>
      <c r="N13" s="15" t="s">
        <v>1127</v>
      </c>
      <c r="O13" s="16">
        <v>46024</v>
      </c>
      <c r="P13" s="16">
        <v>46387</v>
      </c>
      <c r="Q13" s="16" t="s">
        <v>1345</v>
      </c>
      <c r="R13" s="35" t="s">
        <v>1167</v>
      </c>
      <c r="S13" s="24" t="s">
        <v>54</v>
      </c>
      <c r="T13" s="23"/>
      <c r="V13" s="15" t="s">
        <v>1285</v>
      </c>
      <c r="W13" s="15" t="s">
        <v>376</v>
      </c>
      <c r="X13" s="15" t="s">
        <v>1290</v>
      </c>
      <c r="Y13" s="15" t="s">
        <v>1285</v>
      </c>
      <c r="Z13" s="15" t="s">
        <v>1462</v>
      </c>
      <c r="AA13" s="15" t="s">
        <v>371</v>
      </c>
      <c r="AB13" s="44" t="str">
        <f>_xlfn.XLOOKUP(tblTareas_V1_Canonica[[#This Row],[Categoría]],tblCAT_ProcesosSGOL[Categoría],tblCAT_ProcesosSGOL[Documento Referencia],"Revisar")</f>
        <v>RIT-LOR-01 / MAN-POL-01</v>
      </c>
      <c r="AC13" s="44" t="str">
        <f>_xlfn.XLOOKUP(tblTareas_V1_Canonica[[#This Row],[Categoría]],tblCAT_ProcesosSGOL[Categoría],tblCAT_ProcesosSGOL[Proceso SGOL],"Revisar")</f>
        <v>Recursos Humanos</v>
      </c>
      <c r="AD13" s="44" t="str">
        <f>_xlfn.XLOOKUP(tblTareas_V1_Canonica[[#This Row],[Categoría]],tblCAT_ProcesosSGOL[Categoría],tblCAT_ProcesosSGOL[Requiere Evidencia],"Revisar")</f>
        <v>Sí</v>
      </c>
      <c r="AE13" s="44" t="str">
        <f>_xlfn.XLOOKUP(tblTareas_V1_Canonica[[#This Row],[Categoría]],tblCAT_ProcesosSGOL[Categoría],tblCAT_ProcesosSGOL[Tipo Evidencia Sugerida],"Revisar")</f>
        <v>Firma / Reporte / Archivo</v>
      </c>
      <c r="AF13" s="44"/>
      <c r="AG13" s="44" t="str">
        <f>_xlfn.XLOOKUP(tblTareas_V1_Canonica[[#This Row],[Categoría]],tblCAT_ProcesosSGOL[Categoría],tblCAT_ProcesosSGOL[KPI Sugerido],"Revisar")</f>
        <v>Asistencia / Cumplimiento</v>
      </c>
      <c r="AH13" s="44"/>
      <c r="AI13" s="44" t="str">
        <f>IF(tblTareas_V1_Canonica[[#This Row],[ID]]="","ID vacío",IF(COUNTIF(tblTareas_V1_Canonica[ID],tblTareas_V1_Canonica[[#This Row],[ID]])&gt;1,"ID duplicado","OK"))</f>
        <v>OK</v>
      </c>
      <c r="AJ13" s="44" t="str">
        <f>IF(OR(tblTareas_V1_Canonica[[#This Row],[Duración Estándar (min)]]="",tblTareas_V1_Canonica[[#This Row],[Duración Estándar (min)]]&lt;=0),"Revisar duración","OK")</f>
        <v>OK</v>
      </c>
      <c r="AK13" s="44" t="str">
        <f>IF(OR(tblTareas_V1_Canonica[[#This Row],[Tipo frecuencia]]="",tblTareas_V1_Canonica[[#This Row],[Regla frecuencia]]=""),"Revisar frecuencia","OK")</f>
        <v>OK</v>
      </c>
      <c r="AL13" s="44" t="str">
        <f>IF(OR(tblTareas_V1_Canonica[[#This Row],[Puesto]]="",tblTareas_V1_Canonica[[#This Row],[Tipo de Responsable]]=""),"Revisar responsable","OK")</f>
        <v>OK</v>
      </c>
      <c r="AM1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 s="44" t="str">
        <f>IF(OR(tblTareas_V1_Canonica[[#This Row],[Fecha inicio]]="",tblTareas_V1_Canonica[[#This Row],[Fecha fin]]="",tblTareas_V1_Canonica[[#This Row],[Fecha inicio]]&gt;tblTareas_V1_Canonica[[#This Row],[Fecha fin]]),"Revisar fechas","OK")</f>
        <v>OK</v>
      </c>
      <c r="AO13" s="44" t="str">
        <f>IF(OR(tblTareas_V1_Canonica[[#This Row],[Estado]]="",tblTareas_V1_Canonica[[#This Row],[Estatus Tarea]]=""),"Revisar estatus","OK")</f>
        <v>OK</v>
      </c>
      <c r="AP13" s="44" t="str">
        <f>IF(COUNTIF(tblTareas_V1_Canonica[[#This Row],[Val_ID]:[Val_Estatus]],"&lt;&gt;OK")&gt;0,"REVISAR","OK")</f>
        <v>OK</v>
      </c>
      <c r="AQ13" s="44" t="s">
        <v>1439</v>
      </c>
      <c r="AR13" s="82">
        <v>0.41666666666666669</v>
      </c>
    </row>
    <row r="14" spans="1:78" ht="20.25" customHeight="1">
      <c r="A14" s="12" t="s">
        <v>4627</v>
      </c>
      <c r="B14" s="12" t="s">
        <v>443</v>
      </c>
      <c r="C14" s="12" t="s">
        <v>1266</v>
      </c>
      <c r="D14" s="12" t="s">
        <v>1435</v>
      </c>
      <c r="E14" s="13" t="s">
        <v>394</v>
      </c>
      <c r="F14" s="15" t="s">
        <v>345</v>
      </c>
      <c r="G14" s="12">
        <v>5</v>
      </c>
      <c r="H14" s="12" t="s">
        <v>1156</v>
      </c>
      <c r="I14" s="12" t="s">
        <v>1149</v>
      </c>
      <c r="J14" s="12">
        <v>1</v>
      </c>
      <c r="K14" s="15" t="s">
        <v>17</v>
      </c>
      <c r="L14" s="15" t="s">
        <v>376</v>
      </c>
      <c r="M14" s="15" t="s">
        <v>1126</v>
      </c>
      <c r="N14" s="15" t="s">
        <v>1127</v>
      </c>
      <c r="O14" s="16">
        <v>46024</v>
      </c>
      <c r="P14" s="16">
        <v>46387</v>
      </c>
      <c r="Q14" s="16" t="s">
        <v>345</v>
      </c>
      <c r="R14" s="35" t="s">
        <v>1168</v>
      </c>
      <c r="S14" s="24" t="s">
        <v>55</v>
      </c>
      <c r="T14" s="23"/>
      <c r="V14" s="15" t="s">
        <v>1284</v>
      </c>
      <c r="W14" s="15" t="s">
        <v>376</v>
      </c>
      <c r="X14" s="15" t="s">
        <v>1292</v>
      </c>
      <c r="Y14" s="15" t="s">
        <v>1285</v>
      </c>
      <c r="Z14" s="15" t="s">
        <v>1462</v>
      </c>
      <c r="AA14" s="15" t="s">
        <v>371</v>
      </c>
      <c r="AB14" s="44" t="str">
        <f>_xlfn.XLOOKUP(tblTareas_V1_Canonica[[#This Row],[Categoría]],tblCAT_ProcesosSGOL[Categoría],tblCAT_ProcesosSGOL[Documento Referencia],"Revisar")</f>
        <v>MCL-SC-02 / MAN-POL-01</v>
      </c>
      <c r="AC14" s="44" t="str">
        <f>_xlfn.XLOOKUP(tblTareas_V1_Canonica[[#This Row],[Categoría]],tblCAT_ProcesosSGOL[Categoría],tblCAT_ProcesosSGOL[Proceso SGOL],"Revisar")</f>
        <v>Comercial</v>
      </c>
      <c r="AD14" s="44" t="str">
        <f>_xlfn.XLOOKUP(tblTareas_V1_Canonica[[#This Row],[Categoría]],tblCAT_ProcesosSGOL[Categoría],tblCAT_ProcesosSGOL[Requiere Evidencia],"Revisar")</f>
        <v>Sí</v>
      </c>
      <c r="AE14" s="44" t="str">
        <f>_xlfn.XLOOKUP(tblTareas_V1_Canonica[[#This Row],[Categoría]],tblCAT_ProcesosSGOL[Categoría],tblCAT_ProcesosSGOL[Tipo Evidencia Sugerida],"Revisar")</f>
        <v>Reporte / Captura / Lista</v>
      </c>
      <c r="AF14" s="44"/>
      <c r="AG14" s="44" t="str">
        <f>_xlfn.XLOOKUP(tblTareas_V1_Canonica[[#This Row],[Categoría]],tblCAT_ProcesosSGOL[Categoría],tblCAT_ProcesosSGOL[KPI Sugerido],"Revisar")</f>
        <v>Ventas / Conversión</v>
      </c>
      <c r="AH14" s="44"/>
      <c r="AI14" s="44" t="str">
        <f>IF(tblTareas_V1_Canonica[[#This Row],[ID]]="","ID vacío",IF(COUNTIF(tblTareas_V1_Canonica[ID],tblTareas_V1_Canonica[[#This Row],[ID]])&gt;1,"ID duplicado","OK"))</f>
        <v>OK</v>
      </c>
      <c r="AJ14" s="44" t="str">
        <f>IF(OR(tblTareas_V1_Canonica[[#This Row],[Duración Estándar (min)]]="",tblTareas_V1_Canonica[[#This Row],[Duración Estándar (min)]]&lt;=0),"Revisar duración","OK")</f>
        <v>OK</v>
      </c>
      <c r="AK14" s="44" t="str">
        <f>IF(OR(tblTareas_V1_Canonica[[#This Row],[Tipo frecuencia]]="",tblTareas_V1_Canonica[[#This Row],[Regla frecuencia]]=""),"Revisar frecuencia","OK")</f>
        <v>OK</v>
      </c>
      <c r="AL14" s="44" t="str">
        <f>IF(OR(tblTareas_V1_Canonica[[#This Row],[Puesto]]="",tblTareas_V1_Canonica[[#This Row],[Tipo de Responsable]]=""),"Revisar responsable","OK")</f>
        <v>OK</v>
      </c>
      <c r="AM1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 s="44" t="str">
        <f>IF(OR(tblTareas_V1_Canonica[[#This Row],[Fecha inicio]]="",tblTareas_V1_Canonica[[#This Row],[Fecha fin]]="",tblTareas_V1_Canonica[[#This Row],[Fecha inicio]]&gt;tblTareas_V1_Canonica[[#This Row],[Fecha fin]]),"Revisar fechas","OK")</f>
        <v>OK</v>
      </c>
      <c r="AO14" s="44" t="str">
        <f>IF(OR(tblTareas_V1_Canonica[[#This Row],[Estado]]="",tblTareas_V1_Canonica[[#This Row],[Estatus Tarea]]=""),"Revisar estatus","OK")</f>
        <v>OK</v>
      </c>
      <c r="AP14" s="44" t="str">
        <f>IF(COUNTIF(tblTareas_V1_Canonica[[#This Row],[Val_ID]:[Val_Estatus]],"&lt;&gt;OK")&gt;0,"REVISAR","OK")</f>
        <v>OK</v>
      </c>
      <c r="AQ14" s="52" t="s">
        <v>1439</v>
      </c>
      <c r="AR14" s="82">
        <v>0.41666666666666669</v>
      </c>
    </row>
    <row r="15" spans="1:78" ht="20.25" customHeight="1">
      <c r="A15" s="12" t="s">
        <v>4628</v>
      </c>
      <c r="B15" s="12" t="s">
        <v>443</v>
      </c>
      <c r="C15" s="12" t="s">
        <v>1266</v>
      </c>
      <c r="D15" s="12" t="s">
        <v>1432</v>
      </c>
      <c r="E15" s="13" t="s">
        <v>394</v>
      </c>
      <c r="F15" s="15" t="s">
        <v>345</v>
      </c>
      <c r="G15" s="12">
        <v>15</v>
      </c>
      <c r="H15" s="12" t="s">
        <v>1156</v>
      </c>
      <c r="I15" s="12" t="s">
        <v>1149</v>
      </c>
      <c r="J15" s="12">
        <v>1</v>
      </c>
      <c r="K15" s="15" t="s">
        <v>17</v>
      </c>
      <c r="L15" s="15" t="s">
        <v>376</v>
      </c>
      <c r="M15" s="15" t="s">
        <v>1126</v>
      </c>
      <c r="N15" s="15" t="s">
        <v>1127</v>
      </c>
      <c r="O15" s="16">
        <v>46024</v>
      </c>
      <c r="P15" s="16">
        <v>46387</v>
      </c>
      <c r="Q15" s="16" t="s">
        <v>345</v>
      </c>
      <c r="R15" s="35" t="s">
        <v>1169</v>
      </c>
      <c r="S15" s="24" t="s">
        <v>56</v>
      </c>
      <c r="T15" s="23"/>
      <c r="V15" s="15" t="s">
        <v>1284</v>
      </c>
      <c r="W15" s="15" t="s">
        <v>376</v>
      </c>
      <c r="X15" s="15" t="s">
        <v>1291</v>
      </c>
      <c r="Y15" s="15" t="s">
        <v>1285</v>
      </c>
      <c r="Z15" s="15" t="s">
        <v>1462</v>
      </c>
      <c r="AA15" s="15" t="s">
        <v>371</v>
      </c>
      <c r="AB15" s="44" t="str">
        <f>_xlfn.XLOOKUP(tblTareas_V1_Canonica[[#This Row],[Categoría]],tblCAT_ProcesosSGOL[Categoría],tblCAT_ProcesosSGOL[Documento Referencia],"Revisar")</f>
        <v>MAN-INV-01 / MAN-AUD-01</v>
      </c>
      <c r="AC15" s="44" t="str">
        <f>_xlfn.XLOOKUP(tblTareas_V1_Canonica[[#This Row],[Categoría]],tblCAT_ProcesosSGOL[Categoría],tblCAT_ProcesosSGOL[Proceso SGOL],"Revisar")</f>
        <v>Inventarios</v>
      </c>
      <c r="AD15" s="44" t="str">
        <f>_xlfn.XLOOKUP(tblTareas_V1_Canonica[[#This Row],[Categoría]],tblCAT_ProcesosSGOL[Categoría],tblCAT_ProcesosSGOL[Requiere Evidencia],"Revisar")</f>
        <v>Sí</v>
      </c>
      <c r="AE15" s="44" t="str">
        <f>_xlfn.XLOOKUP(tblTareas_V1_Canonica[[#This Row],[Categoría]],tblCAT_ProcesosSGOL[Categoría],tblCAT_ProcesosSGOL[Tipo Evidencia Sugerida],"Revisar")</f>
        <v>Foto / Reporte / Kardex</v>
      </c>
      <c r="AF15" s="44"/>
      <c r="AG15" s="44" t="str">
        <f>_xlfn.XLOOKUP(tblTareas_V1_Canonica[[#This Row],[Categoría]],tblCAT_ProcesosSGOL[Categoría],tblCAT_ProcesosSGOL[KPI Sugerido],"Revisar")</f>
        <v>Exactitud de inventario</v>
      </c>
      <c r="AH15" s="44"/>
      <c r="AI15" s="44" t="str">
        <f>IF(tblTareas_V1_Canonica[[#This Row],[ID]]="","ID vacío",IF(COUNTIF(tblTareas_V1_Canonica[ID],tblTareas_V1_Canonica[[#This Row],[ID]])&gt;1,"ID duplicado","OK"))</f>
        <v>OK</v>
      </c>
      <c r="AJ15" s="44" t="str">
        <f>IF(OR(tblTareas_V1_Canonica[[#This Row],[Duración Estándar (min)]]="",tblTareas_V1_Canonica[[#This Row],[Duración Estándar (min)]]&lt;=0),"Revisar duración","OK")</f>
        <v>OK</v>
      </c>
      <c r="AK15" s="44" t="str">
        <f>IF(OR(tblTareas_V1_Canonica[[#This Row],[Tipo frecuencia]]="",tblTareas_V1_Canonica[[#This Row],[Regla frecuencia]]=""),"Revisar frecuencia","OK")</f>
        <v>OK</v>
      </c>
      <c r="AL15" s="44" t="str">
        <f>IF(OR(tblTareas_V1_Canonica[[#This Row],[Puesto]]="",tblTareas_V1_Canonica[[#This Row],[Tipo de Responsable]]=""),"Revisar responsable","OK")</f>
        <v>OK</v>
      </c>
      <c r="AM1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 s="44" t="str">
        <f>IF(OR(tblTareas_V1_Canonica[[#This Row],[Fecha inicio]]="",tblTareas_V1_Canonica[[#This Row],[Fecha fin]]="",tblTareas_V1_Canonica[[#This Row],[Fecha inicio]]&gt;tblTareas_V1_Canonica[[#This Row],[Fecha fin]]),"Revisar fechas","OK")</f>
        <v>OK</v>
      </c>
      <c r="AO15" s="44" t="str">
        <f>IF(OR(tblTareas_V1_Canonica[[#This Row],[Estado]]="",tblTareas_V1_Canonica[[#This Row],[Estatus Tarea]]=""),"Revisar estatus","OK")</f>
        <v>OK</v>
      </c>
      <c r="AP15" s="44" t="str">
        <f>IF(COUNTIF(tblTareas_V1_Canonica[[#This Row],[Val_ID]:[Val_Estatus]],"&lt;&gt;OK")&gt;0,"REVISAR","OK")</f>
        <v>OK</v>
      </c>
      <c r="AQ15" s="52" t="s">
        <v>1590</v>
      </c>
      <c r="AR15" s="82">
        <v>0.625</v>
      </c>
    </row>
    <row r="16" spans="1:78" ht="20.25" customHeight="1">
      <c r="A16" s="12" t="s">
        <v>4629</v>
      </c>
      <c r="B16" s="12" t="s">
        <v>443</v>
      </c>
      <c r="C16" s="12" t="s">
        <v>1266</v>
      </c>
      <c r="D16" s="12" t="s">
        <v>1435</v>
      </c>
      <c r="E16" s="13" t="s">
        <v>394</v>
      </c>
      <c r="F16" s="15" t="s">
        <v>345</v>
      </c>
      <c r="G16" s="12">
        <v>20</v>
      </c>
      <c r="H16" s="12" t="s">
        <v>1154</v>
      </c>
      <c r="I16" s="12" t="s">
        <v>1149</v>
      </c>
      <c r="J16" s="12">
        <v>1</v>
      </c>
      <c r="K16" s="15" t="s">
        <v>17</v>
      </c>
      <c r="L16" s="15" t="s">
        <v>376</v>
      </c>
      <c r="M16" s="15" t="s">
        <v>1126</v>
      </c>
      <c r="N16" s="15" t="s">
        <v>1127</v>
      </c>
      <c r="O16" s="16">
        <v>46024</v>
      </c>
      <c r="P16" s="16">
        <v>46387</v>
      </c>
      <c r="Q16" s="16" t="s">
        <v>345</v>
      </c>
      <c r="R16" s="35" t="s">
        <v>1353</v>
      </c>
      <c r="S16" s="24" t="s">
        <v>1355</v>
      </c>
      <c r="T16" s="24" t="s">
        <v>1354</v>
      </c>
      <c r="V16" s="15" t="s">
        <v>1283</v>
      </c>
      <c r="W16" s="15" t="s">
        <v>371</v>
      </c>
      <c r="X16" s="15" t="s">
        <v>1290</v>
      </c>
      <c r="Y16" s="15" t="s">
        <v>1285</v>
      </c>
      <c r="Z16" s="15" t="s">
        <v>1462</v>
      </c>
      <c r="AA16" s="15" t="s">
        <v>371</v>
      </c>
      <c r="AB16" s="44" t="str">
        <f>_xlfn.XLOOKUP(tblTareas_V1_Canonica[[#This Row],[Categoría]],tblCAT_ProcesosSGOL[Categoría],tblCAT_ProcesosSGOL[Documento Referencia],"Revisar")</f>
        <v>MCL-SC-02 / MAN-POL-01</v>
      </c>
      <c r="AC16" s="44" t="str">
        <f>_xlfn.XLOOKUP(tblTareas_V1_Canonica[[#This Row],[Categoría]],tblCAT_ProcesosSGOL[Categoría],tblCAT_ProcesosSGOL[Proceso SGOL],"Revisar")</f>
        <v>Comercial</v>
      </c>
      <c r="AD16" s="44" t="str">
        <f>_xlfn.XLOOKUP(tblTareas_V1_Canonica[[#This Row],[Categoría]],tblCAT_ProcesosSGOL[Categoría],tblCAT_ProcesosSGOL[Requiere Evidencia],"Revisar")</f>
        <v>Sí</v>
      </c>
      <c r="AE16" s="44" t="str">
        <f>_xlfn.XLOOKUP(tblTareas_V1_Canonica[[#This Row],[Categoría]],tblCAT_ProcesosSGOL[Categoría],tblCAT_ProcesosSGOL[Tipo Evidencia Sugerida],"Revisar")</f>
        <v>Reporte / Captura / Lista</v>
      </c>
      <c r="AF16" s="44"/>
      <c r="AG16" s="44" t="str">
        <f>_xlfn.XLOOKUP(tblTareas_V1_Canonica[[#This Row],[Categoría]],tblCAT_ProcesosSGOL[Categoría],tblCAT_ProcesosSGOL[KPI Sugerido],"Revisar")</f>
        <v>Ventas / Conversión</v>
      </c>
      <c r="AH16" s="44"/>
      <c r="AI16" s="44" t="str">
        <f>IF(tblTareas_V1_Canonica[[#This Row],[ID]]="","ID vacío",IF(COUNTIF(tblTareas_V1_Canonica[ID],tblTareas_V1_Canonica[[#This Row],[ID]])&gt;1,"ID duplicado","OK"))</f>
        <v>OK</v>
      </c>
      <c r="AJ16" s="44" t="str">
        <f>IF(OR(tblTareas_V1_Canonica[[#This Row],[Duración Estándar (min)]]="",tblTareas_V1_Canonica[[#This Row],[Duración Estándar (min)]]&lt;=0),"Revisar duración","OK")</f>
        <v>OK</v>
      </c>
      <c r="AK16" s="44" t="str">
        <f>IF(OR(tblTareas_V1_Canonica[[#This Row],[Tipo frecuencia]]="",tblTareas_V1_Canonica[[#This Row],[Regla frecuencia]]=""),"Revisar frecuencia","OK")</f>
        <v>OK</v>
      </c>
      <c r="AL16" s="44" t="str">
        <f>IF(OR(tblTareas_V1_Canonica[[#This Row],[Puesto]]="",tblTareas_V1_Canonica[[#This Row],[Tipo de Responsable]]=""),"Revisar responsable","OK")</f>
        <v>OK</v>
      </c>
      <c r="AM1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 s="44" t="str">
        <f>IF(OR(tblTareas_V1_Canonica[[#This Row],[Fecha inicio]]="",tblTareas_V1_Canonica[[#This Row],[Fecha fin]]="",tblTareas_V1_Canonica[[#This Row],[Fecha inicio]]&gt;tblTareas_V1_Canonica[[#This Row],[Fecha fin]]),"Revisar fechas","OK")</f>
        <v>OK</v>
      </c>
      <c r="AO16" s="44" t="str">
        <f>IF(OR(tblTareas_V1_Canonica[[#This Row],[Estado]]="",tblTareas_V1_Canonica[[#This Row],[Estatus Tarea]]=""),"Revisar estatus","OK")</f>
        <v>OK</v>
      </c>
      <c r="AP16" s="44" t="str">
        <f>IF(COUNTIF(tblTareas_V1_Canonica[[#This Row],[Val_ID]:[Val_Estatus]],"&lt;&gt;OK")&gt;0,"REVISAR","OK")</f>
        <v>OK</v>
      </c>
      <c r="AQ16" s="44" t="s">
        <v>1439</v>
      </c>
      <c r="AR16" s="82">
        <v>0.39583333333333331</v>
      </c>
    </row>
    <row r="17" spans="1:44" ht="20.25" customHeight="1">
      <c r="A17" s="12" t="s">
        <v>4630</v>
      </c>
      <c r="B17" s="12" t="s">
        <v>443</v>
      </c>
      <c r="C17" s="12" t="s">
        <v>1266</v>
      </c>
      <c r="D17" s="12" t="s">
        <v>1438</v>
      </c>
      <c r="E17" s="13" t="s">
        <v>394</v>
      </c>
      <c r="F17" s="15" t="s">
        <v>345</v>
      </c>
      <c r="G17" s="12">
        <v>10</v>
      </c>
      <c r="H17" s="12" t="s">
        <v>1156</v>
      </c>
      <c r="I17" s="12" t="s">
        <v>1149</v>
      </c>
      <c r="J17" s="12">
        <v>1</v>
      </c>
      <c r="K17" s="15" t="s">
        <v>17</v>
      </c>
      <c r="L17" s="15" t="s">
        <v>376</v>
      </c>
      <c r="M17" s="15" t="s">
        <v>1126</v>
      </c>
      <c r="N17" s="15" t="s">
        <v>1127</v>
      </c>
      <c r="O17" s="16">
        <v>46024</v>
      </c>
      <c r="P17" s="16">
        <v>46387</v>
      </c>
      <c r="Q17" s="16" t="s">
        <v>345</v>
      </c>
      <c r="R17" s="35" t="s">
        <v>57</v>
      </c>
      <c r="S17" s="24" t="s">
        <v>58</v>
      </c>
      <c r="T17" s="23"/>
      <c r="V17" s="15" t="s">
        <v>1284</v>
      </c>
      <c r="W17" s="15" t="s">
        <v>376</v>
      </c>
      <c r="X17" s="15" t="s">
        <v>1292</v>
      </c>
      <c r="Y17" s="15" t="s">
        <v>1285</v>
      </c>
      <c r="Z17" s="15" t="s">
        <v>1462</v>
      </c>
      <c r="AA17" s="15" t="s">
        <v>371</v>
      </c>
      <c r="AB17" s="44" t="str">
        <f>_xlfn.XLOOKUP(tblTareas_V1_Canonica[[#This Row],[Categoría]],tblCAT_ProcesosSGOL[Categoría],tblCAT_ProcesosSGOL[Documento Referencia],"Revisar")</f>
        <v>MAN-AUD-01 / MAN-POL-01</v>
      </c>
      <c r="AC17" s="44" t="str">
        <f>_xlfn.XLOOKUP(tblTareas_V1_Canonica[[#This Row],[Categoría]],tblCAT_ProcesosSGOL[Categoría],tblCAT_ProcesosSGOL[Proceso SGOL],"Revisar")</f>
        <v>Auditoría y Control</v>
      </c>
      <c r="AD17" s="44" t="str">
        <f>_xlfn.XLOOKUP(tblTareas_V1_Canonica[[#This Row],[Categoría]],tblCAT_ProcesosSGOL[Categoría],tblCAT_ProcesosSGOL[Requiere Evidencia],"Revisar")</f>
        <v>Sí</v>
      </c>
      <c r="AE17" s="44" t="str">
        <f>_xlfn.XLOOKUP(tblTareas_V1_Canonica[[#This Row],[Categoría]],tblCAT_ProcesosSGOL[Categoría],tblCAT_ProcesosSGOL[Tipo Evidencia Sugerida],"Revisar")</f>
        <v>Reporte / Evidencia / Firma</v>
      </c>
      <c r="AF17" s="44"/>
      <c r="AG17" s="44" t="str">
        <f>_xlfn.XLOOKUP(tblTareas_V1_Canonica[[#This Row],[Categoría]],tblCAT_ProcesosSGOL[Categoría],tblCAT_ProcesosSGOL[KPI Sugerido],"Revisar")</f>
        <v>Incidencias corregidas</v>
      </c>
      <c r="AH17" s="44"/>
      <c r="AI17" s="44" t="str">
        <f>IF(tblTareas_V1_Canonica[[#This Row],[ID]]="","ID vacío",IF(COUNTIF(tblTareas_V1_Canonica[ID],tblTareas_V1_Canonica[[#This Row],[ID]])&gt;1,"ID duplicado","OK"))</f>
        <v>OK</v>
      </c>
      <c r="AJ17" s="44" t="str">
        <f>IF(OR(tblTareas_V1_Canonica[[#This Row],[Duración Estándar (min)]]="",tblTareas_V1_Canonica[[#This Row],[Duración Estándar (min)]]&lt;=0),"Revisar duración","OK")</f>
        <v>OK</v>
      </c>
      <c r="AK17" s="44" t="str">
        <f>IF(OR(tblTareas_V1_Canonica[[#This Row],[Tipo frecuencia]]="",tblTareas_V1_Canonica[[#This Row],[Regla frecuencia]]=""),"Revisar frecuencia","OK")</f>
        <v>OK</v>
      </c>
      <c r="AL17" s="44" t="str">
        <f>IF(OR(tblTareas_V1_Canonica[[#This Row],[Puesto]]="",tblTareas_V1_Canonica[[#This Row],[Tipo de Responsable]]=""),"Revisar responsable","OK")</f>
        <v>OK</v>
      </c>
      <c r="AM1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 s="44" t="str">
        <f>IF(OR(tblTareas_V1_Canonica[[#This Row],[Fecha inicio]]="",tblTareas_V1_Canonica[[#This Row],[Fecha fin]]="",tblTareas_V1_Canonica[[#This Row],[Fecha inicio]]&gt;tblTareas_V1_Canonica[[#This Row],[Fecha fin]]),"Revisar fechas","OK")</f>
        <v>OK</v>
      </c>
      <c r="AO17" s="44" t="str">
        <f>IF(OR(tblTareas_V1_Canonica[[#This Row],[Estado]]="",tblTareas_V1_Canonica[[#This Row],[Estatus Tarea]]=""),"Revisar estatus","OK")</f>
        <v>OK</v>
      </c>
      <c r="AP17" s="44" t="str">
        <f>IF(COUNTIF(tblTareas_V1_Canonica[[#This Row],[Val_ID]:[Val_Estatus]],"&lt;&gt;OK")&gt;0,"REVISAR","OK")</f>
        <v>OK</v>
      </c>
      <c r="AQ17" s="52" t="s">
        <v>2105</v>
      </c>
      <c r="AR17" s="82">
        <v>0.625</v>
      </c>
    </row>
    <row r="18" spans="1:44" ht="20.25" customHeight="1">
      <c r="A18" s="12" t="s">
        <v>4631</v>
      </c>
      <c r="B18" s="12" t="s">
        <v>344</v>
      </c>
      <c r="C18" s="12" t="s">
        <v>443</v>
      </c>
      <c r="D18" s="12" t="s">
        <v>1433</v>
      </c>
      <c r="E18" s="13" t="s">
        <v>394</v>
      </c>
      <c r="F18" s="15" t="s">
        <v>345</v>
      </c>
      <c r="G18" s="12">
        <v>30</v>
      </c>
      <c r="H18" s="12" t="s">
        <v>1154</v>
      </c>
      <c r="I18" s="12" t="s">
        <v>1149</v>
      </c>
      <c r="J18" s="12">
        <v>1</v>
      </c>
      <c r="K18" s="15" t="s">
        <v>17</v>
      </c>
      <c r="L18" s="15" t="s">
        <v>376</v>
      </c>
      <c r="M18" s="15" t="s">
        <v>1126</v>
      </c>
      <c r="N18" s="15" t="s">
        <v>1127</v>
      </c>
      <c r="O18" s="16">
        <v>46024</v>
      </c>
      <c r="P18" s="16">
        <v>46387</v>
      </c>
      <c r="Q18" s="16" t="s">
        <v>345</v>
      </c>
      <c r="R18" s="35" t="s">
        <v>1299</v>
      </c>
      <c r="S18" s="24" t="s">
        <v>1300</v>
      </c>
      <c r="T18" s="23"/>
      <c r="V18" s="15" t="s">
        <v>1283</v>
      </c>
      <c r="W18" s="15" t="s">
        <v>371</v>
      </c>
      <c r="X18" s="15" t="s">
        <v>1292</v>
      </c>
      <c r="Y18" s="15" t="s">
        <v>1285</v>
      </c>
      <c r="Z18" s="15" t="s">
        <v>1462</v>
      </c>
      <c r="AA18" s="15" t="s">
        <v>371</v>
      </c>
      <c r="AB18" s="44" t="str">
        <f>_xlfn.XLOOKUP(tblTareas_V1_Canonica[[#This Row],[Categoría]],tblCAT_ProcesosSGOL[Categoría],tblCAT_ProcesosSGOL[Documento Referencia],"Revisar")</f>
        <v>MAN-DV-01 / MAN-POL-01</v>
      </c>
      <c r="AC18" s="44" t="str">
        <f>_xlfn.XLOOKUP(tblTareas_V1_Canonica[[#This Row],[Categoría]],tblCAT_ProcesosSGOL[Categoría],tblCAT_ProcesosSGOL[Proceso SGOL],"Revisar")</f>
        <v>Crédito y Cobranza</v>
      </c>
      <c r="AD18" s="44" t="str">
        <f>_xlfn.XLOOKUP(tblTareas_V1_Canonica[[#This Row],[Categoría]],tblCAT_ProcesosSGOL[Categoría],tblCAT_ProcesosSGOL[Requiere Evidencia],"Revisar")</f>
        <v>Sí</v>
      </c>
      <c r="AE18" s="44" t="str">
        <f>_xlfn.XLOOKUP(tblTareas_V1_Canonica[[#This Row],[Categoría]],tblCAT_ProcesosSGOL[Categoría],tblCAT_ProcesosSGOL[Tipo Evidencia Sugerida],"Revisar")</f>
        <v>Relación / Captura / Documento</v>
      </c>
      <c r="AF18" s="44"/>
      <c r="AG18" s="44" t="str">
        <f>_xlfn.XLOOKUP(tblTareas_V1_Canonica[[#This Row],[Categoría]],tblCAT_ProcesosSGOL[Categoría],tblCAT_ProcesosSGOL[KPI Sugerido],"Revisar")</f>
        <v>Recuperación / Activaciones</v>
      </c>
      <c r="AH18" s="44"/>
      <c r="AI18" s="44" t="str">
        <f>IF(tblTareas_V1_Canonica[[#This Row],[ID]]="","ID vacío",IF(COUNTIF(tblTareas_V1_Canonica[ID],tblTareas_V1_Canonica[[#This Row],[ID]])&gt;1,"ID duplicado","OK"))</f>
        <v>OK</v>
      </c>
      <c r="AJ18" s="44" t="str">
        <f>IF(OR(tblTareas_V1_Canonica[[#This Row],[Duración Estándar (min)]]="",tblTareas_V1_Canonica[[#This Row],[Duración Estándar (min)]]&lt;=0),"Revisar duración","OK")</f>
        <v>OK</v>
      </c>
      <c r="AK18" s="44" t="str">
        <f>IF(OR(tblTareas_V1_Canonica[[#This Row],[Tipo frecuencia]]="",tblTareas_V1_Canonica[[#This Row],[Regla frecuencia]]=""),"Revisar frecuencia","OK")</f>
        <v>OK</v>
      </c>
      <c r="AL18" s="44" t="str">
        <f>IF(OR(tblTareas_V1_Canonica[[#This Row],[Puesto]]="",tblTareas_V1_Canonica[[#This Row],[Tipo de Responsable]]=""),"Revisar responsable","OK")</f>
        <v>OK</v>
      </c>
      <c r="AM1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 s="44" t="str">
        <f>IF(OR(tblTareas_V1_Canonica[[#This Row],[Fecha inicio]]="",tblTareas_V1_Canonica[[#This Row],[Fecha fin]]="",tblTareas_V1_Canonica[[#This Row],[Fecha inicio]]&gt;tblTareas_V1_Canonica[[#This Row],[Fecha fin]]),"Revisar fechas","OK")</f>
        <v>OK</v>
      </c>
      <c r="AO18" s="44" t="str">
        <f>IF(OR(tblTareas_V1_Canonica[[#This Row],[Estado]]="",tblTareas_V1_Canonica[[#This Row],[Estatus Tarea]]=""),"Revisar estatus","OK")</f>
        <v>OK</v>
      </c>
      <c r="AP18" s="44" t="str">
        <f>IF(COUNTIF(tblTareas_V1_Canonica[[#This Row],[Val_ID]:[Val_Estatus]],"&lt;&gt;OK")&gt;0,"REVISAR","OK")</f>
        <v>OK</v>
      </c>
      <c r="AQ18" s="52" t="s">
        <v>2103</v>
      </c>
      <c r="AR18" s="82">
        <v>0.42708333333333331</v>
      </c>
    </row>
    <row r="19" spans="1:44" ht="20.25" customHeight="1">
      <c r="A19" s="12" t="s">
        <v>184</v>
      </c>
      <c r="B19" s="12" t="s">
        <v>443</v>
      </c>
      <c r="C19" s="12" t="s">
        <v>1266</v>
      </c>
      <c r="D19" s="12" t="s">
        <v>1439</v>
      </c>
      <c r="E19" s="13" t="s">
        <v>394</v>
      </c>
      <c r="F19" s="15" t="s">
        <v>345</v>
      </c>
      <c r="G19" s="12">
        <v>10</v>
      </c>
      <c r="H19" s="12" t="s">
        <v>1158</v>
      </c>
      <c r="I19" s="12" t="s">
        <v>1149</v>
      </c>
      <c r="J19" s="12">
        <v>1</v>
      </c>
      <c r="K19" s="15" t="s">
        <v>17</v>
      </c>
      <c r="L19" s="15" t="s">
        <v>376</v>
      </c>
      <c r="M19" s="15" t="s">
        <v>1126</v>
      </c>
      <c r="N19" s="15" t="s">
        <v>1127</v>
      </c>
      <c r="O19" s="16">
        <v>46024</v>
      </c>
      <c r="P19" s="16">
        <v>46387</v>
      </c>
      <c r="Q19" s="16" t="s">
        <v>345</v>
      </c>
      <c r="R19" s="35" t="s">
        <v>59</v>
      </c>
      <c r="S19" s="24" t="s">
        <v>60</v>
      </c>
      <c r="T19" s="23"/>
      <c r="V19" s="15" t="s">
        <v>1284</v>
      </c>
      <c r="W19" s="15" t="s">
        <v>376</v>
      </c>
      <c r="X19" s="15" t="s">
        <v>1292</v>
      </c>
      <c r="Y19" s="15" t="s">
        <v>1285</v>
      </c>
      <c r="Z19" s="15" t="s">
        <v>1462</v>
      </c>
      <c r="AA19" s="15" t="s">
        <v>371</v>
      </c>
      <c r="AB19" s="44" t="str">
        <f>_xlfn.XLOOKUP(tblTareas_V1_Canonica[[#This Row],[Categoría]],tblCAT_ProcesosSGOL[Categoría],tblCAT_ProcesosSGOL[Documento Referencia],"Revisar")</f>
        <v>SGOL</v>
      </c>
      <c r="AC19" s="44" t="str">
        <f>_xlfn.XLOOKUP(tblTareas_V1_Canonica[[#This Row],[Categoría]],tblCAT_ProcesosSGOL[Categoría],tblCAT_ProcesosSGOL[Proceso SGOL],"Revisar")</f>
        <v>Supervisión SGOL</v>
      </c>
      <c r="AD19" s="44" t="str">
        <f>_xlfn.XLOOKUP(tblTareas_V1_Canonica[[#This Row],[Categoría]],tblCAT_ProcesosSGOL[Categoría],tblCAT_ProcesosSGOL[Requiere Evidencia],"Revisar")</f>
        <v>Sí</v>
      </c>
      <c r="AE19" s="44" t="str">
        <f>_xlfn.XLOOKUP(tblTareas_V1_Canonica[[#This Row],[Categoría]],tblCAT_ProcesosSGOL[Categoría],tblCAT_ProcesosSGOL[Tipo Evidencia Sugerida],"Revisar")</f>
        <v>Checklist / Reporte / Foto</v>
      </c>
      <c r="AF19" s="44"/>
      <c r="AG19" s="44" t="str">
        <f>_xlfn.XLOOKUP(tblTareas_V1_Canonica[[#This Row],[Categoría]],tblCAT_ProcesosSGOL[Categoría],tblCAT_ProcesosSGOL[KPI Sugerido],"Revisar")</f>
        <v>Cumplimiento operativo</v>
      </c>
      <c r="AH19" s="44"/>
      <c r="AI19" s="44" t="str">
        <f>IF(tblTareas_V1_Canonica[[#This Row],[ID]]="","ID vacío",IF(COUNTIF(tblTareas_V1_Canonica[ID],tblTareas_V1_Canonica[[#This Row],[ID]])&gt;1,"ID duplicado","OK"))</f>
        <v>OK</v>
      </c>
      <c r="AJ19" s="44" t="str">
        <f>IF(OR(tblTareas_V1_Canonica[[#This Row],[Duración Estándar (min)]]="",tblTareas_V1_Canonica[[#This Row],[Duración Estándar (min)]]&lt;=0),"Revisar duración","OK")</f>
        <v>OK</v>
      </c>
      <c r="AK19" s="44" t="str">
        <f>IF(OR(tblTareas_V1_Canonica[[#This Row],[Tipo frecuencia]]="",tblTareas_V1_Canonica[[#This Row],[Regla frecuencia]]=""),"Revisar frecuencia","OK")</f>
        <v>OK</v>
      </c>
      <c r="AL19" s="44" t="str">
        <f>IF(OR(tblTareas_V1_Canonica[[#This Row],[Puesto]]="",tblTareas_V1_Canonica[[#This Row],[Tipo de Responsable]]=""),"Revisar responsable","OK")</f>
        <v>OK</v>
      </c>
      <c r="AM1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9" s="44" t="str">
        <f>IF(OR(tblTareas_V1_Canonica[[#This Row],[Fecha inicio]]="",tblTareas_V1_Canonica[[#This Row],[Fecha fin]]="",tblTareas_V1_Canonica[[#This Row],[Fecha inicio]]&gt;tblTareas_V1_Canonica[[#This Row],[Fecha fin]]),"Revisar fechas","OK")</f>
        <v>OK</v>
      </c>
      <c r="AO19" s="44" t="str">
        <f>IF(OR(tblTareas_V1_Canonica[[#This Row],[Estado]]="",tblTareas_V1_Canonica[[#This Row],[Estatus Tarea]]=""),"Revisar estatus","OK")</f>
        <v>OK</v>
      </c>
      <c r="AP19" s="44" t="str">
        <f>IF(COUNTIF(tblTareas_V1_Canonica[[#This Row],[Val_ID]:[Val_Estatus]],"&lt;&gt;OK")&gt;0,"REVISAR","OK")</f>
        <v>OK</v>
      </c>
      <c r="AQ19" s="52" t="s">
        <v>2103</v>
      </c>
      <c r="AR19" s="82">
        <v>0.77777777777777779</v>
      </c>
    </row>
    <row r="20" spans="1:44" ht="20.25" customHeight="1">
      <c r="A20" s="12" t="s">
        <v>4632</v>
      </c>
      <c r="B20" s="12" t="s">
        <v>443</v>
      </c>
      <c r="C20" s="12" t="s">
        <v>1266</v>
      </c>
      <c r="D20" s="12" t="s">
        <v>1433</v>
      </c>
      <c r="E20" s="13" t="s">
        <v>394</v>
      </c>
      <c r="F20" s="15" t="s">
        <v>345</v>
      </c>
      <c r="G20" s="12">
        <v>25</v>
      </c>
      <c r="H20" s="12" t="s">
        <v>1154</v>
      </c>
      <c r="I20" s="12" t="s">
        <v>1382</v>
      </c>
      <c r="J20" s="12">
        <v>1</v>
      </c>
      <c r="K20" s="15" t="s">
        <v>17</v>
      </c>
      <c r="L20" s="15" t="s">
        <v>376</v>
      </c>
      <c r="M20" s="15" t="s">
        <v>1126</v>
      </c>
      <c r="N20" s="15" t="s">
        <v>1127</v>
      </c>
      <c r="O20" s="16">
        <v>46024</v>
      </c>
      <c r="P20" s="16">
        <v>46387</v>
      </c>
      <c r="Q20" s="16" t="s">
        <v>345</v>
      </c>
      <c r="R20" s="35" t="s">
        <v>1418</v>
      </c>
      <c r="S20" s="24" t="s">
        <v>61</v>
      </c>
      <c r="T20" s="24" t="s">
        <v>50</v>
      </c>
      <c r="V20" s="15" t="s">
        <v>1284</v>
      </c>
      <c r="W20" s="15" t="s">
        <v>376</v>
      </c>
      <c r="X20" s="15" t="s">
        <v>1291</v>
      </c>
      <c r="Y20" s="15" t="s">
        <v>1285</v>
      </c>
      <c r="Z20" s="15" t="s">
        <v>1462</v>
      </c>
      <c r="AA20" s="15" t="s">
        <v>371</v>
      </c>
      <c r="AB20" s="44" t="str">
        <f>_xlfn.XLOOKUP(tblTareas_V1_Canonica[[#This Row],[Categoría]],tblCAT_ProcesosSGOL[Categoría],tblCAT_ProcesosSGOL[Documento Referencia],"Revisar")</f>
        <v>MAN-DV-01 / MAN-POL-01</v>
      </c>
      <c r="AC20" s="44" t="str">
        <f>_xlfn.XLOOKUP(tblTareas_V1_Canonica[[#This Row],[Categoría]],tblCAT_ProcesosSGOL[Categoría],tblCAT_ProcesosSGOL[Proceso SGOL],"Revisar")</f>
        <v>Crédito y Cobranza</v>
      </c>
      <c r="AD20" s="44" t="str">
        <f>_xlfn.XLOOKUP(tblTareas_V1_Canonica[[#This Row],[Categoría]],tblCAT_ProcesosSGOL[Categoría],tblCAT_ProcesosSGOL[Requiere Evidencia],"Revisar")</f>
        <v>Sí</v>
      </c>
      <c r="AE20" s="44" t="str">
        <f>_xlfn.XLOOKUP(tblTareas_V1_Canonica[[#This Row],[Categoría]],tblCAT_ProcesosSGOL[Categoría],tblCAT_ProcesosSGOL[Tipo Evidencia Sugerida],"Revisar")</f>
        <v>Relación / Captura / Documento</v>
      </c>
      <c r="AF20" s="44"/>
      <c r="AG20" s="44" t="str">
        <f>_xlfn.XLOOKUP(tblTareas_V1_Canonica[[#This Row],[Categoría]],tblCAT_ProcesosSGOL[Categoría],tblCAT_ProcesosSGOL[KPI Sugerido],"Revisar")</f>
        <v>Recuperación / Activaciones</v>
      </c>
      <c r="AH20" s="44"/>
      <c r="AI20" s="44" t="str">
        <f>IF(tblTareas_V1_Canonica[[#This Row],[ID]]="","ID vacío",IF(COUNTIF(tblTareas_V1_Canonica[ID],tblTareas_V1_Canonica[[#This Row],[ID]])&gt;1,"ID duplicado","OK"))</f>
        <v>OK</v>
      </c>
      <c r="AJ20" s="44" t="str">
        <f>IF(OR(tblTareas_V1_Canonica[[#This Row],[Duración Estándar (min)]]="",tblTareas_V1_Canonica[[#This Row],[Duración Estándar (min)]]&lt;=0),"Revisar duración","OK")</f>
        <v>OK</v>
      </c>
      <c r="AK20" s="44" t="str">
        <f>IF(OR(tblTareas_V1_Canonica[[#This Row],[Tipo frecuencia]]="",tblTareas_V1_Canonica[[#This Row],[Regla frecuencia]]=""),"Revisar frecuencia","OK")</f>
        <v>OK</v>
      </c>
      <c r="AL20" s="44" t="str">
        <f>IF(OR(tblTareas_V1_Canonica[[#This Row],[Puesto]]="",tblTareas_V1_Canonica[[#This Row],[Tipo de Responsable]]=""),"Revisar responsable","OK")</f>
        <v>OK</v>
      </c>
      <c r="AM2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0" s="44" t="str">
        <f>IF(OR(tblTareas_V1_Canonica[[#This Row],[Fecha inicio]]="",tblTareas_V1_Canonica[[#This Row],[Fecha fin]]="",tblTareas_V1_Canonica[[#This Row],[Fecha inicio]]&gt;tblTareas_V1_Canonica[[#This Row],[Fecha fin]]),"Revisar fechas","OK")</f>
        <v>OK</v>
      </c>
      <c r="AO20" s="44" t="str">
        <f>IF(OR(tblTareas_V1_Canonica[[#This Row],[Estado]]="",tblTareas_V1_Canonica[[#This Row],[Estatus Tarea]]=""),"Revisar estatus","OK")</f>
        <v>OK</v>
      </c>
      <c r="AP20" s="44" t="str">
        <f>IF(COUNTIF(tblTareas_V1_Canonica[[#This Row],[Val_ID]:[Val_Estatus]],"&lt;&gt;OK")&gt;0,"REVISAR","OK")</f>
        <v>OK</v>
      </c>
      <c r="AQ20" s="44" t="s">
        <v>1590</v>
      </c>
      <c r="AR20" s="82">
        <v>0.44791666666666669</v>
      </c>
    </row>
    <row r="21" spans="1:44" ht="20.25" customHeight="1">
      <c r="A21" s="12" t="s">
        <v>185</v>
      </c>
      <c r="B21" s="12" t="s">
        <v>443</v>
      </c>
      <c r="C21" s="12" t="s">
        <v>1266</v>
      </c>
      <c r="D21" s="12" t="s">
        <v>452</v>
      </c>
      <c r="E21" s="13" t="s">
        <v>394</v>
      </c>
      <c r="F21" s="15" t="s">
        <v>345</v>
      </c>
      <c r="G21" s="12">
        <v>5</v>
      </c>
      <c r="H21" s="12" t="s">
        <v>1158</v>
      </c>
      <c r="I21" s="12" t="s">
        <v>1125</v>
      </c>
      <c r="J21" s="12">
        <v>1</v>
      </c>
      <c r="K21" s="15" t="s">
        <v>17</v>
      </c>
      <c r="L21" s="15" t="s">
        <v>376</v>
      </c>
      <c r="M21" s="15" t="s">
        <v>1126</v>
      </c>
      <c r="N21" s="15" t="s">
        <v>1127</v>
      </c>
      <c r="O21" s="16">
        <v>46024</v>
      </c>
      <c r="P21" s="16">
        <v>46387</v>
      </c>
      <c r="Q21" s="16" t="s">
        <v>345</v>
      </c>
      <c r="R21" s="35" t="s">
        <v>4622</v>
      </c>
      <c r="S21" s="24" t="s">
        <v>1363</v>
      </c>
      <c r="T21" s="23"/>
      <c r="V21" s="15" t="s">
        <v>1284</v>
      </c>
      <c r="W21" s="15" t="s">
        <v>371</v>
      </c>
      <c r="X21" s="15" t="s">
        <v>1291</v>
      </c>
      <c r="Y21" s="15" t="s">
        <v>1285</v>
      </c>
      <c r="Z21" s="15" t="s">
        <v>1462</v>
      </c>
      <c r="AA21" s="15" t="s">
        <v>371</v>
      </c>
      <c r="AB21" s="44" t="str">
        <f>_xlfn.XLOOKUP(tblTareas_V1_Canonica[[#This Row],[Categoría]],tblCAT_ProcesosSGOL[Categoría],tblCAT_ProcesosSGOL[Documento Referencia],"Revisar")</f>
        <v>Pendiente</v>
      </c>
      <c r="AC21" s="44" t="str">
        <f>_xlfn.XLOOKUP(tblTareas_V1_Canonica[[#This Row],[Categoría]],tblCAT_ProcesosSGOL[Categoría],tblCAT_ProcesosSGOL[Proceso SGOL],"Revisar")</f>
        <v>Marketing</v>
      </c>
      <c r="AD21" s="44" t="str">
        <f>_xlfn.XLOOKUP(tblTareas_V1_Canonica[[#This Row],[Categoría]],tblCAT_ProcesosSGOL[Categoría],tblCAT_ProcesosSGOL[Requiere Evidencia],"Revisar")</f>
        <v>Sí</v>
      </c>
      <c r="AE21" s="44" t="str">
        <f>_xlfn.XLOOKUP(tblTareas_V1_Canonica[[#This Row],[Categoría]],tblCAT_ProcesosSGOL[Categoría],tblCAT_ProcesosSGOL[Tipo Evidencia Sugerida],"Revisar")</f>
        <v>Foto / Captura / Publicación</v>
      </c>
      <c r="AF21" s="44"/>
      <c r="AG21" s="44" t="str">
        <f>_xlfn.XLOOKUP(tblTareas_V1_Canonica[[#This Row],[Categoría]],tblCAT_ProcesosSGOL[Categoría],tblCAT_ProcesosSGOL[KPI Sugerido],"Revisar")</f>
        <v>Publicaciones ejecutadas</v>
      </c>
      <c r="AH21" s="44"/>
      <c r="AI21" s="44" t="str">
        <f>IF(tblTareas_V1_Canonica[[#This Row],[ID]]="","ID vacío",IF(COUNTIF(tblTareas_V1_Canonica[ID],tblTareas_V1_Canonica[[#This Row],[ID]])&gt;1,"ID duplicado","OK"))</f>
        <v>OK</v>
      </c>
      <c r="AJ21" s="44" t="str">
        <f>IF(OR(tblTareas_V1_Canonica[[#This Row],[Duración Estándar (min)]]="",tblTareas_V1_Canonica[[#This Row],[Duración Estándar (min)]]&lt;=0),"Revisar duración","OK")</f>
        <v>OK</v>
      </c>
      <c r="AK21" s="44" t="str">
        <f>IF(OR(tblTareas_V1_Canonica[[#This Row],[Tipo frecuencia]]="",tblTareas_V1_Canonica[[#This Row],[Regla frecuencia]]=""),"Revisar frecuencia","OK")</f>
        <v>OK</v>
      </c>
      <c r="AL21" s="44" t="str">
        <f>IF(OR(tblTareas_V1_Canonica[[#This Row],[Puesto]]="",tblTareas_V1_Canonica[[#This Row],[Tipo de Responsable]]=""),"Revisar responsable","OK")</f>
        <v>OK</v>
      </c>
      <c r="AM2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1" s="44" t="str">
        <f>IF(OR(tblTareas_V1_Canonica[[#This Row],[Fecha inicio]]="",tblTareas_V1_Canonica[[#This Row],[Fecha fin]]="",tblTareas_V1_Canonica[[#This Row],[Fecha inicio]]&gt;tblTareas_V1_Canonica[[#This Row],[Fecha fin]]),"Revisar fechas","OK")</f>
        <v>OK</v>
      </c>
      <c r="AO21" s="44" t="str">
        <f>IF(OR(tblTareas_V1_Canonica[[#This Row],[Estado]]="",tblTareas_V1_Canonica[[#This Row],[Estatus Tarea]]=""),"Revisar estatus","OK")</f>
        <v>OK</v>
      </c>
      <c r="AP21" s="44" t="str">
        <f>IF(COUNTIF(tblTareas_V1_Canonica[[#This Row],[Val_ID]:[Val_Estatus]],"&lt;&gt;OK")&gt;0,"REVISAR","OK")</f>
        <v>OK</v>
      </c>
      <c r="AQ21" s="44" t="s">
        <v>1590</v>
      </c>
      <c r="AR21" s="82">
        <v>0.4375</v>
      </c>
    </row>
    <row r="22" spans="1:44" ht="20.25" customHeight="1">
      <c r="A22" s="12" t="s">
        <v>4633</v>
      </c>
      <c r="B22" s="12" t="s">
        <v>443</v>
      </c>
      <c r="C22" s="12" t="s">
        <v>1266</v>
      </c>
      <c r="D22" s="12" t="s">
        <v>1439</v>
      </c>
      <c r="E22" s="13" t="s">
        <v>394</v>
      </c>
      <c r="F22" s="15" t="s">
        <v>345</v>
      </c>
      <c r="G22" s="12">
        <v>5</v>
      </c>
      <c r="H22" s="12" t="s">
        <v>1158</v>
      </c>
      <c r="I22" s="12" t="s">
        <v>352</v>
      </c>
      <c r="J22" s="12">
        <v>1</v>
      </c>
      <c r="K22" s="15" t="s">
        <v>17</v>
      </c>
      <c r="L22" s="15" t="s">
        <v>376</v>
      </c>
      <c r="M22" s="15" t="s">
        <v>1126</v>
      </c>
      <c r="N22" s="15" t="s">
        <v>1127</v>
      </c>
      <c r="O22" s="16">
        <v>46024</v>
      </c>
      <c r="P22" s="16">
        <v>46387</v>
      </c>
      <c r="Q22" s="16" t="s">
        <v>345</v>
      </c>
      <c r="R22" s="35" t="s">
        <v>1171</v>
      </c>
      <c r="S22" s="24" t="s">
        <v>62</v>
      </c>
      <c r="T22" s="24" t="s">
        <v>50</v>
      </c>
      <c r="V22" s="15" t="s">
        <v>1284</v>
      </c>
      <c r="W22" s="15" t="s">
        <v>376</v>
      </c>
      <c r="X22" s="15" t="s">
        <v>1292</v>
      </c>
      <c r="Y22" s="15" t="s">
        <v>1285</v>
      </c>
      <c r="Z22" s="15" t="s">
        <v>1462</v>
      </c>
      <c r="AA22" s="15" t="s">
        <v>371</v>
      </c>
      <c r="AB22" s="44" t="str">
        <f>_xlfn.XLOOKUP(tblTareas_V1_Canonica[[#This Row],[Categoría]],tblCAT_ProcesosSGOL[Categoría],tblCAT_ProcesosSGOL[Documento Referencia],"Revisar")</f>
        <v>SGOL</v>
      </c>
      <c r="AC22" s="44" t="str">
        <f>_xlfn.XLOOKUP(tblTareas_V1_Canonica[[#This Row],[Categoría]],tblCAT_ProcesosSGOL[Categoría],tblCAT_ProcesosSGOL[Proceso SGOL],"Revisar")</f>
        <v>Supervisión SGOL</v>
      </c>
      <c r="AD22" s="44" t="str">
        <f>_xlfn.XLOOKUP(tblTareas_V1_Canonica[[#This Row],[Categoría]],tblCAT_ProcesosSGOL[Categoría],tblCAT_ProcesosSGOL[Requiere Evidencia],"Revisar")</f>
        <v>Sí</v>
      </c>
      <c r="AE22" s="44" t="str">
        <f>_xlfn.XLOOKUP(tblTareas_V1_Canonica[[#This Row],[Categoría]],tblCAT_ProcesosSGOL[Categoría],tblCAT_ProcesosSGOL[Tipo Evidencia Sugerida],"Revisar")</f>
        <v>Checklist / Reporte / Foto</v>
      </c>
      <c r="AF22" s="44"/>
      <c r="AG22" s="44" t="str">
        <f>_xlfn.XLOOKUP(tblTareas_V1_Canonica[[#This Row],[Categoría]],tblCAT_ProcesosSGOL[Categoría],tblCAT_ProcesosSGOL[KPI Sugerido],"Revisar")</f>
        <v>Cumplimiento operativo</v>
      </c>
      <c r="AH22" s="44"/>
      <c r="AI22" s="44" t="str">
        <f>IF(tblTareas_V1_Canonica[[#This Row],[ID]]="","ID vacío",IF(COUNTIF(tblTareas_V1_Canonica[ID],tblTareas_V1_Canonica[[#This Row],[ID]])&gt;1,"ID duplicado","OK"))</f>
        <v>OK</v>
      </c>
      <c r="AJ22" s="44" t="str">
        <f>IF(OR(tblTareas_V1_Canonica[[#This Row],[Duración Estándar (min)]]="",tblTareas_V1_Canonica[[#This Row],[Duración Estándar (min)]]&lt;=0),"Revisar duración","OK")</f>
        <v>OK</v>
      </c>
      <c r="AK22" s="44" t="str">
        <f>IF(OR(tblTareas_V1_Canonica[[#This Row],[Tipo frecuencia]]="",tblTareas_V1_Canonica[[#This Row],[Regla frecuencia]]=""),"Revisar frecuencia","OK")</f>
        <v>OK</v>
      </c>
      <c r="AL22" s="44" t="str">
        <f>IF(OR(tblTareas_V1_Canonica[[#This Row],[Puesto]]="",tblTareas_V1_Canonica[[#This Row],[Tipo de Responsable]]=""),"Revisar responsable","OK")</f>
        <v>OK</v>
      </c>
      <c r="AM2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2" s="44" t="str">
        <f>IF(OR(tblTareas_V1_Canonica[[#This Row],[Fecha inicio]]="",tblTareas_V1_Canonica[[#This Row],[Fecha fin]]="",tblTareas_V1_Canonica[[#This Row],[Fecha inicio]]&gt;tblTareas_V1_Canonica[[#This Row],[Fecha fin]]),"Revisar fechas","OK")</f>
        <v>OK</v>
      </c>
      <c r="AO22" s="44" t="str">
        <f>IF(OR(tblTareas_V1_Canonica[[#This Row],[Estado]]="",tblTareas_V1_Canonica[[#This Row],[Estatus Tarea]]=""),"Revisar estatus","OK")</f>
        <v>OK</v>
      </c>
      <c r="AP22" s="44" t="str">
        <f>IF(COUNTIF(tblTareas_V1_Canonica[[#This Row],[Val_ID]:[Val_Estatus]],"&lt;&gt;OK")&gt;0,"REVISAR","OK")</f>
        <v>OK</v>
      </c>
      <c r="AQ22" s="52" t="s">
        <v>2103</v>
      </c>
      <c r="AR22" s="82">
        <v>0.4375</v>
      </c>
    </row>
    <row r="23" spans="1:44" ht="20.25" customHeight="1">
      <c r="A23" s="12" t="s">
        <v>186</v>
      </c>
      <c r="B23" s="12" t="s">
        <v>443</v>
      </c>
      <c r="C23" s="12" t="s">
        <v>1266</v>
      </c>
      <c r="D23" s="12" t="s">
        <v>452</v>
      </c>
      <c r="E23" s="13" t="s">
        <v>394</v>
      </c>
      <c r="F23" s="15" t="s">
        <v>345</v>
      </c>
      <c r="G23" s="12">
        <v>7</v>
      </c>
      <c r="H23" s="12" t="s">
        <v>1158</v>
      </c>
      <c r="I23" s="12" t="s">
        <v>1149</v>
      </c>
      <c r="J23" s="12">
        <v>3</v>
      </c>
      <c r="K23" s="15" t="s">
        <v>17</v>
      </c>
      <c r="L23" s="15" t="s">
        <v>376</v>
      </c>
      <c r="M23" s="15" t="s">
        <v>1126</v>
      </c>
      <c r="N23" s="15" t="s">
        <v>1127</v>
      </c>
      <c r="O23" s="16">
        <v>46024</v>
      </c>
      <c r="P23" s="16">
        <v>46387</v>
      </c>
      <c r="Q23" s="16" t="s">
        <v>345</v>
      </c>
      <c r="R23" s="49" t="s">
        <v>2080</v>
      </c>
      <c r="S23" s="26" t="s">
        <v>2081</v>
      </c>
      <c r="V23" s="15" t="s">
        <v>1284</v>
      </c>
      <c r="W23" s="15"/>
      <c r="X23" s="15" t="s">
        <v>1290</v>
      </c>
      <c r="Y23" s="15" t="s">
        <v>1421</v>
      </c>
      <c r="Z23" s="15" t="s">
        <v>1462</v>
      </c>
      <c r="AA23" s="15" t="s">
        <v>371</v>
      </c>
      <c r="AB23" s="44" t="str">
        <f>_xlfn.XLOOKUP(tblTareas_V1_Canonica[[#This Row],[Categoría]],tblCAT_ProcesosSGOL[Categoría],tblCAT_ProcesosSGOL[Documento Referencia],"Revisar")</f>
        <v>Pendiente</v>
      </c>
      <c r="AC23" s="44" t="str">
        <f>_xlfn.XLOOKUP(tblTareas_V1_Canonica[[#This Row],[Categoría]],tblCAT_ProcesosSGOL[Categoría],tblCAT_ProcesosSGOL[Proceso SGOL],"Revisar")</f>
        <v>Marketing</v>
      </c>
      <c r="AD23" s="44" t="str">
        <f>_xlfn.XLOOKUP(tblTareas_V1_Canonica[[#This Row],[Categoría]],tblCAT_ProcesosSGOL[Categoría],tblCAT_ProcesosSGOL[Requiere Evidencia],"Revisar")</f>
        <v>Sí</v>
      </c>
      <c r="AE23" s="44" t="str">
        <f>_xlfn.XLOOKUP(tblTareas_V1_Canonica[[#This Row],[Categoría]],tblCAT_ProcesosSGOL[Categoría],tblCAT_ProcesosSGOL[Tipo Evidencia Sugerida],"Revisar")</f>
        <v>Foto / Captura / Publicación</v>
      </c>
      <c r="AF23" s="44"/>
      <c r="AG23" s="44" t="str">
        <f>_xlfn.XLOOKUP(tblTareas_V1_Canonica[[#This Row],[Categoría]],tblCAT_ProcesosSGOL[Categoría],tblCAT_ProcesosSGOL[KPI Sugerido],"Revisar")</f>
        <v>Publicaciones ejecutadas</v>
      </c>
      <c r="AH23" s="44"/>
      <c r="AI23" s="44" t="str">
        <f>IF(tblTareas_V1_Canonica[[#This Row],[ID]]="","ID vacío",IF(COUNTIF(tblTareas_V1_Canonica[ID],tblTareas_V1_Canonica[[#This Row],[ID]])&gt;1,"ID duplicado","OK"))</f>
        <v>OK</v>
      </c>
      <c r="AJ23" s="44" t="str">
        <f>IF(OR(tblTareas_V1_Canonica[[#This Row],[Duración Estándar (min)]]="",tblTareas_V1_Canonica[[#This Row],[Duración Estándar (min)]]&lt;=0),"Revisar duración","OK")</f>
        <v>OK</v>
      </c>
      <c r="AK23" s="44" t="str">
        <f>IF(OR(tblTareas_V1_Canonica[[#This Row],[Tipo frecuencia]]="",tblTareas_V1_Canonica[[#This Row],[Regla frecuencia]]=""),"Revisar frecuencia","OK")</f>
        <v>OK</v>
      </c>
      <c r="AL23" s="44" t="str">
        <f>IF(OR(tblTareas_V1_Canonica[[#This Row],[Puesto]]="",tblTareas_V1_Canonica[[#This Row],[Tipo de Responsable]]=""),"Revisar responsable","OK")</f>
        <v>OK</v>
      </c>
      <c r="AM2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3" s="44" t="str">
        <f>IF(OR(tblTareas_V1_Canonica[[#This Row],[Fecha inicio]]="",tblTareas_V1_Canonica[[#This Row],[Fecha fin]]="",tblTareas_V1_Canonica[[#This Row],[Fecha inicio]]&gt;tblTareas_V1_Canonica[[#This Row],[Fecha fin]]),"Revisar fechas","OK")</f>
        <v>OK</v>
      </c>
      <c r="AO23" s="44" t="str">
        <f>IF(OR(tblTareas_V1_Canonica[[#This Row],[Estado]]="",tblTareas_V1_Canonica[[#This Row],[Estatus Tarea]]=""),"Revisar estatus","OK")</f>
        <v>OK</v>
      </c>
      <c r="AP23" s="44" t="str">
        <f>IF(COUNTIF(tblTareas_V1_Canonica[[#This Row],[Val_ID]:[Val_Estatus]],"&lt;&gt;OK")&gt;0,"REVISAR","OK")</f>
        <v>REVISAR</v>
      </c>
      <c r="AQ23" s="44" t="s">
        <v>2103</v>
      </c>
      <c r="AR23" s="82">
        <v>0.4375</v>
      </c>
    </row>
    <row r="24" spans="1:44" ht="20.25" customHeight="1">
      <c r="A24" s="12" t="s">
        <v>187</v>
      </c>
      <c r="B24" s="12" t="s">
        <v>443</v>
      </c>
      <c r="C24" s="12" t="s">
        <v>1266</v>
      </c>
      <c r="D24" s="12" t="s">
        <v>1439</v>
      </c>
      <c r="E24" s="13" t="s">
        <v>394</v>
      </c>
      <c r="F24" s="15" t="s">
        <v>345</v>
      </c>
      <c r="G24" s="12">
        <v>10</v>
      </c>
      <c r="H24" s="12" t="s">
        <v>1158</v>
      </c>
      <c r="I24" s="12" t="s">
        <v>1149</v>
      </c>
      <c r="J24" s="12">
        <v>1</v>
      </c>
      <c r="K24" s="15" t="s">
        <v>17</v>
      </c>
      <c r="L24" s="15" t="s">
        <v>376</v>
      </c>
      <c r="M24" s="15" t="s">
        <v>1126</v>
      </c>
      <c r="N24" s="15" t="s">
        <v>1127</v>
      </c>
      <c r="O24" s="16">
        <v>46024</v>
      </c>
      <c r="P24" s="16">
        <v>46387</v>
      </c>
      <c r="Q24" s="16" t="s">
        <v>345</v>
      </c>
      <c r="R24" s="35" t="s">
        <v>1172</v>
      </c>
      <c r="S24" s="24" t="s">
        <v>63</v>
      </c>
      <c r="T24" s="23"/>
      <c r="V24" s="15" t="s">
        <v>1284</v>
      </c>
      <c r="W24" s="15" t="s">
        <v>371</v>
      </c>
      <c r="X24" s="15" t="s">
        <v>1292</v>
      </c>
      <c r="Y24" s="15" t="s">
        <v>1285</v>
      </c>
      <c r="Z24" s="15" t="s">
        <v>1462</v>
      </c>
      <c r="AA24" s="15" t="s">
        <v>371</v>
      </c>
      <c r="AB24" s="44" t="str">
        <f>_xlfn.XLOOKUP(tblTareas_V1_Canonica[[#This Row],[Categoría]],tblCAT_ProcesosSGOL[Categoría],tblCAT_ProcesosSGOL[Documento Referencia],"Revisar")</f>
        <v>SGOL</v>
      </c>
      <c r="AC24" s="44" t="str">
        <f>_xlfn.XLOOKUP(tblTareas_V1_Canonica[[#This Row],[Categoría]],tblCAT_ProcesosSGOL[Categoría],tblCAT_ProcesosSGOL[Proceso SGOL],"Revisar")</f>
        <v>Supervisión SGOL</v>
      </c>
      <c r="AD24" s="44" t="str">
        <f>_xlfn.XLOOKUP(tblTareas_V1_Canonica[[#This Row],[Categoría]],tblCAT_ProcesosSGOL[Categoría],tblCAT_ProcesosSGOL[Requiere Evidencia],"Revisar")</f>
        <v>Sí</v>
      </c>
      <c r="AE24" s="44" t="str">
        <f>_xlfn.XLOOKUP(tblTareas_V1_Canonica[[#This Row],[Categoría]],tblCAT_ProcesosSGOL[Categoría],tblCAT_ProcesosSGOL[Tipo Evidencia Sugerida],"Revisar")</f>
        <v>Checklist / Reporte / Foto</v>
      </c>
      <c r="AF24" s="44"/>
      <c r="AG24" s="44" t="str">
        <f>_xlfn.XLOOKUP(tblTareas_V1_Canonica[[#This Row],[Categoría]],tblCAT_ProcesosSGOL[Categoría],tblCAT_ProcesosSGOL[KPI Sugerido],"Revisar")</f>
        <v>Cumplimiento operativo</v>
      </c>
      <c r="AH24" s="44"/>
      <c r="AI24" s="44" t="str">
        <f>IF(tblTareas_V1_Canonica[[#This Row],[ID]]="","ID vacío",IF(COUNTIF(tblTareas_V1_Canonica[ID],tblTareas_V1_Canonica[[#This Row],[ID]])&gt;1,"ID duplicado","OK"))</f>
        <v>OK</v>
      </c>
      <c r="AJ24" s="44" t="str">
        <f>IF(OR(tblTareas_V1_Canonica[[#This Row],[Duración Estándar (min)]]="",tblTareas_V1_Canonica[[#This Row],[Duración Estándar (min)]]&lt;=0),"Revisar duración","OK")</f>
        <v>OK</v>
      </c>
      <c r="AK24" s="44" t="str">
        <f>IF(OR(tblTareas_V1_Canonica[[#This Row],[Tipo frecuencia]]="",tblTareas_V1_Canonica[[#This Row],[Regla frecuencia]]=""),"Revisar frecuencia","OK")</f>
        <v>OK</v>
      </c>
      <c r="AL24" s="44" t="str">
        <f>IF(OR(tblTareas_V1_Canonica[[#This Row],[Puesto]]="",tblTareas_V1_Canonica[[#This Row],[Tipo de Responsable]]=""),"Revisar responsable","OK")</f>
        <v>OK</v>
      </c>
      <c r="AM2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4" s="44" t="str">
        <f>IF(OR(tblTareas_V1_Canonica[[#This Row],[Fecha inicio]]="",tblTareas_V1_Canonica[[#This Row],[Fecha fin]]="",tblTareas_V1_Canonica[[#This Row],[Fecha inicio]]&gt;tblTareas_V1_Canonica[[#This Row],[Fecha fin]]),"Revisar fechas","OK")</f>
        <v>OK</v>
      </c>
      <c r="AO24" s="44" t="str">
        <f>IF(OR(tblTareas_V1_Canonica[[#This Row],[Estado]]="",tblTareas_V1_Canonica[[#This Row],[Estatus Tarea]]=""),"Revisar estatus","OK")</f>
        <v>OK</v>
      </c>
      <c r="AP24" s="44" t="str">
        <f>IF(COUNTIF(tblTareas_V1_Canonica[[#This Row],[Val_ID]:[Val_Estatus]],"&lt;&gt;OK")&gt;0,"REVISAR","OK")</f>
        <v>OK</v>
      </c>
      <c r="AQ24" s="52" t="s">
        <v>2103</v>
      </c>
      <c r="AR24" s="82">
        <v>0.38194444444444442</v>
      </c>
    </row>
    <row r="25" spans="1:44" ht="20.25" customHeight="1">
      <c r="A25" s="12" t="s">
        <v>188</v>
      </c>
      <c r="B25" s="12" t="s">
        <v>443</v>
      </c>
      <c r="C25" s="12" t="s">
        <v>1266</v>
      </c>
      <c r="D25" s="12" t="s">
        <v>452</v>
      </c>
      <c r="E25" s="13" t="s">
        <v>394</v>
      </c>
      <c r="F25" s="15" t="s">
        <v>345</v>
      </c>
      <c r="G25" s="12">
        <v>8</v>
      </c>
      <c r="H25" s="12" t="s">
        <v>1158</v>
      </c>
      <c r="I25" s="12" t="s">
        <v>1149</v>
      </c>
      <c r="J25" s="12">
        <v>4</v>
      </c>
      <c r="K25" s="15" t="s">
        <v>17</v>
      </c>
      <c r="L25" s="15" t="s">
        <v>376</v>
      </c>
      <c r="M25" s="15" t="s">
        <v>1126</v>
      </c>
      <c r="N25" s="15" t="s">
        <v>1127</v>
      </c>
      <c r="O25" s="16">
        <v>46024</v>
      </c>
      <c r="P25" s="16">
        <v>46387</v>
      </c>
      <c r="Q25" s="16" t="s">
        <v>345</v>
      </c>
      <c r="R25" s="49" t="s">
        <v>2082</v>
      </c>
      <c r="S25" s="26" t="s">
        <v>2083</v>
      </c>
      <c r="V25" s="15" t="s">
        <v>1284</v>
      </c>
      <c r="W25" s="15"/>
      <c r="X25" s="15" t="s">
        <v>1290</v>
      </c>
      <c r="Y25" s="15" t="s">
        <v>1421</v>
      </c>
      <c r="Z25" s="15" t="s">
        <v>1462</v>
      </c>
      <c r="AA25" s="15" t="s">
        <v>371</v>
      </c>
      <c r="AB25" s="44" t="str">
        <f>_xlfn.XLOOKUP(tblTareas_V1_Canonica[[#This Row],[Categoría]],tblCAT_ProcesosSGOL[Categoría],tblCAT_ProcesosSGOL[Documento Referencia],"Revisar")</f>
        <v>Pendiente</v>
      </c>
      <c r="AC25" s="44" t="str">
        <f>_xlfn.XLOOKUP(tblTareas_V1_Canonica[[#This Row],[Categoría]],tblCAT_ProcesosSGOL[Categoría],tblCAT_ProcesosSGOL[Proceso SGOL],"Revisar")</f>
        <v>Marketing</v>
      </c>
      <c r="AD25" s="44" t="str">
        <f>_xlfn.XLOOKUP(tblTareas_V1_Canonica[[#This Row],[Categoría]],tblCAT_ProcesosSGOL[Categoría],tblCAT_ProcesosSGOL[Requiere Evidencia],"Revisar")</f>
        <v>Sí</v>
      </c>
      <c r="AE25" s="44" t="str">
        <f>_xlfn.XLOOKUP(tblTareas_V1_Canonica[[#This Row],[Categoría]],tblCAT_ProcesosSGOL[Categoría],tblCAT_ProcesosSGOL[Tipo Evidencia Sugerida],"Revisar")</f>
        <v>Foto / Captura / Publicación</v>
      </c>
      <c r="AF25" s="44"/>
      <c r="AG25" s="44" t="str">
        <f>_xlfn.XLOOKUP(tblTareas_V1_Canonica[[#This Row],[Categoría]],tblCAT_ProcesosSGOL[Categoría],tblCAT_ProcesosSGOL[KPI Sugerido],"Revisar")</f>
        <v>Publicaciones ejecutadas</v>
      </c>
      <c r="AH25" s="44"/>
      <c r="AI25" s="44" t="str">
        <f>IF(tblTareas_V1_Canonica[[#This Row],[ID]]="","ID vacío",IF(COUNTIF(tblTareas_V1_Canonica[ID],tblTareas_V1_Canonica[[#This Row],[ID]])&gt;1,"ID duplicado","OK"))</f>
        <v>OK</v>
      </c>
      <c r="AJ25" s="44" t="str">
        <f>IF(OR(tblTareas_V1_Canonica[[#This Row],[Duración Estándar (min)]]="",tblTareas_V1_Canonica[[#This Row],[Duración Estándar (min)]]&lt;=0),"Revisar duración","OK")</f>
        <v>OK</v>
      </c>
      <c r="AK25" s="44" t="str">
        <f>IF(OR(tblTareas_V1_Canonica[[#This Row],[Tipo frecuencia]]="",tblTareas_V1_Canonica[[#This Row],[Regla frecuencia]]=""),"Revisar frecuencia","OK")</f>
        <v>OK</v>
      </c>
      <c r="AL25" s="44" t="str">
        <f>IF(OR(tblTareas_V1_Canonica[[#This Row],[Puesto]]="",tblTareas_V1_Canonica[[#This Row],[Tipo de Responsable]]=""),"Revisar responsable","OK")</f>
        <v>OK</v>
      </c>
      <c r="AM2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5" s="44" t="str">
        <f>IF(OR(tblTareas_V1_Canonica[[#This Row],[Fecha inicio]]="",tblTareas_V1_Canonica[[#This Row],[Fecha fin]]="",tblTareas_V1_Canonica[[#This Row],[Fecha inicio]]&gt;tblTareas_V1_Canonica[[#This Row],[Fecha fin]]),"Revisar fechas","OK")</f>
        <v>OK</v>
      </c>
      <c r="AO25" s="44" t="str">
        <f>IF(OR(tblTareas_V1_Canonica[[#This Row],[Estado]]="",tblTareas_V1_Canonica[[#This Row],[Estatus Tarea]]=""),"Revisar estatus","OK")</f>
        <v>OK</v>
      </c>
      <c r="AP25" s="44" t="str">
        <f>IF(COUNTIF(tblTareas_V1_Canonica[[#This Row],[Val_ID]:[Val_Estatus]],"&lt;&gt;OK")&gt;0,"REVISAR","OK")</f>
        <v>REVISAR</v>
      </c>
      <c r="AQ25" s="44" t="s">
        <v>1439</v>
      </c>
      <c r="AR25" s="82">
        <v>0.38194444444444442</v>
      </c>
    </row>
    <row r="26" spans="1:44" ht="20.25" customHeight="1">
      <c r="A26" s="12" t="s">
        <v>4634</v>
      </c>
      <c r="B26" s="12" t="s">
        <v>443</v>
      </c>
      <c r="C26" s="12" t="s">
        <v>1266</v>
      </c>
      <c r="D26" s="12" t="s">
        <v>1435</v>
      </c>
      <c r="E26" s="13" t="s">
        <v>394</v>
      </c>
      <c r="F26" s="15" t="s">
        <v>345</v>
      </c>
      <c r="G26" s="12">
        <v>15</v>
      </c>
      <c r="H26" s="12" t="s">
        <v>1156</v>
      </c>
      <c r="I26" s="12" t="s">
        <v>1143</v>
      </c>
      <c r="J26" s="12">
        <v>1</v>
      </c>
      <c r="K26" s="15" t="s">
        <v>17</v>
      </c>
      <c r="L26" s="15" t="s">
        <v>376</v>
      </c>
      <c r="M26" s="15" t="s">
        <v>1126</v>
      </c>
      <c r="N26" s="15" t="s">
        <v>1127</v>
      </c>
      <c r="O26" s="16">
        <v>46024</v>
      </c>
      <c r="P26" s="16">
        <v>46387</v>
      </c>
      <c r="Q26" s="16" t="s">
        <v>345</v>
      </c>
      <c r="R26" s="35" t="s">
        <v>1357</v>
      </c>
      <c r="S26" s="24" t="s">
        <v>64</v>
      </c>
      <c r="T26" s="23"/>
      <c r="V26" s="15" t="s">
        <v>1284</v>
      </c>
      <c r="W26" s="15" t="s">
        <v>371</v>
      </c>
      <c r="X26" s="15" t="s">
        <v>1290</v>
      </c>
      <c r="Y26" s="15" t="s">
        <v>1285</v>
      </c>
      <c r="Z26" s="15" t="s">
        <v>1462</v>
      </c>
      <c r="AA26" s="15" t="s">
        <v>371</v>
      </c>
      <c r="AB26" s="44" t="str">
        <f>_xlfn.XLOOKUP(tblTareas_V1_Canonica[[#This Row],[Categoría]],tblCAT_ProcesosSGOL[Categoría],tblCAT_ProcesosSGOL[Documento Referencia],"Revisar")</f>
        <v>MCL-SC-02 / MAN-POL-01</v>
      </c>
      <c r="AC26" s="44" t="str">
        <f>_xlfn.XLOOKUP(tblTareas_V1_Canonica[[#This Row],[Categoría]],tblCAT_ProcesosSGOL[Categoría],tblCAT_ProcesosSGOL[Proceso SGOL],"Revisar")</f>
        <v>Comercial</v>
      </c>
      <c r="AD26" s="44" t="str">
        <f>_xlfn.XLOOKUP(tblTareas_V1_Canonica[[#This Row],[Categoría]],tblCAT_ProcesosSGOL[Categoría],tblCAT_ProcesosSGOL[Requiere Evidencia],"Revisar")</f>
        <v>Sí</v>
      </c>
      <c r="AE26" s="44" t="str">
        <f>_xlfn.XLOOKUP(tblTareas_V1_Canonica[[#This Row],[Categoría]],tblCAT_ProcesosSGOL[Categoría],tblCAT_ProcesosSGOL[Tipo Evidencia Sugerida],"Revisar")</f>
        <v>Reporte / Captura / Lista</v>
      </c>
      <c r="AF26" s="44"/>
      <c r="AG26" s="44" t="str">
        <f>_xlfn.XLOOKUP(tblTareas_V1_Canonica[[#This Row],[Categoría]],tblCAT_ProcesosSGOL[Categoría],tblCAT_ProcesosSGOL[KPI Sugerido],"Revisar")</f>
        <v>Ventas / Conversión</v>
      </c>
      <c r="AH26" s="44"/>
      <c r="AI26" s="44" t="str">
        <f>IF(tblTareas_V1_Canonica[[#This Row],[ID]]="","ID vacío",IF(COUNTIF(tblTareas_V1_Canonica[ID],tblTareas_V1_Canonica[[#This Row],[ID]])&gt;1,"ID duplicado","OK"))</f>
        <v>OK</v>
      </c>
      <c r="AJ26" s="44" t="str">
        <f>IF(OR(tblTareas_V1_Canonica[[#This Row],[Duración Estándar (min)]]="",tblTareas_V1_Canonica[[#This Row],[Duración Estándar (min)]]&lt;=0),"Revisar duración","OK")</f>
        <v>OK</v>
      </c>
      <c r="AK26" s="44" t="str">
        <f>IF(OR(tblTareas_V1_Canonica[[#This Row],[Tipo frecuencia]]="",tblTareas_V1_Canonica[[#This Row],[Regla frecuencia]]=""),"Revisar frecuencia","OK")</f>
        <v>OK</v>
      </c>
      <c r="AL26" s="44" t="str">
        <f>IF(OR(tblTareas_V1_Canonica[[#This Row],[Puesto]]="",tblTareas_V1_Canonica[[#This Row],[Tipo de Responsable]]=""),"Revisar responsable","OK")</f>
        <v>OK</v>
      </c>
      <c r="AM2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6" s="44" t="str">
        <f>IF(OR(tblTareas_V1_Canonica[[#This Row],[Fecha inicio]]="",tblTareas_V1_Canonica[[#This Row],[Fecha fin]]="",tblTareas_V1_Canonica[[#This Row],[Fecha inicio]]&gt;tblTareas_V1_Canonica[[#This Row],[Fecha fin]]),"Revisar fechas","OK")</f>
        <v>OK</v>
      </c>
      <c r="AO26" s="44" t="str">
        <f>IF(OR(tblTareas_V1_Canonica[[#This Row],[Estado]]="",tblTareas_V1_Canonica[[#This Row],[Estatus Tarea]]=""),"Revisar estatus","OK")</f>
        <v>OK</v>
      </c>
      <c r="AP26" s="44" t="str">
        <f>IF(COUNTIF(tblTareas_V1_Canonica[[#This Row],[Val_ID]:[Val_Estatus]],"&lt;&gt;OK")&gt;0,"REVISAR","OK")</f>
        <v>OK</v>
      </c>
      <c r="AQ26" s="52" t="s">
        <v>2103</v>
      </c>
      <c r="AR26" s="82">
        <v>0.44791666666666669</v>
      </c>
    </row>
    <row r="27" spans="1:44" ht="20.25" customHeight="1">
      <c r="A27" s="12" t="s">
        <v>4635</v>
      </c>
      <c r="B27" s="12" t="s">
        <v>443</v>
      </c>
      <c r="C27" s="12" t="s">
        <v>1266</v>
      </c>
      <c r="D27" s="12" t="s">
        <v>452</v>
      </c>
      <c r="E27" s="13" t="s">
        <v>394</v>
      </c>
      <c r="F27" s="15" t="s">
        <v>345</v>
      </c>
      <c r="G27" s="12">
        <v>9</v>
      </c>
      <c r="H27" s="12" t="s">
        <v>1158</v>
      </c>
      <c r="I27" s="12" t="s">
        <v>1149</v>
      </c>
      <c r="J27" s="12">
        <v>5</v>
      </c>
      <c r="K27" s="15" t="s">
        <v>17</v>
      </c>
      <c r="L27" s="15" t="s">
        <v>376</v>
      </c>
      <c r="M27" s="15" t="s">
        <v>1126</v>
      </c>
      <c r="N27" s="15" t="s">
        <v>1127</v>
      </c>
      <c r="O27" s="16">
        <v>46024</v>
      </c>
      <c r="P27" s="16">
        <v>46387</v>
      </c>
      <c r="Q27" s="16" t="s">
        <v>345</v>
      </c>
      <c r="R27" s="49" t="s">
        <v>2084</v>
      </c>
      <c r="S27" s="26" t="s">
        <v>2085</v>
      </c>
      <c r="V27" s="15" t="s">
        <v>1284</v>
      </c>
      <c r="W27" s="15"/>
      <c r="X27" s="15" t="s">
        <v>1290</v>
      </c>
      <c r="Y27" s="15" t="s">
        <v>1421</v>
      </c>
      <c r="Z27" s="15" t="s">
        <v>1462</v>
      </c>
      <c r="AA27" s="15" t="s">
        <v>371</v>
      </c>
      <c r="AB27" s="44" t="str">
        <f>_xlfn.XLOOKUP(tblTareas_V1_Canonica[[#This Row],[Categoría]],tblCAT_ProcesosSGOL[Categoría],tblCAT_ProcesosSGOL[Documento Referencia],"Revisar")</f>
        <v>Pendiente</v>
      </c>
      <c r="AC27" s="44" t="str">
        <f>_xlfn.XLOOKUP(tblTareas_V1_Canonica[[#This Row],[Categoría]],tblCAT_ProcesosSGOL[Categoría],tblCAT_ProcesosSGOL[Proceso SGOL],"Revisar")</f>
        <v>Marketing</v>
      </c>
      <c r="AD27" s="44" t="str">
        <f>_xlfn.XLOOKUP(tblTareas_V1_Canonica[[#This Row],[Categoría]],tblCAT_ProcesosSGOL[Categoría],tblCAT_ProcesosSGOL[Requiere Evidencia],"Revisar")</f>
        <v>Sí</v>
      </c>
      <c r="AE27" s="44" t="str">
        <f>_xlfn.XLOOKUP(tblTareas_V1_Canonica[[#This Row],[Categoría]],tblCAT_ProcesosSGOL[Categoría],tblCAT_ProcesosSGOL[Tipo Evidencia Sugerida],"Revisar")</f>
        <v>Foto / Captura / Publicación</v>
      </c>
      <c r="AF27" s="44"/>
      <c r="AG27" s="44" t="str">
        <f>_xlfn.XLOOKUP(tblTareas_V1_Canonica[[#This Row],[Categoría]],tblCAT_ProcesosSGOL[Categoría],tblCAT_ProcesosSGOL[KPI Sugerido],"Revisar")</f>
        <v>Publicaciones ejecutadas</v>
      </c>
      <c r="AH27" s="44"/>
      <c r="AI27" s="44" t="str">
        <f>IF(tblTareas_V1_Canonica[[#This Row],[ID]]="","ID vacío",IF(COUNTIF(tblTareas_V1_Canonica[ID],tblTareas_V1_Canonica[[#This Row],[ID]])&gt;1,"ID duplicado","OK"))</f>
        <v>OK</v>
      </c>
      <c r="AJ27" s="44" t="str">
        <f>IF(OR(tblTareas_V1_Canonica[[#This Row],[Duración Estándar (min)]]="",tblTareas_V1_Canonica[[#This Row],[Duración Estándar (min)]]&lt;=0),"Revisar duración","OK")</f>
        <v>OK</v>
      </c>
      <c r="AK27" s="44" t="str">
        <f>IF(OR(tblTareas_V1_Canonica[[#This Row],[Tipo frecuencia]]="",tblTareas_V1_Canonica[[#This Row],[Regla frecuencia]]=""),"Revisar frecuencia","OK")</f>
        <v>OK</v>
      </c>
      <c r="AL27" s="44" t="str">
        <f>IF(OR(tblTareas_V1_Canonica[[#This Row],[Puesto]]="",tblTareas_V1_Canonica[[#This Row],[Tipo de Responsable]]=""),"Revisar responsable","OK")</f>
        <v>OK</v>
      </c>
      <c r="AM2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7" s="44" t="str">
        <f>IF(OR(tblTareas_V1_Canonica[[#This Row],[Fecha inicio]]="",tblTareas_V1_Canonica[[#This Row],[Fecha fin]]="",tblTareas_V1_Canonica[[#This Row],[Fecha inicio]]&gt;tblTareas_V1_Canonica[[#This Row],[Fecha fin]]),"Revisar fechas","OK")</f>
        <v>OK</v>
      </c>
      <c r="AO27" s="44" t="str">
        <f>IF(OR(tblTareas_V1_Canonica[[#This Row],[Estado]]="",tblTareas_V1_Canonica[[#This Row],[Estatus Tarea]]=""),"Revisar estatus","OK")</f>
        <v>OK</v>
      </c>
      <c r="AP27" s="44" t="str">
        <f>IF(COUNTIF(tblTareas_V1_Canonica[[#This Row],[Val_ID]:[Val_Estatus]],"&lt;&gt;OK")&gt;0,"REVISAR","OK")</f>
        <v>REVISAR</v>
      </c>
      <c r="AQ27" s="44" t="s">
        <v>1439</v>
      </c>
      <c r="AR27" s="82">
        <v>0.44791666666666669</v>
      </c>
    </row>
    <row r="28" spans="1:44" ht="20.25" customHeight="1">
      <c r="A28" s="12" t="s">
        <v>4636</v>
      </c>
      <c r="B28" s="12" t="s">
        <v>443</v>
      </c>
      <c r="C28" s="12" t="s">
        <v>1266</v>
      </c>
      <c r="D28" s="12" t="s">
        <v>1435</v>
      </c>
      <c r="E28" s="13" t="s">
        <v>394</v>
      </c>
      <c r="F28" s="15" t="s">
        <v>345</v>
      </c>
      <c r="G28" s="12">
        <v>5</v>
      </c>
      <c r="H28" s="12" t="s">
        <v>1158</v>
      </c>
      <c r="I28" s="12" t="s">
        <v>1335</v>
      </c>
      <c r="J28" s="12">
        <v>1</v>
      </c>
      <c r="K28" s="15" t="s">
        <v>17</v>
      </c>
      <c r="L28" s="15" t="s">
        <v>376</v>
      </c>
      <c r="M28" s="15" t="s">
        <v>1126</v>
      </c>
      <c r="N28" s="15" t="s">
        <v>1127</v>
      </c>
      <c r="O28" s="16">
        <v>46024</v>
      </c>
      <c r="P28" s="16">
        <v>46387</v>
      </c>
      <c r="Q28" s="16" t="s">
        <v>345</v>
      </c>
      <c r="R28" s="35" t="s">
        <v>1364</v>
      </c>
      <c r="S28" s="25" t="s">
        <v>1365</v>
      </c>
      <c r="T28" s="24"/>
      <c r="V28" s="15" t="s">
        <v>1284</v>
      </c>
      <c r="W28" s="15" t="s">
        <v>371</v>
      </c>
      <c r="X28" s="15" t="s">
        <v>1290</v>
      </c>
      <c r="Y28" s="15" t="s">
        <v>1285</v>
      </c>
      <c r="Z28" s="15" t="s">
        <v>1462</v>
      </c>
      <c r="AA28" s="15" t="s">
        <v>371</v>
      </c>
      <c r="AB28" s="44" t="str">
        <f>_xlfn.XLOOKUP(tblTareas_V1_Canonica[[#This Row],[Categoría]],tblCAT_ProcesosSGOL[Categoría],tblCAT_ProcesosSGOL[Documento Referencia],"Revisar")</f>
        <v>MCL-SC-02 / MAN-POL-01</v>
      </c>
      <c r="AC28" s="44" t="str">
        <f>_xlfn.XLOOKUP(tblTareas_V1_Canonica[[#This Row],[Categoría]],tblCAT_ProcesosSGOL[Categoría],tblCAT_ProcesosSGOL[Proceso SGOL],"Revisar")</f>
        <v>Comercial</v>
      </c>
      <c r="AD28" s="44" t="str">
        <f>_xlfn.XLOOKUP(tblTareas_V1_Canonica[[#This Row],[Categoría]],tblCAT_ProcesosSGOL[Categoría],tblCAT_ProcesosSGOL[Requiere Evidencia],"Revisar")</f>
        <v>Sí</v>
      </c>
      <c r="AE28" s="44" t="str">
        <f>_xlfn.XLOOKUP(tblTareas_V1_Canonica[[#This Row],[Categoría]],tblCAT_ProcesosSGOL[Categoría],tblCAT_ProcesosSGOL[Tipo Evidencia Sugerida],"Revisar")</f>
        <v>Reporte / Captura / Lista</v>
      </c>
      <c r="AF28" s="44"/>
      <c r="AG28" s="44" t="str">
        <f>_xlfn.XLOOKUP(tblTareas_V1_Canonica[[#This Row],[Categoría]],tblCAT_ProcesosSGOL[Categoría],tblCAT_ProcesosSGOL[KPI Sugerido],"Revisar")</f>
        <v>Ventas / Conversión</v>
      </c>
      <c r="AH28" s="44"/>
      <c r="AI28" s="44" t="str">
        <f>IF(tblTareas_V1_Canonica[[#This Row],[ID]]="","ID vacío",IF(COUNTIF(tblTareas_V1_Canonica[ID],tblTareas_V1_Canonica[[#This Row],[ID]])&gt;1,"ID duplicado","OK"))</f>
        <v>OK</v>
      </c>
      <c r="AJ28" s="44" t="str">
        <f>IF(OR(tblTareas_V1_Canonica[[#This Row],[Duración Estándar (min)]]="",tblTareas_V1_Canonica[[#This Row],[Duración Estándar (min)]]&lt;=0),"Revisar duración","OK")</f>
        <v>OK</v>
      </c>
      <c r="AK28" s="44" t="str">
        <f>IF(OR(tblTareas_V1_Canonica[[#This Row],[Tipo frecuencia]]="",tblTareas_V1_Canonica[[#This Row],[Regla frecuencia]]=""),"Revisar frecuencia","OK")</f>
        <v>OK</v>
      </c>
      <c r="AL28" s="44" t="str">
        <f>IF(OR(tblTareas_V1_Canonica[[#This Row],[Puesto]]="",tblTareas_V1_Canonica[[#This Row],[Tipo de Responsable]]=""),"Revisar responsable","OK")</f>
        <v>OK</v>
      </c>
      <c r="AM2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28" s="44" t="str">
        <f>IF(OR(tblTareas_V1_Canonica[[#This Row],[Fecha inicio]]="",tblTareas_V1_Canonica[[#This Row],[Fecha fin]]="",tblTareas_V1_Canonica[[#This Row],[Fecha inicio]]&gt;tblTareas_V1_Canonica[[#This Row],[Fecha fin]]),"Revisar fechas","OK")</f>
        <v>OK</v>
      </c>
      <c r="AO28" s="44" t="str">
        <f>IF(OR(tblTareas_V1_Canonica[[#This Row],[Estado]]="",tblTareas_V1_Canonica[[#This Row],[Estatus Tarea]]=""),"Revisar estatus","OK")</f>
        <v>OK</v>
      </c>
      <c r="AP28" s="44" t="str">
        <f>IF(COUNTIF(tblTareas_V1_Canonica[[#This Row],[Val_ID]:[Val_Estatus]],"&lt;&gt;OK")&gt;0,"REVISAR","OK")</f>
        <v>OK</v>
      </c>
      <c r="AQ28" s="44" t="s">
        <v>1590</v>
      </c>
      <c r="AR28" s="82">
        <v>0.77083333333333337</v>
      </c>
    </row>
    <row r="29" spans="1:44" ht="20.25" customHeight="1">
      <c r="A29" s="12" t="s">
        <v>189</v>
      </c>
      <c r="B29" s="12" t="s">
        <v>443</v>
      </c>
      <c r="C29" s="12" t="s">
        <v>1266</v>
      </c>
      <c r="D29" s="12" t="s">
        <v>452</v>
      </c>
      <c r="E29" s="13" t="s">
        <v>394</v>
      </c>
      <c r="F29" s="15" t="s">
        <v>345</v>
      </c>
      <c r="G29" s="12">
        <v>10</v>
      </c>
      <c r="H29" s="12" t="s">
        <v>1158</v>
      </c>
      <c r="I29" s="12" t="s">
        <v>1149</v>
      </c>
      <c r="J29" s="12">
        <v>6</v>
      </c>
      <c r="K29" s="15" t="s">
        <v>17</v>
      </c>
      <c r="L29" s="15" t="s">
        <v>376</v>
      </c>
      <c r="M29" s="15" t="s">
        <v>1126</v>
      </c>
      <c r="N29" s="15" t="s">
        <v>1127</v>
      </c>
      <c r="O29" s="16">
        <v>46024</v>
      </c>
      <c r="P29" s="16">
        <v>46387</v>
      </c>
      <c r="Q29" s="16" t="s">
        <v>345</v>
      </c>
      <c r="R29" s="49" t="s">
        <v>2086</v>
      </c>
      <c r="S29" s="26" t="s">
        <v>2087</v>
      </c>
      <c r="V29" s="15" t="s">
        <v>1284</v>
      </c>
      <c r="W29" s="15"/>
      <c r="X29" s="15" t="s">
        <v>1290</v>
      </c>
      <c r="Y29" s="15" t="s">
        <v>1421</v>
      </c>
      <c r="Z29" s="15" t="s">
        <v>1462</v>
      </c>
      <c r="AA29" s="15" t="s">
        <v>371</v>
      </c>
      <c r="AB29" s="44" t="str">
        <f>_xlfn.XLOOKUP(tblTareas_V1_Canonica[[#This Row],[Categoría]],tblCAT_ProcesosSGOL[Categoría],tblCAT_ProcesosSGOL[Documento Referencia],"Revisar")</f>
        <v>Pendiente</v>
      </c>
      <c r="AC29" s="44" t="str">
        <f>_xlfn.XLOOKUP(tblTareas_V1_Canonica[[#This Row],[Categoría]],tblCAT_ProcesosSGOL[Categoría],tblCAT_ProcesosSGOL[Proceso SGOL],"Revisar")</f>
        <v>Marketing</v>
      </c>
      <c r="AD29" s="44" t="str">
        <f>_xlfn.XLOOKUP(tblTareas_V1_Canonica[[#This Row],[Categoría]],tblCAT_ProcesosSGOL[Categoría],tblCAT_ProcesosSGOL[Requiere Evidencia],"Revisar")</f>
        <v>Sí</v>
      </c>
      <c r="AE29" s="44" t="str">
        <f>_xlfn.XLOOKUP(tblTareas_V1_Canonica[[#This Row],[Categoría]],tblCAT_ProcesosSGOL[Categoría],tblCAT_ProcesosSGOL[Tipo Evidencia Sugerida],"Revisar")</f>
        <v>Foto / Captura / Publicación</v>
      </c>
      <c r="AF29" s="44"/>
      <c r="AG29" s="44" t="str">
        <f>_xlfn.XLOOKUP(tblTareas_V1_Canonica[[#This Row],[Categoría]],tblCAT_ProcesosSGOL[Categoría],tblCAT_ProcesosSGOL[KPI Sugerido],"Revisar")</f>
        <v>Publicaciones ejecutadas</v>
      </c>
      <c r="AH29" s="44"/>
      <c r="AI29" s="44" t="str">
        <f>IF(tblTareas_V1_Canonica[[#This Row],[ID]]="","ID vacío",IF(COUNTIF(tblTareas_V1_Canonica[ID],tblTareas_V1_Canonica[[#This Row],[ID]])&gt;1,"ID duplicado","OK"))</f>
        <v>OK</v>
      </c>
      <c r="AJ29" s="44" t="str">
        <f>IF(OR(tblTareas_V1_Canonica[[#This Row],[Duración Estándar (min)]]="",tblTareas_V1_Canonica[[#This Row],[Duración Estándar (min)]]&lt;=0),"Revisar duración","OK")</f>
        <v>OK</v>
      </c>
      <c r="AK29" s="44" t="str">
        <f>IF(OR(tblTareas_V1_Canonica[[#This Row],[Tipo frecuencia]]="",tblTareas_V1_Canonica[[#This Row],[Regla frecuencia]]=""),"Revisar frecuencia","OK")</f>
        <v>OK</v>
      </c>
      <c r="AL29" s="44" t="str">
        <f>IF(OR(tblTareas_V1_Canonica[[#This Row],[Puesto]]="",tblTareas_V1_Canonica[[#This Row],[Tipo de Responsable]]=""),"Revisar responsable","OK")</f>
        <v>OK</v>
      </c>
      <c r="AM2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Revisar clasificación</v>
      </c>
      <c r="AN29" s="44" t="str">
        <f>IF(OR(tblTareas_V1_Canonica[[#This Row],[Fecha inicio]]="",tblTareas_V1_Canonica[[#This Row],[Fecha fin]]="",tblTareas_V1_Canonica[[#This Row],[Fecha inicio]]&gt;tblTareas_V1_Canonica[[#This Row],[Fecha fin]]),"Revisar fechas","OK")</f>
        <v>OK</v>
      </c>
      <c r="AO29" s="44" t="str">
        <f>IF(OR(tblTareas_V1_Canonica[[#This Row],[Estado]]="",tblTareas_V1_Canonica[[#This Row],[Estatus Tarea]]=""),"Revisar estatus","OK")</f>
        <v>OK</v>
      </c>
      <c r="AP29" s="44" t="str">
        <f>IF(COUNTIF(tblTareas_V1_Canonica[[#This Row],[Val_ID]:[Val_Estatus]],"&lt;&gt;OK")&gt;0,"REVISAR","OK")</f>
        <v>REVISAR</v>
      </c>
      <c r="AQ29" s="44" t="s">
        <v>2104</v>
      </c>
      <c r="AR29" s="82">
        <v>0.77083333333333337</v>
      </c>
    </row>
    <row r="30" spans="1:44" ht="20.25" customHeight="1">
      <c r="A30" s="12" t="s">
        <v>190</v>
      </c>
      <c r="B30" s="12" t="s">
        <v>443</v>
      </c>
      <c r="C30" s="12" t="s">
        <v>1266</v>
      </c>
      <c r="D30" s="12" t="s">
        <v>1435</v>
      </c>
      <c r="E30" s="13" t="s">
        <v>394</v>
      </c>
      <c r="F30" s="15" t="s">
        <v>345</v>
      </c>
      <c r="G30" s="12">
        <v>10</v>
      </c>
      <c r="H30" s="12" t="s">
        <v>1158</v>
      </c>
      <c r="I30" s="12" t="s">
        <v>352</v>
      </c>
      <c r="J30" s="12">
        <v>1</v>
      </c>
      <c r="K30" s="15" t="s">
        <v>17</v>
      </c>
      <c r="L30" s="15" t="s">
        <v>376</v>
      </c>
      <c r="M30" s="15" t="s">
        <v>1126</v>
      </c>
      <c r="N30" s="15" t="s">
        <v>1127</v>
      </c>
      <c r="O30" s="16">
        <v>46024</v>
      </c>
      <c r="P30" s="16">
        <v>46387</v>
      </c>
      <c r="Q30" s="16" t="s">
        <v>345</v>
      </c>
      <c r="R30" s="35" t="s">
        <v>1173</v>
      </c>
      <c r="S30" s="25" t="s">
        <v>65</v>
      </c>
      <c r="T30" s="24" t="s">
        <v>50</v>
      </c>
      <c r="V30" s="15" t="s">
        <v>1283</v>
      </c>
      <c r="W30" s="15" t="s">
        <v>371</v>
      </c>
      <c r="X30" s="15" t="s">
        <v>1292</v>
      </c>
      <c r="Y30" s="15" t="s">
        <v>1285</v>
      </c>
      <c r="Z30" s="15" t="s">
        <v>1462</v>
      </c>
      <c r="AA30" s="15" t="s">
        <v>371</v>
      </c>
      <c r="AB30" s="44" t="str">
        <f>_xlfn.XLOOKUP(tblTareas_V1_Canonica[[#This Row],[Categoría]],tblCAT_ProcesosSGOL[Categoría],tblCAT_ProcesosSGOL[Documento Referencia],"Revisar")</f>
        <v>MCL-SC-02 / MAN-POL-01</v>
      </c>
      <c r="AC30" s="44" t="str">
        <f>_xlfn.XLOOKUP(tblTareas_V1_Canonica[[#This Row],[Categoría]],tblCAT_ProcesosSGOL[Categoría],tblCAT_ProcesosSGOL[Proceso SGOL],"Revisar")</f>
        <v>Comercial</v>
      </c>
      <c r="AD30" s="44" t="str">
        <f>_xlfn.XLOOKUP(tblTareas_V1_Canonica[[#This Row],[Categoría]],tblCAT_ProcesosSGOL[Categoría],tblCAT_ProcesosSGOL[Requiere Evidencia],"Revisar")</f>
        <v>Sí</v>
      </c>
      <c r="AE30" s="44" t="str">
        <f>_xlfn.XLOOKUP(tblTareas_V1_Canonica[[#This Row],[Categoría]],tblCAT_ProcesosSGOL[Categoría],tblCAT_ProcesosSGOL[Tipo Evidencia Sugerida],"Revisar")</f>
        <v>Reporte / Captura / Lista</v>
      </c>
      <c r="AF30" s="44"/>
      <c r="AG30" s="44" t="str">
        <f>_xlfn.XLOOKUP(tblTareas_V1_Canonica[[#This Row],[Categoría]],tblCAT_ProcesosSGOL[Categoría],tblCAT_ProcesosSGOL[KPI Sugerido],"Revisar")</f>
        <v>Ventas / Conversión</v>
      </c>
      <c r="AH30" s="44"/>
      <c r="AI30" s="44" t="str">
        <f>IF(tblTareas_V1_Canonica[[#This Row],[ID]]="","ID vacío",IF(COUNTIF(tblTareas_V1_Canonica[ID],tblTareas_V1_Canonica[[#This Row],[ID]])&gt;1,"ID duplicado","OK"))</f>
        <v>OK</v>
      </c>
      <c r="AJ30" s="44" t="str">
        <f>IF(OR(tblTareas_V1_Canonica[[#This Row],[Duración Estándar (min)]]="",tblTareas_V1_Canonica[[#This Row],[Duración Estándar (min)]]&lt;=0),"Revisar duración","OK")</f>
        <v>OK</v>
      </c>
      <c r="AK30" s="44" t="str">
        <f>IF(OR(tblTareas_V1_Canonica[[#This Row],[Tipo frecuencia]]="",tblTareas_V1_Canonica[[#This Row],[Regla frecuencia]]=""),"Revisar frecuencia","OK")</f>
        <v>OK</v>
      </c>
      <c r="AL30" s="44" t="str">
        <f>IF(OR(tblTareas_V1_Canonica[[#This Row],[Puesto]]="",tblTareas_V1_Canonica[[#This Row],[Tipo de Responsable]]=""),"Revisar responsable","OK")</f>
        <v>OK</v>
      </c>
      <c r="AM3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0" s="44" t="str">
        <f>IF(OR(tblTareas_V1_Canonica[[#This Row],[Fecha inicio]]="",tblTareas_V1_Canonica[[#This Row],[Fecha fin]]="",tblTareas_V1_Canonica[[#This Row],[Fecha inicio]]&gt;tblTareas_V1_Canonica[[#This Row],[Fecha fin]]),"Revisar fechas","OK")</f>
        <v>OK</v>
      </c>
      <c r="AO30" s="44" t="str">
        <f>IF(OR(tblTareas_V1_Canonica[[#This Row],[Estado]]="",tblTareas_V1_Canonica[[#This Row],[Estatus Tarea]]=""),"Revisar estatus","OK")</f>
        <v>OK</v>
      </c>
      <c r="AP30" s="44" t="str">
        <f>IF(COUNTIF(tblTareas_V1_Canonica[[#This Row],[Val_ID]:[Val_Estatus]],"&lt;&gt;OK")&gt;0,"REVISAR","OK")</f>
        <v>OK</v>
      </c>
      <c r="AQ30" s="52" t="s">
        <v>1439</v>
      </c>
      <c r="AR30" s="82">
        <v>0.4375</v>
      </c>
    </row>
    <row r="31" spans="1:44" ht="20.25" customHeight="1">
      <c r="A31" s="12" t="s">
        <v>191</v>
      </c>
      <c r="B31" s="12" t="s">
        <v>443</v>
      </c>
      <c r="C31" s="12" t="s">
        <v>1266</v>
      </c>
      <c r="D31" s="12" t="s">
        <v>1435</v>
      </c>
      <c r="E31" s="13" t="s">
        <v>394</v>
      </c>
      <c r="F31" s="15" t="s">
        <v>345</v>
      </c>
      <c r="G31" s="12">
        <v>15</v>
      </c>
      <c r="H31" s="12" t="s">
        <v>1158</v>
      </c>
      <c r="I31" s="12" t="s">
        <v>352</v>
      </c>
      <c r="J31" s="12">
        <v>1</v>
      </c>
      <c r="K31" s="15" t="s">
        <v>17</v>
      </c>
      <c r="L31" s="15" t="s">
        <v>376</v>
      </c>
      <c r="M31" s="15" t="s">
        <v>1126</v>
      </c>
      <c r="N31" s="15" t="s">
        <v>1127</v>
      </c>
      <c r="O31" s="16">
        <v>46024</v>
      </c>
      <c r="P31" s="16">
        <v>46387</v>
      </c>
      <c r="Q31" s="16" t="s">
        <v>345</v>
      </c>
      <c r="R31" s="35" t="s">
        <v>1174</v>
      </c>
      <c r="S31" s="25" t="s">
        <v>66</v>
      </c>
      <c r="T31" s="24" t="s">
        <v>50</v>
      </c>
      <c r="V31" s="15" t="s">
        <v>1283</v>
      </c>
      <c r="W31" s="15" t="s">
        <v>371</v>
      </c>
      <c r="X31" s="15" t="s">
        <v>1292</v>
      </c>
      <c r="Y31" s="15" t="s">
        <v>1285</v>
      </c>
      <c r="Z31" s="15" t="s">
        <v>1462</v>
      </c>
      <c r="AA31" s="15" t="s">
        <v>371</v>
      </c>
      <c r="AB31" s="44" t="str">
        <f>_xlfn.XLOOKUP(tblTareas_V1_Canonica[[#This Row],[Categoría]],tblCAT_ProcesosSGOL[Categoría],tblCAT_ProcesosSGOL[Documento Referencia],"Revisar")</f>
        <v>MCL-SC-02 / MAN-POL-01</v>
      </c>
      <c r="AC31" s="44" t="str">
        <f>_xlfn.XLOOKUP(tblTareas_V1_Canonica[[#This Row],[Categoría]],tblCAT_ProcesosSGOL[Categoría],tblCAT_ProcesosSGOL[Proceso SGOL],"Revisar")</f>
        <v>Comercial</v>
      </c>
      <c r="AD31" s="44" t="str">
        <f>_xlfn.XLOOKUP(tblTareas_V1_Canonica[[#This Row],[Categoría]],tblCAT_ProcesosSGOL[Categoría],tblCAT_ProcesosSGOL[Requiere Evidencia],"Revisar")</f>
        <v>Sí</v>
      </c>
      <c r="AE31" s="44" t="str">
        <f>_xlfn.XLOOKUP(tblTareas_V1_Canonica[[#This Row],[Categoría]],tblCAT_ProcesosSGOL[Categoría],tblCAT_ProcesosSGOL[Tipo Evidencia Sugerida],"Revisar")</f>
        <v>Reporte / Captura / Lista</v>
      </c>
      <c r="AF31" s="44"/>
      <c r="AG31" s="44" t="str">
        <f>_xlfn.XLOOKUP(tblTareas_V1_Canonica[[#This Row],[Categoría]],tblCAT_ProcesosSGOL[Categoría],tblCAT_ProcesosSGOL[KPI Sugerido],"Revisar")</f>
        <v>Ventas / Conversión</v>
      </c>
      <c r="AH31" s="44"/>
      <c r="AI31" s="44" t="str">
        <f>IF(tblTareas_V1_Canonica[[#This Row],[ID]]="","ID vacío",IF(COUNTIF(tblTareas_V1_Canonica[ID],tblTareas_V1_Canonica[[#This Row],[ID]])&gt;1,"ID duplicado","OK"))</f>
        <v>OK</v>
      </c>
      <c r="AJ31" s="44" t="str">
        <f>IF(OR(tblTareas_V1_Canonica[[#This Row],[Duración Estándar (min)]]="",tblTareas_V1_Canonica[[#This Row],[Duración Estándar (min)]]&lt;=0),"Revisar duración","OK")</f>
        <v>OK</v>
      </c>
      <c r="AK31" s="44" t="str">
        <f>IF(OR(tblTareas_V1_Canonica[[#This Row],[Tipo frecuencia]]="",tblTareas_V1_Canonica[[#This Row],[Regla frecuencia]]=""),"Revisar frecuencia","OK")</f>
        <v>OK</v>
      </c>
      <c r="AL31" s="44" t="str">
        <f>IF(OR(tblTareas_V1_Canonica[[#This Row],[Puesto]]="",tblTareas_V1_Canonica[[#This Row],[Tipo de Responsable]]=""),"Revisar responsable","OK")</f>
        <v>OK</v>
      </c>
      <c r="AM3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1" s="44" t="str">
        <f>IF(OR(tblTareas_V1_Canonica[[#This Row],[Fecha inicio]]="",tblTareas_V1_Canonica[[#This Row],[Fecha fin]]="",tblTareas_V1_Canonica[[#This Row],[Fecha inicio]]&gt;tblTareas_V1_Canonica[[#This Row],[Fecha fin]]),"Revisar fechas","OK")</f>
        <v>OK</v>
      </c>
      <c r="AO31" s="44" t="str">
        <f>IF(OR(tblTareas_V1_Canonica[[#This Row],[Estado]]="",tblTareas_V1_Canonica[[#This Row],[Estatus Tarea]]=""),"Revisar estatus","OK")</f>
        <v>OK</v>
      </c>
      <c r="AP31" s="44" t="str">
        <f>IF(COUNTIF(tblTareas_V1_Canonica[[#This Row],[Val_ID]:[Val_Estatus]],"&lt;&gt;OK")&gt;0,"REVISAR","OK")</f>
        <v>OK</v>
      </c>
      <c r="AQ31" s="44" t="s">
        <v>1590</v>
      </c>
      <c r="AR31" s="82">
        <v>0.4375</v>
      </c>
    </row>
    <row r="32" spans="1:44" ht="20.25" customHeight="1">
      <c r="A32" s="12" t="s">
        <v>4637</v>
      </c>
      <c r="B32" s="12" t="s">
        <v>443</v>
      </c>
      <c r="C32" s="12" t="s">
        <v>1266</v>
      </c>
      <c r="D32" s="12" t="s">
        <v>1442</v>
      </c>
      <c r="E32" s="13" t="s">
        <v>394</v>
      </c>
      <c r="F32" s="15" t="s">
        <v>345</v>
      </c>
      <c r="G32" s="12">
        <v>5</v>
      </c>
      <c r="H32" s="12" t="s">
        <v>1158</v>
      </c>
      <c r="I32" s="12" t="s">
        <v>352</v>
      </c>
      <c r="J32" s="12">
        <v>1</v>
      </c>
      <c r="K32" s="15" t="s">
        <v>17</v>
      </c>
      <c r="L32" s="15" t="s">
        <v>376</v>
      </c>
      <c r="M32" s="15" t="s">
        <v>1126</v>
      </c>
      <c r="N32" s="15" t="s">
        <v>1127</v>
      </c>
      <c r="O32" s="16">
        <v>46024</v>
      </c>
      <c r="P32" s="16">
        <v>46387</v>
      </c>
      <c r="Q32" s="16" t="s">
        <v>345</v>
      </c>
      <c r="R32" s="35" t="s">
        <v>1175</v>
      </c>
      <c r="S32" s="25" t="s">
        <v>67</v>
      </c>
      <c r="T32" s="24" t="s">
        <v>50</v>
      </c>
      <c r="V32" s="15" t="s">
        <v>1283</v>
      </c>
      <c r="W32" s="15" t="s">
        <v>371</v>
      </c>
      <c r="X32" s="15" t="s">
        <v>1290</v>
      </c>
      <c r="Y32" s="15" t="s">
        <v>1285</v>
      </c>
      <c r="Z32" s="15" t="s">
        <v>1462</v>
      </c>
      <c r="AA32" s="15" t="s">
        <v>371</v>
      </c>
      <c r="AB32" s="44" t="str">
        <f>_xlfn.XLOOKUP(tblTareas_V1_Canonica[[#This Row],[Categoría]],tblCAT_ProcesosSGOL[Categoría],tblCAT_ProcesosSGOL[Documento Referencia],"Revisar")</f>
        <v>RIT-LOR-01 / MAN-POL-01</v>
      </c>
      <c r="AC32" s="44" t="str">
        <f>_xlfn.XLOOKUP(tblTareas_V1_Canonica[[#This Row],[Categoría]],tblCAT_ProcesosSGOL[Categoría],tblCAT_ProcesosSGOL[Proceso SGOL],"Revisar")</f>
        <v>Recursos Humanos</v>
      </c>
      <c r="AD32" s="44" t="str">
        <f>_xlfn.XLOOKUP(tblTareas_V1_Canonica[[#This Row],[Categoría]],tblCAT_ProcesosSGOL[Categoría],tblCAT_ProcesosSGOL[Requiere Evidencia],"Revisar")</f>
        <v>Sí</v>
      </c>
      <c r="AE32" s="44" t="str">
        <f>_xlfn.XLOOKUP(tblTareas_V1_Canonica[[#This Row],[Categoría]],tblCAT_ProcesosSGOL[Categoría],tblCAT_ProcesosSGOL[Tipo Evidencia Sugerida],"Revisar")</f>
        <v>Firma / Reporte / Archivo</v>
      </c>
      <c r="AF32" s="44"/>
      <c r="AG32" s="44" t="str">
        <f>_xlfn.XLOOKUP(tblTareas_V1_Canonica[[#This Row],[Categoría]],tblCAT_ProcesosSGOL[Categoría],tblCAT_ProcesosSGOL[KPI Sugerido],"Revisar")</f>
        <v>Asistencia / Cumplimiento</v>
      </c>
      <c r="AH32" s="44"/>
      <c r="AI32" s="44" t="str">
        <f>IF(tblTareas_V1_Canonica[[#This Row],[ID]]="","ID vacío",IF(COUNTIF(tblTareas_V1_Canonica[ID],tblTareas_V1_Canonica[[#This Row],[ID]])&gt;1,"ID duplicado","OK"))</f>
        <v>OK</v>
      </c>
      <c r="AJ32" s="44" t="str">
        <f>IF(OR(tblTareas_V1_Canonica[[#This Row],[Duración Estándar (min)]]="",tblTareas_V1_Canonica[[#This Row],[Duración Estándar (min)]]&lt;=0),"Revisar duración","OK")</f>
        <v>OK</v>
      </c>
      <c r="AK32" s="44" t="str">
        <f>IF(OR(tblTareas_V1_Canonica[[#This Row],[Tipo frecuencia]]="",tblTareas_V1_Canonica[[#This Row],[Regla frecuencia]]=""),"Revisar frecuencia","OK")</f>
        <v>OK</v>
      </c>
      <c r="AL32" s="44" t="str">
        <f>IF(OR(tblTareas_V1_Canonica[[#This Row],[Puesto]]="",tblTareas_V1_Canonica[[#This Row],[Tipo de Responsable]]=""),"Revisar responsable","OK")</f>
        <v>OK</v>
      </c>
      <c r="AM3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2" s="44" t="str">
        <f>IF(OR(tblTareas_V1_Canonica[[#This Row],[Fecha inicio]]="",tblTareas_V1_Canonica[[#This Row],[Fecha fin]]="",tblTareas_V1_Canonica[[#This Row],[Fecha inicio]]&gt;tblTareas_V1_Canonica[[#This Row],[Fecha fin]]),"Revisar fechas","OK")</f>
        <v>OK</v>
      </c>
      <c r="AO32" s="44" t="str">
        <f>IF(OR(tblTareas_V1_Canonica[[#This Row],[Estado]]="",tblTareas_V1_Canonica[[#This Row],[Estatus Tarea]]=""),"Revisar estatus","OK")</f>
        <v>OK</v>
      </c>
      <c r="AP32" s="44" t="str">
        <f>IF(COUNTIF(tblTareas_V1_Canonica[[#This Row],[Val_ID]:[Val_Estatus]],"&lt;&gt;OK")&gt;0,"REVISAR","OK")</f>
        <v>OK</v>
      </c>
      <c r="AQ32" s="52" t="s">
        <v>1439</v>
      </c>
      <c r="AR32" s="82">
        <v>0.4375</v>
      </c>
    </row>
    <row r="33" spans="1:44" ht="20.25" customHeight="1">
      <c r="A33" s="12" t="s">
        <v>4638</v>
      </c>
      <c r="B33" s="12" t="s">
        <v>443</v>
      </c>
      <c r="C33" s="12" t="s">
        <v>1266</v>
      </c>
      <c r="D33" s="12" t="s">
        <v>1435</v>
      </c>
      <c r="E33" s="13" t="s">
        <v>394</v>
      </c>
      <c r="F33" s="15" t="s">
        <v>345</v>
      </c>
      <c r="G33" s="12">
        <v>10</v>
      </c>
      <c r="H33" s="12" t="s">
        <v>1158</v>
      </c>
      <c r="I33" s="12" t="s">
        <v>352</v>
      </c>
      <c r="J33" s="12">
        <v>1</v>
      </c>
      <c r="K33" s="15" t="s">
        <v>17</v>
      </c>
      <c r="L33" s="15" t="s">
        <v>376</v>
      </c>
      <c r="M33" s="15" t="s">
        <v>1126</v>
      </c>
      <c r="N33" s="15" t="s">
        <v>1127</v>
      </c>
      <c r="O33" s="16">
        <v>46024</v>
      </c>
      <c r="P33" s="16">
        <v>46387</v>
      </c>
      <c r="Q33" s="16" t="s">
        <v>345</v>
      </c>
      <c r="R33" s="35" t="s">
        <v>1176</v>
      </c>
      <c r="S33" s="24" t="s">
        <v>68</v>
      </c>
      <c r="T33" s="24" t="s">
        <v>50</v>
      </c>
      <c r="V33" s="15" t="s">
        <v>1283</v>
      </c>
      <c r="W33" s="15" t="s">
        <v>371</v>
      </c>
      <c r="X33" s="15" t="s">
        <v>1290</v>
      </c>
      <c r="Y33" s="15" t="s">
        <v>1285</v>
      </c>
      <c r="Z33" s="15" t="s">
        <v>1462</v>
      </c>
      <c r="AA33" s="15" t="s">
        <v>371</v>
      </c>
      <c r="AB33" s="44" t="str">
        <f>_xlfn.XLOOKUP(tblTareas_V1_Canonica[[#This Row],[Categoría]],tblCAT_ProcesosSGOL[Categoría],tblCAT_ProcesosSGOL[Documento Referencia],"Revisar")</f>
        <v>MCL-SC-02 / MAN-POL-01</v>
      </c>
      <c r="AC33" s="44" t="str">
        <f>_xlfn.XLOOKUP(tblTareas_V1_Canonica[[#This Row],[Categoría]],tblCAT_ProcesosSGOL[Categoría],tblCAT_ProcesosSGOL[Proceso SGOL],"Revisar")</f>
        <v>Comercial</v>
      </c>
      <c r="AD33" s="44" t="str">
        <f>_xlfn.XLOOKUP(tblTareas_V1_Canonica[[#This Row],[Categoría]],tblCAT_ProcesosSGOL[Categoría],tblCAT_ProcesosSGOL[Requiere Evidencia],"Revisar")</f>
        <v>Sí</v>
      </c>
      <c r="AE33" s="44" t="str">
        <f>_xlfn.XLOOKUP(tblTareas_V1_Canonica[[#This Row],[Categoría]],tblCAT_ProcesosSGOL[Categoría],tblCAT_ProcesosSGOL[Tipo Evidencia Sugerida],"Revisar")</f>
        <v>Reporte / Captura / Lista</v>
      </c>
      <c r="AF33" s="44"/>
      <c r="AG33" s="44" t="str">
        <f>_xlfn.XLOOKUP(tblTareas_V1_Canonica[[#This Row],[Categoría]],tblCAT_ProcesosSGOL[Categoría],tblCAT_ProcesosSGOL[KPI Sugerido],"Revisar")</f>
        <v>Ventas / Conversión</v>
      </c>
      <c r="AH33" s="44"/>
      <c r="AI33" s="44" t="str">
        <f>IF(tblTareas_V1_Canonica[[#This Row],[ID]]="","ID vacío",IF(COUNTIF(tblTareas_V1_Canonica[ID],tblTareas_V1_Canonica[[#This Row],[ID]])&gt;1,"ID duplicado","OK"))</f>
        <v>OK</v>
      </c>
      <c r="AJ33" s="44" t="str">
        <f>IF(OR(tblTareas_V1_Canonica[[#This Row],[Duración Estándar (min)]]="",tblTareas_V1_Canonica[[#This Row],[Duración Estándar (min)]]&lt;=0),"Revisar duración","OK")</f>
        <v>OK</v>
      </c>
      <c r="AK33" s="44" t="str">
        <f>IF(OR(tblTareas_V1_Canonica[[#This Row],[Tipo frecuencia]]="",tblTareas_V1_Canonica[[#This Row],[Regla frecuencia]]=""),"Revisar frecuencia","OK")</f>
        <v>OK</v>
      </c>
      <c r="AL33" s="44" t="str">
        <f>IF(OR(tblTareas_V1_Canonica[[#This Row],[Puesto]]="",tblTareas_V1_Canonica[[#This Row],[Tipo de Responsable]]=""),"Revisar responsable","OK")</f>
        <v>OK</v>
      </c>
      <c r="AM3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3" s="44" t="str">
        <f>IF(OR(tblTareas_V1_Canonica[[#This Row],[Fecha inicio]]="",tblTareas_V1_Canonica[[#This Row],[Fecha fin]]="",tblTareas_V1_Canonica[[#This Row],[Fecha inicio]]&gt;tblTareas_V1_Canonica[[#This Row],[Fecha fin]]),"Revisar fechas","OK")</f>
        <v>OK</v>
      </c>
      <c r="AO33" s="44" t="str">
        <f>IF(OR(tblTareas_V1_Canonica[[#This Row],[Estado]]="",tblTareas_V1_Canonica[[#This Row],[Estatus Tarea]]=""),"Revisar estatus","OK")</f>
        <v>OK</v>
      </c>
      <c r="AP33" s="44" t="str">
        <f>IF(COUNTIF(tblTareas_V1_Canonica[[#This Row],[Val_ID]:[Val_Estatus]],"&lt;&gt;OK")&gt;0,"REVISAR","OK")</f>
        <v>OK</v>
      </c>
      <c r="AQ33" s="52" t="s">
        <v>1590</v>
      </c>
      <c r="AR33" s="82">
        <v>0.39583333333333331</v>
      </c>
    </row>
    <row r="34" spans="1:44" ht="20.25" customHeight="1">
      <c r="A34" s="12" t="s">
        <v>192</v>
      </c>
      <c r="B34" s="12" t="s">
        <v>443</v>
      </c>
      <c r="C34" s="12" t="s">
        <v>1266</v>
      </c>
      <c r="D34" s="12" t="s">
        <v>1439</v>
      </c>
      <c r="E34" s="13" t="s">
        <v>394</v>
      </c>
      <c r="F34" s="15" t="s">
        <v>345</v>
      </c>
      <c r="G34" s="12">
        <v>5</v>
      </c>
      <c r="H34" s="12" t="s">
        <v>1158</v>
      </c>
      <c r="I34" s="12" t="s">
        <v>1149</v>
      </c>
      <c r="J34" s="12">
        <v>1</v>
      </c>
      <c r="K34" s="15" t="s">
        <v>17</v>
      </c>
      <c r="L34" s="15" t="s">
        <v>376</v>
      </c>
      <c r="M34" s="15" t="s">
        <v>1126</v>
      </c>
      <c r="N34" s="15" t="s">
        <v>1127</v>
      </c>
      <c r="O34" s="16">
        <v>46024</v>
      </c>
      <c r="P34" s="16">
        <v>46387</v>
      </c>
      <c r="Q34" s="16" t="s">
        <v>345</v>
      </c>
      <c r="R34" s="35" t="s">
        <v>1366</v>
      </c>
      <c r="S34" s="24" t="s">
        <v>69</v>
      </c>
      <c r="T34" s="23"/>
      <c r="V34" s="15" t="s">
        <v>1284</v>
      </c>
      <c r="W34" s="15" t="s">
        <v>371</v>
      </c>
      <c r="X34" s="15" t="s">
        <v>1290</v>
      </c>
      <c r="Y34" s="15" t="s">
        <v>1285</v>
      </c>
      <c r="Z34" s="15" t="s">
        <v>1462</v>
      </c>
      <c r="AA34" s="15" t="s">
        <v>371</v>
      </c>
      <c r="AB34" s="44" t="str">
        <f>_xlfn.XLOOKUP(tblTareas_V1_Canonica[[#This Row],[Categoría]],tblCAT_ProcesosSGOL[Categoría],tblCAT_ProcesosSGOL[Documento Referencia],"Revisar")</f>
        <v>SGOL</v>
      </c>
      <c r="AC34" s="44" t="str">
        <f>_xlfn.XLOOKUP(tblTareas_V1_Canonica[[#This Row],[Categoría]],tblCAT_ProcesosSGOL[Categoría],tblCAT_ProcesosSGOL[Proceso SGOL],"Revisar")</f>
        <v>Supervisión SGOL</v>
      </c>
      <c r="AD34" s="44" t="str">
        <f>_xlfn.XLOOKUP(tblTareas_V1_Canonica[[#This Row],[Categoría]],tblCAT_ProcesosSGOL[Categoría],tblCAT_ProcesosSGOL[Requiere Evidencia],"Revisar")</f>
        <v>Sí</v>
      </c>
      <c r="AE34" s="44" t="str">
        <f>_xlfn.XLOOKUP(tblTareas_V1_Canonica[[#This Row],[Categoría]],tblCAT_ProcesosSGOL[Categoría],tblCAT_ProcesosSGOL[Tipo Evidencia Sugerida],"Revisar")</f>
        <v>Checklist / Reporte / Foto</v>
      </c>
      <c r="AF34" s="44"/>
      <c r="AG34" s="44" t="str">
        <f>_xlfn.XLOOKUP(tblTareas_V1_Canonica[[#This Row],[Categoría]],tblCAT_ProcesosSGOL[Categoría],tblCAT_ProcesosSGOL[KPI Sugerido],"Revisar")</f>
        <v>Cumplimiento operativo</v>
      </c>
      <c r="AH34" s="44"/>
      <c r="AI34" s="44" t="str">
        <f>IF(tblTareas_V1_Canonica[[#This Row],[ID]]="","ID vacío",IF(COUNTIF(tblTareas_V1_Canonica[ID],tblTareas_V1_Canonica[[#This Row],[ID]])&gt;1,"ID duplicado","OK"))</f>
        <v>OK</v>
      </c>
      <c r="AJ34" s="44" t="str">
        <f>IF(OR(tblTareas_V1_Canonica[[#This Row],[Duración Estándar (min)]]="",tblTareas_V1_Canonica[[#This Row],[Duración Estándar (min)]]&lt;=0),"Revisar duración","OK")</f>
        <v>OK</v>
      </c>
      <c r="AK34" s="44" t="str">
        <f>IF(OR(tblTareas_V1_Canonica[[#This Row],[Tipo frecuencia]]="",tblTareas_V1_Canonica[[#This Row],[Regla frecuencia]]=""),"Revisar frecuencia","OK")</f>
        <v>OK</v>
      </c>
      <c r="AL34" s="44" t="str">
        <f>IF(OR(tblTareas_V1_Canonica[[#This Row],[Puesto]]="",tblTareas_V1_Canonica[[#This Row],[Tipo de Responsable]]=""),"Revisar responsable","OK")</f>
        <v>OK</v>
      </c>
      <c r="AM3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4" s="44" t="str">
        <f>IF(OR(tblTareas_V1_Canonica[[#This Row],[Fecha inicio]]="",tblTareas_V1_Canonica[[#This Row],[Fecha fin]]="",tblTareas_V1_Canonica[[#This Row],[Fecha inicio]]&gt;tblTareas_V1_Canonica[[#This Row],[Fecha fin]]),"Revisar fechas","OK")</f>
        <v>OK</v>
      </c>
      <c r="AO34" s="44" t="str">
        <f>IF(OR(tblTareas_V1_Canonica[[#This Row],[Estado]]="",tblTareas_V1_Canonica[[#This Row],[Estatus Tarea]]=""),"Revisar estatus","OK")</f>
        <v>OK</v>
      </c>
      <c r="AP34" s="44" t="str">
        <f>IF(COUNTIF(tblTareas_V1_Canonica[[#This Row],[Val_ID]:[Val_Estatus]],"&lt;&gt;OK")&gt;0,"REVISAR","OK")</f>
        <v>OK</v>
      </c>
      <c r="AQ34" s="44" t="s">
        <v>1439</v>
      </c>
      <c r="AR34" s="82">
        <v>0.77083333333333337</v>
      </c>
    </row>
    <row r="35" spans="1:44" ht="20.25" customHeight="1">
      <c r="A35" s="12" t="s">
        <v>4639</v>
      </c>
      <c r="B35" s="12" t="s">
        <v>443</v>
      </c>
      <c r="C35" s="12" t="s">
        <v>1266</v>
      </c>
      <c r="D35" s="12" t="s">
        <v>1442</v>
      </c>
      <c r="E35" s="13" t="s">
        <v>394</v>
      </c>
      <c r="F35" s="15" t="s">
        <v>345</v>
      </c>
      <c r="G35" s="12">
        <v>10</v>
      </c>
      <c r="H35" s="12" t="s">
        <v>1158</v>
      </c>
      <c r="I35" s="12" t="s">
        <v>1149</v>
      </c>
      <c r="J35" s="12">
        <v>1</v>
      </c>
      <c r="K35" s="15" t="s">
        <v>17</v>
      </c>
      <c r="L35" s="15" t="s">
        <v>376</v>
      </c>
      <c r="M35" s="15" t="s">
        <v>1126</v>
      </c>
      <c r="N35" s="15" t="s">
        <v>1127</v>
      </c>
      <c r="O35" s="16">
        <v>46024</v>
      </c>
      <c r="P35" s="16">
        <v>46387</v>
      </c>
      <c r="Q35" s="16" t="s">
        <v>345</v>
      </c>
      <c r="R35" s="35" t="s">
        <v>1367</v>
      </c>
      <c r="S35" s="24" t="s">
        <v>70</v>
      </c>
      <c r="T35" s="24" t="s">
        <v>50</v>
      </c>
      <c r="V35" s="15" t="s">
        <v>1283</v>
      </c>
      <c r="W35" s="15" t="s">
        <v>371</v>
      </c>
      <c r="X35" s="15" t="s">
        <v>1290</v>
      </c>
      <c r="Y35" s="15" t="s">
        <v>1285</v>
      </c>
      <c r="Z35" s="15" t="s">
        <v>1462</v>
      </c>
      <c r="AA35" s="15" t="s">
        <v>371</v>
      </c>
      <c r="AB35" s="44" t="str">
        <f>_xlfn.XLOOKUP(tblTareas_V1_Canonica[[#This Row],[Categoría]],tblCAT_ProcesosSGOL[Categoría],tblCAT_ProcesosSGOL[Documento Referencia],"Revisar")</f>
        <v>RIT-LOR-01 / MAN-POL-01</v>
      </c>
      <c r="AC35" s="44" t="str">
        <f>_xlfn.XLOOKUP(tblTareas_V1_Canonica[[#This Row],[Categoría]],tblCAT_ProcesosSGOL[Categoría],tblCAT_ProcesosSGOL[Proceso SGOL],"Revisar")</f>
        <v>Recursos Humanos</v>
      </c>
      <c r="AD35" s="44" t="str">
        <f>_xlfn.XLOOKUP(tblTareas_V1_Canonica[[#This Row],[Categoría]],tblCAT_ProcesosSGOL[Categoría],tblCAT_ProcesosSGOL[Requiere Evidencia],"Revisar")</f>
        <v>Sí</v>
      </c>
      <c r="AE35" s="44" t="str">
        <f>_xlfn.XLOOKUP(tblTareas_V1_Canonica[[#This Row],[Categoría]],tblCAT_ProcesosSGOL[Categoría],tblCAT_ProcesosSGOL[Tipo Evidencia Sugerida],"Revisar")</f>
        <v>Firma / Reporte / Archivo</v>
      </c>
      <c r="AF35" s="44"/>
      <c r="AG35" s="44" t="str">
        <f>_xlfn.XLOOKUP(tblTareas_V1_Canonica[[#This Row],[Categoría]],tblCAT_ProcesosSGOL[Categoría],tblCAT_ProcesosSGOL[KPI Sugerido],"Revisar")</f>
        <v>Asistencia / Cumplimiento</v>
      </c>
      <c r="AH35" s="44"/>
      <c r="AI35" s="44" t="str">
        <f>IF(tblTareas_V1_Canonica[[#This Row],[ID]]="","ID vacío",IF(COUNTIF(tblTareas_V1_Canonica[ID],tblTareas_V1_Canonica[[#This Row],[ID]])&gt;1,"ID duplicado","OK"))</f>
        <v>OK</v>
      </c>
      <c r="AJ35" s="44" t="str">
        <f>IF(OR(tblTareas_V1_Canonica[[#This Row],[Duración Estándar (min)]]="",tblTareas_V1_Canonica[[#This Row],[Duración Estándar (min)]]&lt;=0),"Revisar duración","OK")</f>
        <v>OK</v>
      </c>
      <c r="AK35" s="44" t="str">
        <f>IF(OR(tblTareas_V1_Canonica[[#This Row],[Tipo frecuencia]]="",tblTareas_V1_Canonica[[#This Row],[Regla frecuencia]]=""),"Revisar frecuencia","OK")</f>
        <v>OK</v>
      </c>
      <c r="AL35" s="44" t="str">
        <f>IF(OR(tblTareas_V1_Canonica[[#This Row],[Puesto]]="",tblTareas_V1_Canonica[[#This Row],[Tipo de Responsable]]=""),"Revisar responsable","OK")</f>
        <v>OK</v>
      </c>
      <c r="AM3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5" s="44" t="str">
        <f>IF(OR(tblTareas_V1_Canonica[[#This Row],[Fecha inicio]]="",tblTareas_V1_Canonica[[#This Row],[Fecha fin]]="",tblTareas_V1_Canonica[[#This Row],[Fecha inicio]]&gt;tblTareas_V1_Canonica[[#This Row],[Fecha fin]]),"Revisar fechas","OK")</f>
        <v>OK</v>
      </c>
      <c r="AO35" s="44" t="str">
        <f>IF(OR(tblTareas_V1_Canonica[[#This Row],[Estado]]="",tblTareas_V1_Canonica[[#This Row],[Estatus Tarea]]=""),"Revisar estatus","OK")</f>
        <v>OK</v>
      </c>
      <c r="AP35" s="44" t="str">
        <f>IF(COUNTIF(tblTareas_V1_Canonica[[#This Row],[Val_ID]:[Val_Estatus]],"&lt;&gt;OK")&gt;0,"REVISAR","OK")</f>
        <v>OK</v>
      </c>
      <c r="AQ35" s="44" t="s">
        <v>1439</v>
      </c>
      <c r="AR35" s="82">
        <v>0.39583333333333331</v>
      </c>
    </row>
    <row r="36" spans="1:44" ht="20.25" customHeight="1">
      <c r="A36" s="12" t="s">
        <v>193</v>
      </c>
      <c r="B36" s="12" t="s">
        <v>443</v>
      </c>
      <c r="C36" s="12" t="s">
        <v>1266</v>
      </c>
      <c r="D36" s="12" t="s">
        <v>1439</v>
      </c>
      <c r="E36" s="13" t="s">
        <v>394</v>
      </c>
      <c r="F36" s="15" t="s">
        <v>345</v>
      </c>
      <c r="G36" s="12">
        <v>60</v>
      </c>
      <c r="H36" s="12" t="s">
        <v>1158</v>
      </c>
      <c r="I36" s="12" t="s">
        <v>352</v>
      </c>
      <c r="J36" s="12">
        <v>1</v>
      </c>
      <c r="K36" s="15" t="s">
        <v>17</v>
      </c>
      <c r="L36" s="15" t="s">
        <v>376</v>
      </c>
      <c r="M36" s="15" t="s">
        <v>1126</v>
      </c>
      <c r="N36" s="15" t="s">
        <v>1127</v>
      </c>
      <c r="O36" s="16">
        <v>46024</v>
      </c>
      <c r="P36" s="16">
        <v>46387</v>
      </c>
      <c r="Q36" s="16" t="s">
        <v>345</v>
      </c>
      <c r="R36" s="35" t="s">
        <v>1368</v>
      </c>
      <c r="S36" s="24" t="s">
        <v>71</v>
      </c>
      <c r="T36" s="24" t="s">
        <v>50</v>
      </c>
      <c r="V36" s="15" t="s">
        <v>1283</v>
      </c>
      <c r="W36" s="15" t="s">
        <v>371</v>
      </c>
      <c r="X36" s="15" t="s">
        <v>1290</v>
      </c>
      <c r="Y36" s="15" t="s">
        <v>1285</v>
      </c>
      <c r="Z36" s="15" t="s">
        <v>1462</v>
      </c>
      <c r="AA36" s="15" t="s">
        <v>371</v>
      </c>
      <c r="AB36" s="44" t="str">
        <f>_xlfn.XLOOKUP(tblTareas_V1_Canonica[[#This Row],[Categoría]],tblCAT_ProcesosSGOL[Categoría],tblCAT_ProcesosSGOL[Documento Referencia],"Revisar")</f>
        <v>SGOL</v>
      </c>
      <c r="AC36" s="44" t="str">
        <f>_xlfn.XLOOKUP(tblTareas_V1_Canonica[[#This Row],[Categoría]],tblCAT_ProcesosSGOL[Categoría],tblCAT_ProcesosSGOL[Proceso SGOL],"Revisar")</f>
        <v>Supervisión SGOL</v>
      </c>
      <c r="AD36" s="44" t="str">
        <f>_xlfn.XLOOKUP(tblTareas_V1_Canonica[[#This Row],[Categoría]],tblCAT_ProcesosSGOL[Categoría],tblCAT_ProcesosSGOL[Requiere Evidencia],"Revisar")</f>
        <v>Sí</v>
      </c>
      <c r="AE36" s="44" t="str">
        <f>_xlfn.XLOOKUP(tblTareas_V1_Canonica[[#This Row],[Categoría]],tblCAT_ProcesosSGOL[Categoría],tblCAT_ProcesosSGOL[Tipo Evidencia Sugerida],"Revisar")</f>
        <v>Checklist / Reporte / Foto</v>
      </c>
      <c r="AF36" s="44"/>
      <c r="AG36" s="44" t="str">
        <f>_xlfn.XLOOKUP(tblTareas_V1_Canonica[[#This Row],[Categoría]],tblCAT_ProcesosSGOL[Categoría],tblCAT_ProcesosSGOL[KPI Sugerido],"Revisar")</f>
        <v>Cumplimiento operativo</v>
      </c>
      <c r="AH36" s="44"/>
      <c r="AI36" s="44" t="str">
        <f>IF(tblTareas_V1_Canonica[[#This Row],[ID]]="","ID vacío",IF(COUNTIF(tblTareas_V1_Canonica[ID],tblTareas_V1_Canonica[[#This Row],[ID]])&gt;1,"ID duplicado","OK"))</f>
        <v>OK</v>
      </c>
      <c r="AJ36" s="44" t="str">
        <f>IF(OR(tblTareas_V1_Canonica[[#This Row],[Duración Estándar (min)]]="",tblTareas_V1_Canonica[[#This Row],[Duración Estándar (min)]]&lt;=0),"Revisar duración","OK")</f>
        <v>OK</v>
      </c>
      <c r="AK36" s="44" t="str">
        <f>IF(OR(tblTareas_V1_Canonica[[#This Row],[Tipo frecuencia]]="",tblTareas_V1_Canonica[[#This Row],[Regla frecuencia]]=""),"Revisar frecuencia","OK")</f>
        <v>OK</v>
      </c>
      <c r="AL36" s="44" t="str">
        <f>IF(OR(tblTareas_V1_Canonica[[#This Row],[Puesto]]="",tblTareas_V1_Canonica[[#This Row],[Tipo de Responsable]]=""),"Revisar responsable","OK")</f>
        <v>OK</v>
      </c>
      <c r="AM3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6" s="44" t="str">
        <f>IF(OR(tblTareas_V1_Canonica[[#This Row],[Fecha inicio]]="",tblTareas_V1_Canonica[[#This Row],[Fecha fin]]="",tblTareas_V1_Canonica[[#This Row],[Fecha inicio]]&gt;tblTareas_V1_Canonica[[#This Row],[Fecha fin]]),"Revisar fechas","OK")</f>
        <v>OK</v>
      </c>
      <c r="AO36" s="44" t="str">
        <f>IF(OR(tblTareas_V1_Canonica[[#This Row],[Estado]]="",tblTareas_V1_Canonica[[#This Row],[Estatus Tarea]]=""),"Revisar estatus","OK")</f>
        <v>OK</v>
      </c>
      <c r="AP36" s="44" t="str">
        <f>IF(COUNTIF(tblTareas_V1_Canonica[[#This Row],[Val_ID]:[Val_Estatus]],"&lt;&gt;OK")&gt;0,"REVISAR","OK")</f>
        <v>OK</v>
      </c>
      <c r="AQ36" s="44" t="s">
        <v>1439</v>
      </c>
      <c r="AR36" s="82">
        <v>0.375</v>
      </c>
    </row>
    <row r="37" spans="1:44" ht="20.25" customHeight="1">
      <c r="A37" s="12" t="s">
        <v>194</v>
      </c>
      <c r="B37" s="12" t="s">
        <v>443</v>
      </c>
      <c r="C37" s="12" t="s">
        <v>1266</v>
      </c>
      <c r="D37" s="12" t="s">
        <v>1435</v>
      </c>
      <c r="E37" s="13" t="s">
        <v>394</v>
      </c>
      <c r="F37" s="15" t="s">
        <v>345</v>
      </c>
      <c r="G37" s="12">
        <v>5</v>
      </c>
      <c r="H37" s="12" t="s">
        <v>1158</v>
      </c>
      <c r="I37" s="12" t="s">
        <v>1124</v>
      </c>
      <c r="J37" s="12">
        <v>1</v>
      </c>
      <c r="K37" s="15" t="s">
        <v>17</v>
      </c>
      <c r="L37" s="15" t="s">
        <v>376</v>
      </c>
      <c r="M37" s="15" t="s">
        <v>1126</v>
      </c>
      <c r="N37" s="15" t="s">
        <v>1127</v>
      </c>
      <c r="O37" s="16">
        <v>46024</v>
      </c>
      <c r="P37" s="16">
        <v>46387</v>
      </c>
      <c r="Q37" s="16" t="s">
        <v>345</v>
      </c>
      <c r="R37" s="35" t="s">
        <v>1369</v>
      </c>
      <c r="S37" s="25" t="s">
        <v>1379</v>
      </c>
      <c r="T37" s="23"/>
      <c r="V37" s="15" t="s">
        <v>1284</v>
      </c>
      <c r="W37" s="15" t="s">
        <v>376</v>
      </c>
      <c r="X37" s="15" t="s">
        <v>1376</v>
      </c>
      <c r="Y37" s="15" t="s">
        <v>1285</v>
      </c>
      <c r="Z37" s="15" t="s">
        <v>1462</v>
      </c>
      <c r="AA37" s="15" t="s">
        <v>371</v>
      </c>
      <c r="AB37" s="44" t="str">
        <f>_xlfn.XLOOKUP(tblTareas_V1_Canonica[[#This Row],[Categoría]],tblCAT_ProcesosSGOL[Categoría],tblCAT_ProcesosSGOL[Documento Referencia],"Revisar")</f>
        <v>MCL-SC-02 / MAN-POL-01</v>
      </c>
      <c r="AC37" s="44" t="str">
        <f>_xlfn.XLOOKUP(tblTareas_V1_Canonica[[#This Row],[Categoría]],tblCAT_ProcesosSGOL[Categoría],tblCAT_ProcesosSGOL[Proceso SGOL],"Revisar")</f>
        <v>Comercial</v>
      </c>
      <c r="AD37" s="44" t="str">
        <f>_xlfn.XLOOKUP(tblTareas_V1_Canonica[[#This Row],[Categoría]],tblCAT_ProcesosSGOL[Categoría],tblCAT_ProcesosSGOL[Requiere Evidencia],"Revisar")</f>
        <v>Sí</v>
      </c>
      <c r="AE37" s="44" t="str">
        <f>_xlfn.XLOOKUP(tblTareas_V1_Canonica[[#This Row],[Categoría]],tblCAT_ProcesosSGOL[Categoría],tblCAT_ProcesosSGOL[Tipo Evidencia Sugerida],"Revisar")</f>
        <v>Reporte / Captura / Lista</v>
      </c>
      <c r="AF37" s="44"/>
      <c r="AG37" s="44" t="str">
        <f>_xlfn.XLOOKUP(tblTareas_V1_Canonica[[#This Row],[Categoría]],tblCAT_ProcesosSGOL[Categoría],tblCAT_ProcesosSGOL[KPI Sugerido],"Revisar")</f>
        <v>Ventas / Conversión</v>
      </c>
      <c r="AH37" s="44"/>
      <c r="AI37" s="44" t="str">
        <f>IF(tblTareas_V1_Canonica[[#This Row],[ID]]="","ID vacío",IF(COUNTIF(tblTareas_V1_Canonica[ID],tblTareas_V1_Canonica[[#This Row],[ID]])&gt;1,"ID duplicado","OK"))</f>
        <v>OK</v>
      </c>
      <c r="AJ37" s="44" t="str">
        <f>IF(OR(tblTareas_V1_Canonica[[#This Row],[Duración Estándar (min)]]="",tblTareas_V1_Canonica[[#This Row],[Duración Estándar (min)]]&lt;=0),"Revisar duración","OK")</f>
        <v>OK</v>
      </c>
      <c r="AK37" s="44" t="str">
        <f>IF(OR(tblTareas_V1_Canonica[[#This Row],[Tipo frecuencia]]="",tblTareas_V1_Canonica[[#This Row],[Regla frecuencia]]=""),"Revisar frecuencia","OK")</f>
        <v>OK</v>
      </c>
      <c r="AL37" s="44" t="str">
        <f>IF(OR(tblTareas_V1_Canonica[[#This Row],[Puesto]]="",tblTareas_V1_Canonica[[#This Row],[Tipo de Responsable]]=""),"Revisar responsable","OK")</f>
        <v>OK</v>
      </c>
      <c r="AM3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7" s="44" t="str">
        <f>IF(OR(tblTareas_V1_Canonica[[#This Row],[Fecha inicio]]="",tblTareas_V1_Canonica[[#This Row],[Fecha fin]]="",tblTareas_V1_Canonica[[#This Row],[Fecha inicio]]&gt;tblTareas_V1_Canonica[[#This Row],[Fecha fin]]),"Revisar fechas","OK")</f>
        <v>OK</v>
      </c>
      <c r="AO37" s="44" t="str">
        <f>IF(OR(tblTareas_V1_Canonica[[#This Row],[Estado]]="",tblTareas_V1_Canonica[[#This Row],[Estatus Tarea]]=""),"Revisar estatus","OK")</f>
        <v>OK</v>
      </c>
      <c r="AP37" s="44" t="str">
        <f>IF(COUNTIF(tblTareas_V1_Canonica[[#This Row],[Val_ID]:[Val_Estatus]],"&lt;&gt;OK")&gt;0,"REVISAR","OK")</f>
        <v>OK</v>
      </c>
      <c r="AQ37" s="52" t="s">
        <v>2103</v>
      </c>
      <c r="AR37" s="82">
        <v>0.4375</v>
      </c>
    </row>
    <row r="38" spans="1:44" ht="20.25" customHeight="1">
      <c r="A38" s="12" t="s">
        <v>195</v>
      </c>
      <c r="B38" s="12" t="s">
        <v>344</v>
      </c>
      <c r="C38" s="12" t="s">
        <v>1266</v>
      </c>
      <c r="D38" s="12" t="s">
        <v>1434</v>
      </c>
      <c r="E38" s="13" t="s">
        <v>394</v>
      </c>
      <c r="F38" s="15" t="s">
        <v>345</v>
      </c>
      <c r="G38" s="12">
        <v>30</v>
      </c>
      <c r="H38" s="12" t="s">
        <v>1154</v>
      </c>
      <c r="I38" s="12" t="s">
        <v>1270</v>
      </c>
      <c r="J38" s="12">
        <v>1</v>
      </c>
      <c r="K38" s="15" t="s">
        <v>17</v>
      </c>
      <c r="L38" s="15" t="s">
        <v>376</v>
      </c>
      <c r="M38" s="15" t="s">
        <v>1126</v>
      </c>
      <c r="N38" s="15" t="s">
        <v>1127</v>
      </c>
      <c r="O38" s="16">
        <v>46024</v>
      </c>
      <c r="P38" s="16">
        <v>46387</v>
      </c>
      <c r="Q38" s="16" t="s">
        <v>345</v>
      </c>
      <c r="R38" s="35" t="s">
        <v>1372</v>
      </c>
      <c r="S38" s="24" t="s">
        <v>1371</v>
      </c>
      <c r="T38" s="23"/>
      <c r="V38" s="15" t="s">
        <v>1283</v>
      </c>
      <c r="W38" s="15" t="s">
        <v>371</v>
      </c>
      <c r="X38" s="15" t="s">
        <v>1290</v>
      </c>
      <c r="Y38" s="15" t="s">
        <v>1285</v>
      </c>
      <c r="Z38" s="15" t="s">
        <v>1462</v>
      </c>
      <c r="AA38" s="15" t="s">
        <v>371</v>
      </c>
      <c r="AB38" s="44" t="str">
        <f>_xlfn.XLOOKUP(tblTareas_V1_Canonica[[#This Row],[Categoría]],tblCAT_ProcesosSGOL[Categoría],tblCAT_ProcesosSGOL[Documento Referencia],"Revisar")</f>
        <v>MAN-EXH-01</v>
      </c>
      <c r="AC38" s="44" t="str">
        <f>_xlfn.XLOOKUP(tblTareas_V1_Canonica[[#This Row],[Categoría]],tblCAT_ProcesosSGOL[Categoría],tblCAT_ProcesosSGOL[Proceso SGOL],"Revisar")</f>
        <v>Exhibición</v>
      </c>
      <c r="AD38" s="44" t="str">
        <f>_xlfn.XLOOKUP(tblTareas_V1_Canonica[[#This Row],[Categoría]],tblCAT_ProcesosSGOL[Categoría],tblCAT_ProcesosSGOL[Requiere Evidencia],"Revisar")</f>
        <v>Sí</v>
      </c>
      <c r="AE38" s="44" t="str">
        <f>_xlfn.XLOOKUP(tblTareas_V1_Canonica[[#This Row],[Categoría]],tblCAT_ProcesosSGOL[Categoría],tblCAT_ProcesosSGOL[Tipo Evidencia Sugerida],"Revisar")</f>
        <v>Foto / Jotform / Checklist</v>
      </c>
      <c r="AF38" s="44"/>
      <c r="AG38" s="44" t="str">
        <f>_xlfn.XLOOKUP(tblTareas_V1_Canonica[[#This Row],[Categoría]],tblCAT_ProcesosSGOL[Categoría],tblCAT_ProcesosSGOL[KPI Sugerido],"Revisar")</f>
        <v>Cumplimiento visual</v>
      </c>
      <c r="AH38" s="44"/>
      <c r="AI38" s="44" t="str">
        <f>IF(tblTareas_V1_Canonica[[#This Row],[ID]]="","ID vacío",IF(COUNTIF(tblTareas_V1_Canonica[ID],tblTareas_V1_Canonica[[#This Row],[ID]])&gt;1,"ID duplicado","OK"))</f>
        <v>OK</v>
      </c>
      <c r="AJ38" s="44" t="str">
        <f>IF(OR(tblTareas_V1_Canonica[[#This Row],[Duración Estándar (min)]]="",tblTareas_V1_Canonica[[#This Row],[Duración Estándar (min)]]&lt;=0),"Revisar duración","OK")</f>
        <v>OK</v>
      </c>
      <c r="AK38" s="44" t="str">
        <f>IF(OR(tblTareas_V1_Canonica[[#This Row],[Tipo frecuencia]]="",tblTareas_V1_Canonica[[#This Row],[Regla frecuencia]]=""),"Revisar frecuencia","OK")</f>
        <v>OK</v>
      </c>
      <c r="AL38" s="44" t="str">
        <f>IF(OR(tblTareas_V1_Canonica[[#This Row],[Puesto]]="",tblTareas_V1_Canonica[[#This Row],[Tipo de Responsable]]=""),"Revisar responsable","OK")</f>
        <v>OK</v>
      </c>
      <c r="AM3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8" s="44" t="str">
        <f>IF(OR(tblTareas_V1_Canonica[[#This Row],[Fecha inicio]]="",tblTareas_V1_Canonica[[#This Row],[Fecha fin]]="",tblTareas_V1_Canonica[[#This Row],[Fecha inicio]]&gt;tblTareas_V1_Canonica[[#This Row],[Fecha fin]]),"Revisar fechas","OK")</f>
        <v>OK</v>
      </c>
      <c r="AO38" s="44" t="str">
        <f>IF(OR(tblTareas_V1_Canonica[[#This Row],[Estado]]="",tblTareas_V1_Canonica[[#This Row],[Estatus Tarea]]=""),"Revisar estatus","OK")</f>
        <v>OK</v>
      </c>
      <c r="AP38" s="44" t="str">
        <f>IF(COUNTIF(tblTareas_V1_Canonica[[#This Row],[Val_ID]:[Val_Estatus]],"&lt;&gt;OK")&gt;0,"REVISAR","OK")</f>
        <v>OK</v>
      </c>
      <c r="AQ38" s="52" t="s">
        <v>2103</v>
      </c>
      <c r="AR38" s="82">
        <v>0.77083333333333337</v>
      </c>
    </row>
    <row r="39" spans="1:44" ht="20.25" customHeight="1">
      <c r="A39" s="12" t="s">
        <v>196</v>
      </c>
      <c r="B39" s="12" t="s">
        <v>1266</v>
      </c>
      <c r="C39" s="12" t="s">
        <v>488</v>
      </c>
      <c r="D39" s="12" t="s">
        <v>1435</v>
      </c>
      <c r="E39" s="13" t="s">
        <v>394</v>
      </c>
      <c r="F39" s="15" t="s">
        <v>345</v>
      </c>
      <c r="G39" s="12">
        <v>10</v>
      </c>
      <c r="H39" s="12" t="s">
        <v>1146</v>
      </c>
      <c r="I39" s="12" t="s">
        <v>1146</v>
      </c>
      <c r="J39" s="12">
        <v>2</v>
      </c>
      <c r="K39" s="15" t="s">
        <v>17</v>
      </c>
      <c r="L39" s="15" t="s">
        <v>376</v>
      </c>
      <c r="M39" s="15" t="s">
        <v>1126</v>
      </c>
      <c r="N39" s="15" t="s">
        <v>1127</v>
      </c>
      <c r="O39" s="16">
        <v>46024</v>
      </c>
      <c r="P39" s="16">
        <v>46387</v>
      </c>
      <c r="Q39" s="16" t="s">
        <v>345</v>
      </c>
      <c r="R39" s="35" t="s">
        <v>1370</v>
      </c>
      <c r="S39" s="25" t="s">
        <v>72</v>
      </c>
      <c r="T39" s="23"/>
      <c r="V39" s="15" t="s">
        <v>1284</v>
      </c>
      <c r="W39" s="15" t="s">
        <v>371</v>
      </c>
      <c r="X39" s="15" t="s">
        <v>1292</v>
      </c>
      <c r="Y39" s="15" t="s">
        <v>1285</v>
      </c>
      <c r="Z39" s="15" t="s">
        <v>1462</v>
      </c>
      <c r="AA39" s="15" t="s">
        <v>371</v>
      </c>
      <c r="AB39" s="44" t="str">
        <f>_xlfn.XLOOKUP(tblTareas_V1_Canonica[[#This Row],[Categoría]],tblCAT_ProcesosSGOL[Categoría],tblCAT_ProcesosSGOL[Documento Referencia],"Revisar")</f>
        <v>MCL-SC-02 / MAN-POL-01</v>
      </c>
      <c r="AC39" s="44" t="str">
        <f>_xlfn.XLOOKUP(tblTareas_V1_Canonica[[#This Row],[Categoría]],tblCAT_ProcesosSGOL[Categoría],tblCAT_ProcesosSGOL[Proceso SGOL],"Revisar")</f>
        <v>Comercial</v>
      </c>
      <c r="AD39" s="44" t="str">
        <f>_xlfn.XLOOKUP(tblTareas_V1_Canonica[[#This Row],[Categoría]],tblCAT_ProcesosSGOL[Categoría],tblCAT_ProcesosSGOL[Requiere Evidencia],"Revisar")</f>
        <v>Sí</v>
      </c>
      <c r="AE39" s="44" t="str">
        <f>_xlfn.XLOOKUP(tblTareas_V1_Canonica[[#This Row],[Categoría]],tblCAT_ProcesosSGOL[Categoría],tblCAT_ProcesosSGOL[Tipo Evidencia Sugerida],"Revisar")</f>
        <v>Reporte / Captura / Lista</v>
      </c>
      <c r="AF39" s="44"/>
      <c r="AG39" s="44" t="str">
        <f>_xlfn.XLOOKUP(tblTareas_V1_Canonica[[#This Row],[Categoría]],tblCAT_ProcesosSGOL[Categoría],tblCAT_ProcesosSGOL[KPI Sugerido],"Revisar")</f>
        <v>Ventas / Conversión</v>
      </c>
      <c r="AH39" s="44"/>
      <c r="AI39" s="44" t="str">
        <f>IF(tblTareas_V1_Canonica[[#This Row],[ID]]="","ID vacío",IF(COUNTIF(tblTareas_V1_Canonica[ID],tblTareas_V1_Canonica[[#This Row],[ID]])&gt;1,"ID duplicado","OK"))</f>
        <v>OK</v>
      </c>
      <c r="AJ39" s="44" t="str">
        <f>IF(OR(tblTareas_V1_Canonica[[#This Row],[Duración Estándar (min)]]="",tblTareas_V1_Canonica[[#This Row],[Duración Estándar (min)]]&lt;=0),"Revisar duración","OK")</f>
        <v>OK</v>
      </c>
      <c r="AK39" s="44" t="str">
        <f>IF(OR(tblTareas_V1_Canonica[[#This Row],[Tipo frecuencia]]="",tblTareas_V1_Canonica[[#This Row],[Regla frecuencia]]=""),"Revisar frecuencia","OK")</f>
        <v>OK</v>
      </c>
      <c r="AL39" s="44" t="str">
        <f>IF(OR(tblTareas_V1_Canonica[[#This Row],[Puesto]]="",tblTareas_V1_Canonica[[#This Row],[Tipo de Responsable]]=""),"Revisar responsable","OK")</f>
        <v>OK</v>
      </c>
      <c r="AM3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39" s="44" t="str">
        <f>IF(OR(tblTareas_V1_Canonica[[#This Row],[Fecha inicio]]="",tblTareas_V1_Canonica[[#This Row],[Fecha fin]]="",tblTareas_V1_Canonica[[#This Row],[Fecha inicio]]&gt;tblTareas_V1_Canonica[[#This Row],[Fecha fin]]),"Revisar fechas","OK")</f>
        <v>OK</v>
      </c>
      <c r="AO39" s="44" t="str">
        <f>IF(OR(tblTareas_V1_Canonica[[#This Row],[Estado]]="",tblTareas_V1_Canonica[[#This Row],[Estatus Tarea]]=""),"Revisar estatus","OK")</f>
        <v>OK</v>
      </c>
      <c r="AP39" s="44" t="str">
        <f>IF(COUNTIF(tblTareas_V1_Canonica[[#This Row],[Val_ID]:[Val_Estatus]],"&lt;&gt;OK")&gt;0,"REVISAR","OK")</f>
        <v>OK</v>
      </c>
      <c r="AQ39" s="44" t="s">
        <v>1590</v>
      </c>
      <c r="AR39" s="82">
        <v>0.77083333333333337</v>
      </c>
    </row>
    <row r="40" spans="1:44" ht="20.25" customHeight="1">
      <c r="A40" s="12" t="s">
        <v>197</v>
      </c>
      <c r="B40" s="12" t="s">
        <v>443</v>
      </c>
      <c r="C40" s="12" t="s">
        <v>1266</v>
      </c>
      <c r="D40" s="12" t="s">
        <v>1434</v>
      </c>
      <c r="E40" s="13" t="s">
        <v>394</v>
      </c>
      <c r="F40" s="15" t="s">
        <v>345</v>
      </c>
      <c r="G40" s="12">
        <v>15</v>
      </c>
      <c r="H40" s="12" t="s">
        <v>1158</v>
      </c>
      <c r="I40" s="12" t="s">
        <v>352</v>
      </c>
      <c r="J40" s="12">
        <v>1</v>
      </c>
      <c r="K40" s="15" t="s">
        <v>17</v>
      </c>
      <c r="L40" s="15" t="s">
        <v>376</v>
      </c>
      <c r="M40" s="15" t="s">
        <v>1126</v>
      </c>
      <c r="N40" s="15" t="s">
        <v>1127</v>
      </c>
      <c r="O40" s="16">
        <v>46024</v>
      </c>
      <c r="P40" s="16">
        <v>46387</v>
      </c>
      <c r="Q40" s="16" t="s">
        <v>1345</v>
      </c>
      <c r="R40" s="35" t="s">
        <v>1177</v>
      </c>
      <c r="S40" s="24" t="s">
        <v>73</v>
      </c>
      <c r="T40" s="23"/>
      <c r="V40" s="15" t="s">
        <v>1285</v>
      </c>
      <c r="W40" s="15" t="s">
        <v>376</v>
      </c>
      <c r="X40" s="15" t="s">
        <v>1290</v>
      </c>
      <c r="Y40" s="15" t="s">
        <v>1285</v>
      </c>
      <c r="Z40" s="15" t="s">
        <v>1462</v>
      </c>
      <c r="AA40" s="15" t="s">
        <v>371</v>
      </c>
      <c r="AB40" s="44" t="str">
        <f>_xlfn.XLOOKUP(tblTareas_V1_Canonica[[#This Row],[Categoría]],tblCAT_ProcesosSGOL[Categoría],tblCAT_ProcesosSGOL[Documento Referencia],"Revisar")</f>
        <v>MAN-EXH-01</v>
      </c>
      <c r="AC40" s="44" t="str">
        <f>_xlfn.XLOOKUP(tblTareas_V1_Canonica[[#This Row],[Categoría]],tblCAT_ProcesosSGOL[Categoría],tblCAT_ProcesosSGOL[Proceso SGOL],"Revisar")</f>
        <v>Exhibición</v>
      </c>
      <c r="AD40" s="44" t="str">
        <f>_xlfn.XLOOKUP(tblTareas_V1_Canonica[[#This Row],[Categoría]],tblCAT_ProcesosSGOL[Categoría],tblCAT_ProcesosSGOL[Requiere Evidencia],"Revisar")</f>
        <v>Sí</v>
      </c>
      <c r="AE40" s="44" t="str">
        <f>_xlfn.XLOOKUP(tblTareas_V1_Canonica[[#This Row],[Categoría]],tblCAT_ProcesosSGOL[Categoría],tblCAT_ProcesosSGOL[Tipo Evidencia Sugerida],"Revisar")</f>
        <v>Foto / Jotform / Checklist</v>
      </c>
      <c r="AF40" s="44"/>
      <c r="AG40" s="44" t="str">
        <f>_xlfn.XLOOKUP(tblTareas_V1_Canonica[[#This Row],[Categoría]],tblCAT_ProcesosSGOL[Categoría],tblCAT_ProcesosSGOL[KPI Sugerido],"Revisar")</f>
        <v>Cumplimiento visual</v>
      </c>
      <c r="AH40" s="44"/>
      <c r="AI40" s="44" t="str">
        <f>IF(tblTareas_V1_Canonica[[#This Row],[ID]]="","ID vacío",IF(COUNTIF(tblTareas_V1_Canonica[ID],tblTareas_V1_Canonica[[#This Row],[ID]])&gt;1,"ID duplicado","OK"))</f>
        <v>OK</v>
      </c>
      <c r="AJ40" s="44" t="str">
        <f>IF(OR(tblTareas_V1_Canonica[[#This Row],[Duración Estándar (min)]]="",tblTareas_V1_Canonica[[#This Row],[Duración Estándar (min)]]&lt;=0),"Revisar duración","OK")</f>
        <v>OK</v>
      </c>
      <c r="AK40" s="44" t="str">
        <f>IF(OR(tblTareas_V1_Canonica[[#This Row],[Tipo frecuencia]]="",tblTareas_V1_Canonica[[#This Row],[Regla frecuencia]]=""),"Revisar frecuencia","OK")</f>
        <v>OK</v>
      </c>
      <c r="AL40" s="44" t="str">
        <f>IF(OR(tblTareas_V1_Canonica[[#This Row],[Puesto]]="",tblTareas_V1_Canonica[[#This Row],[Tipo de Responsable]]=""),"Revisar responsable","OK")</f>
        <v>OK</v>
      </c>
      <c r="AM4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0" s="44" t="str">
        <f>IF(OR(tblTareas_V1_Canonica[[#This Row],[Fecha inicio]]="",tblTareas_V1_Canonica[[#This Row],[Fecha fin]]="",tblTareas_V1_Canonica[[#This Row],[Fecha inicio]]&gt;tblTareas_V1_Canonica[[#This Row],[Fecha fin]]),"Revisar fechas","OK")</f>
        <v>OK</v>
      </c>
      <c r="AO40" s="44" t="str">
        <f>IF(OR(tblTareas_V1_Canonica[[#This Row],[Estado]]="",tblTareas_V1_Canonica[[#This Row],[Estatus Tarea]]=""),"Revisar estatus","OK")</f>
        <v>OK</v>
      </c>
      <c r="AP40" s="44" t="str">
        <f>IF(COUNTIF(tblTareas_V1_Canonica[[#This Row],[Val_ID]:[Val_Estatus]],"&lt;&gt;OK")&gt;0,"REVISAR","OK")</f>
        <v>OK</v>
      </c>
      <c r="AQ40" s="52" t="s">
        <v>1590</v>
      </c>
      <c r="AR40" s="82">
        <v>0.625</v>
      </c>
    </row>
    <row r="41" spans="1:44" ht="20.25" customHeight="1">
      <c r="A41" s="12" t="s">
        <v>198</v>
      </c>
      <c r="B41" s="12" t="s">
        <v>443</v>
      </c>
      <c r="C41" s="12" t="s">
        <v>1266</v>
      </c>
      <c r="D41" s="12" t="s">
        <v>1434</v>
      </c>
      <c r="E41" s="13" t="s">
        <v>394</v>
      </c>
      <c r="F41" s="15" t="s">
        <v>345</v>
      </c>
      <c r="G41" s="12">
        <v>20</v>
      </c>
      <c r="H41" s="12" t="s">
        <v>1146</v>
      </c>
      <c r="I41" s="12" t="s">
        <v>1146</v>
      </c>
      <c r="J41" s="12">
        <v>1</v>
      </c>
      <c r="K41" s="15" t="s">
        <v>17</v>
      </c>
      <c r="L41" s="15" t="s">
        <v>376</v>
      </c>
      <c r="M41" s="15" t="s">
        <v>1126</v>
      </c>
      <c r="N41" s="15" t="s">
        <v>1127</v>
      </c>
      <c r="O41" s="16">
        <v>46024</v>
      </c>
      <c r="P41" s="16">
        <v>46387</v>
      </c>
      <c r="Q41" s="16" t="s">
        <v>345</v>
      </c>
      <c r="R41" s="35" t="s">
        <v>1219</v>
      </c>
      <c r="S41" s="24" t="s">
        <v>1380</v>
      </c>
      <c r="T41" s="24" t="s">
        <v>50</v>
      </c>
      <c r="V41" s="15" t="s">
        <v>1284</v>
      </c>
      <c r="W41" s="15" t="s">
        <v>371</v>
      </c>
      <c r="X41" s="15" t="s">
        <v>1292</v>
      </c>
      <c r="Y41" s="15" t="s">
        <v>1285</v>
      </c>
      <c r="Z41" s="15" t="s">
        <v>1462</v>
      </c>
      <c r="AA41" s="15" t="s">
        <v>371</v>
      </c>
      <c r="AB41" s="44" t="str">
        <f>_xlfn.XLOOKUP(tblTareas_V1_Canonica[[#This Row],[Categoría]],tblCAT_ProcesosSGOL[Categoría],tblCAT_ProcesosSGOL[Documento Referencia],"Revisar")</f>
        <v>MAN-EXH-01</v>
      </c>
      <c r="AC41" s="44" t="str">
        <f>_xlfn.XLOOKUP(tblTareas_V1_Canonica[[#This Row],[Categoría]],tblCAT_ProcesosSGOL[Categoría],tblCAT_ProcesosSGOL[Proceso SGOL],"Revisar")</f>
        <v>Exhibición</v>
      </c>
      <c r="AD41" s="44" t="str">
        <f>_xlfn.XLOOKUP(tblTareas_V1_Canonica[[#This Row],[Categoría]],tblCAT_ProcesosSGOL[Categoría],tblCAT_ProcesosSGOL[Requiere Evidencia],"Revisar")</f>
        <v>Sí</v>
      </c>
      <c r="AE41" s="44" t="str">
        <f>_xlfn.XLOOKUP(tblTareas_V1_Canonica[[#This Row],[Categoría]],tblCAT_ProcesosSGOL[Categoría],tblCAT_ProcesosSGOL[Tipo Evidencia Sugerida],"Revisar")</f>
        <v>Foto / Jotform / Checklist</v>
      </c>
      <c r="AF41" s="44"/>
      <c r="AG41" s="44" t="str">
        <f>_xlfn.XLOOKUP(tblTareas_V1_Canonica[[#This Row],[Categoría]],tblCAT_ProcesosSGOL[Categoría],tblCAT_ProcesosSGOL[KPI Sugerido],"Revisar")</f>
        <v>Cumplimiento visual</v>
      </c>
      <c r="AH41" s="44"/>
      <c r="AI41" s="44" t="str">
        <f>IF(tblTareas_V1_Canonica[[#This Row],[ID]]="","ID vacío",IF(COUNTIF(tblTareas_V1_Canonica[ID],tblTareas_V1_Canonica[[#This Row],[ID]])&gt;1,"ID duplicado","OK"))</f>
        <v>OK</v>
      </c>
      <c r="AJ41" s="44" t="str">
        <f>IF(OR(tblTareas_V1_Canonica[[#This Row],[Duración Estándar (min)]]="",tblTareas_V1_Canonica[[#This Row],[Duración Estándar (min)]]&lt;=0),"Revisar duración","OK")</f>
        <v>OK</v>
      </c>
      <c r="AK41" s="44" t="str">
        <f>IF(OR(tblTareas_V1_Canonica[[#This Row],[Tipo frecuencia]]="",tblTareas_V1_Canonica[[#This Row],[Regla frecuencia]]=""),"Revisar frecuencia","OK")</f>
        <v>OK</v>
      </c>
      <c r="AL41" s="44" t="str">
        <f>IF(OR(tblTareas_V1_Canonica[[#This Row],[Puesto]]="",tblTareas_V1_Canonica[[#This Row],[Tipo de Responsable]]=""),"Revisar responsable","OK")</f>
        <v>OK</v>
      </c>
      <c r="AM4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1" s="44" t="str">
        <f>IF(OR(tblTareas_V1_Canonica[[#This Row],[Fecha inicio]]="",tblTareas_V1_Canonica[[#This Row],[Fecha fin]]="",tblTareas_V1_Canonica[[#This Row],[Fecha inicio]]&gt;tblTareas_V1_Canonica[[#This Row],[Fecha fin]]),"Revisar fechas","OK")</f>
        <v>OK</v>
      </c>
      <c r="AO41" s="44" t="str">
        <f>IF(OR(tblTareas_V1_Canonica[[#This Row],[Estado]]="",tblTareas_V1_Canonica[[#This Row],[Estatus Tarea]]=""),"Revisar estatus","OK")</f>
        <v>OK</v>
      </c>
      <c r="AP41" s="44" t="str">
        <f>IF(COUNTIF(tblTareas_V1_Canonica[[#This Row],[Val_ID]:[Val_Estatus]],"&lt;&gt;OK")&gt;0,"REVISAR","OK")</f>
        <v>OK</v>
      </c>
      <c r="AQ41" s="44" t="s">
        <v>2103</v>
      </c>
      <c r="AR41" s="82">
        <v>0.38194444444444442</v>
      </c>
    </row>
    <row r="42" spans="1:44" ht="20.25" customHeight="1">
      <c r="A42" s="12" t="s">
        <v>199</v>
      </c>
      <c r="B42" s="12" t="s">
        <v>443</v>
      </c>
      <c r="C42" s="12" t="s">
        <v>1266</v>
      </c>
      <c r="D42" s="12" t="s">
        <v>1434</v>
      </c>
      <c r="E42" s="13" t="s">
        <v>394</v>
      </c>
      <c r="F42" s="15" t="s">
        <v>345</v>
      </c>
      <c r="G42" s="12">
        <v>10</v>
      </c>
      <c r="H42" s="12" t="s">
        <v>1158</v>
      </c>
      <c r="I42" s="12" t="s">
        <v>1123</v>
      </c>
      <c r="J42" s="12">
        <v>1</v>
      </c>
      <c r="K42" s="15" t="s">
        <v>17</v>
      </c>
      <c r="L42" s="15" t="s">
        <v>376</v>
      </c>
      <c r="M42" s="15" t="s">
        <v>1126</v>
      </c>
      <c r="N42" s="15" t="s">
        <v>1127</v>
      </c>
      <c r="O42" s="16">
        <v>46024</v>
      </c>
      <c r="P42" s="16">
        <v>46387</v>
      </c>
      <c r="Q42" s="16" t="s">
        <v>345</v>
      </c>
      <c r="R42" s="35" t="s">
        <v>1178</v>
      </c>
      <c r="S42" s="25" t="s">
        <v>74</v>
      </c>
      <c r="T42" s="23" t="s">
        <v>1373</v>
      </c>
      <c r="V42" s="15" t="s">
        <v>1284</v>
      </c>
      <c r="W42" s="15" t="s">
        <v>376</v>
      </c>
      <c r="X42" s="15" t="s">
        <v>1292</v>
      </c>
      <c r="Y42" s="15" t="s">
        <v>1285</v>
      </c>
      <c r="Z42" s="15" t="s">
        <v>1462</v>
      </c>
      <c r="AA42" s="15" t="s">
        <v>371</v>
      </c>
      <c r="AB42" s="44" t="str">
        <f>_xlfn.XLOOKUP(tblTareas_V1_Canonica[[#This Row],[Categoría]],tblCAT_ProcesosSGOL[Categoría],tblCAT_ProcesosSGOL[Documento Referencia],"Revisar")</f>
        <v>MAN-EXH-01</v>
      </c>
      <c r="AC42" s="44" t="str">
        <f>_xlfn.XLOOKUP(tblTareas_V1_Canonica[[#This Row],[Categoría]],tblCAT_ProcesosSGOL[Categoría],tblCAT_ProcesosSGOL[Proceso SGOL],"Revisar")</f>
        <v>Exhibición</v>
      </c>
      <c r="AD42" s="44" t="str">
        <f>_xlfn.XLOOKUP(tblTareas_V1_Canonica[[#This Row],[Categoría]],tblCAT_ProcesosSGOL[Categoría],tblCAT_ProcesosSGOL[Requiere Evidencia],"Revisar")</f>
        <v>Sí</v>
      </c>
      <c r="AE42" s="44" t="str">
        <f>_xlfn.XLOOKUP(tblTareas_V1_Canonica[[#This Row],[Categoría]],tblCAT_ProcesosSGOL[Categoría],tblCAT_ProcesosSGOL[Tipo Evidencia Sugerida],"Revisar")</f>
        <v>Foto / Jotform / Checklist</v>
      </c>
      <c r="AF42" s="44"/>
      <c r="AG42" s="44" t="str">
        <f>_xlfn.XLOOKUP(tblTareas_V1_Canonica[[#This Row],[Categoría]],tblCAT_ProcesosSGOL[Categoría],tblCAT_ProcesosSGOL[KPI Sugerido],"Revisar")</f>
        <v>Cumplimiento visual</v>
      </c>
      <c r="AH42" s="44"/>
      <c r="AI42" s="44" t="str">
        <f>IF(tblTareas_V1_Canonica[[#This Row],[ID]]="","ID vacío",IF(COUNTIF(tblTareas_V1_Canonica[ID],tblTareas_V1_Canonica[[#This Row],[ID]])&gt;1,"ID duplicado","OK"))</f>
        <v>OK</v>
      </c>
      <c r="AJ42" s="44" t="str">
        <f>IF(OR(tblTareas_V1_Canonica[[#This Row],[Duración Estándar (min)]]="",tblTareas_V1_Canonica[[#This Row],[Duración Estándar (min)]]&lt;=0),"Revisar duración","OK")</f>
        <v>OK</v>
      </c>
      <c r="AK42" s="44" t="str">
        <f>IF(OR(tblTareas_V1_Canonica[[#This Row],[Tipo frecuencia]]="",tblTareas_V1_Canonica[[#This Row],[Regla frecuencia]]=""),"Revisar frecuencia","OK")</f>
        <v>OK</v>
      </c>
      <c r="AL42" s="44" t="str">
        <f>IF(OR(tblTareas_V1_Canonica[[#This Row],[Puesto]]="",tblTareas_V1_Canonica[[#This Row],[Tipo de Responsable]]=""),"Revisar responsable","OK")</f>
        <v>OK</v>
      </c>
      <c r="AM4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2" s="44" t="str">
        <f>IF(OR(tblTareas_V1_Canonica[[#This Row],[Fecha inicio]]="",tblTareas_V1_Canonica[[#This Row],[Fecha fin]]="",tblTareas_V1_Canonica[[#This Row],[Fecha inicio]]&gt;tblTareas_V1_Canonica[[#This Row],[Fecha fin]]),"Revisar fechas","OK")</f>
        <v>OK</v>
      </c>
      <c r="AO42" s="44" t="str">
        <f>IF(OR(tblTareas_V1_Canonica[[#This Row],[Estado]]="",tblTareas_V1_Canonica[[#This Row],[Estatus Tarea]]=""),"Revisar estatus","OK")</f>
        <v>OK</v>
      </c>
      <c r="AP42" s="44" t="str">
        <f>IF(COUNTIF(tblTareas_V1_Canonica[[#This Row],[Val_ID]:[Val_Estatus]],"&lt;&gt;OK")&gt;0,"REVISAR","OK")</f>
        <v>OK</v>
      </c>
      <c r="AQ42" s="44" t="s">
        <v>2103</v>
      </c>
      <c r="AR42" s="82">
        <v>0.41666666666666669</v>
      </c>
    </row>
    <row r="43" spans="1:44" ht="20.25" customHeight="1">
      <c r="A43" s="12" t="s">
        <v>200</v>
      </c>
      <c r="B43" s="12" t="s">
        <v>443</v>
      </c>
      <c r="C43" s="12" t="s">
        <v>1266</v>
      </c>
      <c r="D43" s="12" t="s">
        <v>1434</v>
      </c>
      <c r="E43" s="13" t="s">
        <v>394</v>
      </c>
      <c r="F43" s="15" t="s">
        <v>345</v>
      </c>
      <c r="G43" s="12">
        <v>10</v>
      </c>
      <c r="H43" s="12" t="s">
        <v>1158</v>
      </c>
      <c r="I43" s="12" t="s">
        <v>1124</v>
      </c>
      <c r="J43" s="12">
        <v>1</v>
      </c>
      <c r="K43" s="15" t="s">
        <v>17</v>
      </c>
      <c r="L43" s="15" t="s">
        <v>376</v>
      </c>
      <c r="M43" s="15" t="s">
        <v>1126</v>
      </c>
      <c r="N43" s="15" t="s">
        <v>1127</v>
      </c>
      <c r="O43" s="16">
        <v>46024</v>
      </c>
      <c r="P43" s="16">
        <v>46387</v>
      </c>
      <c r="Q43" s="16" t="s">
        <v>345</v>
      </c>
      <c r="R43" s="35" t="s">
        <v>1179</v>
      </c>
      <c r="S43" s="25" t="s">
        <v>75</v>
      </c>
      <c r="T43" s="23" t="s">
        <v>1373</v>
      </c>
      <c r="V43" s="15" t="s">
        <v>1284</v>
      </c>
      <c r="W43" s="15" t="s">
        <v>376</v>
      </c>
      <c r="X43" s="15" t="s">
        <v>1292</v>
      </c>
      <c r="Y43" s="15" t="s">
        <v>1285</v>
      </c>
      <c r="Z43" s="15" t="s">
        <v>1462</v>
      </c>
      <c r="AA43" s="15" t="s">
        <v>371</v>
      </c>
      <c r="AB43" s="44" t="str">
        <f>_xlfn.XLOOKUP(tblTareas_V1_Canonica[[#This Row],[Categoría]],tblCAT_ProcesosSGOL[Categoría],tblCAT_ProcesosSGOL[Documento Referencia],"Revisar")</f>
        <v>MAN-EXH-01</v>
      </c>
      <c r="AC43" s="44" t="str">
        <f>_xlfn.XLOOKUP(tblTareas_V1_Canonica[[#This Row],[Categoría]],tblCAT_ProcesosSGOL[Categoría],tblCAT_ProcesosSGOL[Proceso SGOL],"Revisar")</f>
        <v>Exhibición</v>
      </c>
      <c r="AD43" s="44" t="str">
        <f>_xlfn.XLOOKUP(tblTareas_V1_Canonica[[#This Row],[Categoría]],tblCAT_ProcesosSGOL[Categoría],tblCAT_ProcesosSGOL[Requiere Evidencia],"Revisar")</f>
        <v>Sí</v>
      </c>
      <c r="AE43" s="44" t="str">
        <f>_xlfn.XLOOKUP(tblTareas_V1_Canonica[[#This Row],[Categoría]],tblCAT_ProcesosSGOL[Categoría],tblCAT_ProcesosSGOL[Tipo Evidencia Sugerida],"Revisar")</f>
        <v>Foto / Jotform / Checklist</v>
      </c>
      <c r="AF43" s="44"/>
      <c r="AG43" s="44" t="str">
        <f>_xlfn.XLOOKUP(tblTareas_V1_Canonica[[#This Row],[Categoría]],tblCAT_ProcesosSGOL[Categoría],tblCAT_ProcesosSGOL[KPI Sugerido],"Revisar")</f>
        <v>Cumplimiento visual</v>
      </c>
      <c r="AH43" s="44"/>
      <c r="AI43" s="44" t="str">
        <f>IF(tblTareas_V1_Canonica[[#This Row],[ID]]="","ID vacío",IF(COUNTIF(tblTareas_V1_Canonica[ID],tblTareas_V1_Canonica[[#This Row],[ID]])&gt;1,"ID duplicado","OK"))</f>
        <v>OK</v>
      </c>
      <c r="AJ43" s="44" t="str">
        <f>IF(OR(tblTareas_V1_Canonica[[#This Row],[Duración Estándar (min)]]="",tblTareas_V1_Canonica[[#This Row],[Duración Estándar (min)]]&lt;=0),"Revisar duración","OK")</f>
        <v>OK</v>
      </c>
      <c r="AK43" s="44" t="str">
        <f>IF(OR(tblTareas_V1_Canonica[[#This Row],[Tipo frecuencia]]="",tblTareas_V1_Canonica[[#This Row],[Regla frecuencia]]=""),"Revisar frecuencia","OK")</f>
        <v>OK</v>
      </c>
      <c r="AL43" s="44" t="str">
        <f>IF(OR(tblTareas_V1_Canonica[[#This Row],[Puesto]]="",tblTareas_V1_Canonica[[#This Row],[Tipo de Responsable]]=""),"Revisar responsable","OK")</f>
        <v>OK</v>
      </c>
      <c r="AM4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3" s="44" t="str">
        <f>IF(OR(tblTareas_V1_Canonica[[#This Row],[Fecha inicio]]="",tblTareas_V1_Canonica[[#This Row],[Fecha fin]]="",tblTareas_V1_Canonica[[#This Row],[Fecha inicio]]&gt;tblTareas_V1_Canonica[[#This Row],[Fecha fin]]),"Revisar fechas","OK")</f>
        <v>OK</v>
      </c>
      <c r="AO43" s="44" t="str">
        <f>IF(OR(tblTareas_V1_Canonica[[#This Row],[Estado]]="",tblTareas_V1_Canonica[[#This Row],[Estatus Tarea]]=""),"Revisar estatus","OK")</f>
        <v>OK</v>
      </c>
      <c r="AP43" s="44" t="str">
        <f>IF(COUNTIF(tblTareas_V1_Canonica[[#This Row],[Val_ID]:[Val_Estatus]],"&lt;&gt;OK")&gt;0,"REVISAR","OK")</f>
        <v>OK</v>
      </c>
      <c r="AQ43" s="52" t="s">
        <v>2103</v>
      </c>
      <c r="AR43" s="82">
        <v>0.4375</v>
      </c>
    </row>
    <row r="44" spans="1:44" ht="20.25" customHeight="1">
      <c r="A44" s="12" t="s">
        <v>201</v>
      </c>
      <c r="B44" s="12" t="s">
        <v>443</v>
      </c>
      <c r="C44" s="12" t="s">
        <v>1266</v>
      </c>
      <c r="D44" s="12" t="s">
        <v>1434</v>
      </c>
      <c r="E44" s="13" t="s">
        <v>394</v>
      </c>
      <c r="F44" s="15" t="s">
        <v>345</v>
      </c>
      <c r="G44" s="12">
        <v>10</v>
      </c>
      <c r="H44" s="12" t="s">
        <v>1154</v>
      </c>
      <c r="I44" s="12" t="s">
        <v>1270</v>
      </c>
      <c r="J44" s="12">
        <v>1</v>
      </c>
      <c r="K44" s="15" t="s">
        <v>17</v>
      </c>
      <c r="L44" s="15" t="s">
        <v>376</v>
      </c>
      <c r="M44" s="15" t="s">
        <v>1126</v>
      </c>
      <c r="N44" s="15" t="s">
        <v>1127</v>
      </c>
      <c r="O44" s="16">
        <v>46024</v>
      </c>
      <c r="P44" s="16">
        <v>46387</v>
      </c>
      <c r="Q44" s="16" t="s">
        <v>345</v>
      </c>
      <c r="R44" s="35" t="s">
        <v>1374</v>
      </c>
      <c r="S44" s="24" t="s">
        <v>76</v>
      </c>
      <c r="T44" s="24"/>
      <c r="V44" s="15" t="s">
        <v>1284</v>
      </c>
      <c r="W44" s="15" t="s">
        <v>376</v>
      </c>
      <c r="X44" s="15" t="s">
        <v>1292</v>
      </c>
      <c r="Y44" s="15" t="s">
        <v>1285</v>
      </c>
      <c r="Z44" s="15" t="s">
        <v>1462</v>
      </c>
      <c r="AA44" s="15" t="s">
        <v>371</v>
      </c>
      <c r="AB44" s="44" t="str">
        <f>_xlfn.XLOOKUP(tblTareas_V1_Canonica[[#This Row],[Categoría]],tblCAT_ProcesosSGOL[Categoría],tblCAT_ProcesosSGOL[Documento Referencia],"Revisar")</f>
        <v>MAN-EXH-01</v>
      </c>
      <c r="AC44" s="44" t="str">
        <f>_xlfn.XLOOKUP(tblTareas_V1_Canonica[[#This Row],[Categoría]],tblCAT_ProcesosSGOL[Categoría],tblCAT_ProcesosSGOL[Proceso SGOL],"Revisar")</f>
        <v>Exhibición</v>
      </c>
      <c r="AD44" s="44" t="str">
        <f>_xlfn.XLOOKUP(tblTareas_V1_Canonica[[#This Row],[Categoría]],tblCAT_ProcesosSGOL[Categoría],tblCAT_ProcesosSGOL[Requiere Evidencia],"Revisar")</f>
        <v>Sí</v>
      </c>
      <c r="AE44" s="44" t="str">
        <f>_xlfn.XLOOKUP(tblTareas_V1_Canonica[[#This Row],[Categoría]],tblCAT_ProcesosSGOL[Categoría],tblCAT_ProcesosSGOL[Tipo Evidencia Sugerida],"Revisar")</f>
        <v>Foto / Jotform / Checklist</v>
      </c>
      <c r="AF44" s="44"/>
      <c r="AG44" s="44" t="str">
        <f>_xlfn.XLOOKUP(tblTareas_V1_Canonica[[#This Row],[Categoría]],tblCAT_ProcesosSGOL[Categoría],tblCAT_ProcesosSGOL[KPI Sugerido],"Revisar")</f>
        <v>Cumplimiento visual</v>
      </c>
      <c r="AH44" s="44"/>
      <c r="AI44" s="44" t="str">
        <f>IF(tblTareas_V1_Canonica[[#This Row],[ID]]="","ID vacío",IF(COUNTIF(tblTareas_V1_Canonica[ID],tblTareas_V1_Canonica[[#This Row],[ID]])&gt;1,"ID duplicado","OK"))</f>
        <v>OK</v>
      </c>
      <c r="AJ44" s="44" t="str">
        <f>IF(OR(tblTareas_V1_Canonica[[#This Row],[Duración Estándar (min)]]="",tblTareas_V1_Canonica[[#This Row],[Duración Estándar (min)]]&lt;=0),"Revisar duración","OK")</f>
        <v>OK</v>
      </c>
      <c r="AK44" s="44" t="str">
        <f>IF(OR(tblTareas_V1_Canonica[[#This Row],[Tipo frecuencia]]="",tblTareas_V1_Canonica[[#This Row],[Regla frecuencia]]=""),"Revisar frecuencia","OK")</f>
        <v>OK</v>
      </c>
      <c r="AL44" s="44" t="str">
        <f>IF(OR(tblTareas_V1_Canonica[[#This Row],[Puesto]]="",tblTareas_V1_Canonica[[#This Row],[Tipo de Responsable]]=""),"Revisar responsable","OK")</f>
        <v>OK</v>
      </c>
      <c r="AM4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4" s="44" t="str">
        <f>IF(OR(tblTareas_V1_Canonica[[#This Row],[Fecha inicio]]="",tblTareas_V1_Canonica[[#This Row],[Fecha fin]]="",tblTareas_V1_Canonica[[#This Row],[Fecha inicio]]&gt;tblTareas_V1_Canonica[[#This Row],[Fecha fin]]),"Revisar fechas","OK")</f>
        <v>OK</v>
      </c>
      <c r="AO44" s="44" t="str">
        <f>IF(OR(tblTareas_V1_Canonica[[#This Row],[Estado]]="",tblTareas_V1_Canonica[[#This Row],[Estatus Tarea]]=""),"Revisar estatus","OK")</f>
        <v>OK</v>
      </c>
      <c r="AP44" s="44" t="str">
        <f>IF(COUNTIF(tblTareas_V1_Canonica[[#This Row],[Val_ID]:[Val_Estatus]],"&lt;&gt;OK")&gt;0,"REVISAR","OK")</f>
        <v>OK</v>
      </c>
      <c r="AQ44" s="52" t="s">
        <v>1439</v>
      </c>
      <c r="AR44" s="82">
        <v>0.4375</v>
      </c>
    </row>
    <row r="45" spans="1:44" ht="20.25" customHeight="1">
      <c r="A45" s="12" t="s">
        <v>202</v>
      </c>
      <c r="B45" s="12" t="s">
        <v>1266</v>
      </c>
      <c r="C45" s="12" t="s">
        <v>488</v>
      </c>
      <c r="D45" s="12" t="s">
        <v>1434</v>
      </c>
      <c r="E45" s="13" t="s">
        <v>394</v>
      </c>
      <c r="F45" s="15" t="s">
        <v>345</v>
      </c>
      <c r="G45" s="12">
        <v>10</v>
      </c>
      <c r="H45" s="12" t="s">
        <v>1158</v>
      </c>
      <c r="I45" s="12" t="s">
        <v>1149</v>
      </c>
      <c r="J45" s="12">
        <v>1</v>
      </c>
      <c r="K45" s="15" t="s">
        <v>17</v>
      </c>
      <c r="L45" s="15" t="s">
        <v>376</v>
      </c>
      <c r="M45" s="15" t="s">
        <v>1126</v>
      </c>
      <c r="N45" s="15" t="s">
        <v>1127</v>
      </c>
      <c r="O45" s="16">
        <v>46024</v>
      </c>
      <c r="P45" s="16">
        <v>46387</v>
      </c>
      <c r="Q45" s="16" t="s">
        <v>345</v>
      </c>
      <c r="R45" s="35" t="s">
        <v>1180</v>
      </c>
      <c r="S45" s="24" t="s">
        <v>77</v>
      </c>
      <c r="T45" s="23"/>
      <c r="V45" s="15" t="s">
        <v>1284</v>
      </c>
      <c r="W45" s="15" t="s">
        <v>376</v>
      </c>
      <c r="X45" s="15" t="s">
        <v>1292</v>
      </c>
      <c r="Y45" s="15" t="s">
        <v>1285</v>
      </c>
      <c r="Z45" s="15" t="s">
        <v>1462</v>
      </c>
      <c r="AA45" s="15" t="s">
        <v>371</v>
      </c>
      <c r="AB45" s="44" t="str">
        <f>_xlfn.XLOOKUP(tblTareas_V1_Canonica[[#This Row],[Categoría]],tblCAT_ProcesosSGOL[Categoría],tblCAT_ProcesosSGOL[Documento Referencia],"Revisar")</f>
        <v>MAN-EXH-01</v>
      </c>
      <c r="AC45" s="44" t="str">
        <f>_xlfn.XLOOKUP(tblTareas_V1_Canonica[[#This Row],[Categoría]],tblCAT_ProcesosSGOL[Categoría],tblCAT_ProcesosSGOL[Proceso SGOL],"Revisar")</f>
        <v>Exhibición</v>
      </c>
      <c r="AD45" s="44" t="str">
        <f>_xlfn.XLOOKUP(tblTareas_V1_Canonica[[#This Row],[Categoría]],tblCAT_ProcesosSGOL[Categoría],tblCAT_ProcesosSGOL[Requiere Evidencia],"Revisar")</f>
        <v>Sí</v>
      </c>
      <c r="AE45" s="44" t="str">
        <f>_xlfn.XLOOKUP(tblTareas_V1_Canonica[[#This Row],[Categoría]],tblCAT_ProcesosSGOL[Categoría],tblCAT_ProcesosSGOL[Tipo Evidencia Sugerida],"Revisar")</f>
        <v>Foto / Jotform / Checklist</v>
      </c>
      <c r="AF45" s="44"/>
      <c r="AG45" s="44" t="str">
        <f>_xlfn.XLOOKUP(tblTareas_V1_Canonica[[#This Row],[Categoría]],tblCAT_ProcesosSGOL[Categoría],tblCAT_ProcesosSGOL[KPI Sugerido],"Revisar")</f>
        <v>Cumplimiento visual</v>
      </c>
      <c r="AH45" s="44"/>
      <c r="AI45" s="44" t="str">
        <f>IF(tblTareas_V1_Canonica[[#This Row],[ID]]="","ID vacío",IF(COUNTIF(tblTareas_V1_Canonica[ID],tblTareas_V1_Canonica[[#This Row],[ID]])&gt;1,"ID duplicado","OK"))</f>
        <v>OK</v>
      </c>
      <c r="AJ45" s="44" t="str">
        <f>IF(OR(tblTareas_V1_Canonica[[#This Row],[Duración Estándar (min)]]="",tblTareas_V1_Canonica[[#This Row],[Duración Estándar (min)]]&lt;=0),"Revisar duración","OK")</f>
        <v>OK</v>
      </c>
      <c r="AK45" s="44" t="str">
        <f>IF(OR(tblTareas_V1_Canonica[[#This Row],[Tipo frecuencia]]="",tblTareas_V1_Canonica[[#This Row],[Regla frecuencia]]=""),"Revisar frecuencia","OK")</f>
        <v>OK</v>
      </c>
      <c r="AL45" s="44" t="str">
        <f>IF(OR(tblTareas_V1_Canonica[[#This Row],[Puesto]]="",tblTareas_V1_Canonica[[#This Row],[Tipo de Responsable]]=""),"Revisar responsable","OK")</f>
        <v>OK</v>
      </c>
      <c r="AM4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5" s="44" t="str">
        <f>IF(OR(tblTareas_V1_Canonica[[#This Row],[Fecha inicio]]="",tblTareas_V1_Canonica[[#This Row],[Fecha fin]]="",tblTareas_V1_Canonica[[#This Row],[Fecha inicio]]&gt;tblTareas_V1_Canonica[[#This Row],[Fecha fin]]),"Revisar fechas","OK")</f>
        <v>OK</v>
      </c>
      <c r="AO45" s="44" t="str">
        <f>IF(OR(tblTareas_V1_Canonica[[#This Row],[Estado]]="",tblTareas_V1_Canonica[[#This Row],[Estatus Tarea]]=""),"Revisar estatus","OK")</f>
        <v>OK</v>
      </c>
      <c r="AP45" s="44" t="str">
        <f>IF(COUNTIF(tblTareas_V1_Canonica[[#This Row],[Val_ID]:[Val_Estatus]],"&lt;&gt;OK")&gt;0,"REVISAR","OK")</f>
        <v>OK</v>
      </c>
      <c r="AQ45" s="44" t="s">
        <v>1439</v>
      </c>
      <c r="AR45" s="82">
        <v>0.76388888888888884</v>
      </c>
    </row>
    <row r="46" spans="1:44" ht="20.25" customHeight="1">
      <c r="A46" s="12" t="s">
        <v>203</v>
      </c>
      <c r="B46" s="12" t="s">
        <v>344</v>
      </c>
      <c r="C46" s="12" t="s">
        <v>443</v>
      </c>
      <c r="D46" s="12" t="s">
        <v>1432</v>
      </c>
      <c r="E46" s="13" t="s">
        <v>394</v>
      </c>
      <c r="F46" s="15" t="s">
        <v>345</v>
      </c>
      <c r="G46" s="12">
        <v>10</v>
      </c>
      <c r="H46" s="12" t="s">
        <v>1156</v>
      </c>
      <c r="I46" s="12" t="s">
        <v>1272</v>
      </c>
      <c r="J46" s="12">
        <v>1</v>
      </c>
      <c r="K46" s="15" t="s">
        <v>17</v>
      </c>
      <c r="L46" s="15" t="s">
        <v>376</v>
      </c>
      <c r="M46" s="15" t="s">
        <v>1126</v>
      </c>
      <c r="N46" s="15" t="s">
        <v>1127</v>
      </c>
      <c r="O46" s="16">
        <v>46024</v>
      </c>
      <c r="P46" s="16">
        <v>46387</v>
      </c>
      <c r="Q46" s="16" t="s">
        <v>345</v>
      </c>
      <c r="R46" s="35" t="s">
        <v>1181</v>
      </c>
      <c r="S46" s="24" t="s">
        <v>78</v>
      </c>
      <c r="T46" s="23"/>
      <c r="V46" s="15" t="s">
        <v>1284</v>
      </c>
      <c r="W46" s="15" t="s">
        <v>376</v>
      </c>
      <c r="X46" s="15" t="s">
        <v>1290</v>
      </c>
      <c r="Y46" s="15" t="s">
        <v>1285</v>
      </c>
      <c r="Z46" s="15" t="s">
        <v>1462</v>
      </c>
      <c r="AA46" s="15" t="s">
        <v>371</v>
      </c>
      <c r="AB46" s="44" t="str">
        <f>_xlfn.XLOOKUP(tblTareas_V1_Canonica[[#This Row],[Categoría]],tblCAT_ProcesosSGOL[Categoría],tblCAT_ProcesosSGOL[Documento Referencia],"Revisar")</f>
        <v>MAN-INV-01 / MAN-AUD-01</v>
      </c>
      <c r="AC46" s="44" t="str">
        <f>_xlfn.XLOOKUP(tblTareas_V1_Canonica[[#This Row],[Categoría]],tblCAT_ProcesosSGOL[Categoría],tblCAT_ProcesosSGOL[Proceso SGOL],"Revisar")</f>
        <v>Inventarios</v>
      </c>
      <c r="AD46" s="44" t="str">
        <f>_xlfn.XLOOKUP(tblTareas_V1_Canonica[[#This Row],[Categoría]],tblCAT_ProcesosSGOL[Categoría],tblCAT_ProcesosSGOL[Requiere Evidencia],"Revisar")</f>
        <v>Sí</v>
      </c>
      <c r="AE46" s="44" t="str">
        <f>_xlfn.XLOOKUP(tblTareas_V1_Canonica[[#This Row],[Categoría]],tblCAT_ProcesosSGOL[Categoría],tblCAT_ProcesosSGOL[Tipo Evidencia Sugerida],"Revisar")</f>
        <v>Foto / Reporte / Kardex</v>
      </c>
      <c r="AF46" s="44"/>
      <c r="AG46" s="44" t="str">
        <f>_xlfn.XLOOKUP(tblTareas_V1_Canonica[[#This Row],[Categoría]],tblCAT_ProcesosSGOL[Categoría],tblCAT_ProcesosSGOL[KPI Sugerido],"Revisar")</f>
        <v>Exactitud de inventario</v>
      </c>
      <c r="AH46" s="44"/>
      <c r="AI46" s="44" t="str">
        <f>IF(tblTareas_V1_Canonica[[#This Row],[ID]]="","ID vacío",IF(COUNTIF(tblTareas_V1_Canonica[ID],tblTareas_V1_Canonica[[#This Row],[ID]])&gt;1,"ID duplicado","OK"))</f>
        <v>OK</v>
      </c>
      <c r="AJ46" s="44" t="str">
        <f>IF(OR(tblTareas_V1_Canonica[[#This Row],[Duración Estándar (min)]]="",tblTareas_V1_Canonica[[#This Row],[Duración Estándar (min)]]&lt;=0),"Revisar duración","OK")</f>
        <v>OK</v>
      </c>
      <c r="AK46" s="44" t="str">
        <f>IF(OR(tblTareas_V1_Canonica[[#This Row],[Tipo frecuencia]]="",tblTareas_V1_Canonica[[#This Row],[Regla frecuencia]]=""),"Revisar frecuencia","OK")</f>
        <v>OK</v>
      </c>
      <c r="AL46" s="44" t="str">
        <f>IF(OR(tblTareas_V1_Canonica[[#This Row],[Puesto]]="",tblTareas_V1_Canonica[[#This Row],[Tipo de Responsable]]=""),"Revisar responsable","OK")</f>
        <v>OK</v>
      </c>
      <c r="AM4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6" s="44" t="str">
        <f>IF(OR(tblTareas_V1_Canonica[[#This Row],[Fecha inicio]]="",tblTareas_V1_Canonica[[#This Row],[Fecha fin]]="",tblTareas_V1_Canonica[[#This Row],[Fecha inicio]]&gt;tblTareas_V1_Canonica[[#This Row],[Fecha fin]]),"Revisar fechas","OK")</f>
        <v>OK</v>
      </c>
      <c r="AO46" s="44" t="str">
        <f>IF(OR(tblTareas_V1_Canonica[[#This Row],[Estado]]="",tblTareas_V1_Canonica[[#This Row],[Estatus Tarea]]=""),"Revisar estatus","OK")</f>
        <v>OK</v>
      </c>
      <c r="AP46" s="44" t="str">
        <f>IF(COUNTIF(tblTareas_V1_Canonica[[#This Row],[Val_ID]:[Val_Estatus]],"&lt;&gt;OK")&gt;0,"REVISAR","OK")</f>
        <v>OK</v>
      </c>
      <c r="AQ46" s="44" t="s">
        <v>1439</v>
      </c>
      <c r="AR46" s="82">
        <v>0.4375</v>
      </c>
    </row>
    <row r="47" spans="1:44" ht="20.25" customHeight="1">
      <c r="A47" s="12" t="s">
        <v>204</v>
      </c>
      <c r="B47" s="12" t="s">
        <v>443</v>
      </c>
      <c r="C47" s="12" t="s">
        <v>1266</v>
      </c>
      <c r="D47" s="12" t="s">
        <v>1441</v>
      </c>
      <c r="E47" s="13" t="s">
        <v>394</v>
      </c>
      <c r="F47" s="15" t="s">
        <v>345</v>
      </c>
      <c r="G47" s="12">
        <v>10</v>
      </c>
      <c r="H47" s="12" t="s">
        <v>1158</v>
      </c>
      <c r="I47" s="12" t="s">
        <v>1150</v>
      </c>
      <c r="J47" s="12">
        <v>1</v>
      </c>
      <c r="K47" s="15" t="s">
        <v>17</v>
      </c>
      <c r="L47" s="15" t="s">
        <v>376</v>
      </c>
      <c r="M47" s="15" t="s">
        <v>1126</v>
      </c>
      <c r="N47" s="15" t="s">
        <v>1127</v>
      </c>
      <c r="O47" s="16">
        <v>46024</v>
      </c>
      <c r="P47" s="16">
        <v>46387</v>
      </c>
      <c r="Q47" s="16" t="s">
        <v>345</v>
      </c>
      <c r="R47" s="35" t="s">
        <v>1182</v>
      </c>
      <c r="S47" s="24" t="s">
        <v>1399</v>
      </c>
      <c r="T47" s="24" t="s">
        <v>50</v>
      </c>
      <c r="V47" s="15" t="s">
        <v>1285</v>
      </c>
      <c r="W47" s="15" t="s">
        <v>376</v>
      </c>
      <c r="X47" s="15" t="s">
        <v>1292</v>
      </c>
      <c r="Y47" s="15" t="s">
        <v>1285</v>
      </c>
      <c r="Z47" s="15" t="s">
        <v>1462</v>
      </c>
      <c r="AA47" s="15" t="s">
        <v>371</v>
      </c>
      <c r="AB47" s="44" t="str">
        <f>_xlfn.XLOOKUP(tblTareas_V1_Canonica[[#This Row],[Categoría]],tblCAT_ProcesosSGOL[Categoría],tblCAT_ProcesosSGOL[Documento Referencia],"Revisar")</f>
        <v>MAN-INV-01</v>
      </c>
      <c r="AC47" s="44" t="str">
        <f>_xlfn.XLOOKUP(tblTareas_V1_Canonica[[#This Row],[Categoría]],tblCAT_ProcesosSGOL[Categoría],tblCAT_ProcesosSGOL[Proceso SGOL],"Revisar")</f>
        <v>Inventarios / Almacén</v>
      </c>
      <c r="AD47" s="44" t="str">
        <f>_xlfn.XLOOKUP(tblTareas_V1_Canonica[[#This Row],[Categoría]],tblCAT_ProcesosSGOL[Categoría],tblCAT_ProcesosSGOL[Requiere Evidencia],"Revisar")</f>
        <v>Sí</v>
      </c>
      <c r="AE47" s="44" t="str">
        <f>_xlfn.XLOOKUP(tblTareas_V1_Canonica[[#This Row],[Categoría]],tblCAT_ProcesosSGOL[Categoría],tblCAT_ProcesosSGOL[Tipo Evidencia Sugerida],"Revisar")</f>
        <v>Foto / Checklist</v>
      </c>
      <c r="AF47" s="44"/>
      <c r="AG47" s="44" t="str">
        <f>_xlfn.XLOOKUP(tblTareas_V1_Canonica[[#This Row],[Categoría]],tblCAT_ProcesosSGOL[Categoría],tblCAT_ProcesosSGOL[KPI Sugerido],"Revisar")</f>
        <v>Orden de almacén</v>
      </c>
      <c r="AH47" s="44"/>
      <c r="AI47" s="44" t="str">
        <f>IF(tblTareas_V1_Canonica[[#This Row],[ID]]="","ID vacío",IF(COUNTIF(tblTareas_V1_Canonica[ID],tblTareas_V1_Canonica[[#This Row],[ID]])&gt;1,"ID duplicado","OK"))</f>
        <v>OK</v>
      </c>
      <c r="AJ47" s="44" t="str">
        <f>IF(OR(tblTareas_V1_Canonica[[#This Row],[Duración Estándar (min)]]="",tblTareas_V1_Canonica[[#This Row],[Duración Estándar (min)]]&lt;=0),"Revisar duración","OK")</f>
        <v>OK</v>
      </c>
      <c r="AK47" s="44" t="str">
        <f>IF(OR(tblTareas_V1_Canonica[[#This Row],[Tipo frecuencia]]="",tblTareas_V1_Canonica[[#This Row],[Regla frecuencia]]=""),"Revisar frecuencia","OK")</f>
        <v>OK</v>
      </c>
      <c r="AL47" s="44" t="str">
        <f>IF(OR(tblTareas_V1_Canonica[[#This Row],[Puesto]]="",tblTareas_V1_Canonica[[#This Row],[Tipo de Responsable]]=""),"Revisar responsable","OK")</f>
        <v>OK</v>
      </c>
      <c r="AM4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7" s="44" t="str">
        <f>IF(OR(tblTareas_V1_Canonica[[#This Row],[Fecha inicio]]="",tblTareas_V1_Canonica[[#This Row],[Fecha fin]]="",tblTareas_V1_Canonica[[#This Row],[Fecha inicio]]&gt;tblTareas_V1_Canonica[[#This Row],[Fecha fin]]),"Revisar fechas","OK")</f>
        <v>OK</v>
      </c>
      <c r="AO47" s="44" t="str">
        <f>IF(OR(tblTareas_V1_Canonica[[#This Row],[Estado]]="",tblTareas_V1_Canonica[[#This Row],[Estatus Tarea]]=""),"Revisar estatus","OK")</f>
        <v>OK</v>
      </c>
      <c r="AP47" s="44" t="str">
        <f>IF(COUNTIF(tblTareas_V1_Canonica[[#This Row],[Val_ID]:[Val_Estatus]],"&lt;&gt;OK")&gt;0,"REVISAR","OK")</f>
        <v>OK</v>
      </c>
      <c r="AQ47" s="44" t="s">
        <v>2103</v>
      </c>
      <c r="AR47" s="82">
        <v>0.4375</v>
      </c>
    </row>
    <row r="48" spans="1:44" ht="20.25" customHeight="1">
      <c r="A48" s="12" t="s">
        <v>205</v>
      </c>
      <c r="B48" s="12" t="s">
        <v>443</v>
      </c>
      <c r="C48" s="12" t="s">
        <v>1266</v>
      </c>
      <c r="D48" s="12" t="s">
        <v>1441</v>
      </c>
      <c r="E48" s="13" t="s">
        <v>394</v>
      </c>
      <c r="F48" s="15" t="s">
        <v>345</v>
      </c>
      <c r="G48" s="12">
        <v>10</v>
      </c>
      <c r="H48" s="12" t="s">
        <v>1154</v>
      </c>
      <c r="I48" s="12" t="s">
        <v>1138</v>
      </c>
      <c r="J48" s="12">
        <v>1</v>
      </c>
      <c r="K48" s="15" t="s">
        <v>17</v>
      </c>
      <c r="L48" s="15" t="s">
        <v>376</v>
      </c>
      <c r="M48" s="15" t="s">
        <v>1126</v>
      </c>
      <c r="N48" s="15" t="s">
        <v>1127</v>
      </c>
      <c r="O48" s="16">
        <v>46024</v>
      </c>
      <c r="P48" s="16">
        <v>46387</v>
      </c>
      <c r="Q48" s="16" t="s">
        <v>345</v>
      </c>
      <c r="R48" s="35" t="s">
        <v>1375</v>
      </c>
      <c r="S48" s="24" t="s">
        <v>79</v>
      </c>
      <c r="T48" s="23"/>
      <c r="V48" s="15" t="s">
        <v>1285</v>
      </c>
      <c r="W48" s="15" t="s">
        <v>376</v>
      </c>
      <c r="X48" s="15" t="s">
        <v>1292</v>
      </c>
      <c r="Y48" s="15" t="s">
        <v>1285</v>
      </c>
      <c r="Z48" s="15" t="s">
        <v>1462</v>
      </c>
      <c r="AA48" s="15" t="s">
        <v>371</v>
      </c>
      <c r="AB48" s="44" t="str">
        <f>_xlfn.XLOOKUP(tblTareas_V1_Canonica[[#This Row],[Categoría]],tblCAT_ProcesosSGOL[Categoría],tblCAT_ProcesosSGOL[Documento Referencia],"Revisar")</f>
        <v>MAN-INV-01</v>
      </c>
      <c r="AC48" s="44" t="str">
        <f>_xlfn.XLOOKUP(tblTareas_V1_Canonica[[#This Row],[Categoría]],tblCAT_ProcesosSGOL[Categoría],tblCAT_ProcesosSGOL[Proceso SGOL],"Revisar")</f>
        <v>Inventarios / Almacén</v>
      </c>
      <c r="AD48" s="44" t="str">
        <f>_xlfn.XLOOKUP(tblTareas_V1_Canonica[[#This Row],[Categoría]],tblCAT_ProcesosSGOL[Categoría],tblCAT_ProcesosSGOL[Requiere Evidencia],"Revisar")</f>
        <v>Sí</v>
      </c>
      <c r="AE48" s="44" t="str">
        <f>_xlfn.XLOOKUP(tblTareas_V1_Canonica[[#This Row],[Categoría]],tblCAT_ProcesosSGOL[Categoría],tblCAT_ProcesosSGOL[Tipo Evidencia Sugerida],"Revisar")</f>
        <v>Foto / Checklist</v>
      </c>
      <c r="AF48" s="44"/>
      <c r="AG48" s="44" t="str">
        <f>_xlfn.XLOOKUP(tblTareas_V1_Canonica[[#This Row],[Categoría]],tblCAT_ProcesosSGOL[Categoría],tblCAT_ProcesosSGOL[KPI Sugerido],"Revisar")</f>
        <v>Orden de almacén</v>
      </c>
      <c r="AH48" s="44"/>
      <c r="AI48" s="44" t="str">
        <f>IF(tblTareas_V1_Canonica[[#This Row],[ID]]="","ID vacío",IF(COUNTIF(tblTareas_V1_Canonica[ID],tblTareas_V1_Canonica[[#This Row],[ID]])&gt;1,"ID duplicado","OK"))</f>
        <v>OK</v>
      </c>
      <c r="AJ48" s="44" t="str">
        <f>IF(OR(tblTareas_V1_Canonica[[#This Row],[Duración Estándar (min)]]="",tblTareas_V1_Canonica[[#This Row],[Duración Estándar (min)]]&lt;=0),"Revisar duración","OK")</f>
        <v>OK</v>
      </c>
      <c r="AK48" s="44" t="str">
        <f>IF(OR(tblTareas_V1_Canonica[[#This Row],[Tipo frecuencia]]="",tblTareas_V1_Canonica[[#This Row],[Regla frecuencia]]=""),"Revisar frecuencia","OK")</f>
        <v>OK</v>
      </c>
      <c r="AL48" s="44" t="str">
        <f>IF(OR(tblTareas_V1_Canonica[[#This Row],[Puesto]]="",tblTareas_V1_Canonica[[#This Row],[Tipo de Responsable]]=""),"Revisar responsable","OK")</f>
        <v>OK</v>
      </c>
      <c r="AM4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8" s="44" t="str">
        <f>IF(OR(tblTareas_V1_Canonica[[#This Row],[Fecha inicio]]="",tblTareas_V1_Canonica[[#This Row],[Fecha fin]]="",tblTareas_V1_Canonica[[#This Row],[Fecha inicio]]&gt;tblTareas_V1_Canonica[[#This Row],[Fecha fin]]),"Revisar fechas","OK")</f>
        <v>OK</v>
      </c>
      <c r="AO48" s="44" t="str">
        <f>IF(OR(tblTareas_V1_Canonica[[#This Row],[Estado]]="",tblTareas_V1_Canonica[[#This Row],[Estatus Tarea]]=""),"Revisar estatus","OK")</f>
        <v>OK</v>
      </c>
      <c r="AP48" s="44" t="str">
        <f>IF(COUNTIF(tblTareas_V1_Canonica[[#This Row],[Val_ID]:[Val_Estatus]],"&lt;&gt;OK")&gt;0,"REVISAR","OK")</f>
        <v>OK</v>
      </c>
      <c r="AQ48" s="52" t="s">
        <v>1439</v>
      </c>
      <c r="AR48" s="82">
        <v>0.625</v>
      </c>
    </row>
    <row r="49" spans="1:44" ht="20.25" customHeight="1">
      <c r="A49" s="12" t="s">
        <v>206</v>
      </c>
      <c r="B49" s="12" t="s">
        <v>443</v>
      </c>
      <c r="C49" s="12" t="s">
        <v>1266</v>
      </c>
      <c r="D49" s="12" t="s">
        <v>1441</v>
      </c>
      <c r="E49" s="13" t="s">
        <v>394</v>
      </c>
      <c r="F49" s="15" t="s">
        <v>345</v>
      </c>
      <c r="G49" s="12">
        <v>10</v>
      </c>
      <c r="H49" s="12" t="s">
        <v>1158</v>
      </c>
      <c r="I49" s="12" t="s">
        <v>1123</v>
      </c>
      <c r="J49" s="12">
        <v>1</v>
      </c>
      <c r="K49" s="15" t="s">
        <v>17</v>
      </c>
      <c r="L49" s="15" t="s">
        <v>376</v>
      </c>
      <c r="M49" s="15" t="s">
        <v>1126</v>
      </c>
      <c r="N49" s="15" t="s">
        <v>1127</v>
      </c>
      <c r="O49" s="16">
        <v>46024</v>
      </c>
      <c r="P49" s="16">
        <v>46387</v>
      </c>
      <c r="Q49" s="16" t="s">
        <v>1345</v>
      </c>
      <c r="R49" s="35" t="s">
        <v>1183</v>
      </c>
      <c r="S49" s="24" t="s">
        <v>1377</v>
      </c>
      <c r="T49" s="23"/>
      <c r="V49" s="15" t="s">
        <v>1285</v>
      </c>
      <c r="W49" s="15" t="s">
        <v>376</v>
      </c>
      <c r="X49" s="15" t="s">
        <v>1292</v>
      </c>
      <c r="Y49" s="15" t="s">
        <v>1285</v>
      </c>
      <c r="Z49" s="15" t="s">
        <v>1462</v>
      </c>
      <c r="AA49" s="15" t="s">
        <v>371</v>
      </c>
      <c r="AB49" s="44" t="str">
        <f>_xlfn.XLOOKUP(tblTareas_V1_Canonica[[#This Row],[Categoría]],tblCAT_ProcesosSGOL[Categoría],tblCAT_ProcesosSGOL[Documento Referencia],"Revisar")</f>
        <v>MAN-INV-01</v>
      </c>
      <c r="AC49" s="44" t="str">
        <f>_xlfn.XLOOKUP(tblTareas_V1_Canonica[[#This Row],[Categoría]],tblCAT_ProcesosSGOL[Categoría],tblCAT_ProcesosSGOL[Proceso SGOL],"Revisar")</f>
        <v>Inventarios / Almacén</v>
      </c>
      <c r="AD49" s="44" t="str">
        <f>_xlfn.XLOOKUP(tblTareas_V1_Canonica[[#This Row],[Categoría]],tblCAT_ProcesosSGOL[Categoría],tblCAT_ProcesosSGOL[Requiere Evidencia],"Revisar")</f>
        <v>Sí</v>
      </c>
      <c r="AE49" s="44" t="str">
        <f>_xlfn.XLOOKUP(tblTareas_V1_Canonica[[#This Row],[Categoría]],tblCAT_ProcesosSGOL[Categoría],tblCAT_ProcesosSGOL[Tipo Evidencia Sugerida],"Revisar")</f>
        <v>Foto / Checklist</v>
      </c>
      <c r="AF49" s="44"/>
      <c r="AG49" s="44" t="str">
        <f>_xlfn.XLOOKUP(tblTareas_V1_Canonica[[#This Row],[Categoría]],tblCAT_ProcesosSGOL[Categoría],tblCAT_ProcesosSGOL[KPI Sugerido],"Revisar")</f>
        <v>Orden de almacén</v>
      </c>
      <c r="AH49" s="44"/>
      <c r="AI49" s="44" t="str">
        <f>IF(tblTareas_V1_Canonica[[#This Row],[ID]]="","ID vacío",IF(COUNTIF(tblTareas_V1_Canonica[ID],tblTareas_V1_Canonica[[#This Row],[ID]])&gt;1,"ID duplicado","OK"))</f>
        <v>OK</v>
      </c>
      <c r="AJ49" s="44" t="str">
        <f>IF(OR(tblTareas_V1_Canonica[[#This Row],[Duración Estándar (min)]]="",tblTareas_V1_Canonica[[#This Row],[Duración Estándar (min)]]&lt;=0),"Revisar duración","OK")</f>
        <v>OK</v>
      </c>
      <c r="AK49" s="44" t="str">
        <f>IF(OR(tblTareas_V1_Canonica[[#This Row],[Tipo frecuencia]]="",tblTareas_V1_Canonica[[#This Row],[Regla frecuencia]]=""),"Revisar frecuencia","OK")</f>
        <v>OK</v>
      </c>
      <c r="AL49" s="44" t="str">
        <f>IF(OR(tblTareas_V1_Canonica[[#This Row],[Puesto]]="",tblTareas_V1_Canonica[[#This Row],[Tipo de Responsable]]=""),"Revisar responsable","OK")</f>
        <v>OK</v>
      </c>
      <c r="AM4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49" s="44" t="str">
        <f>IF(OR(tblTareas_V1_Canonica[[#This Row],[Fecha inicio]]="",tblTareas_V1_Canonica[[#This Row],[Fecha fin]]="",tblTareas_V1_Canonica[[#This Row],[Fecha inicio]]&gt;tblTareas_V1_Canonica[[#This Row],[Fecha fin]]),"Revisar fechas","OK")</f>
        <v>OK</v>
      </c>
      <c r="AO49" s="44" t="str">
        <f>IF(OR(tblTareas_V1_Canonica[[#This Row],[Estado]]="",tblTareas_V1_Canonica[[#This Row],[Estatus Tarea]]=""),"Revisar estatus","OK")</f>
        <v>OK</v>
      </c>
      <c r="AP49" s="44" t="str">
        <f>IF(COUNTIF(tblTareas_V1_Canonica[[#This Row],[Val_ID]:[Val_Estatus]],"&lt;&gt;OK")&gt;0,"REVISAR","OK")</f>
        <v>OK</v>
      </c>
      <c r="AQ49" s="44" t="s">
        <v>1439</v>
      </c>
      <c r="AR49" s="82">
        <v>0.4375</v>
      </c>
    </row>
    <row r="50" spans="1:44" ht="20.25" customHeight="1">
      <c r="A50" s="12" t="s">
        <v>4640</v>
      </c>
      <c r="B50" s="12" t="s">
        <v>443</v>
      </c>
      <c r="C50" s="12" t="s">
        <v>1266</v>
      </c>
      <c r="D50" s="12" t="s">
        <v>1441</v>
      </c>
      <c r="E50" s="13" t="s">
        <v>394</v>
      </c>
      <c r="F50" s="15" t="s">
        <v>345</v>
      </c>
      <c r="G50" s="12">
        <v>10</v>
      </c>
      <c r="H50" s="12" t="s">
        <v>1158</v>
      </c>
      <c r="I50" s="12" t="s">
        <v>1124</v>
      </c>
      <c r="J50" s="12">
        <v>1</v>
      </c>
      <c r="K50" s="15" t="s">
        <v>17</v>
      </c>
      <c r="L50" s="15" t="s">
        <v>376</v>
      </c>
      <c r="M50" s="15" t="s">
        <v>1126</v>
      </c>
      <c r="N50" s="15" t="s">
        <v>1127</v>
      </c>
      <c r="O50" s="16">
        <v>46024</v>
      </c>
      <c r="P50" s="16">
        <v>46387</v>
      </c>
      <c r="Q50" s="16" t="s">
        <v>345</v>
      </c>
      <c r="R50" s="35" t="s">
        <v>1398</v>
      </c>
      <c r="S50" s="24" t="s">
        <v>80</v>
      </c>
      <c r="T50" s="23"/>
      <c r="V50" s="15" t="s">
        <v>1285</v>
      </c>
      <c r="W50" s="15" t="s">
        <v>376</v>
      </c>
      <c r="X50" s="15" t="s">
        <v>1292</v>
      </c>
      <c r="Y50" s="15" t="s">
        <v>1285</v>
      </c>
      <c r="Z50" s="15" t="s">
        <v>1462</v>
      </c>
      <c r="AA50" s="15" t="s">
        <v>371</v>
      </c>
      <c r="AB50" s="44" t="str">
        <f>_xlfn.XLOOKUP(tblTareas_V1_Canonica[[#This Row],[Categoría]],tblCAT_ProcesosSGOL[Categoría],tblCAT_ProcesosSGOL[Documento Referencia],"Revisar")</f>
        <v>MAN-INV-01</v>
      </c>
      <c r="AC50" s="44" t="str">
        <f>_xlfn.XLOOKUP(tblTareas_V1_Canonica[[#This Row],[Categoría]],tblCAT_ProcesosSGOL[Categoría],tblCAT_ProcesosSGOL[Proceso SGOL],"Revisar")</f>
        <v>Inventarios / Almacén</v>
      </c>
      <c r="AD50" s="44" t="str">
        <f>_xlfn.XLOOKUP(tblTareas_V1_Canonica[[#This Row],[Categoría]],tblCAT_ProcesosSGOL[Categoría],tblCAT_ProcesosSGOL[Requiere Evidencia],"Revisar")</f>
        <v>Sí</v>
      </c>
      <c r="AE50" s="44" t="str">
        <f>_xlfn.XLOOKUP(tblTareas_V1_Canonica[[#This Row],[Categoría]],tblCAT_ProcesosSGOL[Categoría],tblCAT_ProcesosSGOL[Tipo Evidencia Sugerida],"Revisar")</f>
        <v>Foto / Checklist</v>
      </c>
      <c r="AF50" s="44"/>
      <c r="AG50" s="44" t="str">
        <f>_xlfn.XLOOKUP(tblTareas_V1_Canonica[[#This Row],[Categoría]],tblCAT_ProcesosSGOL[Categoría],tblCAT_ProcesosSGOL[KPI Sugerido],"Revisar")</f>
        <v>Orden de almacén</v>
      </c>
      <c r="AH50" s="44"/>
      <c r="AI50" s="44" t="str">
        <f>IF(tblTareas_V1_Canonica[[#This Row],[ID]]="","ID vacío",IF(COUNTIF(tblTareas_V1_Canonica[ID],tblTareas_V1_Canonica[[#This Row],[ID]])&gt;1,"ID duplicado","OK"))</f>
        <v>OK</v>
      </c>
      <c r="AJ50" s="44" t="str">
        <f>IF(OR(tblTareas_V1_Canonica[[#This Row],[Duración Estándar (min)]]="",tblTareas_V1_Canonica[[#This Row],[Duración Estándar (min)]]&lt;=0),"Revisar duración","OK")</f>
        <v>OK</v>
      </c>
      <c r="AK50" s="44" t="str">
        <f>IF(OR(tblTareas_V1_Canonica[[#This Row],[Tipo frecuencia]]="",tblTareas_V1_Canonica[[#This Row],[Regla frecuencia]]=""),"Revisar frecuencia","OK")</f>
        <v>OK</v>
      </c>
      <c r="AL50" s="44" t="str">
        <f>IF(OR(tblTareas_V1_Canonica[[#This Row],[Puesto]]="",tblTareas_V1_Canonica[[#This Row],[Tipo de Responsable]]=""),"Revisar responsable","OK")</f>
        <v>OK</v>
      </c>
      <c r="AM5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0" s="44" t="str">
        <f>IF(OR(tblTareas_V1_Canonica[[#This Row],[Fecha inicio]]="",tblTareas_V1_Canonica[[#This Row],[Fecha fin]]="",tblTareas_V1_Canonica[[#This Row],[Fecha inicio]]&gt;tblTareas_V1_Canonica[[#This Row],[Fecha fin]]),"Revisar fechas","OK")</f>
        <v>OK</v>
      </c>
      <c r="AO50" s="44" t="str">
        <f>IF(OR(tblTareas_V1_Canonica[[#This Row],[Estado]]="",tblTareas_V1_Canonica[[#This Row],[Estatus Tarea]]=""),"Revisar estatus","OK")</f>
        <v>OK</v>
      </c>
      <c r="AP50" s="44" t="str">
        <f>IF(COUNTIF(tblTareas_V1_Canonica[[#This Row],[Val_ID]:[Val_Estatus]],"&lt;&gt;OK")&gt;0,"REVISAR","OK")</f>
        <v>OK</v>
      </c>
      <c r="AQ50" s="52" t="s">
        <v>2104</v>
      </c>
      <c r="AR50" s="82">
        <v>0.4375</v>
      </c>
    </row>
    <row r="51" spans="1:44" ht="20.25" customHeight="1">
      <c r="A51" s="12" t="s">
        <v>207</v>
      </c>
      <c r="B51" s="12" t="s">
        <v>443</v>
      </c>
      <c r="C51" s="12" t="s">
        <v>1266</v>
      </c>
      <c r="D51" s="12" t="s">
        <v>1441</v>
      </c>
      <c r="E51" s="13" t="s">
        <v>394</v>
      </c>
      <c r="F51" s="15" t="s">
        <v>345</v>
      </c>
      <c r="G51" s="12">
        <v>10</v>
      </c>
      <c r="H51" s="12" t="s">
        <v>1158</v>
      </c>
      <c r="I51" s="12" t="s">
        <v>1124</v>
      </c>
      <c r="J51" s="12">
        <v>1</v>
      </c>
      <c r="K51" s="15" t="s">
        <v>17</v>
      </c>
      <c r="L51" s="15" t="s">
        <v>376</v>
      </c>
      <c r="M51" s="15" t="s">
        <v>1126</v>
      </c>
      <c r="N51" s="15" t="s">
        <v>1127</v>
      </c>
      <c r="O51" s="16">
        <v>46024</v>
      </c>
      <c r="P51" s="16">
        <v>46387</v>
      </c>
      <c r="Q51" s="16" t="s">
        <v>345</v>
      </c>
      <c r="R51" s="35" t="s">
        <v>1184</v>
      </c>
      <c r="S51" s="24" t="s">
        <v>81</v>
      </c>
      <c r="T51" s="23"/>
      <c r="V51" s="15" t="s">
        <v>1285</v>
      </c>
      <c r="W51" s="15" t="s">
        <v>376</v>
      </c>
      <c r="X51" s="15" t="s">
        <v>1292</v>
      </c>
      <c r="Y51" s="15" t="s">
        <v>1285</v>
      </c>
      <c r="Z51" s="15" t="s">
        <v>1462</v>
      </c>
      <c r="AA51" s="15" t="s">
        <v>371</v>
      </c>
      <c r="AB51" s="44" t="str">
        <f>_xlfn.XLOOKUP(tblTareas_V1_Canonica[[#This Row],[Categoría]],tblCAT_ProcesosSGOL[Categoría],tblCAT_ProcesosSGOL[Documento Referencia],"Revisar")</f>
        <v>MAN-INV-01</v>
      </c>
      <c r="AC51" s="44" t="str">
        <f>_xlfn.XLOOKUP(tblTareas_V1_Canonica[[#This Row],[Categoría]],tblCAT_ProcesosSGOL[Categoría],tblCAT_ProcesosSGOL[Proceso SGOL],"Revisar")</f>
        <v>Inventarios / Almacén</v>
      </c>
      <c r="AD51" s="44" t="str">
        <f>_xlfn.XLOOKUP(tblTareas_V1_Canonica[[#This Row],[Categoría]],tblCAT_ProcesosSGOL[Categoría],tblCAT_ProcesosSGOL[Requiere Evidencia],"Revisar")</f>
        <v>Sí</v>
      </c>
      <c r="AE51" s="44" t="str">
        <f>_xlfn.XLOOKUP(tblTareas_V1_Canonica[[#This Row],[Categoría]],tblCAT_ProcesosSGOL[Categoría],tblCAT_ProcesosSGOL[Tipo Evidencia Sugerida],"Revisar")</f>
        <v>Foto / Checklist</v>
      </c>
      <c r="AF51" s="44"/>
      <c r="AG51" s="44" t="str">
        <f>_xlfn.XLOOKUP(tblTareas_V1_Canonica[[#This Row],[Categoría]],tblCAT_ProcesosSGOL[Categoría],tblCAT_ProcesosSGOL[KPI Sugerido],"Revisar")</f>
        <v>Orden de almacén</v>
      </c>
      <c r="AH51" s="44"/>
      <c r="AI51" s="44" t="str">
        <f>IF(tblTareas_V1_Canonica[[#This Row],[ID]]="","ID vacío",IF(COUNTIF(tblTareas_V1_Canonica[ID],tblTareas_V1_Canonica[[#This Row],[ID]])&gt;1,"ID duplicado","OK"))</f>
        <v>OK</v>
      </c>
      <c r="AJ51" s="44" t="str">
        <f>IF(OR(tblTareas_V1_Canonica[[#This Row],[Duración Estándar (min)]]="",tblTareas_V1_Canonica[[#This Row],[Duración Estándar (min)]]&lt;=0),"Revisar duración","OK")</f>
        <v>OK</v>
      </c>
      <c r="AK51" s="44" t="str">
        <f>IF(OR(tblTareas_V1_Canonica[[#This Row],[Tipo frecuencia]]="",tblTareas_V1_Canonica[[#This Row],[Regla frecuencia]]=""),"Revisar frecuencia","OK")</f>
        <v>OK</v>
      </c>
      <c r="AL51" s="44" t="str">
        <f>IF(OR(tblTareas_V1_Canonica[[#This Row],[Puesto]]="",tblTareas_V1_Canonica[[#This Row],[Tipo de Responsable]]=""),"Revisar responsable","OK")</f>
        <v>OK</v>
      </c>
      <c r="AM5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1" s="44" t="str">
        <f>IF(OR(tblTareas_V1_Canonica[[#This Row],[Fecha inicio]]="",tblTareas_V1_Canonica[[#This Row],[Fecha fin]]="",tblTareas_V1_Canonica[[#This Row],[Fecha inicio]]&gt;tblTareas_V1_Canonica[[#This Row],[Fecha fin]]),"Revisar fechas","OK")</f>
        <v>OK</v>
      </c>
      <c r="AO51" s="44" t="str">
        <f>IF(OR(tblTareas_V1_Canonica[[#This Row],[Estado]]="",tblTareas_V1_Canonica[[#This Row],[Estatus Tarea]]=""),"Revisar estatus","OK")</f>
        <v>OK</v>
      </c>
      <c r="AP51" s="44" t="str">
        <f>IF(COUNTIF(tblTareas_V1_Canonica[[#This Row],[Val_ID]:[Val_Estatus]],"&lt;&gt;OK")&gt;0,"REVISAR","OK")</f>
        <v>OK</v>
      </c>
      <c r="AQ51" s="52" t="s">
        <v>1590</v>
      </c>
      <c r="AR51" s="82">
        <v>0.625</v>
      </c>
    </row>
    <row r="52" spans="1:44" ht="20.25" customHeight="1">
      <c r="A52" s="12" t="s">
        <v>208</v>
      </c>
      <c r="B52" s="12" t="s">
        <v>443</v>
      </c>
      <c r="C52" s="12" t="s">
        <v>1266</v>
      </c>
      <c r="D52" s="12" t="s">
        <v>1437</v>
      </c>
      <c r="E52" s="13" t="s">
        <v>394</v>
      </c>
      <c r="F52" s="15" t="s">
        <v>345</v>
      </c>
      <c r="G52" s="12">
        <v>10</v>
      </c>
      <c r="H52" s="12" t="s">
        <v>1158</v>
      </c>
      <c r="I52" s="12" t="s">
        <v>1147</v>
      </c>
      <c r="J52" s="12">
        <v>1</v>
      </c>
      <c r="K52" s="15" t="s">
        <v>17</v>
      </c>
      <c r="L52" s="15" t="s">
        <v>376</v>
      </c>
      <c r="M52" s="15" t="s">
        <v>1126</v>
      </c>
      <c r="N52" s="15" t="s">
        <v>1127</v>
      </c>
      <c r="O52" s="16">
        <v>46024</v>
      </c>
      <c r="P52" s="16">
        <v>46387</v>
      </c>
      <c r="Q52" s="16" t="s">
        <v>345</v>
      </c>
      <c r="R52" s="35" t="s">
        <v>1185</v>
      </c>
      <c r="S52" s="24" t="s">
        <v>82</v>
      </c>
      <c r="T52" s="24" t="s">
        <v>50</v>
      </c>
      <c r="V52" s="15" t="s">
        <v>1284</v>
      </c>
      <c r="W52" s="15" t="s">
        <v>376</v>
      </c>
      <c r="X52" s="15" t="s">
        <v>1292</v>
      </c>
      <c r="Y52" s="15" t="s">
        <v>1285</v>
      </c>
      <c r="Z52" s="15" t="s">
        <v>1462</v>
      </c>
      <c r="AA52" s="15" t="s">
        <v>371</v>
      </c>
      <c r="AB52" s="44" t="str">
        <f>_xlfn.XLOOKUP(tblTareas_V1_Canonica[[#This Row],[Categoría]],tblCAT_ProcesosSGOL[Categoría],tblCAT_ProcesosSGOL[Documento Referencia],"Revisar")</f>
        <v>MAN-MNT-01</v>
      </c>
      <c r="AC52" s="44" t="str">
        <f>_xlfn.XLOOKUP(tblTareas_V1_Canonica[[#This Row],[Categoría]],tblCAT_ProcesosSGOL[Categoría],tblCAT_ProcesosSGOL[Proceso SGOL],"Revisar")</f>
        <v>Mantenimiento</v>
      </c>
      <c r="AD52" s="44" t="str">
        <f>_xlfn.XLOOKUP(tblTareas_V1_Canonica[[#This Row],[Categoría]],tblCAT_ProcesosSGOL[Categoría],tblCAT_ProcesosSGOL[Requiere Evidencia],"Revisar")</f>
        <v>Sí</v>
      </c>
      <c r="AE52" s="44" t="str">
        <f>_xlfn.XLOOKUP(tblTareas_V1_Canonica[[#This Row],[Categoría]],tblCAT_ProcesosSGOL[Categoría],tblCAT_ProcesosSGOL[Tipo Evidencia Sugerida],"Revisar")</f>
        <v>Foto / Checklist</v>
      </c>
      <c r="AF52" s="44"/>
      <c r="AG52" s="44" t="str">
        <f>_xlfn.XLOOKUP(tblTareas_V1_Canonica[[#This Row],[Categoría]],tblCAT_ProcesosSGOL[Categoría],tblCAT_ProcesosSGOL[KPI Sugerido],"Revisar")</f>
        <v>Rutinas cumplidas</v>
      </c>
      <c r="AH52" s="44"/>
      <c r="AI52" s="44" t="str">
        <f>IF(tblTareas_V1_Canonica[[#This Row],[ID]]="","ID vacío",IF(COUNTIF(tblTareas_V1_Canonica[ID],tblTareas_V1_Canonica[[#This Row],[ID]])&gt;1,"ID duplicado","OK"))</f>
        <v>OK</v>
      </c>
      <c r="AJ52" s="44" t="str">
        <f>IF(OR(tblTareas_V1_Canonica[[#This Row],[Duración Estándar (min)]]="",tblTareas_V1_Canonica[[#This Row],[Duración Estándar (min)]]&lt;=0),"Revisar duración","OK")</f>
        <v>OK</v>
      </c>
      <c r="AK52" s="44" t="str">
        <f>IF(OR(tblTareas_V1_Canonica[[#This Row],[Tipo frecuencia]]="",tblTareas_V1_Canonica[[#This Row],[Regla frecuencia]]=""),"Revisar frecuencia","OK")</f>
        <v>OK</v>
      </c>
      <c r="AL52" s="44" t="str">
        <f>IF(OR(tblTareas_V1_Canonica[[#This Row],[Puesto]]="",tblTareas_V1_Canonica[[#This Row],[Tipo de Responsable]]=""),"Revisar responsable","OK")</f>
        <v>OK</v>
      </c>
      <c r="AM5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2" s="44" t="str">
        <f>IF(OR(tblTareas_V1_Canonica[[#This Row],[Fecha inicio]]="",tblTareas_V1_Canonica[[#This Row],[Fecha fin]]="",tblTareas_V1_Canonica[[#This Row],[Fecha inicio]]&gt;tblTareas_V1_Canonica[[#This Row],[Fecha fin]]),"Revisar fechas","OK")</f>
        <v>OK</v>
      </c>
      <c r="AO52" s="44" t="str">
        <f>IF(OR(tblTareas_V1_Canonica[[#This Row],[Estado]]="",tblTareas_V1_Canonica[[#This Row],[Estatus Tarea]]=""),"Revisar estatus","OK")</f>
        <v>OK</v>
      </c>
      <c r="AP52" s="44" t="str">
        <f>IF(COUNTIF(tblTareas_V1_Canonica[[#This Row],[Val_ID]:[Val_Estatus]],"&lt;&gt;OK")&gt;0,"REVISAR","OK")</f>
        <v>OK</v>
      </c>
      <c r="AQ52" s="52" t="s">
        <v>2103</v>
      </c>
      <c r="AR52" s="82">
        <v>0.38541666666666669</v>
      </c>
    </row>
    <row r="53" spans="1:44" ht="20.25" customHeight="1">
      <c r="A53" s="12" t="s">
        <v>209</v>
      </c>
      <c r="B53" s="12" t="s">
        <v>443</v>
      </c>
      <c r="C53" s="12" t="s">
        <v>1266</v>
      </c>
      <c r="D53" s="12" t="s">
        <v>1437</v>
      </c>
      <c r="E53" s="13" t="s">
        <v>394</v>
      </c>
      <c r="F53" s="15" t="s">
        <v>345</v>
      </c>
      <c r="G53" s="12">
        <v>10</v>
      </c>
      <c r="H53" s="12" t="s">
        <v>1158</v>
      </c>
      <c r="I53" s="12" t="s">
        <v>352</v>
      </c>
      <c r="J53" s="12">
        <v>1</v>
      </c>
      <c r="K53" s="15" t="s">
        <v>17</v>
      </c>
      <c r="L53" s="15" t="s">
        <v>376</v>
      </c>
      <c r="M53" s="15" t="s">
        <v>1126</v>
      </c>
      <c r="N53" s="15" t="s">
        <v>1127</v>
      </c>
      <c r="O53" s="16">
        <v>46024</v>
      </c>
      <c r="P53" s="16">
        <v>46387</v>
      </c>
      <c r="Q53" s="16" t="s">
        <v>345</v>
      </c>
      <c r="R53" s="35" t="s">
        <v>1186</v>
      </c>
      <c r="S53" s="24" t="s">
        <v>83</v>
      </c>
      <c r="T53" s="23"/>
      <c r="V53" s="15" t="s">
        <v>1284</v>
      </c>
      <c r="W53" s="15" t="s">
        <v>376</v>
      </c>
      <c r="X53" s="15" t="s">
        <v>1292</v>
      </c>
      <c r="Y53" s="15" t="s">
        <v>1285</v>
      </c>
      <c r="Z53" s="15" t="s">
        <v>1462</v>
      </c>
      <c r="AA53" s="15" t="s">
        <v>371</v>
      </c>
      <c r="AB53" s="44" t="str">
        <f>_xlfn.XLOOKUP(tblTareas_V1_Canonica[[#This Row],[Categoría]],tblCAT_ProcesosSGOL[Categoría],tblCAT_ProcesosSGOL[Documento Referencia],"Revisar")</f>
        <v>MAN-MNT-01</v>
      </c>
      <c r="AC53" s="44" t="str">
        <f>_xlfn.XLOOKUP(tblTareas_V1_Canonica[[#This Row],[Categoría]],tblCAT_ProcesosSGOL[Categoría],tblCAT_ProcesosSGOL[Proceso SGOL],"Revisar")</f>
        <v>Mantenimiento</v>
      </c>
      <c r="AD53" s="44" t="str">
        <f>_xlfn.XLOOKUP(tblTareas_V1_Canonica[[#This Row],[Categoría]],tblCAT_ProcesosSGOL[Categoría],tblCAT_ProcesosSGOL[Requiere Evidencia],"Revisar")</f>
        <v>Sí</v>
      </c>
      <c r="AE53" s="44" t="str">
        <f>_xlfn.XLOOKUP(tblTareas_V1_Canonica[[#This Row],[Categoría]],tblCAT_ProcesosSGOL[Categoría],tblCAT_ProcesosSGOL[Tipo Evidencia Sugerida],"Revisar")</f>
        <v>Foto / Checklist</v>
      </c>
      <c r="AF53" s="44"/>
      <c r="AG53" s="44" t="str">
        <f>_xlfn.XLOOKUP(tblTareas_V1_Canonica[[#This Row],[Categoría]],tblCAT_ProcesosSGOL[Categoría],tblCAT_ProcesosSGOL[KPI Sugerido],"Revisar")</f>
        <v>Rutinas cumplidas</v>
      </c>
      <c r="AH53" s="44"/>
      <c r="AI53" s="44" t="str">
        <f>IF(tblTareas_V1_Canonica[[#This Row],[ID]]="","ID vacío",IF(COUNTIF(tblTareas_V1_Canonica[ID],tblTareas_V1_Canonica[[#This Row],[ID]])&gt;1,"ID duplicado","OK"))</f>
        <v>OK</v>
      </c>
      <c r="AJ53" s="44" t="str">
        <f>IF(OR(tblTareas_V1_Canonica[[#This Row],[Duración Estándar (min)]]="",tblTareas_V1_Canonica[[#This Row],[Duración Estándar (min)]]&lt;=0),"Revisar duración","OK")</f>
        <v>OK</v>
      </c>
      <c r="AK53" s="44" t="str">
        <f>IF(OR(tblTareas_V1_Canonica[[#This Row],[Tipo frecuencia]]="",tblTareas_V1_Canonica[[#This Row],[Regla frecuencia]]=""),"Revisar frecuencia","OK")</f>
        <v>OK</v>
      </c>
      <c r="AL53" s="44" t="str">
        <f>IF(OR(tblTareas_V1_Canonica[[#This Row],[Puesto]]="",tblTareas_V1_Canonica[[#This Row],[Tipo de Responsable]]=""),"Revisar responsable","OK")</f>
        <v>OK</v>
      </c>
      <c r="AM5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3" s="44" t="str">
        <f>IF(OR(tblTareas_V1_Canonica[[#This Row],[Fecha inicio]]="",tblTareas_V1_Canonica[[#This Row],[Fecha fin]]="",tblTareas_V1_Canonica[[#This Row],[Fecha inicio]]&gt;tblTareas_V1_Canonica[[#This Row],[Fecha fin]]),"Revisar fechas","OK")</f>
        <v>OK</v>
      </c>
      <c r="AO53" s="44" t="str">
        <f>IF(OR(tblTareas_V1_Canonica[[#This Row],[Estado]]="",tblTareas_V1_Canonica[[#This Row],[Estatus Tarea]]=""),"Revisar estatus","OK")</f>
        <v>OK</v>
      </c>
      <c r="AP53" s="44" t="str">
        <f>IF(COUNTIF(tblTareas_V1_Canonica[[#This Row],[Val_ID]:[Val_Estatus]],"&lt;&gt;OK")&gt;0,"REVISAR","OK")</f>
        <v>OK</v>
      </c>
      <c r="AQ53" s="52" t="s">
        <v>1590</v>
      </c>
      <c r="AR53" s="82">
        <v>0.38541666666666669</v>
      </c>
    </row>
    <row r="54" spans="1:44" ht="20.25" customHeight="1">
      <c r="A54" s="12" t="s">
        <v>210</v>
      </c>
      <c r="B54" s="12" t="s">
        <v>443</v>
      </c>
      <c r="C54" s="12" t="s">
        <v>1266</v>
      </c>
      <c r="D54" s="12" t="s">
        <v>1433</v>
      </c>
      <c r="E54" s="13" t="s">
        <v>394</v>
      </c>
      <c r="F54" s="15" t="s">
        <v>345</v>
      </c>
      <c r="G54" s="12">
        <v>10</v>
      </c>
      <c r="H54" s="12" t="s">
        <v>1158</v>
      </c>
      <c r="I54" s="12" t="s">
        <v>1123</v>
      </c>
      <c r="J54" s="12">
        <v>1</v>
      </c>
      <c r="K54" s="15" t="s">
        <v>17</v>
      </c>
      <c r="L54" s="15" t="s">
        <v>376</v>
      </c>
      <c r="M54" s="15" t="s">
        <v>1126</v>
      </c>
      <c r="N54" s="15" t="s">
        <v>1127</v>
      </c>
      <c r="O54" s="16">
        <v>46024</v>
      </c>
      <c r="P54" s="16">
        <v>46387</v>
      </c>
      <c r="Q54" s="16" t="s">
        <v>345</v>
      </c>
      <c r="R54" s="35" t="s">
        <v>1188</v>
      </c>
      <c r="S54" s="24" t="s">
        <v>84</v>
      </c>
      <c r="T54" s="24" t="s">
        <v>50</v>
      </c>
      <c r="V54" s="15" t="s">
        <v>1284</v>
      </c>
      <c r="W54" s="15" t="s">
        <v>376</v>
      </c>
      <c r="X54" s="15" t="s">
        <v>1292</v>
      </c>
      <c r="Y54" s="15" t="s">
        <v>1285</v>
      </c>
      <c r="Z54" s="15" t="s">
        <v>1462</v>
      </c>
      <c r="AA54" s="15" t="s">
        <v>371</v>
      </c>
      <c r="AB54" s="44" t="str">
        <f>_xlfn.XLOOKUP(tblTareas_V1_Canonica[[#This Row],[Categoría]],tblCAT_ProcesosSGOL[Categoría],tblCAT_ProcesosSGOL[Documento Referencia],"Revisar")</f>
        <v>MAN-DV-01 / MAN-POL-01</v>
      </c>
      <c r="AC54" s="44" t="str">
        <f>_xlfn.XLOOKUP(tblTareas_V1_Canonica[[#This Row],[Categoría]],tblCAT_ProcesosSGOL[Categoría],tblCAT_ProcesosSGOL[Proceso SGOL],"Revisar")</f>
        <v>Crédito y Cobranza</v>
      </c>
      <c r="AD54" s="44" t="str">
        <f>_xlfn.XLOOKUP(tblTareas_V1_Canonica[[#This Row],[Categoría]],tblCAT_ProcesosSGOL[Categoría],tblCAT_ProcesosSGOL[Requiere Evidencia],"Revisar")</f>
        <v>Sí</v>
      </c>
      <c r="AE54" s="44" t="str">
        <f>_xlfn.XLOOKUP(tblTareas_V1_Canonica[[#This Row],[Categoría]],tblCAT_ProcesosSGOL[Categoría],tblCAT_ProcesosSGOL[Tipo Evidencia Sugerida],"Revisar")</f>
        <v>Relación / Captura / Documento</v>
      </c>
      <c r="AF54" s="44"/>
      <c r="AG54" s="44" t="str">
        <f>_xlfn.XLOOKUP(tblTareas_V1_Canonica[[#This Row],[Categoría]],tblCAT_ProcesosSGOL[Categoría],tblCAT_ProcesosSGOL[KPI Sugerido],"Revisar")</f>
        <v>Recuperación / Activaciones</v>
      </c>
      <c r="AH54" s="44"/>
      <c r="AI54" s="44" t="str">
        <f>IF(tblTareas_V1_Canonica[[#This Row],[ID]]="","ID vacío",IF(COUNTIF(tblTareas_V1_Canonica[ID],tblTareas_V1_Canonica[[#This Row],[ID]])&gt;1,"ID duplicado","OK"))</f>
        <v>OK</v>
      </c>
      <c r="AJ54" s="44" t="str">
        <f>IF(OR(tblTareas_V1_Canonica[[#This Row],[Duración Estándar (min)]]="",tblTareas_V1_Canonica[[#This Row],[Duración Estándar (min)]]&lt;=0),"Revisar duración","OK")</f>
        <v>OK</v>
      </c>
      <c r="AK54" s="44" t="str">
        <f>IF(OR(tblTareas_V1_Canonica[[#This Row],[Tipo frecuencia]]="",tblTareas_V1_Canonica[[#This Row],[Regla frecuencia]]=""),"Revisar frecuencia","OK")</f>
        <v>OK</v>
      </c>
      <c r="AL54" s="44" t="str">
        <f>IF(OR(tblTareas_V1_Canonica[[#This Row],[Puesto]]="",tblTareas_V1_Canonica[[#This Row],[Tipo de Responsable]]=""),"Revisar responsable","OK")</f>
        <v>OK</v>
      </c>
      <c r="AM5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4" s="44" t="str">
        <f>IF(OR(tblTareas_V1_Canonica[[#This Row],[Fecha inicio]]="",tblTareas_V1_Canonica[[#This Row],[Fecha fin]]="",tblTareas_V1_Canonica[[#This Row],[Fecha inicio]]&gt;tblTareas_V1_Canonica[[#This Row],[Fecha fin]]),"Revisar fechas","OK")</f>
        <v>OK</v>
      </c>
      <c r="AO54" s="44" t="str">
        <f>IF(OR(tblTareas_V1_Canonica[[#This Row],[Estado]]="",tblTareas_V1_Canonica[[#This Row],[Estatus Tarea]]=""),"Revisar estatus","OK")</f>
        <v>OK</v>
      </c>
      <c r="AP54" s="44" t="str">
        <f>IF(COUNTIF(tblTareas_V1_Canonica[[#This Row],[Val_ID]:[Val_Estatus]],"&lt;&gt;OK")&gt;0,"REVISAR","OK")</f>
        <v>OK</v>
      </c>
      <c r="AQ54" s="44" t="s">
        <v>2103</v>
      </c>
      <c r="AR54" s="82">
        <v>0.4375</v>
      </c>
    </row>
    <row r="55" spans="1:44" ht="20.25" customHeight="1">
      <c r="A55" s="12" t="s">
        <v>211</v>
      </c>
      <c r="B55" s="12" t="s">
        <v>443</v>
      </c>
      <c r="C55" s="12" t="s">
        <v>1266</v>
      </c>
      <c r="D55" s="12" t="s">
        <v>1433</v>
      </c>
      <c r="E55" s="13" t="s">
        <v>394</v>
      </c>
      <c r="F55" s="15" t="s">
        <v>345</v>
      </c>
      <c r="G55" s="12">
        <v>10</v>
      </c>
      <c r="H55" s="12" t="s">
        <v>1158</v>
      </c>
      <c r="I55" s="12" t="s">
        <v>1124</v>
      </c>
      <c r="J55" s="12">
        <v>1</v>
      </c>
      <c r="K55" s="15" t="s">
        <v>17</v>
      </c>
      <c r="L55" s="15" t="s">
        <v>376</v>
      </c>
      <c r="M55" s="15" t="s">
        <v>1126</v>
      </c>
      <c r="N55" s="15" t="s">
        <v>1127</v>
      </c>
      <c r="O55" s="16">
        <v>46024</v>
      </c>
      <c r="P55" s="16">
        <v>46387</v>
      </c>
      <c r="Q55" s="16" t="s">
        <v>1345</v>
      </c>
      <c r="R55" s="35" t="s">
        <v>1189</v>
      </c>
      <c r="S55" s="24" t="s">
        <v>85</v>
      </c>
      <c r="T55" s="23"/>
      <c r="V55" s="15" t="s">
        <v>1284</v>
      </c>
      <c r="W55" s="15" t="s">
        <v>376</v>
      </c>
      <c r="X55" s="15" t="s">
        <v>1292</v>
      </c>
      <c r="Y55" s="15" t="s">
        <v>1285</v>
      </c>
      <c r="Z55" s="15" t="s">
        <v>1462</v>
      </c>
      <c r="AA55" s="15" t="s">
        <v>371</v>
      </c>
      <c r="AB55" s="44" t="str">
        <f>_xlfn.XLOOKUP(tblTareas_V1_Canonica[[#This Row],[Categoría]],tblCAT_ProcesosSGOL[Categoría],tblCAT_ProcesosSGOL[Documento Referencia],"Revisar")</f>
        <v>MAN-DV-01 / MAN-POL-01</v>
      </c>
      <c r="AC55" s="44" t="str">
        <f>_xlfn.XLOOKUP(tblTareas_V1_Canonica[[#This Row],[Categoría]],tblCAT_ProcesosSGOL[Categoría],tblCAT_ProcesosSGOL[Proceso SGOL],"Revisar")</f>
        <v>Crédito y Cobranza</v>
      </c>
      <c r="AD55" s="44" t="str">
        <f>_xlfn.XLOOKUP(tblTareas_V1_Canonica[[#This Row],[Categoría]],tblCAT_ProcesosSGOL[Categoría],tblCAT_ProcesosSGOL[Requiere Evidencia],"Revisar")</f>
        <v>Sí</v>
      </c>
      <c r="AE55" s="44" t="str">
        <f>_xlfn.XLOOKUP(tblTareas_V1_Canonica[[#This Row],[Categoría]],tblCAT_ProcesosSGOL[Categoría],tblCAT_ProcesosSGOL[Tipo Evidencia Sugerida],"Revisar")</f>
        <v>Relación / Captura / Documento</v>
      </c>
      <c r="AF55" s="44"/>
      <c r="AG55" s="44" t="str">
        <f>_xlfn.XLOOKUP(tblTareas_V1_Canonica[[#This Row],[Categoría]],tblCAT_ProcesosSGOL[Categoría],tblCAT_ProcesosSGOL[KPI Sugerido],"Revisar")</f>
        <v>Recuperación / Activaciones</v>
      </c>
      <c r="AH55" s="44"/>
      <c r="AI55" s="44" t="str">
        <f>IF(tblTareas_V1_Canonica[[#This Row],[ID]]="","ID vacío",IF(COUNTIF(tblTareas_V1_Canonica[ID],tblTareas_V1_Canonica[[#This Row],[ID]])&gt;1,"ID duplicado","OK"))</f>
        <v>OK</v>
      </c>
      <c r="AJ55" s="44" t="str">
        <f>IF(OR(tblTareas_V1_Canonica[[#This Row],[Duración Estándar (min)]]="",tblTareas_V1_Canonica[[#This Row],[Duración Estándar (min)]]&lt;=0),"Revisar duración","OK")</f>
        <v>OK</v>
      </c>
      <c r="AK55" s="44" t="str">
        <f>IF(OR(tblTareas_V1_Canonica[[#This Row],[Tipo frecuencia]]="",tblTareas_V1_Canonica[[#This Row],[Regla frecuencia]]=""),"Revisar frecuencia","OK")</f>
        <v>OK</v>
      </c>
      <c r="AL55" s="44" t="str">
        <f>IF(OR(tblTareas_V1_Canonica[[#This Row],[Puesto]]="",tblTareas_V1_Canonica[[#This Row],[Tipo de Responsable]]=""),"Revisar responsable","OK")</f>
        <v>OK</v>
      </c>
      <c r="AM5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5" s="44" t="str">
        <f>IF(OR(tblTareas_V1_Canonica[[#This Row],[Fecha inicio]]="",tblTareas_V1_Canonica[[#This Row],[Fecha fin]]="",tblTareas_V1_Canonica[[#This Row],[Fecha inicio]]&gt;tblTareas_V1_Canonica[[#This Row],[Fecha fin]]),"Revisar fechas","OK")</f>
        <v>OK</v>
      </c>
      <c r="AO55" s="44" t="str">
        <f>IF(OR(tblTareas_V1_Canonica[[#This Row],[Estado]]="",tblTareas_V1_Canonica[[#This Row],[Estatus Tarea]]=""),"Revisar estatus","OK")</f>
        <v>OK</v>
      </c>
      <c r="AP55" s="44" t="str">
        <f>IF(COUNTIF(tblTareas_V1_Canonica[[#This Row],[Val_ID]:[Val_Estatus]],"&lt;&gt;OK")&gt;0,"REVISAR","OK")</f>
        <v>OK</v>
      </c>
      <c r="AQ55" s="52" t="s">
        <v>1439</v>
      </c>
      <c r="AR55" s="82">
        <v>0.41666666666666669</v>
      </c>
    </row>
    <row r="56" spans="1:44" ht="20.25" customHeight="1">
      <c r="A56" s="12" t="s">
        <v>212</v>
      </c>
      <c r="B56" s="12" t="s">
        <v>443</v>
      </c>
      <c r="C56" s="12" t="s">
        <v>1266</v>
      </c>
      <c r="D56" s="12" t="s">
        <v>1433</v>
      </c>
      <c r="E56" s="13" t="s">
        <v>394</v>
      </c>
      <c r="F56" s="15" t="s">
        <v>345</v>
      </c>
      <c r="G56" s="12">
        <v>10</v>
      </c>
      <c r="H56" s="12" t="s">
        <v>1158</v>
      </c>
      <c r="I56" s="12" t="s">
        <v>1125</v>
      </c>
      <c r="J56" s="12">
        <v>1</v>
      </c>
      <c r="K56" s="15" t="s">
        <v>17</v>
      </c>
      <c r="L56" s="15" t="s">
        <v>376</v>
      </c>
      <c r="M56" s="15" t="s">
        <v>1126</v>
      </c>
      <c r="N56" s="15" t="s">
        <v>1127</v>
      </c>
      <c r="O56" s="16">
        <v>46024</v>
      </c>
      <c r="P56" s="16">
        <v>46387</v>
      </c>
      <c r="Q56" s="16" t="s">
        <v>345</v>
      </c>
      <c r="R56" s="35" t="s">
        <v>1190</v>
      </c>
      <c r="S56" s="24"/>
      <c r="T56" s="23"/>
      <c r="V56" s="15" t="s">
        <v>1284</v>
      </c>
      <c r="W56" s="15" t="s">
        <v>376</v>
      </c>
      <c r="X56" s="15" t="s">
        <v>1292</v>
      </c>
      <c r="Y56" s="15" t="s">
        <v>1285</v>
      </c>
      <c r="Z56" s="15" t="s">
        <v>1462</v>
      </c>
      <c r="AA56" s="15" t="s">
        <v>371</v>
      </c>
      <c r="AB56" s="44" t="str">
        <f>_xlfn.XLOOKUP(tblTareas_V1_Canonica[[#This Row],[Categoría]],tblCAT_ProcesosSGOL[Categoría],tblCAT_ProcesosSGOL[Documento Referencia],"Revisar")</f>
        <v>MAN-DV-01 / MAN-POL-01</v>
      </c>
      <c r="AC56" s="44" t="str">
        <f>_xlfn.XLOOKUP(tblTareas_V1_Canonica[[#This Row],[Categoría]],tblCAT_ProcesosSGOL[Categoría],tblCAT_ProcesosSGOL[Proceso SGOL],"Revisar")</f>
        <v>Crédito y Cobranza</v>
      </c>
      <c r="AD56" s="44" t="str">
        <f>_xlfn.XLOOKUP(tblTareas_V1_Canonica[[#This Row],[Categoría]],tblCAT_ProcesosSGOL[Categoría],tblCAT_ProcesosSGOL[Requiere Evidencia],"Revisar")</f>
        <v>Sí</v>
      </c>
      <c r="AE56" s="44" t="str">
        <f>_xlfn.XLOOKUP(tblTareas_V1_Canonica[[#This Row],[Categoría]],tblCAT_ProcesosSGOL[Categoría],tblCAT_ProcesosSGOL[Tipo Evidencia Sugerida],"Revisar")</f>
        <v>Relación / Captura / Documento</v>
      </c>
      <c r="AF56" s="44"/>
      <c r="AG56" s="44" t="str">
        <f>_xlfn.XLOOKUP(tblTareas_V1_Canonica[[#This Row],[Categoría]],tblCAT_ProcesosSGOL[Categoría],tblCAT_ProcesosSGOL[KPI Sugerido],"Revisar")</f>
        <v>Recuperación / Activaciones</v>
      </c>
      <c r="AH56" s="44"/>
      <c r="AI56" s="44" t="str">
        <f>IF(tblTareas_V1_Canonica[[#This Row],[ID]]="","ID vacío",IF(COUNTIF(tblTareas_V1_Canonica[ID],tblTareas_V1_Canonica[[#This Row],[ID]])&gt;1,"ID duplicado","OK"))</f>
        <v>OK</v>
      </c>
      <c r="AJ56" s="44" t="str">
        <f>IF(OR(tblTareas_V1_Canonica[[#This Row],[Duración Estándar (min)]]="",tblTareas_V1_Canonica[[#This Row],[Duración Estándar (min)]]&lt;=0),"Revisar duración","OK")</f>
        <v>OK</v>
      </c>
      <c r="AK56" s="44" t="str">
        <f>IF(OR(tblTareas_V1_Canonica[[#This Row],[Tipo frecuencia]]="",tblTareas_V1_Canonica[[#This Row],[Regla frecuencia]]=""),"Revisar frecuencia","OK")</f>
        <v>OK</v>
      </c>
      <c r="AL56" s="44" t="str">
        <f>IF(OR(tblTareas_V1_Canonica[[#This Row],[Puesto]]="",tblTareas_V1_Canonica[[#This Row],[Tipo de Responsable]]=""),"Revisar responsable","OK")</f>
        <v>OK</v>
      </c>
      <c r="AM5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6" s="44" t="str">
        <f>IF(OR(tblTareas_V1_Canonica[[#This Row],[Fecha inicio]]="",tblTareas_V1_Canonica[[#This Row],[Fecha fin]]="",tblTareas_V1_Canonica[[#This Row],[Fecha inicio]]&gt;tblTareas_V1_Canonica[[#This Row],[Fecha fin]]),"Revisar fechas","OK")</f>
        <v>OK</v>
      </c>
      <c r="AO56" s="44" t="str">
        <f>IF(OR(tblTareas_V1_Canonica[[#This Row],[Estado]]="",tblTareas_V1_Canonica[[#This Row],[Estatus Tarea]]=""),"Revisar estatus","OK")</f>
        <v>OK</v>
      </c>
      <c r="AP56" s="44" t="str">
        <f>IF(COUNTIF(tblTareas_V1_Canonica[[#This Row],[Val_ID]:[Val_Estatus]],"&lt;&gt;OK")&gt;0,"REVISAR","OK")</f>
        <v>OK</v>
      </c>
      <c r="AQ56" s="44" t="s">
        <v>1439</v>
      </c>
      <c r="AR56" s="82">
        <v>0.4375</v>
      </c>
    </row>
    <row r="57" spans="1:44" ht="20.25" customHeight="1">
      <c r="A57" s="12" t="s">
        <v>213</v>
      </c>
      <c r="B57" s="12" t="s">
        <v>443</v>
      </c>
      <c r="C57" s="12" t="s">
        <v>1266</v>
      </c>
      <c r="D57" s="12" t="s">
        <v>1436</v>
      </c>
      <c r="E57" s="13" t="s">
        <v>394</v>
      </c>
      <c r="F57" s="15" t="s">
        <v>345</v>
      </c>
      <c r="G57" s="12">
        <v>10</v>
      </c>
      <c r="H57" s="12" t="s">
        <v>1158</v>
      </c>
      <c r="I57" s="12" t="s">
        <v>1335</v>
      </c>
      <c r="J57" s="12">
        <v>1</v>
      </c>
      <c r="K57" s="15" t="s">
        <v>17</v>
      </c>
      <c r="L57" s="15" t="s">
        <v>376</v>
      </c>
      <c r="M57" s="15" t="s">
        <v>1126</v>
      </c>
      <c r="N57" s="15" t="s">
        <v>1127</v>
      </c>
      <c r="O57" s="16">
        <v>46024</v>
      </c>
      <c r="P57" s="16">
        <v>46387</v>
      </c>
      <c r="Q57" s="16" t="s">
        <v>345</v>
      </c>
      <c r="R57" s="35" t="s">
        <v>1191</v>
      </c>
      <c r="S57" s="24" t="s">
        <v>86</v>
      </c>
      <c r="T57" s="24" t="s">
        <v>50</v>
      </c>
      <c r="V57" s="15" t="s">
        <v>1284</v>
      </c>
      <c r="W57" s="15" t="s">
        <v>376</v>
      </c>
      <c r="X57" s="15" t="s">
        <v>1292</v>
      </c>
      <c r="Y57" s="15" t="s">
        <v>1285</v>
      </c>
      <c r="Z57" s="15" t="s">
        <v>1462</v>
      </c>
      <c r="AA57" s="15" t="s">
        <v>371</v>
      </c>
      <c r="AB57" s="44" t="str">
        <f>_xlfn.XLOOKUP(tblTareas_V1_Canonica[[#This Row],[Categoría]],tblCAT_ProcesosSGOL[Categoría],tblCAT_ProcesosSGOL[Documento Referencia],"Revisar")</f>
        <v>MAN-CAJ-01 / MAN-SYC-01</v>
      </c>
      <c r="AC57" s="44" t="str">
        <f>_xlfn.XLOOKUP(tblTareas_V1_Canonica[[#This Row],[Categoría]],tblCAT_ProcesosSGOL[Categoría],tblCAT_ProcesosSGOL[Proceso SGOL],"Revisar")</f>
        <v>Caja</v>
      </c>
      <c r="AD57" s="44" t="str">
        <f>_xlfn.XLOOKUP(tblTareas_V1_Canonica[[#This Row],[Categoría]],tblCAT_ProcesosSGOL[Categoría],tblCAT_ProcesosSGOL[Requiere Evidencia],"Revisar")</f>
        <v>Sí</v>
      </c>
      <c r="AE57" s="44" t="str">
        <f>_xlfn.XLOOKUP(tblTareas_V1_Canonica[[#This Row],[Categoría]],tblCAT_ProcesosSGOL[Categoría],tblCAT_ProcesosSGOL[Tipo Evidencia Sugerida],"Revisar")</f>
        <v>Ticket / Corte / Foto / Formato</v>
      </c>
      <c r="AF57" s="44"/>
      <c r="AG57" s="44" t="str">
        <f>_xlfn.XLOOKUP(tblTareas_V1_Canonica[[#This Row],[Categoría]],tblCAT_ProcesosSGOL[Categoría],tblCAT_ProcesosSGOL[KPI Sugerido],"Revisar")</f>
        <v>Diferencias de caja</v>
      </c>
      <c r="AH57" s="44"/>
      <c r="AI57" s="44" t="str">
        <f>IF(tblTareas_V1_Canonica[[#This Row],[ID]]="","ID vacío",IF(COUNTIF(tblTareas_V1_Canonica[ID],tblTareas_V1_Canonica[[#This Row],[ID]])&gt;1,"ID duplicado","OK"))</f>
        <v>OK</v>
      </c>
      <c r="AJ57" s="44" t="str">
        <f>IF(OR(tblTareas_V1_Canonica[[#This Row],[Duración Estándar (min)]]="",tblTareas_V1_Canonica[[#This Row],[Duración Estándar (min)]]&lt;=0),"Revisar duración","OK")</f>
        <v>OK</v>
      </c>
      <c r="AK57" s="44" t="str">
        <f>IF(OR(tblTareas_V1_Canonica[[#This Row],[Tipo frecuencia]]="",tblTareas_V1_Canonica[[#This Row],[Regla frecuencia]]=""),"Revisar frecuencia","OK")</f>
        <v>OK</v>
      </c>
      <c r="AL57" s="44" t="str">
        <f>IF(OR(tblTareas_V1_Canonica[[#This Row],[Puesto]]="",tblTareas_V1_Canonica[[#This Row],[Tipo de Responsable]]=""),"Revisar responsable","OK")</f>
        <v>OK</v>
      </c>
      <c r="AM5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7" s="44" t="str">
        <f>IF(OR(tblTareas_V1_Canonica[[#This Row],[Fecha inicio]]="",tblTareas_V1_Canonica[[#This Row],[Fecha fin]]="",tblTareas_V1_Canonica[[#This Row],[Fecha inicio]]&gt;tblTareas_V1_Canonica[[#This Row],[Fecha fin]]),"Revisar fechas","OK")</f>
        <v>OK</v>
      </c>
      <c r="AO57" s="44" t="str">
        <f>IF(OR(tblTareas_V1_Canonica[[#This Row],[Estado]]="",tblTareas_V1_Canonica[[#This Row],[Estatus Tarea]]=""),"Revisar estatus","OK")</f>
        <v>OK</v>
      </c>
      <c r="AP57" s="44" t="str">
        <f>IF(COUNTIF(tblTareas_V1_Canonica[[#This Row],[Val_ID]:[Val_Estatus]],"&lt;&gt;OK")&gt;0,"REVISAR","OK")</f>
        <v>OK</v>
      </c>
      <c r="AQ57" s="44" t="s">
        <v>1439</v>
      </c>
      <c r="AR57" s="82">
        <v>0.4375</v>
      </c>
    </row>
    <row r="58" spans="1:44" ht="20.25" customHeight="1">
      <c r="A58" s="12" t="s">
        <v>214</v>
      </c>
      <c r="B58" s="12" t="s">
        <v>443</v>
      </c>
      <c r="C58" s="12" t="s">
        <v>1266</v>
      </c>
      <c r="D58" s="12" t="s">
        <v>1433</v>
      </c>
      <c r="E58" s="13" t="s">
        <v>394</v>
      </c>
      <c r="F58" s="15" t="s">
        <v>345</v>
      </c>
      <c r="G58" s="12">
        <v>10</v>
      </c>
      <c r="H58" s="12" t="s">
        <v>1158</v>
      </c>
      <c r="I58" s="12" t="s">
        <v>1147</v>
      </c>
      <c r="J58" s="12">
        <v>1</v>
      </c>
      <c r="K58" s="15" t="s">
        <v>17</v>
      </c>
      <c r="L58" s="15" t="s">
        <v>376</v>
      </c>
      <c r="M58" s="15" t="s">
        <v>1126</v>
      </c>
      <c r="N58" s="15" t="s">
        <v>1127</v>
      </c>
      <c r="O58" s="16">
        <v>46024</v>
      </c>
      <c r="P58" s="16">
        <v>46387</v>
      </c>
      <c r="Q58" s="16" t="s">
        <v>345</v>
      </c>
      <c r="R58" s="35" t="s">
        <v>1192</v>
      </c>
      <c r="S58" s="24" t="s">
        <v>87</v>
      </c>
      <c r="T58" s="24" t="s">
        <v>50</v>
      </c>
      <c r="V58" s="15" t="s">
        <v>1284</v>
      </c>
      <c r="W58" s="15" t="s">
        <v>376</v>
      </c>
      <c r="X58" s="15" t="s">
        <v>1292</v>
      </c>
      <c r="Y58" s="15" t="s">
        <v>1285</v>
      </c>
      <c r="Z58" s="15" t="s">
        <v>1462</v>
      </c>
      <c r="AA58" s="15" t="s">
        <v>371</v>
      </c>
      <c r="AB58" s="44" t="str">
        <f>_xlfn.XLOOKUP(tblTareas_V1_Canonica[[#This Row],[Categoría]],tblCAT_ProcesosSGOL[Categoría],tblCAT_ProcesosSGOL[Documento Referencia],"Revisar")</f>
        <v>MAN-DV-01 / MAN-POL-01</v>
      </c>
      <c r="AC58" s="44" t="str">
        <f>_xlfn.XLOOKUP(tblTareas_V1_Canonica[[#This Row],[Categoría]],tblCAT_ProcesosSGOL[Categoría],tblCAT_ProcesosSGOL[Proceso SGOL],"Revisar")</f>
        <v>Crédito y Cobranza</v>
      </c>
      <c r="AD58" s="44" t="str">
        <f>_xlfn.XLOOKUP(tblTareas_V1_Canonica[[#This Row],[Categoría]],tblCAT_ProcesosSGOL[Categoría],tblCAT_ProcesosSGOL[Requiere Evidencia],"Revisar")</f>
        <v>Sí</v>
      </c>
      <c r="AE58" s="44" t="str">
        <f>_xlfn.XLOOKUP(tblTareas_V1_Canonica[[#This Row],[Categoría]],tblCAT_ProcesosSGOL[Categoría],tblCAT_ProcesosSGOL[Tipo Evidencia Sugerida],"Revisar")</f>
        <v>Relación / Captura / Documento</v>
      </c>
      <c r="AF58" s="44"/>
      <c r="AG58" s="44" t="str">
        <f>_xlfn.XLOOKUP(tblTareas_V1_Canonica[[#This Row],[Categoría]],tblCAT_ProcesosSGOL[Categoría],tblCAT_ProcesosSGOL[KPI Sugerido],"Revisar")</f>
        <v>Recuperación / Activaciones</v>
      </c>
      <c r="AH58" s="44"/>
      <c r="AI58" s="44" t="str">
        <f>IF(tblTareas_V1_Canonica[[#This Row],[ID]]="","ID vacío",IF(COUNTIF(tblTareas_V1_Canonica[ID],tblTareas_V1_Canonica[[#This Row],[ID]])&gt;1,"ID duplicado","OK"))</f>
        <v>OK</v>
      </c>
      <c r="AJ58" s="44" t="str">
        <f>IF(OR(tblTareas_V1_Canonica[[#This Row],[Duración Estándar (min)]]="",tblTareas_V1_Canonica[[#This Row],[Duración Estándar (min)]]&lt;=0),"Revisar duración","OK")</f>
        <v>OK</v>
      </c>
      <c r="AK58" s="44" t="str">
        <f>IF(OR(tblTareas_V1_Canonica[[#This Row],[Tipo frecuencia]]="",tblTareas_V1_Canonica[[#This Row],[Regla frecuencia]]=""),"Revisar frecuencia","OK")</f>
        <v>OK</v>
      </c>
      <c r="AL58" s="44" t="str">
        <f>IF(OR(tblTareas_V1_Canonica[[#This Row],[Puesto]]="",tblTareas_V1_Canonica[[#This Row],[Tipo de Responsable]]=""),"Revisar responsable","OK")</f>
        <v>OK</v>
      </c>
      <c r="AM5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8" s="44" t="str">
        <f>IF(OR(tblTareas_V1_Canonica[[#This Row],[Fecha inicio]]="",tblTareas_V1_Canonica[[#This Row],[Fecha fin]]="",tblTareas_V1_Canonica[[#This Row],[Fecha inicio]]&gt;tblTareas_V1_Canonica[[#This Row],[Fecha fin]]),"Revisar fechas","OK")</f>
        <v>OK</v>
      </c>
      <c r="AO58" s="44" t="str">
        <f>IF(OR(tblTareas_V1_Canonica[[#This Row],[Estado]]="",tblTareas_V1_Canonica[[#This Row],[Estatus Tarea]]=""),"Revisar estatus","OK")</f>
        <v>OK</v>
      </c>
      <c r="AP58" s="44" t="str">
        <f>IF(COUNTIF(tblTareas_V1_Canonica[[#This Row],[Val_ID]:[Val_Estatus]],"&lt;&gt;OK")&gt;0,"REVISAR","OK")</f>
        <v>OK</v>
      </c>
      <c r="AQ58" s="52" t="s">
        <v>2103</v>
      </c>
      <c r="AR58" s="82">
        <v>0.4375</v>
      </c>
    </row>
    <row r="59" spans="1:44" ht="20.25" customHeight="1">
      <c r="A59" s="12" t="s">
        <v>215</v>
      </c>
      <c r="B59" s="12" t="s">
        <v>443</v>
      </c>
      <c r="C59" s="12" t="s">
        <v>1266</v>
      </c>
      <c r="D59" s="12" t="s">
        <v>1436</v>
      </c>
      <c r="E59" s="13" t="s">
        <v>394</v>
      </c>
      <c r="F59" s="15" t="s">
        <v>345</v>
      </c>
      <c r="G59" s="12">
        <v>10</v>
      </c>
      <c r="H59" s="12" t="s">
        <v>1158</v>
      </c>
      <c r="I59" s="12" t="s">
        <v>1150</v>
      </c>
      <c r="J59" s="12">
        <v>1</v>
      </c>
      <c r="K59" s="15" t="s">
        <v>17</v>
      </c>
      <c r="L59" s="15" t="s">
        <v>376</v>
      </c>
      <c r="M59" s="15" t="s">
        <v>1126</v>
      </c>
      <c r="N59" s="15" t="s">
        <v>1127</v>
      </c>
      <c r="O59" s="16">
        <v>46024</v>
      </c>
      <c r="P59" s="16">
        <v>46387</v>
      </c>
      <c r="Q59" s="16" t="s">
        <v>345</v>
      </c>
      <c r="R59" s="35" t="s">
        <v>1193</v>
      </c>
      <c r="S59" s="24" t="s">
        <v>88</v>
      </c>
      <c r="T59" s="24" t="s">
        <v>50</v>
      </c>
      <c r="V59" s="15" t="s">
        <v>1283</v>
      </c>
      <c r="W59" s="15" t="s">
        <v>371</v>
      </c>
      <c r="X59" s="15" t="s">
        <v>1292</v>
      </c>
      <c r="Y59" s="15" t="s">
        <v>1285</v>
      </c>
      <c r="Z59" s="15" t="s">
        <v>1462</v>
      </c>
      <c r="AA59" s="15" t="s">
        <v>371</v>
      </c>
      <c r="AB59" s="44" t="str">
        <f>_xlfn.XLOOKUP(tblTareas_V1_Canonica[[#This Row],[Categoría]],tblCAT_ProcesosSGOL[Categoría],tblCAT_ProcesosSGOL[Documento Referencia],"Revisar")</f>
        <v>MAN-CAJ-01 / MAN-SYC-01</v>
      </c>
      <c r="AC59" s="44" t="str">
        <f>_xlfn.XLOOKUP(tblTareas_V1_Canonica[[#This Row],[Categoría]],tblCAT_ProcesosSGOL[Categoría],tblCAT_ProcesosSGOL[Proceso SGOL],"Revisar")</f>
        <v>Caja</v>
      </c>
      <c r="AD59" s="44" t="str">
        <f>_xlfn.XLOOKUP(tblTareas_V1_Canonica[[#This Row],[Categoría]],tblCAT_ProcesosSGOL[Categoría],tblCAT_ProcesosSGOL[Requiere Evidencia],"Revisar")</f>
        <v>Sí</v>
      </c>
      <c r="AE59" s="44" t="str">
        <f>_xlfn.XLOOKUP(tblTareas_V1_Canonica[[#This Row],[Categoría]],tblCAT_ProcesosSGOL[Categoría],tblCAT_ProcesosSGOL[Tipo Evidencia Sugerida],"Revisar")</f>
        <v>Ticket / Corte / Foto / Formato</v>
      </c>
      <c r="AF59" s="44"/>
      <c r="AG59" s="44" t="str">
        <f>_xlfn.XLOOKUP(tblTareas_V1_Canonica[[#This Row],[Categoría]],tblCAT_ProcesosSGOL[Categoría],tblCAT_ProcesosSGOL[KPI Sugerido],"Revisar")</f>
        <v>Diferencias de caja</v>
      </c>
      <c r="AH59" s="44"/>
      <c r="AI59" s="44" t="str">
        <f>IF(tblTareas_V1_Canonica[[#This Row],[ID]]="","ID vacío",IF(COUNTIF(tblTareas_V1_Canonica[ID],tblTareas_V1_Canonica[[#This Row],[ID]])&gt;1,"ID duplicado","OK"))</f>
        <v>OK</v>
      </c>
      <c r="AJ59" s="44" t="str">
        <f>IF(OR(tblTareas_V1_Canonica[[#This Row],[Duración Estándar (min)]]="",tblTareas_V1_Canonica[[#This Row],[Duración Estándar (min)]]&lt;=0),"Revisar duración","OK")</f>
        <v>OK</v>
      </c>
      <c r="AK59" s="44" t="str">
        <f>IF(OR(tblTareas_V1_Canonica[[#This Row],[Tipo frecuencia]]="",tblTareas_V1_Canonica[[#This Row],[Regla frecuencia]]=""),"Revisar frecuencia","OK")</f>
        <v>OK</v>
      </c>
      <c r="AL59" s="44" t="str">
        <f>IF(OR(tblTareas_V1_Canonica[[#This Row],[Puesto]]="",tblTareas_V1_Canonica[[#This Row],[Tipo de Responsable]]=""),"Revisar responsable","OK")</f>
        <v>OK</v>
      </c>
      <c r="AM5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59" s="44" t="str">
        <f>IF(OR(tblTareas_V1_Canonica[[#This Row],[Fecha inicio]]="",tblTareas_V1_Canonica[[#This Row],[Fecha fin]]="",tblTareas_V1_Canonica[[#This Row],[Fecha inicio]]&gt;tblTareas_V1_Canonica[[#This Row],[Fecha fin]]),"Revisar fechas","OK")</f>
        <v>OK</v>
      </c>
      <c r="AO59" s="44" t="str">
        <f>IF(OR(tblTareas_V1_Canonica[[#This Row],[Estado]]="",tblTareas_V1_Canonica[[#This Row],[Estatus Tarea]]=""),"Revisar estatus","OK")</f>
        <v>OK</v>
      </c>
      <c r="AP59" s="44" t="str">
        <f>IF(COUNTIF(tblTareas_V1_Canonica[[#This Row],[Val_ID]:[Val_Estatus]],"&lt;&gt;OK")&gt;0,"REVISAR","OK")</f>
        <v>OK</v>
      </c>
      <c r="AQ59" s="44" t="s">
        <v>2103</v>
      </c>
      <c r="AR59" s="82">
        <v>0.4375</v>
      </c>
    </row>
    <row r="60" spans="1:44" ht="20.25" customHeight="1">
      <c r="A60" s="12" t="s">
        <v>216</v>
      </c>
      <c r="B60" s="12" t="s">
        <v>443</v>
      </c>
      <c r="C60" s="12" t="s">
        <v>1266</v>
      </c>
      <c r="D60" s="12" t="s">
        <v>1451</v>
      </c>
      <c r="E60" s="13" t="s">
        <v>394</v>
      </c>
      <c r="F60" s="15" t="s">
        <v>345</v>
      </c>
      <c r="G60" s="12">
        <v>10</v>
      </c>
      <c r="H60" s="12" t="s">
        <v>1158</v>
      </c>
      <c r="I60" s="12" t="s">
        <v>1149</v>
      </c>
      <c r="J60" s="12">
        <v>1</v>
      </c>
      <c r="K60" s="15" t="s">
        <v>15</v>
      </c>
      <c r="L60" s="15" t="s">
        <v>376</v>
      </c>
      <c r="M60" s="15" t="s">
        <v>1126</v>
      </c>
      <c r="N60" s="15" t="s">
        <v>1127</v>
      </c>
      <c r="O60" s="16">
        <v>46024</v>
      </c>
      <c r="P60" s="16">
        <v>46387</v>
      </c>
      <c r="Q60" s="16" t="s">
        <v>345</v>
      </c>
      <c r="R60" s="35" t="s">
        <v>1194</v>
      </c>
      <c r="S60" s="24" t="s">
        <v>89</v>
      </c>
      <c r="T60" s="24" t="s">
        <v>50</v>
      </c>
      <c r="V60" s="15" t="s">
        <v>1284</v>
      </c>
      <c r="W60" s="15" t="s">
        <v>371</v>
      </c>
      <c r="X60" s="15" t="s">
        <v>1292</v>
      </c>
      <c r="Y60" s="15" t="s">
        <v>1285</v>
      </c>
      <c r="Z60" s="15" t="s">
        <v>1462</v>
      </c>
      <c r="AA60" s="15" t="s">
        <v>371</v>
      </c>
      <c r="AB60" s="44" t="str">
        <f>_xlfn.XLOOKUP(tblTareas_V1_Canonica[[#This Row],[Categoría]],tblCAT_ProcesosSGOL[Categoría],tblCAT_ProcesosSGOL[Documento Referencia],"Revisar")</f>
        <v>MCL-SC-02</v>
      </c>
      <c r="AC60" s="44" t="str">
        <f>_xlfn.XLOOKUP(tblTareas_V1_Canonica[[#This Row],[Categoría]],tblCAT_ProcesosSGOL[Categoría],tblCAT_ProcesosSGOL[Proceso SGOL],"Revisar")</f>
        <v>Servicio al Cliente</v>
      </c>
      <c r="AD60" s="44" t="str">
        <f>_xlfn.XLOOKUP(tblTareas_V1_Canonica[[#This Row],[Categoría]],tblCAT_ProcesosSGOL[Categoría],tblCAT_ProcesosSGOL[Requiere Evidencia],"Revisar")</f>
        <v>Sí</v>
      </c>
      <c r="AE60" s="44" t="str">
        <f>_xlfn.XLOOKUP(tblTareas_V1_Canonica[[#This Row],[Categoría]],tblCAT_ProcesosSGOL[Categoría],tblCAT_ProcesosSGOL[Tipo Evidencia Sugerida],"Revisar")</f>
        <v>Registro / Encuesta / Observación</v>
      </c>
      <c r="AF60" s="44"/>
      <c r="AG60" s="44" t="str">
        <f>_xlfn.XLOOKUP(tblTareas_V1_Canonica[[#This Row],[Categoría]],tblCAT_ProcesosSGOL[Categoría],tblCAT_ProcesosSGOL[KPI Sugerido],"Revisar")</f>
        <v>CSAT / Servicio</v>
      </c>
      <c r="AH60" s="44"/>
      <c r="AI60" s="44" t="str">
        <f>IF(tblTareas_V1_Canonica[[#This Row],[ID]]="","ID vacío",IF(COUNTIF(tblTareas_V1_Canonica[ID],tblTareas_V1_Canonica[[#This Row],[ID]])&gt;1,"ID duplicado","OK"))</f>
        <v>OK</v>
      </c>
      <c r="AJ60" s="44" t="str">
        <f>IF(OR(tblTareas_V1_Canonica[[#This Row],[Duración Estándar (min)]]="",tblTareas_V1_Canonica[[#This Row],[Duración Estándar (min)]]&lt;=0),"Revisar duración","OK")</f>
        <v>OK</v>
      </c>
      <c r="AK60" s="44" t="str">
        <f>IF(OR(tblTareas_V1_Canonica[[#This Row],[Tipo frecuencia]]="",tblTareas_V1_Canonica[[#This Row],[Regla frecuencia]]=""),"Revisar frecuencia","OK")</f>
        <v>OK</v>
      </c>
      <c r="AL60" s="44" t="str">
        <f>IF(OR(tblTareas_V1_Canonica[[#This Row],[Puesto]]="",tblTareas_V1_Canonica[[#This Row],[Tipo de Responsable]]=""),"Revisar responsable","OK")</f>
        <v>OK</v>
      </c>
      <c r="AM6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0" s="44" t="str">
        <f>IF(OR(tblTareas_V1_Canonica[[#This Row],[Fecha inicio]]="",tblTareas_V1_Canonica[[#This Row],[Fecha fin]]="",tblTareas_V1_Canonica[[#This Row],[Fecha inicio]]&gt;tblTareas_V1_Canonica[[#This Row],[Fecha fin]]),"Revisar fechas","OK")</f>
        <v>OK</v>
      </c>
      <c r="AO60" s="44" t="str">
        <f>IF(OR(tblTareas_V1_Canonica[[#This Row],[Estado]]="",tblTareas_V1_Canonica[[#This Row],[Estatus Tarea]]=""),"Revisar estatus","OK")</f>
        <v>OK</v>
      </c>
      <c r="AP60" s="44" t="str">
        <f>IF(COUNTIF(tblTareas_V1_Canonica[[#This Row],[Val_ID]:[Val_Estatus]],"&lt;&gt;OK")&gt;0,"REVISAR","OK")</f>
        <v>OK</v>
      </c>
      <c r="AQ60" s="44" t="s">
        <v>1590</v>
      </c>
      <c r="AR60" s="82">
        <v>0.38194444444444442</v>
      </c>
    </row>
    <row r="61" spans="1:44" ht="20.25" customHeight="1">
      <c r="A61" s="12" t="s">
        <v>217</v>
      </c>
      <c r="B61" s="12" t="s">
        <v>443</v>
      </c>
      <c r="C61" s="12" t="s">
        <v>1266</v>
      </c>
      <c r="D61" s="12" t="s">
        <v>1436</v>
      </c>
      <c r="E61" s="13" t="s">
        <v>394</v>
      </c>
      <c r="F61" s="15" t="s">
        <v>345</v>
      </c>
      <c r="G61" s="12">
        <v>10</v>
      </c>
      <c r="H61" s="12" t="s">
        <v>1158</v>
      </c>
      <c r="I61" s="12" t="s">
        <v>1123</v>
      </c>
      <c r="J61" s="12">
        <v>1</v>
      </c>
      <c r="K61" s="15" t="s">
        <v>17</v>
      </c>
      <c r="L61" s="15" t="s">
        <v>376</v>
      </c>
      <c r="M61" s="15" t="s">
        <v>1126</v>
      </c>
      <c r="N61" s="15" t="s">
        <v>1127</v>
      </c>
      <c r="O61" s="16">
        <v>46024</v>
      </c>
      <c r="P61" s="16">
        <v>46387</v>
      </c>
      <c r="Q61" s="16" t="s">
        <v>1345</v>
      </c>
      <c r="R61" s="35" t="s">
        <v>1195</v>
      </c>
      <c r="S61" s="24" t="s">
        <v>90</v>
      </c>
      <c r="T61" s="24" t="s">
        <v>50</v>
      </c>
      <c r="V61" s="15" t="s">
        <v>1284</v>
      </c>
      <c r="W61" s="15" t="s">
        <v>376</v>
      </c>
      <c r="X61" s="15" t="s">
        <v>1290</v>
      </c>
      <c r="Y61" s="15" t="s">
        <v>1285</v>
      </c>
      <c r="Z61" s="15" t="s">
        <v>1462</v>
      </c>
      <c r="AA61" s="15" t="s">
        <v>371</v>
      </c>
      <c r="AB61" s="44" t="str">
        <f>_xlfn.XLOOKUP(tblTareas_V1_Canonica[[#This Row],[Categoría]],tblCAT_ProcesosSGOL[Categoría],tblCAT_ProcesosSGOL[Documento Referencia],"Revisar")</f>
        <v>MAN-CAJ-01 / MAN-SYC-01</v>
      </c>
      <c r="AC61" s="44" t="str">
        <f>_xlfn.XLOOKUP(tblTareas_V1_Canonica[[#This Row],[Categoría]],tblCAT_ProcesosSGOL[Categoría],tblCAT_ProcesosSGOL[Proceso SGOL],"Revisar")</f>
        <v>Caja</v>
      </c>
      <c r="AD61" s="44" t="str">
        <f>_xlfn.XLOOKUP(tblTareas_V1_Canonica[[#This Row],[Categoría]],tblCAT_ProcesosSGOL[Categoría],tblCAT_ProcesosSGOL[Requiere Evidencia],"Revisar")</f>
        <v>Sí</v>
      </c>
      <c r="AE61" s="44" t="str">
        <f>_xlfn.XLOOKUP(tblTareas_V1_Canonica[[#This Row],[Categoría]],tblCAT_ProcesosSGOL[Categoría],tblCAT_ProcesosSGOL[Tipo Evidencia Sugerida],"Revisar")</f>
        <v>Ticket / Corte / Foto / Formato</v>
      </c>
      <c r="AF61" s="44"/>
      <c r="AG61" s="44" t="str">
        <f>_xlfn.XLOOKUP(tblTareas_V1_Canonica[[#This Row],[Categoría]],tblCAT_ProcesosSGOL[Categoría],tblCAT_ProcesosSGOL[KPI Sugerido],"Revisar")</f>
        <v>Diferencias de caja</v>
      </c>
      <c r="AH61" s="44"/>
      <c r="AI61" s="44" t="str">
        <f>IF(tblTareas_V1_Canonica[[#This Row],[ID]]="","ID vacío",IF(COUNTIF(tblTareas_V1_Canonica[ID],tblTareas_V1_Canonica[[#This Row],[ID]])&gt;1,"ID duplicado","OK"))</f>
        <v>OK</v>
      </c>
      <c r="AJ61" s="44" t="str">
        <f>IF(OR(tblTareas_V1_Canonica[[#This Row],[Duración Estándar (min)]]="",tblTareas_V1_Canonica[[#This Row],[Duración Estándar (min)]]&lt;=0),"Revisar duración","OK")</f>
        <v>OK</v>
      </c>
      <c r="AK61" s="44" t="str">
        <f>IF(OR(tblTareas_V1_Canonica[[#This Row],[Tipo frecuencia]]="",tblTareas_V1_Canonica[[#This Row],[Regla frecuencia]]=""),"Revisar frecuencia","OK")</f>
        <v>OK</v>
      </c>
      <c r="AL61" s="44" t="str">
        <f>IF(OR(tblTareas_V1_Canonica[[#This Row],[Puesto]]="",tblTareas_V1_Canonica[[#This Row],[Tipo de Responsable]]=""),"Revisar responsable","OK")</f>
        <v>OK</v>
      </c>
      <c r="AM6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1" s="44" t="str">
        <f>IF(OR(tblTareas_V1_Canonica[[#This Row],[Fecha inicio]]="",tblTareas_V1_Canonica[[#This Row],[Fecha fin]]="",tblTareas_V1_Canonica[[#This Row],[Fecha inicio]]&gt;tblTareas_V1_Canonica[[#This Row],[Fecha fin]]),"Revisar fechas","OK")</f>
        <v>OK</v>
      </c>
      <c r="AO61" s="44" t="str">
        <f>IF(OR(tblTareas_V1_Canonica[[#This Row],[Estado]]="",tblTareas_V1_Canonica[[#This Row],[Estatus Tarea]]=""),"Revisar estatus","OK")</f>
        <v>OK</v>
      </c>
      <c r="AP61" s="44" t="str">
        <f>IF(COUNTIF(tblTareas_V1_Canonica[[#This Row],[Val_ID]:[Val_Estatus]],"&lt;&gt;OK")&gt;0,"REVISAR","OK")</f>
        <v>OK</v>
      </c>
      <c r="AQ61" s="44" t="s">
        <v>1439</v>
      </c>
      <c r="AR61" s="82">
        <v>0.4375</v>
      </c>
    </row>
    <row r="62" spans="1:44" ht="20.25" customHeight="1">
      <c r="A62" s="12" t="s">
        <v>4641</v>
      </c>
      <c r="B62" s="12" t="s">
        <v>443</v>
      </c>
      <c r="C62" s="12" t="s">
        <v>1266</v>
      </c>
      <c r="D62" s="12" t="s">
        <v>1436</v>
      </c>
      <c r="E62" s="13" t="s">
        <v>394</v>
      </c>
      <c r="F62" s="15" t="s">
        <v>345</v>
      </c>
      <c r="G62" s="12">
        <v>10</v>
      </c>
      <c r="H62" s="12" t="s">
        <v>1158</v>
      </c>
      <c r="I62" s="12" t="s">
        <v>1124</v>
      </c>
      <c r="J62" s="12">
        <v>1</v>
      </c>
      <c r="K62" s="15" t="s">
        <v>17</v>
      </c>
      <c r="L62" s="15" t="s">
        <v>376</v>
      </c>
      <c r="M62" s="15" t="s">
        <v>1126</v>
      </c>
      <c r="N62" s="15" t="s">
        <v>1127</v>
      </c>
      <c r="O62" s="16">
        <v>46024</v>
      </c>
      <c r="P62" s="16">
        <v>46387</v>
      </c>
      <c r="Q62" s="16" t="s">
        <v>345</v>
      </c>
      <c r="R62" s="35" t="s">
        <v>1196</v>
      </c>
      <c r="S62" s="24" t="s">
        <v>91</v>
      </c>
      <c r="T62" s="23"/>
      <c r="V62" s="15" t="s">
        <v>1284</v>
      </c>
      <c r="W62" s="15" t="s">
        <v>371</v>
      </c>
      <c r="X62" s="15" t="s">
        <v>1292</v>
      </c>
      <c r="Y62" s="15" t="s">
        <v>1285</v>
      </c>
      <c r="Z62" s="15" t="s">
        <v>1462</v>
      </c>
      <c r="AA62" s="15" t="s">
        <v>371</v>
      </c>
      <c r="AB62" s="44" t="str">
        <f>_xlfn.XLOOKUP(tblTareas_V1_Canonica[[#This Row],[Categoría]],tblCAT_ProcesosSGOL[Categoría],tblCAT_ProcesosSGOL[Documento Referencia],"Revisar")</f>
        <v>MAN-CAJ-01 / MAN-SYC-01</v>
      </c>
      <c r="AC62" s="44" t="str">
        <f>_xlfn.XLOOKUP(tblTareas_V1_Canonica[[#This Row],[Categoría]],tblCAT_ProcesosSGOL[Categoría],tblCAT_ProcesosSGOL[Proceso SGOL],"Revisar")</f>
        <v>Caja</v>
      </c>
      <c r="AD62" s="44" t="str">
        <f>_xlfn.XLOOKUP(tblTareas_V1_Canonica[[#This Row],[Categoría]],tblCAT_ProcesosSGOL[Categoría],tblCAT_ProcesosSGOL[Requiere Evidencia],"Revisar")</f>
        <v>Sí</v>
      </c>
      <c r="AE62" s="44" t="str">
        <f>_xlfn.XLOOKUP(tblTareas_V1_Canonica[[#This Row],[Categoría]],tblCAT_ProcesosSGOL[Categoría],tblCAT_ProcesosSGOL[Tipo Evidencia Sugerida],"Revisar")</f>
        <v>Ticket / Corte / Foto / Formato</v>
      </c>
      <c r="AF62" s="44"/>
      <c r="AG62" s="44" t="str">
        <f>_xlfn.XLOOKUP(tblTareas_V1_Canonica[[#This Row],[Categoría]],tblCAT_ProcesosSGOL[Categoría],tblCAT_ProcesosSGOL[KPI Sugerido],"Revisar")</f>
        <v>Diferencias de caja</v>
      </c>
      <c r="AH62" s="44"/>
      <c r="AI62" s="44" t="str">
        <f>IF(tblTareas_V1_Canonica[[#This Row],[ID]]="","ID vacío",IF(COUNTIF(tblTareas_V1_Canonica[ID],tblTareas_V1_Canonica[[#This Row],[ID]])&gt;1,"ID duplicado","OK"))</f>
        <v>OK</v>
      </c>
      <c r="AJ62" s="44" t="str">
        <f>IF(OR(tblTareas_V1_Canonica[[#This Row],[Duración Estándar (min)]]="",tblTareas_V1_Canonica[[#This Row],[Duración Estándar (min)]]&lt;=0),"Revisar duración","OK")</f>
        <v>OK</v>
      </c>
      <c r="AK62" s="44" t="str">
        <f>IF(OR(tblTareas_V1_Canonica[[#This Row],[Tipo frecuencia]]="",tblTareas_V1_Canonica[[#This Row],[Regla frecuencia]]=""),"Revisar frecuencia","OK")</f>
        <v>OK</v>
      </c>
      <c r="AL62" s="44" t="str">
        <f>IF(OR(tblTareas_V1_Canonica[[#This Row],[Puesto]]="",tblTareas_V1_Canonica[[#This Row],[Tipo de Responsable]]=""),"Revisar responsable","OK")</f>
        <v>OK</v>
      </c>
      <c r="AM6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2" s="44" t="str">
        <f>IF(OR(tblTareas_V1_Canonica[[#This Row],[Fecha inicio]]="",tblTareas_V1_Canonica[[#This Row],[Fecha fin]]="",tblTareas_V1_Canonica[[#This Row],[Fecha inicio]]&gt;tblTareas_V1_Canonica[[#This Row],[Fecha fin]]),"Revisar fechas","OK")</f>
        <v>OK</v>
      </c>
      <c r="AO62" s="44" t="str">
        <f>IF(OR(tblTareas_V1_Canonica[[#This Row],[Estado]]="",tblTareas_V1_Canonica[[#This Row],[Estatus Tarea]]=""),"Revisar estatus","OK")</f>
        <v>OK</v>
      </c>
      <c r="AP62" s="44" t="str">
        <f>IF(COUNTIF(tblTareas_V1_Canonica[[#This Row],[Val_ID]:[Val_Estatus]],"&lt;&gt;OK")&gt;0,"REVISAR","OK")</f>
        <v>OK</v>
      </c>
      <c r="AQ62" s="52" t="s">
        <v>1439</v>
      </c>
      <c r="AR62" s="82">
        <v>0.4375</v>
      </c>
    </row>
    <row r="63" spans="1:44" ht="20.25" customHeight="1">
      <c r="A63" s="12" t="s">
        <v>218</v>
      </c>
      <c r="B63" s="12" t="s">
        <v>443</v>
      </c>
      <c r="C63" s="12" t="s">
        <v>1266</v>
      </c>
      <c r="D63" s="12" t="s">
        <v>1436</v>
      </c>
      <c r="E63" s="13" t="s">
        <v>394</v>
      </c>
      <c r="F63" s="15" t="s">
        <v>345</v>
      </c>
      <c r="G63" s="12">
        <v>5</v>
      </c>
      <c r="H63" s="12" t="s">
        <v>1158</v>
      </c>
      <c r="I63" s="12" t="s">
        <v>1149</v>
      </c>
      <c r="J63" s="12">
        <v>1</v>
      </c>
      <c r="K63" s="15" t="s">
        <v>17</v>
      </c>
      <c r="L63" s="15" t="s">
        <v>376</v>
      </c>
      <c r="M63" s="15" t="s">
        <v>1126</v>
      </c>
      <c r="N63" s="15" t="s">
        <v>1127</v>
      </c>
      <c r="O63" s="16">
        <v>46024</v>
      </c>
      <c r="P63" s="16">
        <v>46387</v>
      </c>
      <c r="Q63" s="16" t="s">
        <v>345</v>
      </c>
      <c r="R63" s="35" t="s">
        <v>1197</v>
      </c>
      <c r="S63" s="24" t="s">
        <v>92</v>
      </c>
      <c r="T63" s="23"/>
      <c r="V63" s="15" t="s">
        <v>1284</v>
      </c>
      <c r="W63" s="15" t="s">
        <v>376</v>
      </c>
      <c r="X63" s="15" t="s">
        <v>1292</v>
      </c>
      <c r="Y63" s="15" t="s">
        <v>1285</v>
      </c>
      <c r="Z63" s="15" t="s">
        <v>1462</v>
      </c>
      <c r="AA63" s="15" t="s">
        <v>371</v>
      </c>
      <c r="AB63" s="44" t="str">
        <f>_xlfn.XLOOKUP(tblTareas_V1_Canonica[[#This Row],[Categoría]],tblCAT_ProcesosSGOL[Categoría],tblCAT_ProcesosSGOL[Documento Referencia],"Revisar")</f>
        <v>MAN-CAJ-01 / MAN-SYC-01</v>
      </c>
      <c r="AC63" s="44" t="str">
        <f>_xlfn.XLOOKUP(tblTareas_V1_Canonica[[#This Row],[Categoría]],tblCAT_ProcesosSGOL[Categoría],tblCAT_ProcesosSGOL[Proceso SGOL],"Revisar")</f>
        <v>Caja</v>
      </c>
      <c r="AD63" s="44" t="str">
        <f>_xlfn.XLOOKUP(tblTareas_V1_Canonica[[#This Row],[Categoría]],tblCAT_ProcesosSGOL[Categoría],tblCAT_ProcesosSGOL[Requiere Evidencia],"Revisar")</f>
        <v>Sí</v>
      </c>
      <c r="AE63" s="44" t="str">
        <f>_xlfn.XLOOKUP(tblTareas_V1_Canonica[[#This Row],[Categoría]],tblCAT_ProcesosSGOL[Categoría],tblCAT_ProcesosSGOL[Tipo Evidencia Sugerida],"Revisar")</f>
        <v>Ticket / Corte / Foto / Formato</v>
      </c>
      <c r="AF63" s="44"/>
      <c r="AG63" s="44" t="str">
        <f>_xlfn.XLOOKUP(tblTareas_V1_Canonica[[#This Row],[Categoría]],tblCAT_ProcesosSGOL[Categoría],tblCAT_ProcesosSGOL[KPI Sugerido],"Revisar")</f>
        <v>Diferencias de caja</v>
      </c>
      <c r="AH63" s="44"/>
      <c r="AI63" s="44" t="str">
        <f>IF(tblTareas_V1_Canonica[[#This Row],[ID]]="","ID vacío",IF(COUNTIF(tblTareas_V1_Canonica[ID],tblTareas_V1_Canonica[[#This Row],[ID]])&gt;1,"ID duplicado","OK"))</f>
        <v>OK</v>
      </c>
      <c r="AJ63" s="44" t="str">
        <f>IF(OR(tblTareas_V1_Canonica[[#This Row],[Duración Estándar (min)]]="",tblTareas_V1_Canonica[[#This Row],[Duración Estándar (min)]]&lt;=0),"Revisar duración","OK")</f>
        <v>OK</v>
      </c>
      <c r="AK63" s="44" t="str">
        <f>IF(OR(tblTareas_V1_Canonica[[#This Row],[Tipo frecuencia]]="",tblTareas_V1_Canonica[[#This Row],[Regla frecuencia]]=""),"Revisar frecuencia","OK")</f>
        <v>OK</v>
      </c>
      <c r="AL63" s="44" t="str">
        <f>IF(OR(tblTareas_V1_Canonica[[#This Row],[Puesto]]="",tblTareas_V1_Canonica[[#This Row],[Tipo de Responsable]]=""),"Revisar responsable","OK")</f>
        <v>OK</v>
      </c>
      <c r="AM6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3" s="44" t="str">
        <f>IF(OR(tblTareas_V1_Canonica[[#This Row],[Fecha inicio]]="",tblTareas_V1_Canonica[[#This Row],[Fecha fin]]="",tblTareas_V1_Canonica[[#This Row],[Fecha inicio]]&gt;tblTareas_V1_Canonica[[#This Row],[Fecha fin]]),"Revisar fechas","OK")</f>
        <v>OK</v>
      </c>
      <c r="AO63" s="44" t="str">
        <f>IF(OR(tblTareas_V1_Canonica[[#This Row],[Estado]]="",tblTareas_V1_Canonica[[#This Row],[Estatus Tarea]]=""),"Revisar estatus","OK")</f>
        <v>OK</v>
      </c>
      <c r="AP63" s="44" t="str">
        <f>IF(COUNTIF(tblTareas_V1_Canonica[[#This Row],[Val_ID]:[Val_Estatus]],"&lt;&gt;OK")&gt;0,"REVISAR","OK")</f>
        <v>OK</v>
      </c>
      <c r="AQ63" s="44" t="s">
        <v>1439</v>
      </c>
      <c r="AR63" s="82">
        <v>0.44791666666666669</v>
      </c>
    </row>
    <row r="64" spans="1:44" ht="20.25" customHeight="1">
      <c r="A64" s="12" t="s">
        <v>219</v>
      </c>
      <c r="B64" s="12" t="s">
        <v>443</v>
      </c>
      <c r="C64" s="12" t="s">
        <v>1266</v>
      </c>
      <c r="D64" s="12" t="s">
        <v>1442</v>
      </c>
      <c r="E64" s="13" t="s">
        <v>394</v>
      </c>
      <c r="F64" s="15" t="s">
        <v>345</v>
      </c>
      <c r="G64" s="12">
        <v>10</v>
      </c>
      <c r="H64" s="12" t="s">
        <v>1158</v>
      </c>
      <c r="I64" s="12" t="s">
        <v>1335</v>
      </c>
      <c r="J64" s="12">
        <v>1</v>
      </c>
      <c r="K64" s="15" t="s">
        <v>17</v>
      </c>
      <c r="L64" s="15" t="s">
        <v>376</v>
      </c>
      <c r="M64" s="15" t="s">
        <v>1126</v>
      </c>
      <c r="N64" s="15" t="s">
        <v>1127</v>
      </c>
      <c r="O64" s="16">
        <v>46024</v>
      </c>
      <c r="P64" s="16">
        <v>46387</v>
      </c>
      <c r="Q64" s="16" t="s">
        <v>1345</v>
      </c>
      <c r="R64" s="35" t="s">
        <v>1198</v>
      </c>
      <c r="S64" s="24" t="s">
        <v>1386</v>
      </c>
      <c r="T64" s="23"/>
      <c r="V64" s="15" t="s">
        <v>1284</v>
      </c>
      <c r="W64" s="15" t="s">
        <v>376</v>
      </c>
      <c r="X64" s="15" t="s">
        <v>1376</v>
      </c>
      <c r="Y64" s="15" t="s">
        <v>1285</v>
      </c>
      <c r="Z64" s="15" t="s">
        <v>1462</v>
      </c>
      <c r="AA64" s="15" t="s">
        <v>371</v>
      </c>
      <c r="AB64" s="44" t="str">
        <f>_xlfn.XLOOKUP(tblTareas_V1_Canonica[[#This Row],[Categoría]],tblCAT_ProcesosSGOL[Categoría],tblCAT_ProcesosSGOL[Documento Referencia],"Revisar")</f>
        <v>RIT-LOR-01 / MAN-POL-01</v>
      </c>
      <c r="AC64" s="44" t="str">
        <f>_xlfn.XLOOKUP(tblTareas_V1_Canonica[[#This Row],[Categoría]],tblCAT_ProcesosSGOL[Categoría],tblCAT_ProcesosSGOL[Proceso SGOL],"Revisar")</f>
        <v>Recursos Humanos</v>
      </c>
      <c r="AD64" s="44" t="str">
        <f>_xlfn.XLOOKUP(tblTareas_V1_Canonica[[#This Row],[Categoría]],tblCAT_ProcesosSGOL[Categoría],tblCAT_ProcesosSGOL[Requiere Evidencia],"Revisar")</f>
        <v>Sí</v>
      </c>
      <c r="AE64" s="44" t="str">
        <f>_xlfn.XLOOKUP(tblTareas_V1_Canonica[[#This Row],[Categoría]],tblCAT_ProcesosSGOL[Categoría],tblCAT_ProcesosSGOL[Tipo Evidencia Sugerida],"Revisar")</f>
        <v>Firma / Reporte / Archivo</v>
      </c>
      <c r="AF64" s="44"/>
      <c r="AG64" s="44" t="str">
        <f>_xlfn.XLOOKUP(tblTareas_V1_Canonica[[#This Row],[Categoría]],tblCAT_ProcesosSGOL[Categoría],tblCAT_ProcesosSGOL[KPI Sugerido],"Revisar")</f>
        <v>Asistencia / Cumplimiento</v>
      </c>
      <c r="AH64" s="44"/>
      <c r="AI64" s="44" t="str">
        <f>IF(tblTareas_V1_Canonica[[#This Row],[ID]]="","ID vacío",IF(COUNTIF(tblTareas_V1_Canonica[ID],tblTareas_V1_Canonica[[#This Row],[ID]])&gt;1,"ID duplicado","OK"))</f>
        <v>OK</v>
      </c>
      <c r="AJ64" s="44" t="str">
        <f>IF(OR(tblTareas_V1_Canonica[[#This Row],[Duración Estándar (min)]]="",tblTareas_V1_Canonica[[#This Row],[Duración Estándar (min)]]&lt;=0),"Revisar duración","OK")</f>
        <v>OK</v>
      </c>
      <c r="AK64" s="44" t="str">
        <f>IF(OR(tblTareas_V1_Canonica[[#This Row],[Tipo frecuencia]]="",tblTareas_V1_Canonica[[#This Row],[Regla frecuencia]]=""),"Revisar frecuencia","OK")</f>
        <v>OK</v>
      </c>
      <c r="AL64" s="44" t="str">
        <f>IF(OR(tblTareas_V1_Canonica[[#This Row],[Puesto]]="",tblTareas_V1_Canonica[[#This Row],[Tipo de Responsable]]=""),"Revisar responsable","OK")</f>
        <v>OK</v>
      </c>
      <c r="AM6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4" s="44" t="str">
        <f>IF(OR(tblTareas_V1_Canonica[[#This Row],[Fecha inicio]]="",tblTareas_V1_Canonica[[#This Row],[Fecha fin]]="",tblTareas_V1_Canonica[[#This Row],[Fecha inicio]]&gt;tblTareas_V1_Canonica[[#This Row],[Fecha fin]]),"Revisar fechas","OK")</f>
        <v>OK</v>
      </c>
      <c r="AO64" s="44" t="str">
        <f>IF(OR(tblTareas_V1_Canonica[[#This Row],[Estado]]="",tblTareas_V1_Canonica[[#This Row],[Estatus Tarea]]=""),"Revisar estatus","OK")</f>
        <v>OK</v>
      </c>
      <c r="AP64" s="44" t="str">
        <f>IF(COUNTIF(tblTareas_V1_Canonica[[#This Row],[Val_ID]:[Val_Estatus]],"&lt;&gt;OK")&gt;0,"REVISAR","OK")</f>
        <v>OK</v>
      </c>
      <c r="AQ64" s="44" t="s">
        <v>1439</v>
      </c>
      <c r="AR64" s="82">
        <v>0.38541666666666669</v>
      </c>
    </row>
    <row r="65" spans="1:44" ht="20.25" customHeight="1">
      <c r="A65" s="12" t="s">
        <v>4642</v>
      </c>
      <c r="B65" s="12" t="s">
        <v>443</v>
      </c>
      <c r="C65" s="12" t="s">
        <v>1266</v>
      </c>
      <c r="D65" s="12" t="s">
        <v>452</v>
      </c>
      <c r="E65" s="13" t="s">
        <v>394</v>
      </c>
      <c r="F65" s="15" t="s">
        <v>345</v>
      </c>
      <c r="G65" s="12">
        <v>10</v>
      </c>
      <c r="H65" s="12" t="s">
        <v>1158</v>
      </c>
      <c r="I65" s="12" t="s">
        <v>353</v>
      </c>
      <c r="J65" s="12">
        <v>1</v>
      </c>
      <c r="K65" s="15" t="s">
        <v>17</v>
      </c>
      <c r="L65" s="15" t="s">
        <v>376</v>
      </c>
      <c r="M65" s="15" t="s">
        <v>1126</v>
      </c>
      <c r="N65" s="15" t="s">
        <v>1127</v>
      </c>
      <c r="O65" s="16">
        <v>46024</v>
      </c>
      <c r="P65" s="16">
        <v>46387</v>
      </c>
      <c r="Q65" s="16" t="s">
        <v>345</v>
      </c>
      <c r="R65" s="35" t="s">
        <v>1199</v>
      </c>
      <c r="S65" s="24" t="s">
        <v>1385</v>
      </c>
      <c r="T65" s="23"/>
      <c r="V65" s="15" t="s">
        <v>1284</v>
      </c>
      <c r="W65" s="15" t="s">
        <v>376</v>
      </c>
      <c r="X65" s="15" t="s">
        <v>1292</v>
      </c>
      <c r="Y65" s="15" t="s">
        <v>1285</v>
      </c>
      <c r="Z65" s="15" t="s">
        <v>1462</v>
      </c>
      <c r="AA65" s="15" t="s">
        <v>371</v>
      </c>
      <c r="AB65" s="44" t="str">
        <f>_xlfn.XLOOKUP(tblTareas_V1_Canonica[[#This Row],[Categoría]],tblCAT_ProcesosSGOL[Categoría],tblCAT_ProcesosSGOL[Documento Referencia],"Revisar")</f>
        <v>Pendiente</v>
      </c>
      <c r="AC65" s="44" t="str">
        <f>_xlfn.XLOOKUP(tblTareas_V1_Canonica[[#This Row],[Categoría]],tblCAT_ProcesosSGOL[Categoría],tblCAT_ProcesosSGOL[Proceso SGOL],"Revisar")</f>
        <v>Marketing</v>
      </c>
      <c r="AD65" s="44" t="str">
        <f>_xlfn.XLOOKUP(tblTareas_V1_Canonica[[#This Row],[Categoría]],tblCAT_ProcesosSGOL[Categoría],tblCAT_ProcesosSGOL[Requiere Evidencia],"Revisar")</f>
        <v>Sí</v>
      </c>
      <c r="AE65" s="44" t="str">
        <f>_xlfn.XLOOKUP(tblTareas_V1_Canonica[[#This Row],[Categoría]],tblCAT_ProcesosSGOL[Categoría],tblCAT_ProcesosSGOL[Tipo Evidencia Sugerida],"Revisar")</f>
        <v>Foto / Captura / Publicación</v>
      </c>
      <c r="AF65" s="44"/>
      <c r="AG65" s="44" t="str">
        <f>_xlfn.XLOOKUP(tblTareas_V1_Canonica[[#This Row],[Categoría]],tblCAT_ProcesosSGOL[Categoría],tblCAT_ProcesosSGOL[KPI Sugerido],"Revisar")</f>
        <v>Publicaciones ejecutadas</v>
      </c>
      <c r="AH65" s="44"/>
      <c r="AI65" s="44" t="str">
        <f>IF(tblTareas_V1_Canonica[[#This Row],[ID]]="","ID vacío",IF(COUNTIF(tblTareas_V1_Canonica[ID],tblTareas_V1_Canonica[[#This Row],[ID]])&gt;1,"ID duplicado","OK"))</f>
        <v>OK</v>
      </c>
      <c r="AJ65" s="44" t="str">
        <f>IF(OR(tblTareas_V1_Canonica[[#This Row],[Duración Estándar (min)]]="",tblTareas_V1_Canonica[[#This Row],[Duración Estándar (min)]]&lt;=0),"Revisar duración","OK")</f>
        <v>OK</v>
      </c>
      <c r="AK65" s="44" t="str">
        <f>IF(OR(tblTareas_V1_Canonica[[#This Row],[Tipo frecuencia]]="",tblTareas_V1_Canonica[[#This Row],[Regla frecuencia]]=""),"Revisar frecuencia","OK")</f>
        <v>OK</v>
      </c>
      <c r="AL65" s="44" t="str">
        <f>IF(OR(tblTareas_V1_Canonica[[#This Row],[Puesto]]="",tblTareas_V1_Canonica[[#This Row],[Tipo de Responsable]]=""),"Revisar responsable","OK")</f>
        <v>OK</v>
      </c>
      <c r="AM6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5" s="44" t="str">
        <f>IF(OR(tblTareas_V1_Canonica[[#This Row],[Fecha inicio]]="",tblTareas_V1_Canonica[[#This Row],[Fecha fin]]="",tblTareas_V1_Canonica[[#This Row],[Fecha inicio]]&gt;tblTareas_V1_Canonica[[#This Row],[Fecha fin]]),"Revisar fechas","OK")</f>
        <v>OK</v>
      </c>
      <c r="AO65" s="44" t="str">
        <f>IF(OR(tblTareas_V1_Canonica[[#This Row],[Estado]]="",tblTareas_V1_Canonica[[#This Row],[Estatus Tarea]]=""),"Revisar estatus","OK")</f>
        <v>OK</v>
      </c>
      <c r="AP65" s="44" t="str">
        <f>IF(COUNTIF(tblTareas_V1_Canonica[[#This Row],[Val_ID]:[Val_Estatus]],"&lt;&gt;OK")&gt;0,"REVISAR","OK")</f>
        <v>OK</v>
      </c>
      <c r="AQ65" s="52" t="s">
        <v>2103</v>
      </c>
      <c r="AR65" s="82">
        <v>0.4375</v>
      </c>
    </row>
    <row r="66" spans="1:44" ht="20.25" customHeight="1">
      <c r="A66" s="12" t="s">
        <v>220</v>
      </c>
      <c r="B66" s="12" t="s">
        <v>443</v>
      </c>
      <c r="C66" s="12" t="s">
        <v>1266</v>
      </c>
      <c r="D66" s="12" t="s">
        <v>1451</v>
      </c>
      <c r="E66" s="13" t="s">
        <v>394</v>
      </c>
      <c r="F66" s="15" t="s">
        <v>345</v>
      </c>
      <c r="G66" s="12">
        <v>10</v>
      </c>
      <c r="H66" s="12" t="s">
        <v>1158</v>
      </c>
      <c r="I66" s="12" t="s">
        <v>352</v>
      </c>
      <c r="J66" s="12">
        <v>1</v>
      </c>
      <c r="K66" s="15" t="s">
        <v>17</v>
      </c>
      <c r="L66" s="15" t="s">
        <v>376</v>
      </c>
      <c r="M66" s="15" t="s">
        <v>1126</v>
      </c>
      <c r="N66" s="15" t="s">
        <v>1127</v>
      </c>
      <c r="O66" s="16">
        <v>46024</v>
      </c>
      <c r="P66" s="16">
        <v>46387</v>
      </c>
      <c r="Q66" s="16" t="s">
        <v>1345</v>
      </c>
      <c r="R66" s="35" t="s">
        <v>1200</v>
      </c>
      <c r="S66" s="24" t="s">
        <v>93</v>
      </c>
      <c r="T66" s="23"/>
      <c r="V66" s="15" t="s">
        <v>1284</v>
      </c>
      <c r="W66" s="15" t="s">
        <v>376</v>
      </c>
      <c r="X66" s="15" t="s">
        <v>1292</v>
      </c>
      <c r="Y66" s="15" t="s">
        <v>1285</v>
      </c>
      <c r="Z66" s="15" t="s">
        <v>1462</v>
      </c>
      <c r="AA66" s="15" t="s">
        <v>371</v>
      </c>
      <c r="AB66" s="44" t="str">
        <f>_xlfn.XLOOKUP(tblTareas_V1_Canonica[[#This Row],[Categoría]],tblCAT_ProcesosSGOL[Categoría],tblCAT_ProcesosSGOL[Documento Referencia],"Revisar")</f>
        <v>MCL-SC-02</v>
      </c>
      <c r="AC66" s="44" t="str">
        <f>_xlfn.XLOOKUP(tblTareas_V1_Canonica[[#This Row],[Categoría]],tblCAT_ProcesosSGOL[Categoría],tblCAT_ProcesosSGOL[Proceso SGOL],"Revisar")</f>
        <v>Servicio al Cliente</v>
      </c>
      <c r="AD66" s="44" t="str">
        <f>_xlfn.XLOOKUP(tblTareas_V1_Canonica[[#This Row],[Categoría]],tblCAT_ProcesosSGOL[Categoría],tblCAT_ProcesosSGOL[Requiere Evidencia],"Revisar")</f>
        <v>Sí</v>
      </c>
      <c r="AE66" s="44" t="str">
        <f>_xlfn.XLOOKUP(tblTareas_V1_Canonica[[#This Row],[Categoría]],tblCAT_ProcesosSGOL[Categoría],tblCAT_ProcesosSGOL[Tipo Evidencia Sugerida],"Revisar")</f>
        <v>Registro / Encuesta / Observación</v>
      </c>
      <c r="AF66" s="44"/>
      <c r="AG66" s="44" t="str">
        <f>_xlfn.XLOOKUP(tblTareas_V1_Canonica[[#This Row],[Categoría]],tblCAT_ProcesosSGOL[Categoría],tblCAT_ProcesosSGOL[KPI Sugerido],"Revisar")</f>
        <v>CSAT / Servicio</v>
      </c>
      <c r="AH66" s="44"/>
      <c r="AI66" s="44" t="str">
        <f>IF(tblTareas_V1_Canonica[[#This Row],[ID]]="","ID vacío",IF(COUNTIF(tblTareas_V1_Canonica[ID],tblTareas_V1_Canonica[[#This Row],[ID]])&gt;1,"ID duplicado","OK"))</f>
        <v>OK</v>
      </c>
      <c r="AJ66" s="44" t="str">
        <f>IF(OR(tblTareas_V1_Canonica[[#This Row],[Duración Estándar (min)]]="",tblTareas_V1_Canonica[[#This Row],[Duración Estándar (min)]]&lt;=0),"Revisar duración","OK")</f>
        <v>OK</v>
      </c>
      <c r="AK66" s="44" t="str">
        <f>IF(OR(tblTareas_V1_Canonica[[#This Row],[Tipo frecuencia]]="",tblTareas_V1_Canonica[[#This Row],[Regla frecuencia]]=""),"Revisar frecuencia","OK")</f>
        <v>OK</v>
      </c>
      <c r="AL66" s="44" t="str">
        <f>IF(OR(tblTareas_V1_Canonica[[#This Row],[Puesto]]="",tblTareas_V1_Canonica[[#This Row],[Tipo de Responsable]]=""),"Revisar responsable","OK")</f>
        <v>OK</v>
      </c>
      <c r="AM6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6" s="44" t="str">
        <f>IF(OR(tblTareas_V1_Canonica[[#This Row],[Fecha inicio]]="",tblTareas_V1_Canonica[[#This Row],[Fecha fin]]="",tblTareas_V1_Canonica[[#This Row],[Fecha inicio]]&gt;tblTareas_V1_Canonica[[#This Row],[Fecha fin]]),"Revisar fechas","OK")</f>
        <v>OK</v>
      </c>
      <c r="AO66" s="44" t="str">
        <f>IF(OR(tblTareas_V1_Canonica[[#This Row],[Estado]]="",tblTareas_V1_Canonica[[#This Row],[Estatus Tarea]]=""),"Revisar estatus","OK")</f>
        <v>OK</v>
      </c>
      <c r="AP66" s="44" t="str">
        <f>IF(COUNTIF(tblTareas_V1_Canonica[[#This Row],[Val_ID]:[Val_Estatus]],"&lt;&gt;OK")&gt;0,"REVISAR","OK")</f>
        <v>OK</v>
      </c>
      <c r="AQ66" s="44" t="s">
        <v>1590</v>
      </c>
      <c r="AR66" s="82">
        <v>0.4375</v>
      </c>
    </row>
    <row r="67" spans="1:44" ht="20.25" customHeight="1">
      <c r="A67" s="12" t="s">
        <v>221</v>
      </c>
      <c r="B67" s="12" t="s">
        <v>1266</v>
      </c>
      <c r="C67" s="12" t="s">
        <v>488</v>
      </c>
      <c r="D67" s="12" t="s">
        <v>1437</v>
      </c>
      <c r="E67" s="13" t="s">
        <v>394</v>
      </c>
      <c r="F67" s="15" t="s">
        <v>345</v>
      </c>
      <c r="G67" s="12">
        <v>60</v>
      </c>
      <c r="H67" s="12" t="s">
        <v>1159</v>
      </c>
      <c r="I67" s="12" t="s">
        <v>1160</v>
      </c>
      <c r="J67" s="12">
        <v>1</v>
      </c>
      <c r="K67" s="15" t="s">
        <v>17</v>
      </c>
      <c r="L67" s="15" t="s">
        <v>376</v>
      </c>
      <c r="M67" s="15" t="s">
        <v>1126</v>
      </c>
      <c r="N67" s="15" t="s">
        <v>1127</v>
      </c>
      <c r="O67" s="16">
        <v>46024</v>
      </c>
      <c r="P67" s="16">
        <v>46387</v>
      </c>
      <c r="Q67" s="16" t="s">
        <v>345</v>
      </c>
      <c r="R67" s="35" t="s">
        <v>1388</v>
      </c>
      <c r="S67" s="23" t="s">
        <v>22</v>
      </c>
      <c r="T67" s="23"/>
      <c r="V67" s="15" t="s">
        <v>1284</v>
      </c>
      <c r="W67" s="15" t="s">
        <v>376</v>
      </c>
      <c r="X67" s="15" t="s">
        <v>1292</v>
      </c>
      <c r="Y67" s="15" t="s">
        <v>1285</v>
      </c>
      <c r="Z67" s="15" t="s">
        <v>1462</v>
      </c>
      <c r="AA67" s="15" t="s">
        <v>371</v>
      </c>
      <c r="AB67" s="44" t="str">
        <f>_xlfn.XLOOKUP(tblTareas_V1_Canonica[[#This Row],[Categoría]],tblCAT_ProcesosSGOL[Categoría],tblCAT_ProcesosSGOL[Documento Referencia],"Revisar")</f>
        <v>MAN-MNT-01</v>
      </c>
      <c r="AC67" s="44" t="str">
        <f>_xlfn.XLOOKUP(tblTareas_V1_Canonica[[#This Row],[Categoría]],tblCAT_ProcesosSGOL[Categoría],tblCAT_ProcesosSGOL[Proceso SGOL],"Revisar")</f>
        <v>Mantenimiento</v>
      </c>
      <c r="AD67" s="44" t="str">
        <f>_xlfn.XLOOKUP(tblTareas_V1_Canonica[[#This Row],[Categoría]],tblCAT_ProcesosSGOL[Categoría],tblCAT_ProcesosSGOL[Requiere Evidencia],"Revisar")</f>
        <v>Sí</v>
      </c>
      <c r="AE67" s="44" t="str">
        <f>_xlfn.XLOOKUP(tblTareas_V1_Canonica[[#This Row],[Categoría]],tblCAT_ProcesosSGOL[Categoría],tblCAT_ProcesosSGOL[Tipo Evidencia Sugerida],"Revisar")</f>
        <v>Foto / Checklist</v>
      </c>
      <c r="AF67" s="44"/>
      <c r="AG67" s="44" t="str">
        <f>_xlfn.XLOOKUP(tblTareas_V1_Canonica[[#This Row],[Categoría]],tblCAT_ProcesosSGOL[Categoría],tblCAT_ProcesosSGOL[KPI Sugerido],"Revisar")</f>
        <v>Rutinas cumplidas</v>
      </c>
      <c r="AH67" s="44"/>
      <c r="AI67" s="44" t="str">
        <f>IF(tblTareas_V1_Canonica[[#This Row],[ID]]="","ID vacío",IF(COUNTIF(tblTareas_V1_Canonica[ID],tblTareas_V1_Canonica[[#This Row],[ID]])&gt;1,"ID duplicado","OK"))</f>
        <v>OK</v>
      </c>
      <c r="AJ67" s="44" t="str">
        <f>IF(OR(tblTareas_V1_Canonica[[#This Row],[Duración Estándar (min)]]="",tblTareas_V1_Canonica[[#This Row],[Duración Estándar (min)]]&lt;=0),"Revisar duración","OK")</f>
        <v>OK</v>
      </c>
      <c r="AK67" s="44" t="str">
        <f>IF(OR(tblTareas_V1_Canonica[[#This Row],[Tipo frecuencia]]="",tblTareas_V1_Canonica[[#This Row],[Regla frecuencia]]=""),"Revisar frecuencia","OK")</f>
        <v>OK</v>
      </c>
      <c r="AL67" s="44" t="str">
        <f>IF(OR(tblTareas_V1_Canonica[[#This Row],[Puesto]]="",tblTareas_V1_Canonica[[#This Row],[Tipo de Responsable]]=""),"Revisar responsable","OK")</f>
        <v>OK</v>
      </c>
      <c r="AM6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7" s="44" t="str">
        <f>IF(OR(tblTareas_V1_Canonica[[#This Row],[Fecha inicio]]="",tblTareas_V1_Canonica[[#This Row],[Fecha fin]]="",tblTareas_V1_Canonica[[#This Row],[Fecha inicio]]&gt;tblTareas_V1_Canonica[[#This Row],[Fecha fin]]),"Revisar fechas","OK")</f>
        <v>OK</v>
      </c>
      <c r="AO67" s="44" t="str">
        <f>IF(OR(tblTareas_V1_Canonica[[#This Row],[Estado]]="",tblTareas_V1_Canonica[[#This Row],[Estatus Tarea]]=""),"Revisar estatus","OK")</f>
        <v>OK</v>
      </c>
      <c r="AP67" s="44" t="str">
        <f>IF(COUNTIF(tblTareas_V1_Canonica[[#This Row],[Val_ID]:[Val_Estatus]],"&lt;&gt;OK")&gt;0,"REVISAR","OK")</f>
        <v>OK</v>
      </c>
      <c r="AQ67" s="44" t="s">
        <v>1590</v>
      </c>
      <c r="AR67" s="82">
        <v>0.38541666666666669</v>
      </c>
    </row>
    <row r="68" spans="1:44" ht="20.25" customHeight="1">
      <c r="A68" s="12" t="s">
        <v>222</v>
      </c>
      <c r="B68" s="12" t="s">
        <v>1266</v>
      </c>
      <c r="C68" s="12" t="s">
        <v>488</v>
      </c>
      <c r="D68" s="12" t="s">
        <v>1437</v>
      </c>
      <c r="E68" s="13" t="s">
        <v>394</v>
      </c>
      <c r="F68" s="15" t="s">
        <v>345</v>
      </c>
      <c r="G68" s="12">
        <v>10</v>
      </c>
      <c r="H68" s="12" t="s">
        <v>1154</v>
      </c>
      <c r="I68" s="12" t="s">
        <v>1150</v>
      </c>
      <c r="J68" s="12">
        <v>1</v>
      </c>
      <c r="K68" s="15" t="s">
        <v>17</v>
      </c>
      <c r="L68" s="15" t="s">
        <v>376</v>
      </c>
      <c r="M68" s="15" t="s">
        <v>1126</v>
      </c>
      <c r="N68" s="15" t="s">
        <v>1127</v>
      </c>
      <c r="O68" s="16">
        <v>46024</v>
      </c>
      <c r="P68" s="16">
        <v>46387</v>
      </c>
      <c r="Q68" s="16" t="s">
        <v>345</v>
      </c>
      <c r="R68" s="35" t="s">
        <v>1452</v>
      </c>
      <c r="S68" s="23" t="s">
        <v>23</v>
      </c>
      <c r="T68" s="23"/>
      <c r="V68" s="15" t="s">
        <v>1284</v>
      </c>
      <c r="W68" s="15" t="s">
        <v>376</v>
      </c>
      <c r="X68" s="15" t="s">
        <v>1292</v>
      </c>
      <c r="Y68" s="15" t="s">
        <v>1285</v>
      </c>
      <c r="Z68" s="15" t="s">
        <v>1462</v>
      </c>
      <c r="AA68" s="15" t="s">
        <v>371</v>
      </c>
      <c r="AB68" s="44" t="str">
        <f>_xlfn.XLOOKUP(tblTareas_V1_Canonica[[#This Row],[Categoría]],tblCAT_ProcesosSGOL[Categoría],tblCAT_ProcesosSGOL[Documento Referencia],"Revisar")</f>
        <v>MAN-MNT-01</v>
      </c>
      <c r="AC68" s="44" t="str">
        <f>_xlfn.XLOOKUP(tblTareas_V1_Canonica[[#This Row],[Categoría]],tblCAT_ProcesosSGOL[Categoría],tblCAT_ProcesosSGOL[Proceso SGOL],"Revisar")</f>
        <v>Mantenimiento</v>
      </c>
      <c r="AD68" s="44" t="str">
        <f>_xlfn.XLOOKUP(tblTareas_V1_Canonica[[#This Row],[Categoría]],tblCAT_ProcesosSGOL[Categoría],tblCAT_ProcesosSGOL[Requiere Evidencia],"Revisar")</f>
        <v>Sí</v>
      </c>
      <c r="AE68" s="44" t="str">
        <f>_xlfn.XLOOKUP(tblTareas_V1_Canonica[[#This Row],[Categoría]],tblCAT_ProcesosSGOL[Categoría],tblCAT_ProcesosSGOL[Tipo Evidencia Sugerida],"Revisar")</f>
        <v>Foto / Checklist</v>
      </c>
      <c r="AF68" s="44"/>
      <c r="AG68" s="44" t="str">
        <f>_xlfn.XLOOKUP(tblTareas_V1_Canonica[[#This Row],[Categoría]],tblCAT_ProcesosSGOL[Categoría],tblCAT_ProcesosSGOL[KPI Sugerido],"Revisar")</f>
        <v>Rutinas cumplidas</v>
      </c>
      <c r="AH68" s="44"/>
      <c r="AI68" s="44" t="str">
        <f>IF(tblTareas_V1_Canonica[[#This Row],[ID]]="","ID vacío",IF(COUNTIF(tblTareas_V1_Canonica[ID],tblTareas_V1_Canonica[[#This Row],[ID]])&gt;1,"ID duplicado","OK"))</f>
        <v>OK</v>
      </c>
      <c r="AJ68" s="44" t="str">
        <f>IF(OR(tblTareas_V1_Canonica[[#This Row],[Duración Estándar (min)]]="",tblTareas_V1_Canonica[[#This Row],[Duración Estándar (min)]]&lt;=0),"Revisar duración","OK")</f>
        <v>OK</v>
      </c>
      <c r="AK68" s="44" t="str">
        <f>IF(OR(tblTareas_V1_Canonica[[#This Row],[Tipo frecuencia]]="",tblTareas_V1_Canonica[[#This Row],[Regla frecuencia]]=""),"Revisar frecuencia","OK")</f>
        <v>OK</v>
      </c>
      <c r="AL68" s="44" t="str">
        <f>IF(OR(tblTareas_V1_Canonica[[#This Row],[Puesto]]="",tblTareas_V1_Canonica[[#This Row],[Tipo de Responsable]]=""),"Revisar responsable","OK")</f>
        <v>OK</v>
      </c>
      <c r="AM6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8" s="44" t="str">
        <f>IF(OR(tblTareas_V1_Canonica[[#This Row],[Fecha inicio]]="",tblTareas_V1_Canonica[[#This Row],[Fecha fin]]="",tblTareas_V1_Canonica[[#This Row],[Fecha inicio]]&gt;tblTareas_V1_Canonica[[#This Row],[Fecha fin]]),"Revisar fechas","OK")</f>
        <v>OK</v>
      </c>
      <c r="AO68" s="44" t="str">
        <f>IF(OR(tblTareas_V1_Canonica[[#This Row],[Estado]]="",tblTareas_V1_Canonica[[#This Row],[Estatus Tarea]]=""),"Revisar estatus","OK")</f>
        <v>OK</v>
      </c>
      <c r="AP68" s="44" t="str">
        <f>IF(COUNTIF(tblTareas_V1_Canonica[[#This Row],[Val_ID]:[Val_Estatus]],"&lt;&gt;OK")&gt;0,"REVISAR","OK")</f>
        <v>OK</v>
      </c>
      <c r="AQ68" s="44" t="s">
        <v>2103</v>
      </c>
      <c r="AR68" s="82">
        <v>0.38541666666666669</v>
      </c>
    </row>
    <row r="69" spans="1:44" ht="20.25" customHeight="1">
      <c r="A69" s="12" t="s">
        <v>223</v>
      </c>
      <c r="B69" s="12" t="s">
        <v>1266</v>
      </c>
      <c r="C69" s="12" t="s">
        <v>488</v>
      </c>
      <c r="D69" s="12" t="s">
        <v>1439</v>
      </c>
      <c r="E69" s="13" t="s">
        <v>394</v>
      </c>
      <c r="F69" s="15" t="s">
        <v>345</v>
      </c>
      <c r="G69" s="12">
        <v>5</v>
      </c>
      <c r="H69" s="12" t="s">
        <v>1146</v>
      </c>
      <c r="I69" s="12" t="s">
        <v>1146</v>
      </c>
      <c r="J69" s="12">
        <v>1</v>
      </c>
      <c r="K69" s="15" t="s">
        <v>16</v>
      </c>
      <c r="L69" s="15" t="s">
        <v>376</v>
      </c>
      <c r="M69" s="15" t="s">
        <v>1126</v>
      </c>
      <c r="N69" s="15" t="s">
        <v>1127</v>
      </c>
      <c r="O69" s="16">
        <v>46024</v>
      </c>
      <c r="P69" s="16">
        <v>46387</v>
      </c>
      <c r="Q69" s="16" t="s">
        <v>345</v>
      </c>
      <c r="R69" s="35" t="s">
        <v>1201</v>
      </c>
      <c r="S69" s="23" t="s">
        <v>1383</v>
      </c>
      <c r="T69" s="23" t="s">
        <v>1384</v>
      </c>
      <c r="V69" s="15" t="s">
        <v>1284</v>
      </c>
      <c r="W69" s="15" t="s">
        <v>376</v>
      </c>
      <c r="X69" s="15" t="s">
        <v>1292</v>
      </c>
      <c r="Y69" s="15" t="s">
        <v>1285</v>
      </c>
      <c r="Z69" s="15" t="s">
        <v>1462</v>
      </c>
      <c r="AA69" s="15" t="s">
        <v>371</v>
      </c>
      <c r="AB69" s="44" t="str">
        <f>_xlfn.XLOOKUP(tblTareas_V1_Canonica[[#This Row],[Categoría]],tblCAT_ProcesosSGOL[Categoría],tblCAT_ProcesosSGOL[Documento Referencia],"Revisar")</f>
        <v>SGOL</v>
      </c>
      <c r="AC69" s="44" t="str">
        <f>_xlfn.XLOOKUP(tblTareas_V1_Canonica[[#This Row],[Categoría]],tblCAT_ProcesosSGOL[Categoría],tblCAT_ProcesosSGOL[Proceso SGOL],"Revisar")</f>
        <v>Supervisión SGOL</v>
      </c>
      <c r="AD69" s="44" t="str">
        <f>_xlfn.XLOOKUP(tblTareas_V1_Canonica[[#This Row],[Categoría]],tblCAT_ProcesosSGOL[Categoría],tblCAT_ProcesosSGOL[Requiere Evidencia],"Revisar")</f>
        <v>Sí</v>
      </c>
      <c r="AE69" s="44" t="str">
        <f>_xlfn.XLOOKUP(tblTareas_V1_Canonica[[#This Row],[Categoría]],tblCAT_ProcesosSGOL[Categoría],tblCAT_ProcesosSGOL[Tipo Evidencia Sugerida],"Revisar")</f>
        <v>Checklist / Reporte / Foto</v>
      </c>
      <c r="AF69" s="44"/>
      <c r="AG69" s="44" t="str">
        <f>_xlfn.XLOOKUP(tblTareas_V1_Canonica[[#This Row],[Categoría]],tblCAT_ProcesosSGOL[Categoría],tblCAT_ProcesosSGOL[KPI Sugerido],"Revisar")</f>
        <v>Cumplimiento operativo</v>
      </c>
      <c r="AH69" s="44"/>
      <c r="AI69" s="44" t="str">
        <f>IF(tblTareas_V1_Canonica[[#This Row],[ID]]="","ID vacío",IF(COUNTIF(tblTareas_V1_Canonica[ID],tblTareas_V1_Canonica[[#This Row],[ID]])&gt;1,"ID duplicado","OK"))</f>
        <v>OK</v>
      </c>
      <c r="AJ69" s="44" t="str">
        <f>IF(OR(tblTareas_V1_Canonica[[#This Row],[Duración Estándar (min)]]="",tblTareas_V1_Canonica[[#This Row],[Duración Estándar (min)]]&lt;=0),"Revisar duración","OK")</f>
        <v>OK</v>
      </c>
      <c r="AK69" s="44" t="str">
        <f>IF(OR(tblTareas_V1_Canonica[[#This Row],[Tipo frecuencia]]="",tblTareas_V1_Canonica[[#This Row],[Regla frecuencia]]=""),"Revisar frecuencia","OK")</f>
        <v>OK</v>
      </c>
      <c r="AL69" s="44" t="str">
        <f>IF(OR(tblTareas_V1_Canonica[[#This Row],[Puesto]]="",tblTareas_V1_Canonica[[#This Row],[Tipo de Responsable]]=""),"Revisar responsable","OK")</f>
        <v>OK</v>
      </c>
      <c r="AM6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69" s="44" t="str">
        <f>IF(OR(tblTareas_V1_Canonica[[#This Row],[Fecha inicio]]="",tblTareas_V1_Canonica[[#This Row],[Fecha fin]]="",tblTareas_V1_Canonica[[#This Row],[Fecha inicio]]&gt;tblTareas_V1_Canonica[[#This Row],[Fecha fin]]),"Revisar fechas","OK")</f>
        <v>OK</v>
      </c>
      <c r="AO69" s="44" t="str">
        <f>IF(OR(tblTareas_V1_Canonica[[#This Row],[Estado]]="",tblTareas_V1_Canonica[[#This Row],[Estatus Tarea]]=""),"Revisar estatus","OK")</f>
        <v>OK</v>
      </c>
      <c r="AP69" s="44" t="str">
        <f>IF(COUNTIF(tblTareas_V1_Canonica[[#This Row],[Val_ID]:[Val_Estatus]],"&lt;&gt;OK")&gt;0,"REVISAR","OK")</f>
        <v>OK</v>
      </c>
      <c r="AQ69" s="52" t="s">
        <v>2103</v>
      </c>
      <c r="AR69" s="82">
        <v>0.38541666666666669</v>
      </c>
    </row>
    <row r="70" spans="1:44" ht="20.25" customHeight="1">
      <c r="A70" s="12" t="s">
        <v>224</v>
      </c>
      <c r="B70" s="12" t="s">
        <v>1266</v>
      </c>
      <c r="C70" s="12" t="s">
        <v>488</v>
      </c>
      <c r="D70" s="12" t="s">
        <v>1439</v>
      </c>
      <c r="E70" s="13" t="s">
        <v>394</v>
      </c>
      <c r="F70" s="15" t="s">
        <v>345</v>
      </c>
      <c r="G70" s="12">
        <v>5</v>
      </c>
      <c r="H70" s="12" t="s">
        <v>1158</v>
      </c>
      <c r="I70" s="12" t="s">
        <v>1149</v>
      </c>
      <c r="J70" s="12">
        <v>1</v>
      </c>
      <c r="K70" s="15" t="s">
        <v>17</v>
      </c>
      <c r="L70" s="15" t="s">
        <v>376</v>
      </c>
      <c r="M70" s="15" t="s">
        <v>1126</v>
      </c>
      <c r="N70" s="15" t="s">
        <v>1127</v>
      </c>
      <c r="O70" s="16">
        <v>46024</v>
      </c>
      <c r="P70" s="16">
        <v>46387</v>
      </c>
      <c r="Q70" s="16" t="s">
        <v>345</v>
      </c>
      <c r="R70" s="35" t="s">
        <v>24</v>
      </c>
      <c r="S70" s="23" t="s">
        <v>25</v>
      </c>
      <c r="T70" s="23"/>
      <c r="V70" s="15" t="s">
        <v>1284</v>
      </c>
      <c r="W70" s="15" t="s">
        <v>371</v>
      </c>
      <c r="X70" s="15" t="s">
        <v>1292</v>
      </c>
      <c r="Y70" s="15" t="s">
        <v>1285</v>
      </c>
      <c r="Z70" s="15" t="s">
        <v>1462</v>
      </c>
      <c r="AA70" s="15" t="s">
        <v>371</v>
      </c>
      <c r="AB70" s="44" t="str">
        <f>_xlfn.XLOOKUP(tblTareas_V1_Canonica[[#This Row],[Categoría]],tblCAT_ProcesosSGOL[Categoría],tblCAT_ProcesosSGOL[Documento Referencia],"Revisar")</f>
        <v>SGOL</v>
      </c>
      <c r="AC70" s="44" t="str">
        <f>_xlfn.XLOOKUP(tblTareas_V1_Canonica[[#This Row],[Categoría]],tblCAT_ProcesosSGOL[Categoría],tblCAT_ProcesosSGOL[Proceso SGOL],"Revisar")</f>
        <v>Supervisión SGOL</v>
      </c>
      <c r="AD70" s="44" t="str">
        <f>_xlfn.XLOOKUP(tblTareas_V1_Canonica[[#This Row],[Categoría]],tblCAT_ProcesosSGOL[Categoría],tblCAT_ProcesosSGOL[Requiere Evidencia],"Revisar")</f>
        <v>Sí</v>
      </c>
      <c r="AE70" s="44" t="str">
        <f>_xlfn.XLOOKUP(tblTareas_V1_Canonica[[#This Row],[Categoría]],tblCAT_ProcesosSGOL[Categoría],tblCAT_ProcesosSGOL[Tipo Evidencia Sugerida],"Revisar")</f>
        <v>Checklist / Reporte / Foto</v>
      </c>
      <c r="AF70" s="44"/>
      <c r="AG70" s="44" t="str">
        <f>_xlfn.XLOOKUP(tblTareas_V1_Canonica[[#This Row],[Categoría]],tblCAT_ProcesosSGOL[Categoría],tblCAT_ProcesosSGOL[KPI Sugerido],"Revisar")</f>
        <v>Cumplimiento operativo</v>
      </c>
      <c r="AH70" s="44"/>
      <c r="AI70" s="44" t="str">
        <f>IF(tblTareas_V1_Canonica[[#This Row],[ID]]="","ID vacío",IF(COUNTIF(tblTareas_V1_Canonica[ID],tblTareas_V1_Canonica[[#This Row],[ID]])&gt;1,"ID duplicado","OK"))</f>
        <v>OK</v>
      </c>
      <c r="AJ70" s="44" t="str">
        <f>IF(OR(tblTareas_V1_Canonica[[#This Row],[Duración Estándar (min)]]="",tblTareas_V1_Canonica[[#This Row],[Duración Estándar (min)]]&lt;=0),"Revisar duración","OK")</f>
        <v>OK</v>
      </c>
      <c r="AK70" s="44" t="str">
        <f>IF(OR(tblTareas_V1_Canonica[[#This Row],[Tipo frecuencia]]="",tblTareas_V1_Canonica[[#This Row],[Regla frecuencia]]=""),"Revisar frecuencia","OK")</f>
        <v>OK</v>
      </c>
      <c r="AL70" s="44" t="str">
        <f>IF(OR(tblTareas_V1_Canonica[[#This Row],[Puesto]]="",tblTareas_V1_Canonica[[#This Row],[Tipo de Responsable]]=""),"Revisar responsable","OK")</f>
        <v>OK</v>
      </c>
      <c r="AM7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0" s="44" t="str">
        <f>IF(OR(tblTareas_V1_Canonica[[#This Row],[Fecha inicio]]="",tblTareas_V1_Canonica[[#This Row],[Fecha fin]]="",tblTareas_V1_Canonica[[#This Row],[Fecha inicio]]&gt;tblTareas_V1_Canonica[[#This Row],[Fecha fin]]),"Revisar fechas","OK")</f>
        <v>OK</v>
      </c>
      <c r="AO70" s="44" t="str">
        <f>IF(OR(tblTareas_V1_Canonica[[#This Row],[Estado]]="",tblTareas_V1_Canonica[[#This Row],[Estatus Tarea]]=""),"Revisar estatus","OK")</f>
        <v>OK</v>
      </c>
      <c r="AP70" s="44" t="str">
        <f>IF(COUNTIF(tblTareas_V1_Canonica[[#This Row],[Val_ID]:[Val_Estatus]],"&lt;&gt;OK")&gt;0,"REVISAR","OK")</f>
        <v>OK</v>
      </c>
      <c r="AQ70" s="52" t="s">
        <v>1590</v>
      </c>
      <c r="AR70" s="82">
        <v>0.70833333333333337</v>
      </c>
    </row>
    <row r="71" spans="1:44" ht="20.25" customHeight="1">
      <c r="A71" s="12" t="s">
        <v>225</v>
      </c>
      <c r="B71" s="12" t="s">
        <v>1266</v>
      </c>
      <c r="C71" s="12" t="s">
        <v>488</v>
      </c>
      <c r="D71" s="12" t="s">
        <v>1437</v>
      </c>
      <c r="E71" s="13" t="s">
        <v>394</v>
      </c>
      <c r="F71" s="15" t="s">
        <v>345</v>
      </c>
      <c r="G71" s="12">
        <v>15</v>
      </c>
      <c r="H71" s="12" t="s">
        <v>1146</v>
      </c>
      <c r="I71" s="12" t="s">
        <v>1146</v>
      </c>
      <c r="J71" s="12">
        <v>1</v>
      </c>
      <c r="K71" s="15" t="s">
        <v>17</v>
      </c>
      <c r="L71" s="15" t="s">
        <v>376</v>
      </c>
      <c r="M71" s="15" t="s">
        <v>1126</v>
      </c>
      <c r="N71" s="15" t="s">
        <v>1127</v>
      </c>
      <c r="O71" s="16">
        <v>46024</v>
      </c>
      <c r="P71" s="16">
        <v>46387</v>
      </c>
      <c r="Q71" s="16" t="s">
        <v>345</v>
      </c>
      <c r="R71" s="35" t="s">
        <v>1202</v>
      </c>
      <c r="S71" s="23" t="s">
        <v>26</v>
      </c>
      <c r="T71" s="23"/>
      <c r="V71" s="15" t="s">
        <v>1284</v>
      </c>
      <c r="W71" s="15" t="s">
        <v>371</v>
      </c>
      <c r="X71" s="15" t="s">
        <v>1292</v>
      </c>
      <c r="Y71" s="15" t="s">
        <v>1285</v>
      </c>
      <c r="Z71" s="15" t="s">
        <v>1462</v>
      </c>
      <c r="AA71" s="15" t="s">
        <v>371</v>
      </c>
      <c r="AB71" s="44" t="str">
        <f>_xlfn.XLOOKUP(tblTareas_V1_Canonica[[#This Row],[Categoría]],tblCAT_ProcesosSGOL[Categoría],tblCAT_ProcesosSGOL[Documento Referencia],"Revisar")</f>
        <v>MAN-MNT-01</v>
      </c>
      <c r="AC71" s="44" t="str">
        <f>_xlfn.XLOOKUP(tblTareas_V1_Canonica[[#This Row],[Categoría]],tblCAT_ProcesosSGOL[Categoría],tblCAT_ProcesosSGOL[Proceso SGOL],"Revisar")</f>
        <v>Mantenimiento</v>
      </c>
      <c r="AD71" s="44" t="str">
        <f>_xlfn.XLOOKUP(tblTareas_V1_Canonica[[#This Row],[Categoría]],tblCAT_ProcesosSGOL[Categoría],tblCAT_ProcesosSGOL[Requiere Evidencia],"Revisar")</f>
        <v>Sí</v>
      </c>
      <c r="AE71" s="44" t="str">
        <f>_xlfn.XLOOKUP(tblTareas_V1_Canonica[[#This Row],[Categoría]],tblCAT_ProcesosSGOL[Categoría],tblCAT_ProcesosSGOL[Tipo Evidencia Sugerida],"Revisar")</f>
        <v>Foto / Checklist</v>
      </c>
      <c r="AF71" s="44"/>
      <c r="AG71" s="44" t="str">
        <f>_xlfn.XLOOKUP(tblTareas_V1_Canonica[[#This Row],[Categoría]],tblCAT_ProcesosSGOL[Categoría],tblCAT_ProcesosSGOL[KPI Sugerido],"Revisar")</f>
        <v>Rutinas cumplidas</v>
      </c>
      <c r="AH71" s="44"/>
      <c r="AI71" s="44" t="str">
        <f>IF(tblTareas_V1_Canonica[[#This Row],[ID]]="","ID vacío",IF(COUNTIF(tblTareas_V1_Canonica[ID],tblTareas_V1_Canonica[[#This Row],[ID]])&gt;1,"ID duplicado","OK"))</f>
        <v>OK</v>
      </c>
      <c r="AJ71" s="44" t="str">
        <f>IF(OR(tblTareas_V1_Canonica[[#This Row],[Duración Estándar (min)]]="",tblTareas_V1_Canonica[[#This Row],[Duración Estándar (min)]]&lt;=0),"Revisar duración","OK")</f>
        <v>OK</v>
      </c>
      <c r="AK71" s="44" t="str">
        <f>IF(OR(tblTareas_V1_Canonica[[#This Row],[Tipo frecuencia]]="",tblTareas_V1_Canonica[[#This Row],[Regla frecuencia]]=""),"Revisar frecuencia","OK")</f>
        <v>OK</v>
      </c>
      <c r="AL71" s="44" t="str">
        <f>IF(OR(tblTareas_V1_Canonica[[#This Row],[Puesto]]="",tblTareas_V1_Canonica[[#This Row],[Tipo de Responsable]]=""),"Revisar responsable","OK")</f>
        <v>OK</v>
      </c>
      <c r="AM7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1" s="44" t="str">
        <f>IF(OR(tblTareas_V1_Canonica[[#This Row],[Fecha inicio]]="",tblTareas_V1_Canonica[[#This Row],[Fecha fin]]="",tblTareas_V1_Canonica[[#This Row],[Fecha inicio]]&gt;tblTareas_V1_Canonica[[#This Row],[Fecha fin]]),"Revisar fechas","OK")</f>
        <v>OK</v>
      </c>
      <c r="AO71" s="44" t="str">
        <f>IF(OR(tblTareas_V1_Canonica[[#This Row],[Estado]]="",tblTareas_V1_Canonica[[#This Row],[Estatus Tarea]]=""),"Revisar estatus","OK")</f>
        <v>OK</v>
      </c>
      <c r="AP71" s="44" t="str">
        <f>IF(COUNTIF(tblTareas_V1_Canonica[[#This Row],[Val_ID]:[Val_Estatus]],"&lt;&gt;OK")&gt;0,"REVISAR","OK")</f>
        <v>OK</v>
      </c>
      <c r="AQ71" s="52" t="s">
        <v>1590</v>
      </c>
      <c r="AR71" s="82">
        <v>0.38541666666666669</v>
      </c>
    </row>
    <row r="72" spans="1:44" ht="20.25" customHeight="1">
      <c r="A72" s="12" t="s">
        <v>226</v>
      </c>
      <c r="B72" s="12" t="s">
        <v>1266</v>
      </c>
      <c r="C72" s="12" t="s">
        <v>488</v>
      </c>
      <c r="D72" s="12" t="s">
        <v>1437</v>
      </c>
      <c r="E72" s="13" t="s">
        <v>394</v>
      </c>
      <c r="F72" s="15" t="s">
        <v>345</v>
      </c>
      <c r="G72" s="12">
        <v>30</v>
      </c>
      <c r="H72" s="12" t="s">
        <v>1146</v>
      </c>
      <c r="I72" s="12" t="s">
        <v>1146</v>
      </c>
      <c r="J72" s="12">
        <v>1</v>
      </c>
      <c r="K72" s="15" t="s">
        <v>17</v>
      </c>
      <c r="L72" s="15" t="s">
        <v>376</v>
      </c>
      <c r="M72" s="15" t="s">
        <v>1126</v>
      </c>
      <c r="N72" s="15" t="s">
        <v>1127</v>
      </c>
      <c r="O72" s="16">
        <v>46024</v>
      </c>
      <c r="P72" s="16">
        <v>46387</v>
      </c>
      <c r="Q72" s="16" t="s">
        <v>345</v>
      </c>
      <c r="R72" s="35" t="s">
        <v>1203</v>
      </c>
      <c r="S72" s="23" t="s">
        <v>27</v>
      </c>
      <c r="T72" s="23"/>
      <c r="V72" s="15" t="s">
        <v>1284</v>
      </c>
      <c r="W72" s="15" t="s">
        <v>376</v>
      </c>
      <c r="X72" s="15" t="s">
        <v>1292</v>
      </c>
      <c r="Y72" s="15" t="s">
        <v>1285</v>
      </c>
      <c r="Z72" s="15" t="s">
        <v>1462</v>
      </c>
      <c r="AA72" s="15" t="s">
        <v>371</v>
      </c>
      <c r="AB72" s="44" t="str">
        <f>_xlfn.XLOOKUP(tblTareas_V1_Canonica[[#This Row],[Categoría]],tblCAT_ProcesosSGOL[Categoría],tblCAT_ProcesosSGOL[Documento Referencia],"Revisar")</f>
        <v>MAN-MNT-01</v>
      </c>
      <c r="AC72" s="44" t="str">
        <f>_xlfn.XLOOKUP(tblTareas_V1_Canonica[[#This Row],[Categoría]],tblCAT_ProcesosSGOL[Categoría],tblCAT_ProcesosSGOL[Proceso SGOL],"Revisar")</f>
        <v>Mantenimiento</v>
      </c>
      <c r="AD72" s="44" t="str">
        <f>_xlfn.XLOOKUP(tblTareas_V1_Canonica[[#This Row],[Categoría]],tblCAT_ProcesosSGOL[Categoría],tblCAT_ProcesosSGOL[Requiere Evidencia],"Revisar")</f>
        <v>Sí</v>
      </c>
      <c r="AE72" s="44" t="str">
        <f>_xlfn.XLOOKUP(tblTareas_V1_Canonica[[#This Row],[Categoría]],tblCAT_ProcesosSGOL[Categoría],tblCAT_ProcesosSGOL[Tipo Evidencia Sugerida],"Revisar")</f>
        <v>Foto / Checklist</v>
      </c>
      <c r="AF72" s="44"/>
      <c r="AG72" s="44" t="str">
        <f>_xlfn.XLOOKUP(tblTareas_V1_Canonica[[#This Row],[Categoría]],tblCAT_ProcesosSGOL[Categoría],tblCAT_ProcesosSGOL[KPI Sugerido],"Revisar")</f>
        <v>Rutinas cumplidas</v>
      </c>
      <c r="AH72" s="44"/>
      <c r="AI72" s="44" t="str">
        <f>IF(tblTareas_V1_Canonica[[#This Row],[ID]]="","ID vacío",IF(COUNTIF(tblTareas_V1_Canonica[ID],tblTareas_V1_Canonica[[#This Row],[ID]])&gt;1,"ID duplicado","OK"))</f>
        <v>OK</v>
      </c>
      <c r="AJ72" s="44" t="str">
        <f>IF(OR(tblTareas_V1_Canonica[[#This Row],[Duración Estándar (min)]]="",tblTareas_V1_Canonica[[#This Row],[Duración Estándar (min)]]&lt;=0),"Revisar duración","OK")</f>
        <v>OK</v>
      </c>
      <c r="AK72" s="44" t="str">
        <f>IF(OR(tblTareas_V1_Canonica[[#This Row],[Tipo frecuencia]]="",tblTareas_V1_Canonica[[#This Row],[Regla frecuencia]]=""),"Revisar frecuencia","OK")</f>
        <v>OK</v>
      </c>
      <c r="AL72" s="44" t="str">
        <f>IF(OR(tblTareas_V1_Canonica[[#This Row],[Puesto]]="",tblTareas_V1_Canonica[[#This Row],[Tipo de Responsable]]=""),"Revisar responsable","OK")</f>
        <v>OK</v>
      </c>
      <c r="AM7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2" s="44" t="str">
        <f>IF(OR(tblTareas_V1_Canonica[[#This Row],[Fecha inicio]]="",tblTareas_V1_Canonica[[#This Row],[Fecha fin]]="",tblTareas_V1_Canonica[[#This Row],[Fecha inicio]]&gt;tblTareas_V1_Canonica[[#This Row],[Fecha fin]]),"Revisar fechas","OK")</f>
        <v>OK</v>
      </c>
      <c r="AO72" s="44" t="str">
        <f>IF(OR(tblTareas_V1_Canonica[[#This Row],[Estado]]="",tblTareas_V1_Canonica[[#This Row],[Estatus Tarea]]=""),"Revisar estatus","OK")</f>
        <v>OK</v>
      </c>
      <c r="AP72" s="44" t="str">
        <f>IF(COUNTIF(tblTareas_V1_Canonica[[#This Row],[Val_ID]:[Val_Estatus]],"&lt;&gt;OK")&gt;0,"REVISAR","OK")</f>
        <v>OK</v>
      </c>
      <c r="AQ72" s="52" t="s">
        <v>1439</v>
      </c>
      <c r="AR72" s="82">
        <v>0.38541666666666669</v>
      </c>
    </row>
    <row r="73" spans="1:44" ht="20.25" customHeight="1">
      <c r="A73" s="12" t="s">
        <v>227</v>
      </c>
      <c r="B73" s="12" t="s">
        <v>1266</v>
      </c>
      <c r="C73" s="12" t="s">
        <v>488</v>
      </c>
      <c r="D73" s="12" t="s">
        <v>1441</v>
      </c>
      <c r="E73" s="13" t="s">
        <v>394</v>
      </c>
      <c r="F73" s="15" t="s">
        <v>345</v>
      </c>
      <c r="G73" s="12">
        <v>10</v>
      </c>
      <c r="H73" s="12" t="s">
        <v>1158</v>
      </c>
      <c r="I73" s="12" t="s">
        <v>1122</v>
      </c>
      <c r="J73" s="12">
        <v>1</v>
      </c>
      <c r="K73" s="15" t="s">
        <v>17</v>
      </c>
      <c r="L73" s="15" t="s">
        <v>376</v>
      </c>
      <c r="M73" s="15" t="s">
        <v>1126</v>
      </c>
      <c r="N73" s="15" t="s">
        <v>1127</v>
      </c>
      <c r="O73" s="16">
        <v>46024</v>
      </c>
      <c r="P73" s="16">
        <v>46387</v>
      </c>
      <c r="Q73" s="16" t="s">
        <v>345</v>
      </c>
      <c r="R73" s="35" t="s">
        <v>1204</v>
      </c>
      <c r="S73" s="24" t="s">
        <v>28</v>
      </c>
      <c r="T73" s="23"/>
      <c r="V73" s="15" t="s">
        <v>1284</v>
      </c>
      <c r="W73" s="15" t="s">
        <v>376</v>
      </c>
      <c r="X73" s="15" t="s">
        <v>1292</v>
      </c>
      <c r="Y73" s="15" t="s">
        <v>1285</v>
      </c>
      <c r="Z73" s="15" t="s">
        <v>1462</v>
      </c>
      <c r="AA73" s="15" t="s">
        <v>371</v>
      </c>
      <c r="AB73" s="44" t="str">
        <f>_xlfn.XLOOKUP(tblTareas_V1_Canonica[[#This Row],[Categoría]],tblCAT_ProcesosSGOL[Categoría],tblCAT_ProcesosSGOL[Documento Referencia],"Revisar")</f>
        <v>MAN-INV-01</v>
      </c>
      <c r="AC73" s="44" t="str">
        <f>_xlfn.XLOOKUP(tblTareas_V1_Canonica[[#This Row],[Categoría]],tblCAT_ProcesosSGOL[Categoría],tblCAT_ProcesosSGOL[Proceso SGOL],"Revisar")</f>
        <v>Inventarios / Almacén</v>
      </c>
      <c r="AD73" s="44" t="str">
        <f>_xlfn.XLOOKUP(tblTareas_V1_Canonica[[#This Row],[Categoría]],tblCAT_ProcesosSGOL[Categoría],tblCAT_ProcesosSGOL[Requiere Evidencia],"Revisar")</f>
        <v>Sí</v>
      </c>
      <c r="AE73" s="44" t="str">
        <f>_xlfn.XLOOKUP(tblTareas_V1_Canonica[[#This Row],[Categoría]],tblCAT_ProcesosSGOL[Categoría],tblCAT_ProcesosSGOL[Tipo Evidencia Sugerida],"Revisar")</f>
        <v>Foto / Checklist</v>
      </c>
      <c r="AF73" s="44"/>
      <c r="AG73" s="44" t="str">
        <f>_xlfn.XLOOKUP(tblTareas_V1_Canonica[[#This Row],[Categoría]],tblCAT_ProcesosSGOL[Categoría],tblCAT_ProcesosSGOL[KPI Sugerido],"Revisar")</f>
        <v>Orden de almacén</v>
      </c>
      <c r="AH73" s="44"/>
      <c r="AI73" s="44" t="str">
        <f>IF(tblTareas_V1_Canonica[[#This Row],[ID]]="","ID vacío",IF(COUNTIF(tblTareas_V1_Canonica[ID],tblTareas_V1_Canonica[[#This Row],[ID]])&gt;1,"ID duplicado","OK"))</f>
        <v>OK</v>
      </c>
      <c r="AJ73" s="44" t="str">
        <f>IF(OR(tblTareas_V1_Canonica[[#This Row],[Duración Estándar (min)]]="",tblTareas_V1_Canonica[[#This Row],[Duración Estándar (min)]]&lt;=0),"Revisar duración","OK")</f>
        <v>OK</v>
      </c>
      <c r="AK73" s="44" t="str">
        <f>IF(OR(tblTareas_V1_Canonica[[#This Row],[Tipo frecuencia]]="",tblTareas_V1_Canonica[[#This Row],[Regla frecuencia]]=""),"Revisar frecuencia","OK")</f>
        <v>OK</v>
      </c>
      <c r="AL73" s="44" t="str">
        <f>IF(OR(tblTareas_V1_Canonica[[#This Row],[Puesto]]="",tblTareas_V1_Canonica[[#This Row],[Tipo de Responsable]]=""),"Revisar responsable","OK")</f>
        <v>OK</v>
      </c>
      <c r="AM7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3" s="44" t="str">
        <f>IF(OR(tblTareas_V1_Canonica[[#This Row],[Fecha inicio]]="",tblTareas_V1_Canonica[[#This Row],[Fecha fin]]="",tblTareas_V1_Canonica[[#This Row],[Fecha inicio]]&gt;tblTareas_V1_Canonica[[#This Row],[Fecha fin]]),"Revisar fechas","OK")</f>
        <v>OK</v>
      </c>
      <c r="AO73" s="44" t="str">
        <f>IF(OR(tblTareas_V1_Canonica[[#This Row],[Estado]]="",tblTareas_V1_Canonica[[#This Row],[Estatus Tarea]]=""),"Revisar estatus","OK")</f>
        <v>OK</v>
      </c>
      <c r="AP73" s="44" t="str">
        <f>IF(COUNTIF(tblTareas_V1_Canonica[[#This Row],[Val_ID]:[Val_Estatus]],"&lt;&gt;OK")&gt;0,"REVISAR","OK")</f>
        <v>OK</v>
      </c>
      <c r="AQ73" s="44" t="s">
        <v>1439</v>
      </c>
      <c r="AR73" s="82">
        <v>0.625</v>
      </c>
    </row>
    <row r="74" spans="1:44" ht="20.25" customHeight="1">
      <c r="A74" s="12" t="s">
        <v>228</v>
      </c>
      <c r="B74" s="12" t="s">
        <v>1266</v>
      </c>
      <c r="C74" s="12" t="s">
        <v>488</v>
      </c>
      <c r="D74" s="12" t="s">
        <v>452</v>
      </c>
      <c r="E74" s="13" t="s">
        <v>394</v>
      </c>
      <c r="F74" s="15" t="s">
        <v>345</v>
      </c>
      <c r="G74" s="12">
        <v>15</v>
      </c>
      <c r="H74" s="12" t="s">
        <v>1146</v>
      </c>
      <c r="I74" s="12" t="s">
        <v>1146</v>
      </c>
      <c r="J74" s="12">
        <v>1</v>
      </c>
      <c r="K74" s="15" t="s">
        <v>16</v>
      </c>
      <c r="L74" s="15" t="s">
        <v>376</v>
      </c>
      <c r="M74" s="15" t="s">
        <v>1126</v>
      </c>
      <c r="N74" s="15" t="s">
        <v>1127</v>
      </c>
      <c r="O74" s="16">
        <v>46024</v>
      </c>
      <c r="P74" s="16">
        <v>46387</v>
      </c>
      <c r="Q74" s="16" t="s">
        <v>345</v>
      </c>
      <c r="R74" s="35" t="s">
        <v>1205</v>
      </c>
      <c r="S74" s="23" t="s">
        <v>29</v>
      </c>
      <c r="T74" s="23"/>
      <c r="V74" s="15" t="s">
        <v>1284</v>
      </c>
      <c r="W74" s="15" t="s">
        <v>376</v>
      </c>
      <c r="X74" s="15" t="s">
        <v>1292</v>
      </c>
      <c r="Y74" s="15" t="s">
        <v>1285</v>
      </c>
      <c r="Z74" s="15" t="s">
        <v>1462</v>
      </c>
      <c r="AA74" s="15" t="s">
        <v>371</v>
      </c>
      <c r="AB74" s="44" t="str">
        <f>_xlfn.XLOOKUP(tblTareas_V1_Canonica[[#This Row],[Categoría]],tblCAT_ProcesosSGOL[Categoría],tblCAT_ProcesosSGOL[Documento Referencia],"Revisar")</f>
        <v>Pendiente</v>
      </c>
      <c r="AC74" s="44" t="str">
        <f>_xlfn.XLOOKUP(tblTareas_V1_Canonica[[#This Row],[Categoría]],tblCAT_ProcesosSGOL[Categoría],tblCAT_ProcesosSGOL[Proceso SGOL],"Revisar")</f>
        <v>Marketing</v>
      </c>
      <c r="AD74" s="44" t="str">
        <f>_xlfn.XLOOKUP(tblTareas_V1_Canonica[[#This Row],[Categoría]],tblCAT_ProcesosSGOL[Categoría],tblCAT_ProcesosSGOL[Requiere Evidencia],"Revisar")</f>
        <v>Sí</v>
      </c>
      <c r="AE74" s="44" t="str">
        <f>_xlfn.XLOOKUP(tblTareas_V1_Canonica[[#This Row],[Categoría]],tblCAT_ProcesosSGOL[Categoría],tblCAT_ProcesosSGOL[Tipo Evidencia Sugerida],"Revisar")</f>
        <v>Foto / Captura / Publicación</v>
      </c>
      <c r="AF74" s="44"/>
      <c r="AG74" s="44" t="str">
        <f>_xlfn.XLOOKUP(tblTareas_V1_Canonica[[#This Row],[Categoría]],tblCAT_ProcesosSGOL[Categoría],tblCAT_ProcesosSGOL[KPI Sugerido],"Revisar")</f>
        <v>Publicaciones ejecutadas</v>
      </c>
      <c r="AH74" s="44"/>
      <c r="AI74" s="44" t="str">
        <f>IF(tblTareas_V1_Canonica[[#This Row],[ID]]="","ID vacío",IF(COUNTIF(tblTareas_V1_Canonica[ID],tblTareas_V1_Canonica[[#This Row],[ID]])&gt;1,"ID duplicado","OK"))</f>
        <v>OK</v>
      </c>
      <c r="AJ74" s="44" t="str">
        <f>IF(OR(tblTareas_V1_Canonica[[#This Row],[Duración Estándar (min)]]="",tblTareas_V1_Canonica[[#This Row],[Duración Estándar (min)]]&lt;=0),"Revisar duración","OK")</f>
        <v>OK</v>
      </c>
      <c r="AK74" s="44" t="str">
        <f>IF(OR(tblTareas_V1_Canonica[[#This Row],[Tipo frecuencia]]="",tblTareas_V1_Canonica[[#This Row],[Regla frecuencia]]=""),"Revisar frecuencia","OK")</f>
        <v>OK</v>
      </c>
      <c r="AL74" s="44" t="str">
        <f>IF(OR(tblTareas_V1_Canonica[[#This Row],[Puesto]]="",tblTareas_V1_Canonica[[#This Row],[Tipo de Responsable]]=""),"Revisar responsable","OK")</f>
        <v>OK</v>
      </c>
      <c r="AM7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4" s="44" t="str">
        <f>IF(OR(tblTareas_V1_Canonica[[#This Row],[Fecha inicio]]="",tblTareas_V1_Canonica[[#This Row],[Fecha fin]]="",tblTareas_V1_Canonica[[#This Row],[Fecha inicio]]&gt;tblTareas_V1_Canonica[[#This Row],[Fecha fin]]),"Revisar fechas","OK")</f>
        <v>OK</v>
      </c>
      <c r="AO74" s="44" t="str">
        <f>IF(OR(tblTareas_V1_Canonica[[#This Row],[Estado]]="",tblTareas_V1_Canonica[[#This Row],[Estatus Tarea]]=""),"Revisar estatus","OK")</f>
        <v>OK</v>
      </c>
      <c r="AP74" s="44" t="str">
        <f>IF(COUNTIF(tblTareas_V1_Canonica[[#This Row],[Val_ID]:[Val_Estatus]],"&lt;&gt;OK")&gt;0,"REVISAR","OK")</f>
        <v>OK</v>
      </c>
      <c r="AQ74" s="52" t="s">
        <v>2103</v>
      </c>
      <c r="AR74" s="82">
        <v>0.4375</v>
      </c>
    </row>
    <row r="75" spans="1:44" ht="20.25" customHeight="1">
      <c r="A75" s="12" t="s">
        <v>229</v>
      </c>
      <c r="B75" s="12" t="s">
        <v>1266</v>
      </c>
      <c r="C75" s="12" t="s">
        <v>488</v>
      </c>
      <c r="D75" s="12" t="s">
        <v>1433</v>
      </c>
      <c r="E75" s="13" t="s">
        <v>394</v>
      </c>
      <c r="F75" s="15" t="s">
        <v>345</v>
      </c>
      <c r="G75" s="12">
        <v>60</v>
      </c>
      <c r="H75" s="12" t="s">
        <v>1155</v>
      </c>
      <c r="I75" s="12" t="s">
        <v>1270</v>
      </c>
      <c r="J75" s="12">
        <v>1</v>
      </c>
      <c r="K75" s="15" t="s">
        <v>17</v>
      </c>
      <c r="L75" s="15" t="s">
        <v>376</v>
      </c>
      <c r="M75" s="15" t="s">
        <v>1126</v>
      </c>
      <c r="N75" s="15" t="s">
        <v>1127</v>
      </c>
      <c r="O75" s="16">
        <v>46024</v>
      </c>
      <c r="P75" s="16">
        <v>46387</v>
      </c>
      <c r="Q75" s="16" t="s">
        <v>345</v>
      </c>
      <c r="R75" s="35" t="s">
        <v>1206</v>
      </c>
      <c r="S75" s="24" t="s">
        <v>30</v>
      </c>
      <c r="T75" s="23"/>
      <c r="V75" s="15" t="s">
        <v>1284</v>
      </c>
      <c r="W75" s="15" t="s">
        <v>371</v>
      </c>
      <c r="X75" s="15" t="s">
        <v>1292</v>
      </c>
      <c r="Y75" s="15" t="s">
        <v>1285</v>
      </c>
      <c r="Z75" s="15" t="s">
        <v>1462</v>
      </c>
      <c r="AA75" s="15" t="s">
        <v>371</v>
      </c>
      <c r="AB75" s="44" t="str">
        <f>_xlfn.XLOOKUP(tblTareas_V1_Canonica[[#This Row],[Categoría]],tblCAT_ProcesosSGOL[Categoría],tblCAT_ProcesosSGOL[Documento Referencia],"Revisar")</f>
        <v>MAN-DV-01 / MAN-POL-01</v>
      </c>
      <c r="AC75" s="44" t="str">
        <f>_xlfn.XLOOKUP(tblTareas_V1_Canonica[[#This Row],[Categoría]],tblCAT_ProcesosSGOL[Categoría],tblCAT_ProcesosSGOL[Proceso SGOL],"Revisar")</f>
        <v>Crédito y Cobranza</v>
      </c>
      <c r="AD75" s="44" t="str">
        <f>_xlfn.XLOOKUP(tblTareas_V1_Canonica[[#This Row],[Categoría]],tblCAT_ProcesosSGOL[Categoría],tblCAT_ProcesosSGOL[Requiere Evidencia],"Revisar")</f>
        <v>Sí</v>
      </c>
      <c r="AE75" s="44" t="str">
        <f>_xlfn.XLOOKUP(tblTareas_V1_Canonica[[#This Row],[Categoría]],tblCAT_ProcesosSGOL[Categoría],tblCAT_ProcesosSGOL[Tipo Evidencia Sugerida],"Revisar")</f>
        <v>Relación / Captura / Documento</v>
      </c>
      <c r="AF75" s="44"/>
      <c r="AG75" s="44" t="str">
        <f>_xlfn.XLOOKUP(tblTareas_V1_Canonica[[#This Row],[Categoría]],tblCAT_ProcesosSGOL[Categoría],tblCAT_ProcesosSGOL[KPI Sugerido],"Revisar")</f>
        <v>Recuperación / Activaciones</v>
      </c>
      <c r="AH75" s="44"/>
      <c r="AI75" s="44" t="str">
        <f>IF(tblTareas_V1_Canonica[[#This Row],[ID]]="","ID vacío",IF(COUNTIF(tblTareas_V1_Canonica[ID],tblTareas_V1_Canonica[[#This Row],[ID]])&gt;1,"ID duplicado","OK"))</f>
        <v>OK</v>
      </c>
      <c r="AJ75" s="44" t="str">
        <f>IF(OR(tblTareas_V1_Canonica[[#This Row],[Duración Estándar (min)]]="",tblTareas_V1_Canonica[[#This Row],[Duración Estándar (min)]]&lt;=0),"Revisar duración","OK")</f>
        <v>OK</v>
      </c>
      <c r="AK75" s="44" t="str">
        <f>IF(OR(tblTareas_V1_Canonica[[#This Row],[Tipo frecuencia]]="",tblTareas_V1_Canonica[[#This Row],[Regla frecuencia]]=""),"Revisar frecuencia","OK")</f>
        <v>OK</v>
      </c>
      <c r="AL75" s="44" t="str">
        <f>IF(OR(tblTareas_V1_Canonica[[#This Row],[Puesto]]="",tblTareas_V1_Canonica[[#This Row],[Tipo de Responsable]]=""),"Revisar responsable","OK")</f>
        <v>OK</v>
      </c>
      <c r="AM7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5" s="44" t="str">
        <f>IF(OR(tblTareas_V1_Canonica[[#This Row],[Fecha inicio]]="",tblTareas_V1_Canonica[[#This Row],[Fecha fin]]="",tblTareas_V1_Canonica[[#This Row],[Fecha inicio]]&gt;tblTareas_V1_Canonica[[#This Row],[Fecha fin]]),"Revisar fechas","OK")</f>
        <v>OK</v>
      </c>
      <c r="AO75" s="44" t="str">
        <f>IF(OR(tblTareas_V1_Canonica[[#This Row],[Estado]]="",tblTareas_V1_Canonica[[#This Row],[Estatus Tarea]]=""),"Revisar estatus","OK")</f>
        <v>OK</v>
      </c>
      <c r="AP75" s="44" t="str">
        <f>IF(COUNTIF(tblTareas_V1_Canonica[[#This Row],[Val_ID]:[Val_Estatus]],"&lt;&gt;OK")&gt;0,"REVISAR","OK")</f>
        <v>OK</v>
      </c>
      <c r="AQ75" s="52" t="s">
        <v>2103</v>
      </c>
      <c r="AR75" s="82">
        <v>0.58333333333333337</v>
      </c>
    </row>
    <row r="76" spans="1:44" ht="20.25" customHeight="1">
      <c r="A76" s="12" t="s">
        <v>230</v>
      </c>
      <c r="B76" s="12" t="s">
        <v>1266</v>
      </c>
      <c r="C76" s="12" t="s">
        <v>488</v>
      </c>
      <c r="D76" s="12" t="s">
        <v>1437</v>
      </c>
      <c r="E76" s="13" t="s">
        <v>394</v>
      </c>
      <c r="F76" s="15" t="s">
        <v>345</v>
      </c>
      <c r="G76" s="12">
        <v>10</v>
      </c>
      <c r="H76" s="12" t="s">
        <v>1158</v>
      </c>
      <c r="I76" s="12" t="s">
        <v>1123</v>
      </c>
      <c r="J76" s="12">
        <v>1</v>
      </c>
      <c r="K76" s="15" t="s">
        <v>17</v>
      </c>
      <c r="L76" s="15" t="s">
        <v>376</v>
      </c>
      <c r="M76" s="15" t="s">
        <v>1126</v>
      </c>
      <c r="N76" s="15" t="s">
        <v>1127</v>
      </c>
      <c r="O76" s="16">
        <v>46024</v>
      </c>
      <c r="P76" s="16">
        <v>46387</v>
      </c>
      <c r="Q76" s="16" t="s">
        <v>345</v>
      </c>
      <c r="R76" s="35" t="s">
        <v>1207</v>
      </c>
      <c r="S76" s="23" t="s">
        <v>31</v>
      </c>
      <c r="T76" s="23"/>
      <c r="V76" s="15" t="s">
        <v>1285</v>
      </c>
      <c r="W76" s="15" t="s">
        <v>376</v>
      </c>
      <c r="X76" s="15" t="s">
        <v>1292</v>
      </c>
      <c r="Y76" s="15" t="s">
        <v>1285</v>
      </c>
      <c r="Z76" s="15" t="s">
        <v>1462</v>
      </c>
      <c r="AA76" s="15" t="s">
        <v>371</v>
      </c>
      <c r="AB76" s="44" t="str">
        <f>_xlfn.XLOOKUP(tblTareas_V1_Canonica[[#This Row],[Categoría]],tblCAT_ProcesosSGOL[Categoría],tblCAT_ProcesosSGOL[Documento Referencia],"Revisar")</f>
        <v>MAN-MNT-01</v>
      </c>
      <c r="AC76" s="44" t="str">
        <f>_xlfn.XLOOKUP(tblTareas_V1_Canonica[[#This Row],[Categoría]],tblCAT_ProcesosSGOL[Categoría],tblCAT_ProcesosSGOL[Proceso SGOL],"Revisar")</f>
        <v>Mantenimiento</v>
      </c>
      <c r="AD76" s="44" t="str">
        <f>_xlfn.XLOOKUP(tblTareas_V1_Canonica[[#This Row],[Categoría]],tblCAT_ProcesosSGOL[Categoría],tblCAT_ProcesosSGOL[Requiere Evidencia],"Revisar")</f>
        <v>Sí</v>
      </c>
      <c r="AE76" s="44" t="str">
        <f>_xlfn.XLOOKUP(tblTareas_V1_Canonica[[#This Row],[Categoría]],tblCAT_ProcesosSGOL[Categoría],tblCAT_ProcesosSGOL[Tipo Evidencia Sugerida],"Revisar")</f>
        <v>Foto / Checklist</v>
      </c>
      <c r="AF76" s="44"/>
      <c r="AG76" s="44" t="str">
        <f>_xlfn.XLOOKUP(tblTareas_V1_Canonica[[#This Row],[Categoría]],tblCAT_ProcesosSGOL[Categoría],tblCAT_ProcesosSGOL[KPI Sugerido],"Revisar")</f>
        <v>Rutinas cumplidas</v>
      </c>
      <c r="AH76" s="44"/>
      <c r="AI76" s="44" t="str">
        <f>IF(tblTareas_V1_Canonica[[#This Row],[ID]]="","ID vacío",IF(COUNTIF(tblTareas_V1_Canonica[ID],tblTareas_V1_Canonica[[#This Row],[ID]])&gt;1,"ID duplicado","OK"))</f>
        <v>OK</v>
      </c>
      <c r="AJ76" s="44" t="str">
        <f>IF(OR(tblTareas_V1_Canonica[[#This Row],[Duración Estándar (min)]]="",tblTareas_V1_Canonica[[#This Row],[Duración Estándar (min)]]&lt;=0),"Revisar duración","OK")</f>
        <v>OK</v>
      </c>
      <c r="AK76" s="44" t="str">
        <f>IF(OR(tblTareas_V1_Canonica[[#This Row],[Tipo frecuencia]]="",tblTareas_V1_Canonica[[#This Row],[Regla frecuencia]]=""),"Revisar frecuencia","OK")</f>
        <v>OK</v>
      </c>
      <c r="AL76" s="44" t="str">
        <f>IF(OR(tblTareas_V1_Canonica[[#This Row],[Puesto]]="",tblTareas_V1_Canonica[[#This Row],[Tipo de Responsable]]=""),"Revisar responsable","OK")</f>
        <v>OK</v>
      </c>
      <c r="AM7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6" s="44" t="str">
        <f>IF(OR(tblTareas_V1_Canonica[[#This Row],[Fecha inicio]]="",tblTareas_V1_Canonica[[#This Row],[Fecha fin]]="",tblTareas_V1_Canonica[[#This Row],[Fecha inicio]]&gt;tblTareas_V1_Canonica[[#This Row],[Fecha fin]]),"Revisar fechas","OK")</f>
        <v>OK</v>
      </c>
      <c r="AO76" s="44" t="str">
        <f>IF(OR(tblTareas_V1_Canonica[[#This Row],[Estado]]="",tblTareas_V1_Canonica[[#This Row],[Estatus Tarea]]=""),"Revisar estatus","OK")</f>
        <v>OK</v>
      </c>
      <c r="AP76" s="44" t="str">
        <f>IF(COUNTIF(tblTareas_V1_Canonica[[#This Row],[Val_ID]:[Val_Estatus]],"&lt;&gt;OK")&gt;0,"REVISAR","OK")</f>
        <v>OK</v>
      </c>
      <c r="AQ76" s="44" t="s">
        <v>2103</v>
      </c>
      <c r="AR76" s="82">
        <v>0.38541666666666669</v>
      </c>
    </row>
    <row r="77" spans="1:44" ht="20.25" customHeight="1">
      <c r="A77" s="12" t="s">
        <v>231</v>
      </c>
      <c r="B77" s="12" t="s">
        <v>1266</v>
      </c>
      <c r="C77" s="12" t="s">
        <v>488</v>
      </c>
      <c r="D77" s="12" t="s">
        <v>1437</v>
      </c>
      <c r="E77" s="13" t="s">
        <v>394</v>
      </c>
      <c r="F77" s="15" t="s">
        <v>345</v>
      </c>
      <c r="G77" s="12">
        <v>15</v>
      </c>
      <c r="H77" s="12" t="s">
        <v>1158</v>
      </c>
      <c r="I77" s="12" t="s">
        <v>1124</v>
      </c>
      <c r="J77" s="12">
        <v>1</v>
      </c>
      <c r="K77" s="15" t="s">
        <v>17</v>
      </c>
      <c r="L77" s="15" t="s">
        <v>376</v>
      </c>
      <c r="M77" s="15" t="s">
        <v>1126</v>
      </c>
      <c r="N77" s="15" t="s">
        <v>1127</v>
      </c>
      <c r="O77" s="16">
        <v>46024</v>
      </c>
      <c r="P77" s="16">
        <v>46387</v>
      </c>
      <c r="Q77" s="16" t="s">
        <v>345</v>
      </c>
      <c r="R77" s="35" t="s">
        <v>1208</v>
      </c>
      <c r="S77" s="23"/>
      <c r="T77" s="23"/>
      <c r="V77" s="15" t="s">
        <v>1285</v>
      </c>
      <c r="W77" s="15" t="s">
        <v>376</v>
      </c>
      <c r="X77" s="15" t="s">
        <v>1292</v>
      </c>
      <c r="Y77" s="15" t="s">
        <v>1285</v>
      </c>
      <c r="Z77" s="15" t="s">
        <v>1462</v>
      </c>
      <c r="AA77" s="15" t="s">
        <v>371</v>
      </c>
      <c r="AB77" s="44" t="str">
        <f>_xlfn.XLOOKUP(tblTareas_V1_Canonica[[#This Row],[Categoría]],tblCAT_ProcesosSGOL[Categoría],tblCAT_ProcesosSGOL[Documento Referencia],"Revisar")</f>
        <v>MAN-MNT-01</v>
      </c>
      <c r="AC77" s="44" t="str">
        <f>_xlfn.XLOOKUP(tblTareas_V1_Canonica[[#This Row],[Categoría]],tblCAT_ProcesosSGOL[Categoría],tblCAT_ProcesosSGOL[Proceso SGOL],"Revisar")</f>
        <v>Mantenimiento</v>
      </c>
      <c r="AD77" s="44" t="str">
        <f>_xlfn.XLOOKUP(tblTareas_V1_Canonica[[#This Row],[Categoría]],tblCAT_ProcesosSGOL[Categoría],tblCAT_ProcesosSGOL[Requiere Evidencia],"Revisar")</f>
        <v>Sí</v>
      </c>
      <c r="AE77" s="44" t="str">
        <f>_xlfn.XLOOKUP(tblTareas_V1_Canonica[[#This Row],[Categoría]],tblCAT_ProcesosSGOL[Categoría],tblCAT_ProcesosSGOL[Tipo Evidencia Sugerida],"Revisar")</f>
        <v>Foto / Checklist</v>
      </c>
      <c r="AF77" s="44"/>
      <c r="AG77" s="44" t="str">
        <f>_xlfn.XLOOKUP(tblTareas_V1_Canonica[[#This Row],[Categoría]],tblCAT_ProcesosSGOL[Categoría],tblCAT_ProcesosSGOL[KPI Sugerido],"Revisar")</f>
        <v>Rutinas cumplidas</v>
      </c>
      <c r="AH77" s="44"/>
      <c r="AI77" s="44" t="str">
        <f>IF(tblTareas_V1_Canonica[[#This Row],[ID]]="","ID vacío",IF(COUNTIF(tblTareas_V1_Canonica[ID],tblTareas_V1_Canonica[[#This Row],[ID]])&gt;1,"ID duplicado","OK"))</f>
        <v>OK</v>
      </c>
      <c r="AJ77" s="44" t="str">
        <f>IF(OR(tblTareas_V1_Canonica[[#This Row],[Duración Estándar (min)]]="",tblTareas_V1_Canonica[[#This Row],[Duración Estándar (min)]]&lt;=0),"Revisar duración","OK")</f>
        <v>OK</v>
      </c>
      <c r="AK77" s="44" t="str">
        <f>IF(OR(tblTareas_V1_Canonica[[#This Row],[Tipo frecuencia]]="",tblTareas_V1_Canonica[[#This Row],[Regla frecuencia]]=""),"Revisar frecuencia","OK")</f>
        <v>OK</v>
      </c>
      <c r="AL77" s="44" t="str">
        <f>IF(OR(tblTareas_V1_Canonica[[#This Row],[Puesto]]="",tblTareas_V1_Canonica[[#This Row],[Tipo de Responsable]]=""),"Revisar responsable","OK")</f>
        <v>OK</v>
      </c>
      <c r="AM7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7" s="44" t="str">
        <f>IF(OR(tblTareas_V1_Canonica[[#This Row],[Fecha inicio]]="",tblTareas_V1_Canonica[[#This Row],[Fecha fin]]="",tblTareas_V1_Canonica[[#This Row],[Fecha inicio]]&gt;tblTareas_V1_Canonica[[#This Row],[Fecha fin]]),"Revisar fechas","OK")</f>
        <v>OK</v>
      </c>
      <c r="AO77" s="44" t="str">
        <f>IF(OR(tblTareas_V1_Canonica[[#This Row],[Estado]]="",tblTareas_V1_Canonica[[#This Row],[Estatus Tarea]]=""),"Revisar estatus","OK")</f>
        <v>OK</v>
      </c>
      <c r="AP77" s="44" t="str">
        <f>IF(COUNTIF(tblTareas_V1_Canonica[[#This Row],[Val_ID]:[Val_Estatus]],"&lt;&gt;OK")&gt;0,"REVISAR","OK")</f>
        <v>OK</v>
      </c>
      <c r="AQ77" s="52" t="s">
        <v>2103</v>
      </c>
      <c r="AR77" s="82">
        <v>0.38541666666666669</v>
      </c>
    </row>
    <row r="78" spans="1:44" ht="20.25" customHeight="1">
      <c r="A78" s="12" t="s">
        <v>232</v>
      </c>
      <c r="B78" s="12" t="s">
        <v>1266</v>
      </c>
      <c r="C78" s="12" t="s">
        <v>488</v>
      </c>
      <c r="D78" s="12" t="s">
        <v>1437</v>
      </c>
      <c r="E78" s="13" t="s">
        <v>394</v>
      </c>
      <c r="F78" s="15" t="s">
        <v>345</v>
      </c>
      <c r="G78" s="12">
        <v>15</v>
      </c>
      <c r="H78" s="12" t="s">
        <v>1154</v>
      </c>
      <c r="I78" s="12" t="s">
        <v>1152</v>
      </c>
      <c r="J78" s="12">
        <v>1</v>
      </c>
      <c r="K78" s="15" t="s">
        <v>17</v>
      </c>
      <c r="L78" s="15" t="s">
        <v>376</v>
      </c>
      <c r="M78" s="15" t="s">
        <v>1126</v>
      </c>
      <c r="N78" s="15" t="s">
        <v>1127</v>
      </c>
      <c r="O78" s="16">
        <v>46024</v>
      </c>
      <c r="P78" s="16">
        <v>46387</v>
      </c>
      <c r="Q78" s="16" t="s">
        <v>345</v>
      </c>
      <c r="R78" s="35" t="s">
        <v>1209</v>
      </c>
      <c r="S78" s="23"/>
      <c r="T78" s="23"/>
      <c r="V78" s="15" t="s">
        <v>1284</v>
      </c>
      <c r="W78" s="15" t="s">
        <v>376</v>
      </c>
      <c r="X78" s="15" t="s">
        <v>1292</v>
      </c>
      <c r="Y78" s="15" t="s">
        <v>1285</v>
      </c>
      <c r="Z78" s="15" t="s">
        <v>1462</v>
      </c>
      <c r="AA78" s="15" t="s">
        <v>371</v>
      </c>
      <c r="AB78" s="44" t="str">
        <f>_xlfn.XLOOKUP(tblTareas_V1_Canonica[[#This Row],[Categoría]],tblCAT_ProcesosSGOL[Categoría],tblCAT_ProcesosSGOL[Documento Referencia],"Revisar")</f>
        <v>MAN-MNT-01</v>
      </c>
      <c r="AC78" s="44" t="str">
        <f>_xlfn.XLOOKUP(tblTareas_V1_Canonica[[#This Row],[Categoría]],tblCAT_ProcesosSGOL[Categoría],tblCAT_ProcesosSGOL[Proceso SGOL],"Revisar")</f>
        <v>Mantenimiento</v>
      </c>
      <c r="AD78" s="44" t="str">
        <f>_xlfn.XLOOKUP(tblTareas_V1_Canonica[[#This Row],[Categoría]],tblCAT_ProcesosSGOL[Categoría],tblCAT_ProcesosSGOL[Requiere Evidencia],"Revisar")</f>
        <v>Sí</v>
      </c>
      <c r="AE78" s="44" t="str">
        <f>_xlfn.XLOOKUP(tblTareas_V1_Canonica[[#This Row],[Categoría]],tblCAT_ProcesosSGOL[Categoría],tblCAT_ProcesosSGOL[Tipo Evidencia Sugerida],"Revisar")</f>
        <v>Foto / Checklist</v>
      </c>
      <c r="AF78" s="44"/>
      <c r="AG78" s="44" t="str">
        <f>_xlfn.XLOOKUP(tblTareas_V1_Canonica[[#This Row],[Categoría]],tblCAT_ProcesosSGOL[Categoría],tblCAT_ProcesosSGOL[KPI Sugerido],"Revisar")</f>
        <v>Rutinas cumplidas</v>
      </c>
      <c r="AH78" s="44"/>
      <c r="AI78" s="44" t="str">
        <f>IF(tblTareas_V1_Canonica[[#This Row],[ID]]="","ID vacío",IF(COUNTIF(tblTareas_V1_Canonica[ID],tblTareas_V1_Canonica[[#This Row],[ID]])&gt;1,"ID duplicado","OK"))</f>
        <v>OK</v>
      </c>
      <c r="AJ78" s="44" t="str">
        <f>IF(OR(tblTareas_V1_Canonica[[#This Row],[Duración Estándar (min)]]="",tblTareas_V1_Canonica[[#This Row],[Duración Estándar (min)]]&lt;=0),"Revisar duración","OK")</f>
        <v>OK</v>
      </c>
      <c r="AK78" s="44" t="str">
        <f>IF(OR(tblTareas_V1_Canonica[[#This Row],[Tipo frecuencia]]="",tblTareas_V1_Canonica[[#This Row],[Regla frecuencia]]=""),"Revisar frecuencia","OK")</f>
        <v>OK</v>
      </c>
      <c r="AL78" s="44" t="str">
        <f>IF(OR(tblTareas_V1_Canonica[[#This Row],[Puesto]]="",tblTareas_V1_Canonica[[#This Row],[Tipo de Responsable]]=""),"Revisar responsable","OK")</f>
        <v>OK</v>
      </c>
      <c r="AM7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8" s="44" t="str">
        <f>IF(OR(tblTareas_V1_Canonica[[#This Row],[Fecha inicio]]="",tblTareas_V1_Canonica[[#This Row],[Fecha fin]]="",tblTareas_V1_Canonica[[#This Row],[Fecha inicio]]&gt;tblTareas_V1_Canonica[[#This Row],[Fecha fin]]),"Revisar fechas","OK")</f>
        <v>OK</v>
      </c>
      <c r="AO78" s="44" t="str">
        <f>IF(OR(tblTareas_V1_Canonica[[#This Row],[Estado]]="",tblTareas_V1_Canonica[[#This Row],[Estatus Tarea]]=""),"Revisar estatus","OK")</f>
        <v>OK</v>
      </c>
      <c r="AP78" s="44" t="str">
        <f>IF(COUNTIF(tblTareas_V1_Canonica[[#This Row],[Val_ID]:[Val_Estatus]],"&lt;&gt;OK")&gt;0,"REVISAR","OK")</f>
        <v>OK</v>
      </c>
      <c r="AQ78" s="44" t="s">
        <v>2103</v>
      </c>
      <c r="AR78" s="82">
        <v>0.38541666666666669</v>
      </c>
    </row>
    <row r="79" spans="1:44" ht="20.25" customHeight="1">
      <c r="A79" s="12" t="s">
        <v>233</v>
      </c>
      <c r="B79" s="12" t="s">
        <v>1266</v>
      </c>
      <c r="C79" s="12" t="s">
        <v>488</v>
      </c>
      <c r="D79" s="12" t="s">
        <v>1437</v>
      </c>
      <c r="E79" s="13" t="s">
        <v>394</v>
      </c>
      <c r="F79" s="15" t="s">
        <v>345</v>
      </c>
      <c r="G79" s="12">
        <v>15</v>
      </c>
      <c r="H79" s="12" t="s">
        <v>1154</v>
      </c>
      <c r="I79" s="12" t="s">
        <v>1269</v>
      </c>
      <c r="J79" s="12">
        <v>1</v>
      </c>
      <c r="K79" s="15" t="s">
        <v>17</v>
      </c>
      <c r="L79" s="15" t="s">
        <v>376</v>
      </c>
      <c r="M79" s="15" t="s">
        <v>1126</v>
      </c>
      <c r="N79" s="15" t="s">
        <v>1127</v>
      </c>
      <c r="O79" s="16">
        <v>46024</v>
      </c>
      <c r="P79" s="16">
        <v>46387</v>
      </c>
      <c r="Q79" s="16" t="s">
        <v>345</v>
      </c>
      <c r="R79" s="35" t="s">
        <v>1210</v>
      </c>
      <c r="S79" s="23"/>
      <c r="T79" s="23"/>
      <c r="V79" s="15" t="s">
        <v>1285</v>
      </c>
      <c r="W79" s="15" t="s">
        <v>376</v>
      </c>
      <c r="X79" s="15" t="s">
        <v>1292</v>
      </c>
      <c r="Y79" s="15" t="s">
        <v>1285</v>
      </c>
      <c r="Z79" s="15" t="s">
        <v>1462</v>
      </c>
      <c r="AA79" s="15" t="s">
        <v>371</v>
      </c>
      <c r="AB79" s="44" t="str">
        <f>_xlfn.XLOOKUP(tblTareas_V1_Canonica[[#This Row],[Categoría]],tblCAT_ProcesosSGOL[Categoría],tblCAT_ProcesosSGOL[Documento Referencia],"Revisar")</f>
        <v>MAN-MNT-01</v>
      </c>
      <c r="AC79" s="44" t="str">
        <f>_xlfn.XLOOKUP(tblTareas_V1_Canonica[[#This Row],[Categoría]],tblCAT_ProcesosSGOL[Categoría],tblCAT_ProcesosSGOL[Proceso SGOL],"Revisar")</f>
        <v>Mantenimiento</v>
      </c>
      <c r="AD79" s="44" t="str">
        <f>_xlfn.XLOOKUP(tblTareas_V1_Canonica[[#This Row],[Categoría]],tblCAT_ProcesosSGOL[Categoría],tblCAT_ProcesosSGOL[Requiere Evidencia],"Revisar")</f>
        <v>Sí</v>
      </c>
      <c r="AE79" s="44" t="str">
        <f>_xlfn.XLOOKUP(tblTareas_V1_Canonica[[#This Row],[Categoría]],tblCAT_ProcesosSGOL[Categoría],tblCAT_ProcesosSGOL[Tipo Evidencia Sugerida],"Revisar")</f>
        <v>Foto / Checklist</v>
      </c>
      <c r="AF79" s="44"/>
      <c r="AG79" s="44" t="str">
        <f>_xlfn.XLOOKUP(tblTareas_V1_Canonica[[#This Row],[Categoría]],tblCAT_ProcesosSGOL[Categoría],tblCAT_ProcesosSGOL[KPI Sugerido],"Revisar")</f>
        <v>Rutinas cumplidas</v>
      </c>
      <c r="AH79" s="44"/>
      <c r="AI79" s="44" t="str">
        <f>IF(tblTareas_V1_Canonica[[#This Row],[ID]]="","ID vacío",IF(COUNTIF(tblTareas_V1_Canonica[ID],tblTareas_V1_Canonica[[#This Row],[ID]])&gt;1,"ID duplicado","OK"))</f>
        <v>OK</v>
      </c>
      <c r="AJ79" s="44" t="str">
        <f>IF(OR(tblTareas_V1_Canonica[[#This Row],[Duración Estándar (min)]]="",tblTareas_V1_Canonica[[#This Row],[Duración Estándar (min)]]&lt;=0),"Revisar duración","OK")</f>
        <v>OK</v>
      </c>
      <c r="AK79" s="44" t="str">
        <f>IF(OR(tblTareas_V1_Canonica[[#This Row],[Tipo frecuencia]]="",tblTareas_V1_Canonica[[#This Row],[Regla frecuencia]]=""),"Revisar frecuencia","OK")</f>
        <v>OK</v>
      </c>
      <c r="AL79" s="44" t="str">
        <f>IF(OR(tblTareas_V1_Canonica[[#This Row],[Puesto]]="",tblTareas_V1_Canonica[[#This Row],[Tipo de Responsable]]=""),"Revisar responsable","OK")</f>
        <v>OK</v>
      </c>
      <c r="AM7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79" s="44" t="str">
        <f>IF(OR(tblTareas_V1_Canonica[[#This Row],[Fecha inicio]]="",tblTareas_V1_Canonica[[#This Row],[Fecha fin]]="",tblTareas_V1_Canonica[[#This Row],[Fecha inicio]]&gt;tblTareas_V1_Canonica[[#This Row],[Fecha fin]]),"Revisar fechas","OK")</f>
        <v>OK</v>
      </c>
      <c r="AO79" s="44" t="str">
        <f>IF(OR(tblTareas_V1_Canonica[[#This Row],[Estado]]="",tblTareas_V1_Canonica[[#This Row],[Estatus Tarea]]=""),"Revisar estatus","OK")</f>
        <v>OK</v>
      </c>
      <c r="AP79" s="44" t="str">
        <f>IF(COUNTIF(tblTareas_V1_Canonica[[#This Row],[Val_ID]:[Val_Estatus]],"&lt;&gt;OK")&gt;0,"REVISAR","OK")</f>
        <v>OK</v>
      </c>
      <c r="AQ79" s="52" t="s">
        <v>1590</v>
      </c>
      <c r="AR79" s="82">
        <v>0.38541666666666669</v>
      </c>
    </row>
    <row r="80" spans="1:44" ht="20.25" customHeight="1">
      <c r="A80" s="12" t="s">
        <v>234</v>
      </c>
      <c r="B80" s="12" t="s">
        <v>1266</v>
      </c>
      <c r="C80" s="12" t="s">
        <v>488</v>
      </c>
      <c r="D80" s="12" t="s">
        <v>1437</v>
      </c>
      <c r="E80" s="13" t="s">
        <v>394</v>
      </c>
      <c r="F80" s="15" t="s">
        <v>345</v>
      </c>
      <c r="G80" s="12">
        <v>20</v>
      </c>
      <c r="H80" s="12" t="s">
        <v>1158</v>
      </c>
      <c r="I80" s="12" t="s">
        <v>1125</v>
      </c>
      <c r="J80" s="12">
        <v>1</v>
      </c>
      <c r="K80" s="15" t="s">
        <v>17</v>
      </c>
      <c r="L80" s="15" t="s">
        <v>376</v>
      </c>
      <c r="M80" s="15" t="s">
        <v>1126</v>
      </c>
      <c r="N80" s="15" t="s">
        <v>1127</v>
      </c>
      <c r="O80" s="16">
        <v>46024</v>
      </c>
      <c r="P80" s="16">
        <v>46387</v>
      </c>
      <c r="Q80" s="16" t="s">
        <v>345</v>
      </c>
      <c r="R80" s="35" t="s">
        <v>1211</v>
      </c>
      <c r="S80" s="23"/>
      <c r="T80" s="23"/>
      <c r="V80" s="15" t="s">
        <v>1284</v>
      </c>
      <c r="W80" s="15" t="s">
        <v>376</v>
      </c>
      <c r="X80" s="15" t="s">
        <v>1292</v>
      </c>
      <c r="Y80" s="15" t="s">
        <v>1285</v>
      </c>
      <c r="Z80" s="15" t="s">
        <v>1462</v>
      </c>
      <c r="AA80" s="15" t="s">
        <v>371</v>
      </c>
      <c r="AB80" s="44" t="str">
        <f>_xlfn.XLOOKUP(tblTareas_V1_Canonica[[#This Row],[Categoría]],tblCAT_ProcesosSGOL[Categoría],tblCAT_ProcesosSGOL[Documento Referencia],"Revisar")</f>
        <v>MAN-MNT-01</v>
      </c>
      <c r="AC80" s="44" t="str">
        <f>_xlfn.XLOOKUP(tblTareas_V1_Canonica[[#This Row],[Categoría]],tblCAT_ProcesosSGOL[Categoría],tblCAT_ProcesosSGOL[Proceso SGOL],"Revisar")</f>
        <v>Mantenimiento</v>
      </c>
      <c r="AD80" s="44" t="str">
        <f>_xlfn.XLOOKUP(tblTareas_V1_Canonica[[#This Row],[Categoría]],tblCAT_ProcesosSGOL[Categoría],tblCAT_ProcesosSGOL[Requiere Evidencia],"Revisar")</f>
        <v>Sí</v>
      </c>
      <c r="AE80" s="44" t="str">
        <f>_xlfn.XLOOKUP(tblTareas_V1_Canonica[[#This Row],[Categoría]],tblCAT_ProcesosSGOL[Categoría],tblCAT_ProcesosSGOL[Tipo Evidencia Sugerida],"Revisar")</f>
        <v>Foto / Checklist</v>
      </c>
      <c r="AF80" s="44"/>
      <c r="AG80" s="44" t="str">
        <f>_xlfn.XLOOKUP(tblTareas_V1_Canonica[[#This Row],[Categoría]],tblCAT_ProcesosSGOL[Categoría],tblCAT_ProcesosSGOL[KPI Sugerido],"Revisar")</f>
        <v>Rutinas cumplidas</v>
      </c>
      <c r="AH80" s="44"/>
      <c r="AI80" s="44" t="str">
        <f>IF(tblTareas_V1_Canonica[[#This Row],[ID]]="","ID vacío",IF(COUNTIF(tblTareas_V1_Canonica[ID],tblTareas_V1_Canonica[[#This Row],[ID]])&gt;1,"ID duplicado","OK"))</f>
        <v>OK</v>
      </c>
      <c r="AJ80" s="44" t="str">
        <f>IF(OR(tblTareas_V1_Canonica[[#This Row],[Duración Estándar (min)]]="",tblTareas_V1_Canonica[[#This Row],[Duración Estándar (min)]]&lt;=0),"Revisar duración","OK")</f>
        <v>OK</v>
      </c>
      <c r="AK80" s="44" t="str">
        <f>IF(OR(tblTareas_V1_Canonica[[#This Row],[Tipo frecuencia]]="",tblTareas_V1_Canonica[[#This Row],[Regla frecuencia]]=""),"Revisar frecuencia","OK")</f>
        <v>OK</v>
      </c>
      <c r="AL80" s="44" t="str">
        <f>IF(OR(tblTareas_V1_Canonica[[#This Row],[Puesto]]="",tblTareas_V1_Canonica[[#This Row],[Tipo de Responsable]]=""),"Revisar responsable","OK")</f>
        <v>OK</v>
      </c>
      <c r="AM8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0" s="44" t="str">
        <f>IF(OR(tblTareas_V1_Canonica[[#This Row],[Fecha inicio]]="",tblTareas_V1_Canonica[[#This Row],[Fecha fin]]="",tblTareas_V1_Canonica[[#This Row],[Fecha inicio]]&gt;tblTareas_V1_Canonica[[#This Row],[Fecha fin]]),"Revisar fechas","OK")</f>
        <v>OK</v>
      </c>
      <c r="AO80" s="44" t="str">
        <f>IF(OR(tblTareas_V1_Canonica[[#This Row],[Estado]]="",tblTareas_V1_Canonica[[#This Row],[Estatus Tarea]]=""),"Revisar estatus","OK")</f>
        <v>OK</v>
      </c>
      <c r="AP80" s="44" t="str">
        <f>IF(COUNTIF(tblTareas_V1_Canonica[[#This Row],[Val_ID]:[Val_Estatus]],"&lt;&gt;OK")&gt;0,"REVISAR","OK")</f>
        <v>OK</v>
      </c>
      <c r="AQ80" s="44" t="s">
        <v>2103</v>
      </c>
      <c r="AR80" s="82">
        <v>0.38541666666666669</v>
      </c>
    </row>
    <row r="81" spans="1:44" ht="20.25" customHeight="1">
      <c r="A81" s="12" t="s">
        <v>235</v>
      </c>
      <c r="B81" s="12" t="s">
        <v>1266</v>
      </c>
      <c r="C81" s="12" t="s">
        <v>488</v>
      </c>
      <c r="D81" s="12" t="s">
        <v>1437</v>
      </c>
      <c r="E81" s="13" t="s">
        <v>394</v>
      </c>
      <c r="F81" s="15" t="s">
        <v>345</v>
      </c>
      <c r="G81" s="12">
        <v>30</v>
      </c>
      <c r="H81" s="12" t="s">
        <v>1154</v>
      </c>
      <c r="I81" s="12" t="s">
        <v>1152</v>
      </c>
      <c r="J81" s="12">
        <v>1</v>
      </c>
      <c r="K81" s="15" t="s">
        <v>17</v>
      </c>
      <c r="L81" s="15" t="s">
        <v>376</v>
      </c>
      <c r="M81" s="15" t="s">
        <v>1126</v>
      </c>
      <c r="N81" s="15" t="s">
        <v>1127</v>
      </c>
      <c r="O81" s="16">
        <v>46024</v>
      </c>
      <c r="P81" s="16">
        <v>46387</v>
      </c>
      <c r="Q81" s="16" t="s">
        <v>345</v>
      </c>
      <c r="R81" s="35" t="s">
        <v>1212</v>
      </c>
      <c r="S81" s="23"/>
      <c r="T81" s="23"/>
      <c r="V81" s="15" t="s">
        <v>1284</v>
      </c>
      <c r="W81" s="15" t="s">
        <v>376</v>
      </c>
      <c r="X81" s="15" t="s">
        <v>1292</v>
      </c>
      <c r="Y81" s="15" t="s">
        <v>1285</v>
      </c>
      <c r="Z81" s="15" t="s">
        <v>1462</v>
      </c>
      <c r="AA81" s="15" t="s">
        <v>371</v>
      </c>
      <c r="AB81" s="44" t="str">
        <f>_xlfn.XLOOKUP(tblTareas_V1_Canonica[[#This Row],[Categoría]],tblCAT_ProcesosSGOL[Categoría],tblCAT_ProcesosSGOL[Documento Referencia],"Revisar")</f>
        <v>MAN-MNT-01</v>
      </c>
      <c r="AC81" s="44" t="str">
        <f>_xlfn.XLOOKUP(tblTareas_V1_Canonica[[#This Row],[Categoría]],tblCAT_ProcesosSGOL[Categoría],tblCAT_ProcesosSGOL[Proceso SGOL],"Revisar")</f>
        <v>Mantenimiento</v>
      </c>
      <c r="AD81" s="44" t="str">
        <f>_xlfn.XLOOKUP(tblTareas_V1_Canonica[[#This Row],[Categoría]],tblCAT_ProcesosSGOL[Categoría],tblCAT_ProcesosSGOL[Requiere Evidencia],"Revisar")</f>
        <v>Sí</v>
      </c>
      <c r="AE81" s="44" t="str">
        <f>_xlfn.XLOOKUP(tblTareas_V1_Canonica[[#This Row],[Categoría]],tblCAT_ProcesosSGOL[Categoría],tblCAT_ProcesosSGOL[Tipo Evidencia Sugerida],"Revisar")</f>
        <v>Foto / Checklist</v>
      </c>
      <c r="AF81" s="44"/>
      <c r="AG81" s="44" t="str">
        <f>_xlfn.XLOOKUP(tblTareas_V1_Canonica[[#This Row],[Categoría]],tblCAT_ProcesosSGOL[Categoría],tblCAT_ProcesosSGOL[KPI Sugerido],"Revisar")</f>
        <v>Rutinas cumplidas</v>
      </c>
      <c r="AH81" s="44"/>
      <c r="AI81" s="44" t="str">
        <f>IF(tblTareas_V1_Canonica[[#This Row],[ID]]="","ID vacío",IF(COUNTIF(tblTareas_V1_Canonica[ID],tblTareas_V1_Canonica[[#This Row],[ID]])&gt;1,"ID duplicado","OK"))</f>
        <v>OK</v>
      </c>
      <c r="AJ81" s="44" t="str">
        <f>IF(OR(tblTareas_V1_Canonica[[#This Row],[Duración Estándar (min)]]="",tblTareas_V1_Canonica[[#This Row],[Duración Estándar (min)]]&lt;=0),"Revisar duración","OK")</f>
        <v>OK</v>
      </c>
      <c r="AK81" s="44" t="str">
        <f>IF(OR(tblTareas_V1_Canonica[[#This Row],[Tipo frecuencia]]="",tblTareas_V1_Canonica[[#This Row],[Regla frecuencia]]=""),"Revisar frecuencia","OK")</f>
        <v>OK</v>
      </c>
      <c r="AL81" s="44" t="str">
        <f>IF(OR(tblTareas_V1_Canonica[[#This Row],[Puesto]]="",tblTareas_V1_Canonica[[#This Row],[Tipo de Responsable]]=""),"Revisar responsable","OK")</f>
        <v>OK</v>
      </c>
      <c r="AM8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1" s="44" t="str">
        <f>IF(OR(tblTareas_V1_Canonica[[#This Row],[Fecha inicio]]="",tblTareas_V1_Canonica[[#This Row],[Fecha fin]]="",tblTareas_V1_Canonica[[#This Row],[Fecha inicio]]&gt;tblTareas_V1_Canonica[[#This Row],[Fecha fin]]),"Revisar fechas","OK")</f>
        <v>OK</v>
      </c>
      <c r="AO81" s="44" t="str">
        <f>IF(OR(tblTareas_V1_Canonica[[#This Row],[Estado]]="",tblTareas_V1_Canonica[[#This Row],[Estatus Tarea]]=""),"Revisar estatus","OK")</f>
        <v>OK</v>
      </c>
      <c r="AP81" s="44" t="str">
        <f>IF(COUNTIF(tblTareas_V1_Canonica[[#This Row],[Val_ID]:[Val_Estatus]],"&lt;&gt;OK")&gt;0,"REVISAR","OK")</f>
        <v>OK</v>
      </c>
      <c r="AQ81" s="44" t="s">
        <v>2103</v>
      </c>
      <c r="AR81" s="82">
        <v>0.38541666666666669</v>
      </c>
    </row>
    <row r="82" spans="1:44" ht="20.25" customHeight="1">
      <c r="A82" s="12" t="s">
        <v>4643</v>
      </c>
      <c r="B82" s="12" t="s">
        <v>1266</v>
      </c>
      <c r="C82" s="12" t="s">
        <v>488</v>
      </c>
      <c r="D82" s="12" t="s">
        <v>1437</v>
      </c>
      <c r="E82" s="13" t="s">
        <v>394</v>
      </c>
      <c r="F82" s="15" t="s">
        <v>345</v>
      </c>
      <c r="G82" s="12">
        <v>10</v>
      </c>
      <c r="H82" s="12" t="s">
        <v>1154</v>
      </c>
      <c r="I82" s="12" t="s">
        <v>1151</v>
      </c>
      <c r="J82" s="12">
        <v>1</v>
      </c>
      <c r="K82" s="15" t="s">
        <v>17</v>
      </c>
      <c r="L82" s="15" t="s">
        <v>376</v>
      </c>
      <c r="M82" s="15" t="s">
        <v>1126</v>
      </c>
      <c r="N82" s="15" t="s">
        <v>1127</v>
      </c>
      <c r="O82" s="16">
        <v>46024</v>
      </c>
      <c r="P82" s="16">
        <v>46387</v>
      </c>
      <c r="Q82" s="16" t="s">
        <v>345</v>
      </c>
      <c r="R82" s="35" t="s">
        <v>1213</v>
      </c>
      <c r="S82" s="23"/>
      <c r="T82" s="23"/>
      <c r="V82" s="15" t="s">
        <v>1284</v>
      </c>
      <c r="W82" s="15" t="s">
        <v>376</v>
      </c>
      <c r="X82" s="15" t="s">
        <v>1292</v>
      </c>
      <c r="Y82" s="15" t="s">
        <v>1285</v>
      </c>
      <c r="Z82" s="15" t="s">
        <v>1462</v>
      </c>
      <c r="AA82" s="15" t="s">
        <v>371</v>
      </c>
      <c r="AB82" s="44" t="str">
        <f>_xlfn.XLOOKUP(tblTareas_V1_Canonica[[#This Row],[Categoría]],tblCAT_ProcesosSGOL[Categoría],tblCAT_ProcesosSGOL[Documento Referencia],"Revisar")</f>
        <v>MAN-MNT-01</v>
      </c>
      <c r="AC82" s="44" t="str">
        <f>_xlfn.XLOOKUP(tblTareas_V1_Canonica[[#This Row],[Categoría]],tblCAT_ProcesosSGOL[Categoría],tblCAT_ProcesosSGOL[Proceso SGOL],"Revisar")</f>
        <v>Mantenimiento</v>
      </c>
      <c r="AD82" s="44" t="str">
        <f>_xlfn.XLOOKUP(tblTareas_V1_Canonica[[#This Row],[Categoría]],tblCAT_ProcesosSGOL[Categoría],tblCAT_ProcesosSGOL[Requiere Evidencia],"Revisar")</f>
        <v>Sí</v>
      </c>
      <c r="AE82" s="44" t="str">
        <f>_xlfn.XLOOKUP(tblTareas_V1_Canonica[[#This Row],[Categoría]],tblCAT_ProcesosSGOL[Categoría],tblCAT_ProcesosSGOL[Tipo Evidencia Sugerida],"Revisar")</f>
        <v>Foto / Checklist</v>
      </c>
      <c r="AF82" s="44"/>
      <c r="AG82" s="44" t="str">
        <f>_xlfn.XLOOKUP(tblTareas_V1_Canonica[[#This Row],[Categoría]],tblCAT_ProcesosSGOL[Categoría],tblCAT_ProcesosSGOL[KPI Sugerido],"Revisar")</f>
        <v>Rutinas cumplidas</v>
      </c>
      <c r="AH82" s="44"/>
      <c r="AI82" s="44" t="str">
        <f>IF(tblTareas_V1_Canonica[[#This Row],[ID]]="","ID vacío",IF(COUNTIF(tblTareas_V1_Canonica[ID],tblTareas_V1_Canonica[[#This Row],[ID]])&gt;1,"ID duplicado","OK"))</f>
        <v>OK</v>
      </c>
      <c r="AJ82" s="44" t="str">
        <f>IF(OR(tblTareas_V1_Canonica[[#This Row],[Duración Estándar (min)]]="",tblTareas_V1_Canonica[[#This Row],[Duración Estándar (min)]]&lt;=0),"Revisar duración","OK")</f>
        <v>OK</v>
      </c>
      <c r="AK82" s="44" t="str">
        <f>IF(OR(tblTareas_V1_Canonica[[#This Row],[Tipo frecuencia]]="",tblTareas_V1_Canonica[[#This Row],[Regla frecuencia]]=""),"Revisar frecuencia","OK")</f>
        <v>OK</v>
      </c>
      <c r="AL82" s="44" t="str">
        <f>IF(OR(tblTareas_V1_Canonica[[#This Row],[Puesto]]="",tblTareas_V1_Canonica[[#This Row],[Tipo de Responsable]]=""),"Revisar responsable","OK")</f>
        <v>OK</v>
      </c>
      <c r="AM8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2" s="44" t="str">
        <f>IF(OR(tblTareas_V1_Canonica[[#This Row],[Fecha inicio]]="",tblTareas_V1_Canonica[[#This Row],[Fecha fin]]="",tblTareas_V1_Canonica[[#This Row],[Fecha inicio]]&gt;tblTareas_V1_Canonica[[#This Row],[Fecha fin]]),"Revisar fechas","OK")</f>
        <v>OK</v>
      </c>
      <c r="AO82" s="44" t="str">
        <f>IF(OR(tblTareas_V1_Canonica[[#This Row],[Estado]]="",tblTareas_V1_Canonica[[#This Row],[Estatus Tarea]]=""),"Revisar estatus","OK")</f>
        <v>OK</v>
      </c>
      <c r="AP82" s="44" t="str">
        <f>IF(COUNTIF(tblTareas_V1_Canonica[[#This Row],[Val_ID]:[Val_Estatus]],"&lt;&gt;OK")&gt;0,"REVISAR","OK")</f>
        <v>OK</v>
      </c>
      <c r="AQ82" s="44" t="s">
        <v>2103</v>
      </c>
      <c r="AR82" s="82">
        <v>0.38541666666666669</v>
      </c>
    </row>
    <row r="83" spans="1:44" ht="20.25" customHeight="1">
      <c r="A83" s="12" t="s">
        <v>236</v>
      </c>
      <c r="B83" s="12" t="s">
        <v>1266</v>
      </c>
      <c r="C83" s="12" t="s">
        <v>488</v>
      </c>
      <c r="D83" s="12" t="s">
        <v>1437</v>
      </c>
      <c r="E83" s="13" t="s">
        <v>394</v>
      </c>
      <c r="F83" s="15" t="s">
        <v>345</v>
      </c>
      <c r="G83" s="12">
        <v>30</v>
      </c>
      <c r="H83" s="12" t="s">
        <v>1154</v>
      </c>
      <c r="I83" s="12" t="s">
        <v>1152</v>
      </c>
      <c r="J83" s="12">
        <v>1</v>
      </c>
      <c r="K83" s="15" t="s">
        <v>17</v>
      </c>
      <c r="L83" s="15" t="s">
        <v>376</v>
      </c>
      <c r="M83" s="15" t="s">
        <v>1126</v>
      </c>
      <c r="N83" s="15" t="s">
        <v>1127</v>
      </c>
      <c r="O83" s="16">
        <v>46024</v>
      </c>
      <c r="P83" s="16">
        <v>46387</v>
      </c>
      <c r="Q83" s="16" t="s">
        <v>345</v>
      </c>
      <c r="R83" s="35" t="s">
        <v>1395</v>
      </c>
      <c r="S83" s="23"/>
      <c r="T83" s="23"/>
      <c r="V83" s="15" t="s">
        <v>1284</v>
      </c>
      <c r="W83" s="15" t="s">
        <v>376</v>
      </c>
      <c r="X83" s="15" t="s">
        <v>1292</v>
      </c>
      <c r="Y83" s="15" t="s">
        <v>1285</v>
      </c>
      <c r="Z83" s="15" t="s">
        <v>1462</v>
      </c>
      <c r="AA83" s="15" t="s">
        <v>371</v>
      </c>
      <c r="AB83" s="44" t="str">
        <f>_xlfn.XLOOKUP(tblTareas_V1_Canonica[[#This Row],[Categoría]],tblCAT_ProcesosSGOL[Categoría],tblCAT_ProcesosSGOL[Documento Referencia],"Revisar")</f>
        <v>MAN-MNT-01</v>
      </c>
      <c r="AC83" s="44" t="str">
        <f>_xlfn.XLOOKUP(tblTareas_V1_Canonica[[#This Row],[Categoría]],tblCAT_ProcesosSGOL[Categoría],tblCAT_ProcesosSGOL[Proceso SGOL],"Revisar")</f>
        <v>Mantenimiento</v>
      </c>
      <c r="AD83" s="44" t="str">
        <f>_xlfn.XLOOKUP(tblTareas_V1_Canonica[[#This Row],[Categoría]],tblCAT_ProcesosSGOL[Categoría],tblCAT_ProcesosSGOL[Requiere Evidencia],"Revisar")</f>
        <v>Sí</v>
      </c>
      <c r="AE83" s="44" t="str">
        <f>_xlfn.XLOOKUP(tblTareas_V1_Canonica[[#This Row],[Categoría]],tblCAT_ProcesosSGOL[Categoría],tblCAT_ProcesosSGOL[Tipo Evidencia Sugerida],"Revisar")</f>
        <v>Foto / Checklist</v>
      </c>
      <c r="AF83" s="44"/>
      <c r="AG83" s="44" t="str">
        <f>_xlfn.XLOOKUP(tblTareas_V1_Canonica[[#This Row],[Categoría]],tblCAT_ProcesosSGOL[Categoría],tblCAT_ProcesosSGOL[KPI Sugerido],"Revisar")</f>
        <v>Rutinas cumplidas</v>
      </c>
      <c r="AH83" s="44"/>
      <c r="AI83" s="44" t="str">
        <f>IF(tblTareas_V1_Canonica[[#This Row],[ID]]="","ID vacío",IF(COUNTIF(tblTareas_V1_Canonica[ID],tblTareas_V1_Canonica[[#This Row],[ID]])&gt;1,"ID duplicado","OK"))</f>
        <v>OK</v>
      </c>
      <c r="AJ83" s="44" t="str">
        <f>IF(OR(tblTareas_V1_Canonica[[#This Row],[Duración Estándar (min)]]="",tblTareas_V1_Canonica[[#This Row],[Duración Estándar (min)]]&lt;=0),"Revisar duración","OK")</f>
        <v>OK</v>
      </c>
      <c r="AK83" s="44" t="str">
        <f>IF(OR(tblTareas_V1_Canonica[[#This Row],[Tipo frecuencia]]="",tblTareas_V1_Canonica[[#This Row],[Regla frecuencia]]=""),"Revisar frecuencia","OK")</f>
        <v>OK</v>
      </c>
      <c r="AL83" s="44" t="str">
        <f>IF(OR(tblTareas_V1_Canonica[[#This Row],[Puesto]]="",tblTareas_V1_Canonica[[#This Row],[Tipo de Responsable]]=""),"Revisar responsable","OK")</f>
        <v>OK</v>
      </c>
      <c r="AM8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3" s="44" t="str">
        <f>IF(OR(tblTareas_V1_Canonica[[#This Row],[Fecha inicio]]="",tblTareas_V1_Canonica[[#This Row],[Fecha fin]]="",tblTareas_V1_Canonica[[#This Row],[Fecha inicio]]&gt;tblTareas_V1_Canonica[[#This Row],[Fecha fin]]),"Revisar fechas","OK")</f>
        <v>OK</v>
      </c>
      <c r="AO83" s="44" t="str">
        <f>IF(OR(tblTareas_V1_Canonica[[#This Row],[Estado]]="",tblTareas_V1_Canonica[[#This Row],[Estatus Tarea]]=""),"Revisar estatus","OK")</f>
        <v>OK</v>
      </c>
      <c r="AP83" s="44" t="str">
        <f>IF(COUNTIF(tblTareas_V1_Canonica[[#This Row],[Val_ID]:[Val_Estatus]],"&lt;&gt;OK")&gt;0,"REVISAR","OK")</f>
        <v>OK</v>
      </c>
      <c r="AQ83" s="44" t="s">
        <v>2103</v>
      </c>
      <c r="AR83" s="82">
        <v>0.38541666666666669</v>
      </c>
    </row>
    <row r="84" spans="1:44" ht="20.25" customHeight="1">
      <c r="A84" s="12" t="s">
        <v>237</v>
      </c>
      <c r="B84" s="12" t="s">
        <v>1266</v>
      </c>
      <c r="C84" s="12" t="s">
        <v>488</v>
      </c>
      <c r="D84" s="12" t="s">
        <v>1437</v>
      </c>
      <c r="E84" s="13" t="s">
        <v>394</v>
      </c>
      <c r="F84" s="15" t="s">
        <v>345</v>
      </c>
      <c r="G84" s="12">
        <v>10</v>
      </c>
      <c r="H84" s="12" t="s">
        <v>1154</v>
      </c>
      <c r="I84" s="12" t="s">
        <v>1150</v>
      </c>
      <c r="J84" s="12">
        <v>1</v>
      </c>
      <c r="K84" s="15" t="s">
        <v>17</v>
      </c>
      <c r="L84" s="15" t="s">
        <v>376</v>
      </c>
      <c r="M84" s="15" t="s">
        <v>1126</v>
      </c>
      <c r="N84" s="15" t="s">
        <v>1127</v>
      </c>
      <c r="O84" s="16">
        <v>46024</v>
      </c>
      <c r="P84" s="16">
        <v>46387</v>
      </c>
      <c r="Q84" s="16" t="s">
        <v>345</v>
      </c>
      <c r="R84" s="35" t="s">
        <v>1381</v>
      </c>
      <c r="S84" s="23"/>
      <c r="T84" s="23"/>
      <c r="V84" s="15" t="s">
        <v>1284</v>
      </c>
      <c r="W84" s="15" t="s">
        <v>376</v>
      </c>
      <c r="X84" s="15" t="s">
        <v>1292</v>
      </c>
      <c r="Y84" s="15" t="s">
        <v>1285</v>
      </c>
      <c r="Z84" s="15" t="s">
        <v>1462</v>
      </c>
      <c r="AA84" s="15" t="s">
        <v>371</v>
      </c>
      <c r="AB84" s="44" t="str">
        <f>_xlfn.XLOOKUP(tblTareas_V1_Canonica[[#This Row],[Categoría]],tblCAT_ProcesosSGOL[Categoría],tblCAT_ProcesosSGOL[Documento Referencia],"Revisar")</f>
        <v>MAN-MNT-01</v>
      </c>
      <c r="AC84" s="44" t="str">
        <f>_xlfn.XLOOKUP(tblTareas_V1_Canonica[[#This Row],[Categoría]],tblCAT_ProcesosSGOL[Categoría],tblCAT_ProcesosSGOL[Proceso SGOL],"Revisar")</f>
        <v>Mantenimiento</v>
      </c>
      <c r="AD84" s="44" t="str">
        <f>_xlfn.XLOOKUP(tblTareas_V1_Canonica[[#This Row],[Categoría]],tblCAT_ProcesosSGOL[Categoría],tblCAT_ProcesosSGOL[Requiere Evidencia],"Revisar")</f>
        <v>Sí</v>
      </c>
      <c r="AE84" s="44" t="str">
        <f>_xlfn.XLOOKUP(tblTareas_V1_Canonica[[#This Row],[Categoría]],tblCAT_ProcesosSGOL[Categoría],tblCAT_ProcesosSGOL[Tipo Evidencia Sugerida],"Revisar")</f>
        <v>Foto / Checklist</v>
      </c>
      <c r="AF84" s="44"/>
      <c r="AG84" s="44" t="str">
        <f>_xlfn.XLOOKUP(tblTareas_V1_Canonica[[#This Row],[Categoría]],tblCAT_ProcesosSGOL[Categoría],tblCAT_ProcesosSGOL[KPI Sugerido],"Revisar")</f>
        <v>Rutinas cumplidas</v>
      </c>
      <c r="AH84" s="44"/>
      <c r="AI84" s="44" t="str">
        <f>IF(tblTareas_V1_Canonica[[#This Row],[ID]]="","ID vacío",IF(COUNTIF(tblTareas_V1_Canonica[ID],tblTareas_V1_Canonica[[#This Row],[ID]])&gt;1,"ID duplicado","OK"))</f>
        <v>OK</v>
      </c>
      <c r="AJ84" s="44" t="str">
        <f>IF(OR(tblTareas_V1_Canonica[[#This Row],[Duración Estándar (min)]]="",tblTareas_V1_Canonica[[#This Row],[Duración Estándar (min)]]&lt;=0),"Revisar duración","OK")</f>
        <v>OK</v>
      </c>
      <c r="AK84" s="44" t="str">
        <f>IF(OR(tblTareas_V1_Canonica[[#This Row],[Tipo frecuencia]]="",tblTareas_V1_Canonica[[#This Row],[Regla frecuencia]]=""),"Revisar frecuencia","OK")</f>
        <v>OK</v>
      </c>
      <c r="AL84" s="44" t="str">
        <f>IF(OR(tblTareas_V1_Canonica[[#This Row],[Puesto]]="",tblTareas_V1_Canonica[[#This Row],[Tipo de Responsable]]=""),"Revisar responsable","OK")</f>
        <v>OK</v>
      </c>
      <c r="AM8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4" s="44" t="str">
        <f>IF(OR(tblTareas_V1_Canonica[[#This Row],[Fecha inicio]]="",tblTareas_V1_Canonica[[#This Row],[Fecha fin]]="",tblTareas_V1_Canonica[[#This Row],[Fecha inicio]]&gt;tblTareas_V1_Canonica[[#This Row],[Fecha fin]]),"Revisar fechas","OK")</f>
        <v>OK</v>
      </c>
      <c r="AO84" s="44" t="str">
        <f>IF(OR(tblTareas_V1_Canonica[[#This Row],[Estado]]="",tblTareas_V1_Canonica[[#This Row],[Estatus Tarea]]=""),"Revisar estatus","OK")</f>
        <v>OK</v>
      </c>
      <c r="AP84" s="44" t="str">
        <f>IF(COUNTIF(tblTareas_V1_Canonica[[#This Row],[Val_ID]:[Val_Estatus]],"&lt;&gt;OK")&gt;0,"REVISAR","OK")</f>
        <v>OK</v>
      </c>
      <c r="AQ84" s="44" t="s">
        <v>2103</v>
      </c>
      <c r="AR84" s="82">
        <v>0.38541666666666669</v>
      </c>
    </row>
    <row r="85" spans="1:44" ht="20.25" customHeight="1">
      <c r="A85" s="12" t="s">
        <v>238</v>
      </c>
      <c r="B85" s="12" t="s">
        <v>1266</v>
      </c>
      <c r="C85" s="12" t="s">
        <v>488</v>
      </c>
      <c r="D85" s="12" t="s">
        <v>1437</v>
      </c>
      <c r="E85" s="13" t="s">
        <v>394</v>
      </c>
      <c r="F85" s="15" t="s">
        <v>345</v>
      </c>
      <c r="G85" s="12">
        <v>20</v>
      </c>
      <c r="H85" s="12" t="s">
        <v>1154</v>
      </c>
      <c r="I85" s="12" t="s">
        <v>1149</v>
      </c>
      <c r="J85" s="12">
        <v>1</v>
      </c>
      <c r="K85" s="15" t="s">
        <v>17</v>
      </c>
      <c r="L85" s="15" t="s">
        <v>376</v>
      </c>
      <c r="M85" s="15" t="s">
        <v>1126</v>
      </c>
      <c r="N85" s="15" t="s">
        <v>1127</v>
      </c>
      <c r="O85" s="16">
        <v>46024</v>
      </c>
      <c r="P85" s="16">
        <v>46387</v>
      </c>
      <c r="Q85" s="16" t="s">
        <v>345</v>
      </c>
      <c r="R85" s="35" t="s">
        <v>1214</v>
      </c>
      <c r="S85" s="23"/>
      <c r="T85" s="23"/>
      <c r="V85" s="15" t="s">
        <v>1284</v>
      </c>
      <c r="W85" s="15" t="s">
        <v>376</v>
      </c>
      <c r="X85" s="15" t="s">
        <v>1292</v>
      </c>
      <c r="Y85" s="15" t="s">
        <v>1285</v>
      </c>
      <c r="Z85" s="15" t="s">
        <v>1462</v>
      </c>
      <c r="AA85" s="15" t="s">
        <v>371</v>
      </c>
      <c r="AB85" s="44" t="str">
        <f>_xlfn.XLOOKUP(tblTareas_V1_Canonica[[#This Row],[Categoría]],tblCAT_ProcesosSGOL[Categoría],tblCAT_ProcesosSGOL[Documento Referencia],"Revisar")</f>
        <v>MAN-MNT-01</v>
      </c>
      <c r="AC85" s="44" t="str">
        <f>_xlfn.XLOOKUP(tblTareas_V1_Canonica[[#This Row],[Categoría]],tblCAT_ProcesosSGOL[Categoría],tblCAT_ProcesosSGOL[Proceso SGOL],"Revisar")</f>
        <v>Mantenimiento</v>
      </c>
      <c r="AD85" s="44" t="str">
        <f>_xlfn.XLOOKUP(tblTareas_V1_Canonica[[#This Row],[Categoría]],tblCAT_ProcesosSGOL[Categoría],tblCAT_ProcesosSGOL[Requiere Evidencia],"Revisar")</f>
        <v>Sí</v>
      </c>
      <c r="AE85" s="44" t="str">
        <f>_xlfn.XLOOKUP(tblTareas_V1_Canonica[[#This Row],[Categoría]],tblCAT_ProcesosSGOL[Categoría],tblCAT_ProcesosSGOL[Tipo Evidencia Sugerida],"Revisar")</f>
        <v>Foto / Checklist</v>
      </c>
      <c r="AF85" s="44"/>
      <c r="AG85" s="44" t="str">
        <f>_xlfn.XLOOKUP(tblTareas_V1_Canonica[[#This Row],[Categoría]],tblCAT_ProcesosSGOL[Categoría],tblCAT_ProcesosSGOL[KPI Sugerido],"Revisar")</f>
        <v>Rutinas cumplidas</v>
      </c>
      <c r="AH85" s="44"/>
      <c r="AI85" s="44" t="str">
        <f>IF(tblTareas_V1_Canonica[[#This Row],[ID]]="","ID vacío",IF(COUNTIF(tblTareas_V1_Canonica[ID],tblTareas_V1_Canonica[[#This Row],[ID]])&gt;1,"ID duplicado","OK"))</f>
        <v>OK</v>
      </c>
      <c r="AJ85" s="44" t="str">
        <f>IF(OR(tblTareas_V1_Canonica[[#This Row],[Duración Estándar (min)]]="",tblTareas_V1_Canonica[[#This Row],[Duración Estándar (min)]]&lt;=0),"Revisar duración","OK")</f>
        <v>OK</v>
      </c>
      <c r="AK85" s="44" t="str">
        <f>IF(OR(tblTareas_V1_Canonica[[#This Row],[Tipo frecuencia]]="",tblTareas_V1_Canonica[[#This Row],[Regla frecuencia]]=""),"Revisar frecuencia","OK")</f>
        <v>OK</v>
      </c>
      <c r="AL85" s="44" t="str">
        <f>IF(OR(tblTareas_V1_Canonica[[#This Row],[Puesto]]="",tblTareas_V1_Canonica[[#This Row],[Tipo de Responsable]]=""),"Revisar responsable","OK")</f>
        <v>OK</v>
      </c>
      <c r="AM8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5" s="44" t="str">
        <f>IF(OR(tblTareas_V1_Canonica[[#This Row],[Fecha inicio]]="",tblTareas_V1_Canonica[[#This Row],[Fecha fin]]="",tblTareas_V1_Canonica[[#This Row],[Fecha inicio]]&gt;tblTareas_V1_Canonica[[#This Row],[Fecha fin]]),"Revisar fechas","OK")</f>
        <v>OK</v>
      </c>
      <c r="AO85" s="44" t="str">
        <f>IF(OR(tblTareas_V1_Canonica[[#This Row],[Estado]]="",tblTareas_V1_Canonica[[#This Row],[Estatus Tarea]]=""),"Revisar estatus","OK")</f>
        <v>OK</v>
      </c>
      <c r="AP85" s="44" t="str">
        <f>IF(COUNTIF(tblTareas_V1_Canonica[[#This Row],[Val_ID]:[Val_Estatus]],"&lt;&gt;OK")&gt;0,"REVISAR","OK")</f>
        <v>OK</v>
      </c>
      <c r="AQ85" s="44" t="s">
        <v>2103</v>
      </c>
      <c r="AR85" s="82">
        <v>0.38541666666666669</v>
      </c>
    </row>
    <row r="86" spans="1:44" ht="20.25" customHeight="1">
      <c r="A86" s="12" t="s">
        <v>239</v>
      </c>
      <c r="B86" s="12" t="s">
        <v>1266</v>
      </c>
      <c r="C86" s="12" t="s">
        <v>488</v>
      </c>
      <c r="D86" s="12" t="s">
        <v>1434</v>
      </c>
      <c r="E86" s="13" t="s">
        <v>394</v>
      </c>
      <c r="F86" s="15" t="s">
        <v>345</v>
      </c>
      <c r="G86" s="12">
        <v>15</v>
      </c>
      <c r="H86" s="12" t="s">
        <v>1146</v>
      </c>
      <c r="I86" s="12" t="s">
        <v>1146</v>
      </c>
      <c r="J86" s="12">
        <v>1</v>
      </c>
      <c r="K86" s="15" t="s">
        <v>17</v>
      </c>
      <c r="L86" s="15" t="s">
        <v>376</v>
      </c>
      <c r="M86" s="15" t="s">
        <v>1126</v>
      </c>
      <c r="N86" s="15" t="s">
        <v>1127</v>
      </c>
      <c r="O86" s="16">
        <v>46024</v>
      </c>
      <c r="P86" s="16">
        <v>46387</v>
      </c>
      <c r="Q86" s="16" t="s">
        <v>345</v>
      </c>
      <c r="R86" s="35" t="s">
        <v>1215</v>
      </c>
      <c r="S86" s="23"/>
      <c r="T86" s="23"/>
      <c r="V86" s="15" t="s">
        <v>1284</v>
      </c>
      <c r="W86" s="15" t="s">
        <v>376</v>
      </c>
      <c r="X86" s="15" t="s">
        <v>1292</v>
      </c>
      <c r="Y86" s="15" t="s">
        <v>1285</v>
      </c>
      <c r="Z86" s="15" t="s">
        <v>1462</v>
      </c>
      <c r="AA86" s="15" t="s">
        <v>371</v>
      </c>
      <c r="AB86" s="44" t="str">
        <f>_xlfn.XLOOKUP(tblTareas_V1_Canonica[[#This Row],[Categoría]],tblCAT_ProcesosSGOL[Categoría],tblCAT_ProcesosSGOL[Documento Referencia],"Revisar")</f>
        <v>MAN-EXH-01</v>
      </c>
      <c r="AC86" s="44" t="str">
        <f>_xlfn.XLOOKUP(tblTareas_V1_Canonica[[#This Row],[Categoría]],tblCAT_ProcesosSGOL[Categoría],tblCAT_ProcesosSGOL[Proceso SGOL],"Revisar")</f>
        <v>Exhibición</v>
      </c>
      <c r="AD86" s="44" t="str">
        <f>_xlfn.XLOOKUP(tblTareas_V1_Canonica[[#This Row],[Categoría]],tblCAT_ProcesosSGOL[Categoría],tblCAT_ProcesosSGOL[Requiere Evidencia],"Revisar")</f>
        <v>Sí</v>
      </c>
      <c r="AE86" s="44" t="str">
        <f>_xlfn.XLOOKUP(tblTareas_V1_Canonica[[#This Row],[Categoría]],tblCAT_ProcesosSGOL[Categoría],tblCAT_ProcesosSGOL[Tipo Evidencia Sugerida],"Revisar")</f>
        <v>Foto / Jotform / Checklist</v>
      </c>
      <c r="AF86" s="44"/>
      <c r="AG86" s="44" t="str">
        <f>_xlfn.XLOOKUP(tblTareas_V1_Canonica[[#This Row],[Categoría]],tblCAT_ProcesosSGOL[Categoría],tblCAT_ProcesosSGOL[KPI Sugerido],"Revisar")</f>
        <v>Cumplimiento visual</v>
      </c>
      <c r="AH86" s="44"/>
      <c r="AI86" s="44" t="str">
        <f>IF(tblTareas_V1_Canonica[[#This Row],[ID]]="","ID vacío",IF(COUNTIF(tblTareas_V1_Canonica[ID],tblTareas_V1_Canonica[[#This Row],[ID]])&gt;1,"ID duplicado","OK"))</f>
        <v>OK</v>
      </c>
      <c r="AJ86" s="44" t="str">
        <f>IF(OR(tblTareas_V1_Canonica[[#This Row],[Duración Estándar (min)]]="",tblTareas_V1_Canonica[[#This Row],[Duración Estándar (min)]]&lt;=0),"Revisar duración","OK")</f>
        <v>OK</v>
      </c>
      <c r="AK86" s="44" t="str">
        <f>IF(OR(tblTareas_V1_Canonica[[#This Row],[Tipo frecuencia]]="",tblTareas_V1_Canonica[[#This Row],[Regla frecuencia]]=""),"Revisar frecuencia","OK")</f>
        <v>OK</v>
      </c>
      <c r="AL86" s="44" t="str">
        <f>IF(OR(tblTareas_V1_Canonica[[#This Row],[Puesto]]="",tblTareas_V1_Canonica[[#This Row],[Tipo de Responsable]]=""),"Revisar responsable","OK")</f>
        <v>OK</v>
      </c>
      <c r="AM8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6" s="44" t="str">
        <f>IF(OR(tblTareas_V1_Canonica[[#This Row],[Fecha inicio]]="",tblTareas_V1_Canonica[[#This Row],[Fecha fin]]="",tblTareas_V1_Canonica[[#This Row],[Fecha inicio]]&gt;tblTareas_V1_Canonica[[#This Row],[Fecha fin]]),"Revisar fechas","OK")</f>
        <v>OK</v>
      </c>
      <c r="AO86" s="44" t="str">
        <f>IF(OR(tblTareas_V1_Canonica[[#This Row],[Estado]]="",tblTareas_V1_Canonica[[#This Row],[Estatus Tarea]]=""),"Revisar estatus","OK")</f>
        <v>OK</v>
      </c>
      <c r="AP86" s="44" t="str">
        <f>IF(COUNTIF(tblTareas_V1_Canonica[[#This Row],[Val_ID]:[Val_Estatus]],"&lt;&gt;OK")&gt;0,"REVISAR","OK")</f>
        <v>OK</v>
      </c>
      <c r="AQ86" s="52" t="s">
        <v>1439</v>
      </c>
      <c r="AR86" s="82">
        <v>0.38541666666666669</v>
      </c>
    </row>
    <row r="87" spans="1:44" ht="20.25" customHeight="1">
      <c r="A87" s="12" t="s">
        <v>4644</v>
      </c>
      <c r="B87" s="12" t="s">
        <v>1266</v>
      </c>
      <c r="C87" s="12" t="s">
        <v>488</v>
      </c>
      <c r="D87" s="12" t="s">
        <v>1434</v>
      </c>
      <c r="E87" s="13" t="s">
        <v>394</v>
      </c>
      <c r="F87" s="15" t="s">
        <v>345</v>
      </c>
      <c r="G87" s="12">
        <v>15</v>
      </c>
      <c r="H87" s="12" t="s">
        <v>1146</v>
      </c>
      <c r="I87" s="12" t="s">
        <v>1146</v>
      </c>
      <c r="J87" s="12">
        <v>1</v>
      </c>
      <c r="K87" s="15" t="s">
        <v>17</v>
      </c>
      <c r="L87" s="15" t="s">
        <v>376</v>
      </c>
      <c r="M87" s="15" t="s">
        <v>1126</v>
      </c>
      <c r="N87" s="15" t="s">
        <v>1127</v>
      </c>
      <c r="O87" s="16">
        <v>46024</v>
      </c>
      <c r="P87" s="16">
        <v>46387</v>
      </c>
      <c r="Q87" s="16" t="s">
        <v>345</v>
      </c>
      <c r="R87" s="35" t="s">
        <v>1216</v>
      </c>
      <c r="S87" s="23"/>
      <c r="T87" s="23"/>
      <c r="V87" s="15" t="s">
        <v>1284</v>
      </c>
      <c r="W87" s="15" t="s">
        <v>376</v>
      </c>
      <c r="X87" s="15" t="s">
        <v>1292</v>
      </c>
      <c r="Y87" s="15" t="s">
        <v>1285</v>
      </c>
      <c r="Z87" s="15" t="s">
        <v>1462</v>
      </c>
      <c r="AA87" s="15" t="s">
        <v>371</v>
      </c>
      <c r="AB87" s="44" t="str">
        <f>_xlfn.XLOOKUP(tblTareas_V1_Canonica[[#This Row],[Categoría]],tblCAT_ProcesosSGOL[Categoría],tblCAT_ProcesosSGOL[Documento Referencia],"Revisar")</f>
        <v>MAN-EXH-01</v>
      </c>
      <c r="AC87" s="44" t="str">
        <f>_xlfn.XLOOKUP(tblTareas_V1_Canonica[[#This Row],[Categoría]],tblCAT_ProcesosSGOL[Categoría],tblCAT_ProcesosSGOL[Proceso SGOL],"Revisar")</f>
        <v>Exhibición</v>
      </c>
      <c r="AD87" s="44" t="str">
        <f>_xlfn.XLOOKUP(tblTareas_V1_Canonica[[#This Row],[Categoría]],tblCAT_ProcesosSGOL[Categoría],tblCAT_ProcesosSGOL[Requiere Evidencia],"Revisar")</f>
        <v>Sí</v>
      </c>
      <c r="AE87" s="44" t="str">
        <f>_xlfn.XLOOKUP(tblTareas_V1_Canonica[[#This Row],[Categoría]],tblCAT_ProcesosSGOL[Categoría],tblCAT_ProcesosSGOL[Tipo Evidencia Sugerida],"Revisar")</f>
        <v>Foto / Jotform / Checklist</v>
      </c>
      <c r="AF87" s="44"/>
      <c r="AG87" s="44" t="str">
        <f>_xlfn.XLOOKUP(tblTareas_V1_Canonica[[#This Row],[Categoría]],tblCAT_ProcesosSGOL[Categoría],tblCAT_ProcesosSGOL[KPI Sugerido],"Revisar")</f>
        <v>Cumplimiento visual</v>
      </c>
      <c r="AH87" s="44"/>
      <c r="AI87" s="44" t="str">
        <f>IF(tblTareas_V1_Canonica[[#This Row],[ID]]="","ID vacío",IF(COUNTIF(tblTareas_V1_Canonica[ID],tblTareas_V1_Canonica[[#This Row],[ID]])&gt;1,"ID duplicado","OK"))</f>
        <v>OK</v>
      </c>
      <c r="AJ87" s="44" t="str">
        <f>IF(OR(tblTareas_V1_Canonica[[#This Row],[Duración Estándar (min)]]="",tblTareas_V1_Canonica[[#This Row],[Duración Estándar (min)]]&lt;=0),"Revisar duración","OK")</f>
        <v>OK</v>
      </c>
      <c r="AK87" s="44" t="str">
        <f>IF(OR(tblTareas_V1_Canonica[[#This Row],[Tipo frecuencia]]="",tblTareas_V1_Canonica[[#This Row],[Regla frecuencia]]=""),"Revisar frecuencia","OK")</f>
        <v>OK</v>
      </c>
      <c r="AL87" s="44" t="str">
        <f>IF(OR(tblTareas_V1_Canonica[[#This Row],[Puesto]]="",tblTareas_V1_Canonica[[#This Row],[Tipo de Responsable]]=""),"Revisar responsable","OK")</f>
        <v>OK</v>
      </c>
      <c r="AM8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7" s="44" t="str">
        <f>IF(OR(tblTareas_V1_Canonica[[#This Row],[Fecha inicio]]="",tblTareas_V1_Canonica[[#This Row],[Fecha fin]]="",tblTareas_V1_Canonica[[#This Row],[Fecha inicio]]&gt;tblTareas_V1_Canonica[[#This Row],[Fecha fin]]),"Revisar fechas","OK")</f>
        <v>OK</v>
      </c>
      <c r="AO87" s="44" t="str">
        <f>IF(OR(tblTareas_V1_Canonica[[#This Row],[Estado]]="",tblTareas_V1_Canonica[[#This Row],[Estatus Tarea]]=""),"Revisar estatus","OK")</f>
        <v>OK</v>
      </c>
      <c r="AP87" s="44" t="str">
        <f>IF(COUNTIF(tblTareas_V1_Canonica[[#This Row],[Val_ID]:[Val_Estatus]],"&lt;&gt;OK")&gt;0,"REVISAR","OK")</f>
        <v>OK</v>
      </c>
      <c r="AQ87" s="52" t="s">
        <v>2103</v>
      </c>
      <c r="AR87" s="82">
        <v>0.38541666666666669</v>
      </c>
    </row>
    <row r="88" spans="1:44" ht="20.25" customHeight="1">
      <c r="A88" s="12" t="s">
        <v>4645</v>
      </c>
      <c r="B88" s="12" t="s">
        <v>1266</v>
      </c>
      <c r="C88" s="12" t="s">
        <v>488</v>
      </c>
      <c r="D88" s="12" t="s">
        <v>1437</v>
      </c>
      <c r="E88" s="13" t="s">
        <v>394</v>
      </c>
      <c r="F88" s="15" t="s">
        <v>345</v>
      </c>
      <c r="G88" s="12">
        <v>15</v>
      </c>
      <c r="H88" s="12" t="s">
        <v>1158</v>
      </c>
      <c r="I88" s="12" t="s">
        <v>1125</v>
      </c>
      <c r="J88" s="12">
        <v>1</v>
      </c>
      <c r="K88" s="15" t="s">
        <v>15</v>
      </c>
      <c r="L88" s="15" t="s">
        <v>376</v>
      </c>
      <c r="M88" s="15" t="s">
        <v>1126</v>
      </c>
      <c r="N88" s="15" t="s">
        <v>1127</v>
      </c>
      <c r="O88" s="16">
        <v>46024</v>
      </c>
      <c r="P88" s="16">
        <v>46387</v>
      </c>
      <c r="Q88" s="16" t="s">
        <v>345</v>
      </c>
      <c r="R88" s="35" t="s">
        <v>1217</v>
      </c>
      <c r="S88" s="23"/>
      <c r="T88" s="23"/>
      <c r="V88" s="15" t="s">
        <v>1285</v>
      </c>
      <c r="W88" s="15" t="s">
        <v>376</v>
      </c>
      <c r="X88" s="15" t="s">
        <v>1292</v>
      </c>
      <c r="Y88" s="15" t="s">
        <v>1285</v>
      </c>
      <c r="Z88" s="15" t="s">
        <v>1462</v>
      </c>
      <c r="AA88" s="15" t="s">
        <v>371</v>
      </c>
      <c r="AB88" s="44" t="str">
        <f>_xlfn.XLOOKUP(tblTareas_V1_Canonica[[#This Row],[Categoría]],tblCAT_ProcesosSGOL[Categoría],tblCAT_ProcesosSGOL[Documento Referencia],"Revisar")</f>
        <v>MAN-MNT-01</v>
      </c>
      <c r="AC88" s="44" t="str">
        <f>_xlfn.XLOOKUP(tblTareas_V1_Canonica[[#This Row],[Categoría]],tblCAT_ProcesosSGOL[Categoría],tblCAT_ProcesosSGOL[Proceso SGOL],"Revisar")</f>
        <v>Mantenimiento</v>
      </c>
      <c r="AD88" s="44" t="str">
        <f>_xlfn.XLOOKUP(tblTareas_V1_Canonica[[#This Row],[Categoría]],tblCAT_ProcesosSGOL[Categoría],tblCAT_ProcesosSGOL[Requiere Evidencia],"Revisar")</f>
        <v>Sí</v>
      </c>
      <c r="AE88" s="44" t="str">
        <f>_xlfn.XLOOKUP(tblTareas_V1_Canonica[[#This Row],[Categoría]],tblCAT_ProcesosSGOL[Categoría],tblCAT_ProcesosSGOL[Tipo Evidencia Sugerida],"Revisar")</f>
        <v>Foto / Checklist</v>
      </c>
      <c r="AF88" s="44"/>
      <c r="AG88" s="44" t="str">
        <f>_xlfn.XLOOKUP(tblTareas_V1_Canonica[[#This Row],[Categoría]],tblCAT_ProcesosSGOL[Categoría],tblCAT_ProcesosSGOL[KPI Sugerido],"Revisar")</f>
        <v>Rutinas cumplidas</v>
      </c>
      <c r="AH88" s="44"/>
      <c r="AI88" s="44" t="str">
        <f>IF(tblTareas_V1_Canonica[[#This Row],[ID]]="","ID vacío",IF(COUNTIF(tblTareas_V1_Canonica[ID],tblTareas_V1_Canonica[[#This Row],[ID]])&gt;1,"ID duplicado","OK"))</f>
        <v>OK</v>
      </c>
      <c r="AJ88" s="44" t="str">
        <f>IF(OR(tblTareas_V1_Canonica[[#This Row],[Duración Estándar (min)]]="",tblTareas_V1_Canonica[[#This Row],[Duración Estándar (min)]]&lt;=0),"Revisar duración","OK")</f>
        <v>OK</v>
      </c>
      <c r="AK88" s="44" t="str">
        <f>IF(OR(tblTareas_V1_Canonica[[#This Row],[Tipo frecuencia]]="",tblTareas_V1_Canonica[[#This Row],[Regla frecuencia]]=""),"Revisar frecuencia","OK")</f>
        <v>OK</v>
      </c>
      <c r="AL88" s="44" t="str">
        <f>IF(OR(tblTareas_V1_Canonica[[#This Row],[Puesto]]="",tblTareas_V1_Canonica[[#This Row],[Tipo de Responsable]]=""),"Revisar responsable","OK")</f>
        <v>OK</v>
      </c>
      <c r="AM8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8" s="44" t="str">
        <f>IF(OR(tblTareas_V1_Canonica[[#This Row],[Fecha inicio]]="",tblTareas_V1_Canonica[[#This Row],[Fecha fin]]="",tblTareas_V1_Canonica[[#This Row],[Fecha inicio]]&gt;tblTareas_V1_Canonica[[#This Row],[Fecha fin]]),"Revisar fechas","OK")</f>
        <v>OK</v>
      </c>
      <c r="AO88" s="44" t="str">
        <f>IF(OR(tblTareas_V1_Canonica[[#This Row],[Estado]]="",tblTareas_V1_Canonica[[#This Row],[Estatus Tarea]]=""),"Revisar estatus","OK")</f>
        <v>OK</v>
      </c>
      <c r="AP88" s="44" t="str">
        <f>IF(COUNTIF(tblTareas_V1_Canonica[[#This Row],[Val_ID]:[Val_Estatus]],"&lt;&gt;OK")&gt;0,"REVISAR","OK")</f>
        <v>OK</v>
      </c>
      <c r="AQ88" s="44" t="s">
        <v>2103</v>
      </c>
      <c r="AR88" s="82">
        <v>0.38194444444444442</v>
      </c>
    </row>
    <row r="89" spans="1:44" ht="20.25" customHeight="1">
      <c r="A89" s="12" t="s">
        <v>4646</v>
      </c>
      <c r="B89" s="12" t="s">
        <v>1266</v>
      </c>
      <c r="C89" s="12" t="s">
        <v>488</v>
      </c>
      <c r="D89" s="12" t="s">
        <v>1437</v>
      </c>
      <c r="E89" s="13" t="s">
        <v>394</v>
      </c>
      <c r="F89" s="15" t="s">
        <v>345</v>
      </c>
      <c r="G89" s="12">
        <v>60</v>
      </c>
      <c r="H89" s="12" t="s">
        <v>1158</v>
      </c>
      <c r="I89" s="12" t="s">
        <v>352</v>
      </c>
      <c r="J89" s="12">
        <v>1</v>
      </c>
      <c r="K89" s="15" t="s">
        <v>17</v>
      </c>
      <c r="L89" s="15" t="s">
        <v>376</v>
      </c>
      <c r="M89" s="15" t="s">
        <v>1126</v>
      </c>
      <c r="N89" s="15" t="s">
        <v>1127</v>
      </c>
      <c r="O89" s="16">
        <v>46024</v>
      </c>
      <c r="P89" s="16">
        <v>46387</v>
      </c>
      <c r="Q89" s="16" t="s">
        <v>345</v>
      </c>
      <c r="R89" s="35" t="s">
        <v>1218</v>
      </c>
      <c r="S89" s="23"/>
      <c r="T89" s="23"/>
      <c r="V89" s="15" t="s">
        <v>1285</v>
      </c>
      <c r="W89" s="15" t="s">
        <v>376</v>
      </c>
      <c r="X89" s="15" t="s">
        <v>1292</v>
      </c>
      <c r="Y89" s="15" t="s">
        <v>1285</v>
      </c>
      <c r="Z89" s="15" t="s">
        <v>1462</v>
      </c>
      <c r="AA89" s="15" t="s">
        <v>371</v>
      </c>
      <c r="AB89" s="44" t="str">
        <f>_xlfn.XLOOKUP(tblTareas_V1_Canonica[[#This Row],[Categoría]],tblCAT_ProcesosSGOL[Categoría],tblCAT_ProcesosSGOL[Documento Referencia],"Revisar")</f>
        <v>MAN-MNT-01</v>
      </c>
      <c r="AC89" s="44" t="str">
        <f>_xlfn.XLOOKUP(tblTareas_V1_Canonica[[#This Row],[Categoría]],tblCAT_ProcesosSGOL[Categoría],tblCAT_ProcesosSGOL[Proceso SGOL],"Revisar")</f>
        <v>Mantenimiento</v>
      </c>
      <c r="AD89" s="44" t="str">
        <f>_xlfn.XLOOKUP(tblTareas_V1_Canonica[[#This Row],[Categoría]],tblCAT_ProcesosSGOL[Categoría],tblCAT_ProcesosSGOL[Requiere Evidencia],"Revisar")</f>
        <v>Sí</v>
      </c>
      <c r="AE89" s="44" t="str">
        <f>_xlfn.XLOOKUP(tblTareas_V1_Canonica[[#This Row],[Categoría]],tblCAT_ProcesosSGOL[Categoría],tblCAT_ProcesosSGOL[Tipo Evidencia Sugerida],"Revisar")</f>
        <v>Foto / Checklist</v>
      </c>
      <c r="AF89" s="44"/>
      <c r="AG89" s="44" t="str">
        <f>_xlfn.XLOOKUP(tblTareas_V1_Canonica[[#This Row],[Categoría]],tblCAT_ProcesosSGOL[Categoría],tblCAT_ProcesosSGOL[KPI Sugerido],"Revisar")</f>
        <v>Rutinas cumplidas</v>
      </c>
      <c r="AH89" s="44"/>
      <c r="AI89" s="44" t="str">
        <f>IF(tblTareas_V1_Canonica[[#This Row],[ID]]="","ID vacío",IF(COUNTIF(tblTareas_V1_Canonica[ID],tblTareas_V1_Canonica[[#This Row],[ID]])&gt;1,"ID duplicado","OK"))</f>
        <v>OK</v>
      </c>
      <c r="AJ89" s="44" t="str">
        <f>IF(OR(tblTareas_V1_Canonica[[#This Row],[Duración Estándar (min)]]="",tblTareas_V1_Canonica[[#This Row],[Duración Estándar (min)]]&lt;=0),"Revisar duración","OK")</f>
        <v>OK</v>
      </c>
      <c r="AK89" s="44" t="str">
        <f>IF(OR(tblTareas_V1_Canonica[[#This Row],[Tipo frecuencia]]="",tblTareas_V1_Canonica[[#This Row],[Regla frecuencia]]=""),"Revisar frecuencia","OK")</f>
        <v>OK</v>
      </c>
      <c r="AL89" s="44" t="str">
        <f>IF(OR(tblTareas_V1_Canonica[[#This Row],[Puesto]]="",tblTareas_V1_Canonica[[#This Row],[Tipo de Responsable]]=""),"Revisar responsable","OK")</f>
        <v>OK</v>
      </c>
      <c r="AM8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89" s="44" t="str">
        <f>IF(OR(tblTareas_V1_Canonica[[#This Row],[Fecha inicio]]="",tblTareas_V1_Canonica[[#This Row],[Fecha fin]]="",tblTareas_V1_Canonica[[#This Row],[Fecha inicio]]&gt;tblTareas_V1_Canonica[[#This Row],[Fecha fin]]),"Revisar fechas","OK")</f>
        <v>OK</v>
      </c>
      <c r="AO89" s="44" t="str">
        <f>IF(OR(tblTareas_V1_Canonica[[#This Row],[Estado]]="",tblTareas_V1_Canonica[[#This Row],[Estatus Tarea]]=""),"Revisar estatus","OK")</f>
        <v>OK</v>
      </c>
      <c r="AP89" s="44" t="str">
        <f>IF(COUNTIF(tblTareas_V1_Canonica[[#This Row],[Val_ID]:[Val_Estatus]],"&lt;&gt;OK")&gt;0,"REVISAR","OK")</f>
        <v>OK</v>
      </c>
      <c r="AQ89" s="52" t="s">
        <v>1439</v>
      </c>
      <c r="AR89" s="82">
        <v>0.38541666666666669</v>
      </c>
    </row>
    <row r="90" spans="1:44" ht="20.25" customHeight="1">
      <c r="A90" s="12" t="s">
        <v>4647</v>
      </c>
      <c r="B90" s="12" t="s">
        <v>1266</v>
      </c>
      <c r="C90" s="12" t="s">
        <v>488</v>
      </c>
      <c r="D90" s="12" t="s">
        <v>1437</v>
      </c>
      <c r="E90" s="13" t="s">
        <v>394</v>
      </c>
      <c r="F90" s="15" t="s">
        <v>345</v>
      </c>
      <c r="G90" s="12">
        <v>20</v>
      </c>
      <c r="H90" s="12" t="s">
        <v>1158</v>
      </c>
      <c r="I90" s="12" t="s">
        <v>1149</v>
      </c>
      <c r="J90" s="12">
        <v>1</v>
      </c>
      <c r="K90" s="15" t="s">
        <v>17</v>
      </c>
      <c r="L90" s="15" t="s">
        <v>376</v>
      </c>
      <c r="M90" s="15" t="s">
        <v>1126</v>
      </c>
      <c r="N90" s="15" t="s">
        <v>1127</v>
      </c>
      <c r="O90" s="16">
        <v>46024</v>
      </c>
      <c r="P90" s="16">
        <v>46387</v>
      </c>
      <c r="Q90" s="16" t="s">
        <v>345</v>
      </c>
      <c r="R90" s="35" t="s">
        <v>1393</v>
      </c>
      <c r="S90" s="23"/>
      <c r="T90" s="23"/>
      <c r="V90" s="15" t="s">
        <v>1284</v>
      </c>
      <c r="W90" s="15" t="s">
        <v>376</v>
      </c>
      <c r="X90" s="15" t="s">
        <v>1292</v>
      </c>
      <c r="Y90" s="15" t="s">
        <v>1285</v>
      </c>
      <c r="Z90" s="15" t="s">
        <v>1462</v>
      </c>
      <c r="AA90" s="15" t="s">
        <v>371</v>
      </c>
      <c r="AB90" s="44" t="str">
        <f>_xlfn.XLOOKUP(tblTareas_V1_Canonica[[#This Row],[Categoría]],tblCAT_ProcesosSGOL[Categoría],tblCAT_ProcesosSGOL[Documento Referencia],"Revisar")</f>
        <v>MAN-MNT-01</v>
      </c>
      <c r="AC90" s="44" t="str">
        <f>_xlfn.XLOOKUP(tblTareas_V1_Canonica[[#This Row],[Categoría]],tblCAT_ProcesosSGOL[Categoría],tblCAT_ProcesosSGOL[Proceso SGOL],"Revisar")</f>
        <v>Mantenimiento</v>
      </c>
      <c r="AD90" s="44" t="str">
        <f>_xlfn.XLOOKUP(tblTareas_V1_Canonica[[#This Row],[Categoría]],tblCAT_ProcesosSGOL[Categoría],tblCAT_ProcesosSGOL[Requiere Evidencia],"Revisar")</f>
        <v>Sí</v>
      </c>
      <c r="AE90" s="44" t="str">
        <f>_xlfn.XLOOKUP(tblTareas_V1_Canonica[[#This Row],[Categoría]],tblCAT_ProcesosSGOL[Categoría],tblCAT_ProcesosSGOL[Tipo Evidencia Sugerida],"Revisar")</f>
        <v>Foto / Checklist</v>
      </c>
      <c r="AF90" s="44"/>
      <c r="AG90" s="44" t="str">
        <f>_xlfn.XLOOKUP(tblTareas_V1_Canonica[[#This Row],[Categoría]],tblCAT_ProcesosSGOL[Categoría],tblCAT_ProcesosSGOL[KPI Sugerido],"Revisar")</f>
        <v>Rutinas cumplidas</v>
      </c>
      <c r="AH90" s="44"/>
      <c r="AI90" s="44" t="str">
        <f>IF(tblTareas_V1_Canonica[[#This Row],[ID]]="","ID vacío",IF(COUNTIF(tblTareas_V1_Canonica[ID],tblTareas_V1_Canonica[[#This Row],[ID]])&gt;1,"ID duplicado","OK"))</f>
        <v>OK</v>
      </c>
      <c r="AJ90" s="44" t="str">
        <f>IF(OR(tblTareas_V1_Canonica[[#This Row],[Duración Estándar (min)]]="",tblTareas_V1_Canonica[[#This Row],[Duración Estándar (min)]]&lt;=0),"Revisar duración","OK")</f>
        <v>OK</v>
      </c>
      <c r="AK90" s="44" t="str">
        <f>IF(OR(tblTareas_V1_Canonica[[#This Row],[Tipo frecuencia]]="",tblTareas_V1_Canonica[[#This Row],[Regla frecuencia]]=""),"Revisar frecuencia","OK")</f>
        <v>OK</v>
      </c>
      <c r="AL90" s="44" t="str">
        <f>IF(OR(tblTareas_V1_Canonica[[#This Row],[Puesto]]="",tblTareas_V1_Canonica[[#This Row],[Tipo de Responsable]]=""),"Revisar responsable","OK")</f>
        <v>OK</v>
      </c>
      <c r="AM9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0" s="44" t="str">
        <f>IF(OR(tblTareas_V1_Canonica[[#This Row],[Fecha inicio]]="",tblTareas_V1_Canonica[[#This Row],[Fecha fin]]="",tblTareas_V1_Canonica[[#This Row],[Fecha inicio]]&gt;tblTareas_V1_Canonica[[#This Row],[Fecha fin]]),"Revisar fechas","OK")</f>
        <v>OK</v>
      </c>
      <c r="AO90" s="44" t="str">
        <f>IF(OR(tblTareas_V1_Canonica[[#This Row],[Estado]]="",tblTareas_V1_Canonica[[#This Row],[Estatus Tarea]]=""),"Revisar estatus","OK")</f>
        <v>OK</v>
      </c>
      <c r="AP90" s="44" t="str">
        <f>IF(COUNTIF(tblTareas_V1_Canonica[[#This Row],[Val_ID]:[Val_Estatus]],"&lt;&gt;OK")&gt;0,"REVISAR","OK")</f>
        <v>OK</v>
      </c>
      <c r="AQ90" s="52" t="s">
        <v>1439</v>
      </c>
      <c r="AR90" s="82">
        <v>0.38541666666666669</v>
      </c>
    </row>
    <row r="91" spans="1:44" ht="20.25" customHeight="1">
      <c r="A91" s="12" t="s">
        <v>4648</v>
      </c>
      <c r="B91" s="12" t="s">
        <v>1266</v>
      </c>
      <c r="C91" s="12" t="s">
        <v>488</v>
      </c>
      <c r="D91" s="12" t="s">
        <v>1439</v>
      </c>
      <c r="E91" s="13" t="s">
        <v>394</v>
      </c>
      <c r="F91" s="15" t="s">
        <v>345</v>
      </c>
      <c r="G91" s="12">
        <v>5</v>
      </c>
      <c r="H91" s="12" t="s">
        <v>1146</v>
      </c>
      <c r="I91" s="12" t="s">
        <v>1146</v>
      </c>
      <c r="J91" s="12">
        <v>1</v>
      </c>
      <c r="K91" s="15" t="s">
        <v>17</v>
      </c>
      <c r="L91" s="15" t="s">
        <v>376</v>
      </c>
      <c r="M91" s="15" t="s">
        <v>1126</v>
      </c>
      <c r="N91" s="15" t="s">
        <v>1127</v>
      </c>
      <c r="O91" s="16">
        <v>46024</v>
      </c>
      <c r="P91" s="16">
        <v>46387</v>
      </c>
      <c r="Q91" s="16" t="s">
        <v>345</v>
      </c>
      <c r="R91" s="35" t="s">
        <v>4621</v>
      </c>
      <c r="S91" s="23"/>
      <c r="T91" s="23"/>
      <c r="V91" s="15" t="s">
        <v>1284</v>
      </c>
      <c r="W91" s="15" t="s">
        <v>376</v>
      </c>
      <c r="X91" s="15" t="s">
        <v>1292</v>
      </c>
      <c r="Y91" s="15" t="s">
        <v>1285</v>
      </c>
      <c r="Z91" s="15" t="s">
        <v>1462</v>
      </c>
      <c r="AA91" s="15" t="s">
        <v>371</v>
      </c>
      <c r="AB91" s="44" t="str">
        <f>_xlfn.XLOOKUP(tblTareas_V1_Canonica[[#This Row],[Categoría]],tblCAT_ProcesosSGOL[Categoría],tblCAT_ProcesosSGOL[Documento Referencia],"Revisar")</f>
        <v>SGOL</v>
      </c>
      <c r="AC91" s="44" t="str">
        <f>_xlfn.XLOOKUP(tblTareas_V1_Canonica[[#This Row],[Categoría]],tblCAT_ProcesosSGOL[Categoría],tblCAT_ProcesosSGOL[Proceso SGOL],"Revisar")</f>
        <v>Supervisión SGOL</v>
      </c>
      <c r="AD91" s="44" t="str">
        <f>_xlfn.XLOOKUP(tblTareas_V1_Canonica[[#This Row],[Categoría]],tblCAT_ProcesosSGOL[Categoría],tblCAT_ProcesosSGOL[Requiere Evidencia],"Revisar")</f>
        <v>Sí</v>
      </c>
      <c r="AE91" s="44" t="str">
        <f>_xlfn.XLOOKUP(tblTareas_V1_Canonica[[#This Row],[Categoría]],tblCAT_ProcesosSGOL[Categoría],tblCAT_ProcesosSGOL[Tipo Evidencia Sugerida],"Revisar")</f>
        <v>Checklist / Reporte / Foto</v>
      </c>
      <c r="AF91" s="44"/>
      <c r="AG91" s="44" t="str">
        <f>_xlfn.XLOOKUP(tblTareas_V1_Canonica[[#This Row],[Categoría]],tblCAT_ProcesosSGOL[Categoría],tblCAT_ProcesosSGOL[KPI Sugerido],"Revisar")</f>
        <v>Cumplimiento operativo</v>
      </c>
      <c r="AH91" s="44"/>
      <c r="AI91" s="44" t="str">
        <f>IF(tblTareas_V1_Canonica[[#This Row],[ID]]="","ID vacío",IF(COUNTIF(tblTareas_V1_Canonica[ID],tblTareas_V1_Canonica[[#This Row],[ID]])&gt;1,"ID duplicado","OK"))</f>
        <v>OK</v>
      </c>
      <c r="AJ91" s="44" t="str">
        <f>IF(OR(tblTareas_V1_Canonica[[#This Row],[Duración Estándar (min)]]="",tblTareas_V1_Canonica[[#This Row],[Duración Estándar (min)]]&lt;=0),"Revisar duración","OK")</f>
        <v>OK</v>
      </c>
      <c r="AK91" s="44" t="str">
        <f>IF(OR(tblTareas_V1_Canonica[[#This Row],[Tipo frecuencia]]="",tblTareas_V1_Canonica[[#This Row],[Regla frecuencia]]=""),"Revisar frecuencia","OK")</f>
        <v>OK</v>
      </c>
      <c r="AL91" s="44" t="str">
        <f>IF(OR(tblTareas_V1_Canonica[[#This Row],[Puesto]]="",tblTareas_V1_Canonica[[#This Row],[Tipo de Responsable]]=""),"Revisar responsable","OK")</f>
        <v>OK</v>
      </c>
      <c r="AM9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1" s="44" t="str">
        <f>IF(OR(tblTareas_V1_Canonica[[#This Row],[Fecha inicio]]="",tblTareas_V1_Canonica[[#This Row],[Fecha fin]]="",tblTareas_V1_Canonica[[#This Row],[Fecha inicio]]&gt;tblTareas_V1_Canonica[[#This Row],[Fecha fin]]),"Revisar fechas","OK")</f>
        <v>OK</v>
      </c>
      <c r="AO91" s="44" t="str">
        <f>IF(OR(tblTareas_V1_Canonica[[#This Row],[Estado]]="",tblTareas_V1_Canonica[[#This Row],[Estatus Tarea]]=""),"Revisar estatus","OK")</f>
        <v>OK</v>
      </c>
      <c r="AP91" s="44" t="str">
        <f>IF(COUNTIF(tblTareas_V1_Canonica[[#This Row],[Val_ID]:[Val_Estatus]],"&lt;&gt;OK")&gt;0,"REVISAR","OK")</f>
        <v>OK</v>
      </c>
      <c r="AQ91" s="52" t="s">
        <v>1439</v>
      </c>
      <c r="AR91" s="82">
        <v>0.44791666666666669</v>
      </c>
    </row>
    <row r="92" spans="1:44" ht="20.25" customHeight="1">
      <c r="A92" s="12" t="s">
        <v>240</v>
      </c>
      <c r="B92" s="12" t="s">
        <v>1266</v>
      </c>
      <c r="C92" s="12" t="s">
        <v>488</v>
      </c>
      <c r="D92" s="12" t="s">
        <v>1432</v>
      </c>
      <c r="E92" s="13" t="s">
        <v>394</v>
      </c>
      <c r="F92" s="15" t="s">
        <v>345</v>
      </c>
      <c r="G92" s="12">
        <f>16*60</f>
        <v>960</v>
      </c>
      <c r="H92" s="12" t="s">
        <v>1156</v>
      </c>
      <c r="I92" s="12" t="s">
        <v>1302</v>
      </c>
      <c r="J92" s="12">
        <v>1</v>
      </c>
      <c r="K92" s="15" t="s">
        <v>17</v>
      </c>
      <c r="L92" s="15" t="s">
        <v>376</v>
      </c>
      <c r="M92" s="15" t="s">
        <v>1126</v>
      </c>
      <c r="N92" s="15" t="s">
        <v>1127</v>
      </c>
      <c r="O92" s="16">
        <v>46024</v>
      </c>
      <c r="P92" s="16">
        <v>46387</v>
      </c>
      <c r="Q92" s="16" t="s">
        <v>345</v>
      </c>
      <c r="R92" s="35" t="s">
        <v>1301</v>
      </c>
      <c r="S92" s="24" t="s">
        <v>95</v>
      </c>
      <c r="T92" s="23" t="s">
        <v>1303</v>
      </c>
      <c r="V92" s="15" t="s">
        <v>1285</v>
      </c>
      <c r="W92" s="15" t="s">
        <v>376</v>
      </c>
      <c r="X92" s="15" t="s">
        <v>1292</v>
      </c>
      <c r="Y92" s="15" t="s">
        <v>1285</v>
      </c>
      <c r="Z92" s="15" t="s">
        <v>1462</v>
      </c>
      <c r="AA92" s="15" t="s">
        <v>371</v>
      </c>
      <c r="AB92" s="44" t="str">
        <f>_xlfn.XLOOKUP(tblTareas_V1_Canonica[[#This Row],[Categoría]],tblCAT_ProcesosSGOL[Categoría],tblCAT_ProcesosSGOL[Documento Referencia],"Revisar")</f>
        <v>MAN-INV-01 / MAN-AUD-01</v>
      </c>
      <c r="AC92" s="44" t="str">
        <f>_xlfn.XLOOKUP(tblTareas_V1_Canonica[[#This Row],[Categoría]],tblCAT_ProcesosSGOL[Categoría],tblCAT_ProcesosSGOL[Proceso SGOL],"Revisar")</f>
        <v>Inventarios</v>
      </c>
      <c r="AD92" s="44" t="str">
        <f>_xlfn.XLOOKUP(tblTareas_V1_Canonica[[#This Row],[Categoría]],tblCAT_ProcesosSGOL[Categoría],tblCAT_ProcesosSGOL[Requiere Evidencia],"Revisar")</f>
        <v>Sí</v>
      </c>
      <c r="AE92" s="44" t="str">
        <f>_xlfn.XLOOKUP(tblTareas_V1_Canonica[[#This Row],[Categoría]],tblCAT_ProcesosSGOL[Categoría],tblCAT_ProcesosSGOL[Tipo Evidencia Sugerida],"Revisar")</f>
        <v>Foto / Reporte / Kardex</v>
      </c>
      <c r="AF92" s="44"/>
      <c r="AG92" s="44" t="str">
        <f>_xlfn.XLOOKUP(tblTareas_V1_Canonica[[#This Row],[Categoría]],tblCAT_ProcesosSGOL[Categoría],tblCAT_ProcesosSGOL[KPI Sugerido],"Revisar")</f>
        <v>Exactitud de inventario</v>
      </c>
      <c r="AH92" s="44"/>
      <c r="AI92" s="44" t="str">
        <f>IF(tblTareas_V1_Canonica[[#This Row],[ID]]="","ID vacío",IF(COUNTIF(tblTareas_V1_Canonica[ID],tblTareas_V1_Canonica[[#This Row],[ID]])&gt;1,"ID duplicado","OK"))</f>
        <v>OK</v>
      </c>
      <c r="AJ92" s="44" t="str">
        <f>IF(OR(tblTareas_V1_Canonica[[#This Row],[Duración Estándar (min)]]="",tblTareas_V1_Canonica[[#This Row],[Duración Estándar (min)]]&lt;=0),"Revisar duración","OK")</f>
        <v>OK</v>
      </c>
      <c r="AK92" s="44" t="str">
        <f>IF(OR(tblTareas_V1_Canonica[[#This Row],[Tipo frecuencia]]="",tblTareas_V1_Canonica[[#This Row],[Regla frecuencia]]=""),"Revisar frecuencia","OK")</f>
        <v>OK</v>
      </c>
      <c r="AL92" s="44" t="str">
        <f>IF(OR(tblTareas_V1_Canonica[[#This Row],[Puesto]]="",tblTareas_V1_Canonica[[#This Row],[Tipo de Responsable]]=""),"Revisar responsable","OK")</f>
        <v>OK</v>
      </c>
      <c r="AM9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2" s="44" t="str">
        <f>IF(OR(tblTareas_V1_Canonica[[#This Row],[Fecha inicio]]="",tblTareas_V1_Canonica[[#This Row],[Fecha fin]]="",tblTareas_V1_Canonica[[#This Row],[Fecha inicio]]&gt;tblTareas_V1_Canonica[[#This Row],[Fecha fin]]),"Revisar fechas","OK")</f>
        <v>OK</v>
      </c>
      <c r="AO92" s="44" t="str">
        <f>IF(OR(tblTareas_V1_Canonica[[#This Row],[Estado]]="",tblTareas_V1_Canonica[[#This Row],[Estatus Tarea]]=""),"Revisar estatus","OK")</f>
        <v>OK</v>
      </c>
      <c r="AP92" s="44" t="str">
        <f>IF(COUNTIF(tblTareas_V1_Canonica[[#This Row],[Val_ID]:[Val_Estatus]],"&lt;&gt;OK")&gt;0,"REVISAR","OK")</f>
        <v>OK</v>
      </c>
      <c r="AQ92" s="52" t="s">
        <v>1439</v>
      </c>
      <c r="AR92" s="82">
        <v>0.58333333333333337</v>
      </c>
    </row>
    <row r="93" spans="1:44" ht="20.25" customHeight="1">
      <c r="A93" s="12" t="s">
        <v>241</v>
      </c>
      <c r="B93" s="12" t="s">
        <v>1266</v>
      </c>
      <c r="C93" s="12" t="s">
        <v>488</v>
      </c>
      <c r="D93" s="12" t="s">
        <v>1434</v>
      </c>
      <c r="E93" s="13" t="s">
        <v>394</v>
      </c>
      <c r="F93" s="15" t="s">
        <v>345</v>
      </c>
      <c r="G93" s="12">
        <v>40</v>
      </c>
      <c r="H93" s="12" t="s">
        <v>1156</v>
      </c>
      <c r="I93" s="12" t="s">
        <v>1144</v>
      </c>
      <c r="J93" s="12">
        <v>1</v>
      </c>
      <c r="K93" s="15" t="s">
        <v>17</v>
      </c>
      <c r="L93" s="15" t="s">
        <v>376</v>
      </c>
      <c r="M93" s="15" t="s">
        <v>1126</v>
      </c>
      <c r="N93" s="15" t="s">
        <v>1127</v>
      </c>
      <c r="O93" s="16">
        <v>46024</v>
      </c>
      <c r="P93" s="16">
        <v>46387</v>
      </c>
      <c r="Q93" s="16" t="s">
        <v>345</v>
      </c>
      <c r="R93" s="35" t="s">
        <v>1220</v>
      </c>
      <c r="S93" s="23"/>
      <c r="T93" s="23"/>
      <c r="V93" s="15" t="s">
        <v>1284</v>
      </c>
      <c r="W93" s="15" t="s">
        <v>376</v>
      </c>
      <c r="X93" s="15" t="s">
        <v>1290</v>
      </c>
      <c r="Y93" s="15" t="s">
        <v>1285</v>
      </c>
      <c r="Z93" s="15" t="s">
        <v>1462</v>
      </c>
      <c r="AA93" s="15" t="s">
        <v>371</v>
      </c>
      <c r="AB93" s="44" t="str">
        <f>_xlfn.XLOOKUP(tblTareas_V1_Canonica[[#This Row],[Categoría]],tblCAT_ProcesosSGOL[Categoría],tblCAT_ProcesosSGOL[Documento Referencia],"Revisar")</f>
        <v>MAN-EXH-01</v>
      </c>
      <c r="AC93" s="44" t="str">
        <f>_xlfn.XLOOKUP(tblTareas_V1_Canonica[[#This Row],[Categoría]],tblCAT_ProcesosSGOL[Categoría],tblCAT_ProcesosSGOL[Proceso SGOL],"Revisar")</f>
        <v>Exhibición</v>
      </c>
      <c r="AD93" s="44" t="str">
        <f>_xlfn.XLOOKUP(tblTareas_V1_Canonica[[#This Row],[Categoría]],tblCAT_ProcesosSGOL[Categoría],tblCAT_ProcesosSGOL[Requiere Evidencia],"Revisar")</f>
        <v>Sí</v>
      </c>
      <c r="AE93" s="44" t="str">
        <f>_xlfn.XLOOKUP(tblTareas_V1_Canonica[[#This Row],[Categoría]],tblCAT_ProcesosSGOL[Categoría],tblCAT_ProcesosSGOL[Tipo Evidencia Sugerida],"Revisar")</f>
        <v>Foto / Jotform / Checklist</v>
      </c>
      <c r="AF93" s="44"/>
      <c r="AG93" s="44" t="str">
        <f>_xlfn.XLOOKUP(tblTareas_V1_Canonica[[#This Row],[Categoría]],tblCAT_ProcesosSGOL[Categoría],tblCAT_ProcesosSGOL[KPI Sugerido],"Revisar")</f>
        <v>Cumplimiento visual</v>
      </c>
      <c r="AH93" s="44"/>
      <c r="AI93" s="44" t="str">
        <f>IF(tblTareas_V1_Canonica[[#This Row],[ID]]="","ID vacío",IF(COUNTIF(tblTareas_V1_Canonica[ID],tblTareas_V1_Canonica[[#This Row],[ID]])&gt;1,"ID duplicado","OK"))</f>
        <v>OK</v>
      </c>
      <c r="AJ93" s="44" t="str">
        <f>IF(OR(tblTareas_V1_Canonica[[#This Row],[Duración Estándar (min)]]="",tblTareas_V1_Canonica[[#This Row],[Duración Estándar (min)]]&lt;=0),"Revisar duración","OK")</f>
        <v>OK</v>
      </c>
      <c r="AK93" s="44" t="str">
        <f>IF(OR(tblTareas_V1_Canonica[[#This Row],[Tipo frecuencia]]="",tblTareas_V1_Canonica[[#This Row],[Regla frecuencia]]=""),"Revisar frecuencia","OK")</f>
        <v>OK</v>
      </c>
      <c r="AL93" s="44" t="str">
        <f>IF(OR(tblTareas_V1_Canonica[[#This Row],[Puesto]]="",tblTareas_V1_Canonica[[#This Row],[Tipo de Responsable]]=""),"Revisar responsable","OK")</f>
        <v>OK</v>
      </c>
      <c r="AM9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3" s="44" t="str">
        <f>IF(OR(tblTareas_V1_Canonica[[#This Row],[Fecha inicio]]="",tblTareas_V1_Canonica[[#This Row],[Fecha fin]]="",tblTareas_V1_Canonica[[#This Row],[Fecha inicio]]&gt;tblTareas_V1_Canonica[[#This Row],[Fecha fin]]),"Revisar fechas","OK")</f>
        <v>OK</v>
      </c>
      <c r="AO93" s="44" t="str">
        <f>IF(OR(tblTareas_V1_Canonica[[#This Row],[Estado]]="",tblTareas_V1_Canonica[[#This Row],[Estatus Tarea]]=""),"Revisar estatus","OK")</f>
        <v>OK</v>
      </c>
      <c r="AP93" s="44" t="str">
        <f>IF(COUNTIF(tblTareas_V1_Canonica[[#This Row],[Val_ID]:[Val_Estatus]],"&lt;&gt;OK")&gt;0,"REVISAR","OK")</f>
        <v>OK</v>
      </c>
      <c r="AQ93" s="52" t="s">
        <v>1590</v>
      </c>
      <c r="AR93" s="82">
        <v>0.625</v>
      </c>
    </row>
    <row r="94" spans="1:44" ht="20.25" customHeight="1">
      <c r="A94" s="12" t="s">
        <v>242</v>
      </c>
      <c r="B94" s="12" t="s">
        <v>1266</v>
      </c>
      <c r="C94" s="12" t="s">
        <v>488</v>
      </c>
      <c r="D94" s="12" t="s">
        <v>1439</v>
      </c>
      <c r="E94" s="13" t="s">
        <v>394</v>
      </c>
      <c r="F94" s="15" t="s">
        <v>345</v>
      </c>
      <c r="G94" s="12">
        <v>5</v>
      </c>
      <c r="H94" s="12" t="s">
        <v>1158</v>
      </c>
      <c r="I94" s="12" t="s">
        <v>1149</v>
      </c>
      <c r="J94" s="12">
        <v>1</v>
      </c>
      <c r="K94" s="15" t="s">
        <v>17</v>
      </c>
      <c r="L94" s="15" t="s">
        <v>376</v>
      </c>
      <c r="M94" s="15" t="s">
        <v>1126</v>
      </c>
      <c r="N94" s="15" t="s">
        <v>1127</v>
      </c>
      <c r="O94" s="16">
        <v>46024</v>
      </c>
      <c r="P94" s="16">
        <v>46387</v>
      </c>
      <c r="Q94" s="16" t="s">
        <v>345</v>
      </c>
      <c r="R94" s="35" t="s">
        <v>1221</v>
      </c>
      <c r="S94" s="23"/>
      <c r="T94" s="23"/>
      <c r="V94" s="15" t="s">
        <v>1284</v>
      </c>
      <c r="W94" s="15" t="s">
        <v>371</v>
      </c>
      <c r="X94" s="15" t="s">
        <v>1292</v>
      </c>
      <c r="Y94" s="15" t="s">
        <v>1285</v>
      </c>
      <c r="Z94" s="15" t="s">
        <v>1462</v>
      </c>
      <c r="AA94" s="15" t="s">
        <v>371</v>
      </c>
      <c r="AB94" s="44" t="str">
        <f>_xlfn.XLOOKUP(tblTareas_V1_Canonica[[#This Row],[Categoría]],tblCAT_ProcesosSGOL[Categoría],tblCAT_ProcesosSGOL[Documento Referencia],"Revisar")</f>
        <v>SGOL</v>
      </c>
      <c r="AC94" s="44" t="str">
        <f>_xlfn.XLOOKUP(tblTareas_V1_Canonica[[#This Row],[Categoría]],tblCAT_ProcesosSGOL[Categoría],tblCAT_ProcesosSGOL[Proceso SGOL],"Revisar")</f>
        <v>Supervisión SGOL</v>
      </c>
      <c r="AD94" s="44" t="str">
        <f>_xlfn.XLOOKUP(tblTareas_V1_Canonica[[#This Row],[Categoría]],tblCAT_ProcesosSGOL[Categoría],tblCAT_ProcesosSGOL[Requiere Evidencia],"Revisar")</f>
        <v>Sí</v>
      </c>
      <c r="AE94" s="44" t="str">
        <f>_xlfn.XLOOKUP(tblTareas_V1_Canonica[[#This Row],[Categoría]],tblCAT_ProcesosSGOL[Categoría],tblCAT_ProcesosSGOL[Tipo Evidencia Sugerida],"Revisar")</f>
        <v>Checklist / Reporte / Foto</v>
      </c>
      <c r="AF94" s="44"/>
      <c r="AG94" s="44" t="str">
        <f>_xlfn.XLOOKUP(tblTareas_V1_Canonica[[#This Row],[Categoría]],tblCAT_ProcesosSGOL[Categoría],tblCAT_ProcesosSGOL[KPI Sugerido],"Revisar")</f>
        <v>Cumplimiento operativo</v>
      </c>
      <c r="AH94" s="44"/>
      <c r="AI94" s="44" t="str">
        <f>IF(tblTareas_V1_Canonica[[#This Row],[ID]]="","ID vacío",IF(COUNTIF(tblTareas_V1_Canonica[ID],tblTareas_V1_Canonica[[#This Row],[ID]])&gt;1,"ID duplicado","OK"))</f>
        <v>OK</v>
      </c>
      <c r="AJ94" s="44" t="str">
        <f>IF(OR(tblTareas_V1_Canonica[[#This Row],[Duración Estándar (min)]]="",tblTareas_V1_Canonica[[#This Row],[Duración Estándar (min)]]&lt;=0),"Revisar duración","OK")</f>
        <v>OK</v>
      </c>
      <c r="AK94" s="44" t="str">
        <f>IF(OR(tblTareas_V1_Canonica[[#This Row],[Tipo frecuencia]]="",tblTareas_V1_Canonica[[#This Row],[Regla frecuencia]]=""),"Revisar frecuencia","OK")</f>
        <v>OK</v>
      </c>
      <c r="AL94" s="44" t="str">
        <f>IF(OR(tblTareas_V1_Canonica[[#This Row],[Puesto]]="",tblTareas_V1_Canonica[[#This Row],[Tipo de Responsable]]=""),"Revisar responsable","OK")</f>
        <v>OK</v>
      </c>
      <c r="AM9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4" s="44" t="str">
        <f>IF(OR(tblTareas_V1_Canonica[[#This Row],[Fecha inicio]]="",tblTareas_V1_Canonica[[#This Row],[Fecha fin]]="",tblTareas_V1_Canonica[[#This Row],[Fecha inicio]]&gt;tblTareas_V1_Canonica[[#This Row],[Fecha fin]]),"Revisar fechas","OK")</f>
        <v>OK</v>
      </c>
      <c r="AO94" s="44" t="str">
        <f>IF(OR(tblTareas_V1_Canonica[[#This Row],[Estado]]="",tblTareas_V1_Canonica[[#This Row],[Estatus Tarea]]=""),"Revisar estatus","OK")</f>
        <v>OK</v>
      </c>
      <c r="AP94" s="44" t="str">
        <f>IF(COUNTIF(tblTareas_V1_Canonica[[#This Row],[Val_ID]:[Val_Estatus]],"&lt;&gt;OK")&gt;0,"REVISAR","OK")</f>
        <v>OK</v>
      </c>
      <c r="AQ94" s="52" t="s">
        <v>2103</v>
      </c>
      <c r="AR94" s="82">
        <v>0.38194444444444442</v>
      </c>
    </row>
    <row r="95" spans="1:44" ht="20.25" customHeight="1">
      <c r="A95" s="12" t="s">
        <v>243</v>
      </c>
      <c r="B95" s="12" t="s">
        <v>1266</v>
      </c>
      <c r="C95" s="12" t="s">
        <v>488</v>
      </c>
      <c r="D95" s="12" t="s">
        <v>1441</v>
      </c>
      <c r="E95" s="13" t="s">
        <v>394</v>
      </c>
      <c r="F95" s="15" t="s">
        <v>345</v>
      </c>
      <c r="G95" s="12">
        <v>30</v>
      </c>
      <c r="H95" s="12" t="s">
        <v>1158</v>
      </c>
      <c r="I95" s="12" t="s">
        <v>1149</v>
      </c>
      <c r="J95" s="12">
        <v>1</v>
      </c>
      <c r="K95" s="15" t="s">
        <v>17</v>
      </c>
      <c r="L95" s="15" t="s">
        <v>376</v>
      </c>
      <c r="M95" s="15" t="s">
        <v>1126</v>
      </c>
      <c r="N95" s="15" t="s">
        <v>1127</v>
      </c>
      <c r="O95" s="16">
        <v>46024</v>
      </c>
      <c r="P95" s="16">
        <v>46387</v>
      </c>
      <c r="Q95" s="16" t="s">
        <v>345</v>
      </c>
      <c r="R95" s="35" t="s">
        <v>1401</v>
      </c>
      <c r="S95" s="23" t="s">
        <v>32</v>
      </c>
      <c r="T95" s="23"/>
      <c r="V95" s="15" t="s">
        <v>1284</v>
      </c>
      <c r="W95" s="15" t="s">
        <v>376</v>
      </c>
      <c r="X95" s="15" t="s">
        <v>1292</v>
      </c>
      <c r="Y95" s="15" t="s">
        <v>1285</v>
      </c>
      <c r="Z95" s="15" t="s">
        <v>1462</v>
      </c>
      <c r="AA95" s="15" t="s">
        <v>371</v>
      </c>
      <c r="AB95" s="44" t="str">
        <f>_xlfn.XLOOKUP(tblTareas_V1_Canonica[[#This Row],[Categoría]],tblCAT_ProcesosSGOL[Categoría],tblCAT_ProcesosSGOL[Documento Referencia],"Revisar")</f>
        <v>MAN-INV-01</v>
      </c>
      <c r="AC95" s="44" t="str">
        <f>_xlfn.XLOOKUP(tblTareas_V1_Canonica[[#This Row],[Categoría]],tblCAT_ProcesosSGOL[Categoría],tblCAT_ProcesosSGOL[Proceso SGOL],"Revisar")</f>
        <v>Inventarios / Almacén</v>
      </c>
      <c r="AD95" s="44" t="str">
        <f>_xlfn.XLOOKUP(tblTareas_V1_Canonica[[#This Row],[Categoría]],tblCAT_ProcesosSGOL[Categoría],tblCAT_ProcesosSGOL[Requiere Evidencia],"Revisar")</f>
        <v>Sí</v>
      </c>
      <c r="AE95" s="44" t="str">
        <f>_xlfn.XLOOKUP(tblTareas_V1_Canonica[[#This Row],[Categoría]],tblCAT_ProcesosSGOL[Categoría],tblCAT_ProcesosSGOL[Tipo Evidencia Sugerida],"Revisar")</f>
        <v>Foto / Checklist</v>
      </c>
      <c r="AF95" s="44"/>
      <c r="AG95" s="44" t="str">
        <f>_xlfn.XLOOKUP(tblTareas_V1_Canonica[[#This Row],[Categoría]],tblCAT_ProcesosSGOL[Categoría],tblCAT_ProcesosSGOL[KPI Sugerido],"Revisar")</f>
        <v>Orden de almacén</v>
      </c>
      <c r="AH95" s="44"/>
      <c r="AI95" s="44" t="str">
        <f>IF(tblTareas_V1_Canonica[[#This Row],[ID]]="","ID vacío",IF(COUNTIF(tblTareas_V1_Canonica[ID],tblTareas_V1_Canonica[[#This Row],[ID]])&gt;1,"ID duplicado","OK"))</f>
        <v>OK</v>
      </c>
      <c r="AJ95" s="44" t="str">
        <f>IF(OR(tblTareas_V1_Canonica[[#This Row],[Duración Estándar (min)]]="",tblTareas_V1_Canonica[[#This Row],[Duración Estándar (min)]]&lt;=0),"Revisar duración","OK")</f>
        <v>OK</v>
      </c>
      <c r="AK95" s="44" t="str">
        <f>IF(OR(tblTareas_V1_Canonica[[#This Row],[Tipo frecuencia]]="",tblTareas_V1_Canonica[[#This Row],[Regla frecuencia]]=""),"Revisar frecuencia","OK")</f>
        <v>OK</v>
      </c>
      <c r="AL95" s="44" t="str">
        <f>IF(OR(tblTareas_V1_Canonica[[#This Row],[Puesto]]="",tblTareas_V1_Canonica[[#This Row],[Tipo de Responsable]]=""),"Revisar responsable","OK")</f>
        <v>OK</v>
      </c>
      <c r="AM9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5" s="44" t="str">
        <f>IF(OR(tblTareas_V1_Canonica[[#This Row],[Fecha inicio]]="",tblTareas_V1_Canonica[[#This Row],[Fecha fin]]="",tblTareas_V1_Canonica[[#This Row],[Fecha inicio]]&gt;tblTareas_V1_Canonica[[#This Row],[Fecha fin]]),"Revisar fechas","OK")</f>
        <v>OK</v>
      </c>
      <c r="AO95" s="44" t="str">
        <f>IF(OR(tblTareas_V1_Canonica[[#This Row],[Estado]]="",tblTareas_V1_Canonica[[#This Row],[Estatus Tarea]]=""),"Revisar estatus","OK")</f>
        <v>OK</v>
      </c>
      <c r="AP95" s="44" t="str">
        <f>IF(COUNTIF(tblTareas_V1_Canonica[[#This Row],[Val_ID]:[Val_Estatus]],"&lt;&gt;OK")&gt;0,"REVISAR","OK")</f>
        <v>OK</v>
      </c>
      <c r="AQ95" s="52" t="s">
        <v>2103</v>
      </c>
      <c r="AR95" s="82">
        <v>0.625</v>
      </c>
    </row>
    <row r="96" spans="1:44" ht="20.25" customHeight="1">
      <c r="A96" s="12" t="s">
        <v>244</v>
      </c>
      <c r="B96" s="12" t="s">
        <v>1266</v>
      </c>
      <c r="C96" s="12" t="s">
        <v>488</v>
      </c>
      <c r="D96" s="12" t="s">
        <v>1437</v>
      </c>
      <c r="E96" s="13" t="s">
        <v>394</v>
      </c>
      <c r="F96" s="15" t="s">
        <v>345</v>
      </c>
      <c r="G96" s="12">
        <v>15</v>
      </c>
      <c r="H96" s="12" t="s">
        <v>1154</v>
      </c>
      <c r="I96" s="12" t="s">
        <v>1152</v>
      </c>
      <c r="J96" s="12">
        <v>1</v>
      </c>
      <c r="K96" s="15" t="s">
        <v>17</v>
      </c>
      <c r="L96" s="15" t="s">
        <v>376</v>
      </c>
      <c r="M96" s="15" t="s">
        <v>1126</v>
      </c>
      <c r="N96" s="15" t="s">
        <v>1127</v>
      </c>
      <c r="O96" s="16">
        <v>46024</v>
      </c>
      <c r="P96" s="16">
        <v>46387</v>
      </c>
      <c r="Q96" s="16" t="s">
        <v>345</v>
      </c>
      <c r="R96" s="35" t="s">
        <v>1408</v>
      </c>
      <c r="S96" s="23"/>
      <c r="T96" s="23"/>
      <c r="V96" s="15" t="s">
        <v>1284</v>
      </c>
      <c r="W96" s="15" t="s">
        <v>376</v>
      </c>
      <c r="X96" s="15" t="s">
        <v>1292</v>
      </c>
      <c r="Y96" s="15" t="s">
        <v>1285</v>
      </c>
      <c r="Z96" s="15" t="s">
        <v>1462</v>
      </c>
      <c r="AA96" s="15" t="s">
        <v>371</v>
      </c>
      <c r="AB96" s="44" t="str">
        <f>_xlfn.XLOOKUP(tblTareas_V1_Canonica[[#This Row],[Categoría]],tblCAT_ProcesosSGOL[Categoría],tblCAT_ProcesosSGOL[Documento Referencia],"Revisar")</f>
        <v>MAN-MNT-01</v>
      </c>
      <c r="AC96" s="44" t="str">
        <f>_xlfn.XLOOKUP(tblTareas_V1_Canonica[[#This Row],[Categoría]],tblCAT_ProcesosSGOL[Categoría],tblCAT_ProcesosSGOL[Proceso SGOL],"Revisar")</f>
        <v>Mantenimiento</v>
      </c>
      <c r="AD96" s="44" t="str">
        <f>_xlfn.XLOOKUP(tblTareas_V1_Canonica[[#This Row],[Categoría]],tblCAT_ProcesosSGOL[Categoría],tblCAT_ProcesosSGOL[Requiere Evidencia],"Revisar")</f>
        <v>Sí</v>
      </c>
      <c r="AE96" s="44" t="str">
        <f>_xlfn.XLOOKUP(tblTareas_V1_Canonica[[#This Row],[Categoría]],tblCAT_ProcesosSGOL[Categoría],tblCAT_ProcesosSGOL[Tipo Evidencia Sugerida],"Revisar")</f>
        <v>Foto / Checklist</v>
      </c>
      <c r="AF96" s="44"/>
      <c r="AG96" s="44" t="str">
        <f>_xlfn.XLOOKUP(tblTareas_V1_Canonica[[#This Row],[Categoría]],tblCAT_ProcesosSGOL[Categoría],tblCAT_ProcesosSGOL[KPI Sugerido],"Revisar")</f>
        <v>Rutinas cumplidas</v>
      </c>
      <c r="AH96" s="44"/>
      <c r="AI96" s="44" t="str">
        <f>IF(tblTareas_V1_Canonica[[#This Row],[ID]]="","ID vacío",IF(COUNTIF(tblTareas_V1_Canonica[ID],tblTareas_V1_Canonica[[#This Row],[ID]])&gt;1,"ID duplicado","OK"))</f>
        <v>OK</v>
      </c>
      <c r="AJ96" s="44" t="str">
        <f>IF(OR(tblTareas_V1_Canonica[[#This Row],[Duración Estándar (min)]]="",tblTareas_V1_Canonica[[#This Row],[Duración Estándar (min)]]&lt;=0),"Revisar duración","OK")</f>
        <v>OK</v>
      </c>
      <c r="AK96" s="44" t="str">
        <f>IF(OR(tblTareas_V1_Canonica[[#This Row],[Tipo frecuencia]]="",tblTareas_V1_Canonica[[#This Row],[Regla frecuencia]]=""),"Revisar frecuencia","OK")</f>
        <v>OK</v>
      </c>
      <c r="AL96" s="44" t="str">
        <f>IF(OR(tblTareas_V1_Canonica[[#This Row],[Puesto]]="",tblTareas_V1_Canonica[[#This Row],[Tipo de Responsable]]=""),"Revisar responsable","OK")</f>
        <v>OK</v>
      </c>
      <c r="AM9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6" s="44" t="str">
        <f>IF(OR(tblTareas_V1_Canonica[[#This Row],[Fecha inicio]]="",tblTareas_V1_Canonica[[#This Row],[Fecha fin]]="",tblTareas_V1_Canonica[[#This Row],[Fecha inicio]]&gt;tblTareas_V1_Canonica[[#This Row],[Fecha fin]]),"Revisar fechas","OK")</f>
        <v>OK</v>
      </c>
      <c r="AO96" s="44" t="str">
        <f>IF(OR(tblTareas_V1_Canonica[[#This Row],[Estado]]="",tblTareas_V1_Canonica[[#This Row],[Estatus Tarea]]=""),"Revisar estatus","OK")</f>
        <v>OK</v>
      </c>
      <c r="AP96" s="44" t="str">
        <f>IF(COUNTIF(tblTareas_V1_Canonica[[#This Row],[Val_ID]:[Val_Estatus]],"&lt;&gt;OK")&gt;0,"REVISAR","OK")</f>
        <v>OK</v>
      </c>
      <c r="AQ96" s="44" t="s">
        <v>2103</v>
      </c>
      <c r="AR96" s="82">
        <v>0.38541666666666669</v>
      </c>
    </row>
    <row r="97" spans="1:44" ht="20.25" customHeight="1">
      <c r="A97" s="12" t="s">
        <v>245</v>
      </c>
      <c r="B97" s="12" t="s">
        <v>1266</v>
      </c>
      <c r="C97" s="12" t="s">
        <v>488</v>
      </c>
      <c r="D97" s="12" t="s">
        <v>452</v>
      </c>
      <c r="E97" s="13" t="s">
        <v>394</v>
      </c>
      <c r="F97" s="15" t="s">
        <v>345</v>
      </c>
      <c r="G97" s="12">
        <v>5</v>
      </c>
      <c r="H97" s="12" t="s">
        <v>1158</v>
      </c>
      <c r="I97" s="12" t="s">
        <v>352</v>
      </c>
      <c r="J97" s="12">
        <v>1</v>
      </c>
      <c r="K97" s="15" t="s">
        <v>17</v>
      </c>
      <c r="L97" s="15" t="s">
        <v>376</v>
      </c>
      <c r="M97" s="15" t="s">
        <v>1126</v>
      </c>
      <c r="N97" s="15" t="s">
        <v>1127</v>
      </c>
      <c r="O97" s="16">
        <v>46024</v>
      </c>
      <c r="P97" s="16">
        <v>46387</v>
      </c>
      <c r="Q97" s="16" t="s">
        <v>345</v>
      </c>
      <c r="R97" s="35" t="s">
        <v>1389</v>
      </c>
      <c r="S97" s="23"/>
      <c r="T97" s="23"/>
      <c r="V97" s="15" t="s">
        <v>1283</v>
      </c>
      <c r="W97" s="15" t="s">
        <v>371</v>
      </c>
      <c r="X97" s="15" t="s">
        <v>1292</v>
      </c>
      <c r="Y97" s="15" t="s">
        <v>1285</v>
      </c>
      <c r="Z97" s="15" t="s">
        <v>1462</v>
      </c>
      <c r="AA97" s="15" t="s">
        <v>371</v>
      </c>
      <c r="AB97" s="44" t="str">
        <f>_xlfn.XLOOKUP(tblTareas_V1_Canonica[[#This Row],[Categoría]],tblCAT_ProcesosSGOL[Categoría],tblCAT_ProcesosSGOL[Documento Referencia],"Revisar")</f>
        <v>Pendiente</v>
      </c>
      <c r="AC97" s="44" t="str">
        <f>_xlfn.XLOOKUP(tblTareas_V1_Canonica[[#This Row],[Categoría]],tblCAT_ProcesosSGOL[Categoría],tblCAT_ProcesosSGOL[Proceso SGOL],"Revisar")</f>
        <v>Marketing</v>
      </c>
      <c r="AD97" s="44" t="str">
        <f>_xlfn.XLOOKUP(tblTareas_V1_Canonica[[#This Row],[Categoría]],tblCAT_ProcesosSGOL[Categoría],tblCAT_ProcesosSGOL[Requiere Evidencia],"Revisar")</f>
        <v>Sí</v>
      </c>
      <c r="AE97" s="44" t="str">
        <f>_xlfn.XLOOKUP(tblTareas_V1_Canonica[[#This Row],[Categoría]],tblCAT_ProcesosSGOL[Categoría],tblCAT_ProcesosSGOL[Tipo Evidencia Sugerida],"Revisar")</f>
        <v>Foto / Captura / Publicación</v>
      </c>
      <c r="AF97" s="44"/>
      <c r="AG97" s="44" t="str">
        <f>_xlfn.XLOOKUP(tblTareas_V1_Canonica[[#This Row],[Categoría]],tblCAT_ProcesosSGOL[Categoría],tblCAT_ProcesosSGOL[KPI Sugerido],"Revisar")</f>
        <v>Publicaciones ejecutadas</v>
      </c>
      <c r="AH97" s="44"/>
      <c r="AI97" s="44" t="str">
        <f>IF(tblTareas_V1_Canonica[[#This Row],[ID]]="","ID vacío",IF(COUNTIF(tblTareas_V1_Canonica[ID],tblTareas_V1_Canonica[[#This Row],[ID]])&gt;1,"ID duplicado","OK"))</f>
        <v>OK</v>
      </c>
      <c r="AJ97" s="44" t="str">
        <f>IF(OR(tblTareas_V1_Canonica[[#This Row],[Duración Estándar (min)]]="",tblTareas_V1_Canonica[[#This Row],[Duración Estándar (min)]]&lt;=0),"Revisar duración","OK")</f>
        <v>OK</v>
      </c>
      <c r="AK97" s="44" t="str">
        <f>IF(OR(tblTareas_V1_Canonica[[#This Row],[Tipo frecuencia]]="",tblTareas_V1_Canonica[[#This Row],[Regla frecuencia]]=""),"Revisar frecuencia","OK")</f>
        <v>OK</v>
      </c>
      <c r="AL97" s="44" t="str">
        <f>IF(OR(tblTareas_V1_Canonica[[#This Row],[Puesto]]="",tblTareas_V1_Canonica[[#This Row],[Tipo de Responsable]]=""),"Revisar responsable","OK")</f>
        <v>OK</v>
      </c>
      <c r="AM9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7" s="44" t="str">
        <f>IF(OR(tblTareas_V1_Canonica[[#This Row],[Fecha inicio]]="",tblTareas_V1_Canonica[[#This Row],[Fecha fin]]="",tblTareas_V1_Canonica[[#This Row],[Fecha inicio]]&gt;tblTareas_V1_Canonica[[#This Row],[Fecha fin]]),"Revisar fechas","OK")</f>
        <v>OK</v>
      </c>
      <c r="AO97" s="44" t="str">
        <f>IF(OR(tblTareas_V1_Canonica[[#This Row],[Estado]]="",tblTareas_V1_Canonica[[#This Row],[Estatus Tarea]]=""),"Revisar estatus","OK")</f>
        <v>OK</v>
      </c>
      <c r="AP97" s="44" t="str">
        <f>IF(COUNTIF(tblTareas_V1_Canonica[[#This Row],[Val_ID]:[Val_Estatus]],"&lt;&gt;OK")&gt;0,"REVISAR","OK")</f>
        <v>OK</v>
      </c>
      <c r="AQ97" s="52" t="s">
        <v>2104</v>
      </c>
      <c r="AR97" s="82">
        <v>0.4375</v>
      </c>
    </row>
    <row r="98" spans="1:44" ht="20.25" customHeight="1">
      <c r="A98" s="12" t="s">
        <v>246</v>
      </c>
      <c r="B98" s="12" t="s">
        <v>1266</v>
      </c>
      <c r="C98" s="12" t="s">
        <v>488</v>
      </c>
      <c r="D98" s="12" t="s">
        <v>1434</v>
      </c>
      <c r="E98" s="13" t="s">
        <v>394</v>
      </c>
      <c r="F98" s="15" t="s">
        <v>345</v>
      </c>
      <c r="G98" s="12">
        <v>60</v>
      </c>
      <c r="H98" s="12" t="s">
        <v>1155</v>
      </c>
      <c r="I98" s="12" t="s">
        <v>1392</v>
      </c>
      <c r="J98" s="12">
        <v>1</v>
      </c>
      <c r="K98" s="15" t="s">
        <v>17</v>
      </c>
      <c r="L98" s="15" t="s">
        <v>376</v>
      </c>
      <c r="M98" s="15" t="s">
        <v>1126</v>
      </c>
      <c r="N98" s="15" t="s">
        <v>1127</v>
      </c>
      <c r="O98" s="16">
        <v>46024</v>
      </c>
      <c r="P98" s="16">
        <v>46387</v>
      </c>
      <c r="Q98" s="16" t="s">
        <v>345</v>
      </c>
      <c r="R98" s="35" t="s">
        <v>1391</v>
      </c>
      <c r="S98" s="23" t="s">
        <v>35</v>
      </c>
      <c r="T98" s="23"/>
      <c r="V98" s="15" t="s">
        <v>1283</v>
      </c>
      <c r="W98" s="15" t="s">
        <v>376</v>
      </c>
      <c r="X98" s="15" t="s">
        <v>1390</v>
      </c>
      <c r="Y98" s="15" t="s">
        <v>1285</v>
      </c>
      <c r="Z98" s="15" t="s">
        <v>1462</v>
      </c>
      <c r="AA98" s="15" t="s">
        <v>371</v>
      </c>
      <c r="AB98" s="44" t="str">
        <f>_xlfn.XLOOKUP(tblTareas_V1_Canonica[[#This Row],[Categoría]],tblCAT_ProcesosSGOL[Categoría],tblCAT_ProcesosSGOL[Documento Referencia],"Revisar")</f>
        <v>MAN-EXH-01</v>
      </c>
      <c r="AC98" s="44" t="str">
        <f>_xlfn.XLOOKUP(tblTareas_V1_Canonica[[#This Row],[Categoría]],tblCAT_ProcesosSGOL[Categoría],tblCAT_ProcesosSGOL[Proceso SGOL],"Revisar")</f>
        <v>Exhibición</v>
      </c>
      <c r="AD98" s="44" t="str">
        <f>_xlfn.XLOOKUP(tblTareas_V1_Canonica[[#This Row],[Categoría]],tblCAT_ProcesosSGOL[Categoría],tblCAT_ProcesosSGOL[Requiere Evidencia],"Revisar")</f>
        <v>Sí</v>
      </c>
      <c r="AE98" s="44" t="str">
        <f>_xlfn.XLOOKUP(tblTareas_V1_Canonica[[#This Row],[Categoría]],tblCAT_ProcesosSGOL[Categoría],tblCAT_ProcesosSGOL[Tipo Evidencia Sugerida],"Revisar")</f>
        <v>Foto / Jotform / Checklist</v>
      </c>
      <c r="AF98" s="44"/>
      <c r="AG98" s="44" t="str">
        <f>_xlfn.XLOOKUP(tblTareas_V1_Canonica[[#This Row],[Categoría]],tblCAT_ProcesosSGOL[Categoría],tblCAT_ProcesosSGOL[KPI Sugerido],"Revisar")</f>
        <v>Cumplimiento visual</v>
      </c>
      <c r="AH98" s="44"/>
      <c r="AI98" s="44" t="str">
        <f>IF(tblTareas_V1_Canonica[[#This Row],[ID]]="","ID vacío",IF(COUNTIF(tblTareas_V1_Canonica[ID],tblTareas_V1_Canonica[[#This Row],[ID]])&gt;1,"ID duplicado","OK"))</f>
        <v>OK</v>
      </c>
      <c r="AJ98" s="44" t="str">
        <f>IF(OR(tblTareas_V1_Canonica[[#This Row],[Duración Estándar (min)]]="",tblTareas_V1_Canonica[[#This Row],[Duración Estándar (min)]]&lt;=0),"Revisar duración","OK")</f>
        <v>OK</v>
      </c>
      <c r="AK98" s="44" t="str">
        <f>IF(OR(tblTareas_V1_Canonica[[#This Row],[Tipo frecuencia]]="",tblTareas_V1_Canonica[[#This Row],[Regla frecuencia]]=""),"Revisar frecuencia","OK")</f>
        <v>OK</v>
      </c>
      <c r="AL98" s="44" t="str">
        <f>IF(OR(tblTareas_V1_Canonica[[#This Row],[Puesto]]="",tblTareas_V1_Canonica[[#This Row],[Tipo de Responsable]]=""),"Revisar responsable","OK")</f>
        <v>OK</v>
      </c>
      <c r="AM9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8" s="44" t="str">
        <f>IF(OR(tblTareas_V1_Canonica[[#This Row],[Fecha inicio]]="",tblTareas_V1_Canonica[[#This Row],[Fecha fin]]="",tblTareas_V1_Canonica[[#This Row],[Fecha inicio]]&gt;tblTareas_V1_Canonica[[#This Row],[Fecha fin]]),"Revisar fechas","OK")</f>
        <v>OK</v>
      </c>
      <c r="AO98" s="44" t="str">
        <f>IF(OR(tblTareas_V1_Canonica[[#This Row],[Estado]]="",tblTareas_V1_Canonica[[#This Row],[Estatus Tarea]]=""),"Revisar estatus","OK")</f>
        <v>OK</v>
      </c>
      <c r="AP98" s="44" t="str">
        <f>IF(COUNTIF(tblTareas_V1_Canonica[[#This Row],[Val_ID]:[Val_Estatus]],"&lt;&gt;OK")&gt;0,"REVISAR","OK")</f>
        <v>OK</v>
      </c>
      <c r="AQ98" s="52" t="s">
        <v>1590</v>
      </c>
      <c r="AR98" s="82">
        <v>0.76388888888888884</v>
      </c>
    </row>
    <row r="99" spans="1:44" ht="20.25" customHeight="1">
      <c r="A99" s="12" t="s">
        <v>247</v>
      </c>
      <c r="B99" s="12" t="s">
        <v>1266</v>
      </c>
      <c r="C99" s="12" t="s">
        <v>488</v>
      </c>
      <c r="D99" s="12" t="s">
        <v>1434</v>
      </c>
      <c r="E99" s="13" t="s">
        <v>394</v>
      </c>
      <c r="F99" s="15" t="s">
        <v>345</v>
      </c>
      <c r="G99" s="12">
        <v>5</v>
      </c>
      <c r="H99" s="12" t="s">
        <v>1154</v>
      </c>
      <c r="I99" s="12" t="s">
        <v>1150</v>
      </c>
      <c r="J99" s="12">
        <v>1</v>
      </c>
      <c r="K99" s="15" t="s">
        <v>17</v>
      </c>
      <c r="L99" s="15" t="s">
        <v>376</v>
      </c>
      <c r="M99" s="15" t="s">
        <v>1126</v>
      </c>
      <c r="N99" s="15" t="s">
        <v>1127</v>
      </c>
      <c r="O99" s="16">
        <v>46024</v>
      </c>
      <c r="P99" s="16">
        <v>46387</v>
      </c>
      <c r="Q99" s="16" t="s">
        <v>345</v>
      </c>
      <c r="R99" s="35" t="s">
        <v>1396</v>
      </c>
      <c r="S99" s="23"/>
      <c r="T99" s="23"/>
      <c r="V99" s="15" t="s">
        <v>1285</v>
      </c>
      <c r="W99" s="15" t="s">
        <v>376</v>
      </c>
      <c r="X99" s="15" t="s">
        <v>1292</v>
      </c>
      <c r="Y99" s="15" t="s">
        <v>1285</v>
      </c>
      <c r="Z99" s="15" t="s">
        <v>1462</v>
      </c>
      <c r="AA99" s="15" t="s">
        <v>371</v>
      </c>
      <c r="AB99" s="44" t="str">
        <f>_xlfn.XLOOKUP(tblTareas_V1_Canonica[[#This Row],[Categoría]],tblCAT_ProcesosSGOL[Categoría],tblCAT_ProcesosSGOL[Documento Referencia],"Revisar")</f>
        <v>MAN-EXH-01</v>
      </c>
      <c r="AC99" s="44" t="str">
        <f>_xlfn.XLOOKUP(tblTareas_V1_Canonica[[#This Row],[Categoría]],tblCAT_ProcesosSGOL[Categoría],tblCAT_ProcesosSGOL[Proceso SGOL],"Revisar")</f>
        <v>Exhibición</v>
      </c>
      <c r="AD99" s="44" t="str">
        <f>_xlfn.XLOOKUP(tblTareas_V1_Canonica[[#This Row],[Categoría]],tblCAT_ProcesosSGOL[Categoría],tblCAT_ProcesosSGOL[Requiere Evidencia],"Revisar")</f>
        <v>Sí</v>
      </c>
      <c r="AE99" s="44" t="str">
        <f>_xlfn.XLOOKUP(tblTareas_V1_Canonica[[#This Row],[Categoría]],tblCAT_ProcesosSGOL[Categoría],tblCAT_ProcesosSGOL[Tipo Evidencia Sugerida],"Revisar")</f>
        <v>Foto / Jotform / Checklist</v>
      </c>
      <c r="AF99" s="44"/>
      <c r="AG99" s="44" t="str">
        <f>_xlfn.XLOOKUP(tblTareas_V1_Canonica[[#This Row],[Categoría]],tblCAT_ProcesosSGOL[Categoría],tblCAT_ProcesosSGOL[KPI Sugerido],"Revisar")</f>
        <v>Cumplimiento visual</v>
      </c>
      <c r="AH99" s="44"/>
      <c r="AI99" s="44" t="str">
        <f>IF(tblTareas_V1_Canonica[[#This Row],[ID]]="","ID vacío",IF(COUNTIF(tblTareas_V1_Canonica[ID],tblTareas_V1_Canonica[[#This Row],[ID]])&gt;1,"ID duplicado","OK"))</f>
        <v>OK</v>
      </c>
      <c r="AJ99" s="44" t="str">
        <f>IF(OR(tblTareas_V1_Canonica[[#This Row],[Duración Estándar (min)]]="",tblTareas_V1_Canonica[[#This Row],[Duración Estándar (min)]]&lt;=0),"Revisar duración","OK")</f>
        <v>OK</v>
      </c>
      <c r="AK99" s="44" t="str">
        <f>IF(OR(tblTareas_V1_Canonica[[#This Row],[Tipo frecuencia]]="",tblTareas_V1_Canonica[[#This Row],[Regla frecuencia]]=""),"Revisar frecuencia","OK")</f>
        <v>OK</v>
      </c>
      <c r="AL99" s="44" t="str">
        <f>IF(OR(tblTareas_V1_Canonica[[#This Row],[Puesto]]="",tblTareas_V1_Canonica[[#This Row],[Tipo de Responsable]]=""),"Revisar responsable","OK")</f>
        <v>OK</v>
      </c>
      <c r="AM9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99" s="44" t="str">
        <f>IF(OR(tblTareas_V1_Canonica[[#This Row],[Fecha inicio]]="",tblTareas_V1_Canonica[[#This Row],[Fecha fin]]="",tblTareas_V1_Canonica[[#This Row],[Fecha inicio]]&gt;tblTareas_V1_Canonica[[#This Row],[Fecha fin]]),"Revisar fechas","OK")</f>
        <v>OK</v>
      </c>
      <c r="AO99" s="44" t="str">
        <f>IF(OR(tblTareas_V1_Canonica[[#This Row],[Estado]]="",tblTareas_V1_Canonica[[#This Row],[Estatus Tarea]]=""),"Revisar estatus","OK")</f>
        <v>OK</v>
      </c>
      <c r="AP99" s="44" t="str">
        <f>IF(COUNTIF(tblTareas_V1_Canonica[[#This Row],[Val_ID]:[Val_Estatus]],"&lt;&gt;OK")&gt;0,"REVISAR","OK")</f>
        <v>OK</v>
      </c>
      <c r="AQ99" s="44" t="s">
        <v>2103</v>
      </c>
      <c r="AR99" s="82">
        <v>0.4375</v>
      </c>
    </row>
    <row r="100" spans="1:44" ht="20.25" customHeight="1">
      <c r="A100" s="12" t="s">
        <v>248</v>
      </c>
      <c r="B100" s="12" t="s">
        <v>344</v>
      </c>
      <c r="C100" s="12" t="s">
        <v>443</v>
      </c>
      <c r="D100" s="12" t="s">
        <v>1438</v>
      </c>
      <c r="E100" s="13" t="s">
        <v>394</v>
      </c>
      <c r="F100" s="15" t="s">
        <v>345</v>
      </c>
      <c r="G100" s="12">
        <v>20</v>
      </c>
      <c r="H100" s="12" t="s">
        <v>1158</v>
      </c>
      <c r="I100" s="12" t="s">
        <v>1335</v>
      </c>
      <c r="J100" s="12">
        <v>1</v>
      </c>
      <c r="K100" s="15" t="s">
        <v>17</v>
      </c>
      <c r="L100" s="15" t="s">
        <v>376</v>
      </c>
      <c r="M100" s="15" t="s">
        <v>1126</v>
      </c>
      <c r="N100" s="15" t="s">
        <v>1127</v>
      </c>
      <c r="O100" s="16">
        <v>46024</v>
      </c>
      <c r="P100" s="16">
        <v>46387</v>
      </c>
      <c r="Q100" s="16" t="s">
        <v>345</v>
      </c>
      <c r="R100" s="35" t="s">
        <v>1413</v>
      </c>
      <c r="S100" s="23"/>
      <c r="T100" s="23"/>
      <c r="V100" s="15" t="s">
        <v>1284</v>
      </c>
      <c r="W100" s="15" t="s">
        <v>376</v>
      </c>
      <c r="X100" s="15" t="s">
        <v>1292</v>
      </c>
      <c r="Y100" s="15" t="s">
        <v>1285</v>
      </c>
      <c r="Z100" s="15" t="s">
        <v>1462</v>
      </c>
      <c r="AA100" s="15" t="s">
        <v>371</v>
      </c>
      <c r="AB100" s="44" t="str">
        <f>_xlfn.XLOOKUP(tblTareas_V1_Canonica[[#This Row],[Categoría]],tblCAT_ProcesosSGOL[Categoría],tblCAT_ProcesosSGOL[Documento Referencia],"Revisar")</f>
        <v>MAN-AUD-01 / MAN-POL-01</v>
      </c>
      <c r="AC100" s="44" t="str">
        <f>_xlfn.XLOOKUP(tblTareas_V1_Canonica[[#This Row],[Categoría]],tblCAT_ProcesosSGOL[Categoría],tblCAT_ProcesosSGOL[Proceso SGOL],"Revisar")</f>
        <v>Auditoría y Control</v>
      </c>
      <c r="AD100" s="44" t="str">
        <f>_xlfn.XLOOKUP(tblTareas_V1_Canonica[[#This Row],[Categoría]],tblCAT_ProcesosSGOL[Categoría],tblCAT_ProcesosSGOL[Requiere Evidencia],"Revisar")</f>
        <v>Sí</v>
      </c>
      <c r="AE100" s="44" t="str">
        <f>_xlfn.XLOOKUP(tblTareas_V1_Canonica[[#This Row],[Categoría]],tblCAT_ProcesosSGOL[Categoría],tblCAT_ProcesosSGOL[Tipo Evidencia Sugerida],"Revisar")</f>
        <v>Reporte / Evidencia / Firma</v>
      </c>
      <c r="AF100" s="44"/>
      <c r="AG100" s="44" t="str">
        <f>_xlfn.XLOOKUP(tblTareas_V1_Canonica[[#This Row],[Categoría]],tblCAT_ProcesosSGOL[Categoría],tblCAT_ProcesosSGOL[KPI Sugerido],"Revisar")</f>
        <v>Incidencias corregidas</v>
      </c>
      <c r="AH100" s="44"/>
      <c r="AI100" s="44" t="str">
        <f>IF(tblTareas_V1_Canonica[[#This Row],[ID]]="","ID vacío",IF(COUNTIF(tblTareas_V1_Canonica[ID],tblTareas_V1_Canonica[[#This Row],[ID]])&gt;1,"ID duplicado","OK"))</f>
        <v>OK</v>
      </c>
      <c r="AJ100" s="44" t="str">
        <f>IF(OR(tblTareas_V1_Canonica[[#This Row],[Duración Estándar (min)]]="",tblTareas_V1_Canonica[[#This Row],[Duración Estándar (min)]]&lt;=0),"Revisar duración","OK")</f>
        <v>OK</v>
      </c>
      <c r="AK100" s="44" t="str">
        <f>IF(OR(tblTareas_V1_Canonica[[#This Row],[Tipo frecuencia]]="",tblTareas_V1_Canonica[[#This Row],[Regla frecuencia]]=""),"Revisar frecuencia","OK")</f>
        <v>OK</v>
      </c>
      <c r="AL100" s="44" t="str">
        <f>IF(OR(tblTareas_V1_Canonica[[#This Row],[Puesto]]="",tblTareas_V1_Canonica[[#This Row],[Tipo de Responsable]]=""),"Revisar responsable","OK")</f>
        <v>OK</v>
      </c>
      <c r="AM10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0" s="44" t="str">
        <f>IF(OR(tblTareas_V1_Canonica[[#This Row],[Fecha inicio]]="",tblTareas_V1_Canonica[[#This Row],[Fecha fin]]="",tblTareas_V1_Canonica[[#This Row],[Fecha inicio]]&gt;tblTareas_V1_Canonica[[#This Row],[Fecha fin]]),"Revisar fechas","OK")</f>
        <v>OK</v>
      </c>
      <c r="AO100" s="44" t="str">
        <f>IF(OR(tblTareas_V1_Canonica[[#This Row],[Estado]]="",tblTareas_V1_Canonica[[#This Row],[Estatus Tarea]]=""),"Revisar estatus","OK")</f>
        <v>OK</v>
      </c>
      <c r="AP100" s="44" t="str">
        <f>IF(COUNTIF(tblTareas_V1_Canonica[[#This Row],[Val_ID]:[Val_Estatus]],"&lt;&gt;OK")&gt;0,"REVISAR","OK")</f>
        <v>OK</v>
      </c>
      <c r="AQ100" s="44" t="s">
        <v>1439</v>
      </c>
      <c r="AR100" s="82">
        <v>0.44791666666666669</v>
      </c>
    </row>
    <row r="101" spans="1:44" ht="20.25" customHeight="1">
      <c r="A101" s="12" t="s">
        <v>249</v>
      </c>
      <c r="B101" s="12" t="s">
        <v>1266</v>
      </c>
      <c r="C101" s="12" t="s">
        <v>488</v>
      </c>
      <c r="D101" s="12" t="s">
        <v>1433</v>
      </c>
      <c r="E101" s="13" t="s">
        <v>394</v>
      </c>
      <c r="F101" s="15" t="s">
        <v>345</v>
      </c>
      <c r="G101" s="12">
        <v>10</v>
      </c>
      <c r="H101" s="12" t="s">
        <v>1158</v>
      </c>
      <c r="I101" s="12" t="s">
        <v>1125</v>
      </c>
      <c r="J101" s="12">
        <v>1</v>
      </c>
      <c r="K101" s="15" t="s">
        <v>17</v>
      </c>
      <c r="L101" s="15" t="s">
        <v>376</v>
      </c>
      <c r="M101" s="15" t="s">
        <v>1126</v>
      </c>
      <c r="N101" s="15" t="s">
        <v>1127</v>
      </c>
      <c r="O101" s="16">
        <v>46024</v>
      </c>
      <c r="P101" s="16">
        <v>46387</v>
      </c>
      <c r="Q101" s="16" t="s">
        <v>345</v>
      </c>
      <c r="R101" s="35" t="s">
        <v>1222</v>
      </c>
      <c r="S101" s="23"/>
      <c r="T101" s="23"/>
      <c r="V101" s="15" t="s">
        <v>1284</v>
      </c>
      <c r="W101" s="15" t="s">
        <v>376</v>
      </c>
      <c r="X101" s="15" t="s">
        <v>1292</v>
      </c>
      <c r="Y101" s="15" t="s">
        <v>1285</v>
      </c>
      <c r="Z101" s="15" t="s">
        <v>1462</v>
      </c>
      <c r="AA101" s="15" t="s">
        <v>371</v>
      </c>
      <c r="AB101" s="44" t="str">
        <f>_xlfn.XLOOKUP(tblTareas_V1_Canonica[[#This Row],[Categoría]],tblCAT_ProcesosSGOL[Categoría],tblCAT_ProcesosSGOL[Documento Referencia],"Revisar")</f>
        <v>MAN-DV-01 / MAN-POL-01</v>
      </c>
      <c r="AC101" s="44" t="str">
        <f>_xlfn.XLOOKUP(tblTareas_V1_Canonica[[#This Row],[Categoría]],tblCAT_ProcesosSGOL[Categoría],tblCAT_ProcesosSGOL[Proceso SGOL],"Revisar")</f>
        <v>Crédito y Cobranza</v>
      </c>
      <c r="AD101" s="44" t="str">
        <f>_xlfn.XLOOKUP(tblTareas_V1_Canonica[[#This Row],[Categoría]],tblCAT_ProcesosSGOL[Categoría],tblCAT_ProcesosSGOL[Requiere Evidencia],"Revisar")</f>
        <v>Sí</v>
      </c>
      <c r="AE101" s="44" t="str">
        <f>_xlfn.XLOOKUP(tblTareas_V1_Canonica[[#This Row],[Categoría]],tblCAT_ProcesosSGOL[Categoría],tblCAT_ProcesosSGOL[Tipo Evidencia Sugerida],"Revisar")</f>
        <v>Relación / Captura / Documento</v>
      </c>
      <c r="AF101" s="44"/>
      <c r="AG101" s="44" t="str">
        <f>_xlfn.XLOOKUP(tblTareas_V1_Canonica[[#This Row],[Categoría]],tblCAT_ProcesosSGOL[Categoría],tblCAT_ProcesosSGOL[KPI Sugerido],"Revisar")</f>
        <v>Recuperación / Activaciones</v>
      </c>
      <c r="AH101" s="44"/>
      <c r="AI101" s="44" t="str">
        <f>IF(tblTareas_V1_Canonica[[#This Row],[ID]]="","ID vacío",IF(COUNTIF(tblTareas_V1_Canonica[ID],tblTareas_V1_Canonica[[#This Row],[ID]])&gt;1,"ID duplicado","OK"))</f>
        <v>OK</v>
      </c>
      <c r="AJ101" s="44" t="str">
        <f>IF(OR(tblTareas_V1_Canonica[[#This Row],[Duración Estándar (min)]]="",tblTareas_V1_Canonica[[#This Row],[Duración Estándar (min)]]&lt;=0),"Revisar duración","OK")</f>
        <v>OK</v>
      </c>
      <c r="AK101" s="44" t="str">
        <f>IF(OR(tblTareas_V1_Canonica[[#This Row],[Tipo frecuencia]]="",tblTareas_V1_Canonica[[#This Row],[Regla frecuencia]]=""),"Revisar frecuencia","OK")</f>
        <v>OK</v>
      </c>
      <c r="AL101" s="44" t="str">
        <f>IF(OR(tblTareas_V1_Canonica[[#This Row],[Puesto]]="",tblTareas_V1_Canonica[[#This Row],[Tipo de Responsable]]=""),"Revisar responsable","OK")</f>
        <v>OK</v>
      </c>
      <c r="AM10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1" s="44" t="str">
        <f>IF(OR(tblTareas_V1_Canonica[[#This Row],[Fecha inicio]]="",tblTareas_V1_Canonica[[#This Row],[Fecha fin]]="",tblTareas_V1_Canonica[[#This Row],[Fecha inicio]]&gt;tblTareas_V1_Canonica[[#This Row],[Fecha fin]]),"Revisar fechas","OK")</f>
        <v>OK</v>
      </c>
      <c r="AO101" s="44" t="str">
        <f>IF(OR(tblTareas_V1_Canonica[[#This Row],[Estado]]="",tblTareas_V1_Canonica[[#This Row],[Estatus Tarea]]=""),"Revisar estatus","OK")</f>
        <v>OK</v>
      </c>
      <c r="AP101" s="44" t="str">
        <f>IF(COUNTIF(tblTareas_V1_Canonica[[#This Row],[Val_ID]:[Val_Estatus]],"&lt;&gt;OK")&gt;0,"REVISAR","OK")</f>
        <v>OK</v>
      </c>
      <c r="AQ101" s="44" t="s">
        <v>1590</v>
      </c>
      <c r="AR101" s="82">
        <v>0.4375</v>
      </c>
    </row>
    <row r="102" spans="1:44" ht="20.25" customHeight="1">
      <c r="A102" s="12" t="s">
        <v>250</v>
      </c>
      <c r="B102" s="12" t="s">
        <v>443</v>
      </c>
      <c r="C102" s="12" t="s">
        <v>1266</v>
      </c>
      <c r="D102" s="12" t="s">
        <v>1431</v>
      </c>
      <c r="E102" s="13" t="s">
        <v>394</v>
      </c>
      <c r="F102" s="15" t="s">
        <v>345</v>
      </c>
      <c r="G102" s="12">
        <v>15</v>
      </c>
      <c r="H102" s="12" t="s">
        <v>1158</v>
      </c>
      <c r="I102" s="12" t="s">
        <v>1335</v>
      </c>
      <c r="J102" s="12">
        <v>1</v>
      </c>
      <c r="K102" s="15" t="s">
        <v>17</v>
      </c>
      <c r="L102" s="15" t="s">
        <v>376</v>
      </c>
      <c r="M102" s="15" t="s">
        <v>1126</v>
      </c>
      <c r="N102" s="15" t="s">
        <v>1127</v>
      </c>
      <c r="O102" s="16">
        <v>46024</v>
      </c>
      <c r="P102" s="16">
        <v>46387</v>
      </c>
      <c r="Q102" s="16" t="s">
        <v>345</v>
      </c>
      <c r="R102" s="35" t="s">
        <v>1397</v>
      </c>
      <c r="S102" s="23" t="s">
        <v>33</v>
      </c>
      <c r="T102" s="23"/>
      <c r="V102" s="15" t="s">
        <v>1284</v>
      </c>
      <c r="W102" s="15" t="s">
        <v>376</v>
      </c>
      <c r="X102" s="15" t="s">
        <v>1291</v>
      </c>
      <c r="Y102" s="15" t="s">
        <v>1285</v>
      </c>
      <c r="Z102" s="15" t="s">
        <v>1462</v>
      </c>
      <c r="AA102" s="15" t="s">
        <v>371</v>
      </c>
      <c r="AB102" s="44" t="str">
        <f>_xlfn.XLOOKUP(tblTareas_V1_Canonica[[#This Row],[Categoría]],tblCAT_ProcesosSGOL[Categoría],tblCAT_ProcesosSGOL[Documento Referencia],"Revisar")</f>
        <v>MAN-ADM-01</v>
      </c>
      <c r="AC102" s="44" t="str">
        <f>_xlfn.XLOOKUP(tblTareas_V1_Canonica[[#This Row],[Categoría]],tblCAT_ProcesosSGOL[Categoría],tblCAT_ProcesosSGOL[Proceso SGOL],"Revisar")</f>
        <v>Administración</v>
      </c>
      <c r="AD102" s="44" t="str">
        <f>_xlfn.XLOOKUP(tblTareas_V1_Canonica[[#This Row],[Categoría]],tblCAT_ProcesosSGOL[Categoría],tblCAT_ProcesosSGOL[Requiere Evidencia],"Revisar")</f>
        <v>Sí</v>
      </c>
      <c r="AE102" s="44" t="str">
        <f>_xlfn.XLOOKUP(tblTareas_V1_Canonica[[#This Row],[Categoría]],tblCAT_ProcesosSGOL[Categoría],tblCAT_ProcesosSGOL[Tipo Evidencia Sugerida],"Revisar")</f>
        <v>Comprobante / Correo / WhatsApp</v>
      </c>
      <c r="AF102" s="44"/>
      <c r="AG102" s="44" t="str">
        <f>_xlfn.XLOOKUP(tblTareas_V1_Canonica[[#This Row],[Categoría]],tblCAT_ProcesosSGOL[Categoría],tblCAT_ProcesosSGOL[KPI Sugerido],"Revisar")</f>
        <v>Pagos a tiempo</v>
      </c>
      <c r="AH102" s="44"/>
      <c r="AI102" s="44" t="str">
        <f>IF(tblTareas_V1_Canonica[[#This Row],[ID]]="","ID vacío",IF(COUNTIF(tblTareas_V1_Canonica[ID],tblTareas_V1_Canonica[[#This Row],[ID]])&gt;1,"ID duplicado","OK"))</f>
        <v>OK</v>
      </c>
      <c r="AJ102" s="44" t="str">
        <f>IF(OR(tblTareas_V1_Canonica[[#This Row],[Duración Estándar (min)]]="",tblTareas_V1_Canonica[[#This Row],[Duración Estándar (min)]]&lt;=0),"Revisar duración","OK")</f>
        <v>OK</v>
      </c>
      <c r="AK102" s="44" t="str">
        <f>IF(OR(tblTareas_V1_Canonica[[#This Row],[Tipo frecuencia]]="",tblTareas_V1_Canonica[[#This Row],[Regla frecuencia]]=""),"Revisar frecuencia","OK")</f>
        <v>OK</v>
      </c>
      <c r="AL102" s="44" t="str">
        <f>IF(OR(tblTareas_V1_Canonica[[#This Row],[Puesto]]="",tblTareas_V1_Canonica[[#This Row],[Tipo de Responsable]]=""),"Revisar responsable","OK")</f>
        <v>OK</v>
      </c>
      <c r="AM10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2" s="44" t="str">
        <f>IF(OR(tblTareas_V1_Canonica[[#This Row],[Fecha inicio]]="",tblTareas_V1_Canonica[[#This Row],[Fecha fin]]="",tblTareas_V1_Canonica[[#This Row],[Fecha inicio]]&gt;tblTareas_V1_Canonica[[#This Row],[Fecha fin]]),"Revisar fechas","OK")</f>
        <v>OK</v>
      </c>
      <c r="AO102" s="44" t="str">
        <f>IF(OR(tblTareas_V1_Canonica[[#This Row],[Estado]]="",tblTareas_V1_Canonica[[#This Row],[Estatus Tarea]]=""),"Revisar estatus","OK")</f>
        <v>OK</v>
      </c>
      <c r="AP102" s="44" t="str">
        <f>IF(COUNTIF(tblTareas_V1_Canonica[[#This Row],[Val_ID]:[Val_Estatus]],"&lt;&gt;OK")&gt;0,"REVISAR","OK")</f>
        <v>OK</v>
      </c>
      <c r="AQ102" s="44" t="s">
        <v>2103</v>
      </c>
      <c r="AR102" s="82">
        <v>0.44791666666666669</v>
      </c>
    </row>
    <row r="103" spans="1:44" ht="20.25" customHeight="1">
      <c r="A103" s="12" t="s">
        <v>251</v>
      </c>
      <c r="B103" s="12" t="s">
        <v>1266</v>
      </c>
      <c r="C103" s="12" t="s">
        <v>488</v>
      </c>
      <c r="D103" s="12" t="s">
        <v>1441</v>
      </c>
      <c r="E103" s="13" t="s">
        <v>394</v>
      </c>
      <c r="F103" s="15" t="s">
        <v>345</v>
      </c>
      <c r="G103" s="12">
        <v>10</v>
      </c>
      <c r="H103" s="12" t="s">
        <v>1158</v>
      </c>
      <c r="I103" s="12" t="s">
        <v>1147</v>
      </c>
      <c r="J103" s="12">
        <v>1</v>
      </c>
      <c r="K103" s="15" t="s">
        <v>17</v>
      </c>
      <c r="L103" s="15" t="s">
        <v>376</v>
      </c>
      <c r="M103" s="15" t="s">
        <v>1126</v>
      </c>
      <c r="N103" s="15" t="s">
        <v>1127</v>
      </c>
      <c r="O103" s="16">
        <v>46024</v>
      </c>
      <c r="P103" s="16">
        <v>46387</v>
      </c>
      <c r="Q103" s="16" t="s">
        <v>345</v>
      </c>
      <c r="R103" s="35" t="s">
        <v>1400</v>
      </c>
      <c r="S103" s="23"/>
      <c r="T103" s="23"/>
      <c r="V103" s="15" t="s">
        <v>1284</v>
      </c>
      <c r="W103" s="15" t="s">
        <v>376</v>
      </c>
      <c r="X103" s="15" t="s">
        <v>1292</v>
      </c>
      <c r="Y103" s="15" t="s">
        <v>1285</v>
      </c>
      <c r="Z103" s="15" t="s">
        <v>1462</v>
      </c>
      <c r="AA103" s="15" t="s">
        <v>371</v>
      </c>
      <c r="AB103" s="44" t="str">
        <f>_xlfn.XLOOKUP(tblTareas_V1_Canonica[[#This Row],[Categoría]],tblCAT_ProcesosSGOL[Categoría],tblCAT_ProcesosSGOL[Documento Referencia],"Revisar")</f>
        <v>MAN-INV-01</v>
      </c>
      <c r="AC103" s="44" t="str">
        <f>_xlfn.XLOOKUP(tblTareas_V1_Canonica[[#This Row],[Categoría]],tblCAT_ProcesosSGOL[Categoría],tblCAT_ProcesosSGOL[Proceso SGOL],"Revisar")</f>
        <v>Inventarios / Almacén</v>
      </c>
      <c r="AD103" s="44" t="str">
        <f>_xlfn.XLOOKUP(tblTareas_V1_Canonica[[#This Row],[Categoría]],tblCAT_ProcesosSGOL[Categoría],tblCAT_ProcesosSGOL[Requiere Evidencia],"Revisar")</f>
        <v>Sí</v>
      </c>
      <c r="AE103" s="44" t="str">
        <f>_xlfn.XLOOKUP(tblTareas_V1_Canonica[[#This Row],[Categoría]],tblCAT_ProcesosSGOL[Categoría],tblCAT_ProcesosSGOL[Tipo Evidencia Sugerida],"Revisar")</f>
        <v>Foto / Checklist</v>
      </c>
      <c r="AF103" s="44"/>
      <c r="AG103" s="44" t="str">
        <f>_xlfn.XLOOKUP(tblTareas_V1_Canonica[[#This Row],[Categoría]],tblCAT_ProcesosSGOL[Categoría],tblCAT_ProcesosSGOL[KPI Sugerido],"Revisar")</f>
        <v>Orden de almacén</v>
      </c>
      <c r="AH103" s="44"/>
      <c r="AI103" s="44" t="str">
        <f>IF(tblTareas_V1_Canonica[[#This Row],[ID]]="","ID vacío",IF(COUNTIF(tblTareas_V1_Canonica[ID],tblTareas_V1_Canonica[[#This Row],[ID]])&gt;1,"ID duplicado","OK"))</f>
        <v>OK</v>
      </c>
      <c r="AJ103" s="44" t="str">
        <f>IF(OR(tblTareas_V1_Canonica[[#This Row],[Duración Estándar (min)]]="",tblTareas_V1_Canonica[[#This Row],[Duración Estándar (min)]]&lt;=0),"Revisar duración","OK")</f>
        <v>OK</v>
      </c>
      <c r="AK103" s="44" t="str">
        <f>IF(OR(tblTareas_V1_Canonica[[#This Row],[Tipo frecuencia]]="",tblTareas_V1_Canonica[[#This Row],[Regla frecuencia]]=""),"Revisar frecuencia","OK")</f>
        <v>OK</v>
      </c>
      <c r="AL103" s="44" t="str">
        <f>IF(OR(tblTareas_V1_Canonica[[#This Row],[Puesto]]="",tblTareas_V1_Canonica[[#This Row],[Tipo de Responsable]]=""),"Revisar responsable","OK")</f>
        <v>OK</v>
      </c>
      <c r="AM10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3" s="44" t="str">
        <f>IF(OR(tblTareas_V1_Canonica[[#This Row],[Fecha inicio]]="",tblTareas_V1_Canonica[[#This Row],[Fecha fin]]="",tblTareas_V1_Canonica[[#This Row],[Fecha inicio]]&gt;tblTareas_V1_Canonica[[#This Row],[Fecha fin]]),"Revisar fechas","OK")</f>
        <v>OK</v>
      </c>
      <c r="AO103" s="44" t="str">
        <f>IF(OR(tblTareas_V1_Canonica[[#This Row],[Estado]]="",tblTareas_V1_Canonica[[#This Row],[Estatus Tarea]]=""),"Revisar estatus","OK")</f>
        <v>OK</v>
      </c>
      <c r="AP103" s="44" t="str">
        <f>IF(COUNTIF(tblTareas_V1_Canonica[[#This Row],[Val_ID]:[Val_Estatus]],"&lt;&gt;OK")&gt;0,"REVISAR","OK")</f>
        <v>OK</v>
      </c>
      <c r="AQ103" s="52" t="s">
        <v>1590</v>
      </c>
      <c r="AR103" s="82">
        <v>0.4375</v>
      </c>
    </row>
    <row r="104" spans="1:44" ht="20.25" customHeight="1">
      <c r="A104" s="12" t="s">
        <v>252</v>
      </c>
      <c r="B104" s="12" t="s">
        <v>1266</v>
      </c>
      <c r="C104" s="12" t="s">
        <v>488</v>
      </c>
      <c r="D104" s="12" t="s">
        <v>1435</v>
      </c>
      <c r="E104" s="13" t="s">
        <v>394</v>
      </c>
      <c r="F104" s="15" t="s">
        <v>345</v>
      </c>
      <c r="G104" s="12">
        <v>5</v>
      </c>
      <c r="H104" s="12" t="s">
        <v>1158</v>
      </c>
      <c r="I104" s="12" t="s">
        <v>352</v>
      </c>
      <c r="J104" s="12">
        <v>1</v>
      </c>
      <c r="K104" s="15" t="s">
        <v>17</v>
      </c>
      <c r="L104" s="15" t="s">
        <v>376</v>
      </c>
      <c r="M104" s="15" t="s">
        <v>1126</v>
      </c>
      <c r="N104" s="15" t="s">
        <v>1127</v>
      </c>
      <c r="O104" s="16">
        <v>46024</v>
      </c>
      <c r="P104" s="16">
        <v>46387</v>
      </c>
      <c r="Q104" s="16" t="s">
        <v>345</v>
      </c>
      <c r="R104" s="35" t="s">
        <v>1402</v>
      </c>
      <c r="S104" s="23"/>
      <c r="T104" s="23"/>
      <c r="V104" s="15" t="s">
        <v>1285</v>
      </c>
      <c r="W104" s="15" t="s">
        <v>376</v>
      </c>
      <c r="X104" s="15" t="s">
        <v>1292</v>
      </c>
      <c r="Y104" s="15" t="s">
        <v>1285</v>
      </c>
      <c r="Z104" s="15" t="s">
        <v>1462</v>
      </c>
      <c r="AA104" s="15" t="s">
        <v>371</v>
      </c>
      <c r="AB104" s="44" t="str">
        <f>_xlfn.XLOOKUP(tblTareas_V1_Canonica[[#This Row],[Categoría]],tblCAT_ProcesosSGOL[Categoría],tblCAT_ProcesosSGOL[Documento Referencia],"Revisar")</f>
        <v>MCL-SC-02 / MAN-POL-01</v>
      </c>
      <c r="AC104" s="44" t="str">
        <f>_xlfn.XLOOKUP(tblTareas_V1_Canonica[[#This Row],[Categoría]],tblCAT_ProcesosSGOL[Categoría],tblCAT_ProcesosSGOL[Proceso SGOL],"Revisar")</f>
        <v>Comercial</v>
      </c>
      <c r="AD104" s="44" t="str">
        <f>_xlfn.XLOOKUP(tblTareas_V1_Canonica[[#This Row],[Categoría]],tblCAT_ProcesosSGOL[Categoría],tblCAT_ProcesosSGOL[Requiere Evidencia],"Revisar")</f>
        <v>Sí</v>
      </c>
      <c r="AE104" s="44" t="str">
        <f>_xlfn.XLOOKUP(tblTareas_V1_Canonica[[#This Row],[Categoría]],tblCAT_ProcesosSGOL[Categoría],tblCAT_ProcesosSGOL[Tipo Evidencia Sugerida],"Revisar")</f>
        <v>Reporte / Captura / Lista</v>
      </c>
      <c r="AF104" s="44"/>
      <c r="AG104" s="44" t="str">
        <f>_xlfn.XLOOKUP(tblTareas_V1_Canonica[[#This Row],[Categoría]],tblCAT_ProcesosSGOL[Categoría],tblCAT_ProcesosSGOL[KPI Sugerido],"Revisar")</f>
        <v>Ventas / Conversión</v>
      </c>
      <c r="AH104" s="44"/>
      <c r="AI104" s="44" t="str">
        <f>IF(tblTareas_V1_Canonica[[#This Row],[ID]]="","ID vacío",IF(COUNTIF(tblTareas_V1_Canonica[ID],tblTareas_V1_Canonica[[#This Row],[ID]])&gt;1,"ID duplicado","OK"))</f>
        <v>OK</v>
      </c>
      <c r="AJ104" s="44" t="str">
        <f>IF(OR(tblTareas_V1_Canonica[[#This Row],[Duración Estándar (min)]]="",tblTareas_V1_Canonica[[#This Row],[Duración Estándar (min)]]&lt;=0),"Revisar duración","OK")</f>
        <v>OK</v>
      </c>
      <c r="AK104" s="44" t="str">
        <f>IF(OR(tblTareas_V1_Canonica[[#This Row],[Tipo frecuencia]]="",tblTareas_V1_Canonica[[#This Row],[Regla frecuencia]]=""),"Revisar frecuencia","OK")</f>
        <v>OK</v>
      </c>
      <c r="AL104" s="44" t="str">
        <f>IF(OR(tblTareas_V1_Canonica[[#This Row],[Puesto]]="",tblTareas_V1_Canonica[[#This Row],[Tipo de Responsable]]=""),"Revisar responsable","OK")</f>
        <v>OK</v>
      </c>
      <c r="AM10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4" s="44" t="str">
        <f>IF(OR(tblTareas_V1_Canonica[[#This Row],[Fecha inicio]]="",tblTareas_V1_Canonica[[#This Row],[Fecha fin]]="",tblTareas_V1_Canonica[[#This Row],[Fecha inicio]]&gt;tblTareas_V1_Canonica[[#This Row],[Fecha fin]]),"Revisar fechas","OK")</f>
        <v>OK</v>
      </c>
      <c r="AO104" s="44" t="str">
        <f>IF(OR(tblTareas_V1_Canonica[[#This Row],[Estado]]="",tblTareas_V1_Canonica[[#This Row],[Estatus Tarea]]=""),"Revisar estatus","OK")</f>
        <v>OK</v>
      </c>
      <c r="AP104" s="44" t="str">
        <f>IF(COUNTIF(tblTareas_V1_Canonica[[#This Row],[Val_ID]:[Val_Estatus]],"&lt;&gt;OK")&gt;0,"REVISAR","OK")</f>
        <v>OK</v>
      </c>
      <c r="AQ104" s="52" t="s">
        <v>1439</v>
      </c>
      <c r="AR104" s="82">
        <v>0.625</v>
      </c>
    </row>
    <row r="105" spans="1:44" ht="20.25" customHeight="1">
      <c r="A105" s="12" t="s">
        <v>253</v>
      </c>
      <c r="B105" s="12" t="s">
        <v>1266</v>
      </c>
      <c r="C105" s="12" t="s">
        <v>488</v>
      </c>
      <c r="D105" s="12" t="s">
        <v>1440</v>
      </c>
      <c r="E105" s="13" t="s">
        <v>394</v>
      </c>
      <c r="F105" s="15" t="s">
        <v>345</v>
      </c>
      <c r="G105" s="12">
        <v>10</v>
      </c>
      <c r="H105" s="12" t="s">
        <v>1156</v>
      </c>
      <c r="I105" s="12" t="s">
        <v>1394</v>
      </c>
      <c r="J105" s="12">
        <v>1</v>
      </c>
      <c r="K105" s="15" t="s">
        <v>17</v>
      </c>
      <c r="L105" s="15" t="s">
        <v>376</v>
      </c>
      <c r="M105" s="15" t="s">
        <v>1126</v>
      </c>
      <c r="N105" s="15" t="s">
        <v>1127</v>
      </c>
      <c r="O105" s="16">
        <v>46024</v>
      </c>
      <c r="P105" s="16">
        <v>46387</v>
      </c>
      <c r="Q105" s="16" t="s">
        <v>345</v>
      </c>
      <c r="R105" s="35" t="s">
        <v>1223</v>
      </c>
      <c r="S105" s="23"/>
      <c r="T105" s="23"/>
      <c r="V105" s="15" t="s">
        <v>1284</v>
      </c>
      <c r="W105" s="15" t="s">
        <v>376</v>
      </c>
      <c r="X105" s="15" t="s">
        <v>1292</v>
      </c>
      <c r="Y105" s="15" t="s">
        <v>1285</v>
      </c>
      <c r="Z105" s="15" t="s">
        <v>1462</v>
      </c>
      <c r="AA105" s="15" t="s">
        <v>371</v>
      </c>
      <c r="AB105" s="44" t="str">
        <f>_xlfn.XLOOKUP(tblTareas_V1_Canonica[[#This Row],[Categoría]],tblCAT_ProcesosSGOL[Categoría],tblCAT_ProcesosSGOL[Documento Referencia],"Revisar")</f>
        <v>MAN-SYC-01</v>
      </c>
      <c r="AC105" s="44" t="str">
        <f>_xlfn.XLOOKUP(tblTareas_V1_Canonica[[#This Row],[Categoría]],tblCAT_ProcesosSGOL[Categoría],tblCAT_ProcesosSGOL[Proceso SGOL],"Revisar")</f>
        <v>Sistemas</v>
      </c>
      <c r="AD105" s="44" t="str">
        <f>_xlfn.XLOOKUP(tblTareas_V1_Canonica[[#This Row],[Categoría]],tblCAT_ProcesosSGOL[Categoría],tblCAT_ProcesosSGOL[Requiere Evidencia],"Revisar")</f>
        <v>Sí</v>
      </c>
      <c r="AE105" s="44" t="str">
        <f>_xlfn.XLOOKUP(tblTareas_V1_Canonica[[#This Row],[Categoría]],tblCAT_ProcesosSGOL[Categoría],tblCAT_ProcesosSGOL[Tipo Evidencia Sugerida],"Revisar")</f>
        <v>Foto / Captura / Checklist</v>
      </c>
      <c r="AF105" s="44"/>
      <c r="AG105" s="44" t="str">
        <f>_xlfn.XLOOKUP(tblTareas_V1_Canonica[[#This Row],[Categoría]],tblCAT_ProcesosSGOL[Categoría],tblCAT_ProcesosSGOL[KPI Sugerido],"Revisar")</f>
        <v>Equipos funcionales</v>
      </c>
      <c r="AH105" s="44"/>
      <c r="AI105" s="44" t="str">
        <f>IF(tblTareas_V1_Canonica[[#This Row],[ID]]="","ID vacío",IF(COUNTIF(tblTareas_V1_Canonica[ID],tblTareas_V1_Canonica[[#This Row],[ID]])&gt;1,"ID duplicado","OK"))</f>
        <v>OK</v>
      </c>
      <c r="AJ105" s="44" t="str">
        <f>IF(OR(tblTareas_V1_Canonica[[#This Row],[Duración Estándar (min)]]="",tblTareas_V1_Canonica[[#This Row],[Duración Estándar (min)]]&lt;=0),"Revisar duración","OK")</f>
        <v>OK</v>
      </c>
      <c r="AK105" s="44" t="str">
        <f>IF(OR(tblTareas_V1_Canonica[[#This Row],[Tipo frecuencia]]="",tblTareas_V1_Canonica[[#This Row],[Regla frecuencia]]=""),"Revisar frecuencia","OK")</f>
        <v>OK</v>
      </c>
      <c r="AL105" s="44" t="str">
        <f>IF(OR(tblTareas_V1_Canonica[[#This Row],[Puesto]]="",tblTareas_V1_Canonica[[#This Row],[Tipo de Responsable]]=""),"Revisar responsable","OK")</f>
        <v>OK</v>
      </c>
      <c r="AM10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5" s="44" t="str">
        <f>IF(OR(tblTareas_V1_Canonica[[#This Row],[Fecha inicio]]="",tblTareas_V1_Canonica[[#This Row],[Fecha fin]]="",tblTareas_V1_Canonica[[#This Row],[Fecha inicio]]&gt;tblTareas_V1_Canonica[[#This Row],[Fecha fin]]),"Revisar fechas","OK")</f>
        <v>OK</v>
      </c>
      <c r="AO105" s="44" t="str">
        <f>IF(OR(tblTareas_V1_Canonica[[#This Row],[Estado]]="",tblTareas_V1_Canonica[[#This Row],[Estatus Tarea]]=""),"Revisar estatus","OK")</f>
        <v>OK</v>
      </c>
      <c r="AP105" s="44" t="str">
        <f>IF(COUNTIF(tblTareas_V1_Canonica[[#This Row],[Val_ID]:[Val_Estatus]],"&lt;&gt;OK")&gt;0,"REVISAR","OK")</f>
        <v>OK</v>
      </c>
      <c r="AQ105" s="52" t="s">
        <v>2104</v>
      </c>
      <c r="AR105" s="82">
        <v>0.4375</v>
      </c>
    </row>
    <row r="106" spans="1:44" ht="20.25" customHeight="1">
      <c r="A106" s="12" t="s">
        <v>254</v>
      </c>
      <c r="B106" s="12" t="s">
        <v>1266</v>
      </c>
      <c r="C106" s="12" t="s">
        <v>488</v>
      </c>
      <c r="D106" s="12" t="s">
        <v>1433</v>
      </c>
      <c r="E106" s="13" t="s">
        <v>394</v>
      </c>
      <c r="F106" s="15" t="s">
        <v>345</v>
      </c>
      <c r="G106" s="12">
        <v>20</v>
      </c>
      <c r="H106" s="12" t="s">
        <v>1156</v>
      </c>
      <c r="I106" s="12" t="s">
        <v>1404</v>
      </c>
      <c r="J106" s="12">
        <v>1</v>
      </c>
      <c r="K106" s="15" t="s">
        <v>17</v>
      </c>
      <c r="L106" s="15" t="s">
        <v>376</v>
      </c>
      <c r="M106" s="15" t="s">
        <v>1126</v>
      </c>
      <c r="N106" s="15" t="s">
        <v>1127</v>
      </c>
      <c r="O106" s="16">
        <v>46024</v>
      </c>
      <c r="P106" s="16">
        <v>46387</v>
      </c>
      <c r="Q106" s="16" t="s">
        <v>345</v>
      </c>
      <c r="R106" s="35" t="s">
        <v>1224</v>
      </c>
      <c r="S106" s="23"/>
      <c r="T106" s="23"/>
      <c r="V106" s="15" t="s">
        <v>1284</v>
      </c>
      <c r="W106" s="15" t="s">
        <v>376</v>
      </c>
      <c r="X106" s="15" t="s">
        <v>1292</v>
      </c>
      <c r="Y106" s="15" t="s">
        <v>1285</v>
      </c>
      <c r="Z106" s="15" t="s">
        <v>1462</v>
      </c>
      <c r="AA106" s="15" t="s">
        <v>371</v>
      </c>
      <c r="AB106" s="44" t="str">
        <f>_xlfn.XLOOKUP(tblTareas_V1_Canonica[[#This Row],[Categoría]],tblCAT_ProcesosSGOL[Categoría],tblCAT_ProcesosSGOL[Documento Referencia],"Revisar")</f>
        <v>MAN-DV-01 / MAN-POL-01</v>
      </c>
      <c r="AC106" s="44" t="str">
        <f>_xlfn.XLOOKUP(tblTareas_V1_Canonica[[#This Row],[Categoría]],tblCAT_ProcesosSGOL[Categoría],tblCAT_ProcesosSGOL[Proceso SGOL],"Revisar")</f>
        <v>Crédito y Cobranza</v>
      </c>
      <c r="AD106" s="44" t="str">
        <f>_xlfn.XLOOKUP(tblTareas_V1_Canonica[[#This Row],[Categoría]],tblCAT_ProcesosSGOL[Categoría],tblCAT_ProcesosSGOL[Requiere Evidencia],"Revisar")</f>
        <v>Sí</v>
      </c>
      <c r="AE106" s="44" t="str">
        <f>_xlfn.XLOOKUP(tblTareas_V1_Canonica[[#This Row],[Categoría]],tblCAT_ProcesosSGOL[Categoría],tblCAT_ProcesosSGOL[Tipo Evidencia Sugerida],"Revisar")</f>
        <v>Relación / Captura / Documento</v>
      </c>
      <c r="AF106" s="44"/>
      <c r="AG106" s="44" t="str">
        <f>_xlfn.XLOOKUP(tblTareas_V1_Canonica[[#This Row],[Categoría]],tblCAT_ProcesosSGOL[Categoría],tblCAT_ProcesosSGOL[KPI Sugerido],"Revisar")</f>
        <v>Recuperación / Activaciones</v>
      </c>
      <c r="AH106" s="44"/>
      <c r="AI106" s="44" t="str">
        <f>IF(tblTareas_V1_Canonica[[#This Row],[ID]]="","ID vacío",IF(COUNTIF(tblTareas_V1_Canonica[ID],tblTareas_V1_Canonica[[#This Row],[ID]])&gt;1,"ID duplicado","OK"))</f>
        <v>OK</v>
      </c>
      <c r="AJ106" s="44" t="str">
        <f>IF(OR(tblTareas_V1_Canonica[[#This Row],[Duración Estándar (min)]]="",tblTareas_V1_Canonica[[#This Row],[Duración Estándar (min)]]&lt;=0),"Revisar duración","OK")</f>
        <v>OK</v>
      </c>
      <c r="AK106" s="44" t="str">
        <f>IF(OR(tblTareas_V1_Canonica[[#This Row],[Tipo frecuencia]]="",tblTareas_V1_Canonica[[#This Row],[Regla frecuencia]]=""),"Revisar frecuencia","OK")</f>
        <v>OK</v>
      </c>
      <c r="AL106" s="44" t="str">
        <f>IF(OR(tblTareas_V1_Canonica[[#This Row],[Puesto]]="",tblTareas_V1_Canonica[[#This Row],[Tipo de Responsable]]=""),"Revisar responsable","OK")</f>
        <v>OK</v>
      </c>
      <c r="AM10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6" s="44" t="str">
        <f>IF(OR(tblTareas_V1_Canonica[[#This Row],[Fecha inicio]]="",tblTareas_V1_Canonica[[#This Row],[Fecha fin]]="",tblTareas_V1_Canonica[[#This Row],[Fecha inicio]]&gt;tblTareas_V1_Canonica[[#This Row],[Fecha fin]]),"Revisar fechas","OK")</f>
        <v>OK</v>
      </c>
      <c r="AO106" s="44" t="str">
        <f>IF(OR(tblTareas_V1_Canonica[[#This Row],[Estado]]="",tblTareas_V1_Canonica[[#This Row],[Estatus Tarea]]=""),"Revisar estatus","OK")</f>
        <v>OK</v>
      </c>
      <c r="AP106" s="44" t="str">
        <f>IF(COUNTIF(tblTareas_V1_Canonica[[#This Row],[Val_ID]:[Val_Estatus]],"&lt;&gt;OK")&gt;0,"REVISAR","OK")</f>
        <v>OK</v>
      </c>
      <c r="AQ106" s="52" t="s">
        <v>2104</v>
      </c>
      <c r="AR106" s="82">
        <v>0.44791666666666669</v>
      </c>
    </row>
    <row r="107" spans="1:44" ht="20.25" customHeight="1">
      <c r="A107" s="12" t="s">
        <v>255</v>
      </c>
      <c r="B107" s="12" t="s">
        <v>1266</v>
      </c>
      <c r="C107" s="12" t="s">
        <v>488</v>
      </c>
      <c r="D107" s="12" t="s">
        <v>1432</v>
      </c>
      <c r="E107" s="13" t="s">
        <v>394</v>
      </c>
      <c r="F107" s="15" t="s">
        <v>345</v>
      </c>
      <c r="G107" s="12">
        <v>10</v>
      </c>
      <c r="H107" s="12" t="s">
        <v>1156</v>
      </c>
      <c r="I107" s="12" t="s">
        <v>1141</v>
      </c>
      <c r="J107" s="12">
        <v>1</v>
      </c>
      <c r="K107" s="15" t="s">
        <v>17</v>
      </c>
      <c r="L107" s="15" t="s">
        <v>376</v>
      </c>
      <c r="M107" s="15" t="s">
        <v>1126</v>
      </c>
      <c r="N107" s="15" t="s">
        <v>1127</v>
      </c>
      <c r="O107" s="16">
        <v>46024</v>
      </c>
      <c r="P107" s="16">
        <v>46387</v>
      </c>
      <c r="Q107" s="16" t="s">
        <v>345</v>
      </c>
      <c r="R107" s="35" t="s">
        <v>1405</v>
      </c>
      <c r="S107" s="23" t="s">
        <v>34</v>
      </c>
      <c r="T107" s="23"/>
      <c r="V107" s="15" t="s">
        <v>1284</v>
      </c>
      <c r="W107" s="15" t="s">
        <v>376</v>
      </c>
      <c r="X107" s="15" t="s">
        <v>1292</v>
      </c>
      <c r="Y107" s="15" t="s">
        <v>1285</v>
      </c>
      <c r="Z107" s="15" t="s">
        <v>1462</v>
      </c>
      <c r="AA107" s="15" t="s">
        <v>371</v>
      </c>
      <c r="AB107" s="44" t="str">
        <f>_xlfn.XLOOKUP(tblTareas_V1_Canonica[[#This Row],[Categoría]],tblCAT_ProcesosSGOL[Categoría],tblCAT_ProcesosSGOL[Documento Referencia],"Revisar")</f>
        <v>MAN-INV-01 / MAN-AUD-01</v>
      </c>
      <c r="AC107" s="44" t="str">
        <f>_xlfn.XLOOKUP(tblTareas_V1_Canonica[[#This Row],[Categoría]],tblCAT_ProcesosSGOL[Categoría],tblCAT_ProcesosSGOL[Proceso SGOL],"Revisar")</f>
        <v>Inventarios</v>
      </c>
      <c r="AD107" s="44" t="str">
        <f>_xlfn.XLOOKUP(tblTareas_V1_Canonica[[#This Row],[Categoría]],tblCAT_ProcesosSGOL[Categoría],tblCAT_ProcesosSGOL[Requiere Evidencia],"Revisar")</f>
        <v>Sí</v>
      </c>
      <c r="AE107" s="44" t="str">
        <f>_xlfn.XLOOKUP(tblTareas_V1_Canonica[[#This Row],[Categoría]],tblCAT_ProcesosSGOL[Categoría],tblCAT_ProcesosSGOL[Tipo Evidencia Sugerida],"Revisar")</f>
        <v>Foto / Reporte / Kardex</v>
      </c>
      <c r="AF107" s="44"/>
      <c r="AG107" s="44" t="str">
        <f>_xlfn.XLOOKUP(tblTareas_V1_Canonica[[#This Row],[Categoría]],tblCAT_ProcesosSGOL[Categoría],tblCAT_ProcesosSGOL[KPI Sugerido],"Revisar")</f>
        <v>Exactitud de inventario</v>
      </c>
      <c r="AH107" s="44"/>
      <c r="AI107" s="44" t="str">
        <f>IF(tblTareas_V1_Canonica[[#This Row],[ID]]="","ID vacío",IF(COUNTIF(tblTareas_V1_Canonica[ID],tblTareas_V1_Canonica[[#This Row],[ID]])&gt;1,"ID duplicado","OK"))</f>
        <v>OK</v>
      </c>
      <c r="AJ107" s="44" t="str">
        <f>IF(OR(tblTareas_V1_Canonica[[#This Row],[Duración Estándar (min)]]="",tblTareas_V1_Canonica[[#This Row],[Duración Estándar (min)]]&lt;=0),"Revisar duración","OK")</f>
        <v>OK</v>
      </c>
      <c r="AK107" s="44" t="str">
        <f>IF(OR(tblTareas_V1_Canonica[[#This Row],[Tipo frecuencia]]="",tblTareas_V1_Canonica[[#This Row],[Regla frecuencia]]=""),"Revisar frecuencia","OK")</f>
        <v>OK</v>
      </c>
      <c r="AL107" s="44" t="str">
        <f>IF(OR(tblTareas_V1_Canonica[[#This Row],[Puesto]]="",tblTareas_V1_Canonica[[#This Row],[Tipo de Responsable]]=""),"Revisar responsable","OK")</f>
        <v>OK</v>
      </c>
      <c r="AM10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7" s="44" t="str">
        <f>IF(OR(tblTareas_V1_Canonica[[#This Row],[Fecha inicio]]="",tblTareas_V1_Canonica[[#This Row],[Fecha fin]]="",tblTareas_V1_Canonica[[#This Row],[Fecha inicio]]&gt;tblTareas_V1_Canonica[[#This Row],[Fecha fin]]),"Revisar fechas","OK")</f>
        <v>OK</v>
      </c>
      <c r="AO107" s="44" t="str">
        <f>IF(OR(tblTareas_V1_Canonica[[#This Row],[Estado]]="",tblTareas_V1_Canonica[[#This Row],[Estatus Tarea]]=""),"Revisar estatus","OK")</f>
        <v>OK</v>
      </c>
      <c r="AP107" s="44" t="str">
        <f>IF(COUNTIF(tblTareas_V1_Canonica[[#This Row],[Val_ID]:[Val_Estatus]],"&lt;&gt;OK")&gt;0,"REVISAR","OK")</f>
        <v>OK</v>
      </c>
      <c r="AQ107" s="52" t="s">
        <v>1439</v>
      </c>
      <c r="AR107" s="82">
        <v>0.625</v>
      </c>
    </row>
    <row r="108" spans="1:44" ht="20.25" customHeight="1">
      <c r="A108" s="12" t="s">
        <v>4649</v>
      </c>
      <c r="B108" s="12" t="s">
        <v>1266</v>
      </c>
      <c r="C108" s="12" t="s">
        <v>488</v>
      </c>
      <c r="D108" s="12" t="s">
        <v>1441</v>
      </c>
      <c r="E108" s="13" t="s">
        <v>394</v>
      </c>
      <c r="F108" s="15" t="s">
        <v>345</v>
      </c>
      <c r="G108" s="12">
        <v>20</v>
      </c>
      <c r="H108" s="12" t="s">
        <v>1158</v>
      </c>
      <c r="I108" s="12" t="s">
        <v>1124</v>
      </c>
      <c r="J108" s="12">
        <v>1</v>
      </c>
      <c r="K108" s="15" t="s">
        <v>17</v>
      </c>
      <c r="L108" s="15" t="s">
        <v>376</v>
      </c>
      <c r="M108" s="15" t="s">
        <v>1126</v>
      </c>
      <c r="N108" s="15" t="s">
        <v>1127</v>
      </c>
      <c r="O108" s="16">
        <v>46024</v>
      </c>
      <c r="P108" s="16">
        <v>46387</v>
      </c>
      <c r="Q108" s="16" t="s">
        <v>345</v>
      </c>
      <c r="R108" s="35" t="s">
        <v>1407</v>
      </c>
      <c r="S108" s="23"/>
      <c r="T108" s="23"/>
      <c r="V108" s="15" t="s">
        <v>1284</v>
      </c>
      <c r="W108" s="15" t="s">
        <v>376</v>
      </c>
      <c r="X108" s="15" t="s">
        <v>1292</v>
      </c>
      <c r="Y108" s="15" t="s">
        <v>1285</v>
      </c>
      <c r="Z108" s="15" t="s">
        <v>1462</v>
      </c>
      <c r="AA108" s="15" t="s">
        <v>371</v>
      </c>
      <c r="AB108" s="44" t="str">
        <f>_xlfn.XLOOKUP(tblTareas_V1_Canonica[[#This Row],[Categoría]],tblCAT_ProcesosSGOL[Categoría],tblCAT_ProcesosSGOL[Documento Referencia],"Revisar")</f>
        <v>MAN-INV-01</v>
      </c>
      <c r="AC108" s="44" t="str">
        <f>_xlfn.XLOOKUP(tblTareas_V1_Canonica[[#This Row],[Categoría]],tblCAT_ProcesosSGOL[Categoría],tblCAT_ProcesosSGOL[Proceso SGOL],"Revisar")</f>
        <v>Inventarios / Almacén</v>
      </c>
      <c r="AD108" s="44" t="str">
        <f>_xlfn.XLOOKUP(tblTareas_V1_Canonica[[#This Row],[Categoría]],tblCAT_ProcesosSGOL[Categoría],tblCAT_ProcesosSGOL[Requiere Evidencia],"Revisar")</f>
        <v>Sí</v>
      </c>
      <c r="AE108" s="44" t="str">
        <f>_xlfn.XLOOKUP(tblTareas_V1_Canonica[[#This Row],[Categoría]],tblCAT_ProcesosSGOL[Categoría],tblCAT_ProcesosSGOL[Tipo Evidencia Sugerida],"Revisar")</f>
        <v>Foto / Checklist</v>
      </c>
      <c r="AF108" s="44"/>
      <c r="AG108" s="44" t="str">
        <f>_xlfn.XLOOKUP(tblTareas_V1_Canonica[[#This Row],[Categoría]],tblCAT_ProcesosSGOL[Categoría],tblCAT_ProcesosSGOL[KPI Sugerido],"Revisar")</f>
        <v>Orden de almacén</v>
      </c>
      <c r="AH108" s="44"/>
      <c r="AI108" s="44" t="str">
        <f>IF(tblTareas_V1_Canonica[[#This Row],[ID]]="","ID vacío",IF(COUNTIF(tblTareas_V1_Canonica[ID],tblTareas_V1_Canonica[[#This Row],[ID]])&gt;1,"ID duplicado","OK"))</f>
        <v>OK</v>
      </c>
      <c r="AJ108" s="44" t="str">
        <f>IF(OR(tblTareas_V1_Canonica[[#This Row],[Duración Estándar (min)]]="",tblTareas_V1_Canonica[[#This Row],[Duración Estándar (min)]]&lt;=0),"Revisar duración","OK")</f>
        <v>OK</v>
      </c>
      <c r="AK108" s="44" t="str">
        <f>IF(OR(tblTareas_V1_Canonica[[#This Row],[Tipo frecuencia]]="",tblTareas_V1_Canonica[[#This Row],[Regla frecuencia]]=""),"Revisar frecuencia","OK")</f>
        <v>OK</v>
      </c>
      <c r="AL108" s="44" t="str">
        <f>IF(OR(tblTareas_V1_Canonica[[#This Row],[Puesto]]="",tblTareas_V1_Canonica[[#This Row],[Tipo de Responsable]]=""),"Revisar responsable","OK")</f>
        <v>OK</v>
      </c>
      <c r="AM10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8" s="44" t="str">
        <f>IF(OR(tblTareas_V1_Canonica[[#This Row],[Fecha inicio]]="",tblTareas_V1_Canonica[[#This Row],[Fecha fin]]="",tblTareas_V1_Canonica[[#This Row],[Fecha inicio]]&gt;tblTareas_V1_Canonica[[#This Row],[Fecha fin]]),"Revisar fechas","OK")</f>
        <v>OK</v>
      </c>
      <c r="AO108" s="44" t="str">
        <f>IF(OR(tblTareas_V1_Canonica[[#This Row],[Estado]]="",tblTareas_V1_Canonica[[#This Row],[Estatus Tarea]]=""),"Revisar estatus","OK")</f>
        <v>OK</v>
      </c>
      <c r="AP108" s="44" t="str">
        <f>IF(COUNTIF(tblTareas_V1_Canonica[[#This Row],[Val_ID]:[Val_Estatus]],"&lt;&gt;OK")&gt;0,"REVISAR","OK")</f>
        <v>OK</v>
      </c>
      <c r="AQ108" s="52" t="s">
        <v>2103</v>
      </c>
      <c r="AR108" s="82">
        <v>0.44791666666666669</v>
      </c>
    </row>
    <row r="109" spans="1:44" ht="20.25" customHeight="1">
      <c r="A109" s="12" t="s">
        <v>4650</v>
      </c>
      <c r="B109" s="12" t="s">
        <v>1266</v>
      </c>
      <c r="C109" s="12" t="s">
        <v>488</v>
      </c>
      <c r="D109" s="12" t="s">
        <v>1437</v>
      </c>
      <c r="E109" s="13" t="s">
        <v>394</v>
      </c>
      <c r="F109" s="15" t="s">
        <v>345</v>
      </c>
      <c r="G109" s="12">
        <v>15</v>
      </c>
      <c r="H109" s="12" t="s">
        <v>1157</v>
      </c>
      <c r="I109" s="12" t="s">
        <v>1272</v>
      </c>
      <c r="J109" s="12">
        <v>1</v>
      </c>
      <c r="K109" s="15" t="s">
        <v>17</v>
      </c>
      <c r="L109" s="15" t="s">
        <v>376</v>
      </c>
      <c r="M109" s="15" t="s">
        <v>1126</v>
      </c>
      <c r="N109" s="15" t="s">
        <v>1127</v>
      </c>
      <c r="O109" s="16">
        <v>46024</v>
      </c>
      <c r="P109" s="16">
        <v>46387</v>
      </c>
      <c r="Q109" s="16" t="s">
        <v>345</v>
      </c>
      <c r="R109" s="35" t="s">
        <v>1225</v>
      </c>
      <c r="S109" s="23"/>
      <c r="T109" s="23"/>
      <c r="V109" s="15" t="s">
        <v>1284</v>
      </c>
      <c r="W109" s="15" t="s">
        <v>376</v>
      </c>
      <c r="X109" s="15" t="s">
        <v>1292</v>
      </c>
      <c r="Y109" s="15" t="s">
        <v>1285</v>
      </c>
      <c r="Z109" s="15" t="s">
        <v>1462</v>
      </c>
      <c r="AA109" s="15" t="s">
        <v>371</v>
      </c>
      <c r="AB109" s="44" t="str">
        <f>_xlfn.XLOOKUP(tblTareas_V1_Canonica[[#This Row],[Categoría]],tblCAT_ProcesosSGOL[Categoría],tblCAT_ProcesosSGOL[Documento Referencia],"Revisar")</f>
        <v>MAN-MNT-01</v>
      </c>
      <c r="AC109" s="44" t="str">
        <f>_xlfn.XLOOKUP(tblTareas_V1_Canonica[[#This Row],[Categoría]],tblCAT_ProcesosSGOL[Categoría],tblCAT_ProcesosSGOL[Proceso SGOL],"Revisar")</f>
        <v>Mantenimiento</v>
      </c>
      <c r="AD109" s="44" t="str">
        <f>_xlfn.XLOOKUP(tblTareas_V1_Canonica[[#This Row],[Categoría]],tblCAT_ProcesosSGOL[Categoría],tblCAT_ProcesosSGOL[Requiere Evidencia],"Revisar")</f>
        <v>Sí</v>
      </c>
      <c r="AE109" s="44" t="str">
        <f>_xlfn.XLOOKUP(tblTareas_V1_Canonica[[#This Row],[Categoría]],tblCAT_ProcesosSGOL[Categoría],tblCAT_ProcesosSGOL[Tipo Evidencia Sugerida],"Revisar")</f>
        <v>Foto / Checklist</v>
      </c>
      <c r="AF109" s="44"/>
      <c r="AG109" s="44" t="str">
        <f>_xlfn.XLOOKUP(tblTareas_V1_Canonica[[#This Row],[Categoría]],tblCAT_ProcesosSGOL[Categoría],tblCAT_ProcesosSGOL[KPI Sugerido],"Revisar")</f>
        <v>Rutinas cumplidas</v>
      </c>
      <c r="AH109" s="44"/>
      <c r="AI109" s="44" t="str">
        <f>IF(tblTareas_V1_Canonica[[#This Row],[ID]]="","ID vacío",IF(COUNTIF(tblTareas_V1_Canonica[ID],tblTareas_V1_Canonica[[#This Row],[ID]])&gt;1,"ID duplicado","OK"))</f>
        <v>OK</v>
      </c>
      <c r="AJ109" s="44" t="str">
        <f>IF(OR(tblTareas_V1_Canonica[[#This Row],[Duración Estándar (min)]]="",tblTareas_V1_Canonica[[#This Row],[Duración Estándar (min)]]&lt;=0),"Revisar duración","OK")</f>
        <v>OK</v>
      </c>
      <c r="AK109" s="44" t="str">
        <f>IF(OR(tblTareas_V1_Canonica[[#This Row],[Tipo frecuencia]]="",tblTareas_V1_Canonica[[#This Row],[Regla frecuencia]]=""),"Revisar frecuencia","OK")</f>
        <v>OK</v>
      </c>
      <c r="AL109" s="44" t="str">
        <f>IF(OR(tblTareas_V1_Canonica[[#This Row],[Puesto]]="",tblTareas_V1_Canonica[[#This Row],[Tipo de Responsable]]=""),"Revisar responsable","OK")</f>
        <v>OK</v>
      </c>
      <c r="AM10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09" s="44" t="str">
        <f>IF(OR(tblTareas_V1_Canonica[[#This Row],[Fecha inicio]]="",tblTareas_V1_Canonica[[#This Row],[Fecha fin]]="",tblTareas_V1_Canonica[[#This Row],[Fecha inicio]]&gt;tblTareas_V1_Canonica[[#This Row],[Fecha fin]]),"Revisar fechas","OK")</f>
        <v>OK</v>
      </c>
      <c r="AO109" s="44" t="str">
        <f>IF(OR(tblTareas_V1_Canonica[[#This Row],[Estado]]="",tblTareas_V1_Canonica[[#This Row],[Estatus Tarea]]=""),"Revisar estatus","OK")</f>
        <v>OK</v>
      </c>
      <c r="AP109" s="44" t="str">
        <f>IF(COUNTIF(tblTareas_V1_Canonica[[#This Row],[Val_ID]:[Val_Estatus]],"&lt;&gt;OK")&gt;0,"REVISAR","OK")</f>
        <v>OK</v>
      </c>
      <c r="AQ109" s="44" t="s">
        <v>2103</v>
      </c>
      <c r="AR109" s="82">
        <v>0.38541666666666669</v>
      </c>
    </row>
    <row r="110" spans="1:44" ht="20.25" customHeight="1">
      <c r="A110" s="12" t="s">
        <v>256</v>
      </c>
      <c r="B110" s="12" t="s">
        <v>1266</v>
      </c>
      <c r="C110" s="12" t="s">
        <v>488</v>
      </c>
      <c r="D110" s="12" t="s">
        <v>1432</v>
      </c>
      <c r="E110" s="13" t="s">
        <v>394</v>
      </c>
      <c r="F110" s="15" t="s">
        <v>345</v>
      </c>
      <c r="G110" s="12">
        <v>30</v>
      </c>
      <c r="H110" s="12" t="s">
        <v>1158</v>
      </c>
      <c r="I110" s="12" t="s">
        <v>1149</v>
      </c>
      <c r="J110" s="12">
        <v>1</v>
      </c>
      <c r="K110" s="15" t="s">
        <v>17</v>
      </c>
      <c r="L110" s="15" t="s">
        <v>376</v>
      </c>
      <c r="M110" s="15" t="s">
        <v>1126</v>
      </c>
      <c r="N110" s="15" t="s">
        <v>1127</v>
      </c>
      <c r="O110" s="16">
        <v>46024</v>
      </c>
      <c r="P110" s="16">
        <v>46387</v>
      </c>
      <c r="Q110" s="16" t="s">
        <v>345</v>
      </c>
      <c r="R110" s="35" t="s">
        <v>1412</v>
      </c>
      <c r="S110" s="23"/>
      <c r="T110" s="23"/>
      <c r="V110" s="15" t="s">
        <v>1284</v>
      </c>
      <c r="W110" s="15" t="s">
        <v>376</v>
      </c>
      <c r="X110" s="15" t="s">
        <v>1292</v>
      </c>
      <c r="Y110" s="15" t="s">
        <v>1285</v>
      </c>
      <c r="Z110" s="15" t="s">
        <v>1462</v>
      </c>
      <c r="AA110" s="15" t="s">
        <v>371</v>
      </c>
      <c r="AB110" s="44" t="str">
        <f>_xlfn.XLOOKUP(tblTareas_V1_Canonica[[#This Row],[Categoría]],tblCAT_ProcesosSGOL[Categoría],tblCAT_ProcesosSGOL[Documento Referencia],"Revisar")</f>
        <v>MAN-INV-01 / MAN-AUD-01</v>
      </c>
      <c r="AC110" s="44" t="str">
        <f>_xlfn.XLOOKUP(tblTareas_V1_Canonica[[#This Row],[Categoría]],tblCAT_ProcesosSGOL[Categoría],tblCAT_ProcesosSGOL[Proceso SGOL],"Revisar")</f>
        <v>Inventarios</v>
      </c>
      <c r="AD110" s="44" t="str">
        <f>_xlfn.XLOOKUP(tblTareas_V1_Canonica[[#This Row],[Categoría]],tblCAT_ProcesosSGOL[Categoría],tblCAT_ProcesosSGOL[Requiere Evidencia],"Revisar")</f>
        <v>Sí</v>
      </c>
      <c r="AE110" s="44" t="str">
        <f>_xlfn.XLOOKUP(tblTareas_V1_Canonica[[#This Row],[Categoría]],tblCAT_ProcesosSGOL[Categoría],tblCAT_ProcesosSGOL[Tipo Evidencia Sugerida],"Revisar")</f>
        <v>Foto / Reporte / Kardex</v>
      </c>
      <c r="AF110" s="44"/>
      <c r="AG110" s="44" t="str">
        <f>_xlfn.XLOOKUP(tblTareas_V1_Canonica[[#This Row],[Categoría]],tblCAT_ProcesosSGOL[Categoría],tblCAT_ProcesosSGOL[KPI Sugerido],"Revisar")</f>
        <v>Exactitud de inventario</v>
      </c>
      <c r="AH110" s="44"/>
      <c r="AI110" s="44" t="str">
        <f>IF(tblTareas_V1_Canonica[[#This Row],[ID]]="","ID vacío",IF(COUNTIF(tblTareas_V1_Canonica[ID],tblTareas_V1_Canonica[[#This Row],[ID]])&gt;1,"ID duplicado","OK"))</f>
        <v>OK</v>
      </c>
      <c r="AJ110" s="44" t="str">
        <f>IF(OR(tblTareas_V1_Canonica[[#This Row],[Duración Estándar (min)]]="",tblTareas_V1_Canonica[[#This Row],[Duración Estándar (min)]]&lt;=0),"Revisar duración","OK")</f>
        <v>OK</v>
      </c>
      <c r="AK110" s="44" t="str">
        <f>IF(OR(tblTareas_V1_Canonica[[#This Row],[Tipo frecuencia]]="",tblTareas_V1_Canonica[[#This Row],[Regla frecuencia]]=""),"Revisar frecuencia","OK")</f>
        <v>OK</v>
      </c>
      <c r="AL110" s="44" t="str">
        <f>IF(OR(tblTareas_V1_Canonica[[#This Row],[Puesto]]="",tblTareas_V1_Canonica[[#This Row],[Tipo de Responsable]]=""),"Revisar responsable","OK")</f>
        <v>OK</v>
      </c>
      <c r="AM11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0" s="44" t="str">
        <f>IF(OR(tblTareas_V1_Canonica[[#This Row],[Fecha inicio]]="",tblTareas_V1_Canonica[[#This Row],[Fecha fin]]="",tblTareas_V1_Canonica[[#This Row],[Fecha inicio]]&gt;tblTareas_V1_Canonica[[#This Row],[Fecha fin]]),"Revisar fechas","OK")</f>
        <v>OK</v>
      </c>
      <c r="AO110" s="44" t="str">
        <f>IF(OR(tblTareas_V1_Canonica[[#This Row],[Estado]]="",tblTareas_V1_Canonica[[#This Row],[Estatus Tarea]]=""),"Revisar estatus","OK")</f>
        <v>OK</v>
      </c>
      <c r="AP110" s="44" t="str">
        <f>IF(COUNTIF(tblTareas_V1_Canonica[[#This Row],[Val_ID]:[Val_Estatus]],"&lt;&gt;OK")&gt;0,"REVISAR","OK")</f>
        <v>OK</v>
      </c>
      <c r="AQ110" s="52" t="s">
        <v>1439</v>
      </c>
      <c r="AR110" s="82">
        <v>0.625</v>
      </c>
    </row>
    <row r="111" spans="1:44" ht="20.25" customHeight="1">
      <c r="A111" s="12" t="s">
        <v>4651</v>
      </c>
      <c r="B111" s="12" t="s">
        <v>1266</v>
      </c>
      <c r="C111" s="12" t="s">
        <v>488</v>
      </c>
      <c r="D111" s="12" t="s">
        <v>1436</v>
      </c>
      <c r="E111" s="13" t="s">
        <v>394</v>
      </c>
      <c r="F111" s="15" t="s">
        <v>345</v>
      </c>
      <c r="G111" s="12">
        <v>15</v>
      </c>
      <c r="H111" s="12" t="s">
        <v>1154</v>
      </c>
      <c r="I111" s="12" t="s">
        <v>1410</v>
      </c>
      <c r="J111" s="12">
        <v>1</v>
      </c>
      <c r="K111" s="15" t="s">
        <v>17</v>
      </c>
      <c r="L111" s="15" t="s">
        <v>376</v>
      </c>
      <c r="M111" s="15" t="s">
        <v>1126</v>
      </c>
      <c r="N111" s="15" t="s">
        <v>1127</v>
      </c>
      <c r="O111" s="16">
        <v>46024</v>
      </c>
      <c r="P111" s="16">
        <v>46387</v>
      </c>
      <c r="Q111" s="16" t="s">
        <v>345</v>
      </c>
      <c r="R111" s="35" t="s">
        <v>1411</v>
      </c>
      <c r="S111" s="23" t="s">
        <v>36</v>
      </c>
      <c r="T111" s="23"/>
      <c r="V111" s="15" t="s">
        <v>1284</v>
      </c>
      <c r="W111" s="15" t="s">
        <v>376</v>
      </c>
      <c r="X111" s="15" t="s">
        <v>1292</v>
      </c>
      <c r="Y111" s="15" t="s">
        <v>1285</v>
      </c>
      <c r="Z111" s="15" t="s">
        <v>1462</v>
      </c>
      <c r="AA111" s="15" t="s">
        <v>371</v>
      </c>
      <c r="AB111" s="44" t="str">
        <f>_xlfn.XLOOKUP(tblTareas_V1_Canonica[[#This Row],[Categoría]],tblCAT_ProcesosSGOL[Categoría],tblCAT_ProcesosSGOL[Documento Referencia],"Revisar")</f>
        <v>MAN-CAJ-01 / MAN-SYC-01</v>
      </c>
      <c r="AC111" s="44" t="str">
        <f>_xlfn.XLOOKUP(tblTareas_V1_Canonica[[#This Row],[Categoría]],tblCAT_ProcesosSGOL[Categoría],tblCAT_ProcesosSGOL[Proceso SGOL],"Revisar")</f>
        <v>Caja</v>
      </c>
      <c r="AD111" s="44" t="str">
        <f>_xlfn.XLOOKUP(tblTareas_V1_Canonica[[#This Row],[Categoría]],tblCAT_ProcesosSGOL[Categoría],tblCAT_ProcesosSGOL[Requiere Evidencia],"Revisar")</f>
        <v>Sí</v>
      </c>
      <c r="AE111" s="44" t="str">
        <f>_xlfn.XLOOKUP(tblTareas_V1_Canonica[[#This Row],[Categoría]],tblCAT_ProcesosSGOL[Categoría],tblCAT_ProcesosSGOL[Tipo Evidencia Sugerida],"Revisar")</f>
        <v>Ticket / Corte / Foto / Formato</v>
      </c>
      <c r="AF111" s="44"/>
      <c r="AG111" s="44" t="str">
        <f>_xlfn.XLOOKUP(tblTareas_V1_Canonica[[#This Row],[Categoría]],tblCAT_ProcesosSGOL[Categoría],tblCAT_ProcesosSGOL[KPI Sugerido],"Revisar")</f>
        <v>Diferencias de caja</v>
      </c>
      <c r="AH111" s="44"/>
      <c r="AI111" s="44" t="str">
        <f>IF(tblTareas_V1_Canonica[[#This Row],[ID]]="","ID vacío",IF(COUNTIF(tblTareas_V1_Canonica[ID],tblTareas_V1_Canonica[[#This Row],[ID]])&gt;1,"ID duplicado","OK"))</f>
        <v>OK</v>
      </c>
      <c r="AJ111" s="44" t="str">
        <f>IF(OR(tblTareas_V1_Canonica[[#This Row],[Duración Estándar (min)]]="",tblTareas_V1_Canonica[[#This Row],[Duración Estándar (min)]]&lt;=0),"Revisar duración","OK")</f>
        <v>OK</v>
      </c>
      <c r="AK111" s="44" t="str">
        <f>IF(OR(tblTareas_V1_Canonica[[#This Row],[Tipo frecuencia]]="",tblTareas_V1_Canonica[[#This Row],[Regla frecuencia]]=""),"Revisar frecuencia","OK")</f>
        <v>OK</v>
      </c>
      <c r="AL111" s="44" t="str">
        <f>IF(OR(tblTareas_V1_Canonica[[#This Row],[Puesto]]="",tblTareas_V1_Canonica[[#This Row],[Tipo de Responsable]]=""),"Revisar responsable","OK")</f>
        <v>OK</v>
      </c>
      <c r="AM11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1" s="44" t="str">
        <f>IF(OR(tblTareas_V1_Canonica[[#This Row],[Fecha inicio]]="",tblTareas_V1_Canonica[[#This Row],[Fecha fin]]="",tblTareas_V1_Canonica[[#This Row],[Fecha inicio]]&gt;tblTareas_V1_Canonica[[#This Row],[Fecha fin]]),"Revisar fechas","OK")</f>
        <v>OK</v>
      </c>
      <c r="AO111" s="44" t="str">
        <f>IF(OR(tblTareas_V1_Canonica[[#This Row],[Estado]]="",tblTareas_V1_Canonica[[#This Row],[Estatus Tarea]]=""),"Revisar estatus","OK")</f>
        <v>OK</v>
      </c>
      <c r="AP111" s="44" t="str">
        <f>IF(COUNTIF(tblTareas_V1_Canonica[[#This Row],[Val_ID]:[Val_Estatus]],"&lt;&gt;OK")&gt;0,"REVISAR","OK")</f>
        <v>OK</v>
      </c>
      <c r="AQ111" s="52" t="s">
        <v>1590</v>
      </c>
      <c r="AR111" s="82">
        <v>0.44791666666666669</v>
      </c>
    </row>
    <row r="112" spans="1:44" ht="20.25" customHeight="1">
      <c r="A112" s="12" t="s">
        <v>257</v>
      </c>
      <c r="B112" s="12" t="s">
        <v>443</v>
      </c>
      <c r="C112" s="12" t="s">
        <v>1266</v>
      </c>
      <c r="D112" s="12" t="s">
        <v>1432</v>
      </c>
      <c r="E112" s="13" t="s">
        <v>394</v>
      </c>
      <c r="F112" s="15" t="s">
        <v>345</v>
      </c>
      <c r="G112" s="12">
        <v>10</v>
      </c>
      <c r="H112" s="12" t="s">
        <v>1156</v>
      </c>
      <c r="I112" s="12" t="s">
        <v>1302</v>
      </c>
      <c r="J112" s="12">
        <v>1</v>
      </c>
      <c r="K112" s="15" t="s">
        <v>17</v>
      </c>
      <c r="L112" s="15" t="s">
        <v>376</v>
      </c>
      <c r="M112" s="15" t="s">
        <v>1126</v>
      </c>
      <c r="N112" s="15" t="s">
        <v>1127</v>
      </c>
      <c r="O112" s="16">
        <v>46024</v>
      </c>
      <c r="P112" s="16">
        <v>46387</v>
      </c>
      <c r="Q112" s="16" t="s">
        <v>345</v>
      </c>
      <c r="R112" s="35" t="s">
        <v>1449</v>
      </c>
      <c r="S112" s="24" t="s">
        <v>94</v>
      </c>
      <c r="T112" s="23"/>
      <c r="V112" s="15" t="s">
        <v>1284</v>
      </c>
      <c r="W112" s="15" t="s">
        <v>376</v>
      </c>
      <c r="X112" s="15" t="s">
        <v>1290</v>
      </c>
      <c r="Y112" s="15" t="s">
        <v>1285</v>
      </c>
      <c r="Z112" s="15" t="s">
        <v>1462</v>
      </c>
      <c r="AA112" s="15" t="s">
        <v>371</v>
      </c>
      <c r="AB112" s="44" t="str">
        <f>_xlfn.XLOOKUP(tblTareas_V1_Canonica[[#This Row],[Categoría]],tblCAT_ProcesosSGOL[Categoría],tblCAT_ProcesosSGOL[Documento Referencia],"Revisar")</f>
        <v>MAN-INV-01 / MAN-AUD-01</v>
      </c>
      <c r="AC112" s="44" t="str">
        <f>_xlfn.XLOOKUP(tblTareas_V1_Canonica[[#This Row],[Categoría]],tblCAT_ProcesosSGOL[Categoría],tblCAT_ProcesosSGOL[Proceso SGOL],"Revisar")</f>
        <v>Inventarios</v>
      </c>
      <c r="AD112" s="44" t="str">
        <f>_xlfn.XLOOKUP(tblTareas_V1_Canonica[[#This Row],[Categoría]],tblCAT_ProcesosSGOL[Categoría],tblCAT_ProcesosSGOL[Requiere Evidencia],"Revisar")</f>
        <v>Sí</v>
      </c>
      <c r="AE112" s="44" t="str">
        <f>_xlfn.XLOOKUP(tblTareas_V1_Canonica[[#This Row],[Categoría]],tblCAT_ProcesosSGOL[Categoría],tblCAT_ProcesosSGOL[Tipo Evidencia Sugerida],"Revisar")</f>
        <v>Foto / Reporte / Kardex</v>
      </c>
      <c r="AF112" s="44"/>
      <c r="AG112" s="44" t="str">
        <f>_xlfn.XLOOKUP(tblTareas_V1_Canonica[[#This Row],[Categoría]],tblCAT_ProcesosSGOL[Categoría],tblCAT_ProcesosSGOL[KPI Sugerido],"Revisar")</f>
        <v>Exactitud de inventario</v>
      </c>
      <c r="AH112" s="44"/>
      <c r="AI112" s="44" t="str">
        <f>IF(tblTareas_V1_Canonica[[#This Row],[ID]]="","ID vacío",IF(COUNTIF(tblTareas_V1_Canonica[ID],tblTareas_V1_Canonica[[#This Row],[ID]])&gt;1,"ID duplicado","OK"))</f>
        <v>OK</v>
      </c>
      <c r="AJ112" s="44" t="str">
        <f>IF(OR(tblTareas_V1_Canonica[[#This Row],[Duración Estándar (min)]]="",tblTareas_V1_Canonica[[#This Row],[Duración Estándar (min)]]&lt;=0),"Revisar duración","OK")</f>
        <v>OK</v>
      </c>
      <c r="AK112" s="44" t="str">
        <f>IF(OR(tblTareas_V1_Canonica[[#This Row],[Tipo frecuencia]]="",tblTareas_V1_Canonica[[#This Row],[Regla frecuencia]]=""),"Revisar frecuencia","OK")</f>
        <v>OK</v>
      </c>
      <c r="AL112" s="44" t="str">
        <f>IF(OR(tblTareas_V1_Canonica[[#This Row],[Puesto]]="",tblTareas_V1_Canonica[[#This Row],[Tipo de Responsable]]=""),"Revisar responsable","OK")</f>
        <v>OK</v>
      </c>
      <c r="AM11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2" s="44" t="str">
        <f>IF(OR(tblTareas_V1_Canonica[[#This Row],[Fecha inicio]]="",tblTareas_V1_Canonica[[#This Row],[Fecha fin]]="",tblTareas_V1_Canonica[[#This Row],[Fecha inicio]]&gt;tblTareas_V1_Canonica[[#This Row],[Fecha fin]]),"Revisar fechas","OK")</f>
        <v>OK</v>
      </c>
      <c r="AO112" s="44" t="str">
        <f>IF(OR(tblTareas_V1_Canonica[[#This Row],[Estado]]="",tblTareas_V1_Canonica[[#This Row],[Estatus Tarea]]=""),"Revisar estatus","OK")</f>
        <v>OK</v>
      </c>
      <c r="AP112" s="44" t="str">
        <f>IF(COUNTIF(tblTareas_V1_Canonica[[#This Row],[Val_ID]:[Val_Estatus]],"&lt;&gt;OK")&gt;0,"REVISAR","OK")</f>
        <v>OK</v>
      </c>
      <c r="AQ112" s="52" t="s">
        <v>1439</v>
      </c>
      <c r="AR112" s="82">
        <v>0.44791666666666669</v>
      </c>
    </row>
    <row r="113" spans="1:44" ht="20.25" customHeight="1">
      <c r="A113" s="12" t="s">
        <v>4652</v>
      </c>
      <c r="B113" s="12" t="s">
        <v>443</v>
      </c>
      <c r="C113" s="12" t="s">
        <v>1266</v>
      </c>
      <c r="D113" s="12" t="s">
        <v>1432</v>
      </c>
      <c r="E113" s="13" t="s">
        <v>394</v>
      </c>
      <c r="F113" s="15" t="s">
        <v>345</v>
      </c>
      <c r="G113" s="12">
        <v>10</v>
      </c>
      <c r="H113" s="12" t="s">
        <v>1156</v>
      </c>
      <c r="I113" s="12" t="s">
        <v>1142</v>
      </c>
      <c r="J113" s="12">
        <v>1</v>
      </c>
      <c r="K113" s="15" t="s">
        <v>17</v>
      </c>
      <c r="L113" s="15" t="s">
        <v>376</v>
      </c>
      <c r="M113" s="15" t="s">
        <v>1126</v>
      </c>
      <c r="N113" s="15" t="s">
        <v>1127</v>
      </c>
      <c r="O113" s="16">
        <v>46024</v>
      </c>
      <c r="P113" s="16">
        <v>46387</v>
      </c>
      <c r="Q113" s="16" t="s">
        <v>345</v>
      </c>
      <c r="R113" s="35" t="s">
        <v>1226</v>
      </c>
      <c r="S113" s="24" t="s">
        <v>1344</v>
      </c>
      <c r="T113" s="23"/>
      <c r="V113" s="15" t="s">
        <v>1284</v>
      </c>
      <c r="W113" s="15" t="s">
        <v>376</v>
      </c>
      <c r="X113" s="15" t="s">
        <v>1290</v>
      </c>
      <c r="Y113" s="15" t="s">
        <v>1285</v>
      </c>
      <c r="Z113" s="15" t="s">
        <v>1462</v>
      </c>
      <c r="AA113" s="15" t="s">
        <v>371</v>
      </c>
      <c r="AB113" s="44" t="str">
        <f>_xlfn.XLOOKUP(tblTareas_V1_Canonica[[#This Row],[Categoría]],tblCAT_ProcesosSGOL[Categoría],tblCAT_ProcesosSGOL[Documento Referencia],"Revisar")</f>
        <v>MAN-INV-01 / MAN-AUD-01</v>
      </c>
      <c r="AC113" s="44" t="str">
        <f>_xlfn.XLOOKUP(tblTareas_V1_Canonica[[#This Row],[Categoría]],tblCAT_ProcesosSGOL[Categoría],tblCAT_ProcesosSGOL[Proceso SGOL],"Revisar")</f>
        <v>Inventarios</v>
      </c>
      <c r="AD113" s="44" t="str">
        <f>_xlfn.XLOOKUP(tblTareas_V1_Canonica[[#This Row],[Categoría]],tblCAT_ProcesosSGOL[Categoría],tblCAT_ProcesosSGOL[Requiere Evidencia],"Revisar")</f>
        <v>Sí</v>
      </c>
      <c r="AE113" s="44" t="str">
        <f>_xlfn.XLOOKUP(tblTareas_V1_Canonica[[#This Row],[Categoría]],tblCAT_ProcesosSGOL[Categoría],tblCAT_ProcesosSGOL[Tipo Evidencia Sugerida],"Revisar")</f>
        <v>Foto / Reporte / Kardex</v>
      </c>
      <c r="AF113" s="44"/>
      <c r="AG113" s="44" t="str">
        <f>_xlfn.XLOOKUP(tblTareas_V1_Canonica[[#This Row],[Categoría]],tblCAT_ProcesosSGOL[Categoría],tblCAT_ProcesosSGOL[KPI Sugerido],"Revisar")</f>
        <v>Exactitud de inventario</v>
      </c>
      <c r="AH113" s="44"/>
      <c r="AI113" s="44" t="str">
        <f>IF(tblTareas_V1_Canonica[[#This Row],[ID]]="","ID vacío",IF(COUNTIF(tblTareas_V1_Canonica[ID],tblTareas_V1_Canonica[[#This Row],[ID]])&gt;1,"ID duplicado","OK"))</f>
        <v>OK</v>
      </c>
      <c r="AJ113" s="44" t="str">
        <f>IF(OR(tblTareas_V1_Canonica[[#This Row],[Duración Estándar (min)]]="",tblTareas_V1_Canonica[[#This Row],[Duración Estándar (min)]]&lt;=0),"Revisar duración","OK")</f>
        <v>OK</v>
      </c>
      <c r="AK113" s="44" t="str">
        <f>IF(OR(tblTareas_V1_Canonica[[#This Row],[Tipo frecuencia]]="",tblTareas_V1_Canonica[[#This Row],[Regla frecuencia]]=""),"Revisar frecuencia","OK")</f>
        <v>OK</v>
      </c>
      <c r="AL113" s="44" t="str">
        <f>IF(OR(tblTareas_V1_Canonica[[#This Row],[Puesto]]="",tblTareas_V1_Canonica[[#This Row],[Tipo de Responsable]]=""),"Revisar responsable","OK")</f>
        <v>OK</v>
      </c>
      <c r="AM11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3" s="44" t="str">
        <f>IF(OR(tblTareas_V1_Canonica[[#This Row],[Fecha inicio]]="",tblTareas_V1_Canonica[[#This Row],[Fecha fin]]="",tblTareas_V1_Canonica[[#This Row],[Fecha inicio]]&gt;tblTareas_V1_Canonica[[#This Row],[Fecha fin]]),"Revisar fechas","OK")</f>
        <v>OK</v>
      </c>
      <c r="AO113" s="44" t="str">
        <f>IF(OR(tblTareas_V1_Canonica[[#This Row],[Estado]]="",tblTareas_V1_Canonica[[#This Row],[Estatus Tarea]]=""),"Revisar estatus","OK")</f>
        <v>OK</v>
      </c>
      <c r="AP113" s="44" t="str">
        <f>IF(COUNTIF(tblTareas_V1_Canonica[[#This Row],[Val_ID]:[Val_Estatus]],"&lt;&gt;OK")&gt;0,"REVISAR","OK")</f>
        <v>OK</v>
      </c>
      <c r="AQ113" s="52" t="s">
        <v>2104</v>
      </c>
      <c r="AR113" s="82">
        <v>0.625</v>
      </c>
    </row>
    <row r="114" spans="1:44" ht="20.25" customHeight="1">
      <c r="A114" s="12" t="s">
        <v>4653</v>
      </c>
      <c r="B114" s="12" t="s">
        <v>443</v>
      </c>
      <c r="C114" s="12" t="s">
        <v>1266</v>
      </c>
      <c r="D114" s="12" t="s">
        <v>1436</v>
      </c>
      <c r="E114" s="13" t="s">
        <v>394</v>
      </c>
      <c r="F114" s="15" t="s">
        <v>345</v>
      </c>
      <c r="G114" s="12">
        <v>10</v>
      </c>
      <c r="H114" s="12" t="s">
        <v>1334</v>
      </c>
      <c r="I114" s="12" t="s">
        <v>1335</v>
      </c>
      <c r="J114" s="12">
        <v>1</v>
      </c>
      <c r="K114" s="15" t="s">
        <v>17</v>
      </c>
      <c r="L114" s="15" t="s">
        <v>376</v>
      </c>
      <c r="M114" s="15" t="s">
        <v>1126</v>
      </c>
      <c r="N114" s="15" t="s">
        <v>1127</v>
      </c>
      <c r="O114" s="16">
        <v>46024</v>
      </c>
      <c r="P114" s="16">
        <v>46387</v>
      </c>
      <c r="Q114" s="16" t="s">
        <v>345</v>
      </c>
      <c r="R114" s="36" t="s">
        <v>1191</v>
      </c>
      <c r="S114" s="24" t="s">
        <v>96</v>
      </c>
      <c r="T114" s="23"/>
      <c r="V114" s="15" t="s">
        <v>1284</v>
      </c>
      <c r="W114" s="15" t="s">
        <v>376</v>
      </c>
      <c r="X114" s="15" t="s">
        <v>1290</v>
      </c>
      <c r="Y114" s="15" t="s">
        <v>1285</v>
      </c>
      <c r="Z114" s="15" t="s">
        <v>1462</v>
      </c>
      <c r="AA114" s="15" t="s">
        <v>371</v>
      </c>
      <c r="AB114" s="44" t="str">
        <f>_xlfn.XLOOKUP(tblTareas_V1_Canonica[[#This Row],[Categoría]],tblCAT_ProcesosSGOL[Categoría],tblCAT_ProcesosSGOL[Documento Referencia],"Revisar")</f>
        <v>MAN-CAJ-01 / MAN-SYC-01</v>
      </c>
      <c r="AC114" s="44" t="str">
        <f>_xlfn.XLOOKUP(tblTareas_V1_Canonica[[#This Row],[Categoría]],tblCAT_ProcesosSGOL[Categoría],tblCAT_ProcesosSGOL[Proceso SGOL],"Revisar")</f>
        <v>Caja</v>
      </c>
      <c r="AD114" s="44" t="str">
        <f>_xlfn.XLOOKUP(tblTareas_V1_Canonica[[#This Row],[Categoría]],tblCAT_ProcesosSGOL[Categoría],tblCAT_ProcesosSGOL[Requiere Evidencia],"Revisar")</f>
        <v>Sí</v>
      </c>
      <c r="AE114" s="44" t="str">
        <f>_xlfn.XLOOKUP(tblTareas_V1_Canonica[[#This Row],[Categoría]],tblCAT_ProcesosSGOL[Categoría],tblCAT_ProcesosSGOL[Tipo Evidencia Sugerida],"Revisar")</f>
        <v>Ticket / Corte / Foto / Formato</v>
      </c>
      <c r="AF114" s="44"/>
      <c r="AG114" s="44" t="str">
        <f>_xlfn.XLOOKUP(tblTareas_V1_Canonica[[#This Row],[Categoría]],tblCAT_ProcesosSGOL[Categoría],tblCAT_ProcesosSGOL[KPI Sugerido],"Revisar")</f>
        <v>Diferencias de caja</v>
      </c>
      <c r="AH114" s="44"/>
      <c r="AI114" s="44" t="str">
        <f>IF(tblTareas_V1_Canonica[[#This Row],[ID]]="","ID vacío",IF(COUNTIF(tblTareas_V1_Canonica[ID],tblTareas_V1_Canonica[[#This Row],[ID]])&gt;1,"ID duplicado","OK"))</f>
        <v>OK</v>
      </c>
      <c r="AJ114" s="44" t="str">
        <f>IF(OR(tblTareas_V1_Canonica[[#This Row],[Duración Estándar (min)]]="",tblTareas_V1_Canonica[[#This Row],[Duración Estándar (min)]]&lt;=0),"Revisar duración","OK")</f>
        <v>OK</v>
      </c>
      <c r="AK114" s="44" t="str">
        <f>IF(OR(tblTareas_V1_Canonica[[#This Row],[Tipo frecuencia]]="",tblTareas_V1_Canonica[[#This Row],[Regla frecuencia]]=""),"Revisar frecuencia","OK")</f>
        <v>OK</v>
      </c>
      <c r="AL114" s="44" t="str">
        <f>IF(OR(tblTareas_V1_Canonica[[#This Row],[Puesto]]="",tblTareas_V1_Canonica[[#This Row],[Tipo de Responsable]]=""),"Revisar responsable","OK")</f>
        <v>OK</v>
      </c>
      <c r="AM11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4" s="44" t="str">
        <f>IF(OR(tblTareas_V1_Canonica[[#This Row],[Fecha inicio]]="",tblTareas_V1_Canonica[[#This Row],[Fecha fin]]="",tblTareas_V1_Canonica[[#This Row],[Fecha inicio]]&gt;tblTareas_V1_Canonica[[#This Row],[Fecha fin]]),"Revisar fechas","OK")</f>
        <v>OK</v>
      </c>
      <c r="AO114" s="44" t="str">
        <f>IF(OR(tblTareas_V1_Canonica[[#This Row],[Estado]]="",tblTareas_V1_Canonica[[#This Row],[Estatus Tarea]]=""),"Revisar estatus","OK")</f>
        <v>OK</v>
      </c>
      <c r="AP114" s="44" t="str">
        <f>IF(COUNTIF(tblTareas_V1_Canonica[[#This Row],[Val_ID]:[Val_Estatus]],"&lt;&gt;OK")&gt;0,"REVISAR","OK")</f>
        <v>OK</v>
      </c>
      <c r="AQ114" s="44" t="s">
        <v>1439</v>
      </c>
      <c r="AR114" s="82">
        <v>0.4375</v>
      </c>
    </row>
    <row r="115" spans="1:44" ht="20.25" customHeight="1">
      <c r="A115" s="12" t="s">
        <v>4654</v>
      </c>
      <c r="B115" s="12" t="s">
        <v>443</v>
      </c>
      <c r="C115" s="12" t="s">
        <v>1266</v>
      </c>
      <c r="D115" s="12" t="s">
        <v>1432</v>
      </c>
      <c r="E115" s="13" t="s">
        <v>394</v>
      </c>
      <c r="F115" s="15" t="s">
        <v>345</v>
      </c>
      <c r="G115" s="12">
        <v>10</v>
      </c>
      <c r="H115" s="12" t="s">
        <v>1334</v>
      </c>
      <c r="I115" s="12" t="s">
        <v>352</v>
      </c>
      <c r="J115" s="12">
        <v>1</v>
      </c>
      <c r="K115" s="15" t="s">
        <v>17</v>
      </c>
      <c r="L115" s="15" t="s">
        <v>376</v>
      </c>
      <c r="M115" s="15" t="s">
        <v>1126</v>
      </c>
      <c r="N115" s="15" t="s">
        <v>1127</v>
      </c>
      <c r="O115" s="16">
        <v>46024</v>
      </c>
      <c r="P115" s="16">
        <v>46387</v>
      </c>
      <c r="Q115" s="16" t="s">
        <v>345</v>
      </c>
      <c r="R115" s="36" t="s">
        <v>1227</v>
      </c>
      <c r="S115" s="24" t="s">
        <v>1409</v>
      </c>
      <c r="T115" s="23"/>
      <c r="V115" s="15" t="s">
        <v>1284</v>
      </c>
      <c r="W115" s="15" t="s">
        <v>376</v>
      </c>
      <c r="X115" s="15" t="s">
        <v>1290</v>
      </c>
      <c r="Y115" s="15" t="s">
        <v>1285</v>
      </c>
      <c r="Z115" s="15" t="s">
        <v>1462</v>
      </c>
      <c r="AA115" s="15" t="s">
        <v>371</v>
      </c>
      <c r="AB115" s="44" t="str">
        <f>_xlfn.XLOOKUP(tblTareas_V1_Canonica[[#This Row],[Categoría]],tblCAT_ProcesosSGOL[Categoría],tblCAT_ProcesosSGOL[Documento Referencia],"Revisar")</f>
        <v>MAN-INV-01 / MAN-AUD-01</v>
      </c>
      <c r="AC115" s="44" t="str">
        <f>_xlfn.XLOOKUP(tblTareas_V1_Canonica[[#This Row],[Categoría]],tblCAT_ProcesosSGOL[Categoría],tblCAT_ProcesosSGOL[Proceso SGOL],"Revisar")</f>
        <v>Inventarios</v>
      </c>
      <c r="AD115" s="44" t="str">
        <f>_xlfn.XLOOKUP(tblTareas_V1_Canonica[[#This Row],[Categoría]],tblCAT_ProcesosSGOL[Categoría],tblCAT_ProcesosSGOL[Requiere Evidencia],"Revisar")</f>
        <v>Sí</v>
      </c>
      <c r="AE115" s="44" t="str">
        <f>_xlfn.XLOOKUP(tblTareas_V1_Canonica[[#This Row],[Categoría]],tblCAT_ProcesosSGOL[Categoría],tblCAT_ProcesosSGOL[Tipo Evidencia Sugerida],"Revisar")</f>
        <v>Foto / Reporte / Kardex</v>
      </c>
      <c r="AF115" s="44"/>
      <c r="AG115" s="44" t="str">
        <f>_xlfn.XLOOKUP(tblTareas_V1_Canonica[[#This Row],[Categoría]],tblCAT_ProcesosSGOL[Categoría],tblCAT_ProcesosSGOL[KPI Sugerido],"Revisar")</f>
        <v>Exactitud de inventario</v>
      </c>
      <c r="AH115" s="44"/>
      <c r="AI115" s="44" t="str">
        <f>IF(tblTareas_V1_Canonica[[#This Row],[ID]]="","ID vacío",IF(COUNTIF(tblTareas_V1_Canonica[ID],tblTareas_V1_Canonica[[#This Row],[ID]])&gt;1,"ID duplicado","OK"))</f>
        <v>OK</v>
      </c>
      <c r="AJ115" s="44" t="str">
        <f>IF(OR(tblTareas_V1_Canonica[[#This Row],[Duración Estándar (min)]]="",tblTareas_V1_Canonica[[#This Row],[Duración Estándar (min)]]&lt;=0),"Revisar duración","OK")</f>
        <v>OK</v>
      </c>
      <c r="AK115" s="44" t="str">
        <f>IF(OR(tblTareas_V1_Canonica[[#This Row],[Tipo frecuencia]]="",tblTareas_V1_Canonica[[#This Row],[Regla frecuencia]]=""),"Revisar frecuencia","OK")</f>
        <v>OK</v>
      </c>
      <c r="AL115" s="44" t="str">
        <f>IF(OR(tblTareas_V1_Canonica[[#This Row],[Puesto]]="",tblTareas_V1_Canonica[[#This Row],[Tipo de Responsable]]=""),"Revisar responsable","OK")</f>
        <v>OK</v>
      </c>
      <c r="AM11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5" s="44" t="str">
        <f>IF(OR(tblTareas_V1_Canonica[[#This Row],[Fecha inicio]]="",tblTareas_V1_Canonica[[#This Row],[Fecha fin]]="",tblTareas_V1_Canonica[[#This Row],[Fecha inicio]]&gt;tblTareas_V1_Canonica[[#This Row],[Fecha fin]]),"Revisar fechas","OK")</f>
        <v>OK</v>
      </c>
      <c r="AO115" s="44" t="str">
        <f>IF(OR(tblTareas_V1_Canonica[[#This Row],[Estado]]="",tblTareas_V1_Canonica[[#This Row],[Estatus Tarea]]=""),"Revisar estatus","OK")</f>
        <v>OK</v>
      </c>
      <c r="AP115" s="44" t="str">
        <f>IF(COUNTIF(tblTareas_V1_Canonica[[#This Row],[Val_ID]:[Val_Estatus]],"&lt;&gt;OK")&gt;0,"REVISAR","OK")</f>
        <v>OK</v>
      </c>
      <c r="AQ115" s="52" t="s">
        <v>1439</v>
      </c>
      <c r="AR115" s="82">
        <v>0.625</v>
      </c>
    </row>
    <row r="116" spans="1:44" ht="20.25" customHeight="1">
      <c r="A116" s="12" t="s">
        <v>4655</v>
      </c>
      <c r="B116" s="12" t="s">
        <v>443</v>
      </c>
      <c r="C116" s="12" t="s">
        <v>1266</v>
      </c>
      <c r="D116" s="12" t="s">
        <v>1441</v>
      </c>
      <c r="E116" s="13" t="s">
        <v>394</v>
      </c>
      <c r="F116" s="15" t="s">
        <v>345</v>
      </c>
      <c r="G116" s="12">
        <v>10</v>
      </c>
      <c r="H116" s="12" t="s">
        <v>1156</v>
      </c>
      <c r="I116" s="12" t="s">
        <v>1142</v>
      </c>
      <c r="J116" s="12">
        <v>1</v>
      </c>
      <c r="K116" s="15" t="s">
        <v>17</v>
      </c>
      <c r="L116" s="15" t="s">
        <v>376</v>
      </c>
      <c r="M116" s="15" t="s">
        <v>1126</v>
      </c>
      <c r="N116" s="15" t="s">
        <v>1127</v>
      </c>
      <c r="O116" s="16">
        <v>46024</v>
      </c>
      <c r="P116" s="16">
        <v>46387</v>
      </c>
      <c r="Q116" s="16" t="s">
        <v>345</v>
      </c>
      <c r="R116" s="36" t="s">
        <v>1343</v>
      </c>
      <c r="S116" s="24" t="s">
        <v>1342</v>
      </c>
      <c r="T116" s="24" t="s">
        <v>1337</v>
      </c>
      <c r="V116" s="15" t="s">
        <v>1284</v>
      </c>
      <c r="W116" s="15" t="s">
        <v>376</v>
      </c>
      <c r="X116" s="15" t="s">
        <v>1290</v>
      </c>
      <c r="Y116" s="15" t="s">
        <v>1285</v>
      </c>
      <c r="Z116" s="15" t="s">
        <v>1462</v>
      </c>
      <c r="AA116" s="15" t="s">
        <v>371</v>
      </c>
      <c r="AB116" s="44" t="str">
        <f>_xlfn.XLOOKUP(tblTareas_V1_Canonica[[#This Row],[Categoría]],tblCAT_ProcesosSGOL[Categoría],tblCAT_ProcesosSGOL[Documento Referencia],"Revisar")</f>
        <v>MAN-INV-01</v>
      </c>
      <c r="AC116" s="44" t="str">
        <f>_xlfn.XLOOKUP(tblTareas_V1_Canonica[[#This Row],[Categoría]],tblCAT_ProcesosSGOL[Categoría],tblCAT_ProcesosSGOL[Proceso SGOL],"Revisar")</f>
        <v>Inventarios / Almacén</v>
      </c>
      <c r="AD116" s="44" t="str">
        <f>_xlfn.XLOOKUP(tblTareas_V1_Canonica[[#This Row],[Categoría]],tblCAT_ProcesosSGOL[Categoría],tblCAT_ProcesosSGOL[Requiere Evidencia],"Revisar")</f>
        <v>Sí</v>
      </c>
      <c r="AE116" s="44" t="str">
        <f>_xlfn.XLOOKUP(tblTareas_V1_Canonica[[#This Row],[Categoría]],tblCAT_ProcesosSGOL[Categoría],tblCAT_ProcesosSGOL[Tipo Evidencia Sugerida],"Revisar")</f>
        <v>Foto / Checklist</v>
      </c>
      <c r="AF116" s="44"/>
      <c r="AG116" s="44" t="str">
        <f>_xlfn.XLOOKUP(tblTareas_V1_Canonica[[#This Row],[Categoría]],tblCAT_ProcesosSGOL[Categoría],tblCAT_ProcesosSGOL[KPI Sugerido],"Revisar")</f>
        <v>Orden de almacén</v>
      </c>
      <c r="AH116" s="44"/>
      <c r="AI116" s="44" t="str">
        <f>IF(tblTareas_V1_Canonica[[#This Row],[ID]]="","ID vacío",IF(COUNTIF(tblTareas_V1_Canonica[ID],tblTareas_V1_Canonica[[#This Row],[ID]])&gt;1,"ID duplicado","OK"))</f>
        <v>OK</v>
      </c>
      <c r="AJ116" s="44" t="str">
        <f>IF(OR(tblTareas_V1_Canonica[[#This Row],[Duración Estándar (min)]]="",tblTareas_V1_Canonica[[#This Row],[Duración Estándar (min)]]&lt;=0),"Revisar duración","OK")</f>
        <v>OK</v>
      </c>
      <c r="AK116" s="44" t="str">
        <f>IF(OR(tblTareas_V1_Canonica[[#This Row],[Tipo frecuencia]]="",tblTareas_V1_Canonica[[#This Row],[Regla frecuencia]]=""),"Revisar frecuencia","OK")</f>
        <v>OK</v>
      </c>
      <c r="AL116" s="44" t="str">
        <f>IF(OR(tblTareas_V1_Canonica[[#This Row],[Puesto]]="",tblTareas_V1_Canonica[[#This Row],[Tipo de Responsable]]=""),"Revisar responsable","OK")</f>
        <v>OK</v>
      </c>
      <c r="AM11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6" s="44" t="str">
        <f>IF(OR(tblTareas_V1_Canonica[[#This Row],[Fecha inicio]]="",tblTareas_V1_Canonica[[#This Row],[Fecha fin]]="",tblTareas_V1_Canonica[[#This Row],[Fecha inicio]]&gt;tblTareas_V1_Canonica[[#This Row],[Fecha fin]]),"Revisar fechas","OK")</f>
        <v>OK</v>
      </c>
      <c r="AO116" s="44" t="str">
        <f>IF(OR(tblTareas_V1_Canonica[[#This Row],[Estado]]="",tblTareas_V1_Canonica[[#This Row],[Estatus Tarea]]=""),"Revisar estatus","OK")</f>
        <v>OK</v>
      </c>
      <c r="AP116" s="44" t="str">
        <f>IF(COUNTIF(tblTareas_V1_Canonica[[#This Row],[Val_ID]:[Val_Estatus]],"&lt;&gt;OK")&gt;0,"REVISAR","OK")</f>
        <v>OK</v>
      </c>
      <c r="AQ116" s="52" t="s">
        <v>1590</v>
      </c>
      <c r="AR116" s="82">
        <v>0.44791666666666669</v>
      </c>
    </row>
    <row r="117" spans="1:44" ht="20.25" customHeight="1">
      <c r="A117" s="12" t="s">
        <v>4656</v>
      </c>
      <c r="B117" s="12" t="s">
        <v>443</v>
      </c>
      <c r="C117" s="12" t="s">
        <v>1266</v>
      </c>
      <c r="D117" s="12" t="s">
        <v>1440</v>
      </c>
      <c r="E117" s="13" t="s">
        <v>394</v>
      </c>
      <c r="F117" s="15" t="s">
        <v>345</v>
      </c>
      <c r="G117" s="12">
        <v>10</v>
      </c>
      <c r="H117" s="12" t="s">
        <v>1156</v>
      </c>
      <c r="I117" s="12" t="s">
        <v>1142</v>
      </c>
      <c r="J117" s="12">
        <v>1</v>
      </c>
      <c r="K117" s="15" t="s">
        <v>17</v>
      </c>
      <c r="L117" s="15" t="s">
        <v>376</v>
      </c>
      <c r="M117" s="15" t="s">
        <v>1126</v>
      </c>
      <c r="N117" s="15" t="s">
        <v>1127</v>
      </c>
      <c r="O117" s="16">
        <v>46024</v>
      </c>
      <c r="P117" s="16">
        <v>46387</v>
      </c>
      <c r="Q117" s="16" t="s">
        <v>345</v>
      </c>
      <c r="R117" s="36" t="s">
        <v>1338</v>
      </c>
      <c r="S117" s="24" t="s">
        <v>97</v>
      </c>
      <c r="T117" s="23"/>
      <c r="V117" s="15" t="s">
        <v>1285</v>
      </c>
      <c r="W117" s="15" t="s">
        <v>376</v>
      </c>
      <c r="X117" s="15" t="s">
        <v>1292</v>
      </c>
      <c r="Y117" s="15" t="s">
        <v>1285</v>
      </c>
      <c r="Z117" s="15" t="s">
        <v>1462</v>
      </c>
      <c r="AA117" s="15" t="s">
        <v>371</v>
      </c>
      <c r="AB117" s="44" t="str">
        <f>_xlfn.XLOOKUP(tblTareas_V1_Canonica[[#This Row],[Categoría]],tblCAT_ProcesosSGOL[Categoría],tblCAT_ProcesosSGOL[Documento Referencia],"Revisar")</f>
        <v>MAN-SYC-01</v>
      </c>
      <c r="AC117" s="44" t="str">
        <f>_xlfn.XLOOKUP(tblTareas_V1_Canonica[[#This Row],[Categoría]],tblCAT_ProcesosSGOL[Categoría],tblCAT_ProcesosSGOL[Proceso SGOL],"Revisar")</f>
        <v>Sistemas</v>
      </c>
      <c r="AD117" s="44" t="str">
        <f>_xlfn.XLOOKUP(tblTareas_V1_Canonica[[#This Row],[Categoría]],tblCAT_ProcesosSGOL[Categoría],tblCAT_ProcesosSGOL[Requiere Evidencia],"Revisar")</f>
        <v>Sí</v>
      </c>
      <c r="AE117" s="44" t="str">
        <f>_xlfn.XLOOKUP(tblTareas_V1_Canonica[[#This Row],[Categoría]],tblCAT_ProcesosSGOL[Categoría],tblCAT_ProcesosSGOL[Tipo Evidencia Sugerida],"Revisar")</f>
        <v>Foto / Captura / Checklist</v>
      </c>
      <c r="AF117" s="44"/>
      <c r="AG117" s="44" t="str">
        <f>_xlfn.XLOOKUP(tblTareas_V1_Canonica[[#This Row],[Categoría]],tblCAT_ProcesosSGOL[Categoría],tblCAT_ProcesosSGOL[KPI Sugerido],"Revisar")</f>
        <v>Equipos funcionales</v>
      </c>
      <c r="AH117" s="44"/>
      <c r="AI117" s="44" t="str">
        <f>IF(tblTareas_V1_Canonica[[#This Row],[ID]]="","ID vacío",IF(COUNTIF(tblTareas_V1_Canonica[ID],tblTareas_V1_Canonica[[#This Row],[ID]])&gt;1,"ID duplicado","OK"))</f>
        <v>OK</v>
      </c>
      <c r="AJ117" s="44" t="str">
        <f>IF(OR(tblTareas_V1_Canonica[[#This Row],[Duración Estándar (min)]]="",tblTareas_V1_Canonica[[#This Row],[Duración Estándar (min)]]&lt;=0),"Revisar duración","OK")</f>
        <v>OK</v>
      </c>
      <c r="AK117" s="44" t="str">
        <f>IF(OR(tblTareas_V1_Canonica[[#This Row],[Tipo frecuencia]]="",tblTareas_V1_Canonica[[#This Row],[Regla frecuencia]]=""),"Revisar frecuencia","OK")</f>
        <v>OK</v>
      </c>
      <c r="AL117" s="44" t="str">
        <f>IF(OR(tblTareas_V1_Canonica[[#This Row],[Puesto]]="",tblTareas_V1_Canonica[[#This Row],[Tipo de Responsable]]=""),"Revisar responsable","OK")</f>
        <v>OK</v>
      </c>
      <c r="AM11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7" s="44" t="str">
        <f>IF(OR(tblTareas_V1_Canonica[[#This Row],[Fecha inicio]]="",tblTareas_V1_Canonica[[#This Row],[Fecha fin]]="",tblTareas_V1_Canonica[[#This Row],[Fecha inicio]]&gt;tblTareas_V1_Canonica[[#This Row],[Fecha fin]]),"Revisar fechas","OK")</f>
        <v>OK</v>
      </c>
      <c r="AO117" s="44" t="str">
        <f>IF(OR(tblTareas_V1_Canonica[[#This Row],[Estado]]="",tblTareas_V1_Canonica[[#This Row],[Estatus Tarea]]=""),"Revisar estatus","OK")</f>
        <v>OK</v>
      </c>
      <c r="AP117" s="44" t="str">
        <f>IF(COUNTIF(tblTareas_V1_Canonica[[#This Row],[Val_ID]:[Val_Estatus]],"&lt;&gt;OK")&gt;0,"REVISAR","OK")</f>
        <v>OK</v>
      </c>
      <c r="AQ117" s="52" t="s">
        <v>2105</v>
      </c>
      <c r="AR117" s="82">
        <v>0.76041666666666663</v>
      </c>
    </row>
    <row r="118" spans="1:44" ht="20.25" customHeight="1">
      <c r="A118" s="12" t="s">
        <v>258</v>
      </c>
      <c r="B118" s="12" t="s">
        <v>344</v>
      </c>
      <c r="C118" s="12" t="s">
        <v>1266</v>
      </c>
      <c r="D118" s="12" t="s">
        <v>1439</v>
      </c>
      <c r="E118" s="13" t="s">
        <v>394</v>
      </c>
      <c r="F118" s="15" t="s">
        <v>345</v>
      </c>
      <c r="G118" s="12">
        <v>10</v>
      </c>
      <c r="H118" s="12" t="s">
        <v>1158</v>
      </c>
      <c r="I118" s="12" t="s">
        <v>1149</v>
      </c>
      <c r="J118" s="12">
        <v>1</v>
      </c>
      <c r="K118" s="15" t="s">
        <v>17</v>
      </c>
      <c r="L118" s="15" t="s">
        <v>376</v>
      </c>
      <c r="M118" s="15" t="s">
        <v>1126</v>
      </c>
      <c r="N118" s="15" t="s">
        <v>1127</v>
      </c>
      <c r="O118" s="16">
        <v>46024</v>
      </c>
      <c r="P118" s="16">
        <v>46387</v>
      </c>
      <c r="Q118" s="16" t="s">
        <v>345</v>
      </c>
      <c r="R118" s="37" t="s">
        <v>98</v>
      </c>
      <c r="S118" s="25" t="s">
        <v>99</v>
      </c>
      <c r="T118" s="23"/>
      <c r="V118" s="15" t="s">
        <v>1284</v>
      </c>
      <c r="W118" s="15" t="s">
        <v>376</v>
      </c>
      <c r="X118" s="15" t="s">
        <v>1292</v>
      </c>
      <c r="Y118" s="15" t="s">
        <v>1285</v>
      </c>
      <c r="Z118" s="15" t="s">
        <v>1462</v>
      </c>
      <c r="AA118" s="15" t="s">
        <v>371</v>
      </c>
      <c r="AB118" s="44" t="str">
        <f>_xlfn.XLOOKUP(tblTareas_V1_Canonica[[#This Row],[Categoría]],tblCAT_ProcesosSGOL[Categoría],tblCAT_ProcesosSGOL[Documento Referencia],"Revisar")</f>
        <v>SGOL</v>
      </c>
      <c r="AC118" s="44" t="str">
        <f>_xlfn.XLOOKUP(tblTareas_V1_Canonica[[#This Row],[Categoría]],tblCAT_ProcesosSGOL[Categoría],tblCAT_ProcesosSGOL[Proceso SGOL],"Revisar")</f>
        <v>Supervisión SGOL</v>
      </c>
      <c r="AD118" s="44" t="str">
        <f>_xlfn.XLOOKUP(tblTareas_V1_Canonica[[#This Row],[Categoría]],tblCAT_ProcesosSGOL[Categoría],tblCAT_ProcesosSGOL[Requiere Evidencia],"Revisar")</f>
        <v>Sí</v>
      </c>
      <c r="AE118" s="44" t="str">
        <f>_xlfn.XLOOKUP(tblTareas_V1_Canonica[[#This Row],[Categoría]],tblCAT_ProcesosSGOL[Categoría],tblCAT_ProcesosSGOL[Tipo Evidencia Sugerida],"Revisar")</f>
        <v>Checklist / Reporte / Foto</v>
      </c>
      <c r="AF118" s="44"/>
      <c r="AG118" s="44" t="str">
        <f>_xlfn.XLOOKUP(tblTareas_V1_Canonica[[#This Row],[Categoría]],tblCAT_ProcesosSGOL[Categoría],tblCAT_ProcesosSGOL[KPI Sugerido],"Revisar")</f>
        <v>Cumplimiento operativo</v>
      </c>
      <c r="AH118" s="44"/>
      <c r="AI118" s="44" t="str">
        <f>IF(tblTareas_V1_Canonica[[#This Row],[ID]]="","ID vacío",IF(COUNTIF(tblTareas_V1_Canonica[ID],tblTareas_V1_Canonica[[#This Row],[ID]])&gt;1,"ID duplicado","OK"))</f>
        <v>OK</v>
      </c>
      <c r="AJ118" s="44" t="str">
        <f>IF(OR(tblTareas_V1_Canonica[[#This Row],[Duración Estándar (min)]]="",tblTareas_V1_Canonica[[#This Row],[Duración Estándar (min)]]&lt;=0),"Revisar duración","OK")</f>
        <v>OK</v>
      </c>
      <c r="AK118" s="44" t="str">
        <f>IF(OR(tblTareas_V1_Canonica[[#This Row],[Tipo frecuencia]]="",tblTareas_V1_Canonica[[#This Row],[Regla frecuencia]]=""),"Revisar frecuencia","OK")</f>
        <v>OK</v>
      </c>
      <c r="AL118" s="44" t="str">
        <f>IF(OR(tblTareas_V1_Canonica[[#This Row],[Puesto]]="",tblTareas_V1_Canonica[[#This Row],[Tipo de Responsable]]=""),"Revisar responsable","OK")</f>
        <v>OK</v>
      </c>
      <c r="AM11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8" s="44" t="str">
        <f>IF(OR(tblTareas_V1_Canonica[[#This Row],[Fecha inicio]]="",tblTareas_V1_Canonica[[#This Row],[Fecha fin]]="",tblTareas_V1_Canonica[[#This Row],[Fecha inicio]]&gt;tblTareas_V1_Canonica[[#This Row],[Fecha fin]]),"Revisar fechas","OK")</f>
        <v>OK</v>
      </c>
      <c r="AO118" s="44" t="str">
        <f>IF(OR(tblTareas_V1_Canonica[[#This Row],[Estado]]="",tblTareas_V1_Canonica[[#This Row],[Estatus Tarea]]=""),"Revisar estatus","OK")</f>
        <v>OK</v>
      </c>
      <c r="AP118" s="44" t="str">
        <f>IF(COUNTIF(tblTareas_V1_Canonica[[#This Row],[Val_ID]:[Val_Estatus]],"&lt;&gt;OK")&gt;0,"REVISAR","OK")</f>
        <v>OK</v>
      </c>
      <c r="AQ118" s="52" t="s">
        <v>2103</v>
      </c>
      <c r="AR118" s="82">
        <v>0.44791666666666669</v>
      </c>
    </row>
    <row r="119" spans="1:44" ht="20.25" customHeight="1">
      <c r="A119" s="12" t="s">
        <v>4657</v>
      </c>
      <c r="B119" s="12" t="s">
        <v>1266</v>
      </c>
      <c r="C119" s="12" t="s">
        <v>488</v>
      </c>
      <c r="D119" s="12" t="s">
        <v>1433</v>
      </c>
      <c r="E119" s="13" t="s">
        <v>394</v>
      </c>
      <c r="F119" s="15" t="s">
        <v>345</v>
      </c>
      <c r="G119" s="12">
        <v>10</v>
      </c>
      <c r="H119" s="12" t="s">
        <v>1158</v>
      </c>
      <c r="I119" s="12" t="s">
        <v>1125</v>
      </c>
      <c r="J119" s="12">
        <v>1</v>
      </c>
      <c r="K119" s="15" t="s">
        <v>17</v>
      </c>
      <c r="L119" s="15" t="s">
        <v>376</v>
      </c>
      <c r="M119" s="15" t="s">
        <v>1126</v>
      </c>
      <c r="N119" s="15" t="s">
        <v>1127</v>
      </c>
      <c r="O119" s="16">
        <v>46024</v>
      </c>
      <c r="P119" s="16">
        <v>46387</v>
      </c>
      <c r="Q119" s="16" t="s">
        <v>345</v>
      </c>
      <c r="R119" s="35" t="s">
        <v>1417</v>
      </c>
      <c r="S119" s="24" t="s">
        <v>100</v>
      </c>
      <c r="T119" s="23"/>
      <c r="V119" s="15" t="s">
        <v>1284</v>
      </c>
      <c r="W119" s="15" t="s">
        <v>376</v>
      </c>
      <c r="X119" s="15" t="s">
        <v>1390</v>
      </c>
      <c r="Y119" s="15" t="s">
        <v>1285</v>
      </c>
      <c r="Z119" s="15" t="s">
        <v>1462</v>
      </c>
      <c r="AA119" s="15" t="s">
        <v>371</v>
      </c>
      <c r="AB119" s="44" t="str">
        <f>_xlfn.XLOOKUP(tblTareas_V1_Canonica[[#This Row],[Categoría]],tblCAT_ProcesosSGOL[Categoría],tblCAT_ProcesosSGOL[Documento Referencia],"Revisar")</f>
        <v>MAN-DV-01 / MAN-POL-01</v>
      </c>
      <c r="AC119" s="44" t="str">
        <f>_xlfn.XLOOKUP(tblTareas_V1_Canonica[[#This Row],[Categoría]],tblCAT_ProcesosSGOL[Categoría],tblCAT_ProcesosSGOL[Proceso SGOL],"Revisar")</f>
        <v>Crédito y Cobranza</v>
      </c>
      <c r="AD119" s="44" t="str">
        <f>_xlfn.XLOOKUP(tblTareas_V1_Canonica[[#This Row],[Categoría]],tblCAT_ProcesosSGOL[Categoría],tblCAT_ProcesosSGOL[Requiere Evidencia],"Revisar")</f>
        <v>Sí</v>
      </c>
      <c r="AE119" s="44" t="str">
        <f>_xlfn.XLOOKUP(tblTareas_V1_Canonica[[#This Row],[Categoría]],tblCAT_ProcesosSGOL[Categoría],tblCAT_ProcesosSGOL[Tipo Evidencia Sugerida],"Revisar")</f>
        <v>Relación / Captura / Documento</v>
      </c>
      <c r="AF119" s="44"/>
      <c r="AG119" s="44" t="str">
        <f>_xlfn.XLOOKUP(tblTareas_V1_Canonica[[#This Row],[Categoría]],tblCAT_ProcesosSGOL[Categoría],tblCAT_ProcesosSGOL[KPI Sugerido],"Revisar")</f>
        <v>Recuperación / Activaciones</v>
      </c>
      <c r="AH119" s="44"/>
      <c r="AI119" s="44" t="str">
        <f>IF(tblTareas_V1_Canonica[[#This Row],[ID]]="","ID vacío",IF(COUNTIF(tblTareas_V1_Canonica[ID],tblTareas_V1_Canonica[[#This Row],[ID]])&gt;1,"ID duplicado","OK"))</f>
        <v>OK</v>
      </c>
      <c r="AJ119" s="44" t="str">
        <f>IF(OR(tblTareas_V1_Canonica[[#This Row],[Duración Estándar (min)]]="",tblTareas_V1_Canonica[[#This Row],[Duración Estándar (min)]]&lt;=0),"Revisar duración","OK")</f>
        <v>OK</v>
      </c>
      <c r="AK119" s="44" t="str">
        <f>IF(OR(tblTareas_V1_Canonica[[#This Row],[Tipo frecuencia]]="",tblTareas_V1_Canonica[[#This Row],[Regla frecuencia]]=""),"Revisar frecuencia","OK")</f>
        <v>OK</v>
      </c>
      <c r="AL119" s="44" t="str">
        <f>IF(OR(tblTareas_V1_Canonica[[#This Row],[Puesto]]="",tblTareas_V1_Canonica[[#This Row],[Tipo de Responsable]]=""),"Revisar responsable","OK")</f>
        <v>OK</v>
      </c>
      <c r="AM11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19" s="44" t="str">
        <f>IF(OR(tblTareas_V1_Canonica[[#This Row],[Fecha inicio]]="",tblTareas_V1_Canonica[[#This Row],[Fecha fin]]="",tblTareas_V1_Canonica[[#This Row],[Fecha inicio]]&gt;tblTareas_V1_Canonica[[#This Row],[Fecha fin]]),"Revisar fechas","OK")</f>
        <v>OK</v>
      </c>
      <c r="AO119" s="44" t="str">
        <f>IF(OR(tblTareas_V1_Canonica[[#This Row],[Estado]]="",tblTareas_V1_Canonica[[#This Row],[Estatus Tarea]]=""),"Revisar estatus","OK")</f>
        <v>OK</v>
      </c>
      <c r="AP119" s="44" t="str">
        <f>IF(COUNTIF(tblTareas_V1_Canonica[[#This Row],[Val_ID]:[Val_Estatus]],"&lt;&gt;OK")&gt;0,"REVISAR","OK")</f>
        <v>OK</v>
      </c>
      <c r="AQ119" s="44" t="s">
        <v>1590</v>
      </c>
      <c r="AR119" s="82">
        <v>0.4375</v>
      </c>
    </row>
    <row r="120" spans="1:44" ht="20.25" customHeight="1">
      <c r="A120" s="12" t="s">
        <v>4658</v>
      </c>
      <c r="B120" s="12" t="s">
        <v>443</v>
      </c>
      <c r="C120" s="12" t="s">
        <v>1266</v>
      </c>
      <c r="D120" s="12" t="s">
        <v>1434</v>
      </c>
      <c r="E120" s="13" t="s">
        <v>394</v>
      </c>
      <c r="F120" s="15" t="s">
        <v>345</v>
      </c>
      <c r="G120" s="12">
        <v>10</v>
      </c>
      <c r="H120" s="12" t="s">
        <v>1158</v>
      </c>
      <c r="I120" s="12" t="s">
        <v>1335</v>
      </c>
      <c r="J120" s="12">
        <v>1</v>
      </c>
      <c r="K120" s="15" t="s">
        <v>17</v>
      </c>
      <c r="L120" s="15" t="s">
        <v>376</v>
      </c>
      <c r="M120" s="15" t="s">
        <v>1126</v>
      </c>
      <c r="N120" s="15" t="s">
        <v>1127</v>
      </c>
      <c r="O120" s="16">
        <v>46024</v>
      </c>
      <c r="P120" s="16">
        <v>46387</v>
      </c>
      <c r="Q120" s="16" t="s">
        <v>345</v>
      </c>
      <c r="R120" s="35" t="s">
        <v>101</v>
      </c>
      <c r="S120" s="24" t="s">
        <v>102</v>
      </c>
      <c r="T120" s="23"/>
      <c r="V120" s="15" t="s">
        <v>1283</v>
      </c>
      <c r="W120" s="15" t="s">
        <v>376</v>
      </c>
      <c r="X120" s="15" t="s">
        <v>1290</v>
      </c>
      <c r="Y120" s="15" t="s">
        <v>1285</v>
      </c>
      <c r="Z120" s="15" t="s">
        <v>1462</v>
      </c>
      <c r="AA120" s="15" t="s">
        <v>371</v>
      </c>
      <c r="AB120" s="44" t="str">
        <f>_xlfn.XLOOKUP(tblTareas_V1_Canonica[[#This Row],[Categoría]],tblCAT_ProcesosSGOL[Categoría],tblCAT_ProcesosSGOL[Documento Referencia],"Revisar")</f>
        <v>MAN-EXH-01</v>
      </c>
      <c r="AC120" s="44" t="str">
        <f>_xlfn.XLOOKUP(tblTareas_V1_Canonica[[#This Row],[Categoría]],tblCAT_ProcesosSGOL[Categoría],tblCAT_ProcesosSGOL[Proceso SGOL],"Revisar")</f>
        <v>Exhibición</v>
      </c>
      <c r="AD120" s="44" t="str">
        <f>_xlfn.XLOOKUP(tblTareas_V1_Canonica[[#This Row],[Categoría]],tblCAT_ProcesosSGOL[Categoría],tblCAT_ProcesosSGOL[Requiere Evidencia],"Revisar")</f>
        <v>Sí</v>
      </c>
      <c r="AE120" s="44" t="str">
        <f>_xlfn.XLOOKUP(tblTareas_V1_Canonica[[#This Row],[Categoría]],tblCAT_ProcesosSGOL[Categoría],tblCAT_ProcesosSGOL[Tipo Evidencia Sugerida],"Revisar")</f>
        <v>Foto / Jotform / Checklist</v>
      </c>
      <c r="AF120" s="44"/>
      <c r="AG120" s="44" t="str">
        <f>_xlfn.XLOOKUP(tblTareas_V1_Canonica[[#This Row],[Categoría]],tblCAT_ProcesosSGOL[Categoría],tblCAT_ProcesosSGOL[KPI Sugerido],"Revisar")</f>
        <v>Cumplimiento visual</v>
      </c>
      <c r="AH120" s="44"/>
      <c r="AI120" s="44" t="str">
        <f>IF(tblTareas_V1_Canonica[[#This Row],[ID]]="","ID vacío",IF(COUNTIF(tblTareas_V1_Canonica[ID],tblTareas_V1_Canonica[[#This Row],[ID]])&gt;1,"ID duplicado","OK"))</f>
        <v>OK</v>
      </c>
      <c r="AJ120" s="44" t="str">
        <f>IF(OR(tblTareas_V1_Canonica[[#This Row],[Duración Estándar (min)]]="",tblTareas_V1_Canonica[[#This Row],[Duración Estándar (min)]]&lt;=0),"Revisar duración","OK")</f>
        <v>OK</v>
      </c>
      <c r="AK120" s="44" t="str">
        <f>IF(OR(tblTareas_V1_Canonica[[#This Row],[Tipo frecuencia]]="",tblTareas_V1_Canonica[[#This Row],[Regla frecuencia]]=""),"Revisar frecuencia","OK")</f>
        <v>OK</v>
      </c>
      <c r="AL120" s="44" t="str">
        <f>IF(OR(tblTareas_V1_Canonica[[#This Row],[Puesto]]="",tblTareas_V1_Canonica[[#This Row],[Tipo de Responsable]]=""),"Revisar responsable","OK")</f>
        <v>OK</v>
      </c>
      <c r="AM12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0" s="44" t="str">
        <f>IF(OR(tblTareas_V1_Canonica[[#This Row],[Fecha inicio]]="",tblTareas_V1_Canonica[[#This Row],[Fecha fin]]="",tblTareas_V1_Canonica[[#This Row],[Fecha inicio]]&gt;tblTareas_V1_Canonica[[#This Row],[Fecha fin]]),"Revisar fechas","OK")</f>
        <v>OK</v>
      </c>
      <c r="AO120" s="44" t="str">
        <f>IF(OR(tblTareas_V1_Canonica[[#This Row],[Estado]]="",tblTareas_V1_Canonica[[#This Row],[Estatus Tarea]]=""),"Revisar estatus","OK")</f>
        <v>OK</v>
      </c>
      <c r="AP120" s="44" t="str">
        <f>IF(COUNTIF(tblTareas_V1_Canonica[[#This Row],[Val_ID]:[Val_Estatus]],"&lt;&gt;OK")&gt;0,"REVISAR","OK")</f>
        <v>OK</v>
      </c>
      <c r="AQ120" s="44" t="s">
        <v>1439</v>
      </c>
      <c r="AR120" s="82">
        <v>0.41666666666666669</v>
      </c>
    </row>
    <row r="121" spans="1:44" ht="20.25" customHeight="1">
      <c r="A121" s="12" t="s">
        <v>4659</v>
      </c>
      <c r="B121" s="12" t="s">
        <v>344</v>
      </c>
      <c r="C121" s="12" t="s">
        <v>443</v>
      </c>
      <c r="D121" s="12" t="s">
        <v>1436</v>
      </c>
      <c r="E121" s="13" t="s">
        <v>394</v>
      </c>
      <c r="F121" s="15" t="s">
        <v>345</v>
      </c>
      <c r="G121" s="12">
        <v>60</v>
      </c>
      <c r="H121" s="12" t="s">
        <v>1158</v>
      </c>
      <c r="I121" s="12" t="s">
        <v>1125</v>
      </c>
      <c r="J121" s="12">
        <v>1</v>
      </c>
      <c r="K121" s="15" t="s">
        <v>17</v>
      </c>
      <c r="L121" s="15" t="s">
        <v>376</v>
      </c>
      <c r="M121" s="15" t="s">
        <v>1126</v>
      </c>
      <c r="N121" s="15" t="s">
        <v>1127</v>
      </c>
      <c r="O121" s="16">
        <v>46024</v>
      </c>
      <c r="P121" s="16">
        <v>46387</v>
      </c>
      <c r="Q121" s="16" t="s">
        <v>345</v>
      </c>
      <c r="R121" s="35" t="s">
        <v>1378</v>
      </c>
      <c r="S121" s="24" t="s">
        <v>103</v>
      </c>
      <c r="T121" s="23" t="s">
        <v>104</v>
      </c>
      <c r="U121" s="15" t="s">
        <v>105</v>
      </c>
      <c r="V121" s="15" t="s">
        <v>1283</v>
      </c>
      <c r="W121" s="15" t="s">
        <v>371</v>
      </c>
      <c r="X121" s="15" t="s">
        <v>1290</v>
      </c>
      <c r="Y121" s="15" t="s">
        <v>1285</v>
      </c>
      <c r="Z121" s="15" t="s">
        <v>1462</v>
      </c>
      <c r="AA121" s="15" t="s">
        <v>371</v>
      </c>
      <c r="AB121" s="44" t="str">
        <f>_xlfn.XLOOKUP(tblTareas_V1_Canonica[[#This Row],[Categoría]],tblCAT_ProcesosSGOL[Categoría],tblCAT_ProcesosSGOL[Documento Referencia],"Revisar")</f>
        <v>MAN-CAJ-01 / MAN-SYC-01</v>
      </c>
      <c r="AC121" s="44" t="str">
        <f>_xlfn.XLOOKUP(tblTareas_V1_Canonica[[#This Row],[Categoría]],tblCAT_ProcesosSGOL[Categoría],tblCAT_ProcesosSGOL[Proceso SGOL],"Revisar")</f>
        <v>Caja</v>
      </c>
      <c r="AD121" s="44" t="str">
        <f>_xlfn.XLOOKUP(tblTareas_V1_Canonica[[#This Row],[Categoría]],tblCAT_ProcesosSGOL[Categoría],tblCAT_ProcesosSGOL[Requiere Evidencia],"Revisar")</f>
        <v>Sí</v>
      </c>
      <c r="AE121" s="44" t="str">
        <f>_xlfn.XLOOKUP(tblTareas_V1_Canonica[[#This Row],[Categoría]],tblCAT_ProcesosSGOL[Categoría],tblCAT_ProcesosSGOL[Tipo Evidencia Sugerida],"Revisar")</f>
        <v>Ticket / Corte / Foto / Formato</v>
      </c>
      <c r="AF121" s="44"/>
      <c r="AG121" s="44" t="str">
        <f>_xlfn.XLOOKUP(tblTareas_V1_Canonica[[#This Row],[Categoría]],tblCAT_ProcesosSGOL[Categoría],tblCAT_ProcesosSGOL[KPI Sugerido],"Revisar")</f>
        <v>Diferencias de caja</v>
      </c>
      <c r="AH121" s="44"/>
      <c r="AI121" s="44" t="str">
        <f>IF(tblTareas_V1_Canonica[[#This Row],[ID]]="","ID vacío",IF(COUNTIF(tblTareas_V1_Canonica[ID],tblTareas_V1_Canonica[[#This Row],[ID]])&gt;1,"ID duplicado","OK"))</f>
        <v>OK</v>
      </c>
      <c r="AJ121" s="44" t="str">
        <f>IF(OR(tblTareas_V1_Canonica[[#This Row],[Duración Estándar (min)]]="",tblTareas_V1_Canonica[[#This Row],[Duración Estándar (min)]]&lt;=0),"Revisar duración","OK")</f>
        <v>OK</v>
      </c>
      <c r="AK121" s="44" t="str">
        <f>IF(OR(tblTareas_V1_Canonica[[#This Row],[Tipo frecuencia]]="",tblTareas_V1_Canonica[[#This Row],[Regla frecuencia]]=""),"Revisar frecuencia","OK")</f>
        <v>OK</v>
      </c>
      <c r="AL121" s="44" t="str">
        <f>IF(OR(tblTareas_V1_Canonica[[#This Row],[Puesto]]="",tblTareas_V1_Canonica[[#This Row],[Tipo de Responsable]]=""),"Revisar responsable","OK")</f>
        <v>OK</v>
      </c>
      <c r="AM12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1" s="44" t="str">
        <f>IF(OR(tblTareas_V1_Canonica[[#This Row],[Fecha inicio]]="",tblTareas_V1_Canonica[[#This Row],[Fecha fin]]="",tblTareas_V1_Canonica[[#This Row],[Fecha inicio]]&gt;tblTareas_V1_Canonica[[#This Row],[Fecha fin]]),"Revisar fechas","OK")</f>
        <v>OK</v>
      </c>
      <c r="AO121" s="44" t="str">
        <f>IF(OR(tblTareas_V1_Canonica[[#This Row],[Estado]]="",tblTareas_V1_Canonica[[#This Row],[Estatus Tarea]]=""),"Revisar estatus","OK")</f>
        <v>OK</v>
      </c>
      <c r="AP121" s="44" t="str">
        <f>IF(COUNTIF(tblTareas_V1_Canonica[[#This Row],[Val_ID]:[Val_Estatus]],"&lt;&gt;OK")&gt;0,"REVISAR","OK")</f>
        <v>OK</v>
      </c>
      <c r="AQ121" s="44" t="s">
        <v>2103</v>
      </c>
      <c r="AR121" s="82">
        <v>0.76388888888888884</v>
      </c>
    </row>
    <row r="122" spans="1:44" ht="20.25" customHeight="1">
      <c r="A122" s="12" t="s">
        <v>4660</v>
      </c>
      <c r="B122" s="12" t="s">
        <v>344</v>
      </c>
      <c r="C122" s="12" t="s">
        <v>443</v>
      </c>
      <c r="D122" s="12" t="s">
        <v>1434</v>
      </c>
      <c r="E122" s="13" t="s">
        <v>394</v>
      </c>
      <c r="F122" s="15" t="s">
        <v>345</v>
      </c>
      <c r="G122" s="12">
        <v>15</v>
      </c>
      <c r="H122" s="12" t="s">
        <v>1156</v>
      </c>
      <c r="I122" s="12" t="s">
        <v>1125</v>
      </c>
      <c r="J122" s="12">
        <v>1</v>
      </c>
      <c r="K122" s="15" t="s">
        <v>17</v>
      </c>
      <c r="L122" s="15" t="s">
        <v>376</v>
      </c>
      <c r="M122" s="15" t="s">
        <v>1126</v>
      </c>
      <c r="N122" s="15" t="s">
        <v>1127</v>
      </c>
      <c r="O122" s="16">
        <v>46024</v>
      </c>
      <c r="P122" s="16">
        <v>46387</v>
      </c>
      <c r="Q122" s="16" t="s">
        <v>345</v>
      </c>
      <c r="R122" s="35" t="s">
        <v>1228</v>
      </c>
      <c r="S122" s="24" t="s">
        <v>106</v>
      </c>
      <c r="T122" s="23" t="s">
        <v>107</v>
      </c>
      <c r="U122" s="15" t="s">
        <v>105</v>
      </c>
      <c r="V122" s="15" t="s">
        <v>1285</v>
      </c>
      <c r="W122" s="15" t="s">
        <v>376</v>
      </c>
      <c r="X122" s="15" t="s">
        <v>1290</v>
      </c>
      <c r="Y122" s="15" t="s">
        <v>1285</v>
      </c>
      <c r="Z122" s="15" t="s">
        <v>1462</v>
      </c>
      <c r="AA122" s="15" t="s">
        <v>371</v>
      </c>
      <c r="AB122" s="44" t="str">
        <f>_xlfn.XLOOKUP(tblTareas_V1_Canonica[[#This Row],[Categoría]],tblCAT_ProcesosSGOL[Categoría],tblCAT_ProcesosSGOL[Documento Referencia],"Revisar")</f>
        <v>MAN-EXH-01</v>
      </c>
      <c r="AC122" s="44" t="str">
        <f>_xlfn.XLOOKUP(tblTareas_V1_Canonica[[#This Row],[Categoría]],tblCAT_ProcesosSGOL[Categoría],tblCAT_ProcesosSGOL[Proceso SGOL],"Revisar")</f>
        <v>Exhibición</v>
      </c>
      <c r="AD122" s="44" t="str">
        <f>_xlfn.XLOOKUP(tblTareas_V1_Canonica[[#This Row],[Categoría]],tblCAT_ProcesosSGOL[Categoría],tblCAT_ProcesosSGOL[Requiere Evidencia],"Revisar")</f>
        <v>Sí</v>
      </c>
      <c r="AE122" s="44" t="str">
        <f>_xlfn.XLOOKUP(tblTareas_V1_Canonica[[#This Row],[Categoría]],tblCAT_ProcesosSGOL[Categoría],tblCAT_ProcesosSGOL[Tipo Evidencia Sugerida],"Revisar")</f>
        <v>Foto / Jotform / Checklist</v>
      </c>
      <c r="AF122" s="44"/>
      <c r="AG122" s="44" t="str">
        <f>_xlfn.XLOOKUP(tblTareas_V1_Canonica[[#This Row],[Categoría]],tblCAT_ProcesosSGOL[Categoría],tblCAT_ProcesosSGOL[KPI Sugerido],"Revisar")</f>
        <v>Cumplimiento visual</v>
      </c>
      <c r="AH122" s="44"/>
      <c r="AI122" s="44" t="str">
        <f>IF(tblTareas_V1_Canonica[[#This Row],[ID]]="","ID vacío",IF(COUNTIF(tblTareas_V1_Canonica[ID],tblTareas_V1_Canonica[[#This Row],[ID]])&gt;1,"ID duplicado","OK"))</f>
        <v>OK</v>
      </c>
      <c r="AJ122" s="44" t="str">
        <f>IF(OR(tblTareas_V1_Canonica[[#This Row],[Duración Estándar (min)]]="",tblTareas_V1_Canonica[[#This Row],[Duración Estándar (min)]]&lt;=0),"Revisar duración","OK")</f>
        <v>OK</v>
      </c>
      <c r="AK122" s="44" t="str">
        <f>IF(OR(tblTareas_V1_Canonica[[#This Row],[Tipo frecuencia]]="",tblTareas_V1_Canonica[[#This Row],[Regla frecuencia]]=""),"Revisar frecuencia","OK")</f>
        <v>OK</v>
      </c>
      <c r="AL122" s="44" t="str">
        <f>IF(OR(tblTareas_V1_Canonica[[#This Row],[Puesto]]="",tblTareas_V1_Canonica[[#This Row],[Tipo de Responsable]]=""),"Revisar responsable","OK")</f>
        <v>OK</v>
      </c>
      <c r="AM12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2" s="44" t="str">
        <f>IF(OR(tblTareas_V1_Canonica[[#This Row],[Fecha inicio]]="",tblTareas_V1_Canonica[[#This Row],[Fecha fin]]="",tblTareas_V1_Canonica[[#This Row],[Fecha inicio]]&gt;tblTareas_V1_Canonica[[#This Row],[Fecha fin]]),"Revisar fechas","OK")</f>
        <v>OK</v>
      </c>
      <c r="AO122" s="44" t="str">
        <f>IF(OR(tblTareas_V1_Canonica[[#This Row],[Estado]]="",tblTareas_V1_Canonica[[#This Row],[Estatus Tarea]]=""),"Revisar estatus","OK")</f>
        <v>OK</v>
      </c>
      <c r="AP122" s="44" t="str">
        <f>IF(COUNTIF(tblTareas_V1_Canonica[[#This Row],[Val_ID]:[Val_Estatus]],"&lt;&gt;OK")&gt;0,"REVISAR","OK")</f>
        <v>OK</v>
      </c>
      <c r="AQ122" s="44" t="s">
        <v>1439</v>
      </c>
      <c r="AR122" s="82">
        <v>0.4375</v>
      </c>
    </row>
    <row r="123" spans="1:44" ht="20.25" customHeight="1">
      <c r="A123" s="12" t="s">
        <v>4661</v>
      </c>
      <c r="B123" s="12" t="s">
        <v>344</v>
      </c>
      <c r="C123" s="12" t="s">
        <v>443</v>
      </c>
      <c r="D123" s="12" t="s">
        <v>1435</v>
      </c>
      <c r="E123" s="13" t="s">
        <v>394</v>
      </c>
      <c r="F123" s="15" t="s">
        <v>345</v>
      </c>
      <c r="G123" s="12">
        <v>30</v>
      </c>
      <c r="H123" s="12" t="s">
        <v>1158</v>
      </c>
      <c r="I123" s="12" t="s">
        <v>1149</v>
      </c>
      <c r="J123" s="12">
        <v>1</v>
      </c>
      <c r="K123" s="15" t="s">
        <v>17</v>
      </c>
      <c r="L123" s="15" t="s">
        <v>376</v>
      </c>
      <c r="M123" s="15" t="s">
        <v>1126</v>
      </c>
      <c r="N123" s="15" t="s">
        <v>1127</v>
      </c>
      <c r="O123" s="16">
        <v>46024</v>
      </c>
      <c r="P123" s="16">
        <v>46387</v>
      </c>
      <c r="Q123" s="16" t="s">
        <v>345</v>
      </c>
      <c r="R123" s="35" t="s">
        <v>108</v>
      </c>
      <c r="S123" s="24" t="s">
        <v>109</v>
      </c>
      <c r="T123" s="23" t="s">
        <v>107</v>
      </c>
      <c r="U123" s="15" t="s">
        <v>110</v>
      </c>
      <c r="V123" s="15" t="s">
        <v>1284</v>
      </c>
      <c r="W123" s="15" t="s">
        <v>376</v>
      </c>
      <c r="X123" s="15" t="s">
        <v>1292</v>
      </c>
      <c r="Y123" s="15" t="s">
        <v>1285</v>
      </c>
      <c r="Z123" s="15" t="s">
        <v>1462</v>
      </c>
      <c r="AA123" s="15" t="s">
        <v>371</v>
      </c>
      <c r="AB123" s="44" t="str">
        <f>_xlfn.XLOOKUP(tblTareas_V1_Canonica[[#This Row],[Categoría]],tblCAT_ProcesosSGOL[Categoría],tblCAT_ProcesosSGOL[Documento Referencia],"Revisar")</f>
        <v>MCL-SC-02 / MAN-POL-01</v>
      </c>
      <c r="AC123" s="44" t="str">
        <f>_xlfn.XLOOKUP(tblTareas_V1_Canonica[[#This Row],[Categoría]],tblCAT_ProcesosSGOL[Categoría],tblCAT_ProcesosSGOL[Proceso SGOL],"Revisar")</f>
        <v>Comercial</v>
      </c>
      <c r="AD123" s="44" t="str">
        <f>_xlfn.XLOOKUP(tblTareas_V1_Canonica[[#This Row],[Categoría]],tblCAT_ProcesosSGOL[Categoría],tblCAT_ProcesosSGOL[Requiere Evidencia],"Revisar")</f>
        <v>Sí</v>
      </c>
      <c r="AE123" s="44" t="str">
        <f>_xlfn.XLOOKUP(tblTareas_V1_Canonica[[#This Row],[Categoría]],tblCAT_ProcesosSGOL[Categoría],tblCAT_ProcesosSGOL[Tipo Evidencia Sugerida],"Revisar")</f>
        <v>Reporte / Captura / Lista</v>
      </c>
      <c r="AF123" s="44"/>
      <c r="AG123" s="44" t="str">
        <f>_xlfn.XLOOKUP(tblTareas_V1_Canonica[[#This Row],[Categoría]],tblCAT_ProcesosSGOL[Categoría],tblCAT_ProcesosSGOL[KPI Sugerido],"Revisar")</f>
        <v>Ventas / Conversión</v>
      </c>
      <c r="AH123" s="44"/>
      <c r="AI123" s="44" t="str">
        <f>IF(tblTareas_V1_Canonica[[#This Row],[ID]]="","ID vacío",IF(COUNTIF(tblTareas_V1_Canonica[ID],tblTareas_V1_Canonica[[#This Row],[ID]])&gt;1,"ID duplicado","OK"))</f>
        <v>OK</v>
      </c>
      <c r="AJ123" s="44" t="str">
        <f>IF(OR(tblTareas_V1_Canonica[[#This Row],[Duración Estándar (min)]]="",tblTareas_V1_Canonica[[#This Row],[Duración Estándar (min)]]&lt;=0),"Revisar duración","OK")</f>
        <v>OK</v>
      </c>
      <c r="AK123" s="44" t="str">
        <f>IF(OR(tblTareas_V1_Canonica[[#This Row],[Tipo frecuencia]]="",tblTareas_V1_Canonica[[#This Row],[Regla frecuencia]]=""),"Revisar frecuencia","OK")</f>
        <v>OK</v>
      </c>
      <c r="AL123" s="44" t="str">
        <f>IF(OR(tblTareas_V1_Canonica[[#This Row],[Puesto]]="",tblTareas_V1_Canonica[[#This Row],[Tipo de Responsable]]=""),"Revisar responsable","OK")</f>
        <v>OK</v>
      </c>
      <c r="AM12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3" s="44" t="str">
        <f>IF(OR(tblTareas_V1_Canonica[[#This Row],[Fecha inicio]]="",tblTareas_V1_Canonica[[#This Row],[Fecha fin]]="",tblTareas_V1_Canonica[[#This Row],[Fecha inicio]]&gt;tblTareas_V1_Canonica[[#This Row],[Fecha fin]]),"Revisar fechas","OK")</f>
        <v>OK</v>
      </c>
      <c r="AO123" s="44" t="str">
        <f>IF(OR(tblTareas_V1_Canonica[[#This Row],[Estado]]="",tblTareas_V1_Canonica[[#This Row],[Estatus Tarea]]=""),"Revisar estatus","OK")</f>
        <v>OK</v>
      </c>
      <c r="AP123" s="44" t="str">
        <f>IF(COUNTIF(tblTareas_V1_Canonica[[#This Row],[Val_ID]:[Val_Estatus]],"&lt;&gt;OK")&gt;0,"REVISAR","OK")</f>
        <v>OK</v>
      </c>
      <c r="AQ123" s="52" t="s">
        <v>1590</v>
      </c>
      <c r="AR123" s="82">
        <v>0.4375</v>
      </c>
    </row>
    <row r="124" spans="1:44" ht="20.25" customHeight="1">
      <c r="A124" s="12" t="s">
        <v>259</v>
      </c>
      <c r="B124" s="12" t="s">
        <v>344</v>
      </c>
      <c r="C124" s="12" t="s">
        <v>443</v>
      </c>
      <c r="D124" s="12" t="s">
        <v>1435</v>
      </c>
      <c r="E124" s="13" t="s">
        <v>394</v>
      </c>
      <c r="F124" s="15" t="s">
        <v>345</v>
      </c>
      <c r="G124" s="12">
        <v>20</v>
      </c>
      <c r="H124" s="12" t="s">
        <v>1158</v>
      </c>
      <c r="I124" s="12" t="s">
        <v>352</v>
      </c>
      <c r="J124" s="12">
        <v>1</v>
      </c>
      <c r="K124" s="15" t="s">
        <v>17</v>
      </c>
      <c r="L124" s="15" t="s">
        <v>376</v>
      </c>
      <c r="M124" s="15" t="s">
        <v>1126</v>
      </c>
      <c r="N124" s="15" t="s">
        <v>1127</v>
      </c>
      <c r="O124" s="16">
        <v>46024</v>
      </c>
      <c r="P124" s="16">
        <v>46387</v>
      </c>
      <c r="Q124" s="16" t="s">
        <v>345</v>
      </c>
      <c r="R124" s="35" t="s">
        <v>1229</v>
      </c>
      <c r="S124" s="24" t="s">
        <v>111</v>
      </c>
      <c r="T124" s="23" t="s">
        <v>112</v>
      </c>
      <c r="U124" s="15" t="s">
        <v>110</v>
      </c>
      <c r="V124" s="15" t="s">
        <v>1283</v>
      </c>
      <c r="W124" s="15" t="s">
        <v>371</v>
      </c>
      <c r="X124" s="15" t="s">
        <v>1290</v>
      </c>
      <c r="Y124" s="15" t="s">
        <v>1285</v>
      </c>
      <c r="Z124" s="15" t="s">
        <v>1462</v>
      </c>
      <c r="AA124" s="15" t="s">
        <v>371</v>
      </c>
      <c r="AB124" s="44" t="str">
        <f>_xlfn.XLOOKUP(tblTareas_V1_Canonica[[#This Row],[Categoría]],tblCAT_ProcesosSGOL[Categoría],tblCAT_ProcesosSGOL[Documento Referencia],"Revisar")</f>
        <v>MCL-SC-02 / MAN-POL-01</v>
      </c>
      <c r="AC124" s="44" t="str">
        <f>_xlfn.XLOOKUP(tblTareas_V1_Canonica[[#This Row],[Categoría]],tblCAT_ProcesosSGOL[Categoría],tblCAT_ProcesosSGOL[Proceso SGOL],"Revisar")</f>
        <v>Comercial</v>
      </c>
      <c r="AD124" s="44" t="str">
        <f>_xlfn.XLOOKUP(tblTareas_V1_Canonica[[#This Row],[Categoría]],tblCAT_ProcesosSGOL[Categoría],tblCAT_ProcesosSGOL[Requiere Evidencia],"Revisar")</f>
        <v>Sí</v>
      </c>
      <c r="AE124" s="44" t="str">
        <f>_xlfn.XLOOKUP(tblTareas_V1_Canonica[[#This Row],[Categoría]],tblCAT_ProcesosSGOL[Categoría],tblCAT_ProcesosSGOL[Tipo Evidencia Sugerida],"Revisar")</f>
        <v>Reporte / Captura / Lista</v>
      </c>
      <c r="AF124" s="44"/>
      <c r="AG124" s="44" t="str">
        <f>_xlfn.XLOOKUP(tblTareas_V1_Canonica[[#This Row],[Categoría]],tblCAT_ProcesosSGOL[Categoría],tblCAT_ProcesosSGOL[KPI Sugerido],"Revisar")</f>
        <v>Ventas / Conversión</v>
      </c>
      <c r="AH124" s="44"/>
      <c r="AI124" s="44" t="str">
        <f>IF(tblTareas_V1_Canonica[[#This Row],[ID]]="","ID vacío",IF(COUNTIF(tblTareas_V1_Canonica[ID],tblTareas_V1_Canonica[[#This Row],[ID]])&gt;1,"ID duplicado","OK"))</f>
        <v>OK</v>
      </c>
      <c r="AJ124" s="44" t="str">
        <f>IF(OR(tblTareas_V1_Canonica[[#This Row],[Duración Estándar (min)]]="",tblTareas_V1_Canonica[[#This Row],[Duración Estándar (min)]]&lt;=0),"Revisar duración","OK")</f>
        <v>OK</v>
      </c>
      <c r="AK124" s="44" t="str">
        <f>IF(OR(tblTareas_V1_Canonica[[#This Row],[Tipo frecuencia]]="",tblTareas_V1_Canonica[[#This Row],[Regla frecuencia]]=""),"Revisar frecuencia","OK")</f>
        <v>OK</v>
      </c>
      <c r="AL124" s="44" t="str">
        <f>IF(OR(tblTareas_V1_Canonica[[#This Row],[Puesto]]="",tblTareas_V1_Canonica[[#This Row],[Tipo de Responsable]]=""),"Revisar responsable","OK")</f>
        <v>OK</v>
      </c>
      <c r="AM12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4" s="44" t="str">
        <f>IF(OR(tblTareas_V1_Canonica[[#This Row],[Fecha inicio]]="",tblTareas_V1_Canonica[[#This Row],[Fecha fin]]="",tblTareas_V1_Canonica[[#This Row],[Fecha inicio]]&gt;tblTareas_V1_Canonica[[#This Row],[Fecha fin]]),"Revisar fechas","OK")</f>
        <v>OK</v>
      </c>
      <c r="AO124" s="44" t="str">
        <f>IF(OR(tblTareas_V1_Canonica[[#This Row],[Estado]]="",tblTareas_V1_Canonica[[#This Row],[Estatus Tarea]]=""),"Revisar estatus","OK")</f>
        <v>OK</v>
      </c>
      <c r="AP124" s="44" t="str">
        <f>IF(COUNTIF(tblTareas_V1_Canonica[[#This Row],[Val_ID]:[Val_Estatus]],"&lt;&gt;OK")&gt;0,"REVISAR","OK")</f>
        <v>OK</v>
      </c>
      <c r="AQ124" s="44" t="s">
        <v>1439</v>
      </c>
      <c r="AR124" s="82">
        <v>0.4375</v>
      </c>
    </row>
    <row r="125" spans="1:44" ht="20.25" customHeight="1">
      <c r="A125" s="12" t="s">
        <v>260</v>
      </c>
      <c r="B125" s="12" t="s">
        <v>344</v>
      </c>
      <c r="C125" s="12" t="s">
        <v>443</v>
      </c>
      <c r="D125" s="12" t="s">
        <v>1436</v>
      </c>
      <c r="E125" s="13" t="s">
        <v>394</v>
      </c>
      <c r="F125" s="15" t="s">
        <v>345</v>
      </c>
      <c r="G125" s="12">
        <v>5</v>
      </c>
      <c r="H125" s="12" t="s">
        <v>1158</v>
      </c>
      <c r="I125" s="12" t="s">
        <v>352</v>
      </c>
      <c r="J125" s="12">
        <v>1</v>
      </c>
      <c r="K125" s="15" t="s">
        <v>17</v>
      </c>
      <c r="L125" s="15" t="s">
        <v>376</v>
      </c>
      <c r="M125" s="15" t="s">
        <v>1126</v>
      </c>
      <c r="N125" s="15" t="s">
        <v>1127</v>
      </c>
      <c r="O125" s="16">
        <v>46024</v>
      </c>
      <c r="P125" s="16">
        <v>46387</v>
      </c>
      <c r="Q125" s="16" t="s">
        <v>345</v>
      </c>
      <c r="R125" s="35" t="s">
        <v>1230</v>
      </c>
      <c r="S125" s="24" t="s">
        <v>113</v>
      </c>
      <c r="T125" s="23" t="s">
        <v>114</v>
      </c>
      <c r="U125" s="15" t="s">
        <v>42</v>
      </c>
      <c r="V125" s="15" t="s">
        <v>1284</v>
      </c>
      <c r="W125" s="15" t="s">
        <v>376</v>
      </c>
      <c r="X125" s="15" t="s">
        <v>1290</v>
      </c>
      <c r="Y125" s="15" t="s">
        <v>1285</v>
      </c>
      <c r="Z125" s="15" t="s">
        <v>1462</v>
      </c>
      <c r="AA125" s="15" t="s">
        <v>371</v>
      </c>
      <c r="AB125" s="44" t="str">
        <f>_xlfn.XLOOKUP(tblTareas_V1_Canonica[[#This Row],[Categoría]],tblCAT_ProcesosSGOL[Categoría],tblCAT_ProcesosSGOL[Documento Referencia],"Revisar")</f>
        <v>MAN-CAJ-01 / MAN-SYC-01</v>
      </c>
      <c r="AC125" s="44" t="str">
        <f>_xlfn.XLOOKUP(tblTareas_V1_Canonica[[#This Row],[Categoría]],tblCAT_ProcesosSGOL[Categoría],tblCAT_ProcesosSGOL[Proceso SGOL],"Revisar")</f>
        <v>Caja</v>
      </c>
      <c r="AD125" s="44" t="str">
        <f>_xlfn.XLOOKUP(tblTareas_V1_Canonica[[#This Row],[Categoría]],tblCAT_ProcesosSGOL[Categoría],tblCAT_ProcesosSGOL[Requiere Evidencia],"Revisar")</f>
        <v>Sí</v>
      </c>
      <c r="AE125" s="44" t="str">
        <f>_xlfn.XLOOKUP(tblTareas_V1_Canonica[[#This Row],[Categoría]],tblCAT_ProcesosSGOL[Categoría],tblCAT_ProcesosSGOL[Tipo Evidencia Sugerida],"Revisar")</f>
        <v>Ticket / Corte / Foto / Formato</v>
      </c>
      <c r="AF125" s="44"/>
      <c r="AG125" s="44" t="str">
        <f>_xlfn.XLOOKUP(tblTareas_V1_Canonica[[#This Row],[Categoría]],tblCAT_ProcesosSGOL[Categoría],tblCAT_ProcesosSGOL[KPI Sugerido],"Revisar")</f>
        <v>Diferencias de caja</v>
      </c>
      <c r="AH125" s="44"/>
      <c r="AI125" s="44" t="str">
        <f>IF(tblTareas_V1_Canonica[[#This Row],[ID]]="","ID vacío",IF(COUNTIF(tblTareas_V1_Canonica[ID],tblTareas_V1_Canonica[[#This Row],[ID]])&gt;1,"ID duplicado","OK"))</f>
        <v>OK</v>
      </c>
      <c r="AJ125" s="44" t="str">
        <f>IF(OR(tblTareas_V1_Canonica[[#This Row],[Duración Estándar (min)]]="",tblTareas_V1_Canonica[[#This Row],[Duración Estándar (min)]]&lt;=0),"Revisar duración","OK")</f>
        <v>OK</v>
      </c>
      <c r="AK125" s="44" t="str">
        <f>IF(OR(tblTareas_V1_Canonica[[#This Row],[Tipo frecuencia]]="",tblTareas_V1_Canonica[[#This Row],[Regla frecuencia]]=""),"Revisar frecuencia","OK")</f>
        <v>OK</v>
      </c>
      <c r="AL125" s="44" t="str">
        <f>IF(OR(tblTareas_V1_Canonica[[#This Row],[Puesto]]="",tblTareas_V1_Canonica[[#This Row],[Tipo de Responsable]]=""),"Revisar responsable","OK")</f>
        <v>OK</v>
      </c>
      <c r="AM12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5" s="44" t="str">
        <f>IF(OR(tblTareas_V1_Canonica[[#This Row],[Fecha inicio]]="",tblTareas_V1_Canonica[[#This Row],[Fecha fin]]="",tblTareas_V1_Canonica[[#This Row],[Fecha inicio]]&gt;tblTareas_V1_Canonica[[#This Row],[Fecha fin]]),"Revisar fechas","OK")</f>
        <v>OK</v>
      </c>
      <c r="AO125" s="44" t="str">
        <f>IF(OR(tblTareas_V1_Canonica[[#This Row],[Estado]]="",tblTareas_V1_Canonica[[#This Row],[Estatus Tarea]]=""),"Revisar estatus","OK")</f>
        <v>OK</v>
      </c>
      <c r="AP125" s="44" t="str">
        <f>IF(COUNTIF(tblTareas_V1_Canonica[[#This Row],[Val_ID]:[Val_Estatus]],"&lt;&gt;OK")&gt;0,"REVISAR","OK")</f>
        <v>OK</v>
      </c>
      <c r="AQ125" s="52" t="s">
        <v>2103</v>
      </c>
      <c r="AR125" s="82">
        <v>0.4375</v>
      </c>
    </row>
    <row r="126" spans="1:44" ht="20.25" customHeight="1">
      <c r="A126" s="12" t="s">
        <v>261</v>
      </c>
      <c r="B126" s="12" t="s">
        <v>344</v>
      </c>
      <c r="C126" s="12" t="s">
        <v>443</v>
      </c>
      <c r="D126" s="12" t="s">
        <v>452</v>
      </c>
      <c r="E126" s="13" t="s">
        <v>394</v>
      </c>
      <c r="F126" s="15" t="s">
        <v>345</v>
      </c>
      <c r="G126" s="12">
        <v>10</v>
      </c>
      <c r="H126" s="12" t="s">
        <v>1158</v>
      </c>
      <c r="I126" s="12" t="s">
        <v>1147</v>
      </c>
      <c r="J126" s="12">
        <v>1</v>
      </c>
      <c r="K126" s="15" t="s">
        <v>17</v>
      </c>
      <c r="L126" s="15" t="s">
        <v>376</v>
      </c>
      <c r="M126" s="15" t="s">
        <v>1126</v>
      </c>
      <c r="N126" s="15" t="s">
        <v>1127</v>
      </c>
      <c r="O126" s="16">
        <v>46024</v>
      </c>
      <c r="P126" s="16">
        <v>46387</v>
      </c>
      <c r="Q126" s="16" t="s">
        <v>345</v>
      </c>
      <c r="R126" s="35" t="s">
        <v>1305</v>
      </c>
      <c r="S126" s="24" t="s">
        <v>115</v>
      </c>
      <c r="T126" s="23" t="s">
        <v>107</v>
      </c>
      <c r="U126" s="15" t="s">
        <v>42</v>
      </c>
      <c r="V126" s="15" t="s">
        <v>1285</v>
      </c>
      <c r="W126" s="15" t="s">
        <v>376</v>
      </c>
      <c r="X126" s="15" t="s">
        <v>1290</v>
      </c>
      <c r="Y126" s="15" t="s">
        <v>1285</v>
      </c>
      <c r="Z126" s="15" t="s">
        <v>1462</v>
      </c>
      <c r="AA126" s="15" t="s">
        <v>371</v>
      </c>
      <c r="AB126" s="44" t="str">
        <f>_xlfn.XLOOKUP(tblTareas_V1_Canonica[[#This Row],[Categoría]],tblCAT_ProcesosSGOL[Categoría],tblCAT_ProcesosSGOL[Documento Referencia],"Revisar")</f>
        <v>Pendiente</v>
      </c>
      <c r="AC126" s="44" t="str">
        <f>_xlfn.XLOOKUP(tblTareas_V1_Canonica[[#This Row],[Categoría]],tblCAT_ProcesosSGOL[Categoría],tblCAT_ProcesosSGOL[Proceso SGOL],"Revisar")</f>
        <v>Marketing</v>
      </c>
      <c r="AD126" s="44" t="str">
        <f>_xlfn.XLOOKUP(tblTareas_V1_Canonica[[#This Row],[Categoría]],tblCAT_ProcesosSGOL[Categoría],tblCAT_ProcesosSGOL[Requiere Evidencia],"Revisar")</f>
        <v>Sí</v>
      </c>
      <c r="AE126" s="44" t="str">
        <f>_xlfn.XLOOKUP(tblTareas_V1_Canonica[[#This Row],[Categoría]],tblCAT_ProcesosSGOL[Categoría],tblCAT_ProcesosSGOL[Tipo Evidencia Sugerida],"Revisar")</f>
        <v>Foto / Captura / Publicación</v>
      </c>
      <c r="AF126" s="44"/>
      <c r="AG126" s="44" t="str">
        <f>_xlfn.XLOOKUP(tblTareas_V1_Canonica[[#This Row],[Categoría]],tblCAT_ProcesosSGOL[Categoría],tblCAT_ProcesosSGOL[KPI Sugerido],"Revisar")</f>
        <v>Publicaciones ejecutadas</v>
      </c>
      <c r="AH126" s="44"/>
      <c r="AI126" s="44" t="str">
        <f>IF(tblTareas_V1_Canonica[[#This Row],[ID]]="","ID vacío",IF(COUNTIF(tblTareas_V1_Canonica[ID],tblTareas_V1_Canonica[[#This Row],[ID]])&gt;1,"ID duplicado","OK"))</f>
        <v>OK</v>
      </c>
      <c r="AJ126" s="44" t="str">
        <f>IF(OR(tblTareas_V1_Canonica[[#This Row],[Duración Estándar (min)]]="",tblTareas_V1_Canonica[[#This Row],[Duración Estándar (min)]]&lt;=0),"Revisar duración","OK")</f>
        <v>OK</v>
      </c>
      <c r="AK126" s="44" t="str">
        <f>IF(OR(tblTareas_V1_Canonica[[#This Row],[Tipo frecuencia]]="",tblTareas_V1_Canonica[[#This Row],[Regla frecuencia]]=""),"Revisar frecuencia","OK")</f>
        <v>OK</v>
      </c>
      <c r="AL126" s="44" t="str">
        <f>IF(OR(tblTareas_V1_Canonica[[#This Row],[Puesto]]="",tblTareas_V1_Canonica[[#This Row],[Tipo de Responsable]]=""),"Revisar responsable","OK")</f>
        <v>OK</v>
      </c>
      <c r="AM12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6" s="44" t="str">
        <f>IF(OR(tblTareas_V1_Canonica[[#This Row],[Fecha inicio]]="",tblTareas_V1_Canonica[[#This Row],[Fecha fin]]="",tblTareas_V1_Canonica[[#This Row],[Fecha inicio]]&gt;tblTareas_V1_Canonica[[#This Row],[Fecha fin]]),"Revisar fechas","OK")</f>
        <v>OK</v>
      </c>
      <c r="AO126" s="44" t="str">
        <f>IF(OR(tblTareas_V1_Canonica[[#This Row],[Estado]]="",tblTareas_V1_Canonica[[#This Row],[Estatus Tarea]]=""),"Revisar estatus","OK")</f>
        <v>OK</v>
      </c>
      <c r="AP126" s="44" t="str">
        <f>IF(COUNTIF(tblTareas_V1_Canonica[[#This Row],[Val_ID]:[Val_Estatus]],"&lt;&gt;OK")&gt;0,"REVISAR","OK")</f>
        <v>OK</v>
      </c>
      <c r="AQ126" s="52" t="s">
        <v>2103</v>
      </c>
      <c r="AR126" s="82">
        <v>0.4375</v>
      </c>
    </row>
    <row r="127" spans="1:44" ht="20.25" customHeight="1">
      <c r="A127" s="12" t="s">
        <v>262</v>
      </c>
      <c r="B127" s="12" t="s">
        <v>344</v>
      </c>
      <c r="C127" s="12" t="s">
        <v>443</v>
      </c>
      <c r="D127" s="12" t="s">
        <v>1431</v>
      </c>
      <c r="E127" s="13" t="s">
        <v>394</v>
      </c>
      <c r="F127" s="15" t="s">
        <v>345</v>
      </c>
      <c r="G127" s="12">
        <v>120</v>
      </c>
      <c r="H127" s="12" t="s">
        <v>1155</v>
      </c>
      <c r="I127" s="12" t="s">
        <v>1268</v>
      </c>
      <c r="J127" s="12">
        <v>1</v>
      </c>
      <c r="K127" s="15" t="s">
        <v>17</v>
      </c>
      <c r="L127" s="15" t="s">
        <v>376</v>
      </c>
      <c r="M127" s="15" t="s">
        <v>1126</v>
      </c>
      <c r="N127" s="15" t="s">
        <v>1127</v>
      </c>
      <c r="O127" s="16">
        <v>46024</v>
      </c>
      <c r="P127" s="16">
        <v>46387</v>
      </c>
      <c r="Q127" s="16" t="s">
        <v>345</v>
      </c>
      <c r="R127" s="35" t="s">
        <v>1430</v>
      </c>
      <c r="S127" s="24" t="s">
        <v>116</v>
      </c>
      <c r="T127" s="23" t="s">
        <v>117</v>
      </c>
      <c r="U127" s="15" t="s">
        <v>110</v>
      </c>
      <c r="V127" s="15" t="s">
        <v>1284</v>
      </c>
      <c r="W127" s="15" t="s">
        <v>376</v>
      </c>
      <c r="X127" s="15" t="s">
        <v>1290</v>
      </c>
      <c r="Y127" s="15" t="s">
        <v>1425</v>
      </c>
      <c r="Z127" s="15" t="s">
        <v>1462</v>
      </c>
      <c r="AA127" s="15" t="s">
        <v>371</v>
      </c>
      <c r="AB127" s="44" t="str">
        <f>_xlfn.XLOOKUP(tblTareas_V1_Canonica[[#This Row],[Categoría]],tblCAT_ProcesosSGOL[Categoría],tblCAT_ProcesosSGOL[Documento Referencia],"Revisar")</f>
        <v>MAN-ADM-01</v>
      </c>
      <c r="AC127" s="44" t="str">
        <f>_xlfn.XLOOKUP(tblTareas_V1_Canonica[[#This Row],[Categoría]],tblCAT_ProcesosSGOL[Categoría],tblCAT_ProcesosSGOL[Proceso SGOL],"Revisar")</f>
        <v>Administración</v>
      </c>
      <c r="AD127" s="44" t="str">
        <f>_xlfn.XLOOKUP(tblTareas_V1_Canonica[[#This Row],[Categoría]],tblCAT_ProcesosSGOL[Categoría],tblCAT_ProcesosSGOL[Requiere Evidencia],"Revisar")</f>
        <v>Sí</v>
      </c>
      <c r="AE127" s="44" t="str">
        <f>_xlfn.XLOOKUP(tblTareas_V1_Canonica[[#This Row],[Categoría]],tblCAT_ProcesosSGOL[Categoría],tblCAT_ProcesosSGOL[Tipo Evidencia Sugerida],"Revisar")</f>
        <v>Comprobante / Correo / WhatsApp</v>
      </c>
      <c r="AF127" s="44"/>
      <c r="AG127" s="44" t="str">
        <f>_xlfn.XLOOKUP(tblTareas_V1_Canonica[[#This Row],[Categoría]],tblCAT_ProcesosSGOL[Categoría],tblCAT_ProcesosSGOL[KPI Sugerido],"Revisar")</f>
        <v>Pagos a tiempo</v>
      </c>
      <c r="AH127" s="44"/>
      <c r="AI127" s="44" t="str">
        <f>IF(tblTareas_V1_Canonica[[#This Row],[ID]]="","ID vacío",IF(COUNTIF(tblTareas_V1_Canonica[ID],tblTareas_V1_Canonica[[#This Row],[ID]])&gt;1,"ID duplicado","OK"))</f>
        <v>OK</v>
      </c>
      <c r="AJ127" s="44" t="str">
        <f>IF(OR(tblTareas_V1_Canonica[[#This Row],[Duración Estándar (min)]]="",tblTareas_V1_Canonica[[#This Row],[Duración Estándar (min)]]&lt;=0),"Revisar duración","OK")</f>
        <v>OK</v>
      </c>
      <c r="AK127" s="44" t="str">
        <f>IF(OR(tblTareas_V1_Canonica[[#This Row],[Tipo frecuencia]]="",tblTareas_V1_Canonica[[#This Row],[Regla frecuencia]]=""),"Revisar frecuencia","OK")</f>
        <v>OK</v>
      </c>
      <c r="AL127" s="44" t="str">
        <f>IF(OR(tblTareas_V1_Canonica[[#This Row],[Puesto]]="",tblTareas_V1_Canonica[[#This Row],[Tipo de Responsable]]=""),"Revisar responsable","OK")</f>
        <v>OK</v>
      </c>
      <c r="AM12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7" s="44" t="str">
        <f>IF(OR(tblTareas_V1_Canonica[[#This Row],[Fecha inicio]]="",tblTareas_V1_Canonica[[#This Row],[Fecha fin]]="",tblTareas_V1_Canonica[[#This Row],[Fecha inicio]]&gt;tblTareas_V1_Canonica[[#This Row],[Fecha fin]]),"Revisar fechas","OK")</f>
        <v>OK</v>
      </c>
      <c r="AO127" s="44" t="str">
        <f>IF(OR(tblTareas_V1_Canonica[[#This Row],[Estado]]="",tblTareas_V1_Canonica[[#This Row],[Estatus Tarea]]=""),"Revisar estatus","OK")</f>
        <v>OK</v>
      </c>
      <c r="AP127" s="44" t="str">
        <f>IF(COUNTIF(tblTareas_V1_Canonica[[#This Row],[Val_ID]:[Val_Estatus]],"&lt;&gt;OK")&gt;0,"REVISAR","OK")</f>
        <v>OK</v>
      </c>
      <c r="AQ127" s="52" t="s">
        <v>2103</v>
      </c>
      <c r="AR127" s="82">
        <v>0.41666666666666669</v>
      </c>
    </row>
    <row r="128" spans="1:44" ht="20.25" customHeight="1">
      <c r="A128" s="12" t="s">
        <v>263</v>
      </c>
      <c r="B128" s="12" t="s">
        <v>344</v>
      </c>
      <c r="C128" s="12" t="s">
        <v>443</v>
      </c>
      <c r="D128" s="12" t="s">
        <v>1431</v>
      </c>
      <c r="E128" s="13" t="s">
        <v>394</v>
      </c>
      <c r="F128" s="15" t="s">
        <v>345</v>
      </c>
      <c r="G128" s="12">
        <v>10</v>
      </c>
      <c r="H128" s="12" t="s">
        <v>1155</v>
      </c>
      <c r="I128" s="12" t="s">
        <v>1125</v>
      </c>
      <c r="J128" s="12">
        <v>1</v>
      </c>
      <c r="K128" s="15" t="s">
        <v>17</v>
      </c>
      <c r="L128" s="15" t="s">
        <v>376</v>
      </c>
      <c r="M128" s="15" t="s">
        <v>1126</v>
      </c>
      <c r="N128" s="15" t="s">
        <v>1127</v>
      </c>
      <c r="O128" s="16">
        <v>46024</v>
      </c>
      <c r="P128" s="16">
        <v>46387</v>
      </c>
      <c r="Q128" s="16" t="s">
        <v>345</v>
      </c>
      <c r="R128" s="35" t="s">
        <v>1306</v>
      </c>
      <c r="S128" s="24" t="s">
        <v>118</v>
      </c>
      <c r="T128" s="23"/>
      <c r="V128" s="15" t="s">
        <v>1285</v>
      </c>
      <c r="W128" s="15" t="s">
        <v>376</v>
      </c>
      <c r="X128" s="15" t="s">
        <v>1290</v>
      </c>
      <c r="Y128" s="15" t="s">
        <v>1285</v>
      </c>
      <c r="Z128" s="15" t="s">
        <v>1462</v>
      </c>
      <c r="AA128" s="15" t="s">
        <v>371</v>
      </c>
      <c r="AB128" s="44" t="str">
        <f>_xlfn.XLOOKUP(tblTareas_V1_Canonica[[#This Row],[Categoría]],tblCAT_ProcesosSGOL[Categoría],tblCAT_ProcesosSGOL[Documento Referencia],"Revisar")</f>
        <v>MAN-ADM-01</v>
      </c>
      <c r="AC128" s="44" t="str">
        <f>_xlfn.XLOOKUP(tblTareas_V1_Canonica[[#This Row],[Categoría]],tblCAT_ProcesosSGOL[Categoría],tblCAT_ProcesosSGOL[Proceso SGOL],"Revisar")</f>
        <v>Administración</v>
      </c>
      <c r="AD128" s="44" t="str">
        <f>_xlfn.XLOOKUP(tblTareas_V1_Canonica[[#This Row],[Categoría]],tblCAT_ProcesosSGOL[Categoría],tblCAT_ProcesosSGOL[Requiere Evidencia],"Revisar")</f>
        <v>Sí</v>
      </c>
      <c r="AE128" s="44" t="str">
        <f>_xlfn.XLOOKUP(tblTareas_V1_Canonica[[#This Row],[Categoría]],tblCAT_ProcesosSGOL[Categoría],tblCAT_ProcesosSGOL[Tipo Evidencia Sugerida],"Revisar")</f>
        <v>Comprobante / Correo / WhatsApp</v>
      </c>
      <c r="AF128" s="44"/>
      <c r="AG128" s="44" t="str">
        <f>_xlfn.XLOOKUP(tblTareas_V1_Canonica[[#This Row],[Categoría]],tblCAT_ProcesosSGOL[Categoría],tblCAT_ProcesosSGOL[KPI Sugerido],"Revisar")</f>
        <v>Pagos a tiempo</v>
      </c>
      <c r="AH128" s="44"/>
      <c r="AI128" s="44" t="str">
        <f>IF(tblTareas_V1_Canonica[[#This Row],[ID]]="","ID vacío",IF(COUNTIF(tblTareas_V1_Canonica[ID],tblTareas_V1_Canonica[[#This Row],[ID]])&gt;1,"ID duplicado","OK"))</f>
        <v>OK</v>
      </c>
      <c r="AJ128" s="44" t="str">
        <f>IF(OR(tblTareas_V1_Canonica[[#This Row],[Duración Estándar (min)]]="",tblTareas_V1_Canonica[[#This Row],[Duración Estándar (min)]]&lt;=0),"Revisar duración","OK")</f>
        <v>OK</v>
      </c>
      <c r="AK128" s="44" t="str">
        <f>IF(OR(tblTareas_V1_Canonica[[#This Row],[Tipo frecuencia]]="",tblTareas_V1_Canonica[[#This Row],[Regla frecuencia]]=""),"Revisar frecuencia","OK")</f>
        <v>OK</v>
      </c>
      <c r="AL128" s="44" t="str">
        <f>IF(OR(tblTareas_V1_Canonica[[#This Row],[Puesto]]="",tblTareas_V1_Canonica[[#This Row],[Tipo de Responsable]]=""),"Revisar responsable","OK")</f>
        <v>OK</v>
      </c>
      <c r="AM12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8" s="44" t="str">
        <f>IF(OR(tblTareas_V1_Canonica[[#This Row],[Fecha inicio]]="",tblTareas_V1_Canonica[[#This Row],[Fecha fin]]="",tblTareas_V1_Canonica[[#This Row],[Fecha inicio]]&gt;tblTareas_V1_Canonica[[#This Row],[Fecha fin]]),"Revisar fechas","OK")</f>
        <v>OK</v>
      </c>
      <c r="AO128" s="44" t="str">
        <f>IF(OR(tblTareas_V1_Canonica[[#This Row],[Estado]]="",tblTareas_V1_Canonica[[#This Row],[Estatus Tarea]]=""),"Revisar estatus","OK")</f>
        <v>OK</v>
      </c>
      <c r="AP128" s="44" t="str">
        <f>IF(COUNTIF(tblTareas_V1_Canonica[[#This Row],[Val_ID]:[Val_Estatus]],"&lt;&gt;OK")&gt;0,"REVISAR","OK")</f>
        <v>OK</v>
      </c>
      <c r="AQ128" s="44" t="s">
        <v>1439</v>
      </c>
      <c r="AR128" s="82">
        <v>0.4375</v>
      </c>
    </row>
    <row r="129" spans="1:44" ht="20.25" customHeight="1">
      <c r="A129" s="12" t="s">
        <v>264</v>
      </c>
      <c r="B129" s="12" t="s">
        <v>344</v>
      </c>
      <c r="C129" s="12" t="s">
        <v>443</v>
      </c>
      <c r="D129" s="12" t="s">
        <v>1431</v>
      </c>
      <c r="E129" s="13" t="s">
        <v>394</v>
      </c>
      <c r="F129" s="15" t="s">
        <v>345</v>
      </c>
      <c r="G129" s="12">
        <v>10</v>
      </c>
      <c r="H129" s="12" t="s">
        <v>1155</v>
      </c>
      <c r="I129" s="12" t="s">
        <v>1268</v>
      </c>
      <c r="J129" s="12">
        <v>1</v>
      </c>
      <c r="K129" s="15" t="s">
        <v>17</v>
      </c>
      <c r="L129" s="15" t="s">
        <v>376</v>
      </c>
      <c r="M129" s="15" t="s">
        <v>1126</v>
      </c>
      <c r="N129" s="15" t="s">
        <v>1127</v>
      </c>
      <c r="O129" s="16">
        <v>46024</v>
      </c>
      <c r="P129" s="16">
        <v>46387</v>
      </c>
      <c r="Q129" s="16" t="s">
        <v>345</v>
      </c>
      <c r="R129" s="35" t="s">
        <v>1231</v>
      </c>
      <c r="S129" s="24" t="s">
        <v>119</v>
      </c>
      <c r="T129" s="23"/>
      <c r="V129" s="15" t="s">
        <v>1284</v>
      </c>
      <c r="W129" s="15" t="s">
        <v>376</v>
      </c>
      <c r="X129" s="15" t="s">
        <v>1290</v>
      </c>
      <c r="Y129" s="15" t="s">
        <v>1285</v>
      </c>
      <c r="Z129" s="15" t="s">
        <v>1462</v>
      </c>
      <c r="AA129" s="15" t="s">
        <v>371</v>
      </c>
      <c r="AB129" s="44" t="str">
        <f>_xlfn.XLOOKUP(tblTareas_V1_Canonica[[#This Row],[Categoría]],tblCAT_ProcesosSGOL[Categoría],tblCAT_ProcesosSGOL[Documento Referencia],"Revisar")</f>
        <v>MAN-ADM-01</v>
      </c>
      <c r="AC129" s="44" t="str">
        <f>_xlfn.XLOOKUP(tblTareas_V1_Canonica[[#This Row],[Categoría]],tblCAT_ProcesosSGOL[Categoría],tblCAT_ProcesosSGOL[Proceso SGOL],"Revisar")</f>
        <v>Administración</v>
      </c>
      <c r="AD129" s="44" t="str">
        <f>_xlfn.XLOOKUP(tblTareas_V1_Canonica[[#This Row],[Categoría]],tblCAT_ProcesosSGOL[Categoría],tblCAT_ProcesosSGOL[Requiere Evidencia],"Revisar")</f>
        <v>Sí</v>
      </c>
      <c r="AE129" s="44" t="str">
        <f>_xlfn.XLOOKUP(tblTareas_V1_Canonica[[#This Row],[Categoría]],tblCAT_ProcesosSGOL[Categoría],tblCAT_ProcesosSGOL[Tipo Evidencia Sugerida],"Revisar")</f>
        <v>Comprobante / Correo / WhatsApp</v>
      </c>
      <c r="AF129" s="44"/>
      <c r="AG129" s="44" t="str">
        <f>_xlfn.XLOOKUP(tblTareas_V1_Canonica[[#This Row],[Categoría]],tblCAT_ProcesosSGOL[Categoría],tblCAT_ProcesosSGOL[KPI Sugerido],"Revisar")</f>
        <v>Pagos a tiempo</v>
      </c>
      <c r="AH129" s="44"/>
      <c r="AI129" s="44" t="str">
        <f>IF(tblTareas_V1_Canonica[[#This Row],[ID]]="","ID vacío",IF(COUNTIF(tblTareas_V1_Canonica[ID],tblTareas_V1_Canonica[[#This Row],[ID]])&gt;1,"ID duplicado","OK"))</f>
        <v>OK</v>
      </c>
      <c r="AJ129" s="44" t="str">
        <f>IF(OR(tblTareas_V1_Canonica[[#This Row],[Duración Estándar (min)]]="",tblTareas_V1_Canonica[[#This Row],[Duración Estándar (min)]]&lt;=0),"Revisar duración","OK")</f>
        <v>OK</v>
      </c>
      <c r="AK129" s="44" t="str">
        <f>IF(OR(tblTareas_V1_Canonica[[#This Row],[Tipo frecuencia]]="",tblTareas_V1_Canonica[[#This Row],[Regla frecuencia]]=""),"Revisar frecuencia","OK")</f>
        <v>OK</v>
      </c>
      <c r="AL129" s="44" t="str">
        <f>IF(OR(tblTareas_V1_Canonica[[#This Row],[Puesto]]="",tblTareas_V1_Canonica[[#This Row],[Tipo de Responsable]]=""),"Revisar responsable","OK")</f>
        <v>OK</v>
      </c>
      <c r="AM12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29" s="44" t="str">
        <f>IF(OR(tblTareas_V1_Canonica[[#This Row],[Fecha inicio]]="",tblTareas_V1_Canonica[[#This Row],[Fecha fin]]="",tblTareas_V1_Canonica[[#This Row],[Fecha inicio]]&gt;tblTareas_V1_Canonica[[#This Row],[Fecha fin]]),"Revisar fechas","OK")</f>
        <v>OK</v>
      </c>
      <c r="AO129" s="44" t="str">
        <f>IF(OR(tblTareas_V1_Canonica[[#This Row],[Estado]]="",tblTareas_V1_Canonica[[#This Row],[Estatus Tarea]]=""),"Revisar estatus","OK")</f>
        <v>OK</v>
      </c>
      <c r="AP129" s="44" t="str">
        <f>IF(COUNTIF(tblTareas_V1_Canonica[[#This Row],[Val_ID]:[Val_Estatus]],"&lt;&gt;OK")&gt;0,"REVISAR","OK")</f>
        <v>OK</v>
      </c>
      <c r="AQ129" s="52" t="s">
        <v>2105</v>
      </c>
      <c r="AR129" s="82">
        <v>0.4375</v>
      </c>
    </row>
    <row r="130" spans="1:44" ht="20.25" customHeight="1">
      <c r="A130" s="12" t="s">
        <v>4662</v>
      </c>
      <c r="B130" s="12" t="s">
        <v>344</v>
      </c>
      <c r="C130" s="12" t="s">
        <v>443</v>
      </c>
      <c r="D130" s="12" t="s">
        <v>1431</v>
      </c>
      <c r="E130" s="13" t="s">
        <v>394</v>
      </c>
      <c r="F130" s="15" t="s">
        <v>345</v>
      </c>
      <c r="G130" s="12">
        <v>10</v>
      </c>
      <c r="H130" s="12" t="s">
        <v>1155</v>
      </c>
      <c r="I130" s="12" t="s">
        <v>1268</v>
      </c>
      <c r="J130" s="12">
        <v>1</v>
      </c>
      <c r="K130" s="15" t="s">
        <v>17</v>
      </c>
      <c r="L130" s="15" t="s">
        <v>376</v>
      </c>
      <c r="M130" s="15" t="s">
        <v>1126</v>
      </c>
      <c r="N130" s="15" t="s">
        <v>1127</v>
      </c>
      <c r="O130" s="16">
        <v>46024</v>
      </c>
      <c r="P130" s="16">
        <v>46387</v>
      </c>
      <c r="Q130" s="16" t="s">
        <v>345</v>
      </c>
      <c r="R130" s="35" t="s">
        <v>1443</v>
      </c>
      <c r="S130" s="24" t="s">
        <v>120</v>
      </c>
      <c r="T130" s="23" t="s">
        <v>1298</v>
      </c>
      <c r="V130" s="15" t="s">
        <v>1285</v>
      </c>
      <c r="W130" s="15" t="s">
        <v>376</v>
      </c>
      <c r="X130" s="15" t="s">
        <v>1290</v>
      </c>
      <c r="Y130" s="15" t="s">
        <v>1285</v>
      </c>
      <c r="Z130" s="15" t="s">
        <v>1462</v>
      </c>
      <c r="AA130" s="15" t="s">
        <v>371</v>
      </c>
      <c r="AB130" s="44" t="str">
        <f>_xlfn.XLOOKUP(tblTareas_V1_Canonica[[#This Row],[Categoría]],tblCAT_ProcesosSGOL[Categoría],tblCAT_ProcesosSGOL[Documento Referencia],"Revisar")</f>
        <v>MAN-ADM-01</v>
      </c>
      <c r="AC130" s="44" t="str">
        <f>_xlfn.XLOOKUP(tblTareas_V1_Canonica[[#This Row],[Categoría]],tblCAT_ProcesosSGOL[Categoría],tblCAT_ProcesosSGOL[Proceso SGOL],"Revisar")</f>
        <v>Administración</v>
      </c>
      <c r="AD130" s="44" t="str">
        <f>_xlfn.XLOOKUP(tblTareas_V1_Canonica[[#This Row],[Categoría]],tblCAT_ProcesosSGOL[Categoría],tblCAT_ProcesosSGOL[Requiere Evidencia],"Revisar")</f>
        <v>Sí</v>
      </c>
      <c r="AE130" s="44" t="str">
        <f>_xlfn.XLOOKUP(tblTareas_V1_Canonica[[#This Row],[Categoría]],tblCAT_ProcesosSGOL[Categoría],tblCAT_ProcesosSGOL[Tipo Evidencia Sugerida],"Revisar")</f>
        <v>Comprobante / Correo / WhatsApp</v>
      </c>
      <c r="AF130" s="44"/>
      <c r="AG130" s="44" t="str">
        <f>_xlfn.XLOOKUP(tblTareas_V1_Canonica[[#This Row],[Categoría]],tblCAT_ProcesosSGOL[Categoría],tblCAT_ProcesosSGOL[KPI Sugerido],"Revisar")</f>
        <v>Pagos a tiempo</v>
      </c>
      <c r="AH130" s="44"/>
      <c r="AI130" s="44" t="str">
        <f>IF(tblTareas_V1_Canonica[[#This Row],[ID]]="","ID vacío",IF(COUNTIF(tblTareas_V1_Canonica[ID],tblTareas_V1_Canonica[[#This Row],[ID]])&gt;1,"ID duplicado","OK"))</f>
        <v>OK</v>
      </c>
      <c r="AJ130" s="44" t="str">
        <f>IF(OR(tblTareas_V1_Canonica[[#This Row],[Duración Estándar (min)]]="",tblTareas_V1_Canonica[[#This Row],[Duración Estándar (min)]]&lt;=0),"Revisar duración","OK")</f>
        <v>OK</v>
      </c>
      <c r="AK130" s="44" t="str">
        <f>IF(OR(tblTareas_V1_Canonica[[#This Row],[Tipo frecuencia]]="",tblTareas_V1_Canonica[[#This Row],[Regla frecuencia]]=""),"Revisar frecuencia","OK")</f>
        <v>OK</v>
      </c>
      <c r="AL130" s="44" t="str">
        <f>IF(OR(tblTareas_V1_Canonica[[#This Row],[Puesto]]="",tblTareas_V1_Canonica[[#This Row],[Tipo de Responsable]]=""),"Revisar responsable","OK")</f>
        <v>OK</v>
      </c>
      <c r="AM13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0" s="44" t="str">
        <f>IF(OR(tblTareas_V1_Canonica[[#This Row],[Fecha inicio]]="",tblTareas_V1_Canonica[[#This Row],[Fecha fin]]="",tblTareas_V1_Canonica[[#This Row],[Fecha inicio]]&gt;tblTareas_V1_Canonica[[#This Row],[Fecha fin]]),"Revisar fechas","OK")</f>
        <v>OK</v>
      </c>
      <c r="AO130" s="44" t="str">
        <f>IF(OR(tblTareas_V1_Canonica[[#This Row],[Estado]]="",tblTareas_V1_Canonica[[#This Row],[Estatus Tarea]]=""),"Revisar estatus","OK")</f>
        <v>OK</v>
      </c>
      <c r="AP130" s="44" t="str">
        <f>IF(COUNTIF(tblTareas_V1_Canonica[[#This Row],[Val_ID]:[Val_Estatus]],"&lt;&gt;OK")&gt;0,"REVISAR","OK")</f>
        <v>OK</v>
      </c>
      <c r="AQ130" s="52" t="s">
        <v>1590</v>
      </c>
      <c r="AR130" s="82">
        <v>0.41666666666666669</v>
      </c>
    </row>
    <row r="131" spans="1:44" ht="20.25" customHeight="1">
      <c r="A131" s="12" t="s">
        <v>265</v>
      </c>
      <c r="B131" s="12" t="s">
        <v>344</v>
      </c>
      <c r="C131" s="12" t="s">
        <v>443</v>
      </c>
      <c r="D131" s="12" t="s">
        <v>1437</v>
      </c>
      <c r="E131" s="13" t="s">
        <v>394</v>
      </c>
      <c r="F131" s="15" t="s">
        <v>345</v>
      </c>
      <c r="G131" s="12">
        <v>10</v>
      </c>
      <c r="H131" s="12" t="s">
        <v>1158</v>
      </c>
      <c r="I131" s="12" t="s">
        <v>352</v>
      </c>
      <c r="J131" s="12">
        <v>1</v>
      </c>
      <c r="K131" s="15" t="s">
        <v>17</v>
      </c>
      <c r="L131" s="15" t="s">
        <v>376</v>
      </c>
      <c r="M131" s="15" t="s">
        <v>1126</v>
      </c>
      <c r="N131" s="15" t="s">
        <v>1127</v>
      </c>
      <c r="O131" s="16">
        <v>46024</v>
      </c>
      <c r="P131" s="16">
        <v>46387</v>
      </c>
      <c r="Q131" s="16" t="s">
        <v>345</v>
      </c>
      <c r="R131" s="35" t="s">
        <v>1232</v>
      </c>
      <c r="S131" s="24" t="s">
        <v>121</v>
      </c>
      <c r="T131" s="23" t="s">
        <v>107</v>
      </c>
      <c r="U131" s="15" t="s">
        <v>42</v>
      </c>
      <c r="V131" s="15" t="s">
        <v>1285</v>
      </c>
      <c r="W131" s="15" t="s">
        <v>376</v>
      </c>
      <c r="X131" s="15" t="s">
        <v>1292</v>
      </c>
      <c r="Y131" s="15" t="s">
        <v>1285</v>
      </c>
      <c r="Z131" s="15" t="s">
        <v>1462</v>
      </c>
      <c r="AA131" s="15" t="s">
        <v>371</v>
      </c>
      <c r="AB131" s="44" t="str">
        <f>_xlfn.XLOOKUP(tblTareas_V1_Canonica[[#This Row],[Categoría]],tblCAT_ProcesosSGOL[Categoría],tblCAT_ProcesosSGOL[Documento Referencia],"Revisar")</f>
        <v>MAN-MNT-01</v>
      </c>
      <c r="AC131" s="44" t="str">
        <f>_xlfn.XLOOKUP(tblTareas_V1_Canonica[[#This Row],[Categoría]],tblCAT_ProcesosSGOL[Categoría],tblCAT_ProcesosSGOL[Proceso SGOL],"Revisar")</f>
        <v>Mantenimiento</v>
      </c>
      <c r="AD131" s="44" t="str">
        <f>_xlfn.XLOOKUP(tblTareas_V1_Canonica[[#This Row],[Categoría]],tblCAT_ProcesosSGOL[Categoría],tblCAT_ProcesosSGOL[Requiere Evidencia],"Revisar")</f>
        <v>Sí</v>
      </c>
      <c r="AE131" s="44" t="str">
        <f>_xlfn.XLOOKUP(tblTareas_V1_Canonica[[#This Row],[Categoría]],tblCAT_ProcesosSGOL[Categoría],tblCAT_ProcesosSGOL[Tipo Evidencia Sugerida],"Revisar")</f>
        <v>Foto / Checklist</v>
      </c>
      <c r="AF131" s="44"/>
      <c r="AG131" s="44" t="str">
        <f>_xlfn.XLOOKUP(tblTareas_V1_Canonica[[#This Row],[Categoría]],tblCAT_ProcesosSGOL[Categoría],tblCAT_ProcesosSGOL[KPI Sugerido],"Revisar")</f>
        <v>Rutinas cumplidas</v>
      </c>
      <c r="AH131" s="44"/>
      <c r="AI131" s="44" t="str">
        <f>IF(tblTareas_V1_Canonica[[#This Row],[ID]]="","ID vacío",IF(COUNTIF(tblTareas_V1_Canonica[ID],tblTareas_V1_Canonica[[#This Row],[ID]])&gt;1,"ID duplicado","OK"))</f>
        <v>OK</v>
      </c>
      <c r="AJ131" s="44" t="str">
        <f>IF(OR(tblTareas_V1_Canonica[[#This Row],[Duración Estándar (min)]]="",tblTareas_V1_Canonica[[#This Row],[Duración Estándar (min)]]&lt;=0),"Revisar duración","OK")</f>
        <v>OK</v>
      </c>
      <c r="AK131" s="44" t="str">
        <f>IF(OR(tblTareas_V1_Canonica[[#This Row],[Tipo frecuencia]]="",tblTareas_V1_Canonica[[#This Row],[Regla frecuencia]]=""),"Revisar frecuencia","OK")</f>
        <v>OK</v>
      </c>
      <c r="AL131" s="44" t="str">
        <f>IF(OR(tblTareas_V1_Canonica[[#This Row],[Puesto]]="",tblTareas_V1_Canonica[[#This Row],[Tipo de Responsable]]=""),"Revisar responsable","OK")</f>
        <v>OK</v>
      </c>
      <c r="AM13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1" s="44" t="str">
        <f>IF(OR(tblTareas_V1_Canonica[[#This Row],[Fecha inicio]]="",tblTareas_V1_Canonica[[#This Row],[Fecha fin]]="",tblTareas_V1_Canonica[[#This Row],[Fecha inicio]]&gt;tblTareas_V1_Canonica[[#This Row],[Fecha fin]]),"Revisar fechas","OK")</f>
        <v>OK</v>
      </c>
      <c r="AO131" s="44" t="str">
        <f>IF(OR(tblTareas_V1_Canonica[[#This Row],[Estado]]="",tblTareas_V1_Canonica[[#This Row],[Estatus Tarea]]=""),"Revisar estatus","OK")</f>
        <v>OK</v>
      </c>
      <c r="AP131" s="44" t="str">
        <f>IF(COUNTIF(tblTareas_V1_Canonica[[#This Row],[Val_ID]:[Val_Estatus]],"&lt;&gt;OK")&gt;0,"REVISAR","OK")</f>
        <v>OK</v>
      </c>
      <c r="AQ131" s="44" t="s">
        <v>1439</v>
      </c>
      <c r="AR131" s="82">
        <v>0.38541666666666669</v>
      </c>
    </row>
    <row r="132" spans="1:44" ht="20.25" customHeight="1">
      <c r="A132" s="12" t="s">
        <v>4663</v>
      </c>
      <c r="B132" s="12" t="s">
        <v>344</v>
      </c>
      <c r="C132" s="12" t="s">
        <v>443</v>
      </c>
      <c r="D132" s="12" t="s">
        <v>1439</v>
      </c>
      <c r="E132" s="13" t="s">
        <v>394</v>
      </c>
      <c r="F132" s="15" t="s">
        <v>345</v>
      </c>
      <c r="G132" s="12">
        <v>5</v>
      </c>
      <c r="H132" s="12" t="s">
        <v>1158</v>
      </c>
      <c r="I132" s="12" t="s">
        <v>1149</v>
      </c>
      <c r="J132" s="12">
        <v>1</v>
      </c>
      <c r="K132" s="15" t="s">
        <v>17</v>
      </c>
      <c r="L132" s="15" t="s">
        <v>376</v>
      </c>
      <c r="M132" s="15" t="s">
        <v>1126</v>
      </c>
      <c r="N132" s="15" t="s">
        <v>1127</v>
      </c>
      <c r="O132" s="16">
        <v>46024</v>
      </c>
      <c r="P132" s="16">
        <v>46387</v>
      </c>
      <c r="Q132" s="16" t="s">
        <v>345</v>
      </c>
      <c r="R132" s="35" t="s">
        <v>1233</v>
      </c>
      <c r="S132" s="24" t="s">
        <v>122</v>
      </c>
      <c r="T132" s="23" t="s">
        <v>44</v>
      </c>
      <c r="U132" s="15" t="s">
        <v>42</v>
      </c>
      <c r="V132" s="15" t="s">
        <v>1284</v>
      </c>
      <c r="W132" s="15" t="s">
        <v>376</v>
      </c>
      <c r="X132" s="15" t="s">
        <v>1292</v>
      </c>
      <c r="Y132" s="15" t="s">
        <v>1285</v>
      </c>
      <c r="Z132" s="15" t="s">
        <v>1462</v>
      </c>
      <c r="AA132" s="15" t="s">
        <v>371</v>
      </c>
      <c r="AB132" s="44" t="str">
        <f>_xlfn.XLOOKUP(tblTareas_V1_Canonica[[#This Row],[Categoría]],tblCAT_ProcesosSGOL[Categoría],tblCAT_ProcesosSGOL[Documento Referencia],"Revisar")</f>
        <v>SGOL</v>
      </c>
      <c r="AC132" s="44" t="str">
        <f>_xlfn.XLOOKUP(tblTareas_V1_Canonica[[#This Row],[Categoría]],tblCAT_ProcesosSGOL[Categoría],tblCAT_ProcesosSGOL[Proceso SGOL],"Revisar")</f>
        <v>Supervisión SGOL</v>
      </c>
      <c r="AD132" s="44" t="str">
        <f>_xlfn.XLOOKUP(tblTareas_V1_Canonica[[#This Row],[Categoría]],tblCAT_ProcesosSGOL[Categoría],tblCAT_ProcesosSGOL[Requiere Evidencia],"Revisar")</f>
        <v>Sí</v>
      </c>
      <c r="AE132" s="44" t="str">
        <f>_xlfn.XLOOKUP(tblTareas_V1_Canonica[[#This Row],[Categoría]],tblCAT_ProcesosSGOL[Categoría],tblCAT_ProcesosSGOL[Tipo Evidencia Sugerida],"Revisar")</f>
        <v>Checklist / Reporte / Foto</v>
      </c>
      <c r="AF132" s="44"/>
      <c r="AG132" s="44" t="str">
        <f>_xlfn.XLOOKUP(tblTareas_V1_Canonica[[#This Row],[Categoría]],tblCAT_ProcesosSGOL[Categoría],tblCAT_ProcesosSGOL[KPI Sugerido],"Revisar")</f>
        <v>Cumplimiento operativo</v>
      </c>
      <c r="AH132" s="44"/>
      <c r="AI132" s="44" t="str">
        <f>IF(tblTareas_V1_Canonica[[#This Row],[ID]]="","ID vacío",IF(COUNTIF(tblTareas_V1_Canonica[ID],tblTareas_V1_Canonica[[#This Row],[ID]])&gt;1,"ID duplicado","OK"))</f>
        <v>OK</v>
      </c>
      <c r="AJ132" s="44" t="str">
        <f>IF(OR(tblTareas_V1_Canonica[[#This Row],[Duración Estándar (min)]]="",tblTareas_V1_Canonica[[#This Row],[Duración Estándar (min)]]&lt;=0),"Revisar duración","OK")</f>
        <v>OK</v>
      </c>
      <c r="AK132" s="44" t="str">
        <f>IF(OR(tblTareas_V1_Canonica[[#This Row],[Tipo frecuencia]]="",tblTareas_V1_Canonica[[#This Row],[Regla frecuencia]]=""),"Revisar frecuencia","OK")</f>
        <v>OK</v>
      </c>
      <c r="AL132" s="44" t="str">
        <f>IF(OR(tblTareas_V1_Canonica[[#This Row],[Puesto]]="",tblTareas_V1_Canonica[[#This Row],[Tipo de Responsable]]=""),"Revisar responsable","OK")</f>
        <v>OK</v>
      </c>
      <c r="AM13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2" s="44" t="str">
        <f>IF(OR(tblTareas_V1_Canonica[[#This Row],[Fecha inicio]]="",tblTareas_V1_Canonica[[#This Row],[Fecha fin]]="",tblTareas_V1_Canonica[[#This Row],[Fecha inicio]]&gt;tblTareas_V1_Canonica[[#This Row],[Fecha fin]]),"Revisar fechas","OK")</f>
        <v>OK</v>
      </c>
      <c r="AO132" s="44" t="str">
        <f>IF(OR(tblTareas_V1_Canonica[[#This Row],[Estado]]="",tblTareas_V1_Canonica[[#This Row],[Estatus Tarea]]=""),"Revisar estatus","OK")</f>
        <v>OK</v>
      </c>
      <c r="AP132" s="44" t="str">
        <f>IF(COUNTIF(tblTareas_V1_Canonica[[#This Row],[Val_ID]:[Val_Estatus]],"&lt;&gt;OK")&gt;0,"REVISAR","OK")</f>
        <v>OK</v>
      </c>
      <c r="AQ132" s="52" t="s">
        <v>2103</v>
      </c>
      <c r="AR132" s="82">
        <v>0.38541666666666669</v>
      </c>
    </row>
    <row r="133" spans="1:44" ht="20.25" customHeight="1">
      <c r="A133" s="12" t="s">
        <v>4664</v>
      </c>
      <c r="B133" s="12" t="s">
        <v>344</v>
      </c>
      <c r="C133" s="12" t="s">
        <v>443</v>
      </c>
      <c r="D133" s="12" t="s">
        <v>1442</v>
      </c>
      <c r="E133" s="13" t="s">
        <v>394</v>
      </c>
      <c r="F133" s="15" t="s">
        <v>345</v>
      </c>
      <c r="G133" s="12">
        <v>15</v>
      </c>
      <c r="H133" s="12" t="s">
        <v>1158</v>
      </c>
      <c r="I133" s="12" t="s">
        <v>1335</v>
      </c>
      <c r="J133" s="12">
        <v>1</v>
      </c>
      <c r="K133" s="15" t="s">
        <v>17</v>
      </c>
      <c r="L133" s="15" t="s">
        <v>376</v>
      </c>
      <c r="M133" s="15" t="s">
        <v>1126</v>
      </c>
      <c r="N133" s="15" t="s">
        <v>1127</v>
      </c>
      <c r="O133" s="16">
        <v>46024</v>
      </c>
      <c r="P133" s="16">
        <v>46387</v>
      </c>
      <c r="Q133" s="16" t="s">
        <v>345</v>
      </c>
      <c r="R133" s="35" t="s">
        <v>1446</v>
      </c>
      <c r="S133" s="24" t="s">
        <v>123</v>
      </c>
      <c r="T133" s="27" t="s">
        <v>124</v>
      </c>
      <c r="U133" s="15" t="s">
        <v>110</v>
      </c>
      <c r="V133" s="15" t="s">
        <v>1284</v>
      </c>
      <c r="W133" s="15" t="s">
        <v>376</v>
      </c>
      <c r="X133" s="15" t="s">
        <v>1290</v>
      </c>
      <c r="Y133" s="15" t="s">
        <v>1285</v>
      </c>
      <c r="Z133" s="15" t="s">
        <v>1462</v>
      </c>
      <c r="AA133" s="15" t="s">
        <v>371</v>
      </c>
      <c r="AB133" s="44" t="str">
        <f>_xlfn.XLOOKUP(tblTareas_V1_Canonica[[#This Row],[Categoría]],tblCAT_ProcesosSGOL[Categoría],tblCAT_ProcesosSGOL[Documento Referencia],"Revisar")</f>
        <v>RIT-LOR-01 / MAN-POL-01</v>
      </c>
      <c r="AC133" s="44" t="str">
        <f>_xlfn.XLOOKUP(tblTareas_V1_Canonica[[#This Row],[Categoría]],tblCAT_ProcesosSGOL[Categoría],tblCAT_ProcesosSGOL[Proceso SGOL],"Revisar")</f>
        <v>Recursos Humanos</v>
      </c>
      <c r="AD133" s="44" t="str">
        <f>_xlfn.XLOOKUP(tblTareas_V1_Canonica[[#This Row],[Categoría]],tblCAT_ProcesosSGOL[Categoría],tblCAT_ProcesosSGOL[Requiere Evidencia],"Revisar")</f>
        <v>Sí</v>
      </c>
      <c r="AE133" s="44" t="str">
        <f>_xlfn.XLOOKUP(tblTareas_V1_Canonica[[#This Row],[Categoría]],tblCAT_ProcesosSGOL[Categoría],tblCAT_ProcesosSGOL[Tipo Evidencia Sugerida],"Revisar")</f>
        <v>Firma / Reporte / Archivo</v>
      </c>
      <c r="AF133" s="44"/>
      <c r="AG133" s="44" t="str">
        <f>_xlfn.XLOOKUP(tblTareas_V1_Canonica[[#This Row],[Categoría]],tblCAT_ProcesosSGOL[Categoría],tblCAT_ProcesosSGOL[KPI Sugerido],"Revisar")</f>
        <v>Asistencia / Cumplimiento</v>
      </c>
      <c r="AH133" s="44"/>
      <c r="AI133" s="44" t="str">
        <f>IF(tblTareas_V1_Canonica[[#This Row],[ID]]="","ID vacío",IF(COUNTIF(tblTareas_V1_Canonica[ID],tblTareas_V1_Canonica[[#This Row],[ID]])&gt;1,"ID duplicado","OK"))</f>
        <v>OK</v>
      </c>
      <c r="AJ133" s="44" t="str">
        <f>IF(OR(tblTareas_V1_Canonica[[#This Row],[Duración Estándar (min)]]="",tblTareas_V1_Canonica[[#This Row],[Duración Estándar (min)]]&lt;=0),"Revisar duración","OK")</f>
        <v>OK</v>
      </c>
      <c r="AK133" s="44" t="str">
        <f>IF(OR(tblTareas_V1_Canonica[[#This Row],[Tipo frecuencia]]="",tblTareas_V1_Canonica[[#This Row],[Regla frecuencia]]=""),"Revisar frecuencia","OK")</f>
        <v>OK</v>
      </c>
      <c r="AL133" s="44" t="str">
        <f>IF(OR(tblTareas_V1_Canonica[[#This Row],[Puesto]]="",tblTareas_V1_Canonica[[#This Row],[Tipo de Responsable]]=""),"Revisar responsable","OK")</f>
        <v>OK</v>
      </c>
      <c r="AM13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3" s="44" t="str">
        <f>IF(OR(tblTareas_V1_Canonica[[#This Row],[Fecha inicio]]="",tblTareas_V1_Canonica[[#This Row],[Fecha fin]]="",tblTareas_V1_Canonica[[#This Row],[Fecha inicio]]&gt;tblTareas_V1_Canonica[[#This Row],[Fecha fin]]),"Revisar fechas","OK")</f>
        <v>OK</v>
      </c>
      <c r="AO133" s="44" t="str">
        <f>IF(OR(tblTareas_V1_Canonica[[#This Row],[Estado]]="",tblTareas_V1_Canonica[[#This Row],[Estatus Tarea]]=""),"Revisar estatus","OK")</f>
        <v>OK</v>
      </c>
      <c r="AP133" s="44" t="str">
        <f>IF(COUNTIF(tblTareas_V1_Canonica[[#This Row],[Val_ID]:[Val_Estatus]],"&lt;&gt;OK")&gt;0,"REVISAR","OK")</f>
        <v>OK</v>
      </c>
      <c r="AQ133" s="44" t="s">
        <v>1439</v>
      </c>
      <c r="AR133" s="82">
        <v>0.41666666666666669</v>
      </c>
    </row>
    <row r="134" spans="1:44" ht="20.25" customHeight="1">
      <c r="A134" s="12" t="s">
        <v>4665</v>
      </c>
      <c r="B134" s="12" t="s">
        <v>344</v>
      </c>
      <c r="C134" s="12" t="s">
        <v>443</v>
      </c>
      <c r="D134" s="12" t="s">
        <v>1442</v>
      </c>
      <c r="E134" s="13" t="s">
        <v>394</v>
      </c>
      <c r="F134" s="15" t="s">
        <v>345</v>
      </c>
      <c r="G134" s="12">
        <v>15</v>
      </c>
      <c r="H134" s="12" t="s">
        <v>1158</v>
      </c>
      <c r="I134" s="12" t="s">
        <v>1335</v>
      </c>
      <c r="J134" s="12">
        <v>1</v>
      </c>
      <c r="K134" s="15" t="s">
        <v>17</v>
      </c>
      <c r="L134" s="15" t="s">
        <v>376</v>
      </c>
      <c r="M134" s="15" t="s">
        <v>1126</v>
      </c>
      <c r="N134" s="15" t="s">
        <v>1127</v>
      </c>
      <c r="O134" s="16">
        <v>46024</v>
      </c>
      <c r="P134" s="16">
        <v>46387</v>
      </c>
      <c r="Q134" s="16" t="s">
        <v>345</v>
      </c>
      <c r="R134" s="35" t="s">
        <v>1445</v>
      </c>
      <c r="S134" s="24" t="s">
        <v>123</v>
      </c>
      <c r="T134" s="27" t="s">
        <v>124</v>
      </c>
      <c r="U134" s="15" t="s">
        <v>110</v>
      </c>
      <c r="V134" s="15" t="s">
        <v>1284</v>
      </c>
      <c r="W134" s="15" t="s">
        <v>376</v>
      </c>
      <c r="X134" s="15" t="s">
        <v>1290</v>
      </c>
      <c r="Y134" s="15" t="s">
        <v>1285</v>
      </c>
      <c r="Z134" s="15" t="s">
        <v>1462</v>
      </c>
      <c r="AA134" s="15" t="s">
        <v>371</v>
      </c>
      <c r="AB134" s="44" t="str">
        <f>_xlfn.XLOOKUP(tblTareas_V1_Canonica[[#This Row],[Categoría]],tblCAT_ProcesosSGOL[Categoría],tblCAT_ProcesosSGOL[Documento Referencia],"Revisar")</f>
        <v>RIT-LOR-01 / MAN-POL-01</v>
      </c>
      <c r="AC134" s="44" t="str">
        <f>_xlfn.XLOOKUP(tblTareas_V1_Canonica[[#This Row],[Categoría]],tblCAT_ProcesosSGOL[Categoría],tblCAT_ProcesosSGOL[Proceso SGOL],"Revisar")</f>
        <v>Recursos Humanos</v>
      </c>
      <c r="AD134" s="44" t="str">
        <f>_xlfn.XLOOKUP(tblTareas_V1_Canonica[[#This Row],[Categoría]],tblCAT_ProcesosSGOL[Categoría],tblCAT_ProcesosSGOL[Requiere Evidencia],"Revisar")</f>
        <v>Sí</v>
      </c>
      <c r="AE134" s="44" t="str">
        <f>_xlfn.XLOOKUP(tblTareas_V1_Canonica[[#This Row],[Categoría]],tblCAT_ProcesosSGOL[Categoría],tblCAT_ProcesosSGOL[Tipo Evidencia Sugerida],"Revisar")</f>
        <v>Firma / Reporte / Archivo</v>
      </c>
      <c r="AF134" s="44"/>
      <c r="AG134" s="44" t="str">
        <f>_xlfn.XLOOKUP(tblTareas_V1_Canonica[[#This Row],[Categoría]],tblCAT_ProcesosSGOL[Categoría],tblCAT_ProcesosSGOL[KPI Sugerido],"Revisar")</f>
        <v>Asistencia / Cumplimiento</v>
      </c>
      <c r="AH134" s="44"/>
      <c r="AI134" s="44" t="str">
        <f>IF(tblTareas_V1_Canonica[[#This Row],[ID]]="","ID vacío",IF(COUNTIF(tblTareas_V1_Canonica[ID],tblTareas_V1_Canonica[[#This Row],[ID]])&gt;1,"ID duplicado","OK"))</f>
        <v>OK</v>
      </c>
      <c r="AJ134" s="44" t="str">
        <f>IF(OR(tblTareas_V1_Canonica[[#This Row],[Duración Estándar (min)]]="",tblTareas_V1_Canonica[[#This Row],[Duración Estándar (min)]]&lt;=0),"Revisar duración","OK")</f>
        <v>OK</v>
      </c>
      <c r="AK134" s="44" t="str">
        <f>IF(OR(tblTareas_V1_Canonica[[#This Row],[Tipo frecuencia]]="",tblTareas_V1_Canonica[[#This Row],[Regla frecuencia]]=""),"Revisar frecuencia","OK")</f>
        <v>OK</v>
      </c>
      <c r="AL134" s="44" t="str">
        <f>IF(OR(tblTareas_V1_Canonica[[#This Row],[Puesto]]="",tblTareas_V1_Canonica[[#This Row],[Tipo de Responsable]]=""),"Revisar responsable","OK")</f>
        <v>OK</v>
      </c>
      <c r="AM13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4" s="44" t="str">
        <f>IF(OR(tblTareas_V1_Canonica[[#This Row],[Fecha inicio]]="",tblTareas_V1_Canonica[[#This Row],[Fecha fin]]="",tblTareas_V1_Canonica[[#This Row],[Fecha inicio]]&gt;tblTareas_V1_Canonica[[#This Row],[Fecha fin]]),"Revisar fechas","OK")</f>
        <v>OK</v>
      </c>
      <c r="AO134" s="44" t="str">
        <f>IF(OR(tblTareas_V1_Canonica[[#This Row],[Estado]]="",tblTareas_V1_Canonica[[#This Row],[Estatus Tarea]]=""),"Revisar estatus","OK")</f>
        <v>OK</v>
      </c>
      <c r="AP134" s="44" t="str">
        <f>IF(COUNTIF(tblTareas_V1_Canonica[[#This Row],[Val_ID]:[Val_Estatus]],"&lt;&gt;OK")&gt;0,"REVISAR","OK")</f>
        <v>OK</v>
      </c>
      <c r="AQ134" s="44" t="s">
        <v>1439</v>
      </c>
      <c r="AR134" s="82">
        <v>0.41666666666666669</v>
      </c>
    </row>
    <row r="135" spans="1:44" ht="20.25" customHeight="1">
      <c r="A135" s="12" t="s">
        <v>266</v>
      </c>
      <c r="B135" s="12" t="s">
        <v>443</v>
      </c>
      <c r="C135" s="12" t="s">
        <v>1266</v>
      </c>
      <c r="D135" s="12" t="s">
        <v>1442</v>
      </c>
      <c r="E135" s="13" t="s">
        <v>394</v>
      </c>
      <c r="F135" s="15" t="s">
        <v>345</v>
      </c>
      <c r="G135" s="12">
        <v>60</v>
      </c>
      <c r="H135" s="12" t="s">
        <v>1158</v>
      </c>
      <c r="I135" s="12" t="s">
        <v>352</v>
      </c>
      <c r="J135" s="12">
        <v>1</v>
      </c>
      <c r="K135" s="15" t="s">
        <v>17</v>
      </c>
      <c r="L135" s="15" t="s">
        <v>376</v>
      </c>
      <c r="M135" s="15" t="s">
        <v>1126</v>
      </c>
      <c r="N135" s="15" t="s">
        <v>1127</v>
      </c>
      <c r="O135" s="16">
        <v>46024</v>
      </c>
      <c r="P135" s="16">
        <v>46387</v>
      </c>
      <c r="Q135" s="16" t="s">
        <v>345</v>
      </c>
      <c r="R135" s="35" t="s">
        <v>1447</v>
      </c>
      <c r="S135" s="24" t="s">
        <v>1350</v>
      </c>
      <c r="T135" s="27" t="s">
        <v>124</v>
      </c>
      <c r="U135" s="15" t="s">
        <v>110</v>
      </c>
      <c r="V135" s="15" t="s">
        <v>1284</v>
      </c>
      <c r="W135" s="15" t="s">
        <v>376</v>
      </c>
      <c r="X135" s="15" t="s">
        <v>1290</v>
      </c>
      <c r="Y135" s="15" t="s">
        <v>1285</v>
      </c>
      <c r="Z135" s="15" t="s">
        <v>1462</v>
      </c>
      <c r="AA135" s="15" t="s">
        <v>371</v>
      </c>
      <c r="AB135" s="44" t="str">
        <f>_xlfn.XLOOKUP(tblTareas_V1_Canonica[[#This Row],[Categoría]],tblCAT_ProcesosSGOL[Categoría],tblCAT_ProcesosSGOL[Documento Referencia],"Revisar")</f>
        <v>RIT-LOR-01 / MAN-POL-01</v>
      </c>
      <c r="AC135" s="44" t="str">
        <f>_xlfn.XLOOKUP(tblTareas_V1_Canonica[[#This Row],[Categoría]],tblCAT_ProcesosSGOL[Categoría],tblCAT_ProcesosSGOL[Proceso SGOL],"Revisar")</f>
        <v>Recursos Humanos</v>
      </c>
      <c r="AD135" s="44" t="str">
        <f>_xlfn.XLOOKUP(tblTareas_V1_Canonica[[#This Row],[Categoría]],tblCAT_ProcesosSGOL[Categoría],tblCAT_ProcesosSGOL[Requiere Evidencia],"Revisar")</f>
        <v>Sí</v>
      </c>
      <c r="AE135" s="44" t="str">
        <f>_xlfn.XLOOKUP(tblTareas_V1_Canonica[[#This Row],[Categoría]],tblCAT_ProcesosSGOL[Categoría],tblCAT_ProcesosSGOL[Tipo Evidencia Sugerida],"Revisar")</f>
        <v>Firma / Reporte / Archivo</v>
      </c>
      <c r="AF135" s="44"/>
      <c r="AG135" s="44" t="str">
        <f>_xlfn.XLOOKUP(tblTareas_V1_Canonica[[#This Row],[Categoría]],tblCAT_ProcesosSGOL[Categoría],tblCAT_ProcesosSGOL[KPI Sugerido],"Revisar")</f>
        <v>Asistencia / Cumplimiento</v>
      </c>
      <c r="AH135" s="44"/>
      <c r="AI135" s="44" t="str">
        <f>IF(tblTareas_V1_Canonica[[#This Row],[ID]]="","ID vacío",IF(COUNTIF(tblTareas_V1_Canonica[ID],tblTareas_V1_Canonica[[#This Row],[ID]])&gt;1,"ID duplicado","OK"))</f>
        <v>OK</v>
      </c>
      <c r="AJ135" s="44" t="str">
        <f>IF(OR(tblTareas_V1_Canonica[[#This Row],[Duración Estándar (min)]]="",tblTareas_V1_Canonica[[#This Row],[Duración Estándar (min)]]&lt;=0),"Revisar duración","OK")</f>
        <v>OK</v>
      </c>
      <c r="AK135" s="44" t="str">
        <f>IF(OR(tblTareas_V1_Canonica[[#This Row],[Tipo frecuencia]]="",tblTareas_V1_Canonica[[#This Row],[Regla frecuencia]]=""),"Revisar frecuencia","OK")</f>
        <v>OK</v>
      </c>
      <c r="AL135" s="44" t="str">
        <f>IF(OR(tblTareas_V1_Canonica[[#This Row],[Puesto]]="",tblTareas_V1_Canonica[[#This Row],[Tipo de Responsable]]=""),"Revisar responsable","OK")</f>
        <v>OK</v>
      </c>
      <c r="AM13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5" s="44" t="str">
        <f>IF(OR(tblTareas_V1_Canonica[[#This Row],[Fecha inicio]]="",tblTareas_V1_Canonica[[#This Row],[Fecha fin]]="",tblTareas_V1_Canonica[[#This Row],[Fecha inicio]]&gt;tblTareas_V1_Canonica[[#This Row],[Fecha fin]]),"Revisar fechas","OK")</f>
        <v>OK</v>
      </c>
      <c r="AO135" s="44" t="str">
        <f>IF(OR(tblTareas_V1_Canonica[[#This Row],[Estado]]="",tblTareas_V1_Canonica[[#This Row],[Estatus Tarea]]=""),"Revisar estatus","OK")</f>
        <v>OK</v>
      </c>
      <c r="AP135" s="44" t="str">
        <f>IF(COUNTIF(tblTareas_V1_Canonica[[#This Row],[Val_ID]:[Val_Estatus]],"&lt;&gt;OK")&gt;0,"REVISAR","OK")</f>
        <v>OK</v>
      </c>
      <c r="AQ135" s="44" t="s">
        <v>1439</v>
      </c>
      <c r="AR135" s="82">
        <v>0.4375</v>
      </c>
    </row>
    <row r="136" spans="1:44" ht="20.25" customHeight="1">
      <c r="A136" s="12" t="s">
        <v>267</v>
      </c>
      <c r="B136" s="12" t="s">
        <v>344</v>
      </c>
      <c r="C136" s="12" t="s">
        <v>443</v>
      </c>
      <c r="D136" s="12" t="s">
        <v>1438</v>
      </c>
      <c r="E136" s="13" t="s">
        <v>394</v>
      </c>
      <c r="F136" s="15" t="s">
        <v>345</v>
      </c>
      <c r="G136" s="12">
        <v>10</v>
      </c>
      <c r="H136" s="12" t="s">
        <v>1156</v>
      </c>
      <c r="I136" s="12" t="s">
        <v>1122</v>
      </c>
      <c r="J136" s="12">
        <v>1</v>
      </c>
      <c r="K136" s="15" t="s">
        <v>17</v>
      </c>
      <c r="L136" s="15" t="s">
        <v>376</v>
      </c>
      <c r="M136" s="15" t="s">
        <v>1126</v>
      </c>
      <c r="N136" s="15" t="s">
        <v>1127</v>
      </c>
      <c r="O136" s="16">
        <v>46024</v>
      </c>
      <c r="P136" s="16">
        <v>46387</v>
      </c>
      <c r="Q136" s="16" t="s">
        <v>345</v>
      </c>
      <c r="R136" s="35" t="s">
        <v>1351</v>
      </c>
      <c r="S136" s="24" t="s">
        <v>125</v>
      </c>
      <c r="T136" s="27" t="s">
        <v>124</v>
      </c>
      <c r="U136" s="15" t="s">
        <v>42</v>
      </c>
      <c r="V136" s="15" t="s">
        <v>1284</v>
      </c>
      <c r="W136" s="15" t="s">
        <v>376</v>
      </c>
      <c r="X136" s="15" t="s">
        <v>1290</v>
      </c>
      <c r="Y136" s="15" t="s">
        <v>1285</v>
      </c>
      <c r="Z136" s="15" t="s">
        <v>1462</v>
      </c>
      <c r="AA136" s="15" t="s">
        <v>371</v>
      </c>
      <c r="AB136" s="44" t="str">
        <f>_xlfn.XLOOKUP(tblTareas_V1_Canonica[[#This Row],[Categoría]],tblCAT_ProcesosSGOL[Categoría],tblCAT_ProcesosSGOL[Documento Referencia],"Revisar")</f>
        <v>MAN-AUD-01 / MAN-POL-01</v>
      </c>
      <c r="AC136" s="44" t="str">
        <f>_xlfn.XLOOKUP(tblTareas_V1_Canonica[[#This Row],[Categoría]],tblCAT_ProcesosSGOL[Categoría],tblCAT_ProcesosSGOL[Proceso SGOL],"Revisar")</f>
        <v>Auditoría y Control</v>
      </c>
      <c r="AD136" s="44" t="str">
        <f>_xlfn.XLOOKUP(tblTareas_V1_Canonica[[#This Row],[Categoría]],tblCAT_ProcesosSGOL[Categoría],tblCAT_ProcesosSGOL[Requiere Evidencia],"Revisar")</f>
        <v>Sí</v>
      </c>
      <c r="AE136" s="44" t="str">
        <f>_xlfn.XLOOKUP(tblTareas_V1_Canonica[[#This Row],[Categoría]],tblCAT_ProcesosSGOL[Categoría],tblCAT_ProcesosSGOL[Tipo Evidencia Sugerida],"Revisar")</f>
        <v>Reporte / Evidencia / Firma</v>
      </c>
      <c r="AF136" s="44"/>
      <c r="AG136" s="44" t="str">
        <f>_xlfn.XLOOKUP(tblTareas_V1_Canonica[[#This Row],[Categoría]],tblCAT_ProcesosSGOL[Categoría],tblCAT_ProcesosSGOL[KPI Sugerido],"Revisar")</f>
        <v>Incidencias corregidas</v>
      </c>
      <c r="AH136" s="44"/>
      <c r="AI136" s="44" t="str">
        <f>IF(tblTareas_V1_Canonica[[#This Row],[ID]]="","ID vacío",IF(COUNTIF(tblTareas_V1_Canonica[ID],tblTareas_V1_Canonica[[#This Row],[ID]])&gt;1,"ID duplicado","OK"))</f>
        <v>OK</v>
      </c>
      <c r="AJ136" s="44" t="str">
        <f>IF(OR(tblTareas_V1_Canonica[[#This Row],[Duración Estándar (min)]]="",tblTareas_V1_Canonica[[#This Row],[Duración Estándar (min)]]&lt;=0),"Revisar duración","OK")</f>
        <v>OK</v>
      </c>
      <c r="AK136" s="44" t="str">
        <f>IF(OR(tblTareas_V1_Canonica[[#This Row],[Tipo frecuencia]]="",tblTareas_V1_Canonica[[#This Row],[Regla frecuencia]]=""),"Revisar frecuencia","OK")</f>
        <v>OK</v>
      </c>
      <c r="AL136" s="44" t="str">
        <f>IF(OR(tblTareas_V1_Canonica[[#This Row],[Puesto]]="",tblTareas_V1_Canonica[[#This Row],[Tipo de Responsable]]=""),"Revisar responsable","OK")</f>
        <v>OK</v>
      </c>
      <c r="AM13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6" s="44" t="str">
        <f>IF(OR(tblTareas_V1_Canonica[[#This Row],[Fecha inicio]]="",tblTareas_V1_Canonica[[#This Row],[Fecha fin]]="",tblTareas_V1_Canonica[[#This Row],[Fecha inicio]]&gt;tblTareas_V1_Canonica[[#This Row],[Fecha fin]]),"Revisar fechas","OK")</f>
        <v>OK</v>
      </c>
      <c r="AO136" s="44" t="str">
        <f>IF(OR(tblTareas_V1_Canonica[[#This Row],[Estado]]="",tblTareas_V1_Canonica[[#This Row],[Estatus Tarea]]=""),"Revisar estatus","OK")</f>
        <v>OK</v>
      </c>
      <c r="AP136" s="44" t="str">
        <f>IF(COUNTIF(tblTareas_V1_Canonica[[#This Row],[Val_ID]:[Val_Estatus]],"&lt;&gt;OK")&gt;0,"REVISAR","OK")</f>
        <v>OK</v>
      </c>
      <c r="AQ136" s="44" t="s">
        <v>1439</v>
      </c>
      <c r="AR136" s="82">
        <v>0.4375</v>
      </c>
    </row>
    <row r="137" spans="1:44" ht="20.25" customHeight="1">
      <c r="A137" s="12" t="s">
        <v>268</v>
      </c>
      <c r="B137" s="12" t="s">
        <v>344</v>
      </c>
      <c r="C137" s="12" t="s">
        <v>443</v>
      </c>
      <c r="D137" s="12" t="s">
        <v>1438</v>
      </c>
      <c r="E137" s="13" t="s">
        <v>394</v>
      </c>
      <c r="F137" s="12" t="s">
        <v>345</v>
      </c>
      <c r="G137" s="12">
        <v>10</v>
      </c>
      <c r="H137" s="12" t="s">
        <v>1156</v>
      </c>
      <c r="I137" s="12" t="s">
        <v>355</v>
      </c>
      <c r="J137" s="15">
        <v>1</v>
      </c>
      <c r="K137" s="15" t="s">
        <v>17</v>
      </c>
      <c r="L137" s="15" t="s">
        <v>376</v>
      </c>
      <c r="M137" s="15" t="s">
        <v>1126</v>
      </c>
      <c r="N137" s="16" t="s">
        <v>1127</v>
      </c>
      <c r="O137" s="16">
        <v>46024</v>
      </c>
      <c r="P137" s="16">
        <v>46387</v>
      </c>
      <c r="Q137" s="24" t="s">
        <v>345</v>
      </c>
      <c r="R137" s="24" t="s">
        <v>1352</v>
      </c>
      <c r="S137" s="27" t="s">
        <v>125</v>
      </c>
      <c r="T137" s="15" t="s">
        <v>124</v>
      </c>
      <c r="U137" s="15" t="s">
        <v>42</v>
      </c>
      <c r="V137" s="15" t="s">
        <v>1284</v>
      </c>
      <c r="W137" s="15" t="s">
        <v>376</v>
      </c>
      <c r="X137" s="15" t="s">
        <v>1290</v>
      </c>
      <c r="Y137" s="15" t="s">
        <v>1285</v>
      </c>
      <c r="Z137" s="15" t="s">
        <v>1462</v>
      </c>
      <c r="AA137" s="15" t="s">
        <v>371</v>
      </c>
      <c r="AB137" s="44" t="str">
        <f>_xlfn.XLOOKUP(tblTareas_V1_Canonica[[#This Row],[Categoría]],tblCAT_ProcesosSGOL[Categoría],tblCAT_ProcesosSGOL[Documento Referencia],"Revisar")</f>
        <v>MAN-AUD-01 / MAN-POL-01</v>
      </c>
      <c r="AC137" s="44" t="str">
        <f>_xlfn.XLOOKUP(tblTareas_V1_Canonica[[#This Row],[Categoría]],tblCAT_ProcesosSGOL[Categoría],tblCAT_ProcesosSGOL[Proceso SGOL],"Revisar")</f>
        <v>Auditoría y Control</v>
      </c>
      <c r="AD137" s="44" t="str">
        <f>_xlfn.XLOOKUP(tblTareas_V1_Canonica[[#This Row],[Categoría]],tblCAT_ProcesosSGOL[Categoría],tblCAT_ProcesosSGOL[Requiere Evidencia],"Revisar")</f>
        <v>Sí</v>
      </c>
      <c r="AE137" s="44" t="str">
        <f>_xlfn.XLOOKUP(tblTareas_V1_Canonica[[#This Row],[Categoría]],tblCAT_ProcesosSGOL[Categoría],tblCAT_ProcesosSGOL[Tipo Evidencia Sugerida],"Revisar")</f>
        <v>Reporte / Evidencia / Firma</v>
      </c>
      <c r="AF137" s="44"/>
      <c r="AG137" s="44" t="str">
        <f>_xlfn.XLOOKUP(tblTareas_V1_Canonica[[#This Row],[Categoría]],tblCAT_ProcesosSGOL[Categoría],tblCAT_ProcesosSGOL[KPI Sugerido],"Revisar")</f>
        <v>Incidencias corregidas</v>
      </c>
      <c r="AH137" s="44"/>
      <c r="AI137" s="44" t="str">
        <f>IF(tblTareas_V1_Canonica[[#This Row],[ID]]="","ID vacío",IF(COUNTIF(tblTareas_V1_Canonica[ID],tblTareas_V1_Canonica[[#This Row],[ID]])&gt;1,"ID duplicado","OK"))</f>
        <v>OK</v>
      </c>
      <c r="AJ137" s="44" t="str">
        <f>IF(OR(tblTareas_V1_Canonica[[#This Row],[Duración Estándar (min)]]="",tblTareas_V1_Canonica[[#This Row],[Duración Estándar (min)]]&lt;=0),"Revisar duración","OK")</f>
        <v>OK</v>
      </c>
      <c r="AK137" s="44" t="str">
        <f>IF(OR(tblTareas_V1_Canonica[[#This Row],[Tipo frecuencia]]="",tblTareas_V1_Canonica[[#This Row],[Regla frecuencia]]=""),"Revisar frecuencia","OK")</f>
        <v>OK</v>
      </c>
      <c r="AL137" s="44" t="str">
        <f>IF(OR(tblTareas_V1_Canonica[[#This Row],[Puesto]]="",tblTareas_V1_Canonica[[#This Row],[Tipo de Responsable]]=""),"Revisar responsable","OK")</f>
        <v>OK</v>
      </c>
      <c r="AM13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7" s="44" t="str">
        <f>IF(OR(tblTareas_V1_Canonica[[#This Row],[Fecha inicio]]="",tblTareas_V1_Canonica[[#This Row],[Fecha fin]]="",tblTareas_V1_Canonica[[#This Row],[Fecha inicio]]&gt;tblTareas_V1_Canonica[[#This Row],[Fecha fin]]),"Revisar fechas","OK")</f>
        <v>OK</v>
      </c>
      <c r="AO137" s="44" t="str">
        <f>IF(OR(tblTareas_V1_Canonica[[#This Row],[Estado]]="",tblTareas_V1_Canonica[[#This Row],[Estatus Tarea]]=""),"Revisar estatus","OK")</f>
        <v>OK</v>
      </c>
      <c r="AP137" s="44" t="str">
        <f>IF(COUNTIF(tblTareas_V1_Canonica[[#This Row],[Val_ID]:[Val_Estatus]],"&lt;&gt;OK")&gt;0,"REVISAR","OK")</f>
        <v>OK</v>
      </c>
      <c r="AQ137" s="44" t="s">
        <v>1439</v>
      </c>
      <c r="AR137" s="82">
        <v>0.4375</v>
      </c>
    </row>
    <row r="138" spans="1:44" ht="20.25" customHeight="1">
      <c r="A138" s="12" t="s">
        <v>4666</v>
      </c>
      <c r="B138" s="12" t="s">
        <v>344</v>
      </c>
      <c r="C138" s="12" t="s">
        <v>443</v>
      </c>
      <c r="D138" s="12" t="s">
        <v>1442</v>
      </c>
      <c r="E138" s="13" t="s">
        <v>394</v>
      </c>
      <c r="F138" s="15" t="s">
        <v>345</v>
      </c>
      <c r="G138" s="12">
        <v>30</v>
      </c>
      <c r="H138" s="12" t="s">
        <v>1158</v>
      </c>
      <c r="I138" s="12" t="s">
        <v>1147</v>
      </c>
      <c r="J138" s="12">
        <v>1</v>
      </c>
      <c r="K138" s="15" t="s">
        <v>17</v>
      </c>
      <c r="L138" s="15" t="s">
        <v>376</v>
      </c>
      <c r="M138" s="15" t="s">
        <v>1126</v>
      </c>
      <c r="N138" s="15" t="s">
        <v>1127</v>
      </c>
      <c r="O138" s="16">
        <v>46024</v>
      </c>
      <c r="P138" s="16">
        <v>46387</v>
      </c>
      <c r="Q138" s="16" t="s">
        <v>345</v>
      </c>
      <c r="R138" s="35" t="s">
        <v>128</v>
      </c>
      <c r="S138" s="24" t="s">
        <v>129</v>
      </c>
      <c r="T138" s="23" t="s">
        <v>127</v>
      </c>
      <c r="U138" s="15" t="s">
        <v>42</v>
      </c>
      <c r="V138" s="15" t="s">
        <v>1284</v>
      </c>
      <c r="W138" s="15" t="s">
        <v>376</v>
      </c>
      <c r="X138" s="15" t="s">
        <v>1290</v>
      </c>
      <c r="Y138" s="15" t="s">
        <v>1285</v>
      </c>
      <c r="Z138" s="15" t="s">
        <v>1462</v>
      </c>
      <c r="AA138" s="15" t="s">
        <v>371</v>
      </c>
      <c r="AB138" s="44" t="str">
        <f>_xlfn.XLOOKUP(tblTareas_V1_Canonica[[#This Row],[Categoría]],tblCAT_ProcesosSGOL[Categoría],tblCAT_ProcesosSGOL[Documento Referencia],"Revisar")</f>
        <v>RIT-LOR-01 / MAN-POL-01</v>
      </c>
      <c r="AC138" s="44" t="str">
        <f>_xlfn.XLOOKUP(tblTareas_V1_Canonica[[#This Row],[Categoría]],tblCAT_ProcesosSGOL[Categoría],tblCAT_ProcesosSGOL[Proceso SGOL],"Revisar")</f>
        <v>Recursos Humanos</v>
      </c>
      <c r="AD138" s="44" t="str">
        <f>_xlfn.XLOOKUP(tblTareas_V1_Canonica[[#This Row],[Categoría]],tblCAT_ProcesosSGOL[Categoría],tblCAT_ProcesosSGOL[Requiere Evidencia],"Revisar")</f>
        <v>Sí</v>
      </c>
      <c r="AE138" s="44" t="str">
        <f>_xlfn.XLOOKUP(tblTareas_V1_Canonica[[#This Row],[Categoría]],tblCAT_ProcesosSGOL[Categoría],tblCAT_ProcesosSGOL[Tipo Evidencia Sugerida],"Revisar")</f>
        <v>Firma / Reporte / Archivo</v>
      </c>
      <c r="AF138" s="44"/>
      <c r="AG138" s="44" t="str">
        <f>_xlfn.XLOOKUP(tblTareas_V1_Canonica[[#This Row],[Categoría]],tblCAT_ProcesosSGOL[Categoría],tblCAT_ProcesosSGOL[KPI Sugerido],"Revisar")</f>
        <v>Asistencia / Cumplimiento</v>
      </c>
      <c r="AH138" s="44"/>
      <c r="AI138" s="44" t="str">
        <f>IF(tblTareas_V1_Canonica[[#This Row],[ID]]="","ID vacío",IF(COUNTIF(tblTareas_V1_Canonica[ID],tblTareas_V1_Canonica[[#This Row],[ID]])&gt;1,"ID duplicado","OK"))</f>
        <v>OK</v>
      </c>
      <c r="AJ138" s="44" t="str">
        <f>IF(OR(tblTareas_V1_Canonica[[#This Row],[Duración Estándar (min)]]="",tblTareas_V1_Canonica[[#This Row],[Duración Estándar (min)]]&lt;=0),"Revisar duración","OK")</f>
        <v>OK</v>
      </c>
      <c r="AK138" s="44" t="str">
        <f>IF(OR(tblTareas_V1_Canonica[[#This Row],[Tipo frecuencia]]="",tblTareas_V1_Canonica[[#This Row],[Regla frecuencia]]=""),"Revisar frecuencia","OK")</f>
        <v>OK</v>
      </c>
      <c r="AL138" s="44" t="str">
        <f>IF(OR(tblTareas_V1_Canonica[[#This Row],[Puesto]]="",tblTareas_V1_Canonica[[#This Row],[Tipo de Responsable]]=""),"Revisar responsable","OK")</f>
        <v>OK</v>
      </c>
      <c r="AM13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8" s="44" t="str">
        <f>IF(OR(tblTareas_V1_Canonica[[#This Row],[Fecha inicio]]="",tblTareas_V1_Canonica[[#This Row],[Fecha fin]]="",tblTareas_V1_Canonica[[#This Row],[Fecha inicio]]&gt;tblTareas_V1_Canonica[[#This Row],[Fecha fin]]),"Revisar fechas","OK")</f>
        <v>OK</v>
      </c>
      <c r="AO138" s="44" t="str">
        <f>IF(OR(tblTareas_V1_Canonica[[#This Row],[Estado]]="",tblTareas_V1_Canonica[[#This Row],[Estatus Tarea]]=""),"Revisar estatus","OK")</f>
        <v>OK</v>
      </c>
      <c r="AP138" s="44" t="str">
        <f>IF(COUNTIF(tblTareas_V1_Canonica[[#This Row],[Val_ID]:[Val_Estatus]],"&lt;&gt;OK")&gt;0,"REVISAR","OK")</f>
        <v>OK</v>
      </c>
      <c r="AQ138" s="52" t="s">
        <v>1439</v>
      </c>
      <c r="AR138" s="82">
        <v>0.41666666666666669</v>
      </c>
    </row>
    <row r="139" spans="1:44" ht="20.25" customHeight="1">
      <c r="A139" s="12" t="s">
        <v>4667</v>
      </c>
      <c r="B139" s="12" t="s">
        <v>344</v>
      </c>
      <c r="C139" s="12" t="s">
        <v>443</v>
      </c>
      <c r="D139" s="12" t="s">
        <v>1442</v>
      </c>
      <c r="E139" s="13" t="s">
        <v>394</v>
      </c>
      <c r="F139" s="15" t="s">
        <v>345</v>
      </c>
      <c r="G139" s="12">
        <v>50</v>
      </c>
      <c r="H139" s="12" t="s">
        <v>1156</v>
      </c>
      <c r="I139" s="12" t="s">
        <v>1144</v>
      </c>
      <c r="J139" s="12">
        <v>1</v>
      </c>
      <c r="K139" s="15" t="s">
        <v>17</v>
      </c>
      <c r="L139" s="15" t="s">
        <v>376</v>
      </c>
      <c r="M139" s="15" t="s">
        <v>1126</v>
      </c>
      <c r="N139" s="15" t="s">
        <v>1127</v>
      </c>
      <c r="O139" s="16">
        <v>46024</v>
      </c>
      <c r="P139" s="16">
        <v>46387</v>
      </c>
      <c r="Q139" s="16" t="s">
        <v>1345</v>
      </c>
      <c r="R139" s="36" t="s">
        <v>1234</v>
      </c>
      <c r="S139" s="24" t="s">
        <v>130</v>
      </c>
      <c r="T139" s="23" t="s">
        <v>44</v>
      </c>
      <c r="U139" s="15" t="s">
        <v>42</v>
      </c>
      <c r="V139" s="15" t="s">
        <v>1283</v>
      </c>
      <c r="W139" s="15" t="s">
        <v>376</v>
      </c>
      <c r="X139" s="15" t="s">
        <v>1290</v>
      </c>
      <c r="Y139" s="15" t="s">
        <v>1285</v>
      </c>
      <c r="Z139" s="15" t="s">
        <v>1462</v>
      </c>
      <c r="AA139" s="15" t="s">
        <v>371</v>
      </c>
      <c r="AB139" s="44" t="str">
        <f>_xlfn.XLOOKUP(tblTareas_V1_Canonica[[#This Row],[Categoría]],tblCAT_ProcesosSGOL[Categoría],tblCAT_ProcesosSGOL[Documento Referencia],"Revisar")</f>
        <v>RIT-LOR-01 / MAN-POL-01</v>
      </c>
      <c r="AC139" s="44" t="str">
        <f>_xlfn.XLOOKUP(tblTareas_V1_Canonica[[#This Row],[Categoría]],tblCAT_ProcesosSGOL[Categoría],tblCAT_ProcesosSGOL[Proceso SGOL],"Revisar")</f>
        <v>Recursos Humanos</v>
      </c>
      <c r="AD139" s="44" t="str">
        <f>_xlfn.XLOOKUP(tblTareas_V1_Canonica[[#This Row],[Categoría]],tblCAT_ProcesosSGOL[Categoría],tblCAT_ProcesosSGOL[Requiere Evidencia],"Revisar")</f>
        <v>Sí</v>
      </c>
      <c r="AE139" s="44" t="str">
        <f>_xlfn.XLOOKUP(tblTareas_V1_Canonica[[#This Row],[Categoría]],tblCAT_ProcesosSGOL[Categoría],tblCAT_ProcesosSGOL[Tipo Evidencia Sugerida],"Revisar")</f>
        <v>Firma / Reporte / Archivo</v>
      </c>
      <c r="AF139" s="44"/>
      <c r="AG139" s="44" t="str">
        <f>_xlfn.XLOOKUP(tblTareas_V1_Canonica[[#This Row],[Categoría]],tblCAT_ProcesosSGOL[Categoría],tblCAT_ProcesosSGOL[KPI Sugerido],"Revisar")</f>
        <v>Asistencia / Cumplimiento</v>
      </c>
      <c r="AH139" s="44"/>
      <c r="AI139" s="44" t="str">
        <f>IF(tblTareas_V1_Canonica[[#This Row],[ID]]="","ID vacío",IF(COUNTIF(tblTareas_V1_Canonica[ID],tblTareas_V1_Canonica[[#This Row],[ID]])&gt;1,"ID duplicado","OK"))</f>
        <v>OK</v>
      </c>
      <c r="AJ139" s="44" t="str">
        <f>IF(OR(tblTareas_V1_Canonica[[#This Row],[Duración Estándar (min)]]="",tblTareas_V1_Canonica[[#This Row],[Duración Estándar (min)]]&lt;=0),"Revisar duración","OK")</f>
        <v>OK</v>
      </c>
      <c r="AK139" s="44" t="str">
        <f>IF(OR(tblTareas_V1_Canonica[[#This Row],[Tipo frecuencia]]="",tblTareas_V1_Canonica[[#This Row],[Regla frecuencia]]=""),"Revisar frecuencia","OK")</f>
        <v>OK</v>
      </c>
      <c r="AL139" s="44" t="str">
        <f>IF(OR(tblTareas_V1_Canonica[[#This Row],[Puesto]]="",tblTareas_V1_Canonica[[#This Row],[Tipo de Responsable]]=""),"Revisar responsable","OK")</f>
        <v>OK</v>
      </c>
      <c r="AM13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39" s="44" t="str">
        <f>IF(OR(tblTareas_V1_Canonica[[#This Row],[Fecha inicio]]="",tblTareas_V1_Canonica[[#This Row],[Fecha fin]]="",tblTareas_V1_Canonica[[#This Row],[Fecha inicio]]&gt;tblTareas_V1_Canonica[[#This Row],[Fecha fin]]),"Revisar fechas","OK")</f>
        <v>OK</v>
      </c>
      <c r="AO139" s="44" t="str">
        <f>IF(OR(tblTareas_V1_Canonica[[#This Row],[Estado]]="",tblTareas_V1_Canonica[[#This Row],[Estatus Tarea]]=""),"Revisar estatus","OK")</f>
        <v>OK</v>
      </c>
      <c r="AP139" s="44" t="str">
        <f>IF(COUNTIF(tblTareas_V1_Canonica[[#This Row],[Val_ID]:[Val_Estatus]],"&lt;&gt;OK")&gt;0,"REVISAR","OK")</f>
        <v>OK</v>
      </c>
      <c r="AQ139" s="52" t="s">
        <v>2103</v>
      </c>
      <c r="AR139" s="82">
        <v>0.625</v>
      </c>
    </row>
    <row r="140" spans="1:44" ht="20.25" customHeight="1">
      <c r="A140" s="12" t="s">
        <v>4668</v>
      </c>
      <c r="B140" s="12" t="s">
        <v>344</v>
      </c>
      <c r="C140" s="12" t="s">
        <v>443</v>
      </c>
      <c r="D140" s="12" t="s">
        <v>1442</v>
      </c>
      <c r="E140" s="13" t="s">
        <v>394</v>
      </c>
      <c r="F140" s="15" t="s">
        <v>345</v>
      </c>
      <c r="G140" s="12">
        <v>15</v>
      </c>
      <c r="H140" s="12" t="s">
        <v>1156</v>
      </c>
      <c r="I140" s="12" t="s">
        <v>1143</v>
      </c>
      <c r="J140" s="12">
        <v>1</v>
      </c>
      <c r="K140" s="15" t="s">
        <v>17</v>
      </c>
      <c r="L140" s="15" t="s">
        <v>376</v>
      </c>
      <c r="M140" s="15" t="s">
        <v>1126</v>
      </c>
      <c r="N140" s="15" t="s">
        <v>1127</v>
      </c>
      <c r="O140" s="16">
        <v>46024</v>
      </c>
      <c r="P140" s="16">
        <v>46387</v>
      </c>
      <c r="Q140" s="16" t="s">
        <v>345</v>
      </c>
      <c r="R140" s="36" t="s">
        <v>1235</v>
      </c>
      <c r="S140" s="24" t="s">
        <v>131</v>
      </c>
      <c r="T140" s="23" t="s">
        <v>107</v>
      </c>
      <c r="U140" s="15" t="s">
        <v>42</v>
      </c>
      <c r="V140" s="15" t="s">
        <v>1285</v>
      </c>
      <c r="W140" s="15" t="s">
        <v>376</v>
      </c>
      <c r="X140" s="15" t="s">
        <v>1290</v>
      </c>
      <c r="Y140" s="15" t="s">
        <v>1285</v>
      </c>
      <c r="Z140" s="15" t="s">
        <v>1462</v>
      </c>
      <c r="AA140" s="15" t="s">
        <v>371</v>
      </c>
      <c r="AB140" s="44" t="str">
        <f>_xlfn.XLOOKUP(tblTareas_V1_Canonica[[#This Row],[Categoría]],tblCAT_ProcesosSGOL[Categoría],tblCAT_ProcesosSGOL[Documento Referencia],"Revisar")</f>
        <v>RIT-LOR-01 / MAN-POL-01</v>
      </c>
      <c r="AC140" s="44" t="str">
        <f>_xlfn.XLOOKUP(tblTareas_V1_Canonica[[#This Row],[Categoría]],tblCAT_ProcesosSGOL[Categoría],tblCAT_ProcesosSGOL[Proceso SGOL],"Revisar")</f>
        <v>Recursos Humanos</v>
      </c>
      <c r="AD140" s="44" t="str">
        <f>_xlfn.XLOOKUP(tblTareas_V1_Canonica[[#This Row],[Categoría]],tblCAT_ProcesosSGOL[Categoría],tblCAT_ProcesosSGOL[Requiere Evidencia],"Revisar")</f>
        <v>Sí</v>
      </c>
      <c r="AE140" s="44" t="str">
        <f>_xlfn.XLOOKUP(tblTareas_V1_Canonica[[#This Row],[Categoría]],tblCAT_ProcesosSGOL[Categoría],tblCAT_ProcesosSGOL[Tipo Evidencia Sugerida],"Revisar")</f>
        <v>Firma / Reporte / Archivo</v>
      </c>
      <c r="AF140" s="44"/>
      <c r="AG140" s="44" t="str">
        <f>_xlfn.XLOOKUP(tblTareas_V1_Canonica[[#This Row],[Categoría]],tblCAT_ProcesosSGOL[Categoría],tblCAT_ProcesosSGOL[KPI Sugerido],"Revisar")</f>
        <v>Asistencia / Cumplimiento</v>
      </c>
      <c r="AH140" s="44"/>
      <c r="AI140" s="44" t="str">
        <f>IF(tblTareas_V1_Canonica[[#This Row],[ID]]="","ID vacío",IF(COUNTIF(tblTareas_V1_Canonica[ID],tblTareas_V1_Canonica[[#This Row],[ID]])&gt;1,"ID duplicado","OK"))</f>
        <v>OK</v>
      </c>
      <c r="AJ140" s="44" t="str">
        <f>IF(OR(tblTareas_V1_Canonica[[#This Row],[Duración Estándar (min)]]="",tblTareas_V1_Canonica[[#This Row],[Duración Estándar (min)]]&lt;=0),"Revisar duración","OK")</f>
        <v>OK</v>
      </c>
      <c r="AK140" s="44" t="str">
        <f>IF(OR(tblTareas_V1_Canonica[[#This Row],[Tipo frecuencia]]="",tblTareas_V1_Canonica[[#This Row],[Regla frecuencia]]=""),"Revisar frecuencia","OK")</f>
        <v>OK</v>
      </c>
      <c r="AL140" s="44" t="str">
        <f>IF(OR(tblTareas_V1_Canonica[[#This Row],[Puesto]]="",tblTareas_V1_Canonica[[#This Row],[Tipo de Responsable]]=""),"Revisar responsable","OK")</f>
        <v>OK</v>
      </c>
      <c r="AM14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0" s="44" t="str">
        <f>IF(OR(tblTareas_V1_Canonica[[#This Row],[Fecha inicio]]="",tblTareas_V1_Canonica[[#This Row],[Fecha fin]]="",tblTareas_V1_Canonica[[#This Row],[Fecha inicio]]&gt;tblTareas_V1_Canonica[[#This Row],[Fecha fin]]),"Revisar fechas","OK")</f>
        <v>OK</v>
      </c>
      <c r="AO140" s="44" t="str">
        <f>IF(OR(tblTareas_V1_Canonica[[#This Row],[Estado]]="",tblTareas_V1_Canonica[[#This Row],[Estatus Tarea]]=""),"Revisar estatus","OK")</f>
        <v>OK</v>
      </c>
      <c r="AP140" s="44" t="str">
        <f>IF(COUNTIF(tblTareas_V1_Canonica[[#This Row],[Val_ID]:[Val_Estatus]],"&lt;&gt;OK")&gt;0,"REVISAR","OK")</f>
        <v>OK</v>
      </c>
      <c r="AQ140" s="52" t="s">
        <v>1439</v>
      </c>
      <c r="AR140" s="82">
        <v>0.44791666666666669</v>
      </c>
    </row>
    <row r="141" spans="1:44" ht="20.25" customHeight="1">
      <c r="A141" s="12" t="s">
        <v>4669</v>
      </c>
      <c r="B141" s="12" t="s">
        <v>344</v>
      </c>
      <c r="C141" s="12" t="s">
        <v>443</v>
      </c>
      <c r="D141" s="12" t="s">
        <v>1439</v>
      </c>
      <c r="E141" s="13" t="s">
        <v>394</v>
      </c>
      <c r="F141" s="15" t="s">
        <v>345</v>
      </c>
      <c r="G141" s="12">
        <v>5</v>
      </c>
      <c r="H141" s="12" t="s">
        <v>1156</v>
      </c>
      <c r="I141" s="12" t="s">
        <v>1141</v>
      </c>
      <c r="J141" s="12">
        <v>1</v>
      </c>
      <c r="K141" s="15" t="s">
        <v>17</v>
      </c>
      <c r="L141" s="15" t="s">
        <v>376</v>
      </c>
      <c r="M141" s="15" t="s">
        <v>1126</v>
      </c>
      <c r="N141" s="15" t="s">
        <v>1127</v>
      </c>
      <c r="O141" s="16">
        <v>46024</v>
      </c>
      <c r="P141" s="16">
        <v>46387</v>
      </c>
      <c r="Q141" s="16" t="s">
        <v>345</v>
      </c>
      <c r="R141" s="36" t="s">
        <v>1236</v>
      </c>
      <c r="S141" s="24" t="s">
        <v>132</v>
      </c>
      <c r="T141" s="23" t="s">
        <v>107</v>
      </c>
      <c r="U141" s="15" t="s">
        <v>42</v>
      </c>
      <c r="V141" s="15" t="s">
        <v>1283</v>
      </c>
      <c r="W141" s="15" t="s">
        <v>376</v>
      </c>
      <c r="X141" s="15" t="s">
        <v>1290</v>
      </c>
      <c r="Y141" s="15" t="s">
        <v>1285</v>
      </c>
      <c r="Z141" s="15" t="s">
        <v>1462</v>
      </c>
      <c r="AA141" s="15" t="s">
        <v>371</v>
      </c>
      <c r="AB141" s="44" t="str">
        <f>_xlfn.XLOOKUP(tblTareas_V1_Canonica[[#This Row],[Categoría]],tblCAT_ProcesosSGOL[Categoría],tblCAT_ProcesosSGOL[Documento Referencia],"Revisar")</f>
        <v>SGOL</v>
      </c>
      <c r="AC141" s="44" t="str">
        <f>_xlfn.XLOOKUP(tblTareas_V1_Canonica[[#This Row],[Categoría]],tblCAT_ProcesosSGOL[Categoría],tblCAT_ProcesosSGOL[Proceso SGOL],"Revisar")</f>
        <v>Supervisión SGOL</v>
      </c>
      <c r="AD141" s="44" t="str">
        <f>_xlfn.XLOOKUP(tblTareas_V1_Canonica[[#This Row],[Categoría]],tblCAT_ProcesosSGOL[Categoría],tblCAT_ProcesosSGOL[Requiere Evidencia],"Revisar")</f>
        <v>Sí</v>
      </c>
      <c r="AE141" s="44" t="str">
        <f>_xlfn.XLOOKUP(tblTareas_V1_Canonica[[#This Row],[Categoría]],tblCAT_ProcesosSGOL[Categoría],tblCAT_ProcesosSGOL[Tipo Evidencia Sugerida],"Revisar")</f>
        <v>Checklist / Reporte / Foto</v>
      </c>
      <c r="AF141" s="44"/>
      <c r="AG141" s="44" t="str">
        <f>_xlfn.XLOOKUP(tblTareas_V1_Canonica[[#This Row],[Categoría]],tblCAT_ProcesosSGOL[Categoría],tblCAT_ProcesosSGOL[KPI Sugerido],"Revisar")</f>
        <v>Cumplimiento operativo</v>
      </c>
      <c r="AH141" s="44"/>
      <c r="AI141" s="44" t="str">
        <f>IF(tblTareas_V1_Canonica[[#This Row],[ID]]="","ID vacío",IF(COUNTIF(tblTareas_V1_Canonica[ID],tblTareas_V1_Canonica[[#This Row],[ID]])&gt;1,"ID duplicado","OK"))</f>
        <v>OK</v>
      </c>
      <c r="AJ141" s="44" t="str">
        <f>IF(OR(tblTareas_V1_Canonica[[#This Row],[Duración Estándar (min)]]="",tblTareas_V1_Canonica[[#This Row],[Duración Estándar (min)]]&lt;=0),"Revisar duración","OK")</f>
        <v>OK</v>
      </c>
      <c r="AK141" s="44" t="str">
        <f>IF(OR(tblTareas_V1_Canonica[[#This Row],[Tipo frecuencia]]="",tblTareas_V1_Canonica[[#This Row],[Regla frecuencia]]=""),"Revisar frecuencia","OK")</f>
        <v>OK</v>
      </c>
      <c r="AL141" s="44" t="str">
        <f>IF(OR(tblTareas_V1_Canonica[[#This Row],[Puesto]]="",tblTareas_V1_Canonica[[#This Row],[Tipo de Responsable]]=""),"Revisar responsable","OK")</f>
        <v>OK</v>
      </c>
      <c r="AM14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1" s="44" t="str">
        <f>IF(OR(tblTareas_V1_Canonica[[#This Row],[Fecha inicio]]="",tblTareas_V1_Canonica[[#This Row],[Fecha fin]]="",tblTareas_V1_Canonica[[#This Row],[Fecha inicio]]&gt;tblTareas_V1_Canonica[[#This Row],[Fecha fin]]),"Revisar fechas","OK")</f>
        <v>OK</v>
      </c>
      <c r="AO141" s="44" t="str">
        <f>IF(OR(tblTareas_V1_Canonica[[#This Row],[Estado]]="",tblTareas_V1_Canonica[[#This Row],[Estatus Tarea]]=""),"Revisar estatus","OK")</f>
        <v>OK</v>
      </c>
      <c r="AP141" s="44" t="str">
        <f>IF(COUNTIF(tblTareas_V1_Canonica[[#This Row],[Val_ID]:[Val_Estatus]],"&lt;&gt;OK")&gt;0,"REVISAR","OK")</f>
        <v>OK</v>
      </c>
      <c r="AQ141" s="52" t="s">
        <v>2103</v>
      </c>
      <c r="AR141" s="82">
        <v>0.44791666666666669</v>
      </c>
    </row>
    <row r="142" spans="1:44" ht="20.25" customHeight="1">
      <c r="A142" s="12" t="s">
        <v>4670</v>
      </c>
      <c r="B142" s="12" t="s">
        <v>344</v>
      </c>
      <c r="C142" s="12" t="s">
        <v>443</v>
      </c>
      <c r="D142" s="12" t="s">
        <v>1431</v>
      </c>
      <c r="E142" s="13" t="s">
        <v>394</v>
      </c>
      <c r="F142" s="15" t="s">
        <v>345</v>
      </c>
      <c r="G142" s="12">
        <v>5</v>
      </c>
      <c r="H142" s="12" t="s">
        <v>1156</v>
      </c>
      <c r="I142" s="12" t="s">
        <v>1143</v>
      </c>
      <c r="J142" s="12">
        <v>1</v>
      </c>
      <c r="K142" s="15" t="s">
        <v>17</v>
      </c>
      <c r="L142" s="15" t="s">
        <v>376</v>
      </c>
      <c r="M142" s="15" t="s">
        <v>1126</v>
      </c>
      <c r="N142" s="15" t="s">
        <v>1127</v>
      </c>
      <c r="O142" s="16">
        <v>46024</v>
      </c>
      <c r="P142" s="16">
        <v>46387</v>
      </c>
      <c r="Q142" s="16" t="s">
        <v>345</v>
      </c>
      <c r="R142" s="36" t="s">
        <v>1320</v>
      </c>
      <c r="S142" s="24" t="s">
        <v>133</v>
      </c>
      <c r="T142" s="23" t="s">
        <v>1325</v>
      </c>
      <c r="U142" s="15" t="s">
        <v>42</v>
      </c>
      <c r="V142" s="15" t="s">
        <v>1284</v>
      </c>
      <c r="W142" s="15" t="s">
        <v>376</v>
      </c>
      <c r="X142" s="15" t="s">
        <v>1290</v>
      </c>
      <c r="Y142" s="15" t="s">
        <v>1285</v>
      </c>
      <c r="Z142" s="15" t="s">
        <v>1462</v>
      </c>
      <c r="AA142" s="15" t="s">
        <v>371</v>
      </c>
      <c r="AB142" s="44" t="str">
        <f>_xlfn.XLOOKUP(tblTareas_V1_Canonica[[#This Row],[Categoría]],tblCAT_ProcesosSGOL[Categoría],tblCAT_ProcesosSGOL[Documento Referencia],"Revisar")</f>
        <v>MAN-ADM-01</v>
      </c>
      <c r="AC142" s="44" t="str">
        <f>_xlfn.XLOOKUP(tblTareas_V1_Canonica[[#This Row],[Categoría]],tblCAT_ProcesosSGOL[Categoría],tblCAT_ProcesosSGOL[Proceso SGOL],"Revisar")</f>
        <v>Administración</v>
      </c>
      <c r="AD142" s="44" t="str">
        <f>_xlfn.XLOOKUP(tblTareas_V1_Canonica[[#This Row],[Categoría]],tblCAT_ProcesosSGOL[Categoría],tblCAT_ProcesosSGOL[Requiere Evidencia],"Revisar")</f>
        <v>Sí</v>
      </c>
      <c r="AE142" s="44" t="str">
        <f>_xlfn.XLOOKUP(tblTareas_V1_Canonica[[#This Row],[Categoría]],tblCAT_ProcesosSGOL[Categoría],tblCAT_ProcesosSGOL[Tipo Evidencia Sugerida],"Revisar")</f>
        <v>Comprobante / Correo / WhatsApp</v>
      </c>
      <c r="AF142" s="44"/>
      <c r="AG142" s="44" t="str">
        <f>_xlfn.XLOOKUP(tblTareas_V1_Canonica[[#This Row],[Categoría]],tblCAT_ProcesosSGOL[Categoría],tblCAT_ProcesosSGOL[KPI Sugerido],"Revisar")</f>
        <v>Pagos a tiempo</v>
      </c>
      <c r="AH142" s="44"/>
      <c r="AI142" s="44" t="str">
        <f>IF(tblTareas_V1_Canonica[[#This Row],[ID]]="","ID vacío",IF(COUNTIF(tblTareas_V1_Canonica[ID],tblTareas_V1_Canonica[[#This Row],[ID]])&gt;1,"ID duplicado","OK"))</f>
        <v>OK</v>
      </c>
      <c r="AJ142" s="44" t="str">
        <f>IF(OR(tblTareas_V1_Canonica[[#This Row],[Duración Estándar (min)]]="",tblTareas_V1_Canonica[[#This Row],[Duración Estándar (min)]]&lt;=0),"Revisar duración","OK")</f>
        <v>OK</v>
      </c>
      <c r="AK142" s="44" t="str">
        <f>IF(OR(tblTareas_V1_Canonica[[#This Row],[Tipo frecuencia]]="",tblTareas_V1_Canonica[[#This Row],[Regla frecuencia]]=""),"Revisar frecuencia","OK")</f>
        <v>OK</v>
      </c>
      <c r="AL142" s="44" t="str">
        <f>IF(OR(tblTareas_V1_Canonica[[#This Row],[Puesto]]="",tblTareas_V1_Canonica[[#This Row],[Tipo de Responsable]]=""),"Revisar responsable","OK")</f>
        <v>OK</v>
      </c>
      <c r="AM14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2" s="44" t="str">
        <f>IF(OR(tblTareas_V1_Canonica[[#This Row],[Fecha inicio]]="",tblTareas_V1_Canonica[[#This Row],[Fecha fin]]="",tblTareas_V1_Canonica[[#This Row],[Fecha inicio]]&gt;tblTareas_V1_Canonica[[#This Row],[Fecha fin]]),"Revisar fechas","OK")</f>
        <v>OK</v>
      </c>
      <c r="AO142" s="44" t="str">
        <f>IF(OR(tblTareas_V1_Canonica[[#This Row],[Estado]]="",tblTareas_V1_Canonica[[#This Row],[Estatus Tarea]]=""),"Revisar estatus","OK")</f>
        <v>OK</v>
      </c>
      <c r="AP142" s="44" t="str">
        <f>IF(COUNTIF(tblTareas_V1_Canonica[[#This Row],[Val_ID]:[Val_Estatus]],"&lt;&gt;OK")&gt;0,"REVISAR","OK")</f>
        <v>OK</v>
      </c>
      <c r="AQ142" s="52" t="s">
        <v>2103</v>
      </c>
      <c r="AR142" s="82">
        <v>0.41666666666666669</v>
      </c>
    </row>
    <row r="143" spans="1:44" ht="20.25" customHeight="1">
      <c r="A143" s="12" t="s">
        <v>269</v>
      </c>
      <c r="B143" s="12" t="s">
        <v>344</v>
      </c>
      <c r="C143" s="12" t="s">
        <v>443</v>
      </c>
      <c r="D143" s="12" t="s">
        <v>1431</v>
      </c>
      <c r="E143" s="13" t="s">
        <v>394</v>
      </c>
      <c r="F143" s="15" t="s">
        <v>345</v>
      </c>
      <c r="G143" s="12">
        <v>5</v>
      </c>
      <c r="H143" s="12" t="s">
        <v>1156</v>
      </c>
      <c r="I143" s="12" t="s">
        <v>1144</v>
      </c>
      <c r="J143" s="12">
        <v>1</v>
      </c>
      <c r="K143" s="15" t="s">
        <v>17</v>
      </c>
      <c r="L143" s="15" t="s">
        <v>376</v>
      </c>
      <c r="M143" s="15" t="s">
        <v>1126</v>
      </c>
      <c r="N143" s="15" t="s">
        <v>1127</v>
      </c>
      <c r="O143" s="16">
        <v>46024</v>
      </c>
      <c r="P143" s="16">
        <v>46387</v>
      </c>
      <c r="Q143" s="16" t="s">
        <v>345</v>
      </c>
      <c r="R143" s="36" t="s">
        <v>1324</v>
      </c>
      <c r="S143" s="24" t="s">
        <v>133</v>
      </c>
      <c r="T143" s="23" t="s">
        <v>1325</v>
      </c>
      <c r="U143" s="15" t="s">
        <v>42</v>
      </c>
      <c r="V143" s="15" t="s">
        <v>1284</v>
      </c>
      <c r="W143" s="15" t="s">
        <v>376</v>
      </c>
      <c r="X143" s="15" t="s">
        <v>1290</v>
      </c>
      <c r="Y143" s="15" t="s">
        <v>1285</v>
      </c>
      <c r="Z143" s="15" t="s">
        <v>1462</v>
      </c>
      <c r="AA143" s="15" t="s">
        <v>371</v>
      </c>
      <c r="AB143" s="44" t="str">
        <f>_xlfn.XLOOKUP(tblTareas_V1_Canonica[[#This Row],[Categoría]],tblCAT_ProcesosSGOL[Categoría],tblCAT_ProcesosSGOL[Documento Referencia],"Revisar")</f>
        <v>MAN-ADM-01</v>
      </c>
      <c r="AC143" s="44" t="str">
        <f>_xlfn.XLOOKUP(tblTareas_V1_Canonica[[#This Row],[Categoría]],tblCAT_ProcesosSGOL[Categoría],tblCAT_ProcesosSGOL[Proceso SGOL],"Revisar")</f>
        <v>Administración</v>
      </c>
      <c r="AD143" s="44" t="str">
        <f>_xlfn.XLOOKUP(tblTareas_V1_Canonica[[#This Row],[Categoría]],tblCAT_ProcesosSGOL[Categoría],tblCAT_ProcesosSGOL[Requiere Evidencia],"Revisar")</f>
        <v>Sí</v>
      </c>
      <c r="AE143" s="44" t="str">
        <f>_xlfn.XLOOKUP(tblTareas_V1_Canonica[[#This Row],[Categoría]],tblCAT_ProcesosSGOL[Categoría],tblCAT_ProcesosSGOL[Tipo Evidencia Sugerida],"Revisar")</f>
        <v>Comprobante / Correo / WhatsApp</v>
      </c>
      <c r="AF143" s="44"/>
      <c r="AG143" s="44" t="str">
        <f>_xlfn.XLOOKUP(tblTareas_V1_Canonica[[#This Row],[Categoría]],tblCAT_ProcesosSGOL[Categoría],tblCAT_ProcesosSGOL[KPI Sugerido],"Revisar")</f>
        <v>Pagos a tiempo</v>
      </c>
      <c r="AH143" s="44"/>
      <c r="AI143" s="44" t="str">
        <f>IF(tblTareas_V1_Canonica[[#This Row],[ID]]="","ID vacío",IF(COUNTIF(tblTareas_V1_Canonica[ID],tblTareas_V1_Canonica[[#This Row],[ID]])&gt;1,"ID duplicado","OK"))</f>
        <v>OK</v>
      </c>
      <c r="AJ143" s="44" t="str">
        <f>IF(OR(tblTareas_V1_Canonica[[#This Row],[Duración Estándar (min)]]="",tblTareas_V1_Canonica[[#This Row],[Duración Estándar (min)]]&lt;=0),"Revisar duración","OK")</f>
        <v>OK</v>
      </c>
      <c r="AK143" s="44" t="str">
        <f>IF(OR(tblTareas_V1_Canonica[[#This Row],[Tipo frecuencia]]="",tblTareas_V1_Canonica[[#This Row],[Regla frecuencia]]=""),"Revisar frecuencia","OK")</f>
        <v>OK</v>
      </c>
      <c r="AL143" s="44" t="str">
        <f>IF(OR(tblTareas_V1_Canonica[[#This Row],[Puesto]]="",tblTareas_V1_Canonica[[#This Row],[Tipo de Responsable]]=""),"Revisar responsable","OK")</f>
        <v>OK</v>
      </c>
      <c r="AM14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3" s="44" t="str">
        <f>IF(OR(tblTareas_V1_Canonica[[#This Row],[Fecha inicio]]="",tblTareas_V1_Canonica[[#This Row],[Fecha fin]]="",tblTareas_V1_Canonica[[#This Row],[Fecha inicio]]&gt;tblTareas_V1_Canonica[[#This Row],[Fecha fin]]),"Revisar fechas","OK")</f>
        <v>OK</v>
      </c>
      <c r="AO143" s="44" t="str">
        <f>IF(OR(tblTareas_V1_Canonica[[#This Row],[Estado]]="",tblTareas_V1_Canonica[[#This Row],[Estatus Tarea]]=""),"Revisar estatus","OK")</f>
        <v>OK</v>
      </c>
      <c r="AP143" s="44" t="str">
        <f>IF(COUNTIF(tblTareas_V1_Canonica[[#This Row],[Val_ID]:[Val_Estatus]],"&lt;&gt;OK")&gt;0,"REVISAR","OK")</f>
        <v>OK</v>
      </c>
      <c r="AQ143" s="52" t="s">
        <v>2103</v>
      </c>
      <c r="AR143" s="82">
        <v>0.41666666666666669</v>
      </c>
    </row>
    <row r="144" spans="1:44" ht="20.25" customHeight="1">
      <c r="A144" s="12" t="s">
        <v>4671</v>
      </c>
      <c r="B144" s="12" t="s">
        <v>344</v>
      </c>
      <c r="C144" s="12" t="s">
        <v>443</v>
      </c>
      <c r="D144" s="12" t="s">
        <v>1431</v>
      </c>
      <c r="E144" s="13" t="s">
        <v>394</v>
      </c>
      <c r="F144" s="15" t="s">
        <v>345</v>
      </c>
      <c r="G144" s="12">
        <v>5</v>
      </c>
      <c r="H144" s="12" t="s">
        <v>1156</v>
      </c>
      <c r="I144" s="12" t="s">
        <v>1145</v>
      </c>
      <c r="J144" s="12">
        <v>1</v>
      </c>
      <c r="K144" s="15" t="s">
        <v>17</v>
      </c>
      <c r="L144" s="15" t="s">
        <v>376</v>
      </c>
      <c r="M144" s="15" t="s">
        <v>1126</v>
      </c>
      <c r="N144" s="15" t="s">
        <v>1127</v>
      </c>
      <c r="O144" s="16">
        <v>46024</v>
      </c>
      <c r="P144" s="16">
        <v>46387</v>
      </c>
      <c r="Q144" s="16" t="s">
        <v>345</v>
      </c>
      <c r="R144" s="36" t="s">
        <v>1323</v>
      </c>
      <c r="S144" s="24" t="s">
        <v>133</v>
      </c>
      <c r="T144" s="23" t="s">
        <v>1325</v>
      </c>
      <c r="U144" s="15" t="s">
        <v>42</v>
      </c>
      <c r="V144" s="15" t="s">
        <v>1284</v>
      </c>
      <c r="W144" s="15" t="s">
        <v>376</v>
      </c>
      <c r="X144" s="15" t="s">
        <v>1290</v>
      </c>
      <c r="Y144" s="15" t="s">
        <v>1285</v>
      </c>
      <c r="Z144" s="15" t="s">
        <v>1462</v>
      </c>
      <c r="AA144" s="15" t="s">
        <v>371</v>
      </c>
      <c r="AB144" s="44" t="str">
        <f>_xlfn.XLOOKUP(tblTareas_V1_Canonica[[#This Row],[Categoría]],tblCAT_ProcesosSGOL[Categoría],tblCAT_ProcesosSGOL[Documento Referencia],"Revisar")</f>
        <v>MAN-ADM-01</v>
      </c>
      <c r="AC144" s="44" t="str">
        <f>_xlfn.XLOOKUP(tblTareas_V1_Canonica[[#This Row],[Categoría]],tblCAT_ProcesosSGOL[Categoría],tblCAT_ProcesosSGOL[Proceso SGOL],"Revisar")</f>
        <v>Administración</v>
      </c>
      <c r="AD144" s="44" t="str">
        <f>_xlfn.XLOOKUP(tblTareas_V1_Canonica[[#This Row],[Categoría]],tblCAT_ProcesosSGOL[Categoría],tblCAT_ProcesosSGOL[Requiere Evidencia],"Revisar")</f>
        <v>Sí</v>
      </c>
      <c r="AE144" s="44" t="str">
        <f>_xlfn.XLOOKUP(tblTareas_V1_Canonica[[#This Row],[Categoría]],tblCAT_ProcesosSGOL[Categoría],tblCAT_ProcesosSGOL[Tipo Evidencia Sugerida],"Revisar")</f>
        <v>Comprobante / Correo / WhatsApp</v>
      </c>
      <c r="AF144" s="44"/>
      <c r="AG144" s="44" t="str">
        <f>_xlfn.XLOOKUP(tblTareas_V1_Canonica[[#This Row],[Categoría]],tblCAT_ProcesosSGOL[Categoría],tblCAT_ProcesosSGOL[KPI Sugerido],"Revisar")</f>
        <v>Pagos a tiempo</v>
      </c>
      <c r="AH144" s="44"/>
      <c r="AI144" s="44" t="str">
        <f>IF(tblTareas_V1_Canonica[[#This Row],[ID]]="","ID vacío",IF(COUNTIF(tblTareas_V1_Canonica[ID],tblTareas_V1_Canonica[[#This Row],[ID]])&gt;1,"ID duplicado","OK"))</f>
        <v>OK</v>
      </c>
      <c r="AJ144" s="44" t="str">
        <f>IF(OR(tblTareas_V1_Canonica[[#This Row],[Duración Estándar (min)]]="",tblTareas_V1_Canonica[[#This Row],[Duración Estándar (min)]]&lt;=0),"Revisar duración","OK")</f>
        <v>OK</v>
      </c>
      <c r="AK144" s="44" t="str">
        <f>IF(OR(tblTareas_V1_Canonica[[#This Row],[Tipo frecuencia]]="",tblTareas_V1_Canonica[[#This Row],[Regla frecuencia]]=""),"Revisar frecuencia","OK")</f>
        <v>OK</v>
      </c>
      <c r="AL144" s="44" t="str">
        <f>IF(OR(tblTareas_V1_Canonica[[#This Row],[Puesto]]="",tblTareas_V1_Canonica[[#This Row],[Tipo de Responsable]]=""),"Revisar responsable","OK")</f>
        <v>OK</v>
      </c>
      <c r="AM14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4" s="44" t="str">
        <f>IF(OR(tblTareas_V1_Canonica[[#This Row],[Fecha inicio]]="",tblTareas_V1_Canonica[[#This Row],[Fecha fin]]="",tblTareas_V1_Canonica[[#This Row],[Fecha inicio]]&gt;tblTareas_V1_Canonica[[#This Row],[Fecha fin]]),"Revisar fechas","OK")</f>
        <v>OK</v>
      </c>
      <c r="AO144" s="44" t="str">
        <f>IF(OR(tblTareas_V1_Canonica[[#This Row],[Estado]]="",tblTareas_V1_Canonica[[#This Row],[Estatus Tarea]]=""),"Revisar estatus","OK")</f>
        <v>OK</v>
      </c>
      <c r="AP144" s="44" t="str">
        <f>IF(COUNTIF(tblTareas_V1_Canonica[[#This Row],[Val_ID]:[Val_Estatus]],"&lt;&gt;OK")&gt;0,"REVISAR","OK")</f>
        <v>OK</v>
      </c>
      <c r="AQ144" s="52" t="s">
        <v>2103</v>
      </c>
      <c r="AR144" s="82">
        <v>0.41666666666666669</v>
      </c>
    </row>
    <row r="145" spans="1:44" ht="20.25" customHeight="1">
      <c r="A145" s="12" t="s">
        <v>4672</v>
      </c>
      <c r="B145" s="12" t="s">
        <v>344</v>
      </c>
      <c r="C145" s="12" t="s">
        <v>443</v>
      </c>
      <c r="D145" s="12" t="s">
        <v>1431</v>
      </c>
      <c r="E145" s="13" t="s">
        <v>394</v>
      </c>
      <c r="F145" s="15" t="s">
        <v>345</v>
      </c>
      <c r="G145" s="12">
        <v>5</v>
      </c>
      <c r="H145" s="12" t="s">
        <v>1156</v>
      </c>
      <c r="I145" s="12" t="s">
        <v>1297</v>
      </c>
      <c r="J145" s="12">
        <v>1</v>
      </c>
      <c r="K145" s="15" t="s">
        <v>17</v>
      </c>
      <c r="L145" s="15" t="s">
        <v>376</v>
      </c>
      <c r="M145" s="15" t="s">
        <v>1126</v>
      </c>
      <c r="N145" s="15" t="s">
        <v>1127</v>
      </c>
      <c r="O145" s="16">
        <v>46024</v>
      </c>
      <c r="P145" s="16">
        <v>46387</v>
      </c>
      <c r="Q145" s="16" t="s">
        <v>345</v>
      </c>
      <c r="R145" s="36" t="s">
        <v>1322</v>
      </c>
      <c r="S145" s="24" t="s">
        <v>133</v>
      </c>
      <c r="T145" s="23" t="s">
        <v>1325</v>
      </c>
      <c r="U145" s="15" t="s">
        <v>42</v>
      </c>
      <c r="V145" s="15" t="s">
        <v>1284</v>
      </c>
      <c r="W145" s="15" t="s">
        <v>376</v>
      </c>
      <c r="X145" s="15" t="s">
        <v>1290</v>
      </c>
      <c r="Y145" s="15" t="s">
        <v>1285</v>
      </c>
      <c r="Z145" s="15" t="s">
        <v>1462</v>
      </c>
      <c r="AA145" s="15" t="s">
        <v>371</v>
      </c>
      <c r="AB145" s="44" t="str">
        <f>_xlfn.XLOOKUP(tblTareas_V1_Canonica[[#This Row],[Categoría]],tblCAT_ProcesosSGOL[Categoría],tblCAT_ProcesosSGOL[Documento Referencia],"Revisar")</f>
        <v>MAN-ADM-01</v>
      </c>
      <c r="AC145" s="44" t="str">
        <f>_xlfn.XLOOKUP(tblTareas_V1_Canonica[[#This Row],[Categoría]],tblCAT_ProcesosSGOL[Categoría],tblCAT_ProcesosSGOL[Proceso SGOL],"Revisar")</f>
        <v>Administración</v>
      </c>
      <c r="AD145" s="44" t="str">
        <f>_xlfn.XLOOKUP(tblTareas_V1_Canonica[[#This Row],[Categoría]],tblCAT_ProcesosSGOL[Categoría],tblCAT_ProcesosSGOL[Requiere Evidencia],"Revisar")</f>
        <v>Sí</v>
      </c>
      <c r="AE145" s="44" t="str">
        <f>_xlfn.XLOOKUP(tblTareas_V1_Canonica[[#This Row],[Categoría]],tblCAT_ProcesosSGOL[Categoría],tblCAT_ProcesosSGOL[Tipo Evidencia Sugerida],"Revisar")</f>
        <v>Comprobante / Correo / WhatsApp</v>
      </c>
      <c r="AF145" s="44"/>
      <c r="AG145" s="44" t="str">
        <f>_xlfn.XLOOKUP(tblTareas_V1_Canonica[[#This Row],[Categoría]],tblCAT_ProcesosSGOL[Categoría],tblCAT_ProcesosSGOL[KPI Sugerido],"Revisar")</f>
        <v>Pagos a tiempo</v>
      </c>
      <c r="AH145" s="44"/>
      <c r="AI145" s="44" t="str">
        <f>IF(tblTareas_V1_Canonica[[#This Row],[ID]]="","ID vacío",IF(COUNTIF(tblTareas_V1_Canonica[ID],tblTareas_V1_Canonica[[#This Row],[ID]])&gt;1,"ID duplicado","OK"))</f>
        <v>OK</v>
      </c>
      <c r="AJ145" s="44" t="str">
        <f>IF(OR(tblTareas_V1_Canonica[[#This Row],[Duración Estándar (min)]]="",tblTareas_V1_Canonica[[#This Row],[Duración Estándar (min)]]&lt;=0),"Revisar duración","OK")</f>
        <v>OK</v>
      </c>
      <c r="AK145" s="44" t="str">
        <f>IF(OR(tblTareas_V1_Canonica[[#This Row],[Tipo frecuencia]]="",tblTareas_V1_Canonica[[#This Row],[Regla frecuencia]]=""),"Revisar frecuencia","OK")</f>
        <v>OK</v>
      </c>
      <c r="AL145" s="44" t="str">
        <f>IF(OR(tblTareas_V1_Canonica[[#This Row],[Puesto]]="",tblTareas_V1_Canonica[[#This Row],[Tipo de Responsable]]=""),"Revisar responsable","OK")</f>
        <v>OK</v>
      </c>
      <c r="AM14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5" s="44" t="str">
        <f>IF(OR(tblTareas_V1_Canonica[[#This Row],[Fecha inicio]]="",tblTareas_V1_Canonica[[#This Row],[Fecha fin]]="",tblTareas_V1_Canonica[[#This Row],[Fecha inicio]]&gt;tblTareas_V1_Canonica[[#This Row],[Fecha fin]]),"Revisar fechas","OK")</f>
        <v>OK</v>
      </c>
      <c r="AO145" s="44" t="str">
        <f>IF(OR(tblTareas_V1_Canonica[[#This Row],[Estado]]="",tblTareas_V1_Canonica[[#This Row],[Estatus Tarea]]=""),"Revisar estatus","OK")</f>
        <v>OK</v>
      </c>
      <c r="AP145" s="44" t="str">
        <f>IF(COUNTIF(tblTareas_V1_Canonica[[#This Row],[Val_ID]:[Val_Estatus]],"&lt;&gt;OK")&gt;0,"REVISAR","OK")</f>
        <v>OK</v>
      </c>
      <c r="AQ145" s="52" t="s">
        <v>1590</v>
      </c>
      <c r="AR145" s="82">
        <v>0.41666666666666669</v>
      </c>
    </row>
    <row r="146" spans="1:44" ht="20.25" customHeight="1">
      <c r="A146" s="12" t="s">
        <v>4673</v>
      </c>
      <c r="B146" s="12" t="s">
        <v>344</v>
      </c>
      <c r="C146" s="12" t="s">
        <v>443</v>
      </c>
      <c r="D146" s="12" t="s">
        <v>1431</v>
      </c>
      <c r="E146" s="13" t="s">
        <v>394</v>
      </c>
      <c r="F146" s="15" t="s">
        <v>345</v>
      </c>
      <c r="G146" s="12">
        <v>5</v>
      </c>
      <c r="H146" s="12" t="s">
        <v>1156</v>
      </c>
      <c r="I146" s="12" t="s">
        <v>1319</v>
      </c>
      <c r="J146" s="12">
        <v>1</v>
      </c>
      <c r="K146" s="15" t="s">
        <v>17</v>
      </c>
      <c r="L146" s="15" t="s">
        <v>376</v>
      </c>
      <c r="M146" s="15" t="s">
        <v>1126</v>
      </c>
      <c r="N146" s="15" t="s">
        <v>1127</v>
      </c>
      <c r="O146" s="16">
        <v>46024</v>
      </c>
      <c r="P146" s="16">
        <v>46387</v>
      </c>
      <c r="Q146" s="16" t="s">
        <v>345</v>
      </c>
      <c r="R146" s="36" t="s">
        <v>1321</v>
      </c>
      <c r="S146" s="24" t="s">
        <v>133</v>
      </c>
      <c r="T146" s="23" t="s">
        <v>1325</v>
      </c>
      <c r="U146" s="15" t="s">
        <v>42</v>
      </c>
      <c r="V146" s="15" t="s">
        <v>1284</v>
      </c>
      <c r="W146" s="15" t="s">
        <v>376</v>
      </c>
      <c r="X146" s="15" t="s">
        <v>1290</v>
      </c>
      <c r="Y146" s="15" t="s">
        <v>1285</v>
      </c>
      <c r="Z146" s="15" t="s">
        <v>1462</v>
      </c>
      <c r="AA146" s="15" t="s">
        <v>371</v>
      </c>
      <c r="AB146" s="44" t="str">
        <f>_xlfn.XLOOKUP(tblTareas_V1_Canonica[[#This Row],[Categoría]],tblCAT_ProcesosSGOL[Categoría],tblCAT_ProcesosSGOL[Documento Referencia],"Revisar")</f>
        <v>MAN-ADM-01</v>
      </c>
      <c r="AC146" s="44" t="str">
        <f>_xlfn.XLOOKUP(tblTareas_V1_Canonica[[#This Row],[Categoría]],tblCAT_ProcesosSGOL[Categoría],tblCAT_ProcesosSGOL[Proceso SGOL],"Revisar")</f>
        <v>Administración</v>
      </c>
      <c r="AD146" s="44" t="str">
        <f>_xlfn.XLOOKUP(tblTareas_V1_Canonica[[#This Row],[Categoría]],tblCAT_ProcesosSGOL[Categoría],tblCAT_ProcesosSGOL[Requiere Evidencia],"Revisar")</f>
        <v>Sí</v>
      </c>
      <c r="AE146" s="44" t="str">
        <f>_xlfn.XLOOKUP(tblTareas_V1_Canonica[[#This Row],[Categoría]],tblCAT_ProcesosSGOL[Categoría],tblCAT_ProcesosSGOL[Tipo Evidencia Sugerida],"Revisar")</f>
        <v>Comprobante / Correo / WhatsApp</v>
      </c>
      <c r="AF146" s="44"/>
      <c r="AG146" s="44" t="str">
        <f>_xlfn.XLOOKUP(tblTareas_V1_Canonica[[#This Row],[Categoría]],tblCAT_ProcesosSGOL[Categoría],tblCAT_ProcesosSGOL[KPI Sugerido],"Revisar")</f>
        <v>Pagos a tiempo</v>
      </c>
      <c r="AH146" s="44"/>
      <c r="AI146" s="44" t="str">
        <f>IF(tblTareas_V1_Canonica[[#This Row],[ID]]="","ID vacío",IF(COUNTIF(tblTareas_V1_Canonica[ID],tblTareas_V1_Canonica[[#This Row],[ID]])&gt;1,"ID duplicado","OK"))</f>
        <v>OK</v>
      </c>
      <c r="AJ146" s="44" t="str">
        <f>IF(OR(tblTareas_V1_Canonica[[#This Row],[Duración Estándar (min)]]="",tblTareas_V1_Canonica[[#This Row],[Duración Estándar (min)]]&lt;=0),"Revisar duración","OK")</f>
        <v>OK</v>
      </c>
      <c r="AK146" s="44" t="str">
        <f>IF(OR(tblTareas_V1_Canonica[[#This Row],[Tipo frecuencia]]="",tblTareas_V1_Canonica[[#This Row],[Regla frecuencia]]=""),"Revisar frecuencia","OK")</f>
        <v>OK</v>
      </c>
      <c r="AL146" s="44" t="str">
        <f>IF(OR(tblTareas_V1_Canonica[[#This Row],[Puesto]]="",tblTareas_V1_Canonica[[#This Row],[Tipo de Responsable]]=""),"Revisar responsable","OK")</f>
        <v>OK</v>
      </c>
      <c r="AM14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6" s="44" t="str">
        <f>IF(OR(tblTareas_V1_Canonica[[#This Row],[Fecha inicio]]="",tblTareas_V1_Canonica[[#This Row],[Fecha fin]]="",tblTareas_V1_Canonica[[#This Row],[Fecha inicio]]&gt;tblTareas_V1_Canonica[[#This Row],[Fecha fin]]),"Revisar fechas","OK")</f>
        <v>OK</v>
      </c>
      <c r="AO146" s="44" t="str">
        <f>IF(OR(tblTareas_V1_Canonica[[#This Row],[Estado]]="",tblTareas_V1_Canonica[[#This Row],[Estatus Tarea]]=""),"Revisar estatus","OK")</f>
        <v>OK</v>
      </c>
      <c r="AP146" s="44" t="str">
        <f>IF(COUNTIF(tblTareas_V1_Canonica[[#This Row],[Val_ID]:[Val_Estatus]],"&lt;&gt;OK")&gt;0,"REVISAR","OK")</f>
        <v>OK</v>
      </c>
      <c r="AQ146" s="52" t="s">
        <v>1439</v>
      </c>
      <c r="AR146" s="82">
        <v>0.41666666666666669</v>
      </c>
    </row>
    <row r="147" spans="1:44" ht="20.25" customHeight="1">
      <c r="A147" s="12" t="s">
        <v>270</v>
      </c>
      <c r="B147" s="12" t="s">
        <v>344</v>
      </c>
      <c r="C147" s="12" t="s">
        <v>443</v>
      </c>
      <c r="D147" s="12" t="s">
        <v>1439</v>
      </c>
      <c r="E147" s="13" t="s">
        <v>394</v>
      </c>
      <c r="F147" s="15" t="s">
        <v>345</v>
      </c>
      <c r="G147" s="12">
        <v>120</v>
      </c>
      <c r="H147" s="12" t="s">
        <v>1158</v>
      </c>
      <c r="I147" s="12" t="s">
        <v>1147</v>
      </c>
      <c r="J147" s="12">
        <v>1</v>
      </c>
      <c r="K147" s="15" t="s">
        <v>17</v>
      </c>
      <c r="L147" s="15" t="s">
        <v>376</v>
      </c>
      <c r="M147" s="15" t="s">
        <v>1126</v>
      </c>
      <c r="N147" s="15" t="s">
        <v>1127</v>
      </c>
      <c r="O147" s="16">
        <v>46024</v>
      </c>
      <c r="P147" s="16">
        <v>46387</v>
      </c>
      <c r="Q147" s="16" t="s">
        <v>345</v>
      </c>
      <c r="R147" s="36" t="s">
        <v>1237</v>
      </c>
      <c r="S147" s="24" t="s">
        <v>134</v>
      </c>
      <c r="T147" s="23" t="s">
        <v>124</v>
      </c>
      <c r="U147" s="15" t="s">
        <v>42</v>
      </c>
      <c r="V147" s="15" t="s">
        <v>1283</v>
      </c>
      <c r="W147" s="15" t="s">
        <v>376</v>
      </c>
      <c r="X147" s="15" t="s">
        <v>1290</v>
      </c>
      <c r="Y147" s="15" t="s">
        <v>1285</v>
      </c>
      <c r="Z147" s="15" t="s">
        <v>1462</v>
      </c>
      <c r="AA147" s="15" t="s">
        <v>371</v>
      </c>
      <c r="AB147" s="44" t="str">
        <f>_xlfn.XLOOKUP(tblTareas_V1_Canonica[[#This Row],[Categoría]],tblCAT_ProcesosSGOL[Categoría],tblCAT_ProcesosSGOL[Documento Referencia],"Revisar")</f>
        <v>SGOL</v>
      </c>
      <c r="AC147" s="44" t="str">
        <f>_xlfn.XLOOKUP(tblTareas_V1_Canonica[[#This Row],[Categoría]],tblCAT_ProcesosSGOL[Categoría],tblCAT_ProcesosSGOL[Proceso SGOL],"Revisar")</f>
        <v>Supervisión SGOL</v>
      </c>
      <c r="AD147" s="44" t="str">
        <f>_xlfn.XLOOKUP(tblTareas_V1_Canonica[[#This Row],[Categoría]],tblCAT_ProcesosSGOL[Categoría],tblCAT_ProcesosSGOL[Requiere Evidencia],"Revisar")</f>
        <v>Sí</v>
      </c>
      <c r="AE147" s="44" t="str">
        <f>_xlfn.XLOOKUP(tblTareas_V1_Canonica[[#This Row],[Categoría]],tblCAT_ProcesosSGOL[Categoría],tblCAT_ProcesosSGOL[Tipo Evidencia Sugerida],"Revisar")</f>
        <v>Checklist / Reporte / Foto</v>
      </c>
      <c r="AF147" s="44"/>
      <c r="AG147" s="44" t="str">
        <f>_xlfn.XLOOKUP(tblTareas_V1_Canonica[[#This Row],[Categoría]],tblCAT_ProcesosSGOL[Categoría],tblCAT_ProcesosSGOL[KPI Sugerido],"Revisar")</f>
        <v>Cumplimiento operativo</v>
      </c>
      <c r="AH147" s="44"/>
      <c r="AI147" s="44" t="str">
        <f>IF(tblTareas_V1_Canonica[[#This Row],[ID]]="","ID vacío",IF(COUNTIF(tblTareas_V1_Canonica[ID],tblTareas_V1_Canonica[[#This Row],[ID]])&gt;1,"ID duplicado","OK"))</f>
        <v>OK</v>
      </c>
      <c r="AJ147" s="44" t="str">
        <f>IF(OR(tblTareas_V1_Canonica[[#This Row],[Duración Estándar (min)]]="",tblTareas_V1_Canonica[[#This Row],[Duración Estándar (min)]]&lt;=0),"Revisar duración","OK")</f>
        <v>OK</v>
      </c>
      <c r="AK147" s="44" t="str">
        <f>IF(OR(tblTareas_V1_Canonica[[#This Row],[Tipo frecuencia]]="",tblTareas_V1_Canonica[[#This Row],[Regla frecuencia]]=""),"Revisar frecuencia","OK")</f>
        <v>OK</v>
      </c>
      <c r="AL147" s="44" t="str">
        <f>IF(OR(tblTareas_V1_Canonica[[#This Row],[Puesto]]="",tblTareas_V1_Canonica[[#This Row],[Tipo de Responsable]]=""),"Revisar responsable","OK")</f>
        <v>OK</v>
      </c>
      <c r="AM14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7" s="44" t="str">
        <f>IF(OR(tblTareas_V1_Canonica[[#This Row],[Fecha inicio]]="",tblTareas_V1_Canonica[[#This Row],[Fecha fin]]="",tblTareas_V1_Canonica[[#This Row],[Fecha inicio]]&gt;tblTareas_V1_Canonica[[#This Row],[Fecha fin]]),"Revisar fechas","OK")</f>
        <v>OK</v>
      </c>
      <c r="AO147" s="44" t="str">
        <f>IF(OR(tblTareas_V1_Canonica[[#This Row],[Estado]]="",tblTareas_V1_Canonica[[#This Row],[Estatus Tarea]]=""),"Revisar estatus","OK")</f>
        <v>OK</v>
      </c>
      <c r="AP147" s="44" t="str">
        <f>IF(COUNTIF(tblTareas_V1_Canonica[[#This Row],[Val_ID]:[Val_Estatus]],"&lt;&gt;OK")&gt;0,"REVISAR","OK")</f>
        <v>OK</v>
      </c>
      <c r="AQ147" s="52" t="s">
        <v>2103</v>
      </c>
      <c r="AR147" s="82">
        <v>0.41666666666666669</v>
      </c>
    </row>
    <row r="148" spans="1:44" ht="20.25" customHeight="1">
      <c r="A148" s="12" t="s">
        <v>4674</v>
      </c>
      <c r="B148" s="12" t="s">
        <v>344</v>
      </c>
      <c r="C148" s="12" t="s">
        <v>443</v>
      </c>
      <c r="D148" s="12" t="s">
        <v>1431</v>
      </c>
      <c r="E148" s="13" t="s">
        <v>394</v>
      </c>
      <c r="F148" s="15" t="s">
        <v>345</v>
      </c>
      <c r="G148" s="12">
        <v>60</v>
      </c>
      <c r="H148" s="12" t="s">
        <v>1154</v>
      </c>
      <c r="I148" s="12" t="s">
        <v>1297</v>
      </c>
      <c r="J148" s="12">
        <v>1</v>
      </c>
      <c r="K148" s="15" t="s">
        <v>17</v>
      </c>
      <c r="L148" s="15" t="s">
        <v>376</v>
      </c>
      <c r="M148" s="15" t="s">
        <v>1126</v>
      </c>
      <c r="N148" s="15" t="s">
        <v>1127</v>
      </c>
      <c r="O148" s="16">
        <v>46024</v>
      </c>
      <c r="P148" s="16">
        <v>46387</v>
      </c>
      <c r="Q148" s="16" t="s">
        <v>345</v>
      </c>
      <c r="R148" s="36" t="s">
        <v>1414</v>
      </c>
      <c r="S148" s="24" t="s">
        <v>135</v>
      </c>
      <c r="T148" s="24" t="s">
        <v>136</v>
      </c>
      <c r="U148" s="15" t="s">
        <v>42</v>
      </c>
      <c r="V148" s="15" t="s">
        <v>1283</v>
      </c>
      <c r="W148" s="15" t="s">
        <v>371</v>
      </c>
      <c r="X148" s="15" t="s">
        <v>1290</v>
      </c>
      <c r="Y148" s="15" t="s">
        <v>1425</v>
      </c>
      <c r="Z148" s="15" t="s">
        <v>1462</v>
      </c>
      <c r="AA148" s="15" t="s">
        <v>371</v>
      </c>
      <c r="AB148" s="44" t="str">
        <f>_xlfn.XLOOKUP(tblTareas_V1_Canonica[[#This Row],[Categoría]],tblCAT_ProcesosSGOL[Categoría],tblCAT_ProcesosSGOL[Documento Referencia],"Revisar")</f>
        <v>MAN-ADM-01</v>
      </c>
      <c r="AC148" s="44" t="str">
        <f>_xlfn.XLOOKUP(tblTareas_V1_Canonica[[#This Row],[Categoría]],tblCAT_ProcesosSGOL[Categoría],tblCAT_ProcesosSGOL[Proceso SGOL],"Revisar")</f>
        <v>Administración</v>
      </c>
      <c r="AD148" s="44" t="str">
        <f>_xlfn.XLOOKUP(tblTareas_V1_Canonica[[#This Row],[Categoría]],tblCAT_ProcesosSGOL[Categoría],tblCAT_ProcesosSGOL[Requiere Evidencia],"Revisar")</f>
        <v>Sí</v>
      </c>
      <c r="AE148" s="44" t="str">
        <f>_xlfn.XLOOKUP(tblTareas_V1_Canonica[[#This Row],[Categoría]],tblCAT_ProcesosSGOL[Categoría],tblCAT_ProcesosSGOL[Tipo Evidencia Sugerida],"Revisar")</f>
        <v>Comprobante / Correo / WhatsApp</v>
      </c>
      <c r="AF148" s="44"/>
      <c r="AG148" s="44" t="str">
        <f>_xlfn.XLOOKUP(tblTareas_V1_Canonica[[#This Row],[Categoría]],tblCAT_ProcesosSGOL[Categoría],tblCAT_ProcesosSGOL[KPI Sugerido],"Revisar")</f>
        <v>Pagos a tiempo</v>
      </c>
      <c r="AH148" s="44"/>
      <c r="AI148" s="44" t="str">
        <f>IF(tblTareas_V1_Canonica[[#This Row],[ID]]="","ID vacío",IF(COUNTIF(tblTareas_V1_Canonica[ID],tblTareas_V1_Canonica[[#This Row],[ID]])&gt;1,"ID duplicado","OK"))</f>
        <v>OK</v>
      </c>
      <c r="AJ148" s="44" t="str">
        <f>IF(OR(tblTareas_V1_Canonica[[#This Row],[Duración Estándar (min)]]="",tblTareas_V1_Canonica[[#This Row],[Duración Estándar (min)]]&lt;=0),"Revisar duración","OK")</f>
        <v>OK</v>
      </c>
      <c r="AK148" s="44" t="str">
        <f>IF(OR(tblTareas_V1_Canonica[[#This Row],[Tipo frecuencia]]="",tblTareas_V1_Canonica[[#This Row],[Regla frecuencia]]=""),"Revisar frecuencia","OK")</f>
        <v>OK</v>
      </c>
      <c r="AL148" s="44" t="str">
        <f>IF(OR(tblTareas_V1_Canonica[[#This Row],[Puesto]]="",tblTareas_V1_Canonica[[#This Row],[Tipo de Responsable]]=""),"Revisar responsable","OK")</f>
        <v>OK</v>
      </c>
      <c r="AM14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8" s="44" t="str">
        <f>IF(OR(tblTareas_V1_Canonica[[#This Row],[Fecha inicio]]="",tblTareas_V1_Canonica[[#This Row],[Fecha fin]]="",tblTareas_V1_Canonica[[#This Row],[Fecha inicio]]&gt;tblTareas_V1_Canonica[[#This Row],[Fecha fin]]),"Revisar fechas","OK")</f>
        <v>OK</v>
      </c>
      <c r="AO148" s="44" t="str">
        <f>IF(OR(tblTareas_V1_Canonica[[#This Row],[Estado]]="",tblTareas_V1_Canonica[[#This Row],[Estatus Tarea]]=""),"Revisar estatus","OK")</f>
        <v>OK</v>
      </c>
      <c r="AP148" s="44" t="str">
        <f>IF(COUNTIF(tblTareas_V1_Canonica[[#This Row],[Val_ID]:[Val_Estatus]],"&lt;&gt;OK")&gt;0,"REVISAR","OK")</f>
        <v>OK</v>
      </c>
      <c r="AQ148" s="52" t="s">
        <v>2103</v>
      </c>
      <c r="AR148" s="82">
        <v>0.41666666666666669</v>
      </c>
    </row>
    <row r="149" spans="1:44" ht="20.25" customHeight="1">
      <c r="A149" s="12" t="s">
        <v>4675</v>
      </c>
      <c r="B149" s="12" t="s">
        <v>344</v>
      </c>
      <c r="C149" s="12" t="s">
        <v>443</v>
      </c>
      <c r="D149" s="12" t="s">
        <v>1431</v>
      </c>
      <c r="E149" s="13" t="s">
        <v>394</v>
      </c>
      <c r="F149" s="15" t="s">
        <v>345</v>
      </c>
      <c r="G149" s="12">
        <v>5</v>
      </c>
      <c r="H149" s="12" t="s">
        <v>1155</v>
      </c>
      <c r="I149" s="12" t="s">
        <v>1307</v>
      </c>
      <c r="J149" s="12">
        <v>1</v>
      </c>
      <c r="K149" s="15" t="s">
        <v>17</v>
      </c>
      <c r="L149" s="15" t="s">
        <v>376</v>
      </c>
      <c r="M149" s="15" t="s">
        <v>1126</v>
      </c>
      <c r="N149" s="15" t="s">
        <v>1127</v>
      </c>
      <c r="O149" s="16">
        <v>46024</v>
      </c>
      <c r="P149" s="16">
        <v>46387</v>
      </c>
      <c r="Q149" s="16" t="s">
        <v>345</v>
      </c>
      <c r="R149" s="36" t="s">
        <v>1448</v>
      </c>
      <c r="S149" s="24" t="s">
        <v>137</v>
      </c>
      <c r="T149" s="23" t="s">
        <v>138</v>
      </c>
      <c r="U149" s="15" t="s">
        <v>42</v>
      </c>
      <c r="V149" s="15" t="s">
        <v>1284</v>
      </c>
      <c r="W149" s="15" t="s">
        <v>376</v>
      </c>
      <c r="X149" s="15" t="s">
        <v>1290</v>
      </c>
      <c r="Y149" s="15" t="s">
        <v>1285</v>
      </c>
      <c r="Z149" s="15" t="s">
        <v>1462</v>
      </c>
      <c r="AA149" s="15" t="s">
        <v>371</v>
      </c>
      <c r="AB149" s="44" t="str">
        <f>_xlfn.XLOOKUP(tblTareas_V1_Canonica[[#This Row],[Categoría]],tblCAT_ProcesosSGOL[Categoría],tblCAT_ProcesosSGOL[Documento Referencia],"Revisar")</f>
        <v>MAN-ADM-01</v>
      </c>
      <c r="AC149" s="44" t="str">
        <f>_xlfn.XLOOKUP(tblTareas_V1_Canonica[[#This Row],[Categoría]],tblCAT_ProcesosSGOL[Categoría],tblCAT_ProcesosSGOL[Proceso SGOL],"Revisar")</f>
        <v>Administración</v>
      </c>
      <c r="AD149" s="44" t="str">
        <f>_xlfn.XLOOKUP(tblTareas_V1_Canonica[[#This Row],[Categoría]],tblCAT_ProcesosSGOL[Categoría],tblCAT_ProcesosSGOL[Requiere Evidencia],"Revisar")</f>
        <v>Sí</v>
      </c>
      <c r="AE149" s="44" t="str">
        <f>_xlfn.XLOOKUP(tblTareas_V1_Canonica[[#This Row],[Categoría]],tblCAT_ProcesosSGOL[Categoría],tblCAT_ProcesosSGOL[Tipo Evidencia Sugerida],"Revisar")</f>
        <v>Comprobante / Correo / WhatsApp</v>
      </c>
      <c r="AF149" s="44"/>
      <c r="AG149" s="44" t="str">
        <f>_xlfn.XLOOKUP(tblTareas_V1_Canonica[[#This Row],[Categoría]],tblCAT_ProcesosSGOL[Categoría],tblCAT_ProcesosSGOL[KPI Sugerido],"Revisar")</f>
        <v>Pagos a tiempo</v>
      </c>
      <c r="AH149" s="44"/>
      <c r="AI149" s="44" t="str">
        <f>IF(tblTareas_V1_Canonica[[#This Row],[ID]]="","ID vacío",IF(COUNTIF(tblTareas_V1_Canonica[ID],tblTareas_V1_Canonica[[#This Row],[ID]])&gt;1,"ID duplicado","OK"))</f>
        <v>OK</v>
      </c>
      <c r="AJ149" s="44" t="str">
        <f>IF(OR(tblTareas_V1_Canonica[[#This Row],[Duración Estándar (min)]]="",tblTareas_V1_Canonica[[#This Row],[Duración Estándar (min)]]&lt;=0),"Revisar duración","OK")</f>
        <v>OK</v>
      </c>
      <c r="AK149" s="44" t="str">
        <f>IF(OR(tblTareas_V1_Canonica[[#This Row],[Tipo frecuencia]]="",tblTareas_V1_Canonica[[#This Row],[Regla frecuencia]]=""),"Revisar frecuencia","OK")</f>
        <v>OK</v>
      </c>
      <c r="AL149" s="44" t="str">
        <f>IF(OR(tblTareas_V1_Canonica[[#This Row],[Puesto]]="",tblTareas_V1_Canonica[[#This Row],[Tipo de Responsable]]=""),"Revisar responsable","OK")</f>
        <v>OK</v>
      </c>
      <c r="AM14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49" s="44" t="str">
        <f>IF(OR(tblTareas_V1_Canonica[[#This Row],[Fecha inicio]]="",tblTareas_V1_Canonica[[#This Row],[Fecha fin]]="",tblTareas_V1_Canonica[[#This Row],[Fecha inicio]]&gt;tblTareas_V1_Canonica[[#This Row],[Fecha fin]]),"Revisar fechas","OK")</f>
        <v>OK</v>
      </c>
      <c r="AO149" s="44" t="str">
        <f>IF(OR(tblTareas_V1_Canonica[[#This Row],[Estado]]="",tblTareas_V1_Canonica[[#This Row],[Estatus Tarea]]=""),"Revisar estatus","OK")</f>
        <v>OK</v>
      </c>
      <c r="AP149" s="44" t="str">
        <f>IF(COUNTIF(tblTareas_V1_Canonica[[#This Row],[Val_ID]:[Val_Estatus]],"&lt;&gt;OK")&gt;0,"REVISAR","OK")</f>
        <v>OK</v>
      </c>
      <c r="AQ149" s="44" t="s">
        <v>2103</v>
      </c>
      <c r="AR149" s="82">
        <v>0.41666666666666669</v>
      </c>
    </row>
    <row r="150" spans="1:44" ht="20.25" customHeight="1">
      <c r="A150" s="12" t="s">
        <v>4676</v>
      </c>
      <c r="B150" s="12" t="s">
        <v>344</v>
      </c>
      <c r="C150" s="12" t="s">
        <v>443</v>
      </c>
      <c r="D150" s="12" t="s">
        <v>1431</v>
      </c>
      <c r="E150" s="13" t="s">
        <v>394</v>
      </c>
      <c r="F150" s="15" t="s">
        <v>345</v>
      </c>
      <c r="G150" s="12">
        <v>120</v>
      </c>
      <c r="H150" s="12" t="s">
        <v>1154</v>
      </c>
      <c r="I150" s="12" t="s">
        <v>1297</v>
      </c>
      <c r="J150" s="12">
        <v>1</v>
      </c>
      <c r="K150" s="15" t="s">
        <v>17</v>
      </c>
      <c r="L150" s="15" t="s">
        <v>376</v>
      </c>
      <c r="M150" s="15" t="s">
        <v>1126</v>
      </c>
      <c r="N150" s="15" t="s">
        <v>1127</v>
      </c>
      <c r="O150" s="16">
        <v>46024</v>
      </c>
      <c r="P150" s="16">
        <v>46387</v>
      </c>
      <c r="Q150" s="16" t="s">
        <v>345</v>
      </c>
      <c r="R150" s="36" t="s">
        <v>1415</v>
      </c>
      <c r="S150" s="24" t="s">
        <v>139</v>
      </c>
      <c r="T150" s="23" t="s">
        <v>140</v>
      </c>
      <c r="U150" s="15" t="s">
        <v>110</v>
      </c>
      <c r="V150" s="15" t="s">
        <v>1283</v>
      </c>
      <c r="W150" s="15" t="s">
        <v>371</v>
      </c>
      <c r="X150" s="15" t="s">
        <v>1292</v>
      </c>
      <c r="Y150" s="15" t="s">
        <v>1425</v>
      </c>
      <c r="Z150" s="15" t="s">
        <v>1462</v>
      </c>
      <c r="AA150" s="15" t="s">
        <v>371</v>
      </c>
      <c r="AB150" s="44" t="str">
        <f>_xlfn.XLOOKUP(tblTareas_V1_Canonica[[#This Row],[Categoría]],tblCAT_ProcesosSGOL[Categoría],tblCAT_ProcesosSGOL[Documento Referencia],"Revisar")</f>
        <v>MAN-ADM-01</v>
      </c>
      <c r="AC150" s="44" t="str">
        <f>_xlfn.XLOOKUP(tblTareas_V1_Canonica[[#This Row],[Categoría]],tblCAT_ProcesosSGOL[Categoría],tblCAT_ProcesosSGOL[Proceso SGOL],"Revisar")</f>
        <v>Administración</v>
      </c>
      <c r="AD150" s="44" t="str">
        <f>_xlfn.XLOOKUP(tblTareas_V1_Canonica[[#This Row],[Categoría]],tblCAT_ProcesosSGOL[Categoría],tblCAT_ProcesosSGOL[Requiere Evidencia],"Revisar")</f>
        <v>Sí</v>
      </c>
      <c r="AE150" s="44" t="str">
        <f>_xlfn.XLOOKUP(tblTareas_V1_Canonica[[#This Row],[Categoría]],tblCAT_ProcesosSGOL[Categoría],tblCAT_ProcesosSGOL[Tipo Evidencia Sugerida],"Revisar")</f>
        <v>Comprobante / Correo / WhatsApp</v>
      </c>
      <c r="AF150" s="44"/>
      <c r="AG150" s="44" t="str">
        <f>_xlfn.XLOOKUP(tblTareas_V1_Canonica[[#This Row],[Categoría]],tblCAT_ProcesosSGOL[Categoría],tblCAT_ProcesosSGOL[KPI Sugerido],"Revisar")</f>
        <v>Pagos a tiempo</v>
      </c>
      <c r="AH150" s="44"/>
      <c r="AI150" s="44" t="str">
        <f>IF(tblTareas_V1_Canonica[[#This Row],[ID]]="","ID vacío",IF(COUNTIF(tblTareas_V1_Canonica[ID],tblTareas_V1_Canonica[[#This Row],[ID]])&gt;1,"ID duplicado","OK"))</f>
        <v>OK</v>
      </c>
      <c r="AJ150" s="44" t="str">
        <f>IF(OR(tblTareas_V1_Canonica[[#This Row],[Duración Estándar (min)]]="",tblTareas_V1_Canonica[[#This Row],[Duración Estándar (min)]]&lt;=0),"Revisar duración","OK")</f>
        <v>OK</v>
      </c>
      <c r="AK150" s="44" t="str">
        <f>IF(OR(tblTareas_V1_Canonica[[#This Row],[Tipo frecuencia]]="",tblTareas_V1_Canonica[[#This Row],[Regla frecuencia]]=""),"Revisar frecuencia","OK")</f>
        <v>OK</v>
      </c>
      <c r="AL150" s="44" t="str">
        <f>IF(OR(tblTareas_V1_Canonica[[#This Row],[Puesto]]="",tblTareas_V1_Canonica[[#This Row],[Tipo de Responsable]]=""),"Revisar responsable","OK")</f>
        <v>OK</v>
      </c>
      <c r="AM15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0" s="44" t="str">
        <f>IF(OR(tblTareas_V1_Canonica[[#This Row],[Fecha inicio]]="",tblTareas_V1_Canonica[[#This Row],[Fecha fin]]="",tblTareas_V1_Canonica[[#This Row],[Fecha inicio]]&gt;tblTareas_V1_Canonica[[#This Row],[Fecha fin]]),"Revisar fechas","OK")</f>
        <v>OK</v>
      </c>
      <c r="AO150" s="44" t="str">
        <f>IF(OR(tblTareas_V1_Canonica[[#This Row],[Estado]]="",tblTareas_V1_Canonica[[#This Row],[Estatus Tarea]]=""),"Revisar estatus","OK")</f>
        <v>OK</v>
      </c>
      <c r="AP150" s="44" t="str">
        <f>IF(COUNTIF(tblTareas_V1_Canonica[[#This Row],[Val_ID]:[Val_Estatus]],"&lt;&gt;OK")&gt;0,"REVISAR","OK")</f>
        <v>OK</v>
      </c>
      <c r="AQ150" s="52" t="s">
        <v>1590</v>
      </c>
      <c r="AR150" s="82">
        <v>0.41666666666666669</v>
      </c>
    </row>
    <row r="151" spans="1:44" ht="20.25" customHeight="1">
      <c r="A151" s="12" t="s">
        <v>271</v>
      </c>
      <c r="B151" s="12" t="s">
        <v>344</v>
      </c>
      <c r="C151" s="12" t="s">
        <v>443</v>
      </c>
      <c r="D151" s="12" t="s">
        <v>1431</v>
      </c>
      <c r="E151" s="13" t="s">
        <v>394</v>
      </c>
      <c r="F151" s="15" t="s">
        <v>345</v>
      </c>
      <c r="G151" s="12">
        <v>120</v>
      </c>
      <c r="H151" s="12" t="s">
        <v>1154</v>
      </c>
      <c r="I151" s="12" t="s">
        <v>1272</v>
      </c>
      <c r="J151" s="12">
        <v>1</v>
      </c>
      <c r="K151" s="15" t="s">
        <v>17</v>
      </c>
      <c r="L151" s="15" t="s">
        <v>376</v>
      </c>
      <c r="M151" s="15" t="s">
        <v>1126</v>
      </c>
      <c r="N151" s="15" t="s">
        <v>1127</v>
      </c>
      <c r="O151" s="16">
        <v>46024</v>
      </c>
      <c r="P151" s="16">
        <v>46387</v>
      </c>
      <c r="Q151" s="16" t="s">
        <v>345</v>
      </c>
      <c r="R151" s="36" t="s">
        <v>1416</v>
      </c>
      <c r="S151" s="24" t="s">
        <v>139</v>
      </c>
      <c r="T151" s="23" t="s">
        <v>140</v>
      </c>
      <c r="U151" s="15" t="s">
        <v>110</v>
      </c>
      <c r="V151" s="15" t="s">
        <v>1283</v>
      </c>
      <c r="W151" s="15" t="s">
        <v>371</v>
      </c>
      <c r="X151" s="15" t="s">
        <v>1292</v>
      </c>
      <c r="Y151" s="15" t="s">
        <v>1425</v>
      </c>
      <c r="Z151" s="15" t="s">
        <v>1462</v>
      </c>
      <c r="AA151" s="15" t="s">
        <v>371</v>
      </c>
      <c r="AB151" s="44" t="str">
        <f>_xlfn.XLOOKUP(tblTareas_V1_Canonica[[#This Row],[Categoría]],tblCAT_ProcesosSGOL[Categoría],tblCAT_ProcesosSGOL[Documento Referencia],"Revisar")</f>
        <v>MAN-ADM-01</v>
      </c>
      <c r="AC151" s="44" t="str">
        <f>_xlfn.XLOOKUP(tblTareas_V1_Canonica[[#This Row],[Categoría]],tblCAT_ProcesosSGOL[Categoría],tblCAT_ProcesosSGOL[Proceso SGOL],"Revisar")</f>
        <v>Administración</v>
      </c>
      <c r="AD151" s="44" t="str">
        <f>_xlfn.XLOOKUP(tblTareas_V1_Canonica[[#This Row],[Categoría]],tblCAT_ProcesosSGOL[Categoría],tblCAT_ProcesosSGOL[Requiere Evidencia],"Revisar")</f>
        <v>Sí</v>
      </c>
      <c r="AE151" s="44" t="str">
        <f>_xlfn.XLOOKUP(tblTareas_V1_Canonica[[#This Row],[Categoría]],tblCAT_ProcesosSGOL[Categoría],tblCAT_ProcesosSGOL[Tipo Evidencia Sugerida],"Revisar")</f>
        <v>Comprobante / Correo / WhatsApp</v>
      </c>
      <c r="AF151" s="44"/>
      <c r="AG151" s="44" t="str">
        <f>_xlfn.XLOOKUP(tblTareas_V1_Canonica[[#This Row],[Categoría]],tblCAT_ProcesosSGOL[Categoría],tblCAT_ProcesosSGOL[KPI Sugerido],"Revisar")</f>
        <v>Pagos a tiempo</v>
      </c>
      <c r="AH151" s="44"/>
      <c r="AI151" s="44" t="str">
        <f>IF(tblTareas_V1_Canonica[[#This Row],[ID]]="","ID vacío",IF(COUNTIF(tblTareas_V1_Canonica[ID],tblTareas_V1_Canonica[[#This Row],[ID]])&gt;1,"ID duplicado","OK"))</f>
        <v>OK</v>
      </c>
      <c r="AJ151" s="44" t="str">
        <f>IF(OR(tblTareas_V1_Canonica[[#This Row],[Duración Estándar (min)]]="",tblTareas_V1_Canonica[[#This Row],[Duración Estándar (min)]]&lt;=0),"Revisar duración","OK")</f>
        <v>OK</v>
      </c>
      <c r="AK151" s="44" t="str">
        <f>IF(OR(tblTareas_V1_Canonica[[#This Row],[Tipo frecuencia]]="",tblTareas_V1_Canonica[[#This Row],[Regla frecuencia]]=""),"Revisar frecuencia","OK")</f>
        <v>OK</v>
      </c>
      <c r="AL151" s="44" t="str">
        <f>IF(OR(tblTareas_V1_Canonica[[#This Row],[Puesto]]="",tblTareas_V1_Canonica[[#This Row],[Tipo de Responsable]]=""),"Revisar responsable","OK")</f>
        <v>OK</v>
      </c>
      <c r="AM15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1" s="44" t="str">
        <f>IF(OR(tblTareas_V1_Canonica[[#This Row],[Fecha inicio]]="",tblTareas_V1_Canonica[[#This Row],[Fecha fin]]="",tblTareas_V1_Canonica[[#This Row],[Fecha inicio]]&gt;tblTareas_V1_Canonica[[#This Row],[Fecha fin]]),"Revisar fechas","OK")</f>
        <v>OK</v>
      </c>
      <c r="AO151" s="44" t="str">
        <f>IF(OR(tblTareas_V1_Canonica[[#This Row],[Estado]]="",tblTareas_V1_Canonica[[#This Row],[Estatus Tarea]]=""),"Revisar estatus","OK")</f>
        <v>OK</v>
      </c>
      <c r="AP151" s="44" t="str">
        <f>IF(COUNTIF(tblTareas_V1_Canonica[[#This Row],[Val_ID]:[Val_Estatus]],"&lt;&gt;OK")&gt;0,"REVISAR","OK")</f>
        <v>OK</v>
      </c>
      <c r="AQ151" s="52" t="s">
        <v>1439</v>
      </c>
      <c r="AR151" s="82">
        <v>0.41666666666666669</v>
      </c>
    </row>
    <row r="152" spans="1:44" ht="20.25" customHeight="1">
      <c r="A152" s="12" t="s">
        <v>272</v>
      </c>
      <c r="B152" s="12" t="s">
        <v>443</v>
      </c>
      <c r="C152" s="12" t="s">
        <v>1266</v>
      </c>
      <c r="D152" s="12" t="s">
        <v>1436</v>
      </c>
      <c r="E152" s="13" t="s">
        <v>394</v>
      </c>
      <c r="F152" s="15" t="s">
        <v>345</v>
      </c>
      <c r="G152" s="12">
        <v>120</v>
      </c>
      <c r="H152" s="12" t="s">
        <v>1156</v>
      </c>
      <c r="I152" s="12" t="s">
        <v>1307</v>
      </c>
      <c r="J152" s="12">
        <v>1</v>
      </c>
      <c r="K152" s="15" t="s">
        <v>17</v>
      </c>
      <c r="L152" s="15" t="s">
        <v>376</v>
      </c>
      <c r="M152" s="15" t="s">
        <v>1126</v>
      </c>
      <c r="N152" s="15" t="s">
        <v>1127</v>
      </c>
      <c r="O152" s="16">
        <v>46024</v>
      </c>
      <c r="P152" s="16">
        <v>46387</v>
      </c>
      <c r="Q152" s="16" t="s">
        <v>345</v>
      </c>
      <c r="R152" s="36" t="s">
        <v>1308</v>
      </c>
      <c r="S152" s="24" t="s">
        <v>1311</v>
      </c>
      <c r="T152" s="23" t="s">
        <v>107</v>
      </c>
      <c r="U152" s="15" t="s">
        <v>42</v>
      </c>
      <c r="V152" s="15" t="s">
        <v>1285</v>
      </c>
      <c r="W152" s="15" t="s">
        <v>376</v>
      </c>
      <c r="X152" s="15" t="s">
        <v>1292</v>
      </c>
      <c r="Y152" s="15" t="s">
        <v>1285</v>
      </c>
      <c r="Z152" s="15" t="s">
        <v>1462</v>
      </c>
      <c r="AA152" s="15" t="s">
        <v>371</v>
      </c>
      <c r="AB152" s="44" t="str">
        <f>_xlfn.XLOOKUP(tblTareas_V1_Canonica[[#This Row],[Categoría]],tblCAT_ProcesosSGOL[Categoría],tblCAT_ProcesosSGOL[Documento Referencia],"Revisar")</f>
        <v>MAN-CAJ-01 / MAN-SYC-01</v>
      </c>
      <c r="AC152" s="44" t="str">
        <f>_xlfn.XLOOKUP(tblTareas_V1_Canonica[[#This Row],[Categoría]],tblCAT_ProcesosSGOL[Categoría],tblCAT_ProcesosSGOL[Proceso SGOL],"Revisar")</f>
        <v>Caja</v>
      </c>
      <c r="AD152" s="44" t="str">
        <f>_xlfn.XLOOKUP(tblTareas_V1_Canonica[[#This Row],[Categoría]],tblCAT_ProcesosSGOL[Categoría],tblCAT_ProcesosSGOL[Requiere Evidencia],"Revisar")</f>
        <v>Sí</v>
      </c>
      <c r="AE152" s="44" t="str">
        <f>_xlfn.XLOOKUP(tblTareas_V1_Canonica[[#This Row],[Categoría]],tblCAT_ProcesosSGOL[Categoría],tblCAT_ProcesosSGOL[Tipo Evidencia Sugerida],"Revisar")</f>
        <v>Ticket / Corte / Foto / Formato</v>
      </c>
      <c r="AF152" s="44"/>
      <c r="AG152" s="44" t="str">
        <f>_xlfn.XLOOKUP(tblTareas_V1_Canonica[[#This Row],[Categoría]],tblCAT_ProcesosSGOL[Categoría],tblCAT_ProcesosSGOL[KPI Sugerido],"Revisar")</f>
        <v>Diferencias de caja</v>
      </c>
      <c r="AH152" s="44"/>
      <c r="AI152" s="44" t="str">
        <f>IF(tblTareas_V1_Canonica[[#This Row],[ID]]="","ID vacío",IF(COUNTIF(tblTareas_V1_Canonica[ID],tblTareas_V1_Canonica[[#This Row],[ID]])&gt;1,"ID duplicado","OK"))</f>
        <v>OK</v>
      </c>
      <c r="AJ152" s="44" t="str">
        <f>IF(OR(tblTareas_V1_Canonica[[#This Row],[Duración Estándar (min)]]="",tblTareas_V1_Canonica[[#This Row],[Duración Estándar (min)]]&lt;=0),"Revisar duración","OK")</f>
        <v>OK</v>
      </c>
      <c r="AK152" s="44" t="str">
        <f>IF(OR(tblTareas_V1_Canonica[[#This Row],[Tipo frecuencia]]="",tblTareas_V1_Canonica[[#This Row],[Regla frecuencia]]=""),"Revisar frecuencia","OK")</f>
        <v>OK</v>
      </c>
      <c r="AL152" s="44" t="str">
        <f>IF(OR(tblTareas_V1_Canonica[[#This Row],[Puesto]]="",tblTareas_V1_Canonica[[#This Row],[Tipo de Responsable]]=""),"Revisar responsable","OK")</f>
        <v>OK</v>
      </c>
      <c r="AM15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2" s="44" t="str">
        <f>IF(OR(tblTareas_V1_Canonica[[#This Row],[Fecha inicio]]="",tblTareas_V1_Canonica[[#This Row],[Fecha fin]]="",tblTareas_V1_Canonica[[#This Row],[Fecha inicio]]&gt;tblTareas_V1_Canonica[[#This Row],[Fecha fin]]),"Revisar fechas","OK")</f>
        <v>OK</v>
      </c>
      <c r="AO152" s="44" t="str">
        <f>IF(OR(tblTareas_V1_Canonica[[#This Row],[Estado]]="",tblTareas_V1_Canonica[[#This Row],[Estatus Tarea]]=""),"Revisar estatus","OK")</f>
        <v>OK</v>
      </c>
      <c r="AP152" s="44" t="str">
        <f>IF(COUNTIF(tblTareas_V1_Canonica[[#This Row],[Val_ID]:[Val_Estatus]],"&lt;&gt;OK")&gt;0,"REVISAR","OK")</f>
        <v>OK</v>
      </c>
      <c r="AQ152" s="44" t="s">
        <v>1590</v>
      </c>
      <c r="AR152" s="82">
        <v>0.41666666666666669</v>
      </c>
    </row>
    <row r="153" spans="1:44" ht="20.25" customHeight="1">
      <c r="A153" s="12" t="s">
        <v>4677</v>
      </c>
      <c r="B153" s="12" t="s">
        <v>344</v>
      </c>
      <c r="C153" s="12" t="s">
        <v>443</v>
      </c>
      <c r="D153" s="12" t="s">
        <v>1436</v>
      </c>
      <c r="E153" s="13" t="s">
        <v>394</v>
      </c>
      <c r="F153" s="15" t="s">
        <v>345</v>
      </c>
      <c r="G153" s="12">
        <v>20</v>
      </c>
      <c r="H153" s="12" t="s">
        <v>1156</v>
      </c>
      <c r="I153" s="12" t="s">
        <v>1307</v>
      </c>
      <c r="J153" s="12">
        <v>0</v>
      </c>
      <c r="K153" s="15" t="s">
        <v>17</v>
      </c>
      <c r="L153" s="15" t="s">
        <v>376</v>
      </c>
      <c r="M153" s="15" t="s">
        <v>1126</v>
      </c>
      <c r="N153" s="15" t="s">
        <v>1127</v>
      </c>
      <c r="O153" s="16">
        <v>46024</v>
      </c>
      <c r="P153" s="16">
        <v>46387</v>
      </c>
      <c r="Q153" s="16" t="s">
        <v>345</v>
      </c>
      <c r="R153" s="36" t="s">
        <v>1310</v>
      </c>
      <c r="S153" s="24" t="s">
        <v>1312</v>
      </c>
      <c r="T153" s="23" t="s">
        <v>107</v>
      </c>
      <c r="U153" s="15" t="s">
        <v>42</v>
      </c>
      <c r="V153" s="15" t="s">
        <v>1285</v>
      </c>
      <c r="W153" s="15" t="s">
        <v>376</v>
      </c>
      <c r="X153" s="15" t="s">
        <v>1290</v>
      </c>
      <c r="Y153" s="15" t="s">
        <v>1285</v>
      </c>
      <c r="Z153" s="15" t="s">
        <v>1462</v>
      </c>
      <c r="AA153" s="15" t="s">
        <v>371</v>
      </c>
      <c r="AB153" s="44" t="str">
        <f>_xlfn.XLOOKUP(tblTareas_V1_Canonica[[#This Row],[Categoría]],tblCAT_ProcesosSGOL[Categoría],tblCAT_ProcesosSGOL[Documento Referencia],"Revisar")</f>
        <v>MAN-CAJ-01 / MAN-SYC-01</v>
      </c>
      <c r="AC153" s="44" t="str">
        <f>_xlfn.XLOOKUP(tblTareas_V1_Canonica[[#This Row],[Categoría]],tblCAT_ProcesosSGOL[Categoría],tblCAT_ProcesosSGOL[Proceso SGOL],"Revisar")</f>
        <v>Caja</v>
      </c>
      <c r="AD153" s="44" t="str">
        <f>_xlfn.XLOOKUP(tblTareas_V1_Canonica[[#This Row],[Categoría]],tblCAT_ProcesosSGOL[Categoría],tblCAT_ProcesosSGOL[Requiere Evidencia],"Revisar")</f>
        <v>Sí</v>
      </c>
      <c r="AE153" s="44" t="str">
        <f>_xlfn.XLOOKUP(tblTareas_V1_Canonica[[#This Row],[Categoría]],tblCAT_ProcesosSGOL[Categoría],tblCAT_ProcesosSGOL[Tipo Evidencia Sugerida],"Revisar")</f>
        <v>Ticket / Corte / Foto / Formato</v>
      </c>
      <c r="AF153" s="44"/>
      <c r="AG153" s="44" t="str">
        <f>_xlfn.XLOOKUP(tblTareas_V1_Canonica[[#This Row],[Categoría]],tblCAT_ProcesosSGOL[Categoría],tblCAT_ProcesosSGOL[KPI Sugerido],"Revisar")</f>
        <v>Diferencias de caja</v>
      </c>
      <c r="AH153" s="44"/>
      <c r="AI153" s="44" t="str">
        <f>IF(tblTareas_V1_Canonica[[#This Row],[ID]]="","ID vacío",IF(COUNTIF(tblTareas_V1_Canonica[ID],tblTareas_V1_Canonica[[#This Row],[ID]])&gt;1,"ID duplicado","OK"))</f>
        <v>OK</v>
      </c>
      <c r="AJ153" s="44" t="str">
        <f>IF(OR(tblTareas_V1_Canonica[[#This Row],[Duración Estándar (min)]]="",tblTareas_V1_Canonica[[#This Row],[Duración Estándar (min)]]&lt;=0),"Revisar duración","OK")</f>
        <v>OK</v>
      </c>
      <c r="AK153" s="44" t="str">
        <f>IF(OR(tblTareas_V1_Canonica[[#This Row],[Tipo frecuencia]]="",tblTareas_V1_Canonica[[#This Row],[Regla frecuencia]]=""),"Revisar frecuencia","OK")</f>
        <v>OK</v>
      </c>
      <c r="AL153" s="44" t="str">
        <f>IF(OR(tblTareas_V1_Canonica[[#This Row],[Puesto]]="",tblTareas_V1_Canonica[[#This Row],[Tipo de Responsable]]=""),"Revisar responsable","OK")</f>
        <v>OK</v>
      </c>
      <c r="AM15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3" s="44" t="str">
        <f>IF(OR(tblTareas_V1_Canonica[[#This Row],[Fecha inicio]]="",tblTareas_V1_Canonica[[#This Row],[Fecha fin]]="",tblTareas_V1_Canonica[[#This Row],[Fecha inicio]]&gt;tblTareas_V1_Canonica[[#This Row],[Fecha fin]]),"Revisar fechas","OK")</f>
        <v>OK</v>
      </c>
      <c r="AO153" s="44" t="str">
        <f>IF(OR(tblTareas_V1_Canonica[[#This Row],[Estado]]="",tblTareas_V1_Canonica[[#This Row],[Estatus Tarea]]=""),"Revisar estatus","OK")</f>
        <v>OK</v>
      </c>
      <c r="AP153" s="44" t="str">
        <f>IF(COUNTIF(tblTareas_V1_Canonica[[#This Row],[Val_ID]:[Val_Estatus]],"&lt;&gt;OK")&gt;0,"REVISAR","OK")</f>
        <v>OK</v>
      </c>
      <c r="AQ153" s="44" t="s">
        <v>1439</v>
      </c>
      <c r="AR153" s="82">
        <v>0.41666666666666669</v>
      </c>
    </row>
    <row r="154" spans="1:44" ht="20.25" customHeight="1">
      <c r="A154" s="12" t="s">
        <v>4678</v>
      </c>
      <c r="B154" s="12" t="s">
        <v>344</v>
      </c>
      <c r="C154" s="12" t="s">
        <v>443</v>
      </c>
      <c r="D154" s="12" t="s">
        <v>1438</v>
      </c>
      <c r="E154" s="13" t="s">
        <v>394</v>
      </c>
      <c r="F154" s="15" t="s">
        <v>345</v>
      </c>
      <c r="G154" s="12">
        <v>20</v>
      </c>
      <c r="H154" s="12" t="s">
        <v>1156</v>
      </c>
      <c r="I154" s="12" t="s">
        <v>1143</v>
      </c>
      <c r="J154" s="12">
        <v>1</v>
      </c>
      <c r="K154" s="15" t="s">
        <v>17</v>
      </c>
      <c r="L154" s="15" t="s">
        <v>376</v>
      </c>
      <c r="M154" s="15" t="s">
        <v>1126</v>
      </c>
      <c r="N154" s="15" t="s">
        <v>1127</v>
      </c>
      <c r="O154" s="16">
        <v>46024</v>
      </c>
      <c r="P154" s="16">
        <v>46387</v>
      </c>
      <c r="Q154" s="16" t="s">
        <v>345</v>
      </c>
      <c r="R154" s="35" t="s">
        <v>1238</v>
      </c>
      <c r="S154" s="24" t="s">
        <v>1339</v>
      </c>
      <c r="T154" s="23" t="s">
        <v>107</v>
      </c>
      <c r="U154" s="15" t="s">
        <v>42</v>
      </c>
      <c r="V154" s="15" t="s">
        <v>1285</v>
      </c>
      <c r="W154" s="15" t="s">
        <v>376</v>
      </c>
      <c r="X154" s="15" t="s">
        <v>1292</v>
      </c>
      <c r="Y154" s="15" t="s">
        <v>1285</v>
      </c>
      <c r="Z154" s="15" t="s">
        <v>1462</v>
      </c>
      <c r="AA154" s="15" t="s">
        <v>371</v>
      </c>
      <c r="AB154" s="44" t="str">
        <f>_xlfn.XLOOKUP(tblTareas_V1_Canonica[[#This Row],[Categoría]],tblCAT_ProcesosSGOL[Categoría],tblCAT_ProcesosSGOL[Documento Referencia],"Revisar")</f>
        <v>MAN-AUD-01 / MAN-POL-01</v>
      </c>
      <c r="AC154" s="44" t="str">
        <f>_xlfn.XLOOKUP(tblTareas_V1_Canonica[[#This Row],[Categoría]],tblCAT_ProcesosSGOL[Categoría],tblCAT_ProcesosSGOL[Proceso SGOL],"Revisar")</f>
        <v>Auditoría y Control</v>
      </c>
      <c r="AD154" s="44" t="str">
        <f>_xlfn.XLOOKUP(tblTareas_V1_Canonica[[#This Row],[Categoría]],tblCAT_ProcesosSGOL[Categoría],tblCAT_ProcesosSGOL[Requiere Evidencia],"Revisar")</f>
        <v>Sí</v>
      </c>
      <c r="AE154" s="44" t="str">
        <f>_xlfn.XLOOKUP(tblTareas_V1_Canonica[[#This Row],[Categoría]],tblCAT_ProcesosSGOL[Categoría],tblCAT_ProcesosSGOL[Tipo Evidencia Sugerida],"Revisar")</f>
        <v>Reporte / Evidencia / Firma</v>
      </c>
      <c r="AF154" s="44"/>
      <c r="AG154" s="44" t="str">
        <f>_xlfn.XLOOKUP(tblTareas_V1_Canonica[[#This Row],[Categoría]],tblCAT_ProcesosSGOL[Categoría],tblCAT_ProcesosSGOL[KPI Sugerido],"Revisar")</f>
        <v>Incidencias corregidas</v>
      </c>
      <c r="AH154" s="44"/>
      <c r="AI154" s="44" t="str">
        <f>IF(tblTareas_V1_Canonica[[#This Row],[ID]]="","ID vacío",IF(COUNTIF(tblTareas_V1_Canonica[ID],tblTareas_V1_Canonica[[#This Row],[ID]])&gt;1,"ID duplicado","OK"))</f>
        <v>OK</v>
      </c>
      <c r="AJ154" s="44" t="str">
        <f>IF(OR(tblTareas_V1_Canonica[[#This Row],[Duración Estándar (min)]]="",tblTareas_V1_Canonica[[#This Row],[Duración Estándar (min)]]&lt;=0),"Revisar duración","OK")</f>
        <v>OK</v>
      </c>
      <c r="AK154" s="44" t="str">
        <f>IF(OR(tblTareas_V1_Canonica[[#This Row],[Tipo frecuencia]]="",tblTareas_V1_Canonica[[#This Row],[Regla frecuencia]]=""),"Revisar frecuencia","OK")</f>
        <v>OK</v>
      </c>
      <c r="AL154" s="44" t="str">
        <f>IF(OR(tblTareas_V1_Canonica[[#This Row],[Puesto]]="",tblTareas_V1_Canonica[[#This Row],[Tipo de Responsable]]=""),"Revisar responsable","OK")</f>
        <v>OK</v>
      </c>
      <c r="AM15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4" s="44" t="str">
        <f>IF(OR(tblTareas_V1_Canonica[[#This Row],[Fecha inicio]]="",tblTareas_V1_Canonica[[#This Row],[Fecha fin]]="",tblTareas_V1_Canonica[[#This Row],[Fecha inicio]]&gt;tblTareas_V1_Canonica[[#This Row],[Fecha fin]]),"Revisar fechas","OK")</f>
        <v>OK</v>
      </c>
      <c r="AO154" s="44" t="str">
        <f>IF(OR(tblTareas_V1_Canonica[[#This Row],[Estado]]="",tblTareas_V1_Canonica[[#This Row],[Estatus Tarea]]=""),"Revisar estatus","OK")</f>
        <v>OK</v>
      </c>
      <c r="AP154" s="44" t="str">
        <f>IF(COUNTIF(tblTareas_V1_Canonica[[#This Row],[Val_ID]:[Val_Estatus]],"&lt;&gt;OK")&gt;0,"REVISAR","OK")</f>
        <v>OK</v>
      </c>
      <c r="AQ154" s="52" t="s">
        <v>2105</v>
      </c>
      <c r="AR154" s="82">
        <v>0.41666666666666669</v>
      </c>
    </row>
    <row r="155" spans="1:44" ht="20.25" customHeight="1">
      <c r="A155" s="12" t="s">
        <v>4679</v>
      </c>
      <c r="B155" s="12" t="s">
        <v>344</v>
      </c>
      <c r="C155" s="12" t="s">
        <v>443</v>
      </c>
      <c r="D155" s="12" t="s">
        <v>1431</v>
      </c>
      <c r="E155" s="13" t="s">
        <v>394</v>
      </c>
      <c r="F155" s="15" t="s">
        <v>345</v>
      </c>
      <c r="G155" s="12">
        <v>30</v>
      </c>
      <c r="H155" s="12" t="s">
        <v>1156</v>
      </c>
      <c r="I155" s="12" t="s">
        <v>1349</v>
      </c>
      <c r="J155" s="12">
        <v>1</v>
      </c>
      <c r="K155" s="15" t="s">
        <v>17</v>
      </c>
      <c r="L155" s="15" t="s">
        <v>376</v>
      </c>
      <c r="M155" s="15" t="s">
        <v>1126</v>
      </c>
      <c r="N155" s="15" t="s">
        <v>1127</v>
      </c>
      <c r="O155" s="16">
        <v>46024</v>
      </c>
      <c r="P155" s="16">
        <v>46387</v>
      </c>
      <c r="Q155" s="16" t="s">
        <v>345</v>
      </c>
      <c r="R155" s="35" t="s">
        <v>1348</v>
      </c>
      <c r="S155" s="24" t="s">
        <v>141</v>
      </c>
      <c r="T155" s="23" t="s">
        <v>107</v>
      </c>
      <c r="U155" s="15" t="s">
        <v>42</v>
      </c>
      <c r="V155" s="15" t="s">
        <v>1284</v>
      </c>
      <c r="W155" s="15" t="s">
        <v>376</v>
      </c>
      <c r="X155" s="15" t="s">
        <v>1290</v>
      </c>
      <c r="Y155" s="15" t="s">
        <v>1425</v>
      </c>
      <c r="Z155" s="15" t="s">
        <v>1462</v>
      </c>
      <c r="AA155" s="15" t="s">
        <v>371</v>
      </c>
      <c r="AB155" s="44" t="str">
        <f>_xlfn.XLOOKUP(tblTareas_V1_Canonica[[#This Row],[Categoría]],tblCAT_ProcesosSGOL[Categoría],tblCAT_ProcesosSGOL[Documento Referencia],"Revisar")</f>
        <v>MAN-ADM-01</v>
      </c>
      <c r="AC155" s="44" t="str">
        <f>_xlfn.XLOOKUP(tblTareas_V1_Canonica[[#This Row],[Categoría]],tblCAT_ProcesosSGOL[Categoría],tblCAT_ProcesosSGOL[Proceso SGOL],"Revisar")</f>
        <v>Administración</v>
      </c>
      <c r="AD155" s="44" t="str">
        <f>_xlfn.XLOOKUP(tblTareas_V1_Canonica[[#This Row],[Categoría]],tblCAT_ProcesosSGOL[Categoría],tblCAT_ProcesosSGOL[Requiere Evidencia],"Revisar")</f>
        <v>Sí</v>
      </c>
      <c r="AE155" s="44" t="str">
        <f>_xlfn.XLOOKUP(tblTareas_V1_Canonica[[#This Row],[Categoría]],tblCAT_ProcesosSGOL[Categoría],tblCAT_ProcesosSGOL[Tipo Evidencia Sugerida],"Revisar")</f>
        <v>Comprobante / Correo / WhatsApp</v>
      </c>
      <c r="AF155" s="44"/>
      <c r="AG155" s="44" t="str">
        <f>_xlfn.XLOOKUP(tblTareas_V1_Canonica[[#This Row],[Categoría]],tblCAT_ProcesosSGOL[Categoría],tblCAT_ProcesosSGOL[KPI Sugerido],"Revisar")</f>
        <v>Pagos a tiempo</v>
      </c>
      <c r="AH155" s="44"/>
      <c r="AI155" s="44" t="str">
        <f>IF(tblTareas_V1_Canonica[[#This Row],[ID]]="","ID vacío",IF(COUNTIF(tblTareas_V1_Canonica[ID],tblTareas_V1_Canonica[[#This Row],[ID]])&gt;1,"ID duplicado","OK"))</f>
        <v>OK</v>
      </c>
      <c r="AJ155" s="44" t="str">
        <f>IF(OR(tblTareas_V1_Canonica[[#This Row],[Duración Estándar (min)]]="",tblTareas_V1_Canonica[[#This Row],[Duración Estándar (min)]]&lt;=0),"Revisar duración","OK")</f>
        <v>OK</v>
      </c>
      <c r="AK155" s="44" t="str">
        <f>IF(OR(tblTareas_V1_Canonica[[#This Row],[Tipo frecuencia]]="",tblTareas_V1_Canonica[[#This Row],[Regla frecuencia]]=""),"Revisar frecuencia","OK")</f>
        <v>OK</v>
      </c>
      <c r="AL155" s="44" t="str">
        <f>IF(OR(tblTareas_V1_Canonica[[#This Row],[Puesto]]="",tblTareas_V1_Canonica[[#This Row],[Tipo de Responsable]]=""),"Revisar responsable","OK")</f>
        <v>OK</v>
      </c>
      <c r="AM15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5" s="44" t="str">
        <f>IF(OR(tblTareas_V1_Canonica[[#This Row],[Fecha inicio]]="",tblTareas_V1_Canonica[[#This Row],[Fecha fin]]="",tblTareas_V1_Canonica[[#This Row],[Fecha inicio]]&gt;tblTareas_V1_Canonica[[#This Row],[Fecha fin]]),"Revisar fechas","OK")</f>
        <v>OK</v>
      </c>
      <c r="AO155" s="44" t="str">
        <f>IF(OR(tblTareas_V1_Canonica[[#This Row],[Estado]]="",tblTareas_V1_Canonica[[#This Row],[Estatus Tarea]]=""),"Revisar estatus","OK")</f>
        <v>OK</v>
      </c>
      <c r="AP155" s="44" t="str">
        <f>IF(COUNTIF(tblTareas_V1_Canonica[[#This Row],[Val_ID]:[Val_Estatus]],"&lt;&gt;OK")&gt;0,"REVISAR","OK")</f>
        <v>OK</v>
      </c>
      <c r="AQ155" s="52" t="s">
        <v>2104</v>
      </c>
      <c r="AR155" s="82">
        <v>0.41666666666666669</v>
      </c>
    </row>
    <row r="156" spans="1:44" ht="20.25" customHeight="1">
      <c r="A156" s="12" t="s">
        <v>4680</v>
      </c>
      <c r="B156" s="12" t="s">
        <v>344</v>
      </c>
      <c r="C156" s="12" t="s">
        <v>443</v>
      </c>
      <c r="D156" s="12" t="s">
        <v>1431</v>
      </c>
      <c r="E156" s="13" t="s">
        <v>394</v>
      </c>
      <c r="F156" s="15" t="s">
        <v>345</v>
      </c>
      <c r="G156" s="12">
        <v>5</v>
      </c>
      <c r="H156" s="12" t="s">
        <v>1156</v>
      </c>
      <c r="I156" s="12" t="s">
        <v>1141</v>
      </c>
      <c r="J156" s="12">
        <v>1</v>
      </c>
      <c r="K156" s="15" t="s">
        <v>17</v>
      </c>
      <c r="L156" s="15" t="s">
        <v>376</v>
      </c>
      <c r="M156" s="15" t="s">
        <v>1126</v>
      </c>
      <c r="N156" s="15" t="s">
        <v>1127</v>
      </c>
      <c r="O156" s="16">
        <v>46024</v>
      </c>
      <c r="P156" s="16">
        <v>46387</v>
      </c>
      <c r="Q156" s="16" t="s">
        <v>345</v>
      </c>
      <c r="R156" s="35" t="s">
        <v>1239</v>
      </c>
      <c r="S156" s="24" t="s">
        <v>142</v>
      </c>
      <c r="T156" s="23" t="s">
        <v>107</v>
      </c>
      <c r="U156" s="15" t="s">
        <v>42</v>
      </c>
      <c r="V156" s="15" t="s">
        <v>1283</v>
      </c>
      <c r="W156" s="15" t="s">
        <v>376</v>
      </c>
      <c r="X156" s="15" t="s">
        <v>1290</v>
      </c>
      <c r="Y156" s="15" t="s">
        <v>1285</v>
      </c>
      <c r="Z156" s="15" t="s">
        <v>1462</v>
      </c>
      <c r="AA156" s="15" t="s">
        <v>371</v>
      </c>
      <c r="AB156" s="44" t="str">
        <f>_xlfn.XLOOKUP(tblTareas_V1_Canonica[[#This Row],[Categoría]],tblCAT_ProcesosSGOL[Categoría],tblCAT_ProcesosSGOL[Documento Referencia],"Revisar")</f>
        <v>MAN-ADM-01</v>
      </c>
      <c r="AC156" s="44" t="str">
        <f>_xlfn.XLOOKUP(tblTareas_V1_Canonica[[#This Row],[Categoría]],tblCAT_ProcesosSGOL[Categoría],tblCAT_ProcesosSGOL[Proceso SGOL],"Revisar")</f>
        <v>Administración</v>
      </c>
      <c r="AD156" s="44" t="str">
        <f>_xlfn.XLOOKUP(tblTareas_V1_Canonica[[#This Row],[Categoría]],tblCAT_ProcesosSGOL[Categoría],tblCAT_ProcesosSGOL[Requiere Evidencia],"Revisar")</f>
        <v>Sí</v>
      </c>
      <c r="AE156" s="44" t="str">
        <f>_xlfn.XLOOKUP(tblTareas_V1_Canonica[[#This Row],[Categoría]],tblCAT_ProcesosSGOL[Categoría],tblCAT_ProcesosSGOL[Tipo Evidencia Sugerida],"Revisar")</f>
        <v>Comprobante / Correo / WhatsApp</v>
      </c>
      <c r="AF156" s="44"/>
      <c r="AG156" s="44" t="str">
        <f>_xlfn.XLOOKUP(tblTareas_V1_Canonica[[#This Row],[Categoría]],tblCAT_ProcesosSGOL[Categoría],tblCAT_ProcesosSGOL[KPI Sugerido],"Revisar")</f>
        <v>Pagos a tiempo</v>
      </c>
      <c r="AH156" s="44"/>
      <c r="AI156" s="44" t="str">
        <f>IF(tblTareas_V1_Canonica[[#This Row],[ID]]="","ID vacío",IF(COUNTIF(tblTareas_V1_Canonica[ID],tblTareas_V1_Canonica[[#This Row],[ID]])&gt;1,"ID duplicado","OK"))</f>
        <v>OK</v>
      </c>
      <c r="AJ156" s="44" t="str">
        <f>IF(OR(tblTareas_V1_Canonica[[#This Row],[Duración Estándar (min)]]="",tblTareas_V1_Canonica[[#This Row],[Duración Estándar (min)]]&lt;=0),"Revisar duración","OK")</f>
        <v>OK</v>
      </c>
      <c r="AK156" s="44" t="str">
        <f>IF(OR(tblTareas_V1_Canonica[[#This Row],[Tipo frecuencia]]="",tblTareas_V1_Canonica[[#This Row],[Regla frecuencia]]=""),"Revisar frecuencia","OK")</f>
        <v>OK</v>
      </c>
      <c r="AL156" s="44" t="str">
        <f>IF(OR(tblTareas_V1_Canonica[[#This Row],[Puesto]]="",tblTareas_V1_Canonica[[#This Row],[Tipo de Responsable]]=""),"Revisar responsable","OK")</f>
        <v>OK</v>
      </c>
      <c r="AM15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6" s="44" t="str">
        <f>IF(OR(tblTareas_V1_Canonica[[#This Row],[Fecha inicio]]="",tblTareas_V1_Canonica[[#This Row],[Fecha fin]]="",tblTareas_V1_Canonica[[#This Row],[Fecha inicio]]&gt;tblTareas_V1_Canonica[[#This Row],[Fecha fin]]),"Revisar fechas","OK")</f>
        <v>OK</v>
      </c>
      <c r="AO156" s="44" t="str">
        <f>IF(OR(tblTareas_V1_Canonica[[#This Row],[Estado]]="",tblTareas_V1_Canonica[[#This Row],[Estatus Tarea]]=""),"Revisar estatus","OK")</f>
        <v>OK</v>
      </c>
      <c r="AP156" s="44" t="str">
        <f>IF(COUNTIF(tblTareas_V1_Canonica[[#This Row],[Val_ID]:[Val_Estatus]],"&lt;&gt;OK")&gt;0,"REVISAR","OK")</f>
        <v>OK</v>
      </c>
      <c r="AQ156" s="52" t="s">
        <v>2103</v>
      </c>
      <c r="AR156" s="82">
        <v>0.41666666666666669</v>
      </c>
    </row>
    <row r="157" spans="1:44" ht="20.25" customHeight="1">
      <c r="A157" s="12" t="s">
        <v>273</v>
      </c>
      <c r="B157" s="12" t="s">
        <v>344</v>
      </c>
      <c r="C157" s="12" t="s">
        <v>443</v>
      </c>
      <c r="D157" s="12" t="s">
        <v>1431</v>
      </c>
      <c r="E157" s="13" t="s">
        <v>394</v>
      </c>
      <c r="F157" s="15" t="s">
        <v>345</v>
      </c>
      <c r="G157" s="12">
        <v>5</v>
      </c>
      <c r="H157" s="12" t="s">
        <v>1156</v>
      </c>
      <c r="I157" s="12" t="s">
        <v>1294</v>
      </c>
      <c r="J157" s="12">
        <v>1</v>
      </c>
      <c r="K157" s="15" t="s">
        <v>17</v>
      </c>
      <c r="L157" s="15" t="s">
        <v>376</v>
      </c>
      <c r="M157" s="15" t="s">
        <v>1126</v>
      </c>
      <c r="N157" s="15" t="s">
        <v>1127</v>
      </c>
      <c r="O157" s="16">
        <v>46024</v>
      </c>
      <c r="P157" s="16">
        <v>46387</v>
      </c>
      <c r="Q157" s="16" t="s">
        <v>345</v>
      </c>
      <c r="R157" s="35" t="s">
        <v>1240</v>
      </c>
      <c r="S157" s="24" t="s">
        <v>142</v>
      </c>
      <c r="T157" s="23" t="s">
        <v>1295</v>
      </c>
      <c r="U157" s="15" t="s">
        <v>42</v>
      </c>
      <c r="V157" s="15" t="s">
        <v>1283</v>
      </c>
      <c r="W157" s="15" t="s">
        <v>371</v>
      </c>
      <c r="X157" s="15" t="s">
        <v>1290</v>
      </c>
      <c r="Y157" s="15" t="s">
        <v>1425</v>
      </c>
      <c r="Z157" s="15" t="s">
        <v>1462</v>
      </c>
      <c r="AA157" s="15" t="s">
        <v>371</v>
      </c>
      <c r="AB157" s="44" t="str">
        <f>_xlfn.XLOOKUP(tblTareas_V1_Canonica[[#This Row],[Categoría]],tblCAT_ProcesosSGOL[Categoría],tblCAT_ProcesosSGOL[Documento Referencia],"Revisar")</f>
        <v>MAN-ADM-01</v>
      </c>
      <c r="AC157" s="44" t="str">
        <f>_xlfn.XLOOKUP(tblTareas_V1_Canonica[[#This Row],[Categoría]],tblCAT_ProcesosSGOL[Categoría],tblCAT_ProcesosSGOL[Proceso SGOL],"Revisar")</f>
        <v>Administración</v>
      </c>
      <c r="AD157" s="44" t="str">
        <f>_xlfn.XLOOKUP(tblTareas_V1_Canonica[[#This Row],[Categoría]],tblCAT_ProcesosSGOL[Categoría],tblCAT_ProcesosSGOL[Requiere Evidencia],"Revisar")</f>
        <v>Sí</v>
      </c>
      <c r="AE157" s="44" t="str">
        <f>_xlfn.XLOOKUP(tblTareas_V1_Canonica[[#This Row],[Categoría]],tblCAT_ProcesosSGOL[Categoría],tblCAT_ProcesosSGOL[Tipo Evidencia Sugerida],"Revisar")</f>
        <v>Comprobante / Correo / WhatsApp</v>
      </c>
      <c r="AF157" s="44"/>
      <c r="AG157" s="44" t="str">
        <f>_xlfn.XLOOKUP(tblTareas_V1_Canonica[[#This Row],[Categoría]],tblCAT_ProcesosSGOL[Categoría],tblCAT_ProcesosSGOL[KPI Sugerido],"Revisar")</f>
        <v>Pagos a tiempo</v>
      </c>
      <c r="AH157" s="44"/>
      <c r="AI157" s="44" t="str">
        <f>IF(tblTareas_V1_Canonica[[#This Row],[ID]]="","ID vacío",IF(COUNTIF(tblTareas_V1_Canonica[ID],tblTareas_V1_Canonica[[#This Row],[ID]])&gt;1,"ID duplicado","OK"))</f>
        <v>OK</v>
      </c>
      <c r="AJ157" s="44" t="str">
        <f>IF(OR(tblTareas_V1_Canonica[[#This Row],[Duración Estándar (min)]]="",tblTareas_V1_Canonica[[#This Row],[Duración Estándar (min)]]&lt;=0),"Revisar duración","OK")</f>
        <v>OK</v>
      </c>
      <c r="AK157" s="44" t="str">
        <f>IF(OR(tblTareas_V1_Canonica[[#This Row],[Tipo frecuencia]]="",tblTareas_V1_Canonica[[#This Row],[Regla frecuencia]]=""),"Revisar frecuencia","OK")</f>
        <v>OK</v>
      </c>
      <c r="AL157" s="44" t="str">
        <f>IF(OR(tblTareas_V1_Canonica[[#This Row],[Puesto]]="",tblTareas_V1_Canonica[[#This Row],[Tipo de Responsable]]=""),"Revisar responsable","OK")</f>
        <v>OK</v>
      </c>
      <c r="AM15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7" s="44" t="str">
        <f>IF(OR(tblTareas_V1_Canonica[[#This Row],[Fecha inicio]]="",tblTareas_V1_Canonica[[#This Row],[Fecha fin]]="",tblTareas_V1_Canonica[[#This Row],[Fecha inicio]]&gt;tblTareas_V1_Canonica[[#This Row],[Fecha fin]]),"Revisar fechas","OK")</f>
        <v>OK</v>
      </c>
      <c r="AO157" s="44" t="str">
        <f>IF(OR(tblTareas_V1_Canonica[[#This Row],[Estado]]="",tblTareas_V1_Canonica[[#This Row],[Estatus Tarea]]=""),"Revisar estatus","OK")</f>
        <v>OK</v>
      </c>
      <c r="AP157" s="44" t="str">
        <f>IF(COUNTIF(tblTareas_V1_Canonica[[#This Row],[Val_ID]:[Val_Estatus]],"&lt;&gt;OK")&gt;0,"REVISAR","OK")</f>
        <v>OK</v>
      </c>
      <c r="AQ157" s="52" t="s">
        <v>2103</v>
      </c>
      <c r="AR157" s="82">
        <v>0.41666666666666669</v>
      </c>
    </row>
    <row r="158" spans="1:44" ht="20.25" customHeight="1">
      <c r="A158" s="12" t="s">
        <v>4681</v>
      </c>
      <c r="B158" s="12" t="s">
        <v>344</v>
      </c>
      <c r="C158" s="12" t="s">
        <v>443</v>
      </c>
      <c r="D158" s="12" t="s">
        <v>1431</v>
      </c>
      <c r="E158" s="13" t="s">
        <v>394</v>
      </c>
      <c r="F158" s="15" t="s">
        <v>345</v>
      </c>
      <c r="G158" s="12">
        <v>5</v>
      </c>
      <c r="H158" s="12" t="s">
        <v>1156</v>
      </c>
      <c r="I158" s="12" t="s">
        <v>1138</v>
      </c>
      <c r="J158" s="12">
        <v>1</v>
      </c>
      <c r="K158" s="15" t="s">
        <v>17</v>
      </c>
      <c r="L158" s="15" t="s">
        <v>376</v>
      </c>
      <c r="M158" s="15" t="s">
        <v>1126</v>
      </c>
      <c r="N158" s="15" t="s">
        <v>1127</v>
      </c>
      <c r="O158" s="16">
        <v>46024</v>
      </c>
      <c r="P158" s="16">
        <v>46387</v>
      </c>
      <c r="Q158" s="16" t="s">
        <v>345</v>
      </c>
      <c r="R158" s="35" t="s">
        <v>1241</v>
      </c>
      <c r="S158" s="24" t="s">
        <v>143</v>
      </c>
      <c r="T158" s="23" t="s">
        <v>1295</v>
      </c>
      <c r="U158" s="15" t="s">
        <v>42</v>
      </c>
      <c r="V158" s="15" t="s">
        <v>1283</v>
      </c>
      <c r="W158" s="15" t="s">
        <v>371</v>
      </c>
      <c r="X158" s="15" t="s">
        <v>1290</v>
      </c>
      <c r="Y158" s="15" t="s">
        <v>1425</v>
      </c>
      <c r="Z158" s="15" t="s">
        <v>1462</v>
      </c>
      <c r="AA158" s="15" t="s">
        <v>371</v>
      </c>
      <c r="AB158" s="44" t="str">
        <f>_xlfn.XLOOKUP(tblTareas_V1_Canonica[[#This Row],[Categoría]],tblCAT_ProcesosSGOL[Categoría],tblCAT_ProcesosSGOL[Documento Referencia],"Revisar")</f>
        <v>MAN-ADM-01</v>
      </c>
      <c r="AC158" s="44" t="str">
        <f>_xlfn.XLOOKUP(tblTareas_V1_Canonica[[#This Row],[Categoría]],tblCAT_ProcesosSGOL[Categoría],tblCAT_ProcesosSGOL[Proceso SGOL],"Revisar")</f>
        <v>Administración</v>
      </c>
      <c r="AD158" s="44" t="str">
        <f>_xlfn.XLOOKUP(tblTareas_V1_Canonica[[#This Row],[Categoría]],tblCAT_ProcesosSGOL[Categoría],tblCAT_ProcesosSGOL[Requiere Evidencia],"Revisar")</f>
        <v>Sí</v>
      </c>
      <c r="AE158" s="44" t="str">
        <f>_xlfn.XLOOKUP(tblTareas_V1_Canonica[[#This Row],[Categoría]],tblCAT_ProcesosSGOL[Categoría],tblCAT_ProcesosSGOL[Tipo Evidencia Sugerida],"Revisar")</f>
        <v>Comprobante / Correo / WhatsApp</v>
      </c>
      <c r="AF158" s="44"/>
      <c r="AG158" s="44" t="str">
        <f>_xlfn.XLOOKUP(tblTareas_V1_Canonica[[#This Row],[Categoría]],tblCAT_ProcesosSGOL[Categoría],tblCAT_ProcesosSGOL[KPI Sugerido],"Revisar")</f>
        <v>Pagos a tiempo</v>
      </c>
      <c r="AH158" s="44"/>
      <c r="AI158" s="44" t="str">
        <f>IF(tblTareas_V1_Canonica[[#This Row],[ID]]="","ID vacío",IF(COUNTIF(tblTareas_V1_Canonica[ID],tblTareas_V1_Canonica[[#This Row],[ID]])&gt;1,"ID duplicado","OK"))</f>
        <v>OK</v>
      </c>
      <c r="AJ158" s="44" t="str">
        <f>IF(OR(tblTareas_V1_Canonica[[#This Row],[Duración Estándar (min)]]="",tblTareas_V1_Canonica[[#This Row],[Duración Estándar (min)]]&lt;=0),"Revisar duración","OK")</f>
        <v>OK</v>
      </c>
      <c r="AK158" s="44" t="str">
        <f>IF(OR(tblTareas_V1_Canonica[[#This Row],[Tipo frecuencia]]="",tblTareas_V1_Canonica[[#This Row],[Regla frecuencia]]=""),"Revisar frecuencia","OK")</f>
        <v>OK</v>
      </c>
      <c r="AL158" s="44" t="str">
        <f>IF(OR(tblTareas_V1_Canonica[[#This Row],[Puesto]]="",tblTareas_V1_Canonica[[#This Row],[Tipo de Responsable]]=""),"Revisar responsable","OK")</f>
        <v>OK</v>
      </c>
      <c r="AM15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8" s="44" t="str">
        <f>IF(OR(tblTareas_V1_Canonica[[#This Row],[Fecha inicio]]="",tblTareas_V1_Canonica[[#This Row],[Fecha fin]]="",tblTareas_V1_Canonica[[#This Row],[Fecha inicio]]&gt;tblTareas_V1_Canonica[[#This Row],[Fecha fin]]),"Revisar fechas","OK")</f>
        <v>OK</v>
      </c>
      <c r="AO158" s="44" t="str">
        <f>IF(OR(tblTareas_V1_Canonica[[#This Row],[Estado]]="",tblTareas_V1_Canonica[[#This Row],[Estatus Tarea]]=""),"Revisar estatus","OK")</f>
        <v>OK</v>
      </c>
      <c r="AP158" s="44" t="str">
        <f>IF(COUNTIF(tblTareas_V1_Canonica[[#This Row],[Val_ID]:[Val_Estatus]],"&lt;&gt;OK")&gt;0,"REVISAR","OK")</f>
        <v>OK</v>
      </c>
      <c r="AQ158" s="52" t="s">
        <v>2103</v>
      </c>
      <c r="AR158" s="82">
        <v>0.41666666666666669</v>
      </c>
    </row>
    <row r="159" spans="1:44" ht="20.25" customHeight="1">
      <c r="A159" s="12" t="s">
        <v>274</v>
      </c>
      <c r="B159" s="12" t="s">
        <v>344</v>
      </c>
      <c r="C159" s="12" t="s">
        <v>443</v>
      </c>
      <c r="D159" s="12" t="s">
        <v>1431</v>
      </c>
      <c r="E159" s="13" t="s">
        <v>394</v>
      </c>
      <c r="F159" s="15" t="s">
        <v>345</v>
      </c>
      <c r="G159" s="12">
        <v>5</v>
      </c>
      <c r="H159" s="12" t="s">
        <v>1156</v>
      </c>
      <c r="I159" s="12" t="s">
        <v>1294</v>
      </c>
      <c r="J159" s="12">
        <v>1</v>
      </c>
      <c r="K159" s="15" t="s">
        <v>17</v>
      </c>
      <c r="L159" s="15" t="s">
        <v>376</v>
      </c>
      <c r="M159" s="15" t="s">
        <v>1126</v>
      </c>
      <c r="N159" s="15" t="s">
        <v>1127</v>
      </c>
      <c r="O159" s="16">
        <v>46024</v>
      </c>
      <c r="P159" s="16">
        <v>46387</v>
      </c>
      <c r="Q159" s="16" t="s">
        <v>345</v>
      </c>
      <c r="R159" s="35" t="s">
        <v>1242</v>
      </c>
      <c r="S159" s="24" t="s">
        <v>142</v>
      </c>
      <c r="T159" s="23" t="s">
        <v>1295</v>
      </c>
      <c r="U159" s="15" t="s">
        <v>42</v>
      </c>
      <c r="V159" s="15" t="s">
        <v>1283</v>
      </c>
      <c r="W159" s="15" t="s">
        <v>371</v>
      </c>
      <c r="X159" s="15" t="s">
        <v>1290</v>
      </c>
      <c r="Y159" s="15" t="s">
        <v>1425</v>
      </c>
      <c r="Z159" s="15" t="s">
        <v>1462</v>
      </c>
      <c r="AA159" s="15" t="s">
        <v>371</v>
      </c>
      <c r="AB159" s="44" t="str">
        <f>_xlfn.XLOOKUP(tblTareas_V1_Canonica[[#This Row],[Categoría]],tblCAT_ProcesosSGOL[Categoría],tblCAT_ProcesosSGOL[Documento Referencia],"Revisar")</f>
        <v>MAN-ADM-01</v>
      </c>
      <c r="AC159" s="44" t="str">
        <f>_xlfn.XLOOKUP(tblTareas_V1_Canonica[[#This Row],[Categoría]],tblCAT_ProcesosSGOL[Categoría],tblCAT_ProcesosSGOL[Proceso SGOL],"Revisar")</f>
        <v>Administración</v>
      </c>
      <c r="AD159" s="44" t="str">
        <f>_xlfn.XLOOKUP(tblTareas_V1_Canonica[[#This Row],[Categoría]],tblCAT_ProcesosSGOL[Categoría],tblCAT_ProcesosSGOL[Requiere Evidencia],"Revisar")</f>
        <v>Sí</v>
      </c>
      <c r="AE159" s="44" t="str">
        <f>_xlfn.XLOOKUP(tblTareas_V1_Canonica[[#This Row],[Categoría]],tblCAT_ProcesosSGOL[Categoría],tblCAT_ProcesosSGOL[Tipo Evidencia Sugerida],"Revisar")</f>
        <v>Comprobante / Correo / WhatsApp</v>
      </c>
      <c r="AF159" s="44"/>
      <c r="AG159" s="44" t="str">
        <f>_xlfn.XLOOKUP(tblTareas_V1_Canonica[[#This Row],[Categoría]],tblCAT_ProcesosSGOL[Categoría],tblCAT_ProcesosSGOL[KPI Sugerido],"Revisar")</f>
        <v>Pagos a tiempo</v>
      </c>
      <c r="AH159" s="44"/>
      <c r="AI159" s="44" t="str">
        <f>IF(tblTareas_V1_Canonica[[#This Row],[ID]]="","ID vacío",IF(COUNTIF(tblTareas_V1_Canonica[ID],tblTareas_V1_Canonica[[#This Row],[ID]])&gt;1,"ID duplicado","OK"))</f>
        <v>OK</v>
      </c>
      <c r="AJ159" s="44" t="str">
        <f>IF(OR(tblTareas_V1_Canonica[[#This Row],[Duración Estándar (min)]]="",tblTareas_V1_Canonica[[#This Row],[Duración Estándar (min)]]&lt;=0),"Revisar duración","OK")</f>
        <v>OK</v>
      </c>
      <c r="AK159" s="44" t="str">
        <f>IF(OR(tblTareas_V1_Canonica[[#This Row],[Tipo frecuencia]]="",tblTareas_V1_Canonica[[#This Row],[Regla frecuencia]]=""),"Revisar frecuencia","OK")</f>
        <v>OK</v>
      </c>
      <c r="AL159" s="44" t="str">
        <f>IF(OR(tblTareas_V1_Canonica[[#This Row],[Puesto]]="",tblTareas_V1_Canonica[[#This Row],[Tipo de Responsable]]=""),"Revisar responsable","OK")</f>
        <v>OK</v>
      </c>
      <c r="AM15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59" s="44" t="str">
        <f>IF(OR(tblTareas_V1_Canonica[[#This Row],[Fecha inicio]]="",tblTareas_V1_Canonica[[#This Row],[Fecha fin]]="",tblTareas_V1_Canonica[[#This Row],[Fecha inicio]]&gt;tblTareas_V1_Canonica[[#This Row],[Fecha fin]]),"Revisar fechas","OK")</f>
        <v>OK</v>
      </c>
      <c r="AO159" s="44" t="str">
        <f>IF(OR(tblTareas_V1_Canonica[[#This Row],[Estado]]="",tblTareas_V1_Canonica[[#This Row],[Estatus Tarea]]=""),"Revisar estatus","OK")</f>
        <v>OK</v>
      </c>
      <c r="AP159" s="44" t="str">
        <f>IF(COUNTIF(tblTareas_V1_Canonica[[#This Row],[Val_ID]:[Val_Estatus]],"&lt;&gt;OK")&gt;0,"REVISAR","OK")</f>
        <v>OK</v>
      </c>
      <c r="AQ159" s="52" t="s">
        <v>2103</v>
      </c>
      <c r="AR159" s="82">
        <v>0.41666666666666669</v>
      </c>
    </row>
    <row r="160" spans="1:44" ht="20.25" customHeight="1">
      <c r="A160" s="12" t="s">
        <v>4682</v>
      </c>
      <c r="B160" s="12" t="s">
        <v>344</v>
      </c>
      <c r="C160" s="12" t="s">
        <v>443</v>
      </c>
      <c r="D160" s="12" t="s">
        <v>1432</v>
      </c>
      <c r="E160" s="13" t="s">
        <v>394</v>
      </c>
      <c r="F160" s="15" t="s">
        <v>345</v>
      </c>
      <c r="G160" s="12">
        <v>120</v>
      </c>
      <c r="H160" s="12" t="s">
        <v>1156</v>
      </c>
      <c r="I160" s="12" t="s">
        <v>1272</v>
      </c>
      <c r="J160" s="12">
        <v>1</v>
      </c>
      <c r="K160" s="15" t="s">
        <v>17</v>
      </c>
      <c r="L160" s="15" t="s">
        <v>376</v>
      </c>
      <c r="M160" s="15" t="s">
        <v>1126</v>
      </c>
      <c r="N160" s="15" t="s">
        <v>1127</v>
      </c>
      <c r="O160" s="16">
        <v>46024</v>
      </c>
      <c r="P160" s="16">
        <v>46387</v>
      </c>
      <c r="Q160" s="16" t="s">
        <v>345</v>
      </c>
      <c r="R160" s="35" t="s">
        <v>1243</v>
      </c>
      <c r="S160" s="24" t="s">
        <v>144</v>
      </c>
      <c r="T160" s="23" t="s">
        <v>145</v>
      </c>
      <c r="U160" s="15" t="s">
        <v>42</v>
      </c>
      <c r="V160" s="15" t="s">
        <v>1284</v>
      </c>
      <c r="W160" s="15" t="s">
        <v>376</v>
      </c>
      <c r="X160" s="15" t="s">
        <v>1292</v>
      </c>
      <c r="Y160" s="15" t="s">
        <v>1285</v>
      </c>
      <c r="Z160" s="15" t="s">
        <v>1462</v>
      </c>
      <c r="AA160" s="15" t="s">
        <v>371</v>
      </c>
      <c r="AB160" s="44" t="str">
        <f>_xlfn.XLOOKUP(tblTareas_V1_Canonica[[#This Row],[Categoría]],tblCAT_ProcesosSGOL[Categoría],tblCAT_ProcesosSGOL[Documento Referencia],"Revisar")</f>
        <v>MAN-INV-01 / MAN-AUD-01</v>
      </c>
      <c r="AC160" s="44" t="str">
        <f>_xlfn.XLOOKUP(tblTareas_V1_Canonica[[#This Row],[Categoría]],tblCAT_ProcesosSGOL[Categoría],tblCAT_ProcesosSGOL[Proceso SGOL],"Revisar")</f>
        <v>Inventarios</v>
      </c>
      <c r="AD160" s="44" t="str">
        <f>_xlfn.XLOOKUP(tblTareas_V1_Canonica[[#This Row],[Categoría]],tblCAT_ProcesosSGOL[Categoría],tblCAT_ProcesosSGOL[Requiere Evidencia],"Revisar")</f>
        <v>Sí</v>
      </c>
      <c r="AE160" s="44" t="str">
        <f>_xlfn.XLOOKUP(tblTareas_V1_Canonica[[#This Row],[Categoría]],tblCAT_ProcesosSGOL[Categoría],tblCAT_ProcesosSGOL[Tipo Evidencia Sugerida],"Revisar")</f>
        <v>Foto / Reporte / Kardex</v>
      </c>
      <c r="AF160" s="44"/>
      <c r="AG160" s="44" t="str">
        <f>_xlfn.XLOOKUP(tblTareas_V1_Canonica[[#This Row],[Categoría]],tblCAT_ProcesosSGOL[Categoría],tblCAT_ProcesosSGOL[KPI Sugerido],"Revisar")</f>
        <v>Exactitud de inventario</v>
      </c>
      <c r="AH160" s="44"/>
      <c r="AI160" s="44" t="str">
        <f>IF(tblTareas_V1_Canonica[[#This Row],[ID]]="","ID vacío",IF(COUNTIF(tblTareas_V1_Canonica[ID],tblTareas_V1_Canonica[[#This Row],[ID]])&gt;1,"ID duplicado","OK"))</f>
        <v>OK</v>
      </c>
      <c r="AJ160" s="44" t="str">
        <f>IF(OR(tblTareas_V1_Canonica[[#This Row],[Duración Estándar (min)]]="",tblTareas_V1_Canonica[[#This Row],[Duración Estándar (min)]]&lt;=0),"Revisar duración","OK")</f>
        <v>OK</v>
      </c>
      <c r="AK160" s="44" t="str">
        <f>IF(OR(tblTareas_V1_Canonica[[#This Row],[Tipo frecuencia]]="",tblTareas_V1_Canonica[[#This Row],[Regla frecuencia]]=""),"Revisar frecuencia","OK")</f>
        <v>OK</v>
      </c>
      <c r="AL160" s="44" t="str">
        <f>IF(OR(tblTareas_V1_Canonica[[#This Row],[Puesto]]="",tblTareas_V1_Canonica[[#This Row],[Tipo de Responsable]]=""),"Revisar responsable","OK")</f>
        <v>OK</v>
      </c>
      <c r="AM16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0" s="44" t="str">
        <f>IF(OR(tblTareas_V1_Canonica[[#This Row],[Fecha inicio]]="",tblTareas_V1_Canonica[[#This Row],[Fecha fin]]="",tblTareas_V1_Canonica[[#This Row],[Fecha inicio]]&gt;tblTareas_V1_Canonica[[#This Row],[Fecha fin]]),"Revisar fechas","OK")</f>
        <v>OK</v>
      </c>
      <c r="AO160" s="44" t="str">
        <f>IF(OR(tblTareas_V1_Canonica[[#This Row],[Estado]]="",tblTareas_V1_Canonica[[#This Row],[Estatus Tarea]]=""),"Revisar estatus","OK")</f>
        <v>OK</v>
      </c>
      <c r="AP160" s="44" t="str">
        <f>IF(COUNTIF(tblTareas_V1_Canonica[[#This Row],[Val_ID]:[Val_Estatus]],"&lt;&gt;OK")&gt;0,"REVISAR","OK")</f>
        <v>OK</v>
      </c>
      <c r="AQ160" s="44" t="s">
        <v>2103</v>
      </c>
      <c r="AR160" s="82">
        <v>0.58333333333333337</v>
      </c>
    </row>
    <row r="161" spans="1:44" ht="20.25" customHeight="1">
      <c r="A161" s="12" t="s">
        <v>275</v>
      </c>
      <c r="B161" s="12" t="s">
        <v>344</v>
      </c>
      <c r="C161" s="12" t="s">
        <v>443</v>
      </c>
      <c r="D161" s="12" t="s">
        <v>1435</v>
      </c>
      <c r="E161" s="13" t="s">
        <v>394</v>
      </c>
      <c r="F161" s="15" t="s">
        <v>345</v>
      </c>
      <c r="G161" s="12">
        <v>20</v>
      </c>
      <c r="H161" s="12" t="s">
        <v>1156</v>
      </c>
      <c r="I161" s="12" t="s">
        <v>1143</v>
      </c>
      <c r="J161" s="12">
        <v>1</v>
      </c>
      <c r="K161" s="15" t="s">
        <v>17</v>
      </c>
      <c r="L161" s="15" t="s">
        <v>376</v>
      </c>
      <c r="M161" s="15" t="s">
        <v>1126</v>
      </c>
      <c r="N161" s="15" t="s">
        <v>1127</v>
      </c>
      <c r="O161" s="16">
        <v>46024</v>
      </c>
      <c r="P161" s="16">
        <v>46387</v>
      </c>
      <c r="Q161" s="16" t="s">
        <v>345</v>
      </c>
      <c r="R161" s="35" t="s">
        <v>1244</v>
      </c>
      <c r="S161" s="24" t="s">
        <v>146</v>
      </c>
      <c r="T161" s="23" t="s">
        <v>107</v>
      </c>
      <c r="U161" s="15" t="s">
        <v>110</v>
      </c>
      <c r="V161" s="15" t="s">
        <v>1285</v>
      </c>
      <c r="W161" s="15" t="s">
        <v>376</v>
      </c>
      <c r="X161" s="15" t="s">
        <v>1290</v>
      </c>
      <c r="Y161" s="15" t="s">
        <v>1285</v>
      </c>
      <c r="Z161" s="15" t="s">
        <v>1462</v>
      </c>
      <c r="AA161" s="15" t="s">
        <v>371</v>
      </c>
      <c r="AB161" s="44" t="str">
        <f>_xlfn.XLOOKUP(tblTareas_V1_Canonica[[#This Row],[Categoría]],tblCAT_ProcesosSGOL[Categoría],tblCAT_ProcesosSGOL[Documento Referencia],"Revisar")</f>
        <v>MCL-SC-02 / MAN-POL-01</v>
      </c>
      <c r="AC161" s="44" t="str">
        <f>_xlfn.XLOOKUP(tblTareas_V1_Canonica[[#This Row],[Categoría]],tblCAT_ProcesosSGOL[Categoría],tblCAT_ProcesosSGOL[Proceso SGOL],"Revisar")</f>
        <v>Comercial</v>
      </c>
      <c r="AD161" s="44" t="str">
        <f>_xlfn.XLOOKUP(tblTareas_V1_Canonica[[#This Row],[Categoría]],tblCAT_ProcesosSGOL[Categoría],tblCAT_ProcesosSGOL[Requiere Evidencia],"Revisar")</f>
        <v>Sí</v>
      </c>
      <c r="AE161" s="44" t="str">
        <f>_xlfn.XLOOKUP(tblTareas_V1_Canonica[[#This Row],[Categoría]],tblCAT_ProcesosSGOL[Categoría],tblCAT_ProcesosSGOL[Tipo Evidencia Sugerida],"Revisar")</f>
        <v>Reporte / Captura / Lista</v>
      </c>
      <c r="AF161" s="44"/>
      <c r="AG161" s="44" t="str">
        <f>_xlfn.XLOOKUP(tblTareas_V1_Canonica[[#This Row],[Categoría]],tblCAT_ProcesosSGOL[Categoría],tblCAT_ProcesosSGOL[KPI Sugerido],"Revisar")</f>
        <v>Ventas / Conversión</v>
      </c>
      <c r="AH161" s="44"/>
      <c r="AI161" s="44" t="str">
        <f>IF(tblTareas_V1_Canonica[[#This Row],[ID]]="","ID vacío",IF(COUNTIF(tblTareas_V1_Canonica[ID],tblTareas_V1_Canonica[[#This Row],[ID]])&gt;1,"ID duplicado","OK"))</f>
        <v>OK</v>
      </c>
      <c r="AJ161" s="44" t="str">
        <f>IF(OR(tblTareas_V1_Canonica[[#This Row],[Duración Estándar (min)]]="",tblTareas_V1_Canonica[[#This Row],[Duración Estándar (min)]]&lt;=0),"Revisar duración","OK")</f>
        <v>OK</v>
      </c>
      <c r="AK161" s="44" t="str">
        <f>IF(OR(tblTareas_V1_Canonica[[#This Row],[Tipo frecuencia]]="",tblTareas_V1_Canonica[[#This Row],[Regla frecuencia]]=""),"Revisar frecuencia","OK")</f>
        <v>OK</v>
      </c>
      <c r="AL161" s="44" t="str">
        <f>IF(OR(tblTareas_V1_Canonica[[#This Row],[Puesto]]="",tblTareas_V1_Canonica[[#This Row],[Tipo de Responsable]]=""),"Revisar responsable","OK")</f>
        <v>OK</v>
      </c>
      <c r="AM16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1" s="44" t="str">
        <f>IF(OR(tblTareas_V1_Canonica[[#This Row],[Fecha inicio]]="",tblTareas_V1_Canonica[[#This Row],[Fecha fin]]="",tblTareas_V1_Canonica[[#This Row],[Fecha inicio]]&gt;tblTareas_V1_Canonica[[#This Row],[Fecha fin]]),"Revisar fechas","OK")</f>
        <v>OK</v>
      </c>
      <c r="AO161" s="44" t="str">
        <f>IF(OR(tblTareas_V1_Canonica[[#This Row],[Estado]]="",tblTareas_V1_Canonica[[#This Row],[Estatus Tarea]]=""),"Revisar estatus","OK")</f>
        <v>OK</v>
      </c>
      <c r="AP161" s="44" t="str">
        <f>IF(COUNTIF(tblTareas_V1_Canonica[[#This Row],[Val_ID]:[Val_Estatus]],"&lt;&gt;OK")&gt;0,"REVISAR","OK")</f>
        <v>OK</v>
      </c>
      <c r="AQ161" s="52" t="s">
        <v>2103</v>
      </c>
      <c r="AR161" s="82">
        <v>0.4375</v>
      </c>
    </row>
    <row r="162" spans="1:44" ht="20.25" customHeight="1">
      <c r="A162" s="12" t="s">
        <v>4683</v>
      </c>
      <c r="B162" s="12" t="s">
        <v>344</v>
      </c>
      <c r="C162" s="12" t="s">
        <v>443</v>
      </c>
      <c r="D162" s="12" t="s">
        <v>1432</v>
      </c>
      <c r="E162" s="13" t="s">
        <v>394</v>
      </c>
      <c r="F162" s="15" t="s">
        <v>345</v>
      </c>
      <c r="G162" s="12">
        <v>120</v>
      </c>
      <c r="H162" s="12" t="s">
        <v>1156</v>
      </c>
      <c r="I162" s="12" t="s">
        <v>1272</v>
      </c>
      <c r="J162" s="12">
        <v>1</v>
      </c>
      <c r="K162" s="15" t="s">
        <v>17</v>
      </c>
      <c r="L162" s="15" t="s">
        <v>376</v>
      </c>
      <c r="M162" s="15" t="s">
        <v>1126</v>
      </c>
      <c r="N162" s="15" t="s">
        <v>1127</v>
      </c>
      <c r="O162" s="16">
        <v>46024</v>
      </c>
      <c r="P162" s="16">
        <v>46387</v>
      </c>
      <c r="Q162" s="16" t="s">
        <v>345</v>
      </c>
      <c r="R162" s="35" t="s">
        <v>1245</v>
      </c>
      <c r="S162" s="24" t="s">
        <v>147</v>
      </c>
      <c r="T162" s="23" t="s">
        <v>148</v>
      </c>
      <c r="U162" s="15" t="s">
        <v>110</v>
      </c>
      <c r="V162" s="38" t="s">
        <v>1284</v>
      </c>
      <c r="W162" s="15" t="s">
        <v>376</v>
      </c>
      <c r="X162" s="15" t="s">
        <v>1292</v>
      </c>
      <c r="Y162" s="15" t="s">
        <v>1285</v>
      </c>
      <c r="Z162" s="15" t="s">
        <v>1462</v>
      </c>
      <c r="AA162" s="15" t="s">
        <v>371</v>
      </c>
      <c r="AB162" s="44" t="str">
        <f>_xlfn.XLOOKUP(tblTareas_V1_Canonica[[#This Row],[Categoría]],tblCAT_ProcesosSGOL[Categoría],tblCAT_ProcesosSGOL[Documento Referencia],"Revisar")</f>
        <v>MAN-INV-01 / MAN-AUD-01</v>
      </c>
      <c r="AC162" s="44" t="str">
        <f>_xlfn.XLOOKUP(tblTareas_V1_Canonica[[#This Row],[Categoría]],tblCAT_ProcesosSGOL[Categoría],tblCAT_ProcesosSGOL[Proceso SGOL],"Revisar")</f>
        <v>Inventarios</v>
      </c>
      <c r="AD162" s="44" t="str">
        <f>_xlfn.XLOOKUP(tblTareas_V1_Canonica[[#This Row],[Categoría]],tblCAT_ProcesosSGOL[Categoría],tblCAT_ProcesosSGOL[Requiere Evidencia],"Revisar")</f>
        <v>Sí</v>
      </c>
      <c r="AE162" s="44" t="str">
        <f>_xlfn.XLOOKUP(tblTareas_V1_Canonica[[#This Row],[Categoría]],tblCAT_ProcesosSGOL[Categoría],tblCAT_ProcesosSGOL[Tipo Evidencia Sugerida],"Revisar")</f>
        <v>Foto / Reporte / Kardex</v>
      </c>
      <c r="AF162" s="44"/>
      <c r="AG162" s="44" t="str">
        <f>_xlfn.XLOOKUP(tblTareas_V1_Canonica[[#This Row],[Categoría]],tblCAT_ProcesosSGOL[Categoría],tblCAT_ProcesosSGOL[KPI Sugerido],"Revisar")</f>
        <v>Exactitud de inventario</v>
      </c>
      <c r="AH162" s="44"/>
      <c r="AI162" s="44" t="str">
        <f>IF(tblTareas_V1_Canonica[[#This Row],[ID]]="","ID vacío",IF(COUNTIF(tblTareas_V1_Canonica[ID],tblTareas_V1_Canonica[[#This Row],[ID]])&gt;1,"ID duplicado","OK"))</f>
        <v>OK</v>
      </c>
      <c r="AJ162" s="44" t="str">
        <f>IF(OR(tblTareas_V1_Canonica[[#This Row],[Duración Estándar (min)]]="",tblTareas_V1_Canonica[[#This Row],[Duración Estándar (min)]]&lt;=0),"Revisar duración","OK")</f>
        <v>OK</v>
      </c>
      <c r="AK162" s="44" t="str">
        <f>IF(OR(tblTareas_V1_Canonica[[#This Row],[Tipo frecuencia]]="",tblTareas_V1_Canonica[[#This Row],[Regla frecuencia]]=""),"Revisar frecuencia","OK")</f>
        <v>OK</v>
      </c>
      <c r="AL162" s="44" t="str">
        <f>IF(OR(tblTareas_V1_Canonica[[#This Row],[Puesto]]="",tblTareas_V1_Canonica[[#This Row],[Tipo de Responsable]]=""),"Revisar responsable","OK")</f>
        <v>OK</v>
      </c>
      <c r="AM16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2" s="44" t="str">
        <f>IF(OR(tblTareas_V1_Canonica[[#This Row],[Fecha inicio]]="",tblTareas_V1_Canonica[[#This Row],[Fecha fin]]="",tblTareas_V1_Canonica[[#This Row],[Fecha inicio]]&gt;tblTareas_V1_Canonica[[#This Row],[Fecha fin]]),"Revisar fechas","OK")</f>
        <v>OK</v>
      </c>
      <c r="AO162" s="44" t="str">
        <f>IF(OR(tblTareas_V1_Canonica[[#This Row],[Estado]]="",tblTareas_V1_Canonica[[#This Row],[Estatus Tarea]]=""),"Revisar estatus","OK")</f>
        <v>OK</v>
      </c>
      <c r="AP162" s="44" t="str">
        <f>IF(COUNTIF(tblTareas_V1_Canonica[[#This Row],[Val_ID]:[Val_Estatus]],"&lt;&gt;OK")&gt;0,"REVISAR","OK")</f>
        <v>OK</v>
      </c>
      <c r="AQ162" s="44" t="s">
        <v>2103</v>
      </c>
      <c r="AR162" s="82">
        <v>0.58333333333333337</v>
      </c>
    </row>
    <row r="163" spans="1:44" ht="20.25" customHeight="1">
      <c r="A163" s="12" t="s">
        <v>4684</v>
      </c>
      <c r="B163" s="12" t="s">
        <v>344</v>
      </c>
      <c r="C163" s="12" t="s">
        <v>443</v>
      </c>
      <c r="D163" s="12" t="s">
        <v>1432</v>
      </c>
      <c r="E163" s="13" t="s">
        <v>394</v>
      </c>
      <c r="F163" s="15" t="s">
        <v>345</v>
      </c>
      <c r="G163" s="12">
        <v>30</v>
      </c>
      <c r="H163" s="12" t="s">
        <v>1331</v>
      </c>
      <c r="I163" s="12" t="s">
        <v>1141</v>
      </c>
      <c r="J163" s="12">
        <v>1</v>
      </c>
      <c r="K163" s="15" t="s">
        <v>17</v>
      </c>
      <c r="L163" s="15" t="s">
        <v>376</v>
      </c>
      <c r="M163" s="15" t="s">
        <v>1126</v>
      </c>
      <c r="N163" s="15" t="s">
        <v>1127</v>
      </c>
      <c r="O163" s="16">
        <v>46024</v>
      </c>
      <c r="P163" s="16">
        <v>46387</v>
      </c>
      <c r="Q163" s="16" t="s">
        <v>345</v>
      </c>
      <c r="R163" s="35" t="s">
        <v>1332</v>
      </c>
      <c r="S163" s="24" t="s">
        <v>1333</v>
      </c>
      <c r="T163" s="23" t="s">
        <v>149</v>
      </c>
      <c r="U163" s="15" t="s">
        <v>42</v>
      </c>
      <c r="V163" s="15" t="s">
        <v>1284</v>
      </c>
      <c r="W163" s="15" t="s">
        <v>376</v>
      </c>
      <c r="X163" s="15" t="s">
        <v>1290</v>
      </c>
      <c r="Y163" s="15" t="s">
        <v>1285</v>
      </c>
      <c r="Z163" s="15" t="s">
        <v>1462</v>
      </c>
      <c r="AA163" s="15" t="s">
        <v>371</v>
      </c>
      <c r="AB163" s="44" t="str">
        <f>_xlfn.XLOOKUP(tblTareas_V1_Canonica[[#This Row],[Categoría]],tblCAT_ProcesosSGOL[Categoría],tblCAT_ProcesosSGOL[Documento Referencia],"Revisar")</f>
        <v>MAN-INV-01 / MAN-AUD-01</v>
      </c>
      <c r="AC163" s="44" t="str">
        <f>_xlfn.XLOOKUP(tblTareas_V1_Canonica[[#This Row],[Categoría]],tblCAT_ProcesosSGOL[Categoría],tblCAT_ProcesosSGOL[Proceso SGOL],"Revisar")</f>
        <v>Inventarios</v>
      </c>
      <c r="AD163" s="44" t="str">
        <f>_xlfn.XLOOKUP(tblTareas_V1_Canonica[[#This Row],[Categoría]],tblCAT_ProcesosSGOL[Categoría],tblCAT_ProcesosSGOL[Requiere Evidencia],"Revisar")</f>
        <v>Sí</v>
      </c>
      <c r="AE163" s="44" t="str">
        <f>_xlfn.XLOOKUP(tblTareas_V1_Canonica[[#This Row],[Categoría]],tblCAT_ProcesosSGOL[Categoría],tblCAT_ProcesosSGOL[Tipo Evidencia Sugerida],"Revisar")</f>
        <v>Foto / Reporte / Kardex</v>
      </c>
      <c r="AF163" s="44"/>
      <c r="AG163" s="44" t="str">
        <f>_xlfn.XLOOKUP(tblTareas_V1_Canonica[[#This Row],[Categoría]],tblCAT_ProcesosSGOL[Categoría],tblCAT_ProcesosSGOL[KPI Sugerido],"Revisar")</f>
        <v>Exactitud de inventario</v>
      </c>
      <c r="AH163" s="44"/>
      <c r="AI163" s="44" t="str">
        <f>IF(tblTareas_V1_Canonica[[#This Row],[ID]]="","ID vacío",IF(COUNTIF(tblTareas_V1_Canonica[ID],tblTareas_V1_Canonica[[#This Row],[ID]])&gt;1,"ID duplicado","OK"))</f>
        <v>OK</v>
      </c>
      <c r="AJ163" s="44" t="str">
        <f>IF(OR(tblTareas_V1_Canonica[[#This Row],[Duración Estándar (min)]]="",tblTareas_V1_Canonica[[#This Row],[Duración Estándar (min)]]&lt;=0),"Revisar duración","OK")</f>
        <v>OK</v>
      </c>
      <c r="AK163" s="44" t="str">
        <f>IF(OR(tblTareas_V1_Canonica[[#This Row],[Tipo frecuencia]]="",tblTareas_V1_Canonica[[#This Row],[Regla frecuencia]]=""),"Revisar frecuencia","OK")</f>
        <v>OK</v>
      </c>
      <c r="AL163" s="44" t="str">
        <f>IF(OR(tblTareas_V1_Canonica[[#This Row],[Puesto]]="",tblTareas_V1_Canonica[[#This Row],[Tipo de Responsable]]=""),"Revisar responsable","OK")</f>
        <v>OK</v>
      </c>
      <c r="AM16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3" s="44" t="str">
        <f>IF(OR(tblTareas_V1_Canonica[[#This Row],[Fecha inicio]]="",tblTareas_V1_Canonica[[#This Row],[Fecha fin]]="",tblTareas_V1_Canonica[[#This Row],[Fecha inicio]]&gt;tblTareas_V1_Canonica[[#This Row],[Fecha fin]]),"Revisar fechas","OK")</f>
        <v>OK</v>
      </c>
      <c r="AO163" s="44" t="str">
        <f>IF(OR(tblTareas_V1_Canonica[[#This Row],[Estado]]="",tblTareas_V1_Canonica[[#This Row],[Estatus Tarea]]=""),"Revisar estatus","OK")</f>
        <v>OK</v>
      </c>
      <c r="AP163" s="44" t="str">
        <f>IF(COUNTIF(tblTareas_V1_Canonica[[#This Row],[Val_ID]:[Val_Estatus]],"&lt;&gt;OK")&gt;0,"REVISAR","OK")</f>
        <v>OK</v>
      </c>
      <c r="AQ163" s="52" t="s">
        <v>2103</v>
      </c>
      <c r="AR163" s="82">
        <v>0.625</v>
      </c>
    </row>
    <row r="164" spans="1:44" ht="20.25" customHeight="1">
      <c r="A164" s="12" t="s">
        <v>4685</v>
      </c>
      <c r="B164" s="12" t="s">
        <v>344</v>
      </c>
      <c r="C164" s="12" t="s">
        <v>443</v>
      </c>
      <c r="D164" s="12" t="s">
        <v>1432</v>
      </c>
      <c r="E164" s="13" t="s">
        <v>394</v>
      </c>
      <c r="F164" s="15" t="s">
        <v>345</v>
      </c>
      <c r="G164" s="12">
        <v>15</v>
      </c>
      <c r="H164" s="12" t="s">
        <v>1331</v>
      </c>
      <c r="I164" s="12" t="s">
        <v>1147</v>
      </c>
      <c r="J164" s="12">
        <v>1</v>
      </c>
      <c r="K164" s="15" t="s">
        <v>17</v>
      </c>
      <c r="L164" s="15" t="s">
        <v>376</v>
      </c>
      <c r="M164" s="15" t="s">
        <v>1126</v>
      </c>
      <c r="N164" s="15" t="s">
        <v>1127</v>
      </c>
      <c r="O164" s="16">
        <v>46024</v>
      </c>
      <c r="P164" s="16">
        <v>46387</v>
      </c>
      <c r="Q164" s="16" t="s">
        <v>345</v>
      </c>
      <c r="R164" s="35" t="s">
        <v>1246</v>
      </c>
      <c r="S164" s="24" t="s">
        <v>150</v>
      </c>
      <c r="T164" s="23" t="s">
        <v>149</v>
      </c>
      <c r="U164" s="15" t="s">
        <v>42</v>
      </c>
      <c r="V164" s="15" t="s">
        <v>1284</v>
      </c>
      <c r="W164" s="15" t="s">
        <v>376</v>
      </c>
      <c r="X164" s="15" t="s">
        <v>1290</v>
      </c>
      <c r="Y164" s="15" t="s">
        <v>1285</v>
      </c>
      <c r="Z164" s="15" t="s">
        <v>1462</v>
      </c>
      <c r="AA164" s="15" t="s">
        <v>371</v>
      </c>
      <c r="AB164" s="44" t="str">
        <f>_xlfn.XLOOKUP(tblTareas_V1_Canonica[[#This Row],[Categoría]],tblCAT_ProcesosSGOL[Categoría],tblCAT_ProcesosSGOL[Documento Referencia],"Revisar")</f>
        <v>MAN-INV-01 / MAN-AUD-01</v>
      </c>
      <c r="AC164" s="44" t="str">
        <f>_xlfn.XLOOKUP(tblTareas_V1_Canonica[[#This Row],[Categoría]],tblCAT_ProcesosSGOL[Categoría],tblCAT_ProcesosSGOL[Proceso SGOL],"Revisar")</f>
        <v>Inventarios</v>
      </c>
      <c r="AD164" s="44" t="str">
        <f>_xlfn.XLOOKUP(tblTareas_V1_Canonica[[#This Row],[Categoría]],tblCAT_ProcesosSGOL[Categoría],tblCAT_ProcesosSGOL[Requiere Evidencia],"Revisar")</f>
        <v>Sí</v>
      </c>
      <c r="AE164" s="44" t="str">
        <f>_xlfn.XLOOKUP(tblTareas_V1_Canonica[[#This Row],[Categoría]],tblCAT_ProcesosSGOL[Categoría],tblCAT_ProcesosSGOL[Tipo Evidencia Sugerida],"Revisar")</f>
        <v>Foto / Reporte / Kardex</v>
      </c>
      <c r="AF164" s="44"/>
      <c r="AG164" s="44" t="str">
        <f>_xlfn.XLOOKUP(tblTareas_V1_Canonica[[#This Row],[Categoría]],tblCAT_ProcesosSGOL[Categoría],tblCAT_ProcesosSGOL[KPI Sugerido],"Revisar")</f>
        <v>Exactitud de inventario</v>
      </c>
      <c r="AH164" s="44"/>
      <c r="AI164" s="44" t="str">
        <f>IF(tblTareas_V1_Canonica[[#This Row],[ID]]="","ID vacío",IF(COUNTIF(tblTareas_V1_Canonica[ID],tblTareas_V1_Canonica[[#This Row],[ID]])&gt;1,"ID duplicado","OK"))</f>
        <v>OK</v>
      </c>
      <c r="AJ164" s="44" t="str">
        <f>IF(OR(tblTareas_V1_Canonica[[#This Row],[Duración Estándar (min)]]="",tblTareas_V1_Canonica[[#This Row],[Duración Estándar (min)]]&lt;=0),"Revisar duración","OK")</f>
        <v>OK</v>
      </c>
      <c r="AK164" s="44" t="str">
        <f>IF(OR(tblTareas_V1_Canonica[[#This Row],[Tipo frecuencia]]="",tblTareas_V1_Canonica[[#This Row],[Regla frecuencia]]=""),"Revisar frecuencia","OK")</f>
        <v>OK</v>
      </c>
      <c r="AL164" s="44" t="str">
        <f>IF(OR(tblTareas_V1_Canonica[[#This Row],[Puesto]]="",tblTareas_V1_Canonica[[#This Row],[Tipo de Responsable]]=""),"Revisar responsable","OK")</f>
        <v>OK</v>
      </c>
      <c r="AM16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4" s="44" t="str">
        <f>IF(OR(tblTareas_V1_Canonica[[#This Row],[Fecha inicio]]="",tblTareas_V1_Canonica[[#This Row],[Fecha fin]]="",tblTareas_V1_Canonica[[#This Row],[Fecha inicio]]&gt;tblTareas_V1_Canonica[[#This Row],[Fecha fin]]),"Revisar fechas","OK")</f>
        <v>OK</v>
      </c>
      <c r="AO164" s="44" t="str">
        <f>IF(OR(tblTareas_V1_Canonica[[#This Row],[Estado]]="",tblTareas_V1_Canonica[[#This Row],[Estatus Tarea]]=""),"Revisar estatus","OK")</f>
        <v>OK</v>
      </c>
      <c r="AP164" s="44" t="str">
        <f>IF(COUNTIF(tblTareas_V1_Canonica[[#This Row],[Val_ID]:[Val_Estatus]],"&lt;&gt;OK")&gt;0,"REVISAR","OK")</f>
        <v>OK</v>
      </c>
      <c r="AQ164" s="52" t="s">
        <v>2103</v>
      </c>
      <c r="AR164" s="82">
        <v>0.44791666666666669</v>
      </c>
    </row>
    <row r="165" spans="1:44" ht="20.25" customHeight="1">
      <c r="A165" s="12" t="s">
        <v>4686</v>
      </c>
      <c r="B165" s="12" t="s">
        <v>344</v>
      </c>
      <c r="C165" s="12" t="s">
        <v>443</v>
      </c>
      <c r="D165" s="12" t="s">
        <v>1433</v>
      </c>
      <c r="E165" s="13" t="s">
        <v>394</v>
      </c>
      <c r="F165" s="15" t="s">
        <v>345</v>
      </c>
      <c r="G165" s="12">
        <v>10</v>
      </c>
      <c r="H165" s="12" t="s">
        <v>1154</v>
      </c>
      <c r="I165" s="12" t="s">
        <v>1272</v>
      </c>
      <c r="J165" s="12">
        <v>1</v>
      </c>
      <c r="K165" s="15" t="s">
        <v>17</v>
      </c>
      <c r="L165" s="15" t="s">
        <v>376</v>
      </c>
      <c r="M165" s="15" t="s">
        <v>1126</v>
      </c>
      <c r="N165" s="15" t="s">
        <v>1127</v>
      </c>
      <c r="O165" s="16">
        <v>46024</v>
      </c>
      <c r="P165" s="16">
        <v>46387</v>
      </c>
      <c r="Q165" s="16" t="s">
        <v>345</v>
      </c>
      <c r="R165" s="35" t="s">
        <v>1247</v>
      </c>
      <c r="S165" s="24" t="s">
        <v>151</v>
      </c>
      <c r="T165" s="23"/>
      <c r="V165" s="15" t="s">
        <v>1284</v>
      </c>
      <c r="W165" s="15" t="s">
        <v>376</v>
      </c>
      <c r="X165" s="15" t="s">
        <v>1290</v>
      </c>
      <c r="Y165" s="15" t="s">
        <v>1285</v>
      </c>
      <c r="Z165" s="15" t="s">
        <v>1462</v>
      </c>
      <c r="AA165" s="15" t="s">
        <v>371</v>
      </c>
      <c r="AB165" s="44" t="str">
        <f>_xlfn.XLOOKUP(tblTareas_V1_Canonica[[#This Row],[Categoría]],tblCAT_ProcesosSGOL[Categoría],tblCAT_ProcesosSGOL[Documento Referencia],"Revisar")</f>
        <v>MAN-DV-01 / MAN-POL-01</v>
      </c>
      <c r="AC165" s="44" t="str">
        <f>_xlfn.XLOOKUP(tblTareas_V1_Canonica[[#This Row],[Categoría]],tblCAT_ProcesosSGOL[Categoría],tblCAT_ProcesosSGOL[Proceso SGOL],"Revisar")</f>
        <v>Crédito y Cobranza</v>
      </c>
      <c r="AD165" s="44" t="str">
        <f>_xlfn.XLOOKUP(tblTareas_V1_Canonica[[#This Row],[Categoría]],tblCAT_ProcesosSGOL[Categoría],tblCAT_ProcesosSGOL[Requiere Evidencia],"Revisar")</f>
        <v>Sí</v>
      </c>
      <c r="AE165" s="44" t="str">
        <f>_xlfn.XLOOKUP(tblTareas_V1_Canonica[[#This Row],[Categoría]],tblCAT_ProcesosSGOL[Categoría],tblCAT_ProcesosSGOL[Tipo Evidencia Sugerida],"Revisar")</f>
        <v>Relación / Captura / Documento</v>
      </c>
      <c r="AF165" s="44"/>
      <c r="AG165" s="44" t="str">
        <f>_xlfn.XLOOKUP(tblTareas_V1_Canonica[[#This Row],[Categoría]],tblCAT_ProcesosSGOL[Categoría],tblCAT_ProcesosSGOL[KPI Sugerido],"Revisar")</f>
        <v>Recuperación / Activaciones</v>
      </c>
      <c r="AH165" s="44"/>
      <c r="AI165" s="44" t="str">
        <f>IF(tblTareas_V1_Canonica[[#This Row],[ID]]="","ID vacío",IF(COUNTIF(tblTareas_V1_Canonica[ID],tblTareas_V1_Canonica[[#This Row],[ID]])&gt;1,"ID duplicado","OK"))</f>
        <v>OK</v>
      </c>
      <c r="AJ165" s="44" t="str">
        <f>IF(OR(tblTareas_V1_Canonica[[#This Row],[Duración Estándar (min)]]="",tblTareas_V1_Canonica[[#This Row],[Duración Estándar (min)]]&lt;=0),"Revisar duración","OK")</f>
        <v>OK</v>
      </c>
      <c r="AK165" s="44" t="str">
        <f>IF(OR(tblTareas_V1_Canonica[[#This Row],[Tipo frecuencia]]="",tblTareas_V1_Canonica[[#This Row],[Regla frecuencia]]=""),"Revisar frecuencia","OK")</f>
        <v>OK</v>
      </c>
      <c r="AL165" s="44" t="str">
        <f>IF(OR(tblTareas_V1_Canonica[[#This Row],[Puesto]]="",tblTareas_V1_Canonica[[#This Row],[Tipo de Responsable]]=""),"Revisar responsable","OK")</f>
        <v>OK</v>
      </c>
      <c r="AM16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5" s="44" t="str">
        <f>IF(OR(tblTareas_V1_Canonica[[#This Row],[Fecha inicio]]="",tblTareas_V1_Canonica[[#This Row],[Fecha fin]]="",tblTareas_V1_Canonica[[#This Row],[Fecha inicio]]&gt;tblTareas_V1_Canonica[[#This Row],[Fecha fin]]),"Revisar fechas","OK")</f>
        <v>OK</v>
      </c>
      <c r="AO165" s="44" t="str">
        <f>IF(OR(tblTareas_V1_Canonica[[#This Row],[Estado]]="",tblTareas_V1_Canonica[[#This Row],[Estatus Tarea]]=""),"Revisar estatus","OK")</f>
        <v>OK</v>
      </c>
      <c r="AP165" s="44" t="str">
        <f>IF(COUNTIF(tblTareas_V1_Canonica[[#This Row],[Val_ID]:[Val_Estatus]],"&lt;&gt;OK")&gt;0,"REVISAR","OK")</f>
        <v>OK</v>
      </c>
      <c r="AQ165" t="s">
        <v>1439</v>
      </c>
      <c r="AR165" s="82">
        <v>0.4375</v>
      </c>
    </row>
    <row r="166" spans="1:44" ht="20.25" customHeight="1">
      <c r="A166" s="12" t="s">
        <v>276</v>
      </c>
      <c r="B166" s="12" t="s">
        <v>344</v>
      </c>
      <c r="C166" s="12" t="s">
        <v>443</v>
      </c>
      <c r="D166" s="12" t="s">
        <v>1433</v>
      </c>
      <c r="E166" s="13" t="s">
        <v>394</v>
      </c>
      <c r="F166" s="15" t="s">
        <v>345</v>
      </c>
      <c r="G166" s="12">
        <v>10</v>
      </c>
      <c r="H166" s="12" t="s">
        <v>1154</v>
      </c>
      <c r="I166" s="12" t="s">
        <v>1272</v>
      </c>
      <c r="J166" s="12">
        <v>1</v>
      </c>
      <c r="K166" s="15" t="s">
        <v>17</v>
      </c>
      <c r="L166" s="15" t="s">
        <v>376</v>
      </c>
      <c r="M166" s="15" t="s">
        <v>1126</v>
      </c>
      <c r="N166" s="15" t="s">
        <v>1127</v>
      </c>
      <c r="O166" s="16">
        <v>46024</v>
      </c>
      <c r="P166" s="16">
        <v>46387</v>
      </c>
      <c r="Q166" s="16" t="s">
        <v>345</v>
      </c>
      <c r="R166" s="35" t="s">
        <v>1248</v>
      </c>
      <c r="S166" s="24" t="s">
        <v>45</v>
      </c>
      <c r="T166" s="23"/>
      <c r="V166" s="15" t="s">
        <v>1284</v>
      </c>
      <c r="W166" s="15" t="s">
        <v>376</v>
      </c>
      <c r="X166" s="15" t="s">
        <v>1292</v>
      </c>
      <c r="Y166" s="15" t="s">
        <v>1285</v>
      </c>
      <c r="Z166" s="15" t="s">
        <v>1462</v>
      </c>
      <c r="AA166" s="15" t="s">
        <v>371</v>
      </c>
      <c r="AB166" s="44" t="str">
        <f>_xlfn.XLOOKUP(tblTareas_V1_Canonica[[#This Row],[Categoría]],tblCAT_ProcesosSGOL[Categoría],tblCAT_ProcesosSGOL[Documento Referencia],"Revisar")</f>
        <v>MAN-DV-01 / MAN-POL-01</v>
      </c>
      <c r="AC166" s="44" t="str">
        <f>_xlfn.XLOOKUP(tblTareas_V1_Canonica[[#This Row],[Categoría]],tblCAT_ProcesosSGOL[Categoría],tblCAT_ProcesosSGOL[Proceso SGOL],"Revisar")</f>
        <v>Crédito y Cobranza</v>
      </c>
      <c r="AD166" s="44" t="str">
        <f>_xlfn.XLOOKUP(tblTareas_V1_Canonica[[#This Row],[Categoría]],tblCAT_ProcesosSGOL[Categoría],tblCAT_ProcesosSGOL[Requiere Evidencia],"Revisar")</f>
        <v>Sí</v>
      </c>
      <c r="AE166" s="44" t="str">
        <f>_xlfn.XLOOKUP(tblTareas_V1_Canonica[[#This Row],[Categoría]],tblCAT_ProcesosSGOL[Categoría],tblCAT_ProcesosSGOL[Tipo Evidencia Sugerida],"Revisar")</f>
        <v>Relación / Captura / Documento</v>
      </c>
      <c r="AF166" s="44"/>
      <c r="AG166" s="44" t="str">
        <f>_xlfn.XLOOKUP(tblTareas_V1_Canonica[[#This Row],[Categoría]],tblCAT_ProcesosSGOL[Categoría],tblCAT_ProcesosSGOL[KPI Sugerido],"Revisar")</f>
        <v>Recuperación / Activaciones</v>
      </c>
      <c r="AH166" s="44"/>
      <c r="AI166" s="44" t="str">
        <f>IF(tblTareas_V1_Canonica[[#This Row],[ID]]="","ID vacío",IF(COUNTIF(tblTareas_V1_Canonica[ID],tblTareas_V1_Canonica[[#This Row],[ID]])&gt;1,"ID duplicado","OK"))</f>
        <v>OK</v>
      </c>
      <c r="AJ166" s="44" t="str">
        <f>IF(OR(tblTareas_V1_Canonica[[#This Row],[Duración Estándar (min)]]="",tblTareas_V1_Canonica[[#This Row],[Duración Estándar (min)]]&lt;=0),"Revisar duración","OK")</f>
        <v>OK</v>
      </c>
      <c r="AK166" s="44" t="str">
        <f>IF(OR(tblTareas_V1_Canonica[[#This Row],[Tipo frecuencia]]="",tblTareas_V1_Canonica[[#This Row],[Regla frecuencia]]=""),"Revisar frecuencia","OK")</f>
        <v>OK</v>
      </c>
      <c r="AL166" s="44" t="str">
        <f>IF(OR(tblTareas_V1_Canonica[[#This Row],[Puesto]]="",tblTareas_V1_Canonica[[#This Row],[Tipo de Responsable]]=""),"Revisar responsable","OK")</f>
        <v>OK</v>
      </c>
      <c r="AM16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6" s="44" t="str">
        <f>IF(OR(tblTareas_V1_Canonica[[#This Row],[Fecha inicio]]="",tblTareas_V1_Canonica[[#This Row],[Fecha fin]]="",tblTareas_V1_Canonica[[#This Row],[Fecha inicio]]&gt;tblTareas_V1_Canonica[[#This Row],[Fecha fin]]),"Revisar fechas","OK")</f>
        <v>OK</v>
      </c>
      <c r="AO166" s="44" t="str">
        <f>IF(OR(tblTareas_V1_Canonica[[#This Row],[Estado]]="",tblTareas_V1_Canonica[[#This Row],[Estatus Tarea]]=""),"Revisar estatus","OK")</f>
        <v>OK</v>
      </c>
      <c r="AP166" s="44" t="str">
        <f>IF(COUNTIF(tblTareas_V1_Canonica[[#This Row],[Val_ID]:[Val_Estatus]],"&lt;&gt;OK")&gt;0,"REVISAR","OK")</f>
        <v>OK</v>
      </c>
      <c r="AQ166" t="s">
        <v>1590</v>
      </c>
      <c r="AR166" s="82">
        <v>0.4375</v>
      </c>
    </row>
    <row r="167" spans="1:44" ht="20.25" customHeight="1">
      <c r="A167" s="12" t="s">
        <v>4687</v>
      </c>
      <c r="B167" s="12" t="s">
        <v>344</v>
      </c>
      <c r="C167" s="12" t="s">
        <v>443</v>
      </c>
      <c r="D167" s="12" t="s">
        <v>1436</v>
      </c>
      <c r="E167" s="13" t="s">
        <v>394</v>
      </c>
      <c r="F167" s="15" t="s">
        <v>345</v>
      </c>
      <c r="G167" s="12">
        <v>30</v>
      </c>
      <c r="H167" s="12" t="s">
        <v>1156</v>
      </c>
      <c r="I167" s="12" t="s">
        <v>1144</v>
      </c>
      <c r="J167" s="12">
        <v>1</v>
      </c>
      <c r="K167" s="15" t="s">
        <v>17</v>
      </c>
      <c r="L167" s="15" t="s">
        <v>376</v>
      </c>
      <c r="M167" s="15" t="s">
        <v>1126</v>
      </c>
      <c r="N167" s="15" t="s">
        <v>1127</v>
      </c>
      <c r="O167" s="16">
        <v>46024</v>
      </c>
      <c r="P167" s="16">
        <v>46387</v>
      </c>
      <c r="Q167" s="16" t="s">
        <v>345</v>
      </c>
      <c r="R167" s="35" t="s">
        <v>1249</v>
      </c>
      <c r="S167" s="24" t="s">
        <v>152</v>
      </c>
      <c r="T167" s="23" t="s">
        <v>107</v>
      </c>
      <c r="U167" s="15" t="s">
        <v>42</v>
      </c>
      <c r="V167" s="15" t="s">
        <v>1285</v>
      </c>
      <c r="W167" s="15" t="s">
        <v>376</v>
      </c>
      <c r="X167" s="15" t="s">
        <v>1290</v>
      </c>
      <c r="Y167" s="15" t="s">
        <v>1285</v>
      </c>
      <c r="Z167" s="15" t="s">
        <v>1462</v>
      </c>
      <c r="AA167" s="15" t="s">
        <v>371</v>
      </c>
      <c r="AB167" s="44" t="str">
        <f>_xlfn.XLOOKUP(tblTareas_V1_Canonica[[#This Row],[Categoría]],tblCAT_ProcesosSGOL[Categoría],tblCAT_ProcesosSGOL[Documento Referencia],"Revisar")</f>
        <v>MAN-CAJ-01 / MAN-SYC-01</v>
      </c>
      <c r="AC167" s="44" t="str">
        <f>_xlfn.XLOOKUP(tblTareas_V1_Canonica[[#This Row],[Categoría]],tblCAT_ProcesosSGOL[Categoría],tblCAT_ProcesosSGOL[Proceso SGOL],"Revisar")</f>
        <v>Caja</v>
      </c>
      <c r="AD167" s="44" t="str">
        <f>_xlfn.XLOOKUP(tblTareas_V1_Canonica[[#This Row],[Categoría]],tblCAT_ProcesosSGOL[Categoría],tblCAT_ProcesosSGOL[Requiere Evidencia],"Revisar")</f>
        <v>Sí</v>
      </c>
      <c r="AE167" s="44" t="str">
        <f>_xlfn.XLOOKUP(tblTareas_V1_Canonica[[#This Row],[Categoría]],tblCAT_ProcesosSGOL[Categoría],tblCAT_ProcesosSGOL[Tipo Evidencia Sugerida],"Revisar")</f>
        <v>Ticket / Corte / Foto / Formato</v>
      </c>
      <c r="AF167" s="44"/>
      <c r="AG167" s="44" t="str">
        <f>_xlfn.XLOOKUP(tblTareas_V1_Canonica[[#This Row],[Categoría]],tblCAT_ProcesosSGOL[Categoría],tblCAT_ProcesosSGOL[KPI Sugerido],"Revisar")</f>
        <v>Diferencias de caja</v>
      </c>
      <c r="AH167" s="44"/>
      <c r="AI167" s="44" t="str">
        <f>IF(tblTareas_V1_Canonica[[#This Row],[ID]]="","ID vacío",IF(COUNTIF(tblTareas_V1_Canonica[ID],tblTareas_V1_Canonica[[#This Row],[ID]])&gt;1,"ID duplicado","OK"))</f>
        <v>OK</v>
      </c>
      <c r="AJ167" s="44" t="str">
        <f>IF(OR(tblTareas_V1_Canonica[[#This Row],[Duración Estándar (min)]]="",tblTareas_V1_Canonica[[#This Row],[Duración Estándar (min)]]&lt;=0),"Revisar duración","OK")</f>
        <v>OK</v>
      </c>
      <c r="AK167" s="44" t="str">
        <f>IF(OR(tblTareas_V1_Canonica[[#This Row],[Tipo frecuencia]]="",tblTareas_V1_Canonica[[#This Row],[Regla frecuencia]]=""),"Revisar frecuencia","OK")</f>
        <v>OK</v>
      </c>
      <c r="AL167" s="44" t="str">
        <f>IF(OR(tblTareas_V1_Canonica[[#This Row],[Puesto]]="",tblTareas_V1_Canonica[[#This Row],[Tipo de Responsable]]=""),"Revisar responsable","OK")</f>
        <v>OK</v>
      </c>
      <c r="AM16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7" s="44" t="str">
        <f>IF(OR(tblTareas_V1_Canonica[[#This Row],[Fecha inicio]]="",tblTareas_V1_Canonica[[#This Row],[Fecha fin]]="",tblTareas_V1_Canonica[[#This Row],[Fecha inicio]]&gt;tblTareas_V1_Canonica[[#This Row],[Fecha fin]]),"Revisar fechas","OK")</f>
        <v>OK</v>
      </c>
      <c r="AO167" s="44" t="str">
        <f>IF(OR(tblTareas_V1_Canonica[[#This Row],[Estado]]="",tblTareas_V1_Canonica[[#This Row],[Estatus Tarea]]=""),"Revisar estatus","OK")</f>
        <v>OK</v>
      </c>
      <c r="AP167" s="44" t="str">
        <f>IF(COUNTIF(tblTareas_V1_Canonica[[#This Row],[Val_ID]:[Val_Estatus]],"&lt;&gt;OK")&gt;0,"REVISAR","OK")</f>
        <v>OK</v>
      </c>
      <c r="AQ167" s="52" t="s">
        <v>2105</v>
      </c>
      <c r="AR167" s="82">
        <v>0.38194444444444442</v>
      </c>
    </row>
    <row r="168" spans="1:44" ht="20.25" customHeight="1">
      <c r="A168" s="12" t="s">
        <v>4688</v>
      </c>
      <c r="B168" s="12" t="s">
        <v>344</v>
      </c>
      <c r="C168" s="12" t="s">
        <v>443</v>
      </c>
      <c r="D168" s="12" t="s">
        <v>1432</v>
      </c>
      <c r="E168" s="13" t="s">
        <v>394</v>
      </c>
      <c r="F168" s="15" t="s">
        <v>345</v>
      </c>
      <c r="G168" s="12">
        <v>10</v>
      </c>
      <c r="H168" s="12" t="s">
        <v>1157</v>
      </c>
      <c r="I168" s="12" t="s">
        <v>1144</v>
      </c>
      <c r="J168" s="12">
        <v>1</v>
      </c>
      <c r="K168" s="15" t="s">
        <v>17</v>
      </c>
      <c r="L168" s="15" t="s">
        <v>376</v>
      </c>
      <c r="M168" s="15" t="s">
        <v>1126</v>
      </c>
      <c r="N168" s="15" t="s">
        <v>1127</v>
      </c>
      <c r="O168" s="16">
        <v>46024</v>
      </c>
      <c r="P168" s="16">
        <v>46387</v>
      </c>
      <c r="Q168" s="16" t="s">
        <v>345</v>
      </c>
      <c r="R168" s="35" t="s">
        <v>1250</v>
      </c>
      <c r="S168" s="24" t="s">
        <v>153</v>
      </c>
      <c r="T168" s="23"/>
      <c r="V168" s="15" t="s">
        <v>1284</v>
      </c>
      <c r="W168" s="15" t="s">
        <v>376</v>
      </c>
      <c r="X168" s="15" t="s">
        <v>1290</v>
      </c>
      <c r="Y168" s="15" t="s">
        <v>1285</v>
      </c>
      <c r="Z168" s="15" t="s">
        <v>1462</v>
      </c>
      <c r="AA168" s="15" t="s">
        <v>371</v>
      </c>
      <c r="AB168" s="44" t="str">
        <f>_xlfn.XLOOKUP(tblTareas_V1_Canonica[[#This Row],[Categoría]],tblCAT_ProcesosSGOL[Categoría],tblCAT_ProcesosSGOL[Documento Referencia],"Revisar")</f>
        <v>MAN-INV-01 / MAN-AUD-01</v>
      </c>
      <c r="AC168" s="44" t="str">
        <f>_xlfn.XLOOKUP(tblTareas_V1_Canonica[[#This Row],[Categoría]],tblCAT_ProcesosSGOL[Categoría],tblCAT_ProcesosSGOL[Proceso SGOL],"Revisar")</f>
        <v>Inventarios</v>
      </c>
      <c r="AD168" s="44" t="str">
        <f>_xlfn.XLOOKUP(tblTareas_V1_Canonica[[#This Row],[Categoría]],tblCAT_ProcesosSGOL[Categoría],tblCAT_ProcesosSGOL[Requiere Evidencia],"Revisar")</f>
        <v>Sí</v>
      </c>
      <c r="AE168" s="44" t="str">
        <f>_xlfn.XLOOKUP(tblTareas_V1_Canonica[[#This Row],[Categoría]],tblCAT_ProcesosSGOL[Categoría],tblCAT_ProcesosSGOL[Tipo Evidencia Sugerida],"Revisar")</f>
        <v>Foto / Reporte / Kardex</v>
      </c>
      <c r="AF168" s="44"/>
      <c r="AG168" s="44" t="str">
        <f>_xlfn.XLOOKUP(tblTareas_V1_Canonica[[#This Row],[Categoría]],tblCAT_ProcesosSGOL[Categoría],tblCAT_ProcesosSGOL[KPI Sugerido],"Revisar")</f>
        <v>Exactitud de inventario</v>
      </c>
      <c r="AH168" s="44"/>
      <c r="AI168" s="44" t="str">
        <f>IF(tblTareas_V1_Canonica[[#This Row],[ID]]="","ID vacío",IF(COUNTIF(tblTareas_V1_Canonica[ID],tblTareas_V1_Canonica[[#This Row],[ID]])&gt;1,"ID duplicado","OK"))</f>
        <v>OK</v>
      </c>
      <c r="AJ168" s="44" t="str">
        <f>IF(OR(tblTareas_V1_Canonica[[#This Row],[Duración Estándar (min)]]="",tblTareas_V1_Canonica[[#This Row],[Duración Estándar (min)]]&lt;=0),"Revisar duración","OK")</f>
        <v>OK</v>
      </c>
      <c r="AK168" s="44" t="str">
        <f>IF(OR(tblTareas_V1_Canonica[[#This Row],[Tipo frecuencia]]="",tblTareas_V1_Canonica[[#This Row],[Regla frecuencia]]=""),"Revisar frecuencia","OK")</f>
        <v>OK</v>
      </c>
      <c r="AL168" s="44" t="str">
        <f>IF(OR(tblTareas_V1_Canonica[[#This Row],[Puesto]]="",tblTareas_V1_Canonica[[#This Row],[Tipo de Responsable]]=""),"Revisar responsable","OK")</f>
        <v>OK</v>
      </c>
      <c r="AM16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8" s="44" t="str">
        <f>IF(OR(tblTareas_V1_Canonica[[#This Row],[Fecha inicio]]="",tblTareas_V1_Canonica[[#This Row],[Fecha fin]]="",tblTareas_V1_Canonica[[#This Row],[Fecha inicio]]&gt;tblTareas_V1_Canonica[[#This Row],[Fecha fin]]),"Revisar fechas","OK")</f>
        <v>OK</v>
      </c>
      <c r="AO168" s="44" t="str">
        <f>IF(OR(tblTareas_V1_Canonica[[#This Row],[Estado]]="",tblTareas_V1_Canonica[[#This Row],[Estatus Tarea]]=""),"Revisar estatus","OK")</f>
        <v>OK</v>
      </c>
      <c r="AP168" s="44" t="str">
        <f>IF(COUNTIF(tblTareas_V1_Canonica[[#This Row],[Val_ID]:[Val_Estatus]],"&lt;&gt;OK")&gt;0,"REVISAR","OK")</f>
        <v>OK</v>
      </c>
      <c r="AQ168" s="52" t="s">
        <v>1439</v>
      </c>
      <c r="AR168" s="82">
        <v>0.625</v>
      </c>
    </row>
    <row r="169" spans="1:44" ht="20.25" customHeight="1">
      <c r="A169" s="12" t="s">
        <v>4689</v>
      </c>
      <c r="B169" s="12" t="s">
        <v>344</v>
      </c>
      <c r="C169" s="12" t="s">
        <v>443</v>
      </c>
      <c r="D169" s="12" t="s">
        <v>1432</v>
      </c>
      <c r="E169" s="13" t="s">
        <v>394</v>
      </c>
      <c r="F169" s="15" t="s">
        <v>345</v>
      </c>
      <c r="G169" s="12">
        <v>10</v>
      </c>
      <c r="H169" s="12" t="s">
        <v>1156</v>
      </c>
      <c r="I169" s="12" t="s">
        <v>1144</v>
      </c>
      <c r="J169" s="12">
        <v>1</v>
      </c>
      <c r="K169" s="15" t="s">
        <v>17</v>
      </c>
      <c r="L169" s="15" t="s">
        <v>376</v>
      </c>
      <c r="M169" s="15" t="s">
        <v>1126</v>
      </c>
      <c r="N169" s="15" t="s">
        <v>1127</v>
      </c>
      <c r="O169" s="16">
        <v>46024</v>
      </c>
      <c r="P169" s="16">
        <v>46387</v>
      </c>
      <c r="Q169" s="16" t="s">
        <v>345</v>
      </c>
      <c r="R169" s="35" t="s">
        <v>1251</v>
      </c>
      <c r="S169" s="24" t="s">
        <v>153</v>
      </c>
      <c r="T169" s="23"/>
      <c r="V169" s="15" t="s">
        <v>1284</v>
      </c>
      <c r="W169" s="15" t="s">
        <v>376</v>
      </c>
      <c r="X169" s="15" t="s">
        <v>1290</v>
      </c>
      <c r="Y169" s="15" t="s">
        <v>1285</v>
      </c>
      <c r="Z169" s="15" t="s">
        <v>1462</v>
      </c>
      <c r="AA169" s="15" t="s">
        <v>371</v>
      </c>
      <c r="AB169" s="44" t="str">
        <f>_xlfn.XLOOKUP(tblTareas_V1_Canonica[[#This Row],[Categoría]],tblCAT_ProcesosSGOL[Categoría],tblCAT_ProcesosSGOL[Documento Referencia],"Revisar")</f>
        <v>MAN-INV-01 / MAN-AUD-01</v>
      </c>
      <c r="AC169" s="44" t="str">
        <f>_xlfn.XLOOKUP(tblTareas_V1_Canonica[[#This Row],[Categoría]],tblCAT_ProcesosSGOL[Categoría],tblCAT_ProcesosSGOL[Proceso SGOL],"Revisar")</f>
        <v>Inventarios</v>
      </c>
      <c r="AD169" s="44" t="str">
        <f>_xlfn.XLOOKUP(tblTareas_V1_Canonica[[#This Row],[Categoría]],tblCAT_ProcesosSGOL[Categoría],tblCAT_ProcesosSGOL[Requiere Evidencia],"Revisar")</f>
        <v>Sí</v>
      </c>
      <c r="AE169" s="44" t="str">
        <f>_xlfn.XLOOKUP(tblTareas_V1_Canonica[[#This Row],[Categoría]],tblCAT_ProcesosSGOL[Categoría],tblCAT_ProcesosSGOL[Tipo Evidencia Sugerida],"Revisar")</f>
        <v>Foto / Reporte / Kardex</v>
      </c>
      <c r="AF169" s="44"/>
      <c r="AG169" s="44" t="str">
        <f>_xlfn.XLOOKUP(tblTareas_V1_Canonica[[#This Row],[Categoría]],tblCAT_ProcesosSGOL[Categoría],tblCAT_ProcesosSGOL[KPI Sugerido],"Revisar")</f>
        <v>Exactitud de inventario</v>
      </c>
      <c r="AH169" s="44"/>
      <c r="AI169" s="44" t="str">
        <f>IF(tblTareas_V1_Canonica[[#This Row],[ID]]="","ID vacío",IF(COUNTIF(tblTareas_V1_Canonica[ID],tblTareas_V1_Canonica[[#This Row],[ID]])&gt;1,"ID duplicado","OK"))</f>
        <v>OK</v>
      </c>
      <c r="AJ169" s="44" t="str">
        <f>IF(OR(tblTareas_V1_Canonica[[#This Row],[Duración Estándar (min)]]="",tblTareas_V1_Canonica[[#This Row],[Duración Estándar (min)]]&lt;=0),"Revisar duración","OK")</f>
        <v>OK</v>
      </c>
      <c r="AK169" s="44" t="str">
        <f>IF(OR(tblTareas_V1_Canonica[[#This Row],[Tipo frecuencia]]="",tblTareas_V1_Canonica[[#This Row],[Regla frecuencia]]=""),"Revisar frecuencia","OK")</f>
        <v>OK</v>
      </c>
      <c r="AL169" s="44" t="str">
        <f>IF(OR(tblTareas_V1_Canonica[[#This Row],[Puesto]]="",tblTareas_V1_Canonica[[#This Row],[Tipo de Responsable]]=""),"Revisar responsable","OK")</f>
        <v>OK</v>
      </c>
      <c r="AM16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69" s="44" t="str">
        <f>IF(OR(tblTareas_V1_Canonica[[#This Row],[Fecha inicio]]="",tblTareas_V1_Canonica[[#This Row],[Fecha fin]]="",tblTareas_V1_Canonica[[#This Row],[Fecha inicio]]&gt;tblTareas_V1_Canonica[[#This Row],[Fecha fin]]),"Revisar fechas","OK")</f>
        <v>OK</v>
      </c>
      <c r="AO169" s="44" t="str">
        <f>IF(OR(tblTareas_V1_Canonica[[#This Row],[Estado]]="",tblTareas_V1_Canonica[[#This Row],[Estatus Tarea]]=""),"Revisar estatus","OK")</f>
        <v>OK</v>
      </c>
      <c r="AP169" s="44" t="str">
        <f>IF(COUNTIF(tblTareas_V1_Canonica[[#This Row],[Val_ID]:[Val_Estatus]],"&lt;&gt;OK")&gt;0,"REVISAR","OK")</f>
        <v>OK</v>
      </c>
      <c r="AQ169" s="52" t="s">
        <v>2103</v>
      </c>
      <c r="AR169" s="82">
        <v>0.625</v>
      </c>
    </row>
    <row r="170" spans="1:44" ht="20.25" customHeight="1">
      <c r="A170" s="12" t="s">
        <v>4690</v>
      </c>
      <c r="B170" s="12" t="s">
        <v>344</v>
      </c>
      <c r="C170" s="12" t="s">
        <v>443</v>
      </c>
      <c r="D170" s="12" t="s">
        <v>1432</v>
      </c>
      <c r="E170" s="13" t="s">
        <v>394</v>
      </c>
      <c r="F170" s="15" t="s">
        <v>345</v>
      </c>
      <c r="G170" s="12">
        <v>10</v>
      </c>
      <c r="H170" s="12" t="s">
        <v>1156</v>
      </c>
      <c r="I170" s="12" t="s">
        <v>1144</v>
      </c>
      <c r="J170" s="12">
        <v>1</v>
      </c>
      <c r="K170" s="15" t="s">
        <v>17</v>
      </c>
      <c r="L170" s="15" t="s">
        <v>376</v>
      </c>
      <c r="M170" s="15" t="s">
        <v>1126</v>
      </c>
      <c r="N170" s="15" t="s">
        <v>1127</v>
      </c>
      <c r="O170" s="16">
        <v>46024</v>
      </c>
      <c r="P170" s="16">
        <v>46387</v>
      </c>
      <c r="Q170" s="16" t="s">
        <v>345</v>
      </c>
      <c r="R170" s="35" t="s">
        <v>1252</v>
      </c>
      <c r="S170" s="24" t="s">
        <v>153</v>
      </c>
      <c r="T170" s="23"/>
      <c r="V170" s="15" t="s">
        <v>1284</v>
      </c>
      <c r="W170" s="15" t="s">
        <v>376</v>
      </c>
      <c r="X170" s="15" t="s">
        <v>1290</v>
      </c>
      <c r="Y170" s="15" t="s">
        <v>1285</v>
      </c>
      <c r="Z170" s="15" t="s">
        <v>1462</v>
      </c>
      <c r="AA170" s="15" t="s">
        <v>371</v>
      </c>
      <c r="AB170" s="44" t="str">
        <f>_xlfn.XLOOKUP(tblTareas_V1_Canonica[[#This Row],[Categoría]],tblCAT_ProcesosSGOL[Categoría],tblCAT_ProcesosSGOL[Documento Referencia],"Revisar")</f>
        <v>MAN-INV-01 / MAN-AUD-01</v>
      </c>
      <c r="AC170" s="44" t="str">
        <f>_xlfn.XLOOKUP(tblTareas_V1_Canonica[[#This Row],[Categoría]],tblCAT_ProcesosSGOL[Categoría],tblCAT_ProcesosSGOL[Proceso SGOL],"Revisar")</f>
        <v>Inventarios</v>
      </c>
      <c r="AD170" s="44" t="str">
        <f>_xlfn.XLOOKUP(tblTareas_V1_Canonica[[#This Row],[Categoría]],tblCAT_ProcesosSGOL[Categoría],tblCAT_ProcesosSGOL[Requiere Evidencia],"Revisar")</f>
        <v>Sí</v>
      </c>
      <c r="AE170" s="44" t="str">
        <f>_xlfn.XLOOKUP(tblTareas_V1_Canonica[[#This Row],[Categoría]],tblCAT_ProcesosSGOL[Categoría],tblCAT_ProcesosSGOL[Tipo Evidencia Sugerida],"Revisar")</f>
        <v>Foto / Reporte / Kardex</v>
      </c>
      <c r="AF170" s="44"/>
      <c r="AG170" s="44" t="str">
        <f>_xlfn.XLOOKUP(tblTareas_V1_Canonica[[#This Row],[Categoría]],tblCAT_ProcesosSGOL[Categoría],tblCAT_ProcesosSGOL[KPI Sugerido],"Revisar")</f>
        <v>Exactitud de inventario</v>
      </c>
      <c r="AH170" s="44"/>
      <c r="AI170" s="44" t="str">
        <f>IF(tblTareas_V1_Canonica[[#This Row],[ID]]="","ID vacío",IF(COUNTIF(tblTareas_V1_Canonica[ID],tblTareas_V1_Canonica[[#This Row],[ID]])&gt;1,"ID duplicado","OK"))</f>
        <v>OK</v>
      </c>
      <c r="AJ170" s="44" t="str">
        <f>IF(OR(tblTareas_V1_Canonica[[#This Row],[Duración Estándar (min)]]="",tblTareas_V1_Canonica[[#This Row],[Duración Estándar (min)]]&lt;=0),"Revisar duración","OK")</f>
        <v>OK</v>
      </c>
      <c r="AK170" s="44" t="str">
        <f>IF(OR(tblTareas_V1_Canonica[[#This Row],[Tipo frecuencia]]="",tblTareas_V1_Canonica[[#This Row],[Regla frecuencia]]=""),"Revisar frecuencia","OK")</f>
        <v>OK</v>
      </c>
      <c r="AL170" s="44" t="str">
        <f>IF(OR(tblTareas_V1_Canonica[[#This Row],[Puesto]]="",tblTareas_V1_Canonica[[#This Row],[Tipo de Responsable]]=""),"Revisar responsable","OK")</f>
        <v>OK</v>
      </c>
      <c r="AM17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0" s="44" t="str">
        <f>IF(OR(tblTareas_V1_Canonica[[#This Row],[Fecha inicio]]="",tblTareas_V1_Canonica[[#This Row],[Fecha fin]]="",tblTareas_V1_Canonica[[#This Row],[Fecha inicio]]&gt;tblTareas_V1_Canonica[[#This Row],[Fecha fin]]),"Revisar fechas","OK")</f>
        <v>OK</v>
      </c>
      <c r="AO170" s="44" t="str">
        <f>IF(OR(tblTareas_V1_Canonica[[#This Row],[Estado]]="",tblTareas_V1_Canonica[[#This Row],[Estatus Tarea]]=""),"Revisar estatus","OK")</f>
        <v>OK</v>
      </c>
      <c r="AP170" s="44" t="str">
        <f>IF(COUNTIF(tblTareas_V1_Canonica[[#This Row],[Val_ID]:[Val_Estatus]],"&lt;&gt;OK")&gt;0,"REVISAR","OK")</f>
        <v>OK</v>
      </c>
      <c r="AQ170" s="52" t="s">
        <v>2105</v>
      </c>
      <c r="AR170" s="82">
        <v>0.625</v>
      </c>
    </row>
    <row r="171" spans="1:44" ht="20.25" customHeight="1">
      <c r="A171" s="12" t="s">
        <v>277</v>
      </c>
      <c r="B171" s="12" t="s">
        <v>344</v>
      </c>
      <c r="C171" s="12" t="s">
        <v>443</v>
      </c>
      <c r="D171" s="12" t="s">
        <v>1435</v>
      </c>
      <c r="E171" s="13" t="s">
        <v>394</v>
      </c>
      <c r="F171" s="15" t="s">
        <v>345</v>
      </c>
      <c r="G171" s="12">
        <v>10</v>
      </c>
      <c r="H171" s="12" t="s">
        <v>1156</v>
      </c>
      <c r="I171" s="12" t="s">
        <v>1138</v>
      </c>
      <c r="J171" s="12">
        <v>1</v>
      </c>
      <c r="K171" s="15" t="s">
        <v>17</v>
      </c>
      <c r="L171" s="15" t="s">
        <v>376</v>
      </c>
      <c r="M171" s="15" t="s">
        <v>1126</v>
      </c>
      <c r="N171" s="15" t="s">
        <v>1127</v>
      </c>
      <c r="O171" s="16">
        <v>46024</v>
      </c>
      <c r="P171" s="16">
        <v>46387</v>
      </c>
      <c r="Q171" s="16" t="s">
        <v>345</v>
      </c>
      <c r="R171" s="35" t="s">
        <v>1253</v>
      </c>
      <c r="S171" s="24" t="s">
        <v>154</v>
      </c>
      <c r="T171" s="23" t="s">
        <v>107</v>
      </c>
      <c r="U171" s="15" t="s">
        <v>42</v>
      </c>
      <c r="V171" s="15" t="s">
        <v>1285</v>
      </c>
      <c r="W171" s="15" t="s">
        <v>376</v>
      </c>
      <c r="X171" s="15" t="s">
        <v>1290</v>
      </c>
      <c r="Y171" s="15" t="s">
        <v>1285</v>
      </c>
      <c r="Z171" s="15" t="s">
        <v>1462</v>
      </c>
      <c r="AA171" s="15" t="s">
        <v>371</v>
      </c>
      <c r="AB171" s="44" t="str">
        <f>_xlfn.XLOOKUP(tblTareas_V1_Canonica[[#This Row],[Categoría]],tblCAT_ProcesosSGOL[Categoría],tblCAT_ProcesosSGOL[Documento Referencia],"Revisar")</f>
        <v>MCL-SC-02 / MAN-POL-01</v>
      </c>
      <c r="AC171" s="44" t="str">
        <f>_xlfn.XLOOKUP(tblTareas_V1_Canonica[[#This Row],[Categoría]],tblCAT_ProcesosSGOL[Categoría],tblCAT_ProcesosSGOL[Proceso SGOL],"Revisar")</f>
        <v>Comercial</v>
      </c>
      <c r="AD171" s="44" t="str">
        <f>_xlfn.XLOOKUP(tblTareas_V1_Canonica[[#This Row],[Categoría]],tblCAT_ProcesosSGOL[Categoría],tblCAT_ProcesosSGOL[Requiere Evidencia],"Revisar")</f>
        <v>Sí</v>
      </c>
      <c r="AE171" s="44" t="str">
        <f>_xlfn.XLOOKUP(tblTareas_V1_Canonica[[#This Row],[Categoría]],tblCAT_ProcesosSGOL[Categoría],tblCAT_ProcesosSGOL[Tipo Evidencia Sugerida],"Revisar")</f>
        <v>Reporte / Captura / Lista</v>
      </c>
      <c r="AF171" s="44"/>
      <c r="AG171" s="44" t="str">
        <f>_xlfn.XLOOKUP(tblTareas_V1_Canonica[[#This Row],[Categoría]],tblCAT_ProcesosSGOL[Categoría],tblCAT_ProcesosSGOL[KPI Sugerido],"Revisar")</f>
        <v>Ventas / Conversión</v>
      </c>
      <c r="AH171" s="44"/>
      <c r="AI171" s="44" t="str">
        <f>IF(tblTareas_V1_Canonica[[#This Row],[ID]]="","ID vacío",IF(COUNTIF(tblTareas_V1_Canonica[ID],tblTareas_V1_Canonica[[#This Row],[ID]])&gt;1,"ID duplicado","OK"))</f>
        <v>OK</v>
      </c>
      <c r="AJ171" s="44" t="str">
        <f>IF(OR(tblTareas_V1_Canonica[[#This Row],[Duración Estándar (min)]]="",tblTareas_V1_Canonica[[#This Row],[Duración Estándar (min)]]&lt;=0),"Revisar duración","OK")</f>
        <v>OK</v>
      </c>
      <c r="AK171" s="44" t="str">
        <f>IF(OR(tblTareas_V1_Canonica[[#This Row],[Tipo frecuencia]]="",tblTareas_V1_Canonica[[#This Row],[Regla frecuencia]]=""),"Revisar frecuencia","OK")</f>
        <v>OK</v>
      </c>
      <c r="AL171" s="44" t="str">
        <f>IF(OR(tblTareas_V1_Canonica[[#This Row],[Puesto]]="",tblTareas_V1_Canonica[[#This Row],[Tipo de Responsable]]=""),"Revisar responsable","OK")</f>
        <v>OK</v>
      </c>
      <c r="AM17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1" s="44" t="str">
        <f>IF(OR(tblTareas_V1_Canonica[[#This Row],[Fecha inicio]]="",tblTareas_V1_Canonica[[#This Row],[Fecha fin]]="",tblTareas_V1_Canonica[[#This Row],[Fecha inicio]]&gt;tblTareas_V1_Canonica[[#This Row],[Fecha fin]]),"Revisar fechas","OK")</f>
        <v>OK</v>
      </c>
      <c r="AO171" s="44" t="str">
        <f>IF(OR(tblTareas_V1_Canonica[[#This Row],[Estado]]="",tblTareas_V1_Canonica[[#This Row],[Estatus Tarea]]=""),"Revisar estatus","OK")</f>
        <v>OK</v>
      </c>
      <c r="AP171" s="44" t="str">
        <f>IF(COUNTIF(tblTareas_V1_Canonica[[#This Row],[Val_ID]:[Val_Estatus]],"&lt;&gt;OK")&gt;0,"REVISAR","OK")</f>
        <v>OK</v>
      </c>
      <c r="AQ171" s="52" t="s">
        <v>2103</v>
      </c>
      <c r="AR171" s="82">
        <v>0.44791666666666669</v>
      </c>
    </row>
    <row r="172" spans="1:44" ht="20.25" customHeight="1">
      <c r="A172" s="12" t="s">
        <v>4691</v>
      </c>
      <c r="B172" s="12" t="s">
        <v>344</v>
      </c>
      <c r="C172" s="12" t="s">
        <v>443</v>
      </c>
      <c r="D172" s="12" t="s">
        <v>1433</v>
      </c>
      <c r="E172" s="13" t="s">
        <v>394</v>
      </c>
      <c r="F172" s="15" t="s">
        <v>345</v>
      </c>
      <c r="G172" s="12">
        <v>10</v>
      </c>
      <c r="H172" s="12" t="s">
        <v>1159</v>
      </c>
      <c r="I172" s="12" t="s">
        <v>1160</v>
      </c>
      <c r="J172" s="12">
        <v>1</v>
      </c>
      <c r="K172" s="15" t="s">
        <v>17</v>
      </c>
      <c r="L172" s="15" t="s">
        <v>376</v>
      </c>
      <c r="M172" s="15" t="s">
        <v>1126</v>
      </c>
      <c r="N172" s="15" t="s">
        <v>1127</v>
      </c>
      <c r="O172" s="16">
        <v>46024</v>
      </c>
      <c r="P172" s="16">
        <v>46387</v>
      </c>
      <c r="Q172" s="16" t="s">
        <v>345</v>
      </c>
      <c r="R172" s="35" t="s">
        <v>1187</v>
      </c>
      <c r="T172" s="24" t="s">
        <v>1336</v>
      </c>
      <c r="V172" s="15" t="s">
        <v>1284</v>
      </c>
      <c r="W172" s="15" t="s">
        <v>376</v>
      </c>
      <c r="X172" s="15" t="s">
        <v>1290</v>
      </c>
      <c r="Y172" s="15" t="s">
        <v>1285</v>
      </c>
      <c r="Z172" s="15" t="s">
        <v>1462</v>
      </c>
      <c r="AA172" s="15" t="s">
        <v>371</v>
      </c>
      <c r="AB172" s="44" t="str">
        <f>_xlfn.XLOOKUP(tblTareas_V1_Canonica[[#This Row],[Categoría]],tblCAT_ProcesosSGOL[Categoría],tblCAT_ProcesosSGOL[Documento Referencia],"Revisar")</f>
        <v>MAN-DV-01 / MAN-POL-01</v>
      </c>
      <c r="AC172" s="44" t="str">
        <f>_xlfn.XLOOKUP(tblTareas_V1_Canonica[[#This Row],[Categoría]],tblCAT_ProcesosSGOL[Categoría],tblCAT_ProcesosSGOL[Proceso SGOL],"Revisar")</f>
        <v>Crédito y Cobranza</v>
      </c>
      <c r="AD172" s="44" t="str">
        <f>_xlfn.XLOOKUP(tblTareas_V1_Canonica[[#This Row],[Categoría]],tblCAT_ProcesosSGOL[Categoría],tblCAT_ProcesosSGOL[Requiere Evidencia],"Revisar")</f>
        <v>Sí</v>
      </c>
      <c r="AE172" s="44" t="str">
        <f>_xlfn.XLOOKUP(tblTareas_V1_Canonica[[#This Row],[Categoría]],tblCAT_ProcesosSGOL[Categoría],tblCAT_ProcesosSGOL[Tipo Evidencia Sugerida],"Revisar")</f>
        <v>Relación / Captura / Documento</v>
      </c>
      <c r="AF172" s="44"/>
      <c r="AG172" s="44" t="str">
        <f>_xlfn.XLOOKUP(tblTareas_V1_Canonica[[#This Row],[Categoría]],tblCAT_ProcesosSGOL[Categoría],tblCAT_ProcesosSGOL[KPI Sugerido],"Revisar")</f>
        <v>Recuperación / Activaciones</v>
      </c>
      <c r="AH172" s="44"/>
      <c r="AI172" s="44" t="str">
        <f>IF(tblTareas_V1_Canonica[[#This Row],[ID]]="","ID vacío",IF(COUNTIF(tblTareas_V1_Canonica[ID],tblTareas_V1_Canonica[[#This Row],[ID]])&gt;1,"ID duplicado","OK"))</f>
        <v>OK</v>
      </c>
      <c r="AJ172" s="44" t="str">
        <f>IF(OR(tblTareas_V1_Canonica[[#This Row],[Duración Estándar (min)]]="",tblTareas_V1_Canonica[[#This Row],[Duración Estándar (min)]]&lt;=0),"Revisar duración","OK")</f>
        <v>OK</v>
      </c>
      <c r="AK172" s="44" t="str">
        <f>IF(OR(tblTareas_V1_Canonica[[#This Row],[Tipo frecuencia]]="",tblTareas_V1_Canonica[[#This Row],[Regla frecuencia]]=""),"Revisar frecuencia","OK")</f>
        <v>OK</v>
      </c>
      <c r="AL172" s="44" t="str">
        <f>IF(OR(tblTareas_V1_Canonica[[#This Row],[Puesto]]="",tblTareas_V1_Canonica[[#This Row],[Tipo de Responsable]]=""),"Revisar responsable","OK")</f>
        <v>OK</v>
      </c>
      <c r="AM17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2" s="44" t="str">
        <f>IF(OR(tblTareas_V1_Canonica[[#This Row],[Fecha inicio]]="",tblTareas_V1_Canonica[[#This Row],[Fecha fin]]="",tblTareas_V1_Canonica[[#This Row],[Fecha inicio]]&gt;tblTareas_V1_Canonica[[#This Row],[Fecha fin]]),"Revisar fechas","OK")</f>
        <v>OK</v>
      </c>
      <c r="AO172" s="44" t="str">
        <f>IF(OR(tblTareas_V1_Canonica[[#This Row],[Estado]]="",tblTareas_V1_Canonica[[#This Row],[Estatus Tarea]]=""),"Revisar estatus","OK")</f>
        <v>OK</v>
      </c>
      <c r="AP172" s="44" t="str">
        <f>IF(COUNTIF(tblTareas_V1_Canonica[[#This Row],[Val_ID]:[Val_Estatus]],"&lt;&gt;OK")&gt;0,"REVISAR","OK")</f>
        <v>OK</v>
      </c>
      <c r="AQ172" s="44" t="s">
        <v>2103</v>
      </c>
      <c r="AR172" s="82">
        <v>0.625</v>
      </c>
    </row>
    <row r="173" spans="1:44" ht="20.25" customHeight="1">
      <c r="A173" s="12" t="s">
        <v>278</v>
      </c>
      <c r="B173" s="12" t="s">
        <v>344</v>
      </c>
      <c r="C173" s="12" t="s">
        <v>443</v>
      </c>
      <c r="D173" s="12" t="s">
        <v>1437</v>
      </c>
      <c r="E173" s="13" t="s">
        <v>394</v>
      </c>
      <c r="F173" s="15" t="s">
        <v>345</v>
      </c>
      <c r="G173" s="12">
        <v>5</v>
      </c>
      <c r="H173" s="12" t="s">
        <v>1161</v>
      </c>
      <c r="I173" s="14" t="s">
        <v>1271</v>
      </c>
      <c r="J173" s="12">
        <v>1</v>
      </c>
      <c r="K173" s="15" t="s">
        <v>17</v>
      </c>
      <c r="L173" s="15" t="s">
        <v>376</v>
      </c>
      <c r="M173" s="15" t="s">
        <v>1126</v>
      </c>
      <c r="N173" s="15" t="s">
        <v>1127</v>
      </c>
      <c r="O173" s="16">
        <v>46024</v>
      </c>
      <c r="P173" s="16">
        <v>46387</v>
      </c>
      <c r="Q173" s="16" t="s">
        <v>345</v>
      </c>
      <c r="R173" s="35" t="s">
        <v>1254</v>
      </c>
      <c r="S173" s="24" t="s">
        <v>155</v>
      </c>
      <c r="T173" s="23" t="s">
        <v>107</v>
      </c>
      <c r="U173" s="15" t="s">
        <v>42</v>
      </c>
      <c r="V173" s="15" t="s">
        <v>1284</v>
      </c>
      <c r="W173" s="15" t="s">
        <v>376</v>
      </c>
      <c r="X173" s="15" t="s">
        <v>1292</v>
      </c>
      <c r="Y173" s="15" t="s">
        <v>1285</v>
      </c>
      <c r="Z173" s="15" t="s">
        <v>1462</v>
      </c>
      <c r="AA173" s="15" t="s">
        <v>371</v>
      </c>
      <c r="AB173" s="44" t="str">
        <f>_xlfn.XLOOKUP(tblTareas_V1_Canonica[[#This Row],[Categoría]],tblCAT_ProcesosSGOL[Categoría],tblCAT_ProcesosSGOL[Documento Referencia],"Revisar")</f>
        <v>MAN-MNT-01</v>
      </c>
      <c r="AC173" s="44" t="str">
        <f>_xlfn.XLOOKUP(tblTareas_V1_Canonica[[#This Row],[Categoría]],tblCAT_ProcesosSGOL[Categoría],tblCAT_ProcesosSGOL[Proceso SGOL],"Revisar")</f>
        <v>Mantenimiento</v>
      </c>
      <c r="AD173" s="44" t="str">
        <f>_xlfn.XLOOKUP(tblTareas_V1_Canonica[[#This Row],[Categoría]],tblCAT_ProcesosSGOL[Categoría],tblCAT_ProcesosSGOL[Requiere Evidencia],"Revisar")</f>
        <v>Sí</v>
      </c>
      <c r="AE173" s="44" t="str">
        <f>_xlfn.XLOOKUP(tblTareas_V1_Canonica[[#This Row],[Categoría]],tblCAT_ProcesosSGOL[Categoría],tblCAT_ProcesosSGOL[Tipo Evidencia Sugerida],"Revisar")</f>
        <v>Foto / Checklist</v>
      </c>
      <c r="AF173" s="44"/>
      <c r="AG173" s="44" t="str">
        <f>_xlfn.XLOOKUP(tblTareas_V1_Canonica[[#This Row],[Categoría]],tblCAT_ProcesosSGOL[Categoría],tblCAT_ProcesosSGOL[KPI Sugerido],"Revisar")</f>
        <v>Rutinas cumplidas</v>
      </c>
      <c r="AH173" s="44"/>
      <c r="AI173" s="44" t="str">
        <f>IF(tblTareas_V1_Canonica[[#This Row],[ID]]="","ID vacío",IF(COUNTIF(tblTareas_V1_Canonica[ID],tblTareas_V1_Canonica[[#This Row],[ID]])&gt;1,"ID duplicado","OK"))</f>
        <v>OK</v>
      </c>
      <c r="AJ173" s="44" t="str">
        <f>IF(OR(tblTareas_V1_Canonica[[#This Row],[Duración Estándar (min)]]="",tblTareas_V1_Canonica[[#This Row],[Duración Estándar (min)]]&lt;=0),"Revisar duración","OK")</f>
        <v>OK</v>
      </c>
      <c r="AK173" s="44" t="str">
        <f>IF(OR(tblTareas_V1_Canonica[[#This Row],[Tipo frecuencia]]="",tblTareas_V1_Canonica[[#This Row],[Regla frecuencia]]=""),"Revisar frecuencia","OK")</f>
        <v>OK</v>
      </c>
      <c r="AL173" s="44" t="str">
        <f>IF(OR(tblTareas_V1_Canonica[[#This Row],[Puesto]]="",tblTareas_V1_Canonica[[#This Row],[Tipo de Responsable]]=""),"Revisar responsable","OK")</f>
        <v>OK</v>
      </c>
      <c r="AM17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3" s="44" t="str">
        <f>IF(OR(tblTareas_V1_Canonica[[#This Row],[Fecha inicio]]="",tblTareas_V1_Canonica[[#This Row],[Fecha fin]]="",tblTareas_V1_Canonica[[#This Row],[Fecha inicio]]&gt;tblTareas_V1_Canonica[[#This Row],[Fecha fin]]),"Revisar fechas","OK")</f>
        <v>OK</v>
      </c>
      <c r="AO173" s="44" t="str">
        <f>IF(OR(tblTareas_V1_Canonica[[#This Row],[Estado]]="",tblTareas_V1_Canonica[[#This Row],[Estatus Tarea]]=""),"Revisar estatus","OK")</f>
        <v>OK</v>
      </c>
      <c r="AP173" s="44" t="str">
        <f>IF(COUNTIF(tblTareas_V1_Canonica[[#This Row],[Val_ID]:[Val_Estatus]],"&lt;&gt;OK")&gt;0,"REVISAR","OK")</f>
        <v>OK</v>
      </c>
      <c r="AQ173" s="52" t="s">
        <v>1590</v>
      </c>
      <c r="AR173" s="82">
        <v>0.38541666666666669</v>
      </c>
    </row>
    <row r="174" spans="1:44" ht="20.25" customHeight="1">
      <c r="A174" s="12" t="s">
        <v>4692</v>
      </c>
      <c r="B174" s="12" t="s">
        <v>344</v>
      </c>
      <c r="C174" s="12" t="s">
        <v>443</v>
      </c>
      <c r="D174" s="12" t="s">
        <v>1440</v>
      </c>
      <c r="E174" s="13" t="s">
        <v>394</v>
      </c>
      <c r="F174" s="15" t="s">
        <v>345</v>
      </c>
      <c r="G174" s="12">
        <v>90</v>
      </c>
      <c r="H174" s="12" t="s">
        <v>1159</v>
      </c>
      <c r="I174" s="12" t="s">
        <v>1160</v>
      </c>
      <c r="J174" s="12">
        <v>1</v>
      </c>
      <c r="K174" s="15" t="s">
        <v>17</v>
      </c>
      <c r="L174" s="15" t="s">
        <v>376</v>
      </c>
      <c r="M174" s="15" t="s">
        <v>1126</v>
      </c>
      <c r="N174" s="15" t="s">
        <v>1127</v>
      </c>
      <c r="O174" s="16">
        <v>46024</v>
      </c>
      <c r="P174" s="16">
        <v>46387</v>
      </c>
      <c r="Q174" s="16" t="s">
        <v>345</v>
      </c>
      <c r="R174" s="36" t="s">
        <v>1455</v>
      </c>
      <c r="S174" s="24" t="s">
        <v>156</v>
      </c>
      <c r="T174" s="23" t="s">
        <v>157</v>
      </c>
      <c r="U174" s="15" t="s">
        <v>42</v>
      </c>
      <c r="V174" s="15" t="s">
        <v>1285</v>
      </c>
      <c r="W174" s="15" t="s">
        <v>376</v>
      </c>
      <c r="X174" s="15" t="s">
        <v>1291</v>
      </c>
      <c r="Y174" s="15" t="s">
        <v>1285</v>
      </c>
      <c r="Z174" s="15" t="s">
        <v>1462</v>
      </c>
      <c r="AA174" s="15" t="s">
        <v>371</v>
      </c>
      <c r="AB174" s="44" t="str">
        <f>_xlfn.XLOOKUP(tblTareas_V1_Canonica[[#This Row],[Categoría]],tblCAT_ProcesosSGOL[Categoría],tblCAT_ProcesosSGOL[Documento Referencia],"Revisar")</f>
        <v>MAN-SYC-01</v>
      </c>
      <c r="AC174" s="44" t="str">
        <f>_xlfn.XLOOKUP(tblTareas_V1_Canonica[[#This Row],[Categoría]],tblCAT_ProcesosSGOL[Categoría],tblCAT_ProcesosSGOL[Proceso SGOL],"Revisar")</f>
        <v>Sistemas</v>
      </c>
      <c r="AD174" s="44" t="str">
        <f>_xlfn.XLOOKUP(tblTareas_V1_Canonica[[#This Row],[Categoría]],tblCAT_ProcesosSGOL[Categoría],tblCAT_ProcesosSGOL[Requiere Evidencia],"Revisar")</f>
        <v>Sí</v>
      </c>
      <c r="AE174" s="44" t="str">
        <f>_xlfn.XLOOKUP(tblTareas_V1_Canonica[[#This Row],[Categoría]],tblCAT_ProcesosSGOL[Categoría],tblCAT_ProcesosSGOL[Tipo Evidencia Sugerida],"Revisar")</f>
        <v>Foto / Captura / Checklist</v>
      </c>
      <c r="AF174" s="44"/>
      <c r="AG174" s="44" t="str">
        <f>_xlfn.XLOOKUP(tblTareas_V1_Canonica[[#This Row],[Categoría]],tblCAT_ProcesosSGOL[Categoría],tblCAT_ProcesosSGOL[KPI Sugerido],"Revisar")</f>
        <v>Equipos funcionales</v>
      </c>
      <c r="AH174" s="44"/>
      <c r="AI174" s="44" t="str">
        <f>IF(tblTareas_V1_Canonica[[#This Row],[ID]]="","ID vacío",IF(COUNTIF(tblTareas_V1_Canonica[ID],tblTareas_V1_Canonica[[#This Row],[ID]])&gt;1,"ID duplicado","OK"))</f>
        <v>OK</v>
      </c>
      <c r="AJ174" s="44" t="str">
        <f>IF(OR(tblTareas_V1_Canonica[[#This Row],[Duración Estándar (min)]]="",tblTareas_V1_Canonica[[#This Row],[Duración Estándar (min)]]&lt;=0),"Revisar duración","OK")</f>
        <v>OK</v>
      </c>
      <c r="AK174" s="44" t="str">
        <f>IF(OR(tblTareas_V1_Canonica[[#This Row],[Tipo frecuencia]]="",tblTareas_V1_Canonica[[#This Row],[Regla frecuencia]]=""),"Revisar frecuencia","OK")</f>
        <v>OK</v>
      </c>
      <c r="AL174" s="44" t="str">
        <f>IF(OR(tblTareas_V1_Canonica[[#This Row],[Puesto]]="",tblTareas_V1_Canonica[[#This Row],[Tipo de Responsable]]=""),"Revisar responsable","OK")</f>
        <v>OK</v>
      </c>
      <c r="AM17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4" s="44" t="str">
        <f>IF(OR(tblTareas_V1_Canonica[[#This Row],[Fecha inicio]]="",tblTareas_V1_Canonica[[#This Row],[Fecha fin]]="",tblTareas_V1_Canonica[[#This Row],[Fecha inicio]]&gt;tblTareas_V1_Canonica[[#This Row],[Fecha fin]]),"Revisar fechas","OK")</f>
        <v>OK</v>
      </c>
      <c r="AO174" s="44" t="str">
        <f>IF(OR(tblTareas_V1_Canonica[[#This Row],[Estado]]="",tblTareas_V1_Canonica[[#This Row],[Estatus Tarea]]=""),"Revisar estatus","OK")</f>
        <v>OK</v>
      </c>
      <c r="AP174" s="44" t="str">
        <f>IF(COUNTIF(tblTareas_V1_Canonica[[#This Row],[Val_ID]:[Val_Estatus]],"&lt;&gt;OK")&gt;0,"REVISAR","OK")</f>
        <v>OK</v>
      </c>
      <c r="AQ174" s="44" t="s">
        <v>1590</v>
      </c>
      <c r="AR174" s="82">
        <v>0.60416666666666663</v>
      </c>
    </row>
    <row r="175" spans="1:44" ht="20.25" customHeight="1">
      <c r="A175" s="12" t="s">
        <v>4693</v>
      </c>
      <c r="B175" s="12" t="s">
        <v>344</v>
      </c>
      <c r="C175" s="12" t="s">
        <v>443</v>
      </c>
      <c r="D175" s="12" t="s">
        <v>1442</v>
      </c>
      <c r="E175" s="13" t="s">
        <v>394</v>
      </c>
      <c r="F175" s="15" t="s">
        <v>345</v>
      </c>
      <c r="G175" s="12">
        <v>30</v>
      </c>
      <c r="H175" s="12" t="s">
        <v>1156</v>
      </c>
      <c r="I175" s="12" t="s">
        <v>1144</v>
      </c>
      <c r="J175" s="12">
        <v>1</v>
      </c>
      <c r="K175" s="15" t="s">
        <v>17</v>
      </c>
      <c r="L175" s="15" t="s">
        <v>376</v>
      </c>
      <c r="M175" s="15" t="s">
        <v>1126</v>
      </c>
      <c r="N175" s="15" t="s">
        <v>1127</v>
      </c>
      <c r="O175" s="16">
        <v>46024</v>
      </c>
      <c r="P175" s="16">
        <v>46387</v>
      </c>
      <c r="Q175" s="16" t="s">
        <v>1345</v>
      </c>
      <c r="R175" s="35" t="s">
        <v>1255</v>
      </c>
      <c r="S175" s="24" t="s">
        <v>158</v>
      </c>
      <c r="T175" s="23" t="s">
        <v>159</v>
      </c>
      <c r="U175" s="15" t="s">
        <v>42</v>
      </c>
      <c r="V175" s="15" t="s">
        <v>1285</v>
      </c>
      <c r="W175" s="15" t="s">
        <v>376</v>
      </c>
      <c r="X175" s="15" t="s">
        <v>1290</v>
      </c>
      <c r="Y175" s="15" t="s">
        <v>1285</v>
      </c>
      <c r="Z175" s="15" t="s">
        <v>1462</v>
      </c>
      <c r="AA175" s="15" t="s">
        <v>371</v>
      </c>
      <c r="AB175" s="44" t="str">
        <f>_xlfn.XLOOKUP(tblTareas_V1_Canonica[[#This Row],[Categoría]],tblCAT_ProcesosSGOL[Categoría],tblCAT_ProcesosSGOL[Documento Referencia],"Revisar")</f>
        <v>RIT-LOR-01 / MAN-POL-01</v>
      </c>
      <c r="AC175" s="44" t="str">
        <f>_xlfn.XLOOKUP(tblTareas_V1_Canonica[[#This Row],[Categoría]],tblCAT_ProcesosSGOL[Categoría],tblCAT_ProcesosSGOL[Proceso SGOL],"Revisar")</f>
        <v>Recursos Humanos</v>
      </c>
      <c r="AD175" s="44" t="str">
        <f>_xlfn.XLOOKUP(tblTareas_V1_Canonica[[#This Row],[Categoría]],tblCAT_ProcesosSGOL[Categoría],tblCAT_ProcesosSGOL[Requiere Evidencia],"Revisar")</f>
        <v>Sí</v>
      </c>
      <c r="AE175" s="44" t="str">
        <f>_xlfn.XLOOKUP(tblTareas_V1_Canonica[[#This Row],[Categoría]],tblCAT_ProcesosSGOL[Categoría],tblCAT_ProcesosSGOL[Tipo Evidencia Sugerida],"Revisar")</f>
        <v>Firma / Reporte / Archivo</v>
      </c>
      <c r="AF175" s="44"/>
      <c r="AG175" s="44" t="str">
        <f>_xlfn.XLOOKUP(tblTareas_V1_Canonica[[#This Row],[Categoría]],tblCAT_ProcesosSGOL[Categoría],tblCAT_ProcesosSGOL[KPI Sugerido],"Revisar")</f>
        <v>Asistencia / Cumplimiento</v>
      </c>
      <c r="AH175" s="44"/>
      <c r="AI175" s="44" t="str">
        <f>IF(tblTareas_V1_Canonica[[#This Row],[ID]]="","ID vacío",IF(COUNTIF(tblTareas_V1_Canonica[ID],tblTareas_V1_Canonica[[#This Row],[ID]])&gt;1,"ID duplicado","OK"))</f>
        <v>OK</v>
      </c>
      <c r="AJ175" s="44" t="str">
        <f>IF(OR(tblTareas_V1_Canonica[[#This Row],[Duración Estándar (min)]]="",tblTareas_V1_Canonica[[#This Row],[Duración Estándar (min)]]&lt;=0),"Revisar duración","OK")</f>
        <v>OK</v>
      </c>
      <c r="AK175" s="44" t="str">
        <f>IF(OR(tblTareas_V1_Canonica[[#This Row],[Tipo frecuencia]]="",tblTareas_V1_Canonica[[#This Row],[Regla frecuencia]]=""),"Revisar frecuencia","OK")</f>
        <v>OK</v>
      </c>
      <c r="AL175" s="44" t="str">
        <f>IF(OR(tblTareas_V1_Canonica[[#This Row],[Puesto]]="",tblTareas_V1_Canonica[[#This Row],[Tipo de Responsable]]=""),"Revisar responsable","OK")</f>
        <v>OK</v>
      </c>
      <c r="AM17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5" s="44" t="str">
        <f>IF(OR(tblTareas_V1_Canonica[[#This Row],[Fecha inicio]]="",tblTareas_V1_Canonica[[#This Row],[Fecha fin]]="",tblTareas_V1_Canonica[[#This Row],[Fecha inicio]]&gt;tblTareas_V1_Canonica[[#This Row],[Fecha fin]]),"Revisar fechas","OK")</f>
        <v>OK</v>
      </c>
      <c r="AO175" s="44" t="str">
        <f>IF(OR(tblTareas_V1_Canonica[[#This Row],[Estado]]="",tblTareas_V1_Canonica[[#This Row],[Estatus Tarea]]=""),"Revisar estatus","OK")</f>
        <v>OK</v>
      </c>
      <c r="AP175" s="44" t="str">
        <f>IF(COUNTIF(tblTareas_V1_Canonica[[#This Row],[Val_ID]:[Val_Estatus]],"&lt;&gt;OK")&gt;0,"REVISAR","OK")</f>
        <v>OK</v>
      </c>
      <c r="AQ175" s="52" t="s">
        <v>1590</v>
      </c>
      <c r="AR175" s="82">
        <v>0.625</v>
      </c>
    </row>
    <row r="176" spans="1:44" ht="20.25" customHeight="1">
      <c r="A176" s="12" t="s">
        <v>279</v>
      </c>
      <c r="B176" s="12" t="s">
        <v>344</v>
      </c>
      <c r="C176" s="12" t="s">
        <v>443</v>
      </c>
      <c r="D176" s="12" t="s">
        <v>1432</v>
      </c>
      <c r="E176" s="13" t="s">
        <v>394</v>
      </c>
      <c r="F176" s="15" t="s">
        <v>345</v>
      </c>
      <c r="G176" s="12">
        <v>180</v>
      </c>
      <c r="H176" s="12" t="s">
        <v>1156</v>
      </c>
      <c r="I176" s="12" t="s">
        <v>1139</v>
      </c>
      <c r="J176" s="12">
        <v>1</v>
      </c>
      <c r="K176" s="15" t="s">
        <v>17</v>
      </c>
      <c r="L176" s="15" t="s">
        <v>376</v>
      </c>
      <c r="M176" s="15" t="s">
        <v>1126</v>
      </c>
      <c r="N176" s="15" t="s">
        <v>1127</v>
      </c>
      <c r="O176" s="16">
        <v>46024</v>
      </c>
      <c r="P176" s="16">
        <v>46387</v>
      </c>
      <c r="Q176" s="16" t="s">
        <v>345</v>
      </c>
      <c r="R176" s="35" t="s">
        <v>1256</v>
      </c>
      <c r="S176" s="24" t="s">
        <v>160</v>
      </c>
      <c r="T176" s="23" t="s">
        <v>1296</v>
      </c>
      <c r="U176" s="15" t="s">
        <v>42</v>
      </c>
      <c r="V176" s="15" t="s">
        <v>1284</v>
      </c>
      <c r="W176" s="15" t="s">
        <v>376</v>
      </c>
      <c r="X176" s="15" t="s">
        <v>1290</v>
      </c>
      <c r="Y176" s="15" t="s">
        <v>1285</v>
      </c>
      <c r="Z176" s="15" t="s">
        <v>1462</v>
      </c>
      <c r="AA176" s="15" t="s">
        <v>371</v>
      </c>
      <c r="AB176" s="44" t="str">
        <f>_xlfn.XLOOKUP(tblTareas_V1_Canonica[[#This Row],[Categoría]],tblCAT_ProcesosSGOL[Categoría],tblCAT_ProcesosSGOL[Documento Referencia],"Revisar")</f>
        <v>MAN-INV-01 / MAN-AUD-01</v>
      </c>
      <c r="AC176" s="44" t="str">
        <f>_xlfn.XLOOKUP(tblTareas_V1_Canonica[[#This Row],[Categoría]],tblCAT_ProcesosSGOL[Categoría],tblCAT_ProcesosSGOL[Proceso SGOL],"Revisar")</f>
        <v>Inventarios</v>
      </c>
      <c r="AD176" s="44" t="str">
        <f>_xlfn.XLOOKUP(tblTareas_V1_Canonica[[#This Row],[Categoría]],tblCAT_ProcesosSGOL[Categoría],tblCAT_ProcesosSGOL[Requiere Evidencia],"Revisar")</f>
        <v>Sí</v>
      </c>
      <c r="AE176" s="44" t="str">
        <f>_xlfn.XLOOKUP(tblTareas_V1_Canonica[[#This Row],[Categoría]],tblCAT_ProcesosSGOL[Categoría],tblCAT_ProcesosSGOL[Tipo Evidencia Sugerida],"Revisar")</f>
        <v>Foto / Reporte / Kardex</v>
      </c>
      <c r="AF176" s="44"/>
      <c r="AG176" s="44" t="str">
        <f>_xlfn.XLOOKUP(tblTareas_V1_Canonica[[#This Row],[Categoría]],tblCAT_ProcesosSGOL[Categoría],tblCAT_ProcesosSGOL[KPI Sugerido],"Revisar")</f>
        <v>Exactitud de inventario</v>
      </c>
      <c r="AH176" s="44"/>
      <c r="AI176" s="44" t="str">
        <f>IF(tblTareas_V1_Canonica[[#This Row],[ID]]="","ID vacío",IF(COUNTIF(tblTareas_V1_Canonica[ID],tblTareas_V1_Canonica[[#This Row],[ID]])&gt;1,"ID duplicado","OK"))</f>
        <v>OK</v>
      </c>
      <c r="AJ176" s="44" t="str">
        <f>IF(OR(tblTareas_V1_Canonica[[#This Row],[Duración Estándar (min)]]="",tblTareas_V1_Canonica[[#This Row],[Duración Estándar (min)]]&lt;=0),"Revisar duración","OK")</f>
        <v>OK</v>
      </c>
      <c r="AK176" s="44" t="str">
        <f>IF(OR(tblTareas_V1_Canonica[[#This Row],[Tipo frecuencia]]="",tblTareas_V1_Canonica[[#This Row],[Regla frecuencia]]=""),"Revisar frecuencia","OK")</f>
        <v>OK</v>
      </c>
      <c r="AL176" s="44" t="str">
        <f>IF(OR(tblTareas_V1_Canonica[[#This Row],[Puesto]]="",tblTareas_V1_Canonica[[#This Row],[Tipo de Responsable]]=""),"Revisar responsable","OK")</f>
        <v>OK</v>
      </c>
      <c r="AM17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6" s="44" t="str">
        <f>IF(OR(tblTareas_V1_Canonica[[#This Row],[Fecha inicio]]="",tblTareas_V1_Canonica[[#This Row],[Fecha fin]]="",tblTareas_V1_Canonica[[#This Row],[Fecha inicio]]&gt;tblTareas_V1_Canonica[[#This Row],[Fecha fin]]),"Revisar fechas","OK")</f>
        <v>OK</v>
      </c>
      <c r="AO176" s="44" t="str">
        <f>IF(OR(tblTareas_V1_Canonica[[#This Row],[Estado]]="",tblTareas_V1_Canonica[[#This Row],[Estatus Tarea]]=""),"Revisar estatus","OK")</f>
        <v>OK</v>
      </c>
      <c r="AP176" s="44" t="str">
        <f>IF(COUNTIF(tblTareas_V1_Canonica[[#This Row],[Val_ID]:[Val_Estatus]],"&lt;&gt;OK")&gt;0,"REVISAR","OK")</f>
        <v>OK</v>
      </c>
      <c r="AQ176" s="52" t="s">
        <v>1439</v>
      </c>
      <c r="AR176" s="82">
        <v>0.58333333333333337</v>
      </c>
    </row>
    <row r="177" spans="1:44" ht="20.25" customHeight="1">
      <c r="A177" s="12" t="s">
        <v>280</v>
      </c>
      <c r="B177" s="12" t="s">
        <v>344</v>
      </c>
      <c r="C177" s="12" t="s">
        <v>443</v>
      </c>
      <c r="D177" s="12" t="s">
        <v>1432</v>
      </c>
      <c r="E177" s="13" t="s">
        <v>394</v>
      </c>
      <c r="F177" s="15" t="s">
        <v>345</v>
      </c>
      <c r="G177" s="12">
        <v>5</v>
      </c>
      <c r="H177" s="12" t="s">
        <v>1157</v>
      </c>
      <c r="I177" s="12" t="s">
        <v>1140</v>
      </c>
      <c r="J177" s="12">
        <v>1</v>
      </c>
      <c r="K177" s="15" t="s">
        <v>17</v>
      </c>
      <c r="L177" s="15" t="s">
        <v>376</v>
      </c>
      <c r="M177" s="15" t="s">
        <v>1126</v>
      </c>
      <c r="N177" s="15" t="s">
        <v>1127</v>
      </c>
      <c r="O177" s="16">
        <v>46024</v>
      </c>
      <c r="P177" s="16">
        <v>46387</v>
      </c>
      <c r="Q177" s="16" t="s">
        <v>345</v>
      </c>
      <c r="R177" s="35" t="s">
        <v>1257</v>
      </c>
      <c r="S177" s="24" t="s">
        <v>161</v>
      </c>
      <c r="T177" s="23" t="s">
        <v>162</v>
      </c>
      <c r="U177" s="15" t="s">
        <v>42</v>
      </c>
      <c r="V177" s="15" t="s">
        <v>1284</v>
      </c>
      <c r="W177" s="15" t="s">
        <v>376</v>
      </c>
      <c r="X177" s="15" t="s">
        <v>1292</v>
      </c>
      <c r="Y177" s="15" t="s">
        <v>1285</v>
      </c>
      <c r="Z177" s="15" t="s">
        <v>1462</v>
      </c>
      <c r="AA177" s="15" t="s">
        <v>371</v>
      </c>
      <c r="AB177" s="44" t="str">
        <f>_xlfn.XLOOKUP(tblTareas_V1_Canonica[[#This Row],[Categoría]],tblCAT_ProcesosSGOL[Categoría],tblCAT_ProcesosSGOL[Documento Referencia],"Revisar")</f>
        <v>MAN-INV-01 / MAN-AUD-01</v>
      </c>
      <c r="AC177" s="44" t="str">
        <f>_xlfn.XLOOKUP(tblTareas_V1_Canonica[[#This Row],[Categoría]],tblCAT_ProcesosSGOL[Categoría],tblCAT_ProcesosSGOL[Proceso SGOL],"Revisar")</f>
        <v>Inventarios</v>
      </c>
      <c r="AD177" s="44" t="str">
        <f>_xlfn.XLOOKUP(tblTareas_V1_Canonica[[#This Row],[Categoría]],tblCAT_ProcesosSGOL[Categoría],tblCAT_ProcesosSGOL[Requiere Evidencia],"Revisar")</f>
        <v>Sí</v>
      </c>
      <c r="AE177" s="44" t="str">
        <f>_xlfn.XLOOKUP(tblTareas_V1_Canonica[[#This Row],[Categoría]],tblCAT_ProcesosSGOL[Categoría],tblCAT_ProcesosSGOL[Tipo Evidencia Sugerida],"Revisar")</f>
        <v>Foto / Reporte / Kardex</v>
      </c>
      <c r="AF177" s="44"/>
      <c r="AG177" s="44" t="str">
        <f>_xlfn.XLOOKUP(tblTareas_V1_Canonica[[#This Row],[Categoría]],tblCAT_ProcesosSGOL[Categoría],tblCAT_ProcesosSGOL[KPI Sugerido],"Revisar")</f>
        <v>Exactitud de inventario</v>
      </c>
      <c r="AH177" s="44"/>
      <c r="AI177" s="44" t="str">
        <f>IF(tblTareas_V1_Canonica[[#This Row],[ID]]="","ID vacío",IF(COUNTIF(tblTareas_V1_Canonica[ID],tblTareas_V1_Canonica[[#This Row],[ID]])&gt;1,"ID duplicado","OK"))</f>
        <v>OK</v>
      </c>
      <c r="AJ177" s="44" t="str">
        <f>IF(OR(tblTareas_V1_Canonica[[#This Row],[Duración Estándar (min)]]="",tblTareas_V1_Canonica[[#This Row],[Duración Estándar (min)]]&lt;=0),"Revisar duración","OK")</f>
        <v>OK</v>
      </c>
      <c r="AK177" s="44" t="str">
        <f>IF(OR(tblTareas_V1_Canonica[[#This Row],[Tipo frecuencia]]="",tblTareas_V1_Canonica[[#This Row],[Regla frecuencia]]=""),"Revisar frecuencia","OK")</f>
        <v>OK</v>
      </c>
      <c r="AL177" s="44" t="str">
        <f>IF(OR(tblTareas_V1_Canonica[[#This Row],[Puesto]]="",tblTareas_V1_Canonica[[#This Row],[Tipo de Responsable]]=""),"Revisar responsable","OK")</f>
        <v>OK</v>
      </c>
      <c r="AM17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7" s="44" t="str">
        <f>IF(OR(tblTareas_V1_Canonica[[#This Row],[Fecha inicio]]="",tblTareas_V1_Canonica[[#This Row],[Fecha fin]]="",tblTareas_V1_Canonica[[#This Row],[Fecha inicio]]&gt;tblTareas_V1_Canonica[[#This Row],[Fecha fin]]),"Revisar fechas","OK")</f>
        <v>OK</v>
      </c>
      <c r="AO177" s="44" t="str">
        <f>IF(OR(tblTareas_V1_Canonica[[#This Row],[Estado]]="",tblTareas_V1_Canonica[[#This Row],[Estatus Tarea]]=""),"Revisar estatus","OK")</f>
        <v>OK</v>
      </c>
      <c r="AP177" s="44" t="str">
        <f>IF(COUNTIF(tblTareas_V1_Canonica[[#This Row],[Val_ID]:[Val_Estatus]],"&lt;&gt;OK")&gt;0,"REVISAR","OK")</f>
        <v>OK</v>
      </c>
      <c r="AQ177" s="52" t="s">
        <v>2103</v>
      </c>
      <c r="AR177" s="82">
        <v>0.42708333333333331</v>
      </c>
    </row>
    <row r="178" spans="1:44" ht="20.25" customHeight="1">
      <c r="A178" s="12" t="s">
        <v>281</v>
      </c>
      <c r="B178" s="12" t="s">
        <v>344</v>
      </c>
      <c r="C178" s="12" t="s">
        <v>443</v>
      </c>
      <c r="D178" s="12" t="s">
        <v>1432</v>
      </c>
      <c r="E178" s="13" t="s">
        <v>394</v>
      </c>
      <c r="F178" s="15" t="s">
        <v>345</v>
      </c>
      <c r="G178" s="12">
        <v>120</v>
      </c>
      <c r="H178" s="12" t="s">
        <v>1156</v>
      </c>
      <c r="I178" s="12" t="s">
        <v>1140</v>
      </c>
      <c r="J178" s="12">
        <v>1</v>
      </c>
      <c r="K178" s="15" t="s">
        <v>17</v>
      </c>
      <c r="L178" s="15" t="s">
        <v>376</v>
      </c>
      <c r="M178" s="15" t="s">
        <v>1126</v>
      </c>
      <c r="N178" s="15" t="s">
        <v>1127</v>
      </c>
      <c r="O178" s="16">
        <v>46024</v>
      </c>
      <c r="P178" s="16">
        <v>46387</v>
      </c>
      <c r="Q178" s="16" t="s">
        <v>345</v>
      </c>
      <c r="R178" s="35" t="s">
        <v>1258</v>
      </c>
      <c r="S178" s="24" t="s">
        <v>163</v>
      </c>
      <c r="T178" s="23" t="s">
        <v>164</v>
      </c>
      <c r="U178" s="15" t="s">
        <v>42</v>
      </c>
      <c r="V178" s="15" t="s">
        <v>1284</v>
      </c>
      <c r="W178" s="15" t="s">
        <v>376</v>
      </c>
      <c r="X178" s="15" t="s">
        <v>1290</v>
      </c>
      <c r="Y178" s="15" t="s">
        <v>1285</v>
      </c>
      <c r="Z178" s="15" t="s">
        <v>1462</v>
      </c>
      <c r="AA178" s="15" t="s">
        <v>371</v>
      </c>
      <c r="AB178" s="44" t="str">
        <f>_xlfn.XLOOKUP(tblTareas_V1_Canonica[[#This Row],[Categoría]],tblCAT_ProcesosSGOL[Categoría],tblCAT_ProcesosSGOL[Documento Referencia],"Revisar")</f>
        <v>MAN-INV-01 / MAN-AUD-01</v>
      </c>
      <c r="AC178" s="44" t="str">
        <f>_xlfn.XLOOKUP(tblTareas_V1_Canonica[[#This Row],[Categoría]],tblCAT_ProcesosSGOL[Categoría],tblCAT_ProcesosSGOL[Proceso SGOL],"Revisar")</f>
        <v>Inventarios</v>
      </c>
      <c r="AD178" s="44" t="str">
        <f>_xlfn.XLOOKUP(tblTareas_V1_Canonica[[#This Row],[Categoría]],tblCAT_ProcesosSGOL[Categoría],tblCAT_ProcesosSGOL[Requiere Evidencia],"Revisar")</f>
        <v>Sí</v>
      </c>
      <c r="AE178" s="44" t="str">
        <f>_xlfn.XLOOKUP(tblTareas_V1_Canonica[[#This Row],[Categoría]],tblCAT_ProcesosSGOL[Categoría],tblCAT_ProcesosSGOL[Tipo Evidencia Sugerida],"Revisar")</f>
        <v>Foto / Reporte / Kardex</v>
      </c>
      <c r="AF178" s="44"/>
      <c r="AG178" s="44" t="str">
        <f>_xlfn.XLOOKUP(tblTareas_V1_Canonica[[#This Row],[Categoría]],tblCAT_ProcesosSGOL[Categoría],tblCAT_ProcesosSGOL[KPI Sugerido],"Revisar")</f>
        <v>Exactitud de inventario</v>
      </c>
      <c r="AH178" s="44"/>
      <c r="AI178" s="44" t="str">
        <f>IF(tblTareas_V1_Canonica[[#This Row],[ID]]="","ID vacío",IF(COUNTIF(tblTareas_V1_Canonica[ID],tblTareas_V1_Canonica[[#This Row],[ID]])&gt;1,"ID duplicado","OK"))</f>
        <v>OK</v>
      </c>
      <c r="AJ178" s="44" t="str">
        <f>IF(OR(tblTareas_V1_Canonica[[#This Row],[Duración Estándar (min)]]="",tblTareas_V1_Canonica[[#This Row],[Duración Estándar (min)]]&lt;=0),"Revisar duración","OK")</f>
        <v>OK</v>
      </c>
      <c r="AK178" s="44" t="str">
        <f>IF(OR(tblTareas_V1_Canonica[[#This Row],[Tipo frecuencia]]="",tblTareas_V1_Canonica[[#This Row],[Regla frecuencia]]=""),"Revisar frecuencia","OK")</f>
        <v>OK</v>
      </c>
      <c r="AL178" s="44" t="str">
        <f>IF(OR(tblTareas_V1_Canonica[[#This Row],[Puesto]]="",tblTareas_V1_Canonica[[#This Row],[Tipo de Responsable]]=""),"Revisar responsable","OK")</f>
        <v>OK</v>
      </c>
      <c r="AM178"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8" s="44" t="str">
        <f>IF(OR(tblTareas_V1_Canonica[[#This Row],[Fecha inicio]]="",tblTareas_V1_Canonica[[#This Row],[Fecha fin]]="",tblTareas_V1_Canonica[[#This Row],[Fecha inicio]]&gt;tblTareas_V1_Canonica[[#This Row],[Fecha fin]]),"Revisar fechas","OK")</f>
        <v>OK</v>
      </c>
      <c r="AO178" s="44" t="str">
        <f>IF(OR(tblTareas_V1_Canonica[[#This Row],[Estado]]="",tblTareas_V1_Canonica[[#This Row],[Estatus Tarea]]=""),"Revisar estatus","OK")</f>
        <v>OK</v>
      </c>
      <c r="AP178" s="44" t="str">
        <f>IF(COUNTIF(tblTareas_V1_Canonica[[#This Row],[Val_ID]:[Val_Estatus]],"&lt;&gt;OK")&gt;0,"REVISAR","OK")</f>
        <v>OK</v>
      </c>
      <c r="AQ178" s="52" t="s">
        <v>2103</v>
      </c>
      <c r="AR178" s="82">
        <v>0.58333333333333337</v>
      </c>
    </row>
    <row r="179" spans="1:44" ht="20.25" customHeight="1">
      <c r="A179" s="12" t="s">
        <v>282</v>
      </c>
      <c r="B179" s="12" t="s">
        <v>344</v>
      </c>
      <c r="C179" s="12" t="s">
        <v>443</v>
      </c>
      <c r="D179" s="12" t="s">
        <v>1432</v>
      </c>
      <c r="E179" s="13" t="s">
        <v>394</v>
      </c>
      <c r="F179" s="15" t="s">
        <v>345</v>
      </c>
      <c r="G179" s="12">
        <v>120</v>
      </c>
      <c r="H179" s="12" t="s">
        <v>1156</v>
      </c>
      <c r="I179" s="12" t="s">
        <v>1143</v>
      </c>
      <c r="J179" s="12">
        <v>1</v>
      </c>
      <c r="K179" s="15" t="s">
        <v>17</v>
      </c>
      <c r="L179" s="15" t="s">
        <v>376</v>
      </c>
      <c r="M179" s="15" t="s">
        <v>1126</v>
      </c>
      <c r="N179" s="15" t="s">
        <v>1127</v>
      </c>
      <c r="O179" s="16">
        <v>46024</v>
      </c>
      <c r="P179" s="16">
        <v>46387</v>
      </c>
      <c r="Q179" s="16" t="s">
        <v>345</v>
      </c>
      <c r="R179" s="35" t="s">
        <v>1340</v>
      </c>
      <c r="S179" s="24" t="s">
        <v>165</v>
      </c>
      <c r="T179" s="23" t="s">
        <v>166</v>
      </c>
      <c r="U179" s="15" t="s">
        <v>42</v>
      </c>
      <c r="V179" s="15" t="s">
        <v>1283</v>
      </c>
      <c r="W179" s="15" t="s">
        <v>376</v>
      </c>
      <c r="X179" s="15" t="s">
        <v>1290</v>
      </c>
      <c r="Y179" s="15" t="s">
        <v>1285</v>
      </c>
      <c r="Z179" s="15" t="s">
        <v>1462</v>
      </c>
      <c r="AA179" s="15" t="s">
        <v>371</v>
      </c>
      <c r="AB179" s="44" t="str">
        <f>_xlfn.XLOOKUP(tblTareas_V1_Canonica[[#This Row],[Categoría]],tblCAT_ProcesosSGOL[Categoría],tblCAT_ProcesosSGOL[Documento Referencia],"Revisar")</f>
        <v>MAN-INV-01 / MAN-AUD-01</v>
      </c>
      <c r="AC179" s="44" t="str">
        <f>_xlfn.XLOOKUP(tblTareas_V1_Canonica[[#This Row],[Categoría]],tblCAT_ProcesosSGOL[Categoría],tblCAT_ProcesosSGOL[Proceso SGOL],"Revisar")</f>
        <v>Inventarios</v>
      </c>
      <c r="AD179" s="44" t="str">
        <f>_xlfn.XLOOKUP(tblTareas_V1_Canonica[[#This Row],[Categoría]],tblCAT_ProcesosSGOL[Categoría],tblCAT_ProcesosSGOL[Requiere Evidencia],"Revisar")</f>
        <v>Sí</v>
      </c>
      <c r="AE179" s="44" t="str">
        <f>_xlfn.XLOOKUP(tblTareas_V1_Canonica[[#This Row],[Categoría]],tblCAT_ProcesosSGOL[Categoría],tblCAT_ProcesosSGOL[Tipo Evidencia Sugerida],"Revisar")</f>
        <v>Foto / Reporte / Kardex</v>
      </c>
      <c r="AF179" s="44"/>
      <c r="AG179" s="44" t="str">
        <f>_xlfn.XLOOKUP(tblTareas_V1_Canonica[[#This Row],[Categoría]],tblCAT_ProcesosSGOL[Categoría],tblCAT_ProcesosSGOL[KPI Sugerido],"Revisar")</f>
        <v>Exactitud de inventario</v>
      </c>
      <c r="AH179" s="44"/>
      <c r="AI179" s="44" t="str">
        <f>IF(tblTareas_V1_Canonica[[#This Row],[ID]]="","ID vacío",IF(COUNTIF(tblTareas_V1_Canonica[ID],tblTareas_V1_Canonica[[#This Row],[ID]])&gt;1,"ID duplicado","OK"))</f>
        <v>OK</v>
      </c>
      <c r="AJ179" s="44" t="str">
        <f>IF(OR(tblTareas_V1_Canonica[[#This Row],[Duración Estándar (min)]]="",tblTareas_V1_Canonica[[#This Row],[Duración Estándar (min)]]&lt;=0),"Revisar duración","OK")</f>
        <v>OK</v>
      </c>
      <c r="AK179" s="44" t="str">
        <f>IF(OR(tblTareas_V1_Canonica[[#This Row],[Tipo frecuencia]]="",tblTareas_V1_Canonica[[#This Row],[Regla frecuencia]]=""),"Revisar frecuencia","OK")</f>
        <v>OK</v>
      </c>
      <c r="AL179" s="44" t="str">
        <f>IF(OR(tblTareas_V1_Canonica[[#This Row],[Puesto]]="",tblTareas_V1_Canonica[[#This Row],[Tipo de Responsable]]=""),"Revisar responsable","OK")</f>
        <v>OK</v>
      </c>
      <c r="AM179"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79" s="44" t="str">
        <f>IF(OR(tblTareas_V1_Canonica[[#This Row],[Fecha inicio]]="",tblTareas_V1_Canonica[[#This Row],[Fecha fin]]="",tblTareas_V1_Canonica[[#This Row],[Fecha inicio]]&gt;tblTareas_V1_Canonica[[#This Row],[Fecha fin]]),"Revisar fechas","OK")</f>
        <v>OK</v>
      </c>
      <c r="AO179" s="44" t="str">
        <f>IF(OR(tblTareas_V1_Canonica[[#This Row],[Estado]]="",tblTareas_V1_Canonica[[#This Row],[Estatus Tarea]]=""),"Revisar estatus","OK")</f>
        <v>OK</v>
      </c>
      <c r="AP179" s="44" t="str">
        <f>IF(COUNTIF(tblTareas_V1_Canonica[[#This Row],[Val_ID]:[Val_Estatus]],"&lt;&gt;OK")&gt;0,"REVISAR","OK")</f>
        <v>OK</v>
      </c>
      <c r="AQ179" s="52" t="s">
        <v>2103</v>
      </c>
      <c r="AR179" s="82">
        <v>0.58333333333333337</v>
      </c>
    </row>
    <row r="180" spans="1:44" ht="20.25" customHeight="1">
      <c r="A180" s="12" t="s">
        <v>283</v>
      </c>
      <c r="B180" s="12" t="s">
        <v>344</v>
      </c>
      <c r="C180" s="12" t="s">
        <v>443</v>
      </c>
      <c r="D180" s="12" t="s">
        <v>1432</v>
      </c>
      <c r="E180" s="13" t="s">
        <v>394</v>
      </c>
      <c r="F180" s="15" t="s">
        <v>345</v>
      </c>
      <c r="G180" s="12">
        <v>20</v>
      </c>
      <c r="H180" s="12" t="s">
        <v>1156</v>
      </c>
      <c r="I180" s="12" t="s">
        <v>1143</v>
      </c>
      <c r="J180" s="12">
        <v>1</v>
      </c>
      <c r="K180" s="15" t="s">
        <v>17</v>
      </c>
      <c r="L180" s="15" t="s">
        <v>376</v>
      </c>
      <c r="M180" s="15" t="s">
        <v>1126</v>
      </c>
      <c r="N180" s="15" t="s">
        <v>1127</v>
      </c>
      <c r="O180" s="16">
        <v>46024</v>
      </c>
      <c r="P180" s="16">
        <v>46387</v>
      </c>
      <c r="Q180" s="16" t="s">
        <v>345</v>
      </c>
      <c r="R180" s="35" t="s">
        <v>1406</v>
      </c>
      <c r="S180" s="24" t="s">
        <v>167</v>
      </c>
      <c r="T180" s="23" t="s">
        <v>168</v>
      </c>
      <c r="U180" s="15" t="s">
        <v>42</v>
      </c>
      <c r="V180" s="15" t="s">
        <v>1284</v>
      </c>
      <c r="W180" s="15" t="s">
        <v>376</v>
      </c>
      <c r="X180" s="15" t="s">
        <v>1290</v>
      </c>
      <c r="Y180" s="15" t="s">
        <v>1285</v>
      </c>
      <c r="Z180" s="15" t="s">
        <v>1462</v>
      </c>
      <c r="AA180" s="15" t="s">
        <v>371</v>
      </c>
      <c r="AB180" s="44" t="str">
        <f>_xlfn.XLOOKUP(tblTareas_V1_Canonica[[#This Row],[Categoría]],tblCAT_ProcesosSGOL[Categoría],tblCAT_ProcesosSGOL[Documento Referencia],"Revisar")</f>
        <v>MAN-INV-01 / MAN-AUD-01</v>
      </c>
      <c r="AC180" s="44" t="str">
        <f>_xlfn.XLOOKUP(tblTareas_V1_Canonica[[#This Row],[Categoría]],tblCAT_ProcesosSGOL[Categoría],tblCAT_ProcesosSGOL[Proceso SGOL],"Revisar")</f>
        <v>Inventarios</v>
      </c>
      <c r="AD180" s="44" t="str">
        <f>_xlfn.XLOOKUP(tblTareas_V1_Canonica[[#This Row],[Categoría]],tblCAT_ProcesosSGOL[Categoría],tblCAT_ProcesosSGOL[Requiere Evidencia],"Revisar")</f>
        <v>Sí</v>
      </c>
      <c r="AE180" s="44" t="str">
        <f>_xlfn.XLOOKUP(tblTareas_V1_Canonica[[#This Row],[Categoría]],tblCAT_ProcesosSGOL[Categoría],tblCAT_ProcesosSGOL[Tipo Evidencia Sugerida],"Revisar")</f>
        <v>Foto / Reporte / Kardex</v>
      </c>
      <c r="AF180" s="44"/>
      <c r="AG180" s="44" t="str">
        <f>_xlfn.XLOOKUP(tblTareas_V1_Canonica[[#This Row],[Categoría]],tblCAT_ProcesosSGOL[Categoría],tblCAT_ProcesosSGOL[KPI Sugerido],"Revisar")</f>
        <v>Exactitud de inventario</v>
      </c>
      <c r="AH180" s="44"/>
      <c r="AI180" s="44" t="str">
        <f>IF(tblTareas_V1_Canonica[[#This Row],[ID]]="","ID vacío",IF(COUNTIF(tblTareas_V1_Canonica[ID],tblTareas_V1_Canonica[[#This Row],[ID]])&gt;1,"ID duplicado","OK"))</f>
        <v>OK</v>
      </c>
      <c r="AJ180" s="44" t="str">
        <f>IF(OR(tblTareas_V1_Canonica[[#This Row],[Duración Estándar (min)]]="",tblTareas_V1_Canonica[[#This Row],[Duración Estándar (min)]]&lt;=0),"Revisar duración","OK")</f>
        <v>OK</v>
      </c>
      <c r="AK180" s="44" t="str">
        <f>IF(OR(tblTareas_V1_Canonica[[#This Row],[Tipo frecuencia]]="",tblTareas_V1_Canonica[[#This Row],[Regla frecuencia]]=""),"Revisar frecuencia","OK")</f>
        <v>OK</v>
      </c>
      <c r="AL180" s="44" t="str">
        <f>IF(OR(tblTareas_V1_Canonica[[#This Row],[Puesto]]="",tblTareas_V1_Canonica[[#This Row],[Tipo de Responsable]]=""),"Revisar responsable","OK")</f>
        <v>OK</v>
      </c>
      <c r="AM180"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0" s="44" t="str">
        <f>IF(OR(tblTareas_V1_Canonica[[#This Row],[Fecha inicio]]="",tblTareas_V1_Canonica[[#This Row],[Fecha fin]]="",tblTareas_V1_Canonica[[#This Row],[Fecha inicio]]&gt;tblTareas_V1_Canonica[[#This Row],[Fecha fin]]),"Revisar fechas","OK")</f>
        <v>OK</v>
      </c>
      <c r="AO180" s="44" t="str">
        <f>IF(OR(tblTareas_V1_Canonica[[#This Row],[Estado]]="",tblTareas_V1_Canonica[[#This Row],[Estatus Tarea]]=""),"Revisar estatus","OK")</f>
        <v>OK</v>
      </c>
      <c r="AP180" s="44" t="str">
        <f>IF(COUNTIF(tblTareas_V1_Canonica[[#This Row],[Val_ID]:[Val_Estatus]],"&lt;&gt;OK")&gt;0,"REVISAR","OK")</f>
        <v>OK</v>
      </c>
      <c r="AQ180" s="52" t="s">
        <v>2105</v>
      </c>
      <c r="AR180" s="82">
        <v>0.44791666666666669</v>
      </c>
    </row>
    <row r="181" spans="1:44" ht="20.25" customHeight="1">
      <c r="A181" s="12" t="s">
        <v>284</v>
      </c>
      <c r="B181" s="12" t="s">
        <v>344</v>
      </c>
      <c r="C181" s="12" t="s">
        <v>443</v>
      </c>
      <c r="D181" s="12" t="s">
        <v>1432</v>
      </c>
      <c r="E181" s="13" t="s">
        <v>394</v>
      </c>
      <c r="F181" s="15" t="s">
        <v>345</v>
      </c>
      <c r="G181" s="12">
        <v>15</v>
      </c>
      <c r="H181" s="12" t="s">
        <v>1156</v>
      </c>
      <c r="I181" s="12" t="s">
        <v>1143</v>
      </c>
      <c r="J181" s="12">
        <v>1</v>
      </c>
      <c r="K181" s="15" t="s">
        <v>17</v>
      </c>
      <c r="L181" s="15" t="s">
        <v>376</v>
      </c>
      <c r="M181" s="15" t="s">
        <v>1126</v>
      </c>
      <c r="N181" s="15" t="s">
        <v>1127</v>
      </c>
      <c r="O181" s="16">
        <v>46024</v>
      </c>
      <c r="P181" s="16">
        <v>46387</v>
      </c>
      <c r="Q181" s="16" t="s">
        <v>345</v>
      </c>
      <c r="R181" s="35" t="s">
        <v>1341</v>
      </c>
      <c r="S181" s="24" t="s">
        <v>169</v>
      </c>
      <c r="T181" s="23" t="s">
        <v>170</v>
      </c>
      <c r="U181" s="15" t="s">
        <v>42</v>
      </c>
      <c r="V181" s="15" t="s">
        <v>1284</v>
      </c>
      <c r="W181" s="15" t="s">
        <v>376</v>
      </c>
      <c r="X181" s="15" t="s">
        <v>1290</v>
      </c>
      <c r="Y181" s="15" t="s">
        <v>1285</v>
      </c>
      <c r="Z181" s="15" t="s">
        <v>1462</v>
      </c>
      <c r="AA181" s="15" t="s">
        <v>371</v>
      </c>
      <c r="AB181" s="44" t="str">
        <f>_xlfn.XLOOKUP(tblTareas_V1_Canonica[[#This Row],[Categoría]],tblCAT_ProcesosSGOL[Categoría],tblCAT_ProcesosSGOL[Documento Referencia],"Revisar")</f>
        <v>MAN-INV-01 / MAN-AUD-01</v>
      </c>
      <c r="AC181" s="44" t="str">
        <f>_xlfn.XLOOKUP(tblTareas_V1_Canonica[[#This Row],[Categoría]],tblCAT_ProcesosSGOL[Categoría],tblCAT_ProcesosSGOL[Proceso SGOL],"Revisar")</f>
        <v>Inventarios</v>
      </c>
      <c r="AD181" s="44" t="str">
        <f>_xlfn.XLOOKUP(tblTareas_V1_Canonica[[#This Row],[Categoría]],tblCAT_ProcesosSGOL[Categoría],tblCAT_ProcesosSGOL[Requiere Evidencia],"Revisar")</f>
        <v>Sí</v>
      </c>
      <c r="AE181" s="44" t="str">
        <f>_xlfn.XLOOKUP(tblTareas_V1_Canonica[[#This Row],[Categoría]],tblCAT_ProcesosSGOL[Categoría],tblCAT_ProcesosSGOL[Tipo Evidencia Sugerida],"Revisar")</f>
        <v>Foto / Reporte / Kardex</v>
      </c>
      <c r="AF181" s="44"/>
      <c r="AG181" s="44" t="str">
        <f>_xlfn.XLOOKUP(tblTareas_V1_Canonica[[#This Row],[Categoría]],tblCAT_ProcesosSGOL[Categoría],tblCAT_ProcesosSGOL[KPI Sugerido],"Revisar")</f>
        <v>Exactitud de inventario</v>
      </c>
      <c r="AH181" s="44"/>
      <c r="AI181" s="44" t="str">
        <f>IF(tblTareas_V1_Canonica[[#This Row],[ID]]="","ID vacío",IF(COUNTIF(tblTareas_V1_Canonica[ID],tblTareas_V1_Canonica[[#This Row],[ID]])&gt;1,"ID duplicado","OK"))</f>
        <v>OK</v>
      </c>
      <c r="AJ181" s="44" t="str">
        <f>IF(OR(tblTareas_V1_Canonica[[#This Row],[Duración Estándar (min)]]="",tblTareas_V1_Canonica[[#This Row],[Duración Estándar (min)]]&lt;=0),"Revisar duración","OK")</f>
        <v>OK</v>
      </c>
      <c r="AK181" s="44" t="str">
        <f>IF(OR(tblTareas_V1_Canonica[[#This Row],[Tipo frecuencia]]="",tblTareas_V1_Canonica[[#This Row],[Regla frecuencia]]=""),"Revisar frecuencia","OK")</f>
        <v>OK</v>
      </c>
      <c r="AL181" s="44" t="str">
        <f>IF(OR(tblTareas_V1_Canonica[[#This Row],[Puesto]]="",tblTareas_V1_Canonica[[#This Row],[Tipo de Responsable]]=""),"Revisar responsable","OK")</f>
        <v>OK</v>
      </c>
      <c r="AM181"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1" s="44" t="str">
        <f>IF(OR(tblTareas_V1_Canonica[[#This Row],[Fecha inicio]]="",tblTareas_V1_Canonica[[#This Row],[Fecha fin]]="",tblTareas_V1_Canonica[[#This Row],[Fecha inicio]]&gt;tblTareas_V1_Canonica[[#This Row],[Fecha fin]]),"Revisar fechas","OK")</f>
        <v>OK</v>
      </c>
      <c r="AO181" s="44" t="str">
        <f>IF(OR(tblTareas_V1_Canonica[[#This Row],[Estado]]="",tblTareas_V1_Canonica[[#This Row],[Estatus Tarea]]=""),"Revisar estatus","OK")</f>
        <v>OK</v>
      </c>
      <c r="AP181" s="44" t="str">
        <f>IF(COUNTIF(tblTareas_V1_Canonica[[#This Row],[Val_ID]:[Val_Estatus]],"&lt;&gt;OK")&gt;0,"REVISAR","OK")</f>
        <v>OK</v>
      </c>
      <c r="AQ181" s="52" t="s">
        <v>1439</v>
      </c>
      <c r="AR181" s="82">
        <v>0.625</v>
      </c>
    </row>
    <row r="182" spans="1:44" ht="20.25" customHeight="1">
      <c r="A182" s="12" t="s">
        <v>4694</v>
      </c>
      <c r="B182" s="12" t="s">
        <v>344</v>
      </c>
      <c r="C182" s="12" t="s">
        <v>443</v>
      </c>
      <c r="D182" s="12" t="s">
        <v>1440</v>
      </c>
      <c r="E182" s="13" t="s">
        <v>394</v>
      </c>
      <c r="F182" s="15" t="s">
        <v>345</v>
      </c>
      <c r="G182" s="12">
        <v>5</v>
      </c>
      <c r="H182" s="12" t="s">
        <v>1156</v>
      </c>
      <c r="I182" s="12" t="s">
        <v>1141</v>
      </c>
      <c r="J182" s="12">
        <v>1</v>
      </c>
      <c r="K182" s="15" t="s">
        <v>17</v>
      </c>
      <c r="L182" s="15" t="s">
        <v>376</v>
      </c>
      <c r="M182" s="15" t="s">
        <v>1126</v>
      </c>
      <c r="N182" s="15" t="s">
        <v>1127</v>
      </c>
      <c r="O182" s="16">
        <v>46024</v>
      </c>
      <c r="P182" s="16">
        <v>46387</v>
      </c>
      <c r="Q182" s="16" t="s">
        <v>345</v>
      </c>
      <c r="R182" s="35" t="s">
        <v>1387</v>
      </c>
      <c r="S182" s="24" t="s">
        <v>171</v>
      </c>
      <c r="T182" s="23" t="s">
        <v>107</v>
      </c>
      <c r="U182" s="15" t="s">
        <v>42</v>
      </c>
      <c r="V182" s="15" t="s">
        <v>1283</v>
      </c>
      <c r="W182" s="15" t="s">
        <v>376</v>
      </c>
      <c r="X182" s="15" t="s">
        <v>1290</v>
      </c>
      <c r="Y182" s="15" t="s">
        <v>1285</v>
      </c>
      <c r="Z182" s="15" t="s">
        <v>1462</v>
      </c>
      <c r="AA182" s="15" t="s">
        <v>371</v>
      </c>
      <c r="AB182" s="44" t="str">
        <f>_xlfn.XLOOKUP(tblTareas_V1_Canonica[[#This Row],[Categoría]],tblCAT_ProcesosSGOL[Categoría],tblCAT_ProcesosSGOL[Documento Referencia],"Revisar")</f>
        <v>MAN-SYC-01</v>
      </c>
      <c r="AC182" s="44" t="str">
        <f>_xlfn.XLOOKUP(tblTareas_V1_Canonica[[#This Row],[Categoría]],tblCAT_ProcesosSGOL[Categoría],tblCAT_ProcesosSGOL[Proceso SGOL],"Revisar")</f>
        <v>Sistemas</v>
      </c>
      <c r="AD182" s="44" t="str">
        <f>_xlfn.XLOOKUP(tblTareas_V1_Canonica[[#This Row],[Categoría]],tblCAT_ProcesosSGOL[Categoría],tblCAT_ProcesosSGOL[Requiere Evidencia],"Revisar")</f>
        <v>Sí</v>
      </c>
      <c r="AE182" s="44" t="str">
        <f>_xlfn.XLOOKUP(tblTareas_V1_Canonica[[#This Row],[Categoría]],tblCAT_ProcesosSGOL[Categoría],tblCAT_ProcesosSGOL[Tipo Evidencia Sugerida],"Revisar")</f>
        <v>Foto / Captura / Checklist</v>
      </c>
      <c r="AF182" s="44"/>
      <c r="AG182" s="44" t="str">
        <f>_xlfn.XLOOKUP(tblTareas_V1_Canonica[[#This Row],[Categoría]],tblCAT_ProcesosSGOL[Categoría],tblCAT_ProcesosSGOL[KPI Sugerido],"Revisar")</f>
        <v>Equipos funcionales</v>
      </c>
      <c r="AH182" s="44"/>
      <c r="AI182" s="44" t="str">
        <f>IF(tblTareas_V1_Canonica[[#This Row],[ID]]="","ID vacío",IF(COUNTIF(tblTareas_V1_Canonica[ID],tblTareas_V1_Canonica[[#This Row],[ID]])&gt;1,"ID duplicado","OK"))</f>
        <v>OK</v>
      </c>
      <c r="AJ182" s="44" t="str">
        <f>IF(OR(tblTareas_V1_Canonica[[#This Row],[Duración Estándar (min)]]="",tblTareas_V1_Canonica[[#This Row],[Duración Estándar (min)]]&lt;=0),"Revisar duración","OK")</f>
        <v>OK</v>
      </c>
      <c r="AK182" s="44" t="str">
        <f>IF(OR(tblTareas_V1_Canonica[[#This Row],[Tipo frecuencia]]="",tblTareas_V1_Canonica[[#This Row],[Regla frecuencia]]=""),"Revisar frecuencia","OK")</f>
        <v>OK</v>
      </c>
      <c r="AL182" s="44" t="str">
        <f>IF(OR(tblTareas_V1_Canonica[[#This Row],[Puesto]]="",tblTareas_V1_Canonica[[#This Row],[Tipo de Responsable]]=""),"Revisar responsable","OK")</f>
        <v>OK</v>
      </c>
      <c r="AM182"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2" s="44" t="str">
        <f>IF(OR(tblTareas_V1_Canonica[[#This Row],[Fecha inicio]]="",tblTareas_V1_Canonica[[#This Row],[Fecha fin]]="",tblTareas_V1_Canonica[[#This Row],[Fecha inicio]]&gt;tblTareas_V1_Canonica[[#This Row],[Fecha fin]]),"Revisar fechas","OK")</f>
        <v>OK</v>
      </c>
      <c r="AO182" s="44" t="str">
        <f>IF(OR(tblTareas_V1_Canonica[[#This Row],[Estado]]="",tblTareas_V1_Canonica[[#This Row],[Estatus Tarea]]=""),"Revisar estatus","OK")</f>
        <v>OK</v>
      </c>
      <c r="AP182" s="44" t="str">
        <f>IF(COUNTIF(tblTareas_V1_Canonica[[#This Row],[Val_ID]:[Val_Estatus]],"&lt;&gt;OK")&gt;0,"REVISAR","OK")</f>
        <v>OK</v>
      </c>
      <c r="AQ182" s="52" t="s">
        <v>2103</v>
      </c>
      <c r="AR182" s="82">
        <v>0.4375</v>
      </c>
    </row>
    <row r="183" spans="1:44" ht="20.25" customHeight="1">
      <c r="A183" s="12" t="s">
        <v>285</v>
      </c>
      <c r="B183" s="12" t="s">
        <v>344</v>
      </c>
      <c r="C183" s="12" t="s">
        <v>443</v>
      </c>
      <c r="D183" s="12" t="s">
        <v>1432</v>
      </c>
      <c r="E183" s="13" t="s">
        <v>394</v>
      </c>
      <c r="F183" s="15" t="s">
        <v>345</v>
      </c>
      <c r="G183" s="12">
        <v>480</v>
      </c>
      <c r="H183" s="12" t="s">
        <v>1156</v>
      </c>
      <c r="I183" s="12" t="s">
        <v>1144</v>
      </c>
      <c r="J183" s="12">
        <v>1</v>
      </c>
      <c r="K183" s="15" t="s">
        <v>17</v>
      </c>
      <c r="L183" s="15" t="s">
        <v>376</v>
      </c>
      <c r="M183" s="15" t="s">
        <v>1126</v>
      </c>
      <c r="N183" s="15" t="s">
        <v>1127</v>
      </c>
      <c r="O183" s="16">
        <v>46024</v>
      </c>
      <c r="P183" s="16">
        <v>46387</v>
      </c>
      <c r="Q183" s="16" t="s">
        <v>345</v>
      </c>
      <c r="R183" s="35" t="s">
        <v>1356</v>
      </c>
      <c r="S183" s="24" t="s">
        <v>172</v>
      </c>
      <c r="T183" s="23" t="s">
        <v>168</v>
      </c>
      <c r="U183" s="15" t="s">
        <v>105</v>
      </c>
      <c r="V183" s="15" t="s">
        <v>1284</v>
      </c>
      <c r="W183" s="15" t="s">
        <v>371</v>
      </c>
      <c r="X183" s="15" t="s">
        <v>1290</v>
      </c>
      <c r="Y183" s="15" t="s">
        <v>1285</v>
      </c>
      <c r="Z183" s="15" t="s">
        <v>1462</v>
      </c>
      <c r="AA183" s="15" t="s">
        <v>371</v>
      </c>
      <c r="AB183" s="44" t="str">
        <f>_xlfn.XLOOKUP(tblTareas_V1_Canonica[[#This Row],[Categoría]],tblCAT_ProcesosSGOL[Categoría],tblCAT_ProcesosSGOL[Documento Referencia],"Revisar")</f>
        <v>MAN-INV-01 / MAN-AUD-01</v>
      </c>
      <c r="AC183" s="44" t="str">
        <f>_xlfn.XLOOKUP(tblTareas_V1_Canonica[[#This Row],[Categoría]],tblCAT_ProcesosSGOL[Categoría],tblCAT_ProcesosSGOL[Proceso SGOL],"Revisar")</f>
        <v>Inventarios</v>
      </c>
      <c r="AD183" s="44" t="str">
        <f>_xlfn.XLOOKUP(tblTareas_V1_Canonica[[#This Row],[Categoría]],tblCAT_ProcesosSGOL[Categoría],tblCAT_ProcesosSGOL[Requiere Evidencia],"Revisar")</f>
        <v>Sí</v>
      </c>
      <c r="AE183" s="44" t="str">
        <f>_xlfn.XLOOKUP(tblTareas_V1_Canonica[[#This Row],[Categoría]],tblCAT_ProcesosSGOL[Categoría],tblCAT_ProcesosSGOL[Tipo Evidencia Sugerida],"Revisar")</f>
        <v>Foto / Reporte / Kardex</v>
      </c>
      <c r="AF183" s="44"/>
      <c r="AG183" s="44" t="str">
        <f>_xlfn.XLOOKUP(tblTareas_V1_Canonica[[#This Row],[Categoría]],tblCAT_ProcesosSGOL[Categoría],tblCAT_ProcesosSGOL[KPI Sugerido],"Revisar")</f>
        <v>Exactitud de inventario</v>
      </c>
      <c r="AH183" s="44"/>
      <c r="AI183" s="44" t="str">
        <f>IF(tblTareas_V1_Canonica[[#This Row],[ID]]="","ID vacío",IF(COUNTIF(tblTareas_V1_Canonica[ID],tblTareas_V1_Canonica[[#This Row],[ID]])&gt;1,"ID duplicado","OK"))</f>
        <v>OK</v>
      </c>
      <c r="AJ183" s="44" t="str">
        <f>IF(OR(tblTareas_V1_Canonica[[#This Row],[Duración Estándar (min)]]="",tblTareas_V1_Canonica[[#This Row],[Duración Estándar (min)]]&lt;=0),"Revisar duración","OK")</f>
        <v>OK</v>
      </c>
      <c r="AK183" s="44" t="str">
        <f>IF(OR(tblTareas_V1_Canonica[[#This Row],[Tipo frecuencia]]="",tblTareas_V1_Canonica[[#This Row],[Regla frecuencia]]=""),"Revisar frecuencia","OK")</f>
        <v>OK</v>
      </c>
      <c r="AL183" s="44" t="str">
        <f>IF(OR(tblTareas_V1_Canonica[[#This Row],[Puesto]]="",tblTareas_V1_Canonica[[#This Row],[Tipo de Responsable]]=""),"Revisar responsable","OK")</f>
        <v>OK</v>
      </c>
      <c r="AM183"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3" s="44" t="str">
        <f>IF(OR(tblTareas_V1_Canonica[[#This Row],[Fecha inicio]]="",tblTareas_V1_Canonica[[#This Row],[Fecha fin]]="",tblTareas_V1_Canonica[[#This Row],[Fecha inicio]]&gt;tblTareas_V1_Canonica[[#This Row],[Fecha fin]]),"Revisar fechas","OK")</f>
        <v>OK</v>
      </c>
      <c r="AO183" s="44" t="str">
        <f>IF(OR(tblTareas_V1_Canonica[[#This Row],[Estado]]="",tblTareas_V1_Canonica[[#This Row],[Estatus Tarea]]=""),"Revisar estatus","OK")</f>
        <v>OK</v>
      </c>
      <c r="AP183" s="44" t="str">
        <f>IF(COUNTIF(tblTareas_V1_Canonica[[#This Row],[Val_ID]:[Val_Estatus]],"&lt;&gt;OK")&gt;0,"REVISAR","OK")</f>
        <v>OK</v>
      </c>
      <c r="AQ183" s="52" t="s">
        <v>1590</v>
      </c>
      <c r="AR183" s="82">
        <v>0.375</v>
      </c>
    </row>
    <row r="184" spans="1:44" ht="20.25" customHeight="1">
      <c r="A184" s="12" t="s">
        <v>286</v>
      </c>
      <c r="B184" s="12" t="s">
        <v>344</v>
      </c>
      <c r="C184" s="12" t="s">
        <v>443</v>
      </c>
      <c r="D184" s="12" t="s">
        <v>1432</v>
      </c>
      <c r="E184" s="13" t="s">
        <v>394</v>
      </c>
      <c r="F184" s="15" t="s">
        <v>345</v>
      </c>
      <c r="G184" s="12">
        <v>5</v>
      </c>
      <c r="H184" s="12" t="s">
        <v>1331</v>
      </c>
      <c r="I184" s="12" t="s">
        <v>1122</v>
      </c>
      <c r="J184" s="12">
        <v>1</v>
      </c>
      <c r="K184" s="15" t="s">
        <v>17</v>
      </c>
      <c r="L184" s="15" t="s">
        <v>376</v>
      </c>
      <c r="M184" s="15" t="s">
        <v>1126</v>
      </c>
      <c r="N184" s="15" t="s">
        <v>1127</v>
      </c>
      <c r="O184" s="16">
        <v>46024</v>
      </c>
      <c r="P184" s="16">
        <v>46387</v>
      </c>
      <c r="Q184" s="16" t="s">
        <v>345</v>
      </c>
      <c r="R184" s="35" t="s">
        <v>1259</v>
      </c>
      <c r="S184" s="24" t="s">
        <v>173</v>
      </c>
      <c r="T184" s="23" t="s">
        <v>1325</v>
      </c>
      <c r="U184" s="15" t="s">
        <v>42</v>
      </c>
      <c r="V184" s="15" t="s">
        <v>1284</v>
      </c>
      <c r="W184" s="15" t="s">
        <v>376</v>
      </c>
      <c r="X184" s="15" t="s">
        <v>1290</v>
      </c>
      <c r="Y184" s="15" t="s">
        <v>1285</v>
      </c>
      <c r="Z184" s="15" t="s">
        <v>1462</v>
      </c>
      <c r="AA184" s="15" t="s">
        <v>371</v>
      </c>
      <c r="AB184" s="44" t="str">
        <f>_xlfn.XLOOKUP(tblTareas_V1_Canonica[[#This Row],[Categoría]],tblCAT_ProcesosSGOL[Categoría],tblCAT_ProcesosSGOL[Documento Referencia],"Revisar")</f>
        <v>MAN-INV-01 / MAN-AUD-01</v>
      </c>
      <c r="AC184" s="44" t="str">
        <f>_xlfn.XLOOKUP(tblTareas_V1_Canonica[[#This Row],[Categoría]],tblCAT_ProcesosSGOL[Categoría],tblCAT_ProcesosSGOL[Proceso SGOL],"Revisar")</f>
        <v>Inventarios</v>
      </c>
      <c r="AD184" s="44" t="str">
        <f>_xlfn.XLOOKUP(tblTareas_V1_Canonica[[#This Row],[Categoría]],tblCAT_ProcesosSGOL[Categoría],tblCAT_ProcesosSGOL[Requiere Evidencia],"Revisar")</f>
        <v>Sí</v>
      </c>
      <c r="AE184" s="44" t="str">
        <f>_xlfn.XLOOKUP(tblTareas_V1_Canonica[[#This Row],[Categoría]],tblCAT_ProcesosSGOL[Categoría],tblCAT_ProcesosSGOL[Tipo Evidencia Sugerida],"Revisar")</f>
        <v>Foto / Reporte / Kardex</v>
      </c>
      <c r="AF184" s="44"/>
      <c r="AG184" s="44" t="str">
        <f>_xlfn.XLOOKUP(tblTareas_V1_Canonica[[#This Row],[Categoría]],tblCAT_ProcesosSGOL[Categoría],tblCAT_ProcesosSGOL[KPI Sugerido],"Revisar")</f>
        <v>Exactitud de inventario</v>
      </c>
      <c r="AH184" s="44"/>
      <c r="AI184" s="44" t="str">
        <f>IF(tblTareas_V1_Canonica[[#This Row],[ID]]="","ID vacío",IF(COUNTIF(tblTareas_V1_Canonica[ID],tblTareas_V1_Canonica[[#This Row],[ID]])&gt;1,"ID duplicado","OK"))</f>
        <v>OK</v>
      </c>
      <c r="AJ184" s="44" t="str">
        <f>IF(OR(tblTareas_V1_Canonica[[#This Row],[Duración Estándar (min)]]="",tblTareas_V1_Canonica[[#This Row],[Duración Estándar (min)]]&lt;=0),"Revisar duración","OK")</f>
        <v>OK</v>
      </c>
      <c r="AK184" s="44" t="str">
        <f>IF(OR(tblTareas_V1_Canonica[[#This Row],[Tipo frecuencia]]="",tblTareas_V1_Canonica[[#This Row],[Regla frecuencia]]=""),"Revisar frecuencia","OK")</f>
        <v>OK</v>
      </c>
      <c r="AL184" s="44" t="str">
        <f>IF(OR(tblTareas_V1_Canonica[[#This Row],[Puesto]]="",tblTareas_V1_Canonica[[#This Row],[Tipo de Responsable]]=""),"Revisar responsable","OK")</f>
        <v>OK</v>
      </c>
      <c r="AM184"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4" s="44" t="str">
        <f>IF(OR(tblTareas_V1_Canonica[[#This Row],[Fecha inicio]]="",tblTareas_V1_Canonica[[#This Row],[Fecha fin]]="",tblTareas_V1_Canonica[[#This Row],[Fecha inicio]]&gt;tblTareas_V1_Canonica[[#This Row],[Fecha fin]]),"Revisar fechas","OK")</f>
        <v>OK</v>
      </c>
      <c r="AO184" s="44" t="str">
        <f>IF(OR(tblTareas_V1_Canonica[[#This Row],[Estado]]="",tblTareas_V1_Canonica[[#This Row],[Estatus Tarea]]=""),"Revisar estatus","OK")</f>
        <v>OK</v>
      </c>
      <c r="AP184" s="44" t="str">
        <f>IF(COUNTIF(tblTareas_V1_Canonica[[#This Row],[Val_ID]:[Val_Estatus]],"&lt;&gt;OK")&gt;0,"REVISAR","OK")</f>
        <v>OK</v>
      </c>
      <c r="AQ184" s="44" t="s">
        <v>2103</v>
      </c>
      <c r="AR184" s="82">
        <v>0.625</v>
      </c>
    </row>
    <row r="185" spans="1:44" ht="20.25" customHeight="1">
      <c r="A185" s="12" t="s">
        <v>287</v>
      </c>
      <c r="B185" s="12" t="s">
        <v>344</v>
      </c>
      <c r="C185" s="12" t="s">
        <v>443</v>
      </c>
      <c r="D185" s="12" t="s">
        <v>1432</v>
      </c>
      <c r="E185" s="13" t="s">
        <v>394</v>
      </c>
      <c r="F185" s="15" t="s">
        <v>345</v>
      </c>
      <c r="G185" s="12">
        <v>50</v>
      </c>
      <c r="H185" s="12" t="s">
        <v>1158</v>
      </c>
      <c r="I185" s="12" t="s">
        <v>352</v>
      </c>
      <c r="J185" s="12">
        <v>1</v>
      </c>
      <c r="K185" s="15" t="s">
        <v>17</v>
      </c>
      <c r="L185" s="15" t="s">
        <v>376</v>
      </c>
      <c r="M185" s="15" t="s">
        <v>1126</v>
      </c>
      <c r="N185" s="15" t="s">
        <v>1127</v>
      </c>
      <c r="O185" s="16">
        <v>46024</v>
      </c>
      <c r="P185" s="16">
        <v>46387</v>
      </c>
      <c r="Q185" s="16" t="s">
        <v>345</v>
      </c>
      <c r="R185" s="35" t="s">
        <v>1260</v>
      </c>
      <c r="S185" s="24" t="s">
        <v>174</v>
      </c>
      <c r="T185" s="23" t="s">
        <v>168</v>
      </c>
      <c r="U185" s="15" t="s">
        <v>42</v>
      </c>
      <c r="V185" s="15" t="s">
        <v>1284</v>
      </c>
      <c r="W185" s="15" t="s">
        <v>376</v>
      </c>
      <c r="X185" s="15" t="s">
        <v>1290</v>
      </c>
      <c r="Y185" s="15" t="s">
        <v>1285</v>
      </c>
      <c r="Z185" s="15" t="s">
        <v>1462</v>
      </c>
      <c r="AA185" s="15" t="s">
        <v>371</v>
      </c>
      <c r="AB185" s="44" t="str">
        <f>_xlfn.XLOOKUP(tblTareas_V1_Canonica[[#This Row],[Categoría]],tblCAT_ProcesosSGOL[Categoría],tblCAT_ProcesosSGOL[Documento Referencia],"Revisar")</f>
        <v>MAN-INV-01 / MAN-AUD-01</v>
      </c>
      <c r="AC185" s="44" t="str">
        <f>_xlfn.XLOOKUP(tblTareas_V1_Canonica[[#This Row],[Categoría]],tblCAT_ProcesosSGOL[Categoría],tblCAT_ProcesosSGOL[Proceso SGOL],"Revisar")</f>
        <v>Inventarios</v>
      </c>
      <c r="AD185" s="44" t="str">
        <f>_xlfn.XLOOKUP(tblTareas_V1_Canonica[[#This Row],[Categoría]],tblCAT_ProcesosSGOL[Categoría],tblCAT_ProcesosSGOL[Requiere Evidencia],"Revisar")</f>
        <v>Sí</v>
      </c>
      <c r="AE185" s="44" t="str">
        <f>_xlfn.XLOOKUP(tblTareas_V1_Canonica[[#This Row],[Categoría]],tblCAT_ProcesosSGOL[Categoría],tblCAT_ProcesosSGOL[Tipo Evidencia Sugerida],"Revisar")</f>
        <v>Foto / Reporte / Kardex</v>
      </c>
      <c r="AF185" s="44"/>
      <c r="AG185" s="44" t="str">
        <f>_xlfn.XLOOKUP(tblTareas_V1_Canonica[[#This Row],[Categoría]],tblCAT_ProcesosSGOL[Categoría],tblCAT_ProcesosSGOL[KPI Sugerido],"Revisar")</f>
        <v>Exactitud de inventario</v>
      </c>
      <c r="AH185" s="44"/>
      <c r="AI185" s="44" t="str">
        <f>IF(tblTareas_V1_Canonica[[#This Row],[ID]]="","ID vacío",IF(COUNTIF(tblTareas_V1_Canonica[ID],tblTareas_V1_Canonica[[#This Row],[ID]])&gt;1,"ID duplicado","OK"))</f>
        <v>OK</v>
      </c>
      <c r="AJ185" s="44" t="str">
        <f>IF(OR(tblTareas_V1_Canonica[[#This Row],[Duración Estándar (min)]]="",tblTareas_V1_Canonica[[#This Row],[Duración Estándar (min)]]&lt;=0),"Revisar duración","OK")</f>
        <v>OK</v>
      </c>
      <c r="AK185" s="44" t="str">
        <f>IF(OR(tblTareas_V1_Canonica[[#This Row],[Tipo frecuencia]]="",tblTareas_V1_Canonica[[#This Row],[Regla frecuencia]]=""),"Revisar frecuencia","OK")</f>
        <v>OK</v>
      </c>
      <c r="AL185" s="44" t="str">
        <f>IF(OR(tblTareas_V1_Canonica[[#This Row],[Puesto]]="",tblTareas_V1_Canonica[[#This Row],[Tipo de Responsable]]=""),"Revisar responsable","OK")</f>
        <v>OK</v>
      </c>
      <c r="AM185"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5" s="44" t="str">
        <f>IF(OR(tblTareas_V1_Canonica[[#This Row],[Fecha inicio]]="",tblTareas_V1_Canonica[[#This Row],[Fecha fin]]="",tblTareas_V1_Canonica[[#This Row],[Fecha inicio]]&gt;tblTareas_V1_Canonica[[#This Row],[Fecha fin]]),"Revisar fechas","OK")</f>
        <v>OK</v>
      </c>
      <c r="AO185" s="44" t="str">
        <f>IF(OR(tblTareas_V1_Canonica[[#This Row],[Estado]]="",tblTareas_V1_Canonica[[#This Row],[Estatus Tarea]]=""),"Revisar estatus","OK")</f>
        <v>OK</v>
      </c>
      <c r="AP185" s="44" t="str">
        <f>IF(COUNTIF(tblTareas_V1_Canonica[[#This Row],[Val_ID]:[Val_Estatus]],"&lt;&gt;OK")&gt;0,"REVISAR","OK")</f>
        <v>OK</v>
      </c>
      <c r="AQ185" s="52" t="s">
        <v>2103</v>
      </c>
      <c r="AR185" s="82">
        <v>0.625</v>
      </c>
    </row>
    <row r="186" spans="1:44" ht="20.25" customHeight="1">
      <c r="A186" s="12" t="s">
        <v>288</v>
      </c>
      <c r="B186" s="12" t="s">
        <v>344</v>
      </c>
      <c r="C186" s="12" t="s">
        <v>443</v>
      </c>
      <c r="D186" s="12" t="s">
        <v>1439</v>
      </c>
      <c r="E186" s="13" t="s">
        <v>394</v>
      </c>
      <c r="F186" s="15" t="s">
        <v>345</v>
      </c>
      <c r="G186" s="12">
        <v>5</v>
      </c>
      <c r="H186" s="12" t="s">
        <v>1156</v>
      </c>
      <c r="I186" s="12" t="s">
        <v>1141</v>
      </c>
      <c r="J186" s="12">
        <v>1</v>
      </c>
      <c r="K186" s="15" t="s">
        <v>17</v>
      </c>
      <c r="L186" s="15" t="s">
        <v>376</v>
      </c>
      <c r="M186" s="15" t="s">
        <v>1126</v>
      </c>
      <c r="N186" s="15" t="s">
        <v>1127</v>
      </c>
      <c r="O186" s="16">
        <v>46024</v>
      </c>
      <c r="P186" s="16">
        <v>46387</v>
      </c>
      <c r="Q186" s="16" t="s">
        <v>345</v>
      </c>
      <c r="R186" s="35" t="s">
        <v>1261</v>
      </c>
      <c r="S186" s="24" t="s">
        <v>175</v>
      </c>
      <c r="T186" s="23" t="s">
        <v>107</v>
      </c>
      <c r="U186" s="15" t="s">
        <v>42</v>
      </c>
      <c r="V186" s="15" t="s">
        <v>1283</v>
      </c>
      <c r="W186" s="15" t="s">
        <v>376</v>
      </c>
      <c r="X186" s="15" t="s">
        <v>1290</v>
      </c>
      <c r="Y186" s="15" t="s">
        <v>1285</v>
      </c>
      <c r="Z186" s="15" t="s">
        <v>1462</v>
      </c>
      <c r="AA186" s="15" t="s">
        <v>371</v>
      </c>
      <c r="AB186" s="44" t="str">
        <f>_xlfn.XLOOKUP(tblTareas_V1_Canonica[[#This Row],[Categoría]],tblCAT_ProcesosSGOL[Categoría],tblCAT_ProcesosSGOL[Documento Referencia],"Revisar")</f>
        <v>SGOL</v>
      </c>
      <c r="AC186" s="44" t="str">
        <f>_xlfn.XLOOKUP(tblTareas_V1_Canonica[[#This Row],[Categoría]],tblCAT_ProcesosSGOL[Categoría],tblCAT_ProcesosSGOL[Proceso SGOL],"Revisar")</f>
        <v>Supervisión SGOL</v>
      </c>
      <c r="AD186" s="44" t="str">
        <f>_xlfn.XLOOKUP(tblTareas_V1_Canonica[[#This Row],[Categoría]],tblCAT_ProcesosSGOL[Categoría],tblCAT_ProcesosSGOL[Requiere Evidencia],"Revisar")</f>
        <v>Sí</v>
      </c>
      <c r="AE186" s="44" t="str">
        <f>_xlfn.XLOOKUP(tblTareas_V1_Canonica[[#This Row],[Categoría]],tblCAT_ProcesosSGOL[Categoría],tblCAT_ProcesosSGOL[Tipo Evidencia Sugerida],"Revisar")</f>
        <v>Checklist / Reporte / Foto</v>
      </c>
      <c r="AF186" s="44"/>
      <c r="AG186" s="44" t="str">
        <f>_xlfn.XLOOKUP(tblTareas_V1_Canonica[[#This Row],[Categoría]],tblCAT_ProcesosSGOL[Categoría],tblCAT_ProcesosSGOL[KPI Sugerido],"Revisar")</f>
        <v>Cumplimiento operativo</v>
      </c>
      <c r="AH186" s="44"/>
      <c r="AI186" s="44" t="str">
        <f>IF(tblTareas_V1_Canonica[[#This Row],[ID]]="","ID vacío",IF(COUNTIF(tblTareas_V1_Canonica[ID],tblTareas_V1_Canonica[[#This Row],[ID]])&gt;1,"ID duplicado","OK"))</f>
        <v>OK</v>
      </c>
      <c r="AJ186" s="44" t="str">
        <f>IF(OR(tblTareas_V1_Canonica[[#This Row],[Duración Estándar (min)]]="",tblTareas_V1_Canonica[[#This Row],[Duración Estándar (min)]]&lt;=0),"Revisar duración","OK")</f>
        <v>OK</v>
      </c>
      <c r="AK186" s="44" t="str">
        <f>IF(OR(tblTareas_V1_Canonica[[#This Row],[Tipo frecuencia]]="",tblTareas_V1_Canonica[[#This Row],[Regla frecuencia]]=""),"Revisar frecuencia","OK")</f>
        <v>OK</v>
      </c>
      <c r="AL186" s="44" t="str">
        <f>IF(OR(tblTareas_V1_Canonica[[#This Row],[Puesto]]="",tblTareas_V1_Canonica[[#This Row],[Tipo de Responsable]]=""),"Revisar responsable","OK")</f>
        <v>OK</v>
      </c>
      <c r="AM186"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6" s="44" t="str">
        <f>IF(OR(tblTareas_V1_Canonica[[#This Row],[Fecha inicio]]="",tblTareas_V1_Canonica[[#This Row],[Fecha fin]]="",tblTareas_V1_Canonica[[#This Row],[Fecha inicio]]&gt;tblTareas_V1_Canonica[[#This Row],[Fecha fin]]),"Revisar fechas","OK")</f>
        <v>OK</v>
      </c>
      <c r="AO186" s="44" t="str">
        <f>IF(OR(tblTareas_V1_Canonica[[#This Row],[Estado]]="",tblTareas_V1_Canonica[[#This Row],[Estatus Tarea]]=""),"Revisar estatus","OK")</f>
        <v>OK</v>
      </c>
      <c r="AP186" s="44" t="str">
        <f>IF(COUNTIF(tblTareas_V1_Canonica[[#This Row],[Val_ID]:[Val_Estatus]],"&lt;&gt;OK")&gt;0,"REVISAR","OK")</f>
        <v>OK</v>
      </c>
      <c r="AQ186" s="52" t="s">
        <v>2103</v>
      </c>
      <c r="AR186" s="82">
        <v>0.44791666666666669</v>
      </c>
    </row>
    <row r="187" spans="1:44" ht="20.25" customHeight="1">
      <c r="A187" s="12" t="s">
        <v>289</v>
      </c>
      <c r="B187" s="12" t="s">
        <v>344</v>
      </c>
      <c r="C187" s="12" t="s">
        <v>443</v>
      </c>
      <c r="D187" s="12" t="s">
        <v>1442</v>
      </c>
      <c r="E187" s="13" t="s">
        <v>394</v>
      </c>
      <c r="F187" s="15" t="s">
        <v>345</v>
      </c>
      <c r="G187" s="12">
        <v>120</v>
      </c>
      <c r="H187" s="12" t="s">
        <v>1158</v>
      </c>
      <c r="I187" s="12" t="s">
        <v>1335</v>
      </c>
      <c r="J187" s="12">
        <v>1</v>
      </c>
      <c r="K187" s="15" t="s">
        <v>17</v>
      </c>
      <c r="L187" s="15" t="s">
        <v>376</v>
      </c>
      <c r="M187" s="15" t="s">
        <v>1126</v>
      </c>
      <c r="N187" s="15" t="s">
        <v>1127</v>
      </c>
      <c r="O187" s="16">
        <v>46024</v>
      </c>
      <c r="P187" s="16">
        <v>46387</v>
      </c>
      <c r="Q187" s="16" t="s">
        <v>345</v>
      </c>
      <c r="R187" s="35" t="s">
        <v>1453</v>
      </c>
      <c r="S187" s="24" t="s">
        <v>126</v>
      </c>
      <c r="T187" s="23" t="s">
        <v>127</v>
      </c>
      <c r="U187" s="15" t="s">
        <v>42</v>
      </c>
      <c r="V187" s="15" t="s">
        <v>1284</v>
      </c>
      <c r="W187" s="15" t="s">
        <v>376</v>
      </c>
      <c r="X187" s="15" t="s">
        <v>1290</v>
      </c>
      <c r="Y187" s="15" t="s">
        <v>1285</v>
      </c>
      <c r="Z187" s="15" t="s">
        <v>1462</v>
      </c>
      <c r="AA187" s="15" t="s">
        <v>371</v>
      </c>
      <c r="AB187" s="44" t="str">
        <f>_xlfn.XLOOKUP(tblTareas_V1_Canonica[[#This Row],[Categoría]],tblCAT_ProcesosSGOL[Categoría],tblCAT_ProcesosSGOL[Documento Referencia],"Revisar")</f>
        <v>RIT-LOR-01 / MAN-POL-01</v>
      </c>
      <c r="AC187" s="44" t="str">
        <f>_xlfn.XLOOKUP(tblTareas_V1_Canonica[[#This Row],[Categoría]],tblCAT_ProcesosSGOL[Categoría],tblCAT_ProcesosSGOL[Proceso SGOL],"Revisar")</f>
        <v>Recursos Humanos</v>
      </c>
      <c r="AD187" s="44" t="str">
        <f>_xlfn.XLOOKUP(tblTareas_V1_Canonica[[#This Row],[Categoría]],tblCAT_ProcesosSGOL[Categoría],tblCAT_ProcesosSGOL[Requiere Evidencia],"Revisar")</f>
        <v>Sí</v>
      </c>
      <c r="AE187" s="44" t="str">
        <f>_xlfn.XLOOKUP(tblTareas_V1_Canonica[[#This Row],[Categoría]],tblCAT_ProcesosSGOL[Categoría],tblCAT_ProcesosSGOL[Tipo Evidencia Sugerida],"Revisar")</f>
        <v>Firma / Reporte / Archivo</v>
      </c>
      <c r="AF187" s="44"/>
      <c r="AG187" s="44" t="str">
        <f>_xlfn.XLOOKUP(tblTareas_V1_Canonica[[#This Row],[Categoría]],tblCAT_ProcesosSGOL[Categoría],tblCAT_ProcesosSGOL[KPI Sugerido],"Revisar")</f>
        <v>Asistencia / Cumplimiento</v>
      </c>
      <c r="AH187" s="44"/>
      <c r="AI187" s="44" t="str">
        <f>IF(tblTareas_V1_Canonica[[#This Row],[ID]]="","ID vacío",IF(COUNTIF(tblTareas_V1_Canonica[ID],tblTareas_V1_Canonica[[#This Row],[ID]])&gt;1,"ID duplicado","OK"))</f>
        <v>OK</v>
      </c>
      <c r="AJ187" s="44" t="str">
        <f>IF(OR(tblTareas_V1_Canonica[[#This Row],[Duración Estándar (min)]]="",tblTareas_V1_Canonica[[#This Row],[Duración Estándar (min)]]&lt;=0),"Revisar duración","OK")</f>
        <v>OK</v>
      </c>
      <c r="AK187" s="44" t="str">
        <f>IF(OR(tblTareas_V1_Canonica[[#This Row],[Tipo frecuencia]]="",tblTareas_V1_Canonica[[#This Row],[Regla frecuencia]]=""),"Revisar frecuencia","OK")</f>
        <v>OK</v>
      </c>
      <c r="AL187" s="44" t="str">
        <f>IF(OR(tblTareas_V1_Canonica[[#This Row],[Puesto]]="",tblTareas_V1_Canonica[[#This Row],[Tipo de Responsable]]=""),"Revisar responsable","OK")</f>
        <v>OK</v>
      </c>
      <c r="AM187" s="44" t="str">
        <f>IF(OR(tblTareas_V1_Canonica[[#This Row],[Criticidad Operativa]]="",tblTareas_V1_Canonica[[#This Row],[Puede diferirse]]="",tblTareas_V1_Canonica[[#This Row],[Criterio_Traslado]]="",tblTareas_V1_Canonica[[#This Row],[Nivel de Automatización]]="",tblTareas_V1_Canonica[[#This Row],[¿Genera Valor al Cliente?]]=""),"Revisar clasificación","OK")</f>
        <v>OK</v>
      </c>
      <c r="AN187" s="44" t="str">
        <f>IF(OR(tblTareas_V1_Canonica[[#This Row],[Fecha inicio]]="",tblTareas_V1_Canonica[[#This Row],[Fecha fin]]="",tblTareas_V1_Canonica[[#This Row],[Fecha inicio]]&gt;tblTareas_V1_Canonica[[#This Row],[Fecha fin]]),"Revisar fechas","OK")</f>
        <v>OK</v>
      </c>
      <c r="AO187" s="44" t="str">
        <f>IF(OR(tblTareas_V1_Canonica[[#This Row],[Estado]]="",tblTareas_V1_Canonica[[#This Row],[Estatus Tarea]]=""),"Revisar estatus","OK")</f>
        <v>OK</v>
      </c>
      <c r="AP187" s="44" t="str">
        <f>IF(COUNTIF(tblTareas_V1_Canonica[[#This Row],[Val_ID]:[Val_Estatus]],"&lt;&gt;OK")&gt;0,"REVISAR","OK")</f>
        <v>OK</v>
      </c>
      <c r="AQ187" s="44" t="s">
        <v>1439</v>
      </c>
      <c r="AR187" s="82">
        <v>0.39583333333333331</v>
      </c>
    </row>
    <row r="188" spans="1:44" ht="20.25" customHeight="1">
      <c r="R188" s="15"/>
      <c r="S188" s="15"/>
    </row>
    <row r="189" spans="1:44" ht="20.25" customHeight="1">
      <c r="R189" s="15"/>
      <c r="S189" s="15"/>
    </row>
    <row r="190" spans="1:44" ht="20.25" customHeight="1">
      <c r="R190" s="15"/>
      <c r="S190" s="15"/>
    </row>
    <row r="191" spans="1:44" s="26" customFormat="1" ht="20.25" customHeight="1">
      <c r="A191" s="15"/>
      <c r="B191" s="15"/>
      <c r="C191" s="15"/>
      <c r="D191" s="15"/>
      <c r="E191"/>
      <c r="F191" s="15"/>
      <c r="G191" s="15"/>
      <c r="H191" s="15"/>
      <c r="I191" s="15"/>
      <c r="J191" s="15"/>
      <c r="K191" s="15"/>
      <c r="L191" s="15"/>
      <c r="M191" s="15"/>
      <c r="N191" s="15"/>
      <c r="O191" s="15"/>
      <c r="P191" s="15"/>
      <c r="Q191" s="15"/>
      <c r="R191" s="15"/>
      <c r="S191" s="15"/>
      <c r="U191" s="15"/>
      <c r="V191" s="15"/>
      <c r="W191"/>
      <c r="X191" s="15"/>
      <c r="Y191" s="15"/>
      <c r="Z191" s="15"/>
      <c r="AA191" s="15"/>
    </row>
    <row r="192" spans="1:44" s="26" customFormat="1" ht="20.25" customHeight="1">
      <c r="A192" s="15"/>
      <c r="B192" s="15"/>
      <c r="C192" s="15"/>
      <c r="D192" s="15"/>
      <c r="E192"/>
      <c r="F192" s="15"/>
      <c r="G192" s="15"/>
      <c r="H192" s="15"/>
      <c r="I192" s="15"/>
      <c r="J192" s="15"/>
      <c r="K192" s="15"/>
      <c r="L192" s="15"/>
      <c r="M192" s="15"/>
      <c r="N192" s="15"/>
      <c r="O192" s="15"/>
      <c r="P192" s="15"/>
      <c r="Q192" s="15"/>
      <c r="R192" s="15"/>
      <c r="S192" s="15"/>
      <c r="U192" s="15"/>
      <c r="V192" s="15"/>
      <c r="W192"/>
      <c r="X192" s="15"/>
      <c r="Y192" s="15"/>
      <c r="Z192" s="15"/>
      <c r="AA192" s="15"/>
    </row>
    <row r="193" spans="1:27" s="26" customFormat="1" ht="20.25" customHeight="1">
      <c r="A193" s="15"/>
      <c r="B193" s="15"/>
      <c r="C193" s="15"/>
      <c r="D193" s="15"/>
      <c r="E193"/>
      <c r="F193" s="15"/>
      <c r="G193" s="15"/>
      <c r="H193" s="15"/>
      <c r="I193" s="15"/>
      <c r="J193" s="15"/>
      <c r="K193" s="15"/>
      <c r="L193" s="15"/>
      <c r="M193" s="15"/>
      <c r="N193" s="15"/>
      <c r="O193" s="15"/>
      <c r="P193" s="15"/>
      <c r="Q193" s="15"/>
      <c r="R193" s="15"/>
      <c r="S193" s="15"/>
      <c r="U193" s="15"/>
      <c r="V193" s="15"/>
      <c r="W193"/>
      <c r="X193" s="15"/>
      <c r="Y193" s="15"/>
      <c r="Z193" s="15"/>
      <c r="AA193" s="15"/>
    </row>
    <row r="194" spans="1:27" s="26" customFormat="1" ht="20.25" customHeight="1">
      <c r="A194" s="15"/>
      <c r="B194" s="15"/>
      <c r="C194" s="15"/>
      <c r="D194" s="15"/>
      <c r="E194"/>
      <c r="F194" s="15"/>
      <c r="G194" s="15"/>
      <c r="H194" s="15"/>
      <c r="I194" s="15"/>
      <c r="J194" s="15"/>
      <c r="K194" s="15"/>
      <c r="L194" s="15"/>
      <c r="M194" s="15"/>
      <c r="N194" s="15"/>
      <c r="O194" s="15"/>
      <c r="P194" s="15"/>
      <c r="Q194" s="15"/>
      <c r="R194" s="15"/>
      <c r="S194" s="15"/>
      <c r="U194" s="15"/>
      <c r="V194" s="15"/>
      <c r="W194"/>
      <c r="X194" s="15"/>
      <c r="Y194" s="15"/>
      <c r="Z194" s="15"/>
      <c r="AA194" s="15"/>
    </row>
    <row r="195" spans="1:27" s="26" customFormat="1" ht="20.25" customHeight="1">
      <c r="A195" s="15"/>
      <c r="B195" s="15"/>
      <c r="C195" s="15"/>
      <c r="D195" s="15"/>
      <c r="E195"/>
      <c r="F195" s="15"/>
      <c r="G195" s="15"/>
      <c r="H195" s="15"/>
      <c r="I195" s="15"/>
      <c r="J195" s="15"/>
      <c r="K195" s="15"/>
      <c r="L195" s="15"/>
      <c r="M195" s="15"/>
      <c r="N195" s="15"/>
      <c r="O195" s="15"/>
      <c r="P195" s="15"/>
      <c r="Q195" s="15"/>
      <c r="R195" s="15"/>
      <c r="S195" s="15"/>
      <c r="U195" s="15"/>
      <c r="V195" s="15"/>
      <c r="W195"/>
      <c r="X195" s="15"/>
      <c r="Y195" s="15"/>
      <c r="Z195" s="15"/>
      <c r="AA195" s="15"/>
    </row>
  </sheetData>
  <phoneticPr fontId="7" type="noConversion"/>
  <pageMargins left="0.11811023622047245" right="0.11811023622047245" top="0.15748031496062992" bottom="0.15748031496062992" header="0.11811023622047245" footer="0.11811023622047245"/>
  <pageSetup scale="72" fitToHeight="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9D3F751A-E6C1-4F56-AD02-F07F2C90DA3D}">
          <x14:formula1>
            <xm:f>CFG_Sistema!$O$2:$O$4</xm:f>
          </x14:formula1>
          <xm:sqref>Q2:Q22 P23 Q24:Q186</xm:sqref>
        </x14:dataValidation>
        <x14:dataValidation type="list" allowBlank="1" showInputMessage="1" showErrorMessage="1" xr:uid="{6B28B8FC-5E78-493F-9999-055249996622}">
          <x14:formula1>
            <xm:f>CFG_Sistema!$L$2:$L$5</xm:f>
          </x14:formula1>
          <xm:sqref>V2:V22 U23 V24:V186</xm:sqref>
        </x14:dataValidation>
        <x14:dataValidation type="list" allowBlank="1" showInputMessage="1" showErrorMessage="1" xr:uid="{363C76AD-DAB5-437F-AE27-A8D34BF3D2CA}">
          <x14:formula1>
            <xm:f>CFG_Sistema!$M$2:$M$3</xm:f>
          </x14:formula1>
          <xm:sqref>W2:W22 V23 W24:W182</xm:sqref>
        </x14:dataValidation>
        <x14:dataValidation type="list" allowBlank="1" showInputMessage="1" showErrorMessage="1" xr:uid="{DDE76585-1CC6-4AA1-9604-337EA9E80595}">
          <x14:formula1>
            <xm:f>CFG_Sistema!$N$2:$N$5</xm:f>
          </x14:formula1>
          <xm:sqref>W23</xm:sqref>
        </x14:dataValidation>
        <x14:dataValidation type="list" allowBlank="1" showInputMessage="1" showErrorMessage="1" xr:uid="{999B05F6-390F-4108-AF49-7D355301551C}">
          <x14:formula1>
            <xm:f>CFG_Sistema!$V$2:$V$3</xm:f>
          </x14:formula1>
          <xm:sqref>AA2:AA187</xm:sqref>
        </x14:dataValidation>
        <x14:dataValidation type="list" allowBlank="1" showInputMessage="1" showErrorMessage="1" xr:uid="{8ED39F5F-1199-4F34-B8B2-966668186C5D}">
          <x14:formula1>
            <xm:f>CFG_Sistema!$X$2:$X$6</xm:f>
          </x14:formula1>
          <xm:sqref>Z2:Z187</xm:sqref>
        </x14:dataValidation>
        <x14:dataValidation type="list" allowBlank="1" showInputMessage="1" showErrorMessage="1" xr:uid="{4AAAC03C-A59C-4549-932A-18A9EC2298FA}">
          <x14:formula1>
            <xm:f>CFG_Sistema!$Z$2:$Z$8</xm:f>
          </x14:formula1>
          <xm:sqref>E2:E187</xm:sqref>
        </x14:dataValidation>
        <x14:dataValidation type="list" allowBlank="1" showInputMessage="1" showErrorMessage="1" xr:uid="{9D284F5E-0BA4-48CA-8DD0-5BF6D8305E67}">
          <x14:formula1>
            <xm:f>CFG_Sistema!$S$2:$S$6</xm:f>
          </x14:formula1>
          <xm:sqref>Y2:Y187</xm:sqref>
        </x14:dataValidation>
        <x14:dataValidation type="list" allowBlank="1" showInputMessage="1" showErrorMessage="1" xr:uid="{2E7610F3-EB9A-4B55-936E-1429403EC6B4}">
          <x14:formula1>
            <xm:f>CFG_Sistema!$Q$1:$Q$5</xm:f>
          </x14:formula1>
          <xm:sqref>K2:K187</xm:sqref>
        </x14:dataValidation>
        <x14:dataValidation type="list" allowBlank="1" showInputMessage="1" showErrorMessage="1" xr:uid="{7702EA53-5C39-4B1B-91AF-1FC95EA06ECD}">
          <x14:formula1>
            <xm:f>CFG_Sistema!$N$2:$N$7</xm:f>
          </x14:formula1>
          <xm:sqref>X2:X187</xm:sqref>
        </x14:dataValidation>
        <x14:dataValidation type="list" allowBlank="1" showInputMessage="1" showErrorMessage="1" xr:uid="{D144C124-7840-43B8-8385-8C5846241FF5}">
          <x14:formula1>
            <xm:f>CFG_Sistema!$P$1:$P$11</xm:f>
          </x14:formula1>
          <xm:sqref>H2:H187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0A3EE-7E86-4725-B383-07743DE4BD1A}">
  <sheetPr codeName="Hoja21"/>
  <dimension ref="A1:T370"/>
  <sheetViews>
    <sheetView topLeftCell="A2" zoomScale="85" zoomScaleNormal="85" workbookViewId="0">
      <selection activeCell="E5" sqref="E5"/>
    </sheetView>
  </sheetViews>
  <sheetFormatPr baseColWidth="10" defaultRowHeight="13.5"/>
  <cols>
    <col min="1" max="1" width="11.3125" style="17" bestFit="1" customWidth="1"/>
    <col min="2" max="2" width="8.6875" style="50" customWidth="1"/>
    <col min="3" max="3" width="8.875" customWidth="1"/>
    <col min="4" max="4" width="8.125" customWidth="1"/>
    <col min="5" max="5" width="6.5625" style="9" customWidth="1"/>
    <col min="6" max="6" width="5.875" style="9" customWidth="1"/>
    <col min="7" max="7" width="7.125" style="9" customWidth="1"/>
    <col min="8" max="8" width="6.125" style="9" customWidth="1"/>
    <col min="9" max="11" width="7.3125" style="9" customWidth="1"/>
    <col min="12" max="12" width="7.6875" customWidth="1"/>
    <col min="13" max="13" width="8.875" customWidth="1"/>
    <col min="15" max="15" width="14.6875" customWidth="1"/>
    <col min="16" max="16" width="11.125" style="9" customWidth="1"/>
    <col min="17" max="17" width="15.3125" customWidth="1"/>
    <col min="18" max="18" width="17.875" bestFit="1" customWidth="1"/>
    <col min="19" max="19" width="11" bestFit="1" customWidth="1"/>
    <col min="20" max="20" width="10.6875" style="9" customWidth="1"/>
  </cols>
  <sheetData>
    <row r="1" spans="1:20">
      <c r="D1" s="9"/>
      <c r="O1" s="9"/>
      <c r="P1"/>
      <c r="S1" s="9"/>
      <c r="T1"/>
    </row>
    <row r="2" spans="1:20" ht="45.6" customHeight="1">
      <c r="A2" s="17" t="s">
        <v>377</v>
      </c>
      <c r="B2" s="51" t="s">
        <v>0</v>
      </c>
      <c r="C2" s="2" t="s">
        <v>347</v>
      </c>
      <c r="D2" s="2" t="s">
        <v>380</v>
      </c>
      <c r="E2" s="2" t="s">
        <v>381</v>
      </c>
      <c r="F2" s="2" t="s">
        <v>379</v>
      </c>
      <c r="G2" s="2" t="s">
        <v>348</v>
      </c>
      <c r="H2" s="2" t="s">
        <v>1</v>
      </c>
      <c r="I2" s="2" t="s">
        <v>382</v>
      </c>
      <c r="J2" s="2" t="s">
        <v>383</v>
      </c>
      <c r="K2" s="2" t="s">
        <v>378</v>
      </c>
      <c r="L2" s="2" t="s">
        <v>2</v>
      </c>
      <c r="N2" s="3" t="s">
        <v>372</v>
      </c>
      <c r="O2" s="3" t="s">
        <v>373</v>
      </c>
      <c r="P2" s="3" t="s">
        <v>374</v>
      </c>
      <c r="Q2" s="3" t="s">
        <v>349</v>
      </c>
      <c r="R2" s="3" t="s">
        <v>14</v>
      </c>
      <c r="S2" s="3" t="s">
        <v>369</v>
      </c>
      <c r="T2"/>
    </row>
    <row r="3" spans="1:20">
      <c r="A3" s="17">
        <f>YEAR(tblCalendario[[#This Row],[Fecha]])*10000+MONTH(tblCalendario[[#This Row],[Fecha]])*100+DAY(tblCalendario[[#This Row],[Fecha]])</f>
        <v>20251229</v>
      </c>
      <c r="B3" s="50">
        <v>46020</v>
      </c>
      <c r="C3" t="str">
        <f t="shared" ref="C3:C5" si="0">TEXT(B3,"dddd")</f>
        <v>lunes</v>
      </c>
      <c r="D3" s="9">
        <f>+WEEKDAY(tblCalendario[[#This Row],[Fecha]],2)</f>
        <v>1</v>
      </c>
      <c r="E3" s="9" t="str">
        <f>+IF(OR(tblCalendario[[#This Row],[Dia Semana]]="sábado",tblCalendario[[#This Row],[Dia Semana]]="domingo"),"SI","")</f>
        <v/>
      </c>
      <c r="F3" s="9">
        <f>DAY(tblCalendario[[#This Row],[Fecha]])</f>
        <v>29</v>
      </c>
      <c r="G3" s="9">
        <f t="shared" ref="G3:G5" si="1">+WEEKNUM(B3,2)</f>
        <v>53</v>
      </c>
      <c r="H3" s="9">
        <f t="shared" ref="H3:H5" si="2">+MONTH(B3)</f>
        <v>12</v>
      </c>
      <c r="I3" s="9" t="str">
        <f>IF(tblCalendario[[#This Row],[Fecha]]=EOMONTH(tblCalendario[[#This Row],[Fecha]],0),"Sí","No")</f>
        <v>No</v>
      </c>
      <c r="J3" s="9">
        <f>ROUNDUP(DAY(tblCalendario[[#This Row],[Fecha]])/7,0)</f>
        <v>5</v>
      </c>
      <c r="K3" s="9">
        <f>+YEAR(tblCalendario[[#This Row],[Fecha]])</f>
        <v>2025</v>
      </c>
      <c r="L3" t="str">
        <f>IF(_xlfn.XLOOKUP(B3,Tabla2[Día que se da al trabajador],Tabla2[Autorizado Loretta],"")="SI",_xlfn.XLOOKUP(B3,Tabla2[Día que se da al trabajador],Tabla2[Motivo],""),"")</f>
        <v/>
      </c>
      <c r="N3" s="8">
        <v>46023</v>
      </c>
      <c r="O3" s="2" t="s">
        <v>353</v>
      </c>
      <c r="P3" s="8">
        <v>46023</v>
      </c>
      <c r="Q3" s="4" t="s">
        <v>351</v>
      </c>
      <c r="R3" s="4" t="s">
        <v>358</v>
      </c>
      <c r="S3" s="2" t="s">
        <v>370</v>
      </c>
      <c r="T3"/>
    </row>
    <row r="4" spans="1:20" ht="27">
      <c r="A4" s="17">
        <f>YEAR(tblCalendario[[#This Row],[Fecha]])*10000+MONTH(tblCalendario[[#This Row],[Fecha]])*100+DAY(tblCalendario[[#This Row],[Fecha]])</f>
        <v>20251230</v>
      </c>
      <c r="B4" s="50">
        <v>46021</v>
      </c>
      <c r="C4" t="str">
        <f t="shared" si="0"/>
        <v>martes</v>
      </c>
      <c r="D4" s="9">
        <f>+WEEKDAY(tblCalendario[[#This Row],[Fecha]],2)</f>
        <v>2</v>
      </c>
      <c r="E4" s="9" t="str">
        <f>+IF(OR(tblCalendario[[#This Row],[Dia Semana]]="sábado",tblCalendario[[#This Row],[Dia Semana]]="domingo"),"SI","")</f>
        <v/>
      </c>
      <c r="F4" s="9">
        <f>DAY(tblCalendario[[#This Row],[Fecha]])</f>
        <v>30</v>
      </c>
      <c r="G4" s="9">
        <f t="shared" si="1"/>
        <v>53</v>
      </c>
      <c r="H4" s="9">
        <f t="shared" si="2"/>
        <v>12</v>
      </c>
      <c r="I4" s="9" t="str">
        <f>IF(tblCalendario[[#This Row],[Fecha]]=EOMONTH(tblCalendario[[#This Row],[Fecha]],0),"Sí","No")</f>
        <v>No</v>
      </c>
      <c r="J4" s="9">
        <f>ROUNDUP(DAY(tblCalendario[[#This Row],[Fecha]])/7,0)</f>
        <v>5</v>
      </c>
      <c r="K4" s="9">
        <f>+YEAR(tblCalendario[[#This Row],[Fecha]])</f>
        <v>2025</v>
      </c>
      <c r="L4" t="str">
        <f>IF(_xlfn.XLOOKUP(B4,Tabla2[Día que se da al trabajador],Tabla2[Autorizado Loretta],"")="SI",_xlfn.XLOOKUP(B4,Tabla2[Día que se da al trabajador],Tabla2[Motivo],""),"")</f>
        <v/>
      </c>
      <c r="N4" s="8">
        <v>46058</v>
      </c>
      <c r="O4" s="2" t="s">
        <v>353</v>
      </c>
      <c r="P4" s="8">
        <v>46055</v>
      </c>
      <c r="Q4" s="4" t="s">
        <v>359</v>
      </c>
      <c r="R4" s="4" t="s">
        <v>358</v>
      </c>
      <c r="S4" s="2" t="s">
        <v>370</v>
      </c>
      <c r="T4"/>
    </row>
    <row r="5" spans="1:20" ht="27">
      <c r="A5" s="17">
        <f>YEAR(tblCalendario[[#This Row],[Fecha]])*10000+MONTH(tblCalendario[[#This Row],[Fecha]])*100+DAY(tblCalendario[[#This Row],[Fecha]])</f>
        <v>20251231</v>
      </c>
      <c r="B5" s="50">
        <v>46022</v>
      </c>
      <c r="C5" t="str">
        <f t="shared" si="0"/>
        <v>miércoles</v>
      </c>
      <c r="D5" s="9">
        <f>+WEEKDAY(tblCalendario[[#This Row],[Fecha]],2)</f>
        <v>3</v>
      </c>
      <c r="E5" s="9" t="str">
        <f>+IF(OR(tblCalendario[[#This Row],[Dia Semana]]="sábado",tblCalendario[[#This Row],[Dia Semana]]="domingo"),"SI","")</f>
        <v/>
      </c>
      <c r="F5" s="9">
        <f>DAY(tblCalendario[[#This Row],[Fecha]])</f>
        <v>31</v>
      </c>
      <c r="G5" s="9">
        <f t="shared" si="1"/>
        <v>53</v>
      </c>
      <c r="H5" s="9">
        <f t="shared" si="2"/>
        <v>12</v>
      </c>
      <c r="I5" s="9" t="str">
        <f>IF(tblCalendario[[#This Row],[Fecha]]=EOMONTH(tblCalendario[[#This Row],[Fecha]],0),"Sí","No")</f>
        <v>Sí</v>
      </c>
      <c r="J5" s="9">
        <f>ROUNDUP(DAY(tblCalendario[[#This Row],[Fecha]])/7,0)</f>
        <v>5</v>
      </c>
      <c r="K5" s="9">
        <f>+YEAR(tblCalendario[[#This Row],[Fecha]])</f>
        <v>2025</v>
      </c>
      <c r="L5" t="str">
        <f>IF(_xlfn.XLOOKUP(B5,Tabla2[Día que se da al trabajador],Tabla2[Autorizado Loretta],"")="SI",_xlfn.XLOOKUP(B5,Tabla2[Día que se da al trabajador],Tabla2[Motivo],""),"")</f>
        <v/>
      </c>
      <c r="N5" s="8">
        <v>46102</v>
      </c>
      <c r="O5" s="2" t="s">
        <v>375</v>
      </c>
      <c r="P5" s="8">
        <v>46097</v>
      </c>
      <c r="Q5" s="4" t="s">
        <v>361</v>
      </c>
      <c r="R5" s="4" t="s">
        <v>358</v>
      </c>
      <c r="S5" s="2" t="s">
        <v>370</v>
      </c>
      <c r="T5"/>
    </row>
    <row r="6" spans="1:20">
      <c r="A6" s="17">
        <f>YEAR(tblCalendario[[#This Row],[Fecha]])*10000+MONTH(tblCalendario[[#This Row],[Fecha]])*100+DAY(tblCalendario[[#This Row],[Fecha]])</f>
        <v>20260101</v>
      </c>
      <c r="B6" s="50">
        <v>46023</v>
      </c>
      <c r="C6" t="str">
        <f t="shared" ref="C6:C69" si="3">TEXT(B6,"dddd")</f>
        <v>jueves</v>
      </c>
      <c r="D6" s="9">
        <f>+WEEKDAY(tblCalendario[[#This Row],[Fecha]],2)</f>
        <v>4</v>
      </c>
      <c r="E6" s="9" t="str">
        <f>+IF(OR(tblCalendario[[#This Row],[Dia Semana]]="sábado",tblCalendario[[#This Row],[Dia Semana]]="domingo"),"SI","")</f>
        <v/>
      </c>
      <c r="F6" s="9">
        <f>DAY(tblCalendario[[#This Row],[Fecha]])</f>
        <v>1</v>
      </c>
      <c r="G6" s="9">
        <f>+WEEKNUM(B6,2)</f>
        <v>1</v>
      </c>
      <c r="H6" s="9">
        <f>+MONTH(B6)</f>
        <v>1</v>
      </c>
      <c r="I6" s="9" t="str">
        <f>IF(tblCalendario[[#This Row],[Fecha]]=EOMONTH(tblCalendario[[#This Row],[Fecha]],0),"Sí","No")</f>
        <v>No</v>
      </c>
      <c r="J6" s="9">
        <f>ROUNDUP(DAY(tblCalendario[[#This Row],[Fecha]])/7,0)</f>
        <v>1</v>
      </c>
      <c r="K6" s="9">
        <f>+YEAR(tblCalendario[[#This Row],[Fecha]])</f>
        <v>2026</v>
      </c>
      <c r="L6" t="str">
        <f>IF(_xlfn.XLOOKUP(B6,Tabla2[Día que se da al trabajador],Tabla2[Autorizado Loretta],"")="SI",_xlfn.XLOOKUP(B6,Tabla2[Día que se da al trabajador],Tabla2[Motivo],""),"")</f>
        <v>Año Nuevo</v>
      </c>
      <c r="N6" s="8">
        <v>46114</v>
      </c>
      <c r="O6" s="2" t="s">
        <v>353</v>
      </c>
      <c r="P6" s="8">
        <v>46114</v>
      </c>
      <c r="Q6" s="4" t="s">
        <v>362</v>
      </c>
      <c r="R6" s="4" t="s">
        <v>363</v>
      </c>
      <c r="S6" s="2" t="s">
        <v>370</v>
      </c>
      <c r="T6"/>
    </row>
    <row r="7" spans="1:20">
      <c r="A7" s="17">
        <f>YEAR(tblCalendario[[#This Row],[Fecha]])*10000+MONTH(tblCalendario[[#This Row],[Fecha]])*100+DAY(tblCalendario[[#This Row],[Fecha]])</f>
        <v>20260102</v>
      </c>
      <c r="B7" s="50">
        <v>46024</v>
      </c>
      <c r="C7" t="str">
        <f t="shared" si="3"/>
        <v>viernes</v>
      </c>
      <c r="D7" s="9">
        <f>+WEEKDAY(tblCalendario[[#This Row],[Fecha]],2)</f>
        <v>5</v>
      </c>
      <c r="E7" s="9" t="str">
        <f>+IF(OR(tblCalendario[[#This Row],[Dia Semana]]="sábado",tblCalendario[[#This Row],[Dia Semana]]="domingo"),"SI","")</f>
        <v/>
      </c>
      <c r="F7" s="9">
        <f>DAY(tblCalendario[[#This Row],[Fecha]])</f>
        <v>2</v>
      </c>
      <c r="G7" s="9">
        <f>+WEEKNUM(B7,2)</f>
        <v>1</v>
      </c>
      <c r="H7" s="9">
        <f>+MONTH(B7)</f>
        <v>1</v>
      </c>
      <c r="I7" s="9" t="str">
        <f>IF(tblCalendario[[#This Row],[Fecha]]=EOMONTH(tblCalendario[[#This Row],[Fecha]],0),"Sí","No")</f>
        <v>No</v>
      </c>
      <c r="J7" s="9">
        <f>ROUNDUP(DAY(tblCalendario[[#This Row],[Fecha]])/7,0)</f>
        <v>1</v>
      </c>
      <c r="K7" s="9">
        <f>+YEAR(tblCalendario[[#This Row],[Fecha]])</f>
        <v>2026</v>
      </c>
      <c r="L7" t="str">
        <f>IF(_xlfn.XLOOKUP(B7,Tabla2[Día que se da al trabajador],Tabla2[Autorizado Loretta],"")="SI",_xlfn.XLOOKUP(B7,Tabla2[Día que se da al trabajador],Tabla2[Motivo],""),"")</f>
        <v/>
      </c>
      <c r="N7" s="8">
        <v>46115</v>
      </c>
      <c r="O7" s="2" t="s">
        <v>360</v>
      </c>
      <c r="P7" s="8">
        <v>46115</v>
      </c>
      <c r="Q7" s="4" t="s">
        <v>364</v>
      </c>
      <c r="R7" s="4" t="s">
        <v>363</v>
      </c>
      <c r="S7" s="2" t="s">
        <v>371</v>
      </c>
      <c r="T7"/>
    </row>
    <row r="8" spans="1:20">
      <c r="A8" s="17">
        <f>YEAR(tblCalendario[[#This Row],[Fecha]])*10000+MONTH(tblCalendario[[#This Row],[Fecha]])*100+DAY(tblCalendario[[#This Row],[Fecha]])</f>
        <v>20260103</v>
      </c>
      <c r="B8" s="50">
        <v>46025</v>
      </c>
      <c r="C8" t="str">
        <f t="shared" si="3"/>
        <v>sábado</v>
      </c>
      <c r="D8" s="9">
        <f>+WEEKDAY(tblCalendario[[#This Row],[Fecha]],2)</f>
        <v>6</v>
      </c>
      <c r="E8" s="9" t="str">
        <f>+IF(OR(tblCalendario[[#This Row],[Dia Semana]]="sábado",tblCalendario[[#This Row],[Dia Semana]]="domingo"),"SI","")</f>
        <v>SI</v>
      </c>
      <c r="F8" s="9">
        <f>DAY(tblCalendario[[#This Row],[Fecha]])</f>
        <v>3</v>
      </c>
      <c r="G8" s="9">
        <f t="shared" ref="G8:G71" si="4">+WEEKNUM(B8,2)</f>
        <v>1</v>
      </c>
      <c r="H8" s="9">
        <f t="shared" ref="H8:H71" si="5">+MONTH(B8)</f>
        <v>1</v>
      </c>
      <c r="I8" s="9" t="str">
        <f>IF(tblCalendario[[#This Row],[Fecha]]=EOMONTH(tblCalendario[[#This Row],[Fecha]],0),"Sí","No")</f>
        <v>No</v>
      </c>
      <c r="J8" s="9">
        <f>ROUNDUP(DAY(tblCalendario[[#This Row],[Fecha]])/7,0)</f>
        <v>1</v>
      </c>
      <c r="K8" s="9">
        <f>+YEAR(tblCalendario[[#This Row],[Fecha]])</f>
        <v>2026</v>
      </c>
      <c r="L8" t="str">
        <f>IF(_xlfn.XLOOKUP(B8,Tabla2[Día que se da al trabajador],Tabla2[Autorizado Loretta],"")="SI",_xlfn.XLOOKUP(B8,Tabla2[Día que se da al trabajador],Tabla2[Motivo],""),"")</f>
        <v/>
      </c>
      <c r="N8" s="8">
        <v>46143</v>
      </c>
      <c r="O8" s="2" t="s">
        <v>360</v>
      </c>
      <c r="P8" s="8">
        <v>46143</v>
      </c>
      <c r="Q8" s="4" t="s">
        <v>354</v>
      </c>
      <c r="R8" s="4" t="s">
        <v>358</v>
      </c>
      <c r="S8" s="2" t="s">
        <v>370</v>
      </c>
      <c r="T8"/>
    </row>
    <row r="9" spans="1:20">
      <c r="A9" s="17">
        <f>YEAR(tblCalendario[[#This Row],[Fecha]])*10000+MONTH(tblCalendario[[#This Row],[Fecha]])*100+DAY(tblCalendario[[#This Row],[Fecha]])</f>
        <v>20260104</v>
      </c>
      <c r="B9" s="50">
        <v>46026</v>
      </c>
      <c r="C9" t="str">
        <f t="shared" si="3"/>
        <v>domingo</v>
      </c>
      <c r="D9" s="9">
        <f>+WEEKDAY(tblCalendario[[#This Row],[Fecha]],2)</f>
        <v>7</v>
      </c>
      <c r="E9" s="9" t="str">
        <f>+IF(OR(tblCalendario[[#This Row],[Dia Semana]]="sábado",tblCalendario[[#This Row],[Dia Semana]]="domingo"),"SI","")</f>
        <v>SI</v>
      </c>
      <c r="F9" s="9">
        <f>DAY(tblCalendario[[#This Row],[Fecha]])</f>
        <v>4</v>
      </c>
      <c r="G9" s="9">
        <f t="shared" si="4"/>
        <v>1</v>
      </c>
      <c r="H9" s="9">
        <f t="shared" si="5"/>
        <v>1</v>
      </c>
      <c r="I9" s="9" t="str">
        <f>IF(tblCalendario[[#This Row],[Fecha]]=EOMONTH(tblCalendario[[#This Row],[Fecha]],0),"Sí","No")</f>
        <v>No</v>
      </c>
      <c r="J9" s="9">
        <f>ROUNDUP(DAY(tblCalendario[[#This Row],[Fecha]])/7,0)</f>
        <v>1</v>
      </c>
      <c r="K9" s="9">
        <f>+YEAR(tblCalendario[[#This Row],[Fecha]])</f>
        <v>2026</v>
      </c>
      <c r="L9" t="str">
        <f>IF(_xlfn.XLOOKUP(B9,Tabla2[Día que se da al trabajador],Tabla2[Autorizado Loretta],"")="SI",_xlfn.XLOOKUP(B9,Tabla2[Día que se da al trabajador],Tabla2[Motivo],""),"")</f>
        <v/>
      </c>
      <c r="N9" s="8">
        <v>46147</v>
      </c>
      <c r="O9" s="2" t="s">
        <v>355</v>
      </c>
      <c r="P9" s="8">
        <v>46147</v>
      </c>
      <c r="Q9" s="4" t="s">
        <v>365</v>
      </c>
      <c r="R9" s="4" t="s">
        <v>363</v>
      </c>
      <c r="S9" s="2" t="s">
        <v>371</v>
      </c>
      <c r="T9"/>
    </row>
    <row r="10" spans="1:20" ht="27">
      <c r="A10" s="17">
        <f>YEAR(tblCalendario[[#This Row],[Fecha]])*10000+MONTH(tblCalendario[[#This Row],[Fecha]])*100+DAY(tblCalendario[[#This Row],[Fecha]])</f>
        <v>20260105</v>
      </c>
      <c r="B10" s="50">
        <v>46027</v>
      </c>
      <c r="C10" t="str">
        <f t="shared" si="3"/>
        <v>lunes</v>
      </c>
      <c r="D10" s="9">
        <f>+WEEKDAY(tblCalendario[[#This Row],[Fecha]],2)</f>
        <v>1</v>
      </c>
      <c r="E10" s="9" t="str">
        <f>+IF(OR(tblCalendario[[#This Row],[Dia Semana]]="sábado",tblCalendario[[#This Row],[Dia Semana]]="domingo"),"SI","")</f>
        <v/>
      </c>
      <c r="F10" s="9">
        <f>DAY(tblCalendario[[#This Row],[Fecha]])</f>
        <v>5</v>
      </c>
      <c r="G10" s="9">
        <f t="shared" si="4"/>
        <v>2</v>
      </c>
      <c r="H10" s="9">
        <f t="shared" si="5"/>
        <v>1</v>
      </c>
      <c r="I10" s="9" t="str">
        <f>IF(tblCalendario[[#This Row],[Fecha]]=EOMONTH(tblCalendario[[#This Row],[Fecha]],0),"Sí","No")</f>
        <v>No</v>
      </c>
      <c r="J10" s="9">
        <f>ROUNDUP(DAY(tblCalendario[[#This Row],[Fecha]])/7,0)</f>
        <v>1</v>
      </c>
      <c r="K10" s="9">
        <f>+YEAR(tblCalendario[[#This Row],[Fecha]])</f>
        <v>2026</v>
      </c>
      <c r="L10" t="str">
        <f>IF(_xlfn.XLOOKUP(B10,Tabla2[Día que se da al trabajador],Tabla2[Autorizado Loretta],"")="SI",_xlfn.XLOOKUP(B10,Tabla2[Día que se da al trabajador],Tabla2[Motivo],""),"")</f>
        <v/>
      </c>
      <c r="N10" s="8">
        <v>46281</v>
      </c>
      <c r="O10" s="2" t="s">
        <v>350</v>
      </c>
      <c r="P10" s="8">
        <v>46281</v>
      </c>
      <c r="Q10" s="4" t="s">
        <v>356</v>
      </c>
      <c r="R10" s="4" t="s">
        <v>358</v>
      </c>
      <c r="S10" s="2" t="s">
        <v>370</v>
      </c>
      <c r="T10"/>
    </row>
    <row r="11" spans="1:20">
      <c r="A11" s="17">
        <f>YEAR(tblCalendario[[#This Row],[Fecha]])*10000+MONTH(tblCalendario[[#This Row],[Fecha]])*100+DAY(tblCalendario[[#This Row],[Fecha]])</f>
        <v>20260106</v>
      </c>
      <c r="B11" s="50">
        <v>46028</v>
      </c>
      <c r="C11" t="str">
        <f t="shared" si="3"/>
        <v>martes</v>
      </c>
      <c r="D11" s="9">
        <f>+WEEKDAY(tblCalendario[[#This Row],[Fecha]],2)</f>
        <v>2</v>
      </c>
      <c r="E11" s="9" t="str">
        <f>+IF(OR(tblCalendario[[#This Row],[Dia Semana]]="sábado",tblCalendario[[#This Row],[Dia Semana]]="domingo"),"SI","")</f>
        <v/>
      </c>
      <c r="F11" s="9">
        <f>DAY(tblCalendario[[#This Row],[Fecha]])</f>
        <v>6</v>
      </c>
      <c r="G11" s="9">
        <f t="shared" si="4"/>
        <v>2</v>
      </c>
      <c r="H11" s="9">
        <f t="shared" si="5"/>
        <v>1</v>
      </c>
      <c r="I11" s="9" t="str">
        <f>IF(tblCalendario[[#This Row],[Fecha]]=EOMONTH(tblCalendario[[#This Row],[Fecha]],0),"Sí","No")</f>
        <v>No</v>
      </c>
      <c r="J11" s="9">
        <f>ROUNDUP(DAY(tblCalendario[[#This Row],[Fecha]])/7,0)</f>
        <v>1</v>
      </c>
      <c r="K11" s="9">
        <f>+YEAR(tblCalendario[[#This Row],[Fecha]])</f>
        <v>2026</v>
      </c>
      <c r="L11" t="str">
        <f>IF(_xlfn.XLOOKUP(B11,Tabla2[Día que se da al trabajador],Tabla2[Autorizado Loretta],"")="SI",_xlfn.XLOOKUP(B11,Tabla2[Día que se da al trabajador],Tabla2[Motivo],""),"")</f>
        <v/>
      </c>
      <c r="N11" s="8">
        <v>46328</v>
      </c>
      <c r="O11" s="2" t="s">
        <v>352</v>
      </c>
      <c r="P11" s="8">
        <v>46328</v>
      </c>
      <c r="Q11" s="4" t="s">
        <v>366</v>
      </c>
      <c r="R11" s="4" t="s">
        <v>363</v>
      </c>
      <c r="S11" s="2" t="s">
        <v>371</v>
      </c>
      <c r="T11"/>
    </row>
    <row r="12" spans="1:20" ht="27">
      <c r="A12" s="17">
        <f>YEAR(tblCalendario[[#This Row],[Fecha]])*10000+MONTH(tblCalendario[[#This Row],[Fecha]])*100+DAY(tblCalendario[[#This Row],[Fecha]])</f>
        <v>20260107</v>
      </c>
      <c r="B12" s="50">
        <v>46029</v>
      </c>
      <c r="C12" t="str">
        <f t="shared" si="3"/>
        <v>miércoles</v>
      </c>
      <c r="D12" s="9">
        <f>+WEEKDAY(tblCalendario[[#This Row],[Fecha]],2)</f>
        <v>3</v>
      </c>
      <c r="E12" s="9" t="str">
        <f>+IF(OR(tblCalendario[[#This Row],[Dia Semana]]="sábado",tblCalendario[[#This Row],[Dia Semana]]="domingo"),"SI","")</f>
        <v/>
      </c>
      <c r="F12" s="9">
        <f>DAY(tblCalendario[[#This Row],[Fecha]])</f>
        <v>7</v>
      </c>
      <c r="G12" s="9">
        <f t="shared" si="4"/>
        <v>2</v>
      </c>
      <c r="H12" s="9">
        <f t="shared" si="5"/>
        <v>1</v>
      </c>
      <c r="I12" s="9" t="str">
        <f>IF(tblCalendario[[#This Row],[Fecha]]=EOMONTH(tblCalendario[[#This Row],[Fecha]],0),"Sí","No")</f>
        <v>No</v>
      </c>
      <c r="J12" s="9">
        <f>ROUNDUP(DAY(tblCalendario[[#This Row],[Fecha]])/7,0)</f>
        <v>1</v>
      </c>
      <c r="K12" s="9">
        <f>+YEAR(tblCalendario[[#This Row],[Fecha]])</f>
        <v>2026</v>
      </c>
      <c r="L12" t="str">
        <f>IF(_xlfn.XLOOKUP(B12,Tabla2[Día que se da al trabajador],Tabla2[Autorizado Loretta],"")="SI",_xlfn.XLOOKUP(B12,Tabla2[Día que se da al trabajador],Tabla2[Motivo],""),"")</f>
        <v/>
      </c>
      <c r="N12" s="8">
        <v>46346</v>
      </c>
      <c r="O12" s="2" t="s">
        <v>360</v>
      </c>
      <c r="P12" s="8">
        <v>46342</v>
      </c>
      <c r="Q12" s="4" t="s">
        <v>367</v>
      </c>
      <c r="R12" s="4" t="s">
        <v>358</v>
      </c>
      <c r="S12" s="2" t="s">
        <v>370</v>
      </c>
      <c r="T12"/>
    </row>
    <row r="13" spans="1:20" ht="27">
      <c r="A13" s="17">
        <f>YEAR(tblCalendario[[#This Row],[Fecha]])*10000+MONTH(tblCalendario[[#This Row],[Fecha]])*100+DAY(tblCalendario[[#This Row],[Fecha]])</f>
        <v>20260108</v>
      </c>
      <c r="B13" s="50">
        <v>46030</v>
      </c>
      <c r="C13" t="str">
        <f t="shared" si="3"/>
        <v>jueves</v>
      </c>
      <c r="D13" s="9">
        <f>+WEEKDAY(tblCalendario[[#This Row],[Fecha]],2)</f>
        <v>4</v>
      </c>
      <c r="E13" s="9" t="str">
        <f>+IF(OR(tblCalendario[[#This Row],[Dia Semana]]="sábado",tblCalendario[[#This Row],[Dia Semana]]="domingo"),"SI","")</f>
        <v/>
      </c>
      <c r="F13" s="9">
        <f>DAY(tblCalendario[[#This Row],[Fecha]])</f>
        <v>8</v>
      </c>
      <c r="G13" s="9">
        <f t="shared" si="4"/>
        <v>2</v>
      </c>
      <c r="H13" s="9">
        <f t="shared" si="5"/>
        <v>1</v>
      </c>
      <c r="I13" s="9" t="str">
        <f>IF(tblCalendario[[#This Row],[Fecha]]=EOMONTH(tblCalendario[[#This Row],[Fecha]],0),"Sí","No")</f>
        <v>No</v>
      </c>
      <c r="J13" s="9">
        <f>ROUNDUP(DAY(tblCalendario[[#This Row],[Fecha]])/7,0)</f>
        <v>2</v>
      </c>
      <c r="K13" s="9">
        <f>+YEAR(tblCalendario[[#This Row],[Fecha]])</f>
        <v>2026</v>
      </c>
      <c r="L13" t="str">
        <f>IF(_xlfn.XLOOKUP(B13,Tabla2[Día que se da al trabajador],Tabla2[Autorizado Loretta],"")="SI",_xlfn.XLOOKUP(B13,Tabla2[Día que se da al trabajador],Tabla2[Motivo],""),"")</f>
        <v/>
      </c>
      <c r="N13" s="8">
        <v>46368</v>
      </c>
      <c r="O13" s="2" t="s">
        <v>375</v>
      </c>
      <c r="P13" s="8">
        <v>46368</v>
      </c>
      <c r="Q13" s="4" t="s">
        <v>368</v>
      </c>
      <c r="R13" s="4" t="s">
        <v>363</v>
      </c>
      <c r="S13" s="2" t="s">
        <v>371</v>
      </c>
      <c r="T13"/>
    </row>
    <row r="14" spans="1:20">
      <c r="A14" s="17">
        <f>YEAR(tblCalendario[[#This Row],[Fecha]])*10000+MONTH(tblCalendario[[#This Row],[Fecha]])*100+DAY(tblCalendario[[#This Row],[Fecha]])</f>
        <v>20260109</v>
      </c>
      <c r="B14" s="50">
        <v>46031</v>
      </c>
      <c r="C14" t="str">
        <f t="shared" si="3"/>
        <v>viernes</v>
      </c>
      <c r="D14" s="9">
        <f>+WEEKDAY(tblCalendario[[#This Row],[Fecha]],2)</f>
        <v>5</v>
      </c>
      <c r="E14" s="9" t="str">
        <f>+IF(OR(tblCalendario[[#This Row],[Dia Semana]]="sábado",tblCalendario[[#This Row],[Dia Semana]]="domingo"),"SI","")</f>
        <v/>
      </c>
      <c r="F14" s="9">
        <f>DAY(tblCalendario[[#This Row],[Fecha]])</f>
        <v>9</v>
      </c>
      <c r="G14" s="9">
        <f t="shared" si="4"/>
        <v>2</v>
      </c>
      <c r="H14" s="9">
        <f t="shared" si="5"/>
        <v>1</v>
      </c>
      <c r="I14" s="9" t="str">
        <f>IF(tblCalendario[[#This Row],[Fecha]]=EOMONTH(tblCalendario[[#This Row],[Fecha]],0),"Sí","No")</f>
        <v>No</v>
      </c>
      <c r="J14" s="9">
        <f>ROUNDUP(DAY(tblCalendario[[#This Row],[Fecha]])/7,0)</f>
        <v>2</v>
      </c>
      <c r="K14" s="9">
        <f>+YEAR(tblCalendario[[#This Row],[Fecha]])</f>
        <v>2026</v>
      </c>
      <c r="L14" t="str">
        <f>IF(_xlfn.XLOOKUP(B14,Tabla2[Día que se da al trabajador],Tabla2[Autorizado Loretta],"")="SI",_xlfn.XLOOKUP(B14,Tabla2[Día que se da al trabajador],Tabla2[Motivo],""),"")</f>
        <v/>
      </c>
      <c r="N14" s="8">
        <v>46381</v>
      </c>
      <c r="O14" s="2" t="s">
        <v>360</v>
      </c>
      <c r="P14" s="8">
        <v>46381</v>
      </c>
      <c r="Q14" s="4" t="s">
        <v>357</v>
      </c>
      <c r="R14" s="4" t="s">
        <v>358</v>
      </c>
      <c r="S14" s="2" t="s">
        <v>370</v>
      </c>
      <c r="T14"/>
    </row>
    <row r="15" spans="1:20" ht="13.9">
      <c r="A15" s="17">
        <f>YEAR(tblCalendario[[#This Row],[Fecha]])*10000+MONTH(tblCalendario[[#This Row],[Fecha]])*100+DAY(tblCalendario[[#This Row],[Fecha]])</f>
        <v>20260110</v>
      </c>
      <c r="B15" s="50">
        <v>46032</v>
      </c>
      <c r="C15" t="str">
        <f t="shared" si="3"/>
        <v>sábado</v>
      </c>
      <c r="D15" s="9">
        <f>+WEEKDAY(tblCalendario[[#This Row],[Fecha]],2)</f>
        <v>6</v>
      </c>
      <c r="E15" s="9" t="str">
        <f>+IF(OR(tblCalendario[[#This Row],[Dia Semana]]="sábado",tblCalendario[[#This Row],[Dia Semana]]="domingo"),"SI","")</f>
        <v>SI</v>
      </c>
      <c r="F15" s="9">
        <f>DAY(tblCalendario[[#This Row],[Fecha]])</f>
        <v>10</v>
      </c>
      <c r="G15" s="9">
        <f t="shared" si="4"/>
        <v>2</v>
      </c>
      <c r="H15" s="9">
        <f t="shared" si="5"/>
        <v>1</v>
      </c>
      <c r="I15" s="9" t="str">
        <f>IF(tblCalendario[[#This Row],[Fecha]]=EOMONTH(tblCalendario[[#This Row],[Fecha]],0),"Sí","No")</f>
        <v>No</v>
      </c>
      <c r="J15" s="9">
        <f>ROUNDUP(DAY(tblCalendario[[#This Row],[Fecha]])/7,0)</f>
        <v>2</v>
      </c>
      <c r="K15" s="9">
        <f>+YEAR(tblCalendario[[#This Row],[Fecha]])</f>
        <v>2026</v>
      </c>
      <c r="L15" t="str">
        <f>IF(_xlfn.XLOOKUP(B15,Tabla2[Día que se da al trabajador],Tabla2[Autorizado Loretta],"")="SI",_xlfn.XLOOKUP(B15,Tabla2[Día que se da al trabajador],Tabla2[Motivo],""),"")</f>
        <v/>
      </c>
      <c r="N15" s="3"/>
      <c r="O15" s="3"/>
      <c r="P15"/>
      <c r="S15" s="9"/>
      <c r="T15"/>
    </row>
    <row r="16" spans="1:20">
      <c r="A16" s="17">
        <f>YEAR(tblCalendario[[#This Row],[Fecha]])*10000+MONTH(tblCalendario[[#This Row],[Fecha]])*100+DAY(tblCalendario[[#This Row],[Fecha]])</f>
        <v>20260111</v>
      </c>
      <c r="B16" s="50">
        <v>46033</v>
      </c>
      <c r="C16" t="str">
        <f t="shared" si="3"/>
        <v>domingo</v>
      </c>
      <c r="D16" s="9">
        <f>+WEEKDAY(tblCalendario[[#This Row],[Fecha]],2)</f>
        <v>7</v>
      </c>
      <c r="E16" s="9" t="str">
        <f>+IF(OR(tblCalendario[[#This Row],[Dia Semana]]="sábado",tblCalendario[[#This Row],[Dia Semana]]="domingo"),"SI","")</f>
        <v>SI</v>
      </c>
      <c r="F16" s="9">
        <f>DAY(tblCalendario[[#This Row],[Fecha]])</f>
        <v>11</v>
      </c>
      <c r="G16" s="9">
        <f t="shared" si="4"/>
        <v>2</v>
      </c>
      <c r="H16" s="9">
        <f t="shared" si="5"/>
        <v>1</v>
      </c>
      <c r="I16" s="9" t="str">
        <f>IF(tblCalendario[[#This Row],[Fecha]]=EOMONTH(tblCalendario[[#This Row],[Fecha]],0),"Sí","No")</f>
        <v>No</v>
      </c>
      <c r="J16" s="9">
        <f>ROUNDUP(DAY(tblCalendario[[#This Row],[Fecha]])/7,0)</f>
        <v>2</v>
      </c>
      <c r="K16" s="9">
        <f>+YEAR(tblCalendario[[#This Row],[Fecha]])</f>
        <v>2026</v>
      </c>
      <c r="L16" t="str">
        <f>IF(_xlfn.XLOOKUP(B16,Tabla2[Día que se da al trabajador],Tabla2[Autorizado Loretta],"")="SI",_xlfn.XLOOKUP(B16,Tabla2[Día que se da al trabajador],Tabla2[Motivo],""),"")</f>
        <v/>
      </c>
      <c r="N16" s="4"/>
      <c r="O16" s="2"/>
      <c r="P16"/>
      <c r="S16" s="9"/>
      <c r="T16"/>
    </row>
    <row r="17" spans="1:20">
      <c r="A17" s="17">
        <f>YEAR(tblCalendario[[#This Row],[Fecha]])*10000+MONTH(tblCalendario[[#This Row],[Fecha]])*100+DAY(tblCalendario[[#This Row],[Fecha]])</f>
        <v>20260112</v>
      </c>
      <c r="B17" s="50">
        <v>46034</v>
      </c>
      <c r="C17" t="str">
        <f t="shared" si="3"/>
        <v>lunes</v>
      </c>
      <c r="D17" s="9">
        <f>+WEEKDAY(tblCalendario[[#This Row],[Fecha]],2)</f>
        <v>1</v>
      </c>
      <c r="E17" s="9" t="str">
        <f>+IF(OR(tblCalendario[[#This Row],[Dia Semana]]="sábado",tblCalendario[[#This Row],[Dia Semana]]="domingo"),"SI","")</f>
        <v/>
      </c>
      <c r="F17" s="9">
        <f>DAY(tblCalendario[[#This Row],[Fecha]])</f>
        <v>12</v>
      </c>
      <c r="G17" s="9">
        <f t="shared" si="4"/>
        <v>3</v>
      </c>
      <c r="H17" s="9">
        <f t="shared" si="5"/>
        <v>1</v>
      </c>
      <c r="I17" s="9" t="str">
        <f>IF(tblCalendario[[#This Row],[Fecha]]=EOMONTH(tblCalendario[[#This Row],[Fecha]],0),"Sí","No")</f>
        <v>No</v>
      </c>
      <c r="J17" s="9">
        <f>ROUNDUP(DAY(tblCalendario[[#This Row],[Fecha]])/7,0)</f>
        <v>2</v>
      </c>
      <c r="K17" s="9">
        <f>+YEAR(tblCalendario[[#This Row],[Fecha]])</f>
        <v>2026</v>
      </c>
      <c r="L17" t="str">
        <f>IF(_xlfn.XLOOKUP(B17,Tabla2[Día que se da al trabajador],Tabla2[Autorizado Loretta],"")="SI",_xlfn.XLOOKUP(B17,Tabla2[Día que se da al trabajador],Tabla2[Motivo],""),"")</f>
        <v/>
      </c>
      <c r="O17" s="9"/>
      <c r="P17"/>
      <c r="S17" s="9"/>
      <c r="T17"/>
    </row>
    <row r="18" spans="1:20" ht="17.25">
      <c r="A18" s="17">
        <f>YEAR(tblCalendario[[#This Row],[Fecha]])*10000+MONTH(tblCalendario[[#This Row],[Fecha]])*100+DAY(tblCalendario[[#This Row],[Fecha]])</f>
        <v>20260113</v>
      </c>
      <c r="B18" s="50">
        <v>46035</v>
      </c>
      <c r="C18" t="str">
        <f t="shared" si="3"/>
        <v>martes</v>
      </c>
      <c r="D18" s="9">
        <f>+WEEKDAY(tblCalendario[[#This Row],[Fecha]],2)</f>
        <v>2</v>
      </c>
      <c r="E18" s="9" t="str">
        <f>+IF(OR(tblCalendario[[#This Row],[Dia Semana]]="sábado",tblCalendario[[#This Row],[Dia Semana]]="domingo"),"SI","")</f>
        <v/>
      </c>
      <c r="F18" s="9">
        <f>DAY(tblCalendario[[#This Row],[Fecha]])</f>
        <v>13</v>
      </c>
      <c r="G18" s="9">
        <f t="shared" si="4"/>
        <v>3</v>
      </c>
      <c r="H18" s="9">
        <f t="shared" si="5"/>
        <v>1</v>
      </c>
      <c r="I18" s="9" t="str">
        <f>IF(tblCalendario[[#This Row],[Fecha]]=EOMONTH(tblCalendario[[#This Row],[Fecha]],0),"Sí","No")</f>
        <v>No</v>
      </c>
      <c r="J18" s="9">
        <f>ROUNDUP(DAY(tblCalendario[[#This Row],[Fecha]])/7,0)</f>
        <v>2</v>
      </c>
      <c r="K18" s="9">
        <f>+YEAR(tblCalendario[[#This Row],[Fecha]])</f>
        <v>2026</v>
      </c>
      <c r="L18" t="str">
        <f>IF(_xlfn.XLOOKUP(B18,Tabla2[Día que se da al trabajador],Tabla2[Autorizado Loretta],"")="SI",_xlfn.XLOOKUP(B18,Tabla2[Día que se da al trabajador],Tabla2[Motivo],""),"")</f>
        <v/>
      </c>
      <c r="N18" s="5"/>
      <c r="O18" s="9"/>
      <c r="P18"/>
      <c r="S18" s="9"/>
      <c r="T18"/>
    </row>
    <row r="19" spans="1:20">
      <c r="A19" s="17">
        <f>YEAR(tblCalendario[[#This Row],[Fecha]])*10000+MONTH(tblCalendario[[#This Row],[Fecha]])*100+DAY(tblCalendario[[#This Row],[Fecha]])</f>
        <v>20260114</v>
      </c>
      <c r="B19" s="50">
        <v>46036</v>
      </c>
      <c r="C19" t="str">
        <f t="shared" si="3"/>
        <v>miércoles</v>
      </c>
      <c r="D19" s="9">
        <f>+WEEKDAY(tblCalendario[[#This Row],[Fecha]],2)</f>
        <v>3</v>
      </c>
      <c r="E19" s="9" t="str">
        <f>+IF(OR(tblCalendario[[#This Row],[Dia Semana]]="sábado",tblCalendario[[#This Row],[Dia Semana]]="domingo"),"SI","")</f>
        <v/>
      </c>
      <c r="F19" s="9">
        <f>DAY(tblCalendario[[#This Row],[Fecha]])</f>
        <v>14</v>
      </c>
      <c r="G19" s="9">
        <f t="shared" si="4"/>
        <v>3</v>
      </c>
      <c r="H19" s="9">
        <f t="shared" si="5"/>
        <v>1</v>
      </c>
      <c r="I19" s="9" t="str">
        <f>IF(tblCalendario[[#This Row],[Fecha]]=EOMONTH(tblCalendario[[#This Row],[Fecha]],0),"Sí","No")</f>
        <v>No</v>
      </c>
      <c r="J19" s="9">
        <f>ROUNDUP(DAY(tblCalendario[[#This Row],[Fecha]])/7,0)</f>
        <v>2</v>
      </c>
      <c r="K19" s="9">
        <f>+YEAR(tblCalendario[[#This Row],[Fecha]])</f>
        <v>2026</v>
      </c>
      <c r="L19" t="str">
        <f>IF(_xlfn.XLOOKUP(B19,Tabla2[Día que se da al trabajador],Tabla2[Autorizado Loretta],"")="SI",_xlfn.XLOOKUP(B19,Tabla2[Día que se da al trabajador],Tabla2[Motivo],""),"")</f>
        <v/>
      </c>
      <c r="O19" s="9"/>
      <c r="P19"/>
      <c r="S19" s="9"/>
      <c r="T19"/>
    </row>
    <row r="20" spans="1:20">
      <c r="A20" s="17">
        <f>YEAR(tblCalendario[[#This Row],[Fecha]])*10000+MONTH(tblCalendario[[#This Row],[Fecha]])*100+DAY(tblCalendario[[#This Row],[Fecha]])</f>
        <v>20260115</v>
      </c>
      <c r="B20" s="50">
        <v>46037</v>
      </c>
      <c r="C20" t="str">
        <f t="shared" si="3"/>
        <v>jueves</v>
      </c>
      <c r="D20" s="9">
        <f>+WEEKDAY(tblCalendario[[#This Row],[Fecha]],2)</f>
        <v>4</v>
      </c>
      <c r="E20" s="9" t="str">
        <f>+IF(OR(tblCalendario[[#This Row],[Dia Semana]]="sábado",tblCalendario[[#This Row],[Dia Semana]]="domingo"),"SI","")</f>
        <v/>
      </c>
      <c r="F20" s="9">
        <f>DAY(tblCalendario[[#This Row],[Fecha]])</f>
        <v>15</v>
      </c>
      <c r="G20" s="9">
        <f t="shared" si="4"/>
        <v>3</v>
      </c>
      <c r="H20" s="9">
        <f t="shared" si="5"/>
        <v>1</v>
      </c>
      <c r="I20" s="9" t="str">
        <f>IF(tblCalendario[[#This Row],[Fecha]]=EOMONTH(tblCalendario[[#This Row],[Fecha]],0),"Sí","No")</f>
        <v>No</v>
      </c>
      <c r="J20" s="9">
        <f>ROUNDUP(DAY(tblCalendario[[#This Row],[Fecha]])/7,0)</f>
        <v>3</v>
      </c>
      <c r="K20" s="9">
        <f>+YEAR(tblCalendario[[#This Row],[Fecha]])</f>
        <v>2026</v>
      </c>
      <c r="L20" t="str">
        <f>IF(_xlfn.XLOOKUP(B20,Tabla2[Día que se da al trabajador],Tabla2[Autorizado Loretta],"")="SI",_xlfn.XLOOKUP(B20,Tabla2[Día que se da al trabajador],Tabla2[Motivo],""),"")</f>
        <v/>
      </c>
      <c r="O20" s="9"/>
      <c r="P20"/>
      <c r="S20" s="9"/>
      <c r="T20"/>
    </row>
    <row r="21" spans="1:20">
      <c r="A21" s="17">
        <f>YEAR(tblCalendario[[#This Row],[Fecha]])*10000+MONTH(tblCalendario[[#This Row],[Fecha]])*100+DAY(tblCalendario[[#This Row],[Fecha]])</f>
        <v>20260116</v>
      </c>
      <c r="B21" s="50">
        <v>46038</v>
      </c>
      <c r="C21" t="str">
        <f t="shared" si="3"/>
        <v>viernes</v>
      </c>
      <c r="D21" s="9">
        <f>+WEEKDAY(tblCalendario[[#This Row],[Fecha]],2)</f>
        <v>5</v>
      </c>
      <c r="E21" s="9" t="str">
        <f>+IF(OR(tblCalendario[[#This Row],[Dia Semana]]="sábado",tblCalendario[[#This Row],[Dia Semana]]="domingo"),"SI","")</f>
        <v/>
      </c>
      <c r="F21" s="9">
        <f>DAY(tblCalendario[[#This Row],[Fecha]])</f>
        <v>16</v>
      </c>
      <c r="G21" s="9">
        <f t="shared" si="4"/>
        <v>3</v>
      </c>
      <c r="H21" s="9">
        <f t="shared" si="5"/>
        <v>1</v>
      </c>
      <c r="I21" s="9" t="str">
        <f>IF(tblCalendario[[#This Row],[Fecha]]=EOMONTH(tblCalendario[[#This Row],[Fecha]],0),"Sí","No")</f>
        <v>No</v>
      </c>
      <c r="J21" s="9">
        <f>ROUNDUP(DAY(tblCalendario[[#This Row],[Fecha]])/7,0)</f>
        <v>3</v>
      </c>
      <c r="K21" s="9">
        <f>+YEAR(tblCalendario[[#This Row],[Fecha]])</f>
        <v>2026</v>
      </c>
      <c r="L21" t="str">
        <f>IF(_xlfn.XLOOKUP(B21,Tabla2[Día que se da al trabajador],Tabla2[Autorizado Loretta],"")="SI",_xlfn.XLOOKUP(B21,Tabla2[Día que se da al trabajador],Tabla2[Motivo],""),"")</f>
        <v/>
      </c>
      <c r="N21" s="1"/>
      <c r="O21" s="9"/>
      <c r="P21"/>
      <c r="S21" s="9"/>
      <c r="T21"/>
    </row>
    <row r="22" spans="1:20">
      <c r="A22" s="17">
        <f>YEAR(tblCalendario[[#This Row],[Fecha]])*10000+MONTH(tblCalendario[[#This Row],[Fecha]])*100+DAY(tblCalendario[[#This Row],[Fecha]])</f>
        <v>20260117</v>
      </c>
      <c r="B22" s="50">
        <v>46039</v>
      </c>
      <c r="C22" t="str">
        <f t="shared" si="3"/>
        <v>sábado</v>
      </c>
      <c r="D22" s="9">
        <f>+WEEKDAY(tblCalendario[[#This Row],[Fecha]],2)</f>
        <v>6</v>
      </c>
      <c r="E22" s="9" t="str">
        <f>+IF(OR(tblCalendario[[#This Row],[Dia Semana]]="sábado",tblCalendario[[#This Row],[Dia Semana]]="domingo"),"SI","")</f>
        <v>SI</v>
      </c>
      <c r="F22" s="9">
        <f>DAY(tblCalendario[[#This Row],[Fecha]])</f>
        <v>17</v>
      </c>
      <c r="G22" s="9">
        <f t="shared" si="4"/>
        <v>3</v>
      </c>
      <c r="H22" s="9">
        <f t="shared" si="5"/>
        <v>1</v>
      </c>
      <c r="I22" s="9" t="str">
        <f>IF(tblCalendario[[#This Row],[Fecha]]=EOMONTH(tblCalendario[[#This Row],[Fecha]],0),"Sí","No")</f>
        <v>No</v>
      </c>
      <c r="J22" s="9">
        <f>ROUNDUP(DAY(tblCalendario[[#This Row],[Fecha]])/7,0)</f>
        <v>3</v>
      </c>
      <c r="K22" s="9">
        <f>+YEAR(tblCalendario[[#This Row],[Fecha]])</f>
        <v>2026</v>
      </c>
      <c r="L22" t="str">
        <f>IF(_xlfn.XLOOKUP(B22,Tabla2[Día que se da al trabajador],Tabla2[Autorizado Loretta],"")="SI",_xlfn.XLOOKUP(B22,Tabla2[Día que se da al trabajador],Tabla2[Motivo],""),"")</f>
        <v/>
      </c>
      <c r="N22" s="1"/>
      <c r="O22" s="9"/>
      <c r="P22"/>
      <c r="S22" s="9"/>
      <c r="T22"/>
    </row>
    <row r="23" spans="1:20">
      <c r="A23" s="17">
        <f>YEAR(tblCalendario[[#This Row],[Fecha]])*10000+MONTH(tblCalendario[[#This Row],[Fecha]])*100+DAY(tblCalendario[[#This Row],[Fecha]])</f>
        <v>20260118</v>
      </c>
      <c r="B23" s="50">
        <v>46040</v>
      </c>
      <c r="C23" t="str">
        <f t="shared" si="3"/>
        <v>domingo</v>
      </c>
      <c r="D23" s="9">
        <f>+WEEKDAY(tblCalendario[[#This Row],[Fecha]],2)</f>
        <v>7</v>
      </c>
      <c r="E23" s="9" t="str">
        <f>+IF(OR(tblCalendario[[#This Row],[Dia Semana]]="sábado",tblCalendario[[#This Row],[Dia Semana]]="domingo"),"SI","")</f>
        <v>SI</v>
      </c>
      <c r="F23" s="9">
        <f>DAY(tblCalendario[[#This Row],[Fecha]])</f>
        <v>18</v>
      </c>
      <c r="G23" s="9">
        <f t="shared" si="4"/>
        <v>3</v>
      </c>
      <c r="H23" s="9">
        <f t="shared" si="5"/>
        <v>1</v>
      </c>
      <c r="I23" s="9" t="str">
        <f>IF(tblCalendario[[#This Row],[Fecha]]=EOMONTH(tblCalendario[[#This Row],[Fecha]],0),"Sí","No")</f>
        <v>No</v>
      </c>
      <c r="J23" s="9">
        <f>ROUNDUP(DAY(tblCalendario[[#This Row],[Fecha]])/7,0)</f>
        <v>3</v>
      </c>
      <c r="K23" s="9">
        <f>+YEAR(tblCalendario[[#This Row],[Fecha]])</f>
        <v>2026</v>
      </c>
      <c r="L23" t="str">
        <f>IF(_xlfn.XLOOKUP(B23,Tabla2[Día que se da al trabajador],Tabla2[Autorizado Loretta],"")="SI",_xlfn.XLOOKUP(B23,Tabla2[Día que se da al trabajador],Tabla2[Motivo],""),"")</f>
        <v/>
      </c>
      <c r="N23" s="1"/>
      <c r="O23" s="9"/>
      <c r="P23"/>
      <c r="S23" s="9"/>
      <c r="T23"/>
    </row>
    <row r="24" spans="1:20">
      <c r="A24" s="17">
        <f>YEAR(tblCalendario[[#This Row],[Fecha]])*10000+MONTH(tblCalendario[[#This Row],[Fecha]])*100+DAY(tblCalendario[[#This Row],[Fecha]])</f>
        <v>20260119</v>
      </c>
      <c r="B24" s="50">
        <v>46041</v>
      </c>
      <c r="C24" t="str">
        <f t="shared" si="3"/>
        <v>lunes</v>
      </c>
      <c r="D24" s="9">
        <f>+WEEKDAY(tblCalendario[[#This Row],[Fecha]],2)</f>
        <v>1</v>
      </c>
      <c r="E24" s="9" t="str">
        <f>+IF(OR(tblCalendario[[#This Row],[Dia Semana]]="sábado",tblCalendario[[#This Row],[Dia Semana]]="domingo"),"SI","")</f>
        <v/>
      </c>
      <c r="F24" s="9">
        <f>DAY(tblCalendario[[#This Row],[Fecha]])</f>
        <v>19</v>
      </c>
      <c r="G24" s="9">
        <f t="shared" si="4"/>
        <v>4</v>
      </c>
      <c r="H24" s="9">
        <f t="shared" si="5"/>
        <v>1</v>
      </c>
      <c r="I24" s="9" t="str">
        <f>IF(tblCalendario[[#This Row],[Fecha]]=EOMONTH(tblCalendario[[#This Row],[Fecha]],0),"Sí","No")</f>
        <v>No</v>
      </c>
      <c r="J24" s="9">
        <f>ROUNDUP(DAY(tblCalendario[[#This Row],[Fecha]])/7,0)</f>
        <v>3</v>
      </c>
      <c r="K24" s="9">
        <f>+YEAR(tblCalendario[[#This Row],[Fecha]])</f>
        <v>2026</v>
      </c>
      <c r="L24" t="str">
        <f>IF(_xlfn.XLOOKUP(B24,Tabla2[Día que se da al trabajador],Tabla2[Autorizado Loretta],"")="SI",_xlfn.XLOOKUP(B24,Tabla2[Día que se da al trabajador],Tabla2[Motivo],""),"")</f>
        <v/>
      </c>
      <c r="N24" s="1"/>
      <c r="O24" s="9"/>
      <c r="P24"/>
      <c r="S24" s="9"/>
      <c r="T24"/>
    </row>
    <row r="25" spans="1:20">
      <c r="A25" s="17">
        <f>YEAR(tblCalendario[[#This Row],[Fecha]])*10000+MONTH(tblCalendario[[#This Row],[Fecha]])*100+DAY(tblCalendario[[#This Row],[Fecha]])</f>
        <v>20260120</v>
      </c>
      <c r="B25" s="50">
        <v>46042</v>
      </c>
      <c r="C25" t="str">
        <f t="shared" si="3"/>
        <v>martes</v>
      </c>
      <c r="D25" s="9">
        <f>+WEEKDAY(tblCalendario[[#This Row],[Fecha]],2)</f>
        <v>2</v>
      </c>
      <c r="E25" s="9" t="str">
        <f>+IF(OR(tblCalendario[[#This Row],[Dia Semana]]="sábado",tblCalendario[[#This Row],[Dia Semana]]="domingo"),"SI","")</f>
        <v/>
      </c>
      <c r="F25" s="9">
        <f>DAY(tblCalendario[[#This Row],[Fecha]])</f>
        <v>20</v>
      </c>
      <c r="G25" s="9">
        <f t="shared" si="4"/>
        <v>4</v>
      </c>
      <c r="H25" s="9">
        <f t="shared" si="5"/>
        <v>1</v>
      </c>
      <c r="I25" s="9" t="str">
        <f>IF(tblCalendario[[#This Row],[Fecha]]=EOMONTH(tblCalendario[[#This Row],[Fecha]],0),"Sí","No")</f>
        <v>No</v>
      </c>
      <c r="J25" s="9">
        <f>ROUNDUP(DAY(tblCalendario[[#This Row],[Fecha]])/7,0)</f>
        <v>3</v>
      </c>
      <c r="K25" s="9">
        <f>+YEAR(tblCalendario[[#This Row],[Fecha]])</f>
        <v>2026</v>
      </c>
      <c r="L25" t="str">
        <f>IF(_xlfn.XLOOKUP(B25,Tabla2[Día que se da al trabajador],Tabla2[Autorizado Loretta],"")="SI",_xlfn.XLOOKUP(B25,Tabla2[Día que se da al trabajador],Tabla2[Motivo],""),"")</f>
        <v/>
      </c>
      <c r="N25" s="1"/>
      <c r="O25" s="9"/>
      <c r="P25"/>
      <c r="S25" s="9"/>
      <c r="T25"/>
    </row>
    <row r="26" spans="1:20">
      <c r="A26" s="17">
        <f>YEAR(tblCalendario[[#This Row],[Fecha]])*10000+MONTH(tblCalendario[[#This Row],[Fecha]])*100+DAY(tblCalendario[[#This Row],[Fecha]])</f>
        <v>20260121</v>
      </c>
      <c r="B26" s="50">
        <v>46043</v>
      </c>
      <c r="C26" t="str">
        <f t="shared" si="3"/>
        <v>miércoles</v>
      </c>
      <c r="D26" s="9">
        <f>+WEEKDAY(tblCalendario[[#This Row],[Fecha]],2)</f>
        <v>3</v>
      </c>
      <c r="E26" s="9" t="str">
        <f>+IF(OR(tblCalendario[[#This Row],[Dia Semana]]="sábado",tblCalendario[[#This Row],[Dia Semana]]="domingo"),"SI","")</f>
        <v/>
      </c>
      <c r="F26" s="9">
        <f>DAY(tblCalendario[[#This Row],[Fecha]])</f>
        <v>21</v>
      </c>
      <c r="G26" s="9">
        <f t="shared" si="4"/>
        <v>4</v>
      </c>
      <c r="H26" s="9">
        <f t="shared" si="5"/>
        <v>1</v>
      </c>
      <c r="I26" s="9" t="str">
        <f>IF(tblCalendario[[#This Row],[Fecha]]=EOMONTH(tblCalendario[[#This Row],[Fecha]],0),"Sí","No")</f>
        <v>No</v>
      </c>
      <c r="J26" s="9">
        <f>ROUNDUP(DAY(tblCalendario[[#This Row],[Fecha]])/7,0)</f>
        <v>3</v>
      </c>
      <c r="K26" s="9">
        <f>+YEAR(tblCalendario[[#This Row],[Fecha]])</f>
        <v>2026</v>
      </c>
      <c r="L26" t="str">
        <f>IF(_xlfn.XLOOKUP(B26,Tabla2[Día que se da al trabajador],Tabla2[Autorizado Loretta],"")="SI",_xlfn.XLOOKUP(B26,Tabla2[Día que se da al trabajador],Tabla2[Motivo],""),"")</f>
        <v/>
      </c>
      <c r="N26" s="7"/>
      <c r="O26" s="9"/>
      <c r="P26"/>
      <c r="S26" s="9"/>
      <c r="T26"/>
    </row>
    <row r="27" spans="1:20">
      <c r="A27" s="17">
        <f>YEAR(tblCalendario[[#This Row],[Fecha]])*10000+MONTH(tblCalendario[[#This Row],[Fecha]])*100+DAY(tblCalendario[[#This Row],[Fecha]])</f>
        <v>20260122</v>
      </c>
      <c r="B27" s="50">
        <v>46044</v>
      </c>
      <c r="C27" t="str">
        <f t="shared" si="3"/>
        <v>jueves</v>
      </c>
      <c r="D27" s="9">
        <f>+WEEKDAY(tblCalendario[[#This Row],[Fecha]],2)</f>
        <v>4</v>
      </c>
      <c r="E27" s="9" t="str">
        <f>+IF(OR(tblCalendario[[#This Row],[Dia Semana]]="sábado",tblCalendario[[#This Row],[Dia Semana]]="domingo"),"SI","")</f>
        <v/>
      </c>
      <c r="F27" s="9">
        <f>DAY(tblCalendario[[#This Row],[Fecha]])</f>
        <v>22</v>
      </c>
      <c r="G27" s="9">
        <f t="shared" si="4"/>
        <v>4</v>
      </c>
      <c r="H27" s="9">
        <f t="shared" si="5"/>
        <v>1</v>
      </c>
      <c r="I27" s="9" t="str">
        <f>IF(tblCalendario[[#This Row],[Fecha]]=EOMONTH(tblCalendario[[#This Row],[Fecha]],0),"Sí","No")</f>
        <v>No</v>
      </c>
      <c r="J27" s="9">
        <f>ROUNDUP(DAY(tblCalendario[[#This Row],[Fecha]])/7,0)</f>
        <v>4</v>
      </c>
      <c r="K27" s="9">
        <f>+YEAR(tblCalendario[[#This Row],[Fecha]])</f>
        <v>2026</v>
      </c>
      <c r="L27" t="str">
        <f>IF(_xlfn.XLOOKUP(B27,Tabla2[Día que se da al trabajador],Tabla2[Autorizado Loretta],"")="SI",_xlfn.XLOOKUP(B27,Tabla2[Día que se da al trabajador],Tabla2[Motivo],""),"")</f>
        <v/>
      </c>
      <c r="O27" s="9"/>
      <c r="P27"/>
      <c r="S27" s="9"/>
      <c r="T27"/>
    </row>
    <row r="28" spans="1:20" ht="17.25">
      <c r="A28" s="17">
        <f>YEAR(tblCalendario[[#This Row],[Fecha]])*10000+MONTH(tblCalendario[[#This Row],[Fecha]])*100+DAY(tblCalendario[[#This Row],[Fecha]])</f>
        <v>20260123</v>
      </c>
      <c r="B28" s="50">
        <v>46045</v>
      </c>
      <c r="C28" t="str">
        <f t="shared" si="3"/>
        <v>viernes</v>
      </c>
      <c r="D28" s="9">
        <f>+WEEKDAY(tblCalendario[[#This Row],[Fecha]],2)</f>
        <v>5</v>
      </c>
      <c r="E28" s="9" t="str">
        <f>+IF(OR(tblCalendario[[#This Row],[Dia Semana]]="sábado",tblCalendario[[#This Row],[Dia Semana]]="domingo"),"SI","")</f>
        <v/>
      </c>
      <c r="F28" s="9">
        <f>DAY(tblCalendario[[#This Row],[Fecha]])</f>
        <v>23</v>
      </c>
      <c r="G28" s="9">
        <f t="shared" si="4"/>
        <v>4</v>
      </c>
      <c r="H28" s="9">
        <f t="shared" si="5"/>
        <v>1</v>
      </c>
      <c r="I28" s="9" t="str">
        <f>IF(tblCalendario[[#This Row],[Fecha]]=EOMONTH(tblCalendario[[#This Row],[Fecha]],0),"Sí","No")</f>
        <v>No</v>
      </c>
      <c r="J28" s="9">
        <f>ROUNDUP(DAY(tblCalendario[[#This Row],[Fecha]])/7,0)</f>
        <v>4</v>
      </c>
      <c r="K28" s="9">
        <f>+YEAR(tblCalendario[[#This Row],[Fecha]])</f>
        <v>2026</v>
      </c>
      <c r="L28" t="str">
        <f>IF(_xlfn.XLOOKUP(B28,Tabla2[Día que se da al trabajador],Tabla2[Autorizado Loretta],"")="SI",_xlfn.XLOOKUP(B28,Tabla2[Día que se da al trabajador],Tabla2[Motivo],""),"")</f>
        <v/>
      </c>
      <c r="N28" s="5"/>
      <c r="O28" s="9"/>
      <c r="P28"/>
      <c r="S28" s="9"/>
      <c r="T28"/>
    </row>
    <row r="29" spans="1:20">
      <c r="A29" s="17">
        <f>YEAR(tblCalendario[[#This Row],[Fecha]])*10000+MONTH(tblCalendario[[#This Row],[Fecha]])*100+DAY(tblCalendario[[#This Row],[Fecha]])</f>
        <v>20260124</v>
      </c>
      <c r="B29" s="50">
        <v>46046</v>
      </c>
      <c r="C29" t="str">
        <f t="shared" si="3"/>
        <v>sábado</v>
      </c>
      <c r="D29" s="9">
        <f>+WEEKDAY(tblCalendario[[#This Row],[Fecha]],2)</f>
        <v>6</v>
      </c>
      <c r="E29" s="9" t="str">
        <f>+IF(OR(tblCalendario[[#This Row],[Dia Semana]]="sábado",tblCalendario[[#This Row],[Dia Semana]]="domingo"),"SI","")</f>
        <v>SI</v>
      </c>
      <c r="F29" s="9">
        <f>DAY(tblCalendario[[#This Row],[Fecha]])</f>
        <v>24</v>
      </c>
      <c r="G29" s="9">
        <f t="shared" si="4"/>
        <v>4</v>
      </c>
      <c r="H29" s="9">
        <f t="shared" si="5"/>
        <v>1</v>
      </c>
      <c r="I29" s="9" t="str">
        <f>IF(tblCalendario[[#This Row],[Fecha]]=EOMONTH(tblCalendario[[#This Row],[Fecha]],0),"Sí","No")</f>
        <v>No</v>
      </c>
      <c r="J29" s="9">
        <f>ROUNDUP(DAY(tblCalendario[[#This Row],[Fecha]])/7,0)</f>
        <v>4</v>
      </c>
      <c r="K29" s="9">
        <f>+YEAR(tblCalendario[[#This Row],[Fecha]])</f>
        <v>2026</v>
      </c>
      <c r="L29" t="str">
        <f>IF(_xlfn.XLOOKUP(B29,Tabla2[Día que se da al trabajador],Tabla2[Autorizado Loretta],"")="SI",_xlfn.XLOOKUP(B29,Tabla2[Día que se da al trabajador],Tabla2[Motivo],""),"")</f>
        <v/>
      </c>
      <c r="O29" s="9"/>
      <c r="P29"/>
      <c r="S29" s="9"/>
      <c r="T29"/>
    </row>
    <row r="30" spans="1:20">
      <c r="A30" s="17">
        <f>YEAR(tblCalendario[[#This Row],[Fecha]])*10000+MONTH(tblCalendario[[#This Row],[Fecha]])*100+DAY(tblCalendario[[#This Row],[Fecha]])</f>
        <v>20260125</v>
      </c>
      <c r="B30" s="50">
        <v>46047</v>
      </c>
      <c r="C30" t="str">
        <f t="shared" si="3"/>
        <v>domingo</v>
      </c>
      <c r="D30" s="9">
        <f>+WEEKDAY(tblCalendario[[#This Row],[Fecha]],2)</f>
        <v>7</v>
      </c>
      <c r="E30" s="9" t="str">
        <f>+IF(OR(tblCalendario[[#This Row],[Dia Semana]]="sábado",tblCalendario[[#This Row],[Dia Semana]]="domingo"),"SI","")</f>
        <v>SI</v>
      </c>
      <c r="F30" s="9">
        <f>DAY(tblCalendario[[#This Row],[Fecha]])</f>
        <v>25</v>
      </c>
      <c r="G30" s="9">
        <f t="shared" si="4"/>
        <v>4</v>
      </c>
      <c r="H30" s="9">
        <f t="shared" si="5"/>
        <v>1</v>
      </c>
      <c r="I30" s="9" t="str">
        <f>IF(tblCalendario[[#This Row],[Fecha]]=EOMONTH(tblCalendario[[#This Row],[Fecha]],0),"Sí","No")</f>
        <v>No</v>
      </c>
      <c r="J30" s="9">
        <f>ROUNDUP(DAY(tblCalendario[[#This Row],[Fecha]])/7,0)</f>
        <v>4</v>
      </c>
      <c r="K30" s="9">
        <f>+YEAR(tblCalendario[[#This Row],[Fecha]])</f>
        <v>2026</v>
      </c>
      <c r="L30" t="str">
        <f>IF(_xlfn.XLOOKUP(B30,Tabla2[Día que se da al trabajador],Tabla2[Autorizado Loretta],"")="SI",_xlfn.XLOOKUP(B30,Tabla2[Día que se da al trabajador],Tabla2[Motivo],""),"")</f>
        <v/>
      </c>
      <c r="O30" s="9"/>
      <c r="P30"/>
      <c r="S30" s="9"/>
      <c r="T30"/>
    </row>
    <row r="31" spans="1:20">
      <c r="A31" s="17">
        <f>YEAR(tblCalendario[[#This Row],[Fecha]])*10000+MONTH(tblCalendario[[#This Row],[Fecha]])*100+DAY(tblCalendario[[#This Row],[Fecha]])</f>
        <v>20260126</v>
      </c>
      <c r="B31" s="50">
        <v>46048</v>
      </c>
      <c r="C31" t="str">
        <f t="shared" si="3"/>
        <v>lunes</v>
      </c>
      <c r="D31" s="9">
        <f>+WEEKDAY(tblCalendario[[#This Row],[Fecha]],2)</f>
        <v>1</v>
      </c>
      <c r="E31" s="9" t="str">
        <f>+IF(OR(tblCalendario[[#This Row],[Dia Semana]]="sábado",tblCalendario[[#This Row],[Dia Semana]]="domingo"),"SI","")</f>
        <v/>
      </c>
      <c r="F31" s="9">
        <f>DAY(tblCalendario[[#This Row],[Fecha]])</f>
        <v>26</v>
      </c>
      <c r="G31" s="9">
        <f t="shared" si="4"/>
        <v>5</v>
      </c>
      <c r="H31" s="9">
        <f t="shared" si="5"/>
        <v>1</v>
      </c>
      <c r="I31" s="9" t="str">
        <f>IF(tblCalendario[[#This Row],[Fecha]]=EOMONTH(tblCalendario[[#This Row],[Fecha]],0),"Sí","No")</f>
        <v>No</v>
      </c>
      <c r="J31" s="9">
        <f>ROUNDUP(DAY(tblCalendario[[#This Row],[Fecha]])/7,0)</f>
        <v>4</v>
      </c>
      <c r="K31" s="9">
        <f>+YEAR(tblCalendario[[#This Row],[Fecha]])</f>
        <v>2026</v>
      </c>
      <c r="L31" t="str">
        <f>IF(_xlfn.XLOOKUP(B31,Tabla2[Día que se da al trabajador],Tabla2[Autorizado Loretta],"")="SI",_xlfn.XLOOKUP(B31,Tabla2[Día que se da al trabajador],Tabla2[Motivo],""),"")</f>
        <v/>
      </c>
      <c r="N31" s="1"/>
      <c r="O31" s="9"/>
      <c r="P31"/>
      <c r="S31" s="9"/>
      <c r="T31"/>
    </row>
    <row r="32" spans="1:20">
      <c r="A32" s="17">
        <f>YEAR(tblCalendario[[#This Row],[Fecha]])*10000+MONTH(tblCalendario[[#This Row],[Fecha]])*100+DAY(tblCalendario[[#This Row],[Fecha]])</f>
        <v>20260127</v>
      </c>
      <c r="B32" s="50">
        <v>46049</v>
      </c>
      <c r="C32" t="str">
        <f t="shared" si="3"/>
        <v>martes</v>
      </c>
      <c r="D32" s="9">
        <f>+WEEKDAY(tblCalendario[[#This Row],[Fecha]],2)</f>
        <v>2</v>
      </c>
      <c r="E32" s="9" t="str">
        <f>+IF(OR(tblCalendario[[#This Row],[Dia Semana]]="sábado",tblCalendario[[#This Row],[Dia Semana]]="domingo"),"SI","")</f>
        <v/>
      </c>
      <c r="F32" s="9">
        <f>DAY(tblCalendario[[#This Row],[Fecha]])</f>
        <v>27</v>
      </c>
      <c r="G32" s="9">
        <f t="shared" si="4"/>
        <v>5</v>
      </c>
      <c r="H32" s="9">
        <f t="shared" si="5"/>
        <v>1</v>
      </c>
      <c r="I32" s="9" t="str">
        <f>IF(tblCalendario[[#This Row],[Fecha]]=EOMONTH(tblCalendario[[#This Row],[Fecha]],0),"Sí","No")</f>
        <v>No</v>
      </c>
      <c r="J32" s="9">
        <f>ROUNDUP(DAY(tblCalendario[[#This Row],[Fecha]])/7,0)</f>
        <v>4</v>
      </c>
      <c r="K32" s="9">
        <f>+YEAR(tblCalendario[[#This Row],[Fecha]])</f>
        <v>2026</v>
      </c>
      <c r="L32" t="str">
        <f>IF(_xlfn.XLOOKUP(B32,Tabla2[Día que se da al trabajador],Tabla2[Autorizado Loretta],"")="SI",_xlfn.XLOOKUP(B32,Tabla2[Día que se da al trabajador],Tabla2[Motivo],""),"")</f>
        <v/>
      </c>
      <c r="N32" s="1"/>
      <c r="O32" s="9"/>
      <c r="P32"/>
      <c r="S32" s="9"/>
      <c r="T32"/>
    </row>
    <row r="33" spans="1:20">
      <c r="A33" s="17">
        <f>YEAR(tblCalendario[[#This Row],[Fecha]])*10000+MONTH(tblCalendario[[#This Row],[Fecha]])*100+DAY(tblCalendario[[#This Row],[Fecha]])</f>
        <v>20260128</v>
      </c>
      <c r="B33" s="50">
        <v>46050</v>
      </c>
      <c r="C33" t="str">
        <f t="shared" si="3"/>
        <v>miércoles</v>
      </c>
      <c r="D33" s="9">
        <f>+WEEKDAY(tblCalendario[[#This Row],[Fecha]],2)</f>
        <v>3</v>
      </c>
      <c r="E33" s="9" t="str">
        <f>+IF(OR(tblCalendario[[#This Row],[Dia Semana]]="sábado",tblCalendario[[#This Row],[Dia Semana]]="domingo"),"SI","")</f>
        <v/>
      </c>
      <c r="F33" s="9">
        <f>DAY(tblCalendario[[#This Row],[Fecha]])</f>
        <v>28</v>
      </c>
      <c r="G33" s="9">
        <f t="shared" si="4"/>
        <v>5</v>
      </c>
      <c r="H33" s="9">
        <f t="shared" si="5"/>
        <v>1</v>
      </c>
      <c r="I33" s="9" t="str">
        <f>IF(tblCalendario[[#This Row],[Fecha]]=EOMONTH(tblCalendario[[#This Row],[Fecha]],0),"Sí","No")</f>
        <v>No</v>
      </c>
      <c r="J33" s="9">
        <f>ROUNDUP(DAY(tblCalendario[[#This Row],[Fecha]])/7,0)</f>
        <v>4</v>
      </c>
      <c r="K33" s="9">
        <f>+YEAR(tblCalendario[[#This Row],[Fecha]])</f>
        <v>2026</v>
      </c>
      <c r="L33" t="str">
        <f>IF(_xlfn.XLOOKUP(B33,Tabla2[Día que se da al trabajador],Tabla2[Autorizado Loretta],"")="SI",_xlfn.XLOOKUP(B33,Tabla2[Día que se da al trabajador],Tabla2[Motivo],""),"")</f>
        <v/>
      </c>
      <c r="N33" s="1"/>
      <c r="O33" s="9"/>
      <c r="P33"/>
      <c r="S33" s="9"/>
      <c r="T33"/>
    </row>
    <row r="34" spans="1:20">
      <c r="A34" s="17">
        <f>YEAR(tblCalendario[[#This Row],[Fecha]])*10000+MONTH(tblCalendario[[#This Row],[Fecha]])*100+DAY(tblCalendario[[#This Row],[Fecha]])</f>
        <v>20260129</v>
      </c>
      <c r="B34" s="50">
        <v>46051</v>
      </c>
      <c r="C34" t="str">
        <f t="shared" si="3"/>
        <v>jueves</v>
      </c>
      <c r="D34" s="9">
        <f>+WEEKDAY(tblCalendario[[#This Row],[Fecha]],2)</f>
        <v>4</v>
      </c>
      <c r="E34" s="9" t="str">
        <f>+IF(OR(tblCalendario[[#This Row],[Dia Semana]]="sábado",tblCalendario[[#This Row],[Dia Semana]]="domingo"),"SI","")</f>
        <v/>
      </c>
      <c r="F34" s="9">
        <f>DAY(tblCalendario[[#This Row],[Fecha]])</f>
        <v>29</v>
      </c>
      <c r="G34" s="9">
        <f t="shared" si="4"/>
        <v>5</v>
      </c>
      <c r="H34" s="9">
        <f t="shared" si="5"/>
        <v>1</v>
      </c>
      <c r="I34" s="9" t="str">
        <f>IF(tblCalendario[[#This Row],[Fecha]]=EOMONTH(tblCalendario[[#This Row],[Fecha]],0),"Sí","No")</f>
        <v>No</v>
      </c>
      <c r="J34" s="9">
        <f>ROUNDUP(DAY(tblCalendario[[#This Row],[Fecha]])/7,0)</f>
        <v>5</v>
      </c>
      <c r="K34" s="9">
        <f>+YEAR(tblCalendario[[#This Row],[Fecha]])</f>
        <v>2026</v>
      </c>
      <c r="L34" t="str">
        <f>IF(_xlfn.XLOOKUP(B34,Tabla2[Día que se da al trabajador],Tabla2[Autorizado Loretta],"")="SI",_xlfn.XLOOKUP(B34,Tabla2[Día que se da al trabajador],Tabla2[Motivo],""),"")</f>
        <v/>
      </c>
      <c r="N34" s="1"/>
      <c r="O34" s="9"/>
      <c r="P34"/>
      <c r="S34" s="9"/>
      <c r="T34"/>
    </row>
    <row r="35" spans="1:20">
      <c r="A35" s="17">
        <f>YEAR(tblCalendario[[#This Row],[Fecha]])*10000+MONTH(tblCalendario[[#This Row],[Fecha]])*100+DAY(tblCalendario[[#This Row],[Fecha]])</f>
        <v>20260130</v>
      </c>
      <c r="B35" s="50">
        <v>46052</v>
      </c>
      <c r="C35" t="str">
        <f t="shared" si="3"/>
        <v>viernes</v>
      </c>
      <c r="D35" s="9">
        <f>+WEEKDAY(tblCalendario[[#This Row],[Fecha]],2)</f>
        <v>5</v>
      </c>
      <c r="E35" s="9" t="str">
        <f>+IF(OR(tblCalendario[[#This Row],[Dia Semana]]="sábado",tblCalendario[[#This Row],[Dia Semana]]="domingo"),"SI","")</f>
        <v/>
      </c>
      <c r="F35" s="9">
        <f>DAY(tblCalendario[[#This Row],[Fecha]])</f>
        <v>30</v>
      </c>
      <c r="G35" s="9">
        <f t="shared" si="4"/>
        <v>5</v>
      </c>
      <c r="H35" s="9">
        <f t="shared" si="5"/>
        <v>1</v>
      </c>
      <c r="I35" s="9" t="str">
        <f>IF(tblCalendario[[#This Row],[Fecha]]=EOMONTH(tblCalendario[[#This Row],[Fecha]],0),"Sí","No")</f>
        <v>No</v>
      </c>
      <c r="J35" s="9">
        <f>ROUNDUP(DAY(tblCalendario[[#This Row],[Fecha]])/7,0)</f>
        <v>5</v>
      </c>
      <c r="K35" s="9">
        <f>+YEAR(tblCalendario[[#This Row],[Fecha]])</f>
        <v>2026</v>
      </c>
      <c r="L35" t="str">
        <f>IF(_xlfn.XLOOKUP(B35,Tabla2[Día que se da al trabajador],Tabla2[Autorizado Loretta],"")="SI",_xlfn.XLOOKUP(B35,Tabla2[Día que se da al trabajador],Tabla2[Motivo],""),"")</f>
        <v/>
      </c>
      <c r="N35" s="1"/>
      <c r="O35" s="9"/>
      <c r="P35"/>
      <c r="S35" s="9"/>
      <c r="T35"/>
    </row>
    <row r="36" spans="1:20">
      <c r="A36" s="17">
        <f>YEAR(tblCalendario[[#This Row],[Fecha]])*10000+MONTH(tblCalendario[[#This Row],[Fecha]])*100+DAY(tblCalendario[[#This Row],[Fecha]])</f>
        <v>20260131</v>
      </c>
      <c r="B36" s="50">
        <v>46053</v>
      </c>
      <c r="C36" t="str">
        <f t="shared" si="3"/>
        <v>sábado</v>
      </c>
      <c r="D36" s="9">
        <f>+WEEKDAY(tblCalendario[[#This Row],[Fecha]],2)</f>
        <v>6</v>
      </c>
      <c r="E36" s="9" t="str">
        <f>+IF(OR(tblCalendario[[#This Row],[Dia Semana]]="sábado",tblCalendario[[#This Row],[Dia Semana]]="domingo"),"SI","")</f>
        <v>SI</v>
      </c>
      <c r="F36" s="9">
        <f>DAY(tblCalendario[[#This Row],[Fecha]])</f>
        <v>31</v>
      </c>
      <c r="G36" s="9">
        <f t="shared" si="4"/>
        <v>5</v>
      </c>
      <c r="H36" s="9">
        <f t="shared" si="5"/>
        <v>1</v>
      </c>
      <c r="I36" s="9" t="str">
        <f>IF(tblCalendario[[#This Row],[Fecha]]=EOMONTH(tblCalendario[[#This Row],[Fecha]],0),"Sí","No")</f>
        <v>Sí</v>
      </c>
      <c r="J36" s="9">
        <f>ROUNDUP(DAY(tblCalendario[[#This Row],[Fecha]])/7,0)</f>
        <v>5</v>
      </c>
      <c r="K36" s="9">
        <f>+YEAR(tblCalendario[[#This Row],[Fecha]])</f>
        <v>2026</v>
      </c>
      <c r="L36" t="str">
        <f>IF(_xlfn.XLOOKUP(B36,Tabla2[Día que se da al trabajador],Tabla2[Autorizado Loretta],"")="SI",_xlfn.XLOOKUP(B36,Tabla2[Día que se da al trabajador],Tabla2[Motivo],""),"")</f>
        <v/>
      </c>
      <c r="N36" s="1"/>
      <c r="O36" s="9"/>
      <c r="P36"/>
      <c r="S36" s="9"/>
      <c r="T36"/>
    </row>
    <row r="37" spans="1:20">
      <c r="A37" s="17">
        <f>YEAR(tblCalendario[[#This Row],[Fecha]])*10000+MONTH(tblCalendario[[#This Row],[Fecha]])*100+DAY(tblCalendario[[#This Row],[Fecha]])</f>
        <v>20260201</v>
      </c>
      <c r="B37" s="50">
        <v>46054</v>
      </c>
      <c r="C37" t="str">
        <f t="shared" si="3"/>
        <v>domingo</v>
      </c>
      <c r="D37" s="9">
        <f>+WEEKDAY(tblCalendario[[#This Row],[Fecha]],2)</f>
        <v>7</v>
      </c>
      <c r="E37" s="9" t="str">
        <f>+IF(OR(tblCalendario[[#This Row],[Dia Semana]]="sábado",tblCalendario[[#This Row],[Dia Semana]]="domingo"),"SI","")</f>
        <v>SI</v>
      </c>
      <c r="F37" s="9">
        <f>DAY(tblCalendario[[#This Row],[Fecha]])</f>
        <v>1</v>
      </c>
      <c r="G37" s="9">
        <f t="shared" si="4"/>
        <v>5</v>
      </c>
      <c r="H37" s="9">
        <f t="shared" si="5"/>
        <v>2</v>
      </c>
      <c r="I37" s="9" t="str">
        <f>IF(tblCalendario[[#This Row],[Fecha]]=EOMONTH(tblCalendario[[#This Row],[Fecha]],0),"Sí","No")</f>
        <v>No</v>
      </c>
      <c r="J37" s="9">
        <f>ROUNDUP(DAY(tblCalendario[[#This Row],[Fecha]])/7,0)</f>
        <v>1</v>
      </c>
      <c r="K37" s="9">
        <f>+YEAR(tblCalendario[[#This Row],[Fecha]])</f>
        <v>2026</v>
      </c>
      <c r="L37" t="str">
        <f>IF(_xlfn.XLOOKUP(B37,Tabla2[Día que se da al trabajador],Tabla2[Autorizado Loretta],"")="SI",_xlfn.XLOOKUP(B37,Tabla2[Día que se da al trabajador],Tabla2[Motivo],""),"")</f>
        <v/>
      </c>
      <c r="N37" s="1"/>
      <c r="O37" s="9"/>
      <c r="P37"/>
      <c r="S37" s="9"/>
      <c r="T37"/>
    </row>
    <row r="38" spans="1:20">
      <c r="A38" s="17">
        <f>YEAR(tblCalendario[[#This Row],[Fecha]])*10000+MONTH(tblCalendario[[#This Row],[Fecha]])*100+DAY(tblCalendario[[#This Row],[Fecha]])</f>
        <v>20260202</v>
      </c>
      <c r="B38" s="50">
        <v>46055</v>
      </c>
      <c r="C38" t="str">
        <f t="shared" si="3"/>
        <v>lunes</v>
      </c>
      <c r="D38" s="9">
        <f>+WEEKDAY(tblCalendario[[#This Row],[Fecha]],2)</f>
        <v>1</v>
      </c>
      <c r="E38" s="9" t="str">
        <f>+IF(OR(tblCalendario[[#This Row],[Dia Semana]]="sábado",tblCalendario[[#This Row],[Dia Semana]]="domingo"),"SI","")</f>
        <v/>
      </c>
      <c r="F38" s="9">
        <f>DAY(tblCalendario[[#This Row],[Fecha]])</f>
        <v>2</v>
      </c>
      <c r="G38" s="9">
        <f t="shared" si="4"/>
        <v>6</v>
      </c>
      <c r="H38" s="9">
        <f t="shared" si="5"/>
        <v>2</v>
      </c>
      <c r="I38" s="9" t="str">
        <f>IF(tblCalendario[[#This Row],[Fecha]]=EOMONTH(tblCalendario[[#This Row],[Fecha]],0),"Sí","No")</f>
        <v>No</v>
      </c>
      <c r="J38" s="9">
        <f>ROUNDUP(DAY(tblCalendario[[#This Row],[Fecha]])/7,0)</f>
        <v>1</v>
      </c>
      <c r="K38" s="9">
        <f>+YEAR(tblCalendario[[#This Row],[Fecha]])</f>
        <v>2026</v>
      </c>
      <c r="L38" t="str">
        <f>IF(_xlfn.XLOOKUP(B38,Tabla2[Día que se da al trabajador],Tabla2[Autorizado Loretta],"")="SI",_xlfn.XLOOKUP(B38,Tabla2[Día que se da al trabajador],Tabla2[Motivo],""),"")</f>
        <v>Constitución Mexicana</v>
      </c>
      <c r="N38" s="7"/>
      <c r="O38" s="9"/>
      <c r="P38"/>
      <c r="S38" s="9"/>
      <c r="T38"/>
    </row>
    <row r="39" spans="1:20">
      <c r="A39" s="17">
        <f>YEAR(tblCalendario[[#This Row],[Fecha]])*10000+MONTH(tblCalendario[[#This Row],[Fecha]])*100+DAY(tblCalendario[[#This Row],[Fecha]])</f>
        <v>20260203</v>
      </c>
      <c r="B39" s="50">
        <v>46056</v>
      </c>
      <c r="C39" t="str">
        <f t="shared" si="3"/>
        <v>martes</v>
      </c>
      <c r="D39" s="9">
        <f>+WEEKDAY(tblCalendario[[#This Row],[Fecha]],2)</f>
        <v>2</v>
      </c>
      <c r="E39" s="9" t="str">
        <f>+IF(OR(tblCalendario[[#This Row],[Dia Semana]]="sábado",tblCalendario[[#This Row],[Dia Semana]]="domingo"),"SI","")</f>
        <v/>
      </c>
      <c r="F39" s="9">
        <f>DAY(tblCalendario[[#This Row],[Fecha]])</f>
        <v>3</v>
      </c>
      <c r="G39" s="9">
        <f t="shared" si="4"/>
        <v>6</v>
      </c>
      <c r="H39" s="9">
        <f t="shared" si="5"/>
        <v>2</v>
      </c>
      <c r="I39" s="9" t="str">
        <f>IF(tblCalendario[[#This Row],[Fecha]]=EOMONTH(tblCalendario[[#This Row],[Fecha]],0),"Sí","No")</f>
        <v>No</v>
      </c>
      <c r="J39" s="9">
        <f>ROUNDUP(DAY(tblCalendario[[#This Row],[Fecha]])/7,0)</f>
        <v>1</v>
      </c>
      <c r="K39" s="9">
        <f>+YEAR(tblCalendario[[#This Row],[Fecha]])</f>
        <v>2026</v>
      </c>
      <c r="L39" t="str">
        <f>IF(_xlfn.XLOOKUP(B39,Tabla2[Día que se da al trabajador],Tabla2[Autorizado Loretta],"")="SI",_xlfn.XLOOKUP(B39,Tabla2[Día que se da al trabajador],Tabla2[Motivo],""),"")</f>
        <v/>
      </c>
      <c r="O39" s="9"/>
      <c r="P39"/>
      <c r="S39" s="9"/>
      <c r="T39"/>
    </row>
    <row r="40" spans="1:20">
      <c r="A40" s="17">
        <f>YEAR(tblCalendario[[#This Row],[Fecha]])*10000+MONTH(tblCalendario[[#This Row],[Fecha]])*100+DAY(tblCalendario[[#This Row],[Fecha]])</f>
        <v>20260204</v>
      </c>
      <c r="B40" s="50">
        <v>46057</v>
      </c>
      <c r="C40" t="str">
        <f t="shared" si="3"/>
        <v>miércoles</v>
      </c>
      <c r="D40" s="9">
        <f>+WEEKDAY(tblCalendario[[#This Row],[Fecha]],2)</f>
        <v>3</v>
      </c>
      <c r="E40" s="9" t="str">
        <f>+IF(OR(tblCalendario[[#This Row],[Dia Semana]]="sábado",tblCalendario[[#This Row],[Dia Semana]]="domingo"),"SI","")</f>
        <v/>
      </c>
      <c r="F40" s="9">
        <f>DAY(tblCalendario[[#This Row],[Fecha]])</f>
        <v>4</v>
      </c>
      <c r="G40" s="9">
        <f t="shared" si="4"/>
        <v>6</v>
      </c>
      <c r="H40" s="9">
        <f t="shared" si="5"/>
        <v>2</v>
      </c>
      <c r="I40" s="9" t="str">
        <f>IF(tblCalendario[[#This Row],[Fecha]]=EOMONTH(tblCalendario[[#This Row],[Fecha]],0),"Sí","No")</f>
        <v>No</v>
      </c>
      <c r="J40" s="9">
        <f>ROUNDUP(DAY(tblCalendario[[#This Row],[Fecha]])/7,0)</f>
        <v>1</v>
      </c>
      <c r="K40" s="9">
        <f>+YEAR(tblCalendario[[#This Row],[Fecha]])</f>
        <v>2026</v>
      </c>
      <c r="L40" t="str">
        <f>IF(_xlfn.XLOOKUP(B40,Tabla2[Día que se da al trabajador],Tabla2[Autorizado Loretta],"")="SI",_xlfn.XLOOKUP(B40,Tabla2[Día que se da al trabajador],Tabla2[Motivo],""),"")</f>
        <v/>
      </c>
      <c r="O40" s="9"/>
      <c r="P40"/>
      <c r="S40" s="9"/>
      <c r="T40"/>
    </row>
    <row r="41" spans="1:20">
      <c r="A41" s="17">
        <f>YEAR(tblCalendario[[#This Row],[Fecha]])*10000+MONTH(tblCalendario[[#This Row],[Fecha]])*100+DAY(tblCalendario[[#This Row],[Fecha]])</f>
        <v>20260205</v>
      </c>
      <c r="B41" s="50">
        <v>46058</v>
      </c>
      <c r="C41" t="str">
        <f t="shared" si="3"/>
        <v>jueves</v>
      </c>
      <c r="D41" s="9">
        <f>+WEEKDAY(tblCalendario[[#This Row],[Fecha]],2)</f>
        <v>4</v>
      </c>
      <c r="E41" s="9" t="str">
        <f>+IF(OR(tblCalendario[[#This Row],[Dia Semana]]="sábado",tblCalendario[[#This Row],[Dia Semana]]="domingo"),"SI","")</f>
        <v/>
      </c>
      <c r="F41" s="9">
        <f>DAY(tblCalendario[[#This Row],[Fecha]])</f>
        <v>5</v>
      </c>
      <c r="G41" s="9">
        <f t="shared" si="4"/>
        <v>6</v>
      </c>
      <c r="H41" s="9">
        <f t="shared" si="5"/>
        <v>2</v>
      </c>
      <c r="I41" s="9" t="str">
        <f>IF(tblCalendario[[#This Row],[Fecha]]=EOMONTH(tblCalendario[[#This Row],[Fecha]],0),"Sí","No")</f>
        <v>No</v>
      </c>
      <c r="J41" s="9">
        <f>ROUNDUP(DAY(tblCalendario[[#This Row],[Fecha]])/7,0)</f>
        <v>1</v>
      </c>
      <c r="K41" s="9">
        <f>+YEAR(tblCalendario[[#This Row],[Fecha]])</f>
        <v>2026</v>
      </c>
      <c r="L41" t="str">
        <f>IF(_xlfn.XLOOKUP(B41,Tabla2[Día que se da al trabajador],Tabla2[Autorizado Loretta],"")="SI",_xlfn.XLOOKUP(B41,Tabla2[Día que se da al trabajador],Tabla2[Motivo],""),"")</f>
        <v/>
      </c>
      <c r="O41" s="9"/>
      <c r="P41"/>
      <c r="S41" s="9"/>
      <c r="T41"/>
    </row>
    <row r="42" spans="1:20">
      <c r="A42" s="17">
        <f>YEAR(tblCalendario[[#This Row],[Fecha]])*10000+MONTH(tblCalendario[[#This Row],[Fecha]])*100+DAY(tblCalendario[[#This Row],[Fecha]])</f>
        <v>20260206</v>
      </c>
      <c r="B42" s="50">
        <v>46059</v>
      </c>
      <c r="C42" t="str">
        <f t="shared" si="3"/>
        <v>viernes</v>
      </c>
      <c r="D42" s="9">
        <f>+WEEKDAY(tblCalendario[[#This Row],[Fecha]],2)</f>
        <v>5</v>
      </c>
      <c r="E42" s="9" t="str">
        <f>+IF(OR(tblCalendario[[#This Row],[Dia Semana]]="sábado",tblCalendario[[#This Row],[Dia Semana]]="domingo"),"SI","")</f>
        <v/>
      </c>
      <c r="F42" s="9">
        <f>DAY(tblCalendario[[#This Row],[Fecha]])</f>
        <v>6</v>
      </c>
      <c r="G42" s="9">
        <f t="shared" si="4"/>
        <v>6</v>
      </c>
      <c r="H42" s="9">
        <f t="shared" si="5"/>
        <v>2</v>
      </c>
      <c r="I42" s="9" t="str">
        <f>IF(tblCalendario[[#This Row],[Fecha]]=EOMONTH(tblCalendario[[#This Row],[Fecha]],0),"Sí","No")</f>
        <v>No</v>
      </c>
      <c r="J42" s="9">
        <f>ROUNDUP(DAY(tblCalendario[[#This Row],[Fecha]])/7,0)</f>
        <v>1</v>
      </c>
      <c r="K42" s="9">
        <f>+YEAR(tblCalendario[[#This Row],[Fecha]])</f>
        <v>2026</v>
      </c>
      <c r="L42" t="str">
        <f>IF(_xlfn.XLOOKUP(B42,Tabla2[Día que se da al trabajador],Tabla2[Autorizado Loretta],"")="SI",_xlfn.XLOOKUP(B42,Tabla2[Día que se da al trabajador],Tabla2[Motivo],""),"")</f>
        <v/>
      </c>
      <c r="O42" s="9"/>
      <c r="P42"/>
      <c r="S42" s="9"/>
      <c r="T42"/>
    </row>
    <row r="43" spans="1:20">
      <c r="A43" s="17">
        <f>YEAR(tblCalendario[[#This Row],[Fecha]])*10000+MONTH(tblCalendario[[#This Row],[Fecha]])*100+DAY(tblCalendario[[#This Row],[Fecha]])</f>
        <v>20260207</v>
      </c>
      <c r="B43" s="50">
        <v>46060</v>
      </c>
      <c r="C43" t="str">
        <f t="shared" si="3"/>
        <v>sábado</v>
      </c>
      <c r="D43" s="9">
        <f>+WEEKDAY(tblCalendario[[#This Row],[Fecha]],2)</f>
        <v>6</v>
      </c>
      <c r="E43" s="9" t="str">
        <f>+IF(OR(tblCalendario[[#This Row],[Dia Semana]]="sábado",tblCalendario[[#This Row],[Dia Semana]]="domingo"),"SI","")</f>
        <v>SI</v>
      </c>
      <c r="F43" s="9">
        <f>DAY(tblCalendario[[#This Row],[Fecha]])</f>
        <v>7</v>
      </c>
      <c r="G43" s="9">
        <f t="shared" si="4"/>
        <v>6</v>
      </c>
      <c r="H43" s="9">
        <f t="shared" si="5"/>
        <v>2</v>
      </c>
      <c r="I43" s="9" t="str">
        <f>IF(tblCalendario[[#This Row],[Fecha]]=EOMONTH(tblCalendario[[#This Row],[Fecha]],0),"Sí","No")</f>
        <v>No</v>
      </c>
      <c r="J43" s="9">
        <f>ROUNDUP(DAY(tblCalendario[[#This Row],[Fecha]])/7,0)</f>
        <v>1</v>
      </c>
      <c r="K43" s="9">
        <f>+YEAR(tblCalendario[[#This Row],[Fecha]])</f>
        <v>2026</v>
      </c>
      <c r="L43" t="str">
        <f>IF(_xlfn.XLOOKUP(B43,Tabla2[Día que se da al trabajador],Tabla2[Autorizado Loretta],"")="SI",_xlfn.XLOOKUP(B43,Tabla2[Día que se da al trabajador],Tabla2[Motivo],""),"")</f>
        <v/>
      </c>
      <c r="O43" s="9"/>
      <c r="P43"/>
      <c r="S43" s="9"/>
      <c r="T43"/>
    </row>
    <row r="44" spans="1:20">
      <c r="A44" s="17">
        <f>YEAR(tblCalendario[[#This Row],[Fecha]])*10000+MONTH(tblCalendario[[#This Row],[Fecha]])*100+DAY(tblCalendario[[#This Row],[Fecha]])</f>
        <v>20260208</v>
      </c>
      <c r="B44" s="50">
        <v>46061</v>
      </c>
      <c r="C44" t="str">
        <f t="shared" si="3"/>
        <v>domingo</v>
      </c>
      <c r="D44" s="9">
        <f>+WEEKDAY(tblCalendario[[#This Row],[Fecha]],2)</f>
        <v>7</v>
      </c>
      <c r="E44" s="9" t="str">
        <f>+IF(OR(tblCalendario[[#This Row],[Dia Semana]]="sábado",tblCalendario[[#This Row],[Dia Semana]]="domingo"),"SI","")</f>
        <v>SI</v>
      </c>
      <c r="F44" s="9">
        <f>DAY(tblCalendario[[#This Row],[Fecha]])</f>
        <v>8</v>
      </c>
      <c r="G44" s="9">
        <f t="shared" si="4"/>
        <v>6</v>
      </c>
      <c r="H44" s="9">
        <f t="shared" si="5"/>
        <v>2</v>
      </c>
      <c r="I44" s="9" t="str">
        <f>IF(tblCalendario[[#This Row],[Fecha]]=EOMONTH(tblCalendario[[#This Row],[Fecha]],0),"Sí","No")</f>
        <v>No</v>
      </c>
      <c r="J44" s="9">
        <f>ROUNDUP(DAY(tblCalendario[[#This Row],[Fecha]])/7,0)</f>
        <v>2</v>
      </c>
      <c r="K44" s="9">
        <f>+YEAR(tblCalendario[[#This Row],[Fecha]])</f>
        <v>2026</v>
      </c>
      <c r="L44" t="str">
        <f>IF(_xlfn.XLOOKUP(B44,Tabla2[Día que se da al trabajador],Tabla2[Autorizado Loretta],"")="SI",_xlfn.XLOOKUP(B44,Tabla2[Día que se da al trabajador],Tabla2[Motivo],""),"")</f>
        <v/>
      </c>
      <c r="O44" s="9"/>
      <c r="P44"/>
      <c r="S44" s="9"/>
      <c r="T44"/>
    </row>
    <row r="45" spans="1:20">
      <c r="A45" s="17">
        <f>YEAR(tblCalendario[[#This Row],[Fecha]])*10000+MONTH(tblCalendario[[#This Row],[Fecha]])*100+DAY(tblCalendario[[#This Row],[Fecha]])</f>
        <v>20260209</v>
      </c>
      <c r="B45" s="50">
        <v>46062</v>
      </c>
      <c r="C45" t="str">
        <f t="shared" si="3"/>
        <v>lunes</v>
      </c>
      <c r="D45" s="9">
        <f>+WEEKDAY(tblCalendario[[#This Row],[Fecha]],2)</f>
        <v>1</v>
      </c>
      <c r="E45" s="9" t="str">
        <f>+IF(OR(tblCalendario[[#This Row],[Dia Semana]]="sábado",tblCalendario[[#This Row],[Dia Semana]]="domingo"),"SI","")</f>
        <v/>
      </c>
      <c r="F45" s="9">
        <f>DAY(tblCalendario[[#This Row],[Fecha]])</f>
        <v>9</v>
      </c>
      <c r="G45" s="9">
        <f t="shared" si="4"/>
        <v>7</v>
      </c>
      <c r="H45" s="9">
        <f t="shared" si="5"/>
        <v>2</v>
      </c>
      <c r="I45" s="9" t="str">
        <f>IF(tblCalendario[[#This Row],[Fecha]]=EOMONTH(tblCalendario[[#This Row],[Fecha]],0),"Sí","No")</f>
        <v>No</v>
      </c>
      <c r="J45" s="9">
        <f>ROUNDUP(DAY(tblCalendario[[#This Row],[Fecha]])/7,0)</f>
        <v>2</v>
      </c>
      <c r="K45" s="9">
        <f>+YEAR(tblCalendario[[#This Row],[Fecha]])</f>
        <v>2026</v>
      </c>
      <c r="L45" t="str">
        <f>IF(_xlfn.XLOOKUP(B45,Tabla2[Día que se da al trabajador],Tabla2[Autorizado Loretta],"")="SI",_xlfn.XLOOKUP(B45,Tabla2[Día que se da al trabajador],Tabla2[Motivo],""),"")</f>
        <v/>
      </c>
      <c r="O45" s="9"/>
      <c r="P45"/>
      <c r="S45" s="9"/>
      <c r="T45"/>
    </row>
    <row r="46" spans="1:20">
      <c r="A46" s="17">
        <f>YEAR(tblCalendario[[#This Row],[Fecha]])*10000+MONTH(tblCalendario[[#This Row],[Fecha]])*100+DAY(tblCalendario[[#This Row],[Fecha]])</f>
        <v>20260210</v>
      </c>
      <c r="B46" s="50">
        <v>46063</v>
      </c>
      <c r="C46" t="str">
        <f t="shared" si="3"/>
        <v>martes</v>
      </c>
      <c r="D46" s="9">
        <f>+WEEKDAY(tblCalendario[[#This Row],[Fecha]],2)</f>
        <v>2</v>
      </c>
      <c r="E46" s="9" t="str">
        <f>+IF(OR(tblCalendario[[#This Row],[Dia Semana]]="sábado",tblCalendario[[#This Row],[Dia Semana]]="domingo"),"SI","")</f>
        <v/>
      </c>
      <c r="F46" s="9">
        <f>DAY(tblCalendario[[#This Row],[Fecha]])</f>
        <v>10</v>
      </c>
      <c r="G46" s="9">
        <f t="shared" si="4"/>
        <v>7</v>
      </c>
      <c r="H46" s="9">
        <f t="shared" si="5"/>
        <v>2</v>
      </c>
      <c r="I46" s="9" t="str">
        <f>IF(tblCalendario[[#This Row],[Fecha]]=EOMONTH(tblCalendario[[#This Row],[Fecha]],0),"Sí","No")</f>
        <v>No</v>
      </c>
      <c r="J46" s="9">
        <f>ROUNDUP(DAY(tblCalendario[[#This Row],[Fecha]])/7,0)</f>
        <v>2</v>
      </c>
      <c r="K46" s="9">
        <f>+YEAR(tblCalendario[[#This Row],[Fecha]])</f>
        <v>2026</v>
      </c>
      <c r="L46" t="str">
        <f>IF(_xlfn.XLOOKUP(B46,Tabla2[Día que se da al trabajador],Tabla2[Autorizado Loretta],"")="SI",_xlfn.XLOOKUP(B46,Tabla2[Día que se da al trabajador],Tabla2[Motivo],""),"")</f>
        <v/>
      </c>
      <c r="O46" s="9"/>
      <c r="P46"/>
      <c r="S46" s="9"/>
      <c r="T46"/>
    </row>
    <row r="47" spans="1:20">
      <c r="A47" s="17">
        <f>YEAR(tblCalendario[[#This Row],[Fecha]])*10000+MONTH(tblCalendario[[#This Row],[Fecha]])*100+DAY(tblCalendario[[#This Row],[Fecha]])</f>
        <v>20260211</v>
      </c>
      <c r="B47" s="50">
        <v>46064</v>
      </c>
      <c r="C47" t="str">
        <f t="shared" si="3"/>
        <v>miércoles</v>
      </c>
      <c r="D47" s="9">
        <f>+WEEKDAY(tblCalendario[[#This Row],[Fecha]],2)</f>
        <v>3</v>
      </c>
      <c r="E47" s="9" t="str">
        <f>+IF(OR(tblCalendario[[#This Row],[Dia Semana]]="sábado",tblCalendario[[#This Row],[Dia Semana]]="domingo"),"SI","")</f>
        <v/>
      </c>
      <c r="F47" s="9">
        <f>DAY(tblCalendario[[#This Row],[Fecha]])</f>
        <v>11</v>
      </c>
      <c r="G47" s="9">
        <f t="shared" si="4"/>
        <v>7</v>
      </c>
      <c r="H47" s="9">
        <f t="shared" si="5"/>
        <v>2</v>
      </c>
      <c r="I47" s="9" t="str">
        <f>IF(tblCalendario[[#This Row],[Fecha]]=EOMONTH(tblCalendario[[#This Row],[Fecha]],0),"Sí","No")</f>
        <v>No</v>
      </c>
      <c r="J47" s="9">
        <f>ROUNDUP(DAY(tblCalendario[[#This Row],[Fecha]])/7,0)</f>
        <v>2</v>
      </c>
      <c r="K47" s="9">
        <f>+YEAR(tblCalendario[[#This Row],[Fecha]])</f>
        <v>2026</v>
      </c>
      <c r="L47" t="str">
        <f>IF(_xlfn.XLOOKUP(B47,Tabla2[Día que se da al trabajador],Tabla2[Autorizado Loretta],"")="SI",_xlfn.XLOOKUP(B47,Tabla2[Día que se da al trabajador],Tabla2[Motivo],""),"")</f>
        <v/>
      </c>
      <c r="O47" s="9"/>
      <c r="P47"/>
      <c r="S47" s="9"/>
      <c r="T47"/>
    </row>
    <row r="48" spans="1:20">
      <c r="A48" s="17">
        <f>YEAR(tblCalendario[[#This Row],[Fecha]])*10000+MONTH(tblCalendario[[#This Row],[Fecha]])*100+DAY(tblCalendario[[#This Row],[Fecha]])</f>
        <v>20260212</v>
      </c>
      <c r="B48" s="50">
        <v>46065</v>
      </c>
      <c r="C48" t="str">
        <f t="shared" si="3"/>
        <v>jueves</v>
      </c>
      <c r="D48" s="9">
        <f>+WEEKDAY(tblCalendario[[#This Row],[Fecha]],2)</f>
        <v>4</v>
      </c>
      <c r="E48" s="9" t="str">
        <f>+IF(OR(tblCalendario[[#This Row],[Dia Semana]]="sábado",tblCalendario[[#This Row],[Dia Semana]]="domingo"),"SI","")</f>
        <v/>
      </c>
      <c r="F48" s="9">
        <f>DAY(tblCalendario[[#This Row],[Fecha]])</f>
        <v>12</v>
      </c>
      <c r="G48" s="9">
        <f t="shared" si="4"/>
        <v>7</v>
      </c>
      <c r="H48" s="9">
        <f t="shared" si="5"/>
        <v>2</v>
      </c>
      <c r="I48" s="9" t="str">
        <f>IF(tblCalendario[[#This Row],[Fecha]]=EOMONTH(tblCalendario[[#This Row],[Fecha]],0),"Sí","No")</f>
        <v>No</v>
      </c>
      <c r="J48" s="9">
        <f>ROUNDUP(DAY(tblCalendario[[#This Row],[Fecha]])/7,0)</f>
        <v>2</v>
      </c>
      <c r="K48" s="9">
        <f>+YEAR(tblCalendario[[#This Row],[Fecha]])</f>
        <v>2026</v>
      </c>
      <c r="L48" t="str">
        <f>IF(_xlfn.XLOOKUP(B48,Tabla2[Día que se da al trabajador],Tabla2[Autorizado Loretta],"")="SI",_xlfn.XLOOKUP(B48,Tabla2[Día que se da al trabajador],Tabla2[Motivo],""),"")</f>
        <v/>
      </c>
      <c r="O48" s="9"/>
      <c r="P48"/>
      <c r="S48" s="9"/>
      <c r="T48"/>
    </row>
    <row r="49" spans="1:20">
      <c r="A49" s="17">
        <f>YEAR(tblCalendario[[#This Row],[Fecha]])*10000+MONTH(tblCalendario[[#This Row],[Fecha]])*100+DAY(tblCalendario[[#This Row],[Fecha]])</f>
        <v>20260213</v>
      </c>
      <c r="B49" s="50">
        <v>46066</v>
      </c>
      <c r="C49" t="str">
        <f t="shared" si="3"/>
        <v>viernes</v>
      </c>
      <c r="D49" s="9">
        <f>+WEEKDAY(tblCalendario[[#This Row],[Fecha]],2)</f>
        <v>5</v>
      </c>
      <c r="E49" s="9" t="str">
        <f>+IF(OR(tblCalendario[[#This Row],[Dia Semana]]="sábado",tblCalendario[[#This Row],[Dia Semana]]="domingo"),"SI","")</f>
        <v/>
      </c>
      <c r="F49" s="9">
        <f>DAY(tblCalendario[[#This Row],[Fecha]])</f>
        <v>13</v>
      </c>
      <c r="G49" s="9">
        <f t="shared" si="4"/>
        <v>7</v>
      </c>
      <c r="H49" s="9">
        <f t="shared" si="5"/>
        <v>2</v>
      </c>
      <c r="I49" s="9" t="str">
        <f>IF(tblCalendario[[#This Row],[Fecha]]=EOMONTH(tblCalendario[[#This Row],[Fecha]],0),"Sí","No")</f>
        <v>No</v>
      </c>
      <c r="J49" s="9">
        <f>ROUNDUP(DAY(tblCalendario[[#This Row],[Fecha]])/7,0)</f>
        <v>2</v>
      </c>
      <c r="K49" s="9">
        <f>+YEAR(tblCalendario[[#This Row],[Fecha]])</f>
        <v>2026</v>
      </c>
      <c r="L49" t="str">
        <f>IF(_xlfn.XLOOKUP(B49,Tabla2[Día que se da al trabajador],Tabla2[Autorizado Loretta],"")="SI",_xlfn.XLOOKUP(B49,Tabla2[Día que se da al trabajador],Tabla2[Motivo],""),"")</f>
        <v/>
      </c>
      <c r="O49" s="9"/>
      <c r="P49"/>
      <c r="S49" s="9"/>
      <c r="T49"/>
    </row>
    <row r="50" spans="1:20">
      <c r="A50" s="17">
        <f>YEAR(tblCalendario[[#This Row],[Fecha]])*10000+MONTH(tblCalendario[[#This Row],[Fecha]])*100+DAY(tblCalendario[[#This Row],[Fecha]])</f>
        <v>20260214</v>
      </c>
      <c r="B50" s="50">
        <v>46067</v>
      </c>
      <c r="C50" t="str">
        <f t="shared" si="3"/>
        <v>sábado</v>
      </c>
      <c r="D50" s="9">
        <f>+WEEKDAY(tblCalendario[[#This Row],[Fecha]],2)</f>
        <v>6</v>
      </c>
      <c r="E50" s="9" t="str">
        <f>+IF(OR(tblCalendario[[#This Row],[Dia Semana]]="sábado",tblCalendario[[#This Row],[Dia Semana]]="domingo"),"SI","")</f>
        <v>SI</v>
      </c>
      <c r="F50" s="9">
        <f>DAY(tblCalendario[[#This Row],[Fecha]])</f>
        <v>14</v>
      </c>
      <c r="G50" s="9">
        <f t="shared" si="4"/>
        <v>7</v>
      </c>
      <c r="H50" s="9">
        <f t="shared" si="5"/>
        <v>2</v>
      </c>
      <c r="I50" s="9" t="str">
        <f>IF(tblCalendario[[#This Row],[Fecha]]=EOMONTH(tblCalendario[[#This Row],[Fecha]],0),"Sí","No")</f>
        <v>No</v>
      </c>
      <c r="J50" s="9">
        <f>ROUNDUP(DAY(tblCalendario[[#This Row],[Fecha]])/7,0)</f>
        <v>2</v>
      </c>
      <c r="K50" s="9">
        <f>+YEAR(tblCalendario[[#This Row],[Fecha]])</f>
        <v>2026</v>
      </c>
      <c r="L50" t="str">
        <f>IF(_xlfn.XLOOKUP(B50,Tabla2[Día que se da al trabajador],Tabla2[Autorizado Loretta],"")="SI",_xlfn.XLOOKUP(B50,Tabla2[Día que se da al trabajador],Tabla2[Motivo],""),"")</f>
        <v/>
      </c>
      <c r="O50" s="9"/>
      <c r="P50"/>
      <c r="S50" s="9"/>
      <c r="T50"/>
    </row>
    <row r="51" spans="1:20">
      <c r="A51" s="17">
        <f>YEAR(tblCalendario[[#This Row],[Fecha]])*10000+MONTH(tblCalendario[[#This Row],[Fecha]])*100+DAY(tblCalendario[[#This Row],[Fecha]])</f>
        <v>20260215</v>
      </c>
      <c r="B51" s="50">
        <v>46068</v>
      </c>
      <c r="C51" t="str">
        <f t="shared" si="3"/>
        <v>domingo</v>
      </c>
      <c r="D51" s="9">
        <f>+WEEKDAY(tblCalendario[[#This Row],[Fecha]],2)</f>
        <v>7</v>
      </c>
      <c r="E51" s="9" t="str">
        <f>+IF(OR(tblCalendario[[#This Row],[Dia Semana]]="sábado",tblCalendario[[#This Row],[Dia Semana]]="domingo"),"SI","")</f>
        <v>SI</v>
      </c>
      <c r="F51" s="9">
        <f>DAY(tblCalendario[[#This Row],[Fecha]])</f>
        <v>15</v>
      </c>
      <c r="G51" s="9">
        <f t="shared" si="4"/>
        <v>7</v>
      </c>
      <c r="H51" s="9">
        <f t="shared" si="5"/>
        <v>2</v>
      </c>
      <c r="I51" s="9" t="str">
        <f>IF(tblCalendario[[#This Row],[Fecha]]=EOMONTH(tblCalendario[[#This Row],[Fecha]],0),"Sí","No")</f>
        <v>No</v>
      </c>
      <c r="J51" s="9">
        <f>ROUNDUP(DAY(tblCalendario[[#This Row],[Fecha]])/7,0)</f>
        <v>3</v>
      </c>
      <c r="K51" s="9">
        <f>+YEAR(tblCalendario[[#This Row],[Fecha]])</f>
        <v>2026</v>
      </c>
      <c r="L51" t="str">
        <f>IF(_xlfn.XLOOKUP(B51,Tabla2[Día que se da al trabajador],Tabla2[Autorizado Loretta],"")="SI",_xlfn.XLOOKUP(B51,Tabla2[Día que se da al trabajador],Tabla2[Motivo],""),"")</f>
        <v/>
      </c>
      <c r="O51" s="9"/>
      <c r="P51"/>
      <c r="S51" s="9"/>
      <c r="T51"/>
    </row>
    <row r="52" spans="1:20">
      <c r="A52" s="17">
        <f>YEAR(tblCalendario[[#This Row],[Fecha]])*10000+MONTH(tblCalendario[[#This Row],[Fecha]])*100+DAY(tblCalendario[[#This Row],[Fecha]])</f>
        <v>20260216</v>
      </c>
      <c r="B52" s="50">
        <v>46069</v>
      </c>
      <c r="C52" t="str">
        <f t="shared" si="3"/>
        <v>lunes</v>
      </c>
      <c r="D52" s="9">
        <f>+WEEKDAY(tblCalendario[[#This Row],[Fecha]],2)</f>
        <v>1</v>
      </c>
      <c r="E52" s="9" t="str">
        <f>+IF(OR(tblCalendario[[#This Row],[Dia Semana]]="sábado",tblCalendario[[#This Row],[Dia Semana]]="domingo"),"SI","")</f>
        <v/>
      </c>
      <c r="F52" s="9">
        <f>DAY(tblCalendario[[#This Row],[Fecha]])</f>
        <v>16</v>
      </c>
      <c r="G52" s="9">
        <f t="shared" si="4"/>
        <v>8</v>
      </c>
      <c r="H52" s="9">
        <f t="shared" si="5"/>
        <v>2</v>
      </c>
      <c r="I52" s="9" t="str">
        <f>IF(tblCalendario[[#This Row],[Fecha]]=EOMONTH(tblCalendario[[#This Row],[Fecha]],0),"Sí","No")</f>
        <v>No</v>
      </c>
      <c r="J52" s="9">
        <f>ROUNDUP(DAY(tblCalendario[[#This Row],[Fecha]])/7,0)</f>
        <v>3</v>
      </c>
      <c r="K52" s="9">
        <f>+YEAR(tblCalendario[[#This Row],[Fecha]])</f>
        <v>2026</v>
      </c>
      <c r="L52" t="str">
        <f>IF(_xlfn.XLOOKUP(B52,Tabla2[Día que se da al trabajador],Tabla2[Autorizado Loretta],"")="SI",_xlfn.XLOOKUP(B52,Tabla2[Día que se da al trabajador],Tabla2[Motivo],""),"")</f>
        <v/>
      </c>
      <c r="O52" s="9"/>
      <c r="P52"/>
      <c r="S52" s="9"/>
      <c r="T52"/>
    </row>
    <row r="53" spans="1:20">
      <c r="A53" s="17">
        <f>YEAR(tblCalendario[[#This Row],[Fecha]])*10000+MONTH(tblCalendario[[#This Row],[Fecha]])*100+DAY(tblCalendario[[#This Row],[Fecha]])</f>
        <v>20260217</v>
      </c>
      <c r="B53" s="50">
        <v>46070</v>
      </c>
      <c r="C53" t="str">
        <f t="shared" si="3"/>
        <v>martes</v>
      </c>
      <c r="D53" s="9">
        <f>+WEEKDAY(tblCalendario[[#This Row],[Fecha]],2)</f>
        <v>2</v>
      </c>
      <c r="E53" s="9" t="str">
        <f>+IF(OR(tblCalendario[[#This Row],[Dia Semana]]="sábado",tblCalendario[[#This Row],[Dia Semana]]="domingo"),"SI","")</f>
        <v/>
      </c>
      <c r="F53" s="9">
        <f>DAY(tblCalendario[[#This Row],[Fecha]])</f>
        <v>17</v>
      </c>
      <c r="G53" s="9">
        <f t="shared" si="4"/>
        <v>8</v>
      </c>
      <c r="H53" s="9">
        <f t="shared" si="5"/>
        <v>2</v>
      </c>
      <c r="I53" s="9" t="str">
        <f>IF(tblCalendario[[#This Row],[Fecha]]=EOMONTH(tblCalendario[[#This Row],[Fecha]],0),"Sí","No")</f>
        <v>No</v>
      </c>
      <c r="J53" s="9">
        <f>ROUNDUP(DAY(tblCalendario[[#This Row],[Fecha]])/7,0)</f>
        <v>3</v>
      </c>
      <c r="K53" s="9">
        <f>+YEAR(tblCalendario[[#This Row],[Fecha]])</f>
        <v>2026</v>
      </c>
      <c r="L53" t="str">
        <f>IF(_xlfn.XLOOKUP(B53,Tabla2[Día que se da al trabajador],Tabla2[Autorizado Loretta],"")="SI",_xlfn.XLOOKUP(B53,Tabla2[Día que se da al trabajador],Tabla2[Motivo],""),"")</f>
        <v/>
      </c>
      <c r="O53" s="9"/>
      <c r="P53"/>
      <c r="S53" s="9"/>
      <c r="T53"/>
    </row>
    <row r="54" spans="1:20">
      <c r="A54" s="17">
        <f>YEAR(tblCalendario[[#This Row],[Fecha]])*10000+MONTH(tblCalendario[[#This Row],[Fecha]])*100+DAY(tblCalendario[[#This Row],[Fecha]])</f>
        <v>20260218</v>
      </c>
      <c r="B54" s="50">
        <v>46071</v>
      </c>
      <c r="C54" t="str">
        <f t="shared" si="3"/>
        <v>miércoles</v>
      </c>
      <c r="D54" s="9">
        <f>+WEEKDAY(tblCalendario[[#This Row],[Fecha]],2)</f>
        <v>3</v>
      </c>
      <c r="E54" s="9" t="str">
        <f>+IF(OR(tblCalendario[[#This Row],[Dia Semana]]="sábado",tblCalendario[[#This Row],[Dia Semana]]="domingo"),"SI","")</f>
        <v/>
      </c>
      <c r="F54" s="9">
        <f>DAY(tblCalendario[[#This Row],[Fecha]])</f>
        <v>18</v>
      </c>
      <c r="G54" s="9">
        <f t="shared" si="4"/>
        <v>8</v>
      </c>
      <c r="H54" s="9">
        <f t="shared" si="5"/>
        <v>2</v>
      </c>
      <c r="I54" s="9" t="str">
        <f>IF(tblCalendario[[#This Row],[Fecha]]=EOMONTH(tblCalendario[[#This Row],[Fecha]],0),"Sí","No")</f>
        <v>No</v>
      </c>
      <c r="J54" s="9">
        <f>ROUNDUP(DAY(tblCalendario[[#This Row],[Fecha]])/7,0)</f>
        <v>3</v>
      </c>
      <c r="K54" s="9">
        <f>+YEAR(tblCalendario[[#This Row],[Fecha]])</f>
        <v>2026</v>
      </c>
      <c r="L54" t="str">
        <f>IF(_xlfn.XLOOKUP(B54,Tabla2[Día que se da al trabajador],Tabla2[Autorizado Loretta],"")="SI",_xlfn.XLOOKUP(B54,Tabla2[Día que se da al trabajador],Tabla2[Motivo],""),"")</f>
        <v/>
      </c>
      <c r="O54" s="9"/>
      <c r="P54"/>
      <c r="S54" s="9"/>
      <c r="T54"/>
    </row>
    <row r="55" spans="1:20">
      <c r="A55" s="17">
        <f>YEAR(tblCalendario[[#This Row],[Fecha]])*10000+MONTH(tblCalendario[[#This Row],[Fecha]])*100+DAY(tblCalendario[[#This Row],[Fecha]])</f>
        <v>20260219</v>
      </c>
      <c r="B55" s="50">
        <v>46072</v>
      </c>
      <c r="C55" t="str">
        <f t="shared" si="3"/>
        <v>jueves</v>
      </c>
      <c r="D55" s="9">
        <f>+WEEKDAY(tblCalendario[[#This Row],[Fecha]],2)</f>
        <v>4</v>
      </c>
      <c r="E55" s="9" t="str">
        <f>+IF(OR(tblCalendario[[#This Row],[Dia Semana]]="sábado",tblCalendario[[#This Row],[Dia Semana]]="domingo"),"SI","")</f>
        <v/>
      </c>
      <c r="F55" s="9">
        <f>DAY(tblCalendario[[#This Row],[Fecha]])</f>
        <v>19</v>
      </c>
      <c r="G55" s="9">
        <f t="shared" si="4"/>
        <v>8</v>
      </c>
      <c r="H55" s="9">
        <f t="shared" si="5"/>
        <v>2</v>
      </c>
      <c r="I55" s="9" t="str">
        <f>IF(tblCalendario[[#This Row],[Fecha]]=EOMONTH(tblCalendario[[#This Row],[Fecha]],0),"Sí","No")</f>
        <v>No</v>
      </c>
      <c r="J55" s="9">
        <f>ROUNDUP(DAY(tblCalendario[[#This Row],[Fecha]])/7,0)</f>
        <v>3</v>
      </c>
      <c r="K55" s="9">
        <f>+YEAR(tblCalendario[[#This Row],[Fecha]])</f>
        <v>2026</v>
      </c>
      <c r="L55" t="str">
        <f>IF(_xlfn.XLOOKUP(B55,Tabla2[Día que se da al trabajador],Tabla2[Autorizado Loretta],"")="SI",_xlfn.XLOOKUP(B55,Tabla2[Día que se da al trabajador],Tabla2[Motivo],""),"")</f>
        <v/>
      </c>
      <c r="O55" s="9"/>
      <c r="P55"/>
      <c r="S55" s="9"/>
      <c r="T55"/>
    </row>
    <row r="56" spans="1:20">
      <c r="A56" s="17">
        <f>YEAR(tblCalendario[[#This Row],[Fecha]])*10000+MONTH(tblCalendario[[#This Row],[Fecha]])*100+DAY(tblCalendario[[#This Row],[Fecha]])</f>
        <v>20260220</v>
      </c>
      <c r="B56" s="50">
        <v>46073</v>
      </c>
      <c r="C56" t="str">
        <f t="shared" si="3"/>
        <v>viernes</v>
      </c>
      <c r="D56" s="9">
        <f>+WEEKDAY(tblCalendario[[#This Row],[Fecha]],2)</f>
        <v>5</v>
      </c>
      <c r="E56" s="9" t="str">
        <f>+IF(OR(tblCalendario[[#This Row],[Dia Semana]]="sábado",tblCalendario[[#This Row],[Dia Semana]]="domingo"),"SI","")</f>
        <v/>
      </c>
      <c r="F56" s="9">
        <f>DAY(tblCalendario[[#This Row],[Fecha]])</f>
        <v>20</v>
      </c>
      <c r="G56" s="9">
        <f t="shared" si="4"/>
        <v>8</v>
      </c>
      <c r="H56" s="9">
        <f t="shared" si="5"/>
        <v>2</v>
      </c>
      <c r="I56" s="9" t="str">
        <f>IF(tblCalendario[[#This Row],[Fecha]]=EOMONTH(tblCalendario[[#This Row],[Fecha]],0),"Sí","No")</f>
        <v>No</v>
      </c>
      <c r="J56" s="9">
        <f>ROUNDUP(DAY(tblCalendario[[#This Row],[Fecha]])/7,0)</f>
        <v>3</v>
      </c>
      <c r="K56" s="9">
        <f>+YEAR(tblCalendario[[#This Row],[Fecha]])</f>
        <v>2026</v>
      </c>
      <c r="L56" t="str">
        <f>IF(_xlfn.XLOOKUP(B56,Tabla2[Día que se da al trabajador],Tabla2[Autorizado Loretta],"")="SI",_xlfn.XLOOKUP(B56,Tabla2[Día que se da al trabajador],Tabla2[Motivo],""),"")</f>
        <v/>
      </c>
      <c r="O56" s="9"/>
      <c r="P56"/>
      <c r="S56" s="9"/>
      <c r="T56"/>
    </row>
    <row r="57" spans="1:20">
      <c r="A57" s="17">
        <f>YEAR(tblCalendario[[#This Row],[Fecha]])*10000+MONTH(tblCalendario[[#This Row],[Fecha]])*100+DAY(tblCalendario[[#This Row],[Fecha]])</f>
        <v>20260221</v>
      </c>
      <c r="B57" s="50">
        <v>46074</v>
      </c>
      <c r="C57" t="str">
        <f t="shared" si="3"/>
        <v>sábado</v>
      </c>
      <c r="D57" s="9">
        <f>+WEEKDAY(tblCalendario[[#This Row],[Fecha]],2)</f>
        <v>6</v>
      </c>
      <c r="E57" s="9" t="str">
        <f>+IF(OR(tblCalendario[[#This Row],[Dia Semana]]="sábado",tblCalendario[[#This Row],[Dia Semana]]="domingo"),"SI","")</f>
        <v>SI</v>
      </c>
      <c r="F57" s="9">
        <f>DAY(tblCalendario[[#This Row],[Fecha]])</f>
        <v>21</v>
      </c>
      <c r="G57" s="9">
        <f t="shared" si="4"/>
        <v>8</v>
      </c>
      <c r="H57" s="9">
        <f t="shared" si="5"/>
        <v>2</v>
      </c>
      <c r="I57" s="9" t="str">
        <f>IF(tblCalendario[[#This Row],[Fecha]]=EOMONTH(tblCalendario[[#This Row],[Fecha]],0),"Sí","No")</f>
        <v>No</v>
      </c>
      <c r="J57" s="9">
        <f>ROUNDUP(DAY(tblCalendario[[#This Row],[Fecha]])/7,0)</f>
        <v>3</v>
      </c>
      <c r="K57" s="9">
        <f>+YEAR(tblCalendario[[#This Row],[Fecha]])</f>
        <v>2026</v>
      </c>
      <c r="L57" t="str">
        <f>IF(_xlfn.XLOOKUP(B57,Tabla2[Día que se da al trabajador],Tabla2[Autorizado Loretta],"")="SI",_xlfn.XLOOKUP(B57,Tabla2[Día que se da al trabajador],Tabla2[Motivo],""),"")</f>
        <v/>
      </c>
      <c r="O57" s="9"/>
      <c r="P57"/>
      <c r="S57" s="9"/>
      <c r="T57"/>
    </row>
    <row r="58" spans="1:20">
      <c r="A58" s="17">
        <f>YEAR(tblCalendario[[#This Row],[Fecha]])*10000+MONTH(tblCalendario[[#This Row],[Fecha]])*100+DAY(tblCalendario[[#This Row],[Fecha]])</f>
        <v>20260222</v>
      </c>
      <c r="B58" s="50">
        <v>46075</v>
      </c>
      <c r="C58" t="str">
        <f t="shared" si="3"/>
        <v>domingo</v>
      </c>
      <c r="D58" s="9">
        <f>+WEEKDAY(tblCalendario[[#This Row],[Fecha]],2)</f>
        <v>7</v>
      </c>
      <c r="E58" s="9" t="str">
        <f>+IF(OR(tblCalendario[[#This Row],[Dia Semana]]="sábado",tblCalendario[[#This Row],[Dia Semana]]="domingo"),"SI","")</f>
        <v>SI</v>
      </c>
      <c r="F58" s="9">
        <f>DAY(tblCalendario[[#This Row],[Fecha]])</f>
        <v>22</v>
      </c>
      <c r="G58" s="9">
        <f t="shared" si="4"/>
        <v>8</v>
      </c>
      <c r="H58" s="9">
        <f t="shared" si="5"/>
        <v>2</v>
      </c>
      <c r="I58" s="9" t="str">
        <f>IF(tblCalendario[[#This Row],[Fecha]]=EOMONTH(tblCalendario[[#This Row],[Fecha]],0),"Sí","No")</f>
        <v>No</v>
      </c>
      <c r="J58" s="9">
        <f>ROUNDUP(DAY(tblCalendario[[#This Row],[Fecha]])/7,0)</f>
        <v>4</v>
      </c>
      <c r="K58" s="9">
        <f>+YEAR(tblCalendario[[#This Row],[Fecha]])</f>
        <v>2026</v>
      </c>
      <c r="L58" t="str">
        <f>IF(_xlfn.XLOOKUP(B58,Tabla2[Día que se da al trabajador],Tabla2[Autorizado Loretta],"")="SI",_xlfn.XLOOKUP(B58,Tabla2[Día que se da al trabajador],Tabla2[Motivo],""),"")</f>
        <v/>
      </c>
      <c r="O58" s="9"/>
      <c r="P58"/>
      <c r="S58" s="9"/>
      <c r="T58"/>
    </row>
    <row r="59" spans="1:20">
      <c r="A59" s="17">
        <f>YEAR(tblCalendario[[#This Row],[Fecha]])*10000+MONTH(tblCalendario[[#This Row],[Fecha]])*100+DAY(tblCalendario[[#This Row],[Fecha]])</f>
        <v>20260223</v>
      </c>
      <c r="B59" s="50">
        <v>46076</v>
      </c>
      <c r="C59" t="str">
        <f t="shared" si="3"/>
        <v>lunes</v>
      </c>
      <c r="D59" s="9">
        <f>+WEEKDAY(tblCalendario[[#This Row],[Fecha]],2)</f>
        <v>1</v>
      </c>
      <c r="E59" s="9" t="str">
        <f>+IF(OR(tblCalendario[[#This Row],[Dia Semana]]="sábado",tblCalendario[[#This Row],[Dia Semana]]="domingo"),"SI","")</f>
        <v/>
      </c>
      <c r="F59" s="9">
        <f>DAY(tblCalendario[[#This Row],[Fecha]])</f>
        <v>23</v>
      </c>
      <c r="G59" s="9">
        <f t="shared" si="4"/>
        <v>9</v>
      </c>
      <c r="H59" s="9">
        <f t="shared" si="5"/>
        <v>2</v>
      </c>
      <c r="I59" s="9" t="str">
        <f>IF(tblCalendario[[#This Row],[Fecha]]=EOMONTH(tblCalendario[[#This Row],[Fecha]],0),"Sí","No")</f>
        <v>No</v>
      </c>
      <c r="J59" s="9">
        <f>ROUNDUP(DAY(tblCalendario[[#This Row],[Fecha]])/7,0)</f>
        <v>4</v>
      </c>
      <c r="K59" s="9">
        <f>+YEAR(tblCalendario[[#This Row],[Fecha]])</f>
        <v>2026</v>
      </c>
      <c r="L59" t="str">
        <f>IF(_xlfn.XLOOKUP(B59,Tabla2[Día que se da al trabajador],Tabla2[Autorizado Loretta],"")="SI",_xlfn.XLOOKUP(B59,Tabla2[Día que se da al trabajador],Tabla2[Motivo],""),"")</f>
        <v/>
      </c>
      <c r="O59" s="9"/>
      <c r="P59"/>
      <c r="S59" s="9"/>
      <c r="T59"/>
    </row>
    <row r="60" spans="1:20">
      <c r="A60" s="17">
        <f>YEAR(tblCalendario[[#This Row],[Fecha]])*10000+MONTH(tblCalendario[[#This Row],[Fecha]])*100+DAY(tblCalendario[[#This Row],[Fecha]])</f>
        <v>20260224</v>
      </c>
      <c r="B60" s="50">
        <v>46077</v>
      </c>
      <c r="C60" t="str">
        <f t="shared" si="3"/>
        <v>martes</v>
      </c>
      <c r="D60" s="9">
        <f>+WEEKDAY(tblCalendario[[#This Row],[Fecha]],2)</f>
        <v>2</v>
      </c>
      <c r="E60" s="9" t="str">
        <f>+IF(OR(tblCalendario[[#This Row],[Dia Semana]]="sábado",tblCalendario[[#This Row],[Dia Semana]]="domingo"),"SI","")</f>
        <v/>
      </c>
      <c r="F60" s="9">
        <f>DAY(tblCalendario[[#This Row],[Fecha]])</f>
        <v>24</v>
      </c>
      <c r="G60" s="9">
        <f t="shared" si="4"/>
        <v>9</v>
      </c>
      <c r="H60" s="9">
        <f t="shared" si="5"/>
        <v>2</v>
      </c>
      <c r="I60" s="9" t="str">
        <f>IF(tblCalendario[[#This Row],[Fecha]]=EOMONTH(tblCalendario[[#This Row],[Fecha]],0),"Sí","No")</f>
        <v>No</v>
      </c>
      <c r="J60" s="9">
        <f>ROUNDUP(DAY(tblCalendario[[#This Row],[Fecha]])/7,0)</f>
        <v>4</v>
      </c>
      <c r="K60" s="9">
        <f>+YEAR(tblCalendario[[#This Row],[Fecha]])</f>
        <v>2026</v>
      </c>
      <c r="L60" t="str">
        <f>IF(_xlfn.XLOOKUP(B60,Tabla2[Día que se da al trabajador],Tabla2[Autorizado Loretta],"")="SI",_xlfn.XLOOKUP(B60,Tabla2[Día que se da al trabajador],Tabla2[Motivo],""),"")</f>
        <v/>
      </c>
      <c r="O60" s="9"/>
      <c r="P60"/>
      <c r="S60" s="9"/>
      <c r="T60"/>
    </row>
    <row r="61" spans="1:20">
      <c r="A61" s="17">
        <f>YEAR(tblCalendario[[#This Row],[Fecha]])*10000+MONTH(tblCalendario[[#This Row],[Fecha]])*100+DAY(tblCalendario[[#This Row],[Fecha]])</f>
        <v>20260225</v>
      </c>
      <c r="B61" s="50">
        <v>46078</v>
      </c>
      <c r="C61" t="str">
        <f t="shared" si="3"/>
        <v>miércoles</v>
      </c>
      <c r="D61" s="9">
        <f>+WEEKDAY(tblCalendario[[#This Row],[Fecha]],2)</f>
        <v>3</v>
      </c>
      <c r="E61" s="9" t="str">
        <f>+IF(OR(tblCalendario[[#This Row],[Dia Semana]]="sábado",tblCalendario[[#This Row],[Dia Semana]]="domingo"),"SI","")</f>
        <v/>
      </c>
      <c r="F61" s="9">
        <f>DAY(tblCalendario[[#This Row],[Fecha]])</f>
        <v>25</v>
      </c>
      <c r="G61" s="9">
        <f t="shared" si="4"/>
        <v>9</v>
      </c>
      <c r="H61" s="9">
        <f t="shared" si="5"/>
        <v>2</v>
      </c>
      <c r="I61" s="9" t="str">
        <f>IF(tblCalendario[[#This Row],[Fecha]]=EOMONTH(tblCalendario[[#This Row],[Fecha]],0),"Sí","No")</f>
        <v>No</v>
      </c>
      <c r="J61" s="9">
        <f>ROUNDUP(DAY(tblCalendario[[#This Row],[Fecha]])/7,0)</f>
        <v>4</v>
      </c>
      <c r="K61" s="9">
        <f>+YEAR(tblCalendario[[#This Row],[Fecha]])</f>
        <v>2026</v>
      </c>
      <c r="L61" t="str">
        <f>IF(_xlfn.XLOOKUP(B61,Tabla2[Día que se da al trabajador],Tabla2[Autorizado Loretta],"")="SI",_xlfn.XLOOKUP(B61,Tabla2[Día que se da al trabajador],Tabla2[Motivo],""),"")</f>
        <v/>
      </c>
      <c r="O61" s="9"/>
      <c r="P61"/>
      <c r="S61" s="9"/>
      <c r="T61"/>
    </row>
    <row r="62" spans="1:20">
      <c r="A62" s="17">
        <f>YEAR(tblCalendario[[#This Row],[Fecha]])*10000+MONTH(tblCalendario[[#This Row],[Fecha]])*100+DAY(tblCalendario[[#This Row],[Fecha]])</f>
        <v>20260226</v>
      </c>
      <c r="B62" s="50">
        <v>46079</v>
      </c>
      <c r="C62" t="str">
        <f t="shared" si="3"/>
        <v>jueves</v>
      </c>
      <c r="D62" s="9">
        <f>+WEEKDAY(tblCalendario[[#This Row],[Fecha]],2)</f>
        <v>4</v>
      </c>
      <c r="E62" s="9" t="str">
        <f>+IF(OR(tblCalendario[[#This Row],[Dia Semana]]="sábado",tblCalendario[[#This Row],[Dia Semana]]="domingo"),"SI","")</f>
        <v/>
      </c>
      <c r="F62" s="9">
        <f>DAY(tblCalendario[[#This Row],[Fecha]])</f>
        <v>26</v>
      </c>
      <c r="G62" s="9">
        <f t="shared" si="4"/>
        <v>9</v>
      </c>
      <c r="H62" s="9">
        <f t="shared" si="5"/>
        <v>2</v>
      </c>
      <c r="I62" s="9" t="str">
        <f>IF(tblCalendario[[#This Row],[Fecha]]=EOMONTH(tblCalendario[[#This Row],[Fecha]],0),"Sí","No")</f>
        <v>No</v>
      </c>
      <c r="J62" s="9">
        <f>ROUNDUP(DAY(tblCalendario[[#This Row],[Fecha]])/7,0)</f>
        <v>4</v>
      </c>
      <c r="K62" s="9">
        <f>+YEAR(tblCalendario[[#This Row],[Fecha]])</f>
        <v>2026</v>
      </c>
      <c r="L62" t="str">
        <f>IF(_xlfn.XLOOKUP(B62,Tabla2[Día que se da al trabajador],Tabla2[Autorizado Loretta],"")="SI",_xlfn.XLOOKUP(B62,Tabla2[Día que se da al trabajador],Tabla2[Motivo],""),"")</f>
        <v/>
      </c>
      <c r="O62" s="9"/>
      <c r="P62"/>
      <c r="S62" s="9"/>
      <c r="T62"/>
    </row>
    <row r="63" spans="1:20">
      <c r="A63" s="17">
        <f>YEAR(tblCalendario[[#This Row],[Fecha]])*10000+MONTH(tblCalendario[[#This Row],[Fecha]])*100+DAY(tblCalendario[[#This Row],[Fecha]])</f>
        <v>20260227</v>
      </c>
      <c r="B63" s="50">
        <v>46080</v>
      </c>
      <c r="C63" t="str">
        <f t="shared" si="3"/>
        <v>viernes</v>
      </c>
      <c r="D63" s="9">
        <f>+WEEKDAY(tblCalendario[[#This Row],[Fecha]],2)</f>
        <v>5</v>
      </c>
      <c r="E63" s="9" t="str">
        <f>+IF(OR(tblCalendario[[#This Row],[Dia Semana]]="sábado",tblCalendario[[#This Row],[Dia Semana]]="domingo"),"SI","")</f>
        <v/>
      </c>
      <c r="F63" s="9">
        <f>DAY(tblCalendario[[#This Row],[Fecha]])</f>
        <v>27</v>
      </c>
      <c r="G63" s="9">
        <f t="shared" si="4"/>
        <v>9</v>
      </c>
      <c r="H63" s="9">
        <f t="shared" si="5"/>
        <v>2</v>
      </c>
      <c r="I63" s="9" t="str">
        <f>IF(tblCalendario[[#This Row],[Fecha]]=EOMONTH(tblCalendario[[#This Row],[Fecha]],0),"Sí","No")</f>
        <v>No</v>
      </c>
      <c r="J63" s="9">
        <f>ROUNDUP(DAY(tblCalendario[[#This Row],[Fecha]])/7,0)</f>
        <v>4</v>
      </c>
      <c r="K63" s="9">
        <f>+YEAR(tblCalendario[[#This Row],[Fecha]])</f>
        <v>2026</v>
      </c>
      <c r="L63" t="str">
        <f>IF(_xlfn.XLOOKUP(B63,Tabla2[Día que se da al trabajador],Tabla2[Autorizado Loretta],"")="SI",_xlfn.XLOOKUP(B63,Tabla2[Día que se da al trabajador],Tabla2[Motivo],""),"")</f>
        <v/>
      </c>
      <c r="O63" s="9"/>
      <c r="P63"/>
      <c r="S63" s="9"/>
      <c r="T63"/>
    </row>
    <row r="64" spans="1:20">
      <c r="A64" s="17">
        <f>YEAR(tblCalendario[[#This Row],[Fecha]])*10000+MONTH(tblCalendario[[#This Row],[Fecha]])*100+DAY(tblCalendario[[#This Row],[Fecha]])</f>
        <v>20260228</v>
      </c>
      <c r="B64" s="50">
        <v>46081</v>
      </c>
      <c r="C64" t="str">
        <f t="shared" si="3"/>
        <v>sábado</v>
      </c>
      <c r="D64" s="9">
        <f>+WEEKDAY(tblCalendario[[#This Row],[Fecha]],2)</f>
        <v>6</v>
      </c>
      <c r="E64" s="9" t="str">
        <f>+IF(OR(tblCalendario[[#This Row],[Dia Semana]]="sábado",tblCalendario[[#This Row],[Dia Semana]]="domingo"),"SI","")</f>
        <v>SI</v>
      </c>
      <c r="F64" s="9">
        <f>DAY(tblCalendario[[#This Row],[Fecha]])</f>
        <v>28</v>
      </c>
      <c r="G64" s="9">
        <f t="shared" si="4"/>
        <v>9</v>
      </c>
      <c r="H64" s="9">
        <f t="shared" si="5"/>
        <v>2</v>
      </c>
      <c r="I64" s="9" t="str">
        <f>IF(tblCalendario[[#This Row],[Fecha]]=EOMONTH(tblCalendario[[#This Row],[Fecha]],0),"Sí","No")</f>
        <v>Sí</v>
      </c>
      <c r="J64" s="9">
        <f>ROUNDUP(DAY(tblCalendario[[#This Row],[Fecha]])/7,0)</f>
        <v>4</v>
      </c>
      <c r="K64" s="9">
        <f>+YEAR(tblCalendario[[#This Row],[Fecha]])</f>
        <v>2026</v>
      </c>
      <c r="L64" t="str">
        <f>IF(_xlfn.XLOOKUP(B64,Tabla2[Día que se da al trabajador],Tabla2[Autorizado Loretta],"")="SI",_xlfn.XLOOKUP(B64,Tabla2[Día que se da al trabajador],Tabla2[Motivo],""),"")</f>
        <v/>
      </c>
      <c r="O64" s="9"/>
      <c r="P64"/>
      <c r="S64" s="9"/>
      <c r="T64"/>
    </row>
    <row r="65" spans="1:20">
      <c r="A65" s="17">
        <f>YEAR(tblCalendario[[#This Row],[Fecha]])*10000+MONTH(tblCalendario[[#This Row],[Fecha]])*100+DAY(tblCalendario[[#This Row],[Fecha]])</f>
        <v>20260301</v>
      </c>
      <c r="B65" s="50">
        <v>46082</v>
      </c>
      <c r="C65" t="str">
        <f t="shared" si="3"/>
        <v>domingo</v>
      </c>
      <c r="D65" s="9">
        <f>+WEEKDAY(tblCalendario[[#This Row],[Fecha]],2)</f>
        <v>7</v>
      </c>
      <c r="E65" s="9" t="str">
        <f>+IF(OR(tblCalendario[[#This Row],[Dia Semana]]="sábado",tblCalendario[[#This Row],[Dia Semana]]="domingo"),"SI","")</f>
        <v>SI</v>
      </c>
      <c r="F65" s="9">
        <f>DAY(tblCalendario[[#This Row],[Fecha]])</f>
        <v>1</v>
      </c>
      <c r="G65" s="9">
        <f t="shared" si="4"/>
        <v>9</v>
      </c>
      <c r="H65" s="9">
        <f t="shared" si="5"/>
        <v>3</v>
      </c>
      <c r="I65" s="9" t="str">
        <f>IF(tblCalendario[[#This Row],[Fecha]]=EOMONTH(tblCalendario[[#This Row],[Fecha]],0),"Sí","No")</f>
        <v>No</v>
      </c>
      <c r="J65" s="9">
        <f>ROUNDUP(DAY(tblCalendario[[#This Row],[Fecha]])/7,0)</f>
        <v>1</v>
      </c>
      <c r="K65" s="9">
        <f>+YEAR(tblCalendario[[#This Row],[Fecha]])</f>
        <v>2026</v>
      </c>
      <c r="L65" t="str">
        <f>IF(_xlfn.XLOOKUP(B65,Tabla2[Día que se da al trabajador],Tabla2[Autorizado Loretta],"")="SI",_xlfn.XLOOKUP(B65,Tabla2[Día que se da al trabajador],Tabla2[Motivo],""),"")</f>
        <v/>
      </c>
      <c r="O65" s="9"/>
      <c r="P65"/>
      <c r="S65" s="9"/>
      <c r="T65"/>
    </row>
    <row r="66" spans="1:20">
      <c r="A66" s="17">
        <f>YEAR(tblCalendario[[#This Row],[Fecha]])*10000+MONTH(tblCalendario[[#This Row],[Fecha]])*100+DAY(tblCalendario[[#This Row],[Fecha]])</f>
        <v>20260302</v>
      </c>
      <c r="B66" s="50">
        <v>46083</v>
      </c>
      <c r="C66" t="str">
        <f t="shared" si="3"/>
        <v>lunes</v>
      </c>
      <c r="D66" s="9">
        <f>+WEEKDAY(tblCalendario[[#This Row],[Fecha]],2)</f>
        <v>1</v>
      </c>
      <c r="E66" s="9" t="str">
        <f>+IF(OR(tblCalendario[[#This Row],[Dia Semana]]="sábado",tblCalendario[[#This Row],[Dia Semana]]="domingo"),"SI","")</f>
        <v/>
      </c>
      <c r="F66" s="9">
        <f>DAY(tblCalendario[[#This Row],[Fecha]])</f>
        <v>2</v>
      </c>
      <c r="G66" s="9">
        <f t="shared" si="4"/>
        <v>10</v>
      </c>
      <c r="H66" s="9">
        <f t="shared" si="5"/>
        <v>3</v>
      </c>
      <c r="I66" s="9" t="str">
        <f>IF(tblCalendario[[#This Row],[Fecha]]=EOMONTH(tblCalendario[[#This Row],[Fecha]],0),"Sí","No")</f>
        <v>No</v>
      </c>
      <c r="J66" s="9">
        <f>ROUNDUP(DAY(tblCalendario[[#This Row],[Fecha]])/7,0)</f>
        <v>1</v>
      </c>
      <c r="K66" s="9">
        <f>+YEAR(tblCalendario[[#This Row],[Fecha]])</f>
        <v>2026</v>
      </c>
      <c r="L66" t="str">
        <f>IF(_xlfn.XLOOKUP(B66,Tabla2[Día que se da al trabajador],Tabla2[Autorizado Loretta],"")="SI",_xlfn.XLOOKUP(B66,Tabla2[Día que se da al trabajador],Tabla2[Motivo],""),"")</f>
        <v/>
      </c>
      <c r="O66" s="9"/>
      <c r="P66"/>
      <c r="S66" s="9"/>
      <c r="T66"/>
    </row>
    <row r="67" spans="1:20">
      <c r="A67" s="17">
        <f>YEAR(tblCalendario[[#This Row],[Fecha]])*10000+MONTH(tblCalendario[[#This Row],[Fecha]])*100+DAY(tblCalendario[[#This Row],[Fecha]])</f>
        <v>20260303</v>
      </c>
      <c r="B67" s="50">
        <v>46084</v>
      </c>
      <c r="C67" t="str">
        <f t="shared" si="3"/>
        <v>martes</v>
      </c>
      <c r="D67" s="9">
        <f>+WEEKDAY(tblCalendario[[#This Row],[Fecha]],2)</f>
        <v>2</v>
      </c>
      <c r="E67" s="9" t="str">
        <f>+IF(OR(tblCalendario[[#This Row],[Dia Semana]]="sábado",tblCalendario[[#This Row],[Dia Semana]]="domingo"),"SI","")</f>
        <v/>
      </c>
      <c r="F67" s="9">
        <f>DAY(tblCalendario[[#This Row],[Fecha]])</f>
        <v>3</v>
      </c>
      <c r="G67" s="9">
        <f t="shared" si="4"/>
        <v>10</v>
      </c>
      <c r="H67" s="9">
        <f t="shared" si="5"/>
        <v>3</v>
      </c>
      <c r="I67" s="9" t="str">
        <f>IF(tblCalendario[[#This Row],[Fecha]]=EOMONTH(tblCalendario[[#This Row],[Fecha]],0),"Sí","No")</f>
        <v>No</v>
      </c>
      <c r="J67" s="9">
        <f>ROUNDUP(DAY(tblCalendario[[#This Row],[Fecha]])/7,0)</f>
        <v>1</v>
      </c>
      <c r="K67" s="9">
        <f>+YEAR(tblCalendario[[#This Row],[Fecha]])</f>
        <v>2026</v>
      </c>
      <c r="L67" t="str">
        <f>IF(_xlfn.XLOOKUP(B67,Tabla2[Día que se da al trabajador],Tabla2[Autorizado Loretta],"")="SI",_xlfn.XLOOKUP(B67,Tabla2[Día que se da al trabajador],Tabla2[Motivo],""),"")</f>
        <v/>
      </c>
      <c r="O67" s="9"/>
      <c r="P67"/>
      <c r="S67" s="9"/>
      <c r="T67"/>
    </row>
    <row r="68" spans="1:20">
      <c r="A68" s="17">
        <f>YEAR(tblCalendario[[#This Row],[Fecha]])*10000+MONTH(tblCalendario[[#This Row],[Fecha]])*100+DAY(tblCalendario[[#This Row],[Fecha]])</f>
        <v>20260304</v>
      </c>
      <c r="B68" s="50">
        <v>46085</v>
      </c>
      <c r="C68" t="str">
        <f t="shared" si="3"/>
        <v>miércoles</v>
      </c>
      <c r="D68" s="9">
        <f>+WEEKDAY(tblCalendario[[#This Row],[Fecha]],2)</f>
        <v>3</v>
      </c>
      <c r="E68" s="9" t="str">
        <f>+IF(OR(tblCalendario[[#This Row],[Dia Semana]]="sábado",tblCalendario[[#This Row],[Dia Semana]]="domingo"),"SI","")</f>
        <v/>
      </c>
      <c r="F68" s="9">
        <f>DAY(tblCalendario[[#This Row],[Fecha]])</f>
        <v>4</v>
      </c>
      <c r="G68" s="9">
        <f t="shared" si="4"/>
        <v>10</v>
      </c>
      <c r="H68" s="9">
        <f t="shared" si="5"/>
        <v>3</v>
      </c>
      <c r="I68" s="9" t="str">
        <f>IF(tblCalendario[[#This Row],[Fecha]]=EOMONTH(tblCalendario[[#This Row],[Fecha]],0),"Sí","No")</f>
        <v>No</v>
      </c>
      <c r="J68" s="9">
        <f>ROUNDUP(DAY(tblCalendario[[#This Row],[Fecha]])/7,0)</f>
        <v>1</v>
      </c>
      <c r="K68" s="9">
        <f>+YEAR(tblCalendario[[#This Row],[Fecha]])</f>
        <v>2026</v>
      </c>
      <c r="L68" t="str">
        <f>IF(_xlfn.XLOOKUP(B68,Tabla2[Día que se da al trabajador],Tabla2[Autorizado Loretta],"")="SI",_xlfn.XLOOKUP(B68,Tabla2[Día que se da al trabajador],Tabla2[Motivo],""),"")</f>
        <v/>
      </c>
      <c r="O68" s="9"/>
      <c r="P68"/>
      <c r="S68" s="9"/>
      <c r="T68"/>
    </row>
    <row r="69" spans="1:20">
      <c r="A69" s="17">
        <f>YEAR(tblCalendario[[#This Row],[Fecha]])*10000+MONTH(tblCalendario[[#This Row],[Fecha]])*100+DAY(tblCalendario[[#This Row],[Fecha]])</f>
        <v>20260305</v>
      </c>
      <c r="B69" s="50">
        <v>46086</v>
      </c>
      <c r="C69" t="str">
        <f t="shared" si="3"/>
        <v>jueves</v>
      </c>
      <c r="D69" s="9">
        <f>+WEEKDAY(tblCalendario[[#This Row],[Fecha]],2)</f>
        <v>4</v>
      </c>
      <c r="E69" s="9" t="str">
        <f>+IF(OR(tblCalendario[[#This Row],[Dia Semana]]="sábado",tblCalendario[[#This Row],[Dia Semana]]="domingo"),"SI","")</f>
        <v/>
      </c>
      <c r="F69" s="9">
        <f>DAY(tblCalendario[[#This Row],[Fecha]])</f>
        <v>5</v>
      </c>
      <c r="G69" s="9">
        <f t="shared" si="4"/>
        <v>10</v>
      </c>
      <c r="H69" s="9">
        <f t="shared" si="5"/>
        <v>3</v>
      </c>
      <c r="I69" s="9" t="str">
        <f>IF(tblCalendario[[#This Row],[Fecha]]=EOMONTH(tblCalendario[[#This Row],[Fecha]],0),"Sí","No")</f>
        <v>No</v>
      </c>
      <c r="J69" s="9">
        <f>ROUNDUP(DAY(tblCalendario[[#This Row],[Fecha]])/7,0)</f>
        <v>1</v>
      </c>
      <c r="K69" s="9">
        <f>+YEAR(tblCalendario[[#This Row],[Fecha]])</f>
        <v>2026</v>
      </c>
      <c r="L69" t="str">
        <f>IF(_xlfn.XLOOKUP(B69,Tabla2[Día que se da al trabajador],Tabla2[Autorizado Loretta],"")="SI",_xlfn.XLOOKUP(B69,Tabla2[Día que se da al trabajador],Tabla2[Motivo],""),"")</f>
        <v/>
      </c>
      <c r="O69" s="9"/>
      <c r="P69"/>
      <c r="S69" s="9"/>
      <c r="T69"/>
    </row>
    <row r="70" spans="1:20">
      <c r="A70" s="17">
        <f>YEAR(tblCalendario[[#This Row],[Fecha]])*10000+MONTH(tblCalendario[[#This Row],[Fecha]])*100+DAY(tblCalendario[[#This Row],[Fecha]])</f>
        <v>20260306</v>
      </c>
      <c r="B70" s="50">
        <v>46087</v>
      </c>
      <c r="C70" t="str">
        <f t="shared" ref="C70:C133" si="6">TEXT(B70,"dddd")</f>
        <v>viernes</v>
      </c>
      <c r="D70" s="9">
        <f>+WEEKDAY(tblCalendario[[#This Row],[Fecha]],2)</f>
        <v>5</v>
      </c>
      <c r="E70" s="9" t="str">
        <f>+IF(OR(tblCalendario[[#This Row],[Dia Semana]]="sábado",tblCalendario[[#This Row],[Dia Semana]]="domingo"),"SI","")</f>
        <v/>
      </c>
      <c r="F70" s="9">
        <f>DAY(tblCalendario[[#This Row],[Fecha]])</f>
        <v>6</v>
      </c>
      <c r="G70" s="9">
        <f t="shared" si="4"/>
        <v>10</v>
      </c>
      <c r="H70" s="9">
        <f t="shared" si="5"/>
        <v>3</v>
      </c>
      <c r="I70" s="9" t="str">
        <f>IF(tblCalendario[[#This Row],[Fecha]]=EOMONTH(tblCalendario[[#This Row],[Fecha]],0),"Sí","No")</f>
        <v>No</v>
      </c>
      <c r="J70" s="9">
        <f>ROUNDUP(DAY(tblCalendario[[#This Row],[Fecha]])/7,0)</f>
        <v>1</v>
      </c>
      <c r="K70" s="9">
        <f>+YEAR(tblCalendario[[#This Row],[Fecha]])</f>
        <v>2026</v>
      </c>
      <c r="L70" t="str">
        <f>IF(_xlfn.XLOOKUP(B70,Tabla2[Día que se da al trabajador],Tabla2[Autorizado Loretta],"")="SI",_xlfn.XLOOKUP(B70,Tabla2[Día que se da al trabajador],Tabla2[Motivo],""),"")</f>
        <v/>
      </c>
      <c r="O70" s="9"/>
      <c r="P70"/>
      <c r="S70" s="9"/>
      <c r="T70"/>
    </row>
    <row r="71" spans="1:20">
      <c r="A71" s="17">
        <f>YEAR(tblCalendario[[#This Row],[Fecha]])*10000+MONTH(tblCalendario[[#This Row],[Fecha]])*100+DAY(tblCalendario[[#This Row],[Fecha]])</f>
        <v>20260307</v>
      </c>
      <c r="B71" s="50">
        <v>46088</v>
      </c>
      <c r="C71" t="str">
        <f t="shared" si="6"/>
        <v>sábado</v>
      </c>
      <c r="D71" s="9">
        <f>+WEEKDAY(tblCalendario[[#This Row],[Fecha]],2)</f>
        <v>6</v>
      </c>
      <c r="E71" s="9" t="str">
        <f>+IF(OR(tblCalendario[[#This Row],[Dia Semana]]="sábado",tblCalendario[[#This Row],[Dia Semana]]="domingo"),"SI","")</f>
        <v>SI</v>
      </c>
      <c r="F71" s="9">
        <f>DAY(tblCalendario[[#This Row],[Fecha]])</f>
        <v>7</v>
      </c>
      <c r="G71" s="9">
        <f t="shared" si="4"/>
        <v>10</v>
      </c>
      <c r="H71" s="9">
        <f t="shared" si="5"/>
        <v>3</v>
      </c>
      <c r="I71" s="9" t="str">
        <f>IF(tblCalendario[[#This Row],[Fecha]]=EOMONTH(tblCalendario[[#This Row],[Fecha]],0),"Sí","No")</f>
        <v>No</v>
      </c>
      <c r="J71" s="9">
        <f>ROUNDUP(DAY(tblCalendario[[#This Row],[Fecha]])/7,0)</f>
        <v>1</v>
      </c>
      <c r="K71" s="9">
        <f>+YEAR(tblCalendario[[#This Row],[Fecha]])</f>
        <v>2026</v>
      </c>
      <c r="L71" t="str">
        <f>IF(_xlfn.XLOOKUP(B71,Tabla2[Día que se da al trabajador],Tabla2[Autorizado Loretta],"")="SI",_xlfn.XLOOKUP(B71,Tabla2[Día que se da al trabajador],Tabla2[Motivo],""),"")</f>
        <v/>
      </c>
      <c r="O71" s="9"/>
      <c r="P71"/>
      <c r="S71" s="9"/>
      <c r="T71"/>
    </row>
    <row r="72" spans="1:20">
      <c r="A72" s="17">
        <f>YEAR(tblCalendario[[#This Row],[Fecha]])*10000+MONTH(tblCalendario[[#This Row],[Fecha]])*100+DAY(tblCalendario[[#This Row],[Fecha]])</f>
        <v>20260308</v>
      </c>
      <c r="B72" s="50">
        <v>46089</v>
      </c>
      <c r="C72" t="str">
        <f t="shared" si="6"/>
        <v>domingo</v>
      </c>
      <c r="D72" s="9">
        <f>+WEEKDAY(tblCalendario[[#This Row],[Fecha]],2)</f>
        <v>7</v>
      </c>
      <c r="E72" s="9" t="str">
        <f>+IF(OR(tblCalendario[[#This Row],[Dia Semana]]="sábado",tblCalendario[[#This Row],[Dia Semana]]="domingo"),"SI","")</f>
        <v>SI</v>
      </c>
      <c r="F72" s="9">
        <f>DAY(tblCalendario[[#This Row],[Fecha]])</f>
        <v>8</v>
      </c>
      <c r="G72" s="9">
        <f t="shared" ref="G72:G135" si="7">+WEEKNUM(B72,2)</f>
        <v>10</v>
      </c>
      <c r="H72" s="9">
        <f t="shared" ref="H72:H135" si="8">+MONTH(B72)</f>
        <v>3</v>
      </c>
      <c r="I72" s="9" t="str">
        <f>IF(tblCalendario[[#This Row],[Fecha]]=EOMONTH(tblCalendario[[#This Row],[Fecha]],0),"Sí","No")</f>
        <v>No</v>
      </c>
      <c r="J72" s="9">
        <f>ROUNDUP(DAY(tblCalendario[[#This Row],[Fecha]])/7,0)</f>
        <v>2</v>
      </c>
      <c r="K72" s="9">
        <f>+YEAR(tblCalendario[[#This Row],[Fecha]])</f>
        <v>2026</v>
      </c>
      <c r="L72" t="str">
        <f>IF(_xlfn.XLOOKUP(B72,Tabla2[Día que se da al trabajador],Tabla2[Autorizado Loretta],"")="SI",_xlfn.XLOOKUP(B72,Tabla2[Día que se da al trabajador],Tabla2[Motivo],""),"")</f>
        <v/>
      </c>
      <c r="O72" s="9"/>
      <c r="P72"/>
      <c r="S72" s="9"/>
      <c r="T72"/>
    </row>
    <row r="73" spans="1:20">
      <c r="A73" s="17">
        <f>YEAR(tblCalendario[[#This Row],[Fecha]])*10000+MONTH(tblCalendario[[#This Row],[Fecha]])*100+DAY(tblCalendario[[#This Row],[Fecha]])</f>
        <v>20260309</v>
      </c>
      <c r="B73" s="50">
        <v>46090</v>
      </c>
      <c r="C73" t="str">
        <f t="shared" si="6"/>
        <v>lunes</v>
      </c>
      <c r="D73" s="9">
        <f>+WEEKDAY(tblCalendario[[#This Row],[Fecha]],2)</f>
        <v>1</v>
      </c>
      <c r="E73" s="9" t="str">
        <f>+IF(OR(tblCalendario[[#This Row],[Dia Semana]]="sábado",tblCalendario[[#This Row],[Dia Semana]]="domingo"),"SI","")</f>
        <v/>
      </c>
      <c r="F73" s="9">
        <f>DAY(tblCalendario[[#This Row],[Fecha]])</f>
        <v>9</v>
      </c>
      <c r="G73" s="9">
        <f t="shared" si="7"/>
        <v>11</v>
      </c>
      <c r="H73" s="9">
        <f t="shared" si="8"/>
        <v>3</v>
      </c>
      <c r="I73" s="9" t="str">
        <f>IF(tblCalendario[[#This Row],[Fecha]]=EOMONTH(tblCalendario[[#This Row],[Fecha]],0),"Sí","No")</f>
        <v>No</v>
      </c>
      <c r="J73" s="9">
        <f>ROUNDUP(DAY(tblCalendario[[#This Row],[Fecha]])/7,0)</f>
        <v>2</v>
      </c>
      <c r="K73" s="9">
        <f>+YEAR(tblCalendario[[#This Row],[Fecha]])</f>
        <v>2026</v>
      </c>
      <c r="L73" t="str">
        <f>IF(_xlfn.XLOOKUP(B73,Tabla2[Día que se da al trabajador],Tabla2[Autorizado Loretta],"")="SI",_xlfn.XLOOKUP(B73,Tabla2[Día que se da al trabajador],Tabla2[Motivo],""),"")</f>
        <v/>
      </c>
      <c r="O73" s="9"/>
      <c r="P73"/>
      <c r="S73" s="9"/>
      <c r="T73"/>
    </row>
    <row r="74" spans="1:20">
      <c r="A74" s="17">
        <f>YEAR(tblCalendario[[#This Row],[Fecha]])*10000+MONTH(tblCalendario[[#This Row],[Fecha]])*100+DAY(tblCalendario[[#This Row],[Fecha]])</f>
        <v>20260310</v>
      </c>
      <c r="B74" s="50">
        <v>46091</v>
      </c>
      <c r="C74" t="str">
        <f t="shared" si="6"/>
        <v>martes</v>
      </c>
      <c r="D74" s="9">
        <f>+WEEKDAY(tblCalendario[[#This Row],[Fecha]],2)</f>
        <v>2</v>
      </c>
      <c r="E74" s="9" t="str">
        <f>+IF(OR(tblCalendario[[#This Row],[Dia Semana]]="sábado",tblCalendario[[#This Row],[Dia Semana]]="domingo"),"SI","")</f>
        <v/>
      </c>
      <c r="F74" s="9">
        <f>DAY(tblCalendario[[#This Row],[Fecha]])</f>
        <v>10</v>
      </c>
      <c r="G74" s="9">
        <f t="shared" si="7"/>
        <v>11</v>
      </c>
      <c r="H74" s="9">
        <f t="shared" si="8"/>
        <v>3</v>
      </c>
      <c r="I74" s="9" t="str">
        <f>IF(tblCalendario[[#This Row],[Fecha]]=EOMONTH(tblCalendario[[#This Row],[Fecha]],0),"Sí","No")</f>
        <v>No</v>
      </c>
      <c r="J74" s="9">
        <f>ROUNDUP(DAY(tblCalendario[[#This Row],[Fecha]])/7,0)</f>
        <v>2</v>
      </c>
      <c r="K74" s="9">
        <f>+YEAR(tblCalendario[[#This Row],[Fecha]])</f>
        <v>2026</v>
      </c>
      <c r="L74" t="str">
        <f>IF(_xlfn.XLOOKUP(B74,Tabla2[Día que se da al trabajador],Tabla2[Autorizado Loretta],"")="SI",_xlfn.XLOOKUP(B74,Tabla2[Día que se da al trabajador],Tabla2[Motivo],""),"")</f>
        <v/>
      </c>
      <c r="O74" s="9"/>
      <c r="P74"/>
      <c r="S74" s="9"/>
      <c r="T74"/>
    </row>
    <row r="75" spans="1:20">
      <c r="A75" s="17">
        <f>YEAR(tblCalendario[[#This Row],[Fecha]])*10000+MONTH(tblCalendario[[#This Row],[Fecha]])*100+DAY(tblCalendario[[#This Row],[Fecha]])</f>
        <v>20260311</v>
      </c>
      <c r="B75" s="50">
        <v>46092</v>
      </c>
      <c r="C75" t="str">
        <f t="shared" si="6"/>
        <v>miércoles</v>
      </c>
      <c r="D75" s="9">
        <f>+WEEKDAY(tblCalendario[[#This Row],[Fecha]],2)</f>
        <v>3</v>
      </c>
      <c r="E75" s="9" t="str">
        <f>+IF(OR(tblCalendario[[#This Row],[Dia Semana]]="sábado",tblCalendario[[#This Row],[Dia Semana]]="domingo"),"SI","")</f>
        <v/>
      </c>
      <c r="F75" s="9">
        <f>DAY(tblCalendario[[#This Row],[Fecha]])</f>
        <v>11</v>
      </c>
      <c r="G75" s="9">
        <f t="shared" si="7"/>
        <v>11</v>
      </c>
      <c r="H75" s="9">
        <f t="shared" si="8"/>
        <v>3</v>
      </c>
      <c r="I75" s="9" t="str">
        <f>IF(tblCalendario[[#This Row],[Fecha]]=EOMONTH(tblCalendario[[#This Row],[Fecha]],0),"Sí","No")</f>
        <v>No</v>
      </c>
      <c r="J75" s="9">
        <f>ROUNDUP(DAY(tblCalendario[[#This Row],[Fecha]])/7,0)</f>
        <v>2</v>
      </c>
      <c r="K75" s="9">
        <f>+YEAR(tblCalendario[[#This Row],[Fecha]])</f>
        <v>2026</v>
      </c>
      <c r="L75" t="str">
        <f>IF(_xlfn.XLOOKUP(B75,Tabla2[Día que se da al trabajador],Tabla2[Autorizado Loretta],"")="SI",_xlfn.XLOOKUP(B75,Tabla2[Día que se da al trabajador],Tabla2[Motivo],""),"")</f>
        <v/>
      </c>
      <c r="O75" s="9"/>
      <c r="P75"/>
      <c r="S75" s="9"/>
      <c r="T75"/>
    </row>
    <row r="76" spans="1:20">
      <c r="A76" s="17">
        <f>YEAR(tblCalendario[[#This Row],[Fecha]])*10000+MONTH(tblCalendario[[#This Row],[Fecha]])*100+DAY(tblCalendario[[#This Row],[Fecha]])</f>
        <v>20260312</v>
      </c>
      <c r="B76" s="50">
        <v>46093</v>
      </c>
      <c r="C76" t="str">
        <f t="shared" si="6"/>
        <v>jueves</v>
      </c>
      <c r="D76" s="9">
        <f>+WEEKDAY(tblCalendario[[#This Row],[Fecha]],2)</f>
        <v>4</v>
      </c>
      <c r="E76" s="9" t="str">
        <f>+IF(OR(tblCalendario[[#This Row],[Dia Semana]]="sábado",tblCalendario[[#This Row],[Dia Semana]]="domingo"),"SI","")</f>
        <v/>
      </c>
      <c r="F76" s="9">
        <f>DAY(tblCalendario[[#This Row],[Fecha]])</f>
        <v>12</v>
      </c>
      <c r="G76" s="9">
        <f t="shared" si="7"/>
        <v>11</v>
      </c>
      <c r="H76" s="9">
        <f t="shared" si="8"/>
        <v>3</v>
      </c>
      <c r="I76" s="9" t="str">
        <f>IF(tblCalendario[[#This Row],[Fecha]]=EOMONTH(tblCalendario[[#This Row],[Fecha]],0),"Sí","No")</f>
        <v>No</v>
      </c>
      <c r="J76" s="9">
        <f>ROUNDUP(DAY(tblCalendario[[#This Row],[Fecha]])/7,0)</f>
        <v>2</v>
      </c>
      <c r="K76" s="9">
        <f>+YEAR(tblCalendario[[#This Row],[Fecha]])</f>
        <v>2026</v>
      </c>
      <c r="L76" t="str">
        <f>IF(_xlfn.XLOOKUP(B76,Tabla2[Día que se da al trabajador],Tabla2[Autorizado Loretta],"")="SI",_xlfn.XLOOKUP(B76,Tabla2[Día que se da al trabajador],Tabla2[Motivo],""),"")</f>
        <v/>
      </c>
      <c r="O76" s="9"/>
      <c r="P76"/>
      <c r="S76" s="9"/>
      <c r="T76"/>
    </row>
    <row r="77" spans="1:20">
      <c r="A77" s="17">
        <f>YEAR(tblCalendario[[#This Row],[Fecha]])*10000+MONTH(tblCalendario[[#This Row],[Fecha]])*100+DAY(tblCalendario[[#This Row],[Fecha]])</f>
        <v>20260313</v>
      </c>
      <c r="B77" s="50">
        <v>46094</v>
      </c>
      <c r="C77" t="str">
        <f t="shared" si="6"/>
        <v>viernes</v>
      </c>
      <c r="D77" s="9">
        <f>+WEEKDAY(tblCalendario[[#This Row],[Fecha]],2)</f>
        <v>5</v>
      </c>
      <c r="E77" s="9" t="str">
        <f>+IF(OR(tblCalendario[[#This Row],[Dia Semana]]="sábado",tblCalendario[[#This Row],[Dia Semana]]="domingo"),"SI","")</f>
        <v/>
      </c>
      <c r="F77" s="9">
        <f>DAY(tblCalendario[[#This Row],[Fecha]])</f>
        <v>13</v>
      </c>
      <c r="G77" s="9">
        <f t="shared" si="7"/>
        <v>11</v>
      </c>
      <c r="H77" s="9">
        <f t="shared" si="8"/>
        <v>3</v>
      </c>
      <c r="I77" s="9" t="str">
        <f>IF(tblCalendario[[#This Row],[Fecha]]=EOMONTH(tblCalendario[[#This Row],[Fecha]],0),"Sí","No")</f>
        <v>No</v>
      </c>
      <c r="J77" s="9">
        <f>ROUNDUP(DAY(tblCalendario[[#This Row],[Fecha]])/7,0)</f>
        <v>2</v>
      </c>
      <c r="K77" s="9">
        <f>+YEAR(tblCalendario[[#This Row],[Fecha]])</f>
        <v>2026</v>
      </c>
      <c r="L77" t="str">
        <f>IF(_xlfn.XLOOKUP(B77,Tabla2[Día que se da al trabajador],Tabla2[Autorizado Loretta],"")="SI",_xlfn.XLOOKUP(B77,Tabla2[Día que se da al trabajador],Tabla2[Motivo],""),"")</f>
        <v/>
      </c>
      <c r="O77" s="9"/>
      <c r="P77"/>
      <c r="S77" s="9"/>
      <c r="T77"/>
    </row>
    <row r="78" spans="1:20">
      <c r="A78" s="17">
        <f>YEAR(tblCalendario[[#This Row],[Fecha]])*10000+MONTH(tblCalendario[[#This Row],[Fecha]])*100+DAY(tblCalendario[[#This Row],[Fecha]])</f>
        <v>20260314</v>
      </c>
      <c r="B78" s="50">
        <v>46095</v>
      </c>
      <c r="C78" t="str">
        <f t="shared" si="6"/>
        <v>sábado</v>
      </c>
      <c r="D78" s="9">
        <f>+WEEKDAY(tblCalendario[[#This Row],[Fecha]],2)</f>
        <v>6</v>
      </c>
      <c r="E78" s="9" t="str">
        <f>+IF(OR(tblCalendario[[#This Row],[Dia Semana]]="sábado",tblCalendario[[#This Row],[Dia Semana]]="domingo"),"SI","")</f>
        <v>SI</v>
      </c>
      <c r="F78" s="9">
        <f>DAY(tblCalendario[[#This Row],[Fecha]])</f>
        <v>14</v>
      </c>
      <c r="G78" s="9">
        <f t="shared" si="7"/>
        <v>11</v>
      </c>
      <c r="H78" s="9">
        <f t="shared" si="8"/>
        <v>3</v>
      </c>
      <c r="I78" s="9" t="str">
        <f>IF(tblCalendario[[#This Row],[Fecha]]=EOMONTH(tblCalendario[[#This Row],[Fecha]],0),"Sí","No")</f>
        <v>No</v>
      </c>
      <c r="J78" s="9">
        <f>ROUNDUP(DAY(tblCalendario[[#This Row],[Fecha]])/7,0)</f>
        <v>2</v>
      </c>
      <c r="K78" s="9">
        <f>+YEAR(tblCalendario[[#This Row],[Fecha]])</f>
        <v>2026</v>
      </c>
      <c r="L78" t="str">
        <f>IF(_xlfn.XLOOKUP(B78,Tabla2[Día que se da al trabajador],Tabla2[Autorizado Loretta],"")="SI",_xlfn.XLOOKUP(B78,Tabla2[Día que se da al trabajador],Tabla2[Motivo],""),"")</f>
        <v/>
      </c>
      <c r="O78" s="9"/>
      <c r="P78"/>
      <c r="S78" s="9"/>
      <c r="T78"/>
    </row>
    <row r="79" spans="1:20">
      <c r="A79" s="17">
        <f>YEAR(tblCalendario[[#This Row],[Fecha]])*10000+MONTH(tblCalendario[[#This Row],[Fecha]])*100+DAY(tblCalendario[[#This Row],[Fecha]])</f>
        <v>20260315</v>
      </c>
      <c r="B79" s="50">
        <v>46096</v>
      </c>
      <c r="C79" t="str">
        <f t="shared" si="6"/>
        <v>domingo</v>
      </c>
      <c r="D79" s="9">
        <f>+WEEKDAY(tblCalendario[[#This Row],[Fecha]],2)</f>
        <v>7</v>
      </c>
      <c r="E79" s="9" t="str">
        <f>+IF(OR(tblCalendario[[#This Row],[Dia Semana]]="sábado",tblCalendario[[#This Row],[Dia Semana]]="domingo"),"SI","")</f>
        <v>SI</v>
      </c>
      <c r="F79" s="9">
        <f>DAY(tblCalendario[[#This Row],[Fecha]])</f>
        <v>15</v>
      </c>
      <c r="G79" s="9">
        <f t="shared" si="7"/>
        <v>11</v>
      </c>
      <c r="H79" s="9">
        <f t="shared" si="8"/>
        <v>3</v>
      </c>
      <c r="I79" s="9" t="str">
        <f>IF(tblCalendario[[#This Row],[Fecha]]=EOMONTH(tblCalendario[[#This Row],[Fecha]],0),"Sí","No")</f>
        <v>No</v>
      </c>
      <c r="J79" s="9">
        <f>ROUNDUP(DAY(tblCalendario[[#This Row],[Fecha]])/7,0)</f>
        <v>3</v>
      </c>
      <c r="K79" s="9">
        <f>+YEAR(tblCalendario[[#This Row],[Fecha]])</f>
        <v>2026</v>
      </c>
      <c r="L79" t="str">
        <f>IF(_xlfn.XLOOKUP(B79,Tabla2[Día que se da al trabajador],Tabla2[Autorizado Loretta],"")="SI",_xlfn.XLOOKUP(B79,Tabla2[Día que se da al trabajador],Tabla2[Motivo],""),"")</f>
        <v/>
      </c>
      <c r="O79" s="9"/>
      <c r="P79"/>
      <c r="S79" s="9"/>
      <c r="T79"/>
    </row>
    <row r="80" spans="1:20">
      <c r="A80" s="17">
        <f>YEAR(tblCalendario[[#This Row],[Fecha]])*10000+MONTH(tblCalendario[[#This Row],[Fecha]])*100+DAY(tblCalendario[[#This Row],[Fecha]])</f>
        <v>20260316</v>
      </c>
      <c r="B80" s="50">
        <v>46097</v>
      </c>
      <c r="C80" t="str">
        <f t="shared" si="6"/>
        <v>lunes</v>
      </c>
      <c r="D80" s="9">
        <f>+WEEKDAY(tblCalendario[[#This Row],[Fecha]],2)</f>
        <v>1</v>
      </c>
      <c r="E80" s="9" t="str">
        <f>+IF(OR(tblCalendario[[#This Row],[Dia Semana]]="sábado",tblCalendario[[#This Row],[Dia Semana]]="domingo"),"SI","")</f>
        <v/>
      </c>
      <c r="F80" s="9">
        <f>DAY(tblCalendario[[#This Row],[Fecha]])</f>
        <v>16</v>
      </c>
      <c r="G80" s="9">
        <f t="shared" si="7"/>
        <v>12</v>
      </c>
      <c r="H80" s="9">
        <f t="shared" si="8"/>
        <v>3</v>
      </c>
      <c r="I80" s="9" t="str">
        <f>IF(tblCalendario[[#This Row],[Fecha]]=EOMONTH(tblCalendario[[#This Row],[Fecha]],0),"Sí","No")</f>
        <v>No</v>
      </c>
      <c r="J80" s="9">
        <f>ROUNDUP(DAY(tblCalendario[[#This Row],[Fecha]])/7,0)</f>
        <v>3</v>
      </c>
      <c r="K80" s="9">
        <f>+YEAR(tblCalendario[[#This Row],[Fecha]])</f>
        <v>2026</v>
      </c>
      <c r="L80" t="str">
        <f>IF(_xlfn.XLOOKUP(B80,Tabla2[Día que se da al trabajador],Tabla2[Autorizado Loretta],"")="SI",_xlfn.XLOOKUP(B80,Tabla2[Día que se da al trabajador],Tabla2[Motivo],""),"")</f>
        <v>Natalicio de Benito Juárez</v>
      </c>
      <c r="O80" s="9"/>
      <c r="P80"/>
      <c r="S80" s="9"/>
      <c r="T80"/>
    </row>
    <row r="81" spans="1:20">
      <c r="A81" s="17">
        <f>YEAR(tblCalendario[[#This Row],[Fecha]])*10000+MONTH(tblCalendario[[#This Row],[Fecha]])*100+DAY(tblCalendario[[#This Row],[Fecha]])</f>
        <v>20260317</v>
      </c>
      <c r="B81" s="50">
        <v>46098</v>
      </c>
      <c r="C81" t="str">
        <f t="shared" si="6"/>
        <v>martes</v>
      </c>
      <c r="D81" s="9">
        <f>+WEEKDAY(tblCalendario[[#This Row],[Fecha]],2)</f>
        <v>2</v>
      </c>
      <c r="E81" s="9" t="str">
        <f>+IF(OR(tblCalendario[[#This Row],[Dia Semana]]="sábado",tblCalendario[[#This Row],[Dia Semana]]="domingo"),"SI","")</f>
        <v/>
      </c>
      <c r="F81" s="9">
        <f>DAY(tblCalendario[[#This Row],[Fecha]])</f>
        <v>17</v>
      </c>
      <c r="G81" s="9">
        <f t="shared" si="7"/>
        <v>12</v>
      </c>
      <c r="H81" s="9">
        <f t="shared" si="8"/>
        <v>3</v>
      </c>
      <c r="I81" s="9" t="str">
        <f>IF(tblCalendario[[#This Row],[Fecha]]=EOMONTH(tblCalendario[[#This Row],[Fecha]],0),"Sí","No")</f>
        <v>No</v>
      </c>
      <c r="J81" s="9">
        <f>ROUNDUP(DAY(tblCalendario[[#This Row],[Fecha]])/7,0)</f>
        <v>3</v>
      </c>
      <c r="K81" s="9">
        <f>+YEAR(tblCalendario[[#This Row],[Fecha]])</f>
        <v>2026</v>
      </c>
      <c r="L81" t="str">
        <f>IF(_xlfn.XLOOKUP(B81,Tabla2[Día que se da al trabajador],Tabla2[Autorizado Loretta],"")="SI",_xlfn.XLOOKUP(B81,Tabla2[Día que se da al trabajador],Tabla2[Motivo],""),"")</f>
        <v/>
      </c>
      <c r="O81" s="9"/>
      <c r="P81"/>
      <c r="S81" s="9"/>
      <c r="T81"/>
    </row>
    <row r="82" spans="1:20">
      <c r="A82" s="17">
        <f>YEAR(tblCalendario[[#This Row],[Fecha]])*10000+MONTH(tblCalendario[[#This Row],[Fecha]])*100+DAY(tblCalendario[[#This Row],[Fecha]])</f>
        <v>20260318</v>
      </c>
      <c r="B82" s="50">
        <v>46099</v>
      </c>
      <c r="C82" t="str">
        <f t="shared" si="6"/>
        <v>miércoles</v>
      </c>
      <c r="D82" s="9">
        <f>+WEEKDAY(tblCalendario[[#This Row],[Fecha]],2)</f>
        <v>3</v>
      </c>
      <c r="E82" s="9" t="str">
        <f>+IF(OR(tblCalendario[[#This Row],[Dia Semana]]="sábado",tblCalendario[[#This Row],[Dia Semana]]="domingo"),"SI","")</f>
        <v/>
      </c>
      <c r="F82" s="9">
        <f>DAY(tblCalendario[[#This Row],[Fecha]])</f>
        <v>18</v>
      </c>
      <c r="G82" s="9">
        <f t="shared" si="7"/>
        <v>12</v>
      </c>
      <c r="H82" s="9">
        <f t="shared" si="8"/>
        <v>3</v>
      </c>
      <c r="I82" s="9" t="str">
        <f>IF(tblCalendario[[#This Row],[Fecha]]=EOMONTH(tblCalendario[[#This Row],[Fecha]],0),"Sí","No")</f>
        <v>No</v>
      </c>
      <c r="J82" s="9">
        <f>ROUNDUP(DAY(tblCalendario[[#This Row],[Fecha]])/7,0)</f>
        <v>3</v>
      </c>
      <c r="K82" s="9">
        <f>+YEAR(tblCalendario[[#This Row],[Fecha]])</f>
        <v>2026</v>
      </c>
      <c r="L82" t="str">
        <f>IF(_xlfn.XLOOKUP(B82,Tabla2[Día que se da al trabajador],Tabla2[Autorizado Loretta],"")="SI",_xlfn.XLOOKUP(B82,Tabla2[Día que se da al trabajador],Tabla2[Motivo],""),"")</f>
        <v/>
      </c>
      <c r="O82" s="9"/>
      <c r="P82"/>
      <c r="S82" s="9"/>
      <c r="T82"/>
    </row>
    <row r="83" spans="1:20">
      <c r="A83" s="17">
        <f>YEAR(tblCalendario[[#This Row],[Fecha]])*10000+MONTH(tblCalendario[[#This Row],[Fecha]])*100+DAY(tblCalendario[[#This Row],[Fecha]])</f>
        <v>20260319</v>
      </c>
      <c r="B83" s="50">
        <v>46100</v>
      </c>
      <c r="C83" t="str">
        <f t="shared" si="6"/>
        <v>jueves</v>
      </c>
      <c r="D83" s="9">
        <f>+WEEKDAY(tblCalendario[[#This Row],[Fecha]],2)</f>
        <v>4</v>
      </c>
      <c r="E83" s="9" t="str">
        <f>+IF(OR(tblCalendario[[#This Row],[Dia Semana]]="sábado",tblCalendario[[#This Row],[Dia Semana]]="domingo"),"SI","")</f>
        <v/>
      </c>
      <c r="F83" s="9">
        <f>DAY(tblCalendario[[#This Row],[Fecha]])</f>
        <v>19</v>
      </c>
      <c r="G83" s="9">
        <f t="shared" si="7"/>
        <v>12</v>
      </c>
      <c r="H83" s="9">
        <f t="shared" si="8"/>
        <v>3</v>
      </c>
      <c r="I83" s="9" t="str">
        <f>IF(tblCalendario[[#This Row],[Fecha]]=EOMONTH(tblCalendario[[#This Row],[Fecha]],0),"Sí","No")</f>
        <v>No</v>
      </c>
      <c r="J83" s="9">
        <f>ROUNDUP(DAY(tblCalendario[[#This Row],[Fecha]])/7,0)</f>
        <v>3</v>
      </c>
      <c r="K83" s="9">
        <f>+YEAR(tblCalendario[[#This Row],[Fecha]])</f>
        <v>2026</v>
      </c>
      <c r="L83" t="str">
        <f>IF(_xlfn.XLOOKUP(B83,Tabla2[Día que se da al trabajador],Tabla2[Autorizado Loretta],"")="SI",_xlfn.XLOOKUP(B83,Tabla2[Día que se da al trabajador],Tabla2[Motivo],""),"")</f>
        <v/>
      </c>
      <c r="O83" s="9"/>
      <c r="P83"/>
      <c r="S83" s="9"/>
      <c r="T83"/>
    </row>
    <row r="84" spans="1:20">
      <c r="A84" s="17">
        <f>YEAR(tblCalendario[[#This Row],[Fecha]])*10000+MONTH(tblCalendario[[#This Row],[Fecha]])*100+DAY(tblCalendario[[#This Row],[Fecha]])</f>
        <v>20260320</v>
      </c>
      <c r="B84" s="50">
        <v>46101</v>
      </c>
      <c r="C84" t="str">
        <f t="shared" si="6"/>
        <v>viernes</v>
      </c>
      <c r="D84" s="9">
        <f>+WEEKDAY(tblCalendario[[#This Row],[Fecha]],2)</f>
        <v>5</v>
      </c>
      <c r="E84" s="9" t="str">
        <f>+IF(OR(tblCalendario[[#This Row],[Dia Semana]]="sábado",tblCalendario[[#This Row],[Dia Semana]]="domingo"),"SI","")</f>
        <v/>
      </c>
      <c r="F84" s="9">
        <f>DAY(tblCalendario[[#This Row],[Fecha]])</f>
        <v>20</v>
      </c>
      <c r="G84" s="9">
        <f t="shared" si="7"/>
        <v>12</v>
      </c>
      <c r="H84" s="9">
        <f t="shared" si="8"/>
        <v>3</v>
      </c>
      <c r="I84" s="9" t="str">
        <f>IF(tblCalendario[[#This Row],[Fecha]]=EOMONTH(tblCalendario[[#This Row],[Fecha]],0),"Sí","No")</f>
        <v>No</v>
      </c>
      <c r="J84" s="9">
        <f>ROUNDUP(DAY(tblCalendario[[#This Row],[Fecha]])/7,0)</f>
        <v>3</v>
      </c>
      <c r="K84" s="9">
        <f>+YEAR(tblCalendario[[#This Row],[Fecha]])</f>
        <v>2026</v>
      </c>
      <c r="L84" t="str">
        <f>IF(_xlfn.XLOOKUP(B84,Tabla2[Día que se da al trabajador],Tabla2[Autorizado Loretta],"")="SI",_xlfn.XLOOKUP(B84,Tabla2[Día que se da al trabajador],Tabla2[Motivo],""),"")</f>
        <v/>
      </c>
      <c r="O84" s="9"/>
      <c r="P84"/>
      <c r="S84" s="9"/>
      <c r="T84"/>
    </row>
    <row r="85" spans="1:20">
      <c r="A85" s="17">
        <f>YEAR(tblCalendario[[#This Row],[Fecha]])*10000+MONTH(tblCalendario[[#This Row],[Fecha]])*100+DAY(tblCalendario[[#This Row],[Fecha]])</f>
        <v>20260321</v>
      </c>
      <c r="B85" s="50">
        <v>46102</v>
      </c>
      <c r="C85" t="str">
        <f t="shared" si="6"/>
        <v>sábado</v>
      </c>
      <c r="D85" s="9">
        <f>+WEEKDAY(tblCalendario[[#This Row],[Fecha]],2)</f>
        <v>6</v>
      </c>
      <c r="E85" s="9" t="str">
        <f>+IF(OR(tblCalendario[[#This Row],[Dia Semana]]="sábado",tblCalendario[[#This Row],[Dia Semana]]="domingo"),"SI","")</f>
        <v>SI</v>
      </c>
      <c r="F85" s="9">
        <f>DAY(tblCalendario[[#This Row],[Fecha]])</f>
        <v>21</v>
      </c>
      <c r="G85" s="9">
        <f t="shared" si="7"/>
        <v>12</v>
      </c>
      <c r="H85" s="9">
        <f t="shared" si="8"/>
        <v>3</v>
      </c>
      <c r="I85" s="9" t="str">
        <f>IF(tblCalendario[[#This Row],[Fecha]]=EOMONTH(tblCalendario[[#This Row],[Fecha]],0),"Sí","No")</f>
        <v>No</v>
      </c>
      <c r="J85" s="9">
        <f>ROUNDUP(DAY(tblCalendario[[#This Row],[Fecha]])/7,0)</f>
        <v>3</v>
      </c>
      <c r="K85" s="9">
        <f>+YEAR(tblCalendario[[#This Row],[Fecha]])</f>
        <v>2026</v>
      </c>
      <c r="L85" t="str">
        <f>IF(_xlfn.XLOOKUP(B85,Tabla2[Día que se da al trabajador],Tabla2[Autorizado Loretta],"")="SI",_xlfn.XLOOKUP(B85,Tabla2[Día que se da al trabajador],Tabla2[Motivo],""),"")</f>
        <v/>
      </c>
      <c r="O85" s="9"/>
      <c r="P85"/>
      <c r="S85" s="9"/>
      <c r="T85"/>
    </row>
    <row r="86" spans="1:20">
      <c r="A86" s="17">
        <f>YEAR(tblCalendario[[#This Row],[Fecha]])*10000+MONTH(tblCalendario[[#This Row],[Fecha]])*100+DAY(tblCalendario[[#This Row],[Fecha]])</f>
        <v>20260322</v>
      </c>
      <c r="B86" s="50">
        <v>46103</v>
      </c>
      <c r="C86" t="str">
        <f t="shared" si="6"/>
        <v>domingo</v>
      </c>
      <c r="D86" s="9">
        <f>+WEEKDAY(tblCalendario[[#This Row],[Fecha]],2)</f>
        <v>7</v>
      </c>
      <c r="E86" s="9" t="str">
        <f>+IF(OR(tblCalendario[[#This Row],[Dia Semana]]="sábado",tblCalendario[[#This Row],[Dia Semana]]="domingo"),"SI","")</f>
        <v>SI</v>
      </c>
      <c r="F86" s="9">
        <f>DAY(tblCalendario[[#This Row],[Fecha]])</f>
        <v>22</v>
      </c>
      <c r="G86" s="9">
        <f t="shared" si="7"/>
        <v>12</v>
      </c>
      <c r="H86" s="9">
        <f t="shared" si="8"/>
        <v>3</v>
      </c>
      <c r="I86" s="9" t="str">
        <f>IF(tblCalendario[[#This Row],[Fecha]]=EOMONTH(tblCalendario[[#This Row],[Fecha]],0),"Sí","No")</f>
        <v>No</v>
      </c>
      <c r="J86" s="9">
        <f>ROUNDUP(DAY(tblCalendario[[#This Row],[Fecha]])/7,0)</f>
        <v>4</v>
      </c>
      <c r="K86" s="9">
        <f>+YEAR(tblCalendario[[#This Row],[Fecha]])</f>
        <v>2026</v>
      </c>
      <c r="L86" t="str">
        <f>IF(_xlfn.XLOOKUP(B86,Tabla2[Día que se da al trabajador],Tabla2[Autorizado Loretta],"")="SI",_xlfn.XLOOKUP(B86,Tabla2[Día que se da al trabajador],Tabla2[Motivo],""),"")</f>
        <v/>
      </c>
      <c r="O86" s="9"/>
      <c r="P86"/>
      <c r="S86" s="9"/>
      <c r="T86"/>
    </row>
    <row r="87" spans="1:20">
      <c r="A87" s="17">
        <f>YEAR(tblCalendario[[#This Row],[Fecha]])*10000+MONTH(tblCalendario[[#This Row],[Fecha]])*100+DAY(tblCalendario[[#This Row],[Fecha]])</f>
        <v>20260323</v>
      </c>
      <c r="B87" s="50">
        <v>46104</v>
      </c>
      <c r="C87" t="str">
        <f t="shared" si="6"/>
        <v>lunes</v>
      </c>
      <c r="D87" s="9">
        <f>+WEEKDAY(tblCalendario[[#This Row],[Fecha]],2)</f>
        <v>1</v>
      </c>
      <c r="E87" s="9" t="str">
        <f>+IF(OR(tblCalendario[[#This Row],[Dia Semana]]="sábado",tblCalendario[[#This Row],[Dia Semana]]="domingo"),"SI","")</f>
        <v/>
      </c>
      <c r="F87" s="9">
        <f>DAY(tblCalendario[[#This Row],[Fecha]])</f>
        <v>23</v>
      </c>
      <c r="G87" s="9">
        <f t="shared" si="7"/>
        <v>13</v>
      </c>
      <c r="H87" s="9">
        <f t="shared" si="8"/>
        <v>3</v>
      </c>
      <c r="I87" s="9" t="str">
        <f>IF(tblCalendario[[#This Row],[Fecha]]=EOMONTH(tblCalendario[[#This Row],[Fecha]],0),"Sí","No")</f>
        <v>No</v>
      </c>
      <c r="J87" s="9">
        <f>ROUNDUP(DAY(tblCalendario[[#This Row],[Fecha]])/7,0)</f>
        <v>4</v>
      </c>
      <c r="K87" s="9">
        <f>+YEAR(tblCalendario[[#This Row],[Fecha]])</f>
        <v>2026</v>
      </c>
      <c r="L87" t="str">
        <f>IF(_xlfn.XLOOKUP(B87,Tabla2[Día que se da al trabajador],Tabla2[Autorizado Loretta],"")="SI",_xlfn.XLOOKUP(B87,Tabla2[Día que se da al trabajador],Tabla2[Motivo],""),"")</f>
        <v/>
      </c>
      <c r="O87" s="9"/>
      <c r="P87"/>
      <c r="S87" s="9"/>
      <c r="T87"/>
    </row>
    <row r="88" spans="1:20">
      <c r="A88" s="17">
        <f>YEAR(tblCalendario[[#This Row],[Fecha]])*10000+MONTH(tblCalendario[[#This Row],[Fecha]])*100+DAY(tblCalendario[[#This Row],[Fecha]])</f>
        <v>20260324</v>
      </c>
      <c r="B88" s="50">
        <v>46105</v>
      </c>
      <c r="C88" t="str">
        <f t="shared" si="6"/>
        <v>martes</v>
      </c>
      <c r="D88" s="9">
        <f>+WEEKDAY(tblCalendario[[#This Row],[Fecha]],2)</f>
        <v>2</v>
      </c>
      <c r="E88" s="9" t="str">
        <f>+IF(OR(tblCalendario[[#This Row],[Dia Semana]]="sábado",tblCalendario[[#This Row],[Dia Semana]]="domingo"),"SI","")</f>
        <v/>
      </c>
      <c r="F88" s="9">
        <f>DAY(tblCalendario[[#This Row],[Fecha]])</f>
        <v>24</v>
      </c>
      <c r="G88" s="9">
        <f t="shared" si="7"/>
        <v>13</v>
      </c>
      <c r="H88" s="9">
        <f t="shared" si="8"/>
        <v>3</v>
      </c>
      <c r="I88" s="9" t="str">
        <f>IF(tblCalendario[[#This Row],[Fecha]]=EOMONTH(tblCalendario[[#This Row],[Fecha]],0),"Sí","No")</f>
        <v>No</v>
      </c>
      <c r="J88" s="9">
        <f>ROUNDUP(DAY(tblCalendario[[#This Row],[Fecha]])/7,0)</f>
        <v>4</v>
      </c>
      <c r="K88" s="9">
        <f>+YEAR(tblCalendario[[#This Row],[Fecha]])</f>
        <v>2026</v>
      </c>
      <c r="L88" t="str">
        <f>IF(_xlfn.XLOOKUP(B88,Tabla2[Día que se da al trabajador],Tabla2[Autorizado Loretta],"")="SI",_xlfn.XLOOKUP(B88,Tabla2[Día que se da al trabajador],Tabla2[Motivo],""),"")</f>
        <v/>
      </c>
      <c r="O88" s="9"/>
      <c r="P88"/>
      <c r="S88" s="9"/>
      <c r="T88"/>
    </row>
    <row r="89" spans="1:20">
      <c r="A89" s="17">
        <f>YEAR(tblCalendario[[#This Row],[Fecha]])*10000+MONTH(tblCalendario[[#This Row],[Fecha]])*100+DAY(tblCalendario[[#This Row],[Fecha]])</f>
        <v>20260325</v>
      </c>
      <c r="B89" s="50">
        <v>46106</v>
      </c>
      <c r="C89" t="str">
        <f t="shared" si="6"/>
        <v>miércoles</v>
      </c>
      <c r="D89" s="9">
        <f>+WEEKDAY(tblCalendario[[#This Row],[Fecha]],2)</f>
        <v>3</v>
      </c>
      <c r="E89" s="9" t="str">
        <f>+IF(OR(tblCalendario[[#This Row],[Dia Semana]]="sábado",tblCalendario[[#This Row],[Dia Semana]]="domingo"),"SI","")</f>
        <v/>
      </c>
      <c r="F89" s="9">
        <f>DAY(tblCalendario[[#This Row],[Fecha]])</f>
        <v>25</v>
      </c>
      <c r="G89" s="9">
        <f t="shared" si="7"/>
        <v>13</v>
      </c>
      <c r="H89" s="9">
        <f t="shared" si="8"/>
        <v>3</v>
      </c>
      <c r="I89" s="9" t="str">
        <f>IF(tblCalendario[[#This Row],[Fecha]]=EOMONTH(tblCalendario[[#This Row],[Fecha]],0),"Sí","No")</f>
        <v>No</v>
      </c>
      <c r="J89" s="9">
        <f>ROUNDUP(DAY(tblCalendario[[#This Row],[Fecha]])/7,0)</f>
        <v>4</v>
      </c>
      <c r="K89" s="9">
        <f>+YEAR(tblCalendario[[#This Row],[Fecha]])</f>
        <v>2026</v>
      </c>
      <c r="L89" t="str">
        <f>IF(_xlfn.XLOOKUP(B89,Tabla2[Día que se da al trabajador],Tabla2[Autorizado Loretta],"")="SI",_xlfn.XLOOKUP(B89,Tabla2[Día que se da al trabajador],Tabla2[Motivo],""),"")</f>
        <v/>
      </c>
      <c r="O89" s="9"/>
      <c r="P89"/>
      <c r="S89" s="9"/>
      <c r="T89"/>
    </row>
    <row r="90" spans="1:20">
      <c r="A90" s="17">
        <f>YEAR(tblCalendario[[#This Row],[Fecha]])*10000+MONTH(tblCalendario[[#This Row],[Fecha]])*100+DAY(tblCalendario[[#This Row],[Fecha]])</f>
        <v>20260326</v>
      </c>
      <c r="B90" s="50">
        <v>46107</v>
      </c>
      <c r="C90" t="str">
        <f t="shared" si="6"/>
        <v>jueves</v>
      </c>
      <c r="D90" s="9">
        <f>+WEEKDAY(tblCalendario[[#This Row],[Fecha]],2)</f>
        <v>4</v>
      </c>
      <c r="E90" s="9" t="str">
        <f>+IF(OR(tblCalendario[[#This Row],[Dia Semana]]="sábado",tblCalendario[[#This Row],[Dia Semana]]="domingo"),"SI","")</f>
        <v/>
      </c>
      <c r="F90" s="9">
        <f>DAY(tblCalendario[[#This Row],[Fecha]])</f>
        <v>26</v>
      </c>
      <c r="G90" s="9">
        <f t="shared" si="7"/>
        <v>13</v>
      </c>
      <c r="H90" s="9">
        <f t="shared" si="8"/>
        <v>3</v>
      </c>
      <c r="I90" s="9" t="str">
        <f>IF(tblCalendario[[#This Row],[Fecha]]=EOMONTH(tblCalendario[[#This Row],[Fecha]],0),"Sí","No")</f>
        <v>No</v>
      </c>
      <c r="J90" s="9">
        <f>ROUNDUP(DAY(tblCalendario[[#This Row],[Fecha]])/7,0)</f>
        <v>4</v>
      </c>
      <c r="K90" s="9">
        <f>+YEAR(tblCalendario[[#This Row],[Fecha]])</f>
        <v>2026</v>
      </c>
      <c r="L90" t="str">
        <f>IF(_xlfn.XLOOKUP(B90,Tabla2[Día que se da al trabajador],Tabla2[Autorizado Loretta],"")="SI",_xlfn.XLOOKUP(B90,Tabla2[Día que se da al trabajador],Tabla2[Motivo],""),"")</f>
        <v/>
      </c>
      <c r="O90" s="9"/>
      <c r="P90"/>
      <c r="S90" s="9"/>
      <c r="T90"/>
    </row>
    <row r="91" spans="1:20">
      <c r="A91" s="17">
        <f>YEAR(tblCalendario[[#This Row],[Fecha]])*10000+MONTH(tblCalendario[[#This Row],[Fecha]])*100+DAY(tblCalendario[[#This Row],[Fecha]])</f>
        <v>20260327</v>
      </c>
      <c r="B91" s="50">
        <v>46108</v>
      </c>
      <c r="C91" t="str">
        <f t="shared" si="6"/>
        <v>viernes</v>
      </c>
      <c r="D91" s="9">
        <f>+WEEKDAY(tblCalendario[[#This Row],[Fecha]],2)</f>
        <v>5</v>
      </c>
      <c r="E91" s="9" t="str">
        <f>+IF(OR(tblCalendario[[#This Row],[Dia Semana]]="sábado",tblCalendario[[#This Row],[Dia Semana]]="domingo"),"SI","")</f>
        <v/>
      </c>
      <c r="F91" s="9">
        <f>DAY(tblCalendario[[#This Row],[Fecha]])</f>
        <v>27</v>
      </c>
      <c r="G91" s="9">
        <f t="shared" si="7"/>
        <v>13</v>
      </c>
      <c r="H91" s="9">
        <f t="shared" si="8"/>
        <v>3</v>
      </c>
      <c r="I91" s="9" t="str">
        <f>IF(tblCalendario[[#This Row],[Fecha]]=EOMONTH(tblCalendario[[#This Row],[Fecha]],0),"Sí","No")</f>
        <v>No</v>
      </c>
      <c r="J91" s="9">
        <f>ROUNDUP(DAY(tblCalendario[[#This Row],[Fecha]])/7,0)</f>
        <v>4</v>
      </c>
      <c r="K91" s="9">
        <f>+YEAR(tblCalendario[[#This Row],[Fecha]])</f>
        <v>2026</v>
      </c>
      <c r="L91" t="str">
        <f>IF(_xlfn.XLOOKUP(B91,Tabla2[Día que se da al trabajador],Tabla2[Autorizado Loretta],"")="SI",_xlfn.XLOOKUP(B91,Tabla2[Día que se da al trabajador],Tabla2[Motivo],""),"")</f>
        <v/>
      </c>
      <c r="O91" s="9"/>
      <c r="P91"/>
      <c r="S91" s="9"/>
      <c r="T91"/>
    </row>
    <row r="92" spans="1:20">
      <c r="A92" s="17">
        <f>YEAR(tblCalendario[[#This Row],[Fecha]])*10000+MONTH(tblCalendario[[#This Row],[Fecha]])*100+DAY(tblCalendario[[#This Row],[Fecha]])</f>
        <v>20260328</v>
      </c>
      <c r="B92" s="50">
        <v>46109</v>
      </c>
      <c r="C92" t="str">
        <f t="shared" si="6"/>
        <v>sábado</v>
      </c>
      <c r="D92" s="9">
        <f>+WEEKDAY(tblCalendario[[#This Row],[Fecha]],2)</f>
        <v>6</v>
      </c>
      <c r="E92" s="9" t="str">
        <f>+IF(OR(tblCalendario[[#This Row],[Dia Semana]]="sábado",tblCalendario[[#This Row],[Dia Semana]]="domingo"),"SI","")</f>
        <v>SI</v>
      </c>
      <c r="F92" s="9">
        <f>DAY(tblCalendario[[#This Row],[Fecha]])</f>
        <v>28</v>
      </c>
      <c r="G92" s="9">
        <f t="shared" si="7"/>
        <v>13</v>
      </c>
      <c r="H92" s="9">
        <f t="shared" si="8"/>
        <v>3</v>
      </c>
      <c r="I92" s="9" t="str">
        <f>IF(tblCalendario[[#This Row],[Fecha]]=EOMONTH(tblCalendario[[#This Row],[Fecha]],0),"Sí","No")</f>
        <v>No</v>
      </c>
      <c r="J92" s="9">
        <f>ROUNDUP(DAY(tblCalendario[[#This Row],[Fecha]])/7,0)</f>
        <v>4</v>
      </c>
      <c r="K92" s="9">
        <f>+YEAR(tblCalendario[[#This Row],[Fecha]])</f>
        <v>2026</v>
      </c>
      <c r="L92" t="str">
        <f>IF(_xlfn.XLOOKUP(B92,Tabla2[Día que se da al trabajador],Tabla2[Autorizado Loretta],"")="SI",_xlfn.XLOOKUP(B92,Tabla2[Día que se da al trabajador],Tabla2[Motivo],""),"")</f>
        <v/>
      </c>
      <c r="O92" s="9"/>
      <c r="P92"/>
      <c r="S92" s="9"/>
      <c r="T92"/>
    </row>
    <row r="93" spans="1:20">
      <c r="A93" s="17">
        <f>YEAR(tblCalendario[[#This Row],[Fecha]])*10000+MONTH(tblCalendario[[#This Row],[Fecha]])*100+DAY(tblCalendario[[#This Row],[Fecha]])</f>
        <v>20260329</v>
      </c>
      <c r="B93" s="50">
        <v>46110</v>
      </c>
      <c r="C93" t="str">
        <f t="shared" si="6"/>
        <v>domingo</v>
      </c>
      <c r="D93" s="9">
        <f>+WEEKDAY(tblCalendario[[#This Row],[Fecha]],2)</f>
        <v>7</v>
      </c>
      <c r="E93" s="9" t="str">
        <f>+IF(OR(tblCalendario[[#This Row],[Dia Semana]]="sábado",tblCalendario[[#This Row],[Dia Semana]]="domingo"),"SI","")</f>
        <v>SI</v>
      </c>
      <c r="F93" s="9">
        <f>DAY(tblCalendario[[#This Row],[Fecha]])</f>
        <v>29</v>
      </c>
      <c r="G93" s="9">
        <f t="shared" si="7"/>
        <v>13</v>
      </c>
      <c r="H93" s="9">
        <f t="shared" si="8"/>
        <v>3</v>
      </c>
      <c r="I93" s="9" t="str">
        <f>IF(tblCalendario[[#This Row],[Fecha]]=EOMONTH(tblCalendario[[#This Row],[Fecha]],0),"Sí","No")</f>
        <v>No</v>
      </c>
      <c r="J93" s="9">
        <f>ROUNDUP(DAY(tblCalendario[[#This Row],[Fecha]])/7,0)</f>
        <v>5</v>
      </c>
      <c r="K93" s="9">
        <f>+YEAR(tblCalendario[[#This Row],[Fecha]])</f>
        <v>2026</v>
      </c>
      <c r="L93" t="str">
        <f>IF(_xlfn.XLOOKUP(B93,Tabla2[Día que se da al trabajador],Tabla2[Autorizado Loretta],"")="SI",_xlfn.XLOOKUP(B93,Tabla2[Día que se da al trabajador],Tabla2[Motivo],""),"")</f>
        <v/>
      </c>
      <c r="O93" s="9"/>
      <c r="P93"/>
      <c r="S93" s="9"/>
      <c r="T93"/>
    </row>
    <row r="94" spans="1:20">
      <c r="A94" s="17">
        <f>YEAR(tblCalendario[[#This Row],[Fecha]])*10000+MONTH(tblCalendario[[#This Row],[Fecha]])*100+DAY(tblCalendario[[#This Row],[Fecha]])</f>
        <v>20260330</v>
      </c>
      <c r="B94" s="50">
        <v>46111</v>
      </c>
      <c r="C94" t="str">
        <f t="shared" si="6"/>
        <v>lunes</v>
      </c>
      <c r="D94" s="9">
        <f>+WEEKDAY(tblCalendario[[#This Row],[Fecha]],2)</f>
        <v>1</v>
      </c>
      <c r="E94" s="9" t="str">
        <f>+IF(OR(tblCalendario[[#This Row],[Dia Semana]]="sábado",tblCalendario[[#This Row],[Dia Semana]]="domingo"),"SI","")</f>
        <v/>
      </c>
      <c r="F94" s="9">
        <f>DAY(tblCalendario[[#This Row],[Fecha]])</f>
        <v>30</v>
      </c>
      <c r="G94" s="9">
        <f t="shared" si="7"/>
        <v>14</v>
      </c>
      <c r="H94" s="9">
        <f t="shared" si="8"/>
        <v>3</v>
      </c>
      <c r="I94" s="9" t="str">
        <f>IF(tblCalendario[[#This Row],[Fecha]]=EOMONTH(tblCalendario[[#This Row],[Fecha]],0),"Sí","No")</f>
        <v>No</v>
      </c>
      <c r="J94" s="9">
        <f>ROUNDUP(DAY(tblCalendario[[#This Row],[Fecha]])/7,0)</f>
        <v>5</v>
      </c>
      <c r="K94" s="9">
        <f>+YEAR(tblCalendario[[#This Row],[Fecha]])</f>
        <v>2026</v>
      </c>
      <c r="L94" t="str">
        <f>IF(_xlfn.XLOOKUP(B94,Tabla2[Día que se da al trabajador],Tabla2[Autorizado Loretta],"")="SI",_xlfn.XLOOKUP(B94,Tabla2[Día que se da al trabajador],Tabla2[Motivo],""),"")</f>
        <v/>
      </c>
      <c r="O94" s="9"/>
      <c r="P94"/>
      <c r="S94" s="9"/>
      <c r="T94"/>
    </row>
    <row r="95" spans="1:20">
      <c r="A95" s="17">
        <f>YEAR(tblCalendario[[#This Row],[Fecha]])*10000+MONTH(tblCalendario[[#This Row],[Fecha]])*100+DAY(tblCalendario[[#This Row],[Fecha]])</f>
        <v>20260331</v>
      </c>
      <c r="B95" s="50">
        <v>46112</v>
      </c>
      <c r="C95" t="str">
        <f t="shared" si="6"/>
        <v>martes</v>
      </c>
      <c r="D95" s="9">
        <f>+WEEKDAY(tblCalendario[[#This Row],[Fecha]],2)</f>
        <v>2</v>
      </c>
      <c r="E95" s="9" t="str">
        <f>+IF(OR(tblCalendario[[#This Row],[Dia Semana]]="sábado",tblCalendario[[#This Row],[Dia Semana]]="domingo"),"SI","")</f>
        <v/>
      </c>
      <c r="F95" s="9">
        <f>DAY(tblCalendario[[#This Row],[Fecha]])</f>
        <v>31</v>
      </c>
      <c r="G95" s="9">
        <f t="shared" si="7"/>
        <v>14</v>
      </c>
      <c r="H95" s="9">
        <f t="shared" si="8"/>
        <v>3</v>
      </c>
      <c r="I95" s="9" t="str">
        <f>IF(tblCalendario[[#This Row],[Fecha]]=EOMONTH(tblCalendario[[#This Row],[Fecha]],0),"Sí","No")</f>
        <v>Sí</v>
      </c>
      <c r="J95" s="9">
        <f>ROUNDUP(DAY(tblCalendario[[#This Row],[Fecha]])/7,0)</f>
        <v>5</v>
      </c>
      <c r="K95" s="9">
        <f>+YEAR(tblCalendario[[#This Row],[Fecha]])</f>
        <v>2026</v>
      </c>
      <c r="L95" t="str">
        <f>IF(_xlfn.XLOOKUP(B95,Tabla2[Día que se da al trabajador],Tabla2[Autorizado Loretta],"")="SI",_xlfn.XLOOKUP(B95,Tabla2[Día que se da al trabajador],Tabla2[Motivo],""),"")</f>
        <v/>
      </c>
      <c r="O95" s="9"/>
      <c r="P95"/>
      <c r="S95" s="9"/>
      <c r="T95"/>
    </row>
    <row r="96" spans="1:20">
      <c r="A96" s="17">
        <f>YEAR(tblCalendario[[#This Row],[Fecha]])*10000+MONTH(tblCalendario[[#This Row],[Fecha]])*100+DAY(tblCalendario[[#This Row],[Fecha]])</f>
        <v>20260401</v>
      </c>
      <c r="B96" s="50">
        <v>46113</v>
      </c>
      <c r="C96" t="str">
        <f t="shared" si="6"/>
        <v>miércoles</v>
      </c>
      <c r="D96" s="9">
        <f>+WEEKDAY(tblCalendario[[#This Row],[Fecha]],2)</f>
        <v>3</v>
      </c>
      <c r="E96" s="9" t="str">
        <f>+IF(OR(tblCalendario[[#This Row],[Dia Semana]]="sábado",tblCalendario[[#This Row],[Dia Semana]]="domingo"),"SI","")</f>
        <v/>
      </c>
      <c r="F96" s="9">
        <f>DAY(tblCalendario[[#This Row],[Fecha]])</f>
        <v>1</v>
      </c>
      <c r="G96" s="9">
        <f t="shared" si="7"/>
        <v>14</v>
      </c>
      <c r="H96" s="9">
        <f t="shared" si="8"/>
        <v>4</v>
      </c>
      <c r="I96" s="9" t="str">
        <f>IF(tblCalendario[[#This Row],[Fecha]]=EOMONTH(tblCalendario[[#This Row],[Fecha]],0),"Sí","No")</f>
        <v>No</v>
      </c>
      <c r="J96" s="9">
        <f>ROUNDUP(DAY(tblCalendario[[#This Row],[Fecha]])/7,0)</f>
        <v>1</v>
      </c>
      <c r="K96" s="9">
        <f>+YEAR(tblCalendario[[#This Row],[Fecha]])</f>
        <v>2026</v>
      </c>
      <c r="L96" t="str">
        <f>IF(_xlfn.XLOOKUP(B96,Tabla2[Día que se da al trabajador],Tabla2[Autorizado Loretta],"")="SI",_xlfn.XLOOKUP(B96,Tabla2[Día que se da al trabajador],Tabla2[Motivo],""),"")</f>
        <v/>
      </c>
      <c r="O96" s="9"/>
      <c r="P96"/>
      <c r="S96" s="9"/>
      <c r="T96"/>
    </row>
    <row r="97" spans="1:20">
      <c r="A97" s="17">
        <f>YEAR(tblCalendario[[#This Row],[Fecha]])*10000+MONTH(tblCalendario[[#This Row],[Fecha]])*100+DAY(tblCalendario[[#This Row],[Fecha]])</f>
        <v>20260402</v>
      </c>
      <c r="B97" s="50">
        <v>46114</v>
      </c>
      <c r="C97" t="str">
        <f t="shared" si="6"/>
        <v>jueves</v>
      </c>
      <c r="D97" s="9">
        <f>+WEEKDAY(tblCalendario[[#This Row],[Fecha]],2)</f>
        <v>4</v>
      </c>
      <c r="E97" s="9" t="str">
        <f>+IF(OR(tblCalendario[[#This Row],[Dia Semana]]="sábado",tblCalendario[[#This Row],[Dia Semana]]="domingo"),"SI","")</f>
        <v/>
      </c>
      <c r="F97" s="9">
        <f>DAY(tblCalendario[[#This Row],[Fecha]])</f>
        <v>2</v>
      </c>
      <c r="G97" s="9">
        <f t="shared" si="7"/>
        <v>14</v>
      </c>
      <c r="H97" s="9">
        <f t="shared" si="8"/>
        <v>4</v>
      </c>
      <c r="I97" s="9" t="str">
        <f>IF(tblCalendario[[#This Row],[Fecha]]=EOMONTH(tblCalendario[[#This Row],[Fecha]],0),"Sí","No")</f>
        <v>No</v>
      </c>
      <c r="J97" s="9">
        <f>ROUNDUP(DAY(tblCalendario[[#This Row],[Fecha]])/7,0)</f>
        <v>1</v>
      </c>
      <c r="K97" s="9">
        <f>+YEAR(tblCalendario[[#This Row],[Fecha]])</f>
        <v>2026</v>
      </c>
      <c r="L97" t="str">
        <f>IF(_xlfn.XLOOKUP(B97,Tabla2[Día que se da al trabajador],Tabla2[Autorizado Loretta],"")="SI",_xlfn.XLOOKUP(B97,Tabla2[Día que se da al trabajador],Tabla2[Motivo],""),"")</f>
        <v>Jueves Santo</v>
      </c>
      <c r="O97" s="9"/>
      <c r="P97"/>
      <c r="S97" s="9"/>
      <c r="T97"/>
    </row>
    <row r="98" spans="1:20">
      <c r="A98" s="17">
        <f>YEAR(tblCalendario[[#This Row],[Fecha]])*10000+MONTH(tblCalendario[[#This Row],[Fecha]])*100+DAY(tblCalendario[[#This Row],[Fecha]])</f>
        <v>20260403</v>
      </c>
      <c r="B98" s="50">
        <v>46115</v>
      </c>
      <c r="C98" t="str">
        <f t="shared" si="6"/>
        <v>viernes</v>
      </c>
      <c r="D98" s="9">
        <f>+WEEKDAY(tblCalendario[[#This Row],[Fecha]],2)</f>
        <v>5</v>
      </c>
      <c r="E98" s="9" t="str">
        <f>+IF(OR(tblCalendario[[#This Row],[Dia Semana]]="sábado",tblCalendario[[#This Row],[Dia Semana]]="domingo"),"SI","")</f>
        <v/>
      </c>
      <c r="F98" s="9">
        <f>DAY(tblCalendario[[#This Row],[Fecha]])</f>
        <v>3</v>
      </c>
      <c r="G98" s="9">
        <f t="shared" si="7"/>
        <v>14</v>
      </c>
      <c r="H98" s="9">
        <f t="shared" si="8"/>
        <v>4</v>
      </c>
      <c r="I98" s="9" t="str">
        <f>IF(tblCalendario[[#This Row],[Fecha]]=EOMONTH(tblCalendario[[#This Row],[Fecha]],0),"Sí","No")</f>
        <v>No</v>
      </c>
      <c r="J98" s="9">
        <f>ROUNDUP(DAY(tblCalendario[[#This Row],[Fecha]])/7,0)</f>
        <v>1</v>
      </c>
      <c r="K98" s="9">
        <f>+YEAR(tblCalendario[[#This Row],[Fecha]])</f>
        <v>2026</v>
      </c>
      <c r="L98" t="str">
        <f>IF(_xlfn.XLOOKUP(B98,Tabla2[Día que se da al trabajador],Tabla2[Autorizado Loretta],"")="SI",_xlfn.XLOOKUP(B98,Tabla2[Día que se da al trabajador],Tabla2[Motivo],""),"")</f>
        <v/>
      </c>
      <c r="O98" s="9"/>
      <c r="P98"/>
      <c r="S98" s="9"/>
      <c r="T98"/>
    </row>
    <row r="99" spans="1:20">
      <c r="A99" s="17">
        <f>YEAR(tblCalendario[[#This Row],[Fecha]])*10000+MONTH(tblCalendario[[#This Row],[Fecha]])*100+DAY(tblCalendario[[#This Row],[Fecha]])</f>
        <v>20260404</v>
      </c>
      <c r="B99" s="50">
        <v>46116</v>
      </c>
      <c r="C99" t="str">
        <f t="shared" si="6"/>
        <v>sábado</v>
      </c>
      <c r="D99" s="9">
        <f>+WEEKDAY(tblCalendario[[#This Row],[Fecha]],2)</f>
        <v>6</v>
      </c>
      <c r="E99" s="9" t="str">
        <f>+IF(OR(tblCalendario[[#This Row],[Dia Semana]]="sábado",tblCalendario[[#This Row],[Dia Semana]]="domingo"),"SI","")</f>
        <v>SI</v>
      </c>
      <c r="F99" s="9">
        <f>DAY(tblCalendario[[#This Row],[Fecha]])</f>
        <v>4</v>
      </c>
      <c r="G99" s="9">
        <f t="shared" si="7"/>
        <v>14</v>
      </c>
      <c r="H99" s="9">
        <f t="shared" si="8"/>
        <v>4</v>
      </c>
      <c r="I99" s="9" t="str">
        <f>IF(tblCalendario[[#This Row],[Fecha]]=EOMONTH(tblCalendario[[#This Row],[Fecha]],0),"Sí","No")</f>
        <v>No</v>
      </c>
      <c r="J99" s="9">
        <f>ROUNDUP(DAY(tblCalendario[[#This Row],[Fecha]])/7,0)</f>
        <v>1</v>
      </c>
      <c r="K99" s="9">
        <f>+YEAR(tblCalendario[[#This Row],[Fecha]])</f>
        <v>2026</v>
      </c>
      <c r="L99" t="str">
        <f>IF(_xlfn.XLOOKUP(B99,Tabla2[Día que se da al trabajador],Tabla2[Autorizado Loretta],"")="SI",_xlfn.XLOOKUP(B99,Tabla2[Día que se da al trabajador],Tabla2[Motivo],""),"")</f>
        <v/>
      </c>
      <c r="O99" s="9"/>
      <c r="P99"/>
      <c r="S99" s="9"/>
      <c r="T99"/>
    </row>
    <row r="100" spans="1:20">
      <c r="A100" s="17">
        <f>YEAR(tblCalendario[[#This Row],[Fecha]])*10000+MONTH(tblCalendario[[#This Row],[Fecha]])*100+DAY(tblCalendario[[#This Row],[Fecha]])</f>
        <v>20260405</v>
      </c>
      <c r="B100" s="50">
        <v>46117</v>
      </c>
      <c r="C100" t="str">
        <f t="shared" si="6"/>
        <v>domingo</v>
      </c>
      <c r="D100" s="9">
        <f>+WEEKDAY(tblCalendario[[#This Row],[Fecha]],2)</f>
        <v>7</v>
      </c>
      <c r="E100" s="9" t="str">
        <f>+IF(OR(tblCalendario[[#This Row],[Dia Semana]]="sábado",tblCalendario[[#This Row],[Dia Semana]]="domingo"),"SI","")</f>
        <v>SI</v>
      </c>
      <c r="F100" s="9">
        <f>DAY(tblCalendario[[#This Row],[Fecha]])</f>
        <v>5</v>
      </c>
      <c r="G100" s="9">
        <f t="shared" si="7"/>
        <v>14</v>
      </c>
      <c r="H100" s="9">
        <f t="shared" si="8"/>
        <v>4</v>
      </c>
      <c r="I100" s="9" t="str">
        <f>IF(tblCalendario[[#This Row],[Fecha]]=EOMONTH(tblCalendario[[#This Row],[Fecha]],0),"Sí","No")</f>
        <v>No</v>
      </c>
      <c r="J100" s="9">
        <f>ROUNDUP(DAY(tblCalendario[[#This Row],[Fecha]])/7,0)</f>
        <v>1</v>
      </c>
      <c r="K100" s="9">
        <f>+YEAR(tblCalendario[[#This Row],[Fecha]])</f>
        <v>2026</v>
      </c>
      <c r="L100" t="str">
        <f>IF(_xlfn.XLOOKUP(B100,Tabla2[Día que se da al trabajador],Tabla2[Autorizado Loretta],"")="SI",_xlfn.XLOOKUP(B100,Tabla2[Día que se da al trabajador],Tabla2[Motivo],""),"")</f>
        <v/>
      </c>
      <c r="O100" s="9"/>
      <c r="P100"/>
      <c r="S100" s="9"/>
      <c r="T100"/>
    </row>
    <row r="101" spans="1:20">
      <c r="A101" s="17">
        <f>YEAR(tblCalendario[[#This Row],[Fecha]])*10000+MONTH(tblCalendario[[#This Row],[Fecha]])*100+DAY(tblCalendario[[#This Row],[Fecha]])</f>
        <v>20260406</v>
      </c>
      <c r="B101" s="50">
        <v>46118</v>
      </c>
      <c r="C101" t="str">
        <f t="shared" si="6"/>
        <v>lunes</v>
      </c>
      <c r="D101" s="9">
        <f>+WEEKDAY(tblCalendario[[#This Row],[Fecha]],2)</f>
        <v>1</v>
      </c>
      <c r="E101" s="9" t="str">
        <f>+IF(OR(tblCalendario[[#This Row],[Dia Semana]]="sábado",tblCalendario[[#This Row],[Dia Semana]]="domingo"),"SI","")</f>
        <v/>
      </c>
      <c r="F101" s="9">
        <f>DAY(tblCalendario[[#This Row],[Fecha]])</f>
        <v>6</v>
      </c>
      <c r="G101" s="9">
        <f t="shared" si="7"/>
        <v>15</v>
      </c>
      <c r="H101" s="9">
        <f t="shared" si="8"/>
        <v>4</v>
      </c>
      <c r="I101" s="9" t="str">
        <f>IF(tblCalendario[[#This Row],[Fecha]]=EOMONTH(tblCalendario[[#This Row],[Fecha]],0),"Sí","No")</f>
        <v>No</v>
      </c>
      <c r="J101" s="9">
        <f>ROUNDUP(DAY(tblCalendario[[#This Row],[Fecha]])/7,0)</f>
        <v>1</v>
      </c>
      <c r="K101" s="9">
        <f>+YEAR(tblCalendario[[#This Row],[Fecha]])</f>
        <v>2026</v>
      </c>
      <c r="L101" t="str">
        <f>IF(_xlfn.XLOOKUP(B101,Tabla2[Día que se da al trabajador],Tabla2[Autorizado Loretta],"")="SI",_xlfn.XLOOKUP(B101,Tabla2[Día que se da al trabajador],Tabla2[Motivo],""),"")</f>
        <v/>
      </c>
      <c r="O101" s="9"/>
      <c r="P101"/>
      <c r="S101" s="9"/>
      <c r="T101"/>
    </row>
    <row r="102" spans="1:20">
      <c r="A102" s="17">
        <f>YEAR(tblCalendario[[#This Row],[Fecha]])*10000+MONTH(tblCalendario[[#This Row],[Fecha]])*100+DAY(tblCalendario[[#This Row],[Fecha]])</f>
        <v>20260407</v>
      </c>
      <c r="B102" s="50">
        <v>46119</v>
      </c>
      <c r="C102" t="str">
        <f t="shared" si="6"/>
        <v>martes</v>
      </c>
      <c r="D102" s="9">
        <f>+WEEKDAY(tblCalendario[[#This Row],[Fecha]],2)</f>
        <v>2</v>
      </c>
      <c r="E102" s="9" t="str">
        <f>+IF(OR(tblCalendario[[#This Row],[Dia Semana]]="sábado",tblCalendario[[#This Row],[Dia Semana]]="domingo"),"SI","")</f>
        <v/>
      </c>
      <c r="F102" s="9">
        <f>DAY(tblCalendario[[#This Row],[Fecha]])</f>
        <v>7</v>
      </c>
      <c r="G102" s="9">
        <f t="shared" si="7"/>
        <v>15</v>
      </c>
      <c r="H102" s="9">
        <f t="shared" si="8"/>
        <v>4</v>
      </c>
      <c r="I102" s="9" t="str">
        <f>IF(tblCalendario[[#This Row],[Fecha]]=EOMONTH(tblCalendario[[#This Row],[Fecha]],0),"Sí","No")</f>
        <v>No</v>
      </c>
      <c r="J102" s="9">
        <f>ROUNDUP(DAY(tblCalendario[[#This Row],[Fecha]])/7,0)</f>
        <v>1</v>
      </c>
      <c r="K102" s="9">
        <f>+YEAR(tblCalendario[[#This Row],[Fecha]])</f>
        <v>2026</v>
      </c>
      <c r="L102" t="str">
        <f>IF(_xlfn.XLOOKUP(B102,Tabla2[Día que se da al trabajador],Tabla2[Autorizado Loretta],"")="SI",_xlfn.XLOOKUP(B102,Tabla2[Día que se da al trabajador],Tabla2[Motivo],""),"")</f>
        <v/>
      </c>
      <c r="O102" s="9"/>
      <c r="P102"/>
      <c r="S102" s="9"/>
      <c r="T102"/>
    </row>
    <row r="103" spans="1:20">
      <c r="A103" s="17">
        <f>YEAR(tblCalendario[[#This Row],[Fecha]])*10000+MONTH(tblCalendario[[#This Row],[Fecha]])*100+DAY(tblCalendario[[#This Row],[Fecha]])</f>
        <v>20260408</v>
      </c>
      <c r="B103" s="50">
        <v>46120</v>
      </c>
      <c r="C103" t="str">
        <f t="shared" si="6"/>
        <v>miércoles</v>
      </c>
      <c r="D103" s="9">
        <f>+WEEKDAY(tblCalendario[[#This Row],[Fecha]],2)</f>
        <v>3</v>
      </c>
      <c r="E103" s="9" t="str">
        <f>+IF(OR(tblCalendario[[#This Row],[Dia Semana]]="sábado",tblCalendario[[#This Row],[Dia Semana]]="domingo"),"SI","")</f>
        <v/>
      </c>
      <c r="F103" s="9">
        <f>DAY(tblCalendario[[#This Row],[Fecha]])</f>
        <v>8</v>
      </c>
      <c r="G103" s="9">
        <f t="shared" si="7"/>
        <v>15</v>
      </c>
      <c r="H103" s="9">
        <f t="shared" si="8"/>
        <v>4</v>
      </c>
      <c r="I103" s="9" t="str">
        <f>IF(tblCalendario[[#This Row],[Fecha]]=EOMONTH(tblCalendario[[#This Row],[Fecha]],0),"Sí","No")</f>
        <v>No</v>
      </c>
      <c r="J103" s="9">
        <f>ROUNDUP(DAY(tblCalendario[[#This Row],[Fecha]])/7,0)</f>
        <v>2</v>
      </c>
      <c r="K103" s="9">
        <f>+YEAR(tblCalendario[[#This Row],[Fecha]])</f>
        <v>2026</v>
      </c>
      <c r="L103" t="str">
        <f>IF(_xlfn.XLOOKUP(B103,Tabla2[Día que se da al trabajador],Tabla2[Autorizado Loretta],"")="SI",_xlfn.XLOOKUP(B103,Tabla2[Día que se da al trabajador],Tabla2[Motivo],""),"")</f>
        <v/>
      </c>
      <c r="O103" s="9"/>
      <c r="P103"/>
      <c r="S103" s="9"/>
      <c r="T103"/>
    </row>
    <row r="104" spans="1:20">
      <c r="A104" s="17">
        <f>YEAR(tblCalendario[[#This Row],[Fecha]])*10000+MONTH(tblCalendario[[#This Row],[Fecha]])*100+DAY(tblCalendario[[#This Row],[Fecha]])</f>
        <v>20260409</v>
      </c>
      <c r="B104" s="50">
        <v>46121</v>
      </c>
      <c r="C104" t="str">
        <f t="shared" si="6"/>
        <v>jueves</v>
      </c>
      <c r="D104" s="9">
        <f>+WEEKDAY(tblCalendario[[#This Row],[Fecha]],2)</f>
        <v>4</v>
      </c>
      <c r="E104" s="9" t="str">
        <f>+IF(OR(tblCalendario[[#This Row],[Dia Semana]]="sábado",tblCalendario[[#This Row],[Dia Semana]]="domingo"),"SI","")</f>
        <v/>
      </c>
      <c r="F104" s="9">
        <f>DAY(tblCalendario[[#This Row],[Fecha]])</f>
        <v>9</v>
      </c>
      <c r="G104" s="9">
        <f t="shared" si="7"/>
        <v>15</v>
      </c>
      <c r="H104" s="9">
        <f t="shared" si="8"/>
        <v>4</v>
      </c>
      <c r="I104" s="9" t="str">
        <f>IF(tblCalendario[[#This Row],[Fecha]]=EOMONTH(tblCalendario[[#This Row],[Fecha]],0),"Sí","No")</f>
        <v>No</v>
      </c>
      <c r="J104" s="9">
        <f>ROUNDUP(DAY(tblCalendario[[#This Row],[Fecha]])/7,0)</f>
        <v>2</v>
      </c>
      <c r="K104" s="9">
        <f>+YEAR(tblCalendario[[#This Row],[Fecha]])</f>
        <v>2026</v>
      </c>
      <c r="L104" t="str">
        <f>IF(_xlfn.XLOOKUP(B104,Tabla2[Día que se da al trabajador],Tabla2[Autorizado Loretta],"")="SI",_xlfn.XLOOKUP(B104,Tabla2[Día que se da al trabajador],Tabla2[Motivo],""),"")</f>
        <v/>
      </c>
      <c r="O104" s="9"/>
      <c r="P104"/>
      <c r="S104" s="9"/>
      <c r="T104"/>
    </row>
    <row r="105" spans="1:20">
      <c r="A105" s="17">
        <f>YEAR(tblCalendario[[#This Row],[Fecha]])*10000+MONTH(tblCalendario[[#This Row],[Fecha]])*100+DAY(tblCalendario[[#This Row],[Fecha]])</f>
        <v>20260410</v>
      </c>
      <c r="B105" s="50">
        <v>46122</v>
      </c>
      <c r="C105" t="str">
        <f t="shared" si="6"/>
        <v>viernes</v>
      </c>
      <c r="D105" s="9">
        <f>+WEEKDAY(tblCalendario[[#This Row],[Fecha]],2)</f>
        <v>5</v>
      </c>
      <c r="E105" s="9" t="str">
        <f>+IF(OR(tblCalendario[[#This Row],[Dia Semana]]="sábado",tblCalendario[[#This Row],[Dia Semana]]="domingo"),"SI","")</f>
        <v/>
      </c>
      <c r="F105" s="9">
        <f>DAY(tblCalendario[[#This Row],[Fecha]])</f>
        <v>10</v>
      </c>
      <c r="G105" s="9">
        <f t="shared" si="7"/>
        <v>15</v>
      </c>
      <c r="H105" s="9">
        <f t="shared" si="8"/>
        <v>4</v>
      </c>
      <c r="I105" s="9" t="str">
        <f>IF(tblCalendario[[#This Row],[Fecha]]=EOMONTH(tblCalendario[[#This Row],[Fecha]],0),"Sí","No")</f>
        <v>No</v>
      </c>
      <c r="J105" s="9">
        <f>ROUNDUP(DAY(tblCalendario[[#This Row],[Fecha]])/7,0)</f>
        <v>2</v>
      </c>
      <c r="K105" s="9">
        <f>+YEAR(tblCalendario[[#This Row],[Fecha]])</f>
        <v>2026</v>
      </c>
      <c r="L105" t="str">
        <f>IF(_xlfn.XLOOKUP(B105,Tabla2[Día que se da al trabajador],Tabla2[Autorizado Loretta],"")="SI",_xlfn.XLOOKUP(B105,Tabla2[Día que se da al trabajador],Tabla2[Motivo],""),"")</f>
        <v/>
      </c>
      <c r="O105" s="9"/>
      <c r="P105"/>
      <c r="S105" s="9"/>
      <c r="T105"/>
    </row>
    <row r="106" spans="1:20">
      <c r="A106" s="17">
        <f>YEAR(tblCalendario[[#This Row],[Fecha]])*10000+MONTH(tblCalendario[[#This Row],[Fecha]])*100+DAY(tblCalendario[[#This Row],[Fecha]])</f>
        <v>20260411</v>
      </c>
      <c r="B106" s="50">
        <v>46123</v>
      </c>
      <c r="C106" t="str">
        <f t="shared" si="6"/>
        <v>sábado</v>
      </c>
      <c r="D106" s="9">
        <f>+WEEKDAY(tblCalendario[[#This Row],[Fecha]],2)</f>
        <v>6</v>
      </c>
      <c r="E106" s="9" t="str">
        <f>+IF(OR(tblCalendario[[#This Row],[Dia Semana]]="sábado",tblCalendario[[#This Row],[Dia Semana]]="domingo"),"SI","")</f>
        <v>SI</v>
      </c>
      <c r="F106" s="9">
        <f>DAY(tblCalendario[[#This Row],[Fecha]])</f>
        <v>11</v>
      </c>
      <c r="G106" s="9">
        <f t="shared" si="7"/>
        <v>15</v>
      </c>
      <c r="H106" s="9">
        <f t="shared" si="8"/>
        <v>4</v>
      </c>
      <c r="I106" s="9" t="str">
        <f>IF(tblCalendario[[#This Row],[Fecha]]=EOMONTH(tblCalendario[[#This Row],[Fecha]],0),"Sí","No")</f>
        <v>No</v>
      </c>
      <c r="J106" s="9">
        <f>ROUNDUP(DAY(tblCalendario[[#This Row],[Fecha]])/7,0)</f>
        <v>2</v>
      </c>
      <c r="K106" s="9">
        <f>+YEAR(tblCalendario[[#This Row],[Fecha]])</f>
        <v>2026</v>
      </c>
      <c r="L106" t="str">
        <f>IF(_xlfn.XLOOKUP(B106,Tabla2[Día que se da al trabajador],Tabla2[Autorizado Loretta],"")="SI",_xlfn.XLOOKUP(B106,Tabla2[Día que se da al trabajador],Tabla2[Motivo],""),"")</f>
        <v/>
      </c>
      <c r="O106" s="9"/>
      <c r="P106"/>
      <c r="S106" s="9"/>
      <c r="T106"/>
    </row>
    <row r="107" spans="1:20">
      <c r="A107" s="17">
        <f>YEAR(tblCalendario[[#This Row],[Fecha]])*10000+MONTH(tblCalendario[[#This Row],[Fecha]])*100+DAY(tblCalendario[[#This Row],[Fecha]])</f>
        <v>20260412</v>
      </c>
      <c r="B107" s="50">
        <v>46124</v>
      </c>
      <c r="C107" t="str">
        <f t="shared" si="6"/>
        <v>domingo</v>
      </c>
      <c r="D107" s="9">
        <f>+WEEKDAY(tblCalendario[[#This Row],[Fecha]],2)</f>
        <v>7</v>
      </c>
      <c r="E107" s="9" t="str">
        <f>+IF(OR(tblCalendario[[#This Row],[Dia Semana]]="sábado",tblCalendario[[#This Row],[Dia Semana]]="domingo"),"SI","")</f>
        <v>SI</v>
      </c>
      <c r="F107" s="9">
        <f>DAY(tblCalendario[[#This Row],[Fecha]])</f>
        <v>12</v>
      </c>
      <c r="G107" s="9">
        <f t="shared" si="7"/>
        <v>15</v>
      </c>
      <c r="H107" s="9">
        <f t="shared" si="8"/>
        <v>4</v>
      </c>
      <c r="I107" s="9" t="str">
        <f>IF(tblCalendario[[#This Row],[Fecha]]=EOMONTH(tblCalendario[[#This Row],[Fecha]],0),"Sí","No")</f>
        <v>No</v>
      </c>
      <c r="J107" s="9">
        <f>ROUNDUP(DAY(tblCalendario[[#This Row],[Fecha]])/7,0)</f>
        <v>2</v>
      </c>
      <c r="K107" s="9">
        <f>+YEAR(tblCalendario[[#This Row],[Fecha]])</f>
        <v>2026</v>
      </c>
      <c r="L107" t="str">
        <f>IF(_xlfn.XLOOKUP(B107,Tabla2[Día que se da al trabajador],Tabla2[Autorizado Loretta],"")="SI",_xlfn.XLOOKUP(B107,Tabla2[Día que se da al trabajador],Tabla2[Motivo],""),"")</f>
        <v/>
      </c>
      <c r="O107" s="9"/>
      <c r="P107"/>
      <c r="S107" s="9"/>
      <c r="T107"/>
    </row>
    <row r="108" spans="1:20">
      <c r="A108" s="17">
        <f>YEAR(tblCalendario[[#This Row],[Fecha]])*10000+MONTH(tblCalendario[[#This Row],[Fecha]])*100+DAY(tblCalendario[[#This Row],[Fecha]])</f>
        <v>20260413</v>
      </c>
      <c r="B108" s="50">
        <v>46125</v>
      </c>
      <c r="C108" t="str">
        <f t="shared" si="6"/>
        <v>lunes</v>
      </c>
      <c r="D108" s="9">
        <f>+WEEKDAY(tblCalendario[[#This Row],[Fecha]],2)</f>
        <v>1</v>
      </c>
      <c r="E108" s="9" t="str">
        <f>+IF(OR(tblCalendario[[#This Row],[Dia Semana]]="sábado",tblCalendario[[#This Row],[Dia Semana]]="domingo"),"SI","")</f>
        <v/>
      </c>
      <c r="F108" s="9">
        <f>DAY(tblCalendario[[#This Row],[Fecha]])</f>
        <v>13</v>
      </c>
      <c r="G108" s="9">
        <f t="shared" si="7"/>
        <v>16</v>
      </c>
      <c r="H108" s="9">
        <f t="shared" si="8"/>
        <v>4</v>
      </c>
      <c r="I108" s="9" t="str">
        <f>IF(tblCalendario[[#This Row],[Fecha]]=EOMONTH(tblCalendario[[#This Row],[Fecha]],0),"Sí","No")</f>
        <v>No</v>
      </c>
      <c r="J108" s="9">
        <f>ROUNDUP(DAY(tblCalendario[[#This Row],[Fecha]])/7,0)</f>
        <v>2</v>
      </c>
      <c r="K108" s="9">
        <f>+YEAR(tblCalendario[[#This Row],[Fecha]])</f>
        <v>2026</v>
      </c>
      <c r="L108" t="str">
        <f>IF(_xlfn.XLOOKUP(B108,Tabla2[Día que se da al trabajador],Tabla2[Autorizado Loretta],"")="SI",_xlfn.XLOOKUP(B108,Tabla2[Día que se da al trabajador],Tabla2[Motivo],""),"")</f>
        <v/>
      </c>
      <c r="O108" s="9"/>
      <c r="P108"/>
      <c r="S108" s="9"/>
      <c r="T108"/>
    </row>
    <row r="109" spans="1:20">
      <c r="A109" s="17">
        <f>YEAR(tblCalendario[[#This Row],[Fecha]])*10000+MONTH(tblCalendario[[#This Row],[Fecha]])*100+DAY(tblCalendario[[#This Row],[Fecha]])</f>
        <v>20260414</v>
      </c>
      <c r="B109" s="50">
        <v>46126</v>
      </c>
      <c r="C109" t="str">
        <f t="shared" si="6"/>
        <v>martes</v>
      </c>
      <c r="D109" s="9">
        <f>+WEEKDAY(tblCalendario[[#This Row],[Fecha]],2)</f>
        <v>2</v>
      </c>
      <c r="E109" s="9" t="str">
        <f>+IF(OR(tblCalendario[[#This Row],[Dia Semana]]="sábado",tblCalendario[[#This Row],[Dia Semana]]="domingo"),"SI","")</f>
        <v/>
      </c>
      <c r="F109" s="9">
        <f>DAY(tblCalendario[[#This Row],[Fecha]])</f>
        <v>14</v>
      </c>
      <c r="G109" s="9">
        <f t="shared" si="7"/>
        <v>16</v>
      </c>
      <c r="H109" s="9">
        <f t="shared" si="8"/>
        <v>4</v>
      </c>
      <c r="I109" s="9" t="str">
        <f>IF(tblCalendario[[#This Row],[Fecha]]=EOMONTH(tblCalendario[[#This Row],[Fecha]],0),"Sí","No")</f>
        <v>No</v>
      </c>
      <c r="J109" s="9">
        <f>ROUNDUP(DAY(tblCalendario[[#This Row],[Fecha]])/7,0)</f>
        <v>2</v>
      </c>
      <c r="K109" s="9">
        <f>+YEAR(tblCalendario[[#This Row],[Fecha]])</f>
        <v>2026</v>
      </c>
      <c r="L109" t="str">
        <f>IF(_xlfn.XLOOKUP(B109,Tabla2[Día que se da al trabajador],Tabla2[Autorizado Loretta],"")="SI",_xlfn.XLOOKUP(B109,Tabla2[Día que se da al trabajador],Tabla2[Motivo],""),"")</f>
        <v/>
      </c>
      <c r="O109" s="9"/>
      <c r="P109"/>
      <c r="S109" s="9"/>
      <c r="T109"/>
    </row>
    <row r="110" spans="1:20">
      <c r="A110" s="17">
        <f>YEAR(tblCalendario[[#This Row],[Fecha]])*10000+MONTH(tblCalendario[[#This Row],[Fecha]])*100+DAY(tblCalendario[[#This Row],[Fecha]])</f>
        <v>20260415</v>
      </c>
      <c r="B110" s="50">
        <v>46127</v>
      </c>
      <c r="C110" t="str">
        <f t="shared" si="6"/>
        <v>miércoles</v>
      </c>
      <c r="D110" s="9">
        <f>+WEEKDAY(tblCalendario[[#This Row],[Fecha]],2)</f>
        <v>3</v>
      </c>
      <c r="E110" s="9" t="str">
        <f>+IF(OR(tblCalendario[[#This Row],[Dia Semana]]="sábado",tblCalendario[[#This Row],[Dia Semana]]="domingo"),"SI","")</f>
        <v/>
      </c>
      <c r="F110" s="9">
        <f>DAY(tblCalendario[[#This Row],[Fecha]])</f>
        <v>15</v>
      </c>
      <c r="G110" s="9">
        <f t="shared" si="7"/>
        <v>16</v>
      </c>
      <c r="H110" s="9">
        <f t="shared" si="8"/>
        <v>4</v>
      </c>
      <c r="I110" s="9" t="str">
        <f>IF(tblCalendario[[#This Row],[Fecha]]=EOMONTH(tblCalendario[[#This Row],[Fecha]],0),"Sí","No")</f>
        <v>No</v>
      </c>
      <c r="J110" s="9">
        <f>ROUNDUP(DAY(tblCalendario[[#This Row],[Fecha]])/7,0)</f>
        <v>3</v>
      </c>
      <c r="K110" s="9">
        <f>+YEAR(tblCalendario[[#This Row],[Fecha]])</f>
        <v>2026</v>
      </c>
      <c r="L110" t="str">
        <f>IF(_xlfn.XLOOKUP(B110,Tabla2[Día que se da al trabajador],Tabla2[Autorizado Loretta],"")="SI",_xlfn.XLOOKUP(B110,Tabla2[Día que se da al trabajador],Tabla2[Motivo],""),"")</f>
        <v/>
      </c>
      <c r="O110" s="9"/>
      <c r="P110"/>
      <c r="S110" s="9"/>
      <c r="T110"/>
    </row>
    <row r="111" spans="1:20">
      <c r="A111" s="17">
        <f>YEAR(tblCalendario[[#This Row],[Fecha]])*10000+MONTH(tblCalendario[[#This Row],[Fecha]])*100+DAY(tblCalendario[[#This Row],[Fecha]])</f>
        <v>20260416</v>
      </c>
      <c r="B111" s="50">
        <v>46128</v>
      </c>
      <c r="C111" t="str">
        <f t="shared" si="6"/>
        <v>jueves</v>
      </c>
      <c r="D111" s="9">
        <f>+WEEKDAY(tblCalendario[[#This Row],[Fecha]],2)</f>
        <v>4</v>
      </c>
      <c r="E111" s="9" t="str">
        <f>+IF(OR(tblCalendario[[#This Row],[Dia Semana]]="sábado",tblCalendario[[#This Row],[Dia Semana]]="domingo"),"SI","")</f>
        <v/>
      </c>
      <c r="F111" s="9">
        <f>DAY(tblCalendario[[#This Row],[Fecha]])</f>
        <v>16</v>
      </c>
      <c r="G111" s="9">
        <f t="shared" si="7"/>
        <v>16</v>
      </c>
      <c r="H111" s="9">
        <f t="shared" si="8"/>
        <v>4</v>
      </c>
      <c r="I111" s="9" t="str">
        <f>IF(tblCalendario[[#This Row],[Fecha]]=EOMONTH(tblCalendario[[#This Row],[Fecha]],0),"Sí","No")</f>
        <v>No</v>
      </c>
      <c r="J111" s="9">
        <f>ROUNDUP(DAY(tblCalendario[[#This Row],[Fecha]])/7,0)</f>
        <v>3</v>
      </c>
      <c r="K111" s="9">
        <f>+YEAR(tblCalendario[[#This Row],[Fecha]])</f>
        <v>2026</v>
      </c>
      <c r="L111" t="str">
        <f>IF(_xlfn.XLOOKUP(B111,Tabla2[Día que se da al trabajador],Tabla2[Autorizado Loretta],"")="SI",_xlfn.XLOOKUP(B111,Tabla2[Día que se da al trabajador],Tabla2[Motivo],""),"")</f>
        <v/>
      </c>
      <c r="O111" s="9"/>
      <c r="P111"/>
      <c r="S111" s="9"/>
      <c r="T111"/>
    </row>
    <row r="112" spans="1:20">
      <c r="A112" s="17">
        <f>YEAR(tblCalendario[[#This Row],[Fecha]])*10000+MONTH(tblCalendario[[#This Row],[Fecha]])*100+DAY(tblCalendario[[#This Row],[Fecha]])</f>
        <v>20260417</v>
      </c>
      <c r="B112" s="50">
        <v>46129</v>
      </c>
      <c r="C112" t="str">
        <f t="shared" si="6"/>
        <v>viernes</v>
      </c>
      <c r="D112" s="9">
        <f>+WEEKDAY(tblCalendario[[#This Row],[Fecha]],2)</f>
        <v>5</v>
      </c>
      <c r="E112" s="9" t="str">
        <f>+IF(OR(tblCalendario[[#This Row],[Dia Semana]]="sábado",tblCalendario[[#This Row],[Dia Semana]]="domingo"),"SI","")</f>
        <v/>
      </c>
      <c r="F112" s="9">
        <f>DAY(tblCalendario[[#This Row],[Fecha]])</f>
        <v>17</v>
      </c>
      <c r="G112" s="9">
        <f t="shared" si="7"/>
        <v>16</v>
      </c>
      <c r="H112" s="9">
        <f t="shared" si="8"/>
        <v>4</v>
      </c>
      <c r="I112" s="9" t="str">
        <f>IF(tblCalendario[[#This Row],[Fecha]]=EOMONTH(tblCalendario[[#This Row],[Fecha]],0),"Sí","No")</f>
        <v>No</v>
      </c>
      <c r="J112" s="9">
        <f>ROUNDUP(DAY(tblCalendario[[#This Row],[Fecha]])/7,0)</f>
        <v>3</v>
      </c>
      <c r="K112" s="9">
        <f>+YEAR(tblCalendario[[#This Row],[Fecha]])</f>
        <v>2026</v>
      </c>
      <c r="L112" t="str">
        <f>IF(_xlfn.XLOOKUP(B112,Tabla2[Día que se da al trabajador],Tabla2[Autorizado Loretta],"")="SI",_xlfn.XLOOKUP(B112,Tabla2[Día que se da al trabajador],Tabla2[Motivo],""),"")</f>
        <v/>
      </c>
      <c r="O112" s="9"/>
      <c r="P112"/>
      <c r="S112" s="9"/>
      <c r="T112"/>
    </row>
    <row r="113" spans="1:20">
      <c r="A113" s="17">
        <f>YEAR(tblCalendario[[#This Row],[Fecha]])*10000+MONTH(tblCalendario[[#This Row],[Fecha]])*100+DAY(tblCalendario[[#This Row],[Fecha]])</f>
        <v>20260418</v>
      </c>
      <c r="B113" s="50">
        <v>46130</v>
      </c>
      <c r="C113" t="str">
        <f t="shared" si="6"/>
        <v>sábado</v>
      </c>
      <c r="D113" s="9">
        <f>+WEEKDAY(tblCalendario[[#This Row],[Fecha]],2)</f>
        <v>6</v>
      </c>
      <c r="E113" s="9" t="str">
        <f>+IF(OR(tblCalendario[[#This Row],[Dia Semana]]="sábado",tblCalendario[[#This Row],[Dia Semana]]="domingo"),"SI","")</f>
        <v>SI</v>
      </c>
      <c r="F113" s="9">
        <f>DAY(tblCalendario[[#This Row],[Fecha]])</f>
        <v>18</v>
      </c>
      <c r="G113" s="9">
        <f t="shared" si="7"/>
        <v>16</v>
      </c>
      <c r="H113" s="9">
        <f t="shared" si="8"/>
        <v>4</v>
      </c>
      <c r="I113" s="9" t="str">
        <f>IF(tblCalendario[[#This Row],[Fecha]]=EOMONTH(tblCalendario[[#This Row],[Fecha]],0),"Sí","No")</f>
        <v>No</v>
      </c>
      <c r="J113" s="9">
        <f>ROUNDUP(DAY(tblCalendario[[#This Row],[Fecha]])/7,0)</f>
        <v>3</v>
      </c>
      <c r="K113" s="9">
        <f>+YEAR(tblCalendario[[#This Row],[Fecha]])</f>
        <v>2026</v>
      </c>
      <c r="L113" t="str">
        <f>IF(_xlfn.XLOOKUP(B113,Tabla2[Día que se da al trabajador],Tabla2[Autorizado Loretta],"")="SI",_xlfn.XLOOKUP(B113,Tabla2[Día que se da al trabajador],Tabla2[Motivo],""),"")</f>
        <v/>
      </c>
      <c r="O113" s="9"/>
      <c r="P113"/>
      <c r="S113" s="9"/>
      <c r="T113"/>
    </row>
    <row r="114" spans="1:20">
      <c r="A114" s="17">
        <f>YEAR(tblCalendario[[#This Row],[Fecha]])*10000+MONTH(tblCalendario[[#This Row],[Fecha]])*100+DAY(tblCalendario[[#This Row],[Fecha]])</f>
        <v>20260419</v>
      </c>
      <c r="B114" s="50">
        <v>46131</v>
      </c>
      <c r="C114" t="str">
        <f t="shared" si="6"/>
        <v>domingo</v>
      </c>
      <c r="D114" s="9">
        <f>+WEEKDAY(tblCalendario[[#This Row],[Fecha]],2)</f>
        <v>7</v>
      </c>
      <c r="E114" s="9" t="str">
        <f>+IF(OR(tblCalendario[[#This Row],[Dia Semana]]="sábado",tblCalendario[[#This Row],[Dia Semana]]="domingo"),"SI","")</f>
        <v>SI</v>
      </c>
      <c r="F114" s="9">
        <f>DAY(tblCalendario[[#This Row],[Fecha]])</f>
        <v>19</v>
      </c>
      <c r="G114" s="9">
        <f t="shared" si="7"/>
        <v>16</v>
      </c>
      <c r="H114" s="9">
        <f t="shared" si="8"/>
        <v>4</v>
      </c>
      <c r="I114" s="9" t="str">
        <f>IF(tblCalendario[[#This Row],[Fecha]]=EOMONTH(tblCalendario[[#This Row],[Fecha]],0),"Sí","No")</f>
        <v>No</v>
      </c>
      <c r="J114" s="9">
        <f>ROUNDUP(DAY(tblCalendario[[#This Row],[Fecha]])/7,0)</f>
        <v>3</v>
      </c>
      <c r="K114" s="9">
        <f>+YEAR(tblCalendario[[#This Row],[Fecha]])</f>
        <v>2026</v>
      </c>
      <c r="L114" t="str">
        <f>IF(_xlfn.XLOOKUP(B114,Tabla2[Día que se da al trabajador],Tabla2[Autorizado Loretta],"")="SI",_xlfn.XLOOKUP(B114,Tabla2[Día que se da al trabajador],Tabla2[Motivo],""),"")</f>
        <v/>
      </c>
      <c r="O114" s="9"/>
      <c r="P114"/>
      <c r="S114" s="9"/>
      <c r="T114"/>
    </row>
    <row r="115" spans="1:20">
      <c r="A115" s="17">
        <f>YEAR(tblCalendario[[#This Row],[Fecha]])*10000+MONTH(tblCalendario[[#This Row],[Fecha]])*100+DAY(tblCalendario[[#This Row],[Fecha]])</f>
        <v>20260420</v>
      </c>
      <c r="B115" s="50">
        <v>46132</v>
      </c>
      <c r="C115" t="str">
        <f t="shared" si="6"/>
        <v>lunes</v>
      </c>
      <c r="D115" s="9">
        <f>+WEEKDAY(tblCalendario[[#This Row],[Fecha]],2)</f>
        <v>1</v>
      </c>
      <c r="E115" s="9" t="str">
        <f>+IF(OR(tblCalendario[[#This Row],[Dia Semana]]="sábado",tblCalendario[[#This Row],[Dia Semana]]="domingo"),"SI","")</f>
        <v/>
      </c>
      <c r="F115" s="9">
        <f>DAY(tblCalendario[[#This Row],[Fecha]])</f>
        <v>20</v>
      </c>
      <c r="G115" s="9">
        <f t="shared" si="7"/>
        <v>17</v>
      </c>
      <c r="H115" s="9">
        <f t="shared" si="8"/>
        <v>4</v>
      </c>
      <c r="I115" s="9" t="str">
        <f>IF(tblCalendario[[#This Row],[Fecha]]=EOMONTH(tblCalendario[[#This Row],[Fecha]],0),"Sí","No")</f>
        <v>No</v>
      </c>
      <c r="J115" s="9">
        <f>ROUNDUP(DAY(tblCalendario[[#This Row],[Fecha]])/7,0)</f>
        <v>3</v>
      </c>
      <c r="K115" s="9">
        <f>+YEAR(tblCalendario[[#This Row],[Fecha]])</f>
        <v>2026</v>
      </c>
      <c r="L115" t="str">
        <f>IF(_xlfn.XLOOKUP(B115,Tabla2[Día que se da al trabajador],Tabla2[Autorizado Loretta],"")="SI",_xlfn.XLOOKUP(B115,Tabla2[Día que se da al trabajador],Tabla2[Motivo],""),"")</f>
        <v/>
      </c>
      <c r="O115" s="9"/>
      <c r="P115"/>
      <c r="S115" s="9"/>
      <c r="T115"/>
    </row>
    <row r="116" spans="1:20">
      <c r="A116" s="17">
        <f>YEAR(tblCalendario[[#This Row],[Fecha]])*10000+MONTH(tblCalendario[[#This Row],[Fecha]])*100+DAY(tblCalendario[[#This Row],[Fecha]])</f>
        <v>20260421</v>
      </c>
      <c r="B116" s="50">
        <v>46133</v>
      </c>
      <c r="C116" t="str">
        <f t="shared" si="6"/>
        <v>martes</v>
      </c>
      <c r="D116" s="9">
        <f>+WEEKDAY(tblCalendario[[#This Row],[Fecha]],2)</f>
        <v>2</v>
      </c>
      <c r="E116" s="9" t="str">
        <f>+IF(OR(tblCalendario[[#This Row],[Dia Semana]]="sábado",tblCalendario[[#This Row],[Dia Semana]]="domingo"),"SI","")</f>
        <v/>
      </c>
      <c r="F116" s="9">
        <f>DAY(tblCalendario[[#This Row],[Fecha]])</f>
        <v>21</v>
      </c>
      <c r="G116" s="9">
        <f t="shared" si="7"/>
        <v>17</v>
      </c>
      <c r="H116" s="9">
        <f t="shared" si="8"/>
        <v>4</v>
      </c>
      <c r="I116" s="9" t="str">
        <f>IF(tblCalendario[[#This Row],[Fecha]]=EOMONTH(tblCalendario[[#This Row],[Fecha]],0),"Sí","No")</f>
        <v>No</v>
      </c>
      <c r="J116" s="9">
        <f>ROUNDUP(DAY(tblCalendario[[#This Row],[Fecha]])/7,0)</f>
        <v>3</v>
      </c>
      <c r="K116" s="9">
        <f>+YEAR(tblCalendario[[#This Row],[Fecha]])</f>
        <v>2026</v>
      </c>
      <c r="L116" t="str">
        <f>IF(_xlfn.XLOOKUP(B116,Tabla2[Día que se da al trabajador],Tabla2[Autorizado Loretta],"")="SI",_xlfn.XLOOKUP(B116,Tabla2[Día que se da al trabajador],Tabla2[Motivo],""),"")</f>
        <v/>
      </c>
      <c r="O116" s="9"/>
      <c r="P116"/>
      <c r="S116" s="9"/>
      <c r="T116"/>
    </row>
    <row r="117" spans="1:20">
      <c r="A117" s="17">
        <f>YEAR(tblCalendario[[#This Row],[Fecha]])*10000+MONTH(tblCalendario[[#This Row],[Fecha]])*100+DAY(tblCalendario[[#This Row],[Fecha]])</f>
        <v>20260422</v>
      </c>
      <c r="B117" s="50">
        <v>46134</v>
      </c>
      <c r="C117" t="str">
        <f t="shared" si="6"/>
        <v>miércoles</v>
      </c>
      <c r="D117" s="9">
        <f>+WEEKDAY(tblCalendario[[#This Row],[Fecha]],2)</f>
        <v>3</v>
      </c>
      <c r="E117" s="9" t="str">
        <f>+IF(OR(tblCalendario[[#This Row],[Dia Semana]]="sábado",tblCalendario[[#This Row],[Dia Semana]]="domingo"),"SI","")</f>
        <v/>
      </c>
      <c r="F117" s="9">
        <f>DAY(tblCalendario[[#This Row],[Fecha]])</f>
        <v>22</v>
      </c>
      <c r="G117" s="9">
        <f t="shared" si="7"/>
        <v>17</v>
      </c>
      <c r="H117" s="9">
        <f t="shared" si="8"/>
        <v>4</v>
      </c>
      <c r="I117" s="9" t="str">
        <f>IF(tblCalendario[[#This Row],[Fecha]]=EOMONTH(tblCalendario[[#This Row],[Fecha]],0),"Sí","No")</f>
        <v>No</v>
      </c>
      <c r="J117" s="9">
        <f>ROUNDUP(DAY(tblCalendario[[#This Row],[Fecha]])/7,0)</f>
        <v>4</v>
      </c>
      <c r="K117" s="9">
        <f>+YEAR(tblCalendario[[#This Row],[Fecha]])</f>
        <v>2026</v>
      </c>
      <c r="L117" t="str">
        <f>IF(_xlfn.XLOOKUP(B117,Tabla2[Día que se da al trabajador],Tabla2[Autorizado Loretta],"")="SI",_xlfn.XLOOKUP(B117,Tabla2[Día que se da al trabajador],Tabla2[Motivo],""),"")</f>
        <v/>
      </c>
      <c r="O117" s="9"/>
      <c r="P117"/>
      <c r="S117" s="9"/>
      <c r="T117"/>
    </row>
    <row r="118" spans="1:20">
      <c r="A118" s="17">
        <f>YEAR(tblCalendario[[#This Row],[Fecha]])*10000+MONTH(tblCalendario[[#This Row],[Fecha]])*100+DAY(tblCalendario[[#This Row],[Fecha]])</f>
        <v>20260423</v>
      </c>
      <c r="B118" s="50">
        <v>46135</v>
      </c>
      <c r="C118" t="str">
        <f t="shared" si="6"/>
        <v>jueves</v>
      </c>
      <c r="D118" s="9">
        <f>+WEEKDAY(tblCalendario[[#This Row],[Fecha]],2)</f>
        <v>4</v>
      </c>
      <c r="E118" s="9" t="str">
        <f>+IF(OR(tblCalendario[[#This Row],[Dia Semana]]="sábado",tblCalendario[[#This Row],[Dia Semana]]="domingo"),"SI","")</f>
        <v/>
      </c>
      <c r="F118" s="9">
        <f>DAY(tblCalendario[[#This Row],[Fecha]])</f>
        <v>23</v>
      </c>
      <c r="G118" s="9">
        <f t="shared" si="7"/>
        <v>17</v>
      </c>
      <c r="H118" s="9">
        <f t="shared" si="8"/>
        <v>4</v>
      </c>
      <c r="I118" s="9" t="str">
        <f>IF(tblCalendario[[#This Row],[Fecha]]=EOMONTH(tblCalendario[[#This Row],[Fecha]],0),"Sí","No")</f>
        <v>No</v>
      </c>
      <c r="J118" s="9">
        <f>ROUNDUP(DAY(tblCalendario[[#This Row],[Fecha]])/7,0)</f>
        <v>4</v>
      </c>
      <c r="K118" s="9">
        <f>+YEAR(tblCalendario[[#This Row],[Fecha]])</f>
        <v>2026</v>
      </c>
      <c r="L118" t="str">
        <f>IF(_xlfn.XLOOKUP(B118,Tabla2[Día que se da al trabajador],Tabla2[Autorizado Loretta],"")="SI",_xlfn.XLOOKUP(B118,Tabla2[Día que se da al trabajador],Tabla2[Motivo],""),"")</f>
        <v/>
      </c>
      <c r="O118" s="9"/>
      <c r="P118"/>
      <c r="S118" s="9"/>
      <c r="T118"/>
    </row>
    <row r="119" spans="1:20">
      <c r="A119" s="17">
        <f>YEAR(tblCalendario[[#This Row],[Fecha]])*10000+MONTH(tblCalendario[[#This Row],[Fecha]])*100+DAY(tblCalendario[[#This Row],[Fecha]])</f>
        <v>20260424</v>
      </c>
      <c r="B119" s="50">
        <v>46136</v>
      </c>
      <c r="C119" t="str">
        <f t="shared" si="6"/>
        <v>viernes</v>
      </c>
      <c r="D119" s="9">
        <f>+WEEKDAY(tblCalendario[[#This Row],[Fecha]],2)</f>
        <v>5</v>
      </c>
      <c r="E119" s="9" t="str">
        <f>+IF(OR(tblCalendario[[#This Row],[Dia Semana]]="sábado",tblCalendario[[#This Row],[Dia Semana]]="domingo"),"SI","")</f>
        <v/>
      </c>
      <c r="F119" s="9">
        <f>DAY(tblCalendario[[#This Row],[Fecha]])</f>
        <v>24</v>
      </c>
      <c r="G119" s="9">
        <f t="shared" si="7"/>
        <v>17</v>
      </c>
      <c r="H119" s="9">
        <f t="shared" si="8"/>
        <v>4</v>
      </c>
      <c r="I119" s="9" t="str">
        <f>IF(tblCalendario[[#This Row],[Fecha]]=EOMONTH(tblCalendario[[#This Row],[Fecha]],0),"Sí","No")</f>
        <v>No</v>
      </c>
      <c r="J119" s="9">
        <f>ROUNDUP(DAY(tblCalendario[[#This Row],[Fecha]])/7,0)</f>
        <v>4</v>
      </c>
      <c r="K119" s="9">
        <f>+YEAR(tblCalendario[[#This Row],[Fecha]])</f>
        <v>2026</v>
      </c>
      <c r="L119" t="str">
        <f>IF(_xlfn.XLOOKUP(B119,Tabla2[Día que se da al trabajador],Tabla2[Autorizado Loretta],"")="SI",_xlfn.XLOOKUP(B119,Tabla2[Día que se da al trabajador],Tabla2[Motivo],""),"")</f>
        <v/>
      </c>
      <c r="O119" s="9"/>
      <c r="P119"/>
      <c r="S119" s="9"/>
      <c r="T119"/>
    </row>
    <row r="120" spans="1:20">
      <c r="A120" s="17">
        <f>YEAR(tblCalendario[[#This Row],[Fecha]])*10000+MONTH(tblCalendario[[#This Row],[Fecha]])*100+DAY(tblCalendario[[#This Row],[Fecha]])</f>
        <v>20260425</v>
      </c>
      <c r="B120" s="50">
        <v>46137</v>
      </c>
      <c r="C120" t="str">
        <f t="shared" si="6"/>
        <v>sábado</v>
      </c>
      <c r="D120" s="9">
        <f>+WEEKDAY(tblCalendario[[#This Row],[Fecha]],2)</f>
        <v>6</v>
      </c>
      <c r="E120" s="9" t="str">
        <f>+IF(OR(tblCalendario[[#This Row],[Dia Semana]]="sábado",tblCalendario[[#This Row],[Dia Semana]]="domingo"),"SI","")</f>
        <v>SI</v>
      </c>
      <c r="F120" s="9">
        <f>DAY(tblCalendario[[#This Row],[Fecha]])</f>
        <v>25</v>
      </c>
      <c r="G120" s="9">
        <f t="shared" si="7"/>
        <v>17</v>
      </c>
      <c r="H120" s="9">
        <f t="shared" si="8"/>
        <v>4</v>
      </c>
      <c r="I120" s="9" t="str">
        <f>IF(tblCalendario[[#This Row],[Fecha]]=EOMONTH(tblCalendario[[#This Row],[Fecha]],0),"Sí","No")</f>
        <v>No</v>
      </c>
      <c r="J120" s="9">
        <f>ROUNDUP(DAY(tblCalendario[[#This Row],[Fecha]])/7,0)</f>
        <v>4</v>
      </c>
      <c r="K120" s="9">
        <f>+YEAR(tblCalendario[[#This Row],[Fecha]])</f>
        <v>2026</v>
      </c>
      <c r="L120" t="str">
        <f>IF(_xlfn.XLOOKUP(B120,Tabla2[Día que se da al trabajador],Tabla2[Autorizado Loretta],"")="SI",_xlfn.XLOOKUP(B120,Tabla2[Día que se da al trabajador],Tabla2[Motivo],""),"")</f>
        <v/>
      </c>
      <c r="O120" s="9"/>
      <c r="P120"/>
      <c r="S120" s="9"/>
      <c r="T120"/>
    </row>
    <row r="121" spans="1:20">
      <c r="A121" s="17">
        <f>YEAR(tblCalendario[[#This Row],[Fecha]])*10000+MONTH(tblCalendario[[#This Row],[Fecha]])*100+DAY(tblCalendario[[#This Row],[Fecha]])</f>
        <v>20260426</v>
      </c>
      <c r="B121" s="50">
        <v>46138</v>
      </c>
      <c r="C121" t="str">
        <f t="shared" si="6"/>
        <v>domingo</v>
      </c>
      <c r="D121" s="9">
        <f>+WEEKDAY(tblCalendario[[#This Row],[Fecha]],2)</f>
        <v>7</v>
      </c>
      <c r="E121" s="9" t="str">
        <f>+IF(OR(tblCalendario[[#This Row],[Dia Semana]]="sábado",tblCalendario[[#This Row],[Dia Semana]]="domingo"),"SI","")</f>
        <v>SI</v>
      </c>
      <c r="F121" s="9">
        <f>DAY(tblCalendario[[#This Row],[Fecha]])</f>
        <v>26</v>
      </c>
      <c r="G121" s="9">
        <f t="shared" si="7"/>
        <v>17</v>
      </c>
      <c r="H121" s="9">
        <f t="shared" si="8"/>
        <v>4</v>
      </c>
      <c r="I121" s="9" t="str">
        <f>IF(tblCalendario[[#This Row],[Fecha]]=EOMONTH(tblCalendario[[#This Row],[Fecha]],0),"Sí","No")</f>
        <v>No</v>
      </c>
      <c r="J121" s="9">
        <f>ROUNDUP(DAY(tblCalendario[[#This Row],[Fecha]])/7,0)</f>
        <v>4</v>
      </c>
      <c r="K121" s="9">
        <f>+YEAR(tblCalendario[[#This Row],[Fecha]])</f>
        <v>2026</v>
      </c>
      <c r="L121" t="str">
        <f>IF(_xlfn.XLOOKUP(B121,Tabla2[Día que se da al trabajador],Tabla2[Autorizado Loretta],"")="SI",_xlfn.XLOOKUP(B121,Tabla2[Día que se da al trabajador],Tabla2[Motivo],""),"")</f>
        <v/>
      </c>
      <c r="O121" s="9"/>
      <c r="P121"/>
      <c r="S121" s="9"/>
      <c r="T121"/>
    </row>
    <row r="122" spans="1:20">
      <c r="A122" s="17">
        <f>YEAR(tblCalendario[[#This Row],[Fecha]])*10000+MONTH(tblCalendario[[#This Row],[Fecha]])*100+DAY(tblCalendario[[#This Row],[Fecha]])</f>
        <v>20260427</v>
      </c>
      <c r="B122" s="50">
        <v>46139</v>
      </c>
      <c r="C122" t="str">
        <f t="shared" si="6"/>
        <v>lunes</v>
      </c>
      <c r="D122" s="9">
        <f>+WEEKDAY(tblCalendario[[#This Row],[Fecha]],2)</f>
        <v>1</v>
      </c>
      <c r="E122" s="9" t="str">
        <f>+IF(OR(tblCalendario[[#This Row],[Dia Semana]]="sábado",tblCalendario[[#This Row],[Dia Semana]]="domingo"),"SI","")</f>
        <v/>
      </c>
      <c r="F122" s="9">
        <f>DAY(tblCalendario[[#This Row],[Fecha]])</f>
        <v>27</v>
      </c>
      <c r="G122" s="9">
        <f t="shared" si="7"/>
        <v>18</v>
      </c>
      <c r="H122" s="9">
        <f t="shared" si="8"/>
        <v>4</v>
      </c>
      <c r="I122" s="9" t="str">
        <f>IF(tblCalendario[[#This Row],[Fecha]]=EOMONTH(tblCalendario[[#This Row],[Fecha]],0),"Sí","No")</f>
        <v>No</v>
      </c>
      <c r="J122" s="9">
        <f>ROUNDUP(DAY(tblCalendario[[#This Row],[Fecha]])/7,0)</f>
        <v>4</v>
      </c>
      <c r="K122" s="9">
        <f>+YEAR(tblCalendario[[#This Row],[Fecha]])</f>
        <v>2026</v>
      </c>
      <c r="L122" t="str">
        <f>IF(_xlfn.XLOOKUP(B122,Tabla2[Día que se da al trabajador],Tabla2[Autorizado Loretta],"")="SI",_xlfn.XLOOKUP(B122,Tabla2[Día que se da al trabajador],Tabla2[Motivo],""),"")</f>
        <v/>
      </c>
      <c r="O122" s="9"/>
      <c r="P122"/>
      <c r="S122" s="9"/>
      <c r="T122"/>
    </row>
    <row r="123" spans="1:20">
      <c r="A123" s="17">
        <f>YEAR(tblCalendario[[#This Row],[Fecha]])*10000+MONTH(tblCalendario[[#This Row],[Fecha]])*100+DAY(tblCalendario[[#This Row],[Fecha]])</f>
        <v>20260428</v>
      </c>
      <c r="B123" s="50">
        <v>46140</v>
      </c>
      <c r="C123" t="str">
        <f t="shared" si="6"/>
        <v>martes</v>
      </c>
      <c r="D123" s="9">
        <f>+WEEKDAY(tblCalendario[[#This Row],[Fecha]],2)</f>
        <v>2</v>
      </c>
      <c r="E123" s="9" t="str">
        <f>+IF(OR(tblCalendario[[#This Row],[Dia Semana]]="sábado",tblCalendario[[#This Row],[Dia Semana]]="domingo"),"SI","")</f>
        <v/>
      </c>
      <c r="F123" s="9">
        <f>DAY(tblCalendario[[#This Row],[Fecha]])</f>
        <v>28</v>
      </c>
      <c r="G123" s="9">
        <f t="shared" si="7"/>
        <v>18</v>
      </c>
      <c r="H123" s="9">
        <f t="shared" si="8"/>
        <v>4</v>
      </c>
      <c r="I123" s="9" t="str">
        <f>IF(tblCalendario[[#This Row],[Fecha]]=EOMONTH(tblCalendario[[#This Row],[Fecha]],0),"Sí","No")</f>
        <v>No</v>
      </c>
      <c r="J123" s="9">
        <f>ROUNDUP(DAY(tblCalendario[[#This Row],[Fecha]])/7,0)</f>
        <v>4</v>
      </c>
      <c r="K123" s="9">
        <f>+YEAR(tblCalendario[[#This Row],[Fecha]])</f>
        <v>2026</v>
      </c>
      <c r="L123" t="str">
        <f>IF(_xlfn.XLOOKUP(B123,Tabla2[Día que se da al trabajador],Tabla2[Autorizado Loretta],"")="SI",_xlfn.XLOOKUP(B123,Tabla2[Día que se da al trabajador],Tabla2[Motivo],""),"")</f>
        <v/>
      </c>
      <c r="O123" s="9"/>
      <c r="P123"/>
      <c r="S123" s="9"/>
      <c r="T123"/>
    </row>
    <row r="124" spans="1:20">
      <c r="A124" s="17">
        <f>YEAR(tblCalendario[[#This Row],[Fecha]])*10000+MONTH(tblCalendario[[#This Row],[Fecha]])*100+DAY(tblCalendario[[#This Row],[Fecha]])</f>
        <v>20260429</v>
      </c>
      <c r="B124" s="50">
        <v>46141</v>
      </c>
      <c r="C124" t="str">
        <f t="shared" si="6"/>
        <v>miércoles</v>
      </c>
      <c r="D124" s="9">
        <f>+WEEKDAY(tblCalendario[[#This Row],[Fecha]],2)</f>
        <v>3</v>
      </c>
      <c r="E124" s="9" t="str">
        <f>+IF(OR(tblCalendario[[#This Row],[Dia Semana]]="sábado",tblCalendario[[#This Row],[Dia Semana]]="domingo"),"SI","")</f>
        <v/>
      </c>
      <c r="F124" s="9">
        <f>DAY(tblCalendario[[#This Row],[Fecha]])</f>
        <v>29</v>
      </c>
      <c r="G124" s="9">
        <f t="shared" si="7"/>
        <v>18</v>
      </c>
      <c r="H124" s="9">
        <f t="shared" si="8"/>
        <v>4</v>
      </c>
      <c r="I124" s="9" t="str">
        <f>IF(tblCalendario[[#This Row],[Fecha]]=EOMONTH(tblCalendario[[#This Row],[Fecha]],0),"Sí","No")</f>
        <v>No</v>
      </c>
      <c r="J124" s="9">
        <f>ROUNDUP(DAY(tblCalendario[[#This Row],[Fecha]])/7,0)</f>
        <v>5</v>
      </c>
      <c r="K124" s="9">
        <f>+YEAR(tblCalendario[[#This Row],[Fecha]])</f>
        <v>2026</v>
      </c>
      <c r="L124" t="str">
        <f>IF(_xlfn.XLOOKUP(B124,Tabla2[Día que se da al trabajador],Tabla2[Autorizado Loretta],"")="SI",_xlfn.XLOOKUP(B124,Tabla2[Día que se da al trabajador],Tabla2[Motivo],""),"")</f>
        <v/>
      </c>
      <c r="O124" s="9"/>
      <c r="P124"/>
      <c r="S124" s="9"/>
      <c r="T124"/>
    </row>
    <row r="125" spans="1:20">
      <c r="A125" s="17">
        <f>YEAR(tblCalendario[[#This Row],[Fecha]])*10000+MONTH(tblCalendario[[#This Row],[Fecha]])*100+DAY(tblCalendario[[#This Row],[Fecha]])</f>
        <v>20260430</v>
      </c>
      <c r="B125" s="50">
        <v>46142</v>
      </c>
      <c r="C125" t="str">
        <f t="shared" si="6"/>
        <v>jueves</v>
      </c>
      <c r="D125" s="9">
        <f>+WEEKDAY(tblCalendario[[#This Row],[Fecha]],2)</f>
        <v>4</v>
      </c>
      <c r="E125" s="9" t="str">
        <f>+IF(OR(tblCalendario[[#This Row],[Dia Semana]]="sábado",tblCalendario[[#This Row],[Dia Semana]]="domingo"),"SI","")</f>
        <v/>
      </c>
      <c r="F125" s="9">
        <f>DAY(tblCalendario[[#This Row],[Fecha]])</f>
        <v>30</v>
      </c>
      <c r="G125" s="9">
        <f t="shared" si="7"/>
        <v>18</v>
      </c>
      <c r="H125" s="9">
        <f t="shared" si="8"/>
        <v>4</v>
      </c>
      <c r="I125" s="9" t="str">
        <f>IF(tblCalendario[[#This Row],[Fecha]]=EOMONTH(tblCalendario[[#This Row],[Fecha]],0),"Sí","No")</f>
        <v>Sí</v>
      </c>
      <c r="J125" s="9">
        <f>ROUNDUP(DAY(tblCalendario[[#This Row],[Fecha]])/7,0)</f>
        <v>5</v>
      </c>
      <c r="K125" s="9">
        <f>+YEAR(tblCalendario[[#This Row],[Fecha]])</f>
        <v>2026</v>
      </c>
      <c r="L125" t="str">
        <f>IF(_xlfn.XLOOKUP(B125,Tabla2[Día que se da al trabajador],Tabla2[Autorizado Loretta],"")="SI",_xlfn.XLOOKUP(B125,Tabla2[Día que se da al trabajador],Tabla2[Motivo],""),"")</f>
        <v/>
      </c>
      <c r="O125" s="9"/>
      <c r="P125"/>
      <c r="S125" s="9"/>
      <c r="T125"/>
    </row>
    <row r="126" spans="1:20">
      <c r="A126" s="17">
        <f>YEAR(tblCalendario[[#This Row],[Fecha]])*10000+MONTH(tblCalendario[[#This Row],[Fecha]])*100+DAY(tblCalendario[[#This Row],[Fecha]])</f>
        <v>20260501</v>
      </c>
      <c r="B126" s="50">
        <v>46143</v>
      </c>
      <c r="C126" t="str">
        <f t="shared" si="6"/>
        <v>viernes</v>
      </c>
      <c r="D126" s="9">
        <f>+WEEKDAY(tblCalendario[[#This Row],[Fecha]],2)</f>
        <v>5</v>
      </c>
      <c r="E126" s="9" t="str">
        <f>+IF(OR(tblCalendario[[#This Row],[Dia Semana]]="sábado",tblCalendario[[#This Row],[Dia Semana]]="domingo"),"SI","")</f>
        <v/>
      </c>
      <c r="F126" s="9">
        <f>DAY(tblCalendario[[#This Row],[Fecha]])</f>
        <v>1</v>
      </c>
      <c r="G126" s="9">
        <f t="shared" si="7"/>
        <v>18</v>
      </c>
      <c r="H126" s="9">
        <f t="shared" si="8"/>
        <v>5</v>
      </c>
      <c r="I126" s="9" t="str">
        <f>IF(tblCalendario[[#This Row],[Fecha]]=EOMONTH(tblCalendario[[#This Row],[Fecha]],0),"Sí","No")</f>
        <v>No</v>
      </c>
      <c r="J126" s="9">
        <f>ROUNDUP(DAY(tblCalendario[[#This Row],[Fecha]])/7,0)</f>
        <v>1</v>
      </c>
      <c r="K126" s="9">
        <f>+YEAR(tblCalendario[[#This Row],[Fecha]])</f>
        <v>2026</v>
      </c>
      <c r="L126" t="str">
        <f>IF(_xlfn.XLOOKUP(B126,Tabla2[Día que se da al trabajador],Tabla2[Autorizado Loretta],"")="SI",_xlfn.XLOOKUP(B126,Tabla2[Día que se da al trabajador],Tabla2[Motivo],""),"")</f>
        <v>Día del Trabajo</v>
      </c>
      <c r="O126" s="9"/>
      <c r="P126"/>
      <c r="S126" s="9"/>
      <c r="T126"/>
    </row>
    <row r="127" spans="1:20">
      <c r="A127" s="17">
        <f>YEAR(tblCalendario[[#This Row],[Fecha]])*10000+MONTH(tblCalendario[[#This Row],[Fecha]])*100+DAY(tblCalendario[[#This Row],[Fecha]])</f>
        <v>20260502</v>
      </c>
      <c r="B127" s="50">
        <v>46144</v>
      </c>
      <c r="C127" t="str">
        <f t="shared" si="6"/>
        <v>sábado</v>
      </c>
      <c r="D127" s="9">
        <f>+WEEKDAY(tblCalendario[[#This Row],[Fecha]],2)</f>
        <v>6</v>
      </c>
      <c r="E127" s="9" t="str">
        <f>+IF(OR(tblCalendario[[#This Row],[Dia Semana]]="sábado",tblCalendario[[#This Row],[Dia Semana]]="domingo"),"SI","")</f>
        <v>SI</v>
      </c>
      <c r="F127" s="9">
        <f>DAY(tblCalendario[[#This Row],[Fecha]])</f>
        <v>2</v>
      </c>
      <c r="G127" s="9">
        <f t="shared" si="7"/>
        <v>18</v>
      </c>
      <c r="H127" s="9">
        <f t="shared" si="8"/>
        <v>5</v>
      </c>
      <c r="I127" s="9" t="str">
        <f>IF(tblCalendario[[#This Row],[Fecha]]=EOMONTH(tblCalendario[[#This Row],[Fecha]],0),"Sí","No")</f>
        <v>No</v>
      </c>
      <c r="J127" s="9">
        <f>ROUNDUP(DAY(tblCalendario[[#This Row],[Fecha]])/7,0)</f>
        <v>1</v>
      </c>
      <c r="K127" s="9">
        <f>+YEAR(tblCalendario[[#This Row],[Fecha]])</f>
        <v>2026</v>
      </c>
      <c r="L127" t="str">
        <f>IF(_xlfn.XLOOKUP(B127,Tabla2[Día que se da al trabajador],Tabla2[Autorizado Loretta],"")="SI",_xlfn.XLOOKUP(B127,Tabla2[Día que se da al trabajador],Tabla2[Motivo],""),"")</f>
        <v/>
      </c>
      <c r="O127" s="9"/>
      <c r="P127"/>
      <c r="S127" s="9"/>
      <c r="T127"/>
    </row>
    <row r="128" spans="1:20">
      <c r="A128" s="17">
        <f>YEAR(tblCalendario[[#This Row],[Fecha]])*10000+MONTH(tblCalendario[[#This Row],[Fecha]])*100+DAY(tblCalendario[[#This Row],[Fecha]])</f>
        <v>20260503</v>
      </c>
      <c r="B128" s="50">
        <v>46145</v>
      </c>
      <c r="C128" t="str">
        <f t="shared" si="6"/>
        <v>domingo</v>
      </c>
      <c r="D128" s="9">
        <f>+WEEKDAY(tblCalendario[[#This Row],[Fecha]],2)</f>
        <v>7</v>
      </c>
      <c r="E128" s="9" t="str">
        <f>+IF(OR(tblCalendario[[#This Row],[Dia Semana]]="sábado",tblCalendario[[#This Row],[Dia Semana]]="domingo"),"SI","")</f>
        <v>SI</v>
      </c>
      <c r="F128" s="9">
        <f>DAY(tblCalendario[[#This Row],[Fecha]])</f>
        <v>3</v>
      </c>
      <c r="G128" s="9">
        <f t="shared" si="7"/>
        <v>18</v>
      </c>
      <c r="H128" s="9">
        <f t="shared" si="8"/>
        <v>5</v>
      </c>
      <c r="I128" s="9" t="str">
        <f>IF(tblCalendario[[#This Row],[Fecha]]=EOMONTH(tblCalendario[[#This Row],[Fecha]],0),"Sí","No")</f>
        <v>No</v>
      </c>
      <c r="J128" s="9">
        <f>ROUNDUP(DAY(tblCalendario[[#This Row],[Fecha]])/7,0)</f>
        <v>1</v>
      </c>
      <c r="K128" s="9">
        <f>+YEAR(tblCalendario[[#This Row],[Fecha]])</f>
        <v>2026</v>
      </c>
      <c r="L128" t="str">
        <f>IF(_xlfn.XLOOKUP(B128,Tabla2[Día que se da al trabajador],Tabla2[Autorizado Loretta],"")="SI",_xlfn.XLOOKUP(B128,Tabla2[Día que se da al trabajador],Tabla2[Motivo],""),"")</f>
        <v/>
      </c>
      <c r="O128" s="9"/>
      <c r="P128"/>
      <c r="S128" s="9"/>
      <c r="T128"/>
    </row>
    <row r="129" spans="1:20">
      <c r="A129" s="17">
        <f>YEAR(tblCalendario[[#This Row],[Fecha]])*10000+MONTH(tblCalendario[[#This Row],[Fecha]])*100+DAY(tblCalendario[[#This Row],[Fecha]])</f>
        <v>20260504</v>
      </c>
      <c r="B129" s="50">
        <v>46146</v>
      </c>
      <c r="C129" t="str">
        <f t="shared" si="6"/>
        <v>lunes</v>
      </c>
      <c r="D129" s="9">
        <f>+WEEKDAY(tblCalendario[[#This Row],[Fecha]],2)</f>
        <v>1</v>
      </c>
      <c r="E129" s="9" t="str">
        <f>+IF(OR(tblCalendario[[#This Row],[Dia Semana]]="sábado",tblCalendario[[#This Row],[Dia Semana]]="domingo"),"SI","")</f>
        <v/>
      </c>
      <c r="F129" s="9">
        <f>DAY(tblCalendario[[#This Row],[Fecha]])</f>
        <v>4</v>
      </c>
      <c r="G129" s="9">
        <f t="shared" si="7"/>
        <v>19</v>
      </c>
      <c r="H129" s="9">
        <f t="shared" si="8"/>
        <v>5</v>
      </c>
      <c r="I129" s="9" t="str">
        <f>IF(tblCalendario[[#This Row],[Fecha]]=EOMONTH(tblCalendario[[#This Row],[Fecha]],0),"Sí","No")</f>
        <v>No</v>
      </c>
      <c r="J129" s="9">
        <f>ROUNDUP(DAY(tblCalendario[[#This Row],[Fecha]])/7,0)</f>
        <v>1</v>
      </c>
      <c r="K129" s="9">
        <f>+YEAR(tblCalendario[[#This Row],[Fecha]])</f>
        <v>2026</v>
      </c>
      <c r="L129" t="str">
        <f>IF(_xlfn.XLOOKUP(B129,Tabla2[Día que se da al trabajador],Tabla2[Autorizado Loretta],"")="SI",_xlfn.XLOOKUP(B129,Tabla2[Día que se da al trabajador],Tabla2[Motivo],""),"")</f>
        <v/>
      </c>
      <c r="O129" s="9"/>
      <c r="P129"/>
      <c r="S129" s="9"/>
      <c r="T129"/>
    </row>
    <row r="130" spans="1:20">
      <c r="A130" s="17">
        <f>YEAR(tblCalendario[[#This Row],[Fecha]])*10000+MONTH(tblCalendario[[#This Row],[Fecha]])*100+DAY(tblCalendario[[#This Row],[Fecha]])</f>
        <v>20260505</v>
      </c>
      <c r="B130" s="50">
        <v>46147</v>
      </c>
      <c r="C130" t="str">
        <f t="shared" si="6"/>
        <v>martes</v>
      </c>
      <c r="D130" s="9">
        <f>+WEEKDAY(tblCalendario[[#This Row],[Fecha]],2)</f>
        <v>2</v>
      </c>
      <c r="E130" s="9" t="str">
        <f>+IF(OR(tblCalendario[[#This Row],[Dia Semana]]="sábado",tblCalendario[[#This Row],[Dia Semana]]="domingo"),"SI","")</f>
        <v/>
      </c>
      <c r="F130" s="9">
        <f>DAY(tblCalendario[[#This Row],[Fecha]])</f>
        <v>5</v>
      </c>
      <c r="G130" s="9">
        <f t="shared" si="7"/>
        <v>19</v>
      </c>
      <c r="H130" s="9">
        <f t="shared" si="8"/>
        <v>5</v>
      </c>
      <c r="I130" s="9" t="str">
        <f>IF(tblCalendario[[#This Row],[Fecha]]=EOMONTH(tblCalendario[[#This Row],[Fecha]],0),"Sí","No")</f>
        <v>No</v>
      </c>
      <c r="J130" s="9">
        <f>ROUNDUP(DAY(tblCalendario[[#This Row],[Fecha]])/7,0)</f>
        <v>1</v>
      </c>
      <c r="K130" s="9">
        <f>+YEAR(tblCalendario[[#This Row],[Fecha]])</f>
        <v>2026</v>
      </c>
      <c r="L130" t="str">
        <f>IF(_xlfn.XLOOKUP(B130,Tabla2[Día que se da al trabajador],Tabla2[Autorizado Loretta],"")="SI",_xlfn.XLOOKUP(B130,Tabla2[Día que se da al trabajador],Tabla2[Motivo],""),"")</f>
        <v/>
      </c>
      <c r="O130" s="9"/>
      <c r="P130"/>
      <c r="S130" s="9"/>
      <c r="T130"/>
    </row>
    <row r="131" spans="1:20">
      <c r="A131" s="17">
        <f>YEAR(tblCalendario[[#This Row],[Fecha]])*10000+MONTH(tblCalendario[[#This Row],[Fecha]])*100+DAY(tblCalendario[[#This Row],[Fecha]])</f>
        <v>20260506</v>
      </c>
      <c r="B131" s="50">
        <v>46148</v>
      </c>
      <c r="C131" t="str">
        <f t="shared" si="6"/>
        <v>miércoles</v>
      </c>
      <c r="D131" s="9">
        <f>+WEEKDAY(tblCalendario[[#This Row],[Fecha]],2)</f>
        <v>3</v>
      </c>
      <c r="E131" s="9" t="str">
        <f>+IF(OR(tblCalendario[[#This Row],[Dia Semana]]="sábado",tblCalendario[[#This Row],[Dia Semana]]="domingo"),"SI","")</f>
        <v/>
      </c>
      <c r="F131" s="9">
        <f>DAY(tblCalendario[[#This Row],[Fecha]])</f>
        <v>6</v>
      </c>
      <c r="G131" s="9">
        <f t="shared" si="7"/>
        <v>19</v>
      </c>
      <c r="H131" s="9">
        <f t="shared" si="8"/>
        <v>5</v>
      </c>
      <c r="I131" s="9" t="str">
        <f>IF(tblCalendario[[#This Row],[Fecha]]=EOMONTH(tblCalendario[[#This Row],[Fecha]],0),"Sí","No")</f>
        <v>No</v>
      </c>
      <c r="J131" s="9">
        <f>ROUNDUP(DAY(tblCalendario[[#This Row],[Fecha]])/7,0)</f>
        <v>1</v>
      </c>
      <c r="K131" s="9">
        <f>+YEAR(tblCalendario[[#This Row],[Fecha]])</f>
        <v>2026</v>
      </c>
      <c r="L131" t="str">
        <f>IF(_xlfn.XLOOKUP(B131,Tabla2[Día que se da al trabajador],Tabla2[Autorizado Loretta],"")="SI",_xlfn.XLOOKUP(B131,Tabla2[Día que se da al trabajador],Tabla2[Motivo],""),"")</f>
        <v/>
      </c>
      <c r="O131" s="9"/>
      <c r="P131"/>
      <c r="S131" s="9"/>
      <c r="T131"/>
    </row>
    <row r="132" spans="1:20">
      <c r="A132" s="17">
        <f>YEAR(tblCalendario[[#This Row],[Fecha]])*10000+MONTH(tblCalendario[[#This Row],[Fecha]])*100+DAY(tblCalendario[[#This Row],[Fecha]])</f>
        <v>20260507</v>
      </c>
      <c r="B132" s="50">
        <v>46149</v>
      </c>
      <c r="C132" t="str">
        <f t="shared" si="6"/>
        <v>jueves</v>
      </c>
      <c r="D132" s="9">
        <f>+WEEKDAY(tblCalendario[[#This Row],[Fecha]],2)</f>
        <v>4</v>
      </c>
      <c r="E132" s="9" t="str">
        <f>+IF(OR(tblCalendario[[#This Row],[Dia Semana]]="sábado",tblCalendario[[#This Row],[Dia Semana]]="domingo"),"SI","")</f>
        <v/>
      </c>
      <c r="F132" s="9">
        <f>DAY(tblCalendario[[#This Row],[Fecha]])</f>
        <v>7</v>
      </c>
      <c r="G132" s="9">
        <f t="shared" si="7"/>
        <v>19</v>
      </c>
      <c r="H132" s="9">
        <f t="shared" si="8"/>
        <v>5</v>
      </c>
      <c r="I132" s="9" t="str">
        <f>IF(tblCalendario[[#This Row],[Fecha]]=EOMONTH(tblCalendario[[#This Row],[Fecha]],0),"Sí","No")</f>
        <v>No</v>
      </c>
      <c r="J132" s="9">
        <f>ROUNDUP(DAY(tblCalendario[[#This Row],[Fecha]])/7,0)</f>
        <v>1</v>
      </c>
      <c r="K132" s="9">
        <f>+YEAR(tblCalendario[[#This Row],[Fecha]])</f>
        <v>2026</v>
      </c>
      <c r="L132" t="str">
        <f>IF(_xlfn.XLOOKUP(B132,Tabla2[Día que se da al trabajador],Tabla2[Autorizado Loretta],"")="SI",_xlfn.XLOOKUP(B132,Tabla2[Día que se da al trabajador],Tabla2[Motivo],""),"")</f>
        <v/>
      </c>
      <c r="O132" s="9"/>
      <c r="P132"/>
      <c r="S132" s="9"/>
      <c r="T132"/>
    </row>
    <row r="133" spans="1:20">
      <c r="A133" s="17">
        <f>YEAR(tblCalendario[[#This Row],[Fecha]])*10000+MONTH(tblCalendario[[#This Row],[Fecha]])*100+DAY(tblCalendario[[#This Row],[Fecha]])</f>
        <v>20260508</v>
      </c>
      <c r="B133" s="50">
        <v>46150</v>
      </c>
      <c r="C133" t="str">
        <f t="shared" si="6"/>
        <v>viernes</v>
      </c>
      <c r="D133" s="9">
        <f>+WEEKDAY(tblCalendario[[#This Row],[Fecha]],2)</f>
        <v>5</v>
      </c>
      <c r="E133" s="9" t="str">
        <f>+IF(OR(tblCalendario[[#This Row],[Dia Semana]]="sábado",tblCalendario[[#This Row],[Dia Semana]]="domingo"),"SI","")</f>
        <v/>
      </c>
      <c r="F133" s="9">
        <f>DAY(tblCalendario[[#This Row],[Fecha]])</f>
        <v>8</v>
      </c>
      <c r="G133" s="9">
        <f t="shared" si="7"/>
        <v>19</v>
      </c>
      <c r="H133" s="9">
        <f t="shared" si="8"/>
        <v>5</v>
      </c>
      <c r="I133" s="9" t="str">
        <f>IF(tblCalendario[[#This Row],[Fecha]]=EOMONTH(tblCalendario[[#This Row],[Fecha]],0),"Sí","No")</f>
        <v>No</v>
      </c>
      <c r="J133" s="9">
        <f>ROUNDUP(DAY(tblCalendario[[#This Row],[Fecha]])/7,0)</f>
        <v>2</v>
      </c>
      <c r="K133" s="9">
        <f>+YEAR(tblCalendario[[#This Row],[Fecha]])</f>
        <v>2026</v>
      </c>
      <c r="L133" t="str">
        <f>IF(_xlfn.XLOOKUP(B133,Tabla2[Día que se da al trabajador],Tabla2[Autorizado Loretta],"")="SI",_xlfn.XLOOKUP(B133,Tabla2[Día que se da al trabajador],Tabla2[Motivo],""),"")</f>
        <v/>
      </c>
      <c r="O133" s="9"/>
      <c r="P133"/>
      <c r="S133" s="9"/>
      <c r="T133"/>
    </row>
    <row r="134" spans="1:20">
      <c r="A134" s="17">
        <f>YEAR(tblCalendario[[#This Row],[Fecha]])*10000+MONTH(tblCalendario[[#This Row],[Fecha]])*100+DAY(tblCalendario[[#This Row],[Fecha]])</f>
        <v>20260509</v>
      </c>
      <c r="B134" s="50">
        <v>46151</v>
      </c>
      <c r="C134" t="str">
        <f t="shared" ref="C134:C197" si="9">TEXT(B134,"dddd")</f>
        <v>sábado</v>
      </c>
      <c r="D134" s="9">
        <f>+WEEKDAY(tblCalendario[[#This Row],[Fecha]],2)</f>
        <v>6</v>
      </c>
      <c r="E134" s="9" t="str">
        <f>+IF(OR(tblCalendario[[#This Row],[Dia Semana]]="sábado",tblCalendario[[#This Row],[Dia Semana]]="domingo"),"SI","")</f>
        <v>SI</v>
      </c>
      <c r="F134" s="9">
        <f>DAY(tblCalendario[[#This Row],[Fecha]])</f>
        <v>9</v>
      </c>
      <c r="G134" s="9">
        <f t="shared" si="7"/>
        <v>19</v>
      </c>
      <c r="H134" s="9">
        <f t="shared" si="8"/>
        <v>5</v>
      </c>
      <c r="I134" s="9" t="str">
        <f>IF(tblCalendario[[#This Row],[Fecha]]=EOMONTH(tblCalendario[[#This Row],[Fecha]],0),"Sí","No")</f>
        <v>No</v>
      </c>
      <c r="J134" s="9">
        <f>ROUNDUP(DAY(tblCalendario[[#This Row],[Fecha]])/7,0)</f>
        <v>2</v>
      </c>
      <c r="K134" s="9">
        <f>+YEAR(tblCalendario[[#This Row],[Fecha]])</f>
        <v>2026</v>
      </c>
      <c r="L134" t="str">
        <f>IF(_xlfn.XLOOKUP(B134,Tabla2[Día que se da al trabajador],Tabla2[Autorizado Loretta],"")="SI",_xlfn.XLOOKUP(B134,Tabla2[Día que se da al trabajador],Tabla2[Motivo],""),"")</f>
        <v/>
      </c>
      <c r="O134" s="9"/>
      <c r="P134"/>
      <c r="S134" s="9"/>
      <c r="T134"/>
    </row>
    <row r="135" spans="1:20">
      <c r="A135" s="17">
        <f>YEAR(tblCalendario[[#This Row],[Fecha]])*10000+MONTH(tblCalendario[[#This Row],[Fecha]])*100+DAY(tblCalendario[[#This Row],[Fecha]])</f>
        <v>20260510</v>
      </c>
      <c r="B135" s="50">
        <v>46152</v>
      </c>
      <c r="C135" t="str">
        <f t="shared" si="9"/>
        <v>domingo</v>
      </c>
      <c r="D135" s="9">
        <f>+WEEKDAY(tblCalendario[[#This Row],[Fecha]],2)</f>
        <v>7</v>
      </c>
      <c r="E135" s="9" t="str">
        <f>+IF(OR(tblCalendario[[#This Row],[Dia Semana]]="sábado",tblCalendario[[#This Row],[Dia Semana]]="domingo"),"SI","")</f>
        <v>SI</v>
      </c>
      <c r="F135" s="9">
        <f>DAY(tblCalendario[[#This Row],[Fecha]])</f>
        <v>10</v>
      </c>
      <c r="G135" s="9">
        <f t="shared" si="7"/>
        <v>19</v>
      </c>
      <c r="H135" s="9">
        <f t="shared" si="8"/>
        <v>5</v>
      </c>
      <c r="I135" s="9" t="str">
        <f>IF(tblCalendario[[#This Row],[Fecha]]=EOMONTH(tblCalendario[[#This Row],[Fecha]],0),"Sí","No")</f>
        <v>No</v>
      </c>
      <c r="J135" s="9">
        <f>ROUNDUP(DAY(tblCalendario[[#This Row],[Fecha]])/7,0)</f>
        <v>2</v>
      </c>
      <c r="K135" s="9">
        <f>+YEAR(tblCalendario[[#This Row],[Fecha]])</f>
        <v>2026</v>
      </c>
      <c r="L135" t="str">
        <f>IF(_xlfn.XLOOKUP(B135,Tabla2[Día que se da al trabajador],Tabla2[Autorizado Loretta],"")="SI",_xlfn.XLOOKUP(B135,Tabla2[Día que se da al trabajador],Tabla2[Motivo],""),"")</f>
        <v/>
      </c>
      <c r="O135" s="9"/>
      <c r="P135"/>
      <c r="S135" s="9"/>
      <c r="T135"/>
    </row>
    <row r="136" spans="1:20">
      <c r="A136" s="17">
        <f>YEAR(tblCalendario[[#This Row],[Fecha]])*10000+MONTH(tblCalendario[[#This Row],[Fecha]])*100+DAY(tblCalendario[[#This Row],[Fecha]])</f>
        <v>20260511</v>
      </c>
      <c r="B136" s="50">
        <v>46153</v>
      </c>
      <c r="C136" t="str">
        <f t="shared" si="9"/>
        <v>lunes</v>
      </c>
      <c r="D136" s="9">
        <f>+WEEKDAY(tblCalendario[[#This Row],[Fecha]],2)</f>
        <v>1</v>
      </c>
      <c r="E136" s="9" t="str">
        <f>+IF(OR(tblCalendario[[#This Row],[Dia Semana]]="sábado",tblCalendario[[#This Row],[Dia Semana]]="domingo"),"SI","")</f>
        <v/>
      </c>
      <c r="F136" s="9">
        <f>DAY(tblCalendario[[#This Row],[Fecha]])</f>
        <v>11</v>
      </c>
      <c r="G136" s="9">
        <f t="shared" ref="G136:G199" si="10">+WEEKNUM(B136,2)</f>
        <v>20</v>
      </c>
      <c r="H136" s="9">
        <f t="shared" ref="H136:H199" si="11">+MONTH(B136)</f>
        <v>5</v>
      </c>
      <c r="I136" s="9" t="str">
        <f>IF(tblCalendario[[#This Row],[Fecha]]=EOMONTH(tblCalendario[[#This Row],[Fecha]],0),"Sí","No")</f>
        <v>No</v>
      </c>
      <c r="J136" s="9">
        <f>ROUNDUP(DAY(tblCalendario[[#This Row],[Fecha]])/7,0)</f>
        <v>2</v>
      </c>
      <c r="K136" s="9">
        <f>+YEAR(tblCalendario[[#This Row],[Fecha]])</f>
        <v>2026</v>
      </c>
      <c r="L136" t="str">
        <f>IF(_xlfn.XLOOKUP(B136,Tabla2[Día que se da al trabajador],Tabla2[Autorizado Loretta],"")="SI",_xlfn.XLOOKUP(B136,Tabla2[Día que se da al trabajador],Tabla2[Motivo],""),"")</f>
        <v/>
      </c>
      <c r="O136" s="9"/>
      <c r="P136"/>
      <c r="S136" s="9"/>
      <c r="T136"/>
    </row>
    <row r="137" spans="1:20">
      <c r="A137" s="17">
        <f>YEAR(tblCalendario[[#This Row],[Fecha]])*10000+MONTH(tblCalendario[[#This Row],[Fecha]])*100+DAY(tblCalendario[[#This Row],[Fecha]])</f>
        <v>20260512</v>
      </c>
      <c r="B137" s="50">
        <v>46154</v>
      </c>
      <c r="C137" t="str">
        <f t="shared" si="9"/>
        <v>martes</v>
      </c>
      <c r="D137" s="9">
        <f>+WEEKDAY(tblCalendario[[#This Row],[Fecha]],2)</f>
        <v>2</v>
      </c>
      <c r="E137" s="9" t="str">
        <f>+IF(OR(tblCalendario[[#This Row],[Dia Semana]]="sábado",tblCalendario[[#This Row],[Dia Semana]]="domingo"),"SI","")</f>
        <v/>
      </c>
      <c r="F137" s="9">
        <f>DAY(tblCalendario[[#This Row],[Fecha]])</f>
        <v>12</v>
      </c>
      <c r="G137" s="9">
        <f t="shared" si="10"/>
        <v>20</v>
      </c>
      <c r="H137" s="9">
        <f t="shared" si="11"/>
        <v>5</v>
      </c>
      <c r="I137" s="9" t="str">
        <f>IF(tblCalendario[[#This Row],[Fecha]]=EOMONTH(tblCalendario[[#This Row],[Fecha]],0),"Sí","No")</f>
        <v>No</v>
      </c>
      <c r="J137" s="9">
        <f>ROUNDUP(DAY(tblCalendario[[#This Row],[Fecha]])/7,0)</f>
        <v>2</v>
      </c>
      <c r="K137" s="9">
        <f>+YEAR(tblCalendario[[#This Row],[Fecha]])</f>
        <v>2026</v>
      </c>
      <c r="L137" t="str">
        <f>IF(_xlfn.XLOOKUP(B137,Tabla2[Día que se da al trabajador],Tabla2[Autorizado Loretta],"")="SI",_xlfn.XLOOKUP(B137,Tabla2[Día que se da al trabajador],Tabla2[Motivo],""),"")</f>
        <v/>
      </c>
      <c r="O137" s="9"/>
      <c r="P137"/>
      <c r="S137" s="9"/>
      <c r="T137"/>
    </row>
    <row r="138" spans="1:20">
      <c r="A138" s="17">
        <f>YEAR(tblCalendario[[#This Row],[Fecha]])*10000+MONTH(tblCalendario[[#This Row],[Fecha]])*100+DAY(tblCalendario[[#This Row],[Fecha]])</f>
        <v>20260513</v>
      </c>
      <c r="B138" s="50">
        <v>46155</v>
      </c>
      <c r="C138" t="str">
        <f t="shared" si="9"/>
        <v>miércoles</v>
      </c>
      <c r="D138" s="9">
        <f>+WEEKDAY(tblCalendario[[#This Row],[Fecha]],2)</f>
        <v>3</v>
      </c>
      <c r="E138" s="9" t="str">
        <f>+IF(OR(tblCalendario[[#This Row],[Dia Semana]]="sábado",tblCalendario[[#This Row],[Dia Semana]]="domingo"),"SI","")</f>
        <v/>
      </c>
      <c r="F138" s="9">
        <f>DAY(tblCalendario[[#This Row],[Fecha]])</f>
        <v>13</v>
      </c>
      <c r="G138" s="9">
        <f t="shared" si="10"/>
        <v>20</v>
      </c>
      <c r="H138" s="9">
        <f t="shared" si="11"/>
        <v>5</v>
      </c>
      <c r="I138" s="9" t="str">
        <f>IF(tblCalendario[[#This Row],[Fecha]]=EOMONTH(tblCalendario[[#This Row],[Fecha]],0),"Sí","No")</f>
        <v>No</v>
      </c>
      <c r="J138" s="9">
        <f>ROUNDUP(DAY(tblCalendario[[#This Row],[Fecha]])/7,0)</f>
        <v>2</v>
      </c>
      <c r="K138" s="9">
        <f>+YEAR(tblCalendario[[#This Row],[Fecha]])</f>
        <v>2026</v>
      </c>
      <c r="L138" t="str">
        <f>IF(_xlfn.XLOOKUP(B138,Tabla2[Día que se da al trabajador],Tabla2[Autorizado Loretta],"")="SI",_xlfn.XLOOKUP(B138,Tabla2[Día que se da al trabajador],Tabla2[Motivo],""),"")</f>
        <v/>
      </c>
      <c r="O138" s="9"/>
      <c r="P138"/>
      <c r="S138" s="9"/>
      <c r="T138"/>
    </row>
    <row r="139" spans="1:20">
      <c r="A139" s="17">
        <f>YEAR(tblCalendario[[#This Row],[Fecha]])*10000+MONTH(tblCalendario[[#This Row],[Fecha]])*100+DAY(tblCalendario[[#This Row],[Fecha]])</f>
        <v>20260514</v>
      </c>
      <c r="B139" s="50">
        <v>46156</v>
      </c>
      <c r="C139" t="str">
        <f t="shared" si="9"/>
        <v>jueves</v>
      </c>
      <c r="D139" s="9">
        <f>+WEEKDAY(tblCalendario[[#This Row],[Fecha]],2)</f>
        <v>4</v>
      </c>
      <c r="E139" s="9" t="str">
        <f>+IF(OR(tblCalendario[[#This Row],[Dia Semana]]="sábado",tblCalendario[[#This Row],[Dia Semana]]="domingo"),"SI","")</f>
        <v/>
      </c>
      <c r="F139" s="9">
        <f>DAY(tblCalendario[[#This Row],[Fecha]])</f>
        <v>14</v>
      </c>
      <c r="G139" s="9">
        <f t="shared" si="10"/>
        <v>20</v>
      </c>
      <c r="H139" s="9">
        <f t="shared" si="11"/>
        <v>5</v>
      </c>
      <c r="I139" s="9" t="str">
        <f>IF(tblCalendario[[#This Row],[Fecha]]=EOMONTH(tblCalendario[[#This Row],[Fecha]],0),"Sí","No")</f>
        <v>No</v>
      </c>
      <c r="J139" s="9">
        <f>ROUNDUP(DAY(tblCalendario[[#This Row],[Fecha]])/7,0)</f>
        <v>2</v>
      </c>
      <c r="K139" s="9">
        <f>+YEAR(tblCalendario[[#This Row],[Fecha]])</f>
        <v>2026</v>
      </c>
      <c r="L139" t="str">
        <f>IF(_xlfn.XLOOKUP(B139,Tabla2[Día que se da al trabajador],Tabla2[Autorizado Loretta],"")="SI",_xlfn.XLOOKUP(B139,Tabla2[Día que se da al trabajador],Tabla2[Motivo],""),"")</f>
        <v/>
      </c>
      <c r="O139" s="9"/>
      <c r="P139"/>
      <c r="S139" s="9"/>
      <c r="T139"/>
    </row>
    <row r="140" spans="1:20">
      <c r="A140" s="17">
        <f>YEAR(tblCalendario[[#This Row],[Fecha]])*10000+MONTH(tblCalendario[[#This Row],[Fecha]])*100+DAY(tblCalendario[[#This Row],[Fecha]])</f>
        <v>20260515</v>
      </c>
      <c r="B140" s="50">
        <v>46157</v>
      </c>
      <c r="C140" t="str">
        <f t="shared" si="9"/>
        <v>viernes</v>
      </c>
      <c r="D140" s="9">
        <f>+WEEKDAY(tblCalendario[[#This Row],[Fecha]],2)</f>
        <v>5</v>
      </c>
      <c r="E140" s="9" t="str">
        <f>+IF(OR(tblCalendario[[#This Row],[Dia Semana]]="sábado",tblCalendario[[#This Row],[Dia Semana]]="domingo"),"SI","")</f>
        <v/>
      </c>
      <c r="F140" s="9">
        <f>DAY(tblCalendario[[#This Row],[Fecha]])</f>
        <v>15</v>
      </c>
      <c r="G140" s="9">
        <f t="shared" si="10"/>
        <v>20</v>
      </c>
      <c r="H140" s="9">
        <f t="shared" si="11"/>
        <v>5</v>
      </c>
      <c r="I140" s="9" t="str">
        <f>IF(tblCalendario[[#This Row],[Fecha]]=EOMONTH(tblCalendario[[#This Row],[Fecha]],0),"Sí","No")</f>
        <v>No</v>
      </c>
      <c r="J140" s="9">
        <f>ROUNDUP(DAY(tblCalendario[[#This Row],[Fecha]])/7,0)</f>
        <v>3</v>
      </c>
      <c r="K140" s="9">
        <f>+YEAR(tblCalendario[[#This Row],[Fecha]])</f>
        <v>2026</v>
      </c>
      <c r="L140" t="str">
        <f>IF(_xlfn.XLOOKUP(B140,Tabla2[Día que se da al trabajador],Tabla2[Autorizado Loretta],"")="SI",_xlfn.XLOOKUP(B140,Tabla2[Día que se da al trabajador],Tabla2[Motivo],""),"")</f>
        <v/>
      </c>
      <c r="O140" s="9"/>
      <c r="P140"/>
      <c r="S140" s="9"/>
      <c r="T140"/>
    </row>
    <row r="141" spans="1:20">
      <c r="A141" s="17">
        <f>YEAR(tblCalendario[[#This Row],[Fecha]])*10000+MONTH(tblCalendario[[#This Row],[Fecha]])*100+DAY(tblCalendario[[#This Row],[Fecha]])</f>
        <v>20260516</v>
      </c>
      <c r="B141" s="50">
        <v>46158</v>
      </c>
      <c r="C141" t="str">
        <f t="shared" si="9"/>
        <v>sábado</v>
      </c>
      <c r="D141" s="9">
        <f>+WEEKDAY(tblCalendario[[#This Row],[Fecha]],2)</f>
        <v>6</v>
      </c>
      <c r="E141" s="9" t="str">
        <f>+IF(OR(tblCalendario[[#This Row],[Dia Semana]]="sábado",tblCalendario[[#This Row],[Dia Semana]]="domingo"),"SI","")</f>
        <v>SI</v>
      </c>
      <c r="F141" s="9">
        <f>DAY(tblCalendario[[#This Row],[Fecha]])</f>
        <v>16</v>
      </c>
      <c r="G141" s="9">
        <f t="shared" si="10"/>
        <v>20</v>
      </c>
      <c r="H141" s="9">
        <f t="shared" si="11"/>
        <v>5</v>
      </c>
      <c r="I141" s="9" t="str">
        <f>IF(tblCalendario[[#This Row],[Fecha]]=EOMONTH(tblCalendario[[#This Row],[Fecha]],0),"Sí","No")</f>
        <v>No</v>
      </c>
      <c r="J141" s="9">
        <f>ROUNDUP(DAY(tblCalendario[[#This Row],[Fecha]])/7,0)</f>
        <v>3</v>
      </c>
      <c r="K141" s="9">
        <f>+YEAR(tblCalendario[[#This Row],[Fecha]])</f>
        <v>2026</v>
      </c>
      <c r="L141" t="str">
        <f>IF(_xlfn.XLOOKUP(B141,Tabla2[Día que se da al trabajador],Tabla2[Autorizado Loretta],"")="SI",_xlfn.XLOOKUP(B141,Tabla2[Día que se da al trabajador],Tabla2[Motivo],""),"")</f>
        <v/>
      </c>
      <c r="O141" s="9"/>
      <c r="P141"/>
      <c r="S141" s="9"/>
      <c r="T141"/>
    </row>
    <row r="142" spans="1:20">
      <c r="A142" s="17">
        <f>YEAR(tblCalendario[[#This Row],[Fecha]])*10000+MONTH(tblCalendario[[#This Row],[Fecha]])*100+DAY(tblCalendario[[#This Row],[Fecha]])</f>
        <v>20260517</v>
      </c>
      <c r="B142" s="50">
        <v>46159</v>
      </c>
      <c r="C142" t="str">
        <f t="shared" si="9"/>
        <v>domingo</v>
      </c>
      <c r="D142" s="9">
        <f>+WEEKDAY(tblCalendario[[#This Row],[Fecha]],2)</f>
        <v>7</v>
      </c>
      <c r="E142" s="9" t="str">
        <f>+IF(OR(tblCalendario[[#This Row],[Dia Semana]]="sábado",tblCalendario[[#This Row],[Dia Semana]]="domingo"),"SI","")</f>
        <v>SI</v>
      </c>
      <c r="F142" s="9">
        <f>DAY(tblCalendario[[#This Row],[Fecha]])</f>
        <v>17</v>
      </c>
      <c r="G142" s="9">
        <f t="shared" si="10"/>
        <v>20</v>
      </c>
      <c r="H142" s="9">
        <f t="shared" si="11"/>
        <v>5</v>
      </c>
      <c r="I142" s="9" t="str">
        <f>IF(tblCalendario[[#This Row],[Fecha]]=EOMONTH(tblCalendario[[#This Row],[Fecha]],0),"Sí","No")</f>
        <v>No</v>
      </c>
      <c r="J142" s="9">
        <f>ROUNDUP(DAY(tblCalendario[[#This Row],[Fecha]])/7,0)</f>
        <v>3</v>
      </c>
      <c r="K142" s="9">
        <f>+YEAR(tblCalendario[[#This Row],[Fecha]])</f>
        <v>2026</v>
      </c>
      <c r="L142" t="str">
        <f>IF(_xlfn.XLOOKUP(B142,Tabla2[Día que se da al trabajador],Tabla2[Autorizado Loretta],"")="SI",_xlfn.XLOOKUP(B142,Tabla2[Día que se da al trabajador],Tabla2[Motivo],""),"")</f>
        <v/>
      </c>
      <c r="O142" s="9"/>
      <c r="P142"/>
      <c r="S142" s="9"/>
      <c r="T142"/>
    </row>
    <row r="143" spans="1:20">
      <c r="A143" s="17">
        <f>YEAR(tblCalendario[[#This Row],[Fecha]])*10000+MONTH(tblCalendario[[#This Row],[Fecha]])*100+DAY(tblCalendario[[#This Row],[Fecha]])</f>
        <v>20260518</v>
      </c>
      <c r="B143" s="50">
        <v>46160</v>
      </c>
      <c r="C143" t="str">
        <f t="shared" si="9"/>
        <v>lunes</v>
      </c>
      <c r="D143" s="9">
        <f>+WEEKDAY(tblCalendario[[#This Row],[Fecha]],2)</f>
        <v>1</v>
      </c>
      <c r="E143" s="9" t="str">
        <f>+IF(OR(tblCalendario[[#This Row],[Dia Semana]]="sábado",tblCalendario[[#This Row],[Dia Semana]]="domingo"),"SI","")</f>
        <v/>
      </c>
      <c r="F143" s="9">
        <f>DAY(tblCalendario[[#This Row],[Fecha]])</f>
        <v>18</v>
      </c>
      <c r="G143" s="9">
        <f t="shared" si="10"/>
        <v>21</v>
      </c>
      <c r="H143" s="9">
        <f t="shared" si="11"/>
        <v>5</v>
      </c>
      <c r="I143" s="9" t="str">
        <f>IF(tblCalendario[[#This Row],[Fecha]]=EOMONTH(tblCalendario[[#This Row],[Fecha]],0),"Sí","No")</f>
        <v>No</v>
      </c>
      <c r="J143" s="9">
        <f>ROUNDUP(DAY(tblCalendario[[#This Row],[Fecha]])/7,0)</f>
        <v>3</v>
      </c>
      <c r="K143" s="9">
        <f>+YEAR(tblCalendario[[#This Row],[Fecha]])</f>
        <v>2026</v>
      </c>
      <c r="L143" t="str">
        <f>IF(_xlfn.XLOOKUP(B143,Tabla2[Día que se da al trabajador],Tabla2[Autorizado Loretta],"")="SI",_xlfn.XLOOKUP(B143,Tabla2[Día que se da al trabajador],Tabla2[Motivo],""),"")</f>
        <v/>
      </c>
      <c r="O143" s="9"/>
      <c r="P143"/>
      <c r="S143" s="9"/>
      <c r="T143"/>
    </row>
    <row r="144" spans="1:20">
      <c r="A144" s="17">
        <f>YEAR(tblCalendario[[#This Row],[Fecha]])*10000+MONTH(tblCalendario[[#This Row],[Fecha]])*100+DAY(tblCalendario[[#This Row],[Fecha]])</f>
        <v>20260519</v>
      </c>
      <c r="B144" s="50">
        <v>46161</v>
      </c>
      <c r="C144" t="str">
        <f t="shared" si="9"/>
        <v>martes</v>
      </c>
      <c r="D144" s="9">
        <f>+WEEKDAY(tblCalendario[[#This Row],[Fecha]],2)</f>
        <v>2</v>
      </c>
      <c r="E144" s="9" t="str">
        <f>+IF(OR(tblCalendario[[#This Row],[Dia Semana]]="sábado",tblCalendario[[#This Row],[Dia Semana]]="domingo"),"SI","")</f>
        <v/>
      </c>
      <c r="F144" s="9">
        <f>DAY(tblCalendario[[#This Row],[Fecha]])</f>
        <v>19</v>
      </c>
      <c r="G144" s="9">
        <f t="shared" si="10"/>
        <v>21</v>
      </c>
      <c r="H144" s="9">
        <f t="shared" si="11"/>
        <v>5</v>
      </c>
      <c r="I144" s="9" t="str">
        <f>IF(tblCalendario[[#This Row],[Fecha]]=EOMONTH(tblCalendario[[#This Row],[Fecha]],0),"Sí","No")</f>
        <v>No</v>
      </c>
      <c r="J144" s="9">
        <f>ROUNDUP(DAY(tblCalendario[[#This Row],[Fecha]])/7,0)</f>
        <v>3</v>
      </c>
      <c r="K144" s="9">
        <f>+YEAR(tblCalendario[[#This Row],[Fecha]])</f>
        <v>2026</v>
      </c>
      <c r="L144" t="str">
        <f>IF(_xlfn.XLOOKUP(B144,Tabla2[Día que se da al trabajador],Tabla2[Autorizado Loretta],"")="SI",_xlfn.XLOOKUP(B144,Tabla2[Día que se da al trabajador],Tabla2[Motivo],""),"")</f>
        <v/>
      </c>
      <c r="O144" s="9"/>
      <c r="P144"/>
      <c r="S144" s="9"/>
      <c r="T144"/>
    </row>
    <row r="145" spans="1:20">
      <c r="A145" s="17">
        <f>YEAR(tblCalendario[[#This Row],[Fecha]])*10000+MONTH(tblCalendario[[#This Row],[Fecha]])*100+DAY(tblCalendario[[#This Row],[Fecha]])</f>
        <v>20260520</v>
      </c>
      <c r="B145" s="50">
        <v>46162</v>
      </c>
      <c r="C145" t="str">
        <f t="shared" si="9"/>
        <v>miércoles</v>
      </c>
      <c r="D145" s="9">
        <f>+WEEKDAY(tblCalendario[[#This Row],[Fecha]],2)</f>
        <v>3</v>
      </c>
      <c r="E145" s="9" t="str">
        <f>+IF(OR(tblCalendario[[#This Row],[Dia Semana]]="sábado",tblCalendario[[#This Row],[Dia Semana]]="domingo"),"SI","")</f>
        <v/>
      </c>
      <c r="F145" s="9">
        <f>DAY(tblCalendario[[#This Row],[Fecha]])</f>
        <v>20</v>
      </c>
      <c r="G145" s="9">
        <f t="shared" si="10"/>
        <v>21</v>
      </c>
      <c r="H145" s="9">
        <f t="shared" si="11"/>
        <v>5</v>
      </c>
      <c r="I145" s="9" t="str">
        <f>IF(tblCalendario[[#This Row],[Fecha]]=EOMONTH(tblCalendario[[#This Row],[Fecha]],0),"Sí","No")</f>
        <v>No</v>
      </c>
      <c r="J145" s="9">
        <f>ROUNDUP(DAY(tblCalendario[[#This Row],[Fecha]])/7,0)</f>
        <v>3</v>
      </c>
      <c r="K145" s="9">
        <f>+YEAR(tblCalendario[[#This Row],[Fecha]])</f>
        <v>2026</v>
      </c>
      <c r="L145" t="str">
        <f>IF(_xlfn.XLOOKUP(B145,Tabla2[Día que se da al trabajador],Tabla2[Autorizado Loretta],"")="SI",_xlfn.XLOOKUP(B145,Tabla2[Día que se da al trabajador],Tabla2[Motivo],""),"")</f>
        <v/>
      </c>
      <c r="O145" s="9"/>
      <c r="P145"/>
      <c r="S145" s="9"/>
      <c r="T145"/>
    </row>
    <row r="146" spans="1:20">
      <c r="A146" s="17">
        <f>YEAR(tblCalendario[[#This Row],[Fecha]])*10000+MONTH(tblCalendario[[#This Row],[Fecha]])*100+DAY(tblCalendario[[#This Row],[Fecha]])</f>
        <v>20260521</v>
      </c>
      <c r="B146" s="50">
        <v>46163</v>
      </c>
      <c r="C146" t="str">
        <f t="shared" si="9"/>
        <v>jueves</v>
      </c>
      <c r="D146" s="9">
        <f>+WEEKDAY(tblCalendario[[#This Row],[Fecha]],2)</f>
        <v>4</v>
      </c>
      <c r="E146" s="9" t="str">
        <f>+IF(OR(tblCalendario[[#This Row],[Dia Semana]]="sábado",tblCalendario[[#This Row],[Dia Semana]]="domingo"),"SI","")</f>
        <v/>
      </c>
      <c r="F146" s="9">
        <f>DAY(tblCalendario[[#This Row],[Fecha]])</f>
        <v>21</v>
      </c>
      <c r="G146" s="9">
        <f t="shared" si="10"/>
        <v>21</v>
      </c>
      <c r="H146" s="9">
        <f t="shared" si="11"/>
        <v>5</v>
      </c>
      <c r="I146" s="9" t="str">
        <f>IF(tblCalendario[[#This Row],[Fecha]]=EOMONTH(tblCalendario[[#This Row],[Fecha]],0),"Sí","No")</f>
        <v>No</v>
      </c>
      <c r="J146" s="9">
        <f>ROUNDUP(DAY(tblCalendario[[#This Row],[Fecha]])/7,0)</f>
        <v>3</v>
      </c>
      <c r="K146" s="9">
        <f>+YEAR(tblCalendario[[#This Row],[Fecha]])</f>
        <v>2026</v>
      </c>
      <c r="L146" t="str">
        <f>IF(_xlfn.XLOOKUP(B146,Tabla2[Día que se da al trabajador],Tabla2[Autorizado Loretta],"")="SI",_xlfn.XLOOKUP(B146,Tabla2[Día que se da al trabajador],Tabla2[Motivo],""),"")</f>
        <v/>
      </c>
      <c r="O146" s="9"/>
      <c r="P146"/>
      <c r="S146" s="9"/>
      <c r="T146"/>
    </row>
    <row r="147" spans="1:20">
      <c r="A147" s="17">
        <f>YEAR(tblCalendario[[#This Row],[Fecha]])*10000+MONTH(tblCalendario[[#This Row],[Fecha]])*100+DAY(tblCalendario[[#This Row],[Fecha]])</f>
        <v>20260522</v>
      </c>
      <c r="B147" s="50">
        <v>46164</v>
      </c>
      <c r="C147" t="str">
        <f t="shared" si="9"/>
        <v>viernes</v>
      </c>
      <c r="D147" s="9">
        <f>+WEEKDAY(tblCalendario[[#This Row],[Fecha]],2)</f>
        <v>5</v>
      </c>
      <c r="E147" s="9" t="str">
        <f>+IF(OR(tblCalendario[[#This Row],[Dia Semana]]="sábado",tblCalendario[[#This Row],[Dia Semana]]="domingo"),"SI","")</f>
        <v/>
      </c>
      <c r="F147" s="9">
        <f>DAY(tblCalendario[[#This Row],[Fecha]])</f>
        <v>22</v>
      </c>
      <c r="G147" s="9">
        <f t="shared" si="10"/>
        <v>21</v>
      </c>
      <c r="H147" s="9">
        <f t="shared" si="11"/>
        <v>5</v>
      </c>
      <c r="I147" s="9" t="str">
        <f>IF(tblCalendario[[#This Row],[Fecha]]=EOMONTH(tblCalendario[[#This Row],[Fecha]],0),"Sí","No")</f>
        <v>No</v>
      </c>
      <c r="J147" s="9">
        <f>ROUNDUP(DAY(tblCalendario[[#This Row],[Fecha]])/7,0)</f>
        <v>4</v>
      </c>
      <c r="K147" s="9">
        <f>+YEAR(tblCalendario[[#This Row],[Fecha]])</f>
        <v>2026</v>
      </c>
      <c r="L147" t="str">
        <f>IF(_xlfn.XLOOKUP(B147,Tabla2[Día que se da al trabajador],Tabla2[Autorizado Loretta],"")="SI",_xlfn.XLOOKUP(B147,Tabla2[Día que se da al trabajador],Tabla2[Motivo],""),"")</f>
        <v/>
      </c>
      <c r="O147" s="9"/>
      <c r="P147"/>
      <c r="S147" s="9"/>
      <c r="T147"/>
    </row>
    <row r="148" spans="1:20">
      <c r="A148" s="17">
        <f>YEAR(tblCalendario[[#This Row],[Fecha]])*10000+MONTH(tblCalendario[[#This Row],[Fecha]])*100+DAY(tblCalendario[[#This Row],[Fecha]])</f>
        <v>20260523</v>
      </c>
      <c r="B148" s="50">
        <v>46165</v>
      </c>
      <c r="C148" t="str">
        <f t="shared" si="9"/>
        <v>sábado</v>
      </c>
      <c r="D148" s="9">
        <f>+WEEKDAY(tblCalendario[[#This Row],[Fecha]],2)</f>
        <v>6</v>
      </c>
      <c r="E148" s="9" t="str">
        <f>+IF(OR(tblCalendario[[#This Row],[Dia Semana]]="sábado",tblCalendario[[#This Row],[Dia Semana]]="domingo"),"SI","")</f>
        <v>SI</v>
      </c>
      <c r="F148" s="9">
        <f>DAY(tblCalendario[[#This Row],[Fecha]])</f>
        <v>23</v>
      </c>
      <c r="G148" s="9">
        <f t="shared" si="10"/>
        <v>21</v>
      </c>
      <c r="H148" s="9">
        <f t="shared" si="11"/>
        <v>5</v>
      </c>
      <c r="I148" s="9" t="str">
        <f>IF(tblCalendario[[#This Row],[Fecha]]=EOMONTH(tblCalendario[[#This Row],[Fecha]],0),"Sí","No")</f>
        <v>No</v>
      </c>
      <c r="J148" s="9">
        <f>ROUNDUP(DAY(tblCalendario[[#This Row],[Fecha]])/7,0)</f>
        <v>4</v>
      </c>
      <c r="K148" s="9">
        <f>+YEAR(tblCalendario[[#This Row],[Fecha]])</f>
        <v>2026</v>
      </c>
      <c r="L148" t="str">
        <f>IF(_xlfn.XLOOKUP(B148,Tabla2[Día que se da al trabajador],Tabla2[Autorizado Loretta],"")="SI",_xlfn.XLOOKUP(B148,Tabla2[Día que se da al trabajador],Tabla2[Motivo],""),"")</f>
        <v/>
      </c>
      <c r="O148" s="9"/>
      <c r="P148"/>
      <c r="S148" s="9"/>
      <c r="T148"/>
    </row>
    <row r="149" spans="1:20">
      <c r="A149" s="17">
        <f>YEAR(tblCalendario[[#This Row],[Fecha]])*10000+MONTH(tblCalendario[[#This Row],[Fecha]])*100+DAY(tblCalendario[[#This Row],[Fecha]])</f>
        <v>20260524</v>
      </c>
      <c r="B149" s="50">
        <v>46166</v>
      </c>
      <c r="C149" t="str">
        <f t="shared" si="9"/>
        <v>domingo</v>
      </c>
      <c r="D149" s="9">
        <f>+WEEKDAY(tblCalendario[[#This Row],[Fecha]],2)</f>
        <v>7</v>
      </c>
      <c r="E149" s="9" t="str">
        <f>+IF(OR(tblCalendario[[#This Row],[Dia Semana]]="sábado",tblCalendario[[#This Row],[Dia Semana]]="domingo"),"SI","")</f>
        <v>SI</v>
      </c>
      <c r="F149" s="9">
        <f>DAY(tblCalendario[[#This Row],[Fecha]])</f>
        <v>24</v>
      </c>
      <c r="G149" s="9">
        <f t="shared" si="10"/>
        <v>21</v>
      </c>
      <c r="H149" s="9">
        <f t="shared" si="11"/>
        <v>5</v>
      </c>
      <c r="I149" s="9" t="str">
        <f>IF(tblCalendario[[#This Row],[Fecha]]=EOMONTH(tblCalendario[[#This Row],[Fecha]],0),"Sí","No")</f>
        <v>No</v>
      </c>
      <c r="J149" s="9">
        <f>ROUNDUP(DAY(tblCalendario[[#This Row],[Fecha]])/7,0)</f>
        <v>4</v>
      </c>
      <c r="K149" s="9">
        <f>+YEAR(tblCalendario[[#This Row],[Fecha]])</f>
        <v>2026</v>
      </c>
      <c r="L149" t="str">
        <f>IF(_xlfn.XLOOKUP(B149,Tabla2[Día que se da al trabajador],Tabla2[Autorizado Loretta],"")="SI",_xlfn.XLOOKUP(B149,Tabla2[Día que se da al trabajador],Tabla2[Motivo],""),"")</f>
        <v/>
      </c>
      <c r="O149" s="9"/>
      <c r="P149"/>
      <c r="S149" s="9"/>
      <c r="T149"/>
    </row>
    <row r="150" spans="1:20">
      <c r="A150" s="17">
        <f>YEAR(tblCalendario[[#This Row],[Fecha]])*10000+MONTH(tblCalendario[[#This Row],[Fecha]])*100+DAY(tblCalendario[[#This Row],[Fecha]])</f>
        <v>20260525</v>
      </c>
      <c r="B150" s="50">
        <v>46167</v>
      </c>
      <c r="C150" t="str">
        <f t="shared" si="9"/>
        <v>lunes</v>
      </c>
      <c r="D150" s="9">
        <f>+WEEKDAY(tblCalendario[[#This Row],[Fecha]],2)</f>
        <v>1</v>
      </c>
      <c r="E150" s="9" t="str">
        <f>+IF(OR(tblCalendario[[#This Row],[Dia Semana]]="sábado",tblCalendario[[#This Row],[Dia Semana]]="domingo"),"SI","")</f>
        <v/>
      </c>
      <c r="F150" s="9">
        <f>DAY(tblCalendario[[#This Row],[Fecha]])</f>
        <v>25</v>
      </c>
      <c r="G150" s="9">
        <f t="shared" si="10"/>
        <v>22</v>
      </c>
      <c r="H150" s="9">
        <f t="shared" si="11"/>
        <v>5</v>
      </c>
      <c r="I150" s="9" t="str">
        <f>IF(tblCalendario[[#This Row],[Fecha]]=EOMONTH(tblCalendario[[#This Row],[Fecha]],0),"Sí","No")</f>
        <v>No</v>
      </c>
      <c r="J150" s="9">
        <f>ROUNDUP(DAY(tblCalendario[[#This Row],[Fecha]])/7,0)</f>
        <v>4</v>
      </c>
      <c r="K150" s="9">
        <f>+YEAR(tblCalendario[[#This Row],[Fecha]])</f>
        <v>2026</v>
      </c>
      <c r="L150" t="str">
        <f>IF(_xlfn.XLOOKUP(B150,Tabla2[Día que se da al trabajador],Tabla2[Autorizado Loretta],"")="SI",_xlfn.XLOOKUP(B150,Tabla2[Día que se da al trabajador],Tabla2[Motivo],""),"")</f>
        <v/>
      </c>
      <c r="O150" s="9"/>
      <c r="P150"/>
      <c r="S150" s="9"/>
      <c r="T150"/>
    </row>
    <row r="151" spans="1:20">
      <c r="A151" s="17">
        <f>YEAR(tblCalendario[[#This Row],[Fecha]])*10000+MONTH(tblCalendario[[#This Row],[Fecha]])*100+DAY(tblCalendario[[#This Row],[Fecha]])</f>
        <v>20260526</v>
      </c>
      <c r="B151" s="50">
        <v>46168</v>
      </c>
      <c r="C151" t="str">
        <f t="shared" si="9"/>
        <v>martes</v>
      </c>
      <c r="D151" s="9">
        <f>+WEEKDAY(tblCalendario[[#This Row],[Fecha]],2)</f>
        <v>2</v>
      </c>
      <c r="E151" s="9" t="str">
        <f>+IF(OR(tblCalendario[[#This Row],[Dia Semana]]="sábado",tblCalendario[[#This Row],[Dia Semana]]="domingo"),"SI","")</f>
        <v/>
      </c>
      <c r="F151" s="9">
        <f>DAY(tblCalendario[[#This Row],[Fecha]])</f>
        <v>26</v>
      </c>
      <c r="G151" s="9">
        <f t="shared" si="10"/>
        <v>22</v>
      </c>
      <c r="H151" s="9">
        <f t="shared" si="11"/>
        <v>5</v>
      </c>
      <c r="I151" s="9" t="str">
        <f>IF(tblCalendario[[#This Row],[Fecha]]=EOMONTH(tblCalendario[[#This Row],[Fecha]],0),"Sí","No")</f>
        <v>No</v>
      </c>
      <c r="J151" s="9">
        <f>ROUNDUP(DAY(tblCalendario[[#This Row],[Fecha]])/7,0)</f>
        <v>4</v>
      </c>
      <c r="K151" s="9">
        <f>+YEAR(tblCalendario[[#This Row],[Fecha]])</f>
        <v>2026</v>
      </c>
      <c r="L151" t="str">
        <f>IF(_xlfn.XLOOKUP(B151,Tabla2[Día que se da al trabajador],Tabla2[Autorizado Loretta],"")="SI",_xlfn.XLOOKUP(B151,Tabla2[Día que se da al trabajador],Tabla2[Motivo],""),"")</f>
        <v/>
      </c>
      <c r="O151" s="9"/>
      <c r="P151"/>
      <c r="S151" s="9"/>
      <c r="T151"/>
    </row>
    <row r="152" spans="1:20">
      <c r="A152" s="17">
        <f>YEAR(tblCalendario[[#This Row],[Fecha]])*10000+MONTH(tblCalendario[[#This Row],[Fecha]])*100+DAY(tblCalendario[[#This Row],[Fecha]])</f>
        <v>20260527</v>
      </c>
      <c r="B152" s="50">
        <v>46169</v>
      </c>
      <c r="C152" t="str">
        <f t="shared" si="9"/>
        <v>miércoles</v>
      </c>
      <c r="D152" s="9">
        <f>+WEEKDAY(tblCalendario[[#This Row],[Fecha]],2)</f>
        <v>3</v>
      </c>
      <c r="E152" s="9" t="str">
        <f>+IF(OR(tblCalendario[[#This Row],[Dia Semana]]="sábado",tblCalendario[[#This Row],[Dia Semana]]="domingo"),"SI","")</f>
        <v/>
      </c>
      <c r="F152" s="9">
        <f>DAY(tblCalendario[[#This Row],[Fecha]])</f>
        <v>27</v>
      </c>
      <c r="G152" s="9">
        <f t="shared" si="10"/>
        <v>22</v>
      </c>
      <c r="H152" s="9">
        <f t="shared" si="11"/>
        <v>5</v>
      </c>
      <c r="I152" s="9" t="str">
        <f>IF(tblCalendario[[#This Row],[Fecha]]=EOMONTH(tblCalendario[[#This Row],[Fecha]],0),"Sí","No")</f>
        <v>No</v>
      </c>
      <c r="J152" s="9">
        <f>ROUNDUP(DAY(tblCalendario[[#This Row],[Fecha]])/7,0)</f>
        <v>4</v>
      </c>
      <c r="K152" s="9">
        <f>+YEAR(tblCalendario[[#This Row],[Fecha]])</f>
        <v>2026</v>
      </c>
      <c r="L152" t="str">
        <f>IF(_xlfn.XLOOKUP(B152,Tabla2[Día que se da al trabajador],Tabla2[Autorizado Loretta],"")="SI",_xlfn.XLOOKUP(B152,Tabla2[Día que se da al trabajador],Tabla2[Motivo],""),"")</f>
        <v/>
      </c>
      <c r="O152" s="9"/>
      <c r="P152"/>
      <c r="S152" s="9"/>
      <c r="T152"/>
    </row>
    <row r="153" spans="1:20">
      <c r="A153" s="17">
        <f>YEAR(tblCalendario[[#This Row],[Fecha]])*10000+MONTH(tblCalendario[[#This Row],[Fecha]])*100+DAY(tblCalendario[[#This Row],[Fecha]])</f>
        <v>20260528</v>
      </c>
      <c r="B153" s="50">
        <v>46170</v>
      </c>
      <c r="C153" t="str">
        <f t="shared" si="9"/>
        <v>jueves</v>
      </c>
      <c r="D153" s="9">
        <f>+WEEKDAY(tblCalendario[[#This Row],[Fecha]],2)</f>
        <v>4</v>
      </c>
      <c r="E153" s="9" t="str">
        <f>+IF(OR(tblCalendario[[#This Row],[Dia Semana]]="sábado",tblCalendario[[#This Row],[Dia Semana]]="domingo"),"SI","")</f>
        <v/>
      </c>
      <c r="F153" s="9">
        <f>DAY(tblCalendario[[#This Row],[Fecha]])</f>
        <v>28</v>
      </c>
      <c r="G153" s="9">
        <f t="shared" si="10"/>
        <v>22</v>
      </c>
      <c r="H153" s="9">
        <f t="shared" si="11"/>
        <v>5</v>
      </c>
      <c r="I153" s="9" t="str">
        <f>IF(tblCalendario[[#This Row],[Fecha]]=EOMONTH(tblCalendario[[#This Row],[Fecha]],0),"Sí","No")</f>
        <v>No</v>
      </c>
      <c r="J153" s="9">
        <f>ROUNDUP(DAY(tblCalendario[[#This Row],[Fecha]])/7,0)</f>
        <v>4</v>
      </c>
      <c r="K153" s="9">
        <f>+YEAR(tblCalendario[[#This Row],[Fecha]])</f>
        <v>2026</v>
      </c>
      <c r="L153" t="str">
        <f>IF(_xlfn.XLOOKUP(B153,Tabla2[Día que se da al trabajador],Tabla2[Autorizado Loretta],"")="SI",_xlfn.XLOOKUP(B153,Tabla2[Día que se da al trabajador],Tabla2[Motivo],""),"")</f>
        <v/>
      </c>
      <c r="O153" s="9"/>
      <c r="P153"/>
      <c r="S153" s="9"/>
      <c r="T153"/>
    </row>
    <row r="154" spans="1:20">
      <c r="A154" s="17">
        <f>YEAR(tblCalendario[[#This Row],[Fecha]])*10000+MONTH(tblCalendario[[#This Row],[Fecha]])*100+DAY(tblCalendario[[#This Row],[Fecha]])</f>
        <v>20260529</v>
      </c>
      <c r="B154" s="50">
        <v>46171</v>
      </c>
      <c r="C154" t="str">
        <f t="shared" si="9"/>
        <v>viernes</v>
      </c>
      <c r="D154" s="9">
        <f>+WEEKDAY(tblCalendario[[#This Row],[Fecha]],2)</f>
        <v>5</v>
      </c>
      <c r="E154" s="9" t="str">
        <f>+IF(OR(tblCalendario[[#This Row],[Dia Semana]]="sábado",tblCalendario[[#This Row],[Dia Semana]]="domingo"),"SI","")</f>
        <v/>
      </c>
      <c r="F154" s="9">
        <f>DAY(tblCalendario[[#This Row],[Fecha]])</f>
        <v>29</v>
      </c>
      <c r="G154" s="9">
        <f t="shared" si="10"/>
        <v>22</v>
      </c>
      <c r="H154" s="9">
        <f t="shared" si="11"/>
        <v>5</v>
      </c>
      <c r="I154" s="9" t="str">
        <f>IF(tblCalendario[[#This Row],[Fecha]]=EOMONTH(tblCalendario[[#This Row],[Fecha]],0),"Sí","No")</f>
        <v>No</v>
      </c>
      <c r="J154" s="9">
        <f>ROUNDUP(DAY(tblCalendario[[#This Row],[Fecha]])/7,0)</f>
        <v>5</v>
      </c>
      <c r="K154" s="9">
        <f>+YEAR(tblCalendario[[#This Row],[Fecha]])</f>
        <v>2026</v>
      </c>
      <c r="L154" t="str">
        <f>IF(_xlfn.XLOOKUP(B154,Tabla2[Día que se da al trabajador],Tabla2[Autorizado Loretta],"")="SI",_xlfn.XLOOKUP(B154,Tabla2[Día que se da al trabajador],Tabla2[Motivo],""),"")</f>
        <v/>
      </c>
      <c r="O154" s="9"/>
      <c r="P154"/>
      <c r="S154" s="9"/>
      <c r="T154"/>
    </row>
    <row r="155" spans="1:20">
      <c r="A155" s="17">
        <f>YEAR(tblCalendario[[#This Row],[Fecha]])*10000+MONTH(tblCalendario[[#This Row],[Fecha]])*100+DAY(tblCalendario[[#This Row],[Fecha]])</f>
        <v>20260530</v>
      </c>
      <c r="B155" s="50">
        <v>46172</v>
      </c>
      <c r="C155" t="str">
        <f t="shared" si="9"/>
        <v>sábado</v>
      </c>
      <c r="D155" s="9">
        <f>+WEEKDAY(tblCalendario[[#This Row],[Fecha]],2)</f>
        <v>6</v>
      </c>
      <c r="E155" s="9" t="str">
        <f>+IF(OR(tblCalendario[[#This Row],[Dia Semana]]="sábado",tblCalendario[[#This Row],[Dia Semana]]="domingo"),"SI","")</f>
        <v>SI</v>
      </c>
      <c r="F155" s="9">
        <f>DAY(tblCalendario[[#This Row],[Fecha]])</f>
        <v>30</v>
      </c>
      <c r="G155" s="9">
        <f t="shared" si="10"/>
        <v>22</v>
      </c>
      <c r="H155" s="9">
        <f t="shared" si="11"/>
        <v>5</v>
      </c>
      <c r="I155" s="9" t="str">
        <f>IF(tblCalendario[[#This Row],[Fecha]]=EOMONTH(tblCalendario[[#This Row],[Fecha]],0),"Sí","No")</f>
        <v>No</v>
      </c>
      <c r="J155" s="9">
        <f>ROUNDUP(DAY(tblCalendario[[#This Row],[Fecha]])/7,0)</f>
        <v>5</v>
      </c>
      <c r="K155" s="9">
        <f>+YEAR(tblCalendario[[#This Row],[Fecha]])</f>
        <v>2026</v>
      </c>
      <c r="L155" t="str">
        <f>IF(_xlfn.XLOOKUP(B155,Tabla2[Día que se da al trabajador],Tabla2[Autorizado Loretta],"")="SI",_xlfn.XLOOKUP(B155,Tabla2[Día que se da al trabajador],Tabla2[Motivo],""),"")</f>
        <v/>
      </c>
      <c r="O155" s="9"/>
      <c r="P155"/>
      <c r="S155" s="9"/>
      <c r="T155"/>
    </row>
    <row r="156" spans="1:20">
      <c r="A156" s="17">
        <f>YEAR(tblCalendario[[#This Row],[Fecha]])*10000+MONTH(tblCalendario[[#This Row],[Fecha]])*100+DAY(tblCalendario[[#This Row],[Fecha]])</f>
        <v>20260531</v>
      </c>
      <c r="B156" s="50">
        <v>46173</v>
      </c>
      <c r="C156" t="str">
        <f t="shared" si="9"/>
        <v>domingo</v>
      </c>
      <c r="D156" s="9">
        <f>+WEEKDAY(tblCalendario[[#This Row],[Fecha]],2)</f>
        <v>7</v>
      </c>
      <c r="E156" s="9" t="str">
        <f>+IF(OR(tblCalendario[[#This Row],[Dia Semana]]="sábado",tblCalendario[[#This Row],[Dia Semana]]="domingo"),"SI","")</f>
        <v>SI</v>
      </c>
      <c r="F156" s="9">
        <f>DAY(tblCalendario[[#This Row],[Fecha]])</f>
        <v>31</v>
      </c>
      <c r="G156" s="9">
        <f t="shared" si="10"/>
        <v>22</v>
      </c>
      <c r="H156" s="9">
        <f t="shared" si="11"/>
        <v>5</v>
      </c>
      <c r="I156" s="9" t="str">
        <f>IF(tblCalendario[[#This Row],[Fecha]]=EOMONTH(tblCalendario[[#This Row],[Fecha]],0),"Sí","No")</f>
        <v>Sí</v>
      </c>
      <c r="J156" s="9">
        <f>ROUNDUP(DAY(tblCalendario[[#This Row],[Fecha]])/7,0)</f>
        <v>5</v>
      </c>
      <c r="K156" s="9">
        <f>+YEAR(tblCalendario[[#This Row],[Fecha]])</f>
        <v>2026</v>
      </c>
      <c r="L156" t="str">
        <f>IF(_xlfn.XLOOKUP(B156,Tabla2[Día que se da al trabajador],Tabla2[Autorizado Loretta],"")="SI",_xlfn.XLOOKUP(B156,Tabla2[Día que se da al trabajador],Tabla2[Motivo],""),"")</f>
        <v/>
      </c>
      <c r="O156" s="9"/>
      <c r="P156"/>
      <c r="S156" s="9"/>
      <c r="T156"/>
    </row>
    <row r="157" spans="1:20">
      <c r="A157" s="17">
        <f>YEAR(tblCalendario[[#This Row],[Fecha]])*10000+MONTH(tblCalendario[[#This Row],[Fecha]])*100+DAY(tblCalendario[[#This Row],[Fecha]])</f>
        <v>20260601</v>
      </c>
      <c r="B157" s="50">
        <v>46174</v>
      </c>
      <c r="C157" t="str">
        <f t="shared" si="9"/>
        <v>lunes</v>
      </c>
      <c r="D157" s="9">
        <f>+WEEKDAY(tblCalendario[[#This Row],[Fecha]],2)</f>
        <v>1</v>
      </c>
      <c r="E157" s="9" t="str">
        <f>+IF(OR(tblCalendario[[#This Row],[Dia Semana]]="sábado",tblCalendario[[#This Row],[Dia Semana]]="domingo"),"SI","")</f>
        <v/>
      </c>
      <c r="F157" s="9">
        <f>DAY(tblCalendario[[#This Row],[Fecha]])</f>
        <v>1</v>
      </c>
      <c r="G157" s="9">
        <f t="shared" si="10"/>
        <v>23</v>
      </c>
      <c r="H157" s="9">
        <f t="shared" si="11"/>
        <v>6</v>
      </c>
      <c r="I157" s="9" t="str">
        <f>IF(tblCalendario[[#This Row],[Fecha]]=EOMONTH(tblCalendario[[#This Row],[Fecha]],0),"Sí","No")</f>
        <v>No</v>
      </c>
      <c r="J157" s="9">
        <f>ROUNDUP(DAY(tblCalendario[[#This Row],[Fecha]])/7,0)</f>
        <v>1</v>
      </c>
      <c r="K157" s="9">
        <f>+YEAR(tblCalendario[[#This Row],[Fecha]])</f>
        <v>2026</v>
      </c>
      <c r="L157" t="str">
        <f>IF(_xlfn.XLOOKUP(B157,Tabla2[Día que se da al trabajador],Tabla2[Autorizado Loretta],"")="SI",_xlfn.XLOOKUP(B157,Tabla2[Día que se da al trabajador],Tabla2[Motivo],""),"")</f>
        <v/>
      </c>
      <c r="O157" s="9"/>
      <c r="P157"/>
      <c r="S157" s="9"/>
      <c r="T157"/>
    </row>
    <row r="158" spans="1:20">
      <c r="A158" s="17">
        <f>YEAR(tblCalendario[[#This Row],[Fecha]])*10000+MONTH(tblCalendario[[#This Row],[Fecha]])*100+DAY(tblCalendario[[#This Row],[Fecha]])</f>
        <v>20260602</v>
      </c>
      <c r="B158" s="50">
        <v>46175</v>
      </c>
      <c r="C158" t="str">
        <f t="shared" si="9"/>
        <v>martes</v>
      </c>
      <c r="D158" s="9">
        <f>+WEEKDAY(tblCalendario[[#This Row],[Fecha]],2)</f>
        <v>2</v>
      </c>
      <c r="E158" s="9" t="str">
        <f>+IF(OR(tblCalendario[[#This Row],[Dia Semana]]="sábado",tblCalendario[[#This Row],[Dia Semana]]="domingo"),"SI","")</f>
        <v/>
      </c>
      <c r="F158" s="9">
        <f>DAY(tblCalendario[[#This Row],[Fecha]])</f>
        <v>2</v>
      </c>
      <c r="G158" s="9">
        <f t="shared" si="10"/>
        <v>23</v>
      </c>
      <c r="H158" s="9">
        <f t="shared" si="11"/>
        <v>6</v>
      </c>
      <c r="I158" s="9" t="str">
        <f>IF(tblCalendario[[#This Row],[Fecha]]=EOMONTH(tblCalendario[[#This Row],[Fecha]],0),"Sí","No")</f>
        <v>No</v>
      </c>
      <c r="J158" s="9">
        <f>ROUNDUP(DAY(tblCalendario[[#This Row],[Fecha]])/7,0)</f>
        <v>1</v>
      </c>
      <c r="K158" s="9">
        <f>+YEAR(tblCalendario[[#This Row],[Fecha]])</f>
        <v>2026</v>
      </c>
      <c r="L158" t="str">
        <f>IF(_xlfn.XLOOKUP(B158,Tabla2[Día que se da al trabajador],Tabla2[Autorizado Loretta],"")="SI",_xlfn.XLOOKUP(B158,Tabla2[Día que se da al trabajador],Tabla2[Motivo],""),"")</f>
        <v/>
      </c>
      <c r="O158" s="9"/>
      <c r="P158"/>
      <c r="S158" s="9"/>
      <c r="T158"/>
    </row>
    <row r="159" spans="1:20">
      <c r="A159" s="17">
        <f>YEAR(tblCalendario[[#This Row],[Fecha]])*10000+MONTH(tblCalendario[[#This Row],[Fecha]])*100+DAY(tblCalendario[[#This Row],[Fecha]])</f>
        <v>20260603</v>
      </c>
      <c r="B159" s="50">
        <v>46176</v>
      </c>
      <c r="C159" t="str">
        <f t="shared" si="9"/>
        <v>miércoles</v>
      </c>
      <c r="D159" s="9">
        <f>+WEEKDAY(tblCalendario[[#This Row],[Fecha]],2)</f>
        <v>3</v>
      </c>
      <c r="E159" s="9" t="str">
        <f>+IF(OR(tblCalendario[[#This Row],[Dia Semana]]="sábado",tblCalendario[[#This Row],[Dia Semana]]="domingo"),"SI","")</f>
        <v/>
      </c>
      <c r="F159" s="9">
        <f>DAY(tblCalendario[[#This Row],[Fecha]])</f>
        <v>3</v>
      </c>
      <c r="G159" s="9">
        <f t="shared" si="10"/>
        <v>23</v>
      </c>
      <c r="H159" s="9">
        <f t="shared" si="11"/>
        <v>6</v>
      </c>
      <c r="I159" s="9" t="str">
        <f>IF(tblCalendario[[#This Row],[Fecha]]=EOMONTH(tblCalendario[[#This Row],[Fecha]],0),"Sí","No")</f>
        <v>No</v>
      </c>
      <c r="J159" s="9">
        <f>ROUNDUP(DAY(tblCalendario[[#This Row],[Fecha]])/7,0)</f>
        <v>1</v>
      </c>
      <c r="K159" s="9">
        <f>+YEAR(tblCalendario[[#This Row],[Fecha]])</f>
        <v>2026</v>
      </c>
      <c r="L159" t="str">
        <f>IF(_xlfn.XLOOKUP(B159,Tabla2[Día que se da al trabajador],Tabla2[Autorizado Loretta],"")="SI",_xlfn.XLOOKUP(B159,Tabla2[Día que se da al trabajador],Tabla2[Motivo],""),"")</f>
        <v/>
      </c>
      <c r="O159" s="9"/>
      <c r="P159"/>
      <c r="S159" s="9"/>
      <c r="T159"/>
    </row>
    <row r="160" spans="1:20">
      <c r="A160" s="17">
        <f>YEAR(tblCalendario[[#This Row],[Fecha]])*10000+MONTH(tblCalendario[[#This Row],[Fecha]])*100+DAY(tblCalendario[[#This Row],[Fecha]])</f>
        <v>20260604</v>
      </c>
      <c r="B160" s="50">
        <v>46177</v>
      </c>
      <c r="C160" t="str">
        <f t="shared" si="9"/>
        <v>jueves</v>
      </c>
      <c r="D160" s="9">
        <f>+WEEKDAY(tblCalendario[[#This Row],[Fecha]],2)</f>
        <v>4</v>
      </c>
      <c r="E160" s="9" t="str">
        <f>+IF(OR(tblCalendario[[#This Row],[Dia Semana]]="sábado",tblCalendario[[#This Row],[Dia Semana]]="domingo"),"SI","")</f>
        <v/>
      </c>
      <c r="F160" s="9">
        <f>DAY(tblCalendario[[#This Row],[Fecha]])</f>
        <v>4</v>
      </c>
      <c r="G160" s="9">
        <f t="shared" si="10"/>
        <v>23</v>
      </c>
      <c r="H160" s="9">
        <f t="shared" si="11"/>
        <v>6</v>
      </c>
      <c r="I160" s="9" t="str">
        <f>IF(tblCalendario[[#This Row],[Fecha]]=EOMONTH(tblCalendario[[#This Row],[Fecha]],0),"Sí","No")</f>
        <v>No</v>
      </c>
      <c r="J160" s="9">
        <f>ROUNDUP(DAY(tblCalendario[[#This Row],[Fecha]])/7,0)</f>
        <v>1</v>
      </c>
      <c r="K160" s="9">
        <f>+YEAR(tblCalendario[[#This Row],[Fecha]])</f>
        <v>2026</v>
      </c>
      <c r="L160" t="str">
        <f>IF(_xlfn.XLOOKUP(B160,Tabla2[Día que se da al trabajador],Tabla2[Autorizado Loretta],"")="SI",_xlfn.XLOOKUP(B160,Tabla2[Día que se da al trabajador],Tabla2[Motivo],""),"")</f>
        <v/>
      </c>
      <c r="O160" s="9"/>
      <c r="P160"/>
      <c r="S160" s="9"/>
      <c r="T160"/>
    </row>
    <row r="161" spans="1:20">
      <c r="A161" s="17">
        <f>YEAR(tblCalendario[[#This Row],[Fecha]])*10000+MONTH(tblCalendario[[#This Row],[Fecha]])*100+DAY(tblCalendario[[#This Row],[Fecha]])</f>
        <v>20260605</v>
      </c>
      <c r="B161" s="50">
        <v>46178</v>
      </c>
      <c r="C161" t="str">
        <f t="shared" si="9"/>
        <v>viernes</v>
      </c>
      <c r="D161" s="9">
        <f>+WEEKDAY(tblCalendario[[#This Row],[Fecha]],2)</f>
        <v>5</v>
      </c>
      <c r="E161" s="9" t="str">
        <f>+IF(OR(tblCalendario[[#This Row],[Dia Semana]]="sábado",tblCalendario[[#This Row],[Dia Semana]]="domingo"),"SI","")</f>
        <v/>
      </c>
      <c r="F161" s="9">
        <f>DAY(tblCalendario[[#This Row],[Fecha]])</f>
        <v>5</v>
      </c>
      <c r="G161" s="9">
        <f t="shared" si="10"/>
        <v>23</v>
      </c>
      <c r="H161" s="9">
        <f t="shared" si="11"/>
        <v>6</v>
      </c>
      <c r="I161" s="9" t="str">
        <f>IF(tblCalendario[[#This Row],[Fecha]]=EOMONTH(tblCalendario[[#This Row],[Fecha]],0),"Sí","No")</f>
        <v>No</v>
      </c>
      <c r="J161" s="9">
        <f>ROUNDUP(DAY(tblCalendario[[#This Row],[Fecha]])/7,0)</f>
        <v>1</v>
      </c>
      <c r="K161" s="9">
        <f>+YEAR(tblCalendario[[#This Row],[Fecha]])</f>
        <v>2026</v>
      </c>
      <c r="L161" t="str">
        <f>IF(_xlfn.XLOOKUP(B161,Tabla2[Día que se da al trabajador],Tabla2[Autorizado Loretta],"")="SI",_xlfn.XLOOKUP(B161,Tabla2[Día que se da al trabajador],Tabla2[Motivo],""),"")</f>
        <v/>
      </c>
      <c r="O161" s="9"/>
      <c r="P161"/>
      <c r="S161" s="9"/>
      <c r="T161"/>
    </row>
    <row r="162" spans="1:20">
      <c r="A162" s="17">
        <f>YEAR(tblCalendario[[#This Row],[Fecha]])*10000+MONTH(tblCalendario[[#This Row],[Fecha]])*100+DAY(tblCalendario[[#This Row],[Fecha]])</f>
        <v>20260606</v>
      </c>
      <c r="B162" s="50">
        <v>46179</v>
      </c>
      <c r="C162" t="str">
        <f t="shared" si="9"/>
        <v>sábado</v>
      </c>
      <c r="D162" s="9">
        <f>+WEEKDAY(tblCalendario[[#This Row],[Fecha]],2)</f>
        <v>6</v>
      </c>
      <c r="E162" s="9" t="str">
        <f>+IF(OR(tblCalendario[[#This Row],[Dia Semana]]="sábado",tblCalendario[[#This Row],[Dia Semana]]="domingo"),"SI","")</f>
        <v>SI</v>
      </c>
      <c r="F162" s="9">
        <f>DAY(tblCalendario[[#This Row],[Fecha]])</f>
        <v>6</v>
      </c>
      <c r="G162" s="9">
        <f t="shared" si="10"/>
        <v>23</v>
      </c>
      <c r="H162" s="9">
        <f t="shared" si="11"/>
        <v>6</v>
      </c>
      <c r="I162" s="9" t="str">
        <f>IF(tblCalendario[[#This Row],[Fecha]]=EOMONTH(tblCalendario[[#This Row],[Fecha]],0),"Sí","No")</f>
        <v>No</v>
      </c>
      <c r="J162" s="9">
        <f>ROUNDUP(DAY(tblCalendario[[#This Row],[Fecha]])/7,0)</f>
        <v>1</v>
      </c>
      <c r="K162" s="9">
        <f>+YEAR(tblCalendario[[#This Row],[Fecha]])</f>
        <v>2026</v>
      </c>
      <c r="L162" t="str">
        <f>IF(_xlfn.XLOOKUP(B162,Tabla2[Día que se da al trabajador],Tabla2[Autorizado Loretta],"")="SI",_xlfn.XLOOKUP(B162,Tabla2[Día que se da al trabajador],Tabla2[Motivo],""),"")</f>
        <v/>
      </c>
      <c r="O162" s="9"/>
      <c r="P162"/>
      <c r="S162" s="9"/>
      <c r="T162"/>
    </row>
    <row r="163" spans="1:20">
      <c r="A163" s="17">
        <f>YEAR(tblCalendario[[#This Row],[Fecha]])*10000+MONTH(tblCalendario[[#This Row],[Fecha]])*100+DAY(tblCalendario[[#This Row],[Fecha]])</f>
        <v>20260607</v>
      </c>
      <c r="B163" s="50">
        <v>46180</v>
      </c>
      <c r="C163" t="str">
        <f t="shared" si="9"/>
        <v>domingo</v>
      </c>
      <c r="D163" s="9">
        <f>+WEEKDAY(tblCalendario[[#This Row],[Fecha]],2)</f>
        <v>7</v>
      </c>
      <c r="E163" s="9" t="str">
        <f>+IF(OR(tblCalendario[[#This Row],[Dia Semana]]="sábado",tblCalendario[[#This Row],[Dia Semana]]="domingo"),"SI","")</f>
        <v>SI</v>
      </c>
      <c r="F163" s="9">
        <f>DAY(tblCalendario[[#This Row],[Fecha]])</f>
        <v>7</v>
      </c>
      <c r="G163" s="9">
        <f t="shared" si="10"/>
        <v>23</v>
      </c>
      <c r="H163" s="9">
        <f t="shared" si="11"/>
        <v>6</v>
      </c>
      <c r="I163" s="9" t="str">
        <f>IF(tblCalendario[[#This Row],[Fecha]]=EOMONTH(tblCalendario[[#This Row],[Fecha]],0),"Sí","No")</f>
        <v>No</v>
      </c>
      <c r="J163" s="9">
        <f>ROUNDUP(DAY(tblCalendario[[#This Row],[Fecha]])/7,0)</f>
        <v>1</v>
      </c>
      <c r="K163" s="9">
        <f>+YEAR(tblCalendario[[#This Row],[Fecha]])</f>
        <v>2026</v>
      </c>
      <c r="L163" t="str">
        <f>IF(_xlfn.XLOOKUP(B163,Tabla2[Día que se da al trabajador],Tabla2[Autorizado Loretta],"")="SI",_xlfn.XLOOKUP(B163,Tabla2[Día que se da al trabajador],Tabla2[Motivo],""),"")</f>
        <v/>
      </c>
      <c r="O163" s="9"/>
      <c r="P163"/>
      <c r="S163" s="9"/>
      <c r="T163"/>
    </row>
    <row r="164" spans="1:20">
      <c r="A164" s="17">
        <f>YEAR(tblCalendario[[#This Row],[Fecha]])*10000+MONTH(tblCalendario[[#This Row],[Fecha]])*100+DAY(tblCalendario[[#This Row],[Fecha]])</f>
        <v>20260608</v>
      </c>
      <c r="B164" s="50">
        <v>46181</v>
      </c>
      <c r="C164" t="str">
        <f t="shared" si="9"/>
        <v>lunes</v>
      </c>
      <c r="D164" s="9">
        <f>+WEEKDAY(tblCalendario[[#This Row],[Fecha]],2)</f>
        <v>1</v>
      </c>
      <c r="E164" s="9" t="str">
        <f>+IF(OR(tblCalendario[[#This Row],[Dia Semana]]="sábado",tblCalendario[[#This Row],[Dia Semana]]="domingo"),"SI","")</f>
        <v/>
      </c>
      <c r="F164" s="9">
        <f>DAY(tblCalendario[[#This Row],[Fecha]])</f>
        <v>8</v>
      </c>
      <c r="G164" s="9">
        <f t="shared" si="10"/>
        <v>24</v>
      </c>
      <c r="H164" s="9">
        <f t="shared" si="11"/>
        <v>6</v>
      </c>
      <c r="I164" s="9" t="str">
        <f>IF(tblCalendario[[#This Row],[Fecha]]=EOMONTH(tblCalendario[[#This Row],[Fecha]],0),"Sí","No")</f>
        <v>No</v>
      </c>
      <c r="J164" s="9">
        <f>ROUNDUP(DAY(tblCalendario[[#This Row],[Fecha]])/7,0)</f>
        <v>2</v>
      </c>
      <c r="K164" s="9">
        <f>+YEAR(tblCalendario[[#This Row],[Fecha]])</f>
        <v>2026</v>
      </c>
      <c r="L164" t="str">
        <f>IF(_xlfn.XLOOKUP(B164,Tabla2[Día que se da al trabajador],Tabla2[Autorizado Loretta],"")="SI",_xlfn.XLOOKUP(B164,Tabla2[Día que se da al trabajador],Tabla2[Motivo],""),"")</f>
        <v/>
      </c>
      <c r="O164" s="9"/>
      <c r="P164"/>
      <c r="S164" s="9"/>
      <c r="T164"/>
    </row>
    <row r="165" spans="1:20">
      <c r="A165" s="17">
        <f>YEAR(tblCalendario[[#This Row],[Fecha]])*10000+MONTH(tblCalendario[[#This Row],[Fecha]])*100+DAY(tblCalendario[[#This Row],[Fecha]])</f>
        <v>20260609</v>
      </c>
      <c r="B165" s="50">
        <v>46182</v>
      </c>
      <c r="C165" t="str">
        <f t="shared" si="9"/>
        <v>martes</v>
      </c>
      <c r="D165" s="9">
        <f>+WEEKDAY(tblCalendario[[#This Row],[Fecha]],2)</f>
        <v>2</v>
      </c>
      <c r="E165" s="9" t="str">
        <f>+IF(OR(tblCalendario[[#This Row],[Dia Semana]]="sábado",tblCalendario[[#This Row],[Dia Semana]]="domingo"),"SI","")</f>
        <v/>
      </c>
      <c r="F165" s="9">
        <f>DAY(tblCalendario[[#This Row],[Fecha]])</f>
        <v>9</v>
      </c>
      <c r="G165" s="9">
        <f t="shared" si="10"/>
        <v>24</v>
      </c>
      <c r="H165" s="9">
        <f t="shared" si="11"/>
        <v>6</v>
      </c>
      <c r="I165" s="9" t="str">
        <f>IF(tblCalendario[[#This Row],[Fecha]]=EOMONTH(tblCalendario[[#This Row],[Fecha]],0),"Sí","No")</f>
        <v>No</v>
      </c>
      <c r="J165" s="9">
        <f>ROUNDUP(DAY(tblCalendario[[#This Row],[Fecha]])/7,0)</f>
        <v>2</v>
      </c>
      <c r="K165" s="9">
        <f>+YEAR(tblCalendario[[#This Row],[Fecha]])</f>
        <v>2026</v>
      </c>
      <c r="L165" t="str">
        <f>IF(_xlfn.XLOOKUP(B165,Tabla2[Día que se da al trabajador],Tabla2[Autorizado Loretta],"")="SI",_xlfn.XLOOKUP(B165,Tabla2[Día que se da al trabajador],Tabla2[Motivo],""),"")</f>
        <v/>
      </c>
      <c r="O165" s="9"/>
      <c r="P165"/>
      <c r="S165" s="9"/>
      <c r="T165"/>
    </row>
    <row r="166" spans="1:20">
      <c r="A166" s="17">
        <f>YEAR(tblCalendario[[#This Row],[Fecha]])*10000+MONTH(tblCalendario[[#This Row],[Fecha]])*100+DAY(tblCalendario[[#This Row],[Fecha]])</f>
        <v>20260610</v>
      </c>
      <c r="B166" s="50">
        <v>46183</v>
      </c>
      <c r="C166" t="str">
        <f t="shared" si="9"/>
        <v>miércoles</v>
      </c>
      <c r="D166" s="9">
        <f>+WEEKDAY(tblCalendario[[#This Row],[Fecha]],2)</f>
        <v>3</v>
      </c>
      <c r="E166" s="9" t="str">
        <f>+IF(OR(tblCalendario[[#This Row],[Dia Semana]]="sábado",tblCalendario[[#This Row],[Dia Semana]]="domingo"),"SI","")</f>
        <v/>
      </c>
      <c r="F166" s="9">
        <f>DAY(tblCalendario[[#This Row],[Fecha]])</f>
        <v>10</v>
      </c>
      <c r="G166" s="9">
        <f t="shared" si="10"/>
        <v>24</v>
      </c>
      <c r="H166" s="9">
        <f t="shared" si="11"/>
        <v>6</v>
      </c>
      <c r="I166" s="9" t="str">
        <f>IF(tblCalendario[[#This Row],[Fecha]]=EOMONTH(tblCalendario[[#This Row],[Fecha]],0),"Sí","No")</f>
        <v>No</v>
      </c>
      <c r="J166" s="9">
        <f>ROUNDUP(DAY(tblCalendario[[#This Row],[Fecha]])/7,0)</f>
        <v>2</v>
      </c>
      <c r="K166" s="9">
        <f>+YEAR(tblCalendario[[#This Row],[Fecha]])</f>
        <v>2026</v>
      </c>
      <c r="L166" t="str">
        <f>IF(_xlfn.XLOOKUP(B166,Tabla2[Día que se da al trabajador],Tabla2[Autorizado Loretta],"")="SI",_xlfn.XLOOKUP(B166,Tabla2[Día que se da al trabajador],Tabla2[Motivo],""),"")</f>
        <v/>
      </c>
      <c r="O166" s="9"/>
      <c r="P166"/>
      <c r="S166" s="9"/>
      <c r="T166"/>
    </row>
    <row r="167" spans="1:20">
      <c r="A167" s="17">
        <f>YEAR(tblCalendario[[#This Row],[Fecha]])*10000+MONTH(tblCalendario[[#This Row],[Fecha]])*100+DAY(tblCalendario[[#This Row],[Fecha]])</f>
        <v>20260611</v>
      </c>
      <c r="B167" s="50">
        <v>46184</v>
      </c>
      <c r="C167" t="str">
        <f t="shared" si="9"/>
        <v>jueves</v>
      </c>
      <c r="D167" s="9">
        <f>+WEEKDAY(tblCalendario[[#This Row],[Fecha]],2)</f>
        <v>4</v>
      </c>
      <c r="E167" s="9" t="str">
        <f>+IF(OR(tblCalendario[[#This Row],[Dia Semana]]="sábado",tblCalendario[[#This Row],[Dia Semana]]="domingo"),"SI","")</f>
        <v/>
      </c>
      <c r="F167" s="9">
        <f>DAY(tblCalendario[[#This Row],[Fecha]])</f>
        <v>11</v>
      </c>
      <c r="G167" s="9">
        <f t="shared" si="10"/>
        <v>24</v>
      </c>
      <c r="H167" s="9">
        <f t="shared" si="11"/>
        <v>6</v>
      </c>
      <c r="I167" s="9" t="str">
        <f>IF(tblCalendario[[#This Row],[Fecha]]=EOMONTH(tblCalendario[[#This Row],[Fecha]],0),"Sí","No")</f>
        <v>No</v>
      </c>
      <c r="J167" s="9">
        <f>ROUNDUP(DAY(tblCalendario[[#This Row],[Fecha]])/7,0)</f>
        <v>2</v>
      </c>
      <c r="K167" s="9">
        <f>+YEAR(tblCalendario[[#This Row],[Fecha]])</f>
        <v>2026</v>
      </c>
      <c r="L167" t="str">
        <f>IF(_xlfn.XLOOKUP(B167,Tabla2[Día que se da al trabajador],Tabla2[Autorizado Loretta],"")="SI",_xlfn.XLOOKUP(B167,Tabla2[Día que se da al trabajador],Tabla2[Motivo],""),"")</f>
        <v/>
      </c>
      <c r="O167" s="9"/>
      <c r="P167"/>
      <c r="S167" s="9"/>
      <c r="T167"/>
    </row>
    <row r="168" spans="1:20">
      <c r="A168" s="17">
        <f>YEAR(tblCalendario[[#This Row],[Fecha]])*10000+MONTH(tblCalendario[[#This Row],[Fecha]])*100+DAY(tblCalendario[[#This Row],[Fecha]])</f>
        <v>20260612</v>
      </c>
      <c r="B168" s="50">
        <v>46185</v>
      </c>
      <c r="C168" t="str">
        <f t="shared" si="9"/>
        <v>viernes</v>
      </c>
      <c r="D168" s="9">
        <f>+WEEKDAY(tblCalendario[[#This Row],[Fecha]],2)</f>
        <v>5</v>
      </c>
      <c r="E168" s="9" t="str">
        <f>+IF(OR(tblCalendario[[#This Row],[Dia Semana]]="sábado",tblCalendario[[#This Row],[Dia Semana]]="domingo"),"SI","")</f>
        <v/>
      </c>
      <c r="F168" s="9">
        <f>DAY(tblCalendario[[#This Row],[Fecha]])</f>
        <v>12</v>
      </c>
      <c r="G168" s="9">
        <f t="shared" si="10"/>
        <v>24</v>
      </c>
      <c r="H168" s="9">
        <f t="shared" si="11"/>
        <v>6</v>
      </c>
      <c r="I168" s="9" t="str">
        <f>IF(tblCalendario[[#This Row],[Fecha]]=EOMONTH(tblCalendario[[#This Row],[Fecha]],0),"Sí","No")</f>
        <v>No</v>
      </c>
      <c r="J168" s="9">
        <f>ROUNDUP(DAY(tblCalendario[[#This Row],[Fecha]])/7,0)</f>
        <v>2</v>
      </c>
      <c r="K168" s="9">
        <f>+YEAR(tblCalendario[[#This Row],[Fecha]])</f>
        <v>2026</v>
      </c>
      <c r="L168" t="str">
        <f>IF(_xlfn.XLOOKUP(B168,Tabla2[Día que se da al trabajador],Tabla2[Autorizado Loretta],"")="SI",_xlfn.XLOOKUP(B168,Tabla2[Día que se da al trabajador],Tabla2[Motivo],""),"")</f>
        <v/>
      </c>
      <c r="O168" s="9"/>
      <c r="P168"/>
      <c r="S168" s="9"/>
      <c r="T168"/>
    </row>
    <row r="169" spans="1:20">
      <c r="A169" s="17">
        <f>YEAR(tblCalendario[[#This Row],[Fecha]])*10000+MONTH(tblCalendario[[#This Row],[Fecha]])*100+DAY(tblCalendario[[#This Row],[Fecha]])</f>
        <v>20260613</v>
      </c>
      <c r="B169" s="50">
        <v>46186</v>
      </c>
      <c r="C169" t="str">
        <f t="shared" si="9"/>
        <v>sábado</v>
      </c>
      <c r="D169" s="9">
        <f>+WEEKDAY(tblCalendario[[#This Row],[Fecha]],2)</f>
        <v>6</v>
      </c>
      <c r="E169" s="9" t="str">
        <f>+IF(OR(tblCalendario[[#This Row],[Dia Semana]]="sábado",tblCalendario[[#This Row],[Dia Semana]]="domingo"),"SI","")</f>
        <v>SI</v>
      </c>
      <c r="F169" s="9">
        <f>DAY(tblCalendario[[#This Row],[Fecha]])</f>
        <v>13</v>
      </c>
      <c r="G169" s="9">
        <f t="shared" si="10"/>
        <v>24</v>
      </c>
      <c r="H169" s="9">
        <f t="shared" si="11"/>
        <v>6</v>
      </c>
      <c r="I169" s="9" t="str">
        <f>IF(tblCalendario[[#This Row],[Fecha]]=EOMONTH(tblCalendario[[#This Row],[Fecha]],0),"Sí","No")</f>
        <v>No</v>
      </c>
      <c r="J169" s="9">
        <f>ROUNDUP(DAY(tblCalendario[[#This Row],[Fecha]])/7,0)</f>
        <v>2</v>
      </c>
      <c r="K169" s="9">
        <f>+YEAR(tblCalendario[[#This Row],[Fecha]])</f>
        <v>2026</v>
      </c>
      <c r="L169" t="str">
        <f>IF(_xlfn.XLOOKUP(B169,Tabla2[Día que se da al trabajador],Tabla2[Autorizado Loretta],"")="SI",_xlfn.XLOOKUP(B169,Tabla2[Día que se da al trabajador],Tabla2[Motivo],""),"")</f>
        <v/>
      </c>
      <c r="O169" s="9"/>
      <c r="P169"/>
      <c r="S169" s="9"/>
      <c r="T169"/>
    </row>
    <row r="170" spans="1:20">
      <c r="A170" s="17">
        <f>YEAR(tblCalendario[[#This Row],[Fecha]])*10000+MONTH(tblCalendario[[#This Row],[Fecha]])*100+DAY(tblCalendario[[#This Row],[Fecha]])</f>
        <v>20260614</v>
      </c>
      <c r="B170" s="50">
        <v>46187</v>
      </c>
      <c r="C170" t="str">
        <f t="shared" si="9"/>
        <v>domingo</v>
      </c>
      <c r="D170" s="9">
        <f>+WEEKDAY(tblCalendario[[#This Row],[Fecha]],2)</f>
        <v>7</v>
      </c>
      <c r="E170" s="9" t="str">
        <f>+IF(OR(tblCalendario[[#This Row],[Dia Semana]]="sábado",tblCalendario[[#This Row],[Dia Semana]]="domingo"),"SI","")</f>
        <v>SI</v>
      </c>
      <c r="F170" s="9">
        <f>DAY(tblCalendario[[#This Row],[Fecha]])</f>
        <v>14</v>
      </c>
      <c r="G170" s="9">
        <f t="shared" si="10"/>
        <v>24</v>
      </c>
      <c r="H170" s="9">
        <f t="shared" si="11"/>
        <v>6</v>
      </c>
      <c r="I170" s="9" t="str">
        <f>IF(tblCalendario[[#This Row],[Fecha]]=EOMONTH(tblCalendario[[#This Row],[Fecha]],0),"Sí","No")</f>
        <v>No</v>
      </c>
      <c r="J170" s="9">
        <f>ROUNDUP(DAY(tblCalendario[[#This Row],[Fecha]])/7,0)</f>
        <v>2</v>
      </c>
      <c r="K170" s="9">
        <f>+YEAR(tblCalendario[[#This Row],[Fecha]])</f>
        <v>2026</v>
      </c>
      <c r="L170" t="str">
        <f>IF(_xlfn.XLOOKUP(B170,Tabla2[Día que se da al trabajador],Tabla2[Autorizado Loretta],"")="SI",_xlfn.XLOOKUP(B170,Tabla2[Día que se da al trabajador],Tabla2[Motivo],""),"")</f>
        <v/>
      </c>
      <c r="O170" s="9"/>
      <c r="P170"/>
      <c r="S170" s="9"/>
      <c r="T170"/>
    </row>
    <row r="171" spans="1:20">
      <c r="A171" s="17">
        <f>YEAR(tblCalendario[[#This Row],[Fecha]])*10000+MONTH(tblCalendario[[#This Row],[Fecha]])*100+DAY(tblCalendario[[#This Row],[Fecha]])</f>
        <v>20260615</v>
      </c>
      <c r="B171" s="50">
        <v>46188</v>
      </c>
      <c r="C171" t="str">
        <f t="shared" si="9"/>
        <v>lunes</v>
      </c>
      <c r="D171" s="9">
        <f>+WEEKDAY(tblCalendario[[#This Row],[Fecha]],2)</f>
        <v>1</v>
      </c>
      <c r="E171" s="9" t="str">
        <f>+IF(OR(tblCalendario[[#This Row],[Dia Semana]]="sábado",tblCalendario[[#This Row],[Dia Semana]]="domingo"),"SI","")</f>
        <v/>
      </c>
      <c r="F171" s="9">
        <f>DAY(tblCalendario[[#This Row],[Fecha]])</f>
        <v>15</v>
      </c>
      <c r="G171" s="9">
        <f t="shared" si="10"/>
        <v>25</v>
      </c>
      <c r="H171" s="9">
        <f t="shared" si="11"/>
        <v>6</v>
      </c>
      <c r="I171" s="9" t="str">
        <f>IF(tblCalendario[[#This Row],[Fecha]]=EOMONTH(tblCalendario[[#This Row],[Fecha]],0),"Sí","No")</f>
        <v>No</v>
      </c>
      <c r="J171" s="9">
        <f>ROUNDUP(DAY(tblCalendario[[#This Row],[Fecha]])/7,0)</f>
        <v>3</v>
      </c>
      <c r="K171" s="9">
        <f>+YEAR(tblCalendario[[#This Row],[Fecha]])</f>
        <v>2026</v>
      </c>
      <c r="L171" t="str">
        <f>IF(_xlfn.XLOOKUP(B171,Tabla2[Día que se da al trabajador],Tabla2[Autorizado Loretta],"")="SI",_xlfn.XLOOKUP(B171,Tabla2[Día que se da al trabajador],Tabla2[Motivo],""),"")</f>
        <v/>
      </c>
      <c r="O171" s="9"/>
      <c r="P171"/>
      <c r="S171" s="9"/>
      <c r="T171"/>
    </row>
    <row r="172" spans="1:20">
      <c r="A172" s="17">
        <f>YEAR(tblCalendario[[#This Row],[Fecha]])*10000+MONTH(tblCalendario[[#This Row],[Fecha]])*100+DAY(tblCalendario[[#This Row],[Fecha]])</f>
        <v>20260616</v>
      </c>
      <c r="B172" s="50">
        <v>46189</v>
      </c>
      <c r="C172" t="str">
        <f t="shared" si="9"/>
        <v>martes</v>
      </c>
      <c r="D172" s="9">
        <f>+WEEKDAY(tblCalendario[[#This Row],[Fecha]],2)</f>
        <v>2</v>
      </c>
      <c r="E172" s="9" t="str">
        <f>+IF(OR(tblCalendario[[#This Row],[Dia Semana]]="sábado",tblCalendario[[#This Row],[Dia Semana]]="domingo"),"SI","")</f>
        <v/>
      </c>
      <c r="F172" s="9">
        <f>DAY(tblCalendario[[#This Row],[Fecha]])</f>
        <v>16</v>
      </c>
      <c r="G172" s="9">
        <f t="shared" si="10"/>
        <v>25</v>
      </c>
      <c r="H172" s="9">
        <f t="shared" si="11"/>
        <v>6</v>
      </c>
      <c r="I172" s="9" t="str">
        <f>IF(tblCalendario[[#This Row],[Fecha]]=EOMONTH(tblCalendario[[#This Row],[Fecha]],0),"Sí","No")</f>
        <v>No</v>
      </c>
      <c r="J172" s="9">
        <f>ROUNDUP(DAY(tblCalendario[[#This Row],[Fecha]])/7,0)</f>
        <v>3</v>
      </c>
      <c r="K172" s="9">
        <f>+YEAR(tblCalendario[[#This Row],[Fecha]])</f>
        <v>2026</v>
      </c>
      <c r="L172" t="str">
        <f>IF(_xlfn.XLOOKUP(B172,Tabla2[Día que se da al trabajador],Tabla2[Autorizado Loretta],"")="SI",_xlfn.XLOOKUP(B172,Tabla2[Día que se da al trabajador],Tabla2[Motivo],""),"")</f>
        <v/>
      </c>
      <c r="O172" s="9"/>
      <c r="P172"/>
      <c r="S172" s="9"/>
      <c r="T172"/>
    </row>
    <row r="173" spans="1:20">
      <c r="A173" s="17">
        <f>YEAR(tblCalendario[[#This Row],[Fecha]])*10000+MONTH(tblCalendario[[#This Row],[Fecha]])*100+DAY(tblCalendario[[#This Row],[Fecha]])</f>
        <v>20260617</v>
      </c>
      <c r="B173" s="50">
        <v>46190</v>
      </c>
      <c r="C173" t="str">
        <f t="shared" si="9"/>
        <v>miércoles</v>
      </c>
      <c r="D173" s="9">
        <f>+WEEKDAY(tblCalendario[[#This Row],[Fecha]],2)</f>
        <v>3</v>
      </c>
      <c r="E173" s="9" t="str">
        <f>+IF(OR(tblCalendario[[#This Row],[Dia Semana]]="sábado",tblCalendario[[#This Row],[Dia Semana]]="domingo"),"SI","")</f>
        <v/>
      </c>
      <c r="F173" s="9">
        <f>DAY(tblCalendario[[#This Row],[Fecha]])</f>
        <v>17</v>
      </c>
      <c r="G173" s="9">
        <f t="shared" si="10"/>
        <v>25</v>
      </c>
      <c r="H173" s="9">
        <f t="shared" si="11"/>
        <v>6</v>
      </c>
      <c r="I173" s="9" t="str">
        <f>IF(tblCalendario[[#This Row],[Fecha]]=EOMONTH(tblCalendario[[#This Row],[Fecha]],0),"Sí","No")</f>
        <v>No</v>
      </c>
      <c r="J173" s="9">
        <f>ROUNDUP(DAY(tblCalendario[[#This Row],[Fecha]])/7,0)</f>
        <v>3</v>
      </c>
      <c r="K173" s="9">
        <f>+YEAR(tblCalendario[[#This Row],[Fecha]])</f>
        <v>2026</v>
      </c>
      <c r="L173" t="str">
        <f>IF(_xlfn.XLOOKUP(B173,Tabla2[Día que se da al trabajador],Tabla2[Autorizado Loretta],"")="SI",_xlfn.XLOOKUP(B173,Tabla2[Día que se da al trabajador],Tabla2[Motivo],""),"")</f>
        <v/>
      </c>
      <c r="O173" s="9"/>
      <c r="P173"/>
      <c r="S173" s="9"/>
      <c r="T173"/>
    </row>
    <row r="174" spans="1:20">
      <c r="A174" s="17">
        <f>YEAR(tblCalendario[[#This Row],[Fecha]])*10000+MONTH(tblCalendario[[#This Row],[Fecha]])*100+DAY(tblCalendario[[#This Row],[Fecha]])</f>
        <v>20260618</v>
      </c>
      <c r="B174" s="50">
        <v>46191</v>
      </c>
      <c r="C174" t="str">
        <f t="shared" si="9"/>
        <v>jueves</v>
      </c>
      <c r="D174" s="9">
        <f>+WEEKDAY(tblCalendario[[#This Row],[Fecha]],2)</f>
        <v>4</v>
      </c>
      <c r="E174" s="9" t="str">
        <f>+IF(OR(tblCalendario[[#This Row],[Dia Semana]]="sábado",tblCalendario[[#This Row],[Dia Semana]]="domingo"),"SI","")</f>
        <v/>
      </c>
      <c r="F174" s="9">
        <f>DAY(tblCalendario[[#This Row],[Fecha]])</f>
        <v>18</v>
      </c>
      <c r="G174" s="9">
        <f t="shared" si="10"/>
        <v>25</v>
      </c>
      <c r="H174" s="9">
        <f t="shared" si="11"/>
        <v>6</v>
      </c>
      <c r="I174" s="9" t="str">
        <f>IF(tblCalendario[[#This Row],[Fecha]]=EOMONTH(tblCalendario[[#This Row],[Fecha]],0),"Sí","No")</f>
        <v>No</v>
      </c>
      <c r="J174" s="9">
        <f>ROUNDUP(DAY(tblCalendario[[#This Row],[Fecha]])/7,0)</f>
        <v>3</v>
      </c>
      <c r="K174" s="9">
        <f>+YEAR(tblCalendario[[#This Row],[Fecha]])</f>
        <v>2026</v>
      </c>
      <c r="L174" t="str">
        <f>IF(_xlfn.XLOOKUP(B174,Tabla2[Día que se da al trabajador],Tabla2[Autorizado Loretta],"")="SI",_xlfn.XLOOKUP(B174,Tabla2[Día que se da al trabajador],Tabla2[Motivo],""),"")</f>
        <v/>
      </c>
      <c r="O174" s="9"/>
      <c r="P174"/>
      <c r="S174" s="9"/>
      <c r="T174"/>
    </row>
    <row r="175" spans="1:20">
      <c r="A175" s="17">
        <f>YEAR(tblCalendario[[#This Row],[Fecha]])*10000+MONTH(tblCalendario[[#This Row],[Fecha]])*100+DAY(tblCalendario[[#This Row],[Fecha]])</f>
        <v>20260619</v>
      </c>
      <c r="B175" s="50">
        <v>46192</v>
      </c>
      <c r="C175" t="str">
        <f t="shared" si="9"/>
        <v>viernes</v>
      </c>
      <c r="D175" s="9">
        <f>+WEEKDAY(tblCalendario[[#This Row],[Fecha]],2)</f>
        <v>5</v>
      </c>
      <c r="E175" s="9" t="str">
        <f>+IF(OR(tblCalendario[[#This Row],[Dia Semana]]="sábado",tblCalendario[[#This Row],[Dia Semana]]="domingo"),"SI","")</f>
        <v/>
      </c>
      <c r="F175" s="9">
        <f>DAY(tblCalendario[[#This Row],[Fecha]])</f>
        <v>19</v>
      </c>
      <c r="G175" s="9">
        <f t="shared" si="10"/>
        <v>25</v>
      </c>
      <c r="H175" s="9">
        <f t="shared" si="11"/>
        <v>6</v>
      </c>
      <c r="I175" s="9" t="str">
        <f>IF(tblCalendario[[#This Row],[Fecha]]=EOMONTH(tblCalendario[[#This Row],[Fecha]],0),"Sí","No")</f>
        <v>No</v>
      </c>
      <c r="J175" s="9">
        <f>ROUNDUP(DAY(tblCalendario[[#This Row],[Fecha]])/7,0)</f>
        <v>3</v>
      </c>
      <c r="K175" s="9">
        <f>+YEAR(tblCalendario[[#This Row],[Fecha]])</f>
        <v>2026</v>
      </c>
      <c r="L175" t="str">
        <f>IF(_xlfn.XLOOKUP(B175,Tabla2[Día que se da al trabajador],Tabla2[Autorizado Loretta],"")="SI",_xlfn.XLOOKUP(B175,Tabla2[Día que se da al trabajador],Tabla2[Motivo],""),"")</f>
        <v/>
      </c>
      <c r="O175" s="9"/>
      <c r="P175"/>
      <c r="S175" s="9"/>
      <c r="T175"/>
    </row>
    <row r="176" spans="1:20">
      <c r="A176" s="17">
        <f>YEAR(tblCalendario[[#This Row],[Fecha]])*10000+MONTH(tblCalendario[[#This Row],[Fecha]])*100+DAY(tblCalendario[[#This Row],[Fecha]])</f>
        <v>20260620</v>
      </c>
      <c r="B176" s="50">
        <v>46193</v>
      </c>
      <c r="C176" t="str">
        <f t="shared" si="9"/>
        <v>sábado</v>
      </c>
      <c r="D176" s="9">
        <f>+WEEKDAY(tblCalendario[[#This Row],[Fecha]],2)</f>
        <v>6</v>
      </c>
      <c r="E176" s="9" t="str">
        <f>+IF(OR(tblCalendario[[#This Row],[Dia Semana]]="sábado",tblCalendario[[#This Row],[Dia Semana]]="domingo"),"SI","")</f>
        <v>SI</v>
      </c>
      <c r="F176" s="9">
        <f>DAY(tblCalendario[[#This Row],[Fecha]])</f>
        <v>20</v>
      </c>
      <c r="G176" s="9">
        <f t="shared" si="10"/>
        <v>25</v>
      </c>
      <c r="H176" s="9">
        <f t="shared" si="11"/>
        <v>6</v>
      </c>
      <c r="I176" s="9" t="str">
        <f>IF(tblCalendario[[#This Row],[Fecha]]=EOMONTH(tblCalendario[[#This Row],[Fecha]],0),"Sí","No")</f>
        <v>No</v>
      </c>
      <c r="J176" s="9">
        <f>ROUNDUP(DAY(tblCalendario[[#This Row],[Fecha]])/7,0)</f>
        <v>3</v>
      </c>
      <c r="K176" s="9">
        <f>+YEAR(tblCalendario[[#This Row],[Fecha]])</f>
        <v>2026</v>
      </c>
      <c r="L176" t="str">
        <f>IF(_xlfn.XLOOKUP(B176,Tabla2[Día que se da al trabajador],Tabla2[Autorizado Loretta],"")="SI",_xlfn.XLOOKUP(B176,Tabla2[Día que se da al trabajador],Tabla2[Motivo],""),"")</f>
        <v/>
      </c>
      <c r="O176" s="9"/>
      <c r="P176"/>
      <c r="S176" s="9"/>
      <c r="T176"/>
    </row>
    <row r="177" spans="1:20">
      <c r="A177" s="17">
        <f>YEAR(tblCalendario[[#This Row],[Fecha]])*10000+MONTH(tblCalendario[[#This Row],[Fecha]])*100+DAY(tblCalendario[[#This Row],[Fecha]])</f>
        <v>20260621</v>
      </c>
      <c r="B177" s="50">
        <v>46194</v>
      </c>
      <c r="C177" t="str">
        <f t="shared" si="9"/>
        <v>domingo</v>
      </c>
      <c r="D177" s="9">
        <f>+WEEKDAY(tblCalendario[[#This Row],[Fecha]],2)</f>
        <v>7</v>
      </c>
      <c r="E177" s="9" t="str">
        <f>+IF(OR(tblCalendario[[#This Row],[Dia Semana]]="sábado",tblCalendario[[#This Row],[Dia Semana]]="domingo"),"SI","")</f>
        <v>SI</v>
      </c>
      <c r="F177" s="9">
        <f>DAY(tblCalendario[[#This Row],[Fecha]])</f>
        <v>21</v>
      </c>
      <c r="G177" s="9">
        <f t="shared" si="10"/>
        <v>25</v>
      </c>
      <c r="H177" s="9">
        <f t="shared" si="11"/>
        <v>6</v>
      </c>
      <c r="I177" s="9" t="str">
        <f>IF(tblCalendario[[#This Row],[Fecha]]=EOMONTH(tblCalendario[[#This Row],[Fecha]],0),"Sí","No")</f>
        <v>No</v>
      </c>
      <c r="J177" s="9">
        <f>ROUNDUP(DAY(tblCalendario[[#This Row],[Fecha]])/7,0)</f>
        <v>3</v>
      </c>
      <c r="K177" s="9">
        <f>+YEAR(tblCalendario[[#This Row],[Fecha]])</f>
        <v>2026</v>
      </c>
      <c r="L177" t="str">
        <f>IF(_xlfn.XLOOKUP(B177,Tabla2[Día que se da al trabajador],Tabla2[Autorizado Loretta],"")="SI",_xlfn.XLOOKUP(B177,Tabla2[Día que se da al trabajador],Tabla2[Motivo],""),"")</f>
        <v/>
      </c>
      <c r="O177" s="9"/>
      <c r="P177"/>
      <c r="S177" s="9"/>
      <c r="T177"/>
    </row>
    <row r="178" spans="1:20">
      <c r="A178" s="17">
        <f>YEAR(tblCalendario[[#This Row],[Fecha]])*10000+MONTH(tblCalendario[[#This Row],[Fecha]])*100+DAY(tblCalendario[[#This Row],[Fecha]])</f>
        <v>20260622</v>
      </c>
      <c r="B178" s="50">
        <v>46195</v>
      </c>
      <c r="C178" t="str">
        <f t="shared" si="9"/>
        <v>lunes</v>
      </c>
      <c r="D178" s="9">
        <f>+WEEKDAY(tblCalendario[[#This Row],[Fecha]],2)</f>
        <v>1</v>
      </c>
      <c r="E178" s="9" t="str">
        <f>+IF(OR(tblCalendario[[#This Row],[Dia Semana]]="sábado",tblCalendario[[#This Row],[Dia Semana]]="domingo"),"SI","")</f>
        <v/>
      </c>
      <c r="F178" s="9">
        <f>DAY(tblCalendario[[#This Row],[Fecha]])</f>
        <v>22</v>
      </c>
      <c r="G178" s="9">
        <f t="shared" si="10"/>
        <v>26</v>
      </c>
      <c r="H178" s="9">
        <f t="shared" si="11"/>
        <v>6</v>
      </c>
      <c r="I178" s="9" t="str">
        <f>IF(tblCalendario[[#This Row],[Fecha]]=EOMONTH(tblCalendario[[#This Row],[Fecha]],0),"Sí","No")</f>
        <v>No</v>
      </c>
      <c r="J178" s="9">
        <f>ROUNDUP(DAY(tblCalendario[[#This Row],[Fecha]])/7,0)</f>
        <v>4</v>
      </c>
      <c r="K178" s="9">
        <f>+YEAR(tblCalendario[[#This Row],[Fecha]])</f>
        <v>2026</v>
      </c>
      <c r="L178" t="str">
        <f>IF(_xlfn.XLOOKUP(B178,Tabla2[Día que se da al trabajador],Tabla2[Autorizado Loretta],"")="SI",_xlfn.XLOOKUP(B178,Tabla2[Día que se da al trabajador],Tabla2[Motivo],""),"")</f>
        <v/>
      </c>
      <c r="O178" s="9"/>
      <c r="P178"/>
      <c r="S178" s="9"/>
      <c r="T178"/>
    </row>
    <row r="179" spans="1:20">
      <c r="A179" s="17">
        <f>YEAR(tblCalendario[[#This Row],[Fecha]])*10000+MONTH(tblCalendario[[#This Row],[Fecha]])*100+DAY(tblCalendario[[#This Row],[Fecha]])</f>
        <v>20260623</v>
      </c>
      <c r="B179" s="50">
        <v>46196</v>
      </c>
      <c r="C179" t="str">
        <f t="shared" si="9"/>
        <v>martes</v>
      </c>
      <c r="D179" s="9">
        <f>+WEEKDAY(tblCalendario[[#This Row],[Fecha]],2)</f>
        <v>2</v>
      </c>
      <c r="E179" s="9" t="str">
        <f>+IF(OR(tblCalendario[[#This Row],[Dia Semana]]="sábado",tblCalendario[[#This Row],[Dia Semana]]="domingo"),"SI","")</f>
        <v/>
      </c>
      <c r="F179" s="9">
        <f>DAY(tblCalendario[[#This Row],[Fecha]])</f>
        <v>23</v>
      </c>
      <c r="G179" s="9">
        <f t="shared" si="10"/>
        <v>26</v>
      </c>
      <c r="H179" s="9">
        <f t="shared" si="11"/>
        <v>6</v>
      </c>
      <c r="I179" s="9" t="str">
        <f>IF(tblCalendario[[#This Row],[Fecha]]=EOMONTH(tblCalendario[[#This Row],[Fecha]],0),"Sí","No")</f>
        <v>No</v>
      </c>
      <c r="J179" s="9">
        <f>ROUNDUP(DAY(tblCalendario[[#This Row],[Fecha]])/7,0)</f>
        <v>4</v>
      </c>
      <c r="K179" s="9">
        <f>+YEAR(tblCalendario[[#This Row],[Fecha]])</f>
        <v>2026</v>
      </c>
      <c r="L179" t="str">
        <f>IF(_xlfn.XLOOKUP(B179,Tabla2[Día que se da al trabajador],Tabla2[Autorizado Loretta],"")="SI",_xlfn.XLOOKUP(B179,Tabla2[Día que se da al trabajador],Tabla2[Motivo],""),"")</f>
        <v/>
      </c>
      <c r="O179" s="9"/>
      <c r="P179"/>
      <c r="S179" s="9"/>
      <c r="T179"/>
    </row>
    <row r="180" spans="1:20">
      <c r="A180" s="17">
        <f>YEAR(tblCalendario[[#This Row],[Fecha]])*10000+MONTH(tblCalendario[[#This Row],[Fecha]])*100+DAY(tblCalendario[[#This Row],[Fecha]])</f>
        <v>20260624</v>
      </c>
      <c r="B180" s="50">
        <v>46197</v>
      </c>
      <c r="C180" t="str">
        <f t="shared" si="9"/>
        <v>miércoles</v>
      </c>
      <c r="D180" s="9">
        <f>+WEEKDAY(tblCalendario[[#This Row],[Fecha]],2)</f>
        <v>3</v>
      </c>
      <c r="E180" s="9" t="str">
        <f>+IF(OR(tblCalendario[[#This Row],[Dia Semana]]="sábado",tblCalendario[[#This Row],[Dia Semana]]="domingo"),"SI","")</f>
        <v/>
      </c>
      <c r="F180" s="9">
        <f>DAY(tblCalendario[[#This Row],[Fecha]])</f>
        <v>24</v>
      </c>
      <c r="G180" s="9">
        <f t="shared" si="10"/>
        <v>26</v>
      </c>
      <c r="H180" s="9">
        <f t="shared" si="11"/>
        <v>6</v>
      </c>
      <c r="I180" s="9" t="str">
        <f>IF(tblCalendario[[#This Row],[Fecha]]=EOMONTH(tblCalendario[[#This Row],[Fecha]],0),"Sí","No")</f>
        <v>No</v>
      </c>
      <c r="J180" s="9">
        <f>ROUNDUP(DAY(tblCalendario[[#This Row],[Fecha]])/7,0)</f>
        <v>4</v>
      </c>
      <c r="K180" s="9">
        <f>+YEAR(tblCalendario[[#This Row],[Fecha]])</f>
        <v>2026</v>
      </c>
      <c r="L180" t="str">
        <f>IF(_xlfn.XLOOKUP(B180,Tabla2[Día que se da al trabajador],Tabla2[Autorizado Loretta],"")="SI",_xlfn.XLOOKUP(B180,Tabla2[Día que se da al trabajador],Tabla2[Motivo],""),"")</f>
        <v/>
      </c>
      <c r="O180" s="9"/>
      <c r="P180"/>
      <c r="S180" s="9"/>
      <c r="T180"/>
    </row>
    <row r="181" spans="1:20">
      <c r="A181" s="17">
        <f>YEAR(tblCalendario[[#This Row],[Fecha]])*10000+MONTH(tblCalendario[[#This Row],[Fecha]])*100+DAY(tblCalendario[[#This Row],[Fecha]])</f>
        <v>20260625</v>
      </c>
      <c r="B181" s="50">
        <v>46198</v>
      </c>
      <c r="C181" t="str">
        <f t="shared" si="9"/>
        <v>jueves</v>
      </c>
      <c r="D181" s="9">
        <f>+WEEKDAY(tblCalendario[[#This Row],[Fecha]],2)</f>
        <v>4</v>
      </c>
      <c r="E181" s="9" t="str">
        <f>+IF(OR(tblCalendario[[#This Row],[Dia Semana]]="sábado",tblCalendario[[#This Row],[Dia Semana]]="domingo"),"SI","")</f>
        <v/>
      </c>
      <c r="F181" s="9">
        <f>DAY(tblCalendario[[#This Row],[Fecha]])</f>
        <v>25</v>
      </c>
      <c r="G181" s="9">
        <f t="shared" si="10"/>
        <v>26</v>
      </c>
      <c r="H181" s="9">
        <f t="shared" si="11"/>
        <v>6</v>
      </c>
      <c r="I181" s="9" t="str">
        <f>IF(tblCalendario[[#This Row],[Fecha]]=EOMONTH(tblCalendario[[#This Row],[Fecha]],0),"Sí","No")</f>
        <v>No</v>
      </c>
      <c r="J181" s="9">
        <f>ROUNDUP(DAY(tblCalendario[[#This Row],[Fecha]])/7,0)</f>
        <v>4</v>
      </c>
      <c r="K181" s="9">
        <f>+YEAR(tblCalendario[[#This Row],[Fecha]])</f>
        <v>2026</v>
      </c>
      <c r="L181" t="str">
        <f>IF(_xlfn.XLOOKUP(B181,Tabla2[Día que se da al trabajador],Tabla2[Autorizado Loretta],"")="SI",_xlfn.XLOOKUP(B181,Tabla2[Día que se da al trabajador],Tabla2[Motivo],""),"")</f>
        <v/>
      </c>
      <c r="O181" s="9"/>
      <c r="P181"/>
      <c r="S181" s="9"/>
      <c r="T181"/>
    </row>
    <row r="182" spans="1:20">
      <c r="A182" s="17">
        <f>YEAR(tblCalendario[[#This Row],[Fecha]])*10000+MONTH(tblCalendario[[#This Row],[Fecha]])*100+DAY(tblCalendario[[#This Row],[Fecha]])</f>
        <v>20260626</v>
      </c>
      <c r="B182" s="50">
        <v>46199</v>
      </c>
      <c r="C182" t="str">
        <f t="shared" si="9"/>
        <v>viernes</v>
      </c>
      <c r="D182" s="9">
        <f>+WEEKDAY(tblCalendario[[#This Row],[Fecha]],2)</f>
        <v>5</v>
      </c>
      <c r="E182" s="9" t="str">
        <f>+IF(OR(tblCalendario[[#This Row],[Dia Semana]]="sábado",tblCalendario[[#This Row],[Dia Semana]]="domingo"),"SI","")</f>
        <v/>
      </c>
      <c r="F182" s="9">
        <f>DAY(tblCalendario[[#This Row],[Fecha]])</f>
        <v>26</v>
      </c>
      <c r="G182" s="9">
        <f t="shared" si="10"/>
        <v>26</v>
      </c>
      <c r="H182" s="9">
        <f t="shared" si="11"/>
        <v>6</v>
      </c>
      <c r="I182" s="9" t="str">
        <f>IF(tblCalendario[[#This Row],[Fecha]]=EOMONTH(tblCalendario[[#This Row],[Fecha]],0),"Sí","No")</f>
        <v>No</v>
      </c>
      <c r="J182" s="9">
        <f>ROUNDUP(DAY(tblCalendario[[#This Row],[Fecha]])/7,0)</f>
        <v>4</v>
      </c>
      <c r="K182" s="9">
        <f>+YEAR(tblCalendario[[#This Row],[Fecha]])</f>
        <v>2026</v>
      </c>
      <c r="L182" t="str">
        <f>IF(_xlfn.XLOOKUP(B182,Tabla2[Día que se da al trabajador],Tabla2[Autorizado Loretta],"")="SI",_xlfn.XLOOKUP(B182,Tabla2[Día que se da al trabajador],Tabla2[Motivo],""),"")</f>
        <v/>
      </c>
      <c r="O182" s="9"/>
      <c r="P182"/>
      <c r="S182" s="9"/>
      <c r="T182"/>
    </row>
    <row r="183" spans="1:20">
      <c r="A183" s="17">
        <f>YEAR(tblCalendario[[#This Row],[Fecha]])*10000+MONTH(tblCalendario[[#This Row],[Fecha]])*100+DAY(tblCalendario[[#This Row],[Fecha]])</f>
        <v>20260627</v>
      </c>
      <c r="B183" s="50">
        <v>46200</v>
      </c>
      <c r="C183" t="str">
        <f t="shared" si="9"/>
        <v>sábado</v>
      </c>
      <c r="D183" s="9">
        <f>+WEEKDAY(tblCalendario[[#This Row],[Fecha]],2)</f>
        <v>6</v>
      </c>
      <c r="E183" s="9" t="str">
        <f>+IF(OR(tblCalendario[[#This Row],[Dia Semana]]="sábado",tblCalendario[[#This Row],[Dia Semana]]="domingo"),"SI","")</f>
        <v>SI</v>
      </c>
      <c r="F183" s="9">
        <f>DAY(tblCalendario[[#This Row],[Fecha]])</f>
        <v>27</v>
      </c>
      <c r="G183" s="9">
        <f t="shared" si="10"/>
        <v>26</v>
      </c>
      <c r="H183" s="9">
        <f t="shared" si="11"/>
        <v>6</v>
      </c>
      <c r="I183" s="9" t="str">
        <f>IF(tblCalendario[[#This Row],[Fecha]]=EOMONTH(tblCalendario[[#This Row],[Fecha]],0),"Sí","No")</f>
        <v>No</v>
      </c>
      <c r="J183" s="9">
        <f>ROUNDUP(DAY(tblCalendario[[#This Row],[Fecha]])/7,0)</f>
        <v>4</v>
      </c>
      <c r="K183" s="9">
        <f>+YEAR(tblCalendario[[#This Row],[Fecha]])</f>
        <v>2026</v>
      </c>
      <c r="L183" t="str">
        <f>IF(_xlfn.XLOOKUP(B183,Tabla2[Día que se da al trabajador],Tabla2[Autorizado Loretta],"")="SI",_xlfn.XLOOKUP(B183,Tabla2[Día que se da al trabajador],Tabla2[Motivo],""),"")</f>
        <v/>
      </c>
      <c r="O183" s="9"/>
      <c r="P183"/>
      <c r="S183" s="9"/>
      <c r="T183"/>
    </row>
    <row r="184" spans="1:20">
      <c r="A184" s="17">
        <f>YEAR(tblCalendario[[#This Row],[Fecha]])*10000+MONTH(tblCalendario[[#This Row],[Fecha]])*100+DAY(tblCalendario[[#This Row],[Fecha]])</f>
        <v>20260628</v>
      </c>
      <c r="B184" s="50">
        <v>46201</v>
      </c>
      <c r="C184" t="str">
        <f t="shared" si="9"/>
        <v>domingo</v>
      </c>
      <c r="D184" s="9">
        <f>+WEEKDAY(tblCalendario[[#This Row],[Fecha]],2)</f>
        <v>7</v>
      </c>
      <c r="E184" s="9" t="str">
        <f>+IF(OR(tblCalendario[[#This Row],[Dia Semana]]="sábado",tblCalendario[[#This Row],[Dia Semana]]="domingo"),"SI","")</f>
        <v>SI</v>
      </c>
      <c r="F184" s="9">
        <f>DAY(tblCalendario[[#This Row],[Fecha]])</f>
        <v>28</v>
      </c>
      <c r="G184" s="9">
        <f t="shared" si="10"/>
        <v>26</v>
      </c>
      <c r="H184" s="9">
        <f t="shared" si="11"/>
        <v>6</v>
      </c>
      <c r="I184" s="9" t="str">
        <f>IF(tblCalendario[[#This Row],[Fecha]]=EOMONTH(tblCalendario[[#This Row],[Fecha]],0),"Sí","No")</f>
        <v>No</v>
      </c>
      <c r="J184" s="9">
        <f>ROUNDUP(DAY(tblCalendario[[#This Row],[Fecha]])/7,0)</f>
        <v>4</v>
      </c>
      <c r="K184" s="9">
        <f>+YEAR(tblCalendario[[#This Row],[Fecha]])</f>
        <v>2026</v>
      </c>
      <c r="L184" t="str">
        <f>IF(_xlfn.XLOOKUP(B184,Tabla2[Día que se da al trabajador],Tabla2[Autorizado Loretta],"")="SI",_xlfn.XLOOKUP(B184,Tabla2[Día que se da al trabajador],Tabla2[Motivo],""),"")</f>
        <v/>
      </c>
      <c r="O184" s="9"/>
      <c r="P184"/>
      <c r="S184" s="9"/>
      <c r="T184"/>
    </row>
    <row r="185" spans="1:20">
      <c r="A185" s="17">
        <f>YEAR(tblCalendario[[#This Row],[Fecha]])*10000+MONTH(tblCalendario[[#This Row],[Fecha]])*100+DAY(tblCalendario[[#This Row],[Fecha]])</f>
        <v>20260629</v>
      </c>
      <c r="B185" s="50">
        <v>46202</v>
      </c>
      <c r="C185" t="str">
        <f t="shared" si="9"/>
        <v>lunes</v>
      </c>
      <c r="D185" s="9">
        <f>+WEEKDAY(tblCalendario[[#This Row],[Fecha]],2)</f>
        <v>1</v>
      </c>
      <c r="E185" s="9" t="str">
        <f>+IF(OR(tblCalendario[[#This Row],[Dia Semana]]="sábado",tblCalendario[[#This Row],[Dia Semana]]="domingo"),"SI","")</f>
        <v/>
      </c>
      <c r="F185" s="9">
        <f>DAY(tblCalendario[[#This Row],[Fecha]])</f>
        <v>29</v>
      </c>
      <c r="G185" s="9">
        <f t="shared" si="10"/>
        <v>27</v>
      </c>
      <c r="H185" s="9">
        <f t="shared" si="11"/>
        <v>6</v>
      </c>
      <c r="I185" s="9" t="str">
        <f>IF(tblCalendario[[#This Row],[Fecha]]=EOMONTH(tblCalendario[[#This Row],[Fecha]],0),"Sí","No")</f>
        <v>No</v>
      </c>
      <c r="J185" s="9">
        <f>ROUNDUP(DAY(tblCalendario[[#This Row],[Fecha]])/7,0)</f>
        <v>5</v>
      </c>
      <c r="K185" s="9">
        <f>+YEAR(tblCalendario[[#This Row],[Fecha]])</f>
        <v>2026</v>
      </c>
      <c r="L185" t="str">
        <f>IF(_xlfn.XLOOKUP(B185,Tabla2[Día que se da al trabajador],Tabla2[Autorizado Loretta],"")="SI",_xlfn.XLOOKUP(B185,Tabla2[Día que se da al trabajador],Tabla2[Motivo],""),"")</f>
        <v/>
      </c>
      <c r="O185" s="9"/>
      <c r="P185"/>
      <c r="S185" s="9"/>
      <c r="T185"/>
    </row>
    <row r="186" spans="1:20">
      <c r="A186" s="17">
        <f>YEAR(tblCalendario[[#This Row],[Fecha]])*10000+MONTH(tblCalendario[[#This Row],[Fecha]])*100+DAY(tblCalendario[[#This Row],[Fecha]])</f>
        <v>20260630</v>
      </c>
      <c r="B186" s="50">
        <v>46203</v>
      </c>
      <c r="C186" t="str">
        <f t="shared" si="9"/>
        <v>martes</v>
      </c>
      <c r="D186" s="9">
        <f>+WEEKDAY(tblCalendario[[#This Row],[Fecha]],2)</f>
        <v>2</v>
      </c>
      <c r="E186" s="9" t="str">
        <f>+IF(OR(tblCalendario[[#This Row],[Dia Semana]]="sábado",tblCalendario[[#This Row],[Dia Semana]]="domingo"),"SI","")</f>
        <v/>
      </c>
      <c r="F186" s="9">
        <f>DAY(tblCalendario[[#This Row],[Fecha]])</f>
        <v>30</v>
      </c>
      <c r="G186" s="9">
        <f t="shared" si="10"/>
        <v>27</v>
      </c>
      <c r="H186" s="9">
        <f t="shared" si="11"/>
        <v>6</v>
      </c>
      <c r="I186" s="9" t="str">
        <f>IF(tblCalendario[[#This Row],[Fecha]]=EOMONTH(tblCalendario[[#This Row],[Fecha]],0),"Sí","No")</f>
        <v>Sí</v>
      </c>
      <c r="J186" s="9">
        <f>ROUNDUP(DAY(tblCalendario[[#This Row],[Fecha]])/7,0)</f>
        <v>5</v>
      </c>
      <c r="K186" s="9">
        <f>+YEAR(tblCalendario[[#This Row],[Fecha]])</f>
        <v>2026</v>
      </c>
      <c r="L186" t="str">
        <f>IF(_xlfn.XLOOKUP(B186,Tabla2[Día que se da al trabajador],Tabla2[Autorizado Loretta],"")="SI",_xlfn.XLOOKUP(B186,Tabla2[Día que se da al trabajador],Tabla2[Motivo],""),"")</f>
        <v/>
      </c>
      <c r="O186" s="9"/>
      <c r="P186"/>
      <c r="S186" s="9"/>
      <c r="T186"/>
    </row>
    <row r="187" spans="1:20">
      <c r="A187" s="17">
        <f>YEAR(tblCalendario[[#This Row],[Fecha]])*10000+MONTH(tblCalendario[[#This Row],[Fecha]])*100+DAY(tblCalendario[[#This Row],[Fecha]])</f>
        <v>20260701</v>
      </c>
      <c r="B187" s="50">
        <v>46204</v>
      </c>
      <c r="C187" t="str">
        <f t="shared" si="9"/>
        <v>miércoles</v>
      </c>
      <c r="D187" s="9">
        <f>+WEEKDAY(tblCalendario[[#This Row],[Fecha]],2)</f>
        <v>3</v>
      </c>
      <c r="E187" s="9" t="str">
        <f>+IF(OR(tblCalendario[[#This Row],[Dia Semana]]="sábado",tblCalendario[[#This Row],[Dia Semana]]="domingo"),"SI","")</f>
        <v/>
      </c>
      <c r="F187" s="9">
        <f>DAY(tblCalendario[[#This Row],[Fecha]])</f>
        <v>1</v>
      </c>
      <c r="G187" s="9">
        <f t="shared" si="10"/>
        <v>27</v>
      </c>
      <c r="H187" s="9">
        <f t="shared" si="11"/>
        <v>7</v>
      </c>
      <c r="I187" s="9" t="str">
        <f>IF(tblCalendario[[#This Row],[Fecha]]=EOMONTH(tblCalendario[[#This Row],[Fecha]],0),"Sí","No")</f>
        <v>No</v>
      </c>
      <c r="J187" s="9">
        <f>ROUNDUP(DAY(tblCalendario[[#This Row],[Fecha]])/7,0)</f>
        <v>1</v>
      </c>
      <c r="K187" s="9">
        <f>+YEAR(tblCalendario[[#This Row],[Fecha]])</f>
        <v>2026</v>
      </c>
      <c r="L187" t="str">
        <f>IF(_xlfn.XLOOKUP(B187,Tabla2[Día que se da al trabajador],Tabla2[Autorizado Loretta],"")="SI",_xlfn.XLOOKUP(B187,Tabla2[Día que se da al trabajador],Tabla2[Motivo],""),"")</f>
        <v/>
      </c>
      <c r="O187" s="9"/>
      <c r="P187"/>
      <c r="S187" s="9"/>
      <c r="T187"/>
    </row>
    <row r="188" spans="1:20">
      <c r="A188" s="17">
        <f>YEAR(tblCalendario[[#This Row],[Fecha]])*10000+MONTH(tblCalendario[[#This Row],[Fecha]])*100+DAY(tblCalendario[[#This Row],[Fecha]])</f>
        <v>20260702</v>
      </c>
      <c r="B188" s="50">
        <v>46205</v>
      </c>
      <c r="C188" t="str">
        <f t="shared" si="9"/>
        <v>jueves</v>
      </c>
      <c r="D188" s="9">
        <f>+WEEKDAY(tblCalendario[[#This Row],[Fecha]],2)</f>
        <v>4</v>
      </c>
      <c r="E188" s="9" t="str">
        <f>+IF(OR(tblCalendario[[#This Row],[Dia Semana]]="sábado",tblCalendario[[#This Row],[Dia Semana]]="domingo"),"SI","")</f>
        <v/>
      </c>
      <c r="F188" s="9">
        <f>DAY(tblCalendario[[#This Row],[Fecha]])</f>
        <v>2</v>
      </c>
      <c r="G188" s="9">
        <f t="shared" si="10"/>
        <v>27</v>
      </c>
      <c r="H188" s="9">
        <f t="shared" si="11"/>
        <v>7</v>
      </c>
      <c r="I188" s="9" t="str">
        <f>IF(tblCalendario[[#This Row],[Fecha]]=EOMONTH(tblCalendario[[#This Row],[Fecha]],0),"Sí","No")</f>
        <v>No</v>
      </c>
      <c r="J188" s="9">
        <f>ROUNDUP(DAY(tblCalendario[[#This Row],[Fecha]])/7,0)</f>
        <v>1</v>
      </c>
      <c r="K188" s="9">
        <f>+YEAR(tblCalendario[[#This Row],[Fecha]])</f>
        <v>2026</v>
      </c>
      <c r="L188" t="str">
        <f>IF(_xlfn.XLOOKUP(B188,Tabla2[Día que se da al trabajador],Tabla2[Autorizado Loretta],"")="SI",_xlfn.XLOOKUP(B188,Tabla2[Día que se da al trabajador],Tabla2[Motivo],""),"")</f>
        <v/>
      </c>
      <c r="O188" s="9"/>
      <c r="P188"/>
      <c r="S188" s="9"/>
      <c r="T188"/>
    </row>
    <row r="189" spans="1:20">
      <c r="A189" s="17">
        <f>YEAR(tblCalendario[[#This Row],[Fecha]])*10000+MONTH(tblCalendario[[#This Row],[Fecha]])*100+DAY(tblCalendario[[#This Row],[Fecha]])</f>
        <v>20260703</v>
      </c>
      <c r="B189" s="50">
        <v>46206</v>
      </c>
      <c r="C189" t="str">
        <f t="shared" si="9"/>
        <v>viernes</v>
      </c>
      <c r="D189" s="9">
        <f>+WEEKDAY(tblCalendario[[#This Row],[Fecha]],2)</f>
        <v>5</v>
      </c>
      <c r="E189" s="9" t="str">
        <f>+IF(OR(tblCalendario[[#This Row],[Dia Semana]]="sábado",tblCalendario[[#This Row],[Dia Semana]]="domingo"),"SI","")</f>
        <v/>
      </c>
      <c r="F189" s="9">
        <f>DAY(tblCalendario[[#This Row],[Fecha]])</f>
        <v>3</v>
      </c>
      <c r="G189" s="9">
        <f t="shared" si="10"/>
        <v>27</v>
      </c>
      <c r="H189" s="9">
        <f t="shared" si="11"/>
        <v>7</v>
      </c>
      <c r="I189" s="9" t="str">
        <f>IF(tblCalendario[[#This Row],[Fecha]]=EOMONTH(tblCalendario[[#This Row],[Fecha]],0),"Sí","No")</f>
        <v>No</v>
      </c>
      <c r="J189" s="9">
        <f>ROUNDUP(DAY(tblCalendario[[#This Row],[Fecha]])/7,0)</f>
        <v>1</v>
      </c>
      <c r="K189" s="9">
        <f>+YEAR(tblCalendario[[#This Row],[Fecha]])</f>
        <v>2026</v>
      </c>
      <c r="L189" t="str">
        <f>IF(_xlfn.XLOOKUP(B189,Tabla2[Día que se da al trabajador],Tabla2[Autorizado Loretta],"")="SI",_xlfn.XLOOKUP(B189,Tabla2[Día que se da al trabajador],Tabla2[Motivo],""),"")</f>
        <v/>
      </c>
      <c r="O189" s="9"/>
      <c r="P189"/>
      <c r="S189" s="9"/>
      <c r="T189"/>
    </row>
    <row r="190" spans="1:20">
      <c r="A190" s="17">
        <f>YEAR(tblCalendario[[#This Row],[Fecha]])*10000+MONTH(tblCalendario[[#This Row],[Fecha]])*100+DAY(tblCalendario[[#This Row],[Fecha]])</f>
        <v>20260704</v>
      </c>
      <c r="B190" s="50">
        <v>46207</v>
      </c>
      <c r="C190" t="str">
        <f t="shared" si="9"/>
        <v>sábado</v>
      </c>
      <c r="D190" s="9">
        <f>+WEEKDAY(tblCalendario[[#This Row],[Fecha]],2)</f>
        <v>6</v>
      </c>
      <c r="E190" s="9" t="str">
        <f>+IF(OR(tblCalendario[[#This Row],[Dia Semana]]="sábado",tblCalendario[[#This Row],[Dia Semana]]="domingo"),"SI","")</f>
        <v>SI</v>
      </c>
      <c r="F190" s="9">
        <f>DAY(tblCalendario[[#This Row],[Fecha]])</f>
        <v>4</v>
      </c>
      <c r="G190" s="9">
        <f t="shared" si="10"/>
        <v>27</v>
      </c>
      <c r="H190" s="9">
        <f t="shared" si="11"/>
        <v>7</v>
      </c>
      <c r="I190" s="9" t="str">
        <f>IF(tblCalendario[[#This Row],[Fecha]]=EOMONTH(tblCalendario[[#This Row],[Fecha]],0),"Sí","No")</f>
        <v>No</v>
      </c>
      <c r="J190" s="9">
        <f>ROUNDUP(DAY(tblCalendario[[#This Row],[Fecha]])/7,0)</f>
        <v>1</v>
      </c>
      <c r="K190" s="9">
        <f>+YEAR(tblCalendario[[#This Row],[Fecha]])</f>
        <v>2026</v>
      </c>
      <c r="L190" t="str">
        <f>IF(_xlfn.XLOOKUP(B190,Tabla2[Día que se da al trabajador],Tabla2[Autorizado Loretta],"")="SI",_xlfn.XLOOKUP(B190,Tabla2[Día que se da al trabajador],Tabla2[Motivo],""),"")</f>
        <v/>
      </c>
      <c r="O190" s="9"/>
      <c r="P190"/>
      <c r="S190" s="9"/>
      <c r="T190"/>
    </row>
    <row r="191" spans="1:20">
      <c r="A191" s="17">
        <f>YEAR(tblCalendario[[#This Row],[Fecha]])*10000+MONTH(tblCalendario[[#This Row],[Fecha]])*100+DAY(tblCalendario[[#This Row],[Fecha]])</f>
        <v>20260705</v>
      </c>
      <c r="B191" s="50">
        <v>46208</v>
      </c>
      <c r="C191" t="str">
        <f t="shared" si="9"/>
        <v>domingo</v>
      </c>
      <c r="D191" s="9">
        <f>+WEEKDAY(tblCalendario[[#This Row],[Fecha]],2)</f>
        <v>7</v>
      </c>
      <c r="E191" s="9" t="str">
        <f>+IF(OR(tblCalendario[[#This Row],[Dia Semana]]="sábado",tblCalendario[[#This Row],[Dia Semana]]="domingo"),"SI","")</f>
        <v>SI</v>
      </c>
      <c r="F191" s="9">
        <f>DAY(tblCalendario[[#This Row],[Fecha]])</f>
        <v>5</v>
      </c>
      <c r="G191" s="9">
        <f t="shared" si="10"/>
        <v>27</v>
      </c>
      <c r="H191" s="9">
        <f t="shared" si="11"/>
        <v>7</v>
      </c>
      <c r="I191" s="9" t="str">
        <f>IF(tblCalendario[[#This Row],[Fecha]]=EOMONTH(tblCalendario[[#This Row],[Fecha]],0),"Sí","No")</f>
        <v>No</v>
      </c>
      <c r="J191" s="9">
        <f>ROUNDUP(DAY(tblCalendario[[#This Row],[Fecha]])/7,0)</f>
        <v>1</v>
      </c>
      <c r="K191" s="9">
        <f>+YEAR(tblCalendario[[#This Row],[Fecha]])</f>
        <v>2026</v>
      </c>
      <c r="L191" t="str">
        <f>IF(_xlfn.XLOOKUP(B191,Tabla2[Día que se da al trabajador],Tabla2[Autorizado Loretta],"")="SI",_xlfn.XLOOKUP(B191,Tabla2[Día que se da al trabajador],Tabla2[Motivo],""),"")</f>
        <v/>
      </c>
      <c r="O191" s="9"/>
      <c r="P191"/>
      <c r="S191" s="9"/>
      <c r="T191"/>
    </row>
    <row r="192" spans="1:20">
      <c r="A192" s="17">
        <f>YEAR(tblCalendario[[#This Row],[Fecha]])*10000+MONTH(tblCalendario[[#This Row],[Fecha]])*100+DAY(tblCalendario[[#This Row],[Fecha]])</f>
        <v>20260706</v>
      </c>
      <c r="B192" s="50">
        <v>46209</v>
      </c>
      <c r="C192" t="str">
        <f t="shared" si="9"/>
        <v>lunes</v>
      </c>
      <c r="D192" s="9">
        <f>+WEEKDAY(tblCalendario[[#This Row],[Fecha]],2)</f>
        <v>1</v>
      </c>
      <c r="E192" s="9" t="str">
        <f>+IF(OR(tblCalendario[[#This Row],[Dia Semana]]="sábado",tblCalendario[[#This Row],[Dia Semana]]="domingo"),"SI","")</f>
        <v/>
      </c>
      <c r="F192" s="9">
        <f>DAY(tblCalendario[[#This Row],[Fecha]])</f>
        <v>6</v>
      </c>
      <c r="G192" s="9">
        <f t="shared" si="10"/>
        <v>28</v>
      </c>
      <c r="H192" s="9">
        <f t="shared" si="11"/>
        <v>7</v>
      </c>
      <c r="I192" s="9" t="str">
        <f>IF(tblCalendario[[#This Row],[Fecha]]=EOMONTH(tblCalendario[[#This Row],[Fecha]],0),"Sí","No")</f>
        <v>No</v>
      </c>
      <c r="J192" s="9">
        <f>ROUNDUP(DAY(tblCalendario[[#This Row],[Fecha]])/7,0)</f>
        <v>1</v>
      </c>
      <c r="K192" s="9">
        <f>+YEAR(tblCalendario[[#This Row],[Fecha]])</f>
        <v>2026</v>
      </c>
      <c r="L192" t="str">
        <f>IF(_xlfn.XLOOKUP(B192,Tabla2[Día que se da al trabajador],Tabla2[Autorizado Loretta],"")="SI",_xlfn.XLOOKUP(B192,Tabla2[Día que se da al trabajador],Tabla2[Motivo],""),"")</f>
        <v/>
      </c>
      <c r="O192" s="9"/>
      <c r="P192"/>
      <c r="S192" s="9"/>
      <c r="T192"/>
    </row>
    <row r="193" spans="1:20">
      <c r="A193" s="17">
        <f>YEAR(tblCalendario[[#This Row],[Fecha]])*10000+MONTH(tblCalendario[[#This Row],[Fecha]])*100+DAY(tblCalendario[[#This Row],[Fecha]])</f>
        <v>20260707</v>
      </c>
      <c r="B193" s="50">
        <v>46210</v>
      </c>
      <c r="C193" t="str">
        <f t="shared" si="9"/>
        <v>martes</v>
      </c>
      <c r="D193" s="9">
        <f>+WEEKDAY(tblCalendario[[#This Row],[Fecha]],2)</f>
        <v>2</v>
      </c>
      <c r="E193" s="9" t="str">
        <f>+IF(OR(tblCalendario[[#This Row],[Dia Semana]]="sábado",tblCalendario[[#This Row],[Dia Semana]]="domingo"),"SI","")</f>
        <v/>
      </c>
      <c r="F193" s="9">
        <f>DAY(tblCalendario[[#This Row],[Fecha]])</f>
        <v>7</v>
      </c>
      <c r="G193" s="9">
        <f t="shared" si="10"/>
        <v>28</v>
      </c>
      <c r="H193" s="9">
        <f t="shared" si="11"/>
        <v>7</v>
      </c>
      <c r="I193" s="9" t="str">
        <f>IF(tblCalendario[[#This Row],[Fecha]]=EOMONTH(tblCalendario[[#This Row],[Fecha]],0),"Sí","No")</f>
        <v>No</v>
      </c>
      <c r="J193" s="9">
        <f>ROUNDUP(DAY(tblCalendario[[#This Row],[Fecha]])/7,0)</f>
        <v>1</v>
      </c>
      <c r="K193" s="9">
        <f>+YEAR(tblCalendario[[#This Row],[Fecha]])</f>
        <v>2026</v>
      </c>
      <c r="L193" t="str">
        <f>IF(_xlfn.XLOOKUP(B193,Tabla2[Día que se da al trabajador],Tabla2[Autorizado Loretta],"")="SI",_xlfn.XLOOKUP(B193,Tabla2[Día que se da al trabajador],Tabla2[Motivo],""),"")</f>
        <v/>
      </c>
      <c r="O193" s="9"/>
      <c r="P193"/>
      <c r="S193" s="9"/>
      <c r="T193"/>
    </row>
    <row r="194" spans="1:20">
      <c r="A194" s="17">
        <f>YEAR(tblCalendario[[#This Row],[Fecha]])*10000+MONTH(tblCalendario[[#This Row],[Fecha]])*100+DAY(tblCalendario[[#This Row],[Fecha]])</f>
        <v>20260708</v>
      </c>
      <c r="B194" s="50">
        <v>46211</v>
      </c>
      <c r="C194" t="str">
        <f t="shared" si="9"/>
        <v>miércoles</v>
      </c>
      <c r="D194" s="9">
        <f>+WEEKDAY(tblCalendario[[#This Row],[Fecha]],2)</f>
        <v>3</v>
      </c>
      <c r="E194" s="9" t="str">
        <f>+IF(OR(tblCalendario[[#This Row],[Dia Semana]]="sábado",tblCalendario[[#This Row],[Dia Semana]]="domingo"),"SI","")</f>
        <v/>
      </c>
      <c r="F194" s="9">
        <f>DAY(tblCalendario[[#This Row],[Fecha]])</f>
        <v>8</v>
      </c>
      <c r="G194" s="9">
        <f t="shared" si="10"/>
        <v>28</v>
      </c>
      <c r="H194" s="9">
        <f t="shared" si="11"/>
        <v>7</v>
      </c>
      <c r="I194" s="9" t="str">
        <f>IF(tblCalendario[[#This Row],[Fecha]]=EOMONTH(tblCalendario[[#This Row],[Fecha]],0),"Sí","No")</f>
        <v>No</v>
      </c>
      <c r="J194" s="9">
        <f>ROUNDUP(DAY(tblCalendario[[#This Row],[Fecha]])/7,0)</f>
        <v>2</v>
      </c>
      <c r="K194" s="9">
        <f>+YEAR(tblCalendario[[#This Row],[Fecha]])</f>
        <v>2026</v>
      </c>
      <c r="L194" t="str">
        <f>IF(_xlfn.XLOOKUP(B194,Tabla2[Día que se da al trabajador],Tabla2[Autorizado Loretta],"")="SI",_xlfn.XLOOKUP(B194,Tabla2[Día que se da al trabajador],Tabla2[Motivo],""),"")</f>
        <v/>
      </c>
      <c r="O194" s="9"/>
      <c r="P194"/>
      <c r="S194" s="9"/>
      <c r="T194"/>
    </row>
    <row r="195" spans="1:20">
      <c r="A195" s="17">
        <f>YEAR(tblCalendario[[#This Row],[Fecha]])*10000+MONTH(tblCalendario[[#This Row],[Fecha]])*100+DAY(tblCalendario[[#This Row],[Fecha]])</f>
        <v>20260709</v>
      </c>
      <c r="B195" s="50">
        <v>46212</v>
      </c>
      <c r="C195" t="str">
        <f t="shared" si="9"/>
        <v>jueves</v>
      </c>
      <c r="D195" s="9">
        <f>+WEEKDAY(tblCalendario[[#This Row],[Fecha]],2)</f>
        <v>4</v>
      </c>
      <c r="E195" s="9" t="str">
        <f>+IF(OR(tblCalendario[[#This Row],[Dia Semana]]="sábado",tblCalendario[[#This Row],[Dia Semana]]="domingo"),"SI","")</f>
        <v/>
      </c>
      <c r="F195" s="9">
        <f>DAY(tblCalendario[[#This Row],[Fecha]])</f>
        <v>9</v>
      </c>
      <c r="G195" s="9">
        <f t="shared" si="10"/>
        <v>28</v>
      </c>
      <c r="H195" s="9">
        <f t="shared" si="11"/>
        <v>7</v>
      </c>
      <c r="I195" s="9" t="str">
        <f>IF(tblCalendario[[#This Row],[Fecha]]=EOMONTH(tblCalendario[[#This Row],[Fecha]],0),"Sí","No")</f>
        <v>No</v>
      </c>
      <c r="J195" s="9">
        <f>ROUNDUP(DAY(tblCalendario[[#This Row],[Fecha]])/7,0)</f>
        <v>2</v>
      </c>
      <c r="K195" s="9">
        <f>+YEAR(tblCalendario[[#This Row],[Fecha]])</f>
        <v>2026</v>
      </c>
      <c r="L195" t="str">
        <f>IF(_xlfn.XLOOKUP(B195,Tabla2[Día que se da al trabajador],Tabla2[Autorizado Loretta],"")="SI",_xlfn.XLOOKUP(B195,Tabla2[Día que se da al trabajador],Tabla2[Motivo],""),"")</f>
        <v/>
      </c>
      <c r="O195" s="9"/>
      <c r="P195"/>
      <c r="S195" s="9"/>
      <c r="T195"/>
    </row>
    <row r="196" spans="1:20">
      <c r="A196" s="17">
        <f>YEAR(tblCalendario[[#This Row],[Fecha]])*10000+MONTH(tblCalendario[[#This Row],[Fecha]])*100+DAY(tblCalendario[[#This Row],[Fecha]])</f>
        <v>20260710</v>
      </c>
      <c r="B196" s="50">
        <v>46213</v>
      </c>
      <c r="C196" t="str">
        <f t="shared" si="9"/>
        <v>viernes</v>
      </c>
      <c r="D196" s="9">
        <f>+WEEKDAY(tblCalendario[[#This Row],[Fecha]],2)</f>
        <v>5</v>
      </c>
      <c r="E196" s="9" t="str">
        <f>+IF(OR(tblCalendario[[#This Row],[Dia Semana]]="sábado",tblCalendario[[#This Row],[Dia Semana]]="domingo"),"SI","")</f>
        <v/>
      </c>
      <c r="F196" s="9">
        <f>DAY(tblCalendario[[#This Row],[Fecha]])</f>
        <v>10</v>
      </c>
      <c r="G196" s="9">
        <f t="shared" si="10"/>
        <v>28</v>
      </c>
      <c r="H196" s="9">
        <f t="shared" si="11"/>
        <v>7</v>
      </c>
      <c r="I196" s="9" t="str">
        <f>IF(tblCalendario[[#This Row],[Fecha]]=EOMONTH(tblCalendario[[#This Row],[Fecha]],0),"Sí","No")</f>
        <v>No</v>
      </c>
      <c r="J196" s="9">
        <f>ROUNDUP(DAY(tblCalendario[[#This Row],[Fecha]])/7,0)</f>
        <v>2</v>
      </c>
      <c r="K196" s="9">
        <f>+YEAR(tblCalendario[[#This Row],[Fecha]])</f>
        <v>2026</v>
      </c>
      <c r="L196" t="str">
        <f>IF(_xlfn.XLOOKUP(B196,Tabla2[Día que se da al trabajador],Tabla2[Autorizado Loretta],"")="SI",_xlfn.XLOOKUP(B196,Tabla2[Día que se da al trabajador],Tabla2[Motivo],""),"")</f>
        <v/>
      </c>
      <c r="O196" s="9"/>
      <c r="P196"/>
      <c r="S196" s="9"/>
      <c r="T196"/>
    </row>
    <row r="197" spans="1:20">
      <c r="A197" s="17">
        <f>YEAR(tblCalendario[[#This Row],[Fecha]])*10000+MONTH(tblCalendario[[#This Row],[Fecha]])*100+DAY(tblCalendario[[#This Row],[Fecha]])</f>
        <v>20260711</v>
      </c>
      <c r="B197" s="50">
        <v>46214</v>
      </c>
      <c r="C197" t="str">
        <f t="shared" si="9"/>
        <v>sábado</v>
      </c>
      <c r="D197" s="9">
        <f>+WEEKDAY(tblCalendario[[#This Row],[Fecha]],2)</f>
        <v>6</v>
      </c>
      <c r="E197" s="9" t="str">
        <f>+IF(OR(tblCalendario[[#This Row],[Dia Semana]]="sábado",tblCalendario[[#This Row],[Dia Semana]]="domingo"),"SI","")</f>
        <v>SI</v>
      </c>
      <c r="F197" s="9">
        <f>DAY(tblCalendario[[#This Row],[Fecha]])</f>
        <v>11</v>
      </c>
      <c r="G197" s="9">
        <f t="shared" si="10"/>
        <v>28</v>
      </c>
      <c r="H197" s="9">
        <f t="shared" si="11"/>
        <v>7</v>
      </c>
      <c r="I197" s="9" t="str">
        <f>IF(tblCalendario[[#This Row],[Fecha]]=EOMONTH(tblCalendario[[#This Row],[Fecha]],0),"Sí","No")</f>
        <v>No</v>
      </c>
      <c r="J197" s="9">
        <f>ROUNDUP(DAY(tblCalendario[[#This Row],[Fecha]])/7,0)</f>
        <v>2</v>
      </c>
      <c r="K197" s="9">
        <f>+YEAR(tblCalendario[[#This Row],[Fecha]])</f>
        <v>2026</v>
      </c>
      <c r="L197" t="str">
        <f>IF(_xlfn.XLOOKUP(B197,Tabla2[Día que se da al trabajador],Tabla2[Autorizado Loretta],"")="SI",_xlfn.XLOOKUP(B197,Tabla2[Día que se da al trabajador],Tabla2[Motivo],""),"")</f>
        <v/>
      </c>
      <c r="O197" s="9"/>
      <c r="P197"/>
      <c r="S197" s="9"/>
      <c r="T197"/>
    </row>
    <row r="198" spans="1:20">
      <c r="A198" s="17">
        <f>YEAR(tblCalendario[[#This Row],[Fecha]])*10000+MONTH(tblCalendario[[#This Row],[Fecha]])*100+DAY(tblCalendario[[#This Row],[Fecha]])</f>
        <v>20260712</v>
      </c>
      <c r="B198" s="50">
        <v>46215</v>
      </c>
      <c r="C198" t="str">
        <f t="shared" ref="C198:C261" si="12">TEXT(B198,"dddd")</f>
        <v>domingo</v>
      </c>
      <c r="D198" s="9">
        <f>+WEEKDAY(tblCalendario[[#This Row],[Fecha]],2)</f>
        <v>7</v>
      </c>
      <c r="E198" s="9" t="str">
        <f>+IF(OR(tblCalendario[[#This Row],[Dia Semana]]="sábado",tblCalendario[[#This Row],[Dia Semana]]="domingo"),"SI","")</f>
        <v>SI</v>
      </c>
      <c r="F198" s="9">
        <f>DAY(tblCalendario[[#This Row],[Fecha]])</f>
        <v>12</v>
      </c>
      <c r="G198" s="9">
        <f t="shared" si="10"/>
        <v>28</v>
      </c>
      <c r="H198" s="9">
        <f t="shared" si="11"/>
        <v>7</v>
      </c>
      <c r="I198" s="9" t="str">
        <f>IF(tblCalendario[[#This Row],[Fecha]]=EOMONTH(tblCalendario[[#This Row],[Fecha]],0),"Sí","No")</f>
        <v>No</v>
      </c>
      <c r="J198" s="9">
        <f>ROUNDUP(DAY(tblCalendario[[#This Row],[Fecha]])/7,0)</f>
        <v>2</v>
      </c>
      <c r="K198" s="9">
        <f>+YEAR(tblCalendario[[#This Row],[Fecha]])</f>
        <v>2026</v>
      </c>
      <c r="L198" t="str">
        <f>IF(_xlfn.XLOOKUP(B198,Tabla2[Día que se da al trabajador],Tabla2[Autorizado Loretta],"")="SI",_xlfn.XLOOKUP(B198,Tabla2[Día que se da al trabajador],Tabla2[Motivo],""),"")</f>
        <v/>
      </c>
      <c r="O198" s="9"/>
      <c r="P198"/>
      <c r="S198" s="9"/>
      <c r="T198"/>
    </row>
    <row r="199" spans="1:20">
      <c r="A199" s="17">
        <f>YEAR(tblCalendario[[#This Row],[Fecha]])*10000+MONTH(tblCalendario[[#This Row],[Fecha]])*100+DAY(tblCalendario[[#This Row],[Fecha]])</f>
        <v>20260713</v>
      </c>
      <c r="B199" s="50">
        <v>46216</v>
      </c>
      <c r="C199" t="str">
        <f t="shared" si="12"/>
        <v>lunes</v>
      </c>
      <c r="D199" s="9">
        <f>+WEEKDAY(tblCalendario[[#This Row],[Fecha]],2)</f>
        <v>1</v>
      </c>
      <c r="E199" s="9" t="str">
        <f>+IF(OR(tblCalendario[[#This Row],[Dia Semana]]="sábado",tblCalendario[[#This Row],[Dia Semana]]="domingo"),"SI","")</f>
        <v/>
      </c>
      <c r="F199" s="9">
        <f>DAY(tblCalendario[[#This Row],[Fecha]])</f>
        <v>13</v>
      </c>
      <c r="G199" s="9">
        <f t="shared" si="10"/>
        <v>29</v>
      </c>
      <c r="H199" s="9">
        <f t="shared" si="11"/>
        <v>7</v>
      </c>
      <c r="I199" s="9" t="str">
        <f>IF(tblCalendario[[#This Row],[Fecha]]=EOMONTH(tblCalendario[[#This Row],[Fecha]],0),"Sí","No")</f>
        <v>No</v>
      </c>
      <c r="J199" s="9">
        <f>ROUNDUP(DAY(tblCalendario[[#This Row],[Fecha]])/7,0)</f>
        <v>2</v>
      </c>
      <c r="K199" s="9">
        <f>+YEAR(tblCalendario[[#This Row],[Fecha]])</f>
        <v>2026</v>
      </c>
      <c r="L199" t="str">
        <f>IF(_xlfn.XLOOKUP(B199,Tabla2[Día que se da al trabajador],Tabla2[Autorizado Loretta],"")="SI",_xlfn.XLOOKUP(B199,Tabla2[Día que se da al trabajador],Tabla2[Motivo],""),"")</f>
        <v/>
      </c>
      <c r="O199" s="9"/>
      <c r="P199"/>
      <c r="S199" s="9"/>
      <c r="T199"/>
    </row>
    <row r="200" spans="1:20">
      <c r="A200" s="17">
        <f>YEAR(tblCalendario[[#This Row],[Fecha]])*10000+MONTH(tblCalendario[[#This Row],[Fecha]])*100+DAY(tblCalendario[[#This Row],[Fecha]])</f>
        <v>20260714</v>
      </c>
      <c r="B200" s="50">
        <v>46217</v>
      </c>
      <c r="C200" t="str">
        <f t="shared" si="12"/>
        <v>martes</v>
      </c>
      <c r="D200" s="9">
        <f>+WEEKDAY(tblCalendario[[#This Row],[Fecha]],2)</f>
        <v>2</v>
      </c>
      <c r="E200" s="9" t="str">
        <f>+IF(OR(tblCalendario[[#This Row],[Dia Semana]]="sábado",tblCalendario[[#This Row],[Dia Semana]]="domingo"),"SI","")</f>
        <v/>
      </c>
      <c r="F200" s="9">
        <f>DAY(tblCalendario[[#This Row],[Fecha]])</f>
        <v>14</v>
      </c>
      <c r="G200" s="9">
        <f t="shared" ref="G200:G263" si="13">+WEEKNUM(B200,2)</f>
        <v>29</v>
      </c>
      <c r="H200" s="9">
        <f t="shared" ref="H200:H263" si="14">+MONTH(B200)</f>
        <v>7</v>
      </c>
      <c r="I200" s="9" t="str">
        <f>IF(tblCalendario[[#This Row],[Fecha]]=EOMONTH(tblCalendario[[#This Row],[Fecha]],0),"Sí","No")</f>
        <v>No</v>
      </c>
      <c r="J200" s="9">
        <f>ROUNDUP(DAY(tblCalendario[[#This Row],[Fecha]])/7,0)</f>
        <v>2</v>
      </c>
      <c r="K200" s="9">
        <f>+YEAR(tblCalendario[[#This Row],[Fecha]])</f>
        <v>2026</v>
      </c>
      <c r="L200" t="str">
        <f>IF(_xlfn.XLOOKUP(B200,Tabla2[Día que se da al trabajador],Tabla2[Autorizado Loretta],"")="SI",_xlfn.XLOOKUP(B200,Tabla2[Día que se da al trabajador],Tabla2[Motivo],""),"")</f>
        <v/>
      </c>
      <c r="O200" s="9"/>
      <c r="P200"/>
      <c r="S200" s="9"/>
      <c r="T200"/>
    </row>
    <row r="201" spans="1:20">
      <c r="A201" s="17">
        <f>YEAR(tblCalendario[[#This Row],[Fecha]])*10000+MONTH(tblCalendario[[#This Row],[Fecha]])*100+DAY(tblCalendario[[#This Row],[Fecha]])</f>
        <v>20260715</v>
      </c>
      <c r="B201" s="50">
        <v>46218</v>
      </c>
      <c r="C201" t="str">
        <f t="shared" si="12"/>
        <v>miércoles</v>
      </c>
      <c r="D201" s="9">
        <f>+WEEKDAY(tblCalendario[[#This Row],[Fecha]],2)</f>
        <v>3</v>
      </c>
      <c r="E201" s="9" t="str">
        <f>+IF(OR(tblCalendario[[#This Row],[Dia Semana]]="sábado",tblCalendario[[#This Row],[Dia Semana]]="domingo"),"SI","")</f>
        <v/>
      </c>
      <c r="F201" s="9">
        <f>DAY(tblCalendario[[#This Row],[Fecha]])</f>
        <v>15</v>
      </c>
      <c r="G201" s="9">
        <f t="shared" si="13"/>
        <v>29</v>
      </c>
      <c r="H201" s="9">
        <f t="shared" si="14"/>
        <v>7</v>
      </c>
      <c r="I201" s="9" t="str">
        <f>IF(tblCalendario[[#This Row],[Fecha]]=EOMONTH(tblCalendario[[#This Row],[Fecha]],0),"Sí","No")</f>
        <v>No</v>
      </c>
      <c r="J201" s="9">
        <f>ROUNDUP(DAY(tblCalendario[[#This Row],[Fecha]])/7,0)</f>
        <v>3</v>
      </c>
      <c r="K201" s="9">
        <f>+YEAR(tblCalendario[[#This Row],[Fecha]])</f>
        <v>2026</v>
      </c>
      <c r="L201" t="str">
        <f>IF(_xlfn.XLOOKUP(B201,Tabla2[Día que se da al trabajador],Tabla2[Autorizado Loretta],"")="SI",_xlfn.XLOOKUP(B201,Tabla2[Día que se da al trabajador],Tabla2[Motivo],""),"")</f>
        <v/>
      </c>
      <c r="O201" s="9"/>
      <c r="P201"/>
      <c r="S201" s="9"/>
      <c r="T201"/>
    </row>
    <row r="202" spans="1:20">
      <c r="A202" s="17">
        <f>YEAR(tblCalendario[[#This Row],[Fecha]])*10000+MONTH(tblCalendario[[#This Row],[Fecha]])*100+DAY(tblCalendario[[#This Row],[Fecha]])</f>
        <v>20260716</v>
      </c>
      <c r="B202" s="50">
        <v>46219</v>
      </c>
      <c r="C202" t="str">
        <f t="shared" si="12"/>
        <v>jueves</v>
      </c>
      <c r="D202" s="9">
        <f>+WEEKDAY(tblCalendario[[#This Row],[Fecha]],2)</f>
        <v>4</v>
      </c>
      <c r="E202" s="9" t="str">
        <f>+IF(OR(tblCalendario[[#This Row],[Dia Semana]]="sábado",tblCalendario[[#This Row],[Dia Semana]]="domingo"),"SI","")</f>
        <v/>
      </c>
      <c r="F202" s="9">
        <f>DAY(tblCalendario[[#This Row],[Fecha]])</f>
        <v>16</v>
      </c>
      <c r="G202" s="9">
        <f t="shared" si="13"/>
        <v>29</v>
      </c>
      <c r="H202" s="9">
        <f t="shared" si="14"/>
        <v>7</v>
      </c>
      <c r="I202" s="9" t="str">
        <f>IF(tblCalendario[[#This Row],[Fecha]]=EOMONTH(tblCalendario[[#This Row],[Fecha]],0),"Sí","No")</f>
        <v>No</v>
      </c>
      <c r="J202" s="9">
        <f>ROUNDUP(DAY(tblCalendario[[#This Row],[Fecha]])/7,0)</f>
        <v>3</v>
      </c>
      <c r="K202" s="9">
        <f>+YEAR(tblCalendario[[#This Row],[Fecha]])</f>
        <v>2026</v>
      </c>
      <c r="L202" t="str">
        <f>IF(_xlfn.XLOOKUP(B202,Tabla2[Día que se da al trabajador],Tabla2[Autorizado Loretta],"")="SI",_xlfn.XLOOKUP(B202,Tabla2[Día que se da al trabajador],Tabla2[Motivo],""),"")</f>
        <v/>
      </c>
      <c r="O202" s="9"/>
      <c r="P202"/>
      <c r="S202" s="9"/>
      <c r="T202"/>
    </row>
    <row r="203" spans="1:20">
      <c r="A203" s="17">
        <f>YEAR(tblCalendario[[#This Row],[Fecha]])*10000+MONTH(tblCalendario[[#This Row],[Fecha]])*100+DAY(tblCalendario[[#This Row],[Fecha]])</f>
        <v>20260717</v>
      </c>
      <c r="B203" s="50">
        <v>46220</v>
      </c>
      <c r="C203" t="str">
        <f t="shared" si="12"/>
        <v>viernes</v>
      </c>
      <c r="D203" s="9">
        <f>+WEEKDAY(tblCalendario[[#This Row],[Fecha]],2)</f>
        <v>5</v>
      </c>
      <c r="E203" s="9" t="str">
        <f>+IF(OR(tblCalendario[[#This Row],[Dia Semana]]="sábado",tblCalendario[[#This Row],[Dia Semana]]="domingo"),"SI","")</f>
        <v/>
      </c>
      <c r="F203" s="9">
        <f>DAY(tblCalendario[[#This Row],[Fecha]])</f>
        <v>17</v>
      </c>
      <c r="G203" s="9">
        <f t="shared" si="13"/>
        <v>29</v>
      </c>
      <c r="H203" s="9">
        <f t="shared" si="14"/>
        <v>7</v>
      </c>
      <c r="I203" s="9" t="str">
        <f>IF(tblCalendario[[#This Row],[Fecha]]=EOMONTH(tblCalendario[[#This Row],[Fecha]],0),"Sí","No")</f>
        <v>No</v>
      </c>
      <c r="J203" s="9">
        <f>ROUNDUP(DAY(tblCalendario[[#This Row],[Fecha]])/7,0)</f>
        <v>3</v>
      </c>
      <c r="K203" s="9">
        <f>+YEAR(tblCalendario[[#This Row],[Fecha]])</f>
        <v>2026</v>
      </c>
      <c r="L203" t="str">
        <f>IF(_xlfn.XLOOKUP(B203,Tabla2[Día que se da al trabajador],Tabla2[Autorizado Loretta],"")="SI",_xlfn.XLOOKUP(B203,Tabla2[Día que se da al trabajador],Tabla2[Motivo],""),"")</f>
        <v/>
      </c>
      <c r="O203" s="9"/>
      <c r="P203"/>
      <c r="S203" s="9"/>
      <c r="T203"/>
    </row>
    <row r="204" spans="1:20">
      <c r="A204" s="17">
        <f>YEAR(tblCalendario[[#This Row],[Fecha]])*10000+MONTH(tblCalendario[[#This Row],[Fecha]])*100+DAY(tblCalendario[[#This Row],[Fecha]])</f>
        <v>20260718</v>
      </c>
      <c r="B204" s="50">
        <v>46221</v>
      </c>
      <c r="C204" t="str">
        <f t="shared" si="12"/>
        <v>sábado</v>
      </c>
      <c r="D204" s="9">
        <f>+WEEKDAY(tblCalendario[[#This Row],[Fecha]],2)</f>
        <v>6</v>
      </c>
      <c r="E204" s="9" t="str">
        <f>+IF(OR(tblCalendario[[#This Row],[Dia Semana]]="sábado",tblCalendario[[#This Row],[Dia Semana]]="domingo"),"SI","")</f>
        <v>SI</v>
      </c>
      <c r="F204" s="9">
        <f>DAY(tblCalendario[[#This Row],[Fecha]])</f>
        <v>18</v>
      </c>
      <c r="G204" s="9">
        <f t="shared" si="13"/>
        <v>29</v>
      </c>
      <c r="H204" s="9">
        <f t="shared" si="14"/>
        <v>7</v>
      </c>
      <c r="I204" s="9" t="str">
        <f>IF(tblCalendario[[#This Row],[Fecha]]=EOMONTH(tblCalendario[[#This Row],[Fecha]],0),"Sí","No")</f>
        <v>No</v>
      </c>
      <c r="J204" s="9">
        <f>ROUNDUP(DAY(tblCalendario[[#This Row],[Fecha]])/7,0)</f>
        <v>3</v>
      </c>
      <c r="K204" s="9">
        <f>+YEAR(tblCalendario[[#This Row],[Fecha]])</f>
        <v>2026</v>
      </c>
      <c r="L204" t="str">
        <f>IF(_xlfn.XLOOKUP(B204,Tabla2[Día que se da al trabajador],Tabla2[Autorizado Loretta],"")="SI",_xlfn.XLOOKUP(B204,Tabla2[Día que se da al trabajador],Tabla2[Motivo],""),"")</f>
        <v/>
      </c>
      <c r="O204" s="9"/>
      <c r="P204"/>
      <c r="S204" s="9"/>
      <c r="T204"/>
    </row>
    <row r="205" spans="1:20">
      <c r="A205" s="17">
        <f>YEAR(tblCalendario[[#This Row],[Fecha]])*10000+MONTH(tblCalendario[[#This Row],[Fecha]])*100+DAY(tblCalendario[[#This Row],[Fecha]])</f>
        <v>20260719</v>
      </c>
      <c r="B205" s="50">
        <v>46222</v>
      </c>
      <c r="C205" t="str">
        <f t="shared" si="12"/>
        <v>domingo</v>
      </c>
      <c r="D205" s="9">
        <f>+WEEKDAY(tblCalendario[[#This Row],[Fecha]],2)</f>
        <v>7</v>
      </c>
      <c r="E205" s="9" t="str">
        <f>+IF(OR(tblCalendario[[#This Row],[Dia Semana]]="sábado",tblCalendario[[#This Row],[Dia Semana]]="domingo"),"SI","")</f>
        <v>SI</v>
      </c>
      <c r="F205" s="9">
        <f>DAY(tblCalendario[[#This Row],[Fecha]])</f>
        <v>19</v>
      </c>
      <c r="G205" s="9">
        <f t="shared" si="13"/>
        <v>29</v>
      </c>
      <c r="H205" s="9">
        <f t="shared" si="14"/>
        <v>7</v>
      </c>
      <c r="I205" s="9" t="str">
        <f>IF(tblCalendario[[#This Row],[Fecha]]=EOMONTH(tblCalendario[[#This Row],[Fecha]],0),"Sí","No")</f>
        <v>No</v>
      </c>
      <c r="J205" s="9">
        <f>ROUNDUP(DAY(tblCalendario[[#This Row],[Fecha]])/7,0)</f>
        <v>3</v>
      </c>
      <c r="K205" s="9">
        <f>+YEAR(tblCalendario[[#This Row],[Fecha]])</f>
        <v>2026</v>
      </c>
      <c r="L205" t="str">
        <f>IF(_xlfn.XLOOKUP(B205,Tabla2[Día que se da al trabajador],Tabla2[Autorizado Loretta],"")="SI",_xlfn.XLOOKUP(B205,Tabla2[Día que se da al trabajador],Tabla2[Motivo],""),"")</f>
        <v/>
      </c>
      <c r="O205" s="9"/>
      <c r="P205"/>
      <c r="S205" s="9"/>
      <c r="T205"/>
    </row>
    <row r="206" spans="1:20">
      <c r="A206" s="17">
        <f>YEAR(tblCalendario[[#This Row],[Fecha]])*10000+MONTH(tblCalendario[[#This Row],[Fecha]])*100+DAY(tblCalendario[[#This Row],[Fecha]])</f>
        <v>20260720</v>
      </c>
      <c r="B206" s="50">
        <v>46223</v>
      </c>
      <c r="C206" t="str">
        <f t="shared" si="12"/>
        <v>lunes</v>
      </c>
      <c r="D206" s="9">
        <f>+WEEKDAY(tblCalendario[[#This Row],[Fecha]],2)</f>
        <v>1</v>
      </c>
      <c r="E206" s="9" t="str">
        <f>+IF(OR(tblCalendario[[#This Row],[Dia Semana]]="sábado",tblCalendario[[#This Row],[Dia Semana]]="domingo"),"SI","")</f>
        <v/>
      </c>
      <c r="F206" s="9">
        <f>DAY(tblCalendario[[#This Row],[Fecha]])</f>
        <v>20</v>
      </c>
      <c r="G206" s="9">
        <f t="shared" si="13"/>
        <v>30</v>
      </c>
      <c r="H206" s="9">
        <f t="shared" si="14"/>
        <v>7</v>
      </c>
      <c r="I206" s="9" t="str">
        <f>IF(tblCalendario[[#This Row],[Fecha]]=EOMONTH(tblCalendario[[#This Row],[Fecha]],0),"Sí","No")</f>
        <v>No</v>
      </c>
      <c r="J206" s="9">
        <f>ROUNDUP(DAY(tblCalendario[[#This Row],[Fecha]])/7,0)</f>
        <v>3</v>
      </c>
      <c r="K206" s="9">
        <f>+YEAR(tblCalendario[[#This Row],[Fecha]])</f>
        <v>2026</v>
      </c>
      <c r="L206" t="str">
        <f>IF(_xlfn.XLOOKUP(B206,Tabla2[Día que se da al trabajador],Tabla2[Autorizado Loretta],"")="SI",_xlfn.XLOOKUP(B206,Tabla2[Día que se da al trabajador],Tabla2[Motivo],""),"")</f>
        <v/>
      </c>
      <c r="O206" s="9"/>
      <c r="P206"/>
      <c r="S206" s="9"/>
      <c r="T206"/>
    </row>
    <row r="207" spans="1:20">
      <c r="A207" s="17">
        <f>YEAR(tblCalendario[[#This Row],[Fecha]])*10000+MONTH(tblCalendario[[#This Row],[Fecha]])*100+DAY(tblCalendario[[#This Row],[Fecha]])</f>
        <v>20260721</v>
      </c>
      <c r="B207" s="50">
        <v>46224</v>
      </c>
      <c r="C207" t="str">
        <f t="shared" si="12"/>
        <v>martes</v>
      </c>
      <c r="D207" s="9">
        <f>+WEEKDAY(tblCalendario[[#This Row],[Fecha]],2)</f>
        <v>2</v>
      </c>
      <c r="E207" s="9" t="str">
        <f>+IF(OR(tblCalendario[[#This Row],[Dia Semana]]="sábado",tblCalendario[[#This Row],[Dia Semana]]="domingo"),"SI","")</f>
        <v/>
      </c>
      <c r="F207" s="9">
        <f>DAY(tblCalendario[[#This Row],[Fecha]])</f>
        <v>21</v>
      </c>
      <c r="G207" s="9">
        <f t="shared" si="13"/>
        <v>30</v>
      </c>
      <c r="H207" s="9">
        <f t="shared" si="14"/>
        <v>7</v>
      </c>
      <c r="I207" s="9" t="str">
        <f>IF(tblCalendario[[#This Row],[Fecha]]=EOMONTH(tblCalendario[[#This Row],[Fecha]],0),"Sí","No")</f>
        <v>No</v>
      </c>
      <c r="J207" s="9">
        <f>ROUNDUP(DAY(tblCalendario[[#This Row],[Fecha]])/7,0)</f>
        <v>3</v>
      </c>
      <c r="K207" s="9">
        <f>+YEAR(tblCalendario[[#This Row],[Fecha]])</f>
        <v>2026</v>
      </c>
      <c r="L207" t="str">
        <f>IF(_xlfn.XLOOKUP(B207,Tabla2[Día que se da al trabajador],Tabla2[Autorizado Loretta],"")="SI",_xlfn.XLOOKUP(B207,Tabla2[Día que se da al trabajador],Tabla2[Motivo],""),"")</f>
        <v/>
      </c>
      <c r="O207" s="9"/>
      <c r="P207"/>
      <c r="S207" s="9"/>
      <c r="T207"/>
    </row>
    <row r="208" spans="1:20">
      <c r="A208" s="17">
        <f>YEAR(tblCalendario[[#This Row],[Fecha]])*10000+MONTH(tblCalendario[[#This Row],[Fecha]])*100+DAY(tblCalendario[[#This Row],[Fecha]])</f>
        <v>20260722</v>
      </c>
      <c r="B208" s="50">
        <v>46225</v>
      </c>
      <c r="C208" t="str">
        <f t="shared" si="12"/>
        <v>miércoles</v>
      </c>
      <c r="D208" s="9">
        <f>+WEEKDAY(tblCalendario[[#This Row],[Fecha]],2)</f>
        <v>3</v>
      </c>
      <c r="E208" s="9" t="str">
        <f>+IF(OR(tblCalendario[[#This Row],[Dia Semana]]="sábado",tblCalendario[[#This Row],[Dia Semana]]="domingo"),"SI","")</f>
        <v/>
      </c>
      <c r="F208" s="9">
        <f>DAY(tblCalendario[[#This Row],[Fecha]])</f>
        <v>22</v>
      </c>
      <c r="G208" s="9">
        <f t="shared" si="13"/>
        <v>30</v>
      </c>
      <c r="H208" s="9">
        <f t="shared" si="14"/>
        <v>7</v>
      </c>
      <c r="I208" s="9" t="str">
        <f>IF(tblCalendario[[#This Row],[Fecha]]=EOMONTH(tblCalendario[[#This Row],[Fecha]],0),"Sí","No")</f>
        <v>No</v>
      </c>
      <c r="J208" s="9">
        <f>ROUNDUP(DAY(tblCalendario[[#This Row],[Fecha]])/7,0)</f>
        <v>4</v>
      </c>
      <c r="K208" s="9">
        <f>+YEAR(tblCalendario[[#This Row],[Fecha]])</f>
        <v>2026</v>
      </c>
      <c r="L208" t="str">
        <f>IF(_xlfn.XLOOKUP(B208,Tabla2[Día que se da al trabajador],Tabla2[Autorizado Loretta],"")="SI",_xlfn.XLOOKUP(B208,Tabla2[Día que se da al trabajador],Tabla2[Motivo],""),"")</f>
        <v/>
      </c>
      <c r="O208" s="9"/>
      <c r="P208"/>
      <c r="S208" s="9"/>
      <c r="T208"/>
    </row>
    <row r="209" spans="1:20">
      <c r="A209" s="17">
        <f>YEAR(tblCalendario[[#This Row],[Fecha]])*10000+MONTH(tblCalendario[[#This Row],[Fecha]])*100+DAY(tblCalendario[[#This Row],[Fecha]])</f>
        <v>20260723</v>
      </c>
      <c r="B209" s="50">
        <v>46226</v>
      </c>
      <c r="C209" t="str">
        <f t="shared" si="12"/>
        <v>jueves</v>
      </c>
      <c r="D209" s="9">
        <f>+WEEKDAY(tblCalendario[[#This Row],[Fecha]],2)</f>
        <v>4</v>
      </c>
      <c r="E209" s="9" t="str">
        <f>+IF(OR(tblCalendario[[#This Row],[Dia Semana]]="sábado",tblCalendario[[#This Row],[Dia Semana]]="domingo"),"SI","")</f>
        <v/>
      </c>
      <c r="F209" s="9">
        <f>DAY(tblCalendario[[#This Row],[Fecha]])</f>
        <v>23</v>
      </c>
      <c r="G209" s="9">
        <f t="shared" si="13"/>
        <v>30</v>
      </c>
      <c r="H209" s="9">
        <f t="shared" si="14"/>
        <v>7</v>
      </c>
      <c r="I209" s="9" t="str">
        <f>IF(tblCalendario[[#This Row],[Fecha]]=EOMONTH(tblCalendario[[#This Row],[Fecha]],0),"Sí","No")</f>
        <v>No</v>
      </c>
      <c r="J209" s="9">
        <f>ROUNDUP(DAY(tblCalendario[[#This Row],[Fecha]])/7,0)</f>
        <v>4</v>
      </c>
      <c r="K209" s="9">
        <f>+YEAR(tblCalendario[[#This Row],[Fecha]])</f>
        <v>2026</v>
      </c>
      <c r="L209" t="str">
        <f>IF(_xlfn.XLOOKUP(B209,Tabla2[Día que se da al trabajador],Tabla2[Autorizado Loretta],"")="SI",_xlfn.XLOOKUP(B209,Tabla2[Día que se da al trabajador],Tabla2[Motivo],""),"")</f>
        <v/>
      </c>
      <c r="O209" s="9"/>
      <c r="P209"/>
      <c r="S209" s="9"/>
      <c r="T209"/>
    </row>
    <row r="210" spans="1:20">
      <c r="A210" s="17">
        <f>YEAR(tblCalendario[[#This Row],[Fecha]])*10000+MONTH(tblCalendario[[#This Row],[Fecha]])*100+DAY(tblCalendario[[#This Row],[Fecha]])</f>
        <v>20260724</v>
      </c>
      <c r="B210" s="50">
        <v>46227</v>
      </c>
      <c r="C210" t="str">
        <f t="shared" si="12"/>
        <v>viernes</v>
      </c>
      <c r="D210" s="9">
        <f>+WEEKDAY(tblCalendario[[#This Row],[Fecha]],2)</f>
        <v>5</v>
      </c>
      <c r="E210" s="9" t="str">
        <f>+IF(OR(tblCalendario[[#This Row],[Dia Semana]]="sábado",tblCalendario[[#This Row],[Dia Semana]]="domingo"),"SI","")</f>
        <v/>
      </c>
      <c r="F210" s="9">
        <f>DAY(tblCalendario[[#This Row],[Fecha]])</f>
        <v>24</v>
      </c>
      <c r="G210" s="9">
        <f t="shared" si="13"/>
        <v>30</v>
      </c>
      <c r="H210" s="9">
        <f t="shared" si="14"/>
        <v>7</v>
      </c>
      <c r="I210" s="9" t="str">
        <f>IF(tblCalendario[[#This Row],[Fecha]]=EOMONTH(tblCalendario[[#This Row],[Fecha]],0),"Sí","No")</f>
        <v>No</v>
      </c>
      <c r="J210" s="9">
        <f>ROUNDUP(DAY(tblCalendario[[#This Row],[Fecha]])/7,0)</f>
        <v>4</v>
      </c>
      <c r="K210" s="9">
        <f>+YEAR(tblCalendario[[#This Row],[Fecha]])</f>
        <v>2026</v>
      </c>
      <c r="L210" t="str">
        <f>IF(_xlfn.XLOOKUP(B210,Tabla2[Día que se da al trabajador],Tabla2[Autorizado Loretta],"")="SI",_xlfn.XLOOKUP(B210,Tabla2[Día que se da al trabajador],Tabla2[Motivo],""),"")</f>
        <v/>
      </c>
      <c r="O210" s="9"/>
      <c r="P210"/>
      <c r="S210" s="9"/>
      <c r="T210"/>
    </row>
    <row r="211" spans="1:20">
      <c r="A211" s="17">
        <f>YEAR(tblCalendario[[#This Row],[Fecha]])*10000+MONTH(tblCalendario[[#This Row],[Fecha]])*100+DAY(tblCalendario[[#This Row],[Fecha]])</f>
        <v>20260725</v>
      </c>
      <c r="B211" s="50">
        <v>46228</v>
      </c>
      <c r="C211" t="str">
        <f t="shared" si="12"/>
        <v>sábado</v>
      </c>
      <c r="D211" s="9">
        <f>+WEEKDAY(tblCalendario[[#This Row],[Fecha]],2)</f>
        <v>6</v>
      </c>
      <c r="E211" s="9" t="str">
        <f>+IF(OR(tblCalendario[[#This Row],[Dia Semana]]="sábado",tblCalendario[[#This Row],[Dia Semana]]="domingo"),"SI","")</f>
        <v>SI</v>
      </c>
      <c r="F211" s="9">
        <f>DAY(tblCalendario[[#This Row],[Fecha]])</f>
        <v>25</v>
      </c>
      <c r="G211" s="9">
        <f t="shared" si="13"/>
        <v>30</v>
      </c>
      <c r="H211" s="9">
        <f t="shared" si="14"/>
        <v>7</v>
      </c>
      <c r="I211" s="9" t="str">
        <f>IF(tblCalendario[[#This Row],[Fecha]]=EOMONTH(tblCalendario[[#This Row],[Fecha]],0),"Sí","No")</f>
        <v>No</v>
      </c>
      <c r="J211" s="9">
        <f>ROUNDUP(DAY(tblCalendario[[#This Row],[Fecha]])/7,0)</f>
        <v>4</v>
      </c>
      <c r="K211" s="9">
        <f>+YEAR(tblCalendario[[#This Row],[Fecha]])</f>
        <v>2026</v>
      </c>
      <c r="L211" t="str">
        <f>IF(_xlfn.XLOOKUP(B211,Tabla2[Día que se da al trabajador],Tabla2[Autorizado Loretta],"")="SI",_xlfn.XLOOKUP(B211,Tabla2[Día que se da al trabajador],Tabla2[Motivo],""),"")</f>
        <v/>
      </c>
      <c r="O211" s="9"/>
      <c r="P211"/>
      <c r="S211" s="9"/>
      <c r="T211"/>
    </row>
    <row r="212" spans="1:20">
      <c r="A212" s="17">
        <f>YEAR(tblCalendario[[#This Row],[Fecha]])*10000+MONTH(tblCalendario[[#This Row],[Fecha]])*100+DAY(tblCalendario[[#This Row],[Fecha]])</f>
        <v>20260726</v>
      </c>
      <c r="B212" s="50">
        <v>46229</v>
      </c>
      <c r="C212" t="str">
        <f t="shared" si="12"/>
        <v>domingo</v>
      </c>
      <c r="D212" s="9">
        <f>+WEEKDAY(tblCalendario[[#This Row],[Fecha]],2)</f>
        <v>7</v>
      </c>
      <c r="E212" s="9" t="str">
        <f>+IF(OR(tblCalendario[[#This Row],[Dia Semana]]="sábado",tblCalendario[[#This Row],[Dia Semana]]="domingo"),"SI","")</f>
        <v>SI</v>
      </c>
      <c r="F212" s="9">
        <f>DAY(tblCalendario[[#This Row],[Fecha]])</f>
        <v>26</v>
      </c>
      <c r="G212" s="9">
        <f t="shared" si="13"/>
        <v>30</v>
      </c>
      <c r="H212" s="9">
        <f t="shared" si="14"/>
        <v>7</v>
      </c>
      <c r="I212" s="9" t="str">
        <f>IF(tblCalendario[[#This Row],[Fecha]]=EOMONTH(tblCalendario[[#This Row],[Fecha]],0),"Sí","No")</f>
        <v>No</v>
      </c>
      <c r="J212" s="9">
        <f>ROUNDUP(DAY(tblCalendario[[#This Row],[Fecha]])/7,0)</f>
        <v>4</v>
      </c>
      <c r="K212" s="9">
        <f>+YEAR(tblCalendario[[#This Row],[Fecha]])</f>
        <v>2026</v>
      </c>
      <c r="L212" t="str">
        <f>IF(_xlfn.XLOOKUP(B212,Tabla2[Día que se da al trabajador],Tabla2[Autorizado Loretta],"")="SI",_xlfn.XLOOKUP(B212,Tabla2[Día que se da al trabajador],Tabla2[Motivo],""),"")</f>
        <v/>
      </c>
      <c r="O212" s="9"/>
      <c r="P212"/>
      <c r="S212" s="9"/>
      <c r="T212"/>
    </row>
    <row r="213" spans="1:20">
      <c r="A213" s="17">
        <f>YEAR(tblCalendario[[#This Row],[Fecha]])*10000+MONTH(tblCalendario[[#This Row],[Fecha]])*100+DAY(tblCalendario[[#This Row],[Fecha]])</f>
        <v>20260727</v>
      </c>
      <c r="B213" s="50">
        <v>46230</v>
      </c>
      <c r="C213" t="str">
        <f t="shared" si="12"/>
        <v>lunes</v>
      </c>
      <c r="D213" s="9">
        <f>+WEEKDAY(tblCalendario[[#This Row],[Fecha]],2)</f>
        <v>1</v>
      </c>
      <c r="E213" s="9" t="str">
        <f>+IF(OR(tblCalendario[[#This Row],[Dia Semana]]="sábado",tblCalendario[[#This Row],[Dia Semana]]="domingo"),"SI","")</f>
        <v/>
      </c>
      <c r="F213" s="9">
        <f>DAY(tblCalendario[[#This Row],[Fecha]])</f>
        <v>27</v>
      </c>
      <c r="G213" s="9">
        <f t="shared" si="13"/>
        <v>31</v>
      </c>
      <c r="H213" s="9">
        <f t="shared" si="14"/>
        <v>7</v>
      </c>
      <c r="I213" s="9" t="str">
        <f>IF(tblCalendario[[#This Row],[Fecha]]=EOMONTH(tblCalendario[[#This Row],[Fecha]],0),"Sí","No")</f>
        <v>No</v>
      </c>
      <c r="J213" s="9">
        <f>ROUNDUP(DAY(tblCalendario[[#This Row],[Fecha]])/7,0)</f>
        <v>4</v>
      </c>
      <c r="K213" s="9">
        <f>+YEAR(tblCalendario[[#This Row],[Fecha]])</f>
        <v>2026</v>
      </c>
      <c r="L213" t="str">
        <f>IF(_xlfn.XLOOKUP(B213,Tabla2[Día que se da al trabajador],Tabla2[Autorizado Loretta],"")="SI",_xlfn.XLOOKUP(B213,Tabla2[Día que se da al trabajador],Tabla2[Motivo],""),"")</f>
        <v/>
      </c>
      <c r="O213" s="9"/>
      <c r="P213"/>
      <c r="S213" s="9"/>
      <c r="T213"/>
    </row>
    <row r="214" spans="1:20">
      <c r="A214" s="17">
        <f>YEAR(tblCalendario[[#This Row],[Fecha]])*10000+MONTH(tblCalendario[[#This Row],[Fecha]])*100+DAY(tblCalendario[[#This Row],[Fecha]])</f>
        <v>20260728</v>
      </c>
      <c r="B214" s="50">
        <v>46231</v>
      </c>
      <c r="C214" t="str">
        <f t="shared" si="12"/>
        <v>martes</v>
      </c>
      <c r="D214" s="9">
        <f>+WEEKDAY(tblCalendario[[#This Row],[Fecha]],2)</f>
        <v>2</v>
      </c>
      <c r="E214" s="9" t="str">
        <f>+IF(OR(tblCalendario[[#This Row],[Dia Semana]]="sábado",tblCalendario[[#This Row],[Dia Semana]]="domingo"),"SI","")</f>
        <v/>
      </c>
      <c r="F214" s="9">
        <f>DAY(tblCalendario[[#This Row],[Fecha]])</f>
        <v>28</v>
      </c>
      <c r="G214" s="9">
        <f t="shared" si="13"/>
        <v>31</v>
      </c>
      <c r="H214" s="9">
        <f t="shared" si="14"/>
        <v>7</v>
      </c>
      <c r="I214" s="9" t="str">
        <f>IF(tblCalendario[[#This Row],[Fecha]]=EOMONTH(tblCalendario[[#This Row],[Fecha]],0),"Sí","No")</f>
        <v>No</v>
      </c>
      <c r="J214" s="9">
        <f>ROUNDUP(DAY(tblCalendario[[#This Row],[Fecha]])/7,0)</f>
        <v>4</v>
      </c>
      <c r="K214" s="9">
        <f>+YEAR(tblCalendario[[#This Row],[Fecha]])</f>
        <v>2026</v>
      </c>
      <c r="L214" t="str">
        <f>IF(_xlfn.XLOOKUP(B214,Tabla2[Día que se da al trabajador],Tabla2[Autorizado Loretta],"")="SI",_xlfn.XLOOKUP(B214,Tabla2[Día que se da al trabajador],Tabla2[Motivo],""),"")</f>
        <v/>
      </c>
      <c r="O214" s="9"/>
      <c r="P214"/>
      <c r="S214" s="9"/>
      <c r="T214"/>
    </row>
    <row r="215" spans="1:20">
      <c r="A215" s="17">
        <f>YEAR(tblCalendario[[#This Row],[Fecha]])*10000+MONTH(tblCalendario[[#This Row],[Fecha]])*100+DAY(tblCalendario[[#This Row],[Fecha]])</f>
        <v>20260729</v>
      </c>
      <c r="B215" s="50">
        <v>46232</v>
      </c>
      <c r="C215" t="str">
        <f t="shared" si="12"/>
        <v>miércoles</v>
      </c>
      <c r="D215" s="9">
        <f>+WEEKDAY(tblCalendario[[#This Row],[Fecha]],2)</f>
        <v>3</v>
      </c>
      <c r="E215" s="9" t="str">
        <f>+IF(OR(tblCalendario[[#This Row],[Dia Semana]]="sábado",tblCalendario[[#This Row],[Dia Semana]]="domingo"),"SI","")</f>
        <v/>
      </c>
      <c r="F215" s="9">
        <f>DAY(tblCalendario[[#This Row],[Fecha]])</f>
        <v>29</v>
      </c>
      <c r="G215" s="9">
        <f t="shared" si="13"/>
        <v>31</v>
      </c>
      <c r="H215" s="9">
        <f t="shared" si="14"/>
        <v>7</v>
      </c>
      <c r="I215" s="9" t="str">
        <f>IF(tblCalendario[[#This Row],[Fecha]]=EOMONTH(tblCalendario[[#This Row],[Fecha]],0),"Sí","No")</f>
        <v>No</v>
      </c>
      <c r="J215" s="9">
        <f>ROUNDUP(DAY(tblCalendario[[#This Row],[Fecha]])/7,0)</f>
        <v>5</v>
      </c>
      <c r="K215" s="9">
        <f>+YEAR(tblCalendario[[#This Row],[Fecha]])</f>
        <v>2026</v>
      </c>
      <c r="L215" t="str">
        <f>IF(_xlfn.XLOOKUP(B215,Tabla2[Día que se da al trabajador],Tabla2[Autorizado Loretta],"")="SI",_xlfn.XLOOKUP(B215,Tabla2[Día que se da al trabajador],Tabla2[Motivo],""),"")</f>
        <v/>
      </c>
      <c r="O215" s="9"/>
      <c r="P215"/>
      <c r="S215" s="9"/>
      <c r="T215"/>
    </row>
    <row r="216" spans="1:20">
      <c r="A216" s="17">
        <f>YEAR(tblCalendario[[#This Row],[Fecha]])*10000+MONTH(tblCalendario[[#This Row],[Fecha]])*100+DAY(tblCalendario[[#This Row],[Fecha]])</f>
        <v>20260730</v>
      </c>
      <c r="B216" s="50">
        <v>46233</v>
      </c>
      <c r="C216" t="str">
        <f t="shared" si="12"/>
        <v>jueves</v>
      </c>
      <c r="D216" s="9">
        <f>+WEEKDAY(tblCalendario[[#This Row],[Fecha]],2)</f>
        <v>4</v>
      </c>
      <c r="E216" s="9" t="str">
        <f>+IF(OR(tblCalendario[[#This Row],[Dia Semana]]="sábado",tblCalendario[[#This Row],[Dia Semana]]="domingo"),"SI","")</f>
        <v/>
      </c>
      <c r="F216" s="9">
        <f>DAY(tblCalendario[[#This Row],[Fecha]])</f>
        <v>30</v>
      </c>
      <c r="G216" s="9">
        <f t="shared" si="13"/>
        <v>31</v>
      </c>
      <c r="H216" s="9">
        <f t="shared" si="14"/>
        <v>7</v>
      </c>
      <c r="I216" s="9" t="str">
        <f>IF(tblCalendario[[#This Row],[Fecha]]=EOMONTH(tblCalendario[[#This Row],[Fecha]],0),"Sí","No")</f>
        <v>No</v>
      </c>
      <c r="J216" s="9">
        <f>ROUNDUP(DAY(tblCalendario[[#This Row],[Fecha]])/7,0)</f>
        <v>5</v>
      </c>
      <c r="K216" s="9">
        <f>+YEAR(tblCalendario[[#This Row],[Fecha]])</f>
        <v>2026</v>
      </c>
      <c r="L216" t="str">
        <f>IF(_xlfn.XLOOKUP(B216,Tabla2[Día que se da al trabajador],Tabla2[Autorizado Loretta],"")="SI",_xlfn.XLOOKUP(B216,Tabla2[Día que se da al trabajador],Tabla2[Motivo],""),"")</f>
        <v/>
      </c>
      <c r="O216" s="9"/>
      <c r="P216"/>
      <c r="S216" s="9"/>
      <c r="T216"/>
    </row>
    <row r="217" spans="1:20">
      <c r="A217" s="17">
        <f>YEAR(tblCalendario[[#This Row],[Fecha]])*10000+MONTH(tblCalendario[[#This Row],[Fecha]])*100+DAY(tblCalendario[[#This Row],[Fecha]])</f>
        <v>20260731</v>
      </c>
      <c r="B217" s="50">
        <v>46234</v>
      </c>
      <c r="C217" t="str">
        <f t="shared" si="12"/>
        <v>viernes</v>
      </c>
      <c r="D217" s="9">
        <f>+WEEKDAY(tblCalendario[[#This Row],[Fecha]],2)</f>
        <v>5</v>
      </c>
      <c r="E217" s="9" t="str">
        <f>+IF(OR(tblCalendario[[#This Row],[Dia Semana]]="sábado",tblCalendario[[#This Row],[Dia Semana]]="domingo"),"SI","")</f>
        <v/>
      </c>
      <c r="F217" s="9">
        <f>DAY(tblCalendario[[#This Row],[Fecha]])</f>
        <v>31</v>
      </c>
      <c r="G217" s="9">
        <f t="shared" si="13"/>
        <v>31</v>
      </c>
      <c r="H217" s="9">
        <f t="shared" si="14"/>
        <v>7</v>
      </c>
      <c r="I217" s="9" t="str">
        <f>IF(tblCalendario[[#This Row],[Fecha]]=EOMONTH(tblCalendario[[#This Row],[Fecha]],0),"Sí","No")</f>
        <v>Sí</v>
      </c>
      <c r="J217" s="9">
        <f>ROUNDUP(DAY(tblCalendario[[#This Row],[Fecha]])/7,0)</f>
        <v>5</v>
      </c>
      <c r="K217" s="9">
        <f>+YEAR(tblCalendario[[#This Row],[Fecha]])</f>
        <v>2026</v>
      </c>
      <c r="L217" t="str">
        <f>IF(_xlfn.XLOOKUP(B217,Tabla2[Día que se da al trabajador],Tabla2[Autorizado Loretta],"")="SI",_xlfn.XLOOKUP(B217,Tabla2[Día que se da al trabajador],Tabla2[Motivo],""),"")</f>
        <v/>
      </c>
      <c r="O217" s="9"/>
      <c r="P217"/>
      <c r="S217" s="9"/>
      <c r="T217"/>
    </row>
    <row r="218" spans="1:20">
      <c r="A218" s="17">
        <f>YEAR(tblCalendario[[#This Row],[Fecha]])*10000+MONTH(tblCalendario[[#This Row],[Fecha]])*100+DAY(tblCalendario[[#This Row],[Fecha]])</f>
        <v>20260801</v>
      </c>
      <c r="B218" s="50">
        <v>46235</v>
      </c>
      <c r="C218" t="str">
        <f t="shared" si="12"/>
        <v>sábado</v>
      </c>
      <c r="D218" s="9">
        <f>+WEEKDAY(tblCalendario[[#This Row],[Fecha]],2)</f>
        <v>6</v>
      </c>
      <c r="E218" s="9" t="str">
        <f>+IF(OR(tblCalendario[[#This Row],[Dia Semana]]="sábado",tblCalendario[[#This Row],[Dia Semana]]="domingo"),"SI","")</f>
        <v>SI</v>
      </c>
      <c r="F218" s="9">
        <f>DAY(tblCalendario[[#This Row],[Fecha]])</f>
        <v>1</v>
      </c>
      <c r="G218" s="9">
        <f t="shared" si="13"/>
        <v>31</v>
      </c>
      <c r="H218" s="9">
        <f t="shared" si="14"/>
        <v>8</v>
      </c>
      <c r="I218" s="9" t="str">
        <f>IF(tblCalendario[[#This Row],[Fecha]]=EOMONTH(tblCalendario[[#This Row],[Fecha]],0),"Sí","No")</f>
        <v>No</v>
      </c>
      <c r="J218" s="9">
        <f>ROUNDUP(DAY(tblCalendario[[#This Row],[Fecha]])/7,0)</f>
        <v>1</v>
      </c>
      <c r="K218" s="9">
        <f>+YEAR(tblCalendario[[#This Row],[Fecha]])</f>
        <v>2026</v>
      </c>
      <c r="L218" t="str">
        <f>IF(_xlfn.XLOOKUP(B218,Tabla2[Día que se da al trabajador],Tabla2[Autorizado Loretta],"")="SI",_xlfn.XLOOKUP(B218,Tabla2[Día que se da al trabajador],Tabla2[Motivo],""),"")</f>
        <v/>
      </c>
      <c r="O218" s="9"/>
      <c r="P218"/>
      <c r="S218" s="9"/>
      <c r="T218"/>
    </row>
    <row r="219" spans="1:20">
      <c r="A219" s="17">
        <f>YEAR(tblCalendario[[#This Row],[Fecha]])*10000+MONTH(tblCalendario[[#This Row],[Fecha]])*100+DAY(tblCalendario[[#This Row],[Fecha]])</f>
        <v>20260802</v>
      </c>
      <c r="B219" s="50">
        <v>46236</v>
      </c>
      <c r="C219" t="str">
        <f t="shared" si="12"/>
        <v>domingo</v>
      </c>
      <c r="D219" s="9">
        <f>+WEEKDAY(tblCalendario[[#This Row],[Fecha]],2)</f>
        <v>7</v>
      </c>
      <c r="E219" s="9" t="str">
        <f>+IF(OR(tblCalendario[[#This Row],[Dia Semana]]="sábado",tblCalendario[[#This Row],[Dia Semana]]="domingo"),"SI","")</f>
        <v>SI</v>
      </c>
      <c r="F219" s="9">
        <f>DAY(tblCalendario[[#This Row],[Fecha]])</f>
        <v>2</v>
      </c>
      <c r="G219" s="9">
        <f t="shared" si="13"/>
        <v>31</v>
      </c>
      <c r="H219" s="9">
        <f t="shared" si="14"/>
        <v>8</v>
      </c>
      <c r="I219" s="9" t="str">
        <f>IF(tblCalendario[[#This Row],[Fecha]]=EOMONTH(tblCalendario[[#This Row],[Fecha]],0),"Sí","No")</f>
        <v>No</v>
      </c>
      <c r="J219" s="9">
        <f>ROUNDUP(DAY(tblCalendario[[#This Row],[Fecha]])/7,0)</f>
        <v>1</v>
      </c>
      <c r="K219" s="9">
        <f>+YEAR(tblCalendario[[#This Row],[Fecha]])</f>
        <v>2026</v>
      </c>
      <c r="L219" t="str">
        <f>IF(_xlfn.XLOOKUP(B219,Tabla2[Día que se da al trabajador],Tabla2[Autorizado Loretta],"")="SI",_xlfn.XLOOKUP(B219,Tabla2[Día que se da al trabajador],Tabla2[Motivo],""),"")</f>
        <v/>
      </c>
      <c r="O219" s="9"/>
      <c r="P219"/>
      <c r="S219" s="9"/>
      <c r="T219"/>
    </row>
    <row r="220" spans="1:20">
      <c r="A220" s="17">
        <f>YEAR(tblCalendario[[#This Row],[Fecha]])*10000+MONTH(tblCalendario[[#This Row],[Fecha]])*100+DAY(tblCalendario[[#This Row],[Fecha]])</f>
        <v>20260803</v>
      </c>
      <c r="B220" s="50">
        <v>46237</v>
      </c>
      <c r="C220" t="str">
        <f t="shared" si="12"/>
        <v>lunes</v>
      </c>
      <c r="D220" s="9">
        <f>+WEEKDAY(tblCalendario[[#This Row],[Fecha]],2)</f>
        <v>1</v>
      </c>
      <c r="E220" s="9" t="str">
        <f>+IF(OR(tblCalendario[[#This Row],[Dia Semana]]="sábado",tblCalendario[[#This Row],[Dia Semana]]="domingo"),"SI","")</f>
        <v/>
      </c>
      <c r="F220" s="9">
        <f>DAY(tblCalendario[[#This Row],[Fecha]])</f>
        <v>3</v>
      </c>
      <c r="G220" s="9">
        <f t="shared" si="13"/>
        <v>32</v>
      </c>
      <c r="H220" s="9">
        <f t="shared" si="14"/>
        <v>8</v>
      </c>
      <c r="I220" s="9" t="str">
        <f>IF(tblCalendario[[#This Row],[Fecha]]=EOMONTH(tblCalendario[[#This Row],[Fecha]],0),"Sí","No")</f>
        <v>No</v>
      </c>
      <c r="J220" s="9">
        <f>ROUNDUP(DAY(tblCalendario[[#This Row],[Fecha]])/7,0)</f>
        <v>1</v>
      </c>
      <c r="K220" s="9">
        <f>+YEAR(tblCalendario[[#This Row],[Fecha]])</f>
        <v>2026</v>
      </c>
      <c r="L220" t="str">
        <f>IF(_xlfn.XLOOKUP(B220,Tabla2[Día que se da al trabajador],Tabla2[Autorizado Loretta],"")="SI",_xlfn.XLOOKUP(B220,Tabla2[Día que se da al trabajador],Tabla2[Motivo],""),"")</f>
        <v/>
      </c>
      <c r="O220" s="9"/>
      <c r="P220"/>
      <c r="S220" s="9"/>
      <c r="T220"/>
    </row>
    <row r="221" spans="1:20">
      <c r="A221" s="17">
        <f>YEAR(tblCalendario[[#This Row],[Fecha]])*10000+MONTH(tblCalendario[[#This Row],[Fecha]])*100+DAY(tblCalendario[[#This Row],[Fecha]])</f>
        <v>20260804</v>
      </c>
      <c r="B221" s="50">
        <v>46238</v>
      </c>
      <c r="C221" t="str">
        <f t="shared" si="12"/>
        <v>martes</v>
      </c>
      <c r="D221" s="9">
        <f>+WEEKDAY(tblCalendario[[#This Row],[Fecha]],2)</f>
        <v>2</v>
      </c>
      <c r="E221" s="9" t="str">
        <f>+IF(OR(tblCalendario[[#This Row],[Dia Semana]]="sábado",tblCalendario[[#This Row],[Dia Semana]]="domingo"),"SI","")</f>
        <v/>
      </c>
      <c r="F221" s="9">
        <f>DAY(tblCalendario[[#This Row],[Fecha]])</f>
        <v>4</v>
      </c>
      <c r="G221" s="9">
        <f t="shared" si="13"/>
        <v>32</v>
      </c>
      <c r="H221" s="9">
        <f t="shared" si="14"/>
        <v>8</v>
      </c>
      <c r="I221" s="9" t="str">
        <f>IF(tblCalendario[[#This Row],[Fecha]]=EOMONTH(tblCalendario[[#This Row],[Fecha]],0),"Sí","No")</f>
        <v>No</v>
      </c>
      <c r="J221" s="9">
        <f>ROUNDUP(DAY(tblCalendario[[#This Row],[Fecha]])/7,0)</f>
        <v>1</v>
      </c>
      <c r="K221" s="9">
        <f>+YEAR(tblCalendario[[#This Row],[Fecha]])</f>
        <v>2026</v>
      </c>
      <c r="L221" t="str">
        <f>IF(_xlfn.XLOOKUP(B221,Tabla2[Día que se da al trabajador],Tabla2[Autorizado Loretta],"")="SI",_xlfn.XLOOKUP(B221,Tabla2[Día que se da al trabajador],Tabla2[Motivo],""),"")</f>
        <v/>
      </c>
      <c r="O221" s="9"/>
      <c r="P221"/>
      <c r="S221" s="9"/>
      <c r="T221"/>
    </row>
    <row r="222" spans="1:20">
      <c r="A222" s="17">
        <f>YEAR(tblCalendario[[#This Row],[Fecha]])*10000+MONTH(tblCalendario[[#This Row],[Fecha]])*100+DAY(tblCalendario[[#This Row],[Fecha]])</f>
        <v>20260805</v>
      </c>
      <c r="B222" s="50">
        <v>46239</v>
      </c>
      <c r="C222" t="str">
        <f t="shared" si="12"/>
        <v>miércoles</v>
      </c>
      <c r="D222" s="9">
        <f>+WEEKDAY(tblCalendario[[#This Row],[Fecha]],2)</f>
        <v>3</v>
      </c>
      <c r="E222" s="9" t="str">
        <f>+IF(OR(tblCalendario[[#This Row],[Dia Semana]]="sábado",tblCalendario[[#This Row],[Dia Semana]]="domingo"),"SI","")</f>
        <v/>
      </c>
      <c r="F222" s="9">
        <f>DAY(tblCalendario[[#This Row],[Fecha]])</f>
        <v>5</v>
      </c>
      <c r="G222" s="9">
        <f t="shared" si="13"/>
        <v>32</v>
      </c>
      <c r="H222" s="9">
        <f t="shared" si="14"/>
        <v>8</v>
      </c>
      <c r="I222" s="9" t="str">
        <f>IF(tblCalendario[[#This Row],[Fecha]]=EOMONTH(tblCalendario[[#This Row],[Fecha]],0),"Sí","No")</f>
        <v>No</v>
      </c>
      <c r="J222" s="9">
        <f>ROUNDUP(DAY(tblCalendario[[#This Row],[Fecha]])/7,0)</f>
        <v>1</v>
      </c>
      <c r="K222" s="9">
        <f>+YEAR(tblCalendario[[#This Row],[Fecha]])</f>
        <v>2026</v>
      </c>
      <c r="L222" t="str">
        <f>IF(_xlfn.XLOOKUP(B222,Tabla2[Día que se da al trabajador],Tabla2[Autorizado Loretta],"")="SI",_xlfn.XLOOKUP(B222,Tabla2[Día que se da al trabajador],Tabla2[Motivo],""),"")</f>
        <v/>
      </c>
      <c r="O222" s="9"/>
      <c r="P222"/>
      <c r="S222" s="9"/>
      <c r="T222"/>
    </row>
    <row r="223" spans="1:20">
      <c r="A223" s="17">
        <f>YEAR(tblCalendario[[#This Row],[Fecha]])*10000+MONTH(tblCalendario[[#This Row],[Fecha]])*100+DAY(tblCalendario[[#This Row],[Fecha]])</f>
        <v>20260806</v>
      </c>
      <c r="B223" s="50">
        <v>46240</v>
      </c>
      <c r="C223" t="str">
        <f t="shared" si="12"/>
        <v>jueves</v>
      </c>
      <c r="D223" s="9">
        <f>+WEEKDAY(tblCalendario[[#This Row],[Fecha]],2)</f>
        <v>4</v>
      </c>
      <c r="E223" s="9" t="str">
        <f>+IF(OR(tblCalendario[[#This Row],[Dia Semana]]="sábado",tblCalendario[[#This Row],[Dia Semana]]="domingo"),"SI","")</f>
        <v/>
      </c>
      <c r="F223" s="9">
        <f>DAY(tblCalendario[[#This Row],[Fecha]])</f>
        <v>6</v>
      </c>
      <c r="G223" s="9">
        <f t="shared" si="13"/>
        <v>32</v>
      </c>
      <c r="H223" s="9">
        <f t="shared" si="14"/>
        <v>8</v>
      </c>
      <c r="I223" s="9" t="str">
        <f>IF(tblCalendario[[#This Row],[Fecha]]=EOMONTH(tblCalendario[[#This Row],[Fecha]],0),"Sí","No")</f>
        <v>No</v>
      </c>
      <c r="J223" s="9">
        <f>ROUNDUP(DAY(tblCalendario[[#This Row],[Fecha]])/7,0)</f>
        <v>1</v>
      </c>
      <c r="K223" s="9">
        <f>+YEAR(tblCalendario[[#This Row],[Fecha]])</f>
        <v>2026</v>
      </c>
      <c r="L223" t="str">
        <f>IF(_xlfn.XLOOKUP(B223,Tabla2[Día que se da al trabajador],Tabla2[Autorizado Loretta],"")="SI",_xlfn.XLOOKUP(B223,Tabla2[Día que se da al trabajador],Tabla2[Motivo],""),"")</f>
        <v/>
      </c>
      <c r="O223" s="9"/>
      <c r="P223"/>
      <c r="S223" s="9"/>
      <c r="T223"/>
    </row>
    <row r="224" spans="1:20">
      <c r="A224" s="17">
        <f>YEAR(tblCalendario[[#This Row],[Fecha]])*10000+MONTH(tblCalendario[[#This Row],[Fecha]])*100+DAY(tblCalendario[[#This Row],[Fecha]])</f>
        <v>20260807</v>
      </c>
      <c r="B224" s="50">
        <v>46241</v>
      </c>
      <c r="C224" t="str">
        <f t="shared" si="12"/>
        <v>viernes</v>
      </c>
      <c r="D224" s="9">
        <f>+WEEKDAY(tblCalendario[[#This Row],[Fecha]],2)</f>
        <v>5</v>
      </c>
      <c r="E224" s="9" t="str">
        <f>+IF(OR(tblCalendario[[#This Row],[Dia Semana]]="sábado",tblCalendario[[#This Row],[Dia Semana]]="domingo"),"SI","")</f>
        <v/>
      </c>
      <c r="F224" s="9">
        <f>DAY(tblCalendario[[#This Row],[Fecha]])</f>
        <v>7</v>
      </c>
      <c r="G224" s="9">
        <f t="shared" si="13"/>
        <v>32</v>
      </c>
      <c r="H224" s="9">
        <f t="shared" si="14"/>
        <v>8</v>
      </c>
      <c r="I224" s="9" t="str">
        <f>IF(tblCalendario[[#This Row],[Fecha]]=EOMONTH(tblCalendario[[#This Row],[Fecha]],0),"Sí","No")</f>
        <v>No</v>
      </c>
      <c r="J224" s="9">
        <f>ROUNDUP(DAY(tblCalendario[[#This Row],[Fecha]])/7,0)</f>
        <v>1</v>
      </c>
      <c r="K224" s="9">
        <f>+YEAR(tblCalendario[[#This Row],[Fecha]])</f>
        <v>2026</v>
      </c>
      <c r="L224" t="str">
        <f>IF(_xlfn.XLOOKUP(B224,Tabla2[Día que se da al trabajador],Tabla2[Autorizado Loretta],"")="SI",_xlfn.XLOOKUP(B224,Tabla2[Día que se da al trabajador],Tabla2[Motivo],""),"")</f>
        <v/>
      </c>
      <c r="O224" s="9"/>
      <c r="P224"/>
      <c r="S224" s="9"/>
      <c r="T224"/>
    </row>
    <row r="225" spans="1:20">
      <c r="A225" s="17">
        <f>YEAR(tblCalendario[[#This Row],[Fecha]])*10000+MONTH(tblCalendario[[#This Row],[Fecha]])*100+DAY(tblCalendario[[#This Row],[Fecha]])</f>
        <v>20260808</v>
      </c>
      <c r="B225" s="50">
        <v>46242</v>
      </c>
      <c r="C225" t="str">
        <f t="shared" si="12"/>
        <v>sábado</v>
      </c>
      <c r="D225" s="9">
        <f>+WEEKDAY(tblCalendario[[#This Row],[Fecha]],2)</f>
        <v>6</v>
      </c>
      <c r="E225" s="9" t="str">
        <f>+IF(OR(tblCalendario[[#This Row],[Dia Semana]]="sábado",tblCalendario[[#This Row],[Dia Semana]]="domingo"),"SI","")</f>
        <v>SI</v>
      </c>
      <c r="F225" s="9">
        <f>DAY(tblCalendario[[#This Row],[Fecha]])</f>
        <v>8</v>
      </c>
      <c r="G225" s="9">
        <f t="shared" si="13"/>
        <v>32</v>
      </c>
      <c r="H225" s="9">
        <f t="shared" si="14"/>
        <v>8</v>
      </c>
      <c r="I225" s="9" t="str">
        <f>IF(tblCalendario[[#This Row],[Fecha]]=EOMONTH(tblCalendario[[#This Row],[Fecha]],0),"Sí","No")</f>
        <v>No</v>
      </c>
      <c r="J225" s="9">
        <f>ROUNDUP(DAY(tblCalendario[[#This Row],[Fecha]])/7,0)</f>
        <v>2</v>
      </c>
      <c r="K225" s="9">
        <f>+YEAR(tblCalendario[[#This Row],[Fecha]])</f>
        <v>2026</v>
      </c>
      <c r="L225" t="str">
        <f>IF(_xlfn.XLOOKUP(B225,Tabla2[Día que se da al trabajador],Tabla2[Autorizado Loretta],"")="SI",_xlfn.XLOOKUP(B225,Tabla2[Día que se da al trabajador],Tabla2[Motivo],""),"")</f>
        <v/>
      </c>
      <c r="O225" s="9"/>
      <c r="P225"/>
      <c r="S225" s="9"/>
      <c r="T225"/>
    </row>
    <row r="226" spans="1:20">
      <c r="A226" s="17">
        <f>YEAR(tblCalendario[[#This Row],[Fecha]])*10000+MONTH(tblCalendario[[#This Row],[Fecha]])*100+DAY(tblCalendario[[#This Row],[Fecha]])</f>
        <v>20260809</v>
      </c>
      <c r="B226" s="50">
        <v>46243</v>
      </c>
      <c r="C226" t="str">
        <f t="shared" si="12"/>
        <v>domingo</v>
      </c>
      <c r="D226" s="9">
        <f>+WEEKDAY(tblCalendario[[#This Row],[Fecha]],2)</f>
        <v>7</v>
      </c>
      <c r="E226" s="9" t="str">
        <f>+IF(OR(tblCalendario[[#This Row],[Dia Semana]]="sábado",tblCalendario[[#This Row],[Dia Semana]]="domingo"),"SI","")</f>
        <v>SI</v>
      </c>
      <c r="F226" s="9">
        <f>DAY(tblCalendario[[#This Row],[Fecha]])</f>
        <v>9</v>
      </c>
      <c r="G226" s="9">
        <f t="shared" si="13"/>
        <v>32</v>
      </c>
      <c r="H226" s="9">
        <f t="shared" si="14"/>
        <v>8</v>
      </c>
      <c r="I226" s="9" t="str">
        <f>IF(tblCalendario[[#This Row],[Fecha]]=EOMONTH(tblCalendario[[#This Row],[Fecha]],0),"Sí","No")</f>
        <v>No</v>
      </c>
      <c r="J226" s="9">
        <f>ROUNDUP(DAY(tblCalendario[[#This Row],[Fecha]])/7,0)</f>
        <v>2</v>
      </c>
      <c r="K226" s="9">
        <f>+YEAR(tblCalendario[[#This Row],[Fecha]])</f>
        <v>2026</v>
      </c>
      <c r="L226" t="str">
        <f>IF(_xlfn.XLOOKUP(B226,Tabla2[Día que se da al trabajador],Tabla2[Autorizado Loretta],"")="SI",_xlfn.XLOOKUP(B226,Tabla2[Día que se da al trabajador],Tabla2[Motivo],""),"")</f>
        <v/>
      </c>
      <c r="O226" s="9"/>
      <c r="P226"/>
      <c r="S226" s="9"/>
      <c r="T226"/>
    </row>
    <row r="227" spans="1:20">
      <c r="A227" s="17">
        <f>YEAR(tblCalendario[[#This Row],[Fecha]])*10000+MONTH(tblCalendario[[#This Row],[Fecha]])*100+DAY(tblCalendario[[#This Row],[Fecha]])</f>
        <v>20260810</v>
      </c>
      <c r="B227" s="50">
        <v>46244</v>
      </c>
      <c r="C227" t="str">
        <f t="shared" si="12"/>
        <v>lunes</v>
      </c>
      <c r="D227" s="9">
        <f>+WEEKDAY(tblCalendario[[#This Row],[Fecha]],2)</f>
        <v>1</v>
      </c>
      <c r="E227" s="9" t="str">
        <f>+IF(OR(tblCalendario[[#This Row],[Dia Semana]]="sábado",tblCalendario[[#This Row],[Dia Semana]]="domingo"),"SI","")</f>
        <v/>
      </c>
      <c r="F227" s="9">
        <f>DAY(tblCalendario[[#This Row],[Fecha]])</f>
        <v>10</v>
      </c>
      <c r="G227" s="9">
        <f t="shared" si="13"/>
        <v>33</v>
      </c>
      <c r="H227" s="9">
        <f t="shared" si="14"/>
        <v>8</v>
      </c>
      <c r="I227" s="9" t="str">
        <f>IF(tblCalendario[[#This Row],[Fecha]]=EOMONTH(tblCalendario[[#This Row],[Fecha]],0),"Sí","No")</f>
        <v>No</v>
      </c>
      <c r="J227" s="9">
        <f>ROUNDUP(DAY(tblCalendario[[#This Row],[Fecha]])/7,0)</f>
        <v>2</v>
      </c>
      <c r="K227" s="9">
        <f>+YEAR(tblCalendario[[#This Row],[Fecha]])</f>
        <v>2026</v>
      </c>
      <c r="L227" t="str">
        <f>IF(_xlfn.XLOOKUP(B227,Tabla2[Día que se da al trabajador],Tabla2[Autorizado Loretta],"")="SI",_xlfn.XLOOKUP(B227,Tabla2[Día que se da al trabajador],Tabla2[Motivo],""),"")</f>
        <v/>
      </c>
      <c r="O227" s="9"/>
      <c r="P227"/>
      <c r="S227" s="9"/>
      <c r="T227"/>
    </row>
    <row r="228" spans="1:20">
      <c r="A228" s="17">
        <f>YEAR(tblCalendario[[#This Row],[Fecha]])*10000+MONTH(tblCalendario[[#This Row],[Fecha]])*100+DAY(tblCalendario[[#This Row],[Fecha]])</f>
        <v>20260811</v>
      </c>
      <c r="B228" s="50">
        <v>46245</v>
      </c>
      <c r="C228" t="str">
        <f t="shared" si="12"/>
        <v>martes</v>
      </c>
      <c r="D228" s="9">
        <f>+WEEKDAY(tblCalendario[[#This Row],[Fecha]],2)</f>
        <v>2</v>
      </c>
      <c r="E228" s="9" t="str">
        <f>+IF(OR(tblCalendario[[#This Row],[Dia Semana]]="sábado",tblCalendario[[#This Row],[Dia Semana]]="domingo"),"SI","")</f>
        <v/>
      </c>
      <c r="F228" s="9">
        <f>DAY(tblCalendario[[#This Row],[Fecha]])</f>
        <v>11</v>
      </c>
      <c r="G228" s="9">
        <f t="shared" si="13"/>
        <v>33</v>
      </c>
      <c r="H228" s="9">
        <f t="shared" si="14"/>
        <v>8</v>
      </c>
      <c r="I228" s="9" t="str">
        <f>IF(tblCalendario[[#This Row],[Fecha]]=EOMONTH(tblCalendario[[#This Row],[Fecha]],0),"Sí","No")</f>
        <v>No</v>
      </c>
      <c r="J228" s="9">
        <f>ROUNDUP(DAY(tblCalendario[[#This Row],[Fecha]])/7,0)</f>
        <v>2</v>
      </c>
      <c r="K228" s="9">
        <f>+YEAR(tblCalendario[[#This Row],[Fecha]])</f>
        <v>2026</v>
      </c>
      <c r="L228" t="str">
        <f>IF(_xlfn.XLOOKUP(B228,Tabla2[Día que se da al trabajador],Tabla2[Autorizado Loretta],"")="SI",_xlfn.XLOOKUP(B228,Tabla2[Día que se da al trabajador],Tabla2[Motivo],""),"")</f>
        <v/>
      </c>
      <c r="O228" s="9"/>
      <c r="P228"/>
      <c r="S228" s="9"/>
      <c r="T228"/>
    </row>
    <row r="229" spans="1:20">
      <c r="A229" s="17">
        <f>YEAR(tblCalendario[[#This Row],[Fecha]])*10000+MONTH(tblCalendario[[#This Row],[Fecha]])*100+DAY(tblCalendario[[#This Row],[Fecha]])</f>
        <v>20260812</v>
      </c>
      <c r="B229" s="50">
        <v>46246</v>
      </c>
      <c r="C229" t="str">
        <f t="shared" si="12"/>
        <v>miércoles</v>
      </c>
      <c r="D229" s="9">
        <f>+WEEKDAY(tblCalendario[[#This Row],[Fecha]],2)</f>
        <v>3</v>
      </c>
      <c r="E229" s="9" t="str">
        <f>+IF(OR(tblCalendario[[#This Row],[Dia Semana]]="sábado",tblCalendario[[#This Row],[Dia Semana]]="domingo"),"SI","")</f>
        <v/>
      </c>
      <c r="F229" s="9">
        <f>DAY(tblCalendario[[#This Row],[Fecha]])</f>
        <v>12</v>
      </c>
      <c r="G229" s="9">
        <f t="shared" si="13"/>
        <v>33</v>
      </c>
      <c r="H229" s="9">
        <f t="shared" si="14"/>
        <v>8</v>
      </c>
      <c r="I229" s="9" t="str">
        <f>IF(tblCalendario[[#This Row],[Fecha]]=EOMONTH(tblCalendario[[#This Row],[Fecha]],0),"Sí","No")</f>
        <v>No</v>
      </c>
      <c r="J229" s="9">
        <f>ROUNDUP(DAY(tblCalendario[[#This Row],[Fecha]])/7,0)</f>
        <v>2</v>
      </c>
      <c r="K229" s="9">
        <f>+YEAR(tblCalendario[[#This Row],[Fecha]])</f>
        <v>2026</v>
      </c>
      <c r="L229" t="str">
        <f>IF(_xlfn.XLOOKUP(B229,Tabla2[Día que se da al trabajador],Tabla2[Autorizado Loretta],"")="SI",_xlfn.XLOOKUP(B229,Tabla2[Día que se da al trabajador],Tabla2[Motivo],""),"")</f>
        <v/>
      </c>
      <c r="O229" s="9"/>
      <c r="P229"/>
      <c r="S229" s="9"/>
      <c r="T229"/>
    </row>
    <row r="230" spans="1:20">
      <c r="A230" s="17">
        <f>YEAR(tblCalendario[[#This Row],[Fecha]])*10000+MONTH(tblCalendario[[#This Row],[Fecha]])*100+DAY(tblCalendario[[#This Row],[Fecha]])</f>
        <v>20260813</v>
      </c>
      <c r="B230" s="50">
        <v>46247</v>
      </c>
      <c r="C230" t="str">
        <f t="shared" si="12"/>
        <v>jueves</v>
      </c>
      <c r="D230" s="9">
        <f>+WEEKDAY(tblCalendario[[#This Row],[Fecha]],2)</f>
        <v>4</v>
      </c>
      <c r="E230" s="9" t="str">
        <f>+IF(OR(tblCalendario[[#This Row],[Dia Semana]]="sábado",tblCalendario[[#This Row],[Dia Semana]]="domingo"),"SI","")</f>
        <v/>
      </c>
      <c r="F230" s="9">
        <f>DAY(tblCalendario[[#This Row],[Fecha]])</f>
        <v>13</v>
      </c>
      <c r="G230" s="9">
        <f t="shared" si="13"/>
        <v>33</v>
      </c>
      <c r="H230" s="9">
        <f t="shared" si="14"/>
        <v>8</v>
      </c>
      <c r="I230" s="9" t="str">
        <f>IF(tblCalendario[[#This Row],[Fecha]]=EOMONTH(tblCalendario[[#This Row],[Fecha]],0),"Sí","No")</f>
        <v>No</v>
      </c>
      <c r="J230" s="9">
        <f>ROUNDUP(DAY(tblCalendario[[#This Row],[Fecha]])/7,0)</f>
        <v>2</v>
      </c>
      <c r="K230" s="9">
        <f>+YEAR(tblCalendario[[#This Row],[Fecha]])</f>
        <v>2026</v>
      </c>
      <c r="L230" t="str">
        <f>IF(_xlfn.XLOOKUP(B230,Tabla2[Día que se da al trabajador],Tabla2[Autorizado Loretta],"")="SI",_xlfn.XLOOKUP(B230,Tabla2[Día que se da al trabajador],Tabla2[Motivo],""),"")</f>
        <v/>
      </c>
      <c r="O230" s="9"/>
      <c r="P230"/>
      <c r="S230" s="9"/>
      <c r="T230"/>
    </row>
    <row r="231" spans="1:20">
      <c r="A231" s="17">
        <f>YEAR(tblCalendario[[#This Row],[Fecha]])*10000+MONTH(tblCalendario[[#This Row],[Fecha]])*100+DAY(tblCalendario[[#This Row],[Fecha]])</f>
        <v>20260814</v>
      </c>
      <c r="B231" s="50">
        <v>46248</v>
      </c>
      <c r="C231" t="str">
        <f t="shared" si="12"/>
        <v>viernes</v>
      </c>
      <c r="D231" s="9">
        <f>+WEEKDAY(tblCalendario[[#This Row],[Fecha]],2)</f>
        <v>5</v>
      </c>
      <c r="E231" s="9" t="str">
        <f>+IF(OR(tblCalendario[[#This Row],[Dia Semana]]="sábado",tblCalendario[[#This Row],[Dia Semana]]="domingo"),"SI","")</f>
        <v/>
      </c>
      <c r="F231" s="9">
        <f>DAY(tblCalendario[[#This Row],[Fecha]])</f>
        <v>14</v>
      </c>
      <c r="G231" s="9">
        <f t="shared" si="13"/>
        <v>33</v>
      </c>
      <c r="H231" s="9">
        <f t="shared" si="14"/>
        <v>8</v>
      </c>
      <c r="I231" s="9" t="str">
        <f>IF(tblCalendario[[#This Row],[Fecha]]=EOMONTH(tblCalendario[[#This Row],[Fecha]],0),"Sí","No")</f>
        <v>No</v>
      </c>
      <c r="J231" s="9">
        <f>ROUNDUP(DAY(tblCalendario[[#This Row],[Fecha]])/7,0)</f>
        <v>2</v>
      </c>
      <c r="K231" s="9">
        <f>+YEAR(tblCalendario[[#This Row],[Fecha]])</f>
        <v>2026</v>
      </c>
      <c r="L231" t="str">
        <f>IF(_xlfn.XLOOKUP(B231,Tabla2[Día que se da al trabajador],Tabla2[Autorizado Loretta],"")="SI",_xlfn.XLOOKUP(B231,Tabla2[Día que se da al trabajador],Tabla2[Motivo],""),"")</f>
        <v/>
      </c>
      <c r="O231" s="9"/>
      <c r="P231"/>
      <c r="S231" s="9"/>
      <c r="T231"/>
    </row>
    <row r="232" spans="1:20">
      <c r="A232" s="17">
        <f>YEAR(tblCalendario[[#This Row],[Fecha]])*10000+MONTH(tblCalendario[[#This Row],[Fecha]])*100+DAY(tblCalendario[[#This Row],[Fecha]])</f>
        <v>20260815</v>
      </c>
      <c r="B232" s="50">
        <v>46249</v>
      </c>
      <c r="C232" t="str">
        <f t="shared" si="12"/>
        <v>sábado</v>
      </c>
      <c r="D232" s="9">
        <f>+WEEKDAY(tblCalendario[[#This Row],[Fecha]],2)</f>
        <v>6</v>
      </c>
      <c r="E232" s="9" t="str">
        <f>+IF(OR(tblCalendario[[#This Row],[Dia Semana]]="sábado",tblCalendario[[#This Row],[Dia Semana]]="domingo"),"SI","")</f>
        <v>SI</v>
      </c>
      <c r="F232" s="9">
        <f>DAY(tblCalendario[[#This Row],[Fecha]])</f>
        <v>15</v>
      </c>
      <c r="G232" s="9">
        <f t="shared" si="13"/>
        <v>33</v>
      </c>
      <c r="H232" s="9">
        <f t="shared" si="14"/>
        <v>8</v>
      </c>
      <c r="I232" s="9" t="str">
        <f>IF(tblCalendario[[#This Row],[Fecha]]=EOMONTH(tblCalendario[[#This Row],[Fecha]],0),"Sí","No")</f>
        <v>No</v>
      </c>
      <c r="J232" s="9">
        <f>ROUNDUP(DAY(tblCalendario[[#This Row],[Fecha]])/7,0)</f>
        <v>3</v>
      </c>
      <c r="K232" s="9">
        <f>+YEAR(tblCalendario[[#This Row],[Fecha]])</f>
        <v>2026</v>
      </c>
      <c r="L232" t="str">
        <f>IF(_xlfn.XLOOKUP(B232,Tabla2[Día que se da al trabajador],Tabla2[Autorizado Loretta],"")="SI",_xlfn.XLOOKUP(B232,Tabla2[Día que se da al trabajador],Tabla2[Motivo],""),"")</f>
        <v/>
      </c>
      <c r="O232" s="9"/>
      <c r="P232"/>
      <c r="S232" s="9"/>
      <c r="T232"/>
    </row>
    <row r="233" spans="1:20">
      <c r="A233" s="17">
        <f>YEAR(tblCalendario[[#This Row],[Fecha]])*10000+MONTH(tblCalendario[[#This Row],[Fecha]])*100+DAY(tblCalendario[[#This Row],[Fecha]])</f>
        <v>20260816</v>
      </c>
      <c r="B233" s="50">
        <v>46250</v>
      </c>
      <c r="C233" t="str">
        <f t="shared" si="12"/>
        <v>domingo</v>
      </c>
      <c r="D233" s="9">
        <f>+WEEKDAY(tblCalendario[[#This Row],[Fecha]],2)</f>
        <v>7</v>
      </c>
      <c r="E233" s="9" t="str">
        <f>+IF(OR(tblCalendario[[#This Row],[Dia Semana]]="sábado",tblCalendario[[#This Row],[Dia Semana]]="domingo"),"SI","")</f>
        <v>SI</v>
      </c>
      <c r="F233" s="9">
        <f>DAY(tblCalendario[[#This Row],[Fecha]])</f>
        <v>16</v>
      </c>
      <c r="G233" s="9">
        <f t="shared" si="13"/>
        <v>33</v>
      </c>
      <c r="H233" s="9">
        <f t="shared" si="14"/>
        <v>8</v>
      </c>
      <c r="I233" s="9" t="str">
        <f>IF(tblCalendario[[#This Row],[Fecha]]=EOMONTH(tblCalendario[[#This Row],[Fecha]],0),"Sí","No")</f>
        <v>No</v>
      </c>
      <c r="J233" s="9">
        <f>ROUNDUP(DAY(tblCalendario[[#This Row],[Fecha]])/7,0)</f>
        <v>3</v>
      </c>
      <c r="K233" s="9">
        <f>+YEAR(tblCalendario[[#This Row],[Fecha]])</f>
        <v>2026</v>
      </c>
      <c r="L233" t="str">
        <f>IF(_xlfn.XLOOKUP(B233,Tabla2[Día que se da al trabajador],Tabla2[Autorizado Loretta],"")="SI",_xlfn.XLOOKUP(B233,Tabla2[Día que se da al trabajador],Tabla2[Motivo],""),"")</f>
        <v/>
      </c>
      <c r="O233" s="9"/>
      <c r="P233"/>
      <c r="S233" s="9"/>
      <c r="T233"/>
    </row>
    <row r="234" spans="1:20">
      <c r="A234" s="17">
        <f>YEAR(tblCalendario[[#This Row],[Fecha]])*10000+MONTH(tblCalendario[[#This Row],[Fecha]])*100+DAY(tblCalendario[[#This Row],[Fecha]])</f>
        <v>20260817</v>
      </c>
      <c r="B234" s="50">
        <v>46251</v>
      </c>
      <c r="C234" t="str">
        <f t="shared" si="12"/>
        <v>lunes</v>
      </c>
      <c r="D234" s="9">
        <f>+WEEKDAY(tblCalendario[[#This Row],[Fecha]],2)</f>
        <v>1</v>
      </c>
      <c r="E234" s="9" t="str">
        <f>+IF(OR(tblCalendario[[#This Row],[Dia Semana]]="sábado",tblCalendario[[#This Row],[Dia Semana]]="domingo"),"SI","")</f>
        <v/>
      </c>
      <c r="F234" s="9">
        <f>DAY(tblCalendario[[#This Row],[Fecha]])</f>
        <v>17</v>
      </c>
      <c r="G234" s="9">
        <f t="shared" si="13"/>
        <v>34</v>
      </c>
      <c r="H234" s="9">
        <f t="shared" si="14"/>
        <v>8</v>
      </c>
      <c r="I234" s="9" t="str">
        <f>IF(tblCalendario[[#This Row],[Fecha]]=EOMONTH(tblCalendario[[#This Row],[Fecha]],0),"Sí","No")</f>
        <v>No</v>
      </c>
      <c r="J234" s="9">
        <f>ROUNDUP(DAY(tblCalendario[[#This Row],[Fecha]])/7,0)</f>
        <v>3</v>
      </c>
      <c r="K234" s="9">
        <f>+YEAR(tblCalendario[[#This Row],[Fecha]])</f>
        <v>2026</v>
      </c>
      <c r="L234" t="str">
        <f>IF(_xlfn.XLOOKUP(B234,Tabla2[Día que se da al trabajador],Tabla2[Autorizado Loretta],"")="SI",_xlfn.XLOOKUP(B234,Tabla2[Día que se da al trabajador],Tabla2[Motivo],""),"")</f>
        <v/>
      </c>
      <c r="O234" s="9"/>
      <c r="P234"/>
      <c r="S234" s="9"/>
      <c r="T234"/>
    </row>
    <row r="235" spans="1:20">
      <c r="A235" s="17">
        <f>YEAR(tblCalendario[[#This Row],[Fecha]])*10000+MONTH(tblCalendario[[#This Row],[Fecha]])*100+DAY(tblCalendario[[#This Row],[Fecha]])</f>
        <v>20260818</v>
      </c>
      <c r="B235" s="50">
        <v>46252</v>
      </c>
      <c r="C235" t="str">
        <f t="shared" si="12"/>
        <v>martes</v>
      </c>
      <c r="D235" s="9">
        <f>+WEEKDAY(tblCalendario[[#This Row],[Fecha]],2)</f>
        <v>2</v>
      </c>
      <c r="E235" s="9" t="str">
        <f>+IF(OR(tblCalendario[[#This Row],[Dia Semana]]="sábado",tblCalendario[[#This Row],[Dia Semana]]="domingo"),"SI","")</f>
        <v/>
      </c>
      <c r="F235" s="9">
        <f>DAY(tblCalendario[[#This Row],[Fecha]])</f>
        <v>18</v>
      </c>
      <c r="G235" s="9">
        <f t="shared" si="13"/>
        <v>34</v>
      </c>
      <c r="H235" s="9">
        <f t="shared" si="14"/>
        <v>8</v>
      </c>
      <c r="I235" s="9" t="str">
        <f>IF(tblCalendario[[#This Row],[Fecha]]=EOMONTH(tblCalendario[[#This Row],[Fecha]],0),"Sí","No")</f>
        <v>No</v>
      </c>
      <c r="J235" s="9">
        <f>ROUNDUP(DAY(tblCalendario[[#This Row],[Fecha]])/7,0)</f>
        <v>3</v>
      </c>
      <c r="K235" s="9">
        <f>+YEAR(tblCalendario[[#This Row],[Fecha]])</f>
        <v>2026</v>
      </c>
      <c r="L235" t="str">
        <f>IF(_xlfn.XLOOKUP(B235,Tabla2[Día que se da al trabajador],Tabla2[Autorizado Loretta],"")="SI",_xlfn.XLOOKUP(B235,Tabla2[Día que se da al trabajador],Tabla2[Motivo],""),"")</f>
        <v/>
      </c>
      <c r="O235" s="9"/>
      <c r="P235"/>
      <c r="S235" s="9"/>
      <c r="T235"/>
    </row>
    <row r="236" spans="1:20">
      <c r="A236" s="17">
        <f>YEAR(tblCalendario[[#This Row],[Fecha]])*10000+MONTH(tblCalendario[[#This Row],[Fecha]])*100+DAY(tblCalendario[[#This Row],[Fecha]])</f>
        <v>20260819</v>
      </c>
      <c r="B236" s="50">
        <v>46253</v>
      </c>
      <c r="C236" t="str">
        <f t="shared" si="12"/>
        <v>miércoles</v>
      </c>
      <c r="D236" s="9">
        <f>+WEEKDAY(tblCalendario[[#This Row],[Fecha]],2)</f>
        <v>3</v>
      </c>
      <c r="E236" s="9" t="str">
        <f>+IF(OR(tblCalendario[[#This Row],[Dia Semana]]="sábado",tblCalendario[[#This Row],[Dia Semana]]="domingo"),"SI","")</f>
        <v/>
      </c>
      <c r="F236" s="9">
        <f>DAY(tblCalendario[[#This Row],[Fecha]])</f>
        <v>19</v>
      </c>
      <c r="G236" s="9">
        <f t="shared" si="13"/>
        <v>34</v>
      </c>
      <c r="H236" s="9">
        <f t="shared" si="14"/>
        <v>8</v>
      </c>
      <c r="I236" s="9" t="str">
        <f>IF(tblCalendario[[#This Row],[Fecha]]=EOMONTH(tblCalendario[[#This Row],[Fecha]],0),"Sí","No")</f>
        <v>No</v>
      </c>
      <c r="J236" s="9">
        <f>ROUNDUP(DAY(tblCalendario[[#This Row],[Fecha]])/7,0)</f>
        <v>3</v>
      </c>
      <c r="K236" s="9">
        <f>+YEAR(tblCalendario[[#This Row],[Fecha]])</f>
        <v>2026</v>
      </c>
      <c r="L236" t="str">
        <f>IF(_xlfn.XLOOKUP(B236,Tabla2[Día que se da al trabajador],Tabla2[Autorizado Loretta],"")="SI",_xlfn.XLOOKUP(B236,Tabla2[Día que se da al trabajador],Tabla2[Motivo],""),"")</f>
        <v/>
      </c>
      <c r="O236" s="9"/>
      <c r="P236"/>
      <c r="S236" s="9"/>
      <c r="T236"/>
    </row>
    <row r="237" spans="1:20">
      <c r="A237" s="17">
        <f>YEAR(tblCalendario[[#This Row],[Fecha]])*10000+MONTH(tblCalendario[[#This Row],[Fecha]])*100+DAY(tblCalendario[[#This Row],[Fecha]])</f>
        <v>20260820</v>
      </c>
      <c r="B237" s="50">
        <v>46254</v>
      </c>
      <c r="C237" t="str">
        <f t="shared" si="12"/>
        <v>jueves</v>
      </c>
      <c r="D237" s="9">
        <f>+WEEKDAY(tblCalendario[[#This Row],[Fecha]],2)</f>
        <v>4</v>
      </c>
      <c r="E237" s="9" t="str">
        <f>+IF(OR(tblCalendario[[#This Row],[Dia Semana]]="sábado",tblCalendario[[#This Row],[Dia Semana]]="domingo"),"SI","")</f>
        <v/>
      </c>
      <c r="F237" s="9">
        <f>DAY(tblCalendario[[#This Row],[Fecha]])</f>
        <v>20</v>
      </c>
      <c r="G237" s="9">
        <f t="shared" si="13"/>
        <v>34</v>
      </c>
      <c r="H237" s="9">
        <f t="shared" si="14"/>
        <v>8</v>
      </c>
      <c r="I237" s="9" t="str">
        <f>IF(tblCalendario[[#This Row],[Fecha]]=EOMONTH(tblCalendario[[#This Row],[Fecha]],0),"Sí","No")</f>
        <v>No</v>
      </c>
      <c r="J237" s="9">
        <f>ROUNDUP(DAY(tblCalendario[[#This Row],[Fecha]])/7,0)</f>
        <v>3</v>
      </c>
      <c r="K237" s="9">
        <f>+YEAR(tblCalendario[[#This Row],[Fecha]])</f>
        <v>2026</v>
      </c>
      <c r="L237" t="str">
        <f>IF(_xlfn.XLOOKUP(B237,Tabla2[Día que se da al trabajador],Tabla2[Autorizado Loretta],"")="SI",_xlfn.XLOOKUP(B237,Tabla2[Día que se da al trabajador],Tabla2[Motivo],""),"")</f>
        <v/>
      </c>
      <c r="O237" s="9"/>
      <c r="P237"/>
      <c r="S237" s="9"/>
      <c r="T237"/>
    </row>
    <row r="238" spans="1:20">
      <c r="A238" s="17">
        <f>YEAR(tblCalendario[[#This Row],[Fecha]])*10000+MONTH(tblCalendario[[#This Row],[Fecha]])*100+DAY(tblCalendario[[#This Row],[Fecha]])</f>
        <v>20260821</v>
      </c>
      <c r="B238" s="50">
        <v>46255</v>
      </c>
      <c r="C238" t="str">
        <f t="shared" si="12"/>
        <v>viernes</v>
      </c>
      <c r="D238" s="9">
        <f>+WEEKDAY(tblCalendario[[#This Row],[Fecha]],2)</f>
        <v>5</v>
      </c>
      <c r="E238" s="9" t="str">
        <f>+IF(OR(tblCalendario[[#This Row],[Dia Semana]]="sábado",tblCalendario[[#This Row],[Dia Semana]]="domingo"),"SI","")</f>
        <v/>
      </c>
      <c r="F238" s="9">
        <f>DAY(tblCalendario[[#This Row],[Fecha]])</f>
        <v>21</v>
      </c>
      <c r="G238" s="9">
        <f t="shared" si="13"/>
        <v>34</v>
      </c>
      <c r="H238" s="9">
        <f t="shared" si="14"/>
        <v>8</v>
      </c>
      <c r="I238" s="9" t="str">
        <f>IF(tblCalendario[[#This Row],[Fecha]]=EOMONTH(tblCalendario[[#This Row],[Fecha]],0),"Sí","No")</f>
        <v>No</v>
      </c>
      <c r="J238" s="9">
        <f>ROUNDUP(DAY(tblCalendario[[#This Row],[Fecha]])/7,0)</f>
        <v>3</v>
      </c>
      <c r="K238" s="9">
        <f>+YEAR(tblCalendario[[#This Row],[Fecha]])</f>
        <v>2026</v>
      </c>
      <c r="L238" t="str">
        <f>IF(_xlfn.XLOOKUP(B238,Tabla2[Día que se da al trabajador],Tabla2[Autorizado Loretta],"")="SI",_xlfn.XLOOKUP(B238,Tabla2[Día que se da al trabajador],Tabla2[Motivo],""),"")</f>
        <v/>
      </c>
      <c r="O238" s="9"/>
      <c r="P238"/>
      <c r="S238" s="9"/>
      <c r="T238"/>
    </row>
    <row r="239" spans="1:20">
      <c r="A239" s="17">
        <f>YEAR(tblCalendario[[#This Row],[Fecha]])*10000+MONTH(tblCalendario[[#This Row],[Fecha]])*100+DAY(tblCalendario[[#This Row],[Fecha]])</f>
        <v>20260822</v>
      </c>
      <c r="B239" s="50">
        <v>46256</v>
      </c>
      <c r="C239" t="str">
        <f t="shared" si="12"/>
        <v>sábado</v>
      </c>
      <c r="D239" s="9">
        <f>+WEEKDAY(tblCalendario[[#This Row],[Fecha]],2)</f>
        <v>6</v>
      </c>
      <c r="E239" s="9" t="str">
        <f>+IF(OR(tblCalendario[[#This Row],[Dia Semana]]="sábado",tblCalendario[[#This Row],[Dia Semana]]="domingo"),"SI","")</f>
        <v>SI</v>
      </c>
      <c r="F239" s="9">
        <f>DAY(tblCalendario[[#This Row],[Fecha]])</f>
        <v>22</v>
      </c>
      <c r="G239" s="9">
        <f t="shared" si="13"/>
        <v>34</v>
      </c>
      <c r="H239" s="9">
        <f t="shared" si="14"/>
        <v>8</v>
      </c>
      <c r="I239" s="9" t="str">
        <f>IF(tblCalendario[[#This Row],[Fecha]]=EOMONTH(tblCalendario[[#This Row],[Fecha]],0),"Sí","No")</f>
        <v>No</v>
      </c>
      <c r="J239" s="9">
        <f>ROUNDUP(DAY(tblCalendario[[#This Row],[Fecha]])/7,0)</f>
        <v>4</v>
      </c>
      <c r="K239" s="9">
        <f>+YEAR(tblCalendario[[#This Row],[Fecha]])</f>
        <v>2026</v>
      </c>
      <c r="L239" t="str">
        <f>IF(_xlfn.XLOOKUP(B239,Tabla2[Día que se da al trabajador],Tabla2[Autorizado Loretta],"")="SI",_xlfn.XLOOKUP(B239,Tabla2[Día que se da al trabajador],Tabla2[Motivo],""),"")</f>
        <v/>
      </c>
      <c r="O239" s="9"/>
      <c r="P239"/>
      <c r="S239" s="9"/>
      <c r="T239"/>
    </row>
    <row r="240" spans="1:20">
      <c r="A240" s="17">
        <f>YEAR(tblCalendario[[#This Row],[Fecha]])*10000+MONTH(tblCalendario[[#This Row],[Fecha]])*100+DAY(tblCalendario[[#This Row],[Fecha]])</f>
        <v>20260823</v>
      </c>
      <c r="B240" s="50">
        <v>46257</v>
      </c>
      <c r="C240" t="str">
        <f t="shared" si="12"/>
        <v>domingo</v>
      </c>
      <c r="D240" s="9">
        <f>+WEEKDAY(tblCalendario[[#This Row],[Fecha]],2)</f>
        <v>7</v>
      </c>
      <c r="E240" s="9" t="str">
        <f>+IF(OR(tblCalendario[[#This Row],[Dia Semana]]="sábado",tblCalendario[[#This Row],[Dia Semana]]="domingo"),"SI","")</f>
        <v>SI</v>
      </c>
      <c r="F240" s="9">
        <f>DAY(tblCalendario[[#This Row],[Fecha]])</f>
        <v>23</v>
      </c>
      <c r="G240" s="9">
        <f t="shared" si="13"/>
        <v>34</v>
      </c>
      <c r="H240" s="9">
        <f t="shared" si="14"/>
        <v>8</v>
      </c>
      <c r="I240" s="9" t="str">
        <f>IF(tblCalendario[[#This Row],[Fecha]]=EOMONTH(tblCalendario[[#This Row],[Fecha]],0),"Sí","No")</f>
        <v>No</v>
      </c>
      <c r="J240" s="9">
        <f>ROUNDUP(DAY(tblCalendario[[#This Row],[Fecha]])/7,0)</f>
        <v>4</v>
      </c>
      <c r="K240" s="9">
        <f>+YEAR(tblCalendario[[#This Row],[Fecha]])</f>
        <v>2026</v>
      </c>
      <c r="L240" t="str">
        <f>IF(_xlfn.XLOOKUP(B240,Tabla2[Día que se da al trabajador],Tabla2[Autorizado Loretta],"")="SI",_xlfn.XLOOKUP(B240,Tabla2[Día que se da al trabajador],Tabla2[Motivo],""),"")</f>
        <v/>
      </c>
      <c r="O240" s="9"/>
      <c r="P240"/>
      <c r="S240" s="9"/>
      <c r="T240"/>
    </row>
    <row r="241" spans="1:20">
      <c r="A241" s="17">
        <f>YEAR(tblCalendario[[#This Row],[Fecha]])*10000+MONTH(tblCalendario[[#This Row],[Fecha]])*100+DAY(tblCalendario[[#This Row],[Fecha]])</f>
        <v>20260824</v>
      </c>
      <c r="B241" s="50">
        <v>46258</v>
      </c>
      <c r="C241" t="str">
        <f t="shared" si="12"/>
        <v>lunes</v>
      </c>
      <c r="D241" s="9">
        <f>+WEEKDAY(tblCalendario[[#This Row],[Fecha]],2)</f>
        <v>1</v>
      </c>
      <c r="E241" s="9" t="str">
        <f>+IF(OR(tblCalendario[[#This Row],[Dia Semana]]="sábado",tblCalendario[[#This Row],[Dia Semana]]="domingo"),"SI","")</f>
        <v/>
      </c>
      <c r="F241" s="9">
        <f>DAY(tblCalendario[[#This Row],[Fecha]])</f>
        <v>24</v>
      </c>
      <c r="G241" s="9">
        <f t="shared" si="13"/>
        <v>35</v>
      </c>
      <c r="H241" s="9">
        <f t="shared" si="14"/>
        <v>8</v>
      </c>
      <c r="I241" s="9" t="str">
        <f>IF(tblCalendario[[#This Row],[Fecha]]=EOMONTH(tblCalendario[[#This Row],[Fecha]],0),"Sí","No")</f>
        <v>No</v>
      </c>
      <c r="J241" s="9">
        <f>ROUNDUP(DAY(tblCalendario[[#This Row],[Fecha]])/7,0)</f>
        <v>4</v>
      </c>
      <c r="K241" s="9">
        <f>+YEAR(tblCalendario[[#This Row],[Fecha]])</f>
        <v>2026</v>
      </c>
      <c r="L241" t="str">
        <f>IF(_xlfn.XLOOKUP(B241,Tabla2[Día que se da al trabajador],Tabla2[Autorizado Loretta],"")="SI",_xlfn.XLOOKUP(B241,Tabla2[Día que se da al trabajador],Tabla2[Motivo],""),"")</f>
        <v/>
      </c>
      <c r="O241" s="9"/>
      <c r="P241"/>
      <c r="S241" s="9"/>
      <c r="T241"/>
    </row>
    <row r="242" spans="1:20">
      <c r="A242" s="17">
        <f>YEAR(tblCalendario[[#This Row],[Fecha]])*10000+MONTH(tblCalendario[[#This Row],[Fecha]])*100+DAY(tblCalendario[[#This Row],[Fecha]])</f>
        <v>20260825</v>
      </c>
      <c r="B242" s="50">
        <v>46259</v>
      </c>
      <c r="C242" t="str">
        <f t="shared" si="12"/>
        <v>martes</v>
      </c>
      <c r="D242" s="9">
        <f>+WEEKDAY(tblCalendario[[#This Row],[Fecha]],2)</f>
        <v>2</v>
      </c>
      <c r="E242" s="9" t="str">
        <f>+IF(OR(tblCalendario[[#This Row],[Dia Semana]]="sábado",tblCalendario[[#This Row],[Dia Semana]]="domingo"),"SI","")</f>
        <v/>
      </c>
      <c r="F242" s="9">
        <f>DAY(tblCalendario[[#This Row],[Fecha]])</f>
        <v>25</v>
      </c>
      <c r="G242" s="9">
        <f t="shared" si="13"/>
        <v>35</v>
      </c>
      <c r="H242" s="9">
        <f t="shared" si="14"/>
        <v>8</v>
      </c>
      <c r="I242" s="9" t="str">
        <f>IF(tblCalendario[[#This Row],[Fecha]]=EOMONTH(tblCalendario[[#This Row],[Fecha]],0),"Sí","No")</f>
        <v>No</v>
      </c>
      <c r="J242" s="9">
        <f>ROUNDUP(DAY(tblCalendario[[#This Row],[Fecha]])/7,0)</f>
        <v>4</v>
      </c>
      <c r="K242" s="9">
        <f>+YEAR(tblCalendario[[#This Row],[Fecha]])</f>
        <v>2026</v>
      </c>
      <c r="L242" t="str">
        <f>IF(_xlfn.XLOOKUP(B242,Tabla2[Día que se da al trabajador],Tabla2[Autorizado Loretta],"")="SI",_xlfn.XLOOKUP(B242,Tabla2[Día que se da al trabajador],Tabla2[Motivo],""),"")</f>
        <v/>
      </c>
      <c r="O242" s="9"/>
      <c r="P242"/>
      <c r="S242" s="9"/>
      <c r="T242"/>
    </row>
    <row r="243" spans="1:20">
      <c r="A243" s="17">
        <f>YEAR(tblCalendario[[#This Row],[Fecha]])*10000+MONTH(tblCalendario[[#This Row],[Fecha]])*100+DAY(tblCalendario[[#This Row],[Fecha]])</f>
        <v>20260826</v>
      </c>
      <c r="B243" s="50">
        <v>46260</v>
      </c>
      <c r="C243" t="str">
        <f t="shared" si="12"/>
        <v>miércoles</v>
      </c>
      <c r="D243" s="9">
        <f>+WEEKDAY(tblCalendario[[#This Row],[Fecha]],2)</f>
        <v>3</v>
      </c>
      <c r="E243" s="9" t="str">
        <f>+IF(OR(tblCalendario[[#This Row],[Dia Semana]]="sábado",tblCalendario[[#This Row],[Dia Semana]]="domingo"),"SI","")</f>
        <v/>
      </c>
      <c r="F243" s="9">
        <f>DAY(tblCalendario[[#This Row],[Fecha]])</f>
        <v>26</v>
      </c>
      <c r="G243" s="9">
        <f t="shared" si="13"/>
        <v>35</v>
      </c>
      <c r="H243" s="9">
        <f t="shared" si="14"/>
        <v>8</v>
      </c>
      <c r="I243" s="9" t="str">
        <f>IF(tblCalendario[[#This Row],[Fecha]]=EOMONTH(tblCalendario[[#This Row],[Fecha]],0),"Sí","No")</f>
        <v>No</v>
      </c>
      <c r="J243" s="9">
        <f>ROUNDUP(DAY(tblCalendario[[#This Row],[Fecha]])/7,0)</f>
        <v>4</v>
      </c>
      <c r="K243" s="9">
        <f>+YEAR(tblCalendario[[#This Row],[Fecha]])</f>
        <v>2026</v>
      </c>
      <c r="L243" t="str">
        <f>IF(_xlfn.XLOOKUP(B243,Tabla2[Día que se da al trabajador],Tabla2[Autorizado Loretta],"")="SI",_xlfn.XLOOKUP(B243,Tabla2[Día que se da al trabajador],Tabla2[Motivo],""),"")</f>
        <v/>
      </c>
      <c r="O243" s="9"/>
      <c r="P243"/>
      <c r="S243" s="9"/>
      <c r="T243"/>
    </row>
    <row r="244" spans="1:20">
      <c r="A244" s="17">
        <f>YEAR(tblCalendario[[#This Row],[Fecha]])*10000+MONTH(tblCalendario[[#This Row],[Fecha]])*100+DAY(tblCalendario[[#This Row],[Fecha]])</f>
        <v>20260827</v>
      </c>
      <c r="B244" s="50">
        <v>46261</v>
      </c>
      <c r="C244" t="str">
        <f t="shared" si="12"/>
        <v>jueves</v>
      </c>
      <c r="D244" s="9">
        <f>+WEEKDAY(tblCalendario[[#This Row],[Fecha]],2)</f>
        <v>4</v>
      </c>
      <c r="E244" s="9" t="str">
        <f>+IF(OR(tblCalendario[[#This Row],[Dia Semana]]="sábado",tblCalendario[[#This Row],[Dia Semana]]="domingo"),"SI","")</f>
        <v/>
      </c>
      <c r="F244" s="9">
        <f>DAY(tblCalendario[[#This Row],[Fecha]])</f>
        <v>27</v>
      </c>
      <c r="G244" s="9">
        <f t="shared" si="13"/>
        <v>35</v>
      </c>
      <c r="H244" s="9">
        <f t="shared" si="14"/>
        <v>8</v>
      </c>
      <c r="I244" s="9" t="str">
        <f>IF(tblCalendario[[#This Row],[Fecha]]=EOMONTH(tblCalendario[[#This Row],[Fecha]],0),"Sí","No")</f>
        <v>No</v>
      </c>
      <c r="J244" s="9">
        <f>ROUNDUP(DAY(tblCalendario[[#This Row],[Fecha]])/7,0)</f>
        <v>4</v>
      </c>
      <c r="K244" s="9">
        <f>+YEAR(tblCalendario[[#This Row],[Fecha]])</f>
        <v>2026</v>
      </c>
      <c r="L244" t="str">
        <f>IF(_xlfn.XLOOKUP(B244,Tabla2[Día que se da al trabajador],Tabla2[Autorizado Loretta],"")="SI",_xlfn.XLOOKUP(B244,Tabla2[Día que se da al trabajador],Tabla2[Motivo],""),"")</f>
        <v/>
      </c>
      <c r="O244" s="9"/>
      <c r="P244"/>
      <c r="S244" s="9"/>
      <c r="T244"/>
    </row>
    <row r="245" spans="1:20">
      <c r="A245" s="17">
        <f>YEAR(tblCalendario[[#This Row],[Fecha]])*10000+MONTH(tblCalendario[[#This Row],[Fecha]])*100+DAY(tblCalendario[[#This Row],[Fecha]])</f>
        <v>20260828</v>
      </c>
      <c r="B245" s="50">
        <v>46262</v>
      </c>
      <c r="C245" t="str">
        <f t="shared" si="12"/>
        <v>viernes</v>
      </c>
      <c r="D245" s="9">
        <f>+WEEKDAY(tblCalendario[[#This Row],[Fecha]],2)</f>
        <v>5</v>
      </c>
      <c r="E245" s="9" t="str">
        <f>+IF(OR(tblCalendario[[#This Row],[Dia Semana]]="sábado",tblCalendario[[#This Row],[Dia Semana]]="domingo"),"SI","")</f>
        <v/>
      </c>
      <c r="F245" s="9">
        <f>DAY(tblCalendario[[#This Row],[Fecha]])</f>
        <v>28</v>
      </c>
      <c r="G245" s="9">
        <f t="shared" si="13"/>
        <v>35</v>
      </c>
      <c r="H245" s="9">
        <f t="shared" si="14"/>
        <v>8</v>
      </c>
      <c r="I245" s="9" t="str">
        <f>IF(tblCalendario[[#This Row],[Fecha]]=EOMONTH(tblCalendario[[#This Row],[Fecha]],0),"Sí","No")</f>
        <v>No</v>
      </c>
      <c r="J245" s="9">
        <f>ROUNDUP(DAY(tblCalendario[[#This Row],[Fecha]])/7,0)</f>
        <v>4</v>
      </c>
      <c r="K245" s="9">
        <f>+YEAR(tblCalendario[[#This Row],[Fecha]])</f>
        <v>2026</v>
      </c>
      <c r="L245" t="str">
        <f>IF(_xlfn.XLOOKUP(B245,Tabla2[Día que se da al trabajador],Tabla2[Autorizado Loretta],"")="SI",_xlfn.XLOOKUP(B245,Tabla2[Día que se da al trabajador],Tabla2[Motivo],""),"")</f>
        <v/>
      </c>
      <c r="O245" s="9"/>
      <c r="P245"/>
      <c r="S245" s="9"/>
      <c r="T245"/>
    </row>
    <row r="246" spans="1:20">
      <c r="A246" s="17">
        <f>YEAR(tblCalendario[[#This Row],[Fecha]])*10000+MONTH(tblCalendario[[#This Row],[Fecha]])*100+DAY(tblCalendario[[#This Row],[Fecha]])</f>
        <v>20260829</v>
      </c>
      <c r="B246" s="50">
        <v>46263</v>
      </c>
      <c r="C246" t="str">
        <f t="shared" si="12"/>
        <v>sábado</v>
      </c>
      <c r="D246" s="9">
        <f>+WEEKDAY(tblCalendario[[#This Row],[Fecha]],2)</f>
        <v>6</v>
      </c>
      <c r="E246" s="9" t="str">
        <f>+IF(OR(tblCalendario[[#This Row],[Dia Semana]]="sábado",tblCalendario[[#This Row],[Dia Semana]]="domingo"),"SI","")</f>
        <v>SI</v>
      </c>
      <c r="F246" s="9">
        <f>DAY(tblCalendario[[#This Row],[Fecha]])</f>
        <v>29</v>
      </c>
      <c r="G246" s="9">
        <f t="shared" si="13"/>
        <v>35</v>
      </c>
      <c r="H246" s="9">
        <f t="shared" si="14"/>
        <v>8</v>
      </c>
      <c r="I246" s="9" t="str">
        <f>IF(tblCalendario[[#This Row],[Fecha]]=EOMONTH(tblCalendario[[#This Row],[Fecha]],0),"Sí","No")</f>
        <v>No</v>
      </c>
      <c r="J246" s="9">
        <f>ROUNDUP(DAY(tblCalendario[[#This Row],[Fecha]])/7,0)</f>
        <v>5</v>
      </c>
      <c r="K246" s="9">
        <f>+YEAR(tblCalendario[[#This Row],[Fecha]])</f>
        <v>2026</v>
      </c>
      <c r="L246" t="str">
        <f>IF(_xlfn.XLOOKUP(B246,Tabla2[Día que se da al trabajador],Tabla2[Autorizado Loretta],"")="SI",_xlfn.XLOOKUP(B246,Tabla2[Día que se da al trabajador],Tabla2[Motivo],""),"")</f>
        <v/>
      </c>
      <c r="O246" s="9"/>
      <c r="P246"/>
      <c r="S246" s="9"/>
      <c r="T246"/>
    </row>
    <row r="247" spans="1:20">
      <c r="A247" s="17">
        <f>YEAR(tblCalendario[[#This Row],[Fecha]])*10000+MONTH(tblCalendario[[#This Row],[Fecha]])*100+DAY(tblCalendario[[#This Row],[Fecha]])</f>
        <v>20260830</v>
      </c>
      <c r="B247" s="50">
        <v>46264</v>
      </c>
      <c r="C247" t="str">
        <f t="shared" si="12"/>
        <v>domingo</v>
      </c>
      <c r="D247" s="9">
        <f>+WEEKDAY(tblCalendario[[#This Row],[Fecha]],2)</f>
        <v>7</v>
      </c>
      <c r="E247" s="9" t="str">
        <f>+IF(OR(tblCalendario[[#This Row],[Dia Semana]]="sábado",tblCalendario[[#This Row],[Dia Semana]]="domingo"),"SI","")</f>
        <v>SI</v>
      </c>
      <c r="F247" s="9">
        <f>DAY(tblCalendario[[#This Row],[Fecha]])</f>
        <v>30</v>
      </c>
      <c r="G247" s="9">
        <f t="shared" si="13"/>
        <v>35</v>
      </c>
      <c r="H247" s="9">
        <f t="shared" si="14"/>
        <v>8</v>
      </c>
      <c r="I247" s="9" t="str">
        <f>IF(tblCalendario[[#This Row],[Fecha]]=EOMONTH(tblCalendario[[#This Row],[Fecha]],0),"Sí","No")</f>
        <v>No</v>
      </c>
      <c r="J247" s="9">
        <f>ROUNDUP(DAY(tblCalendario[[#This Row],[Fecha]])/7,0)</f>
        <v>5</v>
      </c>
      <c r="K247" s="9">
        <f>+YEAR(tblCalendario[[#This Row],[Fecha]])</f>
        <v>2026</v>
      </c>
      <c r="L247" t="str">
        <f>IF(_xlfn.XLOOKUP(B247,Tabla2[Día que se da al trabajador],Tabla2[Autorizado Loretta],"")="SI",_xlfn.XLOOKUP(B247,Tabla2[Día que se da al trabajador],Tabla2[Motivo],""),"")</f>
        <v/>
      </c>
      <c r="O247" s="9"/>
      <c r="P247"/>
      <c r="S247" s="9"/>
      <c r="T247"/>
    </row>
    <row r="248" spans="1:20">
      <c r="A248" s="17">
        <f>YEAR(tblCalendario[[#This Row],[Fecha]])*10000+MONTH(tblCalendario[[#This Row],[Fecha]])*100+DAY(tblCalendario[[#This Row],[Fecha]])</f>
        <v>20260831</v>
      </c>
      <c r="B248" s="50">
        <v>46265</v>
      </c>
      <c r="C248" t="str">
        <f t="shared" si="12"/>
        <v>lunes</v>
      </c>
      <c r="D248" s="9">
        <f>+WEEKDAY(tblCalendario[[#This Row],[Fecha]],2)</f>
        <v>1</v>
      </c>
      <c r="E248" s="9" t="str">
        <f>+IF(OR(tblCalendario[[#This Row],[Dia Semana]]="sábado",tblCalendario[[#This Row],[Dia Semana]]="domingo"),"SI","")</f>
        <v/>
      </c>
      <c r="F248" s="9">
        <f>DAY(tblCalendario[[#This Row],[Fecha]])</f>
        <v>31</v>
      </c>
      <c r="G248" s="9">
        <f t="shared" si="13"/>
        <v>36</v>
      </c>
      <c r="H248" s="9">
        <f t="shared" si="14"/>
        <v>8</v>
      </c>
      <c r="I248" s="9" t="str">
        <f>IF(tblCalendario[[#This Row],[Fecha]]=EOMONTH(tblCalendario[[#This Row],[Fecha]],0),"Sí","No")</f>
        <v>Sí</v>
      </c>
      <c r="J248" s="9">
        <f>ROUNDUP(DAY(tblCalendario[[#This Row],[Fecha]])/7,0)</f>
        <v>5</v>
      </c>
      <c r="K248" s="9">
        <f>+YEAR(tblCalendario[[#This Row],[Fecha]])</f>
        <v>2026</v>
      </c>
      <c r="L248" t="str">
        <f>IF(_xlfn.XLOOKUP(B248,Tabla2[Día que se da al trabajador],Tabla2[Autorizado Loretta],"")="SI",_xlfn.XLOOKUP(B248,Tabla2[Día que se da al trabajador],Tabla2[Motivo],""),"")</f>
        <v/>
      </c>
      <c r="O248" s="9"/>
      <c r="P248"/>
      <c r="S248" s="9"/>
      <c r="T248"/>
    </row>
    <row r="249" spans="1:20">
      <c r="A249" s="17">
        <f>YEAR(tblCalendario[[#This Row],[Fecha]])*10000+MONTH(tblCalendario[[#This Row],[Fecha]])*100+DAY(tblCalendario[[#This Row],[Fecha]])</f>
        <v>20260901</v>
      </c>
      <c r="B249" s="50">
        <v>46266</v>
      </c>
      <c r="C249" t="str">
        <f t="shared" si="12"/>
        <v>martes</v>
      </c>
      <c r="D249" s="9">
        <f>+WEEKDAY(tblCalendario[[#This Row],[Fecha]],2)</f>
        <v>2</v>
      </c>
      <c r="E249" s="9" t="str">
        <f>+IF(OR(tblCalendario[[#This Row],[Dia Semana]]="sábado",tblCalendario[[#This Row],[Dia Semana]]="domingo"),"SI","")</f>
        <v/>
      </c>
      <c r="F249" s="9">
        <f>DAY(tblCalendario[[#This Row],[Fecha]])</f>
        <v>1</v>
      </c>
      <c r="G249" s="9">
        <f t="shared" si="13"/>
        <v>36</v>
      </c>
      <c r="H249" s="9">
        <f t="shared" si="14"/>
        <v>9</v>
      </c>
      <c r="I249" s="9" t="str">
        <f>IF(tblCalendario[[#This Row],[Fecha]]=EOMONTH(tblCalendario[[#This Row],[Fecha]],0),"Sí","No")</f>
        <v>No</v>
      </c>
      <c r="J249" s="9">
        <f>ROUNDUP(DAY(tblCalendario[[#This Row],[Fecha]])/7,0)</f>
        <v>1</v>
      </c>
      <c r="K249" s="9">
        <f>+YEAR(tblCalendario[[#This Row],[Fecha]])</f>
        <v>2026</v>
      </c>
      <c r="L249" t="str">
        <f>IF(_xlfn.XLOOKUP(B249,Tabla2[Día que se da al trabajador],Tabla2[Autorizado Loretta],"")="SI",_xlfn.XLOOKUP(B249,Tabla2[Día que se da al trabajador],Tabla2[Motivo],""),"")</f>
        <v/>
      </c>
      <c r="O249" s="9"/>
      <c r="P249"/>
      <c r="S249" s="9"/>
      <c r="T249"/>
    </row>
    <row r="250" spans="1:20">
      <c r="A250" s="17">
        <f>YEAR(tblCalendario[[#This Row],[Fecha]])*10000+MONTH(tblCalendario[[#This Row],[Fecha]])*100+DAY(tblCalendario[[#This Row],[Fecha]])</f>
        <v>20260902</v>
      </c>
      <c r="B250" s="50">
        <v>46267</v>
      </c>
      <c r="C250" t="str">
        <f t="shared" si="12"/>
        <v>miércoles</v>
      </c>
      <c r="D250" s="9">
        <f>+WEEKDAY(tblCalendario[[#This Row],[Fecha]],2)</f>
        <v>3</v>
      </c>
      <c r="E250" s="9" t="str">
        <f>+IF(OR(tblCalendario[[#This Row],[Dia Semana]]="sábado",tblCalendario[[#This Row],[Dia Semana]]="domingo"),"SI","")</f>
        <v/>
      </c>
      <c r="F250" s="9">
        <f>DAY(tblCalendario[[#This Row],[Fecha]])</f>
        <v>2</v>
      </c>
      <c r="G250" s="9">
        <f t="shared" si="13"/>
        <v>36</v>
      </c>
      <c r="H250" s="9">
        <f t="shared" si="14"/>
        <v>9</v>
      </c>
      <c r="I250" s="9" t="str">
        <f>IF(tblCalendario[[#This Row],[Fecha]]=EOMONTH(tblCalendario[[#This Row],[Fecha]],0),"Sí","No")</f>
        <v>No</v>
      </c>
      <c r="J250" s="9">
        <f>ROUNDUP(DAY(tblCalendario[[#This Row],[Fecha]])/7,0)</f>
        <v>1</v>
      </c>
      <c r="K250" s="9">
        <f>+YEAR(tblCalendario[[#This Row],[Fecha]])</f>
        <v>2026</v>
      </c>
      <c r="L250" t="str">
        <f>IF(_xlfn.XLOOKUP(B250,Tabla2[Día que se da al trabajador],Tabla2[Autorizado Loretta],"")="SI",_xlfn.XLOOKUP(B250,Tabla2[Día que se da al trabajador],Tabla2[Motivo],""),"")</f>
        <v/>
      </c>
      <c r="O250" s="9"/>
      <c r="P250"/>
      <c r="S250" s="9"/>
      <c r="T250"/>
    </row>
    <row r="251" spans="1:20">
      <c r="A251" s="17">
        <f>YEAR(tblCalendario[[#This Row],[Fecha]])*10000+MONTH(tblCalendario[[#This Row],[Fecha]])*100+DAY(tblCalendario[[#This Row],[Fecha]])</f>
        <v>20260903</v>
      </c>
      <c r="B251" s="50">
        <v>46268</v>
      </c>
      <c r="C251" t="str">
        <f t="shared" si="12"/>
        <v>jueves</v>
      </c>
      <c r="D251" s="9">
        <f>+WEEKDAY(tblCalendario[[#This Row],[Fecha]],2)</f>
        <v>4</v>
      </c>
      <c r="E251" s="9" t="str">
        <f>+IF(OR(tblCalendario[[#This Row],[Dia Semana]]="sábado",tblCalendario[[#This Row],[Dia Semana]]="domingo"),"SI","")</f>
        <v/>
      </c>
      <c r="F251" s="9">
        <f>DAY(tblCalendario[[#This Row],[Fecha]])</f>
        <v>3</v>
      </c>
      <c r="G251" s="9">
        <f t="shared" si="13"/>
        <v>36</v>
      </c>
      <c r="H251" s="9">
        <f t="shared" si="14"/>
        <v>9</v>
      </c>
      <c r="I251" s="9" t="str">
        <f>IF(tblCalendario[[#This Row],[Fecha]]=EOMONTH(tblCalendario[[#This Row],[Fecha]],0),"Sí","No")</f>
        <v>No</v>
      </c>
      <c r="J251" s="9">
        <f>ROUNDUP(DAY(tblCalendario[[#This Row],[Fecha]])/7,0)</f>
        <v>1</v>
      </c>
      <c r="K251" s="9">
        <f>+YEAR(tblCalendario[[#This Row],[Fecha]])</f>
        <v>2026</v>
      </c>
      <c r="L251" t="str">
        <f>IF(_xlfn.XLOOKUP(B251,Tabla2[Día que se da al trabajador],Tabla2[Autorizado Loretta],"")="SI",_xlfn.XLOOKUP(B251,Tabla2[Día que se da al trabajador],Tabla2[Motivo],""),"")</f>
        <v/>
      </c>
      <c r="O251" s="9"/>
      <c r="P251"/>
      <c r="S251" s="9"/>
      <c r="T251"/>
    </row>
    <row r="252" spans="1:20">
      <c r="A252" s="17">
        <f>YEAR(tblCalendario[[#This Row],[Fecha]])*10000+MONTH(tblCalendario[[#This Row],[Fecha]])*100+DAY(tblCalendario[[#This Row],[Fecha]])</f>
        <v>20260904</v>
      </c>
      <c r="B252" s="50">
        <v>46269</v>
      </c>
      <c r="C252" t="str">
        <f t="shared" si="12"/>
        <v>viernes</v>
      </c>
      <c r="D252" s="9">
        <f>+WEEKDAY(tblCalendario[[#This Row],[Fecha]],2)</f>
        <v>5</v>
      </c>
      <c r="E252" s="9" t="str">
        <f>+IF(OR(tblCalendario[[#This Row],[Dia Semana]]="sábado",tblCalendario[[#This Row],[Dia Semana]]="domingo"),"SI","")</f>
        <v/>
      </c>
      <c r="F252" s="9">
        <f>DAY(tblCalendario[[#This Row],[Fecha]])</f>
        <v>4</v>
      </c>
      <c r="G252" s="9">
        <f t="shared" si="13"/>
        <v>36</v>
      </c>
      <c r="H252" s="9">
        <f t="shared" si="14"/>
        <v>9</v>
      </c>
      <c r="I252" s="9" t="str">
        <f>IF(tblCalendario[[#This Row],[Fecha]]=EOMONTH(tblCalendario[[#This Row],[Fecha]],0),"Sí","No")</f>
        <v>No</v>
      </c>
      <c r="J252" s="9">
        <f>ROUNDUP(DAY(tblCalendario[[#This Row],[Fecha]])/7,0)</f>
        <v>1</v>
      </c>
      <c r="K252" s="9">
        <f>+YEAR(tblCalendario[[#This Row],[Fecha]])</f>
        <v>2026</v>
      </c>
      <c r="L252" t="str">
        <f>IF(_xlfn.XLOOKUP(B252,Tabla2[Día que se da al trabajador],Tabla2[Autorizado Loretta],"")="SI",_xlfn.XLOOKUP(B252,Tabla2[Día que se da al trabajador],Tabla2[Motivo],""),"")</f>
        <v/>
      </c>
      <c r="O252" s="9"/>
      <c r="P252"/>
      <c r="S252" s="9"/>
      <c r="T252"/>
    </row>
    <row r="253" spans="1:20">
      <c r="A253" s="17">
        <f>YEAR(tblCalendario[[#This Row],[Fecha]])*10000+MONTH(tblCalendario[[#This Row],[Fecha]])*100+DAY(tblCalendario[[#This Row],[Fecha]])</f>
        <v>20260905</v>
      </c>
      <c r="B253" s="50">
        <v>46270</v>
      </c>
      <c r="C253" t="str">
        <f t="shared" si="12"/>
        <v>sábado</v>
      </c>
      <c r="D253" s="9">
        <f>+WEEKDAY(tblCalendario[[#This Row],[Fecha]],2)</f>
        <v>6</v>
      </c>
      <c r="E253" s="9" t="str">
        <f>+IF(OR(tblCalendario[[#This Row],[Dia Semana]]="sábado",tblCalendario[[#This Row],[Dia Semana]]="domingo"),"SI","")</f>
        <v>SI</v>
      </c>
      <c r="F253" s="9">
        <f>DAY(tblCalendario[[#This Row],[Fecha]])</f>
        <v>5</v>
      </c>
      <c r="G253" s="9">
        <f t="shared" si="13"/>
        <v>36</v>
      </c>
      <c r="H253" s="9">
        <f t="shared" si="14"/>
        <v>9</v>
      </c>
      <c r="I253" s="9" t="str">
        <f>IF(tblCalendario[[#This Row],[Fecha]]=EOMONTH(tblCalendario[[#This Row],[Fecha]],0),"Sí","No")</f>
        <v>No</v>
      </c>
      <c r="J253" s="9">
        <f>ROUNDUP(DAY(tblCalendario[[#This Row],[Fecha]])/7,0)</f>
        <v>1</v>
      </c>
      <c r="K253" s="9">
        <f>+YEAR(tblCalendario[[#This Row],[Fecha]])</f>
        <v>2026</v>
      </c>
      <c r="L253" t="str">
        <f>IF(_xlfn.XLOOKUP(B253,Tabla2[Día que se da al trabajador],Tabla2[Autorizado Loretta],"")="SI",_xlfn.XLOOKUP(B253,Tabla2[Día que se da al trabajador],Tabla2[Motivo],""),"")</f>
        <v/>
      </c>
      <c r="O253" s="9"/>
      <c r="P253"/>
      <c r="S253" s="9"/>
      <c r="T253"/>
    </row>
    <row r="254" spans="1:20">
      <c r="A254" s="17">
        <f>YEAR(tblCalendario[[#This Row],[Fecha]])*10000+MONTH(tblCalendario[[#This Row],[Fecha]])*100+DAY(tblCalendario[[#This Row],[Fecha]])</f>
        <v>20260906</v>
      </c>
      <c r="B254" s="50">
        <v>46271</v>
      </c>
      <c r="C254" t="str">
        <f t="shared" si="12"/>
        <v>domingo</v>
      </c>
      <c r="D254" s="9">
        <f>+WEEKDAY(tblCalendario[[#This Row],[Fecha]],2)</f>
        <v>7</v>
      </c>
      <c r="E254" s="9" t="str">
        <f>+IF(OR(tblCalendario[[#This Row],[Dia Semana]]="sábado",tblCalendario[[#This Row],[Dia Semana]]="domingo"),"SI","")</f>
        <v>SI</v>
      </c>
      <c r="F254" s="9">
        <f>DAY(tblCalendario[[#This Row],[Fecha]])</f>
        <v>6</v>
      </c>
      <c r="G254" s="9">
        <f t="shared" si="13"/>
        <v>36</v>
      </c>
      <c r="H254" s="9">
        <f t="shared" si="14"/>
        <v>9</v>
      </c>
      <c r="I254" s="9" t="str">
        <f>IF(tblCalendario[[#This Row],[Fecha]]=EOMONTH(tblCalendario[[#This Row],[Fecha]],0),"Sí","No")</f>
        <v>No</v>
      </c>
      <c r="J254" s="9">
        <f>ROUNDUP(DAY(tblCalendario[[#This Row],[Fecha]])/7,0)</f>
        <v>1</v>
      </c>
      <c r="K254" s="9">
        <f>+YEAR(tblCalendario[[#This Row],[Fecha]])</f>
        <v>2026</v>
      </c>
      <c r="L254" t="str">
        <f>IF(_xlfn.XLOOKUP(B254,Tabla2[Día que se da al trabajador],Tabla2[Autorizado Loretta],"")="SI",_xlfn.XLOOKUP(B254,Tabla2[Día que se da al trabajador],Tabla2[Motivo],""),"")</f>
        <v/>
      </c>
      <c r="O254" s="9"/>
      <c r="P254"/>
      <c r="S254" s="9"/>
      <c r="T254"/>
    </row>
    <row r="255" spans="1:20">
      <c r="A255" s="17">
        <f>YEAR(tblCalendario[[#This Row],[Fecha]])*10000+MONTH(tblCalendario[[#This Row],[Fecha]])*100+DAY(tblCalendario[[#This Row],[Fecha]])</f>
        <v>20260907</v>
      </c>
      <c r="B255" s="50">
        <v>46272</v>
      </c>
      <c r="C255" t="str">
        <f t="shared" si="12"/>
        <v>lunes</v>
      </c>
      <c r="D255" s="9">
        <f>+WEEKDAY(tblCalendario[[#This Row],[Fecha]],2)</f>
        <v>1</v>
      </c>
      <c r="E255" s="9" t="str">
        <f>+IF(OR(tblCalendario[[#This Row],[Dia Semana]]="sábado",tblCalendario[[#This Row],[Dia Semana]]="domingo"),"SI","")</f>
        <v/>
      </c>
      <c r="F255" s="9">
        <f>DAY(tblCalendario[[#This Row],[Fecha]])</f>
        <v>7</v>
      </c>
      <c r="G255" s="9">
        <f t="shared" si="13"/>
        <v>37</v>
      </c>
      <c r="H255" s="9">
        <f t="shared" si="14"/>
        <v>9</v>
      </c>
      <c r="I255" s="9" t="str">
        <f>IF(tblCalendario[[#This Row],[Fecha]]=EOMONTH(tblCalendario[[#This Row],[Fecha]],0),"Sí","No")</f>
        <v>No</v>
      </c>
      <c r="J255" s="9">
        <f>ROUNDUP(DAY(tblCalendario[[#This Row],[Fecha]])/7,0)</f>
        <v>1</v>
      </c>
      <c r="K255" s="9">
        <f>+YEAR(tblCalendario[[#This Row],[Fecha]])</f>
        <v>2026</v>
      </c>
      <c r="L255" t="str">
        <f>IF(_xlfn.XLOOKUP(B255,Tabla2[Día que se da al trabajador],Tabla2[Autorizado Loretta],"")="SI",_xlfn.XLOOKUP(B255,Tabla2[Día que se da al trabajador],Tabla2[Motivo],""),"")</f>
        <v/>
      </c>
      <c r="O255" s="9"/>
      <c r="P255"/>
      <c r="S255" s="9"/>
      <c r="T255"/>
    </row>
    <row r="256" spans="1:20">
      <c r="A256" s="17">
        <f>YEAR(tblCalendario[[#This Row],[Fecha]])*10000+MONTH(tblCalendario[[#This Row],[Fecha]])*100+DAY(tblCalendario[[#This Row],[Fecha]])</f>
        <v>20260908</v>
      </c>
      <c r="B256" s="50">
        <v>46273</v>
      </c>
      <c r="C256" t="str">
        <f t="shared" si="12"/>
        <v>martes</v>
      </c>
      <c r="D256" s="9">
        <f>+WEEKDAY(tblCalendario[[#This Row],[Fecha]],2)</f>
        <v>2</v>
      </c>
      <c r="E256" s="9" t="str">
        <f>+IF(OR(tblCalendario[[#This Row],[Dia Semana]]="sábado",tblCalendario[[#This Row],[Dia Semana]]="domingo"),"SI","")</f>
        <v/>
      </c>
      <c r="F256" s="9">
        <f>DAY(tblCalendario[[#This Row],[Fecha]])</f>
        <v>8</v>
      </c>
      <c r="G256" s="9">
        <f t="shared" si="13"/>
        <v>37</v>
      </c>
      <c r="H256" s="9">
        <f t="shared" si="14"/>
        <v>9</v>
      </c>
      <c r="I256" s="9" t="str">
        <f>IF(tblCalendario[[#This Row],[Fecha]]=EOMONTH(tblCalendario[[#This Row],[Fecha]],0),"Sí","No")</f>
        <v>No</v>
      </c>
      <c r="J256" s="9">
        <f>ROUNDUP(DAY(tblCalendario[[#This Row],[Fecha]])/7,0)</f>
        <v>2</v>
      </c>
      <c r="K256" s="9">
        <f>+YEAR(tblCalendario[[#This Row],[Fecha]])</f>
        <v>2026</v>
      </c>
      <c r="L256" t="str">
        <f>IF(_xlfn.XLOOKUP(B256,Tabla2[Día que se da al trabajador],Tabla2[Autorizado Loretta],"")="SI",_xlfn.XLOOKUP(B256,Tabla2[Día que se da al trabajador],Tabla2[Motivo],""),"")</f>
        <v/>
      </c>
      <c r="O256" s="9"/>
      <c r="P256"/>
      <c r="S256" s="9"/>
      <c r="T256"/>
    </row>
    <row r="257" spans="1:20">
      <c r="A257" s="17">
        <f>YEAR(tblCalendario[[#This Row],[Fecha]])*10000+MONTH(tblCalendario[[#This Row],[Fecha]])*100+DAY(tblCalendario[[#This Row],[Fecha]])</f>
        <v>20260909</v>
      </c>
      <c r="B257" s="50">
        <v>46274</v>
      </c>
      <c r="C257" t="str">
        <f t="shared" si="12"/>
        <v>miércoles</v>
      </c>
      <c r="D257" s="9">
        <f>+WEEKDAY(tblCalendario[[#This Row],[Fecha]],2)</f>
        <v>3</v>
      </c>
      <c r="E257" s="9" t="str">
        <f>+IF(OR(tblCalendario[[#This Row],[Dia Semana]]="sábado",tblCalendario[[#This Row],[Dia Semana]]="domingo"),"SI","")</f>
        <v/>
      </c>
      <c r="F257" s="9">
        <f>DAY(tblCalendario[[#This Row],[Fecha]])</f>
        <v>9</v>
      </c>
      <c r="G257" s="9">
        <f t="shared" si="13"/>
        <v>37</v>
      </c>
      <c r="H257" s="9">
        <f t="shared" si="14"/>
        <v>9</v>
      </c>
      <c r="I257" s="9" t="str">
        <f>IF(tblCalendario[[#This Row],[Fecha]]=EOMONTH(tblCalendario[[#This Row],[Fecha]],0),"Sí","No")</f>
        <v>No</v>
      </c>
      <c r="J257" s="9">
        <f>ROUNDUP(DAY(tblCalendario[[#This Row],[Fecha]])/7,0)</f>
        <v>2</v>
      </c>
      <c r="K257" s="9">
        <f>+YEAR(tblCalendario[[#This Row],[Fecha]])</f>
        <v>2026</v>
      </c>
      <c r="L257" t="str">
        <f>IF(_xlfn.XLOOKUP(B257,Tabla2[Día que se da al trabajador],Tabla2[Autorizado Loretta],"")="SI",_xlfn.XLOOKUP(B257,Tabla2[Día que se da al trabajador],Tabla2[Motivo],""),"")</f>
        <v/>
      </c>
      <c r="O257" s="9"/>
      <c r="P257"/>
      <c r="S257" s="9"/>
      <c r="T257"/>
    </row>
    <row r="258" spans="1:20">
      <c r="A258" s="17">
        <f>YEAR(tblCalendario[[#This Row],[Fecha]])*10000+MONTH(tblCalendario[[#This Row],[Fecha]])*100+DAY(tblCalendario[[#This Row],[Fecha]])</f>
        <v>20260910</v>
      </c>
      <c r="B258" s="50">
        <v>46275</v>
      </c>
      <c r="C258" t="str">
        <f t="shared" si="12"/>
        <v>jueves</v>
      </c>
      <c r="D258" s="9">
        <f>+WEEKDAY(tblCalendario[[#This Row],[Fecha]],2)</f>
        <v>4</v>
      </c>
      <c r="E258" s="9" t="str">
        <f>+IF(OR(tblCalendario[[#This Row],[Dia Semana]]="sábado",tblCalendario[[#This Row],[Dia Semana]]="domingo"),"SI","")</f>
        <v/>
      </c>
      <c r="F258" s="9">
        <f>DAY(tblCalendario[[#This Row],[Fecha]])</f>
        <v>10</v>
      </c>
      <c r="G258" s="9">
        <f t="shared" si="13"/>
        <v>37</v>
      </c>
      <c r="H258" s="9">
        <f t="shared" si="14"/>
        <v>9</v>
      </c>
      <c r="I258" s="9" t="str">
        <f>IF(tblCalendario[[#This Row],[Fecha]]=EOMONTH(tblCalendario[[#This Row],[Fecha]],0),"Sí","No")</f>
        <v>No</v>
      </c>
      <c r="J258" s="9">
        <f>ROUNDUP(DAY(tblCalendario[[#This Row],[Fecha]])/7,0)</f>
        <v>2</v>
      </c>
      <c r="K258" s="9">
        <f>+YEAR(tblCalendario[[#This Row],[Fecha]])</f>
        <v>2026</v>
      </c>
      <c r="L258" t="str">
        <f>IF(_xlfn.XLOOKUP(B258,Tabla2[Día que se da al trabajador],Tabla2[Autorizado Loretta],"")="SI",_xlfn.XLOOKUP(B258,Tabla2[Día que se da al trabajador],Tabla2[Motivo],""),"")</f>
        <v/>
      </c>
      <c r="O258" s="9"/>
      <c r="P258"/>
      <c r="S258" s="9"/>
      <c r="T258"/>
    </row>
    <row r="259" spans="1:20">
      <c r="A259" s="17">
        <f>YEAR(tblCalendario[[#This Row],[Fecha]])*10000+MONTH(tblCalendario[[#This Row],[Fecha]])*100+DAY(tblCalendario[[#This Row],[Fecha]])</f>
        <v>20260911</v>
      </c>
      <c r="B259" s="50">
        <v>46276</v>
      </c>
      <c r="C259" t="str">
        <f t="shared" si="12"/>
        <v>viernes</v>
      </c>
      <c r="D259" s="9">
        <f>+WEEKDAY(tblCalendario[[#This Row],[Fecha]],2)</f>
        <v>5</v>
      </c>
      <c r="E259" s="9" t="str">
        <f>+IF(OR(tblCalendario[[#This Row],[Dia Semana]]="sábado",tblCalendario[[#This Row],[Dia Semana]]="domingo"),"SI","")</f>
        <v/>
      </c>
      <c r="F259" s="9">
        <f>DAY(tblCalendario[[#This Row],[Fecha]])</f>
        <v>11</v>
      </c>
      <c r="G259" s="9">
        <f t="shared" si="13"/>
        <v>37</v>
      </c>
      <c r="H259" s="9">
        <f t="shared" si="14"/>
        <v>9</v>
      </c>
      <c r="I259" s="9" t="str">
        <f>IF(tblCalendario[[#This Row],[Fecha]]=EOMONTH(tblCalendario[[#This Row],[Fecha]],0),"Sí","No")</f>
        <v>No</v>
      </c>
      <c r="J259" s="9">
        <f>ROUNDUP(DAY(tblCalendario[[#This Row],[Fecha]])/7,0)</f>
        <v>2</v>
      </c>
      <c r="K259" s="9">
        <f>+YEAR(tblCalendario[[#This Row],[Fecha]])</f>
        <v>2026</v>
      </c>
      <c r="L259" t="str">
        <f>IF(_xlfn.XLOOKUP(B259,Tabla2[Día que se da al trabajador],Tabla2[Autorizado Loretta],"")="SI",_xlfn.XLOOKUP(B259,Tabla2[Día que se da al trabajador],Tabla2[Motivo],""),"")</f>
        <v/>
      </c>
      <c r="O259" s="9"/>
      <c r="P259"/>
      <c r="S259" s="9"/>
      <c r="T259"/>
    </row>
    <row r="260" spans="1:20">
      <c r="A260" s="17">
        <f>YEAR(tblCalendario[[#This Row],[Fecha]])*10000+MONTH(tblCalendario[[#This Row],[Fecha]])*100+DAY(tblCalendario[[#This Row],[Fecha]])</f>
        <v>20260912</v>
      </c>
      <c r="B260" s="50">
        <v>46277</v>
      </c>
      <c r="C260" t="str">
        <f t="shared" si="12"/>
        <v>sábado</v>
      </c>
      <c r="D260" s="9">
        <f>+WEEKDAY(tblCalendario[[#This Row],[Fecha]],2)</f>
        <v>6</v>
      </c>
      <c r="E260" s="9" t="str">
        <f>+IF(OR(tblCalendario[[#This Row],[Dia Semana]]="sábado",tblCalendario[[#This Row],[Dia Semana]]="domingo"),"SI","")</f>
        <v>SI</v>
      </c>
      <c r="F260" s="9">
        <f>DAY(tblCalendario[[#This Row],[Fecha]])</f>
        <v>12</v>
      </c>
      <c r="G260" s="9">
        <f t="shared" si="13"/>
        <v>37</v>
      </c>
      <c r="H260" s="9">
        <f t="shared" si="14"/>
        <v>9</v>
      </c>
      <c r="I260" s="9" t="str">
        <f>IF(tblCalendario[[#This Row],[Fecha]]=EOMONTH(tblCalendario[[#This Row],[Fecha]],0),"Sí","No")</f>
        <v>No</v>
      </c>
      <c r="J260" s="9">
        <f>ROUNDUP(DAY(tblCalendario[[#This Row],[Fecha]])/7,0)</f>
        <v>2</v>
      </c>
      <c r="K260" s="9">
        <f>+YEAR(tblCalendario[[#This Row],[Fecha]])</f>
        <v>2026</v>
      </c>
      <c r="L260" t="str">
        <f>IF(_xlfn.XLOOKUP(B260,Tabla2[Día que se da al trabajador],Tabla2[Autorizado Loretta],"")="SI",_xlfn.XLOOKUP(B260,Tabla2[Día que se da al trabajador],Tabla2[Motivo],""),"")</f>
        <v/>
      </c>
      <c r="O260" s="9"/>
      <c r="P260"/>
      <c r="S260" s="9"/>
      <c r="T260"/>
    </row>
    <row r="261" spans="1:20">
      <c r="A261" s="17">
        <f>YEAR(tblCalendario[[#This Row],[Fecha]])*10000+MONTH(tblCalendario[[#This Row],[Fecha]])*100+DAY(tblCalendario[[#This Row],[Fecha]])</f>
        <v>20260913</v>
      </c>
      <c r="B261" s="50">
        <v>46278</v>
      </c>
      <c r="C261" t="str">
        <f t="shared" si="12"/>
        <v>domingo</v>
      </c>
      <c r="D261" s="9">
        <f>+WEEKDAY(tblCalendario[[#This Row],[Fecha]],2)</f>
        <v>7</v>
      </c>
      <c r="E261" s="9" t="str">
        <f>+IF(OR(tblCalendario[[#This Row],[Dia Semana]]="sábado",tblCalendario[[#This Row],[Dia Semana]]="domingo"),"SI","")</f>
        <v>SI</v>
      </c>
      <c r="F261" s="9">
        <f>DAY(tblCalendario[[#This Row],[Fecha]])</f>
        <v>13</v>
      </c>
      <c r="G261" s="9">
        <f t="shared" si="13"/>
        <v>37</v>
      </c>
      <c r="H261" s="9">
        <f t="shared" si="14"/>
        <v>9</v>
      </c>
      <c r="I261" s="9" t="str">
        <f>IF(tblCalendario[[#This Row],[Fecha]]=EOMONTH(tblCalendario[[#This Row],[Fecha]],0),"Sí","No")</f>
        <v>No</v>
      </c>
      <c r="J261" s="9">
        <f>ROUNDUP(DAY(tblCalendario[[#This Row],[Fecha]])/7,0)</f>
        <v>2</v>
      </c>
      <c r="K261" s="9">
        <f>+YEAR(tblCalendario[[#This Row],[Fecha]])</f>
        <v>2026</v>
      </c>
      <c r="L261" t="str">
        <f>IF(_xlfn.XLOOKUP(B261,Tabla2[Día que se da al trabajador],Tabla2[Autorizado Loretta],"")="SI",_xlfn.XLOOKUP(B261,Tabla2[Día que se da al trabajador],Tabla2[Motivo],""),"")</f>
        <v/>
      </c>
      <c r="O261" s="9"/>
      <c r="P261"/>
      <c r="S261" s="9"/>
      <c r="T261"/>
    </row>
    <row r="262" spans="1:20">
      <c r="A262" s="17">
        <f>YEAR(tblCalendario[[#This Row],[Fecha]])*10000+MONTH(tblCalendario[[#This Row],[Fecha]])*100+DAY(tblCalendario[[#This Row],[Fecha]])</f>
        <v>20260914</v>
      </c>
      <c r="B262" s="50">
        <v>46279</v>
      </c>
      <c r="C262" t="str">
        <f t="shared" ref="C262:C325" si="15">TEXT(B262,"dddd")</f>
        <v>lunes</v>
      </c>
      <c r="D262" s="9">
        <f>+WEEKDAY(tblCalendario[[#This Row],[Fecha]],2)</f>
        <v>1</v>
      </c>
      <c r="E262" s="9" t="str">
        <f>+IF(OR(tblCalendario[[#This Row],[Dia Semana]]="sábado",tblCalendario[[#This Row],[Dia Semana]]="domingo"),"SI","")</f>
        <v/>
      </c>
      <c r="F262" s="9">
        <f>DAY(tblCalendario[[#This Row],[Fecha]])</f>
        <v>14</v>
      </c>
      <c r="G262" s="9">
        <f t="shared" si="13"/>
        <v>38</v>
      </c>
      <c r="H262" s="9">
        <f t="shared" si="14"/>
        <v>9</v>
      </c>
      <c r="I262" s="9" t="str">
        <f>IF(tblCalendario[[#This Row],[Fecha]]=EOMONTH(tblCalendario[[#This Row],[Fecha]],0),"Sí","No")</f>
        <v>No</v>
      </c>
      <c r="J262" s="9">
        <f>ROUNDUP(DAY(tblCalendario[[#This Row],[Fecha]])/7,0)</f>
        <v>2</v>
      </c>
      <c r="K262" s="9">
        <f>+YEAR(tblCalendario[[#This Row],[Fecha]])</f>
        <v>2026</v>
      </c>
      <c r="L262" t="str">
        <f>IF(_xlfn.XLOOKUP(B262,Tabla2[Día que se da al trabajador],Tabla2[Autorizado Loretta],"")="SI",_xlfn.XLOOKUP(B262,Tabla2[Día que se da al trabajador],Tabla2[Motivo],""),"")</f>
        <v/>
      </c>
      <c r="O262" s="9"/>
      <c r="P262"/>
      <c r="S262" s="9"/>
      <c r="T262"/>
    </row>
    <row r="263" spans="1:20">
      <c r="A263" s="17">
        <f>YEAR(tblCalendario[[#This Row],[Fecha]])*10000+MONTH(tblCalendario[[#This Row],[Fecha]])*100+DAY(tblCalendario[[#This Row],[Fecha]])</f>
        <v>20260915</v>
      </c>
      <c r="B263" s="50">
        <v>46280</v>
      </c>
      <c r="C263" t="str">
        <f t="shared" si="15"/>
        <v>martes</v>
      </c>
      <c r="D263" s="9">
        <f>+WEEKDAY(tblCalendario[[#This Row],[Fecha]],2)</f>
        <v>2</v>
      </c>
      <c r="E263" s="9" t="str">
        <f>+IF(OR(tblCalendario[[#This Row],[Dia Semana]]="sábado",tblCalendario[[#This Row],[Dia Semana]]="domingo"),"SI","")</f>
        <v/>
      </c>
      <c r="F263" s="9">
        <f>DAY(tblCalendario[[#This Row],[Fecha]])</f>
        <v>15</v>
      </c>
      <c r="G263" s="9">
        <f t="shared" si="13"/>
        <v>38</v>
      </c>
      <c r="H263" s="9">
        <f t="shared" si="14"/>
        <v>9</v>
      </c>
      <c r="I263" s="9" t="str">
        <f>IF(tblCalendario[[#This Row],[Fecha]]=EOMONTH(tblCalendario[[#This Row],[Fecha]],0),"Sí","No")</f>
        <v>No</v>
      </c>
      <c r="J263" s="9">
        <f>ROUNDUP(DAY(tblCalendario[[#This Row],[Fecha]])/7,0)</f>
        <v>3</v>
      </c>
      <c r="K263" s="9">
        <f>+YEAR(tblCalendario[[#This Row],[Fecha]])</f>
        <v>2026</v>
      </c>
      <c r="L263" t="str">
        <f>IF(_xlfn.XLOOKUP(B263,Tabla2[Día que se da al trabajador],Tabla2[Autorizado Loretta],"")="SI",_xlfn.XLOOKUP(B263,Tabla2[Día que se da al trabajador],Tabla2[Motivo],""),"")</f>
        <v/>
      </c>
      <c r="O263" s="9"/>
      <c r="P263"/>
      <c r="S263" s="9"/>
      <c r="T263"/>
    </row>
    <row r="264" spans="1:20">
      <c r="A264" s="17">
        <f>YEAR(tblCalendario[[#This Row],[Fecha]])*10000+MONTH(tblCalendario[[#This Row],[Fecha]])*100+DAY(tblCalendario[[#This Row],[Fecha]])</f>
        <v>20260916</v>
      </c>
      <c r="B264" s="50">
        <v>46281</v>
      </c>
      <c r="C264" t="str">
        <f t="shared" si="15"/>
        <v>miércoles</v>
      </c>
      <c r="D264" s="9">
        <f>+WEEKDAY(tblCalendario[[#This Row],[Fecha]],2)</f>
        <v>3</v>
      </c>
      <c r="E264" s="9" t="str">
        <f>+IF(OR(tblCalendario[[#This Row],[Dia Semana]]="sábado",tblCalendario[[#This Row],[Dia Semana]]="domingo"),"SI","")</f>
        <v/>
      </c>
      <c r="F264" s="9">
        <f>DAY(tblCalendario[[#This Row],[Fecha]])</f>
        <v>16</v>
      </c>
      <c r="G264" s="9">
        <f t="shared" ref="G264:G322" si="16">+WEEKNUM(B264,2)</f>
        <v>38</v>
      </c>
      <c r="H264" s="9">
        <f t="shared" ref="H264:H322" si="17">+MONTH(B264)</f>
        <v>9</v>
      </c>
      <c r="I264" s="9" t="str">
        <f>IF(tblCalendario[[#This Row],[Fecha]]=EOMONTH(tblCalendario[[#This Row],[Fecha]],0),"Sí","No")</f>
        <v>No</v>
      </c>
      <c r="J264" s="9">
        <f>ROUNDUP(DAY(tblCalendario[[#This Row],[Fecha]])/7,0)</f>
        <v>3</v>
      </c>
      <c r="K264" s="9">
        <f>+YEAR(tblCalendario[[#This Row],[Fecha]])</f>
        <v>2026</v>
      </c>
      <c r="L264" t="str">
        <f>IF(_xlfn.XLOOKUP(B264,Tabla2[Día que se da al trabajador],Tabla2[Autorizado Loretta],"")="SI",_xlfn.XLOOKUP(B264,Tabla2[Día que se da al trabajador],Tabla2[Motivo],""),"")</f>
        <v>Día de la Independencia</v>
      </c>
      <c r="O264" s="9"/>
      <c r="P264"/>
      <c r="S264" s="9"/>
      <c r="T264"/>
    </row>
    <row r="265" spans="1:20">
      <c r="A265" s="17">
        <f>YEAR(tblCalendario[[#This Row],[Fecha]])*10000+MONTH(tblCalendario[[#This Row],[Fecha]])*100+DAY(tblCalendario[[#This Row],[Fecha]])</f>
        <v>20260917</v>
      </c>
      <c r="B265" s="50">
        <v>46282</v>
      </c>
      <c r="C265" t="str">
        <f t="shared" si="15"/>
        <v>jueves</v>
      </c>
      <c r="D265" s="9">
        <f>+WEEKDAY(tblCalendario[[#This Row],[Fecha]],2)</f>
        <v>4</v>
      </c>
      <c r="E265" s="9" t="str">
        <f>+IF(OR(tblCalendario[[#This Row],[Dia Semana]]="sábado",tblCalendario[[#This Row],[Dia Semana]]="domingo"),"SI","")</f>
        <v/>
      </c>
      <c r="F265" s="9">
        <f>DAY(tblCalendario[[#This Row],[Fecha]])</f>
        <v>17</v>
      </c>
      <c r="G265" s="9">
        <f t="shared" si="16"/>
        <v>38</v>
      </c>
      <c r="H265" s="9">
        <f t="shared" si="17"/>
        <v>9</v>
      </c>
      <c r="I265" s="9" t="str">
        <f>IF(tblCalendario[[#This Row],[Fecha]]=EOMONTH(tblCalendario[[#This Row],[Fecha]],0),"Sí","No")</f>
        <v>No</v>
      </c>
      <c r="J265" s="9">
        <f>ROUNDUP(DAY(tblCalendario[[#This Row],[Fecha]])/7,0)</f>
        <v>3</v>
      </c>
      <c r="K265" s="9">
        <f>+YEAR(tblCalendario[[#This Row],[Fecha]])</f>
        <v>2026</v>
      </c>
      <c r="L265" t="str">
        <f>IF(_xlfn.XLOOKUP(B265,Tabla2[Día que se da al trabajador],Tabla2[Autorizado Loretta],"")="SI",_xlfn.XLOOKUP(B265,Tabla2[Día que se da al trabajador],Tabla2[Motivo],""),"")</f>
        <v/>
      </c>
      <c r="O265" s="9"/>
      <c r="P265"/>
      <c r="S265" s="9"/>
      <c r="T265"/>
    </row>
    <row r="266" spans="1:20">
      <c r="A266" s="17">
        <f>YEAR(tblCalendario[[#This Row],[Fecha]])*10000+MONTH(tblCalendario[[#This Row],[Fecha]])*100+DAY(tblCalendario[[#This Row],[Fecha]])</f>
        <v>20260918</v>
      </c>
      <c r="B266" s="50">
        <v>46283</v>
      </c>
      <c r="C266" t="str">
        <f t="shared" si="15"/>
        <v>viernes</v>
      </c>
      <c r="D266" s="9">
        <f>+WEEKDAY(tblCalendario[[#This Row],[Fecha]],2)</f>
        <v>5</v>
      </c>
      <c r="E266" s="9" t="str">
        <f>+IF(OR(tblCalendario[[#This Row],[Dia Semana]]="sábado",tblCalendario[[#This Row],[Dia Semana]]="domingo"),"SI","")</f>
        <v/>
      </c>
      <c r="F266" s="9">
        <f>DAY(tblCalendario[[#This Row],[Fecha]])</f>
        <v>18</v>
      </c>
      <c r="G266" s="9">
        <f t="shared" si="16"/>
        <v>38</v>
      </c>
      <c r="H266" s="9">
        <f t="shared" si="17"/>
        <v>9</v>
      </c>
      <c r="I266" s="9" t="str">
        <f>IF(tblCalendario[[#This Row],[Fecha]]=EOMONTH(tblCalendario[[#This Row],[Fecha]],0),"Sí","No")</f>
        <v>No</v>
      </c>
      <c r="J266" s="9">
        <f>ROUNDUP(DAY(tblCalendario[[#This Row],[Fecha]])/7,0)</f>
        <v>3</v>
      </c>
      <c r="K266" s="9">
        <f>+YEAR(tblCalendario[[#This Row],[Fecha]])</f>
        <v>2026</v>
      </c>
      <c r="L266" t="str">
        <f>IF(_xlfn.XLOOKUP(B266,Tabla2[Día que se da al trabajador],Tabla2[Autorizado Loretta],"")="SI",_xlfn.XLOOKUP(B266,Tabla2[Día que se da al trabajador],Tabla2[Motivo],""),"")</f>
        <v/>
      </c>
      <c r="O266" s="9"/>
      <c r="P266"/>
      <c r="S266" s="9"/>
      <c r="T266"/>
    </row>
    <row r="267" spans="1:20">
      <c r="A267" s="17">
        <f>YEAR(tblCalendario[[#This Row],[Fecha]])*10000+MONTH(tblCalendario[[#This Row],[Fecha]])*100+DAY(tblCalendario[[#This Row],[Fecha]])</f>
        <v>20260919</v>
      </c>
      <c r="B267" s="50">
        <v>46284</v>
      </c>
      <c r="C267" t="str">
        <f t="shared" si="15"/>
        <v>sábado</v>
      </c>
      <c r="D267" s="9">
        <f>+WEEKDAY(tblCalendario[[#This Row],[Fecha]],2)</f>
        <v>6</v>
      </c>
      <c r="E267" s="9" t="str">
        <f>+IF(OR(tblCalendario[[#This Row],[Dia Semana]]="sábado",tblCalendario[[#This Row],[Dia Semana]]="domingo"),"SI","")</f>
        <v>SI</v>
      </c>
      <c r="F267" s="9">
        <f>DAY(tblCalendario[[#This Row],[Fecha]])</f>
        <v>19</v>
      </c>
      <c r="G267" s="9">
        <f t="shared" si="16"/>
        <v>38</v>
      </c>
      <c r="H267" s="9">
        <f t="shared" si="17"/>
        <v>9</v>
      </c>
      <c r="I267" s="9" t="str">
        <f>IF(tblCalendario[[#This Row],[Fecha]]=EOMONTH(tblCalendario[[#This Row],[Fecha]],0),"Sí","No")</f>
        <v>No</v>
      </c>
      <c r="J267" s="9">
        <f>ROUNDUP(DAY(tblCalendario[[#This Row],[Fecha]])/7,0)</f>
        <v>3</v>
      </c>
      <c r="K267" s="9">
        <f>+YEAR(tblCalendario[[#This Row],[Fecha]])</f>
        <v>2026</v>
      </c>
      <c r="L267" t="str">
        <f>IF(_xlfn.XLOOKUP(B267,Tabla2[Día que se da al trabajador],Tabla2[Autorizado Loretta],"")="SI",_xlfn.XLOOKUP(B267,Tabla2[Día que se da al trabajador],Tabla2[Motivo],""),"")</f>
        <v/>
      </c>
      <c r="O267" s="9"/>
      <c r="P267"/>
      <c r="S267" s="9"/>
      <c r="T267"/>
    </row>
    <row r="268" spans="1:20">
      <c r="A268" s="17">
        <f>YEAR(tblCalendario[[#This Row],[Fecha]])*10000+MONTH(tblCalendario[[#This Row],[Fecha]])*100+DAY(tblCalendario[[#This Row],[Fecha]])</f>
        <v>20260920</v>
      </c>
      <c r="B268" s="50">
        <v>46285</v>
      </c>
      <c r="C268" t="str">
        <f t="shared" si="15"/>
        <v>domingo</v>
      </c>
      <c r="D268" s="9">
        <f>+WEEKDAY(tblCalendario[[#This Row],[Fecha]],2)</f>
        <v>7</v>
      </c>
      <c r="E268" s="9" t="str">
        <f>+IF(OR(tblCalendario[[#This Row],[Dia Semana]]="sábado",tblCalendario[[#This Row],[Dia Semana]]="domingo"),"SI","")</f>
        <v>SI</v>
      </c>
      <c r="F268" s="9">
        <f>DAY(tblCalendario[[#This Row],[Fecha]])</f>
        <v>20</v>
      </c>
      <c r="G268" s="9">
        <f t="shared" si="16"/>
        <v>38</v>
      </c>
      <c r="H268" s="9">
        <f t="shared" si="17"/>
        <v>9</v>
      </c>
      <c r="I268" s="9" t="str">
        <f>IF(tblCalendario[[#This Row],[Fecha]]=EOMONTH(tblCalendario[[#This Row],[Fecha]],0),"Sí","No")</f>
        <v>No</v>
      </c>
      <c r="J268" s="9">
        <f>ROUNDUP(DAY(tblCalendario[[#This Row],[Fecha]])/7,0)</f>
        <v>3</v>
      </c>
      <c r="K268" s="9">
        <f>+YEAR(tblCalendario[[#This Row],[Fecha]])</f>
        <v>2026</v>
      </c>
      <c r="L268" t="str">
        <f>IF(_xlfn.XLOOKUP(B268,Tabla2[Día que se da al trabajador],Tabla2[Autorizado Loretta],"")="SI",_xlfn.XLOOKUP(B268,Tabla2[Día que se da al trabajador],Tabla2[Motivo],""),"")</f>
        <v/>
      </c>
      <c r="O268" s="9"/>
      <c r="P268"/>
      <c r="S268" s="9"/>
      <c r="T268"/>
    </row>
    <row r="269" spans="1:20">
      <c r="A269" s="17">
        <f>YEAR(tblCalendario[[#This Row],[Fecha]])*10000+MONTH(tblCalendario[[#This Row],[Fecha]])*100+DAY(tblCalendario[[#This Row],[Fecha]])</f>
        <v>20260921</v>
      </c>
      <c r="B269" s="50">
        <v>46286</v>
      </c>
      <c r="C269" t="str">
        <f t="shared" si="15"/>
        <v>lunes</v>
      </c>
      <c r="D269" s="9">
        <f>+WEEKDAY(tblCalendario[[#This Row],[Fecha]],2)</f>
        <v>1</v>
      </c>
      <c r="E269" s="9" t="str">
        <f>+IF(OR(tblCalendario[[#This Row],[Dia Semana]]="sábado",tblCalendario[[#This Row],[Dia Semana]]="domingo"),"SI","")</f>
        <v/>
      </c>
      <c r="F269" s="9">
        <f>DAY(tblCalendario[[#This Row],[Fecha]])</f>
        <v>21</v>
      </c>
      <c r="G269" s="9">
        <f t="shared" si="16"/>
        <v>39</v>
      </c>
      <c r="H269" s="9">
        <f t="shared" si="17"/>
        <v>9</v>
      </c>
      <c r="I269" s="9" t="str">
        <f>IF(tblCalendario[[#This Row],[Fecha]]=EOMONTH(tblCalendario[[#This Row],[Fecha]],0),"Sí","No")</f>
        <v>No</v>
      </c>
      <c r="J269" s="9">
        <f>ROUNDUP(DAY(tblCalendario[[#This Row],[Fecha]])/7,0)</f>
        <v>3</v>
      </c>
      <c r="K269" s="9">
        <f>+YEAR(tblCalendario[[#This Row],[Fecha]])</f>
        <v>2026</v>
      </c>
      <c r="L269" t="str">
        <f>IF(_xlfn.XLOOKUP(B269,Tabla2[Día que se da al trabajador],Tabla2[Autorizado Loretta],"")="SI",_xlfn.XLOOKUP(B269,Tabla2[Día que se da al trabajador],Tabla2[Motivo],""),"")</f>
        <v/>
      </c>
      <c r="O269" s="9"/>
      <c r="P269"/>
      <c r="S269" s="9"/>
      <c r="T269"/>
    </row>
    <row r="270" spans="1:20">
      <c r="A270" s="17">
        <f>YEAR(tblCalendario[[#This Row],[Fecha]])*10000+MONTH(tblCalendario[[#This Row],[Fecha]])*100+DAY(tblCalendario[[#This Row],[Fecha]])</f>
        <v>20260922</v>
      </c>
      <c r="B270" s="50">
        <v>46287</v>
      </c>
      <c r="C270" t="str">
        <f t="shared" si="15"/>
        <v>martes</v>
      </c>
      <c r="D270" s="9">
        <f>+WEEKDAY(tblCalendario[[#This Row],[Fecha]],2)</f>
        <v>2</v>
      </c>
      <c r="E270" s="9" t="str">
        <f>+IF(OR(tblCalendario[[#This Row],[Dia Semana]]="sábado",tblCalendario[[#This Row],[Dia Semana]]="domingo"),"SI","")</f>
        <v/>
      </c>
      <c r="F270" s="9">
        <f>DAY(tblCalendario[[#This Row],[Fecha]])</f>
        <v>22</v>
      </c>
      <c r="G270" s="9">
        <f t="shared" si="16"/>
        <v>39</v>
      </c>
      <c r="H270" s="9">
        <f t="shared" si="17"/>
        <v>9</v>
      </c>
      <c r="I270" s="9" t="str">
        <f>IF(tblCalendario[[#This Row],[Fecha]]=EOMONTH(tblCalendario[[#This Row],[Fecha]],0),"Sí","No")</f>
        <v>No</v>
      </c>
      <c r="J270" s="9">
        <f>ROUNDUP(DAY(tblCalendario[[#This Row],[Fecha]])/7,0)</f>
        <v>4</v>
      </c>
      <c r="K270" s="9">
        <f>+YEAR(tblCalendario[[#This Row],[Fecha]])</f>
        <v>2026</v>
      </c>
      <c r="L270" t="str">
        <f>IF(_xlfn.XLOOKUP(B270,Tabla2[Día que se da al trabajador],Tabla2[Autorizado Loretta],"")="SI",_xlfn.XLOOKUP(B270,Tabla2[Día que se da al trabajador],Tabla2[Motivo],""),"")</f>
        <v/>
      </c>
      <c r="O270" s="9"/>
      <c r="P270"/>
      <c r="S270" s="9"/>
      <c r="T270"/>
    </row>
    <row r="271" spans="1:20">
      <c r="A271" s="17">
        <f>YEAR(tblCalendario[[#This Row],[Fecha]])*10000+MONTH(tblCalendario[[#This Row],[Fecha]])*100+DAY(tblCalendario[[#This Row],[Fecha]])</f>
        <v>20260923</v>
      </c>
      <c r="B271" s="50">
        <v>46288</v>
      </c>
      <c r="C271" t="str">
        <f t="shared" si="15"/>
        <v>miércoles</v>
      </c>
      <c r="D271" s="9">
        <f>+WEEKDAY(tblCalendario[[#This Row],[Fecha]],2)</f>
        <v>3</v>
      </c>
      <c r="E271" s="9" t="str">
        <f>+IF(OR(tblCalendario[[#This Row],[Dia Semana]]="sábado",tblCalendario[[#This Row],[Dia Semana]]="domingo"),"SI","")</f>
        <v/>
      </c>
      <c r="F271" s="9">
        <f>DAY(tblCalendario[[#This Row],[Fecha]])</f>
        <v>23</v>
      </c>
      <c r="G271" s="9">
        <f t="shared" si="16"/>
        <v>39</v>
      </c>
      <c r="H271" s="9">
        <f t="shared" si="17"/>
        <v>9</v>
      </c>
      <c r="I271" s="9" t="str">
        <f>IF(tblCalendario[[#This Row],[Fecha]]=EOMONTH(tblCalendario[[#This Row],[Fecha]],0),"Sí","No")</f>
        <v>No</v>
      </c>
      <c r="J271" s="9">
        <f>ROUNDUP(DAY(tblCalendario[[#This Row],[Fecha]])/7,0)</f>
        <v>4</v>
      </c>
      <c r="K271" s="9">
        <f>+YEAR(tblCalendario[[#This Row],[Fecha]])</f>
        <v>2026</v>
      </c>
      <c r="L271" t="str">
        <f>IF(_xlfn.XLOOKUP(B271,Tabla2[Día que se da al trabajador],Tabla2[Autorizado Loretta],"")="SI",_xlfn.XLOOKUP(B271,Tabla2[Día que se da al trabajador],Tabla2[Motivo],""),"")</f>
        <v/>
      </c>
      <c r="O271" s="9"/>
      <c r="P271"/>
      <c r="S271" s="9"/>
      <c r="T271"/>
    </row>
    <row r="272" spans="1:20">
      <c r="A272" s="17">
        <f>YEAR(tblCalendario[[#This Row],[Fecha]])*10000+MONTH(tblCalendario[[#This Row],[Fecha]])*100+DAY(tblCalendario[[#This Row],[Fecha]])</f>
        <v>20260924</v>
      </c>
      <c r="B272" s="50">
        <v>46289</v>
      </c>
      <c r="C272" t="str">
        <f t="shared" si="15"/>
        <v>jueves</v>
      </c>
      <c r="D272" s="9">
        <f>+WEEKDAY(tblCalendario[[#This Row],[Fecha]],2)</f>
        <v>4</v>
      </c>
      <c r="E272" s="9" t="str">
        <f>+IF(OR(tblCalendario[[#This Row],[Dia Semana]]="sábado",tblCalendario[[#This Row],[Dia Semana]]="domingo"),"SI","")</f>
        <v/>
      </c>
      <c r="F272" s="9">
        <f>DAY(tblCalendario[[#This Row],[Fecha]])</f>
        <v>24</v>
      </c>
      <c r="G272" s="9">
        <f t="shared" si="16"/>
        <v>39</v>
      </c>
      <c r="H272" s="9">
        <f t="shared" si="17"/>
        <v>9</v>
      </c>
      <c r="I272" s="9" t="str">
        <f>IF(tblCalendario[[#This Row],[Fecha]]=EOMONTH(tblCalendario[[#This Row],[Fecha]],0),"Sí","No")</f>
        <v>No</v>
      </c>
      <c r="J272" s="9">
        <f>ROUNDUP(DAY(tblCalendario[[#This Row],[Fecha]])/7,0)</f>
        <v>4</v>
      </c>
      <c r="K272" s="9">
        <f>+YEAR(tblCalendario[[#This Row],[Fecha]])</f>
        <v>2026</v>
      </c>
      <c r="L272" t="str">
        <f>IF(_xlfn.XLOOKUP(B272,Tabla2[Día que se da al trabajador],Tabla2[Autorizado Loretta],"")="SI",_xlfn.XLOOKUP(B272,Tabla2[Día que se da al trabajador],Tabla2[Motivo],""),"")</f>
        <v/>
      </c>
      <c r="O272" s="9"/>
      <c r="P272"/>
      <c r="S272" s="9"/>
      <c r="T272"/>
    </row>
    <row r="273" spans="1:20">
      <c r="A273" s="17">
        <f>YEAR(tblCalendario[[#This Row],[Fecha]])*10000+MONTH(tblCalendario[[#This Row],[Fecha]])*100+DAY(tblCalendario[[#This Row],[Fecha]])</f>
        <v>20260925</v>
      </c>
      <c r="B273" s="50">
        <v>46290</v>
      </c>
      <c r="C273" t="str">
        <f t="shared" si="15"/>
        <v>viernes</v>
      </c>
      <c r="D273" s="9">
        <f>+WEEKDAY(tblCalendario[[#This Row],[Fecha]],2)</f>
        <v>5</v>
      </c>
      <c r="E273" s="9" t="str">
        <f>+IF(OR(tblCalendario[[#This Row],[Dia Semana]]="sábado",tblCalendario[[#This Row],[Dia Semana]]="domingo"),"SI","")</f>
        <v/>
      </c>
      <c r="F273" s="9">
        <f>DAY(tblCalendario[[#This Row],[Fecha]])</f>
        <v>25</v>
      </c>
      <c r="G273" s="9">
        <f t="shared" si="16"/>
        <v>39</v>
      </c>
      <c r="H273" s="9">
        <f t="shared" si="17"/>
        <v>9</v>
      </c>
      <c r="I273" s="9" t="str">
        <f>IF(tblCalendario[[#This Row],[Fecha]]=EOMONTH(tblCalendario[[#This Row],[Fecha]],0),"Sí","No")</f>
        <v>No</v>
      </c>
      <c r="J273" s="9">
        <f>ROUNDUP(DAY(tblCalendario[[#This Row],[Fecha]])/7,0)</f>
        <v>4</v>
      </c>
      <c r="K273" s="9">
        <f>+YEAR(tblCalendario[[#This Row],[Fecha]])</f>
        <v>2026</v>
      </c>
      <c r="L273" t="str">
        <f>IF(_xlfn.XLOOKUP(B273,Tabla2[Día que se da al trabajador],Tabla2[Autorizado Loretta],"")="SI",_xlfn.XLOOKUP(B273,Tabla2[Día que se da al trabajador],Tabla2[Motivo],""),"")</f>
        <v/>
      </c>
      <c r="O273" s="9"/>
      <c r="P273"/>
      <c r="S273" s="9"/>
      <c r="T273"/>
    </row>
    <row r="274" spans="1:20">
      <c r="A274" s="17">
        <f>YEAR(tblCalendario[[#This Row],[Fecha]])*10000+MONTH(tblCalendario[[#This Row],[Fecha]])*100+DAY(tblCalendario[[#This Row],[Fecha]])</f>
        <v>20260926</v>
      </c>
      <c r="B274" s="50">
        <v>46291</v>
      </c>
      <c r="C274" t="str">
        <f t="shared" si="15"/>
        <v>sábado</v>
      </c>
      <c r="D274" s="9">
        <f>+WEEKDAY(tblCalendario[[#This Row],[Fecha]],2)</f>
        <v>6</v>
      </c>
      <c r="E274" s="9" t="str">
        <f>+IF(OR(tblCalendario[[#This Row],[Dia Semana]]="sábado",tblCalendario[[#This Row],[Dia Semana]]="domingo"),"SI","")</f>
        <v>SI</v>
      </c>
      <c r="F274" s="9">
        <f>DAY(tblCalendario[[#This Row],[Fecha]])</f>
        <v>26</v>
      </c>
      <c r="G274" s="9">
        <f t="shared" si="16"/>
        <v>39</v>
      </c>
      <c r="H274" s="9">
        <f t="shared" si="17"/>
        <v>9</v>
      </c>
      <c r="I274" s="9" t="str">
        <f>IF(tblCalendario[[#This Row],[Fecha]]=EOMONTH(tblCalendario[[#This Row],[Fecha]],0),"Sí","No")</f>
        <v>No</v>
      </c>
      <c r="J274" s="9">
        <f>ROUNDUP(DAY(tblCalendario[[#This Row],[Fecha]])/7,0)</f>
        <v>4</v>
      </c>
      <c r="K274" s="9">
        <f>+YEAR(tblCalendario[[#This Row],[Fecha]])</f>
        <v>2026</v>
      </c>
      <c r="L274" t="str">
        <f>IF(_xlfn.XLOOKUP(B274,Tabla2[Día que se da al trabajador],Tabla2[Autorizado Loretta],"")="SI",_xlfn.XLOOKUP(B274,Tabla2[Día que se da al trabajador],Tabla2[Motivo],""),"")</f>
        <v/>
      </c>
      <c r="O274" s="9"/>
      <c r="P274"/>
      <c r="S274" s="9"/>
      <c r="T274"/>
    </row>
    <row r="275" spans="1:20">
      <c r="A275" s="17">
        <f>YEAR(tblCalendario[[#This Row],[Fecha]])*10000+MONTH(tblCalendario[[#This Row],[Fecha]])*100+DAY(tblCalendario[[#This Row],[Fecha]])</f>
        <v>20260927</v>
      </c>
      <c r="B275" s="50">
        <v>46292</v>
      </c>
      <c r="C275" t="str">
        <f t="shared" si="15"/>
        <v>domingo</v>
      </c>
      <c r="D275" s="9">
        <f>+WEEKDAY(tblCalendario[[#This Row],[Fecha]],2)</f>
        <v>7</v>
      </c>
      <c r="E275" s="9" t="str">
        <f>+IF(OR(tblCalendario[[#This Row],[Dia Semana]]="sábado",tblCalendario[[#This Row],[Dia Semana]]="domingo"),"SI","")</f>
        <v>SI</v>
      </c>
      <c r="F275" s="9">
        <f>DAY(tblCalendario[[#This Row],[Fecha]])</f>
        <v>27</v>
      </c>
      <c r="G275" s="9">
        <f t="shared" si="16"/>
        <v>39</v>
      </c>
      <c r="H275" s="9">
        <f t="shared" si="17"/>
        <v>9</v>
      </c>
      <c r="I275" s="9" t="str">
        <f>IF(tblCalendario[[#This Row],[Fecha]]=EOMONTH(tblCalendario[[#This Row],[Fecha]],0),"Sí","No")</f>
        <v>No</v>
      </c>
      <c r="J275" s="9">
        <f>ROUNDUP(DAY(tblCalendario[[#This Row],[Fecha]])/7,0)</f>
        <v>4</v>
      </c>
      <c r="K275" s="9">
        <f>+YEAR(tblCalendario[[#This Row],[Fecha]])</f>
        <v>2026</v>
      </c>
      <c r="L275" t="str">
        <f>IF(_xlfn.XLOOKUP(B275,Tabla2[Día que se da al trabajador],Tabla2[Autorizado Loretta],"")="SI",_xlfn.XLOOKUP(B275,Tabla2[Día que se da al trabajador],Tabla2[Motivo],""),"")</f>
        <v/>
      </c>
      <c r="O275" s="9"/>
      <c r="P275"/>
      <c r="S275" s="9"/>
      <c r="T275"/>
    </row>
    <row r="276" spans="1:20">
      <c r="A276" s="17">
        <f>YEAR(tblCalendario[[#This Row],[Fecha]])*10000+MONTH(tblCalendario[[#This Row],[Fecha]])*100+DAY(tblCalendario[[#This Row],[Fecha]])</f>
        <v>20260928</v>
      </c>
      <c r="B276" s="50">
        <v>46293</v>
      </c>
      <c r="C276" t="str">
        <f t="shared" si="15"/>
        <v>lunes</v>
      </c>
      <c r="D276" s="9">
        <f>+WEEKDAY(tblCalendario[[#This Row],[Fecha]],2)</f>
        <v>1</v>
      </c>
      <c r="E276" s="9" t="str">
        <f>+IF(OR(tblCalendario[[#This Row],[Dia Semana]]="sábado",tblCalendario[[#This Row],[Dia Semana]]="domingo"),"SI","")</f>
        <v/>
      </c>
      <c r="F276" s="9">
        <f>DAY(tblCalendario[[#This Row],[Fecha]])</f>
        <v>28</v>
      </c>
      <c r="G276" s="9">
        <f t="shared" si="16"/>
        <v>40</v>
      </c>
      <c r="H276" s="9">
        <f t="shared" si="17"/>
        <v>9</v>
      </c>
      <c r="I276" s="9" t="str">
        <f>IF(tblCalendario[[#This Row],[Fecha]]=EOMONTH(tblCalendario[[#This Row],[Fecha]],0),"Sí","No")</f>
        <v>No</v>
      </c>
      <c r="J276" s="9">
        <f>ROUNDUP(DAY(tblCalendario[[#This Row],[Fecha]])/7,0)</f>
        <v>4</v>
      </c>
      <c r="K276" s="9">
        <f>+YEAR(tblCalendario[[#This Row],[Fecha]])</f>
        <v>2026</v>
      </c>
      <c r="L276" t="str">
        <f>IF(_xlfn.XLOOKUP(B276,Tabla2[Día que se da al trabajador],Tabla2[Autorizado Loretta],"")="SI",_xlfn.XLOOKUP(B276,Tabla2[Día que se da al trabajador],Tabla2[Motivo],""),"")</f>
        <v/>
      </c>
      <c r="O276" s="9"/>
      <c r="P276"/>
      <c r="S276" s="9"/>
      <c r="T276"/>
    </row>
    <row r="277" spans="1:20">
      <c r="A277" s="17">
        <f>YEAR(tblCalendario[[#This Row],[Fecha]])*10000+MONTH(tblCalendario[[#This Row],[Fecha]])*100+DAY(tblCalendario[[#This Row],[Fecha]])</f>
        <v>20260929</v>
      </c>
      <c r="B277" s="50">
        <v>46294</v>
      </c>
      <c r="C277" t="str">
        <f t="shared" si="15"/>
        <v>martes</v>
      </c>
      <c r="D277" s="9">
        <f>+WEEKDAY(tblCalendario[[#This Row],[Fecha]],2)</f>
        <v>2</v>
      </c>
      <c r="E277" s="9" t="str">
        <f>+IF(OR(tblCalendario[[#This Row],[Dia Semana]]="sábado",tblCalendario[[#This Row],[Dia Semana]]="domingo"),"SI","")</f>
        <v/>
      </c>
      <c r="F277" s="9">
        <f>DAY(tblCalendario[[#This Row],[Fecha]])</f>
        <v>29</v>
      </c>
      <c r="G277" s="9">
        <f t="shared" si="16"/>
        <v>40</v>
      </c>
      <c r="H277" s="9">
        <f t="shared" si="17"/>
        <v>9</v>
      </c>
      <c r="I277" s="9" t="str">
        <f>IF(tblCalendario[[#This Row],[Fecha]]=EOMONTH(tblCalendario[[#This Row],[Fecha]],0),"Sí","No")</f>
        <v>No</v>
      </c>
      <c r="J277" s="9">
        <f>ROUNDUP(DAY(tblCalendario[[#This Row],[Fecha]])/7,0)</f>
        <v>5</v>
      </c>
      <c r="K277" s="9">
        <f>+YEAR(tblCalendario[[#This Row],[Fecha]])</f>
        <v>2026</v>
      </c>
      <c r="L277" t="str">
        <f>IF(_xlfn.XLOOKUP(B277,Tabla2[Día que se da al trabajador],Tabla2[Autorizado Loretta],"")="SI",_xlfn.XLOOKUP(B277,Tabla2[Día que se da al trabajador],Tabla2[Motivo],""),"")</f>
        <v/>
      </c>
      <c r="O277" s="9"/>
      <c r="P277"/>
      <c r="S277" s="9"/>
      <c r="T277"/>
    </row>
    <row r="278" spans="1:20">
      <c r="A278" s="17">
        <f>YEAR(tblCalendario[[#This Row],[Fecha]])*10000+MONTH(tblCalendario[[#This Row],[Fecha]])*100+DAY(tblCalendario[[#This Row],[Fecha]])</f>
        <v>20260930</v>
      </c>
      <c r="B278" s="50">
        <v>46295</v>
      </c>
      <c r="C278" t="str">
        <f t="shared" si="15"/>
        <v>miércoles</v>
      </c>
      <c r="D278" s="9">
        <f>+WEEKDAY(tblCalendario[[#This Row],[Fecha]],2)</f>
        <v>3</v>
      </c>
      <c r="E278" s="9" t="str">
        <f>+IF(OR(tblCalendario[[#This Row],[Dia Semana]]="sábado",tblCalendario[[#This Row],[Dia Semana]]="domingo"),"SI","")</f>
        <v/>
      </c>
      <c r="F278" s="9">
        <f>DAY(tblCalendario[[#This Row],[Fecha]])</f>
        <v>30</v>
      </c>
      <c r="G278" s="9">
        <f t="shared" si="16"/>
        <v>40</v>
      </c>
      <c r="H278" s="9">
        <f t="shared" si="17"/>
        <v>9</v>
      </c>
      <c r="I278" s="9" t="str">
        <f>IF(tblCalendario[[#This Row],[Fecha]]=EOMONTH(tblCalendario[[#This Row],[Fecha]],0),"Sí","No")</f>
        <v>Sí</v>
      </c>
      <c r="J278" s="9">
        <f>ROUNDUP(DAY(tblCalendario[[#This Row],[Fecha]])/7,0)</f>
        <v>5</v>
      </c>
      <c r="K278" s="9">
        <f>+YEAR(tblCalendario[[#This Row],[Fecha]])</f>
        <v>2026</v>
      </c>
      <c r="L278" t="str">
        <f>IF(_xlfn.XLOOKUP(B278,Tabla2[Día que se da al trabajador],Tabla2[Autorizado Loretta],"")="SI",_xlfn.XLOOKUP(B278,Tabla2[Día que se da al trabajador],Tabla2[Motivo],""),"")</f>
        <v/>
      </c>
      <c r="O278" s="9"/>
      <c r="P278"/>
      <c r="S278" s="9"/>
      <c r="T278"/>
    </row>
    <row r="279" spans="1:20">
      <c r="A279" s="17">
        <f>YEAR(tblCalendario[[#This Row],[Fecha]])*10000+MONTH(tblCalendario[[#This Row],[Fecha]])*100+DAY(tblCalendario[[#This Row],[Fecha]])</f>
        <v>20261001</v>
      </c>
      <c r="B279" s="50">
        <v>46296</v>
      </c>
      <c r="C279" t="str">
        <f t="shared" si="15"/>
        <v>jueves</v>
      </c>
      <c r="D279" s="9">
        <f>+WEEKDAY(tblCalendario[[#This Row],[Fecha]],2)</f>
        <v>4</v>
      </c>
      <c r="E279" s="9" t="str">
        <f>+IF(OR(tblCalendario[[#This Row],[Dia Semana]]="sábado",tblCalendario[[#This Row],[Dia Semana]]="domingo"),"SI","")</f>
        <v/>
      </c>
      <c r="F279" s="9">
        <f>DAY(tblCalendario[[#This Row],[Fecha]])</f>
        <v>1</v>
      </c>
      <c r="G279" s="9">
        <f t="shared" si="16"/>
        <v>40</v>
      </c>
      <c r="H279" s="9">
        <f t="shared" si="17"/>
        <v>10</v>
      </c>
      <c r="I279" s="9" t="str">
        <f>IF(tblCalendario[[#This Row],[Fecha]]=EOMONTH(tblCalendario[[#This Row],[Fecha]],0),"Sí","No")</f>
        <v>No</v>
      </c>
      <c r="J279" s="9">
        <f>ROUNDUP(DAY(tblCalendario[[#This Row],[Fecha]])/7,0)</f>
        <v>1</v>
      </c>
      <c r="K279" s="9">
        <f>+YEAR(tblCalendario[[#This Row],[Fecha]])</f>
        <v>2026</v>
      </c>
      <c r="L279" t="str">
        <f>IF(_xlfn.XLOOKUP(B279,Tabla2[Día que se da al trabajador],Tabla2[Autorizado Loretta],"")="SI",_xlfn.XLOOKUP(B279,Tabla2[Día que se da al trabajador],Tabla2[Motivo],""),"")</f>
        <v/>
      </c>
      <c r="O279" s="9"/>
      <c r="P279"/>
      <c r="S279" s="9"/>
      <c r="T279"/>
    </row>
    <row r="280" spans="1:20">
      <c r="A280" s="17">
        <f>YEAR(tblCalendario[[#This Row],[Fecha]])*10000+MONTH(tblCalendario[[#This Row],[Fecha]])*100+DAY(tblCalendario[[#This Row],[Fecha]])</f>
        <v>20261002</v>
      </c>
      <c r="B280" s="50">
        <v>46297</v>
      </c>
      <c r="C280" t="str">
        <f t="shared" si="15"/>
        <v>viernes</v>
      </c>
      <c r="D280" s="9">
        <f>+WEEKDAY(tblCalendario[[#This Row],[Fecha]],2)</f>
        <v>5</v>
      </c>
      <c r="E280" s="9" t="str">
        <f>+IF(OR(tblCalendario[[#This Row],[Dia Semana]]="sábado",tblCalendario[[#This Row],[Dia Semana]]="domingo"),"SI","")</f>
        <v/>
      </c>
      <c r="F280" s="9">
        <f>DAY(tblCalendario[[#This Row],[Fecha]])</f>
        <v>2</v>
      </c>
      <c r="G280" s="9">
        <f t="shared" si="16"/>
        <v>40</v>
      </c>
      <c r="H280" s="9">
        <f t="shared" si="17"/>
        <v>10</v>
      </c>
      <c r="I280" s="9" t="str">
        <f>IF(tblCalendario[[#This Row],[Fecha]]=EOMONTH(tblCalendario[[#This Row],[Fecha]],0),"Sí","No")</f>
        <v>No</v>
      </c>
      <c r="J280" s="9">
        <f>ROUNDUP(DAY(tblCalendario[[#This Row],[Fecha]])/7,0)</f>
        <v>1</v>
      </c>
      <c r="K280" s="9">
        <f>+YEAR(tblCalendario[[#This Row],[Fecha]])</f>
        <v>2026</v>
      </c>
      <c r="L280" t="str">
        <f>IF(_xlfn.XLOOKUP(B280,Tabla2[Día que se da al trabajador],Tabla2[Autorizado Loretta],"")="SI",_xlfn.XLOOKUP(B280,Tabla2[Día que se da al trabajador],Tabla2[Motivo],""),"")</f>
        <v/>
      </c>
      <c r="O280" s="9"/>
      <c r="P280"/>
      <c r="S280" s="9"/>
      <c r="T280"/>
    </row>
    <row r="281" spans="1:20">
      <c r="A281" s="17">
        <f>YEAR(tblCalendario[[#This Row],[Fecha]])*10000+MONTH(tblCalendario[[#This Row],[Fecha]])*100+DAY(tblCalendario[[#This Row],[Fecha]])</f>
        <v>20261003</v>
      </c>
      <c r="B281" s="50">
        <v>46298</v>
      </c>
      <c r="C281" t="str">
        <f t="shared" si="15"/>
        <v>sábado</v>
      </c>
      <c r="D281" s="9">
        <f>+WEEKDAY(tblCalendario[[#This Row],[Fecha]],2)</f>
        <v>6</v>
      </c>
      <c r="E281" s="9" t="str">
        <f>+IF(OR(tblCalendario[[#This Row],[Dia Semana]]="sábado",tblCalendario[[#This Row],[Dia Semana]]="domingo"),"SI","")</f>
        <v>SI</v>
      </c>
      <c r="F281" s="9">
        <f>DAY(tblCalendario[[#This Row],[Fecha]])</f>
        <v>3</v>
      </c>
      <c r="G281" s="9">
        <f t="shared" si="16"/>
        <v>40</v>
      </c>
      <c r="H281" s="9">
        <f t="shared" si="17"/>
        <v>10</v>
      </c>
      <c r="I281" s="9" t="str">
        <f>IF(tblCalendario[[#This Row],[Fecha]]=EOMONTH(tblCalendario[[#This Row],[Fecha]],0),"Sí","No")</f>
        <v>No</v>
      </c>
      <c r="J281" s="9">
        <f>ROUNDUP(DAY(tblCalendario[[#This Row],[Fecha]])/7,0)</f>
        <v>1</v>
      </c>
      <c r="K281" s="9">
        <f>+YEAR(tblCalendario[[#This Row],[Fecha]])</f>
        <v>2026</v>
      </c>
      <c r="L281" t="str">
        <f>IF(_xlfn.XLOOKUP(B281,Tabla2[Día que se da al trabajador],Tabla2[Autorizado Loretta],"")="SI",_xlfn.XLOOKUP(B281,Tabla2[Día que se da al trabajador],Tabla2[Motivo],""),"")</f>
        <v/>
      </c>
      <c r="O281" s="9"/>
      <c r="P281"/>
      <c r="S281" s="9"/>
      <c r="T281"/>
    </row>
    <row r="282" spans="1:20">
      <c r="A282" s="17">
        <f>YEAR(tblCalendario[[#This Row],[Fecha]])*10000+MONTH(tblCalendario[[#This Row],[Fecha]])*100+DAY(tblCalendario[[#This Row],[Fecha]])</f>
        <v>20261004</v>
      </c>
      <c r="B282" s="50">
        <v>46299</v>
      </c>
      <c r="C282" t="str">
        <f t="shared" si="15"/>
        <v>domingo</v>
      </c>
      <c r="D282" s="9">
        <f>+WEEKDAY(tblCalendario[[#This Row],[Fecha]],2)</f>
        <v>7</v>
      </c>
      <c r="E282" s="9" t="str">
        <f>+IF(OR(tblCalendario[[#This Row],[Dia Semana]]="sábado",tblCalendario[[#This Row],[Dia Semana]]="domingo"),"SI","")</f>
        <v>SI</v>
      </c>
      <c r="F282" s="9">
        <f>DAY(tblCalendario[[#This Row],[Fecha]])</f>
        <v>4</v>
      </c>
      <c r="G282" s="9">
        <f t="shared" si="16"/>
        <v>40</v>
      </c>
      <c r="H282" s="9">
        <f t="shared" si="17"/>
        <v>10</v>
      </c>
      <c r="I282" s="9" t="str">
        <f>IF(tblCalendario[[#This Row],[Fecha]]=EOMONTH(tblCalendario[[#This Row],[Fecha]],0),"Sí","No")</f>
        <v>No</v>
      </c>
      <c r="J282" s="9">
        <f>ROUNDUP(DAY(tblCalendario[[#This Row],[Fecha]])/7,0)</f>
        <v>1</v>
      </c>
      <c r="K282" s="9">
        <f>+YEAR(tblCalendario[[#This Row],[Fecha]])</f>
        <v>2026</v>
      </c>
      <c r="L282" t="str">
        <f>IF(_xlfn.XLOOKUP(B282,Tabla2[Día que se da al trabajador],Tabla2[Autorizado Loretta],"")="SI",_xlfn.XLOOKUP(B282,Tabla2[Día que se da al trabajador],Tabla2[Motivo],""),"")</f>
        <v/>
      </c>
      <c r="O282" s="9"/>
      <c r="P282"/>
      <c r="S282" s="9"/>
      <c r="T282"/>
    </row>
    <row r="283" spans="1:20">
      <c r="A283" s="17">
        <f>YEAR(tblCalendario[[#This Row],[Fecha]])*10000+MONTH(tblCalendario[[#This Row],[Fecha]])*100+DAY(tblCalendario[[#This Row],[Fecha]])</f>
        <v>20261005</v>
      </c>
      <c r="B283" s="50">
        <v>46300</v>
      </c>
      <c r="C283" t="str">
        <f t="shared" si="15"/>
        <v>lunes</v>
      </c>
      <c r="D283" s="9">
        <f>+WEEKDAY(tblCalendario[[#This Row],[Fecha]],2)</f>
        <v>1</v>
      </c>
      <c r="E283" s="9" t="str">
        <f>+IF(OR(tblCalendario[[#This Row],[Dia Semana]]="sábado",tblCalendario[[#This Row],[Dia Semana]]="domingo"),"SI","")</f>
        <v/>
      </c>
      <c r="F283" s="9">
        <f>DAY(tblCalendario[[#This Row],[Fecha]])</f>
        <v>5</v>
      </c>
      <c r="G283" s="9">
        <f t="shared" si="16"/>
        <v>41</v>
      </c>
      <c r="H283" s="9">
        <f t="shared" si="17"/>
        <v>10</v>
      </c>
      <c r="I283" s="9" t="str">
        <f>IF(tblCalendario[[#This Row],[Fecha]]=EOMONTH(tblCalendario[[#This Row],[Fecha]],0),"Sí","No")</f>
        <v>No</v>
      </c>
      <c r="J283" s="9">
        <f>ROUNDUP(DAY(tblCalendario[[#This Row],[Fecha]])/7,0)</f>
        <v>1</v>
      </c>
      <c r="K283" s="9">
        <f>+YEAR(tblCalendario[[#This Row],[Fecha]])</f>
        <v>2026</v>
      </c>
      <c r="L283" t="str">
        <f>IF(_xlfn.XLOOKUP(B283,Tabla2[Día que se da al trabajador],Tabla2[Autorizado Loretta],"")="SI",_xlfn.XLOOKUP(B283,Tabla2[Día que se da al trabajador],Tabla2[Motivo],""),"")</f>
        <v/>
      </c>
      <c r="O283" s="9"/>
      <c r="P283"/>
      <c r="S283" s="9"/>
      <c r="T283"/>
    </row>
    <row r="284" spans="1:20">
      <c r="A284" s="17">
        <f>YEAR(tblCalendario[[#This Row],[Fecha]])*10000+MONTH(tblCalendario[[#This Row],[Fecha]])*100+DAY(tblCalendario[[#This Row],[Fecha]])</f>
        <v>20261006</v>
      </c>
      <c r="B284" s="50">
        <v>46301</v>
      </c>
      <c r="C284" t="str">
        <f t="shared" si="15"/>
        <v>martes</v>
      </c>
      <c r="D284" s="9">
        <f>+WEEKDAY(tblCalendario[[#This Row],[Fecha]],2)</f>
        <v>2</v>
      </c>
      <c r="E284" s="9" t="str">
        <f>+IF(OR(tblCalendario[[#This Row],[Dia Semana]]="sábado",tblCalendario[[#This Row],[Dia Semana]]="domingo"),"SI","")</f>
        <v/>
      </c>
      <c r="F284" s="9">
        <f>DAY(tblCalendario[[#This Row],[Fecha]])</f>
        <v>6</v>
      </c>
      <c r="G284" s="9">
        <f t="shared" si="16"/>
        <v>41</v>
      </c>
      <c r="H284" s="9">
        <f t="shared" si="17"/>
        <v>10</v>
      </c>
      <c r="I284" s="9" t="str">
        <f>IF(tblCalendario[[#This Row],[Fecha]]=EOMONTH(tblCalendario[[#This Row],[Fecha]],0),"Sí","No")</f>
        <v>No</v>
      </c>
      <c r="J284" s="9">
        <f>ROUNDUP(DAY(tblCalendario[[#This Row],[Fecha]])/7,0)</f>
        <v>1</v>
      </c>
      <c r="K284" s="9">
        <f>+YEAR(tblCalendario[[#This Row],[Fecha]])</f>
        <v>2026</v>
      </c>
      <c r="L284" t="str">
        <f>IF(_xlfn.XLOOKUP(B284,Tabla2[Día que se da al trabajador],Tabla2[Autorizado Loretta],"")="SI",_xlfn.XLOOKUP(B284,Tabla2[Día que se da al trabajador],Tabla2[Motivo],""),"")</f>
        <v/>
      </c>
      <c r="O284" s="9"/>
      <c r="P284"/>
      <c r="S284" s="9"/>
      <c r="T284"/>
    </row>
    <row r="285" spans="1:20">
      <c r="A285" s="17">
        <f>YEAR(tblCalendario[[#This Row],[Fecha]])*10000+MONTH(tblCalendario[[#This Row],[Fecha]])*100+DAY(tblCalendario[[#This Row],[Fecha]])</f>
        <v>20261007</v>
      </c>
      <c r="B285" s="50">
        <v>46302</v>
      </c>
      <c r="C285" t="str">
        <f t="shared" si="15"/>
        <v>miércoles</v>
      </c>
      <c r="D285" s="9">
        <f>+WEEKDAY(tblCalendario[[#This Row],[Fecha]],2)</f>
        <v>3</v>
      </c>
      <c r="E285" s="9" t="str">
        <f>+IF(OR(tblCalendario[[#This Row],[Dia Semana]]="sábado",tblCalendario[[#This Row],[Dia Semana]]="domingo"),"SI","")</f>
        <v/>
      </c>
      <c r="F285" s="9">
        <f>DAY(tblCalendario[[#This Row],[Fecha]])</f>
        <v>7</v>
      </c>
      <c r="G285" s="9">
        <f t="shared" si="16"/>
        <v>41</v>
      </c>
      <c r="H285" s="9">
        <f t="shared" si="17"/>
        <v>10</v>
      </c>
      <c r="I285" s="9" t="str">
        <f>IF(tblCalendario[[#This Row],[Fecha]]=EOMONTH(tblCalendario[[#This Row],[Fecha]],0),"Sí","No")</f>
        <v>No</v>
      </c>
      <c r="J285" s="9">
        <f>ROUNDUP(DAY(tblCalendario[[#This Row],[Fecha]])/7,0)</f>
        <v>1</v>
      </c>
      <c r="K285" s="9">
        <f>+YEAR(tblCalendario[[#This Row],[Fecha]])</f>
        <v>2026</v>
      </c>
      <c r="L285" t="str">
        <f>IF(_xlfn.XLOOKUP(B285,Tabla2[Día que se da al trabajador],Tabla2[Autorizado Loretta],"")="SI",_xlfn.XLOOKUP(B285,Tabla2[Día que se da al trabajador],Tabla2[Motivo],""),"")</f>
        <v/>
      </c>
      <c r="O285" s="9"/>
      <c r="P285"/>
      <c r="S285" s="9"/>
      <c r="T285"/>
    </row>
    <row r="286" spans="1:20">
      <c r="A286" s="17">
        <f>YEAR(tblCalendario[[#This Row],[Fecha]])*10000+MONTH(tblCalendario[[#This Row],[Fecha]])*100+DAY(tblCalendario[[#This Row],[Fecha]])</f>
        <v>20261008</v>
      </c>
      <c r="B286" s="50">
        <v>46303</v>
      </c>
      <c r="C286" t="str">
        <f t="shared" si="15"/>
        <v>jueves</v>
      </c>
      <c r="D286" s="9">
        <f>+WEEKDAY(tblCalendario[[#This Row],[Fecha]],2)</f>
        <v>4</v>
      </c>
      <c r="E286" s="9" t="str">
        <f>+IF(OR(tblCalendario[[#This Row],[Dia Semana]]="sábado",tblCalendario[[#This Row],[Dia Semana]]="domingo"),"SI","")</f>
        <v/>
      </c>
      <c r="F286" s="9">
        <f>DAY(tblCalendario[[#This Row],[Fecha]])</f>
        <v>8</v>
      </c>
      <c r="G286" s="9">
        <f t="shared" si="16"/>
        <v>41</v>
      </c>
      <c r="H286" s="9">
        <f t="shared" si="17"/>
        <v>10</v>
      </c>
      <c r="I286" s="9" t="str">
        <f>IF(tblCalendario[[#This Row],[Fecha]]=EOMONTH(tblCalendario[[#This Row],[Fecha]],0),"Sí","No")</f>
        <v>No</v>
      </c>
      <c r="J286" s="9">
        <f>ROUNDUP(DAY(tblCalendario[[#This Row],[Fecha]])/7,0)</f>
        <v>2</v>
      </c>
      <c r="K286" s="9">
        <f>+YEAR(tblCalendario[[#This Row],[Fecha]])</f>
        <v>2026</v>
      </c>
      <c r="L286" t="str">
        <f>IF(_xlfn.XLOOKUP(B286,Tabla2[Día que se da al trabajador],Tabla2[Autorizado Loretta],"")="SI",_xlfn.XLOOKUP(B286,Tabla2[Día que se da al trabajador],Tabla2[Motivo],""),"")</f>
        <v/>
      </c>
      <c r="O286" s="9"/>
      <c r="P286"/>
      <c r="S286" s="9"/>
      <c r="T286"/>
    </row>
    <row r="287" spans="1:20">
      <c r="A287" s="17">
        <f>YEAR(tblCalendario[[#This Row],[Fecha]])*10000+MONTH(tblCalendario[[#This Row],[Fecha]])*100+DAY(tblCalendario[[#This Row],[Fecha]])</f>
        <v>20261009</v>
      </c>
      <c r="B287" s="50">
        <v>46304</v>
      </c>
      <c r="C287" t="str">
        <f t="shared" si="15"/>
        <v>viernes</v>
      </c>
      <c r="D287" s="9">
        <f>+WEEKDAY(tblCalendario[[#This Row],[Fecha]],2)</f>
        <v>5</v>
      </c>
      <c r="E287" s="9" t="str">
        <f>+IF(OR(tblCalendario[[#This Row],[Dia Semana]]="sábado",tblCalendario[[#This Row],[Dia Semana]]="domingo"),"SI","")</f>
        <v/>
      </c>
      <c r="F287" s="9">
        <f>DAY(tblCalendario[[#This Row],[Fecha]])</f>
        <v>9</v>
      </c>
      <c r="G287" s="9">
        <f t="shared" si="16"/>
        <v>41</v>
      </c>
      <c r="H287" s="9">
        <f t="shared" si="17"/>
        <v>10</v>
      </c>
      <c r="I287" s="9" t="str">
        <f>IF(tblCalendario[[#This Row],[Fecha]]=EOMONTH(tblCalendario[[#This Row],[Fecha]],0),"Sí","No")</f>
        <v>No</v>
      </c>
      <c r="J287" s="9">
        <f>ROUNDUP(DAY(tblCalendario[[#This Row],[Fecha]])/7,0)</f>
        <v>2</v>
      </c>
      <c r="K287" s="9">
        <f>+YEAR(tblCalendario[[#This Row],[Fecha]])</f>
        <v>2026</v>
      </c>
      <c r="L287" t="str">
        <f>IF(_xlfn.XLOOKUP(B287,Tabla2[Día que se da al trabajador],Tabla2[Autorizado Loretta],"")="SI",_xlfn.XLOOKUP(B287,Tabla2[Día que se da al trabajador],Tabla2[Motivo],""),"")</f>
        <v/>
      </c>
      <c r="O287" s="9"/>
      <c r="P287"/>
      <c r="S287" s="9"/>
      <c r="T287"/>
    </row>
    <row r="288" spans="1:20">
      <c r="A288" s="17">
        <f>YEAR(tblCalendario[[#This Row],[Fecha]])*10000+MONTH(tblCalendario[[#This Row],[Fecha]])*100+DAY(tblCalendario[[#This Row],[Fecha]])</f>
        <v>20261010</v>
      </c>
      <c r="B288" s="50">
        <v>46305</v>
      </c>
      <c r="C288" t="str">
        <f t="shared" si="15"/>
        <v>sábado</v>
      </c>
      <c r="D288" s="9">
        <f>+WEEKDAY(tblCalendario[[#This Row],[Fecha]],2)</f>
        <v>6</v>
      </c>
      <c r="E288" s="9" t="str">
        <f>+IF(OR(tblCalendario[[#This Row],[Dia Semana]]="sábado",tblCalendario[[#This Row],[Dia Semana]]="domingo"),"SI","")</f>
        <v>SI</v>
      </c>
      <c r="F288" s="9">
        <f>DAY(tblCalendario[[#This Row],[Fecha]])</f>
        <v>10</v>
      </c>
      <c r="G288" s="9">
        <f t="shared" si="16"/>
        <v>41</v>
      </c>
      <c r="H288" s="9">
        <f t="shared" si="17"/>
        <v>10</v>
      </c>
      <c r="I288" s="9" t="str">
        <f>IF(tblCalendario[[#This Row],[Fecha]]=EOMONTH(tblCalendario[[#This Row],[Fecha]],0),"Sí","No")</f>
        <v>No</v>
      </c>
      <c r="J288" s="9">
        <f>ROUNDUP(DAY(tblCalendario[[#This Row],[Fecha]])/7,0)</f>
        <v>2</v>
      </c>
      <c r="K288" s="9">
        <f>+YEAR(tblCalendario[[#This Row],[Fecha]])</f>
        <v>2026</v>
      </c>
      <c r="L288" t="str">
        <f>IF(_xlfn.XLOOKUP(B288,Tabla2[Día que se da al trabajador],Tabla2[Autorizado Loretta],"")="SI",_xlfn.XLOOKUP(B288,Tabla2[Día que se da al trabajador],Tabla2[Motivo],""),"")</f>
        <v/>
      </c>
      <c r="O288" s="9"/>
      <c r="P288"/>
      <c r="S288" s="9"/>
      <c r="T288"/>
    </row>
    <row r="289" spans="1:20">
      <c r="A289" s="17">
        <f>YEAR(tblCalendario[[#This Row],[Fecha]])*10000+MONTH(tblCalendario[[#This Row],[Fecha]])*100+DAY(tblCalendario[[#This Row],[Fecha]])</f>
        <v>20261011</v>
      </c>
      <c r="B289" s="50">
        <v>46306</v>
      </c>
      <c r="C289" t="str">
        <f t="shared" si="15"/>
        <v>domingo</v>
      </c>
      <c r="D289" s="9">
        <f>+WEEKDAY(tblCalendario[[#This Row],[Fecha]],2)</f>
        <v>7</v>
      </c>
      <c r="E289" s="9" t="str">
        <f>+IF(OR(tblCalendario[[#This Row],[Dia Semana]]="sábado",tblCalendario[[#This Row],[Dia Semana]]="domingo"),"SI","")</f>
        <v>SI</v>
      </c>
      <c r="F289" s="9">
        <f>DAY(tblCalendario[[#This Row],[Fecha]])</f>
        <v>11</v>
      </c>
      <c r="G289" s="9">
        <f t="shared" si="16"/>
        <v>41</v>
      </c>
      <c r="H289" s="9">
        <f t="shared" si="17"/>
        <v>10</v>
      </c>
      <c r="I289" s="9" t="str">
        <f>IF(tblCalendario[[#This Row],[Fecha]]=EOMONTH(tblCalendario[[#This Row],[Fecha]],0),"Sí","No")</f>
        <v>No</v>
      </c>
      <c r="J289" s="9">
        <f>ROUNDUP(DAY(tblCalendario[[#This Row],[Fecha]])/7,0)</f>
        <v>2</v>
      </c>
      <c r="K289" s="9">
        <f>+YEAR(tblCalendario[[#This Row],[Fecha]])</f>
        <v>2026</v>
      </c>
      <c r="L289" t="str">
        <f>IF(_xlfn.XLOOKUP(B289,Tabla2[Día que se da al trabajador],Tabla2[Autorizado Loretta],"")="SI",_xlfn.XLOOKUP(B289,Tabla2[Día que se da al trabajador],Tabla2[Motivo],""),"")</f>
        <v/>
      </c>
      <c r="O289" s="9"/>
      <c r="P289"/>
      <c r="S289" s="9"/>
      <c r="T289"/>
    </row>
    <row r="290" spans="1:20">
      <c r="A290" s="17">
        <f>YEAR(tblCalendario[[#This Row],[Fecha]])*10000+MONTH(tblCalendario[[#This Row],[Fecha]])*100+DAY(tblCalendario[[#This Row],[Fecha]])</f>
        <v>20261012</v>
      </c>
      <c r="B290" s="50">
        <v>46307</v>
      </c>
      <c r="C290" t="str">
        <f t="shared" si="15"/>
        <v>lunes</v>
      </c>
      <c r="D290" s="9">
        <f>+WEEKDAY(tblCalendario[[#This Row],[Fecha]],2)</f>
        <v>1</v>
      </c>
      <c r="E290" s="9" t="str">
        <f>+IF(OR(tblCalendario[[#This Row],[Dia Semana]]="sábado",tblCalendario[[#This Row],[Dia Semana]]="domingo"),"SI","")</f>
        <v/>
      </c>
      <c r="F290" s="9">
        <f>DAY(tblCalendario[[#This Row],[Fecha]])</f>
        <v>12</v>
      </c>
      <c r="G290" s="9">
        <f t="shared" si="16"/>
        <v>42</v>
      </c>
      <c r="H290" s="9">
        <f t="shared" si="17"/>
        <v>10</v>
      </c>
      <c r="I290" s="9" t="str">
        <f>IF(tblCalendario[[#This Row],[Fecha]]=EOMONTH(tblCalendario[[#This Row],[Fecha]],0),"Sí","No")</f>
        <v>No</v>
      </c>
      <c r="J290" s="9">
        <f>ROUNDUP(DAY(tblCalendario[[#This Row],[Fecha]])/7,0)</f>
        <v>2</v>
      </c>
      <c r="K290" s="9">
        <f>+YEAR(tblCalendario[[#This Row],[Fecha]])</f>
        <v>2026</v>
      </c>
      <c r="L290" t="str">
        <f>IF(_xlfn.XLOOKUP(B290,Tabla2[Día que se da al trabajador],Tabla2[Autorizado Loretta],"")="SI",_xlfn.XLOOKUP(B290,Tabla2[Día que se da al trabajador],Tabla2[Motivo],""),"")</f>
        <v/>
      </c>
      <c r="O290" s="9"/>
      <c r="P290"/>
      <c r="S290" s="9"/>
      <c r="T290"/>
    </row>
    <row r="291" spans="1:20">
      <c r="A291" s="17">
        <f>YEAR(tblCalendario[[#This Row],[Fecha]])*10000+MONTH(tblCalendario[[#This Row],[Fecha]])*100+DAY(tblCalendario[[#This Row],[Fecha]])</f>
        <v>20261013</v>
      </c>
      <c r="B291" s="50">
        <v>46308</v>
      </c>
      <c r="C291" t="str">
        <f t="shared" si="15"/>
        <v>martes</v>
      </c>
      <c r="D291" s="9">
        <f>+WEEKDAY(tblCalendario[[#This Row],[Fecha]],2)</f>
        <v>2</v>
      </c>
      <c r="E291" s="9" t="str">
        <f>+IF(OR(tblCalendario[[#This Row],[Dia Semana]]="sábado",tblCalendario[[#This Row],[Dia Semana]]="domingo"),"SI","")</f>
        <v/>
      </c>
      <c r="F291" s="9">
        <f>DAY(tblCalendario[[#This Row],[Fecha]])</f>
        <v>13</v>
      </c>
      <c r="G291" s="9">
        <f t="shared" si="16"/>
        <v>42</v>
      </c>
      <c r="H291" s="9">
        <f t="shared" si="17"/>
        <v>10</v>
      </c>
      <c r="I291" s="9" t="str">
        <f>IF(tblCalendario[[#This Row],[Fecha]]=EOMONTH(tblCalendario[[#This Row],[Fecha]],0),"Sí","No")</f>
        <v>No</v>
      </c>
      <c r="J291" s="9">
        <f>ROUNDUP(DAY(tblCalendario[[#This Row],[Fecha]])/7,0)</f>
        <v>2</v>
      </c>
      <c r="K291" s="9">
        <f>+YEAR(tblCalendario[[#This Row],[Fecha]])</f>
        <v>2026</v>
      </c>
      <c r="L291" t="str">
        <f>IF(_xlfn.XLOOKUP(B291,Tabla2[Día que se da al trabajador],Tabla2[Autorizado Loretta],"")="SI",_xlfn.XLOOKUP(B291,Tabla2[Día que se da al trabajador],Tabla2[Motivo],""),"")</f>
        <v/>
      </c>
      <c r="O291" s="9"/>
      <c r="P291"/>
      <c r="S291" s="9"/>
      <c r="T291"/>
    </row>
    <row r="292" spans="1:20">
      <c r="A292" s="17">
        <f>YEAR(tblCalendario[[#This Row],[Fecha]])*10000+MONTH(tblCalendario[[#This Row],[Fecha]])*100+DAY(tblCalendario[[#This Row],[Fecha]])</f>
        <v>20261014</v>
      </c>
      <c r="B292" s="50">
        <v>46309</v>
      </c>
      <c r="C292" t="str">
        <f t="shared" si="15"/>
        <v>miércoles</v>
      </c>
      <c r="D292" s="9">
        <f>+WEEKDAY(tblCalendario[[#This Row],[Fecha]],2)</f>
        <v>3</v>
      </c>
      <c r="E292" s="9" t="str">
        <f>+IF(OR(tblCalendario[[#This Row],[Dia Semana]]="sábado",tblCalendario[[#This Row],[Dia Semana]]="domingo"),"SI","")</f>
        <v/>
      </c>
      <c r="F292" s="9">
        <f>DAY(tblCalendario[[#This Row],[Fecha]])</f>
        <v>14</v>
      </c>
      <c r="G292" s="9">
        <f t="shared" si="16"/>
        <v>42</v>
      </c>
      <c r="H292" s="9">
        <f t="shared" si="17"/>
        <v>10</v>
      </c>
      <c r="I292" s="9" t="str">
        <f>IF(tblCalendario[[#This Row],[Fecha]]=EOMONTH(tblCalendario[[#This Row],[Fecha]],0),"Sí","No")</f>
        <v>No</v>
      </c>
      <c r="J292" s="9">
        <f>ROUNDUP(DAY(tblCalendario[[#This Row],[Fecha]])/7,0)</f>
        <v>2</v>
      </c>
      <c r="K292" s="9">
        <f>+YEAR(tblCalendario[[#This Row],[Fecha]])</f>
        <v>2026</v>
      </c>
      <c r="L292" t="str">
        <f>IF(_xlfn.XLOOKUP(B292,Tabla2[Día que se da al trabajador],Tabla2[Autorizado Loretta],"")="SI",_xlfn.XLOOKUP(B292,Tabla2[Día que se da al trabajador],Tabla2[Motivo],""),"")</f>
        <v/>
      </c>
      <c r="O292" s="9"/>
      <c r="P292"/>
      <c r="S292" s="9"/>
      <c r="T292"/>
    </row>
    <row r="293" spans="1:20">
      <c r="A293" s="17">
        <f>YEAR(tblCalendario[[#This Row],[Fecha]])*10000+MONTH(tblCalendario[[#This Row],[Fecha]])*100+DAY(tblCalendario[[#This Row],[Fecha]])</f>
        <v>20261015</v>
      </c>
      <c r="B293" s="50">
        <v>46310</v>
      </c>
      <c r="C293" t="str">
        <f t="shared" si="15"/>
        <v>jueves</v>
      </c>
      <c r="D293" s="9">
        <f>+WEEKDAY(tblCalendario[[#This Row],[Fecha]],2)</f>
        <v>4</v>
      </c>
      <c r="E293" s="9" t="str">
        <f>+IF(OR(tblCalendario[[#This Row],[Dia Semana]]="sábado",tblCalendario[[#This Row],[Dia Semana]]="domingo"),"SI","")</f>
        <v/>
      </c>
      <c r="F293" s="9">
        <f>DAY(tblCalendario[[#This Row],[Fecha]])</f>
        <v>15</v>
      </c>
      <c r="G293" s="9">
        <f t="shared" si="16"/>
        <v>42</v>
      </c>
      <c r="H293" s="9">
        <f t="shared" si="17"/>
        <v>10</v>
      </c>
      <c r="I293" s="9" t="str">
        <f>IF(tblCalendario[[#This Row],[Fecha]]=EOMONTH(tblCalendario[[#This Row],[Fecha]],0),"Sí","No")</f>
        <v>No</v>
      </c>
      <c r="J293" s="9">
        <f>ROUNDUP(DAY(tblCalendario[[#This Row],[Fecha]])/7,0)</f>
        <v>3</v>
      </c>
      <c r="K293" s="9">
        <f>+YEAR(tblCalendario[[#This Row],[Fecha]])</f>
        <v>2026</v>
      </c>
      <c r="L293" t="str">
        <f>IF(_xlfn.XLOOKUP(B293,Tabla2[Día que se da al trabajador],Tabla2[Autorizado Loretta],"")="SI",_xlfn.XLOOKUP(B293,Tabla2[Día que se da al trabajador],Tabla2[Motivo],""),"")</f>
        <v/>
      </c>
      <c r="O293" s="9"/>
      <c r="P293"/>
      <c r="S293" s="9"/>
      <c r="T293"/>
    </row>
    <row r="294" spans="1:20">
      <c r="A294" s="17">
        <f>YEAR(tblCalendario[[#This Row],[Fecha]])*10000+MONTH(tblCalendario[[#This Row],[Fecha]])*100+DAY(tblCalendario[[#This Row],[Fecha]])</f>
        <v>20261016</v>
      </c>
      <c r="B294" s="50">
        <v>46311</v>
      </c>
      <c r="C294" t="str">
        <f t="shared" si="15"/>
        <v>viernes</v>
      </c>
      <c r="D294" s="9">
        <f>+WEEKDAY(tblCalendario[[#This Row],[Fecha]],2)</f>
        <v>5</v>
      </c>
      <c r="E294" s="9" t="str">
        <f>+IF(OR(tblCalendario[[#This Row],[Dia Semana]]="sábado",tblCalendario[[#This Row],[Dia Semana]]="domingo"),"SI","")</f>
        <v/>
      </c>
      <c r="F294" s="9">
        <f>DAY(tblCalendario[[#This Row],[Fecha]])</f>
        <v>16</v>
      </c>
      <c r="G294" s="9">
        <f t="shared" si="16"/>
        <v>42</v>
      </c>
      <c r="H294" s="9">
        <f t="shared" si="17"/>
        <v>10</v>
      </c>
      <c r="I294" s="9" t="str">
        <f>IF(tblCalendario[[#This Row],[Fecha]]=EOMONTH(tblCalendario[[#This Row],[Fecha]],0),"Sí","No")</f>
        <v>No</v>
      </c>
      <c r="J294" s="9">
        <f>ROUNDUP(DAY(tblCalendario[[#This Row],[Fecha]])/7,0)</f>
        <v>3</v>
      </c>
      <c r="K294" s="9">
        <f>+YEAR(tblCalendario[[#This Row],[Fecha]])</f>
        <v>2026</v>
      </c>
      <c r="L294" t="str">
        <f>IF(_xlfn.XLOOKUP(B294,Tabla2[Día que se da al trabajador],Tabla2[Autorizado Loretta],"")="SI",_xlfn.XLOOKUP(B294,Tabla2[Día que se da al trabajador],Tabla2[Motivo],""),"")</f>
        <v/>
      </c>
      <c r="O294" s="9"/>
      <c r="P294"/>
      <c r="S294" s="9"/>
      <c r="T294"/>
    </row>
    <row r="295" spans="1:20">
      <c r="A295" s="17">
        <f>YEAR(tblCalendario[[#This Row],[Fecha]])*10000+MONTH(tblCalendario[[#This Row],[Fecha]])*100+DAY(tblCalendario[[#This Row],[Fecha]])</f>
        <v>20261017</v>
      </c>
      <c r="B295" s="50">
        <v>46312</v>
      </c>
      <c r="C295" t="str">
        <f t="shared" si="15"/>
        <v>sábado</v>
      </c>
      <c r="D295" s="9">
        <f>+WEEKDAY(tblCalendario[[#This Row],[Fecha]],2)</f>
        <v>6</v>
      </c>
      <c r="E295" s="9" t="str">
        <f>+IF(OR(tblCalendario[[#This Row],[Dia Semana]]="sábado",tblCalendario[[#This Row],[Dia Semana]]="domingo"),"SI","")</f>
        <v>SI</v>
      </c>
      <c r="F295" s="9">
        <f>DAY(tblCalendario[[#This Row],[Fecha]])</f>
        <v>17</v>
      </c>
      <c r="G295" s="9">
        <f t="shared" si="16"/>
        <v>42</v>
      </c>
      <c r="H295" s="9">
        <f t="shared" si="17"/>
        <v>10</v>
      </c>
      <c r="I295" s="9" t="str">
        <f>IF(tblCalendario[[#This Row],[Fecha]]=EOMONTH(tblCalendario[[#This Row],[Fecha]],0),"Sí","No")</f>
        <v>No</v>
      </c>
      <c r="J295" s="9">
        <f>ROUNDUP(DAY(tblCalendario[[#This Row],[Fecha]])/7,0)</f>
        <v>3</v>
      </c>
      <c r="K295" s="9">
        <f>+YEAR(tblCalendario[[#This Row],[Fecha]])</f>
        <v>2026</v>
      </c>
      <c r="L295" t="str">
        <f>IF(_xlfn.XLOOKUP(B295,Tabla2[Día que se da al trabajador],Tabla2[Autorizado Loretta],"")="SI",_xlfn.XLOOKUP(B295,Tabla2[Día que se da al trabajador],Tabla2[Motivo],""),"")</f>
        <v/>
      </c>
      <c r="O295" s="9"/>
      <c r="P295"/>
      <c r="S295" s="9"/>
      <c r="T295"/>
    </row>
    <row r="296" spans="1:20">
      <c r="A296" s="17">
        <f>YEAR(tblCalendario[[#This Row],[Fecha]])*10000+MONTH(tblCalendario[[#This Row],[Fecha]])*100+DAY(tblCalendario[[#This Row],[Fecha]])</f>
        <v>20261018</v>
      </c>
      <c r="B296" s="50">
        <v>46313</v>
      </c>
      <c r="C296" t="str">
        <f t="shared" si="15"/>
        <v>domingo</v>
      </c>
      <c r="D296" s="9">
        <f>+WEEKDAY(tblCalendario[[#This Row],[Fecha]],2)</f>
        <v>7</v>
      </c>
      <c r="E296" s="9" t="str">
        <f>+IF(OR(tblCalendario[[#This Row],[Dia Semana]]="sábado",tblCalendario[[#This Row],[Dia Semana]]="domingo"),"SI","")</f>
        <v>SI</v>
      </c>
      <c r="F296" s="9">
        <f>DAY(tblCalendario[[#This Row],[Fecha]])</f>
        <v>18</v>
      </c>
      <c r="G296" s="9">
        <f t="shared" si="16"/>
        <v>42</v>
      </c>
      <c r="H296" s="9">
        <f t="shared" si="17"/>
        <v>10</v>
      </c>
      <c r="I296" s="9" t="str">
        <f>IF(tblCalendario[[#This Row],[Fecha]]=EOMONTH(tblCalendario[[#This Row],[Fecha]],0),"Sí","No")</f>
        <v>No</v>
      </c>
      <c r="J296" s="9">
        <f>ROUNDUP(DAY(tblCalendario[[#This Row],[Fecha]])/7,0)</f>
        <v>3</v>
      </c>
      <c r="K296" s="9">
        <f>+YEAR(tblCalendario[[#This Row],[Fecha]])</f>
        <v>2026</v>
      </c>
      <c r="L296" t="str">
        <f>IF(_xlfn.XLOOKUP(B296,Tabla2[Día que se da al trabajador],Tabla2[Autorizado Loretta],"")="SI",_xlfn.XLOOKUP(B296,Tabla2[Día que se da al trabajador],Tabla2[Motivo],""),"")</f>
        <v/>
      </c>
      <c r="O296" s="9"/>
      <c r="P296"/>
      <c r="S296" s="9"/>
      <c r="T296"/>
    </row>
    <row r="297" spans="1:20">
      <c r="A297" s="17">
        <f>YEAR(tblCalendario[[#This Row],[Fecha]])*10000+MONTH(tblCalendario[[#This Row],[Fecha]])*100+DAY(tblCalendario[[#This Row],[Fecha]])</f>
        <v>20261019</v>
      </c>
      <c r="B297" s="50">
        <v>46314</v>
      </c>
      <c r="C297" t="str">
        <f t="shared" si="15"/>
        <v>lunes</v>
      </c>
      <c r="D297" s="9">
        <f>+WEEKDAY(tblCalendario[[#This Row],[Fecha]],2)</f>
        <v>1</v>
      </c>
      <c r="E297" s="9" t="str">
        <f>+IF(OR(tblCalendario[[#This Row],[Dia Semana]]="sábado",tblCalendario[[#This Row],[Dia Semana]]="domingo"),"SI","")</f>
        <v/>
      </c>
      <c r="F297" s="9">
        <f>DAY(tblCalendario[[#This Row],[Fecha]])</f>
        <v>19</v>
      </c>
      <c r="G297" s="9">
        <f t="shared" si="16"/>
        <v>43</v>
      </c>
      <c r="H297" s="9">
        <f t="shared" si="17"/>
        <v>10</v>
      </c>
      <c r="I297" s="9" t="str">
        <f>IF(tblCalendario[[#This Row],[Fecha]]=EOMONTH(tblCalendario[[#This Row],[Fecha]],0),"Sí","No")</f>
        <v>No</v>
      </c>
      <c r="J297" s="9">
        <f>ROUNDUP(DAY(tblCalendario[[#This Row],[Fecha]])/7,0)</f>
        <v>3</v>
      </c>
      <c r="K297" s="9">
        <f>+YEAR(tblCalendario[[#This Row],[Fecha]])</f>
        <v>2026</v>
      </c>
      <c r="L297" t="str">
        <f>IF(_xlfn.XLOOKUP(B297,Tabla2[Día que se da al trabajador],Tabla2[Autorizado Loretta],"")="SI",_xlfn.XLOOKUP(B297,Tabla2[Día que se da al trabajador],Tabla2[Motivo],""),"")</f>
        <v/>
      </c>
      <c r="O297" s="9"/>
      <c r="P297"/>
      <c r="S297" s="9"/>
      <c r="T297"/>
    </row>
    <row r="298" spans="1:20">
      <c r="A298" s="17">
        <f>YEAR(tblCalendario[[#This Row],[Fecha]])*10000+MONTH(tblCalendario[[#This Row],[Fecha]])*100+DAY(tblCalendario[[#This Row],[Fecha]])</f>
        <v>20261020</v>
      </c>
      <c r="B298" s="50">
        <v>46315</v>
      </c>
      <c r="C298" t="str">
        <f t="shared" si="15"/>
        <v>martes</v>
      </c>
      <c r="D298" s="9">
        <f>+WEEKDAY(tblCalendario[[#This Row],[Fecha]],2)</f>
        <v>2</v>
      </c>
      <c r="E298" s="9" t="str">
        <f>+IF(OR(tblCalendario[[#This Row],[Dia Semana]]="sábado",tblCalendario[[#This Row],[Dia Semana]]="domingo"),"SI","")</f>
        <v/>
      </c>
      <c r="F298" s="9">
        <f>DAY(tblCalendario[[#This Row],[Fecha]])</f>
        <v>20</v>
      </c>
      <c r="G298" s="9">
        <f t="shared" si="16"/>
        <v>43</v>
      </c>
      <c r="H298" s="9">
        <f t="shared" si="17"/>
        <v>10</v>
      </c>
      <c r="I298" s="9" t="str">
        <f>IF(tblCalendario[[#This Row],[Fecha]]=EOMONTH(tblCalendario[[#This Row],[Fecha]],0),"Sí","No")</f>
        <v>No</v>
      </c>
      <c r="J298" s="9">
        <f>ROUNDUP(DAY(tblCalendario[[#This Row],[Fecha]])/7,0)</f>
        <v>3</v>
      </c>
      <c r="K298" s="9">
        <f>+YEAR(tblCalendario[[#This Row],[Fecha]])</f>
        <v>2026</v>
      </c>
      <c r="L298" t="str">
        <f>IF(_xlfn.XLOOKUP(B298,Tabla2[Día que se da al trabajador],Tabla2[Autorizado Loretta],"")="SI",_xlfn.XLOOKUP(B298,Tabla2[Día que se da al trabajador],Tabla2[Motivo],""),"")</f>
        <v/>
      </c>
      <c r="O298" s="9"/>
      <c r="P298"/>
      <c r="S298" s="9"/>
      <c r="T298"/>
    </row>
    <row r="299" spans="1:20">
      <c r="A299" s="17">
        <f>YEAR(tblCalendario[[#This Row],[Fecha]])*10000+MONTH(tblCalendario[[#This Row],[Fecha]])*100+DAY(tblCalendario[[#This Row],[Fecha]])</f>
        <v>20261021</v>
      </c>
      <c r="B299" s="50">
        <v>46316</v>
      </c>
      <c r="C299" t="str">
        <f t="shared" si="15"/>
        <v>miércoles</v>
      </c>
      <c r="D299" s="9">
        <f>+WEEKDAY(tblCalendario[[#This Row],[Fecha]],2)</f>
        <v>3</v>
      </c>
      <c r="E299" s="9" t="str">
        <f>+IF(OR(tblCalendario[[#This Row],[Dia Semana]]="sábado",tblCalendario[[#This Row],[Dia Semana]]="domingo"),"SI","")</f>
        <v/>
      </c>
      <c r="F299" s="9">
        <f>DAY(tblCalendario[[#This Row],[Fecha]])</f>
        <v>21</v>
      </c>
      <c r="G299" s="9">
        <f t="shared" si="16"/>
        <v>43</v>
      </c>
      <c r="H299" s="9">
        <f t="shared" si="17"/>
        <v>10</v>
      </c>
      <c r="I299" s="9" t="str">
        <f>IF(tblCalendario[[#This Row],[Fecha]]=EOMONTH(tblCalendario[[#This Row],[Fecha]],0),"Sí","No")</f>
        <v>No</v>
      </c>
      <c r="J299" s="9">
        <f>ROUNDUP(DAY(tblCalendario[[#This Row],[Fecha]])/7,0)</f>
        <v>3</v>
      </c>
      <c r="K299" s="9">
        <f>+YEAR(tblCalendario[[#This Row],[Fecha]])</f>
        <v>2026</v>
      </c>
      <c r="L299" t="str">
        <f>IF(_xlfn.XLOOKUP(B299,Tabla2[Día que se da al trabajador],Tabla2[Autorizado Loretta],"")="SI",_xlfn.XLOOKUP(B299,Tabla2[Día que se da al trabajador],Tabla2[Motivo],""),"")</f>
        <v/>
      </c>
      <c r="O299" s="9"/>
      <c r="P299"/>
      <c r="S299" s="9"/>
      <c r="T299"/>
    </row>
    <row r="300" spans="1:20">
      <c r="A300" s="17">
        <f>YEAR(tblCalendario[[#This Row],[Fecha]])*10000+MONTH(tblCalendario[[#This Row],[Fecha]])*100+DAY(tblCalendario[[#This Row],[Fecha]])</f>
        <v>20261022</v>
      </c>
      <c r="B300" s="50">
        <v>46317</v>
      </c>
      <c r="C300" t="str">
        <f t="shared" si="15"/>
        <v>jueves</v>
      </c>
      <c r="D300" s="9">
        <f>+WEEKDAY(tblCalendario[[#This Row],[Fecha]],2)</f>
        <v>4</v>
      </c>
      <c r="E300" s="9" t="str">
        <f>+IF(OR(tblCalendario[[#This Row],[Dia Semana]]="sábado",tblCalendario[[#This Row],[Dia Semana]]="domingo"),"SI","")</f>
        <v/>
      </c>
      <c r="F300" s="9">
        <f>DAY(tblCalendario[[#This Row],[Fecha]])</f>
        <v>22</v>
      </c>
      <c r="G300" s="9">
        <f t="shared" si="16"/>
        <v>43</v>
      </c>
      <c r="H300" s="9">
        <f t="shared" si="17"/>
        <v>10</v>
      </c>
      <c r="I300" s="9" t="str">
        <f>IF(tblCalendario[[#This Row],[Fecha]]=EOMONTH(tblCalendario[[#This Row],[Fecha]],0),"Sí","No")</f>
        <v>No</v>
      </c>
      <c r="J300" s="9">
        <f>ROUNDUP(DAY(tblCalendario[[#This Row],[Fecha]])/7,0)</f>
        <v>4</v>
      </c>
      <c r="K300" s="9">
        <f>+YEAR(tblCalendario[[#This Row],[Fecha]])</f>
        <v>2026</v>
      </c>
      <c r="L300" t="str">
        <f>IF(_xlfn.XLOOKUP(B300,Tabla2[Día que se da al trabajador],Tabla2[Autorizado Loretta],"")="SI",_xlfn.XLOOKUP(B300,Tabla2[Día que se da al trabajador],Tabla2[Motivo],""),"")</f>
        <v/>
      </c>
      <c r="O300" s="9"/>
      <c r="P300"/>
      <c r="S300" s="9"/>
      <c r="T300"/>
    </row>
    <row r="301" spans="1:20">
      <c r="A301" s="17">
        <f>YEAR(tblCalendario[[#This Row],[Fecha]])*10000+MONTH(tblCalendario[[#This Row],[Fecha]])*100+DAY(tblCalendario[[#This Row],[Fecha]])</f>
        <v>20261023</v>
      </c>
      <c r="B301" s="50">
        <v>46318</v>
      </c>
      <c r="C301" t="str">
        <f t="shared" si="15"/>
        <v>viernes</v>
      </c>
      <c r="D301" s="9">
        <f>+WEEKDAY(tblCalendario[[#This Row],[Fecha]],2)</f>
        <v>5</v>
      </c>
      <c r="E301" s="9" t="str">
        <f>+IF(OR(tblCalendario[[#This Row],[Dia Semana]]="sábado",tblCalendario[[#This Row],[Dia Semana]]="domingo"),"SI","")</f>
        <v/>
      </c>
      <c r="F301" s="9">
        <f>DAY(tblCalendario[[#This Row],[Fecha]])</f>
        <v>23</v>
      </c>
      <c r="G301" s="9">
        <f t="shared" si="16"/>
        <v>43</v>
      </c>
      <c r="H301" s="9">
        <f t="shared" si="17"/>
        <v>10</v>
      </c>
      <c r="I301" s="9" t="str">
        <f>IF(tblCalendario[[#This Row],[Fecha]]=EOMONTH(tblCalendario[[#This Row],[Fecha]],0),"Sí","No")</f>
        <v>No</v>
      </c>
      <c r="J301" s="9">
        <f>ROUNDUP(DAY(tblCalendario[[#This Row],[Fecha]])/7,0)</f>
        <v>4</v>
      </c>
      <c r="K301" s="9">
        <f>+YEAR(tblCalendario[[#This Row],[Fecha]])</f>
        <v>2026</v>
      </c>
      <c r="L301" t="str">
        <f>IF(_xlfn.XLOOKUP(B301,Tabla2[Día que se da al trabajador],Tabla2[Autorizado Loretta],"")="SI",_xlfn.XLOOKUP(B301,Tabla2[Día que se da al trabajador],Tabla2[Motivo],""),"")</f>
        <v/>
      </c>
      <c r="O301" s="9"/>
      <c r="P301"/>
      <c r="S301" s="9"/>
      <c r="T301"/>
    </row>
    <row r="302" spans="1:20">
      <c r="A302" s="17">
        <f>YEAR(tblCalendario[[#This Row],[Fecha]])*10000+MONTH(tblCalendario[[#This Row],[Fecha]])*100+DAY(tblCalendario[[#This Row],[Fecha]])</f>
        <v>20261024</v>
      </c>
      <c r="B302" s="50">
        <v>46319</v>
      </c>
      <c r="C302" t="str">
        <f t="shared" si="15"/>
        <v>sábado</v>
      </c>
      <c r="D302" s="9">
        <f>+WEEKDAY(tblCalendario[[#This Row],[Fecha]],2)</f>
        <v>6</v>
      </c>
      <c r="E302" s="9" t="str">
        <f>+IF(OR(tblCalendario[[#This Row],[Dia Semana]]="sábado",tblCalendario[[#This Row],[Dia Semana]]="domingo"),"SI","")</f>
        <v>SI</v>
      </c>
      <c r="F302" s="9">
        <f>DAY(tblCalendario[[#This Row],[Fecha]])</f>
        <v>24</v>
      </c>
      <c r="G302" s="9">
        <f t="shared" si="16"/>
        <v>43</v>
      </c>
      <c r="H302" s="9">
        <f t="shared" si="17"/>
        <v>10</v>
      </c>
      <c r="I302" s="9" t="str">
        <f>IF(tblCalendario[[#This Row],[Fecha]]=EOMONTH(tblCalendario[[#This Row],[Fecha]],0),"Sí","No")</f>
        <v>No</v>
      </c>
      <c r="J302" s="9">
        <f>ROUNDUP(DAY(tblCalendario[[#This Row],[Fecha]])/7,0)</f>
        <v>4</v>
      </c>
      <c r="K302" s="9">
        <f>+YEAR(tblCalendario[[#This Row],[Fecha]])</f>
        <v>2026</v>
      </c>
      <c r="L302" t="str">
        <f>IF(_xlfn.XLOOKUP(B302,Tabla2[Día que se da al trabajador],Tabla2[Autorizado Loretta],"")="SI",_xlfn.XLOOKUP(B302,Tabla2[Día que se da al trabajador],Tabla2[Motivo],""),"")</f>
        <v/>
      </c>
      <c r="O302" s="9"/>
      <c r="P302"/>
      <c r="S302" s="9"/>
      <c r="T302"/>
    </row>
    <row r="303" spans="1:20">
      <c r="A303" s="17">
        <f>YEAR(tblCalendario[[#This Row],[Fecha]])*10000+MONTH(tblCalendario[[#This Row],[Fecha]])*100+DAY(tblCalendario[[#This Row],[Fecha]])</f>
        <v>20261025</v>
      </c>
      <c r="B303" s="50">
        <v>46320</v>
      </c>
      <c r="C303" t="str">
        <f t="shared" si="15"/>
        <v>domingo</v>
      </c>
      <c r="D303" s="9">
        <f>+WEEKDAY(tblCalendario[[#This Row],[Fecha]],2)</f>
        <v>7</v>
      </c>
      <c r="E303" s="9" t="str">
        <f>+IF(OR(tblCalendario[[#This Row],[Dia Semana]]="sábado",tblCalendario[[#This Row],[Dia Semana]]="domingo"),"SI","")</f>
        <v>SI</v>
      </c>
      <c r="F303" s="9">
        <f>DAY(tblCalendario[[#This Row],[Fecha]])</f>
        <v>25</v>
      </c>
      <c r="G303" s="9">
        <f t="shared" si="16"/>
        <v>43</v>
      </c>
      <c r="H303" s="9">
        <f t="shared" si="17"/>
        <v>10</v>
      </c>
      <c r="I303" s="9" t="str">
        <f>IF(tblCalendario[[#This Row],[Fecha]]=EOMONTH(tblCalendario[[#This Row],[Fecha]],0),"Sí","No")</f>
        <v>No</v>
      </c>
      <c r="J303" s="9">
        <f>ROUNDUP(DAY(tblCalendario[[#This Row],[Fecha]])/7,0)</f>
        <v>4</v>
      </c>
      <c r="K303" s="9">
        <f>+YEAR(tblCalendario[[#This Row],[Fecha]])</f>
        <v>2026</v>
      </c>
      <c r="L303" t="str">
        <f>IF(_xlfn.XLOOKUP(B303,Tabla2[Día que se da al trabajador],Tabla2[Autorizado Loretta],"")="SI",_xlfn.XLOOKUP(B303,Tabla2[Día que se da al trabajador],Tabla2[Motivo],""),"")</f>
        <v/>
      </c>
      <c r="O303" s="9"/>
      <c r="P303"/>
      <c r="S303" s="9"/>
      <c r="T303"/>
    </row>
    <row r="304" spans="1:20">
      <c r="A304" s="17">
        <f>YEAR(tblCalendario[[#This Row],[Fecha]])*10000+MONTH(tblCalendario[[#This Row],[Fecha]])*100+DAY(tblCalendario[[#This Row],[Fecha]])</f>
        <v>20261026</v>
      </c>
      <c r="B304" s="50">
        <v>46321</v>
      </c>
      <c r="C304" t="str">
        <f t="shared" si="15"/>
        <v>lunes</v>
      </c>
      <c r="D304" s="9">
        <f>+WEEKDAY(tblCalendario[[#This Row],[Fecha]],2)</f>
        <v>1</v>
      </c>
      <c r="E304" s="9" t="str">
        <f>+IF(OR(tblCalendario[[#This Row],[Dia Semana]]="sábado",tblCalendario[[#This Row],[Dia Semana]]="domingo"),"SI","")</f>
        <v/>
      </c>
      <c r="F304" s="9">
        <f>DAY(tblCalendario[[#This Row],[Fecha]])</f>
        <v>26</v>
      </c>
      <c r="G304" s="9">
        <f t="shared" si="16"/>
        <v>44</v>
      </c>
      <c r="H304" s="9">
        <f t="shared" si="17"/>
        <v>10</v>
      </c>
      <c r="I304" s="9" t="str">
        <f>IF(tblCalendario[[#This Row],[Fecha]]=EOMONTH(tblCalendario[[#This Row],[Fecha]],0),"Sí","No")</f>
        <v>No</v>
      </c>
      <c r="J304" s="9">
        <f>ROUNDUP(DAY(tblCalendario[[#This Row],[Fecha]])/7,0)</f>
        <v>4</v>
      </c>
      <c r="K304" s="9">
        <f>+YEAR(tblCalendario[[#This Row],[Fecha]])</f>
        <v>2026</v>
      </c>
      <c r="L304" t="str">
        <f>IF(_xlfn.XLOOKUP(B304,Tabla2[Día que se da al trabajador],Tabla2[Autorizado Loretta],"")="SI",_xlfn.XLOOKUP(B304,Tabla2[Día que se da al trabajador],Tabla2[Motivo],""),"")</f>
        <v/>
      </c>
      <c r="O304" s="9"/>
      <c r="P304"/>
      <c r="S304" s="9"/>
      <c r="T304"/>
    </row>
    <row r="305" spans="1:20">
      <c r="A305" s="17">
        <f>YEAR(tblCalendario[[#This Row],[Fecha]])*10000+MONTH(tblCalendario[[#This Row],[Fecha]])*100+DAY(tblCalendario[[#This Row],[Fecha]])</f>
        <v>20261027</v>
      </c>
      <c r="B305" s="50">
        <v>46322</v>
      </c>
      <c r="C305" t="str">
        <f t="shared" si="15"/>
        <v>martes</v>
      </c>
      <c r="D305" s="9">
        <f>+WEEKDAY(tblCalendario[[#This Row],[Fecha]],2)</f>
        <v>2</v>
      </c>
      <c r="E305" s="9" t="str">
        <f>+IF(OR(tblCalendario[[#This Row],[Dia Semana]]="sábado",tblCalendario[[#This Row],[Dia Semana]]="domingo"),"SI","")</f>
        <v/>
      </c>
      <c r="F305" s="9">
        <f>DAY(tblCalendario[[#This Row],[Fecha]])</f>
        <v>27</v>
      </c>
      <c r="G305" s="9">
        <f t="shared" si="16"/>
        <v>44</v>
      </c>
      <c r="H305" s="9">
        <f t="shared" si="17"/>
        <v>10</v>
      </c>
      <c r="I305" s="9" t="str">
        <f>IF(tblCalendario[[#This Row],[Fecha]]=EOMONTH(tblCalendario[[#This Row],[Fecha]],0),"Sí","No")</f>
        <v>No</v>
      </c>
      <c r="J305" s="9">
        <f>ROUNDUP(DAY(tblCalendario[[#This Row],[Fecha]])/7,0)</f>
        <v>4</v>
      </c>
      <c r="K305" s="9">
        <f>+YEAR(tblCalendario[[#This Row],[Fecha]])</f>
        <v>2026</v>
      </c>
      <c r="L305" t="str">
        <f>IF(_xlfn.XLOOKUP(B305,Tabla2[Día que se da al trabajador],Tabla2[Autorizado Loretta],"")="SI",_xlfn.XLOOKUP(B305,Tabla2[Día que se da al trabajador],Tabla2[Motivo],""),"")</f>
        <v/>
      </c>
      <c r="O305" s="9"/>
      <c r="P305"/>
      <c r="S305" s="9"/>
      <c r="T305"/>
    </row>
    <row r="306" spans="1:20">
      <c r="A306" s="17">
        <f>YEAR(tblCalendario[[#This Row],[Fecha]])*10000+MONTH(tblCalendario[[#This Row],[Fecha]])*100+DAY(tblCalendario[[#This Row],[Fecha]])</f>
        <v>20261028</v>
      </c>
      <c r="B306" s="50">
        <v>46323</v>
      </c>
      <c r="C306" t="str">
        <f t="shared" si="15"/>
        <v>miércoles</v>
      </c>
      <c r="D306" s="9">
        <f>+WEEKDAY(tblCalendario[[#This Row],[Fecha]],2)</f>
        <v>3</v>
      </c>
      <c r="E306" s="9" t="str">
        <f>+IF(OR(tblCalendario[[#This Row],[Dia Semana]]="sábado",tblCalendario[[#This Row],[Dia Semana]]="domingo"),"SI","")</f>
        <v/>
      </c>
      <c r="F306" s="9">
        <f>DAY(tblCalendario[[#This Row],[Fecha]])</f>
        <v>28</v>
      </c>
      <c r="G306" s="9">
        <f t="shared" si="16"/>
        <v>44</v>
      </c>
      <c r="H306" s="9">
        <f t="shared" si="17"/>
        <v>10</v>
      </c>
      <c r="I306" s="9" t="str">
        <f>IF(tblCalendario[[#This Row],[Fecha]]=EOMONTH(tblCalendario[[#This Row],[Fecha]],0),"Sí","No")</f>
        <v>No</v>
      </c>
      <c r="J306" s="9">
        <f>ROUNDUP(DAY(tblCalendario[[#This Row],[Fecha]])/7,0)</f>
        <v>4</v>
      </c>
      <c r="K306" s="9">
        <f>+YEAR(tblCalendario[[#This Row],[Fecha]])</f>
        <v>2026</v>
      </c>
      <c r="L306" t="str">
        <f>IF(_xlfn.XLOOKUP(B306,Tabla2[Día que se da al trabajador],Tabla2[Autorizado Loretta],"")="SI",_xlfn.XLOOKUP(B306,Tabla2[Día que se da al trabajador],Tabla2[Motivo],""),"")</f>
        <v/>
      </c>
      <c r="O306" s="9"/>
      <c r="P306"/>
      <c r="S306" s="9"/>
      <c r="T306"/>
    </row>
    <row r="307" spans="1:20">
      <c r="A307" s="17">
        <f>YEAR(tblCalendario[[#This Row],[Fecha]])*10000+MONTH(tblCalendario[[#This Row],[Fecha]])*100+DAY(tblCalendario[[#This Row],[Fecha]])</f>
        <v>20261029</v>
      </c>
      <c r="B307" s="50">
        <v>46324</v>
      </c>
      <c r="C307" t="str">
        <f t="shared" si="15"/>
        <v>jueves</v>
      </c>
      <c r="D307" s="9">
        <f>+WEEKDAY(tblCalendario[[#This Row],[Fecha]],2)</f>
        <v>4</v>
      </c>
      <c r="E307" s="9" t="str">
        <f>+IF(OR(tblCalendario[[#This Row],[Dia Semana]]="sábado",tblCalendario[[#This Row],[Dia Semana]]="domingo"),"SI","")</f>
        <v/>
      </c>
      <c r="F307" s="9">
        <f>DAY(tblCalendario[[#This Row],[Fecha]])</f>
        <v>29</v>
      </c>
      <c r="G307" s="9">
        <f t="shared" si="16"/>
        <v>44</v>
      </c>
      <c r="H307" s="9">
        <f t="shared" si="17"/>
        <v>10</v>
      </c>
      <c r="I307" s="9" t="str">
        <f>IF(tblCalendario[[#This Row],[Fecha]]=EOMONTH(tblCalendario[[#This Row],[Fecha]],0),"Sí","No")</f>
        <v>No</v>
      </c>
      <c r="J307" s="9">
        <f>ROUNDUP(DAY(tblCalendario[[#This Row],[Fecha]])/7,0)</f>
        <v>5</v>
      </c>
      <c r="K307" s="9">
        <f>+YEAR(tblCalendario[[#This Row],[Fecha]])</f>
        <v>2026</v>
      </c>
      <c r="L307" t="str">
        <f>IF(_xlfn.XLOOKUP(B307,Tabla2[Día que se da al trabajador],Tabla2[Autorizado Loretta],"")="SI",_xlfn.XLOOKUP(B307,Tabla2[Día que se da al trabajador],Tabla2[Motivo],""),"")</f>
        <v/>
      </c>
      <c r="O307" s="9"/>
      <c r="P307"/>
      <c r="S307" s="9"/>
      <c r="T307"/>
    </row>
    <row r="308" spans="1:20">
      <c r="A308" s="17">
        <f>YEAR(tblCalendario[[#This Row],[Fecha]])*10000+MONTH(tblCalendario[[#This Row],[Fecha]])*100+DAY(tblCalendario[[#This Row],[Fecha]])</f>
        <v>20261030</v>
      </c>
      <c r="B308" s="50">
        <v>46325</v>
      </c>
      <c r="C308" t="str">
        <f t="shared" si="15"/>
        <v>viernes</v>
      </c>
      <c r="D308" s="9">
        <f>+WEEKDAY(tblCalendario[[#This Row],[Fecha]],2)</f>
        <v>5</v>
      </c>
      <c r="E308" s="9" t="str">
        <f>+IF(OR(tblCalendario[[#This Row],[Dia Semana]]="sábado",tblCalendario[[#This Row],[Dia Semana]]="domingo"),"SI","")</f>
        <v/>
      </c>
      <c r="F308" s="9">
        <f>DAY(tblCalendario[[#This Row],[Fecha]])</f>
        <v>30</v>
      </c>
      <c r="G308" s="9">
        <f t="shared" si="16"/>
        <v>44</v>
      </c>
      <c r="H308" s="9">
        <f t="shared" si="17"/>
        <v>10</v>
      </c>
      <c r="I308" s="9" t="str">
        <f>IF(tblCalendario[[#This Row],[Fecha]]=EOMONTH(tblCalendario[[#This Row],[Fecha]],0),"Sí","No")</f>
        <v>No</v>
      </c>
      <c r="J308" s="9">
        <f>ROUNDUP(DAY(tblCalendario[[#This Row],[Fecha]])/7,0)</f>
        <v>5</v>
      </c>
      <c r="K308" s="9">
        <f>+YEAR(tblCalendario[[#This Row],[Fecha]])</f>
        <v>2026</v>
      </c>
      <c r="L308" t="str">
        <f>IF(_xlfn.XLOOKUP(B308,Tabla2[Día que se da al trabajador],Tabla2[Autorizado Loretta],"")="SI",_xlfn.XLOOKUP(B308,Tabla2[Día que se da al trabajador],Tabla2[Motivo],""),"")</f>
        <v/>
      </c>
      <c r="O308" s="9"/>
      <c r="P308"/>
      <c r="S308" s="9"/>
      <c r="T308"/>
    </row>
    <row r="309" spans="1:20">
      <c r="A309" s="17">
        <f>YEAR(tblCalendario[[#This Row],[Fecha]])*10000+MONTH(tblCalendario[[#This Row],[Fecha]])*100+DAY(tblCalendario[[#This Row],[Fecha]])</f>
        <v>20261031</v>
      </c>
      <c r="B309" s="50">
        <v>46326</v>
      </c>
      <c r="C309" t="str">
        <f t="shared" si="15"/>
        <v>sábado</v>
      </c>
      <c r="D309" s="9">
        <f>+WEEKDAY(tblCalendario[[#This Row],[Fecha]],2)</f>
        <v>6</v>
      </c>
      <c r="E309" s="9" t="str">
        <f>+IF(OR(tblCalendario[[#This Row],[Dia Semana]]="sábado",tblCalendario[[#This Row],[Dia Semana]]="domingo"),"SI","")</f>
        <v>SI</v>
      </c>
      <c r="F309" s="9">
        <f>DAY(tblCalendario[[#This Row],[Fecha]])</f>
        <v>31</v>
      </c>
      <c r="G309" s="9">
        <f t="shared" si="16"/>
        <v>44</v>
      </c>
      <c r="H309" s="9">
        <f t="shared" si="17"/>
        <v>10</v>
      </c>
      <c r="I309" s="9" t="str">
        <f>IF(tblCalendario[[#This Row],[Fecha]]=EOMONTH(tblCalendario[[#This Row],[Fecha]],0),"Sí","No")</f>
        <v>Sí</v>
      </c>
      <c r="J309" s="9">
        <f>ROUNDUP(DAY(tblCalendario[[#This Row],[Fecha]])/7,0)</f>
        <v>5</v>
      </c>
      <c r="K309" s="9">
        <f>+YEAR(tblCalendario[[#This Row],[Fecha]])</f>
        <v>2026</v>
      </c>
      <c r="L309" t="str">
        <f>IF(_xlfn.XLOOKUP(B309,Tabla2[Día que se da al trabajador],Tabla2[Autorizado Loretta],"")="SI",_xlfn.XLOOKUP(B309,Tabla2[Día que se da al trabajador],Tabla2[Motivo],""),"")</f>
        <v/>
      </c>
      <c r="O309" s="9"/>
      <c r="P309"/>
      <c r="S309" s="9"/>
      <c r="T309"/>
    </row>
    <row r="310" spans="1:20">
      <c r="A310" s="17">
        <f>YEAR(tblCalendario[[#This Row],[Fecha]])*10000+MONTH(tblCalendario[[#This Row],[Fecha]])*100+DAY(tblCalendario[[#This Row],[Fecha]])</f>
        <v>20261101</v>
      </c>
      <c r="B310" s="50">
        <v>46327</v>
      </c>
      <c r="C310" t="str">
        <f t="shared" si="15"/>
        <v>domingo</v>
      </c>
      <c r="D310" s="9">
        <f>+WEEKDAY(tblCalendario[[#This Row],[Fecha]],2)</f>
        <v>7</v>
      </c>
      <c r="E310" s="9" t="str">
        <f>+IF(OR(tblCalendario[[#This Row],[Dia Semana]]="sábado",tblCalendario[[#This Row],[Dia Semana]]="domingo"),"SI","")</f>
        <v>SI</v>
      </c>
      <c r="F310" s="9">
        <f>DAY(tblCalendario[[#This Row],[Fecha]])</f>
        <v>1</v>
      </c>
      <c r="G310" s="9">
        <f t="shared" si="16"/>
        <v>44</v>
      </c>
      <c r="H310" s="9">
        <f t="shared" si="17"/>
        <v>11</v>
      </c>
      <c r="I310" s="9" t="str">
        <f>IF(tblCalendario[[#This Row],[Fecha]]=EOMONTH(tblCalendario[[#This Row],[Fecha]],0),"Sí","No")</f>
        <v>No</v>
      </c>
      <c r="J310" s="9">
        <f>ROUNDUP(DAY(tblCalendario[[#This Row],[Fecha]])/7,0)</f>
        <v>1</v>
      </c>
      <c r="K310" s="9">
        <f>+YEAR(tblCalendario[[#This Row],[Fecha]])</f>
        <v>2026</v>
      </c>
      <c r="L310" t="str">
        <f>IF(_xlfn.XLOOKUP(B310,Tabla2[Día que se da al trabajador],Tabla2[Autorizado Loretta],"")="SI",_xlfn.XLOOKUP(B310,Tabla2[Día que se da al trabajador],Tabla2[Motivo],""),"")</f>
        <v/>
      </c>
      <c r="O310" s="9"/>
      <c r="P310"/>
      <c r="S310" s="9"/>
      <c r="T310"/>
    </row>
    <row r="311" spans="1:20">
      <c r="A311" s="17">
        <f>YEAR(tblCalendario[[#This Row],[Fecha]])*10000+MONTH(tblCalendario[[#This Row],[Fecha]])*100+DAY(tblCalendario[[#This Row],[Fecha]])</f>
        <v>20261102</v>
      </c>
      <c r="B311" s="50">
        <v>46328</v>
      </c>
      <c r="C311" t="str">
        <f t="shared" si="15"/>
        <v>lunes</v>
      </c>
      <c r="D311" s="9">
        <f>+WEEKDAY(tblCalendario[[#This Row],[Fecha]],2)</f>
        <v>1</v>
      </c>
      <c r="E311" s="9" t="str">
        <f>+IF(OR(tblCalendario[[#This Row],[Dia Semana]]="sábado",tblCalendario[[#This Row],[Dia Semana]]="domingo"),"SI","")</f>
        <v/>
      </c>
      <c r="F311" s="9">
        <f>DAY(tblCalendario[[#This Row],[Fecha]])</f>
        <v>2</v>
      </c>
      <c r="G311" s="9">
        <f t="shared" si="16"/>
        <v>45</v>
      </c>
      <c r="H311" s="9">
        <f t="shared" si="17"/>
        <v>11</v>
      </c>
      <c r="I311" s="9" t="str">
        <f>IF(tblCalendario[[#This Row],[Fecha]]=EOMONTH(tblCalendario[[#This Row],[Fecha]],0),"Sí","No")</f>
        <v>No</v>
      </c>
      <c r="J311" s="9">
        <f>ROUNDUP(DAY(tblCalendario[[#This Row],[Fecha]])/7,0)</f>
        <v>1</v>
      </c>
      <c r="K311" s="9">
        <f>+YEAR(tblCalendario[[#This Row],[Fecha]])</f>
        <v>2026</v>
      </c>
      <c r="L311" t="str">
        <f>IF(_xlfn.XLOOKUP(B311,Tabla2[Día que se da al trabajador],Tabla2[Autorizado Loretta],"")="SI",_xlfn.XLOOKUP(B311,Tabla2[Día que se da al trabajador],Tabla2[Motivo],""),"")</f>
        <v/>
      </c>
      <c r="O311" s="9"/>
      <c r="P311"/>
      <c r="S311" s="9"/>
      <c r="T311"/>
    </row>
    <row r="312" spans="1:20">
      <c r="A312" s="17">
        <f>YEAR(tblCalendario[[#This Row],[Fecha]])*10000+MONTH(tblCalendario[[#This Row],[Fecha]])*100+DAY(tblCalendario[[#This Row],[Fecha]])</f>
        <v>20261103</v>
      </c>
      <c r="B312" s="50">
        <v>46329</v>
      </c>
      <c r="C312" t="str">
        <f t="shared" si="15"/>
        <v>martes</v>
      </c>
      <c r="D312" s="9">
        <f>+WEEKDAY(tblCalendario[[#This Row],[Fecha]],2)</f>
        <v>2</v>
      </c>
      <c r="E312" s="9" t="str">
        <f>+IF(OR(tblCalendario[[#This Row],[Dia Semana]]="sábado",tblCalendario[[#This Row],[Dia Semana]]="domingo"),"SI","")</f>
        <v/>
      </c>
      <c r="F312" s="9">
        <f>DAY(tblCalendario[[#This Row],[Fecha]])</f>
        <v>3</v>
      </c>
      <c r="G312" s="9">
        <f t="shared" si="16"/>
        <v>45</v>
      </c>
      <c r="H312" s="9">
        <f t="shared" si="17"/>
        <v>11</v>
      </c>
      <c r="I312" s="9" t="str">
        <f>IF(tblCalendario[[#This Row],[Fecha]]=EOMONTH(tblCalendario[[#This Row],[Fecha]],0),"Sí","No")</f>
        <v>No</v>
      </c>
      <c r="J312" s="9">
        <f>ROUNDUP(DAY(tblCalendario[[#This Row],[Fecha]])/7,0)</f>
        <v>1</v>
      </c>
      <c r="K312" s="9">
        <f>+YEAR(tblCalendario[[#This Row],[Fecha]])</f>
        <v>2026</v>
      </c>
      <c r="L312" t="str">
        <f>IF(_xlfn.XLOOKUP(B312,Tabla2[Día que se da al trabajador],Tabla2[Autorizado Loretta],"")="SI",_xlfn.XLOOKUP(B312,Tabla2[Día que se da al trabajador],Tabla2[Motivo],""),"")</f>
        <v/>
      </c>
      <c r="O312" s="9"/>
      <c r="P312"/>
      <c r="S312" s="9"/>
      <c r="T312"/>
    </row>
    <row r="313" spans="1:20">
      <c r="A313" s="17">
        <f>YEAR(tblCalendario[[#This Row],[Fecha]])*10000+MONTH(tblCalendario[[#This Row],[Fecha]])*100+DAY(tblCalendario[[#This Row],[Fecha]])</f>
        <v>20261104</v>
      </c>
      <c r="B313" s="50">
        <v>46330</v>
      </c>
      <c r="C313" t="str">
        <f t="shared" si="15"/>
        <v>miércoles</v>
      </c>
      <c r="D313" s="9">
        <f>+WEEKDAY(tblCalendario[[#This Row],[Fecha]],2)</f>
        <v>3</v>
      </c>
      <c r="E313" s="9" t="str">
        <f>+IF(OR(tblCalendario[[#This Row],[Dia Semana]]="sábado",tblCalendario[[#This Row],[Dia Semana]]="domingo"),"SI","")</f>
        <v/>
      </c>
      <c r="F313" s="9">
        <f>DAY(tblCalendario[[#This Row],[Fecha]])</f>
        <v>4</v>
      </c>
      <c r="G313" s="9">
        <f t="shared" si="16"/>
        <v>45</v>
      </c>
      <c r="H313" s="9">
        <f t="shared" si="17"/>
        <v>11</v>
      </c>
      <c r="I313" s="9" t="str">
        <f>IF(tblCalendario[[#This Row],[Fecha]]=EOMONTH(tblCalendario[[#This Row],[Fecha]],0),"Sí","No")</f>
        <v>No</v>
      </c>
      <c r="J313" s="9">
        <f>ROUNDUP(DAY(tblCalendario[[#This Row],[Fecha]])/7,0)</f>
        <v>1</v>
      </c>
      <c r="K313" s="9">
        <f>+YEAR(tblCalendario[[#This Row],[Fecha]])</f>
        <v>2026</v>
      </c>
      <c r="L313" t="str">
        <f>IF(_xlfn.XLOOKUP(B313,Tabla2[Día que se da al trabajador],Tabla2[Autorizado Loretta],"")="SI",_xlfn.XLOOKUP(B313,Tabla2[Día que se da al trabajador],Tabla2[Motivo],""),"")</f>
        <v/>
      </c>
      <c r="O313" s="9"/>
      <c r="P313"/>
      <c r="S313" s="9"/>
      <c r="T313"/>
    </row>
    <row r="314" spans="1:20">
      <c r="A314" s="17">
        <f>YEAR(tblCalendario[[#This Row],[Fecha]])*10000+MONTH(tblCalendario[[#This Row],[Fecha]])*100+DAY(tblCalendario[[#This Row],[Fecha]])</f>
        <v>20261105</v>
      </c>
      <c r="B314" s="50">
        <v>46331</v>
      </c>
      <c r="C314" t="str">
        <f t="shared" si="15"/>
        <v>jueves</v>
      </c>
      <c r="D314" s="9">
        <f>+WEEKDAY(tblCalendario[[#This Row],[Fecha]],2)</f>
        <v>4</v>
      </c>
      <c r="E314" s="9" t="str">
        <f>+IF(OR(tblCalendario[[#This Row],[Dia Semana]]="sábado",tblCalendario[[#This Row],[Dia Semana]]="domingo"),"SI","")</f>
        <v/>
      </c>
      <c r="F314" s="9">
        <f>DAY(tblCalendario[[#This Row],[Fecha]])</f>
        <v>5</v>
      </c>
      <c r="G314" s="9">
        <f t="shared" si="16"/>
        <v>45</v>
      </c>
      <c r="H314" s="9">
        <f t="shared" si="17"/>
        <v>11</v>
      </c>
      <c r="I314" s="9" t="str">
        <f>IF(tblCalendario[[#This Row],[Fecha]]=EOMONTH(tblCalendario[[#This Row],[Fecha]],0),"Sí","No")</f>
        <v>No</v>
      </c>
      <c r="J314" s="9">
        <f>ROUNDUP(DAY(tblCalendario[[#This Row],[Fecha]])/7,0)</f>
        <v>1</v>
      </c>
      <c r="K314" s="9">
        <f>+YEAR(tblCalendario[[#This Row],[Fecha]])</f>
        <v>2026</v>
      </c>
      <c r="L314" t="str">
        <f>IF(_xlfn.XLOOKUP(B314,Tabla2[Día que se da al trabajador],Tabla2[Autorizado Loretta],"")="SI",_xlfn.XLOOKUP(B314,Tabla2[Día que se da al trabajador],Tabla2[Motivo],""),"")</f>
        <v/>
      </c>
      <c r="O314" s="9"/>
      <c r="P314"/>
      <c r="S314" s="9"/>
      <c r="T314"/>
    </row>
    <row r="315" spans="1:20">
      <c r="A315" s="17">
        <f>YEAR(tblCalendario[[#This Row],[Fecha]])*10000+MONTH(tblCalendario[[#This Row],[Fecha]])*100+DAY(tblCalendario[[#This Row],[Fecha]])</f>
        <v>20261106</v>
      </c>
      <c r="B315" s="50">
        <v>46332</v>
      </c>
      <c r="C315" t="str">
        <f t="shared" si="15"/>
        <v>viernes</v>
      </c>
      <c r="D315" s="9">
        <f>+WEEKDAY(tblCalendario[[#This Row],[Fecha]],2)</f>
        <v>5</v>
      </c>
      <c r="E315" s="9" t="str">
        <f>+IF(OR(tblCalendario[[#This Row],[Dia Semana]]="sábado",tblCalendario[[#This Row],[Dia Semana]]="domingo"),"SI","")</f>
        <v/>
      </c>
      <c r="F315" s="9">
        <f>DAY(tblCalendario[[#This Row],[Fecha]])</f>
        <v>6</v>
      </c>
      <c r="G315" s="9">
        <f t="shared" si="16"/>
        <v>45</v>
      </c>
      <c r="H315" s="9">
        <f t="shared" si="17"/>
        <v>11</v>
      </c>
      <c r="I315" s="9" t="str">
        <f>IF(tblCalendario[[#This Row],[Fecha]]=EOMONTH(tblCalendario[[#This Row],[Fecha]],0),"Sí","No")</f>
        <v>No</v>
      </c>
      <c r="J315" s="9">
        <f>ROUNDUP(DAY(tblCalendario[[#This Row],[Fecha]])/7,0)</f>
        <v>1</v>
      </c>
      <c r="K315" s="9">
        <f>+YEAR(tblCalendario[[#This Row],[Fecha]])</f>
        <v>2026</v>
      </c>
      <c r="L315" t="str">
        <f>IF(_xlfn.XLOOKUP(B315,Tabla2[Día que se da al trabajador],Tabla2[Autorizado Loretta],"")="SI",_xlfn.XLOOKUP(B315,Tabla2[Día que se da al trabajador],Tabla2[Motivo],""),"")</f>
        <v/>
      </c>
      <c r="O315" s="9"/>
      <c r="P315"/>
      <c r="S315" s="9"/>
      <c r="T315"/>
    </row>
    <row r="316" spans="1:20">
      <c r="A316" s="17">
        <f>YEAR(tblCalendario[[#This Row],[Fecha]])*10000+MONTH(tblCalendario[[#This Row],[Fecha]])*100+DAY(tblCalendario[[#This Row],[Fecha]])</f>
        <v>20261107</v>
      </c>
      <c r="B316" s="50">
        <v>46333</v>
      </c>
      <c r="C316" t="str">
        <f t="shared" si="15"/>
        <v>sábado</v>
      </c>
      <c r="D316" s="9">
        <f>+WEEKDAY(tblCalendario[[#This Row],[Fecha]],2)</f>
        <v>6</v>
      </c>
      <c r="E316" s="9" t="str">
        <f>+IF(OR(tblCalendario[[#This Row],[Dia Semana]]="sábado",tblCalendario[[#This Row],[Dia Semana]]="domingo"),"SI","")</f>
        <v>SI</v>
      </c>
      <c r="F316" s="9">
        <f>DAY(tblCalendario[[#This Row],[Fecha]])</f>
        <v>7</v>
      </c>
      <c r="G316" s="9">
        <f t="shared" si="16"/>
        <v>45</v>
      </c>
      <c r="H316" s="9">
        <f t="shared" si="17"/>
        <v>11</v>
      </c>
      <c r="I316" s="9" t="str">
        <f>IF(tblCalendario[[#This Row],[Fecha]]=EOMONTH(tblCalendario[[#This Row],[Fecha]],0),"Sí","No")</f>
        <v>No</v>
      </c>
      <c r="J316" s="9">
        <f>ROUNDUP(DAY(tblCalendario[[#This Row],[Fecha]])/7,0)</f>
        <v>1</v>
      </c>
      <c r="K316" s="9">
        <f>+YEAR(tblCalendario[[#This Row],[Fecha]])</f>
        <v>2026</v>
      </c>
      <c r="L316" t="str">
        <f>IF(_xlfn.XLOOKUP(B316,Tabla2[Día que se da al trabajador],Tabla2[Autorizado Loretta],"")="SI",_xlfn.XLOOKUP(B316,Tabla2[Día que se da al trabajador],Tabla2[Motivo],""),"")</f>
        <v/>
      </c>
      <c r="O316" s="9"/>
      <c r="P316"/>
      <c r="S316" s="9"/>
      <c r="T316"/>
    </row>
    <row r="317" spans="1:20">
      <c r="A317" s="17">
        <f>YEAR(tblCalendario[[#This Row],[Fecha]])*10000+MONTH(tblCalendario[[#This Row],[Fecha]])*100+DAY(tblCalendario[[#This Row],[Fecha]])</f>
        <v>20261108</v>
      </c>
      <c r="B317" s="50">
        <v>46334</v>
      </c>
      <c r="C317" t="str">
        <f t="shared" si="15"/>
        <v>domingo</v>
      </c>
      <c r="D317" s="9">
        <f>+WEEKDAY(tblCalendario[[#This Row],[Fecha]],2)</f>
        <v>7</v>
      </c>
      <c r="E317" s="9" t="str">
        <f>+IF(OR(tblCalendario[[#This Row],[Dia Semana]]="sábado",tblCalendario[[#This Row],[Dia Semana]]="domingo"),"SI","")</f>
        <v>SI</v>
      </c>
      <c r="F317" s="9">
        <f>DAY(tblCalendario[[#This Row],[Fecha]])</f>
        <v>8</v>
      </c>
      <c r="G317" s="9">
        <f t="shared" si="16"/>
        <v>45</v>
      </c>
      <c r="H317" s="9">
        <f t="shared" si="17"/>
        <v>11</v>
      </c>
      <c r="I317" s="9" t="str">
        <f>IF(tblCalendario[[#This Row],[Fecha]]=EOMONTH(tblCalendario[[#This Row],[Fecha]],0),"Sí","No")</f>
        <v>No</v>
      </c>
      <c r="J317" s="9">
        <f>ROUNDUP(DAY(tblCalendario[[#This Row],[Fecha]])/7,0)</f>
        <v>2</v>
      </c>
      <c r="K317" s="9">
        <f>+YEAR(tblCalendario[[#This Row],[Fecha]])</f>
        <v>2026</v>
      </c>
      <c r="L317" t="str">
        <f>IF(_xlfn.XLOOKUP(B317,Tabla2[Día que se da al trabajador],Tabla2[Autorizado Loretta],"")="SI",_xlfn.XLOOKUP(B317,Tabla2[Día que se da al trabajador],Tabla2[Motivo],""),"")</f>
        <v/>
      </c>
      <c r="O317" s="9"/>
      <c r="P317"/>
      <c r="S317" s="9"/>
      <c r="T317"/>
    </row>
    <row r="318" spans="1:20">
      <c r="A318" s="17">
        <f>YEAR(tblCalendario[[#This Row],[Fecha]])*10000+MONTH(tblCalendario[[#This Row],[Fecha]])*100+DAY(tblCalendario[[#This Row],[Fecha]])</f>
        <v>20261109</v>
      </c>
      <c r="B318" s="50">
        <v>46335</v>
      </c>
      <c r="C318" t="str">
        <f t="shared" si="15"/>
        <v>lunes</v>
      </c>
      <c r="D318" s="9">
        <f>+WEEKDAY(tblCalendario[[#This Row],[Fecha]],2)</f>
        <v>1</v>
      </c>
      <c r="E318" s="9" t="str">
        <f>+IF(OR(tblCalendario[[#This Row],[Dia Semana]]="sábado",tblCalendario[[#This Row],[Dia Semana]]="domingo"),"SI","")</f>
        <v/>
      </c>
      <c r="F318" s="9">
        <f>DAY(tblCalendario[[#This Row],[Fecha]])</f>
        <v>9</v>
      </c>
      <c r="G318" s="9">
        <f t="shared" si="16"/>
        <v>46</v>
      </c>
      <c r="H318" s="9">
        <f t="shared" si="17"/>
        <v>11</v>
      </c>
      <c r="I318" s="9" t="str">
        <f>IF(tblCalendario[[#This Row],[Fecha]]=EOMONTH(tblCalendario[[#This Row],[Fecha]],0),"Sí","No")</f>
        <v>No</v>
      </c>
      <c r="J318" s="9">
        <f>ROUNDUP(DAY(tblCalendario[[#This Row],[Fecha]])/7,0)</f>
        <v>2</v>
      </c>
      <c r="K318" s="9">
        <f>+YEAR(tblCalendario[[#This Row],[Fecha]])</f>
        <v>2026</v>
      </c>
      <c r="L318" t="str">
        <f>IF(_xlfn.XLOOKUP(B318,Tabla2[Día que se da al trabajador],Tabla2[Autorizado Loretta],"")="SI",_xlfn.XLOOKUP(B318,Tabla2[Día que se da al trabajador],Tabla2[Motivo],""),"")</f>
        <v/>
      </c>
      <c r="O318" s="9"/>
      <c r="P318"/>
      <c r="S318" s="9"/>
      <c r="T318"/>
    </row>
    <row r="319" spans="1:20">
      <c r="A319" s="17">
        <f>YEAR(tblCalendario[[#This Row],[Fecha]])*10000+MONTH(tblCalendario[[#This Row],[Fecha]])*100+DAY(tblCalendario[[#This Row],[Fecha]])</f>
        <v>20261110</v>
      </c>
      <c r="B319" s="50">
        <v>46336</v>
      </c>
      <c r="C319" t="str">
        <f t="shared" si="15"/>
        <v>martes</v>
      </c>
      <c r="D319" s="9">
        <f>+WEEKDAY(tblCalendario[[#This Row],[Fecha]],2)</f>
        <v>2</v>
      </c>
      <c r="E319" s="9" t="str">
        <f>+IF(OR(tblCalendario[[#This Row],[Dia Semana]]="sábado",tblCalendario[[#This Row],[Dia Semana]]="domingo"),"SI","")</f>
        <v/>
      </c>
      <c r="F319" s="9">
        <f>DAY(tblCalendario[[#This Row],[Fecha]])</f>
        <v>10</v>
      </c>
      <c r="G319" s="9">
        <f t="shared" si="16"/>
        <v>46</v>
      </c>
      <c r="H319" s="9">
        <f t="shared" si="17"/>
        <v>11</v>
      </c>
      <c r="I319" s="9" t="str">
        <f>IF(tblCalendario[[#This Row],[Fecha]]=EOMONTH(tblCalendario[[#This Row],[Fecha]],0),"Sí","No")</f>
        <v>No</v>
      </c>
      <c r="J319" s="9">
        <f>ROUNDUP(DAY(tblCalendario[[#This Row],[Fecha]])/7,0)</f>
        <v>2</v>
      </c>
      <c r="K319" s="9">
        <f>+YEAR(tblCalendario[[#This Row],[Fecha]])</f>
        <v>2026</v>
      </c>
      <c r="L319" t="str">
        <f>IF(_xlfn.XLOOKUP(B319,Tabla2[Día que se da al trabajador],Tabla2[Autorizado Loretta],"")="SI",_xlfn.XLOOKUP(B319,Tabla2[Día que se da al trabajador],Tabla2[Motivo],""),"")</f>
        <v/>
      </c>
      <c r="O319" s="9"/>
      <c r="P319"/>
      <c r="S319" s="9"/>
      <c r="T319"/>
    </row>
    <row r="320" spans="1:20">
      <c r="A320" s="17">
        <f>YEAR(tblCalendario[[#This Row],[Fecha]])*10000+MONTH(tblCalendario[[#This Row],[Fecha]])*100+DAY(tblCalendario[[#This Row],[Fecha]])</f>
        <v>20261111</v>
      </c>
      <c r="B320" s="50">
        <v>46337</v>
      </c>
      <c r="C320" t="str">
        <f t="shared" si="15"/>
        <v>miércoles</v>
      </c>
      <c r="D320" s="9">
        <f>+WEEKDAY(tblCalendario[[#This Row],[Fecha]],2)</f>
        <v>3</v>
      </c>
      <c r="E320" s="9" t="str">
        <f>+IF(OR(tblCalendario[[#This Row],[Dia Semana]]="sábado",tblCalendario[[#This Row],[Dia Semana]]="domingo"),"SI","")</f>
        <v/>
      </c>
      <c r="F320" s="9">
        <f>DAY(tblCalendario[[#This Row],[Fecha]])</f>
        <v>11</v>
      </c>
      <c r="G320" s="9">
        <f t="shared" si="16"/>
        <v>46</v>
      </c>
      <c r="H320" s="9">
        <f t="shared" si="17"/>
        <v>11</v>
      </c>
      <c r="I320" s="9" t="str">
        <f>IF(tblCalendario[[#This Row],[Fecha]]=EOMONTH(tblCalendario[[#This Row],[Fecha]],0),"Sí","No")</f>
        <v>No</v>
      </c>
      <c r="J320" s="9">
        <f>ROUNDUP(DAY(tblCalendario[[#This Row],[Fecha]])/7,0)</f>
        <v>2</v>
      </c>
      <c r="K320" s="9">
        <f>+YEAR(tblCalendario[[#This Row],[Fecha]])</f>
        <v>2026</v>
      </c>
      <c r="L320" t="str">
        <f>IF(_xlfn.XLOOKUP(B320,Tabla2[Día que se da al trabajador],Tabla2[Autorizado Loretta],"")="SI",_xlfn.XLOOKUP(B320,Tabla2[Día que se da al trabajador],Tabla2[Motivo],""),"")</f>
        <v/>
      </c>
      <c r="O320" s="9"/>
      <c r="P320"/>
      <c r="S320" s="9"/>
      <c r="T320"/>
    </row>
    <row r="321" spans="1:20">
      <c r="A321" s="17">
        <f>YEAR(tblCalendario[[#This Row],[Fecha]])*10000+MONTH(tblCalendario[[#This Row],[Fecha]])*100+DAY(tblCalendario[[#This Row],[Fecha]])</f>
        <v>20261112</v>
      </c>
      <c r="B321" s="50">
        <v>46338</v>
      </c>
      <c r="C321" t="str">
        <f t="shared" si="15"/>
        <v>jueves</v>
      </c>
      <c r="D321" s="9">
        <f>+WEEKDAY(tblCalendario[[#This Row],[Fecha]],2)</f>
        <v>4</v>
      </c>
      <c r="E321" s="9" t="str">
        <f>+IF(OR(tblCalendario[[#This Row],[Dia Semana]]="sábado",tblCalendario[[#This Row],[Dia Semana]]="domingo"),"SI","")</f>
        <v/>
      </c>
      <c r="F321" s="9">
        <f>DAY(tblCalendario[[#This Row],[Fecha]])</f>
        <v>12</v>
      </c>
      <c r="G321" s="9">
        <f t="shared" si="16"/>
        <v>46</v>
      </c>
      <c r="H321" s="9">
        <f t="shared" si="17"/>
        <v>11</v>
      </c>
      <c r="I321" s="9" t="str">
        <f>IF(tblCalendario[[#This Row],[Fecha]]=EOMONTH(tblCalendario[[#This Row],[Fecha]],0),"Sí","No")</f>
        <v>No</v>
      </c>
      <c r="J321" s="9">
        <f>ROUNDUP(DAY(tblCalendario[[#This Row],[Fecha]])/7,0)</f>
        <v>2</v>
      </c>
      <c r="K321" s="9">
        <f>+YEAR(tblCalendario[[#This Row],[Fecha]])</f>
        <v>2026</v>
      </c>
      <c r="L321" t="str">
        <f>IF(_xlfn.XLOOKUP(B321,Tabla2[Día que se da al trabajador],Tabla2[Autorizado Loretta],"")="SI",_xlfn.XLOOKUP(B321,Tabla2[Día que se da al trabajador],Tabla2[Motivo],""),"")</f>
        <v/>
      </c>
      <c r="O321" s="9"/>
      <c r="P321"/>
      <c r="S321" s="9"/>
      <c r="T321"/>
    </row>
    <row r="322" spans="1:20">
      <c r="A322" s="17">
        <f>YEAR(tblCalendario[[#This Row],[Fecha]])*10000+MONTH(tblCalendario[[#This Row],[Fecha]])*100+DAY(tblCalendario[[#This Row],[Fecha]])</f>
        <v>20261113</v>
      </c>
      <c r="B322" s="50">
        <v>46339</v>
      </c>
      <c r="C322" t="str">
        <f t="shared" si="15"/>
        <v>viernes</v>
      </c>
      <c r="D322" s="9">
        <f>+WEEKDAY(tblCalendario[[#This Row],[Fecha]],2)</f>
        <v>5</v>
      </c>
      <c r="E322" s="9" t="str">
        <f>+IF(OR(tblCalendario[[#This Row],[Dia Semana]]="sábado",tblCalendario[[#This Row],[Dia Semana]]="domingo"),"SI","")</f>
        <v/>
      </c>
      <c r="F322" s="9">
        <f>DAY(tblCalendario[[#This Row],[Fecha]])</f>
        <v>13</v>
      </c>
      <c r="G322" s="9">
        <f t="shared" si="16"/>
        <v>46</v>
      </c>
      <c r="H322" s="9">
        <f t="shared" si="17"/>
        <v>11</v>
      </c>
      <c r="I322" s="9" t="str">
        <f>IF(tblCalendario[[#This Row],[Fecha]]=EOMONTH(tblCalendario[[#This Row],[Fecha]],0),"Sí","No")</f>
        <v>No</v>
      </c>
      <c r="J322" s="9">
        <f>ROUNDUP(DAY(tblCalendario[[#This Row],[Fecha]])/7,0)</f>
        <v>2</v>
      </c>
      <c r="K322" s="9">
        <f>+YEAR(tblCalendario[[#This Row],[Fecha]])</f>
        <v>2026</v>
      </c>
      <c r="L322" t="str">
        <f>IF(_xlfn.XLOOKUP(B322,Tabla2[Día que se da al trabajador],Tabla2[Autorizado Loretta],"")="SI",_xlfn.XLOOKUP(B322,Tabla2[Día que se da al trabajador],Tabla2[Motivo],""),"")</f>
        <v/>
      </c>
      <c r="O322" s="9"/>
      <c r="P322"/>
      <c r="S322" s="9"/>
      <c r="T322"/>
    </row>
    <row r="323" spans="1:20">
      <c r="A323" s="17">
        <f>YEAR(tblCalendario[[#This Row],[Fecha]])*10000+MONTH(tblCalendario[[#This Row],[Fecha]])*100+DAY(tblCalendario[[#This Row],[Fecha]])</f>
        <v>20261114</v>
      </c>
      <c r="B323" s="50">
        <v>46340</v>
      </c>
      <c r="C323" t="str">
        <f t="shared" si="15"/>
        <v>sábado</v>
      </c>
      <c r="D323" s="9">
        <f>+WEEKDAY(tblCalendario[[#This Row],[Fecha]],2)</f>
        <v>6</v>
      </c>
      <c r="E323" s="9" t="str">
        <f>+IF(OR(tblCalendario[[#This Row],[Dia Semana]]="sábado",tblCalendario[[#This Row],[Dia Semana]]="domingo"),"SI","")</f>
        <v>SI</v>
      </c>
      <c r="F323" s="9">
        <f>DAY(tblCalendario[[#This Row],[Fecha]])</f>
        <v>14</v>
      </c>
      <c r="G323" s="9">
        <f t="shared" ref="G323:G359" si="18">+WEEKNUM(B323,2)</f>
        <v>46</v>
      </c>
      <c r="H323" s="9">
        <f t="shared" ref="H323:H359" si="19">+MONTH(B323)</f>
        <v>11</v>
      </c>
      <c r="I323" s="9" t="str">
        <f>IF(tblCalendario[[#This Row],[Fecha]]=EOMONTH(tblCalendario[[#This Row],[Fecha]],0),"Sí","No")</f>
        <v>No</v>
      </c>
      <c r="J323" s="9">
        <f>ROUNDUP(DAY(tblCalendario[[#This Row],[Fecha]])/7,0)</f>
        <v>2</v>
      </c>
      <c r="K323" s="9">
        <f>+YEAR(tblCalendario[[#This Row],[Fecha]])</f>
        <v>2026</v>
      </c>
      <c r="L323" t="str">
        <f>IF(_xlfn.XLOOKUP(B323,Tabla2[Día que se da al trabajador],Tabla2[Autorizado Loretta],"")="SI",_xlfn.XLOOKUP(B323,Tabla2[Día que se da al trabajador],Tabla2[Motivo],""),"")</f>
        <v/>
      </c>
      <c r="O323" s="9"/>
      <c r="P323"/>
      <c r="S323" s="9"/>
      <c r="T323"/>
    </row>
    <row r="324" spans="1:20">
      <c r="A324" s="17">
        <f>YEAR(tblCalendario[[#This Row],[Fecha]])*10000+MONTH(tblCalendario[[#This Row],[Fecha]])*100+DAY(tblCalendario[[#This Row],[Fecha]])</f>
        <v>20261115</v>
      </c>
      <c r="B324" s="50">
        <v>46341</v>
      </c>
      <c r="C324" t="str">
        <f t="shared" si="15"/>
        <v>domingo</v>
      </c>
      <c r="D324" s="9">
        <f>+WEEKDAY(tblCalendario[[#This Row],[Fecha]],2)</f>
        <v>7</v>
      </c>
      <c r="E324" s="9" t="str">
        <f>+IF(OR(tblCalendario[[#This Row],[Dia Semana]]="sábado",tblCalendario[[#This Row],[Dia Semana]]="domingo"),"SI","")</f>
        <v>SI</v>
      </c>
      <c r="F324" s="9">
        <f>DAY(tblCalendario[[#This Row],[Fecha]])</f>
        <v>15</v>
      </c>
      <c r="G324" s="9">
        <f t="shared" si="18"/>
        <v>46</v>
      </c>
      <c r="H324" s="9">
        <f t="shared" si="19"/>
        <v>11</v>
      </c>
      <c r="I324" s="9" t="str">
        <f>IF(tblCalendario[[#This Row],[Fecha]]=EOMONTH(tblCalendario[[#This Row],[Fecha]],0),"Sí","No")</f>
        <v>No</v>
      </c>
      <c r="J324" s="9">
        <f>ROUNDUP(DAY(tblCalendario[[#This Row],[Fecha]])/7,0)</f>
        <v>3</v>
      </c>
      <c r="K324" s="9">
        <f>+YEAR(tblCalendario[[#This Row],[Fecha]])</f>
        <v>2026</v>
      </c>
      <c r="L324" t="str">
        <f>IF(_xlfn.XLOOKUP(B324,Tabla2[Día que se da al trabajador],Tabla2[Autorizado Loretta],"")="SI",_xlfn.XLOOKUP(B324,Tabla2[Día que se da al trabajador],Tabla2[Motivo],""),"")</f>
        <v/>
      </c>
      <c r="O324" s="9"/>
      <c r="P324"/>
      <c r="S324" s="9"/>
      <c r="T324"/>
    </row>
    <row r="325" spans="1:20">
      <c r="A325" s="17">
        <f>YEAR(tblCalendario[[#This Row],[Fecha]])*10000+MONTH(tblCalendario[[#This Row],[Fecha]])*100+DAY(tblCalendario[[#This Row],[Fecha]])</f>
        <v>20261116</v>
      </c>
      <c r="B325" s="50">
        <v>46342</v>
      </c>
      <c r="C325" t="str">
        <f t="shared" si="15"/>
        <v>lunes</v>
      </c>
      <c r="D325" s="9">
        <f>+WEEKDAY(tblCalendario[[#This Row],[Fecha]],2)</f>
        <v>1</v>
      </c>
      <c r="E325" s="9" t="str">
        <f>+IF(OR(tblCalendario[[#This Row],[Dia Semana]]="sábado",tblCalendario[[#This Row],[Dia Semana]]="domingo"),"SI","")</f>
        <v/>
      </c>
      <c r="F325" s="9">
        <f>DAY(tblCalendario[[#This Row],[Fecha]])</f>
        <v>16</v>
      </c>
      <c r="G325" s="9">
        <f t="shared" si="18"/>
        <v>47</v>
      </c>
      <c r="H325" s="9">
        <f t="shared" si="19"/>
        <v>11</v>
      </c>
      <c r="I325" s="9" t="str">
        <f>IF(tblCalendario[[#This Row],[Fecha]]=EOMONTH(tblCalendario[[#This Row],[Fecha]],0),"Sí","No")</f>
        <v>No</v>
      </c>
      <c r="J325" s="9">
        <f>ROUNDUP(DAY(tblCalendario[[#This Row],[Fecha]])/7,0)</f>
        <v>3</v>
      </c>
      <c r="K325" s="9">
        <f>+YEAR(tblCalendario[[#This Row],[Fecha]])</f>
        <v>2026</v>
      </c>
      <c r="L325" t="str">
        <f>IF(_xlfn.XLOOKUP(B325,Tabla2[Día que se da al trabajador],Tabla2[Autorizado Loretta],"")="SI",_xlfn.XLOOKUP(B325,Tabla2[Día que se da al trabajador],Tabla2[Motivo],""),"")</f>
        <v>Revolución Mexicana</v>
      </c>
      <c r="O325" s="9"/>
      <c r="P325"/>
      <c r="S325" s="9"/>
      <c r="T325"/>
    </row>
    <row r="326" spans="1:20">
      <c r="A326" s="17">
        <f>YEAR(tblCalendario[[#This Row],[Fecha]])*10000+MONTH(tblCalendario[[#This Row],[Fecha]])*100+DAY(tblCalendario[[#This Row],[Fecha]])</f>
        <v>20261117</v>
      </c>
      <c r="B326" s="50">
        <v>46343</v>
      </c>
      <c r="C326" t="str">
        <f t="shared" ref="C326:C370" si="20">TEXT(B326,"dddd")</f>
        <v>martes</v>
      </c>
      <c r="D326" s="9">
        <f>+WEEKDAY(tblCalendario[[#This Row],[Fecha]],2)</f>
        <v>2</v>
      </c>
      <c r="E326" s="9" t="str">
        <f>+IF(OR(tblCalendario[[#This Row],[Dia Semana]]="sábado",tblCalendario[[#This Row],[Dia Semana]]="domingo"),"SI","")</f>
        <v/>
      </c>
      <c r="F326" s="9">
        <f>DAY(tblCalendario[[#This Row],[Fecha]])</f>
        <v>17</v>
      </c>
      <c r="G326" s="9">
        <f t="shared" si="18"/>
        <v>47</v>
      </c>
      <c r="H326" s="9">
        <f t="shared" si="19"/>
        <v>11</v>
      </c>
      <c r="I326" s="9" t="str">
        <f>IF(tblCalendario[[#This Row],[Fecha]]=EOMONTH(tblCalendario[[#This Row],[Fecha]],0),"Sí","No")</f>
        <v>No</v>
      </c>
      <c r="J326" s="9">
        <f>ROUNDUP(DAY(tblCalendario[[#This Row],[Fecha]])/7,0)</f>
        <v>3</v>
      </c>
      <c r="K326" s="9">
        <f>+YEAR(tblCalendario[[#This Row],[Fecha]])</f>
        <v>2026</v>
      </c>
      <c r="L326" t="str">
        <f>IF(_xlfn.XLOOKUP(B326,Tabla2[Día que se da al trabajador],Tabla2[Autorizado Loretta],"")="SI",_xlfn.XLOOKUP(B326,Tabla2[Día que se da al trabajador],Tabla2[Motivo],""),"")</f>
        <v/>
      </c>
      <c r="O326" s="9"/>
      <c r="P326"/>
      <c r="S326" s="9"/>
      <c r="T326"/>
    </row>
    <row r="327" spans="1:20">
      <c r="A327" s="17">
        <f>YEAR(tblCalendario[[#This Row],[Fecha]])*10000+MONTH(tblCalendario[[#This Row],[Fecha]])*100+DAY(tblCalendario[[#This Row],[Fecha]])</f>
        <v>20261118</v>
      </c>
      <c r="B327" s="50">
        <v>46344</v>
      </c>
      <c r="C327" t="str">
        <f t="shared" si="20"/>
        <v>miércoles</v>
      </c>
      <c r="D327" s="9">
        <f>+WEEKDAY(tblCalendario[[#This Row],[Fecha]],2)</f>
        <v>3</v>
      </c>
      <c r="E327" s="9" t="str">
        <f>+IF(OR(tblCalendario[[#This Row],[Dia Semana]]="sábado",tblCalendario[[#This Row],[Dia Semana]]="domingo"),"SI","")</f>
        <v/>
      </c>
      <c r="F327" s="9">
        <f>DAY(tblCalendario[[#This Row],[Fecha]])</f>
        <v>18</v>
      </c>
      <c r="G327" s="9">
        <f t="shared" si="18"/>
        <v>47</v>
      </c>
      <c r="H327" s="9">
        <f t="shared" si="19"/>
        <v>11</v>
      </c>
      <c r="I327" s="9" t="str">
        <f>IF(tblCalendario[[#This Row],[Fecha]]=EOMONTH(tblCalendario[[#This Row],[Fecha]],0),"Sí","No")</f>
        <v>No</v>
      </c>
      <c r="J327" s="9">
        <f>ROUNDUP(DAY(tblCalendario[[#This Row],[Fecha]])/7,0)</f>
        <v>3</v>
      </c>
      <c r="K327" s="9">
        <f>+YEAR(tblCalendario[[#This Row],[Fecha]])</f>
        <v>2026</v>
      </c>
      <c r="L327" t="str">
        <f>IF(_xlfn.XLOOKUP(B327,Tabla2[Día que se da al trabajador],Tabla2[Autorizado Loretta],"")="SI",_xlfn.XLOOKUP(B327,Tabla2[Día que se da al trabajador],Tabla2[Motivo],""),"")</f>
        <v/>
      </c>
      <c r="O327" s="9"/>
      <c r="P327"/>
      <c r="S327" s="9"/>
      <c r="T327"/>
    </row>
    <row r="328" spans="1:20">
      <c r="A328" s="17">
        <f>YEAR(tblCalendario[[#This Row],[Fecha]])*10000+MONTH(tblCalendario[[#This Row],[Fecha]])*100+DAY(tblCalendario[[#This Row],[Fecha]])</f>
        <v>20261119</v>
      </c>
      <c r="B328" s="50">
        <v>46345</v>
      </c>
      <c r="C328" t="str">
        <f t="shared" si="20"/>
        <v>jueves</v>
      </c>
      <c r="D328" s="9">
        <f>+WEEKDAY(tblCalendario[[#This Row],[Fecha]],2)</f>
        <v>4</v>
      </c>
      <c r="E328" s="9" t="str">
        <f>+IF(OR(tblCalendario[[#This Row],[Dia Semana]]="sábado",tblCalendario[[#This Row],[Dia Semana]]="domingo"),"SI","")</f>
        <v/>
      </c>
      <c r="F328" s="9">
        <f>DAY(tblCalendario[[#This Row],[Fecha]])</f>
        <v>19</v>
      </c>
      <c r="G328" s="9">
        <f t="shared" si="18"/>
        <v>47</v>
      </c>
      <c r="H328" s="9">
        <f t="shared" si="19"/>
        <v>11</v>
      </c>
      <c r="I328" s="9" t="str">
        <f>IF(tblCalendario[[#This Row],[Fecha]]=EOMONTH(tblCalendario[[#This Row],[Fecha]],0),"Sí","No")</f>
        <v>No</v>
      </c>
      <c r="J328" s="9">
        <f>ROUNDUP(DAY(tblCalendario[[#This Row],[Fecha]])/7,0)</f>
        <v>3</v>
      </c>
      <c r="K328" s="9">
        <f>+YEAR(tblCalendario[[#This Row],[Fecha]])</f>
        <v>2026</v>
      </c>
      <c r="L328" t="str">
        <f>IF(_xlfn.XLOOKUP(B328,Tabla2[Día que se da al trabajador],Tabla2[Autorizado Loretta],"")="SI",_xlfn.XLOOKUP(B328,Tabla2[Día que se da al trabajador],Tabla2[Motivo],""),"")</f>
        <v/>
      </c>
      <c r="O328" s="9"/>
      <c r="P328"/>
      <c r="S328" s="9"/>
      <c r="T328"/>
    </row>
    <row r="329" spans="1:20">
      <c r="A329" s="17">
        <f>YEAR(tblCalendario[[#This Row],[Fecha]])*10000+MONTH(tblCalendario[[#This Row],[Fecha]])*100+DAY(tblCalendario[[#This Row],[Fecha]])</f>
        <v>20261120</v>
      </c>
      <c r="B329" s="50">
        <v>46346</v>
      </c>
      <c r="C329" t="str">
        <f t="shared" si="20"/>
        <v>viernes</v>
      </c>
      <c r="D329" s="9">
        <f>+WEEKDAY(tblCalendario[[#This Row],[Fecha]],2)</f>
        <v>5</v>
      </c>
      <c r="E329" s="9" t="str">
        <f>+IF(OR(tblCalendario[[#This Row],[Dia Semana]]="sábado",tblCalendario[[#This Row],[Dia Semana]]="domingo"),"SI","")</f>
        <v/>
      </c>
      <c r="F329" s="9">
        <f>DAY(tblCalendario[[#This Row],[Fecha]])</f>
        <v>20</v>
      </c>
      <c r="G329" s="9">
        <f t="shared" si="18"/>
        <v>47</v>
      </c>
      <c r="H329" s="9">
        <f t="shared" si="19"/>
        <v>11</v>
      </c>
      <c r="I329" s="9" t="str">
        <f>IF(tblCalendario[[#This Row],[Fecha]]=EOMONTH(tblCalendario[[#This Row],[Fecha]],0),"Sí","No")</f>
        <v>No</v>
      </c>
      <c r="J329" s="9">
        <f>ROUNDUP(DAY(tblCalendario[[#This Row],[Fecha]])/7,0)</f>
        <v>3</v>
      </c>
      <c r="K329" s="9">
        <f>+YEAR(tblCalendario[[#This Row],[Fecha]])</f>
        <v>2026</v>
      </c>
      <c r="L329" t="str">
        <f>IF(_xlfn.XLOOKUP(B329,Tabla2[Día que se da al trabajador],Tabla2[Autorizado Loretta],"")="SI",_xlfn.XLOOKUP(B329,Tabla2[Día que se da al trabajador],Tabla2[Motivo],""),"")</f>
        <v/>
      </c>
      <c r="O329" s="9"/>
      <c r="P329"/>
      <c r="S329" s="9"/>
      <c r="T329"/>
    </row>
    <row r="330" spans="1:20">
      <c r="A330" s="17">
        <f>YEAR(tblCalendario[[#This Row],[Fecha]])*10000+MONTH(tblCalendario[[#This Row],[Fecha]])*100+DAY(tblCalendario[[#This Row],[Fecha]])</f>
        <v>20261121</v>
      </c>
      <c r="B330" s="50">
        <v>46347</v>
      </c>
      <c r="C330" t="str">
        <f t="shared" si="20"/>
        <v>sábado</v>
      </c>
      <c r="D330" s="9">
        <f>+WEEKDAY(tblCalendario[[#This Row],[Fecha]],2)</f>
        <v>6</v>
      </c>
      <c r="E330" s="9" t="str">
        <f>+IF(OR(tblCalendario[[#This Row],[Dia Semana]]="sábado",tblCalendario[[#This Row],[Dia Semana]]="domingo"),"SI","")</f>
        <v>SI</v>
      </c>
      <c r="F330" s="9">
        <f>DAY(tblCalendario[[#This Row],[Fecha]])</f>
        <v>21</v>
      </c>
      <c r="G330" s="9">
        <f t="shared" si="18"/>
        <v>47</v>
      </c>
      <c r="H330" s="9">
        <f t="shared" si="19"/>
        <v>11</v>
      </c>
      <c r="I330" s="9" t="str">
        <f>IF(tblCalendario[[#This Row],[Fecha]]=EOMONTH(tblCalendario[[#This Row],[Fecha]],0),"Sí","No")</f>
        <v>No</v>
      </c>
      <c r="J330" s="9">
        <f>ROUNDUP(DAY(tblCalendario[[#This Row],[Fecha]])/7,0)</f>
        <v>3</v>
      </c>
      <c r="K330" s="9">
        <f>+YEAR(tblCalendario[[#This Row],[Fecha]])</f>
        <v>2026</v>
      </c>
      <c r="L330" t="str">
        <f>IF(_xlfn.XLOOKUP(B330,Tabla2[Día que se da al trabajador],Tabla2[Autorizado Loretta],"")="SI",_xlfn.XLOOKUP(B330,Tabla2[Día que se da al trabajador],Tabla2[Motivo],""),"")</f>
        <v/>
      </c>
      <c r="O330" s="9"/>
      <c r="P330"/>
      <c r="S330" s="9"/>
      <c r="T330"/>
    </row>
    <row r="331" spans="1:20">
      <c r="A331" s="17">
        <f>YEAR(tblCalendario[[#This Row],[Fecha]])*10000+MONTH(tblCalendario[[#This Row],[Fecha]])*100+DAY(tblCalendario[[#This Row],[Fecha]])</f>
        <v>20261122</v>
      </c>
      <c r="B331" s="50">
        <v>46348</v>
      </c>
      <c r="C331" t="str">
        <f t="shared" si="20"/>
        <v>domingo</v>
      </c>
      <c r="D331" s="9">
        <f>+WEEKDAY(tblCalendario[[#This Row],[Fecha]],2)</f>
        <v>7</v>
      </c>
      <c r="E331" s="9" t="str">
        <f>+IF(OR(tblCalendario[[#This Row],[Dia Semana]]="sábado",tblCalendario[[#This Row],[Dia Semana]]="domingo"),"SI","")</f>
        <v>SI</v>
      </c>
      <c r="F331" s="9">
        <f>DAY(tblCalendario[[#This Row],[Fecha]])</f>
        <v>22</v>
      </c>
      <c r="G331" s="9">
        <f t="shared" si="18"/>
        <v>47</v>
      </c>
      <c r="H331" s="9">
        <f t="shared" si="19"/>
        <v>11</v>
      </c>
      <c r="I331" s="9" t="str">
        <f>IF(tblCalendario[[#This Row],[Fecha]]=EOMONTH(tblCalendario[[#This Row],[Fecha]],0),"Sí","No")</f>
        <v>No</v>
      </c>
      <c r="J331" s="9">
        <f>ROUNDUP(DAY(tblCalendario[[#This Row],[Fecha]])/7,0)</f>
        <v>4</v>
      </c>
      <c r="K331" s="9">
        <f>+YEAR(tblCalendario[[#This Row],[Fecha]])</f>
        <v>2026</v>
      </c>
      <c r="L331" t="str">
        <f>IF(_xlfn.XLOOKUP(B331,Tabla2[Día que se da al trabajador],Tabla2[Autorizado Loretta],"")="SI",_xlfn.XLOOKUP(B331,Tabla2[Día que se da al trabajador],Tabla2[Motivo],""),"")</f>
        <v/>
      </c>
      <c r="O331" s="9"/>
      <c r="P331"/>
      <c r="S331" s="9"/>
      <c r="T331"/>
    </row>
    <row r="332" spans="1:20">
      <c r="A332" s="17">
        <f>YEAR(tblCalendario[[#This Row],[Fecha]])*10000+MONTH(tblCalendario[[#This Row],[Fecha]])*100+DAY(tblCalendario[[#This Row],[Fecha]])</f>
        <v>20261123</v>
      </c>
      <c r="B332" s="50">
        <v>46349</v>
      </c>
      <c r="C332" t="str">
        <f t="shared" si="20"/>
        <v>lunes</v>
      </c>
      <c r="D332" s="9">
        <f>+WEEKDAY(tblCalendario[[#This Row],[Fecha]],2)</f>
        <v>1</v>
      </c>
      <c r="E332" s="9" t="str">
        <f>+IF(OR(tblCalendario[[#This Row],[Dia Semana]]="sábado",tblCalendario[[#This Row],[Dia Semana]]="domingo"),"SI","")</f>
        <v/>
      </c>
      <c r="F332" s="9">
        <f>DAY(tblCalendario[[#This Row],[Fecha]])</f>
        <v>23</v>
      </c>
      <c r="G332" s="9">
        <f t="shared" si="18"/>
        <v>48</v>
      </c>
      <c r="H332" s="9">
        <f t="shared" si="19"/>
        <v>11</v>
      </c>
      <c r="I332" s="9" t="str">
        <f>IF(tblCalendario[[#This Row],[Fecha]]=EOMONTH(tblCalendario[[#This Row],[Fecha]],0),"Sí","No")</f>
        <v>No</v>
      </c>
      <c r="J332" s="9">
        <f>ROUNDUP(DAY(tblCalendario[[#This Row],[Fecha]])/7,0)</f>
        <v>4</v>
      </c>
      <c r="K332" s="9">
        <f>+YEAR(tblCalendario[[#This Row],[Fecha]])</f>
        <v>2026</v>
      </c>
      <c r="L332" t="str">
        <f>IF(_xlfn.XLOOKUP(B332,Tabla2[Día que se da al trabajador],Tabla2[Autorizado Loretta],"")="SI",_xlfn.XLOOKUP(B332,Tabla2[Día que se da al trabajador],Tabla2[Motivo],""),"")</f>
        <v/>
      </c>
      <c r="O332" s="9"/>
      <c r="P332"/>
      <c r="S332" s="9"/>
      <c r="T332"/>
    </row>
    <row r="333" spans="1:20">
      <c r="A333" s="17">
        <f>YEAR(tblCalendario[[#This Row],[Fecha]])*10000+MONTH(tblCalendario[[#This Row],[Fecha]])*100+DAY(tblCalendario[[#This Row],[Fecha]])</f>
        <v>20261124</v>
      </c>
      <c r="B333" s="50">
        <v>46350</v>
      </c>
      <c r="C333" t="str">
        <f t="shared" si="20"/>
        <v>martes</v>
      </c>
      <c r="D333" s="9">
        <f>+WEEKDAY(tblCalendario[[#This Row],[Fecha]],2)</f>
        <v>2</v>
      </c>
      <c r="E333" s="9" t="str">
        <f>+IF(OR(tblCalendario[[#This Row],[Dia Semana]]="sábado",tblCalendario[[#This Row],[Dia Semana]]="domingo"),"SI","")</f>
        <v/>
      </c>
      <c r="F333" s="9">
        <f>DAY(tblCalendario[[#This Row],[Fecha]])</f>
        <v>24</v>
      </c>
      <c r="G333" s="9">
        <f t="shared" si="18"/>
        <v>48</v>
      </c>
      <c r="H333" s="9">
        <f t="shared" si="19"/>
        <v>11</v>
      </c>
      <c r="I333" s="9" t="str">
        <f>IF(tblCalendario[[#This Row],[Fecha]]=EOMONTH(tblCalendario[[#This Row],[Fecha]],0),"Sí","No")</f>
        <v>No</v>
      </c>
      <c r="J333" s="9">
        <f>ROUNDUP(DAY(tblCalendario[[#This Row],[Fecha]])/7,0)</f>
        <v>4</v>
      </c>
      <c r="K333" s="9">
        <f>+YEAR(tblCalendario[[#This Row],[Fecha]])</f>
        <v>2026</v>
      </c>
      <c r="L333" t="str">
        <f>IF(_xlfn.XLOOKUP(B333,Tabla2[Día que se da al trabajador],Tabla2[Autorizado Loretta],"")="SI",_xlfn.XLOOKUP(B333,Tabla2[Día que se da al trabajador],Tabla2[Motivo],""),"")</f>
        <v/>
      </c>
      <c r="O333" s="9"/>
      <c r="P333"/>
      <c r="S333" s="9"/>
      <c r="T333"/>
    </row>
    <row r="334" spans="1:20">
      <c r="A334" s="17">
        <f>YEAR(tblCalendario[[#This Row],[Fecha]])*10000+MONTH(tblCalendario[[#This Row],[Fecha]])*100+DAY(tblCalendario[[#This Row],[Fecha]])</f>
        <v>20261125</v>
      </c>
      <c r="B334" s="50">
        <v>46351</v>
      </c>
      <c r="C334" t="str">
        <f t="shared" si="20"/>
        <v>miércoles</v>
      </c>
      <c r="D334" s="9">
        <f>+WEEKDAY(tblCalendario[[#This Row],[Fecha]],2)</f>
        <v>3</v>
      </c>
      <c r="E334" s="9" t="str">
        <f>+IF(OR(tblCalendario[[#This Row],[Dia Semana]]="sábado",tblCalendario[[#This Row],[Dia Semana]]="domingo"),"SI","")</f>
        <v/>
      </c>
      <c r="F334" s="9">
        <f>DAY(tblCalendario[[#This Row],[Fecha]])</f>
        <v>25</v>
      </c>
      <c r="G334" s="9">
        <f t="shared" si="18"/>
        <v>48</v>
      </c>
      <c r="H334" s="9">
        <f t="shared" si="19"/>
        <v>11</v>
      </c>
      <c r="I334" s="9" t="str">
        <f>IF(tblCalendario[[#This Row],[Fecha]]=EOMONTH(tblCalendario[[#This Row],[Fecha]],0),"Sí","No")</f>
        <v>No</v>
      </c>
      <c r="J334" s="9">
        <f>ROUNDUP(DAY(tblCalendario[[#This Row],[Fecha]])/7,0)</f>
        <v>4</v>
      </c>
      <c r="K334" s="9">
        <f>+YEAR(tblCalendario[[#This Row],[Fecha]])</f>
        <v>2026</v>
      </c>
      <c r="L334" t="str">
        <f>IF(_xlfn.XLOOKUP(B334,Tabla2[Día que se da al trabajador],Tabla2[Autorizado Loretta],"")="SI",_xlfn.XLOOKUP(B334,Tabla2[Día que se da al trabajador],Tabla2[Motivo],""),"")</f>
        <v/>
      </c>
      <c r="O334" s="9"/>
      <c r="P334"/>
      <c r="S334" s="9"/>
      <c r="T334"/>
    </row>
    <row r="335" spans="1:20">
      <c r="A335" s="17">
        <f>YEAR(tblCalendario[[#This Row],[Fecha]])*10000+MONTH(tblCalendario[[#This Row],[Fecha]])*100+DAY(tblCalendario[[#This Row],[Fecha]])</f>
        <v>20261126</v>
      </c>
      <c r="B335" s="50">
        <v>46352</v>
      </c>
      <c r="C335" t="str">
        <f t="shared" si="20"/>
        <v>jueves</v>
      </c>
      <c r="D335" s="9">
        <f>+WEEKDAY(tblCalendario[[#This Row],[Fecha]],2)</f>
        <v>4</v>
      </c>
      <c r="E335" s="9" t="str">
        <f>+IF(OR(tblCalendario[[#This Row],[Dia Semana]]="sábado",tblCalendario[[#This Row],[Dia Semana]]="domingo"),"SI","")</f>
        <v/>
      </c>
      <c r="F335" s="9">
        <f>DAY(tblCalendario[[#This Row],[Fecha]])</f>
        <v>26</v>
      </c>
      <c r="G335" s="9">
        <f t="shared" si="18"/>
        <v>48</v>
      </c>
      <c r="H335" s="9">
        <f t="shared" si="19"/>
        <v>11</v>
      </c>
      <c r="I335" s="9" t="str">
        <f>IF(tblCalendario[[#This Row],[Fecha]]=EOMONTH(tblCalendario[[#This Row],[Fecha]],0),"Sí","No")</f>
        <v>No</v>
      </c>
      <c r="J335" s="9">
        <f>ROUNDUP(DAY(tblCalendario[[#This Row],[Fecha]])/7,0)</f>
        <v>4</v>
      </c>
      <c r="K335" s="9">
        <f>+YEAR(tblCalendario[[#This Row],[Fecha]])</f>
        <v>2026</v>
      </c>
      <c r="L335" t="str">
        <f>IF(_xlfn.XLOOKUP(B335,Tabla2[Día que se da al trabajador],Tabla2[Autorizado Loretta],"")="SI",_xlfn.XLOOKUP(B335,Tabla2[Día que se da al trabajador],Tabla2[Motivo],""),"")</f>
        <v/>
      </c>
      <c r="O335" s="9"/>
      <c r="P335"/>
      <c r="S335" s="9"/>
      <c r="T335"/>
    </row>
    <row r="336" spans="1:20">
      <c r="A336" s="17">
        <f>YEAR(tblCalendario[[#This Row],[Fecha]])*10000+MONTH(tblCalendario[[#This Row],[Fecha]])*100+DAY(tblCalendario[[#This Row],[Fecha]])</f>
        <v>20261127</v>
      </c>
      <c r="B336" s="50">
        <v>46353</v>
      </c>
      <c r="C336" t="str">
        <f t="shared" si="20"/>
        <v>viernes</v>
      </c>
      <c r="D336" s="9">
        <f>+WEEKDAY(tblCalendario[[#This Row],[Fecha]],2)</f>
        <v>5</v>
      </c>
      <c r="E336" s="9" t="str">
        <f>+IF(OR(tblCalendario[[#This Row],[Dia Semana]]="sábado",tblCalendario[[#This Row],[Dia Semana]]="domingo"),"SI","")</f>
        <v/>
      </c>
      <c r="F336" s="9">
        <f>DAY(tblCalendario[[#This Row],[Fecha]])</f>
        <v>27</v>
      </c>
      <c r="G336" s="9">
        <f t="shared" si="18"/>
        <v>48</v>
      </c>
      <c r="H336" s="9">
        <f t="shared" si="19"/>
        <v>11</v>
      </c>
      <c r="I336" s="9" t="str">
        <f>IF(tblCalendario[[#This Row],[Fecha]]=EOMONTH(tblCalendario[[#This Row],[Fecha]],0),"Sí","No")</f>
        <v>No</v>
      </c>
      <c r="J336" s="9">
        <f>ROUNDUP(DAY(tblCalendario[[#This Row],[Fecha]])/7,0)</f>
        <v>4</v>
      </c>
      <c r="K336" s="9">
        <f>+YEAR(tblCalendario[[#This Row],[Fecha]])</f>
        <v>2026</v>
      </c>
      <c r="L336" t="str">
        <f>IF(_xlfn.XLOOKUP(B336,Tabla2[Día que se da al trabajador],Tabla2[Autorizado Loretta],"")="SI",_xlfn.XLOOKUP(B336,Tabla2[Día que se da al trabajador],Tabla2[Motivo],""),"")</f>
        <v/>
      </c>
      <c r="O336" s="9"/>
      <c r="P336"/>
      <c r="S336" s="9"/>
      <c r="T336"/>
    </row>
    <row r="337" spans="1:20">
      <c r="A337" s="17">
        <f>YEAR(tblCalendario[[#This Row],[Fecha]])*10000+MONTH(tblCalendario[[#This Row],[Fecha]])*100+DAY(tblCalendario[[#This Row],[Fecha]])</f>
        <v>20261128</v>
      </c>
      <c r="B337" s="50">
        <v>46354</v>
      </c>
      <c r="C337" t="str">
        <f t="shared" si="20"/>
        <v>sábado</v>
      </c>
      <c r="D337" s="9">
        <f>+WEEKDAY(tblCalendario[[#This Row],[Fecha]],2)</f>
        <v>6</v>
      </c>
      <c r="E337" s="9" t="str">
        <f>+IF(OR(tblCalendario[[#This Row],[Dia Semana]]="sábado",tblCalendario[[#This Row],[Dia Semana]]="domingo"),"SI","")</f>
        <v>SI</v>
      </c>
      <c r="F337" s="9">
        <f>DAY(tblCalendario[[#This Row],[Fecha]])</f>
        <v>28</v>
      </c>
      <c r="G337" s="9">
        <f t="shared" si="18"/>
        <v>48</v>
      </c>
      <c r="H337" s="9">
        <f t="shared" si="19"/>
        <v>11</v>
      </c>
      <c r="I337" s="9" t="str">
        <f>IF(tblCalendario[[#This Row],[Fecha]]=EOMONTH(tblCalendario[[#This Row],[Fecha]],0),"Sí","No")</f>
        <v>No</v>
      </c>
      <c r="J337" s="9">
        <f>ROUNDUP(DAY(tblCalendario[[#This Row],[Fecha]])/7,0)</f>
        <v>4</v>
      </c>
      <c r="K337" s="9">
        <f>+YEAR(tblCalendario[[#This Row],[Fecha]])</f>
        <v>2026</v>
      </c>
      <c r="L337" t="str">
        <f>IF(_xlfn.XLOOKUP(B337,Tabla2[Día que se da al trabajador],Tabla2[Autorizado Loretta],"")="SI",_xlfn.XLOOKUP(B337,Tabla2[Día que se da al trabajador],Tabla2[Motivo],""),"")</f>
        <v/>
      </c>
      <c r="O337" s="9"/>
      <c r="P337"/>
      <c r="S337" s="9"/>
      <c r="T337"/>
    </row>
    <row r="338" spans="1:20">
      <c r="A338" s="17">
        <f>YEAR(tblCalendario[[#This Row],[Fecha]])*10000+MONTH(tblCalendario[[#This Row],[Fecha]])*100+DAY(tblCalendario[[#This Row],[Fecha]])</f>
        <v>20261129</v>
      </c>
      <c r="B338" s="50">
        <v>46355</v>
      </c>
      <c r="C338" t="str">
        <f t="shared" si="20"/>
        <v>domingo</v>
      </c>
      <c r="D338" s="9">
        <f>+WEEKDAY(tblCalendario[[#This Row],[Fecha]],2)</f>
        <v>7</v>
      </c>
      <c r="E338" s="9" t="str">
        <f>+IF(OR(tblCalendario[[#This Row],[Dia Semana]]="sábado",tblCalendario[[#This Row],[Dia Semana]]="domingo"),"SI","")</f>
        <v>SI</v>
      </c>
      <c r="F338" s="9">
        <f>DAY(tblCalendario[[#This Row],[Fecha]])</f>
        <v>29</v>
      </c>
      <c r="G338" s="9">
        <f t="shared" si="18"/>
        <v>48</v>
      </c>
      <c r="H338" s="9">
        <f t="shared" si="19"/>
        <v>11</v>
      </c>
      <c r="I338" s="9" t="str">
        <f>IF(tblCalendario[[#This Row],[Fecha]]=EOMONTH(tblCalendario[[#This Row],[Fecha]],0),"Sí","No")</f>
        <v>No</v>
      </c>
      <c r="J338" s="9">
        <f>ROUNDUP(DAY(tblCalendario[[#This Row],[Fecha]])/7,0)</f>
        <v>5</v>
      </c>
      <c r="K338" s="9">
        <f>+YEAR(tblCalendario[[#This Row],[Fecha]])</f>
        <v>2026</v>
      </c>
      <c r="L338" t="str">
        <f>IF(_xlfn.XLOOKUP(B338,Tabla2[Día que se da al trabajador],Tabla2[Autorizado Loretta],"")="SI",_xlfn.XLOOKUP(B338,Tabla2[Día que se da al trabajador],Tabla2[Motivo],""),"")</f>
        <v/>
      </c>
      <c r="O338" s="9"/>
      <c r="P338"/>
      <c r="S338" s="9"/>
      <c r="T338"/>
    </row>
    <row r="339" spans="1:20">
      <c r="A339" s="17">
        <f>YEAR(tblCalendario[[#This Row],[Fecha]])*10000+MONTH(tblCalendario[[#This Row],[Fecha]])*100+DAY(tblCalendario[[#This Row],[Fecha]])</f>
        <v>20261130</v>
      </c>
      <c r="B339" s="50">
        <v>46356</v>
      </c>
      <c r="C339" t="str">
        <f t="shared" si="20"/>
        <v>lunes</v>
      </c>
      <c r="D339" s="9">
        <f>+WEEKDAY(tblCalendario[[#This Row],[Fecha]],2)</f>
        <v>1</v>
      </c>
      <c r="E339" s="9" t="str">
        <f>+IF(OR(tblCalendario[[#This Row],[Dia Semana]]="sábado",tblCalendario[[#This Row],[Dia Semana]]="domingo"),"SI","")</f>
        <v/>
      </c>
      <c r="F339" s="9">
        <f>DAY(tblCalendario[[#This Row],[Fecha]])</f>
        <v>30</v>
      </c>
      <c r="G339" s="9">
        <f t="shared" si="18"/>
        <v>49</v>
      </c>
      <c r="H339" s="9">
        <f t="shared" si="19"/>
        <v>11</v>
      </c>
      <c r="I339" s="9" t="str">
        <f>IF(tblCalendario[[#This Row],[Fecha]]=EOMONTH(tblCalendario[[#This Row],[Fecha]],0),"Sí","No")</f>
        <v>Sí</v>
      </c>
      <c r="J339" s="9">
        <f>ROUNDUP(DAY(tblCalendario[[#This Row],[Fecha]])/7,0)</f>
        <v>5</v>
      </c>
      <c r="K339" s="9">
        <f>+YEAR(tblCalendario[[#This Row],[Fecha]])</f>
        <v>2026</v>
      </c>
      <c r="L339" t="str">
        <f>IF(_xlfn.XLOOKUP(B339,Tabla2[Día que se da al trabajador],Tabla2[Autorizado Loretta],"")="SI",_xlfn.XLOOKUP(B339,Tabla2[Día que se da al trabajador],Tabla2[Motivo],""),"")</f>
        <v/>
      </c>
      <c r="O339" s="9"/>
      <c r="P339"/>
      <c r="S339" s="9"/>
      <c r="T339"/>
    </row>
    <row r="340" spans="1:20">
      <c r="A340" s="17">
        <f>YEAR(tblCalendario[[#This Row],[Fecha]])*10000+MONTH(tblCalendario[[#This Row],[Fecha]])*100+DAY(tblCalendario[[#This Row],[Fecha]])</f>
        <v>20261201</v>
      </c>
      <c r="B340" s="50">
        <v>46357</v>
      </c>
      <c r="C340" t="str">
        <f t="shared" si="20"/>
        <v>martes</v>
      </c>
      <c r="D340" s="9">
        <f>+WEEKDAY(tblCalendario[[#This Row],[Fecha]],2)</f>
        <v>2</v>
      </c>
      <c r="E340" s="9" t="str">
        <f>+IF(OR(tblCalendario[[#This Row],[Dia Semana]]="sábado",tblCalendario[[#This Row],[Dia Semana]]="domingo"),"SI","")</f>
        <v/>
      </c>
      <c r="F340" s="9">
        <f>DAY(tblCalendario[[#This Row],[Fecha]])</f>
        <v>1</v>
      </c>
      <c r="G340" s="9">
        <f t="shared" si="18"/>
        <v>49</v>
      </c>
      <c r="H340" s="9">
        <f t="shared" si="19"/>
        <v>12</v>
      </c>
      <c r="I340" s="9" t="str">
        <f>IF(tblCalendario[[#This Row],[Fecha]]=EOMONTH(tblCalendario[[#This Row],[Fecha]],0),"Sí","No")</f>
        <v>No</v>
      </c>
      <c r="J340" s="9">
        <f>ROUNDUP(DAY(tblCalendario[[#This Row],[Fecha]])/7,0)</f>
        <v>1</v>
      </c>
      <c r="K340" s="9">
        <f>+YEAR(tblCalendario[[#This Row],[Fecha]])</f>
        <v>2026</v>
      </c>
      <c r="L340" t="str">
        <f>IF(_xlfn.XLOOKUP(B340,Tabla2[Día que se da al trabajador],Tabla2[Autorizado Loretta],"")="SI",_xlfn.XLOOKUP(B340,Tabla2[Día que se da al trabajador],Tabla2[Motivo],""),"")</f>
        <v/>
      </c>
      <c r="O340" s="9"/>
      <c r="P340"/>
      <c r="S340" s="9"/>
      <c r="T340"/>
    </row>
    <row r="341" spans="1:20">
      <c r="A341" s="17">
        <f>YEAR(tblCalendario[[#This Row],[Fecha]])*10000+MONTH(tblCalendario[[#This Row],[Fecha]])*100+DAY(tblCalendario[[#This Row],[Fecha]])</f>
        <v>20261202</v>
      </c>
      <c r="B341" s="50">
        <v>46358</v>
      </c>
      <c r="C341" t="str">
        <f t="shared" si="20"/>
        <v>miércoles</v>
      </c>
      <c r="D341" s="9">
        <f>+WEEKDAY(tblCalendario[[#This Row],[Fecha]],2)</f>
        <v>3</v>
      </c>
      <c r="E341" s="9" t="str">
        <f>+IF(OR(tblCalendario[[#This Row],[Dia Semana]]="sábado",tblCalendario[[#This Row],[Dia Semana]]="domingo"),"SI","")</f>
        <v/>
      </c>
      <c r="F341" s="9">
        <f>DAY(tblCalendario[[#This Row],[Fecha]])</f>
        <v>2</v>
      </c>
      <c r="G341" s="9">
        <f t="shared" si="18"/>
        <v>49</v>
      </c>
      <c r="H341" s="9">
        <f t="shared" si="19"/>
        <v>12</v>
      </c>
      <c r="I341" s="9" t="str">
        <f>IF(tblCalendario[[#This Row],[Fecha]]=EOMONTH(tblCalendario[[#This Row],[Fecha]],0),"Sí","No")</f>
        <v>No</v>
      </c>
      <c r="J341" s="9">
        <f>ROUNDUP(DAY(tblCalendario[[#This Row],[Fecha]])/7,0)</f>
        <v>1</v>
      </c>
      <c r="K341" s="9">
        <f>+YEAR(tblCalendario[[#This Row],[Fecha]])</f>
        <v>2026</v>
      </c>
      <c r="L341" t="str">
        <f>IF(_xlfn.XLOOKUP(B341,Tabla2[Día que se da al trabajador],Tabla2[Autorizado Loretta],"")="SI",_xlfn.XLOOKUP(B341,Tabla2[Día que se da al trabajador],Tabla2[Motivo],""),"")</f>
        <v/>
      </c>
      <c r="O341" s="9"/>
      <c r="P341"/>
      <c r="S341" s="9"/>
      <c r="T341"/>
    </row>
    <row r="342" spans="1:20">
      <c r="A342" s="17">
        <f>YEAR(tblCalendario[[#This Row],[Fecha]])*10000+MONTH(tblCalendario[[#This Row],[Fecha]])*100+DAY(tblCalendario[[#This Row],[Fecha]])</f>
        <v>20261203</v>
      </c>
      <c r="B342" s="50">
        <v>46359</v>
      </c>
      <c r="C342" t="str">
        <f t="shared" si="20"/>
        <v>jueves</v>
      </c>
      <c r="D342" s="9">
        <f>+WEEKDAY(tblCalendario[[#This Row],[Fecha]],2)</f>
        <v>4</v>
      </c>
      <c r="E342" s="9" t="str">
        <f>+IF(OR(tblCalendario[[#This Row],[Dia Semana]]="sábado",tblCalendario[[#This Row],[Dia Semana]]="domingo"),"SI","")</f>
        <v/>
      </c>
      <c r="F342" s="9">
        <f>DAY(tblCalendario[[#This Row],[Fecha]])</f>
        <v>3</v>
      </c>
      <c r="G342" s="9">
        <f t="shared" si="18"/>
        <v>49</v>
      </c>
      <c r="H342" s="9">
        <f t="shared" si="19"/>
        <v>12</v>
      </c>
      <c r="I342" s="9" t="str">
        <f>IF(tblCalendario[[#This Row],[Fecha]]=EOMONTH(tblCalendario[[#This Row],[Fecha]],0),"Sí","No")</f>
        <v>No</v>
      </c>
      <c r="J342" s="9">
        <f>ROUNDUP(DAY(tblCalendario[[#This Row],[Fecha]])/7,0)</f>
        <v>1</v>
      </c>
      <c r="K342" s="9">
        <f>+YEAR(tblCalendario[[#This Row],[Fecha]])</f>
        <v>2026</v>
      </c>
      <c r="L342" t="str">
        <f>IF(_xlfn.XLOOKUP(B342,Tabla2[Día que se da al trabajador],Tabla2[Autorizado Loretta],"")="SI",_xlfn.XLOOKUP(B342,Tabla2[Día que se da al trabajador],Tabla2[Motivo],""),"")</f>
        <v/>
      </c>
      <c r="O342" s="9"/>
      <c r="P342"/>
      <c r="S342" s="9"/>
      <c r="T342"/>
    </row>
    <row r="343" spans="1:20">
      <c r="A343" s="17">
        <f>YEAR(tblCalendario[[#This Row],[Fecha]])*10000+MONTH(tblCalendario[[#This Row],[Fecha]])*100+DAY(tblCalendario[[#This Row],[Fecha]])</f>
        <v>20261204</v>
      </c>
      <c r="B343" s="50">
        <v>46360</v>
      </c>
      <c r="C343" t="str">
        <f t="shared" si="20"/>
        <v>viernes</v>
      </c>
      <c r="D343" s="9">
        <f>+WEEKDAY(tblCalendario[[#This Row],[Fecha]],2)</f>
        <v>5</v>
      </c>
      <c r="E343" s="9" t="str">
        <f>+IF(OR(tblCalendario[[#This Row],[Dia Semana]]="sábado",tblCalendario[[#This Row],[Dia Semana]]="domingo"),"SI","")</f>
        <v/>
      </c>
      <c r="F343" s="9">
        <f>DAY(tblCalendario[[#This Row],[Fecha]])</f>
        <v>4</v>
      </c>
      <c r="G343" s="9">
        <f t="shared" si="18"/>
        <v>49</v>
      </c>
      <c r="H343" s="9">
        <f t="shared" si="19"/>
        <v>12</v>
      </c>
      <c r="I343" s="9" t="str">
        <f>IF(tblCalendario[[#This Row],[Fecha]]=EOMONTH(tblCalendario[[#This Row],[Fecha]],0),"Sí","No")</f>
        <v>No</v>
      </c>
      <c r="J343" s="9">
        <f>ROUNDUP(DAY(tblCalendario[[#This Row],[Fecha]])/7,0)</f>
        <v>1</v>
      </c>
      <c r="K343" s="9">
        <f>+YEAR(tblCalendario[[#This Row],[Fecha]])</f>
        <v>2026</v>
      </c>
      <c r="L343" t="str">
        <f>IF(_xlfn.XLOOKUP(B343,Tabla2[Día que se da al trabajador],Tabla2[Autorizado Loretta],"")="SI",_xlfn.XLOOKUP(B343,Tabla2[Día que se da al trabajador],Tabla2[Motivo],""),"")</f>
        <v/>
      </c>
      <c r="O343" s="9"/>
      <c r="P343"/>
      <c r="S343" s="9"/>
      <c r="T343"/>
    </row>
    <row r="344" spans="1:20">
      <c r="A344" s="17">
        <f>YEAR(tblCalendario[[#This Row],[Fecha]])*10000+MONTH(tblCalendario[[#This Row],[Fecha]])*100+DAY(tblCalendario[[#This Row],[Fecha]])</f>
        <v>20261205</v>
      </c>
      <c r="B344" s="50">
        <v>46361</v>
      </c>
      <c r="C344" t="str">
        <f t="shared" si="20"/>
        <v>sábado</v>
      </c>
      <c r="D344" s="9">
        <f>+WEEKDAY(tblCalendario[[#This Row],[Fecha]],2)</f>
        <v>6</v>
      </c>
      <c r="E344" s="9" t="str">
        <f>+IF(OR(tblCalendario[[#This Row],[Dia Semana]]="sábado",tblCalendario[[#This Row],[Dia Semana]]="domingo"),"SI","")</f>
        <v>SI</v>
      </c>
      <c r="F344" s="9">
        <f>DAY(tblCalendario[[#This Row],[Fecha]])</f>
        <v>5</v>
      </c>
      <c r="G344" s="9">
        <f t="shared" si="18"/>
        <v>49</v>
      </c>
      <c r="H344" s="9">
        <f t="shared" si="19"/>
        <v>12</v>
      </c>
      <c r="I344" s="9" t="str">
        <f>IF(tblCalendario[[#This Row],[Fecha]]=EOMONTH(tblCalendario[[#This Row],[Fecha]],0),"Sí","No")</f>
        <v>No</v>
      </c>
      <c r="J344" s="9">
        <f>ROUNDUP(DAY(tblCalendario[[#This Row],[Fecha]])/7,0)</f>
        <v>1</v>
      </c>
      <c r="K344" s="9">
        <f>+YEAR(tblCalendario[[#This Row],[Fecha]])</f>
        <v>2026</v>
      </c>
      <c r="L344" t="str">
        <f>IF(_xlfn.XLOOKUP(B344,Tabla2[Día que se da al trabajador],Tabla2[Autorizado Loretta],"")="SI",_xlfn.XLOOKUP(B344,Tabla2[Día que se da al trabajador],Tabla2[Motivo],""),"")</f>
        <v/>
      </c>
      <c r="O344" s="9"/>
      <c r="P344"/>
      <c r="S344" s="9"/>
      <c r="T344"/>
    </row>
    <row r="345" spans="1:20">
      <c r="A345" s="17">
        <f>YEAR(tblCalendario[[#This Row],[Fecha]])*10000+MONTH(tblCalendario[[#This Row],[Fecha]])*100+DAY(tblCalendario[[#This Row],[Fecha]])</f>
        <v>20261206</v>
      </c>
      <c r="B345" s="50">
        <v>46362</v>
      </c>
      <c r="C345" t="str">
        <f t="shared" si="20"/>
        <v>domingo</v>
      </c>
      <c r="D345" s="9">
        <f>+WEEKDAY(tblCalendario[[#This Row],[Fecha]],2)</f>
        <v>7</v>
      </c>
      <c r="E345" s="9" t="str">
        <f>+IF(OR(tblCalendario[[#This Row],[Dia Semana]]="sábado",tblCalendario[[#This Row],[Dia Semana]]="domingo"),"SI","")</f>
        <v>SI</v>
      </c>
      <c r="F345" s="9">
        <f>DAY(tblCalendario[[#This Row],[Fecha]])</f>
        <v>6</v>
      </c>
      <c r="G345" s="9">
        <f t="shared" si="18"/>
        <v>49</v>
      </c>
      <c r="H345" s="9">
        <f t="shared" si="19"/>
        <v>12</v>
      </c>
      <c r="I345" s="9" t="str">
        <f>IF(tblCalendario[[#This Row],[Fecha]]=EOMONTH(tblCalendario[[#This Row],[Fecha]],0),"Sí","No")</f>
        <v>No</v>
      </c>
      <c r="J345" s="9">
        <f>ROUNDUP(DAY(tblCalendario[[#This Row],[Fecha]])/7,0)</f>
        <v>1</v>
      </c>
      <c r="K345" s="9">
        <f>+YEAR(tblCalendario[[#This Row],[Fecha]])</f>
        <v>2026</v>
      </c>
      <c r="L345" t="str">
        <f>IF(_xlfn.XLOOKUP(B345,Tabla2[Día que se da al trabajador],Tabla2[Autorizado Loretta],"")="SI",_xlfn.XLOOKUP(B345,Tabla2[Día que se da al trabajador],Tabla2[Motivo],""),"")</f>
        <v/>
      </c>
      <c r="O345" s="9"/>
      <c r="P345"/>
      <c r="S345" s="9"/>
      <c r="T345"/>
    </row>
    <row r="346" spans="1:20">
      <c r="A346" s="17">
        <f>YEAR(tblCalendario[[#This Row],[Fecha]])*10000+MONTH(tblCalendario[[#This Row],[Fecha]])*100+DAY(tblCalendario[[#This Row],[Fecha]])</f>
        <v>20261207</v>
      </c>
      <c r="B346" s="50">
        <v>46363</v>
      </c>
      <c r="C346" t="str">
        <f t="shared" si="20"/>
        <v>lunes</v>
      </c>
      <c r="D346" s="9">
        <f>+WEEKDAY(tblCalendario[[#This Row],[Fecha]],2)</f>
        <v>1</v>
      </c>
      <c r="E346" s="9" t="str">
        <f>+IF(OR(tblCalendario[[#This Row],[Dia Semana]]="sábado",tblCalendario[[#This Row],[Dia Semana]]="domingo"),"SI","")</f>
        <v/>
      </c>
      <c r="F346" s="9">
        <f>DAY(tblCalendario[[#This Row],[Fecha]])</f>
        <v>7</v>
      </c>
      <c r="G346" s="9">
        <f t="shared" si="18"/>
        <v>50</v>
      </c>
      <c r="H346" s="9">
        <f t="shared" si="19"/>
        <v>12</v>
      </c>
      <c r="I346" s="9" t="str">
        <f>IF(tblCalendario[[#This Row],[Fecha]]=EOMONTH(tblCalendario[[#This Row],[Fecha]],0),"Sí","No")</f>
        <v>No</v>
      </c>
      <c r="J346" s="9">
        <f>ROUNDUP(DAY(tblCalendario[[#This Row],[Fecha]])/7,0)</f>
        <v>1</v>
      </c>
      <c r="K346" s="9">
        <f>+YEAR(tblCalendario[[#This Row],[Fecha]])</f>
        <v>2026</v>
      </c>
      <c r="L346" t="str">
        <f>IF(_xlfn.XLOOKUP(B346,Tabla2[Día que se da al trabajador],Tabla2[Autorizado Loretta],"")="SI",_xlfn.XLOOKUP(B346,Tabla2[Día que se da al trabajador],Tabla2[Motivo],""),"")</f>
        <v/>
      </c>
      <c r="O346" s="9"/>
      <c r="P346"/>
      <c r="S346" s="9"/>
      <c r="T346"/>
    </row>
    <row r="347" spans="1:20">
      <c r="A347" s="17">
        <f>YEAR(tblCalendario[[#This Row],[Fecha]])*10000+MONTH(tblCalendario[[#This Row],[Fecha]])*100+DAY(tblCalendario[[#This Row],[Fecha]])</f>
        <v>20261208</v>
      </c>
      <c r="B347" s="50">
        <v>46364</v>
      </c>
      <c r="C347" t="str">
        <f t="shared" si="20"/>
        <v>martes</v>
      </c>
      <c r="D347" s="9">
        <f>+WEEKDAY(tblCalendario[[#This Row],[Fecha]],2)</f>
        <v>2</v>
      </c>
      <c r="E347" s="9" t="str">
        <f>+IF(OR(tblCalendario[[#This Row],[Dia Semana]]="sábado",tblCalendario[[#This Row],[Dia Semana]]="domingo"),"SI","")</f>
        <v/>
      </c>
      <c r="F347" s="9">
        <f>DAY(tblCalendario[[#This Row],[Fecha]])</f>
        <v>8</v>
      </c>
      <c r="G347" s="9">
        <f t="shared" si="18"/>
        <v>50</v>
      </c>
      <c r="H347" s="9">
        <f t="shared" si="19"/>
        <v>12</v>
      </c>
      <c r="I347" s="9" t="str">
        <f>IF(tblCalendario[[#This Row],[Fecha]]=EOMONTH(tblCalendario[[#This Row],[Fecha]],0),"Sí","No")</f>
        <v>No</v>
      </c>
      <c r="J347" s="9">
        <f>ROUNDUP(DAY(tblCalendario[[#This Row],[Fecha]])/7,0)</f>
        <v>2</v>
      </c>
      <c r="K347" s="9">
        <f>+YEAR(tblCalendario[[#This Row],[Fecha]])</f>
        <v>2026</v>
      </c>
      <c r="L347" t="str">
        <f>IF(_xlfn.XLOOKUP(B347,Tabla2[Día que se da al trabajador],Tabla2[Autorizado Loretta],"")="SI",_xlfn.XLOOKUP(B347,Tabla2[Día que se da al trabajador],Tabla2[Motivo],""),"")</f>
        <v/>
      </c>
      <c r="O347" s="9"/>
      <c r="P347"/>
      <c r="S347" s="9"/>
      <c r="T347"/>
    </row>
    <row r="348" spans="1:20">
      <c r="A348" s="17">
        <f>YEAR(tblCalendario[[#This Row],[Fecha]])*10000+MONTH(tblCalendario[[#This Row],[Fecha]])*100+DAY(tblCalendario[[#This Row],[Fecha]])</f>
        <v>20261209</v>
      </c>
      <c r="B348" s="50">
        <v>46365</v>
      </c>
      <c r="C348" t="str">
        <f t="shared" si="20"/>
        <v>miércoles</v>
      </c>
      <c r="D348" s="9">
        <f>+WEEKDAY(tblCalendario[[#This Row],[Fecha]],2)</f>
        <v>3</v>
      </c>
      <c r="E348" s="9" t="str">
        <f>+IF(OR(tblCalendario[[#This Row],[Dia Semana]]="sábado",tblCalendario[[#This Row],[Dia Semana]]="domingo"),"SI","")</f>
        <v/>
      </c>
      <c r="F348" s="9">
        <f>DAY(tblCalendario[[#This Row],[Fecha]])</f>
        <v>9</v>
      </c>
      <c r="G348" s="9">
        <f t="shared" si="18"/>
        <v>50</v>
      </c>
      <c r="H348" s="9">
        <f t="shared" si="19"/>
        <v>12</v>
      </c>
      <c r="I348" s="9" t="str">
        <f>IF(tblCalendario[[#This Row],[Fecha]]=EOMONTH(tblCalendario[[#This Row],[Fecha]],0),"Sí","No")</f>
        <v>No</v>
      </c>
      <c r="J348" s="9">
        <f>ROUNDUP(DAY(tblCalendario[[#This Row],[Fecha]])/7,0)</f>
        <v>2</v>
      </c>
      <c r="K348" s="9">
        <f>+YEAR(tblCalendario[[#This Row],[Fecha]])</f>
        <v>2026</v>
      </c>
      <c r="L348" t="str">
        <f>IF(_xlfn.XLOOKUP(B348,Tabla2[Día que se da al trabajador],Tabla2[Autorizado Loretta],"")="SI",_xlfn.XLOOKUP(B348,Tabla2[Día que se da al trabajador],Tabla2[Motivo],""),"")</f>
        <v/>
      </c>
      <c r="O348" s="9"/>
      <c r="P348"/>
      <c r="S348" s="9"/>
      <c r="T348"/>
    </row>
    <row r="349" spans="1:20">
      <c r="A349" s="17">
        <f>YEAR(tblCalendario[[#This Row],[Fecha]])*10000+MONTH(tblCalendario[[#This Row],[Fecha]])*100+DAY(tblCalendario[[#This Row],[Fecha]])</f>
        <v>20261210</v>
      </c>
      <c r="B349" s="50">
        <v>46366</v>
      </c>
      <c r="C349" t="str">
        <f t="shared" si="20"/>
        <v>jueves</v>
      </c>
      <c r="D349" s="9">
        <f>+WEEKDAY(tblCalendario[[#This Row],[Fecha]],2)</f>
        <v>4</v>
      </c>
      <c r="E349" s="9" t="str">
        <f>+IF(OR(tblCalendario[[#This Row],[Dia Semana]]="sábado",tblCalendario[[#This Row],[Dia Semana]]="domingo"),"SI","")</f>
        <v/>
      </c>
      <c r="F349" s="9">
        <f>DAY(tblCalendario[[#This Row],[Fecha]])</f>
        <v>10</v>
      </c>
      <c r="G349" s="9">
        <f t="shared" si="18"/>
        <v>50</v>
      </c>
      <c r="H349" s="9">
        <f t="shared" si="19"/>
        <v>12</v>
      </c>
      <c r="I349" s="9" t="str">
        <f>IF(tblCalendario[[#This Row],[Fecha]]=EOMONTH(tblCalendario[[#This Row],[Fecha]],0),"Sí","No")</f>
        <v>No</v>
      </c>
      <c r="J349" s="9">
        <f>ROUNDUP(DAY(tblCalendario[[#This Row],[Fecha]])/7,0)</f>
        <v>2</v>
      </c>
      <c r="K349" s="9">
        <f>+YEAR(tblCalendario[[#This Row],[Fecha]])</f>
        <v>2026</v>
      </c>
      <c r="L349" t="str">
        <f>IF(_xlfn.XLOOKUP(B349,Tabla2[Día que se da al trabajador],Tabla2[Autorizado Loretta],"")="SI",_xlfn.XLOOKUP(B349,Tabla2[Día que se da al trabajador],Tabla2[Motivo],""),"")</f>
        <v/>
      </c>
      <c r="O349" s="9"/>
      <c r="P349"/>
      <c r="S349" s="9"/>
      <c r="T349"/>
    </row>
    <row r="350" spans="1:20">
      <c r="A350" s="17">
        <f>YEAR(tblCalendario[[#This Row],[Fecha]])*10000+MONTH(tblCalendario[[#This Row],[Fecha]])*100+DAY(tblCalendario[[#This Row],[Fecha]])</f>
        <v>20261211</v>
      </c>
      <c r="B350" s="50">
        <v>46367</v>
      </c>
      <c r="C350" t="str">
        <f t="shared" si="20"/>
        <v>viernes</v>
      </c>
      <c r="D350" s="9">
        <f>+WEEKDAY(tblCalendario[[#This Row],[Fecha]],2)</f>
        <v>5</v>
      </c>
      <c r="E350" s="9" t="str">
        <f>+IF(OR(tblCalendario[[#This Row],[Dia Semana]]="sábado",tblCalendario[[#This Row],[Dia Semana]]="domingo"),"SI","")</f>
        <v/>
      </c>
      <c r="F350" s="9">
        <f>DAY(tblCalendario[[#This Row],[Fecha]])</f>
        <v>11</v>
      </c>
      <c r="G350" s="9">
        <f t="shared" si="18"/>
        <v>50</v>
      </c>
      <c r="H350" s="9">
        <f t="shared" si="19"/>
        <v>12</v>
      </c>
      <c r="I350" s="9" t="str">
        <f>IF(tblCalendario[[#This Row],[Fecha]]=EOMONTH(tblCalendario[[#This Row],[Fecha]],0),"Sí","No")</f>
        <v>No</v>
      </c>
      <c r="J350" s="9">
        <f>ROUNDUP(DAY(tblCalendario[[#This Row],[Fecha]])/7,0)</f>
        <v>2</v>
      </c>
      <c r="K350" s="9">
        <f>+YEAR(tblCalendario[[#This Row],[Fecha]])</f>
        <v>2026</v>
      </c>
      <c r="L350" t="str">
        <f>IF(_xlfn.XLOOKUP(B350,Tabla2[Día que se da al trabajador],Tabla2[Autorizado Loretta],"")="SI",_xlfn.XLOOKUP(B350,Tabla2[Día que se da al trabajador],Tabla2[Motivo],""),"")</f>
        <v/>
      </c>
      <c r="O350" s="9"/>
      <c r="P350"/>
      <c r="S350" s="9"/>
      <c r="T350"/>
    </row>
    <row r="351" spans="1:20">
      <c r="A351" s="17">
        <f>YEAR(tblCalendario[[#This Row],[Fecha]])*10000+MONTH(tblCalendario[[#This Row],[Fecha]])*100+DAY(tblCalendario[[#This Row],[Fecha]])</f>
        <v>20261212</v>
      </c>
      <c r="B351" s="50">
        <v>46368</v>
      </c>
      <c r="C351" t="str">
        <f t="shared" si="20"/>
        <v>sábado</v>
      </c>
      <c r="D351" s="9">
        <f>+WEEKDAY(tblCalendario[[#This Row],[Fecha]],2)</f>
        <v>6</v>
      </c>
      <c r="E351" s="9" t="str">
        <f>+IF(OR(tblCalendario[[#This Row],[Dia Semana]]="sábado",tblCalendario[[#This Row],[Dia Semana]]="domingo"),"SI","")</f>
        <v>SI</v>
      </c>
      <c r="F351" s="9">
        <f>DAY(tblCalendario[[#This Row],[Fecha]])</f>
        <v>12</v>
      </c>
      <c r="G351" s="9">
        <f t="shared" si="18"/>
        <v>50</v>
      </c>
      <c r="H351" s="9">
        <f t="shared" si="19"/>
        <v>12</v>
      </c>
      <c r="I351" s="9" t="str">
        <f>IF(tblCalendario[[#This Row],[Fecha]]=EOMONTH(tblCalendario[[#This Row],[Fecha]],0),"Sí","No")</f>
        <v>No</v>
      </c>
      <c r="J351" s="9">
        <f>ROUNDUP(DAY(tblCalendario[[#This Row],[Fecha]])/7,0)</f>
        <v>2</v>
      </c>
      <c r="K351" s="9">
        <f>+YEAR(tblCalendario[[#This Row],[Fecha]])</f>
        <v>2026</v>
      </c>
      <c r="L351" t="str">
        <f>IF(_xlfn.XLOOKUP(B351,Tabla2[Día que se da al trabajador],Tabla2[Autorizado Loretta],"")="SI",_xlfn.XLOOKUP(B351,Tabla2[Día que se da al trabajador],Tabla2[Motivo],""),"")</f>
        <v/>
      </c>
      <c r="O351" s="9"/>
      <c r="P351"/>
      <c r="S351" s="9"/>
      <c r="T351"/>
    </row>
    <row r="352" spans="1:20">
      <c r="A352" s="17">
        <f>YEAR(tblCalendario[[#This Row],[Fecha]])*10000+MONTH(tblCalendario[[#This Row],[Fecha]])*100+DAY(tblCalendario[[#This Row],[Fecha]])</f>
        <v>20261213</v>
      </c>
      <c r="B352" s="50">
        <v>46369</v>
      </c>
      <c r="C352" t="str">
        <f t="shared" si="20"/>
        <v>domingo</v>
      </c>
      <c r="D352" s="9">
        <f>+WEEKDAY(tblCalendario[[#This Row],[Fecha]],2)</f>
        <v>7</v>
      </c>
      <c r="E352" s="9" t="str">
        <f>+IF(OR(tblCalendario[[#This Row],[Dia Semana]]="sábado",tblCalendario[[#This Row],[Dia Semana]]="domingo"),"SI","")</f>
        <v>SI</v>
      </c>
      <c r="F352" s="9">
        <f>DAY(tblCalendario[[#This Row],[Fecha]])</f>
        <v>13</v>
      </c>
      <c r="G352" s="9">
        <f t="shared" si="18"/>
        <v>50</v>
      </c>
      <c r="H352" s="9">
        <f t="shared" si="19"/>
        <v>12</v>
      </c>
      <c r="I352" s="9" t="str">
        <f>IF(tblCalendario[[#This Row],[Fecha]]=EOMONTH(tblCalendario[[#This Row],[Fecha]],0),"Sí","No")</f>
        <v>No</v>
      </c>
      <c r="J352" s="9">
        <f>ROUNDUP(DAY(tblCalendario[[#This Row],[Fecha]])/7,0)</f>
        <v>2</v>
      </c>
      <c r="K352" s="9">
        <f>+YEAR(tblCalendario[[#This Row],[Fecha]])</f>
        <v>2026</v>
      </c>
      <c r="L352" t="str">
        <f>IF(_xlfn.XLOOKUP(B352,Tabla2[Día que se da al trabajador],Tabla2[Autorizado Loretta],"")="SI",_xlfn.XLOOKUP(B352,Tabla2[Día que se da al trabajador],Tabla2[Motivo],""),"")</f>
        <v/>
      </c>
      <c r="O352" s="9"/>
      <c r="P352"/>
      <c r="S352" s="9"/>
      <c r="T352"/>
    </row>
    <row r="353" spans="1:20">
      <c r="A353" s="17">
        <f>YEAR(tblCalendario[[#This Row],[Fecha]])*10000+MONTH(tblCalendario[[#This Row],[Fecha]])*100+DAY(tblCalendario[[#This Row],[Fecha]])</f>
        <v>20261214</v>
      </c>
      <c r="B353" s="50">
        <v>46370</v>
      </c>
      <c r="C353" t="str">
        <f t="shared" si="20"/>
        <v>lunes</v>
      </c>
      <c r="D353" s="9">
        <f>+WEEKDAY(tblCalendario[[#This Row],[Fecha]],2)</f>
        <v>1</v>
      </c>
      <c r="E353" s="9" t="str">
        <f>+IF(OR(tblCalendario[[#This Row],[Dia Semana]]="sábado",tblCalendario[[#This Row],[Dia Semana]]="domingo"),"SI","")</f>
        <v/>
      </c>
      <c r="F353" s="9">
        <f>DAY(tblCalendario[[#This Row],[Fecha]])</f>
        <v>14</v>
      </c>
      <c r="G353" s="9">
        <f t="shared" si="18"/>
        <v>51</v>
      </c>
      <c r="H353" s="9">
        <f t="shared" si="19"/>
        <v>12</v>
      </c>
      <c r="I353" s="9" t="str">
        <f>IF(tblCalendario[[#This Row],[Fecha]]=EOMONTH(tblCalendario[[#This Row],[Fecha]],0),"Sí","No")</f>
        <v>No</v>
      </c>
      <c r="J353" s="9">
        <f>ROUNDUP(DAY(tblCalendario[[#This Row],[Fecha]])/7,0)</f>
        <v>2</v>
      </c>
      <c r="K353" s="9">
        <f>+YEAR(tblCalendario[[#This Row],[Fecha]])</f>
        <v>2026</v>
      </c>
      <c r="L353" t="str">
        <f>IF(_xlfn.XLOOKUP(B353,Tabla2[Día que se da al trabajador],Tabla2[Autorizado Loretta],"")="SI",_xlfn.XLOOKUP(B353,Tabla2[Día que se da al trabajador],Tabla2[Motivo],""),"")</f>
        <v/>
      </c>
      <c r="O353" s="9"/>
      <c r="P353"/>
      <c r="S353" s="9"/>
      <c r="T353"/>
    </row>
    <row r="354" spans="1:20">
      <c r="A354" s="17">
        <f>YEAR(tblCalendario[[#This Row],[Fecha]])*10000+MONTH(tblCalendario[[#This Row],[Fecha]])*100+DAY(tblCalendario[[#This Row],[Fecha]])</f>
        <v>20261215</v>
      </c>
      <c r="B354" s="50">
        <v>46371</v>
      </c>
      <c r="C354" t="str">
        <f t="shared" si="20"/>
        <v>martes</v>
      </c>
      <c r="D354" s="9">
        <f>+WEEKDAY(tblCalendario[[#This Row],[Fecha]],2)</f>
        <v>2</v>
      </c>
      <c r="E354" s="9" t="str">
        <f>+IF(OR(tblCalendario[[#This Row],[Dia Semana]]="sábado",tblCalendario[[#This Row],[Dia Semana]]="domingo"),"SI","")</f>
        <v/>
      </c>
      <c r="F354" s="9">
        <f>DAY(tblCalendario[[#This Row],[Fecha]])</f>
        <v>15</v>
      </c>
      <c r="G354" s="9">
        <f t="shared" si="18"/>
        <v>51</v>
      </c>
      <c r="H354" s="9">
        <f t="shared" si="19"/>
        <v>12</v>
      </c>
      <c r="I354" s="9" t="str">
        <f>IF(tblCalendario[[#This Row],[Fecha]]=EOMONTH(tblCalendario[[#This Row],[Fecha]],0),"Sí","No")</f>
        <v>No</v>
      </c>
      <c r="J354" s="9">
        <f>ROUNDUP(DAY(tblCalendario[[#This Row],[Fecha]])/7,0)</f>
        <v>3</v>
      </c>
      <c r="K354" s="9">
        <f>+YEAR(tblCalendario[[#This Row],[Fecha]])</f>
        <v>2026</v>
      </c>
      <c r="L354" t="str">
        <f>IF(_xlfn.XLOOKUP(B354,Tabla2[Día que se da al trabajador],Tabla2[Autorizado Loretta],"")="SI",_xlfn.XLOOKUP(B354,Tabla2[Día que se da al trabajador],Tabla2[Motivo],""),"")</f>
        <v/>
      </c>
      <c r="O354" s="9"/>
      <c r="P354"/>
      <c r="S354" s="9"/>
      <c r="T354"/>
    </row>
    <row r="355" spans="1:20">
      <c r="A355" s="17">
        <f>YEAR(tblCalendario[[#This Row],[Fecha]])*10000+MONTH(tblCalendario[[#This Row],[Fecha]])*100+DAY(tblCalendario[[#This Row],[Fecha]])</f>
        <v>20261216</v>
      </c>
      <c r="B355" s="50">
        <v>46372</v>
      </c>
      <c r="C355" t="str">
        <f t="shared" si="20"/>
        <v>miércoles</v>
      </c>
      <c r="D355" s="9">
        <f>+WEEKDAY(tblCalendario[[#This Row],[Fecha]],2)</f>
        <v>3</v>
      </c>
      <c r="E355" s="9" t="str">
        <f>+IF(OR(tblCalendario[[#This Row],[Dia Semana]]="sábado",tblCalendario[[#This Row],[Dia Semana]]="domingo"),"SI","")</f>
        <v/>
      </c>
      <c r="F355" s="9">
        <f>DAY(tblCalendario[[#This Row],[Fecha]])</f>
        <v>16</v>
      </c>
      <c r="G355" s="9">
        <f t="shared" si="18"/>
        <v>51</v>
      </c>
      <c r="H355" s="9">
        <f t="shared" si="19"/>
        <v>12</v>
      </c>
      <c r="I355" s="9" t="str">
        <f>IF(tblCalendario[[#This Row],[Fecha]]=EOMONTH(tblCalendario[[#This Row],[Fecha]],0),"Sí","No")</f>
        <v>No</v>
      </c>
      <c r="J355" s="9">
        <f>ROUNDUP(DAY(tblCalendario[[#This Row],[Fecha]])/7,0)</f>
        <v>3</v>
      </c>
      <c r="K355" s="9">
        <f>+YEAR(tblCalendario[[#This Row],[Fecha]])</f>
        <v>2026</v>
      </c>
      <c r="L355" t="str">
        <f>IF(_xlfn.XLOOKUP(B355,Tabla2[Día que se da al trabajador],Tabla2[Autorizado Loretta],"")="SI",_xlfn.XLOOKUP(B355,Tabla2[Día que se da al trabajador],Tabla2[Motivo],""),"")</f>
        <v/>
      </c>
      <c r="O355" s="9"/>
      <c r="P355"/>
      <c r="S355" s="9"/>
      <c r="T355"/>
    </row>
    <row r="356" spans="1:20">
      <c r="A356" s="17">
        <f>YEAR(tblCalendario[[#This Row],[Fecha]])*10000+MONTH(tblCalendario[[#This Row],[Fecha]])*100+DAY(tblCalendario[[#This Row],[Fecha]])</f>
        <v>20261217</v>
      </c>
      <c r="B356" s="50">
        <v>46373</v>
      </c>
      <c r="C356" t="str">
        <f t="shared" si="20"/>
        <v>jueves</v>
      </c>
      <c r="D356" s="9">
        <f>+WEEKDAY(tblCalendario[[#This Row],[Fecha]],2)</f>
        <v>4</v>
      </c>
      <c r="E356" s="9" t="str">
        <f>+IF(OR(tblCalendario[[#This Row],[Dia Semana]]="sábado",tblCalendario[[#This Row],[Dia Semana]]="domingo"),"SI","")</f>
        <v/>
      </c>
      <c r="F356" s="9">
        <f>DAY(tblCalendario[[#This Row],[Fecha]])</f>
        <v>17</v>
      </c>
      <c r="G356" s="9">
        <f t="shared" si="18"/>
        <v>51</v>
      </c>
      <c r="H356" s="9">
        <f t="shared" si="19"/>
        <v>12</v>
      </c>
      <c r="I356" s="9" t="str">
        <f>IF(tblCalendario[[#This Row],[Fecha]]=EOMONTH(tblCalendario[[#This Row],[Fecha]],0),"Sí","No")</f>
        <v>No</v>
      </c>
      <c r="J356" s="9">
        <f>ROUNDUP(DAY(tblCalendario[[#This Row],[Fecha]])/7,0)</f>
        <v>3</v>
      </c>
      <c r="K356" s="9">
        <f>+YEAR(tblCalendario[[#This Row],[Fecha]])</f>
        <v>2026</v>
      </c>
      <c r="L356" t="str">
        <f>IF(_xlfn.XLOOKUP(B356,Tabla2[Día que se da al trabajador],Tabla2[Autorizado Loretta],"")="SI",_xlfn.XLOOKUP(B356,Tabla2[Día que se da al trabajador],Tabla2[Motivo],""),"")</f>
        <v/>
      </c>
      <c r="O356" s="9"/>
      <c r="P356"/>
      <c r="S356" s="9"/>
      <c r="T356"/>
    </row>
    <row r="357" spans="1:20">
      <c r="A357" s="17">
        <f>YEAR(tblCalendario[[#This Row],[Fecha]])*10000+MONTH(tblCalendario[[#This Row],[Fecha]])*100+DAY(tblCalendario[[#This Row],[Fecha]])</f>
        <v>20261218</v>
      </c>
      <c r="B357" s="50">
        <v>46374</v>
      </c>
      <c r="C357" t="str">
        <f t="shared" si="20"/>
        <v>viernes</v>
      </c>
      <c r="D357" s="9">
        <f>+WEEKDAY(tblCalendario[[#This Row],[Fecha]],2)</f>
        <v>5</v>
      </c>
      <c r="E357" s="9" t="str">
        <f>+IF(OR(tblCalendario[[#This Row],[Dia Semana]]="sábado",tblCalendario[[#This Row],[Dia Semana]]="domingo"),"SI","")</f>
        <v/>
      </c>
      <c r="F357" s="9">
        <f>DAY(tblCalendario[[#This Row],[Fecha]])</f>
        <v>18</v>
      </c>
      <c r="G357" s="9">
        <f t="shared" si="18"/>
        <v>51</v>
      </c>
      <c r="H357" s="9">
        <f t="shared" si="19"/>
        <v>12</v>
      </c>
      <c r="I357" s="9" t="str">
        <f>IF(tblCalendario[[#This Row],[Fecha]]=EOMONTH(tblCalendario[[#This Row],[Fecha]],0),"Sí","No")</f>
        <v>No</v>
      </c>
      <c r="J357" s="9">
        <f>ROUNDUP(DAY(tblCalendario[[#This Row],[Fecha]])/7,0)</f>
        <v>3</v>
      </c>
      <c r="K357" s="9">
        <f>+YEAR(tblCalendario[[#This Row],[Fecha]])</f>
        <v>2026</v>
      </c>
      <c r="L357" t="str">
        <f>IF(_xlfn.XLOOKUP(B357,Tabla2[Día que se da al trabajador],Tabla2[Autorizado Loretta],"")="SI",_xlfn.XLOOKUP(B357,Tabla2[Día que se da al trabajador],Tabla2[Motivo],""),"")</f>
        <v/>
      </c>
      <c r="O357" s="9"/>
      <c r="P357"/>
      <c r="S357" s="9"/>
      <c r="T357"/>
    </row>
    <row r="358" spans="1:20">
      <c r="A358" s="17">
        <f>YEAR(tblCalendario[[#This Row],[Fecha]])*10000+MONTH(tblCalendario[[#This Row],[Fecha]])*100+DAY(tblCalendario[[#This Row],[Fecha]])</f>
        <v>20261219</v>
      </c>
      <c r="B358" s="50">
        <v>46375</v>
      </c>
      <c r="C358" t="str">
        <f t="shared" si="20"/>
        <v>sábado</v>
      </c>
      <c r="D358" s="9">
        <f>+WEEKDAY(tblCalendario[[#This Row],[Fecha]],2)</f>
        <v>6</v>
      </c>
      <c r="E358" s="9" t="str">
        <f>+IF(OR(tblCalendario[[#This Row],[Dia Semana]]="sábado",tblCalendario[[#This Row],[Dia Semana]]="domingo"),"SI","")</f>
        <v>SI</v>
      </c>
      <c r="F358" s="9">
        <f>DAY(tblCalendario[[#This Row],[Fecha]])</f>
        <v>19</v>
      </c>
      <c r="G358" s="9">
        <f t="shared" si="18"/>
        <v>51</v>
      </c>
      <c r="H358" s="9">
        <f t="shared" si="19"/>
        <v>12</v>
      </c>
      <c r="I358" s="9" t="str">
        <f>IF(tblCalendario[[#This Row],[Fecha]]=EOMONTH(tblCalendario[[#This Row],[Fecha]],0),"Sí","No")</f>
        <v>No</v>
      </c>
      <c r="J358" s="9">
        <f>ROUNDUP(DAY(tblCalendario[[#This Row],[Fecha]])/7,0)</f>
        <v>3</v>
      </c>
      <c r="K358" s="9">
        <f>+YEAR(tblCalendario[[#This Row],[Fecha]])</f>
        <v>2026</v>
      </c>
      <c r="L358" t="str">
        <f>IF(_xlfn.XLOOKUP(B358,Tabla2[Día que se da al trabajador],Tabla2[Autorizado Loretta],"")="SI",_xlfn.XLOOKUP(B358,Tabla2[Día que se da al trabajador],Tabla2[Motivo],""),"")</f>
        <v/>
      </c>
      <c r="O358" s="9"/>
      <c r="P358"/>
      <c r="S358" s="9"/>
      <c r="T358"/>
    </row>
    <row r="359" spans="1:20">
      <c r="A359" s="17">
        <f>YEAR(tblCalendario[[#This Row],[Fecha]])*10000+MONTH(tblCalendario[[#This Row],[Fecha]])*100+DAY(tblCalendario[[#This Row],[Fecha]])</f>
        <v>20261220</v>
      </c>
      <c r="B359" s="50">
        <v>46376</v>
      </c>
      <c r="C359" t="str">
        <f t="shared" si="20"/>
        <v>domingo</v>
      </c>
      <c r="D359" s="9">
        <f>+WEEKDAY(tblCalendario[[#This Row],[Fecha]],2)</f>
        <v>7</v>
      </c>
      <c r="E359" s="9" t="str">
        <f>+IF(OR(tblCalendario[[#This Row],[Dia Semana]]="sábado",tblCalendario[[#This Row],[Dia Semana]]="domingo"),"SI","")</f>
        <v>SI</v>
      </c>
      <c r="F359" s="9">
        <f>DAY(tblCalendario[[#This Row],[Fecha]])</f>
        <v>20</v>
      </c>
      <c r="G359" s="9">
        <f t="shared" si="18"/>
        <v>51</v>
      </c>
      <c r="H359" s="9">
        <f t="shared" si="19"/>
        <v>12</v>
      </c>
      <c r="I359" s="9" t="str">
        <f>IF(tblCalendario[[#This Row],[Fecha]]=EOMONTH(tblCalendario[[#This Row],[Fecha]],0),"Sí","No")</f>
        <v>No</v>
      </c>
      <c r="J359" s="9">
        <f>ROUNDUP(DAY(tblCalendario[[#This Row],[Fecha]])/7,0)</f>
        <v>3</v>
      </c>
      <c r="K359" s="9">
        <f>+YEAR(tblCalendario[[#This Row],[Fecha]])</f>
        <v>2026</v>
      </c>
      <c r="L359" t="str">
        <f>IF(_xlfn.XLOOKUP(B359,Tabla2[Día que se da al trabajador],Tabla2[Autorizado Loretta],"")="SI",_xlfn.XLOOKUP(B359,Tabla2[Día que se da al trabajador],Tabla2[Motivo],""),"")</f>
        <v/>
      </c>
      <c r="O359" s="9"/>
      <c r="P359"/>
      <c r="S359" s="9"/>
      <c r="T359"/>
    </row>
    <row r="360" spans="1:20">
      <c r="A360" s="17">
        <f>YEAR(tblCalendario[[#This Row],[Fecha]])*10000+MONTH(tblCalendario[[#This Row],[Fecha]])*100+DAY(tblCalendario[[#This Row],[Fecha]])</f>
        <v>20261221</v>
      </c>
      <c r="B360" s="50">
        <v>46377</v>
      </c>
      <c r="C360" t="str">
        <f t="shared" si="20"/>
        <v>lunes</v>
      </c>
      <c r="D360" s="9">
        <f>+WEEKDAY(tblCalendario[[#This Row],[Fecha]],2)</f>
        <v>1</v>
      </c>
      <c r="E360" s="9" t="str">
        <f>+IF(OR(tblCalendario[[#This Row],[Dia Semana]]="sábado",tblCalendario[[#This Row],[Dia Semana]]="domingo"),"SI","")</f>
        <v/>
      </c>
      <c r="F360" s="9">
        <f>DAY(tblCalendario[[#This Row],[Fecha]])</f>
        <v>21</v>
      </c>
      <c r="G360" s="9">
        <f t="shared" ref="G360:G370" si="21">+WEEKNUM(B360,2)</f>
        <v>52</v>
      </c>
      <c r="H360" s="9">
        <f t="shared" ref="H360:H370" si="22">+MONTH(B360)</f>
        <v>12</v>
      </c>
      <c r="I360" s="9" t="str">
        <f>IF(tblCalendario[[#This Row],[Fecha]]=EOMONTH(tblCalendario[[#This Row],[Fecha]],0),"Sí","No")</f>
        <v>No</v>
      </c>
      <c r="J360" s="9">
        <f>ROUNDUP(DAY(tblCalendario[[#This Row],[Fecha]])/7,0)</f>
        <v>3</v>
      </c>
      <c r="K360" s="9">
        <f>+YEAR(tblCalendario[[#This Row],[Fecha]])</f>
        <v>2026</v>
      </c>
      <c r="L360" t="str">
        <f>IF(_xlfn.XLOOKUP(B360,Tabla2[Día que se da al trabajador],Tabla2[Autorizado Loretta],"")="SI",_xlfn.XLOOKUP(B360,Tabla2[Día que se da al trabajador],Tabla2[Motivo],""),"")</f>
        <v/>
      </c>
      <c r="O360" s="9"/>
      <c r="P360"/>
      <c r="S360" s="9"/>
      <c r="T360"/>
    </row>
    <row r="361" spans="1:20">
      <c r="A361" s="17">
        <f>YEAR(tblCalendario[[#This Row],[Fecha]])*10000+MONTH(tblCalendario[[#This Row],[Fecha]])*100+DAY(tblCalendario[[#This Row],[Fecha]])</f>
        <v>20261222</v>
      </c>
      <c r="B361" s="50">
        <v>46378</v>
      </c>
      <c r="C361" t="str">
        <f t="shared" si="20"/>
        <v>martes</v>
      </c>
      <c r="D361" s="9">
        <f>+WEEKDAY(tblCalendario[[#This Row],[Fecha]],2)</f>
        <v>2</v>
      </c>
      <c r="E361" s="9" t="str">
        <f>+IF(OR(tblCalendario[[#This Row],[Dia Semana]]="sábado",tblCalendario[[#This Row],[Dia Semana]]="domingo"),"SI","")</f>
        <v/>
      </c>
      <c r="F361" s="9">
        <f>DAY(tblCalendario[[#This Row],[Fecha]])</f>
        <v>22</v>
      </c>
      <c r="G361" s="9">
        <f t="shared" si="21"/>
        <v>52</v>
      </c>
      <c r="H361" s="9">
        <f t="shared" si="22"/>
        <v>12</v>
      </c>
      <c r="I361" s="9" t="str">
        <f>IF(tblCalendario[[#This Row],[Fecha]]=EOMONTH(tblCalendario[[#This Row],[Fecha]],0),"Sí","No")</f>
        <v>No</v>
      </c>
      <c r="J361" s="9">
        <f>ROUNDUP(DAY(tblCalendario[[#This Row],[Fecha]])/7,0)</f>
        <v>4</v>
      </c>
      <c r="K361" s="9">
        <f>+YEAR(tblCalendario[[#This Row],[Fecha]])</f>
        <v>2026</v>
      </c>
      <c r="L361" t="str">
        <f>IF(_xlfn.XLOOKUP(B361,Tabla2[Día que se da al trabajador],Tabla2[Autorizado Loretta],"")="SI",_xlfn.XLOOKUP(B361,Tabla2[Día que se da al trabajador],Tabla2[Motivo],""),"")</f>
        <v/>
      </c>
      <c r="O361" s="9"/>
      <c r="P361"/>
      <c r="S361" s="9"/>
      <c r="T361"/>
    </row>
    <row r="362" spans="1:20">
      <c r="A362" s="17">
        <f>YEAR(tblCalendario[[#This Row],[Fecha]])*10000+MONTH(tblCalendario[[#This Row],[Fecha]])*100+DAY(tblCalendario[[#This Row],[Fecha]])</f>
        <v>20261223</v>
      </c>
      <c r="B362" s="50">
        <v>46379</v>
      </c>
      <c r="C362" t="str">
        <f t="shared" si="20"/>
        <v>miércoles</v>
      </c>
      <c r="D362" s="9">
        <f>+WEEKDAY(tblCalendario[[#This Row],[Fecha]],2)</f>
        <v>3</v>
      </c>
      <c r="E362" s="9" t="str">
        <f>+IF(OR(tblCalendario[[#This Row],[Dia Semana]]="sábado",tblCalendario[[#This Row],[Dia Semana]]="domingo"),"SI","")</f>
        <v/>
      </c>
      <c r="F362" s="9">
        <f>DAY(tblCalendario[[#This Row],[Fecha]])</f>
        <v>23</v>
      </c>
      <c r="G362" s="9">
        <f t="shared" si="21"/>
        <v>52</v>
      </c>
      <c r="H362" s="9">
        <f t="shared" si="22"/>
        <v>12</v>
      </c>
      <c r="I362" s="9" t="str">
        <f>IF(tblCalendario[[#This Row],[Fecha]]=EOMONTH(tblCalendario[[#This Row],[Fecha]],0),"Sí","No")</f>
        <v>No</v>
      </c>
      <c r="J362" s="9">
        <f>ROUNDUP(DAY(tblCalendario[[#This Row],[Fecha]])/7,0)</f>
        <v>4</v>
      </c>
      <c r="K362" s="9">
        <f>+YEAR(tblCalendario[[#This Row],[Fecha]])</f>
        <v>2026</v>
      </c>
      <c r="L362" t="str">
        <f>IF(_xlfn.XLOOKUP(B362,Tabla2[Día que se da al trabajador],Tabla2[Autorizado Loretta],"")="SI",_xlfn.XLOOKUP(B362,Tabla2[Día que se da al trabajador],Tabla2[Motivo],""),"")</f>
        <v/>
      </c>
      <c r="O362" s="9"/>
      <c r="P362"/>
      <c r="S362" s="9"/>
      <c r="T362"/>
    </row>
    <row r="363" spans="1:20">
      <c r="A363" s="17">
        <f>YEAR(tblCalendario[[#This Row],[Fecha]])*10000+MONTH(tblCalendario[[#This Row],[Fecha]])*100+DAY(tblCalendario[[#This Row],[Fecha]])</f>
        <v>20261224</v>
      </c>
      <c r="B363" s="50">
        <v>46380</v>
      </c>
      <c r="C363" t="str">
        <f t="shared" si="20"/>
        <v>jueves</v>
      </c>
      <c r="D363" s="9">
        <f>+WEEKDAY(tblCalendario[[#This Row],[Fecha]],2)</f>
        <v>4</v>
      </c>
      <c r="E363" s="9" t="str">
        <f>+IF(OR(tblCalendario[[#This Row],[Dia Semana]]="sábado",tblCalendario[[#This Row],[Dia Semana]]="domingo"),"SI","")</f>
        <v/>
      </c>
      <c r="F363" s="9">
        <f>DAY(tblCalendario[[#This Row],[Fecha]])</f>
        <v>24</v>
      </c>
      <c r="G363" s="9">
        <f t="shared" si="21"/>
        <v>52</v>
      </c>
      <c r="H363" s="9">
        <f t="shared" si="22"/>
        <v>12</v>
      </c>
      <c r="I363" s="9" t="str">
        <f>IF(tblCalendario[[#This Row],[Fecha]]=EOMONTH(tblCalendario[[#This Row],[Fecha]],0),"Sí","No")</f>
        <v>No</v>
      </c>
      <c r="J363" s="9">
        <f>ROUNDUP(DAY(tblCalendario[[#This Row],[Fecha]])/7,0)</f>
        <v>4</v>
      </c>
      <c r="K363" s="9">
        <f>+YEAR(tblCalendario[[#This Row],[Fecha]])</f>
        <v>2026</v>
      </c>
      <c r="L363" t="str">
        <f>IF(_xlfn.XLOOKUP(B363,Tabla2[Día que se da al trabajador],Tabla2[Autorizado Loretta],"")="SI",_xlfn.XLOOKUP(B363,Tabla2[Día que se da al trabajador],Tabla2[Motivo],""),"")</f>
        <v/>
      </c>
      <c r="O363" s="9"/>
      <c r="P363"/>
      <c r="S363" s="9"/>
      <c r="T363"/>
    </row>
    <row r="364" spans="1:20">
      <c r="A364" s="17">
        <f>YEAR(tblCalendario[[#This Row],[Fecha]])*10000+MONTH(tblCalendario[[#This Row],[Fecha]])*100+DAY(tblCalendario[[#This Row],[Fecha]])</f>
        <v>20261225</v>
      </c>
      <c r="B364" s="50">
        <v>46381</v>
      </c>
      <c r="C364" t="str">
        <f t="shared" si="20"/>
        <v>viernes</v>
      </c>
      <c r="D364" s="9">
        <f>+WEEKDAY(tblCalendario[[#This Row],[Fecha]],2)</f>
        <v>5</v>
      </c>
      <c r="E364" s="9" t="str">
        <f>+IF(OR(tblCalendario[[#This Row],[Dia Semana]]="sábado",tblCalendario[[#This Row],[Dia Semana]]="domingo"),"SI","")</f>
        <v/>
      </c>
      <c r="F364" s="9">
        <f>DAY(tblCalendario[[#This Row],[Fecha]])</f>
        <v>25</v>
      </c>
      <c r="G364" s="9">
        <f t="shared" si="21"/>
        <v>52</v>
      </c>
      <c r="H364" s="9">
        <f t="shared" si="22"/>
        <v>12</v>
      </c>
      <c r="I364" s="9" t="str">
        <f>IF(tblCalendario[[#This Row],[Fecha]]=EOMONTH(tblCalendario[[#This Row],[Fecha]],0),"Sí","No")</f>
        <v>No</v>
      </c>
      <c r="J364" s="9">
        <f>ROUNDUP(DAY(tblCalendario[[#This Row],[Fecha]])/7,0)</f>
        <v>4</v>
      </c>
      <c r="K364" s="9">
        <f>+YEAR(tblCalendario[[#This Row],[Fecha]])</f>
        <v>2026</v>
      </c>
      <c r="L364" t="str">
        <f>IF(_xlfn.XLOOKUP(B364,Tabla2[Día que se da al trabajador],Tabla2[Autorizado Loretta],"")="SI",_xlfn.XLOOKUP(B364,Tabla2[Día que se da al trabajador],Tabla2[Motivo],""),"")</f>
        <v>Navidad</v>
      </c>
      <c r="O364" s="9"/>
      <c r="P364"/>
      <c r="S364" s="9"/>
      <c r="T364"/>
    </row>
    <row r="365" spans="1:20">
      <c r="A365" s="17">
        <f>YEAR(tblCalendario[[#This Row],[Fecha]])*10000+MONTH(tblCalendario[[#This Row],[Fecha]])*100+DAY(tblCalendario[[#This Row],[Fecha]])</f>
        <v>20261226</v>
      </c>
      <c r="B365" s="50">
        <v>46382</v>
      </c>
      <c r="C365" t="str">
        <f t="shared" si="20"/>
        <v>sábado</v>
      </c>
      <c r="D365" s="9">
        <f>+WEEKDAY(tblCalendario[[#This Row],[Fecha]],2)</f>
        <v>6</v>
      </c>
      <c r="E365" s="9" t="str">
        <f>+IF(OR(tblCalendario[[#This Row],[Dia Semana]]="sábado",tblCalendario[[#This Row],[Dia Semana]]="domingo"),"SI","")</f>
        <v>SI</v>
      </c>
      <c r="F365" s="9">
        <f>DAY(tblCalendario[[#This Row],[Fecha]])</f>
        <v>26</v>
      </c>
      <c r="G365" s="9">
        <f t="shared" si="21"/>
        <v>52</v>
      </c>
      <c r="H365" s="9">
        <f t="shared" si="22"/>
        <v>12</v>
      </c>
      <c r="I365" s="9" t="str">
        <f>IF(tblCalendario[[#This Row],[Fecha]]=EOMONTH(tblCalendario[[#This Row],[Fecha]],0),"Sí","No")</f>
        <v>No</v>
      </c>
      <c r="J365" s="9">
        <f>ROUNDUP(DAY(tblCalendario[[#This Row],[Fecha]])/7,0)</f>
        <v>4</v>
      </c>
      <c r="K365" s="9">
        <f>+YEAR(tblCalendario[[#This Row],[Fecha]])</f>
        <v>2026</v>
      </c>
      <c r="L365" t="str">
        <f>IF(_xlfn.XLOOKUP(B365,Tabla2[Día que se da al trabajador],Tabla2[Autorizado Loretta],"")="SI",_xlfn.XLOOKUP(B365,Tabla2[Día que se da al trabajador],Tabla2[Motivo],""),"")</f>
        <v/>
      </c>
      <c r="O365" s="9"/>
      <c r="P365"/>
      <c r="S365" s="9"/>
      <c r="T365"/>
    </row>
    <row r="366" spans="1:20">
      <c r="A366" s="17">
        <f>YEAR(tblCalendario[[#This Row],[Fecha]])*10000+MONTH(tblCalendario[[#This Row],[Fecha]])*100+DAY(tblCalendario[[#This Row],[Fecha]])</f>
        <v>20261227</v>
      </c>
      <c r="B366" s="50">
        <v>46383</v>
      </c>
      <c r="C366" t="str">
        <f t="shared" si="20"/>
        <v>domingo</v>
      </c>
      <c r="D366" s="9">
        <f>+WEEKDAY(tblCalendario[[#This Row],[Fecha]],2)</f>
        <v>7</v>
      </c>
      <c r="E366" s="9" t="str">
        <f>+IF(OR(tblCalendario[[#This Row],[Dia Semana]]="sábado",tblCalendario[[#This Row],[Dia Semana]]="domingo"),"SI","")</f>
        <v>SI</v>
      </c>
      <c r="F366" s="9">
        <f>DAY(tblCalendario[[#This Row],[Fecha]])</f>
        <v>27</v>
      </c>
      <c r="G366" s="9">
        <f t="shared" si="21"/>
        <v>52</v>
      </c>
      <c r="H366" s="9">
        <f t="shared" si="22"/>
        <v>12</v>
      </c>
      <c r="I366" s="9" t="str">
        <f>IF(tblCalendario[[#This Row],[Fecha]]=EOMONTH(tblCalendario[[#This Row],[Fecha]],0),"Sí","No")</f>
        <v>No</v>
      </c>
      <c r="J366" s="9">
        <f>ROUNDUP(DAY(tblCalendario[[#This Row],[Fecha]])/7,0)</f>
        <v>4</v>
      </c>
      <c r="K366" s="9">
        <f>+YEAR(tblCalendario[[#This Row],[Fecha]])</f>
        <v>2026</v>
      </c>
      <c r="L366" t="str">
        <f>IF(_xlfn.XLOOKUP(B366,Tabla2[Día que se da al trabajador],Tabla2[Autorizado Loretta],"")="SI",_xlfn.XLOOKUP(B366,Tabla2[Día que se da al trabajador],Tabla2[Motivo],""),"")</f>
        <v/>
      </c>
      <c r="O366" s="9"/>
      <c r="P366"/>
      <c r="S366" s="9"/>
      <c r="T366"/>
    </row>
    <row r="367" spans="1:20">
      <c r="A367" s="17">
        <f>YEAR(tblCalendario[[#This Row],[Fecha]])*10000+MONTH(tblCalendario[[#This Row],[Fecha]])*100+DAY(tblCalendario[[#This Row],[Fecha]])</f>
        <v>20261228</v>
      </c>
      <c r="B367" s="50">
        <v>46384</v>
      </c>
      <c r="C367" t="str">
        <f t="shared" si="20"/>
        <v>lunes</v>
      </c>
      <c r="D367" s="9">
        <f>+WEEKDAY(tblCalendario[[#This Row],[Fecha]],2)</f>
        <v>1</v>
      </c>
      <c r="E367" s="9" t="str">
        <f>+IF(OR(tblCalendario[[#This Row],[Dia Semana]]="sábado",tblCalendario[[#This Row],[Dia Semana]]="domingo"),"SI","")</f>
        <v/>
      </c>
      <c r="F367" s="9">
        <f>DAY(tblCalendario[[#This Row],[Fecha]])</f>
        <v>28</v>
      </c>
      <c r="G367" s="9">
        <f t="shared" si="21"/>
        <v>53</v>
      </c>
      <c r="H367" s="9">
        <f t="shared" si="22"/>
        <v>12</v>
      </c>
      <c r="I367" s="9" t="str">
        <f>IF(tblCalendario[[#This Row],[Fecha]]=EOMONTH(tblCalendario[[#This Row],[Fecha]],0),"Sí","No")</f>
        <v>No</v>
      </c>
      <c r="J367" s="9">
        <f>ROUNDUP(DAY(tblCalendario[[#This Row],[Fecha]])/7,0)</f>
        <v>4</v>
      </c>
      <c r="K367" s="9">
        <f>+YEAR(tblCalendario[[#This Row],[Fecha]])</f>
        <v>2026</v>
      </c>
      <c r="L367" t="str">
        <f>IF(_xlfn.XLOOKUP(B367,Tabla2[Día que se da al trabajador],Tabla2[Autorizado Loretta],"")="SI",_xlfn.XLOOKUP(B367,Tabla2[Día que se da al trabajador],Tabla2[Motivo],""),"")</f>
        <v/>
      </c>
      <c r="O367" s="9"/>
      <c r="P367"/>
      <c r="S367" s="9"/>
      <c r="T367"/>
    </row>
    <row r="368" spans="1:20">
      <c r="A368" s="17">
        <f>YEAR(tblCalendario[[#This Row],[Fecha]])*10000+MONTH(tblCalendario[[#This Row],[Fecha]])*100+DAY(tblCalendario[[#This Row],[Fecha]])</f>
        <v>20261229</v>
      </c>
      <c r="B368" s="50">
        <v>46385</v>
      </c>
      <c r="C368" t="str">
        <f t="shared" si="20"/>
        <v>martes</v>
      </c>
      <c r="D368" s="9">
        <f>+WEEKDAY(tblCalendario[[#This Row],[Fecha]],2)</f>
        <v>2</v>
      </c>
      <c r="E368" s="9" t="str">
        <f>+IF(OR(tblCalendario[[#This Row],[Dia Semana]]="sábado",tblCalendario[[#This Row],[Dia Semana]]="domingo"),"SI","")</f>
        <v/>
      </c>
      <c r="F368" s="9">
        <f>DAY(tblCalendario[[#This Row],[Fecha]])</f>
        <v>29</v>
      </c>
      <c r="G368" s="9">
        <f t="shared" si="21"/>
        <v>53</v>
      </c>
      <c r="H368" s="9">
        <f t="shared" si="22"/>
        <v>12</v>
      </c>
      <c r="I368" s="9" t="str">
        <f>IF(tblCalendario[[#This Row],[Fecha]]=EOMONTH(tblCalendario[[#This Row],[Fecha]],0),"Sí","No")</f>
        <v>No</v>
      </c>
      <c r="J368" s="9">
        <f>ROUNDUP(DAY(tblCalendario[[#This Row],[Fecha]])/7,0)</f>
        <v>5</v>
      </c>
      <c r="K368" s="9">
        <f>+YEAR(tblCalendario[[#This Row],[Fecha]])</f>
        <v>2026</v>
      </c>
      <c r="L368" t="str">
        <f>IF(_xlfn.XLOOKUP(B368,Tabla2[Día que se da al trabajador],Tabla2[Autorizado Loretta],"")="SI",_xlfn.XLOOKUP(B368,Tabla2[Día que se da al trabajador],Tabla2[Motivo],""),"")</f>
        <v/>
      </c>
    </row>
    <row r="369" spans="1:12">
      <c r="A369" s="17">
        <f>YEAR(tblCalendario[[#This Row],[Fecha]])*10000+MONTH(tblCalendario[[#This Row],[Fecha]])*100+DAY(tblCalendario[[#This Row],[Fecha]])</f>
        <v>20261230</v>
      </c>
      <c r="B369" s="50">
        <v>46386</v>
      </c>
      <c r="C369" t="str">
        <f t="shared" si="20"/>
        <v>miércoles</v>
      </c>
      <c r="D369" s="9">
        <f>+WEEKDAY(tblCalendario[[#This Row],[Fecha]],2)</f>
        <v>3</v>
      </c>
      <c r="E369" s="9" t="str">
        <f>+IF(OR(tblCalendario[[#This Row],[Dia Semana]]="sábado",tblCalendario[[#This Row],[Dia Semana]]="domingo"),"SI","")</f>
        <v/>
      </c>
      <c r="F369" s="9">
        <f>DAY(tblCalendario[[#This Row],[Fecha]])</f>
        <v>30</v>
      </c>
      <c r="G369" s="9">
        <f t="shared" si="21"/>
        <v>53</v>
      </c>
      <c r="H369" s="9">
        <f t="shared" si="22"/>
        <v>12</v>
      </c>
      <c r="I369" s="9" t="str">
        <f>IF(tblCalendario[[#This Row],[Fecha]]=EOMONTH(tblCalendario[[#This Row],[Fecha]],0),"Sí","No")</f>
        <v>No</v>
      </c>
      <c r="J369" s="9">
        <f>ROUNDUP(DAY(tblCalendario[[#This Row],[Fecha]])/7,0)</f>
        <v>5</v>
      </c>
      <c r="K369" s="9">
        <f>+YEAR(tblCalendario[[#This Row],[Fecha]])</f>
        <v>2026</v>
      </c>
      <c r="L369" t="str">
        <f>IF(_xlfn.XLOOKUP(B369,Tabla2[Día que se da al trabajador],Tabla2[Autorizado Loretta],"")="SI",_xlfn.XLOOKUP(B369,Tabla2[Día que se da al trabajador],Tabla2[Motivo],""),"")</f>
        <v/>
      </c>
    </row>
    <row r="370" spans="1:12">
      <c r="A370" s="17">
        <f>YEAR(tblCalendario[[#This Row],[Fecha]])*10000+MONTH(tblCalendario[[#This Row],[Fecha]])*100+DAY(tblCalendario[[#This Row],[Fecha]])</f>
        <v>20261231</v>
      </c>
      <c r="B370" s="50">
        <v>46387</v>
      </c>
      <c r="C370" t="str">
        <f t="shared" si="20"/>
        <v>jueves</v>
      </c>
      <c r="D370" s="9">
        <f>+WEEKDAY(tblCalendario[[#This Row],[Fecha]],2)</f>
        <v>4</v>
      </c>
      <c r="E370" s="9" t="str">
        <f>+IF(OR(tblCalendario[[#This Row],[Dia Semana]]="sábado",tblCalendario[[#This Row],[Dia Semana]]="domingo"),"SI","")</f>
        <v/>
      </c>
      <c r="F370" s="9">
        <f>DAY(tblCalendario[[#This Row],[Fecha]])</f>
        <v>31</v>
      </c>
      <c r="G370" s="9">
        <f t="shared" si="21"/>
        <v>53</v>
      </c>
      <c r="H370" s="9">
        <f t="shared" si="22"/>
        <v>12</v>
      </c>
      <c r="I370" s="9" t="str">
        <f>IF(tblCalendario[[#This Row],[Fecha]]=EOMONTH(tblCalendario[[#This Row],[Fecha]],0),"Sí","No")</f>
        <v>Sí</v>
      </c>
      <c r="J370" s="9">
        <f>ROUNDUP(DAY(tblCalendario[[#This Row],[Fecha]])/7,0)</f>
        <v>5</v>
      </c>
      <c r="K370" s="9">
        <f>+YEAR(tblCalendario[[#This Row],[Fecha]])</f>
        <v>2026</v>
      </c>
      <c r="L370" t="str">
        <f>IF(_xlfn.XLOOKUP(B370,Tabla2[Día que se da al trabajador],Tabla2[Autorizado Loretta],"")="SI",_xlfn.XLOOKUP(B370,Tabla2[Día que se da al trabajador],Tabla2[Motivo],""),"")</f>
        <v/>
      </c>
    </row>
  </sheetData>
  <pageMargins left="0.7" right="0.7" top="0.75" bottom="0.75" header="0.3" footer="0.3"/>
  <pageSetup orientation="portrait" horizontalDpi="300" verticalDpi="300" r:id="rId1"/>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F516-9274-437E-9E05-62CDD55C868E}">
  <sheetPr codeName="Hoja39"/>
  <dimension ref="A1:O5"/>
  <sheetViews>
    <sheetView workbookViewId="0">
      <selection activeCell="D16" sqref="A1:D16"/>
    </sheetView>
  </sheetViews>
  <sheetFormatPr baseColWidth="10" defaultRowHeight="13.5"/>
  <cols>
    <col min="1" max="1" width="17.6875" bestFit="1" customWidth="1"/>
    <col min="2" max="2" width="10.4375" bestFit="1" customWidth="1"/>
    <col min="3" max="3" width="31.125" bestFit="1" customWidth="1"/>
    <col min="4" max="4" width="14.4375" bestFit="1" customWidth="1"/>
    <col min="5" max="5" width="22.5625" bestFit="1" customWidth="1"/>
    <col min="6" max="6" width="13.6875" bestFit="1" customWidth="1"/>
    <col min="7" max="7" width="24" bestFit="1" customWidth="1"/>
    <col min="8" max="8" width="13.4375" bestFit="1" customWidth="1"/>
    <col min="9" max="9" width="16.3125" bestFit="1" customWidth="1"/>
    <col min="10" max="10" width="24.5625" bestFit="1" customWidth="1"/>
    <col min="11" max="11" width="20.4375" bestFit="1" customWidth="1"/>
    <col min="12" max="12" width="12" bestFit="1" customWidth="1"/>
  </cols>
  <sheetData>
    <row r="1" spans="1:15">
      <c r="A1" t="s">
        <v>3000</v>
      </c>
      <c r="B1" t="s">
        <v>19</v>
      </c>
      <c r="C1" t="s">
        <v>2292</v>
      </c>
      <c r="D1" t="s">
        <v>1262</v>
      </c>
      <c r="E1" t="s">
        <v>2902</v>
      </c>
      <c r="F1" t="s">
        <v>2900</v>
      </c>
      <c r="G1" t="s">
        <v>2901</v>
      </c>
      <c r="H1" t="s">
        <v>2905</v>
      </c>
      <c r="I1" t="s">
        <v>3001</v>
      </c>
      <c r="J1" t="s">
        <v>3002</v>
      </c>
      <c r="K1" t="s">
        <v>3003</v>
      </c>
      <c r="L1" t="s">
        <v>2912</v>
      </c>
      <c r="N1" t="s">
        <v>3007</v>
      </c>
      <c r="O1">
        <v>29</v>
      </c>
    </row>
    <row r="2" spans="1:15">
      <c r="A2" t="s">
        <v>3004</v>
      </c>
      <c r="B2">
        <v>29</v>
      </c>
      <c r="D2">
        <v>2</v>
      </c>
      <c r="E2">
        <v>0</v>
      </c>
      <c r="F2">
        <v>2</v>
      </c>
      <c r="G2">
        <v>0</v>
      </c>
      <c r="H2">
        <v>0</v>
      </c>
      <c r="I2">
        <v>0</v>
      </c>
      <c r="J2">
        <v>2</v>
      </c>
      <c r="K2" s="70">
        <v>0</v>
      </c>
      <c r="L2" t="s">
        <v>3005</v>
      </c>
      <c r="N2" t="s">
        <v>3008</v>
      </c>
      <c r="O2">
        <v>28</v>
      </c>
    </row>
    <row r="3" spans="1:15">
      <c r="A3" t="s">
        <v>3006</v>
      </c>
      <c r="B3">
        <v>29</v>
      </c>
      <c r="C3" t="s">
        <v>389</v>
      </c>
      <c r="D3">
        <v>2</v>
      </c>
      <c r="E3">
        <v>0</v>
      </c>
      <c r="F3">
        <v>2</v>
      </c>
      <c r="G3">
        <v>0</v>
      </c>
      <c r="H3">
        <v>0</v>
      </c>
      <c r="I3">
        <v>0</v>
      </c>
      <c r="J3">
        <v>2</v>
      </c>
      <c r="K3" s="70">
        <v>0</v>
      </c>
      <c r="L3" t="s">
        <v>3005</v>
      </c>
    </row>
    <row r="4" spans="1:15">
      <c r="A4" t="s">
        <v>3004</v>
      </c>
      <c r="B4">
        <v>28</v>
      </c>
      <c r="D4">
        <v>1</v>
      </c>
      <c r="E4">
        <v>0</v>
      </c>
      <c r="F4">
        <v>1</v>
      </c>
      <c r="G4">
        <v>0</v>
      </c>
      <c r="H4">
        <v>0</v>
      </c>
      <c r="I4">
        <v>0</v>
      </c>
      <c r="J4">
        <v>1</v>
      </c>
      <c r="K4" s="70">
        <v>0</v>
      </c>
      <c r="L4" t="s">
        <v>3005</v>
      </c>
    </row>
    <row r="5" spans="1:15">
      <c r="A5" t="s">
        <v>3006</v>
      </c>
      <c r="B5">
        <v>28</v>
      </c>
      <c r="C5" t="s">
        <v>389</v>
      </c>
      <c r="D5">
        <v>1</v>
      </c>
      <c r="E5">
        <v>0</v>
      </c>
      <c r="F5">
        <v>1</v>
      </c>
      <c r="G5">
        <v>0</v>
      </c>
      <c r="H5">
        <v>0</v>
      </c>
      <c r="I5">
        <v>0</v>
      </c>
      <c r="J5">
        <v>1</v>
      </c>
      <c r="K5" s="70">
        <v>0</v>
      </c>
      <c r="L5" t="s">
        <v>3005</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00195-3A2A-431E-AEF8-0F1A2F8A7D57}">
  <sheetPr codeName="Hoja38"/>
  <dimension ref="A1:P7"/>
  <sheetViews>
    <sheetView showGridLines="0" zoomScaleNormal="100" workbookViewId="0">
      <pane ySplit="4" topLeftCell="A5" activePane="bottomLeft" state="frozenSplit"/>
      <selection pane="bottomLeft" activeCell="H6" sqref="H6"/>
    </sheetView>
  </sheetViews>
  <sheetFormatPr baseColWidth="10" defaultRowHeight="13.5"/>
  <cols>
    <col min="1" max="1" width="9.6875" customWidth="1"/>
    <col min="2" max="2" width="22.6875" customWidth="1"/>
    <col min="3" max="3" width="20.6875" customWidth="1"/>
    <col min="4" max="4" width="9.6875" customWidth="1"/>
    <col min="5" max="6" width="11.6875" customWidth="1"/>
    <col min="7" max="7" width="28.6875" customWidth="1"/>
    <col min="8" max="8" width="32.6875" customWidth="1"/>
    <col min="9" max="9" width="20.6875" customWidth="1"/>
    <col min="10" max="10" width="13.6875" customWidth="1"/>
    <col min="11" max="11" width="18.6875" customWidth="1"/>
    <col min="12" max="12" width="20.6875" customWidth="1"/>
    <col min="13" max="13" width="22.6875" customWidth="1"/>
    <col min="14" max="14" width="12.6875" customWidth="1"/>
    <col min="15" max="15" width="14.6875" customWidth="1"/>
    <col min="16" max="16" width="24.6875" customWidth="1"/>
  </cols>
  <sheetData>
    <row r="1" spans="1:16" ht="38.1" customHeight="1">
      <c r="A1" s="108"/>
      <c r="B1" s="108"/>
      <c r="C1" s="145" t="s">
        <v>5696</v>
      </c>
      <c r="D1" s="146"/>
      <c r="E1" s="146"/>
      <c r="F1" s="146"/>
      <c r="G1" s="146"/>
      <c r="H1" s="146"/>
      <c r="I1" s="146"/>
      <c r="J1" s="146"/>
      <c r="K1" s="146"/>
      <c r="L1" s="146"/>
      <c r="M1" s="146"/>
      <c r="N1" s="146"/>
      <c r="O1" s="146"/>
      <c r="P1" s="146"/>
    </row>
    <row r="2" spans="1:16" ht="42" customHeight="1">
      <c r="A2" s="148" t="s">
        <v>5698</v>
      </c>
      <c r="B2" s="148"/>
      <c r="C2" s="148"/>
      <c r="D2" s="110"/>
      <c r="E2" s="110"/>
      <c r="F2" s="110"/>
      <c r="G2" s="110"/>
      <c r="H2" s="110"/>
      <c r="I2" s="110"/>
      <c r="J2" s="110"/>
      <c r="K2" s="110"/>
      <c r="L2" s="110"/>
      <c r="M2" s="110"/>
      <c r="N2" s="110"/>
      <c r="O2" s="110"/>
      <c r="P2" s="110"/>
    </row>
    <row r="3" spans="1:16" ht="23.1" customHeight="1">
      <c r="A3" s="144" t="s">
        <v>5694</v>
      </c>
      <c r="B3" s="144"/>
      <c r="C3" s="144"/>
      <c r="D3" s="144"/>
      <c r="E3" s="144"/>
      <c r="F3" s="144"/>
      <c r="G3" s="144"/>
      <c r="H3" s="144"/>
      <c r="I3" s="144"/>
      <c r="J3" s="144"/>
      <c r="K3" s="144"/>
      <c r="L3" s="144"/>
      <c r="M3" s="144"/>
      <c r="N3" s="144"/>
      <c r="O3" s="144"/>
      <c r="P3" s="144"/>
    </row>
    <row r="4" spans="1:16" ht="33.950000000000003" customHeight="1">
      <c r="A4" s="103" t="s">
        <v>2989</v>
      </c>
      <c r="B4" s="103" t="s">
        <v>2990</v>
      </c>
      <c r="C4" s="103" t="s">
        <v>2991</v>
      </c>
      <c r="D4" s="103" t="s">
        <v>2992</v>
      </c>
      <c r="E4" s="103" t="s">
        <v>2993</v>
      </c>
      <c r="F4" s="103" t="s">
        <v>2311</v>
      </c>
      <c r="G4" s="103" t="s">
        <v>1495</v>
      </c>
      <c r="H4" s="103" t="s">
        <v>11</v>
      </c>
      <c r="I4" s="103" t="s">
        <v>2313</v>
      </c>
      <c r="J4" s="103" t="s">
        <v>2233</v>
      </c>
      <c r="K4" s="103" t="s">
        <v>2316</v>
      </c>
      <c r="L4" s="103" t="s">
        <v>2994</v>
      </c>
      <c r="M4" s="103" t="s">
        <v>2995</v>
      </c>
      <c r="N4" s="103" t="s">
        <v>2996</v>
      </c>
      <c r="O4" s="103" t="s">
        <v>2997</v>
      </c>
      <c r="P4" s="103" t="s">
        <v>2998</v>
      </c>
    </row>
    <row r="5" spans="1:16">
      <c r="A5" s="105" t="s">
        <v>1487</v>
      </c>
      <c r="B5" s="105" t="s">
        <v>2707</v>
      </c>
      <c r="C5" s="105" t="s">
        <v>2327</v>
      </c>
      <c r="D5" s="105">
        <v>27</v>
      </c>
      <c r="E5" s="104">
        <v>46205</v>
      </c>
      <c r="F5" s="104">
        <v>46218</v>
      </c>
      <c r="G5" s="105" t="s">
        <v>389</v>
      </c>
      <c r="H5" s="105" t="s">
        <v>1201</v>
      </c>
      <c r="I5" s="105" t="s">
        <v>2942</v>
      </c>
      <c r="J5" s="105" t="s">
        <v>2231</v>
      </c>
      <c r="K5" s="105" t="s">
        <v>1654</v>
      </c>
      <c r="L5" s="105" t="s">
        <v>2973</v>
      </c>
      <c r="M5" s="105" t="s">
        <v>2975</v>
      </c>
      <c r="N5" s="105" t="s">
        <v>1473</v>
      </c>
      <c r="O5" s="105" t="s">
        <v>1473</v>
      </c>
      <c r="P5" s="105" t="s">
        <v>2999</v>
      </c>
    </row>
    <row r="6" spans="1:16">
      <c r="A6" s="105" t="s">
        <v>1487</v>
      </c>
      <c r="B6" s="105" t="s">
        <v>2717</v>
      </c>
      <c r="C6" s="105" t="s">
        <v>2348</v>
      </c>
      <c r="D6" s="105">
        <v>27</v>
      </c>
      <c r="E6" s="104">
        <v>46203</v>
      </c>
      <c r="F6" s="104">
        <v>46218</v>
      </c>
      <c r="G6" s="105" t="s">
        <v>389</v>
      </c>
      <c r="H6" s="105" t="s">
        <v>2108</v>
      </c>
      <c r="I6" s="105" t="s">
        <v>2951</v>
      </c>
      <c r="J6" s="105" t="s">
        <v>2240</v>
      </c>
      <c r="K6" s="105" t="s">
        <v>1654</v>
      </c>
      <c r="L6" s="105" t="s">
        <v>2981</v>
      </c>
      <c r="M6" s="105" t="s">
        <v>2983</v>
      </c>
      <c r="N6" s="105" t="s">
        <v>1473</v>
      </c>
      <c r="O6" s="105" t="s">
        <v>1473</v>
      </c>
      <c r="P6" s="105" t="s">
        <v>2999</v>
      </c>
    </row>
    <row r="7" spans="1:16">
      <c r="A7" s="105" t="s">
        <v>1487</v>
      </c>
      <c r="B7" s="105" t="s">
        <v>2720</v>
      </c>
      <c r="C7" s="105" t="s">
        <v>2355</v>
      </c>
      <c r="D7" s="105">
        <v>27</v>
      </c>
      <c r="E7" s="104">
        <v>46206</v>
      </c>
      <c r="F7" s="104">
        <v>46214</v>
      </c>
      <c r="G7" s="105" t="s">
        <v>389</v>
      </c>
      <c r="H7" s="105" t="s">
        <v>2108</v>
      </c>
      <c r="I7" s="105" t="s">
        <v>2969</v>
      </c>
      <c r="J7" s="105" t="s">
        <v>2231</v>
      </c>
      <c r="K7" s="105" t="s">
        <v>1654</v>
      </c>
      <c r="L7" s="105" t="s">
        <v>2976</v>
      </c>
      <c r="M7" s="105" t="s">
        <v>2978</v>
      </c>
      <c r="N7" s="105" t="s">
        <v>1473</v>
      </c>
      <c r="O7" s="105" t="s">
        <v>1473</v>
      </c>
      <c r="P7" s="105" t="s">
        <v>2999</v>
      </c>
    </row>
  </sheetData>
  <mergeCells count="3">
    <mergeCell ref="A3:P3"/>
    <mergeCell ref="C1:P1"/>
    <mergeCell ref="A2:C2"/>
  </mergeCells>
  <dataValidations count="1">
    <dataValidation type="list" allowBlank="1" showInputMessage="1" showErrorMessage="1" sqref="A5:A7" xr:uid="{861FE145-6DE1-4B28-83E8-20284D6E6F03}">
      <formula1>"Sí,No"</formula1>
    </dataValidation>
  </dataValidations>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5433-2C8C-47DF-9E39-252385EA037A}">
  <sheetPr codeName="Hoja8"/>
  <dimension ref="A1:Z219"/>
  <sheetViews>
    <sheetView zoomScale="85" zoomScaleNormal="85" workbookViewId="0">
      <pane ySplit="3" topLeftCell="A4" activePane="bottomLeft" state="frozenSplit"/>
      <selection pane="bottomLeft" activeCell="L17" sqref="L17"/>
    </sheetView>
  </sheetViews>
  <sheetFormatPr baseColWidth="10" defaultRowHeight="13.5"/>
  <cols>
    <col min="7" max="7" width="13.4375" customWidth="1"/>
    <col min="9" max="9" width="16.125" customWidth="1"/>
    <col min="10" max="10" width="17" customWidth="1"/>
    <col min="11" max="11" width="21.4375" customWidth="1"/>
    <col min="12" max="12" width="16.875" customWidth="1"/>
    <col min="13" max="13" width="15.875" customWidth="1"/>
    <col min="14" max="14" width="14.875" customWidth="1"/>
    <col min="15" max="15" width="17.4375" customWidth="1"/>
    <col min="16" max="16" width="18.125" customWidth="1"/>
    <col min="17" max="18" width="18.3125" customWidth="1"/>
    <col min="19" max="19" width="22.3125" customWidth="1"/>
  </cols>
  <sheetData>
    <row r="1" spans="1:26" ht="6.95" customHeight="1"/>
    <row r="2" spans="1:26" ht="27.95" customHeight="1"/>
    <row r="3" spans="1:26" ht="6.95" customHeight="1"/>
    <row r="4" spans="1:26">
      <c r="A4" t="s">
        <v>0</v>
      </c>
      <c r="B4" t="s">
        <v>19</v>
      </c>
      <c r="C4" t="s">
        <v>1129</v>
      </c>
      <c r="D4" t="s">
        <v>11</v>
      </c>
      <c r="E4" t="s">
        <v>2102</v>
      </c>
      <c r="F4" t="s">
        <v>2128</v>
      </c>
      <c r="G4" t="s">
        <v>2051</v>
      </c>
      <c r="H4" t="s">
        <v>2052</v>
      </c>
      <c r="I4" t="s">
        <v>2053</v>
      </c>
      <c r="J4" t="s">
        <v>2054</v>
      </c>
      <c r="K4" t="s">
        <v>1279</v>
      </c>
      <c r="L4" t="s">
        <v>2055</v>
      </c>
      <c r="M4" t="s">
        <v>2056</v>
      </c>
      <c r="N4" t="s">
        <v>2057</v>
      </c>
      <c r="O4" t="s">
        <v>2058</v>
      </c>
      <c r="P4" t="s">
        <v>2059</v>
      </c>
      <c r="Q4" t="s">
        <v>2060</v>
      </c>
      <c r="R4" t="s">
        <v>2061</v>
      </c>
      <c r="S4" t="s">
        <v>2062</v>
      </c>
      <c r="T4" t="s">
        <v>2123</v>
      </c>
      <c r="U4" t="s">
        <v>2124</v>
      </c>
      <c r="V4" t="s">
        <v>2125</v>
      </c>
      <c r="W4" t="s">
        <v>40</v>
      </c>
      <c r="X4" t="s">
        <v>1880</v>
      </c>
      <c r="Y4" t="s">
        <v>2126</v>
      </c>
      <c r="Z4" t="s">
        <v>2127</v>
      </c>
    </row>
    <row r="5" spans="1:26">
      <c r="A5" s="6">
        <v>46027</v>
      </c>
      <c r="B5">
        <v>2</v>
      </c>
      <c r="C5" t="s">
        <v>235</v>
      </c>
      <c r="D5" t="s">
        <v>1201</v>
      </c>
      <c r="E5" t="s">
        <v>2103</v>
      </c>
      <c r="F5">
        <v>0.38541666666666669</v>
      </c>
      <c r="G5">
        <v>5</v>
      </c>
      <c r="H5" t="s">
        <v>1472</v>
      </c>
      <c r="I5" t="s">
        <v>16</v>
      </c>
      <c r="J5" t="s">
        <v>488</v>
      </c>
      <c r="K5" t="s">
        <v>389</v>
      </c>
      <c r="L5" t="s">
        <v>488</v>
      </c>
      <c r="M5" t="s">
        <v>16</v>
      </c>
      <c r="N5">
        <v>2880</v>
      </c>
      <c r="O5">
        <v>2875</v>
      </c>
      <c r="P5">
        <v>100</v>
      </c>
      <c r="Q5" t="s">
        <v>2106</v>
      </c>
      <c r="R5" t="s">
        <v>3836</v>
      </c>
      <c r="S5" t="s">
        <v>1487</v>
      </c>
      <c r="T5" t="s">
        <v>1594</v>
      </c>
      <c r="U5" t="s">
        <v>389</v>
      </c>
      <c r="Y5" t="s">
        <v>20</v>
      </c>
      <c r="Z5" s="48">
        <v>46234.554074074076</v>
      </c>
    </row>
    <row r="6" spans="1:26">
      <c r="A6" s="6">
        <v>46028</v>
      </c>
      <c r="B6">
        <v>2</v>
      </c>
      <c r="C6" t="s">
        <v>235</v>
      </c>
      <c r="D6" t="s">
        <v>1201</v>
      </c>
      <c r="E6" t="s">
        <v>2103</v>
      </c>
      <c r="F6">
        <v>0.38541666666666669</v>
      </c>
      <c r="G6">
        <v>5</v>
      </c>
      <c r="H6" t="s">
        <v>1472</v>
      </c>
      <c r="I6" t="s">
        <v>16</v>
      </c>
      <c r="J6" t="s">
        <v>488</v>
      </c>
      <c r="K6" t="s">
        <v>389</v>
      </c>
      <c r="L6" t="s">
        <v>488</v>
      </c>
      <c r="M6" t="s">
        <v>16</v>
      </c>
      <c r="N6">
        <v>2875</v>
      </c>
      <c r="O6">
        <v>2870</v>
      </c>
      <c r="P6">
        <v>100</v>
      </c>
      <c r="Q6" t="s">
        <v>2106</v>
      </c>
      <c r="R6" t="s">
        <v>3837</v>
      </c>
      <c r="S6" t="s">
        <v>1487</v>
      </c>
      <c r="T6" t="s">
        <v>1594</v>
      </c>
      <c r="U6" t="s">
        <v>389</v>
      </c>
      <c r="Y6" t="s">
        <v>20</v>
      </c>
      <c r="Z6" s="48">
        <v>46234.554074074076</v>
      </c>
    </row>
    <row r="7" spans="1:26">
      <c r="A7" s="6">
        <v>46029</v>
      </c>
      <c r="B7">
        <v>2</v>
      </c>
      <c r="C7" t="s">
        <v>235</v>
      </c>
      <c r="D7" t="s">
        <v>1201</v>
      </c>
      <c r="E7" t="s">
        <v>2103</v>
      </c>
      <c r="F7">
        <v>0.38541666666666669</v>
      </c>
      <c r="G7">
        <v>5</v>
      </c>
      <c r="H7" t="s">
        <v>1472</v>
      </c>
      <c r="I7" t="s">
        <v>16</v>
      </c>
      <c r="J7" t="s">
        <v>488</v>
      </c>
      <c r="K7" t="s">
        <v>389</v>
      </c>
      <c r="L7" t="s">
        <v>488</v>
      </c>
      <c r="M7" t="s">
        <v>16</v>
      </c>
      <c r="N7">
        <v>2870</v>
      </c>
      <c r="O7">
        <v>2865</v>
      </c>
      <c r="P7">
        <v>100</v>
      </c>
      <c r="Q7" t="s">
        <v>2106</v>
      </c>
      <c r="R7" t="s">
        <v>3837</v>
      </c>
      <c r="S7" t="s">
        <v>1487</v>
      </c>
      <c r="T7" t="s">
        <v>1594</v>
      </c>
      <c r="U7" t="s">
        <v>389</v>
      </c>
      <c r="Y7" t="s">
        <v>20</v>
      </c>
      <c r="Z7" s="48">
        <v>46234.554074074076</v>
      </c>
    </row>
    <row r="8" spans="1:26">
      <c r="A8" s="6">
        <v>46030</v>
      </c>
      <c r="B8">
        <v>2</v>
      </c>
      <c r="C8" t="s">
        <v>235</v>
      </c>
      <c r="D8" t="s">
        <v>1201</v>
      </c>
      <c r="E8" t="s">
        <v>2103</v>
      </c>
      <c r="F8">
        <v>0.38541666666666669</v>
      </c>
      <c r="G8">
        <v>5</v>
      </c>
      <c r="H8" t="s">
        <v>1472</v>
      </c>
      <c r="I8" t="s">
        <v>16</v>
      </c>
      <c r="J8" t="s">
        <v>488</v>
      </c>
      <c r="K8" t="s">
        <v>389</v>
      </c>
      <c r="L8" t="s">
        <v>488</v>
      </c>
      <c r="M8" t="s">
        <v>16</v>
      </c>
      <c r="N8">
        <v>2865</v>
      </c>
      <c r="O8">
        <v>2860</v>
      </c>
      <c r="P8">
        <v>100</v>
      </c>
      <c r="Q8" t="s">
        <v>2106</v>
      </c>
      <c r="R8" t="s">
        <v>3837</v>
      </c>
      <c r="S8" t="s">
        <v>1487</v>
      </c>
      <c r="T8" t="s">
        <v>1594</v>
      </c>
      <c r="U8" t="s">
        <v>389</v>
      </c>
      <c r="Y8" t="s">
        <v>20</v>
      </c>
      <c r="Z8" s="48">
        <v>46234.554074074076</v>
      </c>
    </row>
    <row r="9" spans="1:26">
      <c r="A9" s="6">
        <v>46031</v>
      </c>
      <c r="B9">
        <v>2</v>
      </c>
      <c r="C9" t="s">
        <v>235</v>
      </c>
      <c r="D9" t="s">
        <v>1201</v>
      </c>
      <c r="E9" t="s">
        <v>2103</v>
      </c>
      <c r="F9">
        <v>0.38541666666666669</v>
      </c>
      <c r="G9">
        <v>5</v>
      </c>
      <c r="H9" t="s">
        <v>1472</v>
      </c>
      <c r="I9" t="s">
        <v>16</v>
      </c>
      <c r="J9" t="s">
        <v>488</v>
      </c>
      <c r="K9" t="s">
        <v>389</v>
      </c>
      <c r="L9" t="s">
        <v>488</v>
      </c>
      <c r="M9" t="s">
        <v>16</v>
      </c>
      <c r="N9">
        <v>2860</v>
      </c>
      <c r="O9">
        <v>2855</v>
      </c>
      <c r="P9">
        <v>100</v>
      </c>
      <c r="Q9" t="s">
        <v>2106</v>
      </c>
      <c r="R9" t="s">
        <v>3837</v>
      </c>
      <c r="S9" t="s">
        <v>1487</v>
      </c>
      <c r="T9" t="s">
        <v>1594</v>
      </c>
      <c r="U9" t="s">
        <v>389</v>
      </c>
      <c r="Y9" t="s">
        <v>20</v>
      </c>
      <c r="Z9" s="48">
        <v>46234.554074074076</v>
      </c>
    </row>
    <row r="10" spans="1:26">
      <c r="A10" s="6">
        <v>46032</v>
      </c>
      <c r="B10">
        <v>2</v>
      </c>
      <c r="C10" t="s">
        <v>235</v>
      </c>
      <c r="D10" t="s">
        <v>1201</v>
      </c>
      <c r="E10" t="s">
        <v>2103</v>
      </c>
      <c r="F10">
        <v>0.38541666666666669</v>
      </c>
      <c r="G10">
        <v>5</v>
      </c>
      <c r="H10" t="s">
        <v>1472</v>
      </c>
      <c r="I10" t="s">
        <v>16</v>
      </c>
      <c r="J10" t="s">
        <v>488</v>
      </c>
      <c r="K10" t="s">
        <v>389</v>
      </c>
      <c r="L10" t="s">
        <v>488</v>
      </c>
      <c r="M10" t="s">
        <v>16</v>
      </c>
      <c r="N10">
        <v>2855</v>
      </c>
      <c r="O10">
        <v>2850</v>
      </c>
      <c r="P10">
        <v>100</v>
      </c>
      <c r="Q10" t="s">
        <v>2106</v>
      </c>
      <c r="R10" t="s">
        <v>3837</v>
      </c>
      <c r="S10" t="s">
        <v>1487</v>
      </c>
      <c r="T10" t="s">
        <v>1594</v>
      </c>
      <c r="U10" t="s">
        <v>389</v>
      </c>
      <c r="Y10" t="s">
        <v>20</v>
      </c>
      <c r="Z10" s="48">
        <v>46234.554074074076</v>
      </c>
    </row>
    <row r="11" spans="1:26">
      <c r="A11" s="6">
        <v>46027</v>
      </c>
      <c r="B11">
        <v>2</v>
      </c>
      <c r="C11" t="s">
        <v>226</v>
      </c>
      <c r="D11" t="s">
        <v>1194</v>
      </c>
      <c r="E11" t="s">
        <v>1590</v>
      </c>
      <c r="F11">
        <v>0.38194444444444442</v>
      </c>
      <c r="G11">
        <v>10</v>
      </c>
      <c r="H11" t="s">
        <v>1472</v>
      </c>
      <c r="I11" t="s">
        <v>15</v>
      </c>
      <c r="J11" t="s">
        <v>1266</v>
      </c>
      <c r="K11" t="s">
        <v>391</v>
      </c>
      <c r="L11" t="s">
        <v>1266</v>
      </c>
      <c r="M11" t="s">
        <v>15</v>
      </c>
      <c r="N11">
        <v>2880</v>
      </c>
      <c r="O11">
        <v>2870</v>
      </c>
      <c r="P11">
        <v>100</v>
      </c>
      <c r="Q11" t="s">
        <v>2106</v>
      </c>
      <c r="R11" t="s">
        <v>3836</v>
      </c>
      <c r="S11" t="s">
        <v>1487</v>
      </c>
      <c r="T11" t="s">
        <v>1594</v>
      </c>
      <c r="U11" t="s">
        <v>391</v>
      </c>
      <c r="Y11" t="s">
        <v>20</v>
      </c>
      <c r="Z11" s="48">
        <v>46234.554074074076</v>
      </c>
    </row>
    <row r="12" spans="1:26">
      <c r="A12" s="6">
        <v>46028</v>
      </c>
      <c r="B12">
        <v>2</v>
      </c>
      <c r="C12" t="s">
        <v>226</v>
      </c>
      <c r="D12" t="s">
        <v>1194</v>
      </c>
      <c r="E12" t="s">
        <v>1590</v>
      </c>
      <c r="F12">
        <v>0.38194444444444442</v>
      </c>
      <c r="G12">
        <v>10</v>
      </c>
      <c r="H12" t="s">
        <v>1472</v>
      </c>
      <c r="I12" t="s">
        <v>15</v>
      </c>
      <c r="J12" t="s">
        <v>1266</v>
      </c>
      <c r="K12" t="s">
        <v>391</v>
      </c>
      <c r="L12" t="s">
        <v>1266</v>
      </c>
      <c r="M12" t="s">
        <v>15</v>
      </c>
      <c r="N12">
        <v>2870</v>
      </c>
      <c r="O12">
        <v>2860</v>
      </c>
      <c r="P12">
        <v>100</v>
      </c>
      <c r="Q12" t="s">
        <v>2106</v>
      </c>
      <c r="R12" t="s">
        <v>3837</v>
      </c>
      <c r="S12" t="s">
        <v>1487</v>
      </c>
      <c r="T12" t="s">
        <v>1594</v>
      </c>
      <c r="U12" t="s">
        <v>391</v>
      </c>
      <c r="Y12" t="s">
        <v>20</v>
      </c>
      <c r="Z12" s="48">
        <v>46234.554074074076</v>
      </c>
    </row>
    <row r="13" spans="1:26">
      <c r="A13" s="6">
        <v>46029</v>
      </c>
      <c r="B13">
        <v>2</v>
      </c>
      <c r="C13" t="s">
        <v>226</v>
      </c>
      <c r="D13" t="s">
        <v>1194</v>
      </c>
      <c r="E13" t="s">
        <v>1590</v>
      </c>
      <c r="F13">
        <v>0.38194444444444442</v>
      </c>
      <c r="G13">
        <v>10</v>
      </c>
      <c r="H13" t="s">
        <v>1472</v>
      </c>
      <c r="I13" t="s">
        <v>15</v>
      </c>
      <c r="J13" t="s">
        <v>1266</v>
      </c>
      <c r="K13" t="s">
        <v>391</v>
      </c>
      <c r="L13" t="s">
        <v>1266</v>
      </c>
      <c r="M13" t="s">
        <v>15</v>
      </c>
      <c r="N13">
        <v>2860</v>
      </c>
      <c r="O13">
        <v>2850</v>
      </c>
      <c r="P13">
        <v>100</v>
      </c>
      <c r="Q13" t="s">
        <v>2106</v>
      </c>
      <c r="R13" t="s">
        <v>3837</v>
      </c>
      <c r="S13" t="s">
        <v>1487</v>
      </c>
      <c r="T13" t="s">
        <v>1594</v>
      </c>
      <c r="U13" t="s">
        <v>391</v>
      </c>
      <c r="Y13" t="s">
        <v>20</v>
      </c>
      <c r="Z13" s="48">
        <v>46234.554074074076</v>
      </c>
    </row>
    <row r="14" spans="1:26">
      <c r="A14" s="6">
        <v>46030</v>
      </c>
      <c r="B14">
        <v>2</v>
      </c>
      <c r="C14" t="s">
        <v>226</v>
      </c>
      <c r="D14" t="s">
        <v>1194</v>
      </c>
      <c r="E14" t="s">
        <v>1590</v>
      </c>
      <c r="F14">
        <v>0.38194444444444442</v>
      </c>
      <c r="G14">
        <v>10</v>
      </c>
      <c r="H14" t="s">
        <v>1472</v>
      </c>
      <c r="I14" t="s">
        <v>15</v>
      </c>
      <c r="J14" t="s">
        <v>1266</v>
      </c>
      <c r="K14" t="s">
        <v>391</v>
      </c>
      <c r="L14" t="s">
        <v>1266</v>
      </c>
      <c r="M14" t="s">
        <v>15</v>
      </c>
      <c r="N14">
        <v>2850</v>
      </c>
      <c r="O14">
        <v>2840</v>
      </c>
      <c r="P14">
        <v>100</v>
      </c>
      <c r="Q14" t="s">
        <v>2106</v>
      </c>
      <c r="R14" t="s">
        <v>3837</v>
      </c>
      <c r="S14" t="s">
        <v>1487</v>
      </c>
      <c r="T14" t="s">
        <v>1594</v>
      </c>
      <c r="U14" t="s">
        <v>391</v>
      </c>
      <c r="Y14" t="s">
        <v>20</v>
      </c>
      <c r="Z14" s="48">
        <v>46234.554074074076</v>
      </c>
    </row>
    <row r="15" spans="1:26">
      <c r="A15" s="6">
        <v>46031</v>
      </c>
      <c r="B15">
        <v>2</v>
      </c>
      <c r="C15" t="s">
        <v>226</v>
      </c>
      <c r="D15" t="s">
        <v>1194</v>
      </c>
      <c r="E15" t="s">
        <v>1590</v>
      </c>
      <c r="F15">
        <v>0.38194444444444442</v>
      </c>
      <c r="G15">
        <v>10</v>
      </c>
      <c r="H15" t="s">
        <v>1472</v>
      </c>
      <c r="I15" t="s">
        <v>15</v>
      </c>
      <c r="J15" t="s">
        <v>1266</v>
      </c>
      <c r="K15" t="s">
        <v>391</v>
      </c>
      <c r="L15" t="s">
        <v>1266</v>
      </c>
      <c r="M15" t="s">
        <v>15</v>
      </c>
      <c r="N15">
        <v>2840</v>
      </c>
      <c r="O15">
        <v>2830</v>
      </c>
      <c r="P15">
        <v>100</v>
      </c>
      <c r="Q15" t="s">
        <v>2106</v>
      </c>
      <c r="R15" t="s">
        <v>3837</v>
      </c>
      <c r="S15" t="s">
        <v>1487</v>
      </c>
      <c r="T15" t="s">
        <v>1594</v>
      </c>
      <c r="U15" t="s">
        <v>391</v>
      </c>
      <c r="Y15" t="s">
        <v>20</v>
      </c>
      <c r="Z15" s="48">
        <v>46234.554074074076</v>
      </c>
    </row>
    <row r="16" spans="1:26">
      <c r="A16" s="6">
        <v>46032</v>
      </c>
      <c r="B16">
        <v>2</v>
      </c>
      <c r="C16" t="s">
        <v>226</v>
      </c>
      <c r="D16" t="s">
        <v>1194</v>
      </c>
      <c r="E16" t="s">
        <v>1590</v>
      </c>
      <c r="F16">
        <v>0.38194444444444442</v>
      </c>
      <c r="G16">
        <v>10</v>
      </c>
      <c r="H16" t="s">
        <v>1472</v>
      </c>
      <c r="I16" t="s">
        <v>15</v>
      </c>
      <c r="J16" t="s">
        <v>1266</v>
      </c>
      <c r="K16" t="s">
        <v>391</v>
      </c>
      <c r="L16" t="s">
        <v>1266</v>
      </c>
      <c r="M16" t="s">
        <v>15</v>
      </c>
      <c r="N16">
        <v>2830</v>
      </c>
      <c r="O16">
        <v>2820</v>
      </c>
      <c r="P16">
        <v>100</v>
      </c>
      <c r="Q16" t="s">
        <v>2106</v>
      </c>
      <c r="R16" t="s">
        <v>3837</v>
      </c>
      <c r="S16" t="s">
        <v>1487</v>
      </c>
      <c r="T16" t="s">
        <v>1594</v>
      </c>
      <c r="U16" t="s">
        <v>391</v>
      </c>
      <c r="Y16" t="s">
        <v>20</v>
      </c>
      <c r="Z16" s="48">
        <v>46234.554074074076</v>
      </c>
    </row>
    <row r="17" spans="1:26">
      <c r="A17" s="6">
        <v>46027</v>
      </c>
      <c r="B17">
        <v>2</v>
      </c>
      <c r="C17" t="s">
        <v>240</v>
      </c>
      <c r="D17" t="s">
        <v>2108</v>
      </c>
      <c r="E17" t="s">
        <v>2103</v>
      </c>
      <c r="F17">
        <v>0.4375</v>
      </c>
      <c r="G17">
        <v>15</v>
      </c>
      <c r="H17" t="s">
        <v>1472</v>
      </c>
      <c r="I17" t="s">
        <v>16</v>
      </c>
      <c r="J17" t="s">
        <v>488</v>
      </c>
      <c r="K17" t="s">
        <v>389</v>
      </c>
      <c r="L17" t="s">
        <v>488</v>
      </c>
      <c r="M17" t="s">
        <v>16</v>
      </c>
      <c r="N17">
        <v>2850</v>
      </c>
      <c r="O17">
        <v>2835</v>
      </c>
      <c r="P17">
        <v>100</v>
      </c>
      <c r="Q17" t="s">
        <v>2106</v>
      </c>
      <c r="R17" t="s">
        <v>3836</v>
      </c>
      <c r="S17" t="s">
        <v>1487</v>
      </c>
      <c r="T17" t="s">
        <v>1594</v>
      </c>
      <c r="U17" t="s">
        <v>389</v>
      </c>
      <c r="Y17" t="s">
        <v>20</v>
      </c>
      <c r="Z17" s="48">
        <v>46234.554074074076</v>
      </c>
    </row>
    <row r="18" spans="1:26">
      <c r="A18" s="6">
        <v>46028</v>
      </c>
      <c r="B18">
        <v>2</v>
      </c>
      <c r="C18" t="s">
        <v>240</v>
      </c>
      <c r="D18" t="s">
        <v>2108</v>
      </c>
      <c r="E18" t="s">
        <v>2103</v>
      </c>
      <c r="F18">
        <v>0.4375</v>
      </c>
      <c r="G18">
        <v>15</v>
      </c>
      <c r="H18" t="s">
        <v>1472</v>
      </c>
      <c r="I18" t="s">
        <v>16</v>
      </c>
      <c r="J18" t="s">
        <v>488</v>
      </c>
      <c r="K18" t="s">
        <v>389</v>
      </c>
      <c r="L18" t="s">
        <v>488</v>
      </c>
      <c r="M18" t="s">
        <v>16</v>
      </c>
      <c r="N18">
        <v>2835</v>
      </c>
      <c r="O18">
        <v>2820</v>
      </c>
      <c r="P18">
        <v>100</v>
      </c>
      <c r="Q18" t="s">
        <v>2106</v>
      </c>
      <c r="R18" t="s">
        <v>3837</v>
      </c>
      <c r="S18" t="s">
        <v>1487</v>
      </c>
      <c r="T18" t="s">
        <v>1594</v>
      </c>
      <c r="U18" t="s">
        <v>389</v>
      </c>
      <c r="Y18" t="s">
        <v>20</v>
      </c>
      <c r="Z18" s="48">
        <v>46234.554074074076</v>
      </c>
    </row>
    <row r="19" spans="1:26">
      <c r="A19" s="6">
        <v>46029</v>
      </c>
      <c r="B19">
        <v>2</v>
      </c>
      <c r="C19" t="s">
        <v>240</v>
      </c>
      <c r="D19" t="s">
        <v>2108</v>
      </c>
      <c r="E19" t="s">
        <v>2103</v>
      </c>
      <c r="F19">
        <v>0.4375</v>
      </c>
      <c r="G19">
        <v>15</v>
      </c>
      <c r="H19" t="s">
        <v>1472</v>
      </c>
      <c r="I19" t="s">
        <v>16</v>
      </c>
      <c r="J19" t="s">
        <v>488</v>
      </c>
      <c r="K19" t="s">
        <v>389</v>
      </c>
      <c r="L19" t="s">
        <v>488</v>
      </c>
      <c r="M19" t="s">
        <v>16</v>
      </c>
      <c r="N19">
        <v>2820</v>
      </c>
      <c r="O19">
        <v>2805</v>
      </c>
      <c r="P19">
        <v>100</v>
      </c>
      <c r="Q19" t="s">
        <v>2106</v>
      </c>
      <c r="R19" t="s">
        <v>3837</v>
      </c>
      <c r="S19" t="s">
        <v>1487</v>
      </c>
      <c r="T19" t="s">
        <v>1594</v>
      </c>
      <c r="U19" t="s">
        <v>389</v>
      </c>
      <c r="Y19" t="s">
        <v>20</v>
      </c>
      <c r="Z19" s="48">
        <v>46234.554074074076</v>
      </c>
    </row>
    <row r="20" spans="1:26">
      <c r="A20" s="6">
        <v>46030</v>
      </c>
      <c r="B20">
        <v>2</v>
      </c>
      <c r="C20" t="s">
        <v>240</v>
      </c>
      <c r="D20" t="s">
        <v>2108</v>
      </c>
      <c r="E20" t="s">
        <v>2103</v>
      </c>
      <c r="F20">
        <v>0.4375</v>
      </c>
      <c r="G20">
        <v>15</v>
      </c>
      <c r="H20" t="s">
        <v>1472</v>
      </c>
      <c r="I20" t="s">
        <v>16</v>
      </c>
      <c r="J20" t="s">
        <v>488</v>
      </c>
      <c r="K20" t="s">
        <v>389</v>
      </c>
      <c r="L20" t="s">
        <v>488</v>
      </c>
      <c r="M20" t="s">
        <v>16</v>
      </c>
      <c r="N20">
        <v>2805</v>
      </c>
      <c r="O20">
        <v>2790</v>
      </c>
      <c r="P20">
        <v>100</v>
      </c>
      <c r="Q20" t="s">
        <v>2106</v>
      </c>
      <c r="R20" t="s">
        <v>3837</v>
      </c>
      <c r="S20" t="s">
        <v>1487</v>
      </c>
      <c r="T20" t="s">
        <v>1594</v>
      </c>
      <c r="U20" t="s">
        <v>389</v>
      </c>
      <c r="Y20" t="s">
        <v>20</v>
      </c>
      <c r="Z20" s="48">
        <v>46234.554074074076</v>
      </c>
    </row>
    <row r="21" spans="1:26">
      <c r="A21" s="6">
        <v>46031</v>
      </c>
      <c r="B21">
        <v>2</v>
      </c>
      <c r="C21" t="s">
        <v>240</v>
      </c>
      <c r="D21" t="s">
        <v>2108</v>
      </c>
      <c r="E21" t="s">
        <v>2103</v>
      </c>
      <c r="F21">
        <v>0.4375</v>
      </c>
      <c r="G21">
        <v>15</v>
      </c>
      <c r="H21" t="s">
        <v>1472</v>
      </c>
      <c r="I21" t="s">
        <v>16</v>
      </c>
      <c r="J21" t="s">
        <v>488</v>
      </c>
      <c r="K21" t="s">
        <v>389</v>
      </c>
      <c r="L21" t="s">
        <v>488</v>
      </c>
      <c r="M21" t="s">
        <v>16</v>
      </c>
      <c r="N21">
        <v>2790</v>
      </c>
      <c r="O21">
        <v>2775</v>
      </c>
      <c r="P21">
        <v>100</v>
      </c>
      <c r="Q21" t="s">
        <v>2106</v>
      </c>
      <c r="R21" t="s">
        <v>3837</v>
      </c>
      <c r="S21" t="s">
        <v>1487</v>
      </c>
      <c r="T21" t="s">
        <v>1594</v>
      </c>
      <c r="U21" t="s">
        <v>389</v>
      </c>
      <c r="Y21" t="s">
        <v>20</v>
      </c>
      <c r="Z21" s="48">
        <v>46234.554074074076</v>
      </c>
    </row>
    <row r="22" spans="1:26">
      <c r="A22" s="6">
        <v>46031</v>
      </c>
      <c r="B22">
        <v>2</v>
      </c>
      <c r="C22" t="s">
        <v>254</v>
      </c>
      <c r="D22" t="s">
        <v>3013</v>
      </c>
      <c r="E22" t="s">
        <v>2103</v>
      </c>
      <c r="F22">
        <v>0.38194444444444442</v>
      </c>
      <c r="G22">
        <v>15</v>
      </c>
      <c r="H22" t="s">
        <v>1472</v>
      </c>
      <c r="I22" t="s">
        <v>15</v>
      </c>
      <c r="J22" t="s">
        <v>488</v>
      </c>
      <c r="K22" t="s">
        <v>386</v>
      </c>
      <c r="L22" t="s">
        <v>488</v>
      </c>
      <c r="M22" t="s">
        <v>15</v>
      </c>
      <c r="N22">
        <v>2880</v>
      </c>
      <c r="O22">
        <v>2865</v>
      </c>
      <c r="P22">
        <v>100</v>
      </c>
      <c r="Q22" t="s">
        <v>2106</v>
      </c>
      <c r="R22" t="s">
        <v>3836</v>
      </c>
      <c r="S22" t="s">
        <v>1487</v>
      </c>
      <c r="T22" t="s">
        <v>1594</v>
      </c>
      <c r="U22" t="s">
        <v>386</v>
      </c>
      <c r="Y22" t="s">
        <v>20</v>
      </c>
      <c r="Z22" s="48">
        <v>46234.554074074076</v>
      </c>
    </row>
    <row r="23" spans="1:26">
      <c r="A23" s="6">
        <v>46032</v>
      </c>
      <c r="B23">
        <v>2</v>
      </c>
      <c r="C23" t="s">
        <v>240</v>
      </c>
      <c r="D23" t="s">
        <v>2108</v>
      </c>
      <c r="E23" t="s">
        <v>2103</v>
      </c>
      <c r="F23">
        <v>0.4375</v>
      </c>
      <c r="G23">
        <v>15</v>
      </c>
      <c r="H23" t="s">
        <v>1472</v>
      </c>
      <c r="I23" t="s">
        <v>16</v>
      </c>
      <c r="J23" t="s">
        <v>488</v>
      </c>
      <c r="K23" t="s">
        <v>389</v>
      </c>
      <c r="L23" t="s">
        <v>488</v>
      </c>
      <c r="M23" t="s">
        <v>16</v>
      </c>
      <c r="N23">
        <v>2775</v>
      </c>
      <c r="O23">
        <v>2760</v>
      </c>
      <c r="P23">
        <v>100</v>
      </c>
      <c r="Q23" t="s">
        <v>2106</v>
      </c>
      <c r="R23" t="s">
        <v>3837</v>
      </c>
      <c r="S23" t="s">
        <v>1487</v>
      </c>
      <c r="T23" t="s">
        <v>1594</v>
      </c>
      <c r="U23" t="s">
        <v>389</v>
      </c>
      <c r="Y23" t="s">
        <v>20</v>
      </c>
      <c r="Z23" s="48">
        <v>46234.554074074076</v>
      </c>
    </row>
    <row r="24" spans="1:26">
      <c r="A24" s="6">
        <v>46027</v>
      </c>
      <c r="B24">
        <v>2</v>
      </c>
      <c r="C24" t="s">
        <v>193</v>
      </c>
      <c r="D24" t="s">
        <v>3014</v>
      </c>
      <c r="E24" t="s">
        <v>2103</v>
      </c>
      <c r="F24">
        <v>0.4375</v>
      </c>
      <c r="G24">
        <v>5</v>
      </c>
      <c r="H24" t="s">
        <v>1472</v>
      </c>
      <c r="I24" t="s">
        <v>17</v>
      </c>
      <c r="J24" t="s">
        <v>1266</v>
      </c>
      <c r="K24" t="s">
        <v>391</v>
      </c>
      <c r="L24" t="s">
        <v>1266</v>
      </c>
      <c r="M24" t="s">
        <v>15</v>
      </c>
      <c r="N24">
        <v>2820</v>
      </c>
      <c r="O24">
        <v>2815</v>
      </c>
      <c r="P24">
        <v>100</v>
      </c>
      <c r="Q24" t="s">
        <v>2106</v>
      </c>
      <c r="R24" t="s">
        <v>3836</v>
      </c>
      <c r="S24" t="s">
        <v>1487</v>
      </c>
      <c r="T24" t="s">
        <v>1594</v>
      </c>
      <c r="U24" t="s">
        <v>391</v>
      </c>
      <c r="Y24" t="s">
        <v>20</v>
      </c>
      <c r="Z24" s="48">
        <v>46234.554074074076</v>
      </c>
    </row>
    <row r="25" spans="1:26">
      <c r="A25" s="6">
        <v>46027</v>
      </c>
      <c r="B25">
        <v>2</v>
      </c>
      <c r="C25" t="s">
        <v>199</v>
      </c>
      <c r="D25" t="s">
        <v>1175</v>
      </c>
      <c r="E25" t="s">
        <v>1439</v>
      </c>
      <c r="F25">
        <v>0.4375</v>
      </c>
      <c r="G25">
        <v>5</v>
      </c>
      <c r="H25" t="s">
        <v>1472</v>
      </c>
      <c r="I25" t="s">
        <v>17</v>
      </c>
      <c r="J25" t="s">
        <v>1266</v>
      </c>
      <c r="K25" t="s">
        <v>391</v>
      </c>
      <c r="L25" t="s">
        <v>1266</v>
      </c>
      <c r="M25" t="s">
        <v>15</v>
      </c>
      <c r="N25">
        <v>2815</v>
      </c>
      <c r="O25">
        <v>2810</v>
      </c>
      <c r="P25">
        <v>100</v>
      </c>
      <c r="Q25" t="s">
        <v>2106</v>
      </c>
      <c r="R25" t="s">
        <v>3836</v>
      </c>
      <c r="S25" t="s">
        <v>1487</v>
      </c>
      <c r="T25" t="s">
        <v>1594</v>
      </c>
      <c r="U25" t="s">
        <v>391</v>
      </c>
      <c r="Y25" t="s">
        <v>20</v>
      </c>
      <c r="Z25" s="48">
        <v>46234.554074074076</v>
      </c>
    </row>
    <row r="26" spans="1:26">
      <c r="A26" s="6">
        <v>46027</v>
      </c>
      <c r="B26">
        <v>2</v>
      </c>
      <c r="C26" t="s">
        <v>201</v>
      </c>
      <c r="D26" t="s">
        <v>1366</v>
      </c>
      <c r="E26" t="s">
        <v>1439</v>
      </c>
      <c r="F26">
        <v>0.77083333333333337</v>
      </c>
      <c r="G26">
        <v>5</v>
      </c>
      <c r="H26" t="s">
        <v>1472</v>
      </c>
      <c r="I26" t="s">
        <v>17</v>
      </c>
      <c r="J26" t="s">
        <v>1266</v>
      </c>
      <c r="K26" t="s">
        <v>391</v>
      </c>
      <c r="L26" t="s">
        <v>1266</v>
      </c>
      <c r="M26" t="s">
        <v>15</v>
      </c>
      <c r="N26">
        <v>2810</v>
      </c>
      <c r="O26">
        <v>2805</v>
      </c>
      <c r="P26">
        <v>100</v>
      </c>
      <c r="Q26" t="s">
        <v>2106</v>
      </c>
      <c r="R26" t="s">
        <v>3836</v>
      </c>
      <c r="S26" t="s">
        <v>1487</v>
      </c>
      <c r="T26" t="s">
        <v>1594</v>
      </c>
      <c r="U26" t="s">
        <v>391</v>
      </c>
      <c r="Y26" t="s">
        <v>20</v>
      </c>
      <c r="Z26" s="48">
        <v>46234.554074074076</v>
      </c>
    </row>
    <row r="27" spans="1:26">
      <c r="A27" s="6">
        <v>46027</v>
      </c>
      <c r="B27">
        <v>2</v>
      </c>
      <c r="C27" t="s">
        <v>229</v>
      </c>
      <c r="D27" t="s">
        <v>1197</v>
      </c>
      <c r="E27" t="s">
        <v>1439</v>
      </c>
      <c r="F27">
        <v>0.44791666666666669</v>
      </c>
      <c r="G27">
        <v>5</v>
      </c>
      <c r="H27" t="s">
        <v>1472</v>
      </c>
      <c r="I27" t="s">
        <v>17</v>
      </c>
      <c r="J27" t="s">
        <v>1266</v>
      </c>
      <c r="K27" t="s">
        <v>391</v>
      </c>
      <c r="L27" t="s">
        <v>1266</v>
      </c>
      <c r="M27" t="s">
        <v>15</v>
      </c>
      <c r="N27">
        <v>2805</v>
      </c>
      <c r="O27">
        <v>2800</v>
      </c>
      <c r="P27">
        <v>100</v>
      </c>
      <c r="Q27" t="s">
        <v>2106</v>
      </c>
      <c r="R27" t="s">
        <v>3836</v>
      </c>
      <c r="S27" t="s">
        <v>1487</v>
      </c>
      <c r="T27" t="s">
        <v>1594</v>
      </c>
      <c r="U27" t="s">
        <v>391</v>
      </c>
      <c r="Y27" t="s">
        <v>20</v>
      </c>
      <c r="Z27" s="48">
        <v>46234.554085648146</v>
      </c>
    </row>
    <row r="28" spans="1:26">
      <c r="A28" s="6">
        <v>46027</v>
      </c>
      <c r="B28">
        <v>2</v>
      </c>
      <c r="C28" t="s">
        <v>236</v>
      </c>
      <c r="D28" t="s">
        <v>24</v>
      </c>
      <c r="E28" t="s">
        <v>1590</v>
      </c>
      <c r="F28">
        <v>0.70833333333333337</v>
      </c>
      <c r="G28">
        <v>5</v>
      </c>
      <c r="H28" t="s">
        <v>1472</v>
      </c>
      <c r="I28" t="s">
        <v>17</v>
      </c>
      <c r="J28" t="s">
        <v>488</v>
      </c>
      <c r="K28" t="s">
        <v>1267</v>
      </c>
      <c r="L28" t="s">
        <v>488</v>
      </c>
      <c r="M28" t="s">
        <v>15</v>
      </c>
      <c r="N28">
        <v>2880</v>
      </c>
      <c r="O28">
        <v>2875</v>
      </c>
      <c r="P28">
        <v>100</v>
      </c>
      <c r="Q28" t="s">
        <v>2106</v>
      </c>
      <c r="R28" t="s">
        <v>3836</v>
      </c>
      <c r="S28" t="s">
        <v>1487</v>
      </c>
      <c r="T28" t="s">
        <v>1594</v>
      </c>
      <c r="U28" t="s">
        <v>1267</v>
      </c>
      <c r="Y28" t="s">
        <v>20</v>
      </c>
      <c r="Z28" s="48">
        <v>46234.554085648146</v>
      </c>
    </row>
    <row r="29" spans="1:26">
      <c r="A29" s="6">
        <v>46027</v>
      </c>
      <c r="B29">
        <v>2</v>
      </c>
      <c r="C29" t="s">
        <v>257</v>
      </c>
      <c r="D29" t="s">
        <v>1403</v>
      </c>
      <c r="E29" t="s">
        <v>1439</v>
      </c>
      <c r="F29">
        <v>0.44791666666666669</v>
      </c>
      <c r="G29">
        <v>5</v>
      </c>
      <c r="H29" t="s">
        <v>1472</v>
      </c>
      <c r="I29" t="s">
        <v>17</v>
      </c>
      <c r="J29" t="s">
        <v>488</v>
      </c>
      <c r="K29" t="s">
        <v>1267</v>
      </c>
      <c r="L29" t="s">
        <v>488</v>
      </c>
      <c r="M29" t="s">
        <v>15</v>
      </c>
      <c r="N29">
        <v>2875</v>
      </c>
      <c r="O29">
        <v>2870</v>
      </c>
      <c r="P29">
        <v>100</v>
      </c>
      <c r="Q29" t="s">
        <v>2106</v>
      </c>
      <c r="R29" t="s">
        <v>3836</v>
      </c>
      <c r="S29" t="s">
        <v>1487</v>
      </c>
      <c r="T29" t="s">
        <v>1594</v>
      </c>
      <c r="U29" t="s">
        <v>1267</v>
      </c>
      <c r="Y29" t="s">
        <v>20</v>
      </c>
      <c r="Z29" s="48">
        <v>46234.554085648146</v>
      </c>
    </row>
    <row r="30" spans="1:26">
      <c r="A30" s="6">
        <v>46027</v>
      </c>
      <c r="B30">
        <v>2</v>
      </c>
      <c r="C30" t="s">
        <v>260</v>
      </c>
      <c r="D30" t="s">
        <v>1221</v>
      </c>
      <c r="E30" t="s">
        <v>2103</v>
      </c>
      <c r="F30">
        <v>0.38194444444444442</v>
      </c>
      <c r="G30">
        <v>5</v>
      </c>
      <c r="H30" t="s">
        <v>1472</v>
      </c>
      <c r="I30" t="s">
        <v>17</v>
      </c>
      <c r="J30" t="s">
        <v>488</v>
      </c>
      <c r="K30" t="s">
        <v>1267</v>
      </c>
      <c r="L30" t="s">
        <v>488</v>
      </c>
      <c r="M30" t="s">
        <v>15</v>
      </c>
      <c r="N30">
        <v>2870</v>
      </c>
      <c r="O30">
        <v>2865</v>
      </c>
      <c r="P30">
        <v>100</v>
      </c>
      <c r="Q30" t="s">
        <v>2106</v>
      </c>
      <c r="R30" t="s">
        <v>3836</v>
      </c>
      <c r="S30" t="s">
        <v>1487</v>
      </c>
      <c r="T30" t="s">
        <v>1594</v>
      </c>
      <c r="U30" t="s">
        <v>1267</v>
      </c>
      <c r="Y30" t="s">
        <v>20</v>
      </c>
      <c r="Z30" s="48">
        <v>46234.554085648146</v>
      </c>
    </row>
    <row r="31" spans="1:26">
      <c r="A31" s="6">
        <v>46027</v>
      </c>
      <c r="B31">
        <v>2</v>
      </c>
      <c r="C31" t="s">
        <v>270</v>
      </c>
      <c r="D31" t="s">
        <v>1402</v>
      </c>
      <c r="E31" t="s">
        <v>1439</v>
      </c>
      <c r="F31">
        <v>0.625</v>
      </c>
      <c r="G31">
        <v>5</v>
      </c>
      <c r="H31" t="s">
        <v>1472</v>
      </c>
      <c r="I31" t="s">
        <v>17</v>
      </c>
      <c r="J31" t="s">
        <v>488</v>
      </c>
      <c r="K31" t="s">
        <v>386</v>
      </c>
      <c r="L31" t="s">
        <v>488</v>
      </c>
      <c r="M31" t="s">
        <v>15</v>
      </c>
      <c r="N31">
        <v>2865</v>
      </c>
      <c r="O31">
        <v>2860</v>
      </c>
      <c r="P31">
        <v>100</v>
      </c>
      <c r="Q31" t="s">
        <v>2106</v>
      </c>
      <c r="R31" t="s">
        <v>3836</v>
      </c>
      <c r="S31" t="s">
        <v>1487</v>
      </c>
      <c r="T31" t="s">
        <v>1594</v>
      </c>
      <c r="U31" t="s">
        <v>386</v>
      </c>
      <c r="Y31" t="s">
        <v>20</v>
      </c>
      <c r="Z31" s="48">
        <v>46234.554085648146</v>
      </c>
    </row>
    <row r="32" spans="1:26">
      <c r="A32" s="6">
        <v>46027</v>
      </c>
      <c r="B32">
        <v>2</v>
      </c>
      <c r="C32" t="s">
        <v>291</v>
      </c>
      <c r="D32" t="s">
        <v>1230</v>
      </c>
      <c r="E32" t="s">
        <v>2103</v>
      </c>
      <c r="F32">
        <v>0.4375</v>
      </c>
      <c r="G32">
        <v>5</v>
      </c>
      <c r="H32" t="s">
        <v>1472</v>
      </c>
      <c r="I32" t="s">
        <v>17</v>
      </c>
      <c r="J32" t="s">
        <v>443</v>
      </c>
      <c r="K32" t="s">
        <v>387</v>
      </c>
      <c r="L32" t="s">
        <v>443</v>
      </c>
      <c r="M32" t="s">
        <v>15</v>
      </c>
      <c r="N32">
        <v>2880</v>
      </c>
      <c r="O32">
        <v>2875</v>
      </c>
      <c r="P32">
        <v>100</v>
      </c>
      <c r="Q32" t="s">
        <v>2106</v>
      </c>
      <c r="R32" t="s">
        <v>3836</v>
      </c>
      <c r="S32" t="s">
        <v>1487</v>
      </c>
      <c r="T32" t="s">
        <v>1594</v>
      </c>
      <c r="U32" t="s">
        <v>387</v>
      </c>
      <c r="Y32" t="s">
        <v>20</v>
      </c>
      <c r="Z32" s="48">
        <v>46234.554085648146</v>
      </c>
    </row>
    <row r="33" spans="1:26">
      <c r="A33" s="6">
        <v>46027</v>
      </c>
      <c r="B33">
        <v>2</v>
      </c>
      <c r="C33" t="s">
        <v>298</v>
      </c>
      <c r="D33" t="s">
        <v>1233</v>
      </c>
      <c r="E33" t="s">
        <v>2103</v>
      </c>
      <c r="F33">
        <v>0.38541666666666669</v>
      </c>
      <c r="G33">
        <v>5</v>
      </c>
      <c r="H33" t="s">
        <v>1472</v>
      </c>
      <c r="I33" t="s">
        <v>17</v>
      </c>
      <c r="J33" t="s">
        <v>443</v>
      </c>
      <c r="K33" t="s">
        <v>387</v>
      </c>
      <c r="L33" t="s">
        <v>443</v>
      </c>
      <c r="M33" t="s">
        <v>15</v>
      </c>
      <c r="N33">
        <v>2875</v>
      </c>
      <c r="O33">
        <v>2870</v>
      </c>
      <c r="P33">
        <v>100</v>
      </c>
      <c r="Q33" t="s">
        <v>2106</v>
      </c>
      <c r="R33" t="s">
        <v>3836</v>
      </c>
      <c r="S33" t="s">
        <v>1487</v>
      </c>
      <c r="T33" t="s">
        <v>1594</v>
      </c>
      <c r="U33" t="s">
        <v>387</v>
      </c>
      <c r="Y33" t="s">
        <v>20</v>
      </c>
      <c r="Z33" s="48">
        <v>46234.554085648146</v>
      </c>
    </row>
    <row r="34" spans="1:26">
      <c r="A34" s="6">
        <v>46028</v>
      </c>
      <c r="B34">
        <v>2</v>
      </c>
      <c r="C34" t="s">
        <v>201</v>
      </c>
      <c r="D34" t="s">
        <v>1366</v>
      </c>
      <c r="E34" t="s">
        <v>1439</v>
      </c>
      <c r="F34">
        <v>0.77083333333333337</v>
      </c>
      <c r="G34">
        <v>5</v>
      </c>
      <c r="H34" t="s">
        <v>1472</v>
      </c>
      <c r="I34" t="s">
        <v>17</v>
      </c>
      <c r="J34" t="s">
        <v>1266</v>
      </c>
      <c r="K34" t="s">
        <v>391</v>
      </c>
      <c r="L34" t="s">
        <v>1266</v>
      </c>
      <c r="M34" t="s">
        <v>15</v>
      </c>
      <c r="N34">
        <v>2800</v>
      </c>
      <c r="O34">
        <v>2795</v>
      </c>
      <c r="P34">
        <v>100</v>
      </c>
      <c r="Q34" t="s">
        <v>2106</v>
      </c>
      <c r="R34" t="s">
        <v>3837</v>
      </c>
      <c r="S34" t="s">
        <v>1487</v>
      </c>
      <c r="T34" t="s">
        <v>1594</v>
      </c>
      <c r="U34" t="s">
        <v>391</v>
      </c>
      <c r="Y34" t="s">
        <v>20</v>
      </c>
      <c r="Z34" s="48">
        <v>46234.554085648146</v>
      </c>
    </row>
    <row r="35" spans="1:26">
      <c r="A35" s="6">
        <v>46028</v>
      </c>
      <c r="B35">
        <v>2</v>
      </c>
      <c r="C35" t="s">
        <v>229</v>
      </c>
      <c r="D35" t="s">
        <v>1197</v>
      </c>
      <c r="E35" t="s">
        <v>1439</v>
      </c>
      <c r="F35">
        <v>0.44791666666666669</v>
      </c>
      <c r="G35">
        <v>5</v>
      </c>
      <c r="H35" t="s">
        <v>1472</v>
      </c>
      <c r="I35" t="s">
        <v>17</v>
      </c>
      <c r="J35" t="s">
        <v>1266</v>
      </c>
      <c r="K35" t="s">
        <v>391</v>
      </c>
      <c r="L35" t="s">
        <v>1266</v>
      </c>
      <c r="M35" t="s">
        <v>15</v>
      </c>
      <c r="N35">
        <v>2795</v>
      </c>
      <c r="O35">
        <v>2790</v>
      </c>
      <c r="P35">
        <v>100</v>
      </c>
      <c r="Q35" t="s">
        <v>2106</v>
      </c>
      <c r="R35" t="s">
        <v>3837</v>
      </c>
      <c r="S35" t="s">
        <v>1487</v>
      </c>
      <c r="T35" t="s">
        <v>1594</v>
      </c>
      <c r="U35" t="s">
        <v>391</v>
      </c>
      <c r="Y35" t="s">
        <v>20</v>
      </c>
      <c r="Z35" s="48">
        <v>46234.554097222222</v>
      </c>
    </row>
    <row r="36" spans="1:26">
      <c r="A36" s="6">
        <v>46028</v>
      </c>
      <c r="B36">
        <v>2</v>
      </c>
      <c r="C36" t="s">
        <v>236</v>
      </c>
      <c r="D36" t="s">
        <v>24</v>
      </c>
      <c r="E36" t="s">
        <v>1590</v>
      </c>
      <c r="F36">
        <v>0.70833333333333337</v>
      </c>
      <c r="G36">
        <v>5</v>
      </c>
      <c r="H36" t="s">
        <v>1472</v>
      </c>
      <c r="I36" t="s">
        <v>17</v>
      </c>
      <c r="J36" t="s">
        <v>488</v>
      </c>
      <c r="K36" t="s">
        <v>386</v>
      </c>
      <c r="L36" t="s">
        <v>488</v>
      </c>
      <c r="M36" t="s">
        <v>15</v>
      </c>
      <c r="N36">
        <v>2860</v>
      </c>
      <c r="O36">
        <v>2855</v>
      </c>
      <c r="P36">
        <v>100</v>
      </c>
      <c r="Q36" t="s">
        <v>2106</v>
      </c>
      <c r="R36" t="s">
        <v>3836</v>
      </c>
      <c r="S36" t="s">
        <v>1487</v>
      </c>
      <c r="T36" t="s">
        <v>1594</v>
      </c>
      <c r="U36" t="s">
        <v>386</v>
      </c>
      <c r="Y36" t="s">
        <v>20</v>
      </c>
      <c r="Z36" s="48">
        <v>46234.554097222222</v>
      </c>
    </row>
    <row r="37" spans="1:26">
      <c r="A37" s="6">
        <v>46028</v>
      </c>
      <c r="B37">
        <v>2</v>
      </c>
      <c r="C37" t="s">
        <v>257</v>
      </c>
      <c r="D37" t="s">
        <v>1403</v>
      </c>
      <c r="E37" t="s">
        <v>1439</v>
      </c>
      <c r="F37">
        <v>0.44791666666666669</v>
      </c>
      <c r="G37">
        <v>5</v>
      </c>
      <c r="H37" t="s">
        <v>1472</v>
      </c>
      <c r="I37" t="s">
        <v>17</v>
      </c>
      <c r="J37" t="s">
        <v>488</v>
      </c>
      <c r="K37" t="s">
        <v>386</v>
      </c>
      <c r="L37" t="s">
        <v>488</v>
      </c>
      <c r="M37" t="s">
        <v>15</v>
      </c>
      <c r="N37">
        <v>2855</v>
      </c>
      <c r="O37">
        <v>2850</v>
      </c>
      <c r="P37">
        <v>100</v>
      </c>
      <c r="Q37" t="s">
        <v>2106</v>
      </c>
      <c r="R37" t="s">
        <v>3836</v>
      </c>
      <c r="S37" t="s">
        <v>1487</v>
      </c>
      <c r="T37" t="s">
        <v>1594</v>
      </c>
      <c r="U37" t="s">
        <v>386</v>
      </c>
      <c r="Y37" t="s">
        <v>20</v>
      </c>
      <c r="Z37" s="48">
        <v>46234.554097222222</v>
      </c>
    </row>
    <row r="38" spans="1:26">
      <c r="A38" s="6">
        <v>46028</v>
      </c>
      <c r="B38">
        <v>2</v>
      </c>
      <c r="C38" t="s">
        <v>260</v>
      </c>
      <c r="D38" t="s">
        <v>1221</v>
      </c>
      <c r="E38" t="s">
        <v>2103</v>
      </c>
      <c r="F38">
        <v>0.38194444444444442</v>
      </c>
      <c r="G38">
        <v>5</v>
      </c>
      <c r="H38" t="s">
        <v>1472</v>
      </c>
      <c r="I38" t="s">
        <v>17</v>
      </c>
      <c r="J38" t="s">
        <v>488</v>
      </c>
      <c r="K38" t="s">
        <v>386</v>
      </c>
      <c r="L38" t="s">
        <v>488</v>
      </c>
      <c r="M38" t="s">
        <v>15</v>
      </c>
      <c r="N38">
        <v>2850</v>
      </c>
      <c r="O38">
        <v>2845</v>
      </c>
      <c r="P38">
        <v>100</v>
      </c>
      <c r="Q38" t="s">
        <v>2106</v>
      </c>
      <c r="R38" t="s">
        <v>3836</v>
      </c>
      <c r="S38" t="s">
        <v>1487</v>
      </c>
      <c r="T38" t="s">
        <v>1594</v>
      </c>
      <c r="U38" t="s">
        <v>386</v>
      </c>
      <c r="Y38" t="s">
        <v>20</v>
      </c>
      <c r="Z38" s="48">
        <v>46234.554097222222</v>
      </c>
    </row>
    <row r="39" spans="1:26">
      <c r="A39" s="6">
        <v>46028</v>
      </c>
      <c r="B39">
        <v>2</v>
      </c>
      <c r="C39" t="s">
        <v>298</v>
      </c>
      <c r="D39" t="s">
        <v>1233</v>
      </c>
      <c r="E39" t="s">
        <v>2103</v>
      </c>
      <c r="F39">
        <v>0.38541666666666669</v>
      </c>
      <c r="G39">
        <v>5</v>
      </c>
      <c r="H39" t="s">
        <v>1472</v>
      </c>
      <c r="I39" t="s">
        <v>17</v>
      </c>
      <c r="J39" t="s">
        <v>443</v>
      </c>
      <c r="K39" t="s">
        <v>387</v>
      </c>
      <c r="L39" t="s">
        <v>443</v>
      </c>
      <c r="M39" t="s">
        <v>15</v>
      </c>
      <c r="N39">
        <v>2870</v>
      </c>
      <c r="O39">
        <v>2865</v>
      </c>
      <c r="P39">
        <v>100</v>
      </c>
      <c r="Q39" t="s">
        <v>2106</v>
      </c>
      <c r="R39" t="s">
        <v>3837</v>
      </c>
      <c r="S39" t="s">
        <v>1487</v>
      </c>
      <c r="T39" t="s">
        <v>1594</v>
      </c>
      <c r="U39" t="s">
        <v>387</v>
      </c>
      <c r="Y39" t="s">
        <v>20</v>
      </c>
      <c r="Z39" s="48">
        <v>46234.554097222222</v>
      </c>
    </row>
    <row r="40" spans="1:26">
      <c r="A40" s="6">
        <v>46029</v>
      </c>
      <c r="B40">
        <v>2</v>
      </c>
      <c r="C40" t="s">
        <v>201</v>
      </c>
      <c r="D40" t="s">
        <v>1366</v>
      </c>
      <c r="E40" t="s">
        <v>1439</v>
      </c>
      <c r="F40">
        <v>0.77083333333333337</v>
      </c>
      <c r="G40">
        <v>5</v>
      </c>
      <c r="H40" t="s">
        <v>1472</v>
      </c>
      <c r="I40" t="s">
        <v>17</v>
      </c>
      <c r="J40" t="s">
        <v>1266</v>
      </c>
      <c r="K40" t="s">
        <v>391</v>
      </c>
      <c r="L40" t="s">
        <v>1266</v>
      </c>
      <c r="M40" t="s">
        <v>15</v>
      </c>
      <c r="N40">
        <v>2790</v>
      </c>
      <c r="O40">
        <v>2785</v>
      </c>
      <c r="P40">
        <v>100</v>
      </c>
      <c r="Q40" t="s">
        <v>2106</v>
      </c>
      <c r="R40" t="s">
        <v>3837</v>
      </c>
      <c r="S40" t="s">
        <v>1487</v>
      </c>
      <c r="T40" t="s">
        <v>1594</v>
      </c>
      <c r="U40" t="s">
        <v>391</v>
      </c>
      <c r="Y40" t="s">
        <v>20</v>
      </c>
      <c r="Z40" s="48">
        <v>46234.554097222222</v>
      </c>
    </row>
    <row r="41" spans="1:26">
      <c r="A41" s="6">
        <v>46029</v>
      </c>
      <c r="B41">
        <v>2</v>
      </c>
      <c r="C41" t="s">
        <v>229</v>
      </c>
      <c r="D41" t="s">
        <v>1197</v>
      </c>
      <c r="E41" t="s">
        <v>1439</v>
      </c>
      <c r="F41">
        <v>0.44791666666666669</v>
      </c>
      <c r="G41">
        <v>5</v>
      </c>
      <c r="H41" t="s">
        <v>1472</v>
      </c>
      <c r="I41" t="s">
        <v>17</v>
      </c>
      <c r="J41" t="s">
        <v>1266</v>
      </c>
      <c r="K41" t="s">
        <v>391</v>
      </c>
      <c r="L41" t="s">
        <v>1266</v>
      </c>
      <c r="M41" t="s">
        <v>15</v>
      </c>
      <c r="N41">
        <v>2785</v>
      </c>
      <c r="O41">
        <v>2780</v>
      </c>
      <c r="P41">
        <v>100</v>
      </c>
      <c r="Q41" t="s">
        <v>2106</v>
      </c>
      <c r="R41" t="s">
        <v>3837</v>
      </c>
      <c r="S41" t="s">
        <v>1487</v>
      </c>
      <c r="T41" t="s">
        <v>1594</v>
      </c>
      <c r="U41" t="s">
        <v>391</v>
      </c>
      <c r="Y41" t="s">
        <v>20</v>
      </c>
      <c r="Z41" s="48">
        <v>46234.554097222222</v>
      </c>
    </row>
    <row r="42" spans="1:26">
      <c r="A42" s="6">
        <v>46029</v>
      </c>
      <c r="B42">
        <v>2</v>
      </c>
      <c r="C42" t="s">
        <v>236</v>
      </c>
      <c r="D42" t="s">
        <v>24</v>
      </c>
      <c r="E42" t="s">
        <v>1590</v>
      </c>
      <c r="F42">
        <v>0.70833333333333337</v>
      </c>
      <c r="G42">
        <v>5</v>
      </c>
      <c r="H42" t="s">
        <v>1472</v>
      </c>
      <c r="I42" t="s">
        <v>17</v>
      </c>
      <c r="J42" t="s">
        <v>488</v>
      </c>
      <c r="K42" t="s">
        <v>389</v>
      </c>
      <c r="L42" t="s">
        <v>488</v>
      </c>
      <c r="M42" t="s">
        <v>16</v>
      </c>
      <c r="N42">
        <v>2760</v>
      </c>
      <c r="O42">
        <v>2755</v>
      </c>
      <c r="P42">
        <v>100</v>
      </c>
      <c r="Q42" t="s">
        <v>2106</v>
      </c>
      <c r="R42" t="s">
        <v>3836</v>
      </c>
      <c r="S42" t="s">
        <v>1487</v>
      </c>
      <c r="T42" t="s">
        <v>1594</v>
      </c>
      <c r="U42" t="s">
        <v>389</v>
      </c>
      <c r="Y42" t="s">
        <v>20</v>
      </c>
      <c r="Z42" s="48">
        <v>46234.554097222222</v>
      </c>
    </row>
    <row r="43" spans="1:26">
      <c r="A43" s="6">
        <v>46029</v>
      </c>
      <c r="B43">
        <v>2</v>
      </c>
      <c r="C43" t="s">
        <v>257</v>
      </c>
      <c r="D43" t="s">
        <v>1403</v>
      </c>
      <c r="E43" t="s">
        <v>1439</v>
      </c>
      <c r="F43">
        <v>0.44791666666666669</v>
      </c>
      <c r="G43">
        <v>5</v>
      </c>
      <c r="H43" t="s">
        <v>1472</v>
      </c>
      <c r="I43" t="s">
        <v>17</v>
      </c>
      <c r="J43" t="s">
        <v>488</v>
      </c>
      <c r="K43" t="s">
        <v>389</v>
      </c>
      <c r="L43" t="s">
        <v>488</v>
      </c>
      <c r="M43" t="s">
        <v>16</v>
      </c>
      <c r="N43">
        <v>2755</v>
      </c>
      <c r="O43">
        <v>2750</v>
      </c>
      <c r="P43">
        <v>100</v>
      </c>
      <c r="Q43" t="s">
        <v>2106</v>
      </c>
      <c r="R43" t="s">
        <v>3836</v>
      </c>
      <c r="S43" t="s">
        <v>1487</v>
      </c>
      <c r="T43" t="s">
        <v>1594</v>
      </c>
      <c r="U43" t="s">
        <v>389</v>
      </c>
      <c r="Y43" t="s">
        <v>20</v>
      </c>
      <c r="Z43" s="48">
        <v>46234.554108796299</v>
      </c>
    </row>
    <row r="44" spans="1:26">
      <c r="A44" s="6">
        <v>46029</v>
      </c>
      <c r="B44">
        <v>2</v>
      </c>
      <c r="C44" t="s">
        <v>260</v>
      </c>
      <c r="D44" t="s">
        <v>1221</v>
      </c>
      <c r="E44" t="s">
        <v>2103</v>
      </c>
      <c r="F44">
        <v>0.38194444444444442</v>
      </c>
      <c r="G44">
        <v>5</v>
      </c>
      <c r="H44" t="s">
        <v>1472</v>
      </c>
      <c r="I44" t="s">
        <v>17</v>
      </c>
      <c r="J44" t="s">
        <v>488</v>
      </c>
      <c r="K44" t="s">
        <v>389</v>
      </c>
      <c r="L44" t="s">
        <v>488</v>
      </c>
      <c r="M44" t="s">
        <v>16</v>
      </c>
      <c r="N44">
        <v>2750</v>
      </c>
      <c r="O44">
        <v>2745</v>
      </c>
      <c r="P44">
        <v>100</v>
      </c>
      <c r="Q44" t="s">
        <v>2106</v>
      </c>
      <c r="R44" t="s">
        <v>3836</v>
      </c>
      <c r="S44" t="s">
        <v>1487</v>
      </c>
      <c r="T44" t="s">
        <v>1594</v>
      </c>
      <c r="U44" t="s">
        <v>389</v>
      </c>
      <c r="Y44" t="s">
        <v>20</v>
      </c>
      <c r="Z44" s="48">
        <v>46234.554108796299</v>
      </c>
    </row>
    <row r="45" spans="1:26">
      <c r="A45" s="6">
        <v>46029</v>
      </c>
      <c r="B45">
        <v>2</v>
      </c>
      <c r="C45" t="s">
        <v>298</v>
      </c>
      <c r="D45" t="s">
        <v>1233</v>
      </c>
      <c r="E45" t="s">
        <v>2103</v>
      </c>
      <c r="F45">
        <v>0.38541666666666669</v>
      </c>
      <c r="G45">
        <v>5</v>
      </c>
      <c r="H45" t="s">
        <v>1472</v>
      </c>
      <c r="I45" t="s">
        <v>17</v>
      </c>
      <c r="J45" t="s">
        <v>443</v>
      </c>
      <c r="K45" t="s">
        <v>387</v>
      </c>
      <c r="L45" t="s">
        <v>443</v>
      </c>
      <c r="M45" t="s">
        <v>15</v>
      </c>
      <c r="N45">
        <v>2865</v>
      </c>
      <c r="O45">
        <v>2860</v>
      </c>
      <c r="P45">
        <v>100</v>
      </c>
      <c r="Q45" t="s">
        <v>2106</v>
      </c>
      <c r="R45" t="s">
        <v>3837</v>
      </c>
      <c r="S45" t="s">
        <v>1487</v>
      </c>
      <c r="T45" t="s">
        <v>1594</v>
      </c>
      <c r="U45" t="s">
        <v>387</v>
      </c>
      <c r="Y45" t="s">
        <v>20</v>
      </c>
      <c r="Z45" s="48">
        <v>46234.554108796299</v>
      </c>
    </row>
    <row r="46" spans="1:26">
      <c r="A46" s="6">
        <v>46030</v>
      </c>
      <c r="B46">
        <v>2</v>
      </c>
      <c r="C46" t="s">
        <v>201</v>
      </c>
      <c r="D46" t="s">
        <v>1366</v>
      </c>
      <c r="E46" t="s">
        <v>1439</v>
      </c>
      <c r="F46">
        <v>0.77083333333333337</v>
      </c>
      <c r="G46">
        <v>5</v>
      </c>
      <c r="H46" t="s">
        <v>1472</v>
      </c>
      <c r="I46" t="s">
        <v>17</v>
      </c>
      <c r="J46" t="s">
        <v>1266</v>
      </c>
      <c r="K46" t="s">
        <v>391</v>
      </c>
      <c r="L46" t="s">
        <v>1266</v>
      </c>
      <c r="M46" t="s">
        <v>15</v>
      </c>
      <c r="N46">
        <v>2780</v>
      </c>
      <c r="O46">
        <v>2775</v>
      </c>
      <c r="P46">
        <v>100</v>
      </c>
      <c r="Q46" t="s">
        <v>2106</v>
      </c>
      <c r="R46" t="s">
        <v>3837</v>
      </c>
      <c r="S46" t="s">
        <v>1487</v>
      </c>
      <c r="T46" t="s">
        <v>1594</v>
      </c>
      <c r="U46" t="s">
        <v>391</v>
      </c>
      <c r="Y46" t="s">
        <v>20</v>
      </c>
      <c r="Z46" s="48">
        <v>46234.554108796299</v>
      </c>
    </row>
    <row r="47" spans="1:26">
      <c r="A47" s="6">
        <v>46030</v>
      </c>
      <c r="B47">
        <v>2</v>
      </c>
      <c r="C47" t="s">
        <v>204</v>
      </c>
      <c r="D47" t="s">
        <v>1369</v>
      </c>
      <c r="E47" t="s">
        <v>2103</v>
      </c>
      <c r="F47">
        <v>0.4375</v>
      </c>
      <c r="G47">
        <v>5</v>
      </c>
      <c r="H47" t="s">
        <v>1472</v>
      </c>
      <c r="I47" t="s">
        <v>17</v>
      </c>
      <c r="J47" t="s">
        <v>1266</v>
      </c>
      <c r="K47" t="s">
        <v>391</v>
      </c>
      <c r="L47" t="s">
        <v>1266</v>
      </c>
      <c r="M47" t="s">
        <v>15</v>
      </c>
      <c r="N47">
        <v>2775</v>
      </c>
      <c r="O47">
        <v>2770</v>
      </c>
      <c r="P47">
        <v>100</v>
      </c>
      <c r="Q47" t="s">
        <v>2106</v>
      </c>
      <c r="R47" t="s">
        <v>3836</v>
      </c>
      <c r="S47" t="s">
        <v>1487</v>
      </c>
      <c r="T47" t="s">
        <v>1594</v>
      </c>
      <c r="U47" t="s">
        <v>391</v>
      </c>
      <c r="Y47" t="s">
        <v>20</v>
      </c>
      <c r="Z47" s="48">
        <v>46234.554108796299</v>
      </c>
    </row>
    <row r="48" spans="1:26">
      <c r="A48" s="6">
        <v>46030</v>
      </c>
      <c r="B48">
        <v>2</v>
      </c>
      <c r="C48" t="s">
        <v>229</v>
      </c>
      <c r="D48" t="s">
        <v>1197</v>
      </c>
      <c r="E48" t="s">
        <v>1439</v>
      </c>
      <c r="F48">
        <v>0.44791666666666669</v>
      </c>
      <c r="G48">
        <v>5</v>
      </c>
      <c r="H48" t="s">
        <v>1472</v>
      </c>
      <c r="I48" t="s">
        <v>17</v>
      </c>
      <c r="J48" t="s">
        <v>1266</v>
      </c>
      <c r="K48" t="s">
        <v>391</v>
      </c>
      <c r="L48" t="s">
        <v>1266</v>
      </c>
      <c r="M48" t="s">
        <v>15</v>
      </c>
      <c r="N48">
        <v>2770</v>
      </c>
      <c r="O48">
        <v>2765</v>
      </c>
      <c r="P48">
        <v>100</v>
      </c>
      <c r="Q48" t="s">
        <v>2106</v>
      </c>
      <c r="R48" t="s">
        <v>3837</v>
      </c>
      <c r="S48" t="s">
        <v>1487</v>
      </c>
      <c r="T48" t="s">
        <v>1594</v>
      </c>
      <c r="U48" t="s">
        <v>391</v>
      </c>
      <c r="Y48" t="s">
        <v>20</v>
      </c>
      <c r="Z48" s="48">
        <v>46234.554108796299</v>
      </c>
    </row>
    <row r="49" spans="1:26">
      <c r="A49" s="6">
        <v>46030</v>
      </c>
      <c r="B49">
        <v>2</v>
      </c>
      <c r="C49" t="s">
        <v>236</v>
      </c>
      <c r="D49" t="s">
        <v>24</v>
      </c>
      <c r="E49" t="s">
        <v>1590</v>
      </c>
      <c r="F49">
        <v>0.70833333333333337</v>
      </c>
      <c r="G49">
        <v>5</v>
      </c>
      <c r="H49" t="s">
        <v>1472</v>
      </c>
      <c r="I49" t="s">
        <v>17</v>
      </c>
      <c r="J49" t="s">
        <v>488</v>
      </c>
      <c r="K49" t="s">
        <v>1267</v>
      </c>
      <c r="L49" t="s">
        <v>488</v>
      </c>
      <c r="M49" t="s">
        <v>15</v>
      </c>
      <c r="N49">
        <v>2865</v>
      </c>
      <c r="O49">
        <v>2860</v>
      </c>
      <c r="P49">
        <v>100</v>
      </c>
      <c r="Q49" t="s">
        <v>2106</v>
      </c>
      <c r="R49" t="s">
        <v>3837</v>
      </c>
      <c r="S49" t="s">
        <v>1487</v>
      </c>
      <c r="T49" t="s">
        <v>1594</v>
      </c>
      <c r="U49" t="s">
        <v>1267</v>
      </c>
      <c r="Y49" t="s">
        <v>20</v>
      </c>
      <c r="Z49" s="48">
        <v>46234.554108796299</v>
      </c>
    </row>
    <row r="50" spans="1:26">
      <c r="A50" s="6">
        <v>46030</v>
      </c>
      <c r="B50">
        <v>2</v>
      </c>
      <c r="C50" t="s">
        <v>257</v>
      </c>
      <c r="D50" t="s">
        <v>1403</v>
      </c>
      <c r="E50" t="s">
        <v>1439</v>
      </c>
      <c r="F50">
        <v>0.44791666666666669</v>
      </c>
      <c r="G50">
        <v>5</v>
      </c>
      <c r="H50" t="s">
        <v>1472</v>
      </c>
      <c r="I50" t="s">
        <v>17</v>
      </c>
      <c r="J50" t="s">
        <v>488</v>
      </c>
      <c r="K50" t="s">
        <v>1267</v>
      </c>
      <c r="L50" t="s">
        <v>488</v>
      </c>
      <c r="M50" t="s">
        <v>15</v>
      </c>
      <c r="N50">
        <v>2860</v>
      </c>
      <c r="O50">
        <v>2855</v>
      </c>
      <c r="P50">
        <v>100</v>
      </c>
      <c r="Q50" t="s">
        <v>2106</v>
      </c>
      <c r="R50" t="s">
        <v>3837</v>
      </c>
      <c r="S50" t="s">
        <v>1487</v>
      </c>
      <c r="T50" t="s">
        <v>1594</v>
      </c>
      <c r="U50" t="s">
        <v>1267</v>
      </c>
      <c r="Y50" t="s">
        <v>20</v>
      </c>
      <c r="Z50" s="48">
        <v>46234.554120370369</v>
      </c>
    </row>
    <row r="51" spans="1:26">
      <c r="A51" s="6">
        <v>46030</v>
      </c>
      <c r="B51">
        <v>2</v>
      </c>
      <c r="C51" t="s">
        <v>260</v>
      </c>
      <c r="D51" t="s">
        <v>1221</v>
      </c>
      <c r="E51" t="s">
        <v>2103</v>
      </c>
      <c r="F51">
        <v>0.38194444444444442</v>
      </c>
      <c r="G51">
        <v>5</v>
      </c>
      <c r="H51" t="s">
        <v>1472</v>
      </c>
      <c r="I51" t="s">
        <v>17</v>
      </c>
      <c r="J51" t="s">
        <v>488</v>
      </c>
      <c r="K51" t="s">
        <v>1267</v>
      </c>
      <c r="L51" t="s">
        <v>488</v>
      </c>
      <c r="M51" t="s">
        <v>15</v>
      </c>
      <c r="N51">
        <v>2855</v>
      </c>
      <c r="O51">
        <v>2850</v>
      </c>
      <c r="P51">
        <v>100</v>
      </c>
      <c r="Q51" t="s">
        <v>2106</v>
      </c>
      <c r="R51" t="s">
        <v>3837</v>
      </c>
      <c r="S51" t="s">
        <v>1487</v>
      </c>
      <c r="T51" t="s">
        <v>1594</v>
      </c>
      <c r="U51" t="s">
        <v>1267</v>
      </c>
      <c r="Y51" t="s">
        <v>20</v>
      </c>
      <c r="Z51" s="48">
        <v>46234.554120370369</v>
      </c>
    </row>
    <row r="52" spans="1:26">
      <c r="A52" s="6">
        <v>46030</v>
      </c>
      <c r="B52">
        <v>2</v>
      </c>
      <c r="C52" t="s">
        <v>298</v>
      </c>
      <c r="D52" t="s">
        <v>1233</v>
      </c>
      <c r="E52" t="s">
        <v>2103</v>
      </c>
      <c r="F52">
        <v>0.38541666666666669</v>
      </c>
      <c r="G52">
        <v>5</v>
      </c>
      <c r="H52" t="s">
        <v>1472</v>
      </c>
      <c r="I52" t="s">
        <v>17</v>
      </c>
      <c r="J52" t="s">
        <v>443</v>
      </c>
      <c r="K52" t="s">
        <v>387</v>
      </c>
      <c r="L52" t="s">
        <v>443</v>
      </c>
      <c r="M52" t="s">
        <v>15</v>
      </c>
      <c r="N52">
        <v>2860</v>
      </c>
      <c r="O52">
        <v>2855</v>
      </c>
      <c r="P52">
        <v>100</v>
      </c>
      <c r="Q52" t="s">
        <v>2106</v>
      </c>
      <c r="R52" t="s">
        <v>3837</v>
      </c>
      <c r="S52" t="s">
        <v>1487</v>
      </c>
      <c r="T52" t="s">
        <v>1594</v>
      </c>
      <c r="U52" t="s">
        <v>387</v>
      </c>
      <c r="Y52" t="s">
        <v>20</v>
      </c>
      <c r="Z52" s="48">
        <v>46234.554120370369</v>
      </c>
    </row>
    <row r="53" spans="1:26">
      <c r="A53" s="6">
        <v>46031</v>
      </c>
      <c r="B53">
        <v>2</v>
      </c>
      <c r="C53" t="s">
        <v>201</v>
      </c>
      <c r="D53" t="s">
        <v>1366</v>
      </c>
      <c r="E53" t="s">
        <v>1439</v>
      </c>
      <c r="F53">
        <v>0.77083333333333337</v>
      </c>
      <c r="G53">
        <v>5</v>
      </c>
      <c r="H53" t="s">
        <v>1472</v>
      </c>
      <c r="I53" t="s">
        <v>17</v>
      </c>
      <c r="J53" t="s">
        <v>1266</v>
      </c>
      <c r="K53" t="s">
        <v>391</v>
      </c>
      <c r="L53" t="s">
        <v>1266</v>
      </c>
      <c r="M53" t="s">
        <v>15</v>
      </c>
      <c r="N53">
        <v>2765</v>
      </c>
      <c r="O53">
        <v>2760</v>
      </c>
      <c r="P53">
        <v>100</v>
      </c>
      <c r="Q53" t="s">
        <v>2106</v>
      </c>
      <c r="R53" t="s">
        <v>3837</v>
      </c>
      <c r="S53" t="s">
        <v>1487</v>
      </c>
      <c r="T53" t="s">
        <v>1594</v>
      </c>
      <c r="U53" t="s">
        <v>391</v>
      </c>
      <c r="Y53" t="s">
        <v>20</v>
      </c>
      <c r="Z53" s="48">
        <v>46234.554120370369</v>
      </c>
    </row>
    <row r="54" spans="1:26">
      <c r="A54" s="6">
        <v>46031</v>
      </c>
      <c r="B54">
        <v>2</v>
      </c>
      <c r="C54" t="s">
        <v>229</v>
      </c>
      <c r="D54" t="s">
        <v>1197</v>
      </c>
      <c r="E54" t="s">
        <v>1439</v>
      </c>
      <c r="F54">
        <v>0.44791666666666669</v>
      </c>
      <c r="G54">
        <v>5</v>
      </c>
      <c r="H54" t="s">
        <v>1472</v>
      </c>
      <c r="I54" t="s">
        <v>17</v>
      </c>
      <c r="J54" t="s">
        <v>1266</v>
      </c>
      <c r="K54" t="s">
        <v>391</v>
      </c>
      <c r="L54" t="s">
        <v>1266</v>
      </c>
      <c r="M54" t="s">
        <v>15</v>
      </c>
      <c r="N54">
        <v>2760</v>
      </c>
      <c r="O54">
        <v>2755</v>
      </c>
      <c r="P54">
        <v>100</v>
      </c>
      <c r="Q54" t="s">
        <v>2106</v>
      </c>
      <c r="R54" t="s">
        <v>3837</v>
      </c>
      <c r="S54" t="s">
        <v>1487</v>
      </c>
      <c r="T54" t="s">
        <v>1594</v>
      </c>
      <c r="U54" t="s">
        <v>391</v>
      </c>
      <c r="Y54" t="s">
        <v>20</v>
      </c>
      <c r="Z54" s="48">
        <v>46234.554120370369</v>
      </c>
    </row>
    <row r="55" spans="1:26">
      <c r="A55" s="6">
        <v>46031</v>
      </c>
      <c r="B55">
        <v>2</v>
      </c>
      <c r="C55" t="s">
        <v>236</v>
      </c>
      <c r="D55" t="s">
        <v>24</v>
      </c>
      <c r="E55" t="s">
        <v>1590</v>
      </c>
      <c r="F55">
        <v>0.70833333333333337</v>
      </c>
      <c r="G55">
        <v>5</v>
      </c>
      <c r="H55" t="s">
        <v>1472</v>
      </c>
      <c r="I55" t="s">
        <v>17</v>
      </c>
      <c r="J55" t="s">
        <v>488</v>
      </c>
      <c r="K55" t="s">
        <v>386</v>
      </c>
      <c r="L55" t="s">
        <v>488</v>
      </c>
      <c r="M55" t="s">
        <v>15</v>
      </c>
      <c r="N55">
        <v>2845</v>
      </c>
      <c r="O55">
        <v>2840</v>
      </c>
      <c r="P55">
        <v>100</v>
      </c>
      <c r="Q55" t="s">
        <v>2106</v>
      </c>
      <c r="R55" t="s">
        <v>3837</v>
      </c>
      <c r="S55" t="s">
        <v>1487</v>
      </c>
      <c r="T55" t="s">
        <v>1594</v>
      </c>
      <c r="U55" t="s">
        <v>386</v>
      </c>
      <c r="Y55" t="s">
        <v>20</v>
      </c>
      <c r="Z55" s="48">
        <v>46234.554120370369</v>
      </c>
    </row>
    <row r="56" spans="1:26">
      <c r="A56" s="6">
        <v>46031</v>
      </c>
      <c r="B56">
        <v>2</v>
      </c>
      <c r="C56" t="s">
        <v>257</v>
      </c>
      <c r="D56" t="s">
        <v>1403</v>
      </c>
      <c r="E56" t="s">
        <v>1439</v>
      </c>
      <c r="F56">
        <v>0.44791666666666669</v>
      </c>
      <c r="G56">
        <v>5</v>
      </c>
      <c r="H56" t="s">
        <v>1472</v>
      </c>
      <c r="I56" t="s">
        <v>17</v>
      </c>
      <c r="J56" t="s">
        <v>488</v>
      </c>
      <c r="K56" t="s">
        <v>386</v>
      </c>
      <c r="L56" t="s">
        <v>488</v>
      </c>
      <c r="M56" t="s">
        <v>15</v>
      </c>
      <c r="N56">
        <v>2840</v>
      </c>
      <c r="O56">
        <v>2835</v>
      </c>
      <c r="P56">
        <v>100</v>
      </c>
      <c r="Q56" t="s">
        <v>2106</v>
      </c>
      <c r="R56" t="s">
        <v>3837</v>
      </c>
      <c r="S56" t="s">
        <v>1487</v>
      </c>
      <c r="T56" t="s">
        <v>1594</v>
      </c>
      <c r="U56" t="s">
        <v>386</v>
      </c>
      <c r="Y56" t="s">
        <v>20</v>
      </c>
      <c r="Z56" s="48">
        <v>46234.554120370369</v>
      </c>
    </row>
    <row r="57" spans="1:26">
      <c r="A57" s="6">
        <v>46031</v>
      </c>
      <c r="B57">
        <v>2</v>
      </c>
      <c r="C57" t="s">
        <v>260</v>
      </c>
      <c r="D57" t="s">
        <v>1221</v>
      </c>
      <c r="E57" t="s">
        <v>2103</v>
      </c>
      <c r="F57">
        <v>0.38194444444444442</v>
      </c>
      <c r="G57">
        <v>5</v>
      </c>
      <c r="H57" t="s">
        <v>1472</v>
      </c>
      <c r="I57" t="s">
        <v>17</v>
      </c>
      <c r="J57" t="s">
        <v>488</v>
      </c>
      <c r="K57" t="s">
        <v>386</v>
      </c>
      <c r="L57" t="s">
        <v>488</v>
      </c>
      <c r="M57" t="s">
        <v>15</v>
      </c>
      <c r="N57">
        <v>2835</v>
      </c>
      <c r="O57">
        <v>2830</v>
      </c>
      <c r="P57">
        <v>100</v>
      </c>
      <c r="Q57" t="s">
        <v>2106</v>
      </c>
      <c r="R57" t="s">
        <v>3837</v>
      </c>
      <c r="S57" t="s">
        <v>1487</v>
      </c>
      <c r="T57" t="s">
        <v>1594</v>
      </c>
      <c r="U57" t="s">
        <v>386</v>
      </c>
      <c r="Y57" t="s">
        <v>20</v>
      </c>
      <c r="Z57" s="48">
        <v>46234.554120370369</v>
      </c>
    </row>
    <row r="58" spans="1:26">
      <c r="A58" s="6">
        <v>46031</v>
      </c>
      <c r="B58">
        <v>2</v>
      </c>
      <c r="C58" t="s">
        <v>298</v>
      </c>
      <c r="D58" t="s">
        <v>1233</v>
      </c>
      <c r="E58" t="s">
        <v>2103</v>
      </c>
      <c r="F58">
        <v>0.38541666666666669</v>
      </c>
      <c r="G58">
        <v>5</v>
      </c>
      <c r="H58" t="s">
        <v>1472</v>
      </c>
      <c r="I58" t="s">
        <v>17</v>
      </c>
      <c r="J58" t="s">
        <v>443</v>
      </c>
      <c r="K58" t="s">
        <v>387</v>
      </c>
      <c r="L58" t="s">
        <v>443</v>
      </c>
      <c r="M58" t="s">
        <v>15</v>
      </c>
      <c r="N58">
        <v>2855</v>
      </c>
      <c r="O58">
        <v>2850</v>
      </c>
      <c r="P58">
        <v>100</v>
      </c>
      <c r="Q58" t="s">
        <v>2106</v>
      </c>
      <c r="R58" t="s">
        <v>3837</v>
      </c>
      <c r="S58" t="s">
        <v>1487</v>
      </c>
      <c r="T58" t="s">
        <v>1594</v>
      </c>
      <c r="U58" t="s">
        <v>387</v>
      </c>
      <c r="Y58" t="s">
        <v>20</v>
      </c>
      <c r="Z58" s="48">
        <v>46234.554131944446</v>
      </c>
    </row>
    <row r="59" spans="1:26">
      <c r="A59" s="6">
        <v>46032</v>
      </c>
      <c r="B59">
        <v>2</v>
      </c>
      <c r="C59" t="s">
        <v>201</v>
      </c>
      <c r="D59" t="s">
        <v>1366</v>
      </c>
      <c r="E59" t="s">
        <v>1439</v>
      </c>
      <c r="F59">
        <v>0.77083333333333337</v>
      </c>
      <c r="G59">
        <v>5</v>
      </c>
      <c r="H59" t="s">
        <v>1472</v>
      </c>
      <c r="I59" t="s">
        <v>17</v>
      </c>
      <c r="J59" t="s">
        <v>1266</v>
      </c>
      <c r="K59" t="s">
        <v>391</v>
      </c>
      <c r="L59" t="s">
        <v>1266</v>
      </c>
      <c r="M59" t="s">
        <v>15</v>
      </c>
      <c r="N59">
        <v>2755</v>
      </c>
      <c r="O59">
        <v>2750</v>
      </c>
      <c r="P59">
        <v>100</v>
      </c>
      <c r="Q59" t="s">
        <v>2106</v>
      </c>
      <c r="R59" t="s">
        <v>3837</v>
      </c>
      <c r="S59" t="s">
        <v>1487</v>
      </c>
      <c r="T59" t="s">
        <v>1594</v>
      </c>
      <c r="U59" t="s">
        <v>391</v>
      </c>
      <c r="Y59" t="s">
        <v>20</v>
      </c>
      <c r="Z59" s="48">
        <v>46234.554131944446</v>
      </c>
    </row>
    <row r="60" spans="1:26">
      <c r="A60" s="6">
        <v>46032</v>
      </c>
      <c r="B60">
        <v>2</v>
      </c>
      <c r="C60" t="s">
        <v>229</v>
      </c>
      <c r="D60" t="s">
        <v>1197</v>
      </c>
      <c r="E60" t="s">
        <v>1439</v>
      </c>
      <c r="F60">
        <v>0.44791666666666669</v>
      </c>
      <c r="G60">
        <v>5</v>
      </c>
      <c r="H60" t="s">
        <v>1472</v>
      </c>
      <c r="I60" t="s">
        <v>17</v>
      </c>
      <c r="J60" t="s">
        <v>1266</v>
      </c>
      <c r="K60" t="s">
        <v>391</v>
      </c>
      <c r="L60" t="s">
        <v>1266</v>
      </c>
      <c r="M60" t="s">
        <v>15</v>
      </c>
      <c r="N60">
        <v>2750</v>
      </c>
      <c r="O60">
        <v>2745</v>
      </c>
      <c r="P60">
        <v>100</v>
      </c>
      <c r="Q60" t="s">
        <v>2106</v>
      </c>
      <c r="R60" t="s">
        <v>3837</v>
      </c>
      <c r="S60" t="s">
        <v>1487</v>
      </c>
      <c r="T60" t="s">
        <v>1594</v>
      </c>
      <c r="U60" t="s">
        <v>391</v>
      </c>
      <c r="Y60" t="s">
        <v>20</v>
      </c>
      <c r="Z60" s="48">
        <v>46234.554131944446</v>
      </c>
    </row>
    <row r="61" spans="1:26">
      <c r="A61" s="6">
        <v>46032</v>
      </c>
      <c r="B61">
        <v>2</v>
      </c>
      <c r="C61" t="s">
        <v>236</v>
      </c>
      <c r="D61" t="s">
        <v>24</v>
      </c>
      <c r="E61" t="s">
        <v>1590</v>
      </c>
      <c r="F61">
        <v>0.70833333333333337</v>
      </c>
      <c r="G61">
        <v>5</v>
      </c>
      <c r="H61" t="s">
        <v>1472</v>
      </c>
      <c r="I61" t="s">
        <v>17</v>
      </c>
      <c r="J61" t="s">
        <v>488</v>
      </c>
      <c r="K61" t="s">
        <v>389</v>
      </c>
      <c r="L61" t="s">
        <v>488</v>
      </c>
      <c r="M61" t="s">
        <v>16</v>
      </c>
      <c r="N61">
        <v>2745</v>
      </c>
      <c r="O61">
        <v>2740</v>
      </c>
      <c r="P61">
        <v>100</v>
      </c>
      <c r="Q61" t="s">
        <v>2106</v>
      </c>
      <c r="R61" t="s">
        <v>3837</v>
      </c>
      <c r="S61" t="s">
        <v>1487</v>
      </c>
      <c r="T61" t="s">
        <v>1594</v>
      </c>
      <c r="U61" t="s">
        <v>389</v>
      </c>
      <c r="Y61" t="s">
        <v>20</v>
      </c>
      <c r="Z61" s="48">
        <v>46234.554131944446</v>
      </c>
    </row>
    <row r="62" spans="1:26">
      <c r="A62" s="6">
        <v>46032</v>
      </c>
      <c r="B62">
        <v>2</v>
      </c>
      <c r="C62" t="s">
        <v>257</v>
      </c>
      <c r="D62" t="s">
        <v>1403</v>
      </c>
      <c r="E62" t="s">
        <v>1439</v>
      </c>
      <c r="F62">
        <v>0.44791666666666669</v>
      </c>
      <c r="G62">
        <v>5</v>
      </c>
      <c r="H62" t="s">
        <v>1472</v>
      </c>
      <c r="I62" t="s">
        <v>17</v>
      </c>
      <c r="J62" t="s">
        <v>488</v>
      </c>
      <c r="K62" t="s">
        <v>389</v>
      </c>
      <c r="L62" t="s">
        <v>488</v>
      </c>
      <c r="M62" t="s">
        <v>16</v>
      </c>
      <c r="N62">
        <v>2740</v>
      </c>
      <c r="O62">
        <v>2735</v>
      </c>
      <c r="P62">
        <v>100</v>
      </c>
      <c r="Q62" t="s">
        <v>2106</v>
      </c>
      <c r="R62" t="s">
        <v>3837</v>
      </c>
      <c r="S62" t="s">
        <v>1487</v>
      </c>
      <c r="T62" t="s">
        <v>1594</v>
      </c>
      <c r="U62" t="s">
        <v>389</v>
      </c>
      <c r="Y62" t="s">
        <v>20</v>
      </c>
      <c r="Z62" s="48">
        <v>46234.554131944446</v>
      </c>
    </row>
    <row r="63" spans="1:26">
      <c r="A63" s="6">
        <v>46032</v>
      </c>
      <c r="B63">
        <v>2</v>
      </c>
      <c r="C63" t="s">
        <v>260</v>
      </c>
      <c r="D63" t="s">
        <v>1221</v>
      </c>
      <c r="E63" t="s">
        <v>2103</v>
      </c>
      <c r="F63">
        <v>0.38194444444444442</v>
      </c>
      <c r="G63">
        <v>5</v>
      </c>
      <c r="H63" t="s">
        <v>1472</v>
      </c>
      <c r="I63" t="s">
        <v>17</v>
      </c>
      <c r="J63" t="s">
        <v>488</v>
      </c>
      <c r="K63" t="s">
        <v>389</v>
      </c>
      <c r="L63" t="s">
        <v>488</v>
      </c>
      <c r="M63" t="s">
        <v>16</v>
      </c>
      <c r="N63">
        <v>2735</v>
      </c>
      <c r="O63">
        <v>2730</v>
      </c>
      <c r="P63">
        <v>100</v>
      </c>
      <c r="Q63" t="s">
        <v>2106</v>
      </c>
      <c r="R63" t="s">
        <v>3837</v>
      </c>
      <c r="S63" t="s">
        <v>1487</v>
      </c>
      <c r="T63" t="s">
        <v>1594</v>
      </c>
      <c r="U63" t="s">
        <v>389</v>
      </c>
      <c r="Y63" t="s">
        <v>20</v>
      </c>
      <c r="Z63" s="48">
        <v>46234.554131944446</v>
      </c>
    </row>
    <row r="64" spans="1:26">
      <c r="A64" s="6">
        <v>46032</v>
      </c>
      <c r="B64">
        <v>2</v>
      </c>
      <c r="C64" t="s">
        <v>298</v>
      </c>
      <c r="D64" t="s">
        <v>1233</v>
      </c>
      <c r="E64" t="s">
        <v>2103</v>
      </c>
      <c r="F64">
        <v>0.38541666666666669</v>
      </c>
      <c r="G64">
        <v>5</v>
      </c>
      <c r="H64" t="s">
        <v>1472</v>
      </c>
      <c r="I64" t="s">
        <v>17</v>
      </c>
      <c r="J64" t="s">
        <v>443</v>
      </c>
      <c r="K64" t="s">
        <v>387</v>
      </c>
      <c r="L64" t="s">
        <v>443</v>
      </c>
      <c r="M64" t="s">
        <v>15</v>
      </c>
      <c r="N64">
        <v>2850</v>
      </c>
      <c r="O64">
        <v>2845</v>
      </c>
      <c r="P64">
        <v>100</v>
      </c>
      <c r="Q64" t="s">
        <v>2106</v>
      </c>
      <c r="R64" t="s">
        <v>3837</v>
      </c>
      <c r="S64" t="s">
        <v>1487</v>
      </c>
      <c r="T64" t="s">
        <v>1594</v>
      </c>
      <c r="U64" t="s">
        <v>387</v>
      </c>
      <c r="Y64" t="s">
        <v>20</v>
      </c>
      <c r="Z64" s="48">
        <v>46234.554131944446</v>
      </c>
    </row>
    <row r="65" spans="1:26">
      <c r="A65" s="6">
        <v>46032</v>
      </c>
      <c r="B65">
        <v>2</v>
      </c>
      <c r="C65" t="s">
        <v>315</v>
      </c>
      <c r="D65" t="s">
        <v>1241</v>
      </c>
      <c r="E65" t="s">
        <v>2103</v>
      </c>
      <c r="F65">
        <v>0.41666666666666669</v>
      </c>
      <c r="G65">
        <v>5</v>
      </c>
      <c r="H65" t="s">
        <v>1472</v>
      </c>
      <c r="I65" t="s">
        <v>17</v>
      </c>
      <c r="J65" t="s">
        <v>443</v>
      </c>
      <c r="K65" t="s">
        <v>387</v>
      </c>
      <c r="L65" t="s">
        <v>443</v>
      </c>
      <c r="M65" t="s">
        <v>15</v>
      </c>
      <c r="N65">
        <v>2845</v>
      </c>
      <c r="O65">
        <v>2840</v>
      </c>
      <c r="P65">
        <v>100</v>
      </c>
      <c r="Q65" t="s">
        <v>2106</v>
      </c>
      <c r="R65" t="s">
        <v>3836</v>
      </c>
      <c r="S65" t="s">
        <v>1487</v>
      </c>
      <c r="T65" t="s">
        <v>1594</v>
      </c>
      <c r="U65" t="s">
        <v>387</v>
      </c>
      <c r="Y65" t="s">
        <v>20</v>
      </c>
      <c r="Z65" s="48">
        <v>46234.554131944446</v>
      </c>
    </row>
    <row r="66" spans="1:26">
      <c r="A66" s="6">
        <v>46027</v>
      </c>
      <c r="B66">
        <v>2</v>
      </c>
      <c r="C66" t="s">
        <v>190</v>
      </c>
      <c r="D66" t="s">
        <v>59</v>
      </c>
      <c r="E66" t="s">
        <v>2103</v>
      </c>
      <c r="F66">
        <v>0.77777777777777779</v>
      </c>
      <c r="G66">
        <v>10</v>
      </c>
      <c r="H66" t="s">
        <v>1472</v>
      </c>
      <c r="I66" t="s">
        <v>17</v>
      </c>
      <c r="J66" t="s">
        <v>1266</v>
      </c>
      <c r="K66" t="s">
        <v>391</v>
      </c>
      <c r="L66" t="s">
        <v>1266</v>
      </c>
      <c r="M66" t="s">
        <v>15</v>
      </c>
      <c r="N66">
        <v>2745</v>
      </c>
      <c r="O66">
        <v>2735</v>
      </c>
      <c r="P66">
        <v>100</v>
      </c>
      <c r="Q66" t="s">
        <v>2106</v>
      </c>
      <c r="R66" t="s">
        <v>3836</v>
      </c>
      <c r="S66" t="s">
        <v>1487</v>
      </c>
      <c r="T66" t="s">
        <v>1594</v>
      </c>
      <c r="U66" t="s">
        <v>391</v>
      </c>
      <c r="Y66" t="s">
        <v>20</v>
      </c>
      <c r="Z66" s="48">
        <v>46234.554131944446</v>
      </c>
    </row>
    <row r="67" spans="1:26">
      <c r="A67" s="6">
        <v>46027</v>
      </c>
      <c r="B67">
        <v>2</v>
      </c>
      <c r="C67" t="s">
        <v>194</v>
      </c>
      <c r="D67" t="s">
        <v>2109</v>
      </c>
      <c r="E67" t="s">
        <v>2103</v>
      </c>
      <c r="F67">
        <v>0.38194444444444442</v>
      </c>
      <c r="G67">
        <v>10</v>
      </c>
      <c r="H67" t="s">
        <v>1472</v>
      </c>
      <c r="I67" t="s">
        <v>17</v>
      </c>
      <c r="J67" t="s">
        <v>1266</v>
      </c>
      <c r="K67" t="s">
        <v>391</v>
      </c>
      <c r="L67" t="s">
        <v>1266</v>
      </c>
      <c r="M67" t="s">
        <v>15</v>
      </c>
      <c r="N67">
        <v>2735</v>
      </c>
      <c r="O67">
        <v>2725</v>
      </c>
      <c r="P67">
        <v>100</v>
      </c>
      <c r="Q67" t="s">
        <v>2106</v>
      </c>
      <c r="R67" t="s">
        <v>3836</v>
      </c>
      <c r="S67" t="s">
        <v>1487</v>
      </c>
      <c r="T67" t="s">
        <v>1594</v>
      </c>
      <c r="U67" t="s">
        <v>391</v>
      </c>
      <c r="Y67" t="s">
        <v>20</v>
      </c>
      <c r="Z67" s="48">
        <v>46234.554143518515</v>
      </c>
    </row>
    <row r="68" spans="1:26">
      <c r="A68" s="6">
        <v>46027</v>
      </c>
      <c r="B68">
        <v>2</v>
      </c>
      <c r="C68" t="s">
        <v>197</v>
      </c>
      <c r="D68" t="s">
        <v>1173</v>
      </c>
      <c r="E68" t="s">
        <v>1439</v>
      </c>
      <c r="F68">
        <v>0.4375</v>
      </c>
      <c r="G68">
        <v>10</v>
      </c>
      <c r="H68" t="s">
        <v>1472</v>
      </c>
      <c r="I68" t="s">
        <v>17</v>
      </c>
      <c r="J68" t="s">
        <v>1266</v>
      </c>
      <c r="K68" t="s">
        <v>391</v>
      </c>
      <c r="L68" t="s">
        <v>1266</v>
      </c>
      <c r="M68" t="s">
        <v>15</v>
      </c>
      <c r="N68">
        <v>2725</v>
      </c>
      <c r="O68">
        <v>2715</v>
      </c>
      <c r="P68">
        <v>100</v>
      </c>
      <c r="Q68" t="s">
        <v>2106</v>
      </c>
      <c r="R68" t="s">
        <v>3836</v>
      </c>
      <c r="S68" t="s">
        <v>1487</v>
      </c>
      <c r="T68" t="s">
        <v>1594</v>
      </c>
      <c r="U68" t="s">
        <v>391</v>
      </c>
      <c r="Y68" t="s">
        <v>20</v>
      </c>
      <c r="Z68" s="48">
        <v>46234.554143518515</v>
      </c>
    </row>
    <row r="69" spans="1:26">
      <c r="A69" s="6">
        <v>46027</v>
      </c>
      <c r="B69">
        <v>2</v>
      </c>
      <c r="C69" t="s">
        <v>200</v>
      </c>
      <c r="D69" t="s">
        <v>1176</v>
      </c>
      <c r="E69" t="s">
        <v>1590</v>
      </c>
      <c r="F69">
        <v>0.39583333333333331</v>
      </c>
      <c r="G69">
        <v>10</v>
      </c>
      <c r="H69" t="s">
        <v>1472</v>
      </c>
      <c r="I69" t="s">
        <v>17</v>
      </c>
      <c r="J69" t="s">
        <v>1266</v>
      </c>
      <c r="K69" t="s">
        <v>391</v>
      </c>
      <c r="L69" t="s">
        <v>1266</v>
      </c>
      <c r="M69" t="s">
        <v>15</v>
      </c>
      <c r="N69">
        <v>2715</v>
      </c>
      <c r="O69">
        <v>2705</v>
      </c>
      <c r="P69">
        <v>100</v>
      </c>
      <c r="Q69" t="s">
        <v>2106</v>
      </c>
      <c r="R69" t="s">
        <v>3836</v>
      </c>
      <c r="S69" t="s">
        <v>1487</v>
      </c>
      <c r="T69" t="s">
        <v>1594</v>
      </c>
      <c r="U69" t="s">
        <v>391</v>
      </c>
      <c r="Y69" t="s">
        <v>20</v>
      </c>
      <c r="Z69" s="48">
        <v>46234.554143518515</v>
      </c>
    </row>
    <row r="70" spans="1:26">
      <c r="A70" s="6">
        <v>46027</v>
      </c>
      <c r="B70">
        <v>2</v>
      </c>
      <c r="C70" t="s">
        <v>202</v>
      </c>
      <c r="D70" t="s">
        <v>1367</v>
      </c>
      <c r="E70" t="s">
        <v>1439</v>
      </c>
      <c r="F70">
        <v>0.39583333333333331</v>
      </c>
      <c r="G70">
        <v>10</v>
      </c>
      <c r="H70" t="s">
        <v>1472</v>
      </c>
      <c r="I70" t="s">
        <v>17</v>
      </c>
      <c r="J70" t="s">
        <v>1266</v>
      </c>
      <c r="K70" t="s">
        <v>391</v>
      </c>
      <c r="L70" t="s">
        <v>1266</v>
      </c>
      <c r="M70" t="s">
        <v>15</v>
      </c>
      <c r="N70">
        <v>2705</v>
      </c>
      <c r="O70">
        <v>2695</v>
      </c>
      <c r="P70">
        <v>100</v>
      </c>
      <c r="Q70" t="s">
        <v>2106</v>
      </c>
      <c r="R70" t="s">
        <v>3836</v>
      </c>
      <c r="S70" t="s">
        <v>1487</v>
      </c>
      <c r="T70" t="s">
        <v>1594</v>
      </c>
      <c r="U70" t="s">
        <v>391</v>
      </c>
      <c r="Y70" t="s">
        <v>20</v>
      </c>
      <c r="Z70" s="48">
        <v>46234.554143518515</v>
      </c>
    </row>
    <row r="71" spans="1:26">
      <c r="A71" s="6">
        <v>46027</v>
      </c>
      <c r="B71">
        <v>2</v>
      </c>
      <c r="C71" t="s">
        <v>205</v>
      </c>
      <c r="D71" t="s">
        <v>1370</v>
      </c>
      <c r="E71" t="s">
        <v>1590</v>
      </c>
      <c r="F71">
        <v>0.77083333333333337</v>
      </c>
      <c r="G71">
        <v>10</v>
      </c>
      <c r="H71" t="s">
        <v>1472</v>
      </c>
      <c r="I71" t="s">
        <v>17</v>
      </c>
      <c r="J71" t="s">
        <v>488</v>
      </c>
      <c r="K71" t="s">
        <v>1267</v>
      </c>
      <c r="L71" t="s">
        <v>488</v>
      </c>
      <c r="M71" t="s">
        <v>15</v>
      </c>
      <c r="N71">
        <v>2850</v>
      </c>
      <c r="O71">
        <v>2840</v>
      </c>
      <c r="P71">
        <v>100</v>
      </c>
      <c r="Q71" t="s">
        <v>2106</v>
      </c>
      <c r="R71" t="s">
        <v>3836</v>
      </c>
      <c r="S71" t="s">
        <v>1487</v>
      </c>
      <c r="T71" t="s">
        <v>1594</v>
      </c>
      <c r="U71" t="s">
        <v>1267</v>
      </c>
      <c r="Y71" t="s">
        <v>20</v>
      </c>
      <c r="Z71" s="48">
        <v>46234.554143518515</v>
      </c>
    </row>
    <row r="72" spans="1:26">
      <c r="A72" s="6">
        <v>46027</v>
      </c>
      <c r="B72">
        <v>2</v>
      </c>
      <c r="C72" t="s">
        <v>211</v>
      </c>
      <c r="D72" t="s">
        <v>1180</v>
      </c>
      <c r="E72" t="s">
        <v>1439</v>
      </c>
      <c r="F72">
        <v>0.76388888888888884</v>
      </c>
      <c r="G72">
        <v>10</v>
      </c>
      <c r="H72" t="s">
        <v>1472</v>
      </c>
      <c r="I72" t="s">
        <v>17</v>
      </c>
      <c r="J72" t="s">
        <v>488</v>
      </c>
      <c r="K72" t="s">
        <v>1267</v>
      </c>
      <c r="L72" t="s">
        <v>488</v>
      </c>
      <c r="M72" t="s">
        <v>15</v>
      </c>
      <c r="N72">
        <v>2840</v>
      </c>
      <c r="O72">
        <v>2830</v>
      </c>
      <c r="P72">
        <v>100</v>
      </c>
      <c r="Q72" t="s">
        <v>2106</v>
      </c>
      <c r="R72" t="s">
        <v>3836</v>
      </c>
      <c r="S72" t="s">
        <v>1487</v>
      </c>
      <c r="T72" t="s">
        <v>1594</v>
      </c>
      <c r="U72" t="s">
        <v>1267</v>
      </c>
      <c r="Y72" t="s">
        <v>20</v>
      </c>
      <c r="Z72" s="48">
        <v>46234.554143518515</v>
      </c>
    </row>
    <row r="73" spans="1:26">
      <c r="A73" s="6">
        <v>46027</v>
      </c>
      <c r="B73">
        <v>2</v>
      </c>
      <c r="C73" t="s">
        <v>213</v>
      </c>
      <c r="D73" t="s">
        <v>1182</v>
      </c>
      <c r="E73" t="s">
        <v>2103</v>
      </c>
      <c r="F73">
        <v>0.4375</v>
      </c>
      <c r="G73">
        <v>10</v>
      </c>
      <c r="H73" t="s">
        <v>1472</v>
      </c>
      <c r="I73" t="s">
        <v>17</v>
      </c>
      <c r="J73" t="s">
        <v>1266</v>
      </c>
      <c r="K73" t="s">
        <v>391</v>
      </c>
      <c r="L73" t="s">
        <v>1266</v>
      </c>
      <c r="M73" t="s">
        <v>15</v>
      </c>
      <c r="N73">
        <v>2695</v>
      </c>
      <c r="O73">
        <v>2685</v>
      </c>
      <c r="P73">
        <v>100</v>
      </c>
      <c r="Q73" t="s">
        <v>2106</v>
      </c>
      <c r="R73" t="s">
        <v>3836</v>
      </c>
      <c r="S73" t="s">
        <v>1487</v>
      </c>
      <c r="T73" t="s">
        <v>1594</v>
      </c>
      <c r="U73" t="s">
        <v>391</v>
      </c>
      <c r="Y73" t="s">
        <v>20</v>
      </c>
      <c r="Z73" s="48">
        <v>46234.554143518515</v>
      </c>
    </row>
    <row r="74" spans="1:26">
      <c r="A74" s="6">
        <v>46027</v>
      </c>
      <c r="B74">
        <v>2</v>
      </c>
      <c r="C74" t="s">
        <v>219</v>
      </c>
      <c r="D74" t="s">
        <v>1186</v>
      </c>
      <c r="E74" t="s">
        <v>1590</v>
      </c>
      <c r="F74">
        <v>0.38541666666666669</v>
      </c>
      <c r="G74">
        <v>10</v>
      </c>
      <c r="H74" t="s">
        <v>1472</v>
      </c>
      <c r="I74" t="s">
        <v>17</v>
      </c>
      <c r="J74" t="s">
        <v>1266</v>
      </c>
      <c r="K74" t="s">
        <v>391</v>
      </c>
      <c r="L74" t="s">
        <v>1266</v>
      </c>
      <c r="M74" t="s">
        <v>15</v>
      </c>
      <c r="N74">
        <v>2685</v>
      </c>
      <c r="O74">
        <v>2675</v>
      </c>
      <c r="P74">
        <v>100</v>
      </c>
      <c r="Q74" t="s">
        <v>2106</v>
      </c>
      <c r="R74" t="s">
        <v>3836</v>
      </c>
      <c r="S74" t="s">
        <v>1487</v>
      </c>
      <c r="T74" t="s">
        <v>1594</v>
      </c>
      <c r="U74" t="s">
        <v>391</v>
      </c>
      <c r="Y74" t="s">
        <v>20</v>
      </c>
      <c r="Z74" s="48">
        <v>46234.554143518515</v>
      </c>
    </row>
    <row r="75" spans="1:26">
      <c r="A75" s="6">
        <v>46027</v>
      </c>
      <c r="B75">
        <v>2</v>
      </c>
      <c r="C75" t="s">
        <v>225</v>
      </c>
      <c r="D75" t="s">
        <v>1193</v>
      </c>
      <c r="E75" t="s">
        <v>2103</v>
      </c>
      <c r="F75">
        <v>0.4375</v>
      </c>
      <c r="G75">
        <v>10</v>
      </c>
      <c r="H75" t="s">
        <v>1472</v>
      </c>
      <c r="I75" t="s">
        <v>17</v>
      </c>
      <c r="J75" t="s">
        <v>1266</v>
      </c>
      <c r="K75" t="s">
        <v>391</v>
      </c>
      <c r="L75" t="s">
        <v>1266</v>
      </c>
      <c r="M75" t="s">
        <v>15</v>
      </c>
      <c r="N75">
        <v>2675</v>
      </c>
      <c r="O75">
        <v>2665</v>
      </c>
      <c r="P75">
        <v>100</v>
      </c>
      <c r="Q75" t="s">
        <v>2106</v>
      </c>
      <c r="R75" t="s">
        <v>3836</v>
      </c>
      <c r="S75" t="s">
        <v>1487</v>
      </c>
      <c r="T75" t="s">
        <v>1594</v>
      </c>
      <c r="U75" t="s">
        <v>391</v>
      </c>
      <c r="Y75" t="s">
        <v>20</v>
      </c>
      <c r="Z75" s="48">
        <v>46234.554143518515</v>
      </c>
    </row>
    <row r="76" spans="1:26">
      <c r="A76" s="6">
        <v>46027</v>
      </c>
      <c r="B76">
        <v>2</v>
      </c>
      <c r="C76" t="s">
        <v>232</v>
      </c>
      <c r="D76" t="s">
        <v>1200</v>
      </c>
      <c r="E76" t="s">
        <v>1590</v>
      </c>
      <c r="F76">
        <v>0.4375</v>
      </c>
      <c r="G76">
        <v>10</v>
      </c>
      <c r="H76" t="s">
        <v>1472</v>
      </c>
      <c r="I76" t="s">
        <v>17</v>
      </c>
      <c r="J76" t="s">
        <v>1266</v>
      </c>
      <c r="K76" t="s">
        <v>391</v>
      </c>
      <c r="L76" t="s">
        <v>1266</v>
      </c>
      <c r="M76" t="s">
        <v>15</v>
      </c>
      <c r="N76">
        <v>2665</v>
      </c>
      <c r="O76">
        <v>2655</v>
      </c>
      <c r="P76">
        <v>100</v>
      </c>
      <c r="Q76" t="s">
        <v>2106</v>
      </c>
      <c r="R76" t="s">
        <v>3836</v>
      </c>
      <c r="S76" t="s">
        <v>1487</v>
      </c>
      <c r="T76" t="s">
        <v>1594</v>
      </c>
      <c r="U76" t="s">
        <v>391</v>
      </c>
      <c r="Y76" t="s">
        <v>20</v>
      </c>
      <c r="Z76" s="48">
        <v>46234.554155092592</v>
      </c>
    </row>
    <row r="77" spans="1:26">
      <c r="A77" s="6">
        <v>46027</v>
      </c>
      <c r="B77">
        <v>2</v>
      </c>
      <c r="C77" t="s">
        <v>281</v>
      </c>
      <c r="D77" t="s">
        <v>1227</v>
      </c>
      <c r="E77" t="s">
        <v>1439</v>
      </c>
      <c r="F77">
        <v>0.625</v>
      </c>
      <c r="G77">
        <v>10</v>
      </c>
      <c r="H77" t="s">
        <v>1472</v>
      </c>
      <c r="I77" t="s">
        <v>17</v>
      </c>
      <c r="J77" t="s">
        <v>1266</v>
      </c>
      <c r="K77" t="s">
        <v>391</v>
      </c>
      <c r="L77" t="s">
        <v>1266</v>
      </c>
      <c r="M77" t="s">
        <v>15</v>
      </c>
      <c r="N77">
        <v>2655</v>
      </c>
      <c r="O77">
        <v>2645</v>
      </c>
      <c r="P77">
        <v>100</v>
      </c>
      <c r="Q77" t="s">
        <v>2106</v>
      </c>
      <c r="R77" t="s">
        <v>3836</v>
      </c>
      <c r="S77" t="s">
        <v>1487</v>
      </c>
      <c r="T77" t="s">
        <v>1594</v>
      </c>
      <c r="U77" t="s">
        <v>391</v>
      </c>
      <c r="Y77" t="s">
        <v>20</v>
      </c>
      <c r="Z77" s="48">
        <v>46234.554155092592</v>
      </c>
    </row>
    <row r="78" spans="1:26">
      <c r="A78" s="6">
        <v>46027</v>
      </c>
      <c r="B78">
        <v>2</v>
      </c>
      <c r="C78" t="s">
        <v>284</v>
      </c>
      <c r="D78" t="s">
        <v>98</v>
      </c>
      <c r="E78" t="s">
        <v>2103</v>
      </c>
      <c r="F78">
        <v>0.44791666666666669</v>
      </c>
      <c r="G78">
        <v>10</v>
      </c>
      <c r="H78" t="s">
        <v>1472</v>
      </c>
      <c r="I78" t="s">
        <v>17</v>
      </c>
      <c r="J78" t="s">
        <v>1266</v>
      </c>
      <c r="K78" t="s">
        <v>391</v>
      </c>
      <c r="L78" t="s">
        <v>1266</v>
      </c>
      <c r="M78" t="s">
        <v>15</v>
      </c>
      <c r="N78">
        <v>2645</v>
      </c>
      <c r="O78">
        <v>2635</v>
      </c>
      <c r="P78">
        <v>100</v>
      </c>
      <c r="Q78" t="s">
        <v>2106</v>
      </c>
      <c r="R78" t="s">
        <v>3836</v>
      </c>
      <c r="S78" t="s">
        <v>1487</v>
      </c>
      <c r="T78" t="s">
        <v>1594</v>
      </c>
      <c r="U78" t="s">
        <v>391</v>
      </c>
      <c r="Y78" t="s">
        <v>20</v>
      </c>
      <c r="Z78" s="48">
        <v>46234.554155092592</v>
      </c>
    </row>
    <row r="79" spans="1:26">
      <c r="A79" s="6">
        <v>46027</v>
      </c>
      <c r="B79">
        <v>2</v>
      </c>
      <c r="C79" t="s">
        <v>296</v>
      </c>
      <c r="D79" t="s">
        <v>1443</v>
      </c>
      <c r="E79" t="s">
        <v>1590</v>
      </c>
      <c r="F79">
        <v>0.41666666666666669</v>
      </c>
      <c r="G79">
        <v>10</v>
      </c>
      <c r="H79" t="s">
        <v>1472</v>
      </c>
      <c r="I79" t="s">
        <v>17</v>
      </c>
      <c r="J79" t="s">
        <v>443</v>
      </c>
      <c r="K79" t="s">
        <v>387</v>
      </c>
      <c r="L79" t="s">
        <v>443</v>
      </c>
      <c r="M79" t="s">
        <v>15</v>
      </c>
      <c r="N79">
        <v>2840</v>
      </c>
      <c r="O79">
        <v>2830</v>
      </c>
      <c r="P79">
        <v>100</v>
      </c>
      <c r="Q79" t="s">
        <v>2106</v>
      </c>
      <c r="R79" t="s">
        <v>3836</v>
      </c>
      <c r="S79" t="s">
        <v>1487</v>
      </c>
      <c r="T79" t="s">
        <v>1594</v>
      </c>
      <c r="U79" t="s">
        <v>387</v>
      </c>
      <c r="Y79" t="s">
        <v>20</v>
      </c>
      <c r="Z79" s="48">
        <v>46234.554155092592</v>
      </c>
    </row>
    <row r="80" spans="1:26">
      <c r="A80" s="6">
        <v>46027</v>
      </c>
      <c r="B80">
        <v>2</v>
      </c>
      <c r="C80" t="s">
        <v>297</v>
      </c>
      <c r="D80" t="s">
        <v>1232</v>
      </c>
      <c r="E80" t="s">
        <v>1439</v>
      </c>
      <c r="F80">
        <v>0.38541666666666669</v>
      </c>
      <c r="G80">
        <v>10</v>
      </c>
      <c r="H80" t="s">
        <v>1472</v>
      </c>
      <c r="I80" t="s">
        <v>17</v>
      </c>
      <c r="J80" t="s">
        <v>443</v>
      </c>
      <c r="K80" t="s">
        <v>387</v>
      </c>
      <c r="L80" t="s">
        <v>443</v>
      </c>
      <c r="M80" t="s">
        <v>15</v>
      </c>
      <c r="N80">
        <v>2830</v>
      </c>
      <c r="O80">
        <v>2820</v>
      </c>
      <c r="P80">
        <v>100</v>
      </c>
      <c r="Q80" t="s">
        <v>2106</v>
      </c>
      <c r="R80" t="s">
        <v>3836</v>
      </c>
      <c r="S80" t="s">
        <v>1487</v>
      </c>
      <c r="T80" t="s">
        <v>1594</v>
      </c>
      <c r="U80" t="s">
        <v>387</v>
      </c>
      <c r="Y80" t="s">
        <v>20</v>
      </c>
      <c r="Z80" s="48">
        <v>46234.554155092592</v>
      </c>
    </row>
    <row r="81" spans="1:26">
      <c r="A81" s="6">
        <v>46028</v>
      </c>
      <c r="B81">
        <v>2</v>
      </c>
      <c r="C81" t="s">
        <v>190</v>
      </c>
      <c r="D81" t="s">
        <v>59</v>
      </c>
      <c r="E81" t="s">
        <v>2103</v>
      </c>
      <c r="F81">
        <v>0.77777777777777779</v>
      </c>
      <c r="G81">
        <v>10</v>
      </c>
      <c r="H81" t="s">
        <v>1472</v>
      </c>
      <c r="I81" t="s">
        <v>17</v>
      </c>
      <c r="J81" t="s">
        <v>1266</v>
      </c>
      <c r="K81" t="s">
        <v>391</v>
      </c>
      <c r="L81" t="s">
        <v>1266</v>
      </c>
      <c r="M81" t="s">
        <v>15</v>
      </c>
      <c r="N81">
        <v>2635</v>
      </c>
      <c r="O81">
        <v>2625</v>
      </c>
      <c r="P81">
        <v>100</v>
      </c>
      <c r="Q81" t="s">
        <v>2106</v>
      </c>
      <c r="R81" t="s">
        <v>3837</v>
      </c>
      <c r="S81" t="s">
        <v>1487</v>
      </c>
      <c r="T81" t="s">
        <v>1594</v>
      </c>
      <c r="U81" t="s">
        <v>391</v>
      </c>
      <c r="Y81" t="s">
        <v>20</v>
      </c>
      <c r="Z81" s="48">
        <v>46234.554155092592</v>
      </c>
    </row>
    <row r="82" spans="1:26">
      <c r="A82" s="6">
        <v>46028</v>
      </c>
      <c r="B82">
        <v>2</v>
      </c>
      <c r="C82" t="s">
        <v>194</v>
      </c>
      <c r="D82" t="s">
        <v>2109</v>
      </c>
      <c r="E82" t="s">
        <v>2103</v>
      </c>
      <c r="F82">
        <v>0.38194444444444442</v>
      </c>
      <c r="G82">
        <v>10</v>
      </c>
      <c r="H82" t="s">
        <v>1472</v>
      </c>
      <c r="I82" t="s">
        <v>17</v>
      </c>
      <c r="J82" t="s">
        <v>1266</v>
      </c>
      <c r="K82" t="s">
        <v>391</v>
      </c>
      <c r="L82" t="s">
        <v>1266</v>
      </c>
      <c r="M82" t="s">
        <v>15</v>
      </c>
      <c r="N82">
        <v>2625</v>
      </c>
      <c r="O82">
        <v>2615</v>
      </c>
      <c r="P82">
        <v>100</v>
      </c>
      <c r="Q82" t="s">
        <v>2106</v>
      </c>
      <c r="R82" t="s">
        <v>3837</v>
      </c>
      <c r="S82" t="s">
        <v>1487</v>
      </c>
      <c r="T82" t="s">
        <v>1594</v>
      </c>
      <c r="U82" t="s">
        <v>391</v>
      </c>
      <c r="Y82" t="s">
        <v>20</v>
      </c>
      <c r="Z82" s="48">
        <v>46234.554155092592</v>
      </c>
    </row>
    <row r="83" spans="1:26">
      <c r="A83" s="6">
        <v>46028</v>
      </c>
      <c r="B83">
        <v>2</v>
      </c>
      <c r="C83" t="s">
        <v>202</v>
      </c>
      <c r="D83" t="s">
        <v>1367</v>
      </c>
      <c r="E83" t="s">
        <v>1439</v>
      </c>
      <c r="F83">
        <v>0.39583333333333331</v>
      </c>
      <c r="G83">
        <v>10</v>
      </c>
      <c r="H83" t="s">
        <v>1472</v>
      </c>
      <c r="I83" t="s">
        <v>17</v>
      </c>
      <c r="J83" t="s">
        <v>1266</v>
      </c>
      <c r="K83" t="s">
        <v>391</v>
      </c>
      <c r="L83" t="s">
        <v>1266</v>
      </c>
      <c r="M83" t="s">
        <v>15</v>
      </c>
      <c r="N83">
        <v>2615</v>
      </c>
      <c r="O83">
        <v>2605</v>
      </c>
      <c r="P83">
        <v>100</v>
      </c>
      <c r="Q83" t="s">
        <v>2106</v>
      </c>
      <c r="R83" t="s">
        <v>3837</v>
      </c>
      <c r="S83" t="s">
        <v>1487</v>
      </c>
      <c r="T83" t="s">
        <v>1594</v>
      </c>
      <c r="U83" t="s">
        <v>391</v>
      </c>
      <c r="Y83" t="s">
        <v>20</v>
      </c>
      <c r="Z83" s="48">
        <v>46234.554155092592</v>
      </c>
    </row>
    <row r="84" spans="1:26">
      <c r="A84" s="6">
        <v>46028</v>
      </c>
      <c r="B84">
        <v>2</v>
      </c>
      <c r="C84" t="s">
        <v>205</v>
      </c>
      <c r="D84" t="s">
        <v>1370</v>
      </c>
      <c r="E84" t="s">
        <v>1590</v>
      </c>
      <c r="F84">
        <v>0.77083333333333337</v>
      </c>
      <c r="G84">
        <v>10</v>
      </c>
      <c r="H84" t="s">
        <v>1472</v>
      </c>
      <c r="I84" t="s">
        <v>17</v>
      </c>
      <c r="J84" t="s">
        <v>488</v>
      </c>
      <c r="K84" t="s">
        <v>386</v>
      </c>
      <c r="L84" t="s">
        <v>488</v>
      </c>
      <c r="M84" t="s">
        <v>15</v>
      </c>
      <c r="N84">
        <v>2830</v>
      </c>
      <c r="O84">
        <v>2820</v>
      </c>
      <c r="P84">
        <v>100</v>
      </c>
      <c r="Q84" t="s">
        <v>2106</v>
      </c>
      <c r="R84" t="s">
        <v>3836</v>
      </c>
      <c r="S84" t="s">
        <v>1487</v>
      </c>
      <c r="T84" t="s">
        <v>1594</v>
      </c>
      <c r="U84" t="s">
        <v>386</v>
      </c>
      <c r="Y84" t="s">
        <v>20</v>
      </c>
      <c r="Z84" s="48">
        <v>46234.554155092592</v>
      </c>
    </row>
    <row r="85" spans="1:26">
      <c r="A85" s="6">
        <v>46028</v>
      </c>
      <c r="B85">
        <v>2</v>
      </c>
      <c r="C85" t="s">
        <v>211</v>
      </c>
      <c r="D85" t="s">
        <v>1180</v>
      </c>
      <c r="E85" t="s">
        <v>1439</v>
      </c>
      <c r="F85">
        <v>0.76388888888888884</v>
      </c>
      <c r="G85">
        <v>10</v>
      </c>
      <c r="H85" t="s">
        <v>1472</v>
      </c>
      <c r="I85" t="s">
        <v>17</v>
      </c>
      <c r="J85" t="s">
        <v>488</v>
      </c>
      <c r="K85" t="s">
        <v>386</v>
      </c>
      <c r="L85" t="s">
        <v>488</v>
      </c>
      <c r="M85" t="s">
        <v>15</v>
      </c>
      <c r="N85">
        <v>2820</v>
      </c>
      <c r="O85">
        <v>2810</v>
      </c>
      <c r="P85">
        <v>100</v>
      </c>
      <c r="Q85" t="s">
        <v>2106</v>
      </c>
      <c r="R85" t="s">
        <v>3836</v>
      </c>
      <c r="S85" t="s">
        <v>1487</v>
      </c>
      <c r="T85" t="s">
        <v>1594</v>
      </c>
      <c r="U85" t="s">
        <v>386</v>
      </c>
      <c r="Y85" t="s">
        <v>20</v>
      </c>
      <c r="Z85" s="48">
        <v>46234.554166666669</v>
      </c>
    </row>
    <row r="86" spans="1:26">
      <c r="A86" s="6">
        <v>46028</v>
      </c>
      <c r="B86">
        <v>2</v>
      </c>
      <c r="C86" t="s">
        <v>239</v>
      </c>
      <c r="D86" t="s">
        <v>2110</v>
      </c>
      <c r="E86" t="s">
        <v>1439</v>
      </c>
      <c r="F86">
        <v>0.625</v>
      </c>
      <c r="G86">
        <v>10</v>
      </c>
      <c r="H86" t="s">
        <v>1472</v>
      </c>
      <c r="I86" t="s">
        <v>17</v>
      </c>
      <c r="J86" t="s">
        <v>488</v>
      </c>
      <c r="K86" t="s">
        <v>1267</v>
      </c>
      <c r="L86" t="s">
        <v>488</v>
      </c>
      <c r="M86" t="s">
        <v>15</v>
      </c>
      <c r="N86">
        <v>2830</v>
      </c>
      <c r="O86">
        <v>2820</v>
      </c>
      <c r="P86">
        <v>100</v>
      </c>
      <c r="Q86" t="s">
        <v>2106</v>
      </c>
      <c r="R86" t="s">
        <v>3836</v>
      </c>
      <c r="S86" t="s">
        <v>1487</v>
      </c>
      <c r="T86" t="s">
        <v>1594</v>
      </c>
      <c r="U86" t="s">
        <v>1267</v>
      </c>
      <c r="Y86" t="s">
        <v>20</v>
      </c>
      <c r="Z86" s="48">
        <v>46234.554166666669</v>
      </c>
    </row>
    <row r="87" spans="1:26">
      <c r="A87" s="6">
        <v>46028</v>
      </c>
      <c r="B87">
        <v>2</v>
      </c>
      <c r="C87" t="s">
        <v>284</v>
      </c>
      <c r="D87" t="s">
        <v>98</v>
      </c>
      <c r="E87" t="s">
        <v>2103</v>
      </c>
      <c r="F87">
        <v>0.44791666666666669</v>
      </c>
      <c r="G87">
        <v>10</v>
      </c>
      <c r="H87" t="s">
        <v>1472</v>
      </c>
      <c r="I87" t="s">
        <v>17</v>
      </c>
      <c r="J87" t="s">
        <v>1266</v>
      </c>
      <c r="K87" t="s">
        <v>391</v>
      </c>
      <c r="L87" t="s">
        <v>1266</v>
      </c>
      <c r="M87" t="s">
        <v>15</v>
      </c>
      <c r="N87">
        <v>2605</v>
      </c>
      <c r="O87">
        <v>2595</v>
      </c>
      <c r="P87">
        <v>100</v>
      </c>
      <c r="Q87" t="s">
        <v>2106</v>
      </c>
      <c r="R87" t="s">
        <v>3837</v>
      </c>
      <c r="S87" t="s">
        <v>1487</v>
      </c>
      <c r="T87" t="s">
        <v>1594</v>
      </c>
      <c r="U87" t="s">
        <v>391</v>
      </c>
      <c r="Y87" t="s">
        <v>20</v>
      </c>
      <c r="Z87" s="48">
        <v>46234.554166666669</v>
      </c>
    </row>
    <row r="88" spans="1:26">
      <c r="A88" s="6">
        <v>46029</v>
      </c>
      <c r="B88">
        <v>2</v>
      </c>
      <c r="C88" t="s">
        <v>190</v>
      </c>
      <c r="D88" t="s">
        <v>59</v>
      </c>
      <c r="E88" t="s">
        <v>2103</v>
      </c>
      <c r="F88">
        <v>0.77777777777777779</v>
      </c>
      <c r="G88">
        <v>10</v>
      </c>
      <c r="H88" t="s">
        <v>1472</v>
      </c>
      <c r="I88" t="s">
        <v>17</v>
      </c>
      <c r="J88" t="s">
        <v>1266</v>
      </c>
      <c r="K88" t="s">
        <v>391</v>
      </c>
      <c r="L88" t="s">
        <v>1266</v>
      </c>
      <c r="M88" t="s">
        <v>15</v>
      </c>
      <c r="N88">
        <v>2595</v>
      </c>
      <c r="O88">
        <v>2585</v>
      </c>
      <c r="P88">
        <v>100</v>
      </c>
      <c r="Q88" t="s">
        <v>2106</v>
      </c>
      <c r="R88" t="s">
        <v>3837</v>
      </c>
      <c r="S88" t="s">
        <v>1487</v>
      </c>
      <c r="T88" t="s">
        <v>1594</v>
      </c>
      <c r="U88" t="s">
        <v>391</v>
      </c>
      <c r="Y88" t="s">
        <v>20</v>
      </c>
      <c r="Z88" s="48">
        <v>46234.554166666669</v>
      </c>
    </row>
    <row r="89" spans="1:26">
      <c r="A89" s="6">
        <v>46029</v>
      </c>
      <c r="B89">
        <v>2</v>
      </c>
      <c r="C89" t="s">
        <v>194</v>
      </c>
      <c r="D89" t="s">
        <v>2109</v>
      </c>
      <c r="E89" t="s">
        <v>2103</v>
      </c>
      <c r="F89">
        <v>0.38194444444444442</v>
      </c>
      <c r="G89">
        <v>10</v>
      </c>
      <c r="H89" t="s">
        <v>1472</v>
      </c>
      <c r="I89" t="s">
        <v>17</v>
      </c>
      <c r="J89" t="s">
        <v>1266</v>
      </c>
      <c r="K89" t="s">
        <v>391</v>
      </c>
      <c r="L89" t="s">
        <v>1266</v>
      </c>
      <c r="M89" t="s">
        <v>15</v>
      </c>
      <c r="N89">
        <v>2585</v>
      </c>
      <c r="O89">
        <v>2575</v>
      </c>
      <c r="P89">
        <v>100</v>
      </c>
      <c r="Q89" t="s">
        <v>2106</v>
      </c>
      <c r="R89" t="s">
        <v>3837</v>
      </c>
      <c r="S89" t="s">
        <v>1487</v>
      </c>
      <c r="T89" t="s">
        <v>1594</v>
      </c>
      <c r="U89" t="s">
        <v>391</v>
      </c>
      <c r="Y89" t="s">
        <v>20</v>
      </c>
      <c r="Z89" s="48">
        <v>46234.554166666669</v>
      </c>
    </row>
    <row r="90" spans="1:26">
      <c r="A90" s="6">
        <v>46029</v>
      </c>
      <c r="B90">
        <v>2</v>
      </c>
      <c r="C90" t="s">
        <v>202</v>
      </c>
      <c r="D90" t="s">
        <v>1367</v>
      </c>
      <c r="E90" t="s">
        <v>1439</v>
      </c>
      <c r="F90">
        <v>0.39583333333333331</v>
      </c>
      <c r="G90">
        <v>10</v>
      </c>
      <c r="H90" t="s">
        <v>1472</v>
      </c>
      <c r="I90" t="s">
        <v>17</v>
      </c>
      <c r="J90" t="s">
        <v>1266</v>
      </c>
      <c r="K90" t="s">
        <v>391</v>
      </c>
      <c r="L90" t="s">
        <v>1266</v>
      </c>
      <c r="M90" t="s">
        <v>15</v>
      </c>
      <c r="N90">
        <v>2575</v>
      </c>
      <c r="O90">
        <v>2565</v>
      </c>
      <c r="P90">
        <v>100</v>
      </c>
      <c r="Q90" t="s">
        <v>2106</v>
      </c>
      <c r="R90" t="s">
        <v>3837</v>
      </c>
      <c r="S90" t="s">
        <v>1487</v>
      </c>
      <c r="T90" t="s">
        <v>1594</v>
      </c>
      <c r="U90" t="s">
        <v>391</v>
      </c>
      <c r="Y90" t="s">
        <v>20</v>
      </c>
      <c r="Z90" s="48">
        <v>46234.554166666669</v>
      </c>
    </row>
    <row r="91" spans="1:26">
      <c r="A91" s="6">
        <v>46029</v>
      </c>
      <c r="B91">
        <v>2</v>
      </c>
      <c r="C91" t="s">
        <v>205</v>
      </c>
      <c r="D91" t="s">
        <v>1370</v>
      </c>
      <c r="E91" t="s">
        <v>1590</v>
      </c>
      <c r="F91">
        <v>0.77083333333333337</v>
      </c>
      <c r="G91">
        <v>10</v>
      </c>
      <c r="H91" t="s">
        <v>1472</v>
      </c>
      <c r="I91" t="s">
        <v>17</v>
      </c>
      <c r="J91" t="s">
        <v>488</v>
      </c>
      <c r="K91" t="s">
        <v>389</v>
      </c>
      <c r="L91" t="s">
        <v>488</v>
      </c>
      <c r="M91" t="s">
        <v>16</v>
      </c>
      <c r="N91">
        <v>2730</v>
      </c>
      <c r="O91">
        <v>2720</v>
      </c>
      <c r="P91">
        <v>100</v>
      </c>
      <c r="Q91" t="s">
        <v>2106</v>
      </c>
      <c r="R91" t="s">
        <v>3836</v>
      </c>
      <c r="S91" t="s">
        <v>1487</v>
      </c>
      <c r="T91" t="s">
        <v>1594</v>
      </c>
      <c r="U91" t="s">
        <v>389</v>
      </c>
      <c r="Y91" t="s">
        <v>20</v>
      </c>
      <c r="Z91" s="48">
        <v>46234.554166666669</v>
      </c>
    </row>
    <row r="92" spans="1:26">
      <c r="A92" s="6">
        <v>46029</v>
      </c>
      <c r="B92">
        <v>2</v>
      </c>
      <c r="C92" t="s">
        <v>208</v>
      </c>
      <c r="D92" t="s">
        <v>1178</v>
      </c>
      <c r="E92" t="s">
        <v>2103</v>
      </c>
      <c r="F92">
        <v>0.41666666666666669</v>
      </c>
      <c r="G92">
        <v>10</v>
      </c>
      <c r="H92" t="s">
        <v>1472</v>
      </c>
      <c r="I92" t="s">
        <v>17</v>
      </c>
      <c r="J92" t="s">
        <v>1266</v>
      </c>
      <c r="K92" t="s">
        <v>391</v>
      </c>
      <c r="L92" t="s">
        <v>1266</v>
      </c>
      <c r="M92" t="s">
        <v>15</v>
      </c>
      <c r="N92">
        <v>2565</v>
      </c>
      <c r="O92">
        <v>2555</v>
      </c>
      <c r="P92">
        <v>100</v>
      </c>
      <c r="Q92" t="s">
        <v>2106</v>
      </c>
      <c r="R92" t="s">
        <v>3836</v>
      </c>
      <c r="S92" t="s">
        <v>1487</v>
      </c>
      <c r="T92" t="s">
        <v>1594</v>
      </c>
      <c r="U92" t="s">
        <v>391</v>
      </c>
      <c r="Y92" t="s">
        <v>20</v>
      </c>
      <c r="Z92" s="48">
        <v>46234.554166666669</v>
      </c>
    </row>
    <row r="93" spans="1:26">
      <c r="A93" s="6">
        <v>46029</v>
      </c>
      <c r="B93">
        <v>2</v>
      </c>
      <c r="C93" t="s">
        <v>211</v>
      </c>
      <c r="D93" t="s">
        <v>1180</v>
      </c>
      <c r="E93" t="s">
        <v>1439</v>
      </c>
      <c r="F93">
        <v>0.76388888888888884</v>
      </c>
      <c r="G93">
        <v>10</v>
      </c>
      <c r="H93" t="s">
        <v>1472</v>
      </c>
      <c r="I93" t="s">
        <v>17</v>
      </c>
      <c r="J93" t="s">
        <v>488</v>
      </c>
      <c r="K93" t="s">
        <v>389</v>
      </c>
      <c r="L93" t="s">
        <v>488</v>
      </c>
      <c r="M93" t="s">
        <v>16</v>
      </c>
      <c r="N93">
        <v>2720</v>
      </c>
      <c r="O93">
        <v>2710</v>
      </c>
      <c r="P93">
        <v>100</v>
      </c>
      <c r="Q93" t="s">
        <v>2106</v>
      </c>
      <c r="R93" t="s">
        <v>3836</v>
      </c>
      <c r="S93" t="s">
        <v>1487</v>
      </c>
      <c r="T93" t="s">
        <v>1594</v>
      </c>
      <c r="U93" t="s">
        <v>389</v>
      </c>
      <c r="Y93" t="s">
        <v>20</v>
      </c>
      <c r="Z93" s="48">
        <v>46234.554166666669</v>
      </c>
    </row>
    <row r="94" spans="1:26">
      <c r="A94" s="6">
        <v>46029</v>
      </c>
      <c r="B94">
        <v>2</v>
      </c>
      <c r="C94" t="s">
        <v>215</v>
      </c>
      <c r="D94" t="s">
        <v>1183</v>
      </c>
      <c r="E94" t="s">
        <v>1439</v>
      </c>
      <c r="F94">
        <v>0.4375</v>
      </c>
      <c r="G94">
        <v>10</v>
      </c>
      <c r="H94" t="s">
        <v>1472</v>
      </c>
      <c r="I94" t="s">
        <v>17</v>
      </c>
      <c r="J94" t="s">
        <v>1266</v>
      </c>
      <c r="K94" t="s">
        <v>391</v>
      </c>
      <c r="L94" t="s">
        <v>1266</v>
      </c>
      <c r="M94" t="s">
        <v>15</v>
      </c>
      <c r="N94">
        <v>2555</v>
      </c>
      <c r="O94">
        <v>2545</v>
      </c>
      <c r="P94">
        <v>100</v>
      </c>
      <c r="Q94" t="s">
        <v>2106</v>
      </c>
      <c r="R94" t="s">
        <v>3836</v>
      </c>
      <c r="S94" t="s">
        <v>1487</v>
      </c>
      <c r="T94" t="s">
        <v>1594</v>
      </c>
      <c r="U94" t="s">
        <v>391</v>
      </c>
      <c r="Y94" t="s">
        <v>20</v>
      </c>
      <c r="Z94" s="48">
        <v>46234.554178240738</v>
      </c>
    </row>
    <row r="95" spans="1:26">
      <c r="A95" s="6">
        <v>46029</v>
      </c>
      <c r="B95">
        <v>2</v>
      </c>
      <c r="C95" t="s">
        <v>220</v>
      </c>
      <c r="D95" t="s">
        <v>1188</v>
      </c>
      <c r="E95" t="s">
        <v>2103</v>
      </c>
      <c r="F95">
        <v>0.4375</v>
      </c>
      <c r="G95">
        <v>10</v>
      </c>
      <c r="H95" t="s">
        <v>1472</v>
      </c>
      <c r="I95" t="s">
        <v>17</v>
      </c>
      <c r="J95" t="s">
        <v>1266</v>
      </c>
      <c r="K95" t="s">
        <v>391</v>
      </c>
      <c r="L95" t="s">
        <v>1266</v>
      </c>
      <c r="M95" t="s">
        <v>15</v>
      </c>
      <c r="N95">
        <v>2545</v>
      </c>
      <c r="O95">
        <v>2535</v>
      </c>
      <c r="P95">
        <v>100</v>
      </c>
      <c r="Q95" t="s">
        <v>2106</v>
      </c>
      <c r="R95" t="s">
        <v>3836</v>
      </c>
      <c r="S95" t="s">
        <v>1487</v>
      </c>
      <c r="T95" t="s">
        <v>1594</v>
      </c>
      <c r="U95" t="s">
        <v>391</v>
      </c>
      <c r="Y95" t="s">
        <v>20</v>
      </c>
      <c r="Z95" s="48">
        <v>46234.554178240738</v>
      </c>
    </row>
    <row r="96" spans="1:26">
      <c r="A96" s="6">
        <v>46029</v>
      </c>
      <c r="B96">
        <v>2</v>
      </c>
      <c r="C96" t="s">
        <v>227</v>
      </c>
      <c r="D96" t="s">
        <v>1195</v>
      </c>
      <c r="E96" t="s">
        <v>1439</v>
      </c>
      <c r="F96">
        <v>0.4375</v>
      </c>
      <c r="G96">
        <v>10</v>
      </c>
      <c r="H96" t="s">
        <v>1472</v>
      </c>
      <c r="I96" t="s">
        <v>17</v>
      </c>
      <c r="J96" t="s">
        <v>1266</v>
      </c>
      <c r="K96" t="s">
        <v>391</v>
      </c>
      <c r="L96" t="s">
        <v>1266</v>
      </c>
      <c r="M96" t="s">
        <v>15</v>
      </c>
      <c r="N96">
        <v>2535</v>
      </c>
      <c r="O96">
        <v>2525</v>
      </c>
      <c r="P96">
        <v>100</v>
      </c>
      <c r="Q96" t="s">
        <v>2106</v>
      </c>
      <c r="R96" t="s">
        <v>3836</v>
      </c>
      <c r="S96" t="s">
        <v>1487</v>
      </c>
      <c r="T96" t="s">
        <v>1594</v>
      </c>
      <c r="U96" t="s">
        <v>391</v>
      </c>
      <c r="Y96" t="s">
        <v>20</v>
      </c>
      <c r="Z96" s="48">
        <v>46234.554178240738</v>
      </c>
    </row>
    <row r="97" spans="1:26">
      <c r="A97" s="6">
        <v>46029</v>
      </c>
      <c r="B97">
        <v>2</v>
      </c>
      <c r="C97" t="s">
        <v>242</v>
      </c>
      <c r="D97" t="s">
        <v>2111</v>
      </c>
      <c r="E97" t="s">
        <v>2103</v>
      </c>
      <c r="F97">
        <v>0.38541666666666669</v>
      </c>
      <c r="G97">
        <v>10</v>
      </c>
      <c r="H97" t="s">
        <v>1472</v>
      </c>
      <c r="I97" t="s">
        <v>17</v>
      </c>
      <c r="J97" t="s">
        <v>488</v>
      </c>
      <c r="K97" t="s">
        <v>1267</v>
      </c>
      <c r="L97" t="s">
        <v>488</v>
      </c>
      <c r="M97" t="s">
        <v>15</v>
      </c>
      <c r="N97">
        <v>2820</v>
      </c>
      <c r="O97">
        <v>2810</v>
      </c>
      <c r="P97">
        <v>100</v>
      </c>
      <c r="Q97" t="s">
        <v>2106</v>
      </c>
      <c r="R97" t="s">
        <v>3836</v>
      </c>
      <c r="S97" t="s">
        <v>1487</v>
      </c>
      <c r="T97" t="s">
        <v>1594</v>
      </c>
      <c r="U97" t="s">
        <v>1267</v>
      </c>
      <c r="Y97" t="s">
        <v>20</v>
      </c>
      <c r="Z97" s="48">
        <v>46234.554178240738</v>
      </c>
    </row>
    <row r="98" spans="1:26">
      <c r="A98" s="6">
        <v>46029</v>
      </c>
      <c r="B98">
        <v>2</v>
      </c>
      <c r="C98" t="s">
        <v>284</v>
      </c>
      <c r="D98" t="s">
        <v>98</v>
      </c>
      <c r="E98" t="s">
        <v>2103</v>
      </c>
      <c r="F98">
        <v>0.44791666666666669</v>
      </c>
      <c r="G98">
        <v>10</v>
      </c>
      <c r="H98" t="s">
        <v>1472</v>
      </c>
      <c r="I98" t="s">
        <v>17</v>
      </c>
      <c r="J98" t="s">
        <v>1266</v>
      </c>
      <c r="K98" t="s">
        <v>391</v>
      </c>
      <c r="L98" t="s">
        <v>1266</v>
      </c>
      <c r="M98" t="s">
        <v>15</v>
      </c>
      <c r="N98">
        <v>2525</v>
      </c>
      <c r="O98">
        <v>2515</v>
      </c>
      <c r="P98">
        <v>100</v>
      </c>
      <c r="Q98" t="s">
        <v>2106</v>
      </c>
      <c r="R98" t="s">
        <v>3837</v>
      </c>
      <c r="S98" t="s">
        <v>1487</v>
      </c>
      <c r="T98" t="s">
        <v>1594</v>
      </c>
      <c r="U98" t="s">
        <v>391</v>
      </c>
      <c r="Y98" t="s">
        <v>20</v>
      </c>
      <c r="Z98" s="48">
        <v>46234.554178240738</v>
      </c>
    </row>
    <row r="99" spans="1:26">
      <c r="A99" s="6">
        <v>46030</v>
      </c>
      <c r="B99">
        <v>2</v>
      </c>
      <c r="C99" t="s">
        <v>190</v>
      </c>
      <c r="D99" t="s">
        <v>59</v>
      </c>
      <c r="E99" t="s">
        <v>2103</v>
      </c>
      <c r="F99">
        <v>0.77777777777777779</v>
      </c>
      <c r="G99">
        <v>10</v>
      </c>
      <c r="H99" t="s">
        <v>1472</v>
      </c>
      <c r="I99" t="s">
        <v>17</v>
      </c>
      <c r="J99" t="s">
        <v>1266</v>
      </c>
      <c r="K99" t="s">
        <v>391</v>
      </c>
      <c r="L99" t="s">
        <v>1266</v>
      </c>
      <c r="M99" t="s">
        <v>15</v>
      </c>
      <c r="N99">
        <v>2515</v>
      </c>
      <c r="O99">
        <v>2505</v>
      </c>
      <c r="P99">
        <v>100</v>
      </c>
      <c r="Q99" t="s">
        <v>2106</v>
      </c>
      <c r="R99" t="s">
        <v>3837</v>
      </c>
      <c r="S99" t="s">
        <v>1487</v>
      </c>
      <c r="T99" t="s">
        <v>1594</v>
      </c>
      <c r="U99" t="s">
        <v>391</v>
      </c>
      <c r="Y99" t="s">
        <v>20</v>
      </c>
      <c r="Z99" s="48">
        <v>46234.554178240738</v>
      </c>
    </row>
    <row r="100" spans="1:26">
      <c r="A100" s="6">
        <v>46030</v>
      </c>
      <c r="B100">
        <v>2</v>
      </c>
      <c r="C100" t="s">
        <v>194</v>
      </c>
      <c r="D100" t="s">
        <v>2109</v>
      </c>
      <c r="E100" t="s">
        <v>2103</v>
      </c>
      <c r="F100">
        <v>0.38194444444444442</v>
      </c>
      <c r="G100">
        <v>10</v>
      </c>
      <c r="H100" t="s">
        <v>1472</v>
      </c>
      <c r="I100" t="s">
        <v>17</v>
      </c>
      <c r="J100" t="s">
        <v>1266</v>
      </c>
      <c r="K100" t="s">
        <v>391</v>
      </c>
      <c r="L100" t="s">
        <v>1266</v>
      </c>
      <c r="M100" t="s">
        <v>15</v>
      </c>
      <c r="N100">
        <v>2505</v>
      </c>
      <c r="O100">
        <v>2495</v>
      </c>
      <c r="P100">
        <v>100</v>
      </c>
      <c r="Q100" t="s">
        <v>2106</v>
      </c>
      <c r="R100" t="s">
        <v>3837</v>
      </c>
      <c r="S100" t="s">
        <v>1487</v>
      </c>
      <c r="T100" t="s">
        <v>1594</v>
      </c>
      <c r="U100" t="s">
        <v>391</v>
      </c>
      <c r="Y100" t="s">
        <v>20</v>
      </c>
      <c r="Z100" s="48">
        <v>46234.554178240738</v>
      </c>
    </row>
    <row r="101" spans="1:26">
      <c r="A101" s="6">
        <v>46030</v>
      </c>
      <c r="B101">
        <v>2</v>
      </c>
      <c r="C101" t="s">
        <v>202</v>
      </c>
      <c r="D101" t="s">
        <v>1367</v>
      </c>
      <c r="E101" t="s">
        <v>1439</v>
      </c>
      <c r="F101">
        <v>0.39583333333333331</v>
      </c>
      <c r="G101">
        <v>10</v>
      </c>
      <c r="H101" t="s">
        <v>1472</v>
      </c>
      <c r="I101" t="s">
        <v>17</v>
      </c>
      <c r="J101" t="s">
        <v>1266</v>
      </c>
      <c r="K101" t="s">
        <v>391</v>
      </c>
      <c r="L101" t="s">
        <v>1266</v>
      </c>
      <c r="M101" t="s">
        <v>15</v>
      </c>
      <c r="N101">
        <v>2495</v>
      </c>
      <c r="O101">
        <v>2485</v>
      </c>
      <c r="P101">
        <v>100</v>
      </c>
      <c r="Q101" t="s">
        <v>2106</v>
      </c>
      <c r="R101" t="s">
        <v>3837</v>
      </c>
      <c r="S101" t="s">
        <v>1487</v>
      </c>
      <c r="T101" t="s">
        <v>1594</v>
      </c>
      <c r="U101" t="s">
        <v>391</v>
      </c>
      <c r="Y101" t="s">
        <v>20</v>
      </c>
      <c r="Z101" s="48">
        <v>46234.554178240738</v>
      </c>
    </row>
    <row r="102" spans="1:26">
      <c r="A102" s="6">
        <v>46030</v>
      </c>
      <c r="B102">
        <v>2</v>
      </c>
      <c r="C102" t="s">
        <v>205</v>
      </c>
      <c r="D102" t="s">
        <v>1370</v>
      </c>
      <c r="E102" t="s">
        <v>1590</v>
      </c>
      <c r="F102">
        <v>0.77083333333333337</v>
      </c>
      <c r="G102">
        <v>10</v>
      </c>
      <c r="H102" t="s">
        <v>1472</v>
      </c>
      <c r="I102" t="s">
        <v>17</v>
      </c>
      <c r="J102" t="s">
        <v>488</v>
      </c>
      <c r="K102" t="s">
        <v>386</v>
      </c>
      <c r="L102" t="s">
        <v>488</v>
      </c>
      <c r="M102" t="s">
        <v>15</v>
      </c>
      <c r="N102">
        <v>2810</v>
      </c>
      <c r="O102">
        <v>2800</v>
      </c>
      <c r="P102">
        <v>100</v>
      </c>
      <c r="Q102" t="s">
        <v>2106</v>
      </c>
      <c r="R102" t="s">
        <v>3837</v>
      </c>
      <c r="S102" t="s">
        <v>1487</v>
      </c>
      <c r="T102" t="s">
        <v>1594</v>
      </c>
      <c r="U102" t="s">
        <v>386</v>
      </c>
      <c r="Y102" t="s">
        <v>20</v>
      </c>
      <c r="Z102" s="48">
        <v>46234.554178240738</v>
      </c>
    </row>
    <row r="103" spans="1:26">
      <c r="A103" s="6">
        <v>46030</v>
      </c>
      <c r="B103">
        <v>2</v>
      </c>
      <c r="C103" t="s">
        <v>209</v>
      </c>
      <c r="D103" t="s">
        <v>1179</v>
      </c>
      <c r="E103" t="s">
        <v>2103</v>
      </c>
      <c r="F103">
        <v>0.4375</v>
      </c>
      <c r="G103">
        <v>10</v>
      </c>
      <c r="H103" t="s">
        <v>1472</v>
      </c>
      <c r="I103" t="s">
        <v>17</v>
      </c>
      <c r="J103" t="s">
        <v>1266</v>
      </c>
      <c r="K103" t="s">
        <v>391</v>
      </c>
      <c r="L103" t="s">
        <v>1266</v>
      </c>
      <c r="M103" t="s">
        <v>15</v>
      </c>
      <c r="N103">
        <v>2485</v>
      </c>
      <c r="O103">
        <v>2475</v>
      </c>
      <c r="P103">
        <v>100</v>
      </c>
      <c r="Q103" t="s">
        <v>2106</v>
      </c>
      <c r="R103" t="s">
        <v>3836</v>
      </c>
      <c r="S103" t="s">
        <v>1487</v>
      </c>
      <c r="T103" t="s">
        <v>1594</v>
      </c>
      <c r="U103" t="s">
        <v>391</v>
      </c>
      <c r="Y103" t="s">
        <v>20</v>
      </c>
      <c r="Z103" s="48">
        <v>46234.554189814815</v>
      </c>
    </row>
    <row r="104" spans="1:26">
      <c r="A104" s="6">
        <v>46030</v>
      </c>
      <c r="B104">
        <v>2</v>
      </c>
      <c r="C104" t="s">
        <v>210</v>
      </c>
      <c r="D104" t="s">
        <v>1374</v>
      </c>
      <c r="E104" t="s">
        <v>1439</v>
      </c>
      <c r="F104">
        <v>0.4375</v>
      </c>
      <c r="G104">
        <v>10</v>
      </c>
      <c r="H104" t="s">
        <v>1472</v>
      </c>
      <c r="I104" t="s">
        <v>17</v>
      </c>
      <c r="J104" t="s">
        <v>1266</v>
      </c>
      <c r="K104" t="s">
        <v>391</v>
      </c>
      <c r="L104" t="s">
        <v>1266</v>
      </c>
      <c r="M104" t="s">
        <v>15</v>
      </c>
      <c r="N104">
        <v>2475</v>
      </c>
      <c r="O104">
        <v>2465</v>
      </c>
      <c r="P104">
        <v>100</v>
      </c>
      <c r="Q104" t="s">
        <v>2106</v>
      </c>
      <c r="R104" t="s">
        <v>3836</v>
      </c>
      <c r="S104" t="s">
        <v>1487</v>
      </c>
      <c r="T104" t="s">
        <v>1594</v>
      </c>
      <c r="U104" t="s">
        <v>391</v>
      </c>
      <c r="Y104" t="s">
        <v>20</v>
      </c>
      <c r="Z104" s="48">
        <v>46234.554189814815</v>
      </c>
    </row>
    <row r="105" spans="1:26">
      <c r="A105" s="6">
        <v>46030</v>
      </c>
      <c r="B105">
        <v>2</v>
      </c>
      <c r="C105" t="s">
        <v>211</v>
      </c>
      <c r="D105" t="s">
        <v>1180</v>
      </c>
      <c r="E105" t="s">
        <v>1439</v>
      </c>
      <c r="F105">
        <v>0.76388888888888884</v>
      </c>
      <c r="G105">
        <v>10</v>
      </c>
      <c r="H105" t="s">
        <v>1472</v>
      </c>
      <c r="I105" t="s">
        <v>17</v>
      </c>
      <c r="J105" t="s">
        <v>488</v>
      </c>
      <c r="K105" t="s">
        <v>1267</v>
      </c>
      <c r="L105" t="s">
        <v>488</v>
      </c>
      <c r="M105" t="s">
        <v>15</v>
      </c>
      <c r="N105">
        <v>2810</v>
      </c>
      <c r="O105">
        <v>2800</v>
      </c>
      <c r="P105">
        <v>100</v>
      </c>
      <c r="Q105" t="s">
        <v>2106</v>
      </c>
      <c r="R105" t="s">
        <v>3837</v>
      </c>
      <c r="S105" t="s">
        <v>1487</v>
      </c>
      <c r="T105" t="s">
        <v>1594</v>
      </c>
      <c r="U105" t="s">
        <v>1267</v>
      </c>
      <c r="Y105" t="s">
        <v>20</v>
      </c>
      <c r="Z105" s="48">
        <v>46234.554189814815</v>
      </c>
    </row>
    <row r="106" spans="1:26">
      <c r="A106" s="6">
        <v>46030</v>
      </c>
      <c r="B106">
        <v>2</v>
      </c>
      <c r="C106" t="s">
        <v>217</v>
      </c>
      <c r="D106" t="s">
        <v>1184</v>
      </c>
      <c r="E106" t="s">
        <v>1590</v>
      </c>
      <c r="F106">
        <v>0.625</v>
      </c>
      <c r="G106">
        <v>10</v>
      </c>
      <c r="H106" t="s">
        <v>1472</v>
      </c>
      <c r="I106" t="s">
        <v>17</v>
      </c>
      <c r="J106" t="s">
        <v>1266</v>
      </c>
      <c r="K106" t="s">
        <v>391</v>
      </c>
      <c r="L106" t="s">
        <v>1266</v>
      </c>
      <c r="M106" t="s">
        <v>15</v>
      </c>
      <c r="N106">
        <v>2465</v>
      </c>
      <c r="O106">
        <v>2455</v>
      </c>
      <c r="P106">
        <v>100</v>
      </c>
      <c r="Q106" t="s">
        <v>2106</v>
      </c>
      <c r="R106" t="s">
        <v>3836</v>
      </c>
      <c r="S106" t="s">
        <v>1487</v>
      </c>
      <c r="T106" t="s">
        <v>1594</v>
      </c>
      <c r="U106" t="s">
        <v>391</v>
      </c>
      <c r="Y106" t="s">
        <v>20</v>
      </c>
      <c r="Z106" s="48">
        <v>46234.554189814815</v>
      </c>
    </row>
    <row r="107" spans="1:26">
      <c r="A107" s="6">
        <v>46030</v>
      </c>
      <c r="B107">
        <v>2</v>
      </c>
      <c r="C107" t="s">
        <v>221</v>
      </c>
      <c r="D107" t="s">
        <v>1189</v>
      </c>
      <c r="E107" t="s">
        <v>1439</v>
      </c>
      <c r="F107">
        <v>0.41666666666666669</v>
      </c>
      <c r="G107">
        <v>10</v>
      </c>
      <c r="H107" t="s">
        <v>1472</v>
      </c>
      <c r="I107" t="s">
        <v>17</v>
      </c>
      <c r="J107" t="s">
        <v>1266</v>
      </c>
      <c r="K107" t="s">
        <v>391</v>
      </c>
      <c r="L107" t="s">
        <v>1266</v>
      </c>
      <c r="M107" t="s">
        <v>15</v>
      </c>
      <c r="N107">
        <v>2455</v>
      </c>
      <c r="O107">
        <v>2445</v>
      </c>
      <c r="P107">
        <v>100</v>
      </c>
      <c r="Q107" t="s">
        <v>2106</v>
      </c>
      <c r="R107" t="s">
        <v>3836</v>
      </c>
      <c r="S107" t="s">
        <v>1487</v>
      </c>
      <c r="T107" t="s">
        <v>1594</v>
      </c>
      <c r="U107" t="s">
        <v>391</v>
      </c>
      <c r="Y107" t="s">
        <v>20</v>
      </c>
      <c r="Z107" s="48">
        <v>46234.554189814815</v>
      </c>
    </row>
    <row r="108" spans="1:26">
      <c r="A108" s="6">
        <v>46030</v>
      </c>
      <c r="B108">
        <v>2</v>
      </c>
      <c r="C108" t="s">
        <v>228</v>
      </c>
      <c r="D108" t="s">
        <v>1196</v>
      </c>
      <c r="E108" t="s">
        <v>1439</v>
      </c>
      <c r="F108">
        <v>0.4375</v>
      </c>
      <c r="G108">
        <v>10</v>
      </c>
      <c r="H108" t="s">
        <v>1472</v>
      </c>
      <c r="I108" t="s">
        <v>17</v>
      </c>
      <c r="J108" t="s">
        <v>1266</v>
      </c>
      <c r="K108" t="s">
        <v>391</v>
      </c>
      <c r="L108" t="s">
        <v>1266</v>
      </c>
      <c r="M108" t="s">
        <v>15</v>
      </c>
      <c r="N108">
        <v>2445</v>
      </c>
      <c r="O108">
        <v>2435</v>
      </c>
      <c r="P108">
        <v>100</v>
      </c>
      <c r="Q108" t="s">
        <v>2106</v>
      </c>
      <c r="R108" t="s">
        <v>3836</v>
      </c>
      <c r="S108" t="s">
        <v>1487</v>
      </c>
      <c r="T108" t="s">
        <v>1594</v>
      </c>
      <c r="U108" t="s">
        <v>391</v>
      </c>
      <c r="Y108" t="s">
        <v>20</v>
      </c>
      <c r="Z108" s="48">
        <v>46234.554189814815</v>
      </c>
    </row>
    <row r="109" spans="1:26">
      <c r="A109" s="6">
        <v>46030</v>
      </c>
      <c r="B109">
        <v>2</v>
      </c>
      <c r="C109" t="s">
        <v>231</v>
      </c>
      <c r="D109" t="s">
        <v>1199</v>
      </c>
      <c r="E109" t="s">
        <v>2103</v>
      </c>
      <c r="F109">
        <v>0.4375</v>
      </c>
      <c r="G109">
        <v>10</v>
      </c>
      <c r="H109" t="s">
        <v>1472</v>
      </c>
      <c r="I109" t="s">
        <v>17</v>
      </c>
      <c r="J109" t="s">
        <v>1266</v>
      </c>
      <c r="K109" t="s">
        <v>391</v>
      </c>
      <c r="L109" t="s">
        <v>1266</v>
      </c>
      <c r="M109" t="s">
        <v>15</v>
      </c>
      <c r="N109">
        <v>2435</v>
      </c>
      <c r="O109">
        <v>2425</v>
      </c>
      <c r="P109">
        <v>100</v>
      </c>
      <c r="Q109" t="s">
        <v>2106</v>
      </c>
      <c r="R109" t="s">
        <v>3836</v>
      </c>
      <c r="S109" t="s">
        <v>1487</v>
      </c>
      <c r="T109" t="s">
        <v>1594</v>
      </c>
      <c r="U109" t="s">
        <v>391</v>
      </c>
      <c r="Y109" t="s">
        <v>20</v>
      </c>
      <c r="Z109" s="48">
        <v>46234.554189814815</v>
      </c>
    </row>
    <row r="110" spans="1:26">
      <c r="A110" s="6">
        <v>46030</v>
      </c>
      <c r="B110">
        <v>2</v>
      </c>
      <c r="C110" t="s">
        <v>284</v>
      </c>
      <c r="D110" t="s">
        <v>98</v>
      </c>
      <c r="E110" t="s">
        <v>2103</v>
      </c>
      <c r="F110">
        <v>0.44791666666666669</v>
      </c>
      <c r="G110">
        <v>10</v>
      </c>
      <c r="H110" t="s">
        <v>1472</v>
      </c>
      <c r="I110" t="s">
        <v>17</v>
      </c>
      <c r="J110" t="s">
        <v>1266</v>
      </c>
      <c r="K110" t="s">
        <v>391</v>
      </c>
      <c r="L110" t="s">
        <v>1266</v>
      </c>
      <c r="M110" t="s">
        <v>15</v>
      </c>
      <c r="N110">
        <v>2425</v>
      </c>
      <c r="O110">
        <v>2415</v>
      </c>
      <c r="P110">
        <v>100</v>
      </c>
      <c r="Q110" t="s">
        <v>2106</v>
      </c>
      <c r="R110" t="s">
        <v>3837</v>
      </c>
      <c r="S110" t="s">
        <v>1487</v>
      </c>
      <c r="T110" t="s">
        <v>1594</v>
      </c>
      <c r="U110" t="s">
        <v>391</v>
      </c>
      <c r="Y110" t="s">
        <v>20</v>
      </c>
      <c r="Z110" s="48">
        <v>46234.554189814815</v>
      </c>
    </row>
    <row r="111" spans="1:26">
      <c r="A111" s="6">
        <v>46031</v>
      </c>
      <c r="B111">
        <v>2</v>
      </c>
      <c r="C111" t="s">
        <v>190</v>
      </c>
      <c r="D111" t="s">
        <v>59</v>
      </c>
      <c r="E111" t="s">
        <v>2103</v>
      </c>
      <c r="F111">
        <v>0.77777777777777779</v>
      </c>
      <c r="G111">
        <v>10</v>
      </c>
      <c r="H111" t="s">
        <v>1472</v>
      </c>
      <c r="I111" t="s">
        <v>17</v>
      </c>
      <c r="J111" t="s">
        <v>1266</v>
      </c>
      <c r="K111" t="s">
        <v>391</v>
      </c>
      <c r="L111" t="s">
        <v>1266</v>
      </c>
      <c r="M111" t="s">
        <v>15</v>
      </c>
      <c r="N111">
        <v>2415</v>
      </c>
      <c r="O111">
        <v>2405</v>
      </c>
      <c r="P111">
        <v>100</v>
      </c>
      <c r="Q111" t="s">
        <v>2106</v>
      </c>
      <c r="R111" t="s">
        <v>3837</v>
      </c>
      <c r="S111" t="s">
        <v>1487</v>
      </c>
      <c r="T111" t="s">
        <v>1594</v>
      </c>
      <c r="U111" t="s">
        <v>391</v>
      </c>
      <c r="Y111" t="s">
        <v>20</v>
      </c>
      <c r="Z111" s="48">
        <v>46234.554189814815</v>
      </c>
    </row>
    <row r="112" spans="1:26">
      <c r="A112" s="6">
        <v>46031</v>
      </c>
      <c r="B112">
        <v>2</v>
      </c>
      <c r="C112" t="s">
        <v>194</v>
      </c>
      <c r="D112" t="s">
        <v>2109</v>
      </c>
      <c r="E112" t="s">
        <v>2103</v>
      </c>
      <c r="F112">
        <v>0.38194444444444442</v>
      </c>
      <c r="G112">
        <v>10</v>
      </c>
      <c r="H112" t="s">
        <v>1472</v>
      </c>
      <c r="I112" t="s">
        <v>17</v>
      </c>
      <c r="J112" t="s">
        <v>1266</v>
      </c>
      <c r="K112" t="s">
        <v>391</v>
      </c>
      <c r="L112" t="s">
        <v>1266</v>
      </c>
      <c r="M112" t="s">
        <v>15</v>
      </c>
      <c r="N112">
        <v>2405</v>
      </c>
      <c r="O112">
        <v>2395</v>
      </c>
      <c r="P112">
        <v>100</v>
      </c>
      <c r="Q112" t="s">
        <v>2106</v>
      </c>
      <c r="R112" t="s">
        <v>3837</v>
      </c>
      <c r="S112" t="s">
        <v>1487</v>
      </c>
      <c r="T112" t="s">
        <v>1594</v>
      </c>
      <c r="U112" t="s">
        <v>391</v>
      </c>
      <c r="Y112" t="s">
        <v>20</v>
      </c>
      <c r="Z112" s="48">
        <v>46234.554201388892</v>
      </c>
    </row>
    <row r="113" spans="1:26">
      <c r="A113" s="6">
        <v>46031</v>
      </c>
      <c r="B113">
        <v>2</v>
      </c>
      <c r="C113" t="s">
        <v>202</v>
      </c>
      <c r="D113" t="s">
        <v>1367</v>
      </c>
      <c r="E113" t="s">
        <v>1439</v>
      </c>
      <c r="F113">
        <v>0.39583333333333331</v>
      </c>
      <c r="G113">
        <v>10</v>
      </c>
      <c r="H113" t="s">
        <v>1472</v>
      </c>
      <c r="I113" t="s">
        <v>17</v>
      </c>
      <c r="J113" t="s">
        <v>1266</v>
      </c>
      <c r="K113" t="s">
        <v>391</v>
      </c>
      <c r="L113" t="s">
        <v>1266</v>
      </c>
      <c r="M113" t="s">
        <v>15</v>
      </c>
      <c r="N113">
        <v>2395</v>
      </c>
      <c r="O113">
        <v>2385</v>
      </c>
      <c r="P113">
        <v>100</v>
      </c>
      <c r="Q113" t="s">
        <v>2106</v>
      </c>
      <c r="R113" t="s">
        <v>3837</v>
      </c>
      <c r="S113" t="s">
        <v>1487</v>
      </c>
      <c r="T113" t="s">
        <v>1594</v>
      </c>
      <c r="U113" t="s">
        <v>391</v>
      </c>
      <c r="Y113" t="s">
        <v>20</v>
      </c>
      <c r="Z113" s="48">
        <v>46234.554201388892</v>
      </c>
    </row>
    <row r="114" spans="1:26">
      <c r="A114" s="6">
        <v>46031</v>
      </c>
      <c r="B114">
        <v>2</v>
      </c>
      <c r="C114" t="s">
        <v>205</v>
      </c>
      <c r="D114" t="s">
        <v>1370</v>
      </c>
      <c r="E114" t="s">
        <v>1590</v>
      </c>
      <c r="F114">
        <v>0.77083333333333337</v>
      </c>
      <c r="G114">
        <v>10</v>
      </c>
      <c r="H114" t="s">
        <v>1472</v>
      </c>
      <c r="I114" t="s">
        <v>17</v>
      </c>
      <c r="J114" t="s">
        <v>488</v>
      </c>
      <c r="K114" t="s">
        <v>1267</v>
      </c>
      <c r="L114" t="s">
        <v>488</v>
      </c>
      <c r="M114" t="s">
        <v>15</v>
      </c>
      <c r="N114">
        <v>2800</v>
      </c>
      <c r="O114">
        <v>2790</v>
      </c>
      <c r="P114">
        <v>100</v>
      </c>
      <c r="Q114" t="s">
        <v>2106</v>
      </c>
      <c r="R114" t="s">
        <v>3837</v>
      </c>
      <c r="S114" t="s">
        <v>1487</v>
      </c>
      <c r="T114" t="s">
        <v>1594</v>
      </c>
      <c r="U114" t="s">
        <v>1267</v>
      </c>
      <c r="Y114" t="s">
        <v>20</v>
      </c>
      <c r="Z114" s="48">
        <v>46234.554201388892</v>
      </c>
    </row>
    <row r="115" spans="1:26">
      <c r="A115" s="6">
        <v>46031</v>
      </c>
      <c r="B115">
        <v>2</v>
      </c>
      <c r="C115" t="s">
        <v>211</v>
      </c>
      <c r="D115" t="s">
        <v>1180</v>
      </c>
      <c r="E115" t="s">
        <v>1439</v>
      </c>
      <c r="F115">
        <v>0.76388888888888884</v>
      </c>
      <c r="G115">
        <v>10</v>
      </c>
      <c r="H115" t="s">
        <v>1472</v>
      </c>
      <c r="I115" t="s">
        <v>17</v>
      </c>
      <c r="J115" t="s">
        <v>488</v>
      </c>
      <c r="K115" t="s">
        <v>386</v>
      </c>
      <c r="L115" t="s">
        <v>488</v>
      </c>
      <c r="M115" t="s">
        <v>15</v>
      </c>
      <c r="N115">
        <v>2800</v>
      </c>
      <c r="O115">
        <v>2790</v>
      </c>
      <c r="P115">
        <v>100</v>
      </c>
      <c r="Q115" t="s">
        <v>2106</v>
      </c>
      <c r="R115" t="s">
        <v>3837</v>
      </c>
      <c r="S115" t="s">
        <v>1487</v>
      </c>
      <c r="T115" t="s">
        <v>1594</v>
      </c>
      <c r="U115" t="s">
        <v>386</v>
      </c>
      <c r="Y115" t="s">
        <v>20</v>
      </c>
      <c r="Z115" s="48">
        <v>46234.554201388892</v>
      </c>
    </row>
    <row r="116" spans="1:26">
      <c r="A116" s="6">
        <v>46031</v>
      </c>
      <c r="B116">
        <v>2</v>
      </c>
      <c r="C116" t="s">
        <v>213</v>
      </c>
      <c r="D116" t="s">
        <v>1182</v>
      </c>
      <c r="E116" t="s">
        <v>2103</v>
      </c>
      <c r="F116">
        <v>0.4375</v>
      </c>
      <c r="G116">
        <v>10</v>
      </c>
      <c r="H116" t="s">
        <v>1472</v>
      </c>
      <c r="I116" t="s">
        <v>17</v>
      </c>
      <c r="J116" t="s">
        <v>1266</v>
      </c>
      <c r="K116" t="s">
        <v>391</v>
      </c>
      <c r="L116" t="s">
        <v>1266</v>
      </c>
      <c r="M116" t="s">
        <v>15</v>
      </c>
      <c r="N116">
        <v>2385</v>
      </c>
      <c r="O116">
        <v>2375</v>
      </c>
      <c r="P116">
        <v>100</v>
      </c>
      <c r="Q116" t="s">
        <v>2106</v>
      </c>
      <c r="R116" t="s">
        <v>3837</v>
      </c>
      <c r="S116" t="s">
        <v>1487</v>
      </c>
      <c r="T116" t="s">
        <v>1594</v>
      </c>
      <c r="U116" t="s">
        <v>391</v>
      </c>
      <c r="Y116" t="s">
        <v>20</v>
      </c>
      <c r="Z116" s="48">
        <v>46234.554201388892</v>
      </c>
    </row>
    <row r="117" spans="1:26">
      <c r="A117" s="6">
        <v>46031</v>
      </c>
      <c r="B117">
        <v>2</v>
      </c>
      <c r="C117" t="s">
        <v>222</v>
      </c>
      <c r="D117" t="s">
        <v>1190</v>
      </c>
      <c r="E117" t="s">
        <v>1439</v>
      </c>
      <c r="F117">
        <v>0.4375</v>
      </c>
      <c r="G117">
        <v>10</v>
      </c>
      <c r="H117" t="s">
        <v>1472</v>
      </c>
      <c r="I117" t="s">
        <v>17</v>
      </c>
      <c r="J117" t="s">
        <v>1266</v>
      </c>
      <c r="K117" t="s">
        <v>391</v>
      </c>
      <c r="L117" t="s">
        <v>1266</v>
      </c>
      <c r="M117" t="s">
        <v>15</v>
      </c>
      <c r="N117">
        <v>2375</v>
      </c>
      <c r="O117">
        <v>2365</v>
      </c>
      <c r="P117">
        <v>100</v>
      </c>
      <c r="Q117" t="s">
        <v>2106</v>
      </c>
      <c r="R117" t="s">
        <v>3836</v>
      </c>
      <c r="S117" t="s">
        <v>1487</v>
      </c>
      <c r="T117" t="s">
        <v>1594</v>
      </c>
      <c r="U117" t="s">
        <v>391</v>
      </c>
      <c r="Y117" t="s">
        <v>20</v>
      </c>
      <c r="Z117" s="48">
        <v>46234.554201388892</v>
      </c>
    </row>
    <row r="118" spans="1:26">
      <c r="A118" s="6">
        <v>46031</v>
      </c>
      <c r="B118">
        <v>2</v>
      </c>
      <c r="C118" t="s">
        <v>225</v>
      </c>
      <c r="D118" t="s">
        <v>1193</v>
      </c>
      <c r="E118" t="s">
        <v>2103</v>
      </c>
      <c r="F118">
        <v>0.4375</v>
      </c>
      <c r="G118">
        <v>10</v>
      </c>
      <c r="H118" t="s">
        <v>1472</v>
      </c>
      <c r="I118" t="s">
        <v>17</v>
      </c>
      <c r="J118" t="s">
        <v>1266</v>
      </c>
      <c r="K118" t="s">
        <v>391</v>
      </c>
      <c r="L118" t="s">
        <v>1266</v>
      </c>
      <c r="M118" t="s">
        <v>15</v>
      </c>
      <c r="N118">
        <v>2365</v>
      </c>
      <c r="O118">
        <v>2355</v>
      </c>
      <c r="P118">
        <v>100</v>
      </c>
      <c r="Q118" t="s">
        <v>2106</v>
      </c>
      <c r="R118" t="s">
        <v>3837</v>
      </c>
      <c r="S118" t="s">
        <v>1487</v>
      </c>
      <c r="T118" t="s">
        <v>1594</v>
      </c>
      <c r="U118" t="s">
        <v>391</v>
      </c>
      <c r="Y118" t="s">
        <v>20</v>
      </c>
      <c r="Z118" s="48">
        <v>46234.554201388892</v>
      </c>
    </row>
    <row r="119" spans="1:26">
      <c r="A119" s="6">
        <v>46031</v>
      </c>
      <c r="B119">
        <v>2</v>
      </c>
      <c r="C119" t="s">
        <v>267</v>
      </c>
      <c r="D119" t="s">
        <v>3016</v>
      </c>
      <c r="E119" t="s">
        <v>1590</v>
      </c>
      <c r="F119">
        <v>0.4375</v>
      </c>
      <c r="G119">
        <v>10</v>
      </c>
      <c r="H119" t="s">
        <v>1472</v>
      </c>
      <c r="I119" t="s">
        <v>17</v>
      </c>
      <c r="J119" t="s">
        <v>488</v>
      </c>
      <c r="K119" t="s">
        <v>386</v>
      </c>
      <c r="L119" t="s">
        <v>488</v>
      </c>
      <c r="M119" t="s">
        <v>15</v>
      </c>
      <c r="N119">
        <v>2790</v>
      </c>
      <c r="O119">
        <v>2780</v>
      </c>
      <c r="P119">
        <v>100</v>
      </c>
      <c r="Q119" t="s">
        <v>2106</v>
      </c>
      <c r="R119" t="s">
        <v>3836</v>
      </c>
      <c r="S119" t="s">
        <v>1487</v>
      </c>
      <c r="T119" t="s">
        <v>1594</v>
      </c>
      <c r="U119" t="s">
        <v>386</v>
      </c>
      <c r="Y119" t="s">
        <v>20</v>
      </c>
      <c r="Z119" s="48">
        <v>46234.554201388892</v>
      </c>
    </row>
    <row r="120" spans="1:26">
      <c r="A120" s="6">
        <v>46031</v>
      </c>
      <c r="B120">
        <v>2</v>
      </c>
      <c r="C120" t="s">
        <v>284</v>
      </c>
      <c r="D120" t="s">
        <v>98</v>
      </c>
      <c r="E120" t="s">
        <v>2103</v>
      </c>
      <c r="F120">
        <v>0.44791666666666669</v>
      </c>
      <c r="G120">
        <v>10</v>
      </c>
      <c r="H120" t="s">
        <v>1472</v>
      </c>
      <c r="I120" t="s">
        <v>17</v>
      </c>
      <c r="J120" t="s">
        <v>1266</v>
      </c>
      <c r="K120" t="s">
        <v>391</v>
      </c>
      <c r="L120" t="s">
        <v>1266</v>
      </c>
      <c r="M120" t="s">
        <v>15</v>
      </c>
      <c r="N120">
        <v>2355</v>
      </c>
      <c r="O120">
        <v>2345</v>
      </c>
      <c r="P120">
        <v>100</v>
      </c>
      <c r="Q120" t="s">
        <v>2106</v>
      </c>
      <c r="R120" t="s">
        <v>3837</v>
      </c>
      <c r="S120" t="s">
        <v>1487</v>
      </c>
      <c r="T120" t="s">
        <v>1594</v>
      </c>
      <c r="U120" t="s">
        <v>391</v>
      </c>
      <c r="Y120" t="s">
        <v>20</v>
      </c>
      <c r="Z120" s="48">
        <v>46234.554201388892</v>
      </c>
    </row>
    <row r="121" spans="1:26">
      <c r="A121" s="6">
        <v>46031</v>
      </c>
      <c r="B121">
        <v>2</v>
      </c>
      <c r="C121" t="s">
        <v>285</v>
      </c>
      <c r="D121" t="s">
        <v>1417</v>
      </c>
      <c r="E121" t="s">
        <v>1590</v>
      </c>
      <c r="F121">
        <v>0.4375</v>
      </c>
      <c r="G121">
        <v>10</v>
      </c>
      <c r="H121" t="s">
        <v>1472</v>
      </c>
      <c r="I121" t="s">
        <v>17</v>
      </c>
      <c r="J121" t="s">
        <v>488</v>
      </c>
      <c r="K121" t="s">
        <v>1267</v>
      </c>
      <c r="L121" t="s">
        <v>488</v>
      </c>
      <c r="M121" t="s">
        <v>15</v>
      </c>
      <c r="N121">
        <v>2790</v>
      </c>
      <c r="O121">
        <v>2780</v>
      </c>
      <c r="P121">
        <v>100</v>
      </c>
      <c r="Q121" t="s">
        <v>2106</v>
      </c>
      <c r="R121" t="s">
        <v>3836</v>
      </c>
      <c r="S121" t="s">
        <v>1487</v>
      </c>
      <c r="T121" t="s">
        <v>1594</v>
      </c>
      <c r="U121" t="s">
        <v>1267</v>
      </c>
      <c r="Y121" t="s">
        <v>20</v>
      </c>
      <c r="Z121" s="48">
        <v>46234.554212962961</v>
      </c>
    </row>
    <row r="122" spans="1:26">
      <c r="A122" s="6">
        <v>46032</v>
      </c>
      <c r="B122">
        <v>2</v>
      </c>
      <c r="C122" t="s">
        <v>190</v>
      </c>
      <c r="D122" t="s">
        <v>59</v>
      </c>
      <c r="E122" t="s">
        <v>2103</v>
      </c>
      <c r="F122">
        <v>0.77777777777777779</v>
      </c>
      <c r="G122">
        <v>10</v>
      </c>
      <c r="H122" t="s">
        <v>1472</v>
      </c>
      <c r="I122" t="s">
        <v>17</v>
      </c>
      <c r="J122" t="s">
        <v>1266</v>
      </c>
      <c r="K122" t="s">
        <v>391</v>
      </c>
      <c r="L122" t="s">
        <v>1266</v>
      </c>
      <c r="M122" t="s">
        <v>15</v>
      </c>
      <c r="N122">
        <v>2345</v>
      </c>
      <c r="O122">
        <v>2335</v>
      </c>
      <c r="P122">
        <v>100</v>
      </c>
      <c r="Q122" t="s">
        <v>2106</v>
      </c>
      <c r="R122" t="s">
        <v>3837</v>
      </c>
      <c r="S122" t="s">
        <v>1487</v>
      </c>
      <c r="T122" t="s">
        <v>1594</v>
      </c>
      <c r="U122" t="s">
        <v>391</v>
      </c>
      <c r="Y122" t="s">
        <v>20</v>
      </c>
      <c r="Z122" s="48">
        <v>46234.554212962961</v>
      </c>
    </row>
    <row r="123" spans="1:26">
      <c r="A123" s="6">
        <v>46032</v>
      </c>
      <c r="B123">
        <v>2</v>
      </c>
      <c r="C123" t="s">
        <v>194</v>
      </c>
      <c r="D123" t="s">
        <v>2109</v>
      </c>
      <c r="E123" t="s">
        <v>2103</v>
      </c>
      <c r="F123">
        <v>0.38194444444444442</v>
      </c>
      <c r="G123">
        <v>10</v>
      </c>
      <c r="H123" t="s">
        <v>1472</v>
      </c>
      <c r="I123" t="s">
        <v>17</v>
      </c>
      <c r="J123" t="s">
        <v>1266</v>
      </c>
      <c r="K123" t="s">
        <v>391</v>
      </c>
      <c r="L123" t="s">
        <v>1266</v>
      </c>
      <c r="M123" t="s">
        <v>15</v>
      </c>
      <c r="N123">
        <v>2335</v>
      </c>
      <c r="O123">
        <v>2325</v>
      </c>
      <c r="P123">
        <v>100</v>
      </c>
      <c r="Q123" t="s">
        <v>2106</v>
      </c>
      <c r="R123" t="s">
        <v>3837</v>
      </c>
      <c r="S123" t="s">
        <v>1487</v>
      </c>
      <c r="T123" t="s">
        <v>1594</v>
      </c>
      <c r="U123" t="s">
        <v>391</v>
      </c>
      <c r="Y123" t="s">
        <v>20</v>
      </c>
      <c r="Z123" s="48">
        <v>46234.554212962961</v>
      </c>
    </row>
    <row r="124" spans="1:26">
      <c r="A124" s="6">
        <v>46032</v>
      </c>
      <c r="B124">
        <v>2</v>
      </c>
      <c r="C124" t="s">
        <v>202</v>
      </c>
      <c r="D124" t="s">
        <v>1367</v>
      </c>
      <c r="E124" t="s">
        <v>1439</v>
      </c>
      <c r="F124">
        <v>0.39583333333333331</v>
      </c>
      <c r="G124">
        <v>10</v>
      </c>
      <c r="H124" t="s">
        <v>1472</v>
      </c>
      <c r="I124" t="s">
        <v>17</v>
      </c>
      <c r="J124" t="s">
        <v>1266</v>
      </c>
      <c r="K124" t="s">
        <v>391</v>
      </c>
      <c r="L124" t="s">
        <v>1266</v>
      </c>
      <c r="M124" t="s">
        <v>15</v>
      </c>
      <c r="N124">
        <v>2325</v>
      </c>
      <c r="O124">
        <v>2315</v>
      </c>
      <c r="P124">
        <v>100</v>
      </c>
      <c r="Q124" t="s">
        <v>2106</v>
      </c>
      <c r="R124" t="s">
        <v>3837</v>
      </c>
      <c r="S124" t="s">
        <v>1487</v>
      </c>
      <c r="T124" t="s">
        <v>1594</v>
      </c>
      <c r="U124" t="s">
        <v>391</v>
      </c>
      <c r="Y124" t="s">
        <v>20</v>
      </c>
      <c r="Z124" s="48">
        <v>46234.554212962961</v>
      </c>
    </row>
    <row r="125" spans="1:26">
      <c r="A125" s="6">
        <v>46032</v>
      </c>
      <c r="B125">
        <v>2</v>
      </c>
      <c r="C125" t="s">
        <v>205</v>
      </c>
      <c r="D125" t="s">
        <v>1370</v>
      </c>
      <c r="E125" t="s">
        <v>1590</v>
      </c>
      <c r="F125">
        <v>0.77083333333333337</v>
      </c>
      <c r="G125">
        <v>10</v>
      </c>
      <c r="H125" t="s">
        <v>1472</v>
      </c>
      <c r="I125" t="s">
        <v>17</v>
      </c>
      <c r="J125" t="s">
        <v>488</v>
      </c>
      <c r="K125" t="s">
        <v>389</v>
      </c>
      <c r="L125" t="s">
        <v>488</v>
      </c>
      <c r="M125" t="s">
        <v>16</v>
      </c>
      <c r="N125">
        <v>2710</v>
      </c>
      <c r="O125">
        <v>2700</v>
      </c>
      <c r="P125">
        <v>100</v>
      </c>
      <c r="Q125" t="s">
        <v>2106</v>
      </c>
      <c r="R125" t="s">
        <v>3837</v>
      </c>
      <c r="S125" t="s">
        <v>1487</v>
      </c>
      <c r="T125" t="s">
        <v>1594</v>
      </c>
      <c r="U125" t="s">
        <v>389</v>
      </c>
      <c r="Y125" t="s">
        <v>20</v>
      </c>
      <c r="Z125" s="48">
        <v>46234.554212962961</v>
      </c>
    </row>
    <row r="126" spans="1:26">
      <c r="A126" s="6">
        <v>46032</v>
      </c>
      <c r="B126">
        <v>2</v>
      </c>
      <c r="C126" t="s">
        <v>211</v>
      </c>
      <c r="D126" t="s">
        <v>1180</v>
      </c>
      <c r="E126" t="s">
        <v>1439</v>
      </c>
      <c r="F126">
        <v>0.76388888888888884</v>
      </c>
      <c r="G126">
        <v>10</v>
      </c>
      <c r="H126" t="s">
        <v>1472</v>
      </c>
      <c r="I126" t="s">
        <v>17</v>
      </c>
      <c r="J126" t="s">
        <v>488</v>
      </c>
      <c r="K126" t="s">
        <v>389</v>
      </c>
      <c r="L126" t="s">
        <v>488</v>
      </c>
      <c r="M126" t="s">
        <v>16</v>
      </c>
      <c r="N126">
        <v>2700</v>
      </c>
      <c r="O126">
        <v>2690</v>
      </c>
      <c r="P126">
        <v>100</v>
      </c>
      <c r="Q126" t="s">
        <v>2106</v>
      </c>
      <c r="R126" t="s">
        <v>3837</v>
      </c>
      <c r="S126" t="s">
        <v>1487</v>
      </c>
      <c r="T126" t="s">
        <v>1594</v>
      </c>
      <c r="U126" t="s">
        <v>389</v>
      </c>
      <c r="Y126" t="s">
        <v>20</v>
      </c>
      <c r="Z126" s="48">
        <v>46234.554212962961</v>
      </c>
    </row>
    <row r="127" spans="1:26">
      <c r="A127" s="6">
        <v>46032</v>
      </c>
      <c r="B127">
        <v>2</v>
      </c>
      <c r="C127" t="s">
        <v>214</v>
      </c>
      <c r="D127" t="s">
        <v>1375</v>
      </c>
      <c r="E127" t="s">
        <v>1439</v>
      </c>
      <c r="F127">
        <v>0.625</v>
      </c>
      <c r="G127">
        <v>10</v>
      </c>
      <c r="H127" t="s">
        <v>1472</v>
      </c>
      <c r="I127" t="s">
        <v>17</v>
      </c>
      <c r="J127" t="s">
        <v>1266</v>
      </c>
      <c r="K127" t="s">
        <v>391</v>
      </c>
      <c r="L127" t="s">
        <v>1266</v>
      </c>
      <c r="M127" t="s">
        <v>15</v>
      </c>
      <c r="N127">
        <v>2315</v>
      </c>
      <c r="O127">
        <v>2305</v>
      </c>
      <c r="P127">
        <v>100</v>
      </c>
      <c r="Q127" t="s">
        <v>2106</v>
      </c>
      <c r="R127" t="s">
        <v>3836</v>
      </c>
      <c r="S127" t="s">
        <v>1487</v>
      </c>
      <c r="T127" t="s">
        <v>1594</v>
      </c>
      <c r="U127" t="s">
        <v>391</v>
      </c>
      <c r="Y127" t="s">
        <v>20</v>
      </c>
      <c r="Z127" s="48">
        <v>46234.554212962961</v>
      </c>
    </row>
    <row r="128" spans="1:26">
      <c r="A128" s="6">
        <v>46032</v>
      </c>
      <c r="B128">
        <v>2</v>
      </c>
      <c r="C128" t="s">
        <v>223</v>
      </c>
      <c r="D128" t="s">
        <v>1191</v>
      </c>
      <c r="E128" t="s">
        <v>1439</v>
      </c>
      <c r="F128">
        <v>0.4375</v>
      </c>
      <c r="G128">
        <v>10</v>
      </c>
      <c r="H128" t="s">
        <v>1472</v>
      </c>
      <c r="I128" t="s">
        <v>17</v>
      </c>
      <c r="J128" t="s">
        <v>1266</v>
      </c>
      <c r="K128" t="s">
        <v>391</v>
      </c>
      <c r="L128" t="s">
        <v>1266</v>
      </c>
      <c r="M128" t="s">
        <v>15</v>
      </c>
      <c r="N128">
        <v>2305</v>
      </c>
      <c r="O128">
        <v>2295</v>
      </c>
      <c r="P128">
        <v>100</v>
      </c>
      <c r="Q128" t="s">
        <v>2106</v>
      </c>
      <c r="R128" t="s">
        <v>3836</v>
      </c>
      <c r="S128" t="s">
        <v>1487</v>
      </c>
      <c r="T128" t="s">
        <v>1594</v>
      </c>
      <c r="U128" t="s">
        <v>391</v>
      </c>
      <c r="Y128" t="s">
        <v>20</v>
      </c>
      <c r="Z128" s="48">
        <v>46234.554212962961</v>
      </c>
    </row>
    <row r="129" spans="1:26">
      <c r="A129" s="6">
        <v>46032</v>
      </c>
      <c r="B129">
        <v>2</v>
      </c>
      <c r="C129" t="s">
        <v>230</v>
      </c>
      <c r="D129" t="s">
        <v>1198</v>
      </c>
      <c r="E129" t="s">
        <v>1439</v>
      </c>
      <c r="F129">
        <v>0.38541666666666669</v>
      </c>
      <c r="G129">
        <v>10</v>
      </c>
      <c r="H129" t="s">
        <v>1472</v>
      </c>
      <c r="I129" t="s">
        <v>17</v>
      </c>
      <c r="J129" t="s">
        <v>1266</v>
      </c>
      <c r="K129" t="s">
        <v>391</v>
      </c>
      <c r="L129" t="s">
        <v>1266</v>
      </c>
      <c r="M129" t="s">
        <v>15</v>
      </c>
      <c r="N129">
        <v>2295</v>
      </c>
      <c r="O129">
        <v>2285</v>
      </c>
      <c r="P129">
        <v>100</v>
      </c>
      <c r="Q129" t="s">
        <v>2106</v>
      </c>
      <c r="R129" t="s">
        <v>3836</v>
      </c>
      <c r="S129" t="s">
        <v>1487</v>
      </c>
      <c r="T129" t="s">
        <v>1594</v>
      </c>
      <c r="U129" t="s">
        <v>391</v>
      </c>
      <c r="Y129" t="s">
        <v>20</v>
      </c>
      <c r="Z129" s="48">
        <v>46234.554224537038</v>
      </c>
    </row>
    <row r="130" spans="1:26">
      <c r="A130" s="6">
        <v>46032</v>
      </c>
      <c r="B130">
        <v>2</v>
      </c>
      <c r="C130" t="s">
        <v>284</v>
      </c>
      <c r="D130" t="s">
        <v>98</v>
      </c>
      <c r="E130" t="s">
        <v>2103</v>
      </c>
      <c r="F130">
        <v>0.44791666666666669</v>
      </c>
      <c r="G130">
        <v>10</v>
      </c>
      <c r="H130" t="s">
        <v>1472</v>
      </c>
      <c r="I130" t="s">
        <v>17</v>
      </c>
      <c r="J130" t="s">
        <v>1266</v>
      </c>
      <c r="K130" t="s">
        <v>391</v>
      </c>
      <c r="L130" t="s">
        <v>1266</v>
      </c>
      <c r="M130" t="s">
        <v>15</v>
      </c>
      <c r="N130">
        <v>2285</v>
      </c>
      <c r="O130">
        <v>2275</v>
      </c>
      <c r="P130">
        <v>100</v>
      </c>
      <c r="Q130" t="s">
        <v>2106</v>
      </c>
      <c r="R130" t="s">
        <v>3837</v>
      </c>
      <c r="S130" t="s">
        <v>1487</v>
      </c>
      <c r="T130" t="s">
        <v>1594</v>
      </c>
      <c r="U130" t="s">
        <v>391</v>
      </c>
      <c r="Y130" t="s">
        <v>20</v>
      </c>
      <c r="Z130" s="48">
        <v>46234.554224537038</v>
      </c>
    </row>
    <row r="131" spans="1:26">
      <c r="A131" s="6">
        <v>46032</v>
      </c>
      <c r="B131">
        <v>2</v>
      </c>
      <c r="C131" t="s">
        <v>286</v>
      </c>
      <c r="D131" t="s">
        <v>2112</v>
      </c>
      <c r="E131" t="s">
        <v>1439</v>
      </c>
      <c r="F131">
        <v>0.41666666666666669</v>
      </c>
      <c r="G131">
        <v>10</v>
      </c>
      <c r="H131" t="s">
        <v>1472</v>
      </c>
      <c r="I131" t="s">
        <v>17</v>
      </c>
      <c r="J131" t="s">
        <v>1266</v>
      </c>
      <c r="K131" t="s">
        <v>391</v>
      </c>
      <c r="L131" t="s">
        <v>1266</v>
      </c>
      <c r="M131" t="s">
        <v>15</v>
      </c>
      <c r="N131">
        <v>2275</v>
      </c>
      <c r="O131">
        <v>2265</v>
      </c>
      <c r="P131">
        <v>100</v>
      </c>
      <c r="Q131" t="s">
        <v>2106</v>
      </c>
      <c r="R131" t="s">
        <v>3836</v>
      </c>
      <c r="S131" t="s">
        <v>1487</v>
      </c>
      <c r="T131" t="s">
        <v>1594</v>
      </c>
      <c r="U131" t="s">
        <v>391</v>
      </c>
      <c r="Y131" t="s">
        <v>20</v>
      </c>
      <c r="Z131" s="48">
        <v>46234.554224537038</v>
      </c>
    </row>
    <row r="132" spans="1:26">
      <c r="A132" s="6">
        <v>46032</v>
      </c>
      <c r="B132">
        <v>2</v>
      </c>
      <c r="C132" t="s">
        <v>328</v>
      </c>
      <c r="D132" t="s">
        <v>1253</v>
      </c>
      <c r="E132" t="s">
        <v>2103</v>
      </c>
      <c r="F132">
        <v>0.44791666666666669</v>
      </c>
      <c r="G132">
        <v>10</v>
      </c>
      <c r="H132" t="s">
        <v>1472</v>
      </c>
      <c r="I132" t="s">
        <v>17</v>
      </c>
      <c r="J132" t="s">
        <v>443</v>
      </c>
      <c r="K132" t="s">
        <v>387</v>
      </c>
      <c r="L132" t="s">
        <v>443</v>
      </c>
      <c r="M132" t="s">
        <v>15</v>
      </c>
      <c r="N132">
        <v>2820</v>
      </c>
      <c r="O132">
        <v>2810</v>
      </c>
      <c r="P132">
        <v>100</v>
      </c>
      <c r="Q132" t="s">
        <v>2106</v>
      </c>
      <c r="R132" t="s">
        <v>3836</v>
      </c>
      <c r="S132" t="s">
        <v>1487</v>
      </c>
      <c r="T132" t="s">
        <v>1594</v>
      </c>
      <c r="U132" t="s">
        <v>387</v>
      </c>
      <c r="Y132" t="s">
        <v>20</v>
      </c>
      <c r="Z132" s="48">
        <v>46234.554224537038</v>
      </c>
    </row>
    <row r="133" spans="1:26">
      <c r="A133" s="6">
        <v>46027</v>
      </c>
      <c r="B133">
        <v>2</v>
      </c>
      <c r="C133" t="s">
        <v>176</v>
      </c>
      <c r="D133" t="s">
        <v>1454</v>
      </c>
      <c r="E133" t="s">
        <v>1590</v>
      </c>
      <c r="F133">
        <v>0.38541666666666669</v>
      </c>
      <c r="G133">
        <v>15</v>
      </c>
      <c r="H133" t="s">
        <v>1472</v>
      </c>
      <c r="I133" t="s">
        <v>17</v>
      </c>
      <c r="J133" t="s">
        <v>443</v>
      </c>
      <c r="K133" t="s">
        <v>387</v>
      </c>
      <c r="L133" t="s">
        <v>443</v>
      </c>
      <c r="M133" t="s">
        <v>15</v>
      </c>
      <c r="N133">
        <v>2810</v>
      </c>
      <c r="O133">
        <v>2795</v>
      </c>
      <c r="P133">
        <v>100</v>
      </c>
      <c r="Q133" t="s">
        <v>2106</v>
      </c>
      <c r="R133" t="s">
        <v>3836</v>
      </c>
      <c r="S133" t="s">
        <v>1487</v>
      </c>
      <c r="T133" t="s">
        <v>1594</v>
      </c>
      <c r="U133" t="s">
        <v>387</v>
      </c>
      <c r="Y133" t="s">
        <v>20</v>
      </c>
      <c r="Z133" s="48">
        <v>46234.554224537038</v>
      </c>
    </row>
    <row r="134" spans="1:26">
      <c r="A134" s="6">
        <v>46027</v>
      </c>
      <c r="B134">
        <v>2</v>
      </c>
      <c r="C134" t="s">
        <v>198</v>
      </c>
      <c r="D134" t="s">
        <v>1174</v>
      </c>
      <c r="E134" t="s">
        <v>1590</v>
      </c>
      <c r="F134">
        <v>0.4375</v>
      </c>
      <c r="G134">
        <v>15</v>
      </c>
      <c r="H134" t="s">
        <v>1472</v>
      </c>
      <c r="I134" t="s">
        <v>17</v>
      </c>
      <c r="J134" t="s">
        <v>1266</v>
      </c>
      <c r="K134" t="s">
        <v>391</v>
      </c>
      <c r="L134" t="s">
        <v>1266</v>
      </c>
      <c r="M134" t="s">
        <v>15</v>
      </c>
      <c r="N134">
        <v>2265</v>
      </c>
      <c r="O134">
        <v>2250</v>
      </c>
      <c r="P134">
        <v>100</v>
      </c>
      <c r="Q134" t="s">
        <v>2106</v>
      </c>
      <c r="R134" t="s">
        <v>3836</v>
      </c>
      <c r="S134" t="s">
        <v>1487</v>
      </c>
      <c r="T134" t="s">
        <v>1594</v>
      </c>
      <c r="U134" t="s">
        <v>391</v>
      </c>
      <c r="Y134" t="s">
        <v>20</v>
      </c>
      <c r="Z134" s="48">
        <v>46234.554224537038</v>
      </c>
    </row>
    <row r="135" spans="1:26">
      <c r="A135" s="6">
        <v>46027</v>
      </c>
      <c r="B135">
        <v>2</v>
      </c>
      <c r="C135" t="s">
        <v>206</v>
      </c>
      <c r="D135" t="s">
        <v>1177</v>
      </c>
      <c r="E135" t="s">
        <v>1590</v>
      </c>
      <c r="F135">
        <v>0.625</v>
      </c>
      <c r="G135">
        <v>15</v>
      </c>
      <c r="H135" t="s">
        <v>1472</v>
      </c>
      <c r="I135" t="s">
        <v>17</v>
      </c>
      <c r="J135" t="s">
        <v>1266</v>
      </c>
      <c r="K135" t="s">
        <v>391</v>
      </c>
      <c r="L135" t="s">
        <v>1266</v>
      </c>
      <c r="M135" t="s">
        <v>15</v>
      </c>
      <c r="N135">
        <v>2250</v>
      </c>
      <c r="O135">
        <v>2235</v>
      </c>
      <c r="P135">
        <v>100</v>
      </c>
      <c r="Q135" t="s">
        <v>2106</v>
      </c>
      <c r="R135" t="s">
        <v>3836</v>
      </c>
      <c r="S135" t="s">
        <v>1487</v>
      </c>
      <c r="T135" t="s">
        <v>1594</v>
      </c>
      <c r="U135" t="s">
        <v>391</v>
      </c>
      <c r="Y135" t="s">
        <v>20</v>
      </c>
      <c r="Z135" s="48">
        <v>46234.554224537038</v>
      </c>
    </row>
    <row r="136" spans="1:26">
      <c r="A136" s="6">
        <v>46027</v>
      </c>
      <c r="B136">
        <v>2</v>
      </c>
      <c r="C136" t="s">
        <v>237</v>
      </c>
      <c r="D136" t="s">
        <v>2113</v>
      </c>
      <c r="E136" t="s">
        <v>1590</v>
      </c>
      <c r="F136">
        <v>0.38541666666666669</v>
      </c>
      <c r="G136">
        <v>15</v>
      </c>
      <c r="H136" t="s">
        <v>1472</v>
      </c>
      <c r="I136" t="s">
        <v>17</v>
      </c>
      <c r="J136" t="s">
        <v>488</v>
      </c>
      <c r="K136" t="s">
        <v>386</v>
      </c>
      <c r="L136" t="s">
        <v>488</v>
      </c>
      <c r="M136" t="s">
        <v>15</v>
      </c>
      <c r="N136">
        <v>2780</v>
      </c>
      <c r="O136">
        <v>2765</v>
      </c>
      <c r="P136">
        <v>100</v>
      </c>
      <c r="Q136" t="s">
        <v>2106</v>
      </c>
      <c r="R136" t="s">
        <v>3836</v>
      </c>
      <c r="S136" t="s">
        <v>1487</v>
      </c>
      <c r="T136" t="s">
        <v>1594</v>
      </c>
      <c r="U136" t="s">
        <v>386</v>
      </c>
      <c r="Y136" t="s">
        <v>20</v>
      </c>
      <c r="Z136" s="48">
        <v>46234.554224537038</v>
      </c>
    </row>
    <row r="137" spans="1:26">
      <c r="A137" s="6">
        <v>46027</v>
      </c>
      <c r="B137">
        <v>2</v>
      </c>
      <c r="C137" t="s">
        <v>252</v>
      </c>
      <c r="D137" t="s">
        <v>2114</v>
      </c>
      <c r="E137" t="s">
        <v>1439</v>
      </c>
      <c r="F137">
        <v>0.38541666666666669</v>
      </c>
      <c r="G137">
        <v>15</v>
      </c>
      <c r="H137" t="s">
        <v>1472</v>
      </c>
      <c r="I137" t="s">
        <v>17</v>
      </c>
      <c r="J137" t="s">
        <v>488</v>
      </c>
      <c r="K137" t="s">
        <v>1267</v>
      </c>
      <c r="L137" t="s">
        <v>488</v>
      </c>
      <c r="M137" t="s">
        <v>15</v>
      </c>
      <c r="N137">
        <v>2780</v>
      </c>
      <c r="O137">
        <v>2765</v>
      </c>
      <c r="P137">
        <v>100</v>
      </c>
      <c r="Q137" t="s">
        <v>2106</v>
      </c>
      <c r="R137" t="s">
        <v>3836</v>
      </c>
      <c r="S137" t="s">
        <v>1487</v>
      </c>
      <c r="T137" t="s">
        <v>1594</v>
      </c>
      <c r="U137" t="s">
        <v>1267</v>
      </c>
      <c r="Y137" t="s">
        <v>20</v>
      </c>
      <c r="Z137" s="48">
        <v>46234.554236111115</v>
      </c>
    </row>
    <row r="138" spans="1:26">
      <c r="A138" s="6">
        <v>46027</v>
      </c>
      <c r="B138">
        <v>2</v>
      </c>
      <c r="C138" t="s">
        <v>253</v>
      </c>
      <c r="D138" t="s">
        <v>2115</v>
      </c>
      <c r="E138" t="s">
        <v>2103</v>
      </c>
      <c r="F138">
        <v>0.38541666666666669</v>
      </c>
      <c r="G138">
        <v>15</v>
      </c>
      <c r="H138" t="s">
        <v>1472</v>
      </c>
      <c r="I138" t="s">
        <v>17</v>
      </c>
      <c r="J138" t="s">
        <v>488</v>
      </c>
      <c r="K138" t="s">
        <v>386</v>
      </c>
      <c r="L138" t="s">
        <v>488</v>
      </c>
      <c r="M138" t="s">
        <v>15</v>
      </c>
      <c r="N138">
        <v>2765</v>
      </c>
      <c r="O138">
        <v>2750</v>
      </c>
      <c r="P138">
        <v>100</v>
      </c>
      <c r="Q138" t="s">
        <v>2106</v>
      </c>
      <c r="R138" t="s">
        <v>3836</v>
      </c>
      <c r="S138" t="s">
        <v>1487</v>
      </c>
      <c r="T138" t="s">
        <v>1594</v>
      </c>
      <c r="U138" t="s">
        <v>386</v>
      </c>
      <c r="Y138" t="s">
        <v>20</v>
      </c>
      <c r="Z138" s="48">
        <v>46234.554236111115</v>
      </c>
    </row>
    <row r="139" spans="1:26">
      <c r="A139" s="6">
        <v>46027</v>
      </c>
      <c r="B139">
        <v>2</v>
      </c>
      <c r="C139" t="s">
        <v>277</v>
      </c>
      <c r="D139" t="s">
        <v>1411</v>
      </c>
      <c r="E139" t="s">
        <v>1590</v>
      </c>
      <c r="F139">
        <v>0.44791666666666669</v>
      </c>
      <c r="G139">
        <v>15</v>
      </c>
      <c r="H139" t="s">
        <v>1472</v>
      </c>
      <c r="I139" t="s">
        <v>17</v>
      </c>
      <c r="J139" t="s">
        <v>488</v>
      </c>
      <c r="K139" t="s">
        <v>1267</v>
      </c>
      <c r="L139" t="s">
        <v>488</v>
      </c>
      <c r="M139" t="s">
        <v>15</v>
      </c>
      <c r="N139">
        <v>2765</v>
      </c>
      <c r="O139">
        <v>2750</v>
      </c>
      <c r="P139">
        <v>100</v>
      </c>
      <c r="Q139" t="s">
        <v>2106</v>
      </c>
      <c r="R139" t="s">
        <v>3836</v>
      </c>
      <c r="S139" t="s">
        <v>1487</v>
      </c>
      <c r="T139" t="s">
        <v>1594</v>
      </c>
      <c r="U139" t="s">
        <v>1267</v>
      </c>
      <c r="Y139" t="s">
        <v>20</v>
      </c>
      <c r="Z139" s="48">
        <v>46234.554236111115</v>
      </c>
    </row>
    <row r="140" spans="1:26">
      <c r="A140" s="6">
        <v>46028</v>
      </c>
      <c r="B140">
        <v>2</v>
      </c>
      <c r="C140" t="s">
        <v>176</v>
      </c>
      <c r="D140" t="s">
        <v>1454</v>
      </c>
      <c r="E140" t="s">
        <v>1590</v>
      </c>
      <c r="F140">
        <v>0.38541666666666669</v>
      </c>
      <c r="G140">
        <v>15</v>
      </c>
      <c r="H140" t="s">
        <v>1472</v>
      </c>
      <c r="I140" t="s">
        <v>17</v>
      </c>
      <c r="J140" t="s">
        <v>443</v>
      </c>
      <c r="K140" t="s">
        <v>387</v>
      </c>
      <c r="L140" t="s">
        <v>443</v>
      </c>
      <c r="M140" t="s">
        <v>15</v>
      </c>
      <c r="N140">
        <v>2795</v>
      </c>
      <c r="O140">
        <v>2780</v>
      </c>
      <c r="P140">
        <v>100</v>
      </c>
      <c r="Q140" t="s">
        <v>2106</v>
      </c>
      <c r="R140" t="s">
        <v>3837</v>
      </c>
      <c r="S140" t="s">
        <v>1487</v>
      </c>
      <c r="T140" t="s">
        <v>1594</v>
      </c>
      <c r="U140" t="s">
        <v>387</v>
      </c>
      <c r="Y140" t="s">
        <v>20</v>
      </c>
      <c r="Z140" s="48">
        <v>46234.554236111115</v>
      </c>
    </row>
    <row r="141" spans="1:26">
      <c r="A141" s="6">
        <v>46028</v>
      </c>
      <c r="B141">
        <v>2</v>
      </c>
      <c r="C141" t="s">
        <v>180</v>
      </c>
      <c r="D141" t="s">
        <v>1450</v>
      </c>
      <c r="E141" t="s">
        <v>1439</v>
      </c>
      <c r="F141">
        <v>0.44791666666666669</v>
      </c>
      <c r="G141">
        <v>15</v>
      </c>
      <c r="H141" t="s">
        <v>1472</v>
      </c>
      <c r="I141" t="s">
        <v>17</v>
      </c>
      <c r="J141" t="s">
        <v>1266</v>
      </c>
      <c r="K141" t="s">
        <v>391</v>
      </c>
      <c r="L141" t="s">
        <v>1266</v>
      </c>
      <c r="M141" t="s">
        <v>15</v>
      </c>
      <c r="N141">
        <v>2235</v>
      </c>
      <c r="O141">
        <v>2220</v>
      </c>
      <c r="P141">
        <v>100</v>
      </c>
      <c r="Q141" t="s">
        <v>2106</v>
      </c>
      <c r="R141" t="s">
        <v>3836</v>
      </c>
      <c r="S141" t="s">
        <v>1487</v>
      </c>
      <c r="T141" t="s">
        <v>1594</v>
      </c>
      <c r="U141" t="s">
        <v>391</v>
      </c>
      <c r="Y141" t="s">
        <v>20</v>
      </c>
      <c r="Z141" s="48">
        <v>46234.554236111115</v>
      </c>
    </row>
    <row r="142" spans="1:26">
      <c r="A142" s="6">
        <v>46028</v>
      </c>
      <c r="B142">
        <v>2</v>
      </c>
      <c r="C142" t="s">
        <v>237</v>
      </c>
      <c r="D142" t="s">
        <v>2113</v>
      </c>
      <c r="E142" t="s">
        <v>1590</v>
      </c>
      <c r="F142">
        <v>0.38541666666666669</v>
      </c>
      <c r="G142">
        <v>15</v>
      </c>
      <c r="H142" t="s">
        <v>1472</v>
      </c>
      <c r="I142" t="s">
        <v>17</v>
      </c>
      <c r="J142" t="s">
        <v>488</v>
      </c>
      <c r="K142" t="s">
        <v>1267</v>
      </c>
      <c r="L142" t="s">
        <v>488</v>
      </c>
      <c r="M142" t="s">
        <v>15</v>
      </c>
      <c r="N142">
        <v>2750</v>
      </c>
      <c r="O142">
        <v>2735</v>
      </c>
      <c r="P142">
        <v>100</v>
      </c>
      <c r="Q142" t="s">
        <v>2106</v>
      </c>
      <c r="R142" t="s">
        <v>3836</v>
      </c>
      <c r="S142" t="s">
        <v>1487</v>
      </c>
      <c r="T142" t="s">
        <v>1594</v>
      </c>
      <c r="U142" t="s">
        <v>1267</v>
      </c>
      <c r="Y142" t="s">
        <v>20</v>
      </c>
      <c r="Z142" s="48">
        <v>46234.554236111115</v>
      </c>
    </row>
    <row r="143" spans="1:26">
      <c r="A143" s="6">
        <v>46028</v>
      </c>
      <c r="B143">
        <v>2</v>
      </c>
      <c r="C143" t="s">
        <v>252</v>
      </c>
      <c r="D143" t="s">
        <v>2114</v>
      </c>
      <c r="E143" t="s">
        <v>1439</v>
      </c>
      <c r="F143">
        <v>0.38541666666666669</v>
      </c>
      <c r="G143">
        <v>15</v>
      </c>
      <c r="H143" t="s">
        <v>1472</v>
      </c>
      <c r="I143" t="s">
        <v>17</v>
      </c>
      <c r="J143" t="s">
        <v>488</v>
      </c>
      <c r="K143" t="s">
        <v>386</v>
      </c>
      <c r="L143" t="s">
        <v>488</v>
      </c>
      <c r="M143" t="s">
        <v>15</v>
      </c>
      <c r="N143">
        <v>2750</v>
      </c>
      <c r="O143">
        <v>2735</v>
      </c>
      <c r="P143">
        <v>100</v>
      </c>
      <c r="Q143" t="s">
        <v>2106</v>
      </c>
      <c r="R143" t="s">
        <v>3836</v>
      </c>
      <c r="S143" t="s">
        <v>1487</v>
      </c>
      <c r="T143" t="s">
        <v>1594</v>
      </c>
      <c r="U143" t="s">
        <v>386</v>
      </c>
      <c r="Y143" t="s">
        <v>20</v>
      </c>
      <c r="Z143" s="48">
        <v>46234.554236111115</v>
      </c>
    </row>
    <row r="144" spans="1:26">
      <c r="A144" s="6">
        <v>46028</v>
      </c>
      <c r="B144">
        <v>2</v>
      </c>
      <c r="C144" t="s">
        <v>253</v>
      </c>
      <c r="D144" t="s">
        <v>2115</v>
      </c>
      <c r="E144" t="s">
        <v>2103</v>
      </c>
      <c r="F144">
        <v>0.38541666666666669</v>
      </c>
      <c r="G144">
        <v>15</v>
      </c>
      <c r="H144" t="s">
        <v>1472</v>
      </c>
      <c r="I144" t="s">
        <v>17</v>
      </c>
      <c r="J144" t="s">
        <v>488</v>
      </c>
      <c r="K144" t="s">
        <v>1267</v>
      </c>
      <c r="L144" t="s">
        <v>488</v>
      </c>
      <c r="M144" t="s">
        <v>15</v>
      </c>
      <c r="N144">
        <v>2735</v>
      </c>
      <c r="O144">
        <v>2720</v>
      </c>
      <c r="P144">
        <v>100</v>
      </c>
      <c r="Q144" t="s">
        <v>2106</v>
      </c>
      <c r="R144" t="s">
        <v>3836</v>
      </c>
      <c r="S144" t="s">
        <v>1487</v>
      </c>
      <c r="T144" t="s">
        <v>1594</v>
      </c>
      <c r="U144" t="s">
        <v>1267</v>
      </c>
      <c r="Y144" t="s">
        <v>20</v>
      </c>
      <c r="Z144" s="48">
        <v>46234.554236111115</v>
      </c>
    </row>
    <row r="145" spans="1:26">
      <c r="A145" s="6">
        <v>46029</v>
      </c>
      <c r="B145">
        <v>2</v>
      </c>
      <c r="C145" t="s">
        <v>176</v>
      </c>
      <c r="D145" t="s">
        <v>1454</v>
      </c>
      <c r="E145" t="s">
        <v>1590</v>
      </c>
      <c r="F145">
        <v>0.38541666666666669</v>
      </c>
      <c r="G145">
        <v>15</v>
      </c>
      <c r="H145" t="s">
        <v>1472</v>
      </c>
      <c r="I145" t="s">
        <v>17</v>
      </c>
      <c r="J145" t="s">
        <v>443</v>
      </c>
      <c r="K145" t="s">
        <v>387</v>
      </c>
      <c r="L145" t="s">
        <v>443</v>
      </c>
      <c r="M145" t="s">
        <v>15</v>
      </c>
      <c r="N145">
        <v>2780</v>
      </c>
      <c r="O145">
        <v>2765</v>
      </c>
      <c r="P145">
        <v>100</v>
      </c>
      <c r="Q145" t="s">
        <v>2106</v>
      </c>
      <c r="R145" t="s">
        <v>3837</v>
      </c>
      <c r="S145" t="s">
        <v>1487</v>
      </c>
      <c r="T145" t="s">
        <v>1594</v>
      </c>
      <c r="U145" t="s">
        <v>387</v>
      </c>
      <c r="Y145" t="s">
        <v>20</v>
      </c>
      <c r="Z145" s="48">
        <v>46234.554247685184</v>
      </c>
    </row>
    <row r="146" spans="1:26">
      <c r="A146" s="6">
        <v>46029</v>
      </c>
      <c r="B146">
        <v>2</v>
      </c>
      <c r="C146" t="s">
        <v>237</v>
      </c>
      <c r="D146" t="s">
        <v>2113</v>
      </c>
      <c r="E146" t="s">
        <v>1590</v>
      </c>
      <c r="F146">
        <v>0.38541666666666669</v>
      </c>
      <c r="G146">
        <v>15</v>
      </c>
      <c r="H146" t="s">
        <v>1472</v>
      </c>
      <c r="I146" t="s">
        <v>17</v>
      </c>
      <c r="J146" t="s">
        <v>488</v>
      </c>
      <c r="K146" t="s">
        <v>389</v>
      </c>
      <c r="L146" t="s">
        <v>488</v>
      </c>
      <c r="M146" t="s">
        <v>16</v>
      </c>
      <c r="N146">
        <v>2690</v>
      </c>
      <c r="O146">
        <v>2675</v>
      </c>
      <c r="P146">
        <v>100</v>
      </c>
      <c r="Q146" t="s">
        <v>2106</v>
      </c>
      <c r="R146" t="s">
        <v>3836</v>
      </c>
      <c r="S146" t="s">
        <v>1487</v>
      </c>
      <c r="T146" t="s">
        <v>1594</v>
      </c>
      <c r="U146" t="s">
        <v>389</v>
      </c>
      <c r="Y146" t="s">
        <v>20</v>
      </c>
      <c r="Z146" s="48">
        <v>46234.554247685184</v>
      </c>
    </row>
    <row r="147" spans="1:26">
      <c r="A147" s="6">
        <v>46029</v>
      </c>
      <c r="B147">
        <v>2</v>
      </c>
      <c r="C147" t="s">
        <v>252</v>
      </c>
      <c r="D147" t="s">
        <v>2114</v>
      </c>
      <c r="E147" t="s">
        <v>1439</v>
      </c>
      <c r="F147">
        <v>0.38541666666666669</v>
      </c>
      <c r="G147">
        <v>15</v>
      </c>
      <c r="H147" t="s">
        <v>1472</v>
      </c>
      <c r="I147" t="s">
        <v>17</v>
      </c>
      <c r="J147" t="s">
        <v>488</v>
      </c>
      <c r="K147" t="s">
        <v>389</v>
      </c>
      <c r="L147" t="s">
        <v>488</v>
      </c>
      <c r="M147" t="s">
        <v>16</v>
      </c>
      <c r="N147">
        <v>2675</v>
      </c>
      <c r="O147">
        <v>2660</v>
      </c>
      <c r="P147">
        <v>100</v>
      </c>
      <c r="Q147" t="s">
        <v>2106</v>
      </c>
      <c r="R147" t="s">
        <v>3836</v>
      </c>
      <c r="S147" t="s">
        <v>1487</v>
      </c>
      <c r="T147" t="s">
        <v>1594</v>
      </c>
      <c r="U147" t="s">
        <v>389</v>
      </c>
      <c r="Y147" t="s">
        <v>20</v>
      </c>
      <c r="Z147" s="48">
        <v>46234.554247685184</v>
      </c>
    </row>
    <row r="148" spans="1:26">
      <c r="A148" s="6">
        <v>46029</v>
      </c>
      <c r="B148">
        <v>2</v>
      </c>
      <c r="C148" t="s">
        <v>253</v>
      </c>
      <c r="D148" t="s">
        <v>2115</v>
      </c>
      <c r="E148" t="s">
        <v>2103</v>
      </c>
      <c r="F148">
        <v>0.38541666666666669</v>
      </c>
      <c r="G148">
        <v>15</v>
      </c>
      <c r="H148" t="s">
        <v>1472</v>
      </c>
      <c r="I148" t="s">
        <v>17</v>
      </c>
      <c r="J148" t="s">
        <v>488</v>
      </c>
      <c r="K148" t="s">
        <v>389</v>
      </c>
      <c r="L148" t="s">
        <v>488</v>
      </c>
      <c r="M148" t="s">
        <v>16</v>
      </c>
      <c r="N148">
        <v>2660</v>
      </c>
      <c r="O148">
        <v>2645</v>
      </c>
      <c r="P148">
        <v>100</v>
      </c>
      <c r="Q148" t="s">
        <v>2106</v>
      </c>
      <c r="R148" t="s">
        <v>3836</v>
      </c>
      <c r="S148" t="s">
        <v>1487</v>
      </c>
      <c r="T148" t="s">
        <v>1594</v>
      </c>
      <c r="U148" t="s">
        <v>389</v>
      </c>
      <c r="Y148" t="s">
        <v>20</v>
      </c>
      <c r="Z148" s="48">
        <v>46234.554247685184</v>
      </c>
    </row>
    <row r="149" spans="1:26">
      <c r="A149" s="6">
        <v>46030</v>
      </c>
      <c r="B149">
        <v>2</v>
      </c>
      <c r="C149" t="s">
        <v>176</v>
      </c>
      <c r="D149" t="s">
        <v>1454</v>
      </c>
      <c r="E149" t="s">
        <v>1590</v>
      </c>
      <c r="F149">
        <v>0.38541666666666669</v>
      </c>
      <c r="G149">
        <v>15</v>
      </c>
      <c r="H149" t="s">
        <v>1472</v>
      </c>
      <c r="I149" t="s">
        <v>17</v>
      </c>
      <c r="J149" t="s">
        <v>443</v>
      </c>
      <c r="K149" t="s">
        <v>387</v>
      </c>
      <c r="L149" t="s">
        <v>443</v>
      </c>
      <c r="M149" t="s">
        <v>15</v>
      </c>
      <c r="N149">
        <v>2765</v>
      </c>
      <c r="O149">
        <v>2750</v>
      </c>
      <c r="P149">
        <v>100</v>
      </c>
      <c r="Q149" t="s">
        <v>2106</v>
      </c>
      <c r="R149" t="s">
        <v>3837</v>
      </c>
      <c r="S149" t="s">
        <v>1487</v>
      </c>
      <c r="T149" t="s">
        <v>1594</v>
      </c>
      <c r="U149" t="s">
        <v>387</v>
      </c>
      <c r="Y149" t="s">
        <v>20</v>
      </c>
      <c r="Z149" s="48">
        <v>46234.554247685184</v>
      </c>
    </row>
    <row r="150" spans="1:26">
      <c r="A150" s="6">
        <v>46030</v>
      </c>
      <c r="B150">
        <v>2</v>
      </c>
      <c r="C150" t="s">
        <v>237</v>
      </c>
      <c r="D150" t="s">
        <v>2113</v>
      </c>
      <c r="E150" t="s">
        <v>1590</v>
      </c>
      <c r="F150">
        <v>0.38541666666666669</v>
      </c>
      <c r="G150">
        <v>15</v>
      </c>
      <c r="H150" t="s">
        <v>1472</v>
      </c>
      <c r="I150" t="s">
        <v>17</v>
      </c>
      <c r="J150" t="s">
        <v>488</v>
      </c>
      <c r="K150" t="s">
        <v>386</v>
      </c>
      <c r="L150" t="s">
        <v>488</v>
      </c>
      <c r="M150" t="s">
        <v>15</v>
      </c>
      <c r="N150">
        <v>2735</v>
      </c>
      <c r="O150">
        <v>2720</v>
      </c>
      <c r="P150">
        <v>100</v>
      </c>
      <c r="Q150" t="s">
        <v>2106</v>
      </c>
      <c r="R150" t="s">
        <v>3837</v>
      </c>
      <c r="S150" t="s">
        <v>1487</v>
      </c>
      <c r="T150" t="s">
        <v>1594</v>
      </c>
      <c r="U150" t="s">
        <v>386</v>
      </c>
      <c r="Y150" t="s">
        <v>20</v>
      </c>
      <c r="Z150" s="48">
        <v>46234.554247685184</v>
      </c>
    </row>
    <row r="151" spans="1:26">
      <c r="A151" s="6">
        <v>46030</v>
      </c>
      <c r="B151">
        <v>2</v>
      </c>
      <c r="C151" t="s">
        <v>243</v>
      </c>
      <c r="D151" t="s">
        <v>2116</v>
      </c>
      <c r="E151" t="s">
        <v>2103</v>
      </c>
      <c r="F151">
        <v>0.38541666666666669</v>
      </c>
      <c r="G151">
        <v>15</v>
      </c>
      <c r="H151" t="s">
        <v>1472</v>
      </c>
      <c r="I151" t="s">
        <v>17</v>
      </c>
      <c r="J151" t="s">
        <v>488</v>
      </c>
      <c r="K151" t="s">
        <v>386</v>
      </c>
      <c r="L151" t="s">
        <v>488</v>
      </c>
      <c r="M151" t="s">
        <v>15</v>
      </c>
      <c r="N151">
        <v>2720</v>
      </c>
      <c r="O151">
        <v>2705</v>
      </c>
      <c r="P151">
        <v>100</v>
      </c>
      <c r="Q151" t="s">
        <v>2106</v>
      </c>
      <c r="R151" t="s">
        <v>3836</v>
      </c>
      <c r="S151" t="s">
        <v>1487</v>
      </c>
      <c r="T151" t="s">
        <v>1594</v>
      </c>
      <c r="U151" t="s">
        <v>386</v>
      </c>
      <c r="Y151" t="s">
        <v>20</v>
      </c>
      <c r="Z151" s="48">
        <v>46234.554247685184</v>
      </c>
    </row>
    <row r="152" spans="1:26">
      <c r="A152" s="6">
        <v>46030</v>
      </c>
      <c r="B152">
        <v>2</v>
      </c>
      <c r="C152" t="s">
        <v>252</v>
      </c>
      <c r="D152" t="s">
        <v>2114</v>
      </c>
      <c r="E152" t="s">
        <v>1439</v>
      </c>
      <c r="F152">
        <v>0.38541666666666669</v>
      </c>
      <c r="G152">
        <v>15</v>
      </c>
      <c r="H152" t="s">
        <v>1472</v>
      </c>
      <c r="I152" t="s">
        <v>17</v>
      </c>
      <c r="J152" t="s">
        <v>488</v>
      </c>
      <c r="K152" t="s">
        <v>1267</v>
      </c>
      <c r="L152" t="s">
        <v>488</v>
      </c>
      <c r="M152" t="s">
        <v>15</v>
      </c>
      <c r="N152">
        <v>2720</v>
      </c>
      <c r="O152">
        <v>2705</v>
      </c>
      <c r="P152">
        <v>100</v>
      </c>
      <c r="Q152" t="s">
        <v>2106</v>
      </c>
      <c r="R152" t="s">
        <v>3837</v>
      </c>
      <c r="S152" t="s">
        <v>1487</v>
      </c>
      <c r="T152" t="s">
        <v>1594</v>
      </c>
      <c r="U152" t="s">
        <v>1267</v>
      </c>
      <c r="Y152" t="s">
        <v>20</v>
      </c>
      <c r="Z152" s="48">
        <v>46234.554247685184</v>
      </c>
    </row>
    <row r="153" spans="1:26">
      <c r="A153" s="6">
        <v>46030</v>
      </c>
      <c r="B153">
        <v>2</v>
      </c>
      <c r="C153" t="s">
        <v>253</v>
      </c>
      <c r="D153" t="s">
        <v>2115</v>
      </c>
      <c r="E153" t="s">
        <v>2103</v>
      </c>
      <c r="F153">
        <v>0.38541666666666669</v>
      </c>
      <c r="G153">
        <v>15</v>
      </c>
      <c r="H153" t="s">
        <v>1472</v>
      </c>
      <c r="I153" t="s">
        <v>17</v>
      </c>
      <c r="J153" t="s">
        <v>488</v>
      </c>
      <c r="K153" t="s">
        <v>386</v>
      </c>
      <c r="L153" t="s">
        <v>488</v>
      </c>
      <c r="M153" t="s">
        <v>15</v>
      </c>
      <c r="N153">
        <v>2705</v>
      </c>
      <c r="O153">
        <v>2690</v>
      </c>
      <c r="P153">
        <v>100</v>
      </c>
      <c r="Q153" t="s">
        <v>2106</v>
      </c>
      <c r="R153" t="s">
        <v>3837</v>
      </c>
      <c r="S153" t="s">
        <v>1487</v>
      </c>
      <c r="T153" t="s">
        <v>1594</v>
      </c>
      <c r="U153" t="s">
        <v>386</v>
      </c>
      <c r="Y153" t="s">
        <v>20</v>
      </c>
      <c r="Z153" s="48">
        <v>46234.554247685184</v>
      </c>
    </row>
    <row r="154" spans="1:26">
      <c r="A154" s="6">
        <v>46031</v>
      </c>
      <c r="B154">
        <v>2</v>
      </c>
      <c r="C154" t="s">
        <v>176</v>
      </c>
      <c r="D154" t="s">
        <v>1454</v>
      </c>
      <c r="E154" t="s">
        <v>1590</v>
      </c>
      <c r="F154">
        <v>0.38541666666666669</v>
      </c>
      <c r="G154">
        <v>15</v>
      </c>
      <c r="H154" t="s">
        <v>1472</v>
      </c>
      <c r="I154" t="s">
        <v>17</v>
      </c>
      <c r="J154" t="s">
        <v>443</v>
      </c>
      <c r="K154" t="s">
        <v>387</v>
      </c>
      <c r="L154" t="s">
        <v>443</v>
      </c>
      <c r="M154" t="s">
        <v>15</v>
      </c>
      <c r="N154">
        <v>2750</v>
      </c>
      <c r="O154">
        <v>2735</v>
      </c>
      <c r="P154">
        <v>100</v>
      </c>
      <c r="Q154" t="s">
        <v>2106</v>
      </c>
      <c r="R154" t="s">
        <v>3837</v>
      </c>
      <c r="S154" t="s">
        <v>1487</v>
      </c>
      <c r="T154" t="s">
        <v>1594</v>
      </c>
      <c r="U154" t="s">
        <v>387</v>
      </c>
      <c r="Y154" t="s">
        <v>20</v>
      </c>
      <c r="Z154" s="48">
        <v>46234.554259259261</v>
      </c>
    </row>
    <row r="155" spans="1:26">
      <c r="A155" s="6">
        <v>46031</v>
      </c>
      <c r="B155">
        <v>2</v>
      </c>
      <c r="C155" t="s">
        <v>237</v>
      </c>
      <c r="D155" t="s">
        <v>2113</v>
      </c>
      <c r="E155" t="s">
        <v>1590</v>
      </c>
      <c r="F155">
        <v>0.38541666666666669</v>
      </c>
      <c r="G155">
        <v>15</v>
      </c>
      <c r="H155" t="s">
        <v>1472</v>
      </c>
      <c r="I155" t="s">
        <v>17</v>
      </c>
      <c r="J155" t="s">
        <v>488</v>
      </c>
      <c r="K155" t="s">
        <v>1267</v>
      </c>
      <c r="L155" t="s">
        <v>488</v>
      </c>
      <c r="M155" t="s">
        <v>15</v>
      </c>
      <c r="N155">
        <v>2705</v>
      </c>
      <c r="O155">
        <v>2690</v>
      </c>
      <c r="P155">
        <v>100</v>
      </c>
      <c r="Q155" t="s">
        <v>2106</v>
      </c>
      <c r="R155" t="s">
        <v>3837</v>
      </c>
      <c r="S155" t="s">
        <v>1487</v>
      </c>
      <c r="T155" t="s">
        <v>1594</v>
      </c>
      <c r="U155" t="s">
        <v>1267</v>
      </c>
      <c r="Y155" t="s">
        <v>20</v>
      </c>
      <c r="Z155" s="48">
        <v>46234.554259259261</v>
      </c>
    </row>
    <row r="156" spans="1:26">
      <c r="A156" s="6">
        <v>46031</v>
      </c>
      <c r="B156">
        <v>2</v>
      </c>
      <c r="C156" t="s">
        <v>252</v>
      </c>
      <c r="D156" t="s">
        <v>2114</v>
      </c>
      <c r="E156" t="s">
        <v>1439</v>
      </c>
      <c r="F156">
        <v>0.38541666666666669</v>
      </c>
      <c r="G156">
        <v>15</v>
      </c>
      <c r="H156" t="s">
        <v>1472</v>
      </c>
      <c r="I156" t="s">
        <v>17</v>
      </c>
      <c r="J156" t="s">
        <v>488</v>
      </c>
      <c r="K156" t="s">
        <v>386</v>
      </c>
      <c r="L156" t="s">
        <v>488</v>
      </c>
      <c r="M156" t="s">
        <v>15</v>
      </c>
      <c r="N156">
        <v>2690</v>
      </c>
      <c r="O156">
        <v>2675</v>
      </c>
      <c r="P156">
        <v>100</v>
      </c>
      <c r="Q156" t="s">
        <v>2106</v>
      </c>
      <c r="R156" t="s">
        <v>3837</v>
      </c>
      <c r="S156" t="s">
        <v>1487</v>
      </c>
      <c r="T156" t="s">
        <v>1594</v>
      </c>
      <c r="U156" t="s">
        <v>386</v>
      </c>
      <c r="Y156" t="s">
        <v>20</v>
      </c>
      <c r="Z156" s="48">
        <v>46234.554259259261</v>
      </c>
    </row>
    <row r="157" spans="1:26">
      <c r="A157" s="6">
        <v>46031</v>
      </c>
      <c r="B157">
        <v>2</v>
      </c>
      <c r="C157" t="s">
        <v>253</v>
      </c>
      <c r="D157" t="s">
        <v>2115</v>
      </c>
      <c r="E157" t="s">
        <v>2103</v>
      </c>
      <c r="F157">
        <v>0.38541666666666669</v>
      </c>
      <c r="G157">
        <v>15</v>
      </c>
      <c r="H157" t="s">
        <v>1472</v>
      </c>
      <c r="I157" t="s">
        <v>17</v>
      </c>
      <c r="J157" t="s">
        <v>488</v>
      </c>
      <c r="K157" t="s">
        <v>1267</v>
      </c>
      <c r="L157" t="s">
        <v>488</v>
      </c>
      <c r="M157" t="s">
        <v>15</v>
      </c>
      <c r="N157">
        <v>2690</v>
      </c>
      <c r="O157">
        <v>2675</v>
      </c>
      <c r="P157">
        <v>100</v>
      </c>
      <c r="Q157" t="s">
        <v>2106</v>
      </c>
      <c r="R157" t="s">
        <v>3837</v>
      </c>
      <c r="S157" t="s">
        <v>1487</v>
      </c>
      <c r="T157" t="s">
        <v>1594</v>
      </c>
      <c r="U157" t="s">
        <v>1267</v>
      </c>
      <c r="Y157" t="s">
        <v>20</v>
      </c>
      <c r="Z157" s="48">
        <v>46234.554259259261</v>
      </c>
    </row>
    <row r="158" spans="1:26">
      <c r="A158" s="6">
        <v>46032</v>
      </c>
      <c r="B158">
        <v>2</v>
      </c>
      <c r="C158" t="s">
        <v>176</v>
      </c>
      <c r="D158" t="s">
        <v>1454</v>
      </c>
      <c r="E158" t="s">
        <v>1590</v>
      </c>
      <c r="F158">
        <v>0.38541666666666669</v>
      </c>
      <c r="G158">
        <v>15</v>
      </c>
      <c r="H158" t="s">
        <v>1472</v>
      </c>
      <c r="I158" t="s">
        <v>17</v>
      </c>
      <c r="J158" t="s">
        <v>443</v>
      </c>
      <c r="K158" t="s">
        <v>387</v>
      </c>
      <c r="L158" t="s">
        <v>443</v>
      </c>
      <c r="M158" t="s">
        <v>15</v>
      </c>
      <c r="N158">
        <v>2735</v>
      </c>
      <c r="O158">
        <v>2720</v>
      </c>
      <c r="P158">
        <v>100</v>
      </c>
      <c r="Q158" t="s">
        <v>2106</v>
      </c>
      <c r="R158" t="s">
        <v>3837</v>
      </c>
      <c r="S158" t="s">
        <v>1487</v>
      </c>
      <c r="T158" t="s">
        <v>1594</v>
      </c>
      <c r="U158" t="s">
        <v>387</v>
      </c>
      <c r="Y158" t="s">
        <v>20</v>
      </c>
      <c r="Z158" s="48">
        <v>46234.554259259261</v>
      </c>
    </row>
    <row r="159" spans="1:26">
      <c r="A159" s="6">
        <v>46032</v>
      </c>
      <c r="B159">
        <v>2</v>
      </c>
      <c r="C159" t="s">
        <v>183</v>
      </c>
      <c r="D159" t="s">
        <v>1166</v>
      </c>
      <c r="E159" t="s">
        <v>2103</v>
      </c>
      <c r="F159">
        <v>0.4375</v>
      </c>
      <c r="G159">
        <v>15</v>
      </c>
      <c r="H159" t="s">
        <v>1472</v>
      </c>
      <c r="I159" t="s">
        <v>17</v>
      </c>
      <c r="J159" t="s">
        <v>1266</v>
      </c>
      <c r="K159" t="s">
        <v>391</v>
      </c>
      <c r="L159" t="s">
        <v>1266</v>
      </c>
      <c r="M159" t="s">
        <v>15</v>
      </c>
      <c r="N159">
        <v>2220</v>
      </c>
      <c r="O159">
        <v>2205</v>
      </c>
      <c r="P159">
        <v>100</v>
      </c>
      <c r="Q159" t="s">
        <v>2106</v>
      </c>
      <c r="R159" t="s">
        <v>3836</v>
      </c>
      <c r="S159" t="s">
        <v>1487</v>
      </c>
      <c r="T159" t="s">
        <v>1594</v>
      </c>
      <c r="U159" t="s">
        <v>391</v>
      </c>
      <c r="Y159" t="s">
        <v>20</v>
      </c>
      <c r="Z159" s="48">
        <v>46234.554259259261</v>
      </c>
    </row>
    <row r="160" spans="1:26">
      <c r="A160" s="6">
        <v>46032</v>
      </c>
      <c r="B160">
        <v>2</v>
      </c>
      <c r="C160" t="s">
        <v>237</v>
      </c>
      <c r="D160" t="s">
        <v>2113</v>
      </c>
      <c r="E160" t="s">
        <v>1590</v>
      </c>
      <c r="F160">
        <v>0.38541666666666669</v>
      </c>
      <c r="G160">
        <v>15</v>
      </c>
      <c r="H160" t="s">
        <v>1472</v>
      </c>
      <c r="I160" t="s">
        <v>17</v>
      </c>
      <c r="J160" t="s">
        <v>488</v>
      </c>
      <c r="K160" t="s">
        <v>389</v>
      </c>
      <c r="L160" t="s">
        <v>488</v>
      </c>
      <c r="M160" t="s">
        <v>16</v>
      </c>
      <c r="N160">
        <v>2645</v>
      </c>
      <c r="O160">
        <v>2630</v>
      </c>
      <c r="P160">
        <v>100</v>
      </c>
      <c r="Q160" t="s">
        <v>2106</v>
      </c>
      <c r="R160" t="s">
        <v>3837</v>
      </c>
      <c r="S160" t="s">
        <v>1487</v>
      </c>
      <c r="T160" t="s">
        <v>1594</v>
      </c>
      <c r="U160" t="s">
        <v>389</v>
      </c>
      <c r="Y160" t="s">
        <v>20</v>
      </c>
      <c r="Z160" s="48">
        <v>46234.554259259261</v>
      </c>
    </row>
    <row r="161" spans="1:26">
      <c r="A161" s="6">
        <v>46032</v>
      </c>
      <c r="B161">
        <v>2</v>
      </c>
      <c r="C161" t="s">
        <v>252</v>
      </c>
      <c r="D161" t="s">
        <v>2114</v>
      </c>
      <c r="E161" t="s">
        <v>1439</v>
      </c>
      <c r="F161">
        <v>0.38541666666666669</v>
      </c>
      <c r="G161">
        <v>15</v>
      </c>
      <c r="H161" t="s">
        <v>1472</v>
      </c>
      <c r="I161" t="s">
        <v>17</v>
      </c>
      <c r="J161" t="s">
        <v>488</v>
      </c>
      <c r="K161" t="s">
        <v>389</v>
      </c>
      <c r="L161" t="s">
        <v>488</v>
      </c>
      <c r="M161" t="s">
        <v>16</v>
      </c>
      <c r="N161">
        <v>2630</v>
      </c>
      <c r="O161">
        <v>2615</v>
      </c>
      <c r="P161">
        <v>100</v>
      </c>
      <c r="Q161" t="s">
        <v>2106</v>
      </c>
      <c r="R161" t="s">
        <v>3837</v>
      </c>
      <c r="S161" t="s">
        <v>1487</v>
      </c>
      <c r="T161" t="s">
        <v>1594</v>
      </c>
      <c r="U161" t="s">
        <v>389</v>
      </c>
      <c r="Y161" t="s">
        <v>20</v>
      </c>
      <c r="Z161" s="48">
        <v>46234.554259259261</v>
      </c>
    </row>
    <row r="162" spans="1:26">
      <c r="A162" s="6">
        <v>46032</v>
      </c>
      <c r="B162">
        <v>2</v>
      </c>
      <c r="C162" t="s">
        <v>253</v>
      </c>
      <c r="D162" t="s">
        <v>2115</v>
      </c>
      <c r="E162" t="s">
        <v>2103</v>
      </c>
      <c r="F162">
        <v>0.38541666666666669</v>
      </c>
      <c r="G162">
        <v>15</v>
      </c>
      <c r="H162" t="s">
        <v>1472</v>
      </c>
      <c r="I162" t="s">
        <v>17</v>
      </c>
      <c r="J162" t="s">
        <v>488</v>
      </c>
      <c r="K162" t="s">
        <v>389</v>
      </c>
      <c r="L162" t="s">
        <v>488</v>
      </c>
      <c r="M162" t="s">
        <v>16</v>
      </c>
      <c r="N162">
        <v>2615</v>
      </c>
      <c r="O162">
        <v>2600</v>
      </c>
      <c r="P162">
        <v>100</v>
      </c>
      <c r="Q162" t="s">
        <v>2106</v>
      </c>
      <c r="R162" t="s">
        <v>3837</v>
      </c>
      <c r="S162" t="s">
        <v>1487</v>
      </c>
      <c r="T162" t="s">
        <v>1594</v>
      </c>
      <c r="U162" t="s">
        <v>389</v>
      </c>
      <c r="Y162" t="s">
        <v>20</v>
      </c>
      <c r="Z162" s="48">
        <v>46234.554270833331</v>
      </c>
    </row>
    <row r="163" spans="1:26">
      <c r="A163" s="6">
        <v>46032</v>
      </c>
      <c r="B163">
        <v>2</v>
      </c>
      <c r="C163" t="s">
        <v>268</v>
      </c>
      <c r="D163" t="s">
        <v>3017</v>
      </c>
      <c r="E163" t="s">
        <v>2103</v>
      </c>
      <c r="F163">
        <v>0.44791666666666669</v>
      </c>
      <c r="G163">
        <v>15</v>
      </c>
      <c r="H163" t="s">
        <v>1472</v>
      </c>
      <c r="I163" t="s">
        <v>17</v>
      </c>
      <c r="J163" t="s">
        <v>1266</v>
      </c>
      <c r="K163" t="s">
        <v>391</v>
      </c>
      <c r="L163" t="s">
        <v>1266</v>
      </c>
      <c r="M163" t="s">
        <v>15</v>
      </c>
      <c r="N163">
        <v>2205</v>
      </c>
      <c r="O163">
        <v>2190</v>
      </c>
      <c r="P163">
        <v>100</v>
      </c>
      <c r="Q163" t="s">
        <v>2106</v>
      </c>
      <c r="R163" t="s">
        <v>3836</v>
      </c>
      <c r="S163" t="s">
        <v>1487</v>
      </c>
      <c r="T163" t="s">
        <v>1594</v>
      </c>
      <c r="U163" t="s">
        <v>391</v>
      </c>
      <c r="Y163" t="s">
        <v>20</v>
      </c>
      <c r="Z163" s="48">
        <v>46234.554270833331</v>
      </c>
    </row>
    <row r="164" spans="1:26">
      <c r="A164" s="6">
        <v>46032</v>
      </c>
      <c r="B164">
        <v>2</v>
      </c>
      <c r="C164" t="s">
        <v>299</v>
      </c>
      <c r="D164" t="s">
        <v>1445</v>
      </c>
      <c r="E164" t="s">
        <v>1439</v>
      </c>
      <c r="F164">
        <v>0.41666666666666669</v>
      </c>
      <c r="G164">
        <v>15</v>
      </c>
      <c r="H164" t="s">
        <v>1472</v>
      </c>
      <c r="I164" t="s">
        <v>17</v>
      </c>
      <c r="J164" t="s">
        <v>443</v>
      </c>
      <c r="K164" t="s">
        <v>387</v>
      </c>
      <c r="L164" t="s">
        <v>443</v>
      </c>
      <c r="M164" t="s">
        <v>15</v>
      </c>
      <c r="N164">
        <v>2720</v>
      </c>
      <c r="O164">
        <v>2705</v>
      </c>
      <c r="P164">
        <v>100</v>
      </c>
      <c r="Q164" t="s">
        <v>2106</v>
      </c>
      <c r="R164" t="s">
        <v>3836</v>
      </c>
      <c r="S164" t="s">
        <v>1487</v>
      </c>
      <c r="T164" t="s">
        <v>1594</v>
      </c>
      <c r="U164" t="s">
        <v>387</v>
      </c>
      <c r="Y164" t="s">
        <v>20</v>
      </c>
      <c r="Z164" s="48">
        <v>46234.554270833331</v>
      </c>
    </row>
    <row r="165" spans="1:26">
      <c r="A165" s="6">
        <v>46032</v>
      </c>
      <c r="B165">
        <v>2</v>
      </c>
      <c r="C165" t="s">
        <v>4697</v>
      </c>
      <c r="D165" t="s">
        <v>1446</v>
      </c>
      <c r="E165" t="s">
        <v>1439</v>
      </c>
      <c r="F165">
        <v>0.41666666666666669</v>
      </c>
      <c r="G165">
        <v>15</v>
      </c>
      <c r="H165" t="s">
        <v>1472</v>
      </c>
      <c r="I165" t="s">
        <v>17</v>
      </c>
      <c r="J165" t="s">
        <v>443</v>
      </c>
      <c r="K165" t="s">
        <v>387</v>
      </c>
      <c r="L165" t="s">
        <v>443</v>
      </c>
      <c r="M165" t="s">
        <v>15</v>
      </c>
      <c r="N165">
        <v>2705</v>
      </c>
      <c r="O165">
        <v>2690</v>
      </c>
      <c r="P165">
        <v>100</v>
      </c>
      <c r="Q165" t="s">
        <v>2106</v>
      </c>
      <c r="R165" t="s">
        <v>3836</v>
      </c>
      <c r="S165" t="s">
        <v>1487</v>
      </c>
      <c r="T165" t="s">
        <v>1594</v>
      </c>
      <c r="U165" t="s">
        <v>387</v>
      </c>
      <c r="Y165" t="s">
        <v>20</v>
      </c>
      <c r="Z165" s="48">
        <v>46234.554270833331</v>
      </c>
    </row>
    <row r="166" spans="1:26">
      <c r="A166" s="6">
        <v>46027</v>
      </c>
      <c r="B166">
        <v>2</v>
      </c>
      <c r="C166" t="s">
        <v>207</v>
      </c>
      <c r="D166" t="s">
        <v>2118</v>
      </c>
      <c r="E166" t="s">
        <v>2103</v>
      </c>
      <c r="F166">
        <v>0.38194444444444442</v>
      </c>
      <c r="G166">
        <v>20</v>
      </c>
      <c r="H166" t="s">
        <v>1472</v>
      </c>
      <c r="I166" t="s">
        <v>17</v>
      </c>
      <c r="J166" t="s">
        <v>1266</v>
      </c>
      <c r="K166" t="s">
        <v>391</v>
      </c>
      <c r="L166" t="s">
        <v>1266</v>
      </c>
      <c r="M166" t="s">
        <v>15</v>
      </c>
      <c r="N166">
        <v>2190</v>
      </c>
      <c r="O166">
        <v>2170</v>
      </c>
      <c r="P166">
        <v>100</v>
      </c>
      <c r="Q166" t="s">
        <v>2106</v>
      </c>
      <c r="R166" t="s">
        <v>3836</v>
      </c>
      <c r="S166" t="s">
        <v>1487</v>
      </c>
      <c r="T166" t="s">
        <v>1594</v>
      </c>
      <c r="U166" t="s">
        <v>391</v>
      </c>
      <c r="Y166" t="s">
        <v>20</v>
      </c>
      <c r="Z166" s="48">
        <v>46234.554270833331</v>
      </c>
    </row>
    <row r="167" spans="1:26">
      <c r="A167" s="6">
        <v>46027</v>
      </c>
      <c r="B167">
        <v>2</v>
      </c>
      <c r="C167" t="s">
        <v>256</v>
      </c>
      <c r="D167" t="s">
        <v>1393</v>
      </c>
      <c r="E167" t="s">
        <v>1439</v>
      </c>
      <c r="F167">
        <v>0.38541666666666669</v>
      </c>
      <c r="G167">
        <v>20</v>
      </c>
      <c r="H167" t="s">
        <v>1472</v>
      </c>
      <c r="I167" t="s">
        <v>17</v>
      </c>
      <c r="J167" t="s">
        <v>488</v>
      </c>
      <c r="K167" t="s">
        <v>386</v>
      </c>
      <c r="L167" t="s">
        <v>488</v>
      </c>
      <c r="M167" t="s">
        <v>15</v>
      </c>
      <c r="N167">
        <v>2675</v>
      </c>
      <c r="O167">
        <v>2655</v>
      </c>
      <c r="P167">
        <v>100</v>
      </c>
      <c r="Q167" t="s">
        <v>2106</v>
      </c>
      <c r="R167" t="s">
        <v>3836</v>
      </c>
      <c r="S167" t="s">
        <v>1487</v>
      </c>
      <c r="T167" t="s">
        <v>1594</v>
      </c>
      <c r="U167" t="s">
        <v>386</v>
      </c>
      <c r="Y167" t="s">
        <v>20</v>
      </c>
      <c r="Z167" s="48">
        <v>46234.554270833331</v>
      </c>
    </row>
    <row r="168" spans="1:26">
      <c r="A168" s="6">
        <v>46027</v>
      </c>
      <c r="B168">
        <v>2</v>
      </c>
      <c r="C168" t="s">
        <v>290</v>
      </c>
      <c r="D168" t="s">
        <v>1229</v>
      </c>
      <c r="E168" t="s">
        <v>1439</v>
      </c>
      <c r="F168">
        <v>0.4375</v>
      </c>
      <c r="G168">
        <v>20</v>
      </c>
      <c r="H168" t="s">
        <v>1472</v>
      </c>
      <c r="I168" t="s">
        <v>17</v>
      </c>
      <c r="J168" t="s">
        <v>443</v>
      </c>
      <c r="K168" t="s">
        <v>387</v>
      </c>
      <c r="L168" t="s">
        <v>443</v>
      </c>
      <c r="M168" t="s">
        <v>15</v>
      </c>
      <c r="N168">
        <v>2690</v>
      </c>
      <c r="O168">
        <v>2670</v>
      </c>
      <c r="P168">
        <v>100</v>
      </c>
      <c r="Q168" t="s">
        <v>2106</v>
      </c>
      <c r="R168" t="s">
        <v>3836</v>
      </c>
      <c r="S168" t="s">
        <v>1487</v>
      </c>
      <c r="T168" t="s">
        <v>1594</v>
      </c>
      <c r="U168" t="s">
        <v>387</v>
      </c>
      <c r="Y168" t="s">
        <v>20</v>
      </c>
      <c r="Z168" s="48">
        <v>46234.554270833331</v>
      </c>
    </row>
    <row r="169" spans="1:26">
      <c r="A169" s="6">
        <v>46028</v>
      </c>
      <c r="B169">
        <v>2</v>
      </c>
      <c r="C169" t="s">
        <v>184</v>
      </c>
      <c r="D169" t="s">
        <v>2117</v>
      </c>
      <c r="E169" t="s">
        <v>1439</v>
      </c>
      <c r="F169">
        <v>0.41666666666666669</v>
      </c>
      <c r="G169">
        <v>20</v>
      </c>
      <c r="H169" t="s">
        <v>1472</v>
      </c>
      <c r="I169" t="s">
        <v>17</v>
      </c>
      <c r="J169" t="s">
        <v>1266</v>
      </c>
      <c r="K169" t="s">
        <v>391</v>
      </c>
      <c r="L169" t="s">
        <v>1266</v>
      </c>
      <c r="M169" t="s">
        <v>15</v>
      </c>
      <c r="N169">
        <v>2170</v>
      </c>
      <c r="O169">
        <v>2150</v>
      </c>
      <c r="P169">
        <v>100</v>
      </c>
      <c r="Q169" t="s">
        <v>2106</v>
      </c>
      <c r="R169" t="s">
        <v>3836</v>
      </c>
      <c r="S169" t="s">
        <v>1487</v>
      </c>
      <c r="T169" t="s">
        <v>1594</v>
      </c>
      <c r="U169" t="s">
        <v>391</v>
      </c>
      <c r="Y169" t="s">
        <v>20</v>
      </c>
      <c r="Z169" s="48">
        <v>46234.554270833331</v>
      </c>
    </row>
    <row r="170" spans="1:26">
      <c r="A170" s="6">
        <v>46028</v>
      </c>
      <c r="B170">
        <v>2</v>
      </c>
      <c r="C170" t="s">
        <v>207</v>
      </c>
      <c r="D170" t="s">
        <v>2118</v>
      </c>
      <c r="E170" t="s">
        <v>2103</v>
      </c>
      <c r="F170">
        <v>0.38194444444444442</v>
      </c>
      <c r="G170">
        <v>20</v>
      </c>
      <c r="H170" t="s">
        <v>1472</v>
      </c>
      <c r="I170" t="s">
        <v>17</v>
      </c>
      <c r="J170" t="s">
        <v>1266</v>
      </c>
      <c r="K170" t="s">
        <v>391</v>
      </c>
      <c r="L170" t="s">
        <v>1266</v>
      </c>
      <c r="M170" t="s">
        <v>15</v>
      </c>
      <c r="N170">
        <v>2150</v>
      </c>
      <c r="O170">
        <v>2130</v>
      </c>
      <c r="P170">
        <v>100</v>
      </c>
      <c r="Q170" t="s">
        <v>2106</v>
      </c>
      <c r="R170" t="s">
        <v>3837</v>
      </c>
      <c r="S170" t="s">
        <v>1487</v>
      </c>
      <c r="T170" t="s">
        <v>1594</v>
      </c>
      <c r="U170" t="s">
        <v>391</v>
      </c>
      <c r="Y170" t="s">
        <v>20</v>
      </c>
      <c r="Z170" s="48">
        <v>46234.554282407407</v>
      </c>
    </row>
    <row r="171" spans="1:26">
      <c r="A171" s="6">
        <v>46028</v>
      </c>
      <c r="B171">
        <v>2</v>
      </c>
      <c r="C171" t="s">
        <v>256</v>
      </c>
      <c r="D171" t="s">
        <v>1393</v>
      </c>
      <c r="E171" t="s">
        <v>1439</v>
      </c>
      <c r="F171">
        <v>0.38541666666666669</v>
      </c>
      <c r="G171">
        <v>20</v>
      </c>
      <c r="H171" t="s">
        <v>1472</v>
      </c>
      <c r="I171" t="s">
        <v>17</v>
      </c>
      <c r="J171" t="s">
        <v>488</v>
      </c>
      <c r="K171" t="s">
        <v>1267</v>
      </c>
      <c r="L171" t="s">
        <v>488</v>
      </c>
      <c r="M171" t="s">
        <v>15</v>
      </c>
      <c r="N171">
        <v>2675</v>
      </c>
      <c r="O171">
        <v>2655</v>
      </c>
      <c r="P171">
        <v>100</v>
      </c>
      <c r="Q171" t="s">
        <v>2106</v>
      </c>
      <c r="R171" t="s">
        <v>3836</v>
      </c>
      <c r="S171" t="s">
        <v>1487</v>
      </c>
      <c r="T171" t="s">
        <v>1594</v>
      </c>
      <c r="U171" t="s">
        <v>1267</v>
      </c>
      <c r="Y171" t="s">
        <v>20</v>
      </c>
      <c r="Z171" s="48">
        <v>46234.554282407407</v>
      </c>
    </row>
    <row r="172" spans="1:26">
      <c r="A172" s="6">
        <v>46029</v>
      </c>
      <c r="B172">
        <v>2</v>
      </c>
      <c r="C172" t="s">
        <v>207</v>
      </c>
      <c r="D172" t="s">
        <v>2118</v>
      </c>
      <c r="E172" t="s">
        <v>2103</v>
      </c>
      <c r="F172">
        <v>0.38194444444444442</v>
      </c>
      <c r="G172">
        <v>20</v>
      </c>
      <c r="H172" t="s">
        <v>1472</v>
      </c>
      <c r="I172" t="s">
        <v>17</v>
      </c>
      <c r="J172" t="s">
        <v>1266</v>
      </c>
      <c r="K172" t="s">
        <v>391</v>
      </c>
      <c r="L172" t="s">
        <v>1266</v>
      </c>
      <c r="M172" t="s">
        <v>15</v>
      </c>
      <c r="N172">
        <v>2130</v>
      </c>
      <c r="O172">
        <v>2110</v>
      </c>
      <c r="P172">
        <v>100</v>
      </c>
      <c r="Q172" t="s">
        <v>2106</v>
      </c>
      <c r="R172" t="s">
        <v>3837</v>
      </c>
      <c r="S172" t="s">
        <v>1487</v>
      </c>
      <c r="T172" t="s">
        <v>1594</v>
      </c>
      <c r="U172" t="s">
        <v>391</v>
      </c>
      <c r="Y172" t="s">
        <v>20</v>
      </c>
      <c r="Z172" s="48">
        <v>46234.554282407407</v>
      </c>
    </row>
    <row r="173" spans="1:26">
      <c r="A173" s="6">
        <v>46029</v>
      </c>
      <c r="B173">
        <v>2</v>
      </c>
      <c r="C173" t="s">
        <v>256</v>
      </c>
      <c r="D173" t="s">
        <v>1393</v>
      </c>
      <c r="E173" t="s">
        <v>1439</v>
      </c>
      <c r="F173">
        <v>0.38541666666666669</v>
      </c>
      <c r="G173">
        <v>20</v>
      </c>
      <c r="H173" t="s">
        <v>1472</v>
      </c>
      <c r="I173" t="s">
        <v>17</v>
      </c>
      <c r="J173" t="s">
        <v>488</v>
      </c>
      <c r="K173" t="s">
        <v>389</v>
      </c>
      <c r="L173" t="s">
        <v>488</v>
      </c>
      <c r="M173" t="s">
        <v>16</v>
      </c>
      <c r="N173">
        <v>2600</v>
      </c>
      <c r="O173">
        <v>2580</v>
      </c>
      <c r="P173">
        <v>100</v>
      </c>
      <c r="Q173" t="s">
        <v>2106</v>
      </c>
      <c r="R173" t="s">
        <v>3836</v>
      </c>
      <c r="S173" t="s">
        <v>1487</v>
      </c>
      <c r="T173" t="s">
        <v>1594</v>
      </c>
      <c r="U173" t="s">
        <v>389</v>
      </c>
      <c r="Y173" t="s">
        <v>20</v>
      </c>
      <c r="Z173" s="48">
        <v>46234.554282407407</v>
      </c>
    </row>
    <row r="174" spans="1:26">
      <c r="A174" s="6">
        <v>46030</v>
      </c>
      <c r="B174">
        <v>2</v>
      </c>
      <c r="C174" t="s">
        <v>207</v>
      </c>
      <c r="D174" t="s">
        <v>2118</v>
      </c>
      <c r="E174" t="s">
        <v>2103</v>
      </c>
      <c r="F174">
        <v>0.38194444444444442</v>
      </c>
      <c r="G174">
        <v>20</v>
      </c>
      <c r="H174" t="s">
        <v>1472</v>
      </c>
      <c r="I174" t="s">
        <v>17</v>
      </c>
      <c r="J174" t="s">
        <v>1266</v>
      </c>
      <c r="K174" t="s">
        <v>391</v>
      </c>
      <c r="L174" t="s">
        <v>1266</v>
      </c>
      <c r="M174" t="s">
        <v>15</v>
      </c>
      <c r="N174">
        <v>2110</v>
      </c>
      <c r="O174">
        <v>2090</v>
      </c>
      <c r="P174">
        <v>100</v>
      </c>
      <c r="Q174" t="s">
        <v>2106</v>
      </c>
      <c r="R174" t="s">
        <v>3837</v>
      </c>
      <c r="S174" t="s">
        <v>1487</v>
      </c>
      <c r="T174" t="s">
        <v>1594</v>
      </c>
      <c r="U174" t="s">
        <v>391</v>
      </c>
      <c r="Y174" t="s">
        <v>20</v>
      </c>
      <c r="Z174" s="48">
        <v>46234.554282407407</v>
      </c>
    </row>
    <row r="175" spans="1:26">
      <c r="A175" s="6">
        <v>46030</v>
      </c>
      <c r="B175">
        <v>2</v>
      </c>
      <c r="C175" t="s">
        <v>256</v>
      </c>
      <c r="D175" t="s">
        <v>1393</v>
      </c>
      <c r="E175" t="s">
        <v>1439</v>
      </c>
      <c r="F175">
        <v>0.38541666666666669</v>
      </c>
      <c r="G175">
        <v>20</v>
      </c>
      <c r="H175" t="s">
        <v>1472</v>
      </c>
      <c r="I175" t="s">
        <v>17</v>
      </c>
      <c r="J175" t="s">
        <v>488</v>
      </c>
      <c r="K175" t="s">
        <v>386</v>
      </c>
      <c r="L175" t="s">
        <v>488</v>
      </c>
      <c r="M175" t="s">
        <v>15</v>
      </c>
      <c r="N175">
        <v>2655</v>
      </c>
      <c r="O175">
        <v>2635</v>
      </c>
      <c r="P175">
        <v>100</v>
      </c>
      <c r="Q175" t="s">
        <v>2106</v>
      </c>
      <c r="R175" t="s">
        <v>3837</v>
      </c>
      <c r="S175" t="s">
        <v>1487</v>
      </c>
      <c r="T175" t="s">
        <v>1594</v>
      </c>
      <c r="U175" t="s">
        <v>386</v>
      </c>
      <c r="Y175" t="s">
        <v>20</v>
      </c>
      <c r="Z175" s="48">
        <v>46234.554282407407</v>
      </c>
    </row>
    <row r="176" spans="1:26">
      <c r="A176" s="6">
        <v>46030</v>
      </c>
      <c r="B176">
        <v>2</v>
      </c>
      <c r="C176" t="s">
        <v>274</v>
      </c>
      <c r="D176" t="s">
        <v>1407</v>
      </c>
      <c r="E176" t="s">
        <v>2103</v>
      </c>
      <c r="F176">
        <v>0.44791666666666669</v>
      </c>
      <c r="G176">
        <v>20</v>
      </c>
      <c r="H176" t="s">
        <v>1472</v>
      </c>
      <c r="I176" t="s">
        <v>17</v>
      </c>
      <c r="J176" t="s">
        <v>488</v>
      </c>
      <c r="K176" t="s">
        <v>1267</v>
      </c>
      <c r="L176" t="s">
        <v>488</v>
      </c>
      <c r="M176" t="s">
        <v>15</v>
      </c>
      <c r="N176">
        <v>2655</v>
      </c>
      <c r="O176">
        <v>2635</v>
      </c>
      <c r="P176">
        <v>100</v>
      </c>
      <c r="Q176" t="s">
        <v>2106</v>
      </c>
      <c r="R176" t="s">
        <v>3836</v>
      </c>
      <c r="S176" t="s">
        <v>1487</v>
      </c>
      <c r="T176" t="s">
        <v>1594</v>
      </c>
      <c r="U176" t="s">
        <v>1267</v>
      </c>
      <c r="Y176" t="s">
        <v>20</v>
      </c>
      <c r="Z176" s="48">
        <v>46234.554282407407</v>
      </c>
    </row>
    <row r="177" spans="1:26">
      <c r="A177" s="6">
        <v>46031</v>
      </c>
      <c r="B177">
        <v>2</v>
      </c>
      <c r="C177" t="s">
        <v>207</v>
      </c>
      <c r="D177" t="s">
        <v>2118</v>
      </c>
      <c r="E177" t="s">
        <v>2103</v>
      </c>
      <c r="F177">
        <v>0.38194444444444442</v>
      </c>
      <c r="G177">
        <v>20</v>
      </c>
      <c r="H177" t="s">
        <v>1472</v>
      </c>
      <c r="I177" t="s">
        <v>17</v>
      </c>
      <c r="J177" t="s">
        <v>1266</v>
      </c>
      <c r="K177" t="s">
        <v>391</v>
      </c>
      <c r="L177" t="s">
        <v>1266</v>
      </c>
      <c r="M177" t="s">
        <v>15</v>
      </c>
      <c r="N177">
        <v>2090</v>
      </c>
      <c r="O177">
        <v>2070</v>
      </c>
      <c r="P177">
        <v>100</v>
      </c>
      <c r="Q177" t="s">
        <v>2106</v>
      </c>
      <c r="R177" t="s">
        <v>3837</v>
      </c>
      <c r="S177" t="s">
        <v>1487</v>
      </c>
      <c r="T177" t="s">
        <v>1594</v>
      </c>
      <c r="U177" t="s">
        <v>391</v>
      </c>
      <c r="Y177" t="s">
        <v>20</v>
      </c>
      <c r="Z177" s="48">
        <v>46234.554282407407</v>
      </c>
    </row>
    <row r="178" spans="1:26">
      <c r="A178" s="6">
        <v>46031</v>
      </c>
      <c r="B178">
        <v>2</v>
      </c>
      <c r="C178" t="s">
        <v>246</v>
      </c>
      <c r="D178" t="s">
        <v>1211</v>
      </c>
      <c r="E178" t="s">
        <v>2103</v>
      </c>
      <c r="F178">
        <v>0.38541666666666669</v>
      </c>
      <c r="G178">
        <v>20</v>
      </c>
      <c r="H178" t="s">
        <v>1472</v>
      </c>
      <c r="I178" t="s">
        <v>17</v>
      </c>
      <c r="J178" t="s">
        <v>488</v>
      </c>
      <c r="K178" t="s">
        <v>386</v>
      </c>
      <c r="L178" t="s">
        <v>488</v>
      </c>
      <c r="M178" t="s">
        <v>15</v>
      </c>
      <c r="N178">
        <v>2635</v>
      </c>
      <c r="O178">
        <v>2615</v>
      </c>
      <c r="P178">
        <v>100</v>
      </c>
      <c r="Q178" t="s">
        <v>2106</v>
      </c>
      <c r="R178" t="s">
        <v>3836</v>
      </c>
      <c r="S178" t="s">
        <v>1487</v>
      </c>
      <c r="T178" t="s">
        <v>1594</v>
      </c>
      <c r="U178" t="s">
        <v>386</v>
      </c>
      <c r="Y178" t="s">
        <v>20</v>
      </c>
      <c r="Z178" s="48">
        <v>46234.554282407407</v>
      </c>
    </row>
    <row r="179" spans="1:26">
      <c r="A179" s="6">
        <v>46031</v>
      </c>
      <c r="B179">
        <v>2</v>
      </c>
      <c r="C179" t="s">
        <v>256</v>
      </c>
      <c r="D179" t="s">
        <v>1393</v>
      </c>
      <c r="E179" t="s">
        <v>1439</v>
      </c>
      <c r="F179">
        <v>0.38541666666666669</v>
      </c>
      <c r="G179">
        <v>20</v>
      </c>
      <c r="H179" t="s">
        <v>1472</v>
      </c>
      <c r="I179" t="s">
        <v>17</v>
      </c>
      <c r="J179" t="s">
        <v>488</v>
      </c>
      <c r="K179" t="s">
        <v>1267</v>
      </c>
      <c r="L179" t="s">
        <v>488</v>
      </c>
      <c r="M179" t="s">
        <v>15</v>
      </c>
      <c r="N179">
        <v>2635</v>
      </c>
      <c r="O179">
        <v>2615</v>
      </c>
      <c r="P179">
        <v>100</v>
      </c>
      <c r="Q179" t="s">
        <v>2106</v>
      </c>
      <c r="R179" t="s">
        <v>3837</v>
      </c>
      <c r="S179" t="s">
        <v>1487</v>
      </c>
      <c r="T179" t="s">
        <v>1594</v>
      </c>
      <c r="U179" t="s">
        <v>1267</v>
      </c>
      <c r="Y179" t="s">
        <v>20</v>
      </c>
      <c r="Z179" s="48">
        <v>46234.554293981484</v>
      </c>
    </row>
    <row r="180" spans="1:26">
      <c r="A180" s="6">
        <v>46032</v>
      </c>
      <c r="B180">
        <v>2</v>
      </c>
      <c r="C180" t="s">
        <v>207</v>
      </c>
      <c r="D180" t="s">
        <v>2118</v>
      </c>
      <c r="E180" t="s">
        <v>2103</v>
      </c>
      <c r="F180">
        <v>0.38194444444444442</v>
      </c>
      <c r="G180">
        <v>20</v>
      </c>
      <c r="H180" t="s">
        <v>1472</v>
      </c>
      <c r="I180" t="s">
        <v>17</v>
      </c>
      <c r="J180" t="s">
        <v>1266</v>
      </c>
      <c r="K180" t="s">
        <v>391</v>
      </c>
      <c r="L180" t="s">
        <v>1266</v>
      </c>
      <c r="M180" t="s">
        <v>15</v>
      </c>
      <c r="N180">
        <v>2070</v>
      </c>
      <c r="O180">
        <v>2050</v>
      </c>
      <c r="P180">
        <v>100</v>
      </c>
      <c r="Q180" t="s">
        <v>2106</v>
      </c>
      <c r="R180" t="s">
        <v>3837</v>
      </c>
      <c r="S180" t="s">
        <v>1487</v>
      </c>
      <c r="T180" t="s">
        <v>1594</v>
      </c>
      <c r="U180" t="s">
        <v>391</v>
      </c>
      <c r="Y180" t="s">
        <v>20</v>
      </c>
      <c r="Z180" s="48">
        <v>46234.554293981484</v>
      </c>
    </row>
    <row r="181" spans="1:26">
      <c r="A181" s="6">
        <v>46032</v>
      </c>
      <c r="B181">
        <v>2</v>
      </c>
      <c r="C181" t="s">
        <v>256</v>
      </c>
      <c r="D181" t="s">
        <v>1393</v>
      </c>
      <c r="E181" t="s">
        <v>1439</v>
      </c>
      <c r="F181">
        <v>0.38541666666666669</v>
      </c>
      <c r="G181">
        <v>20</v>
      </c>
      <c r="H181" t="s">
        <v>1472</v>
      </c>
      <c r="I181" t="s">
        <v>17</v>
      </c>
      <c r="J181" t="s">
        <v>488</v>
      </c>
      <c r="K181" t="s">
        <v>389</v>
      </c>
      <c r="L181" t="s">
        <v>488</v>
      </c>
      <c r="M181" t="s">
        <v>16</v>
      </c>
      <c r="N181">
        <v>2580</v>
      </c>
      <c r="O181">
        <v>2560</v>
      </c>
      <c r="P181">
        <v>100</v>
      </c>
      <c r="Q181" t="s">
        <v>2106</v>
      </c>
      <c r="R181" t="s">
        <v>3837</v>
      </c>
      <c r="S181" t="s">
        <v>1487</v>
      </c>
      <c r="T181" t="s">
        <v>1594</v>
      </c>
      <c r="U181" t="s">
        <v>389</v>
      </c>
      <c r="Y181" t="s">
        <v>20</v>
      </c>
      <c r="Z181" s="48">
        <v>46234.554293981484</v>
      </c>
    </row>
    <row r="182" spans="1:26">
      <c r="A182" s="6">
        <v>46032</v>
      </c>
      <c r="B182">
        <v>2</v>
      </c>
      <c r="C182" t="s">
        <v>266</v>
      </c>
      <c r="D182" t="s">
        <v>1413</v>
      </c>
      <c r="E182" t="s">
        <v>1439</v>
      </c>
      <c r="F182">
        <v>0.44791666666666669</v>
      </c>
      <c r="G182">
        <v>20</v>
      </c>
      <c r="H182" t="s">
        <v>1472</v>
      </c>
      <c r="I182" t="s">
        <v>17</v>
      </c>
      <c r="J182" t="s">
        <v>443</v>
      </c>
      <c r="K182" t="s">
        <v>387</v>
      </c>
      <c r="L182" t="s">
        <v>443</v>
      </c>
      <c r="M182" t="s">
        <v>15</v>
      </c>
      <c r="N182">
        <v>2670</v>
      </c>
      <c r="O182">
        <v>2650</v>
      </c>
      <c r="P182">
        <v>100</v>
      </c>
      <c r="Q182" t="s">
        <v>2106</v>
      </c>
      <c r="R182" t="s">
        <v>3836</v>
      </c>
      <c r="S182" t="s">
        <v>1487</v>
      </c>
      <c r="T182" t="s">
        <v>1594</v>
      </c>
      <c r="U182" t="s">
        <v>387</v>
      </c>
      <c r="Y182" t="s">
        <v>20</v>
      </c>
      <c r="Z182" s="48">
        <v>46234.554293981484</v>
      </c>
    </row>
    <row r="183" spans="1:26">
      <c r="A183" s="6">
        <v>46027</v>
      </c>
      <c r="B183">
        <v>2</v>
      </c>
      <c r="C183" t="s">
        <v>189</v>
      </c>
      <c r="D183" t="s">
        <v>1299</v>
      </c>
      <c r="E183" t="s">
        <v>2103</v>
      </c>
      <c r="F183">
        <v>0.42708333333333331</v>
      </c>
      <c r="G183">
        <v>30</v>
      </c>
      <c r="H183" t="s">
        <v>1472</v>
      </c>
      <c r="I183" t="s">
        <v>17</v>
      </c>
      <c r="J183" t="s">
        <v>443</v>
      </c>
      <c r="K183" t="s">
        <v>387</v>
      </c>
      <c r="L183" t="s">
        <v>443</v>
      </c>
      <c r="M183" t="s">
        <v>15</v>
      </c>
      <c r="N183">
        <v>2650</v>
      </c>
      <c r="O183">
        <v>2620</v>
      </c>
      <c r="P183">
        <v>100</v>
      </c>
      <c r="Q183" t="s">
        <v>2106</v>
      </c>
      <c r="R183" t="s">
        <v>3836</v>
      </c>
      <c r="S183" t="s">
        <v>1487</v>
      </c>
      <c r="T183" t="s">
        <v>1594</v>
      </c>
      <c r="U183" t="s">
        <v>387</v>
      </c>
      <c r="Y183" t="s">
        <v>20</v>
      </c>
      <c r="Z183" s="48">
        <v>46234.554293981484</v>
      </c>
    </row>
    <row r="184" spans="1:26">
      <c r="A184" s="6">
        <v>46027</v>
      </c>
      <c r="B184">
        <v>2</v>
      </c>
      <c r="C184" t="s">
        <v>238</v>
      </c>
      <c r="D184" t="s">
        <v>2119</v>
      </c>
      <c r="E184" t="s">
        <v>1439</v>
      </c>
      <c r="F184">
        <v>0.38541666666666669</v>
      </c>
      <c r="G184">
        <v>30</v>
      </c>
      <c r="H184" t="s">
        <v>1472</v>
      </c>
      <c r="I184" t="s">
        <v>17</v>
      </c>
      <c r="J184" t="s">
        <v>488</v>
      </c>
      <c r="K184" t="s">
        <v>386</v>
      </c>
      <c r="L184" t="s">
        <v>488</v>
      </c>
      <c r="M184" t="s">
        <v>15</v>
      </c>
      <c r="N184">
        <v>2615</v>
      </c>
      <c r="O184">
        <v>2585</v>
      </c>
      <c r="P184">
        <v>100</v>
      </c>
      <c r="Q184" t="s">
        <v>2106</v>
      </c>
      <c r="R184" t="s">
        <v>3836</v>
      </c>
      <c r="S184" t="s">
        <v>1487</v>
      </c>
      <c r="T184" t="s">
        <v>1594</v>
      </c>
      <c r="U184" t="s">
        <v>386</v>
      </c>
      <c r="Y184" t="s">
        <v>20</v>
      </c>
      <c r="Z184" s="48">
        <v>46234.554293981484</v>
      </c>
    </row>
    <row r="185" spans="1:26">
      <c r="A185" s="6">
        <v>46027</v>
      </c>
      <c r="B185">
        <v>2</v>
      </c>
      <c r="C185" t="s">
        <v>261</v>
      </c>
      <c r="D185" t="s">
        <v>1401</v>
      </c>
      <c r="E185" t="s">
        <v>2103</v>
      </c>
      <c r="F185">
        <v>0.625</v>
      </c>
      <c r="G185">
        <v>30</v>
      </c>
      <c r="H185" t="s">
        <v>1472</v>
      </c>
      <c r="I185" t="s">
        <v>17</v>
      </c>
      <c r="J185" t="s">
        <v>488</v>
      </c>
      <c r="K185" t="s">
        <v>1267</v>
      </c>
      <c r="L185" t="s">
        <v>488</v>
      </c>
      <c r="M185" t="s">
        <v>15</v>
      </c>
      <c r="N185">
        <v>2615</v>
      </c>
      <c r="O185">
        <v>2585</v>
      </c>
      <c r="P185">
        <v>100</v>
      </c>
      <c r="Q185" t="s">
        <v>2106</v>
      </c>
      <c r="R185" t="s">
        <v>3836</v>
      </c>
      <c r="S185" t="s">
        <v>1487</v>
      </c>
      <c r="T185" t="s">
        <v>1594</v>
      </c>
      <c r="U185" t="s">
        <v>1267</v>
      </c>
      <c r="Y185" t="s">
        <v>20</v>
      </c>
      <c r="Z185" s="48">
        <v>46234.554293981484</v>
      </c>
    </row>
    <row r="186" spans="1:26">
      <c r="A186" s="6">
        <v>46027</v>
      </c>
      <c r="B186">
        <v>2</v>
      </c>
      <c r="C186" t="s">
        <v>276</v>
      </c>
      <c r="D186" t="s">
        <v>1412</v>
      </c>
      <c r="E186" t="s">
        <v>1439</v>
      </c>
      <c r="F186">
        <v>0.625</v>
      </c>
      <c r="G186">
        <v>30</v>
      </c>
      <c r="H186" t="s">
        <v>1472</v>
      </c>
      <c r="I186" t="s">
        <v>17</v>
      </c>
      <c r="J186" t="s">
        <v>488</v>
      </c>
      <c r="K186" t="s">
        <v>386</v>
      </c>
      <c r="L186" t="s">
        <v>488</v>
      </c>
      <c r="M186" t="s">
        <v>15</v>
      </c>
      <c r="N186">
        <v>2585</v>
      </c>
      <c r="O186">
        <v>2555</v>
      </c>
      <c r="P186">
        <v>100</v>
      </c>
      <c r="Q186" t="s">
        <v>2106</v>
      </c>
      <c r="R186" t="s">
        <v>3836</v>
      </c>
      <c r="S186" t="s">
        <v>1487</v>
      </c>
      <c r="T186" t="s">
        <v>1594</v>
      </c>
      <c r="U186" t="s">
        <v>386</v>
      </c>
      <c r="Y186" t="s">
        <v>20</v>
      </c>
      <c r="Z186" s="48">
        <v>46234.554293981484</v>
      </c>
    </row>
    <row r="187" spans="1:26">
      <c r="A187" s="6">
        <v>46027</v>
      </c>
      <c r="B187">
        <v>2</v>
      </c>
      <c r="C187" t="s">
        <v>289</v>
      </c>
      <c r="D187" t="s">
        <v>108</v>
      </c>
      <c r="E187" t="s">
        <v>1590</v>
      </c>
      <c r="F187">
        <v>0.4375</v>
      </c>
      <c r="G187">
        <v>30</v>
      </c>
      <c r="H187" t="s">
        <v>1472</v>
      </c>
      <c r="I187" t="s">
        <v>17</v>
      </c>
      <c r="J187" t="s">
        <v>443</v>
      </c>
      <c r="K187" t="s">
        <v>387</v>
      </c>
      <c r="L187" t="s">
        <v>443</v>
      </c>
      <c r="M187" t="s">
        <v>15</v>
      </c>
      <c r="N187">
        <v>2620</v>
      </c>
      <c r="O187">
        <v>2590</v>
      </c>
      <c r="P187">
        <v>100</v>
      </c>
      <c r="Q187" t="s">
        <v>2106</v>
      </c>
      <c r="R187" t="s">
        <v>3836</v>
      </c>
      <c r="S187" t="s">
        <v>1487</v>
      </c>
      <c r="T187" t="s">
        <v>1594</v>
      </c>
      <c r="U187" t="s">
        <v>387</v>
      </c>
      <c r="Y187" t="s">
        <v>20</v>
      </c>
      <c r="Z187" s="48">
        <v>46234.554305555554</v>
      </c>
    </row>
    <row r="188" spans="1:26">
      <c r="A188" s="6">
        <v>46028</v>
      </c>
      <c r="B188">
        <v>2</v>
      </c>
      <c r="C188" t="s">
        <v>238</v>
      </c>
      <c r="D188" t="s">
        <v>2119</v>
      </c>
      <c r="E188" t="s">
        <v>1439</v>
      </c>
      <c r="F188">
        <v>0.38541666666666669</v>
      </c>
      <c r="G188">
        <v>30</v>
      </c>
      <c r="H188" t="s">
        <v>1472</v>
      </c>
      <c r="I188" t="s">
        <v>17</v>
      </c>
      <c r="J188" t="s">
        <v>488</v>
      </c>
      <c r="K188" t="s">
        <v>1267</v>
      </c>
      <c r="L188" t="s">
        <v>488</v>
      </c>
      <c r="M188" t="s">
        <v>15</v>
      </c>
      <c r="N188">
        <v>2585</v>
      </c>
      <c r="O188">
        <v>2555</v>
      </c>
      <c r="P188">
        <v>100</v>
      </c>
      <c r="Q188" t="s">
        <v>2106</v>
      </c>
      <c r="R188" t="s">
        <v>3836</v>
      </c>
      <c r="S188" t="s">
        <v>1487</v>
      </c>
      <c r="T188" t="s">
        <v>1594</v>
      </c>
      <c r="U188" t="s">
        <v>1267</v>
      </c>
      <c r="Y188" t="s">
        <v>20</v>
      </c>
      <c r="Z188" s="48">
        <v>46234.554305555554</v>
      </c>
    </row>
    <row r="189" spans="1:26">
      <c r="A189" s="6">
        <v>46028</v>
      </c>
      <c r="B189">
        <v>2</v>
      </c>
      <c r="C189" t="s">
        <v>261</v>
      </c>
      <c r="D189" t="s">
        <v>1401</v>
      </c>
      <c r="E189" t="s">
        <v>2103</v>
      </c>
      <c r="F189">
        <v>0.625</v>
      </c>
      <c r="G189">
        <v>30</v>
      </c>
      <c r="H189" t="s">
        <v>1472</v>
      </c>
      <c r="I189" t="s">
        <v>17</v>
      </c>
      <c r="J189" t="s">
        <v>488</v>
      </c>
      <c r="K189" t="s">
        <v>386</v>
      </c>
      <c r="L189" t="s">
        <v>488</v>
      </c>
      <c r="M189" t="s">
        <v>15</v>
      </c>
      <c r="N189">
        <v>2555</v>
      </c>
      <c r="O189">
        <v>2525</v>
      </c>
      <c r="P189">
        <v>100</v>
      </c>
      <c r="Q189" t="s">
        <v>2106</v>
      </c>
      <c r="R189" t="s">
        <v>3836</v>
      </c>
      <c r="S189" t="s">
        <v>1487</v>
      </c>
      <c r="T189" t="s">
        <v>1594</v>
      </c>
      <c r="U189" t="s">
        <v>386</v>
      </c>
      <c r="Y189" t="s">
        <v>20</v>
      </c>
      <c r="Z189" s="48">
        <v>46234.554305555554</v>
      </c>
    </row>
    <row r="190" spans="1:26">
      <c r="A190" s="6">
        <v>46028</v>
      </c>
      <c r="B190">
        <v>2</v>
      </c>
      <c r="C190" t="s">
        <v>276</v>
      </c>
      <c r="D190" t="s">
        <v>1412</v>
      </c>
      <c r="E190" t="s">
        <v>1439</v>
      </c>
      <c r="F190">
        <v>0.625</v>
      </c>
      <c r="G190">
        <v>30</v>
      </c>
      <c r="H190" t="s">
        <v>1472</v>
      </c>
      <c r="I190" t="s">
        <v>17</v>
      </c>
      <c r="J190" t="s">
        <v>488</v>
      </c>
      <c r="K190" t="s">
        <v>1267</v>
      </c>
      <c r="L190" t="s">
        <v>488</v>
      </c>
      <c r="M190" t="s">
        <v>15</v>
      </c>
      <c r="N190">
        <v>2555</v>
      </c>
      <c r="O190">
        <v>2525</v>
      </c>
      <c r="P190">
        <v>100</v>
      </c>
      <c r="Q190" t="s">
        <v>2106</v>
      </c>
      <c r="R190" t="s">
        <v>3836</v>
      </c>
      <c r="S190" t="s">
        <v>1487</v>
      </c>
      <c r="T190" t="s">
        <v>1594</v>
      </c>
      <c r="U190" t="s">
        <v>1267</v>
      </c>
      <c r="Y190" t="s">
        <v>20</v>
      </c>
      <c r="Z190" s="48">
        <v>46234.554305555554</v>
      </c>
    </row>
    <row r="191" spans="1:26">
      <c r="A191" s="6">
        <v>46028</v>
      </c>
      <c r="B191">
        <v>2</v>
      </c>
      <c r="C191" t="s">
        <v>289</v>
      </c>
      <c r="D191" t="s">
        <v>108</v>
      </c>
      <c r="E191" t="s">
        <v>1590</v>
      </c>
      <c r="F191">
        <v>0.4375</v>
      </c>
      <c r="G191">
        <v>30</v>
      </c>
      <c r="H191" t="s">
        <v>1472</v>
      </c>
      <c r="I191" t="s">
        <v>17</v>
      </c>
      <c r="J191" t="s">
        <v>443</v>
      </c>
      <c r="K191" t="s">
        <v>387</v>
      </c>
      <c r="L191" t="s">
        <v>443</v>
      </c>
      <c r="M191" t="s">
        <v>15</v>
      </c>
      <c r="N191">
        <v>2590</v>
      </c>
      <c r="O191">
        <v>2560</v>
      </c>
      <c r="P191">
        <v>100</v>
      </c>
      <c r="Q191" t="s">
        <v>2106</v>
      </c>
      <c r="R191" t="s">
        <v>3837</v>
      </c>
      <c r="S191" t="s">
        <v>1487</v>
      </c>
      <c r="T191" t="s">
        <v>1594</v>
      </c>
      <c r="U191" t="s">
        <v>387</v>
      </c>
      <c r="Y191" t="s">
        <v>20</v>
      </c>
      <c r="Z191" s="48">
        <v>46234.554305555554</v>
      </c>
    </row>
    <row r="192" spans="1:26">
      <c r="A192" s="6">
        <v>46029</v>
      </c>
      <c r="B192">
        <v>2</v>
      </c>
      <c r="C192" t="s">
        <v>238</v>
      </c>
      <c r="D192" t="s">
        <v>2119</v>
      </c>
      <c r="E192" t="s">
        <v>1439</v>
      </c>
      <c r="F192">
        <v>0.38541666666666669</v>
      </c>
      <c r="G192">
        <v>30</v>
      </c>
      <c r="H192" t="s">
        <v>1472</v>
      </c>
      <c r="I192" t="s">
        <v>17</v>
      </c>
      <c r="J192" t="s">
        <v>488</v>
      </c>
      <c r="K192" t="s">
        <v>389</v>
      </c>
      <c r="L192" t="s">
        <v>488</v>
      </c>
      <c r="M192" t="s">
        <v>16</v>
      </c>
      <c r="N192">
        <v>2560</v>
      </c>
      <c r="O192">
        <v>2530</v>
      </c>
      <c r="P192">
        <v>100</v>
      </c>
      <c r="Q192" t="s">
        <v>2106</v>
      </c>
      <c r="R192" t="s">
        <v>3836</v>
      </c>
      <c r="S192" t="s">
        <v>1487</v>
      </c>
      <c r="T192" t="s">
        <v>1594</v>
      </c>
      <c r="U192" t="s">
        <v>389</v>
      </c>
      <c r="Y192" t="s">
        <v>20</v>
      </c>
      <c r="Z192" s="48">
        <v>46234.554305555554</v>
      </c>
    </row>
    <row r="193" spans="1:26">
      <c r="A193" s="6">
        <v>46029</v>
      </c>
      <c r="B193">
        <v>2</v>
      </c>
      <c r="C193" t="s">
        <v>261</v>
      </c>
      <c r="D193" t="s">
        <v>1401</v>
      </c>
      <c r="E193" t="s">
        <v>2103</v>
      </c>
      <c r="F193">
        <v>0.625</v>
      </c>
      <c r="G193">
        <v>30</v>
      </c>
      <c r="H193" t="s">
        <v>1472</v>
      </c>
      <c r="I193" t="s">
        <v>17</v>
      </c>
      <c r="J193" t="s">
        <v>488</v>
      </c>
      <c r="K193" t="s">
        <v>389</v>
      </c>
      <c r="L193" t="s">
        <v>488</v>
      </c>
      <c r="M193" t="s">
        <v>16</v>
      </c>
      <c r="N193">
        <v>2530</v>
      </c>
      <c r="O193">
        <v>2500</v>
      </c>
      <c r="P193">
        <v>100</v>
      </c>
      <c r="Q193" t="s">
        <v>2106</v>
      </c>
      <c r="R193" t="s">
        <v>3836</v>
      </c>
      <c r="S193" t="s">
        <v>1487</v>
      </c>
      <c r="T193" t="s">
        <v>1594</v>
      </c>
      <c r="U193" t="s">
        <v>389</v>
      </c>
      <c r="Y193" t="s">
        <v>20</v>
      </c>
      <c r="Z193" s="48">
        <v>46234.554305555554</v>
      </c>
    </row>
    <row r="194" spans="1:26">
      <c r="A194" s="6">
        <v>46029</v>
      </c>
      <c r="B194">
        <v>2</v>
      </c>
      <c r="C194" t="s">
        <v>276</v>
      </c>
      <c r="D194" t="s">
        <v>1412</v>
      </c>
      <c r="E194" t="s">
        <v>1439</v>
      </c>
      <c r="F194">
        <v>0.625</v>
      </c>
      <c r="G194">
        <v>30</v>
      </c>
      <c r="H194" t="s">
        <v>1472</v>
      </c>
      <c r="I194" t="s">
        <v>17</v>
      </c>
      <c r="J194" t="s">
        <v>488</v>
      </c>
      <c r="K194" t="s">
        <v>389</v>
      </c>
      <c r="L194" t="s">
        <v>488</v>
      </c>
      <c r="M194" t="s">
        <v>16</v>
      </c>
      <c r="N194">
        <v>2500</v>
      </c>
      <c r="O194">
        <v>2470</v>
      </c>
      <c r="P194">
        <v>100</v>
      </c>
      <c r="Q194" t="s">
        <v>2106</v>
      </c>
      <c r="R194" t="s">
        <v>3836</v>
      </c>
      <c r="S194" t="s">
        <v>1487</v>
      </c>
      <c r="T194" t="s">
        <v>1594</v>
      </c>
      <c r="U194" t="s">
        <v>389</v>
      </c>
      <c r="Y194" t="s">
        <v>20</v>
      </c>
      <c r="Z194" s="48">
        <v>46234.554305555554</v>
      </c>
    </row>
    <row r="195" spans="1:26">
      <c r="A195" s="6">
        <v>46029</v>
      </c>
      <c r="B195">
        <v>2</v>
      </c>
      <c r="C195" t="s">
        <v>289</v>
      </c>
      <c r="D195" t="s">
        <v>108</v>
      </c>
      <c r="E195" t="s">
        <v>1590</v>
      </c>
      <c r="F195">
        <v>0.4375</v>
      </c>
      <c r="G195">
        <v>30</v>
      </c>
      <c r="H195" t="s">
        <v>1472</v>
      </c>
      <c r="I195" t="s">
        <v>17</v>
      </c>
      <c r="J195" t="s">
        <v>443</v>
      </c>
      <c r="K195" t="s">
        <v>387</v>
      </c>
      <c r="L195" t="s">
        <v>443</v>
      </c>
      <c r="M195" t="s">
        <v>15</v>
      </c>
      <c r="N195">
        <v>2560</v>
      </c>
      <c r="O195">
        <v>2530</v>
      </c>
      <c r="P195">
        <v>100</v>
      </c>
      <c r="Q195" t="s">
        <v>2106</v>
      </c>
      <c r="R195" t="s">
        <v>3837</v>
      </c>
      <c r="S195" t="s">
        <v>1487</v>
      </c>
      <c r="T195" t="s">
        <v>1594</v>
      </c>
      <c r="U195" t="s">
        <v>387</v>
      </c>
      <c r="Y195" t="s">
        <v>20</v>
      </c>
      <c r="Z195" s="48">
        <v>46234.554305555554</v>
      </c>
    </row>
    <row r="196" spans="1:26">
      <c r="A196" s="6">
        <v>46030</v>
      </c>
      <c r="B196">
        <v>2</v>
      </c>
      <c r="C196" t="s">
        <v>238</v>
      </c>
      <c r="D196" t="s">
        <v>2119</v>
      </c>
      <c r="E196" t="s">
        <v>1439</v>
      </c>
      <c r="F196">
        <v>0.38541666666666669</v>
      </c>
      <c r="G196">
        <v>30</v>
      </c>
      <c r="H196" t="s">
        <v>1472</v>
      </c>
      <c r="I196" t="s">
        <v>17</v>
      </c>
      <c r="J196" t="s">
        <v>488</v>
      </c>
      <c r="K196" t="s">
        <v>386</v>
      </c>
      <c r="L196" t="s">
        <v>488</v>
      </c>
      <c r="M196" t="s">
        <v>15</v>
      </c>
      <c r="N196">
        <v>2525</v>
      </c>
      <c r="O196">
        <v>2495</v>
      </c>
      <c r="P196">
        <v>100</v>
      </c>
      <c r="Q196" t="s">
        <v>2106</v>
      </c>
      <c r="R196" t="s">
        <v>3837</v>
      </c>
      <c r="S196" t="s">
        <v>1487</v>
      </c>
      <c r="T196" t="s">
        <v>1594</v>
      </c>
      <c r="U196" t="s">
        <v>386</v>
      </c>
      <c r="Y196" t="s">
        <v>20</v>
      </c>
      <c r="Z196" s="48">
        <v>46234.55431712963</v>
      </c>
    </row>
    <row r="197" spans="1:26">
      <c r="A197" s="6">
        <v>46030</v>
      </c>
      <c r="B197">
        <v>2</v>
      </c>
      <c r="C197" t="s">
        <v>261</v>
      </c>
      <c r="D197" t="s">
        <v>1401</v>
      </c>
      <c r="E197" t="s">
        <v>2103</v>
      </c>
      <c r="F197">
        <v>0.625</v>
      </c>
      <c r="G197">
        <v>30</v>
      </c>
      <c r="H197" t="s">
        <v>1472</v>
      </c>
      <c r="I197" t="s">
        <v>17</v>
      </c>
      <c r="J197" t="s">
        <v>488</v>
      </c>
      <c r="K197" t="s">
        <v>1267</v>
      </c>
      <c r="L197" t="s">
        <v>488</v>
      </c>
      <c r="M197" t="s">
        <v>15</v>
      </c>
      <c r="N197">
        <v>2525</v>
      </c>
      <c r="O197">
        <v>2495</v>
      </c>
      <c r="P197">
        <v>100</v>
      </c>
      <c r="Q197" t="s">
        <v>2106</v>
      </c>
      <c r="R197" t="s">
        <v>3837</v>
      </c>
      <c r="S197" t="s">
        <v>1487</v>
      </c>
      <c r="T197" t="s">
        <v>1594</v>
      </c>
      <c r="U197" t="s">
        <v>1267</v>
      </c>
      <c r="Y197" t="s">
        <v>20</v>
      </c>
      <c r="Z197" s="48">
        <v>46234.55431712963</v>
      </c>
    </row>
    <row r="198" spans="1:26">
      <c r="A198" s="6">
        <v>46030</v>
      </c>
      <c r="B198">
        <v>2</v>
      </c>
      <c r="C198" t="s">
        <v>276</v>
      </c>
      <c r="D198" t="s">
        <v>1412</v>
      </c>
      <c r="E198" t="s">
        <v>1439</v>
      </c>
      <c r="F198">
        <v>0.625</v>
      </c>
      <c r="G198">
        <v>30</v>
      </c>
      <c r="H198" t="s">
        <v>1472</v>
      </c>
      <c r="I198" t="s">
        <v>17</v>
      </c>
      <c r="J198" t="s">
        <v>488</v>
      </c>
      <c r="K198" t="s">
        <v>386</v>
      </c>
      <c r="L198" t="s">
        <v>488</v>
      </c>
      <c r="M198" t="s">
        <v>15</v>
      </c>
      <c r="N198">
        <v>2495</v>
      </c>
      <c r="O198">
        <v>2465</v>
      </c>
      <c r="P198">
        <v>100</v>
      </c>
      <c r="Q198" t="s">
        <v>2106</v>
      </c>
      <c r="R198" t="s">
        <v>3837</v>
      </c>
      <c r="S198" t="s">
        <v>1487</v>
      </c>
      <c r="T198" t="s">
        <v>1594</v>
      </c>
      <c r="U198" t="s">
        <v>386</v>
      </c>
      <c r="Y198" t="s">
        <v>20</v>
      </c>
      <c r="Z198" s="48">
        <v>46234.55431712963</v>
      </c>
    </row>
    <row r="199" spans="1:26">
      <c r="A199" s="6">
        <v>46030</v>
      </c>
      <c r="B199">
        <v>2</v>
      </c>
      <c r="C199" t="s">
        <v>289</v>
      </c>
      <c r="D199" t="s">
        <v>108</v>
      </c>
      <c r="E199" t="s">
        <v>1590</v>
      </c>
      <c r="F199">
        <v>0.4375</v>
      </c>
      <c r="G199">
        <v>30</v>
      </c>
      <c r="H199" t="s">
        <v>1472</v>
      </c>
      <c r="I199" t="s">
        <v>17</v>
      </c>
      <c r="J199" t="s">
        <v>443</v>
      </c>
      <c r="K199" t="s">
        <v>387</v>
      </c>
      <c r="L199" t="s">
        <v>443</v>
      </c>
      <c r="M199" t="s">
        <v>15</v>
      </c>
      <c r="N199">
        <v>2530</v>
      </c>
      <c r="O199">
        <v>2500</v>
      </c>
      <c r="P199">
        <v>100</v>
      </c>
      <c r="Q199" t="s">
        <v>2106</v>
      </c>
      <c r="R199" t="s">
        <v>3837</v>
      </c>
      <c r="S199" t="s">
        <v>1487</v>
      </c>
      <c r="T199" t="s">
        <v>1594</v>
      </c>
      <c r="U199" t="s">
        <v>387</v>
      </c>
      <c r="Y199" t="s">
        <v>20</v>
      </c>
      <c r="Z199" s="48">
        <v>46234.55431712963</v>
      </c>
    </row>
    <row r="200" spans="1:26">
      <c r="A200" s="6">
        <v>46030</v>
      </c>
      <c r="B200">
        <v>2</v>
      </c>
      <c r="C200" t="s">
        <v>4696</v>
      </c>
      <c r="D200" t="s">
        <v>1372</v>
      </c>
      <c r="E200" t="s">
        <v>2103</v>
      </c>
      <c r="F200">
        <v>0.77083333333333337</v>
      </c>
      <c r="G200">
        <v>30</v>
      </c>
      <c r="H200" t="s">
        <v>1472</v>
      </c>
      <c r="I200" t="s">
        <v>17</v>
      </c>
      <c r="J200" t="s">
        <v>1266</v>
      </c>
      <c r="K200" t="s">
        <v>391</v>
      </c>
      <c r="L200" t="s">
        <v>1266</v>
      </c>
      <c r="M200" t="s">
        <v>15</v>
      </c>
      <c r="N200">
        <v>2050</v>
      </c>
      <c r="O200">
        <v>2020</v>
      </c>
      <c r="P200">
        <v>100</v>
      </c>
      <c r="Q200" t="s">
        <v>2106</v>
      </c>
      <c r="R200" t="s">
        <v>3836</v>
      </c>
      <c r="S200" t="s">
        <v>1487</v>
      </c>
      <c r="T200" t="s">
        <v>1594</v>
      </c>
      <c r="U200" t="s">
        <v>391</v>
      </c>
      <c r="Y200" t="s">
        <v>20</v>
      </c>
      <c r="Z200" s="48">
        <v>46234.55431712963</v>
      </c>
    </row>
    <row r="201" spans="1:26">
      <c r="A201" s="6">
        <v>46031</v>
      </c>
      <c r="B201">
        <v>2</v>
      </c>
      <c r="C201" t="s">
        <v>238</v>
      </c>
      <c r="D201" t="s">
        <v>2119</v>
      </c>
      <c r="E201" t="s">
        <v>1439</v>
      </c>
      <c r="F201">
        <v>0.38541666666666669</v>
      </c>
      <c r="G201">
        <v>30</v>
      </c>
      <c r="H201" t="s">
        <v>1472</v>
      </c>
      <c r="I201" t="s">
        <v>17</v>
      </c>
      <c r="J201" t="s">
        <v>488</v>
      </c>
      <c r="K201" t="s">
        <v>1267</v>
      </c>
      <c r="L201" t="s">
        <v>488</v>
      </c>
      <c r="M201" t="s">
        <v>15</v>
      </c>
      <c r="N201">
        <v>2495</v>
      </c>
      <c r="O201">
        <v>2465</v>
      </c>
      <c r="P201">
        <v>100</v>
      </c>
      <c r="Q201" t="s">
        <v>2106</v>
      </c>
      <c r="R201" t="s">
        <v>3837</v>
      </c>
      <c r="S201" t="s">
        <v>1487</v>
      </c>
      <c r="T201" t="s">
        <v>1594</v>
      </c>
      <c r="U201" t="s">
        <v>1267</v>
      </c>
      <c r="Y201" t="s">
        <v>20</v>
      </c>
      <c r="Z201" s="48">
        <v>46234.55431712963</v>
      </c>
    </row>
    <row r="202" spans="1:26">
      <c r="A202" s="6">
        <v>46031</v>
      </c>
      <c r="B202">
        <v>2</v>
      </c>
      <c r="C202" t="s">
        <v>261</v>
      </c>
      <c r="D202" t="s">
        <v>1401</v>
      </c>
      <c r="E202" t="s">
        <v>2103</v>
      </c>
      <c r="F202">
        <v>0.625</v>
      </c>
      <c r="G202">
        <v>30</v>
      </c>
      <c r="H202" t="s">
        <v>1472</v>
      </c>
      <c r="I202" t="s">
        <v>17</v>
      </c>
      <c r="J202" t="s">
        <v>488</v>
      </c>
      <c r="K202" t="s">
        <v>386</v>
      </c>
      <c r="L202" t="s">
        <v>488</v>
      </c>
      <c r="M202" t="s">
        <v>15</v>
      </c>
      <c r="N202">
        <v>2465</v>
      </c>
      <c r="O202">
        <v>2435</v>
      </c>
      <c r="P202">
        <v>100</v>
      </c>
      <c r="Q202" t="s">
        <v>2106</v>
      </c>
      <c r="R202" t="s">
        <v>3837</v>
      </c>
      <c r="S202" t="s">
        <v>1487</v>
      </c>
      <c r="T202" t="s">
        <v>1594</v>
      </c>
      <c r="U202" t="s">
        <v>386</v>
      </c>
      <c r="Y202" t="s">
        <v>20</v>
      </c>
      <c r="Z202" s="48">
        <v>46234.55431712963</v>
      </c>
    </row>
    <row r="203" spans="1:26">
      <c r="A203" s="6">
        <v>46031</v>
      </c>
      <c r="B203">
        <v>2</v>
      </c>
      <c r="C203" t="s">
        <v>276</v>
      </c>
      <c r="D203" t="s">
        <v>1412</v>
      </c>
      <c r="E203" t="s">
        <v>1439</v>
      </c>
      <c r="F203">
        <v>0.625</v>
      </c>
      <c r="G203">
        <v>30</v>
      </c>
      <c r="H203" t="s">
        <v>1472</v>
      </c>
      <c r="I203" t="s">
        <v>17</v>
      </c>
      <c r="J203" t="s">
        <v>488</v>
      </c>
      <c r="K203" t="s">
        <v>1267</v>
      </c>
      <c r="L203" t="s">
        <v>488</v>
      </c>
      <c r="M203" t="s">
        <v>15</v>
      </c>
      <c r="N203">
        <v>2465</v>
      </c>
      <c r="O203">
        <v>2435</v>
      </c>
      <c r="P203">
        <v>100</v>
      </c>
      <c r="Q203" t="s">
        <v>2106</v>
      </c>
      <c r="R203" t="s">
        <v>3837</v>
      </c>
      <c r="S203" t="s">
        <v>1487</v>
      </c>
      <c r="T203" t="s">
        <v>1594</v>
      </c>
      <c r="U203" t="s">
        <v>1267</v>
      </c>
      <c r="Y203" t="s">
        <v>20</v>
      </c>
      <c r="Z203" s="48">
        <v>46234.55431712963</v>
      </c>
    </row>
    <row r="204" spans="1:26">
      <c r="A204" s="6">
        <v>46031</v>
      </c>
      <c r="B204">
        <v>2</v>
      </c>
      <c r="C204" t="s">
        <v>289</v>
      </c>
      <c r="D204" t="s">
        <v>108</v>
      </c>
      <c r="E204" t="s">
        <v>1590</v>
      </c>
      <c r="F204">
        <v>0.4375</v>
      </c>
      <c r="G204">
        <v>30</v>
      </c>
      <c r="H204" t="s">
        <v>1472</v>
      </c>
      <c r="I204" t="s">
        <v>17</v>
      </c>
      <c r="J204" t="s">
        <v>443</v>
      </c>
      <c r="K204" t="s">
        <v>387</v>
      </c>
      <c r="L204" t="s">
        <v>443</v>
      </c>
      <c r="M204" t="s">
        <v>15</v>
      </c>
      <c r="N204">
        <v>2500</v>
      </c>
      <c r="O204">
        <v>2470</v>
      </c>
      <c r="P204">
        <v>100</v>
      </c>
      <c r="Q204" t="s">
        <v>2106</v>
      </c>
      <c r="R204" t="s">
        <v>3837</v>
      </c>
      <c r="S204" t="s">
        <v>1487</v>
      </c>
      <c r="T204" t="s">
        <v>1594</v>
      </c>
      <c r="U204" t="s">
        <v>387</v>
      </c>
      <c r="Y204" t="s">
        <v>20</v>
      </c>
      <c r="Z204" s="48">
        <v>46234.55431712963</v>
      </c>
    </row>
    <row r="205" spans="1:26">
      <c r="A205" s="6">
        <v>46032</v>
      </c>
      <c r="B205">
        <v>2</v>
      </c>
      <c r="C205" t="s">
        <v>238</v>
      </c>
      <c r="D205" t="s">
        <v>2119</v>
      </c>
      <c r="E205" t="s">
        <v>1439</v>
      </c>
      <c r="F205">
        <v>0.38541666666666669</v>
      </c>
      <c r="G205">
        <v>30</v>
      </c>
      <c r="H205" t="s">
        <v>1472</v>
      </c>
      <c r="I205" t="s">
        <v>17</v>
      </c>
      <c r="J205" t="s">
        <v>488</v>
      </c>
      <c r="K205" t="s">
        <v>389</v>
      </c>
      <c r="L205" t="s">
        <v>488</v>
      </c>
      <c r="M205" t="s">
        <v>16</v>
      </c>
      <c r="N205">
        <v>2470</v>
      </c>
      <c r="O205">
        <v>2440</v>
      </c>
      <c r="P205">
        <v>100</v>
      </c>
      <c r="Q205" t="s">
        <v>2106</v>
      </c>
      <c r="R205" t="s">
        <v>3837</v>
      </c>
      <c r="S205" t="s">
        <v>1487</v>
      </c>
      <c r="T205" t="s">
        <v>1594</v>
      </c>
      <c r="U205" t="s">
        <v>389</v>
      </c>
      <c r="Y205" t="s">
        <v>20</v>
      </c>
      <c r="Z205" s="48">
        <v>46234.554328703707</v>
      </c>
    </row>
    <row r="206" spans="1:26">
      <c r="A206" s="6">
        <v>46032</v>
      </c>
      <c r="B206">
        <v>2</v>
      </c>
      <c r="C206" t="s">
        <v>261</v>
      </c>
      <c r="D206" t="s">
        <v>1401</v>
      </c>
      <c r="E206" t="s">
        <v>2103</v>
      </c>
      <c r="F206">
        <v>0.625</v>
      </c>
      <c r="G206">
        <v>30</v>
      </c>
      <c r="H206" t="s">
        <v>1472</v>
      </c>
      <c r="I206" t="s">
        <v>17</v>
      </c>
      <c r="J206" t="s">
        <v>488</v>
      </c>
      <c r="K206" t="s">
        <v>389</v>
      </c>
      <c r="L206" t="s">
        <v>488</v>
      </c>
      <c r="M206" t="s">
        <v>16</v>
      </c>
      <c r="N206">
        <v>2440</v>
      </c>
      <c r="O206">
        <v>2410</v>
      </c>
      <c r="P206">
        <v>100</v>
      </c>
      <c r="Q206" t="s">
        <v>2106</v>
      </c>
      <c r="R206" t="s">
        <v>3837</v>
      </c>
      <c r="S206" t="s">
        <v>1487</v>
      </c>
      <c r="T206" t="s">
        <v>1594</v>
      </c>
      <c r="U206" t="s">
        <v>389</v>
      </c>
      <c r="Y206" t="s">
        <v>20</v>
      </c>
      <c r="Z206" s="48">
        <v>46234.554328703707</v>
      </c>
    </row>
    <row r="207" spans="1:26">
      <c r="A207" s="6">
        <v>46032</v>
      </c>
      <c r="B207">
        <v>2</v>
      </c>
      <c r="C207" t="s">
        <v>276</v>
      </c>
      <c r="D207" t="s">
        <v>1412</v>
      </c>
      <c r="E207" t="s">
        <v>1439</v>
      </c>
      <c r="F207">
        <v>0.625</v>
      </c>
      <c r="G207">
        <v>30</v>
      </c>
      <c r="H207" t="s">
        <v>1472</v>
      </c>
      <c r="I207" t="s">
        <v>17</v>
      </c>
      <c r="J207" t="s">
        <v>488</v>
      </c>
      <c r="K207" t="s">
        <v>389</v>
      </c>
      <c r="L207" t="s">
        <v>488</v>
      </c>
      <c r="M207" t="s">
        <v>16</v>
      </c>
      <c r="N207">
        <v>2410</v>
      </c>
      <c r="O207">
        <v>2380</v>
      </c>
      <c r="P207">
        <v>100</v>
      </c>
      <c r="Q207" t="s">
        <v>2106</v>
      </c>
      <c r="R207" t="s">
        <v>3837</v>
      </c>
      <c r="S207" t="s">
        <v>1487</v>
      </c>
      <c r="T207" t="s">
        <v>1594</v>
      </c>
      <c r="U207" t="s">
        <v>389</v>
      </c>
      <c r="Y207" t="s">
        <v>20</v>
      </c>
      <c r="Z207" s="48">
        <v>46234.554328703707</v>
      </c>
    </row>
    <row r="208" spans="1:26">
      <c r="A208" s="6">
        <v>46032</v>
      </c>
      <c r="B208">
        <v>2</v>
      </c>
      <c r="C208" t="s">
        <v>289</v>
      </c>
      <c r="D208" t="s">
        <v>108</v>
      </c>
      <c r="E208" t="s">
        <v>1590</v>
      </c>
      <c r="F208">
        <v>0.4375</v>
      </c>
      <c r="G208">
        <v>30</v>
      </c>
      <c r="H208" t="s">
        <v>1472</v>
      </c>
      <c r="I208" t="s">
        <v>17</v>
      </c>
      <c r="J208" t="s">
        <v>443</v>
      </c>
      <c r="K208" t="s">
        <v>387</v>
      </c>
      <c r="L208" t="s">
        <v>443</v>
      </c>
      <c r="M208" t="s">
        <v>15</v>
      </c>
      <c r="N208">
        <v>2470</v>
      </c>
      <c r="O208">
        <v>2440</v>
      </c>
      <c r="P208">
        <v>100</v>
      </c>
      <c r="Q208" t="s">
        <v>2106</v>
      </c>
      <c r="R208" t="s">
        <v>3837</v>
      </c>
      <c r="S208" t="s">
        <v>1487</v>
      </c>
      <c r="T208" t="s">
        <v>1594</v>
      </c>
      <c r="U208" t="s">
        <v>387</v>
      </c>
      <c r="Y208" t="s">
        <v>20</v>
      </c>
      <c r="Z208" s="48">
        <v>46234.554328703707</v>
      </c>
    </row>
    <row r="209" spans="1:26">
      <c r="A209" s="6">
        <v>46027</v>
      </c>
      <c r="B209">
        <v>2</v>
      </c>
      <c r="C209" t="s">
        <v>342</v>
      </c>
      <c r="D209" t="s">
        <v>1260</v>
      </c>
      <c r="E209" t="s">
        <v>2103</v>
      </c>
      <c r="F209">
        <v>0.625</v>
      </c>
      <c r="G209">
        <v>50</v>
      </c>
      <c r="H209" t="s">
        <v>1472</v>
      </c>
      <c r="I209" t="s">
        <v>17</v>
      </c>
      <c r="J209" t="s">
        <v>443</v>
      </c>
      <c r="K209" t="s">
        <v>387</v>
      </c>
      <c r="L209" t="s">
        <v>443</v>
      </c>
      <c r="M209" t="s">
        <v>15</v>
      </c>
      <c r="N209">
        <v>2440</v>
      </c>
      <c r="O209">
        <v>2390</v>
      </c>
      <c r="P209">
        <v>100</v>
      </c>
      <c r="Q209" t="s">
        <v>2106</v>
      </c>
      <c r="R209" t="s">
        <v>3836</v>
      </c>
      <c r="S209" t="s">
        <v>1487</v>
      </c>
      <c r="T209" t="s">
        <v>1594</v>
      </c>
      <c r="U209" t="s">
        <v>387</v>
      </c>
      <c r="Y209" t="s">
        <v>20</v>
      </c>
      <c r="Z209" s="48">
        <v>46234.554328703707</v>
      </c>
    </row>
    <row r="210" spans="1:26">
      <c r="A210" s="6">
        <v>46027</v>
      </c>
      <c r="B210">
        <v>2</v>
      </c>
      <c r="C210" t="s">
        <v>203</v>
      </c>
      <c r="D210" t="s">
        <v>1368</v>
      </c>
      <c r="E210" t="s">
        <v>1439</v>
      </c>
      <c r="F210">
        <v>0.375</v>
      </c>
      <c r="G210">
        <v>60</v>
      </c>
      <c r="H210" t="s">
        <v>1472</v>
      </c>
      <c r="I210" t="s">
        <v>17</v>
      </c>
      <c r="J210" t="s">
        <v>1266</v>
      </c>
      <c r="K210" t="s">
        <v>391</v>
      </c>
      <c r="L210" t="s">
        <v>1266</v>
      </c>
      <c r="M210" t="s">
        <v>15</v>
      </c>
      <c r="N210">
        <v>2020</v>
      </c>
      <c r="O210">
        <v>1960</v>
      </c>
      <c r="P210">
        <v>100</v>
      </c>
      <c r="Q210" t="s">
        <v>2106</v>
      </c>
      <c r="R210" t="s">
        <v>3836</v>
      </c>
      <c r="S210" t="s">
        <v>1487</v>
      </c>
      <c r="T210" t="s">
        <v>1594</v>
      </c>
      <c r="U210" t="s">
        <v>391</v>
      </c>
      <c r="Y210" t="s">
        <v>20</v>
      </c>
      <c r="Z210" s="48">
        <v>46234.554328703707</v>
      </c>
    </row>
    <row r="211" spans="1:26">
      <c r="A211" s="6">
        <v>46027</v>
      </c>
      <c r="B211">
        <v>2</v>
      </c>
      <c r="C211" t="s">
        <v>255</v>
      </c>
      <c r="D211" t="s">
        <v>1218</v>
      </c>
      <c r="E211" t="s">
        <v>1439</v>
      </c>
      <c r="F211">
        <v>0.38541666666666669</v>
      </c>
      <c r="G211">
        <v>60</v>
      </c>
      <c r="H211" t="s">
        <v>1472</v>
      </c>
      <c r="I211" t="s">
        <v>17</v>
      </c>
      <c r="J211" t="s">
        <v>488</v>
      </c>
      <c r="K211" t="s">
        <v>386</v>
      </c>
      <c r="L211" t="s">
        <v>488</v>
      </c>
      <c r="M211" t="s">
        <v>15</v>
      </c>
      <c r="N211">
        <v>2435</v>
      </c>
      <c r="O211">
        <v>2375</v>
      </c>
      <c r="P211">
        <v>100</v>
      </c>
      <c r="Q211" t="s">
        <v>2106</v>
      </c>
      <c r="R211" t="s">
        <v>3836</v>
      </c>
      <c r="S211" t="s">
        <v>1487</v>
      </c>
      <c r="T211" t="s">
        <v>1594</v>
      </c>
      <c r="U211" t="s">
        <v>386</v>
      </c>
      <c r="Y211" t="s">
        <v>20</v>
      </c>
      <c r="Z211" s="48">
        <v>46234.554328703707</v>
      </c>
    </row>
    <row r="212" spans="1:26">
      <c r="A212" s="6">
        <v>46027</v>
      </c>
      <c r="B212">
        <v>2</v>
      </c>
      <c r="C212" t="s">
        <v>300</v>
      </c>
      <c r="D212" t="s">
        <v>1447</v>
      </c>
      <c r="E212" t="s">
        <v>1439</v>
      </c>
      <c r="F212">
        <v>0.4375</v>
      </c>
      <c r="G212">
        <v>60</v>
      </c>
      <c r="H212" t="s">
        <v>1472</v>
      </c>
      <c r="I212" t="s">
        <v>17</v>
      </c>
      <c r="J212" t="s">
        <v>1266</v>
      </c>
      <c r="K212" t="s">
        <v>391</v>
      </c>
      <c r="L212" t="s">
        <v>1266</v>
      </c>
      <c r="M212" t="s">
        <v>15</v>
      </c>
      <c r="N212">
        <v>1960</v>
      </c>
      <c r="O212">
        <v>1900</v>
      </c>
      <c r="P212">
        <v>100</v>
      </c>
      <c r="Q212" t="s">
        <v>2106</v>
      </c>
      <c r="R212" t="s">
        <v>3836</v>
      </c>
      <c r="S212" t="s">
        <v>1487</v>
      </c>
      <c r="T212" t="s">
        <v>1594</v>
      </c>
      <c r="U212" t="s">
        <v>391</v>
      </c>
      <c r="Y212" t="s">
        <v>20</v>
      </c>
      <c r="Z212" s="48">
        <v>46234.554328703707</v>
      </c>
    </row>
    <row r="213" spans="1:26">
      <c r="A213" s="6">
        <v>46030</v>
      </c>
      <c r="B213">
        <v>2</v>
      </c>
      <c r="C213" t="s">
        <v>241</v>
      </c>
      <c r="D213" t="s">
        <v>1206</v>
      </c>
      <c r="E213" t="s">
        <v>2103</v>
      </c>
      <c r="F213">
        <v>0.58333333333333337</v>
      </c>
      <c r="G213">
        <v>60</v>
      </c>
      <c r="H213" t="s">
        <v>1472</v>
      </c>
      <c r="I213" t="s">
        <v>17</v>
      </c>
      <c r="J213" t="s">
        <v>488</v>
      </c>
      <c r="K213" t="s">
        <v>1267</v>
      </c>
      <c r="L213" t="s">
        <v>488</v>
      </c>
      <c r="M213" t="s">
        <v>15</v>
      </c>
      <c r="N213">
        <v>2435</v>
      </c>
      <c r="O213">
        <v>2375</v>
      </c>
      <c r="P213">
        <v>100</v>
      </c>
      <c r="Q213" t="s">
        <v>2106</v>
      </c>
      <c r="R213" t="s">
        <v>3836</v>
      </c>
      <c r="S213" t="s">
        <v>1487</v>
      </c>
      <c r="T213" t="s">
        <v>1594</v>
      </c>
      <c r="U213" t="s">
        <v>1267</v>
      </c>
      <c r="Y213" t="s">
        <v>20</v>
      </c>
      <c r="Z213" s="48">
        <v>46234.554328703707</v>
      </c>
    </row>
    <row r="214" spans="1:26">
      <c r="A214" s="6">
        <v>46031</v>
      </c>
      <c r="B214">
        <v>2</v>
      </c>
      <c r="C214" t="s">
        <v>264</v>
      </c>
      <c r="D214" t="s">
        <v>1391</v>
      </c>
      <c r="E214" t="s">
        <v>1590</v>
      </c>
      <c r="F214">
        <v>0.76388888888888884</v>
      </c>
      <c r="G214">
        <v>60</v>
      </c>
      <c r="H214" t="s">
        <v>1472</v>
      </c>
      <c r="I214" t="s">
        <v>17</v>
      </c>
      <c r="J214" t="s">
        <v>488</v>
      </c>
      <c r="K214" t="s">
        <v>386</v>
      </c>
      <c r="L214" t="s">
        <v>488</v>
      </c>
      <c r="M214" t="s">
        <v>15</v>
      </c>
      <c r="N214">
        <v>2375</v>
      </c>
      <c r="O214">
        <v>2315</v>
      </c>
      <c r="P214">
        <v>100</v>
      </c>
      <c r="Q214" t="s">
        <v>2106</v>
      </c>
      <c r="R214" t="s">
        <v>3836</v>
      </c>
      <c r="S214" t="s">
        <v>1487</v>
      </c>
      <c r="T214" t="s">
        <v>1594</v>
      </c>
      <c r="U214" t="s">
        <v>386</v>
      </c>
      <c r="Y214" t="s">
        <v>20</v>
      </c>
      <c r="Z214" s="48">
        <v>46234.554340277777</v>
      </c>
    </row>
    <row r="215" spans="1:26">
      <c r="A215" s="6">
        <v>46031</v>
      </c>
      <c r="B215">
        <v>2</v>
      </c>
      <c r="C215" t="s">
        <v>287</v>
      </c>
      <c r="D215" t="s">
        <v>1378</v>
      </c>
      <c r="E215" t="s">
        <v>2103</v>
      </c>
      <c r="F215">
        <v>0.76388888888888884</v>
      </c>
      <c r="G215">
        <v>60</v>
      </c>
      <c r="H215" t="s">
        <v>1472</v>
      </c>
      <c r="I215" t="s">
        <v>17</v>
      </c>
      <c r="J215" t="s">
        <v>443</v>
      </c>
      <c r="K215" t="s">
        <v>387</v>
      </c>
      <c r="L215" t="s">
        <v>443</v>
      </c>
      <c r="M215" t="s">
        <v>15</v>
      </c>
      <c r="N215">
        <v>2390</v>
      </c>
      <c r="O215">
        <v>2330</v>
      </c>
      <c r="P215">
        <v>100</v>
      </c>
      <c r="Q215" t="s">
        <v>2106</v>
      </c>
      <c r="R215" t="s">
        <v>3836</v>
      </c>
      <c r="S215" t="s">
        <v>1487</v>
      </c>
      <c r="T215" t="s">
        <v>1594</v>
      </c>
      <c r="U215" t="s">
        <v>387</v>
      </c>
      <c r="Y215" t="s">
        <v>20</v>
      </c>
      <c r="Z215" s="48">
        <v>46234.554340277777</v>
      </c>
    </row>
    <row r="216" spans="1:26">
      <c r="A216" s="6">
        <v>46027</v>
      </c>
      <c r="B216">
        <v>2</v>
      </c>
      <c r="C216" t="s">
        <v>177</v>
      </c>
      <c r="D216" t="s">
        <v>1359</v>
      </c>
      <c r="E216" t="s">
        <v>1590</v>
      </c>
      <c r="F216">
        <v>0.42708333333333331</v>
      </c>
      <c r="G216">
        <v>120</v>
      </c>
      <c r="H216" t="s">
        <v>1472</v>
      </c>
      <c r="I216" t="s">
        <v>17</v>
      </c>
      <c r="J216" t="s">
        <v>443</v>
      </c>
      <c r="K216" t="s">
        <v>387</v>
      </c>
      <c r="L216" t="s">
        <v>443</v>
      </c>
      <c r="M216" t="s">
        <v>15</v>
      </c>
      <c r="N216">
        <v>2330</v>
      </c>
      <c r="O216">
        <v>2210</v>
      </c>
      <c r="P216">
        <v>100</v>
      </c>
      <c r="Q216" t="s">
        <v>2106</v>
      </c>
      <c r="R216" t="s">
        <v>3836</v>
      </c>
      <c r="S216" t="s">
        <v>1487</v>
      </c>
      <c r="T216" t="s">
        <v>1594</v>
      </c>
      <c r="U216" t="s">
        <v>387</v>
      </c>
      <c r="Y216" t="s">
        <v>20</v>
      </c>
      <c r="Z216" s="48">
        <v>46234.554340277777</v>
      </c>
    </row>
    <row r="217" spans="1:26">
      <c r="A217" s="6">
        <v>46027</v>
      </c>
      <c r="B217">
        <v>2</v>
      </c>
      <c r="C217" t="s">
        <v>293</v>
      </c>
      <c r="D217" t="s">
        <v>1430</v>
      </c>
      <c r="E217" t="s">
        <v>2103</v>
      </c>
      <c r="F217">
        <v>0.41666666666666669</v>
      </c>
      <c r="G217">
        <v>120</v>
      </c>
      <c r="H217" t="s">
        <v>1472</v>
      </c>
      <c r="I217" t="s">
        <v>17</v>
      </c>
      <c r="J217" t="s">
        <v>443</v>
      </c>
      <c r="K217" t="s">
        <v>387</v>
      </c>
      <c r="L217" t="s">
        <v>443</v>
      </c>
      <c r="M217" t="s">
        <v>15</v>
      </c>
      <c r="N217">
        <v>2210</v>
      </c>
      <c r="O217">
        <v>2090</v>
      </c>
      <c r="P217">
        <v>100</v>
      </c>
      <c r="Q217" t="s">
        <v>2106</v>
      </c>
      <c r="R217" t="s">
        <v>3836</v>
      </c>
      <c r="S217" t="s">
        <v>1487</v>
      </c>
      <c r="T217" t="s">
        <v>1594</v>
      </c>
      <c r="U217" t="s">
        <v>387</v>
      </c>
      <c r="Y217" t="s">
        <v>20</v>
      </c>
      <c r="Z217" s="48">
        <v>46234.554340277777</v>
      </c>
    </row>
    <row r="218" spans="1:26">
      <c r="A218" s="6">
        <v>46032</v>
      </c>
      <c r="B218">
        <v>2</v>
      </c>
      <c r="C218" t="s">
        <v>4695</v>
      </c>
      <c r="D218" t="s">
        <v>1453</v>
      </c>
      <c r="E218" t="s">
        <v>1439</v>
      </c>
      <c r="F218">
        <v>0.39583333333333331</v>
      </c>
      <c r="G218">
        <v>120</v>
      </c>
      <c r="H218" t="s">
        <v>1472</v>
      </c>
      <c r="I218" t="s">
        <v>17</v>
      </c>
      <c r="J218" t="s">
        <v>443</v>
      </c>
      <c r="K218" t="s">
        <v>387</v>
      </c>
      <c r="L218" t="s">
        <v>443</v>
      </c>
      <c r="M218" t="s">
        <v>15</v>
      </c>
      <c r="N218">
        <v>2090</v>
      </c>
      <c r="O218">
        <v>1970</v>
      </c>
      <c r="P218">
        <v>100</v>
      </c>
      <c r="Q218" t="s">
        <v>2106</v>
      </c>
      <c r="R218" t="s">
        <v>3836</v>
      </c>
      <c r="S218" t="s">
        <v>1487</v>
      </c>
      <c r="T218" t="s">
        <v>1594</v>
      </c>
      <c r="U218" t="s">
        <v>387</v>
      </c>
      <c r="Y218" t="s">
        <v>20</v>
      </c>
      <c r="Z218" s="48">
        <v>46234.554340277777</v>
      </c>
    </row>
    <row r="219" spans="1:26">
      <c r="M219" t="s">
        <v>2073</v>
      </c>
    </row>
  </sheetData>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B81-5785-4268-B40B-C26A2F69E62E}">
  <sheetPr codeName="Hoja9"/>
  <dimension ref="A1:M30"/>
  <sheetViews>
    <sheetView topLeftCell="G1" workbookViewId="0">
      <pane ySplit="3" topLeftCell="A4" activePane="bottomLeft" state="frozenSplit"/>
      <selection pane="bottomLeft" activeCell="K12" sqref="K12:M51"/>
    </sheetView>
  </sheetViews>
  <sheetFormatPr baseColWidth="10" defaultRowHeight="13.5"/>
  <cols>
    <col min="6" max="6" width="13.4375" customWidth="1"/>
    <col min="8" max="8" width="16.125" customWidth="1"/>
    <col min="9" max="9" width="17" customWidth="1"/>
    <col min="10" max="10" width="21.4375" customWidth="1"/>
    <col min="11" max="11" width="21.3125" customWidth="1"/>
    <col min="12" max="12" width="22.3125" customWidth="1"/>
    <col min="13" max="13" width="18.875" customWidth="1"/>
  </cols>
  <sheetData>
    <row r="1" spans="1:13" ht="6.95" customHeight="1"/>
    <row r="2" spans="1:13" ht="27.95" customHeight="1"/>
    <row r="3" spans="1:13" ht="6.95" customHeight="1"/>
    <row r="4" spans="1:13">
      <c r="A4" t="s">
        <v>0</v>
      </c>
      <c r="B4" t="s">
        <v>19</v>
      </c>
      <c r="C4" t="s">
        <v>1129</v>
      </c>
      <c r="D4" t="s">
        <v>11</v>
      </c>
      <c r="E4" t="s">
        <v>2102</v>
      </c>
      <c r="F4" t="s">
        <v>2051</v>
      </c>
      <c r="G4" t="s">
        <v>2052</v>
      </c>
      <c r="H4" t="s">
        <v>2053</v>
      </c>
      <c r="I4" t="s">
        <v>2054</v>
      </c>
      <c r="J4" t="s">
        <v>2067</v>
      </c>
      <c r="K4" t="s">
        <v>2068</v>
      </c>
      <c r="L4" t="s">
        <v>2062</v>
      </c>
      <c r="M4" t="s">
        <v>2127</v>
      </c>
    </row>
    <row r="5" spans="1:13">
      <c r="A5" s="6">
        <v>46033</v>
      </c>
      <c r="B5">
        <v>2</v>
      </c>
      <c r="C5" t="s">
        <v>235</v>
      </c>
      <c r="D5" t="s">
        <v>1201</v>
      </c>
      <c r="E5" t="s">
        <v>2103</v>
      </c>
      <c r="F5">
        <v>5</v>
      </c>
      <c r="G5" t="s">
        <v>1472</v>
      </c>
      <c r="H5" t="s">
        <v>16</v>
      </c>
      <c r="I5" t="s">
        <v>488</v>
      </c>
      <c r="J5" t="s">
        <v>2121</v>
      </c>
      <c r="K5" t="s">
        <v>2122</v>
      </c>
      <c r="L5" t="s">
        <v>1473</v>
      </c>
      <c r="M5" s="48">
        <v>46234.554513888892</v>
      </c>
    </row>
    <row r="6" spans="1:13">
      <c r="A6" s="6">
        <v>46033</v>
      </c>
      <c r="B6">
        <v>2</v>
      </c>
      <c r="C6" t="s">
        <v>240</v>
      </c>
      <c r="D6" t="s">
        <v>2108</v>
      </c>
      <c r="E6" t="s">
        <v>2103</v>
      </c>
      <c r="F6">
        <v>15</v>
      </c>
      <c r="G6" t="s">
        <v>1472</v>
      </c>
      <c r="H6" t="s">
        <v>16</v>
      </c>
      <c r="I6" t="s">
        <v>488</v>
      </c>
      <c r="J6" t="s">
        <v>2121</v>
      </c>
      <c r="K6" t="s">
        <v>2122</v>
      </c>
      <c r="L6" t="s">
        <v>1473</v>
      </c>
      <c r="M6" s="48">
        <v>46234.554513888892</v>
      </c>
    </row>
    <row r="7" spans="1:13">
      <c r="A7" s="6">
        <v>46033</v>
      </c>
      <c r="B7">
        <v>2</v>
      </c>
      <c r="C7" t="s">
        <v>236</v>
      </c>
      <c r="D7" t="s">
        <v>24</v>
      </c>
      <c r="E7" t="s">
        <v>1590</v>
      </c>
      <c r="F7">
        <v>5</v>
      </c>
      <c r="G7" t="s">
        <v>1472</v>
      </c>
      <c r="H7" t="s">
        <v>17</v>
      </c>
      <c r="I7" t="s">
        <v>488</v>
      </c>
      <c r="J7" t="s">
        <v>2121</v>
      </c>
      <c r="K7" t="s">
        <v>2122</v>
      </c>
      <c r="L7" t="s">
        <v>1473</v>
      </c>
      <c r="M7" s="48">
        <v>46234.554513888892</v>
      </c>
    </row>
    <row r="8" spans="1:13">
      <c r="A8" s="6">
        <v>46033</v>
      </c>
      <c r="B8">
        <v>2</v>
      </c>
      <c r="C8" t="s">
        <v>257</v>
      </c>
      <c r="D8" t="s">
        <v>1403</v>
      </c>
      <c r="E8" t="s">
        <v>1439</v>
      </c>
      <c r="F8">
        <v>5</v>
      </c>
      <c r="G8" t="s">
        <v>1472</v>
      </c>
      <c r="H8" t="s">
        <v>17</v>
      </c>
      <c r="I8" t="s">
        <v>488</v>
      </c>
      <c r="J8" t="s">
        <v>2121</v>
      </c>
      <c r="K8" t="s">
        <v>2122</v>
      </c>
      <c r="L8" t="s">
        <v>1473</v>
      </c>
      <c r="M8" s="48">
        <v>46234.554513888892</v>
      </c>
    </row>
    <row r="9" spans="1:13">
      <c r="A9" s="6">
        <v>46033</v>
      </c>
      <c r="B9">
        <v>2</v>
      </c>
      <c r="C9" t="s">
        <v>260</v>
      </c>
      <c r="D9" t="s">
        <v>1221</v>
      </c>
      <c r="E9" t="s">
        <v>2103</v>
      </c>
      <c r="F9">
        <v>5</v>
      </c>
      <c r="G9" t="s">
        <v>1472</v>
      </c>
      <c r="H9" t="s">
        <v>17</v>
      </c>
      <c r="I9" t="s">
        <v>488</v>
      </c>
      <c r="J9" t="s">
        <v>2121</v>
      </c>
      <c r="K9" t="s">
        <v>2122</v>
      </c>
      <c r="L9" t="s">
        <v>1473</v>
      </c>
      <c r="M9" s="48">
        <v>46234.554513888892</v>
      </c>
    </row>
    <row r="10" spans="1:13">
      <c r="A10" s="6">
        <v>46033</v>
      </c>
      <c r="B10">
        <v>2</v>
      </c>
      <c r="C10" t="s">
        <v>298</v>
      </c>
      <c r="D10" t="s">
        <v>1233</v>
      </c>
      <c r="E10" t="s">
        <v>2103</v>
      </c>
      <c r="F10">
        <v>5</v>
      </c>
      <c r="G10" t="s">
        <v>1472</v>
      </c>
      <c r="H10" t="s">
        <v>17</v>
      </c>
      <c r="I10" t="s">
        <v>443</v>
      </c>
      <c r="J10" t="s">
        <v>2121</v>
      </c>
      <c r="K10" t="s">
        <v>2122</v>
      </c>
      <c r="L10" t="s">
        <v>1473</v>
      </c>
      <c r="M10" s="48">
        <v>46234.554513888892</v>
      </c>
    </row>
    <row r="11" spans="1:13">
      <c r="A11" s="6">
        <v>46033</v>
      </c>
      <c r="B11">
        <v>2</v>
      </c>
      <c r="C11" t="s">
        <v>190</v>
      </c>
      <c r="D11" t="s">
        <v>59</v>
      </c>
      <c r="E11" t="s">
        <v>2103</v>
      </c>
      <c r="F11">
        <v>10</v>
      </c>
      <c r="G11" t="s">
        <v>1472</v>
      </c>
      <c r="H11" t="s">
        <v>17</v>
      </c>
      <c r="I11" t="s">
        <v>1266</v>
      </c>
      <c r="J11" t="s">
        <v>2121</v>
      </c>
      <c r="K11" t="s">
        <v>2122</v>
      </c>
      <c r="L11" t="s">
        <v>1473</v>
      </c>
      <c r="M11" s="48">
        <v>46234.554513888892</v>
      </c>
    </row>
    <row r="12" spans="1:13">
      <c r="A12" s="6">
        <v>46033</v>
      </c>
      <c r="B12">
        <v>2</v>
      </c>
      <c r="C12" t="s">
        <v>194</v>
      </c>
      <c r="D12" t="s">
        <v>2109</v>
      </c>
      <c r="E12" t="s">
        <v>2103</v>
      </c>
      <c r="F12">
        <v>10</v>
      </c>
      <c r="G12" t="s">
        <v>1472</v>
      </c>
      <c r="H12" t="s">
        <v>17</v>
      </c>
      <c r="I12" t="s">
        <v>1266</v>
      </c>
      <c r="J12" t="s">
        <v>2121</v>
      </c>
      <c r="K12" t="s">
        <v>2122</v>
      </c>
      <c r="L12" t="s">
        <v>1473</v>
      </c>
      <c r="M12" s="48">
        <v>46234.554513888892</v>
      </c>
    </row>
    <row r="13" spans="1:13">
      <c r="A13" s="6">
        <v>46033</v>
      </c>
      <c r="B13">
        <v>2</v>
      </c>
      <c r="C13" t="s">
        <v>218</v>
      </c>
      <c r="D13" t="s">
        <v>1185</v>
      </c>
      <c r="E13" t="s">
        <v>2103</v>
      </c>
      <c r="F13">
        <v>10</v>
      </c>
      <c r="G13" t="s">
        <v>1472</v>
      </c>
      <c r="H13" t="s">
        <v>17</v>
      </c>
      <c r="I13" t="s">
        <v>1266</v>
      </c>
      <c r="J13" t="s">
        <v>2121</v>
      </c>
      <c r="K13" t="s">
        <v>2122</v>
      </c>
      <c r="L13" t="s">
        <v>1473</v>
      </c>
      <c r="M13" s="48">
        <v>46234.554513888892</v>
      </c>
    </row>
    <row r="14" spans="1:13">
      <c r="A14" s="6">
        <v>46033</v>
      </c>
      <c r="B14">
        <v>2</v>
      </c>
      <c r="C14" t="s">
        <v>224</v>
      </c>
      <c r="D14" t="s">
        <v>1192</v>
      </c>
      <c r="E14" t="s">
        <v>2103</v>
      </c>
      <c r="F14">
        <v>10</v>
      </c>
      <c r="G14" t="s">
        <v>1472</v>
      </c>
      <c r="H14" t="s">
        <v>17</v>
      </c>
      <c r="I14" t="s">
        <v>1266</v>
      </c>
      <c r="J14" t="s">
        <v>2121</v>
      </c>
      <c r="K14" t="s">
        <v>2122</v>
      </c>
      <c r="L14" t="s">
        <v>1473</v>
      </c>
      <c r="M14" s="48">
        <v>46234.554513888892</v>
      </c>
    </row>
    <row r="15" spans="1:13">
      <c r="A15" s="6">
        <v>46033</v>
      </c>
      <c r="B15">
        <v>2</v>
      </c>
      <c r="C15" t="s">
        <v>269</v>
      </c>
      <c r="D15" t="s">
        <v>1400</v>
      </c>
      <c r="E15" t="s">
        <v>1590</v>
      </c>
      <c r="F15">
        <v>10</v>
      </c>
      <c r="G15" t="s">
        <v>1472</v>
      </c>
      <c r="H15" t="s">
        <v>17</v>
      </c>
      <c r="I15" t="s">
        <v>488</v>
      </c>
      <c r="J15" t="s">
        <v>2121</v>
      </c>
      <c r="K15" t="s">
        <v>2122</v>
      </c>
      <c r="L15" t="s">
        <v>1473</v>
      </c>
      <c r="M15" s="48">
        <v>46234.554513888892</v>
      </c>
    </row>
    <row r="16" spans="1:13">
      <c r="A16" s="6">
        <v>46033</v>
      </c>
      <c r="B16">
        <v>2</v>
      </c>
      <c r="C16" t="s">
        <v>284</v>
      </c>
      <c r="D16" t="s">
        <v>98</v>
      </c>
      <c r="E16" t="s">
        <v>2103</v>
      </c>
      <c r="F16">
        <v>10</v>
      </c>
      <c r="G16" t="s">
        <v>1472</v>
      </c>
      <c r="H16" t="s">
        <v>17</v>
      </c>
      <c r="I16" t="s">
        <v>1266</v>
      </c>
      <c r="J16" t="s">
        <v>2121</v>
      </c>
      <c r="K16" t="s">
        <v>2122</v>
      </c>
      <c r="L16" t="s">
        <v>1473</v>
      </c>
      <c r="M16" s="48">
        <v>46234.554513888892</v>
      </c>
    </row>
    <row r="17" spans="1:13">
      <c r="A17" s="6">
        <v>46033</v>
      </c>
      <c r="B17">
        <v>2</v>
      </c>
      <c r="C17" t="s">
        <v>292</v>
      </c>
      <c r="D17" t="s">
        <v>1305</v>
      </c>
      <c r="E17" t="s">
        <v>2103</v>
      </c>
      <c r="F17">
        <v>10</v>
      </c>
      <c r="G17" t="s">
        <v>1472</v>
      </c>
      <c r="H17" t="s">
        <v>17</v>
      </c>
      <c r="I17" t="s">
        <v>443</v>
      </c>
      <c r="J17" t="s">
        <v>2121</v>
      </c>
      <c r="K17" t="s">
        <v>2122</v>
      </c>
      <c r="L17" t="s">
        <v>1473</v>
      </c>
      <c r="M17" s="48">
        <v>46234.554525462961</v>
      </c>
    </row>
    <row r="18" spans="1:13">
      <c r="A18" s="6">
        <v>46033</v>
      </c>
      <c r="B18">
        <v>2</v>
      </c>
      <c r="C18" t="s">
        <v>176</v>
      </c>
      <c r="D18" t="s">
        <v>1454</v>
      </c>
      <c r="E18" t="s">
        <v>1590</v>
      </c>
      <c r="F18">
        <v>15</v>
      </c>
      <c r="G18" t="s">
        <v>1472</v>
      </c>
      <c r="H18" t="s">
        <v>17</v>
      </c>
      <c r="I18" t="s">
        <v>443</v>
      </c>
      <c r="J18" t="s">
        <v>2121</v>
      </c>
      <c r="K18" t="s">
        <v>2122</v>
      </c>
      <c r="L18" t="s">
        <v>1473</v>
      </c>
      <c r="M18" s="48">
        <v>46234.554525462961</v>
      </c>
    </row>
    <row r="19" spans="1:13">
      <c r="A19" s="6">
        <v>46033</v>
      </c>
      <c r="B19">
        <v>2</v>
      </c>
      <c r="C19" t="s">
        <v>237</v>
      </c>
      <c r="D19" t="s">
        <v>2113</v>
      </c>
      <c r="E19" t="s">
        <v>1590</v>
      </c>
      <c r="F19">
        <v>15</v>
      </c>
      <c r="G19" t="s">
        <v>1472</v>
      </c>
      <c r="H19" t="s">
        <v>17</v>
      </c>
      <c r="I19" t="s">
        <v>488</v>
      </c>
      <c r="J19" t="s">
        <v>2121</v>
      </c>
      <c r="K19" t="s">
        <v>2122</v>
      </c>
      <c r="L19" t="s">
        <v>1473</v>
      </c>
      <c r="M19" s="48">
        <v>46234.554525462961</v>
      </c>
    </row>
    <row r="20" spans="1:13">
      <c r="A20" s="6">
        <v>46033</v>
      </c>
      <c r="B20">
        <v>2</v>
      </c>
      <c r="C20" t="s">
        <v>245</v>
      </c>
      <c r="D20" t="s">
        <v>1210</v>
      </c>
      <c r="E20" t="s">
        <v>1590</v>
      </c>
      <c r="F20">
        <v>15</v>
      </c>
      <c r="G20" t="s">
        <v>1472</v>
      </c>
      <c r="H20" t="s">
        <v>17</v>
      </c>
      <c r="I20" t="s">
        <v>488</v>
      </c>
      <c r="J20" t="s">
        <v>2121</v>
      </c>
      <c r="K20" t="s">
        <v>2122</v>
      </c>
      <c r="L20" t="s">
        <v>1473</v>
      </c>
      <c r="M20" s="48">
        <v>46234.554525462961</v>
      </c>
    </row>
    <row r="21" spans="1:13">
      <c r="A21" s="6">
        <v>46033</v>
      </c>
      <c r="B21">
        <v>2</v>
      </c>
      <c r="C21" t="s">
        <v>252</v>
      </c>
      <c r="D21" t="s">
        <v>2114</v>
      </c>
      <c r="E21" t="s">
        <v>1439</v>
      </c>
      <c r="F21">
        <v>15</v>
      </c>
      <c r="G21" t="s">
        <v>1472</v>
      </c>
      <c r="H21" t="s">
        <v>17</v>
      </c>
      <c r="I21" t="s">
        <v>488</v>
      </c>
      <c r="J21" t="s">
        <v>2121</v>
      </c>
      <c r="K21" t="s">
        <v>2122</v>
      </c>
      <c r="L21" t="s">
        <v>1473</v>
      </c>
      <c r="M21" s="48">
        <v>46234.554525462961</v>
      </c>
    </row>
    <row r="22" spans="1:13">
      <c r="A22" s="6">
        <v>46033</v>
      </c>
      <c r="B22">
        <v>2</v>
      </c>
      <c r="C22" t="s">
        <v>253</v>
      </c>
      <c r="D22" t="s">
        <v>2115</v>
      </c>
      <c r="E22" t="s">
        <v>2103</v>
      </c>
      <c r="F22">
        <v>15</v>
      </c>
      <c r="G22" t="s">
        <v>1472</v>
      </c>
      <c r="H22" t="s">
        <v>17</v>
      </c>
      <c r="I22" t="s">
        <v>488</v>
      </c>
      <c r="J22" t="s">
        <v>2121</v>
      </c>
      <c r="K22" t="s">
        <v>2122</v>
      </c>
      <c r="L22" t="s">
        <v>1473</v>
      </c>
      <c r="M22" s="48">
        <v>46234.554525462961</v>
      </c>
    </row>
    <row r="23" spans="1:13">
      <c r="A23" s="6">
        <v>46033</v>
      </c>
      <c r="B23">
        <v>2</v>
      </c>
      <c r="C23" t="s">
        <v>256</v>
      </c>
      <c r="D23" t="s">
        <v>1393</v>
      </c>
      <c r="E23" t="s">
        <v>1439</v>
      </c>
      <c r="F23">
        <v>20</v>
      </c>
      <c r="G23" t="s">
        <v>1472</v>
      </c>
      <c r="H23" t="s">
        <v>17</v>
      </c>
      <c r="I23" t="s">
        <v>488</v>
      </c>
      <c r="J23" t="s">
        <v>2121</v>
      </c>
      <c r="K23" t="s">
        <v>2122</v>
      </c>
      <c r="L23" t="s">
        <v>1473</v>
      </c>
      <c r="M23" s="48">
        <v>46234.554525462961</v>
      </c>
    </row>
    <row r="24" spans="1:13">
      <c r="A24" s="6">
        <v>46033</v>
      </c>
      <c r="B24">
        <v>2</v>
      </c>
      <c r="C24" t="s">
        <v>238</v>
      </c>
      <c r="D24" t="s">
        <v>2119</v>
      </c>
      <c r="E24" t="s">
        <v>1439</v>
      </c>
      <c r="F24">
        <v>30</v>
      </c>
      <c r="G24" t="s">
        <v>1472</v>
      </c>
      <c r="H24" t="s">
        <v>17</v>
      </c>
      <c r="I24" t="s">
        <v>488</v>
      </c>
      <c r="J24" t="s">
        <v>2121</v>
      </c>
      <c r="K24" t="s">
        <v>2122</v>
      </c>
      <c r="L24" t="s">
        <v>1473</v>
      </c>
      <c r="M24" s="48">
        <v>46234.554525462961</v>
      </c>
    </row>
    <row r="25" spans="1:13">
      <c r="A25" s="6">
        <v>46033</v>
      </c>
      <c r="B25">
        <v>2</v>
      </c>
      <c r="C25" t="s">
        <v>261</v>
      </c>
      <c r="D25" t="s">
        <v>1401</v>
      </c>
      <c r="E25" t="s">
        <v>2103</v>
      </c>
      <c r="F25">
        <v>30</v>
      </c>
      <c r="G25" t="s">
        <v>1472</v>
      </c>
      <c r="H25" t="s">
        <v>17</v>
      </c>
      <c r="I25" t="s">
        <v>488</v>
      </c>
      <c r="J25" t="s">
        <v>2121</v>
      </c>
      <c r="K25" t="s">
        <v>2122</v>
      </c>
      <c r="L25" t="s">
        <v>1473</v>
      </c>
      <c r="M25" s="48">
        <v>46234.554525462961</v>
      </c>
    </row>
    <row r="26" spans="1:13">
      <c r="A26" s="6">
        <v>46033</v>
      </c>
      <c r="B26">
        <v>2</v>
      </c>
      <c r="C26" t="s">
        <v>276</v>
      </c>
      <c r="D26" t="s">
        <v>1412</v>
      </c>
      <c r="E26" t="s">
        <v>1439</v>
      </c>
      <c r="F26">
        <v>30</v>
      </c>
      <c r="G26" t="s">
        <v>1472</v>
      </c>
      <c r="H26" t="s">
        <v>17</v>
      </c>
      <c r="I26" t="s">
        <v>488</v>
      </c>
      <c r="J26" t="s">
        <v>2121</v>
      </c>
      <c r="K26" t="s">
        <v>2122</v>
      </c>
      <c r="L26" t="s">
        <v>1473</v>
      </c>
      <c r="M26" s="48">
        <v>46234.554525462961</v>
      </c>
    </row>
    <row r="27" spans="1:13">
      <c r="A27" s="6">
        <v>46033</v>
      </c>
      <c r="B27">
        <v>2</v>
      </c>
      <c r="C27" t="s">
        <v>289</v>
      </c>
      <c r="D27" t="s">
        <v>108</v>
      </c>
      <c r="E27" t="s">
        <v>1590</v>
      </c>
      <c r="F27">
        <v>30</v>
      </c>
      <c r="G27" t="s">
        <v>1472</v>
      </c>
      <c r="H27" t="s">
        <v>17</v>
      </c>
      <c r="I27" t="s">
        <v>443</v>
      </c>
      <c r="J27" t="s">
        <v>2121</v>
      </c>
      <c r="K27" t="s">
        <v>2122</v>
      </c>
      <c r="L27" t="s">
        <v>1473</v>
      </c>
      <c r="M27" s="48">
        <v>46234.554525462961</v>
      </c>
    </row>
    <row r="28" spans="1:13">
      <c r="A28" s="6">
        <v>46033</v>
      </c>
      <c r="B28">
        <v>2</v>
      </c>
      <c r="C28" t="s">
        <v>302</v>
      </c>
      <c r="D28" t="s">
        <v>2120</v>
      </c>
      <c r="E28" t="s">
        <v>1439</v>
      </c>
      <c r="F28">
        <v>30</v>
      </c>
      <c r="G28" t="s">
        <v>1472</v>
      </c>
      <c r="H28" t="s">
        <v>17</v>
      </c>
      <c r="I28" t="s">
        <v>443</v>
      </c>
      <c r="J28" t="s">
        <v>2121</v>
      </c>
      <c r="K28" t="s">
        <v>2122</v>
      </c>
      <c r="L28" t="s">
        <v>1473</v>
      </c>
      <c r="M28" s="48">
        <v>46234.554525462961</v>
      </c>
    </row>
    <row r="29" spans="1:13">
      <c r="A29" s="6">
        <v>46033</v>
      </c>
      <c r="B29">
        <v>2</v>
      </c>
      <c r="C29" t="s">
        <v>177</v>
      </c>
      <c r="D29" t="s">
        <v>1359</v>
      </c>
      <c r="E29" t="s">
        <v>1590</v>
      </c>
      <c r="F29">
        <v>120</v>
      </c>
      <c r="G29" t="s">
        <v>1472</v>
      </c>
      <c r="H29" t="s">
        <v>17</v>
      </c>
      <c r="I29" t="s">
        <v>443</v>
      </c>
      <c r="J29" t="s">
        <v>2121</v>
      </c>
      <c r="K29" t="s">
        <v>2122</v>
      </c>
      <c r="L29" t="s">
        <v>1473</v>
      </c>
      <c r="M29" s="48">
        <v>46234.554525462961</v>
      </c>
    </row>
    <row r="30" spans="1:13">
      <c r="A30" s="6">
        <v>46033</v>
      </c>
      <c r="B30">
        <v>2</v>
      </c>
      <c r="C30" t="s">
        <v>306</v>
      </c>
      <c r="D30" t="s">
        <v>1237</v>
      </c>
      <c r="E30" t="s">
        <v>2103</v>
      </c>
      <c r="F30">
        <v>120</v>
      </c>
      <c r="G30" t="s">
        <v>1472</v>
      </c>
      <c r="H30" t="s">
        <v>17</v>
      </c>
      <c r="I30" t="s">
        <v>443</v>
      </c>
      <c r="J30" t="s">
        <v>2121</v>
      </c>
      <c r="K30" t="s">
        <v>2122</v>
      </c>
      <c r="L30" t="s">
        <v>1473</v>
      </c>
      <c r="M30" s="48">
        <v>46234.554537037038</v>
      </c>
    </row>
  </sheetData>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1057-EA36-4FB0-9415-8E16BA5F2CAF}">
  <sheetPr codeName="Hoja1"/>
  <dimension ref="A1"/>
  <sheetViews>
    <sheetView workbookViewId="0">
      <selection activeCell="N8" sqref="N8"/>
    </sheetView>
  </sheetViews>
  <sheetFormatPr baseColWidth="10" defaultRowHeight="13.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5A734-9BDA-4B31-8066-03E08159966D}">
  <sheetPr codeName="Hoja40">
    <pageSetUpPr fitToPage="1"/>
  </sheetPr>
  <dimension ref="A1:K66"/>
  <sheetViews>
    <sheetView showGridLines="0" zoomScale="90" zoomScaleNormal="90" workbookViewId="0">
      <pane xSplit="3" ySplit="10" topLeftCell="D11" activePane="bottomRight" state="frozenSplit"/>
      <selection pane="topRight" activeCell="D1" sqref="D1"/>
      <selection pane="bottomLeft" activeCell="A11" sqref="A11"/>
      <selection pane="bottomRight"/>
    </sheetView>
  </sheetViews>
  <sheetFormatPr baseColWidth="10" defaultRowHeight="13.5"/>
  <cols>
    <col min="1" max="1" width="9.5625" customWidth="1"/>
    <col min="2" max="2" width="36.5625" style="52" customWidth="1"/>
    <col min="3" max="3" width="13.5625" style="9" customWidth="1"/>
    <col min="4" max="9" width="9.5625" style="9" customWidth="1"/>
    <col min="10" max="10" width="9.5625" style="52" customWidth="1"/>
    <col min="11" max="11" width="22.5625" customWidth="1"/>
  </cols>
  <sheetData>
    <row r="1" spans="1:11" ht="38" customHeight="1">
      <c r="A1" s="197"/>
      <c r="B1" s="197"/>
      <c r="C1" s="201" t="s">
        <v>3872</v>
      </c>
      <c r="D1" s="185"/>
      <c r="E1" s="185"/>
      <c r="F1" s="185"/>
      <c r="G1" s="185"/>
      <c r="H1" s="185"/>
      <c r="I1" s="185"/>
      <c r="J1" s="197"/>
      <c r="K1" s="197"/>
    </row>
    <row r="2" spans="1:11" ht="32" customHeight="1">
      <c r="A2" s="198"/>
      <c r="B2" s="199"/>
      <c r="C2" s="198"/>
      <c r="D2" s="200"/>
      <c r="E2" s="200"/>
      <c r="F2" s="200"/>
      <c r="G2" s="198"/>
      <c r="H2" s="200"/>
      <c r="I2" s="200"/>
      <c r="J2" s="200"/>
      <c r="K2" s="200"/>
    </row>
    <row r="3" spans="1:11" ht="31.05" customHeight="1">
      <c r="A3" s="181"/>
      <c r="B3" s="202" t="s">
        <v>3006</v>
      </c>
      <c r="C3" s="202" t="s">
        <v>5684</v>
      </c>
      <c r="D3" s="202" t="s">
        <v>5685</v>
      </c>
      <c r="E3" s="202" t="s">
        <v>5686</v>
      </c>
      <c r="F3" s="202" t="s">
        <v>5687</v>
      </c>
      <c r="G3" s="202" t="s">
        <v>5688</v>
      </c>
      <c r="H3" s="202" t="s">
        <v>5689</v>
      </c>
      <c r="I3" s="182"/>
      <c r="J3" s="183"/>
    </row>
    <row r="4" spans="1:11" ht="22.05" customHeight="1">
      <c r="A4" s="177"/>
      <c r="B4" s="98" t="s">
        <v>386</v>
      </c>
      <c r="C4" s="92">
        <v>565</v>
      </c>
      <c r="D4" s="92">
        <v>0</v>
      </c>
      <c r="E4" s="93">
        <v>0</v>
      </c>
      <c r="F4" s="94">
        <v>0</v>
      </c>
      <c r="G4" s="203">
        <v>0</v>
      </c>
      <c r="H4" s="92">
        <v>31</v>
      </c>
      <c r="I4" s="182"/>
      <c r="J4" s="183"/>
    </row>
    <row r="5" spans="1:11" ht="22.05" customHeight="1">
      <c r="A5" s="177"/>
      <c r="B5" s="99" t="s">
        <v>1267</v>
      </c>
      <c r="C5" s="95">
        <v>505</v>
      </c>
      <c r="D5" s="95">
        <v>0</v>
      </c>
      <c r="E5" s="96">
        <v>0</v>
      </c>
      <c r="F5" s="97">
        <v>0</v>
      </c>
      <c r="G5" s="204">
        <v>0</v>
      </c>
      <c r="H5" s="95">
        <v>30</v>
      </c>
      <c r="I5" s="182"/>
      <c r="J5" s="183"/>
    </row>
    <row r="6" spans="1:11" ht="22.05" customHeight="1">
      <c r="A6" s="177"/>
      <c r="B6" s="98" t="s">
        <v>389</v>
      </c>
      <c r="C6" s="92">
        <v>500</v>
      </c>
      <c r="D6" s="92">
        <v>0</v>
      </c>
      <c r="E6" s="93">
        <v>0</v>
      </c>
      <c r="F6" s="94">
        <v>0</v>
      </c>
      <c r="G6" s="203">
        <v>0</v>
      </c>
      <c r="H6" s="92">
        <v>36</v>
      </c>
      <c r="I6" s="182"/>
      <c r="J6" s="183"/>
    </row>
    <row r="7" spans="1:11" ht="22.05" customHeight="1">
      <c r="A7" s="184"/>
      <c r="B7" s="100"/>
      <c r="C7" s="95"/>
      <c r="D7" s="95"/>
      <c r="E7" s="96"/>
      <c r="F7" s="95"/>
      <c r="G7" s="96"/>
      <c r="H7" s="95"/>
      <c r="I7" s="182"/>
      <c r="J7" s="183"/>
    </row>
    <row r="8" spans="1:11" ht="28.05" customHeight="1">
      <c r="A8" s="205"/>
      <c r="B8" s="205"/>
      <c r="C8" s="205"/>
      <c r="D8" s="205"/>
      <c r="E8" s="205"/>
      <c r="F8" s="205"/>
      <c r="G8" s="205"/>
      <c r="H8" s="205"/>
      <c r="I8" s="206"/>
      <c r="J8" s="207"/>
      <c r="K8" s="205"/>
    </row>
    <row r="9" spans="1:11" ht="28.05" customHeight="1">
      <c r="A9" s="205"/>
      <c r="B9" s="205"/>
      <c r="C9" s="205"/>
      <c r="D9" s="205"/>
      <c r="E9" s="205"/>
      <c r="F9" s="205"/>
      <c r="G9" s="205"/>
      <c r="H9" s="205"/>
      <c r="I9" s="206"/>
      <c r="J9" s="207"/>
      <c r="K9" s="205"/>
    </row>
    <row r="10" spans="1:11" ht="34.049999999999997" customHeight="1">
      <c r="A10" s="186" t="s">
        <v>3</v>
      </c>
      <c r="B10" s="186" t="s">
        <v>3854</v>
      </c>
      <c r="C10" s="186" t="s">
        <v>5629</v>
      </c>
      <c r="D10" s="186" t="s">
        <v>3855</v>
      </c>
      <c r="E10" s="186" t="s">
        <v>3856</v>
      </c>
      <c r="F10" s="186" t="s">
        <v>3857</v>
      </c>
      <c r="G10" s="186" t="s">
        <v>3858</v>
      </c>
      <c r="H10" s="186" t="s">
        <v>3859</v>
      </c>
      <c r="I10" s="186" t="s">
        <v>3860</v>
      </c>
      <c r="J10" s="186" t="s">
        <v>3861</v>
      </c>
      <c r="K10" s="186" t="s">
        <v>3862</v>
      </c>
    </row>
    <row r="11" spans="1:11" ht="23" customHeight="1">
      <c r="A11" s="187" t="s">
        <v>235</v>
      </c>
      <c r="B11" s="188" t="s">
        <v>1201</v>
      </c>
      <c r="C11" s="189" t="s">
        <v>5630</v>
      </c>
      <c r="D11" s="190" t="s">
        <v>5651</v>
      </c>
      <c r="E11" s="190" t="s">
        <v>5651</v>
      </c>
      <c r="F11" s="190" t="s">
        <v>5651</v>
      </c>
      <c r="G11" s="190" t="s">
        <v>5651</v>
      </c>
      <c r="H11" s="190" t="s">
        <v>5651</v>
      </c>
      <c r="I11" s="190" t="s">
        <v>5651</v>
      </c>
      <c r="J11" s="191"/>
      <c r="K11" s="188"/>
    </row>
    <row r="12" spans="1:11" ht="23" customHeight="1">
      <c r="A12" s="192" t="s">
        <v>240</v>
      </c>
      <c r="B12" s="193" t="s">
        <v>2108</v>
      </c>
      <c r="C12" s="194" t="s">
        <v>5631</v>
      </c>
      <c r="D12" s="190" t="s">
        <v>5651</v>
      </c>
      <c r="E12" s="190" t="s">
        <v>5651</v>
      </c>
      <c r="F12" s="190" t="s">
        <v>5651</v>
      </c>
      <c r="G12" s="190" t="s">
        <v>5651</v>
      </c>
      <c r="H12" s="190" t="s">
        <v>5651</v>
      </c>
      <c r="I12" s="190" t="s">
        <v>5651</v>
      </c>
      <c r="J12" s="191"/>
      <c r="K12" s="193"/>
    </row>
    <row r="13" spans="1:11" ht="23" customHeight="1">
      <c r="A13" s="187" t="s">
        <v>254</v>
      </c>
      <c r="B13" s="188" t="s">
        <v>3013</v>
      </c>
      <c r="C13" s="195" t="s">
        <v>5632</v>
      </c>
      <c r="D13" s="191"/>
      <c r="E13" s="191"/>
      <c r="F13" s="191"/>
      <c r="G13" s="191"/>
      <c r="H13" s="190" t="s">
        <v>5652</v>
      </c>
      <c r="I13" s="191"/>
      <c r="J13" s="191"/>
      <c r="K13" s="188"/>
    </row>
    <row r="14" spans="1:11" ht="23" customHeight="1">
      <c r="A14" s="192" t="s">
        <v>236</v>
      </c>
      <c r="B14" s="193" t="s">
        <v>24</v>
      </c>
      <c r="C14" s="194" t="s">
        <v>5633</v>
      </c>
      <c r="D14" s="190" t="s">
        <v>5653</v>
      </c>
      <c r="E14" s="190" t="s">
        <v>5652</v>
      </c>
      <c r="F14" s="190" t="s">
        <v>5651</v>
      </c>
      <c r="G14" s="190" t="s">
        <v>5653</v>
      </c>
      <c r="H14" s="190" t="s">
        <v>5652</v>
      </c>
      <c r="I14" s="190" t="s">
        <v>5651</v>
      </c>
      <c r="J14" s="191"/>
      <c r="K14" s="193"/>
    </row>
    <row r="15" spans="1:11" ht="23" customHeight="1">
      <c r="A15" s="187" t="s">
        <v>257</v>
      </c>
      <c r="B15" s="188" t="s">
        <v>1403</v>
      </c>
      <c r="C15" s="189" t="s">
        <v>5634</v>
      </c>
      <c r="D15" s="190" t="s">
        <v>5653</v>
      </c>
      <c r="E15" s="190" t="s">
        <v>5652</v>
      </c>
      <c r="F15" s="190" t="s">
        <v>5651</v>
      </c>
      <c r="G15" s="190" t="s">
        <v>5653</v>
      </c>
      <c r="H15" s="190" t="s">
        <v>5652</v>
      </c>
      <c r="I15" s="190" t="s">
        <v>5651</v>
      </c>
      <c r="J15" s="191"/>
      <c r="K15" s="188"/>
    </row>
    <row r="16" spans="1:11" ht="23" customHeight="1">
      <c r="A16" s="192" t="s">
        <v>260</v>
      </c>
      <c r="B16" s="193" t="s">
        <v>1221</v>
      </c>
      <c r="C16" s="194" t="s">
        <v>5635</v>
      </c>
      <c r="D16" s="190" t="s">
        <v>5653</v>
      </c>
      <c r="E16" s="190" t="s">
        <v>5652</v>
      </c>
      <c r="F16" s="190" t="s">
        <v>5651</v>
      </c>
      <c r="G16" s="190" t="s">
        <v>5653</v>
      </c>
      <c r="H16" s="190" t="s">
        <v>5652</v>
      </c>
      <c r="I16" s="190" t="s">
        <v>5651</v>
      </c>
      <c r="J16" s="191"/>
      <c r="K16" s="193"/>
    </row>
    <row r="17" spans="1:11" ht="23" customHeight="1">
      <c r="A17" s="187" t="s">
        <v>270</v>
      </c>
      <c r="B17" s="188" t="s">
        <v>1402</v>
      </c>
      <c r="C17" s="189" t="s">
        <v>5636</v>
      </c>
      <c r="D17" s="190" t="s">
        <v>5652</v>
      </c>
      <c r="E17" s="191"/>
      <c r="F17" s="191"/>
      <c r="G17" s="191"/>
      <c r="H17" s="191"/>
      <c r="I17" s="191"/>
      <c r="J17" s="191"/>
      <c r="K17" s="188"/>
    </row>
    <row r="18" spans="1:11" ht="23" customHeight="1">
      <c r="A18" s="192" t="s">
        <v>205</v>
      </c>
      <c r="B18" s="193" t="s">
        <v>1370</v>
      </c>
      <c r="C18" s="194" t="s">
        <v>5637</v>
      </c>
      <c r="D18" s="190" t="s">
        <v>5653</v>
      </c>
      <c r="E18" s="190" t="s">
        <v>5652</v>
      </c>
      <c r="F18" s="190" t="s">
        <v>5651</v>
      </c>
      <c r="G18" s="190" t="s">
        <v>5652</v>
      </c>
      <c r="H18" s="190" t="s">
        <v>5653</v>
      </c>
      <c r="I18" s="190" t="s">
        <v>5651</v>
      </c>
      <c r="J18" s="191"/>
      <c r="K18" s="193"/>
    </row>
    <row r="19" spans="1:11" ht="23" customHeight="1">
      <c r="A19" s="187" t="s">
        <v>211</v>
      </c>
      <c r="B19" s="188" t="s">
        <v>1180</v>
      </c>
      <c r="C19" s="189" t="s">
        <v>5638</v>
      </c>
      <c r="D19" s="190" t="s">
        <v>5653</v>
      </c>
      <c r="E19" s="190" t="s">
        <v>5652</v>
      </c>
      <c r="F19" s="190" t="s">
        <v>5651</v>
      </c>
      <c r="G19" s="190" t="s">
        <v>5653</v>
      </c>
      <c r="H19" s="190" t="s">
        <v>5652</v>
      </c>
      <c r="I19" s="190" t="s">
        <v>5651</v>
      </c>
      <c r="J19" s="191"/>
      <c r="K19" s="188"/>
    </row>
    <row r="20" spans="1:11" ht="23" customHeight="1">
      <c r="A20" s="192" t="s">
        <v>239</v>
      </c>
      <c r="B20" s="193" t="s">
        <v>2110</v>
      </c>
      <c r="C20" s="196" t="s">
        <v>5639</v>
      </c>
      <c r="D20" s="191"/>
      <c r="E20" s="190" t="s">
        <v>5653</v>
      </c>
      <c r="F20" s="191"/>
      <c r="G20" s="191"/>
      <c r="H20" s="191"/>
      <c r="I20" s="191"/>
      <c r="J20" s="191"/>
      <c r="K20" s="193"/>
    </row>
    <row r="21" spans="1:11" ht="23" customHeight="1">
      <c r="A21" s="187" t="s">
        <v>242</v>
      </c>
      <c r="B21" s="188" t="s">
        <v>2111</v>
      </c>
      <c r="C21" s="195" t="s">
        <v>5640</v>
      </c>
      <c r="D21" s="191"/>
      <c r="E21" s="191"/>
      <c r="F21" s="190" t="s">
        <v>5653</v>
      </c>
      <c r="G21" s="191"/>
      <c r="H21" s="191"/>
      <c r="I21" s="191"/>
      <c r="J21" s="191"/>
      <c r="K21" s="188"/>
    </row>
    <row r="22" spans="1:11" ht="23" customHeight="1">
      <c r="A22" s="192" t="s">
        <v>267</v>
      </c>
      <c r="B22" s="193" t="s">
        <v>3016</v>
      </c>
      <c r="C22" s="196" t="s">
        <v>5641</v>
      </c>
      <c r="D22" s="191"/>
      <c r="E22" s="191"/>
      <c r="F22" s="191"/>
      <c r="G22" s="191"/>
      <c r="H22" s="190" t="s">
        <v>5652</v>
      </c>
      <c r="I22" s="191"/>
      <c r="J22" s="191"/>
      <c r="K22" s="193"/>
    </row>
    <row r="23" spans="1:11" ht="23" customHeight="1">
      <c r="A23" s="187" t="s">
        <v>285</v>
      </c>
      <c r="B23" s="188" t="s">
        <v>1417</v>
      </c>
      <c r="C23" s="195" t="s">
        <v>5641</v>
      </c>
      <c r="D23" s="191"/>
      <c r="E23" s="191"/>
      <c r="F23" s="191"/>
      <c r="G23" s="191"/>
      <c r="H23" s="190" t="s">
        <v>5653</v>
      </c>
      <c r="I23" s="191"/>
      <c r="J23" s="191"/>
      <c r="K23" s="188"/>
    </row>
    <row r="24" spans="1:11" ht="23" customHeight="1">
      <c r="A24" s="192" t="s">
        <v>237</v>
      </c>
      <c r="B24" s="193" t="s">
        <v>2113</v>
      </c>
      <c r="C24" s="196" t="s">
        <v>5642</v>
      </c>
      <c r="D24" s="190" t="s">
        <v>5652</v>
      </c>
      <c r="E24" s="190" t="s">
        <v>5653</v>
      </c>
      <c r="F24" s="190" t="s">
        <v>5651</v>
      </c>
      <c r="G24" s="190" t="s">
        <v>5652</v>
      </c>
      <c r="H24" s="190" t="s">
        <v>5653</v>
      </c>
      <c r="I24" s="190" t="s">
        <v>5651</v>
      </c>
      <c r="J24" s="191"/>
      <c r="K24" s="193"/>
    </row>
    <row r="25" spans="1:11" ht="23" customHeight="1">
      <c r="A25" s="187" t="s">
        <v>252</v>
      </c>
      <c r="B25" s="188" t="s">
        <v>2114</v>
      </c>
      <c r="C25" s="189" t="s">
        <v>5642</v>
      </c>
      <c r="D25" s="190" t="s">
        <v>5653</v>
      </c>
      <c r="E25" s="190" t="s">
        <v>5652</v>
      </c>
      <c r="F25" s="190" t="s">
        <v>5651</v>
      </c>
      <c r="G25" s="190" t="s">
        <v>5653</v>
      </c>
      <c r="H25" s="190" t="s">
        <v>5652</v>
      </c>
      <c r="I25" s="190" t="s">
        <v>5651</v>
      </c>
      <c r="J25" s="191"/>
      <c r="K25" s="188"/>
    </row>
    <row r="26" spans="1:11" ht="23" customHeight="1">
      <c r="A26" s="192" t="s">
        <v>253</v>
      </c>
      <c r="B26" s="193" t="s">
        <v>2115</v>
      </c>
      <c r="C26" s="194" t="s">
        <v>5642</v>
      </c>
      <c r="D26" s="190" t="s">
        <v>5652</v>
      </c>
      <c r="E26" s="190" t="s">
        <v>5653</v>
      </c>
      <c r="F26" s="190" t="s">
        <v>5651</v>
      </c>
      <c r="G26" s="190" t="s">
        <v>5652</v>
      </c>
      <c r="H26" s="190" t="s">
        <v>5653</v>
      </c>
      <c r="I26" s="190" t="s">
        <v>5651</v>
      </c>
      <c r="J26" s="191"/>
      <c r="K26" s="193"/>
    </row>
    <row r="27" spans="1:11" ht="23" customHeight="1">
      <c r="A27" s="187" t="s">
        <v>277</v>
      </c>
      <c r="B27" s="188" t="s">
        <v>1411</v>
      </c>
      <c r="C27" s="189" t="s">
        <v>5643</v>
      </c>
      <c r="D27" s="190" t="s">
        <v>5653</v>
      </c>
      <c r="E27" s="191"/>
      <c r="F27" s="191"/>
      <c r="G27" s="191"/>
      <c r="H27" s="191"/>
      <c r="I27" s="191"/>
      <c r="J27" s="191"/>
      <c r="K27" s="188"/>
    </row>
    <row r="28" spans="1:11" ht="23" customHeight="1">
      <c r="A28" s="192" t="s">
        <v>243</v>
      </c>
      <c r="B28" s="193" t="s">
        <v>2116</v>
      </c>
      <c r="C28" s="196" t="s">
        <v>5642</v>
      </c>
      <c r="D28" s="191"/>
      <c r="E28" s="191"/>
      <c r="F28" s="191"/>
      <c r="G28" s="190" t="s">
        <v>5652</v>
      </c>
      <c r="H28" s="191"/>
      <c r="I28" s="191"/>
      <c r="J28" s="191"/>
      <c r="K28" s="193"/>
    </row>
    <row r="29" spans="1:11" ht="23" customHeight="1">
      <c r="A29" s="187" t="s">
        <v>256</v>
      </c>
      <c r="B29" s="188" t="s">
        <v>1393</v>
      </c>
      <c r="C29" s="195" t="s">
        <v>5644</v>
      </c>
      <c r="D29" s="190" t="s">
        <v>5652</v>
      </c>
      <c r="E29" s="190" t="s">
        <v>5653</v>
      </c>
      <c r="F29" s="190" t="s">
        <v>5651</v>
      </c>
      <c r="G29" s="190" t="s">
        <v>5652</v>
      </c>
      <c r="H29" s="190" t="s">
        <v>5653</v>
      </c>
      <c r="I29" s="190" t="s">
        <v>5651</v>
      </c>
      <c r="J29" s="191"/>
      <c r="K29" s="188"/>
    </row>
    <row r="30" spans="1:11" ht="23" customHeight="1">
      <c r="A30" s="192" t="s">
        <v>274</v>
      </c>
      <c r="B30" s="193" t="s">
        <v>1407</v>
      </c>
      <c r="C30" s="194" t="s">
        <v>5645</v>
      </c>
      <c r="D30" s="191"/>
      <c r="E30" s="191"/>
      <c r="F30" s="191"/>
      <c r="G30" s="190" t="s">
        <v>5653</v>
      </c>
      <c r="H30" s="191"/>
      <c r="I30" s="191"/>
      <c r="J30" s="191"/>
      <c r="K30" s="193"/>
    </row>
    <row r="31" spans="1:11" ht="23" customHeight="1">
      <c r="A31" s="187" t="s">
        <v>246</v>
      </c>
      <c r="B31" s="188" t="s">
        <v>1211</v>
      </c>
      <c r="C31" s="195" t="s">
        <v>5644</v>
      </c>
      <c r="D31" s="191"/>
      <c r="E31" s="191"/>
      <c r="F31" s="191"/>
      <c r="G31" s="191"/>
      <c r="H31" s="190" t="s">
        <v>5652</v>
      </c>
      <c r="I31" s="191"/>
      <c r="J31" s="191"/>
      <c r="K31" s="188"/>
    </row>
    <row r="32" spans="1:11" ht="23" customHeight="1">
      <c r="A32" s="192" t="s">
        <v>238</v>
      </c>
      <c r="B32" s="193" t="s">
        <v>2119</v>
      </c>
      <c r="C32" s="196" t="s">
        <v>5646</v>
      </c>
      <c r="D32" s="190" t="s">
        <v>5652</v>
      </c>
      <c r="E32" s="190" t="s">
        <v>5653</v>
      </c>
      <c r="F32" s="190" t="s">
        <v>5651</v>
      </c>
      <c r="G32" s="190" t="s">
        <v>5652</v>
      </c>
      <c r="H32" s="190" t="s">
        <v>5653</v>
      </c>
      <c r="I32" s="190" t="s">
        <v>5651</v>
      </c>
      <c r="J32" s="191"/>
      <c r="K32" s="193"/>
    </row>
    <row r="33" spans="1:11" ht="23" customHeight="1">
      <c r="A33" s="187" t="s">
        <v>261</v>
      </c>
      <c r="B33" s="188" t="s">
        <v>1401</v>
      </c>
      <c r="C33" s="189" t="s">
        <v>5647</v>
      </c>
      <c r="D33" s="190" t="s">
        <v>5653</v>
      </c>
      <c r="E33" s="190" t="s">
        <v>5652</v>
      </c>
      <c r="F33" s="190" t="s">
        <v>5651</v>
      </c>
      <c r="G33" s="190" t="s">
        <v>5653</v>
      </c>
      <c r="H33" s="190" t="s">
        <v>5652</v>
      </c>
      <c r="I33" s="190" t="s">
        <v>5651</v>
      </c>
      <c r="J33" s="191"/>
      <c r="K33" s="188"/>
    </row>
    <row r="34" spans="1:11" ht="23" customHeight="1">
      <c r="A34" s="192" t="s">
        <v>276</v>
      </c>
      <c r="B34" s="193" t="s">
        <v>1412</v>
      </c>
      <c r="C34" s="194" t="s">
        <v>5647</v>
      </c>
      <c r="D34" s="190" t="s">
        <v>5652</v>
      </c>
      <c r="E34" s="190" t="s">
        <v>5653</v>
      </c>
      <c r="F34" s="190" t="s">
        <v>5651</v>
      </c>
      <c r="G34" s="190" t="s">
        <v>5652</v>
      </c>
      <c r="H34" s="190" t="s">
        <v>5653</v>
      </c>
      <c r="I34" s="190" t="s">
        <v>5651</v>
      </c>
      <c r="J34" s="191"/>
      <c r="K34" s="193"/>
    </row>
    <row r="35" spans="1:11" ht="23" customHeight="1">
      <c r="A35" s="187" t="s">
        <v>255</v>
      </c>
      <c r="B35" s="188" t="s">
        <v>1218</v>
      </c>
      <c r="C35" s="189" t="s">
        <v>5648</v>
      </c>
      <c r="D35" s="190" t="s">
        <v>5652</v>
      </c>
      <c r="E35" s="191"/>
      <c r="F35" s="191"/>
      <c r="G35" s="191"/>
      <c r="H35" s="191"/>
      <c r="I35" s="191"/>
      <c r="J35" s="191"/>
      <c r="K35" s="188"/>
    </row>
    <row r="36" spans="1:11" ht="23" customHeight="1">
      <c r="A36" s="192" t="s">
        <v>241</v>
      </c>
      <c r="B36" s="193" t="s">
        <v>1206</v>
      </c>
      <c r="C36" s="194" t="s">
        <v>5649</v>
      </c>
      <c r="D36" s="191"/>
      <c r="E36" s="191"/>
      <c r="F36" s="191"/>
      <c r="G36" s="190" t="s">
        <v>5653</v>
      </c>
      <c r="H36" s="191"/>
      <c r="I36" s="191"/>
      <c r="J36" s="191"/>
      <c r="K36" s="193"/>
    </row>
    <row r="37" spans="1:11" ht="23" customHeight="1">
      <c r="A37" s="187" t="s">
        <v>264</v>
      </c>
      <c r="B37" s="188" t="s">
        <v>1391</v>
      </c>
      <c r="C37" s="189" t="s">
        <v>5650</v>
      </c>
      <c r="D37" s="191"/>
      <c r="E37" s="191"/>
      <c r="F37" s="191"/>
      <c r="G37" s="191"/>
      <c r="H37" s="190" t="s">
        <v>5652</v>
      </c>
      <c r="I37" s="191"/>
      <c r="J37" s="191"/>
      <c r="K37" s="188"/>
    </row>
    <row r="38" spans="1:11">
      <c r="A38" s="184"/>
      <c r="B38" s="183"/>
      <c r="C38" s="182"/>
      <c r="D38" s="182"/>
      <c r="E38" s="182"/>
      <c r="F38" s="182"/>
      <c r="G38" s="182"/>
      <c r="H38" s="182"/>
      <c r="I38" s="182"/>
      <c r="J38" s="183"/>
      <c r="K38" s="184"/>
    </row>
    <row r="39" spans="1:11">
      <c r="A39" s="184"/>
      <c r="B39" s="183"/>
      <c r="C39" s="182"/>
      <c r="D39" s="182"/>
      <c r="E39" s="182"/>
      <c r="F39" s="182"/>
      <c r="G39" s="182"/>
      <c r="H39" s="182"/>
      <c r="I39" s="182"/>
      <c r="J39" s="183"/>
      <c r="K39" s="184"/>
    </row>
    <row r="40" spans="1:11">
      <c r="A40" s="184"/>
      <c r="B40" s="183"/>
      <c r="C40" s="182"/>
      <c r="D40" s="182"/>
      <c r="E40" s="182"/>
      <c r="F40" s="182"/>
      <c r="G40" s="182"/>
      <c r="H40" s="182"/>
      <c r="I40" s="182"/>
      <c r="J40" s="183"/>
      <c r="K40" s="184"/>
    </row>
    <row r="41" spans="1:11">
      <c r="A41" s="184"/>
      <c r="B41" s="183"/>
      <c r="C41" s="182"/>
      <c r="D41" s="182"/>
      <c r="E41" s="182"/>
      <c r="F41" s="182"/>
      <c r="G41" s="182"/>
      <c r="H41" s="182"/>
      <c r="I41" s="182"/>
      <c r="J41" s="183"/>
      <c r="K41" s="184"/>
    </row>
    <row r="42" spans="1:11">
      <c r="A42" s="184"/>
      <c r="B42" s="183"/>
      <c r="C42" s="182"/>
      <c r="D42" s="182"/>
      <c r="E42" s="182"/>
      <c r="F42" s="182"/>
      <c r="G42" s="182"/>
      <c r="H42" s="182"/>
      <c r="I42" s="182"/>
      <c r="J42" s="183"/>
      <c r="K42" s="184"/>
    </row>
    <row r="43" spans="1:11">
      <c r="A43" s="184"/>
      <c r="B43" s="183"/>
      <c r="C43" s="182"/>
      <c r="D43" s="182"/>
      <c r="E43" s="182"/>
      <c r="F43" s="182"/>
      <c r="G43" s="182"/>
      <c r="H43" s="182"/>
      <c r="I43" s="182"/>
      <c r="J43" s="183"/>
      <c r="K43" s="184"/>
    </row>
    <row r="44" spans="1:11">
      <c r="A44" s="184"/>
      <c r="B44" s="183"/>
      <c r="C44" s="182"/>
      <c r="D44" s="182"/>
      <c r="E44" s="182"/>
      <c r="F44" s="182"/>
      <c r="G44" s="182"/>
      <c r="H44" s="182"/>
      <c r="I44" s="182"/>
      <c r="J44" s="183"/>
      <c r="K44" s="184"/>
    </row>
    <row r="45" spans="1:11">
      <c r="A45" s="184"/>
      <c r="B45" s="183"/>
      <c r="C45" s="182"/>
      <c r="D45" s="182"/>
      <c r="E45" s="182"/>
      <c r="F45" s="182"/>
      <c r="G45" s="182"/>
      <c r="H45" s="182"/>
      <c r="I45" s="182"/>
      <c r="J45" s="183"/>
      <c r="K45" s="184"/>
    </row>
    <row r="46" spans="1:11">
      <c r="A46" s="184"/>
      <c r="B46" s="183"/>
      <c r="C46" s="182"/>
      <c r="D46" s="182"/>
      <c r="E46" s="182"/>
      <c r="F46" s="182"/>
      <c r="G46" s="182"/>
      <c r="H46" s="182"/>
      <c r="I46" s="182"/>
      <c r="J46" s="183"/>
      <c r="K46" s="184"/>
    </row>
    <row r="47" spans="1:11">
      <c r="A47" s="184"/>
      <c r="B47" s="183"/>
      <c r="C47" s="182"/>
      <c r="D47" s="182"/>
      <c r="E47" s="182"/>
      <c r="F47" s="182"/>
      <c r="G47" s="182"/>
      <c r="H47" s="182"/>
      <c r="I47" s="182"/>
      <c r="J47" s="183"/>
      <c r="K47" s="184"/>
    </row>
    <row r="48" spans="1:11">
      <c r="A48" s="184"/>
      <c r="B48" s="183"/>
      <c r="C48" s="182"/>
      <c r="D48" s="182"/>
      <c r="E48" s="182"/>
      <c r="F48" s="182"/>
      <c r="G48" s="182"/>
      <c r="H48" s="182"/>
      <c r="I48" s="182"/>
      <c r="J48" s="183"/>
      <c r="K48" s="184"/>
    </row>
    <row r="49" spans="1:11">
      <c r="A49" s="184"/>
      <c r="B49" s="183"/>
      <c r="C49" s="182"/>
      <c r="D49" s="182"/>
      <c r="E49" s="182"/>
      <c r="F49" s="182"/>
      <c r="G49" s="182"/>
      <c r="H49" s="182"/>
      <c r="I49" s="182"/>
      <c r="J49" s="183"/>
      <c r="K49" s="184"/>
    </row>
    <row r="50" spans="1:11">
      <c r="A50" s="184"/>
      <c r="B50" s="183"/>
      <c r="C50" s="182"/>
      <c r="D50" s="182"/>
      <c r="E50" s="182"/>
      <c r="F50" s="182"/>
      <c r="G50" s="182"/>
      <c r="H50" s="182"/>
      <c r="I50" s="182"/>
      <c r="J50" s="183"/>
      <c r="K50" s="184"/>
    </row>
    <row r="51" spans="1:11">
      <c r="A51" s="184"/>
      <c r="B51" s="183"/>
      <c r="C51" s="182"/>
      <c r="D51" s="182"/>
      <c r="E51" s="182"/>
      <c r="F51" s="182"/>
      <c r="G51" s="182"/>
      <c r="H51" s="182"/>
      <c r="I51" s="182"/>
      <c r="J51" s="183"/>
      <c r="K51" s="184"/>
    </row>
    <row r="52" spans="1:11">
      <c r="A52" s="184"/>
      <c r="B52" s="183"/>
      <c r="C52" s="182"/>
      <c r="D52" s="182"/>
      <c r="E52" s="182"/>
      <c r="F52" s="182"/>
      <c r="G52" s="182"/>
      <c r="H52" s="182"/>
      <c r="I52" s="182"/>
      <c r="J52" s="183"/>
      <c r="K52" s="184"/>
    </row>
    <row r="53" spans="1:11">
      <c r="A53" s="184"/>
      <c r="B53" s="183"/>
      <c r="C53" s="182"/>
      <c r="D53" s="182"/>
      <c r="E53" s="182"/>
      <c r="F53" s="182"/>
      <c r="G53" s="182"/>
      <c r="H53" s="182"/>
      <c r="I53" s="182"/>
      <c r="J53" s="183"/>
      <c r="K53" s="184"/>
    </row>
    <row r="54" spans="1:11">
      <c r="A54" s="184"/>
      <c r="B54" s="183"/>
      <c r="C54" s="182"/>
      <c r="D54" s="182"/>
      <c r="E54" s="182"/>
      <c r="F54" s="182"/>
      <c r="G54" s="182"/>
      <c r="H54" s="182"/>
      <c r="I54" s="182"/>
      <c r="J54" s="183"/>
      <c r="K54" s="184"/>
    </row>
    <row r="55" spans="1:11">
      <c r="A55" s="184"/>
      <c r="B55" s="183"/>
      <c r="C55" s="182"/>
      <c r="D55" s="182"/>
      <c r="E55" s="182"/>
      <c r="F55" s="182"/>
      <c r="G55" s="182"/>
      <c r="H55" s="182"/>
      <c r="I55" s="182"/>
      <c r="J55" s="183"/>
      <c r="K55" s="184"/>
    </row>
    <row r="56" spans="1:11">
      <c r="A56" s="184"/>
      <c r="B56" s="183"/>
      <c r="C56" s="182"/>
      <c r="D56" s="182"/>
      <c r="E56" s="182"/>
      <c r="F56" s="182"/>
      <c r="G56" s="182"/>
      <c r="H56" s="182"/>
      <c r="I56" s="182"/>
      <c r="J56" s="183"/>
      <c r="K56" s="184"/>
    </row>
    <row r="57" spans="1:11">
      <c r="A57" s="184"/>
      <c r="B57" s="183"/>
      <c r="C57" s="182"/>
      <c r="D57" s="182"/>
      <c r="E57" s="182"/>
      <c r="F57" s="182"/>
      <c r="G57" s="182"/>
      <c r="H57" s="182"/>
      <c r="I57" s="182"/>
      <c r="J57" s="183"/>
      <c r="K57" s="184"/>
    </row>
    <row r="58" spans="1:11">
      <c r="A58" s="184"/>
      <c r="B58" s="183"/>
      <c r="C58" s="182"/>
      <c r="D58" s="182"/>
      <c r="E58" s="182"/>
      <c r="F58" s="182"/>
      <c r="G58" s="182"/>
      <c r="H58" s="182"/>
      <c r="I58" s="182"/>
      <c r="J58" s="183"/>
      <c r="K58" s="184"/>
    </row>
    <row r="59" spans="1:11">
      <c r="A59" s="184"/>
      <c r="B59" s="183"/>
      <c r="C59" s="182"/>
      <c r="D59" s="182"/>
      <c r="E59" s="182"/>
      <c r="F59" s="182"/>
      <c r="G59" s="182"/>
      <c r="H59" s="182"/>
      <c r="I59" s="182"/>
      <c r="J59" s="183"/>
      <c r="K59" s="184"/>
    </row>
    <row r="60" spans="1:11">
      <c r="A60" s="184"/>
      <c r="B60" s="183"/>
      <c r="C60" s="182"/>
      <c r="D60" s="182"/>
      <c r="E60" s="182"/>
      <c r="F60" s="182"/>
      <c r="G60" s="182"/>
      <c r="H60" s="182"/>
      <c r="I60" s="182"/>
      <c r="J60" s="183"/>
      <c r="K60" s="184"/>
    </row>
    <row r="61" spans="1:11">
      <c r="A61" s="184"/>
      <c r="B61" s="183"/>
      <c r="C61" s="182"/>
      <c r="D61" s="182"/>
      <c r="E61" s="182"/>
      <c r="F61" s="182"/>
      <c r="G61" s="182"/>
      <c r="H61" s="182"/>
      <c r="I61" s="182"/>
      <c r="J61" s="183"/>
      <c r="K61" s="184"/>
    </row>
    <row r="62" spans="1:11">
      <c r="A62" s="184"/>
      <c r="B62" s="183"/>
      <c r="C62" s="182"/>
      <c r="D62" s="182"/>
      <c r="E62" s="182"/>
      <c r="F62" s="182"/>
      <c r="G62" s="182"/>
      <c r="H62" s="182"/>
      <c r="I62" s="182"/>
      <c r="J62" s="183"/>
      <c r="K62" s="184"/>
    </row>
    <row r="63" spans="1:11">
      <c r="A63" s="184"/>
      <c r="B63" s="183"/>
      <c r="C63" s="182"/>
      <c r="D63" s="182"/>
      <c r="E63" s="182"/>
      <c r="F63" s="182"/>
      <c r="G63" s="182"/>
      <c r="H63" s="182"/>
      <c r="I63" s="182"/>
      <c r="J63" s="183"/>
      <c r="K63" s="184"/>
    </row>
    <row r="64" spans="1:11">
      <c r="A64" s="184"/>
      <c r="B64" s="183"/>
      <c r="C64" s="182"/>
      <c r="D64" s="182"/>
      <c r="E64" s="182"/>
      <c r="F64" s="182"/>
      <c r="G64" s="182"/>
      <c r="H64" s="182"/>
      <c r="I64" s="182"/>
      <c r="J64" s="183"/>
      <c r="K64" s="184"/>
    </row>
    <row r="65" spans="1:11">
      <c r="A65" s="184"/>
      <c r="B65" s="183"/>
      <c r="C65" s="182"/>
      <c r="D65" s="182"/>
      <c r="E65" s="182"/>
      <c r="F65" s="182"/>
      <c r="G65" s="182"/>
      <c r="H65" s="182"/>
      <c r="I65" s="182"/>
      <c r="J65" s="183"/>
      <c r="K65" s="184"/>
    </row>
    <row r="66" spans="1:11">
      <c r="A66" s="184"/>
      <c r="B66" s="183"/>
      <c r="C66" s="182"/>
      <c r="D66" s="182"/>
      <c r="E66" s="182"/>
      <c r="F66" s="182"/>
      <c r="G66" s="182"/>
      <c r="H66" s="182"/>
      <c r="I66" s="182"/>
      <c r="J66" s="102"/>
      <c r="K66" s="184"/>
    </row>
  </sheetData>
  <mergeCells count="1">
    <mergeCell ref="C1:I1"/>
  </mergeCells>
  <conditionalFormatting sqref="D4:D6">
    <cfRule type="dataBar" priority="1">
      <dataBar>
        <cfvo type="min"/>
        <cfvo type="max"/>
        <color rgb="FF638EC6"/>
      </dataBar>
      <extLst>
        <ext xmlns:x14="http://schemas.microsoft.com/office/spreadsheetml/2009/9/main" uri="{B025F937-C7B1-47D3-B67F-A62EFF666E3E}">
          <x14:id>{F91ED5B8-6A66-41DA-B877-7C2B3E89CA15}</x14:id>
        </ext>
      </extLst>
    </cfRule>
  </conditionalFormatting>
  <conditionalFormatting sqref="F4:F6">
    <cfRule type="dataBar" priority="2">
      <dataBar>
        <cfvo type="min"/>
        <cfvo type="max"/>
        <color rgb="FF638EC6"/>
      </dataBar>
      <extLst>
        <ext xmlns:x14="http://schemas.microsoft.com/office/spreadsheetml/2009/9/main" uri="{B025F937-C7B1-47D3-B67F-A62EFF666E3E}">
          <x14:id>{E6611B85-5E8C-43E4-9410-C67FB7DBD0A9}</x14:id>
        </ext>
      </extLst>
    </cfRule>
  </conditionalFormatting>
  <pageMargins left="0.25" right="0.25" top="0.4" bottom="0.4" header="0.3" footer="0.3"/>
  <pageSetup scale="82"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F91ED5B8-6A66-41DA-B877-7C2B3E89CA15}">
            <x14:dataBar minLength="0" maxLength="100" negativeBarColorSameAsPositive="1" axisPosition="none">
              <x14:cfvo type="min"/>
              <x14:cfvo type="max"/>
            </x14:dataBar>
          </x14:cfRule>
          <xm:sqref>D4:D6</xm:sqref>
        </x14:conditionalFormatting>
        <x14:conditionalFormatting xmlns:xm="http://schemas.microsoft.com/office/excel/2006/main">
          <x14:cfRule type="dataBar" id="{E6611B85-5E8C-43E4-9410-C67FB7DBD0A9}">
            <x14:dataBar minLength="0" maxLength="100" negativeBarColorSameAsPositive="1" axisPosition="none">
              <x14:cfvo type="min"/>
              <x14:cfvo type="max"/>
            </x14:dataBar>
          </x14:cfRule>
          <xm:sqref>F4:F6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3EF73-7C64-484E-9367-B5617EAE0CA6}">
  <sheetPr codeName="Hoja41">
    <pageSetUpPr fitToPage="1"/>
  </sheetPr>
  <dimension ref="A1:K52"/>
  <sheetViews>
    <sheetView showGridLines="0" tabSelected="1" zoomScale="90" zoomScaleNormal="90" workbookViewId="0">
      <pane xSplit="3" ySplit="10" topLeftCell="D11" activePane="bottomRight" state="frozenSplit"/>
      <selection pane="topRight" activeCell="D1" sqref="D1"/>
      <selection pane="bottomLeft" activeCell="A11" sqref="A11"/>
      <selection pane="bottomRight"/>
    </sheetView>
  </sheetViews>
  <sheetFormatPr baseColWidth="10" defaultRowHeight="13.5"/>
  <cols>
    <col min="1" max="1" width="9.5625" customWidth="1"/>
    <col min="2" max="2" width="36.5625" customWidth="1"/>
    <col min="3" max="3" width="13.5625" customWidth="1"/>
    <col min="4" max="10" width="9.5625" customWidth="1"/>
    <col min="11" max="11" width="22.5625" customWidth="1"/>
  </cols>
  <sheetData>
    <row r="1" spans="1:11" ht="38" customHeight="1">
      <c r="A1" s="197"/>
      <c r="B1" s="197"/>
      <c r="C1" s="201" t="s">
        <v>5682</v>
      </c>
      <c r="D1" s="185"/>
      <c r="E1" s="185"/>
      <c r="F1" s="185"/>
      <c r="G1" s="185"/>
      <c r="H1" s="185"/>
      <c r="I1" s="185"/>
      <c r="J1" s="197"/>
      <c r="K1" s="197"/>
    </row>
    <row r="2" spans="1:11" ht="32" customHeight="1">
      <c r="A2" s="198"/>
      <c r="B2" s="200"/>
      <c r="C2" s="198"/>
      <c r="D2" s="200"/>
      <c r="E2" s="200"/>
      <c r="F2" s="200"/>
      <c r="G2" s="198"/>
      <c r="H2" s="200"/>
      <c r="I2" s="200"/>
      <c r="J2" s="200"/>
      <c r="K2" s="200"/>
    </row>
    <row r="3" spans="1:11" ht="31.05" customHeight="1">
      <c r="A3" s="181"/>
      <c r="B3" s="202" t="s">
        <v>3006</v>
      </c>
      <c r="C3" s="202" t="s">
        <v>5684</v>
      </c>
      <c r="D3" s="202" t="s">
        <v>5685</v>
      </c>
      <c r="E3" s="202" t="s">
        <v>5686</v>
      </c>
      <c r="F3" s="202" t="s">
        <v>5687</v>
      </c>
      <c r="G3" s="202" t="s">
        <v>5688</v>
      </c>
      <c r="H3" s="202" t="s">
        <v>5689</v>
      </c>
      <c r="I3" s="184"/>
      <c r="J3" s="184"/>
    </row>
    <row r="4" spans="1:11" ht="22.05" customHeight="1">
      <c r="A4" s="177"/>
      <c r="B4" s="98" t="s">
        <v>391</v>
      </c>
      <c r="C4" s="92">
        <v>980</v>
      </c>
      <c r="D4" s="92">
        <v>0</v>
      </c>
      <c r="E4" s="93">
        <v>0</v>
      </c>
      <c r="F4" s="92">
        <v>0</v>
      </c>
      <c r="G4" s="93">
        <v>0</v>
      </c>
      <c r="H4" s="92">
        <v>84</v>
      </c>
      <c r="I4" s="184"/>
      <c r="J4" s="184"/>
    </row>
    <row r="5" spans="1:11" ht="22.05" customHeight="1">
      <c r="A5" s="184"/>
      <c r="B5" s="100"/>
      <c r="C5" s="95"/>
      <c r="D5" s="95"/>
      <c r="E5" s="96"/>
      <c r="F5" s="95"/>
      <c r="G5" s="96"/>
      <c r="H5" s="95"/>
      <c r="I5" s="184"/>
      <c r="J5" s="184"/>
    </row>
    <row r="6" spans="1:11" ht="22.05" customHeight="1">
      <c r="A6" s="184"/>
      <c r="B6" s="101"/>
      <c r="C6" s="92"/>
      <c r="D6" s="92"/>
      <c r="E6" s="93"/>
      <c r="F6" s="92"/>
      <c r="G6" s="93"/>
      <c r="H6" s="92"/>
      <c r="I6" s="184"/>
      <c r="J6" s="184"/>
    </row>
    <row r="7" spans="1:11" ht="22.05" customHeight="1">
      <c r="A7" s="184"/>
      <c r="B7" s="100"/>
      <c r="C7" s="95"/>
      <c r="D7" s="95"/>
      <c r="E7" s="96"/>
      <c r="F7" s="95"/>
      <c r="G7" s="96"/>
      <c r="H7" s="95"/>
      <c r="I7" s="184"/>
      <c r="J7" s="184"/>
    </row>
    <row r="8" spans="1:11" ht="28.05" customHeight="1">
      <c r="A8" s="205"/>
      <c r="B8" s="205"/>
      <c r="C8" s="205"/>
      <c r="D8" s="205"/>
      <c r="E8" s="205"/>
      <c r="F8" s="205"/>
      <c r="G8" s="205"/>
      <c r="H8" s="205"/>
      <c r="I8" s="205"/>
      <c r="J8" s="205"/>
      <c r="K8" s="205"/>
    </row>
    <row r="9" spans="1:11" ht="28.05" customHeight="1">
      <c r="A9" s="205"/>
      <c r="B9" s="205"/>
      <c r="C9" s="205"/>
      <c r="D9" s="205"/>
      <c r="E9" s="205"/>
      <c r="F9" s="205"/>
      <c r="G9" s="205"/>
      <c r="H9" s="205"/>
      <c r="I9" s="205"/>
      <c r="J9" s="205"/>
      <c r="K9" s="205"/>
    </row>
    <row r="10" spans="1:11" ht="34.049999999999997" customHeight="1">
      <c r="A10" s="186" t="s">
        <v>3</v>
      </c>
      <c r="B10" s="186" t="s">
        <v>3854</v>
      </c>
      <c r="C10" s="186" t="s">
        <v>5629</v>
      </c>
      <c r="D10" s="186" t="s">
        <v>3855</v>
      </c>
      <c r="E10" s="186" t="s">
        <v>3856</v>
      </c>
      <c r="F10" s="186" t="s">
        <v>3857</v>
      </c>
      <c r="G10" s="186" t="s">
        <v>3858</v>
      </c>
      <c r="H10" s="186" t="s">
        <v>3859</v>
      </c>
      <c r="I10" s="186" t="s">
        <v>3860</v>
      </c>
      <c r="J10" s="186" t="s">
        <v>3861</v>
      </c>
      <c r="K10" s="186" t="s">
        <v>3862</v>
      </c>
    </row>
    <row r="11" spans="1:11" ht="23" customHeight="1">
      <c r="A11" s="187" t="s">
        <v>226</v>
      </c>
      <c r="B11" s="188" t="s">
        <v>1194</v>
      </c>
      <c r="C11" s="189" t="s">
        <v>5654</v>
      </c>
      <c r="D11" s="190" t="s">
        <v>5667</v>
      </c>
      <c r="E11" s="190" t="s">
        <v>5667</v>
      </c>
      <c r="F11" s="190" t="s">
        <v>5667</v>
      </c>
      <c r="G11" s="190" t="s">
        <v>5667</v>
      </c>
      <c r="H11" s="190" t="s">
        <v>5667</v>
      </c>
      <c r="I11" s="190" t="s">
        <v>5667</v>
      </c>
      <c r="J11" s="191"/>
      <c r="K11" s="188"/>
    </row>
    <row r="12" spans="1:11" ht="23" customHeight="1">
      <c r="A12" s="192" t="s">
        <v>193</v>
      </c>
      <c r="B12" s="193" t="s">
        <v>3014</v>
      </c>
      <c r="C12" s="194" t="s">
        <v>5655</v>
      </c>
      <c r="D12" s="190" t="s">
        <v>5667</v>
      </c>
      <c r="E12" s="191"/>
      <c r="F12" s="191"/>
      <c r="G12" s="191"/>
      <c r="H12" s="191"/>
      <c r="I12" s="191"/>
      <c r="J12" s="191"/>
      <c r="K12" s="193"/>
    </row>
    <row r="13" spans="1:11" ht="23" customHeight="1">
      <c r="A13" s="187" t="s">
        <v>199</v>
      </c>
      <c r="B13" s="188" t="s">
        <v>1175</v>
      </c>
      <c r="C13" s="189" t="s">
        <v>5655</v>
      </c>
      <c r="D13" s="190" t="s">
        <v>5667</v>
      </c>
      <c r="E13" s="191"/>
      <c r="F13" s="191"/>
      <c r="G13" s="191"/>
      <c r="H13" s="191"/>
      <c r="I13" s="191"/>
      <c r="J13" s="191"/>
      <c r="K13" s="188"/>
    </row>
    <row r="14" spans="1:11" ht="23" customHeight="1">
      <c r="A14" s="192" t="s">
        <v>201</v>
      </c>
      <c r="B14" s="193" t="s">
        <v>1366</v>
      </c>
      <c r="C14" s="194" t="s">
        <v>5656</v>
      </c>
      <c r="D14" s="190" t="s">
        <v>5667</v>
      </c>
      <c r="E14" s="190" t="s">
        <v>5667</v>
      </c>
      <c r="F14" s="190" t="s">
        <v>5667</v>
      </c>
      <c r="G14" s="190" t="s">
        <v>5667</v>
      </c>
      <c r="H14" s="190" t="s">
        <v>5667</v>
      </c>
      <c r="I14" s="190" t="s">
        <v>5667</v>
      </c>
      <c r="J14" s="191"/>
      <c r="K14" s="193"/>
    </row>
    <row r="15" spans="1:11" ht="23" customHeight="1">
      <c r="A15" s="187" t="s">
        <v>229</v>
      </c>
      <c r="B15" s="188" t="s">
        <v>1197</v>
      </c>
      <c r="C15" s="189" t="s">
        <v>5634</v>
      </c>
      <c r="D15" s="190" t="s">
        <v>5667</v>
      </c>
      <c r="E15" s="190" t="s">
        <v>5667</v>
      </c>
      <c r="F15" s="190" t="s">
        <v>5667</v>
      </c>
      <c r="G15" s="190" t="s">
        <v>5667</v>
      </c>
      <c r="H15" s="190" t="s">
        <v>5667</v>
      </c>
      <c r="I15" s="190" t="s">
        <v>5667</v>
      </c>
      <c r="J15" s="191"/>
      <c r="K15" s="188"/>
    </row>
    <row r="16" spans="1:11" ht="23" customHeight="1">
      <c r="A16" s="192" t="s">
        <v>204</v>
      </c>
      <c r="B16" s="193" t="s">
        <v>1369</v>
      </c>
      <c r="C16" s="196" t="s">
        <v>5655</v>
      </c>
      <c r="D16" s="191"/>
      <c r="E16" s="191"/>
      <c r="F16" s="191"/>
      <c r="G16" s="190" t="s">
        <v>5667</v>
      </c>
      <c r="H16" s="191"/>
      <c r="I16" s="191"/>
      <c r="J16" s="191"/>
      <c r="K16" s="193"/>
    </row>
    <row r="17" spans="1:11" ht="23" customHeight="1">
      <c r="A17" s="187" t="s">
        <v>190</v>
      </c>
      <c r="B17" s="188" t="s">
        <v>59</v>
      </c>
      <c r="C17" s="189" t="s">
        <v>5657</v>
      </c>
      <c r="D17" s="190" t="s">
        <v>5667</v>
      </c>
      <c r="E17" s="190" t="s">
        <v>5667</v>
      </c>
      <c r="F17" s="190" t="s">
        <v>5667</v>
      </c>
      <c r="G17" s="190" t="s">
        <v>5667</v>
      </c>
      <c r="H17" s="190" t="s">
        <v>5667</v>
      </c>
      <c r="I17" s="190" t="s">
        <v>5667</v>
      </c>
      <c r="J17" s="191"/>
      <c r="K17" s="188"/>
    </row>
    <row r="18" spans="1:11" ht="23" customHeight="1">
      <c r="A18" s="192" t="s">
        <v>194</v>
      </c>
      <c r="B18" s="193" t="s">
        <v>2109</v>
      </c>
      <c r="C18" s="194" t="s">
        <v>5654</v>
      </c>
      <c r="D18" s="190" t="s">
        <v>5667</v>
      </c>
      <c r="E18" s="190" t="s">
        <v>5667</v>
      </c>
      <c r="F18" s="190" t="s">
        <v>5667</v>
      </c>
      <c r="G18" s="190" t="s">
        <v>5667</v>
      </c>
      <c r="H18" s="190" t="s">
        <v>5667</v>
      </c>
      <c r="I18" s="190" t="s">
        <v>5667</v>
      </c>
      <c r="J18" s="191"/>
      <c r="K18" s="193"/>
    </row>
    <row r="19" spans="1:11" ht="23" customHeight="1">
      <c r="A19" s="187" t="s">
        <v>197</v>
      </c>
      <c r="B19" s="188" t="s">
        <v>1173</v>
      </c>
      <c r="C19" s="189" t="s">
        <v>5641</v>
      </c>
      <c r="D19" s="190" t="s">
        <v>5667</v>
      </c>
      <c r="E19" s="191"/>
      <c r="F19" s="191"/>
      <c r="G19" s="191"/>
      <c r="H19" s="191"/>
      <c r="I19" s="191"/>
      <c r="J19" s="191"/>
      <c r="K19" s="188"/>
    </row>
    <row r="20" spans="1:11" ht="23" customHeight="1">
      <c r="A20" s="192" t="s">
        <v>200</v>
      </c>
      <c r="B20" s="193" t="s">
        <v>1176</v>
      </c>
      <c r="C20" s="194" t="s">
        <v>5658</v>
      </c>
      <c r="D20" s="190" t="s">
        <v>5667</v>
      </c>
      <c r="E20" s="191"/>
      <c r="F20" s="191"/>
      <c r="G20" s="191"/>
      <c r="H20" s="191"/>
      <c r="I20" s="191"/>
      <c r="J20" s="191"/>
      <c r="K20" s="193"/>
    </row>
    <row r="21" spans="1:11" ht="23" customHeight="1">
      <c r="A21" s="187" t="s">
        <v>202</v>
      </c>
      <c r="B21" s="188" t="s">
        <v>1367</v>
      </c>
      <c r="C21" s="189" t="s">
        <v>5658</v>
      </c>
      <c r="D21" s="190" t="s">
        <v>5667</v>
      </c>
      <c r="E21" s="190" t="s">
        <v>5667</v>
      </c>
      <c r="F21" s="190" t="s">
        <v>5667</v>
      </c>
      <c r="G21" s="190" t="s">
        <v>5667</v>
      </c>
      <c r="H21" s="190" t="s">
        <v>5667</v>
      </c>
      <c r="I21" s="190" t="s">
        <v>5667</v>
      </c>
      <c r="J21" s="191"/>
      <c r="K21" s="188"/>
    </row>
    <row r="22" spans="1:11" ht="23" customHeight="1">
      <c r="A22" s="192" t="s">
        <v>213</v>
      </c>
      <c r="B22" s="193" t="s">
        <v>1182</v>
      </c>
      <c r="C22" s="194" t="s">
        <v>5641</v>
      </c>
      <c r="D22" s="190" t="s">
        <v>5667</v>
      </c>
      <c r="E22" s="191"/>
      <c r="F22" s="191"/>
      <c r="G22" s="191"/>
      <c r="H22" s="190" t="s">
        <v>5667</v>
      </c>
      <c r="I22" s="191"/>
      <c r="J22" s="191"/>
      <c r="K22" s="193"/>
    </row>
    <row r="23" spans="1:11" ht="23" customHeight="1">
      <c r="A23" s="187" t="s">
        <v>219</v>
      </c>
      <c r="B23" s="188" t="s">
        <v>1186</v>
      </c>
      <c r="C23" s="189" t="s">
        <v>5640</v>
      </c>
      <c r="D23" s="190" t="s">
        <v>5667</v>
      </c>
      <c r="E23" s="191"/>
      <c r="F23" s="191"/>
      <c r="G23" s="191"/>
      <c r="H23" s="191"/>
      <c r="I23" s="191"/>
      <c r="J23" s="191"/>
      <c r="K23" s="188"/>
    </row>
    <row r="24" spans="1:11" ht="23" customHeight="1">
      <c r="A24" s="192" t="s">
        <v>225</v>
      </c>
      <c r="B24" s="193" t="s">
        <v>1193</v>
      </c>
      <c r="C24" s="194" t="s">
        <v>5641</v>
      </c>
      <c r="D24" s="190" t="s">
        <v>5667</v>
      </c>
      <c r="E24" s="191"/>
      <c r="F24" s="191"/>
      <c r="G24" s="191"/>
      <c r="H24" s="190" t="s">
        <v>5667</v>
      </c>
      <c r="I24" s="191"/>
      <c r="J24" s="191"/>
      <c r="K24" s="193"/>
    </row>
    <row r="25" spans="1:11" ht="23" customHeight="1">
      <c r="A25" s="187" t="s">
        <v>232</v>
      </c>
      <c r="B25" s="188" t="s">
        <v>1200</v>
      </c>
      <c r="C25" s="189" t="s">
        <v>5641</v>
      </c>
      <c r="D25" s="190" t="s">
        <v>5667</v>
      </c>
      <c r="E25" s="191"/>
      <c r="F25" s="191"/>
      <c r="G25" s="191"/>
      <c r="H25" s="191"/>
      <c r="I25" s="191"/>
      <c r="J25" s="191"/>
      <c r="K25" s="188"/>
    </row>
    <row r="26" spans="1:11" ht="23" customHeight="1">
      <c r="A26" s="192" t="s">
        <v>281</v>
      </c>
      <c r="B26" s="193" t="s">
        <v>1227</v>
      </c>
      <c r="C26" s="194" t="s">
        <v>5639</v>
      </c>
      <c r="D26" s="190" t="s">
        <v>5667</v>
      </c>
      <c r="E26" s="191"/>
      <c r="F26" s="191"/>
      <c r="G26" s="191"/>
      <c r="H26" s="191"/>
      <c r="I26" s="191"/>
      <c r="J26" s="191"/>
      <c r="K26" s="193"/>
    </row>
    <row r="27" spans="1:11" ht="23" customHeight="1">
      <c r="A27" s="187" t="s">
        <v>284</v>
      </c>
      <c r="B27" s="188" t="s">
        <v>98</v>
      </c>
      <c r="C27" s="189" t="s">
        <v>5659</v>
      </c>
      <c r="D27" s="190" t="s">
        <v>5667</v>
      </c>
      <c r="E27" s="190" t="s">
        <v>5667</v>
      </c>
      <c r="F27" s="190" t="s">
        <v>5667</v>
      </c>
      <c r="G27" s="190" t="s">
        <v>5667</v>
      </c>
      <c r="H27" s="190" t="s">
        <v>5667</v>
      </c>
      <c r="I27" s="190" t="s">
        <v>5667</v>
      </c>
      <c r="J27" s="191"/>
      <c r="K27" s="188"/>
    </row>
    <row r="28" spans="1:11" ht="23" customHeight="1">
      <c r="A28" s="192" t="s">
        <v>208</v>
      </c>
      <c r="B28" s="193" t="s">
        <v>1178</v>
      </c>
      <c r="C28" s="196" t="s">
        <v>5660</v>
      </c>
      <c r="D28" s="191"/>
      <c r="E28" s="191"/>
      <c r="F28" s="190" t="s">
        <v>5667</v>
      </c>
      <c r="G28" s="191"/>
      <c r="H28" s="191"/>
      <c r="I28" s="191"/>
      <c r="J28" s="191"/>
      <c r="K28" s="193"/>
    </row>
    <row r="29" spans="1:11" ht="23" customHeight="1">
      <c r="A29" s="187" t="s">
        <v>215</v>
      </c>
      <c r="B29" s="188" t="s">
        <v>1183</v>
      </c>
      <c r="C29" s="195" t="s">
        <v>5641</v>
      </c>
      <c r="D29" s="191"/>
      <c r="E29" s="191"/>
      <c r="F29" s="190" t="s">
        <v>5667</v>
      </c>
      <c r="G29" s="191"/>
      <c r="H29" s="191"/>
      <c r="I29" s="191"/>
      <c r="J29" s="191"/>
      <c r="K29" s="188"/>
    </row>
    <row r="30" spans="1:11" ht="23" customHeight="1">
      <c r="A30" s="192" t="s">
        <v>220</v>
      </c>
      <c r="B30" s="193" t="s">
        <v>1188</v>
      </c>
      <c r="C30" s="196" t="s">
        <v>5641</v>
      </c>
      <c r="D30" s="191"/>
      <c r="E30" s="191"/>
      <c r="F30" s="190" t="s">
        <v>5667</v>
      </c>
      <c r="G30" s="191"/>
      <c r="H30" s="191"/>
      <c r="I30" s="191"/>
      <c r="J30" s="191"/>
      <c r="K30" s="193"/>
    </row>
    <row r="31" spans="1:11" ht="23" customHeight="1">
      <c r="A31" s="187" t="s">
        <v>227</v>
      </c>
      <c r="B31" s="188" t="s">
        <v>1195</v>
      </c>
      <c r="C31" s="195" t="s">
        <v>5641</v>
      </c>
      <c r="D31" s="191"/>
      <c r="E31" s="191"/>
      <c r="F31" s="190" t="s">
        <v>5667</v>
      </c>
      <c r="G31" s="191"/>
      <c r="H31" s="191"/>
      <c r="I31" s="191"/>
      <c r="J31" s="191"/>
      <c r="K31" s="188"/>
    </row>
    <row r="32" spans="1:11" ht="23" customHeight="1">
      <c r="A32" s="192" t="s">
        <v>209</v>
      </c>
      <c r="B32" s="193" t="s">
        <v>1179</v>
      </c>
      <c r="C32" s="196" t="s">
        <v>5641</v>
      </c>
      <c r="D32" s="191"/>
      <c r="E32" s="191"/>
      <c r="F32" s="191"/>
      <c r="G32" s="190" t="s">
        <v>5667</v>
      </c>
      <c r="H32" s="191"/>
      <c r="I32" s="191"/>
      <c r="J32" s="191"/>
      <c r="K32" s="193"/>
    </row>
    <row r="33" spans="1:11" ht="23" customHeight="1">
      <c r="A33" s="187" t="s">
        <v>210</v>
      </c>
      <c r="B33" s="188" t="s">
        <v>1374</v>
      </c>
      <c r="C33" s="195" t="s">
        <v>5641</v>
      </c>
      <c r="D33" s="191"/>
      <c r="E33" s="191"/>
      <c r="F33" s="191"/>
      <c r="G33" s="190" t="s">
        <v>5667</v>
      </c>
      <c r="H33" s="191"/>
      <c r="I33" s="191"/>
      <c r="J33" s="191"/>
      <c r="K33" s="188"/>
    </row>
    <row r="34" spans="1:11" ht="23" customHeight="1">
      <c r="A34" s="192" t="s">
        <v>217</v>
      </c>
      <c r="B34" s="193" t="s">
        <v>1184</v>
      </c>
      <c r="C34" s="196" t="s">
        <v>5639</v>
      </c>
      <c r="D34" s="191"/>
      <c r="E34" s="191"/>
      <c r="F34" s="191"/>
      <c r="G34" s="190" t="s">
        <v>5667</v>
      </c>
      <c r="H34" s="191"/>
      <c r="I34" s="191"/>
      <c r="J34" s="191"/>
      <c r="K34" s="193"/>
    </row>
    <row r="35" spans="1:11" ht="23" customHeight="1">
      <c r="A35" s="187" t="s">
        <v>221</v>
      </c>
      <c r="B35" s="188" t="s">
        <v>1189</v>
      </c>
      <c r="C35" s="195" t="s">
        <v>5660</v>
      </c>
      <c r="D35" s="191"/>
      <c r="E35" s="191"/>
      <c r="F35" s="191"/>
      <c r="G35" s="190" t="s">
        <v>5667</v>
      </c>
      <c r="H35" s="191"/>
      <c r="I35" s="191"/>
      <c r="J35" s="191"/>
      <c r="K35" s="188"/>
    </row>
    <row r="36" spans="1:11" ht="23" customHeight="1">
      <c r="A36" s="192" t="s">
        <v>228</v>
      </c>
      <c r="B36" s="193" t="s">
        <v>1196</v>
      </c>
      <c r="C36" s="196" t="s">
        <v>5641</v>
      </c>
      <c r="D36" s="191"/>
      <c r="E36" s="191"/>
      <c r="F36" s="191"/>
      <c r="G36" s="190" t="s">
        <v>5667</v>
      </c>
      <c r="H36" s="191"/>
      <c r="I36" s="191"/>
      <c r="J36" s="191"/>
      <c r="K36" s="193"/>
    </row>
    <row r="37" spans="1:11" ht="23" customHeight="1">
      <c r="A37" s="187" t="s">
        <v>231</v>
      </c>
      <c r="B37" s="188" t="s">
        <v>1199</v>
      </c>
      <c r="C37" s="195" t="s">
        <v>5641</v>
      </c>
      <c r="D37" s="191"/>
      <c r="E37" s="191"/>
      <c r="F37" s="191"/>
      <c r="G37" s="190" t="s">
        <v>5667</v>
      </c>
      <c r="H37" s="191"/>
      <c r="I37" s="191"/>
      <c r="J37" s="191"/>
      <c r="K37" s="188"/>
    </row>
    <row r="38" spans="1:11" ht="23" customHeight="1">
      <c r="A38" s="192" t="s">
        <v>222</v>
      </c>
      <c r="B38" s="193" t="s">
        <v>1190</v>
      </c>
      <c r="C38" s="196" t="s">
        <v>5641</v>
      </c>
      <c r="D38" s="191"/>
      <c r="E38" s="191"/>
      <c r="F38" s="191"/>
      <c r="G38" s="191"/>
      <c r="H38" s="190" t="s">
        <v>5667</v>
      </c>
      <c r="I38" s="191"/>
      <c r="J38" s="191"/>
      <c r="K38" s="193"/>
    </row>
    <row r="39" spans="1:11" ht="23" customHeight="1">
      <c r="A39" s="187" t="s">
        <v>214</v>
      </c>
      <c r="B39" s="188" t="s">
        <v>1375</v>
      </c>
      <c r="C39" s="195" t="s">
        <v>5639</v>
      </c>
      <c r="D39" s="191"/>
      <c r="E39" s="191"/>
      <c r="F39" s="191"/>
      <c r="G39" s="191"/>
      <c r="H39" s="191"/>
      <c r="I39" s="190" t="s">
        <v>5667</v>
      </c>
      <c r="J39" s="191"/>
      <c r="K39" s="188"/>
    </row>
    <row r="40" spans="1:11" ht="23" customHeight="1">
      <c r="A40" s="192" t="s">
        <v>223</v>
      </c>
      <c r="B40" s="193" t="s">
        <v>1191</v>
      </c>
      <c r="C40" s="196" t="s">
        <v>5641</v>
      </c>
      <c r="D40" s="191"/>
      <c r="E40" s="191"/>
      <c r="F40" s="191"/>
      <c r="G40" s="191"/>
      <c r="H40" s="191"/>
      <c r="I40" s="190" t="s">
        <v>5667</v>
      </c>
      <c r="J40" s="191"/>
      <c r="K40" s="193"/>
    </row>
    <row r="41" spans="1:11" ht="23" customHeight="1">
      <c r="A41" s="187" t="s">
        <v>230</v>
      </c>
      <c r="B41" s="188" t="s">
        <v>1198</v>
      </c>
      <c r="C41" s="195" t="s">
        <v>5640</v>
      </c>
      <c r="D41" s="191"/>
      <c r="E41" s="191"/>
      <c r="F41" s="191"/>
      <c r="G41" s="191"/>
      <c r="H41" s="191"/>
      <c r="I41" s="190" t="s">
        <v>5667</v>
      </c>
      <c r="J41" s="191"/>
      <c r="K41" s="188"/>
    </row>
    <row r="42" spans="1:11" ht="23" customHeight="1">
      <c r="A42" s="192" t="s">
        <v>286</v>
      </c>
      <c r="B42" s="193" t="s">
        <v>2112</v>
      </c>
      <c r="C42" s="196" t="s">
        <v>5660</v>
      </c>
      <c r="D42" s="191"/>
      <c r="E42" s="191"/>
      <c r="F42" s="191"/>
      <c r="G42" s="191"/>
      <c r="H42" s="191"/>
      <c r="I42" s="190" t="s">
        <v>5667</v>
      </c>
      <c r="J42" s="191"/>
      <c r="K42" s="193"/>
    </row>
    <row r="43" spans="1:11" ht="23" customHeight="1">
      <c r="A43" s="187" t="s">
        <v>198</v>
      </c>
      <c r="B43" s="188" t="s">
        <v>1174</v>
      </c>
      <c r="C43" s="189" t="s">
        <v>5631</v>
      </c>
      <c r="D43" s="190" t="s">
        <v>5667</v>
      </c>
      <c r="E43" s="191"/>
      <c r="F43" s="191"/>
      <c r="G43" s="191"/>
      <c r="H43" s="191"/>
      <c r="I43" s="191"/>
      <c r="J43" s="191"/>
      <c r="K43" s="188"/>
    </row>
    <row r="44" spans="1:11" ht="23" customHeight="1">
      <c r="A44" s="192" t="s">
        <v>206</v>
      </c>
      <c r="B44" s="193" t="s">
        <v>1177</v>
      </c>
      <c r="C44" s="194" t="s">
        <v>5661</v>
      </c>
      <c r="D44" s="190" t="s">
        <v>5667</v>
      </c>
      <c r="E44" s="191"/>
      <c r="F44" s="191"/>
      <c r="G44" s="191"/>
      <c r="H44" s="191"/>
      <c r="I44" s="191"/>
      <c r="J44" s="191"/>
      <c r="K44" s="193"/>
    </row>
    <row r="45" spans="1:11" ht="23" customHeight="1">
      <c r="A45" s="187" t="s">
        <v>180</v>
      </c>
      <c r="B45" s="188" t="s">
        <v>1450</v>
      </c>
      <c r="C45" s="195" t="s">
        <v>5643</v>
      </c>
      <c r="D45" s="191"/>
      <c r="E45" s="190" t="s">
        <v>5667</v>
      </c>
      <c r="F45" s="191"/>
      <c r="G45" s="191"/>
      <c r="H45" s="191"/>
      <c r="I45" s="191"/>
      <c r="J45" s="191"/>
      <c r="K45" s="188"/>
    </row>
    <row r="46" spans="1:11" ht="23" customHeight="1">
      <c r="A46" s="192" t="s">
        <v>183</v>
      </c>
      <c r="B46" s="193" t="s">
        <v>1166</v>
      </c>
      <c r="C46" s="196" t="s">
        <v>5631</v>
      </c>
      <c r="D46" s="191"/>
      <c r="E46" s="191"/>
      <c r="F46" s="191"/>
      <c r="G46" s="191"/>
      <c r="H46" s="191"/>
      <c r="I46" s="190" t="s">
        <v>5667</v>
      </c>
      <c r="J46" s="191"/>
      <c r="K46" s="193"/>
    </row>
    <row r="47" spans="1:11" ht="23.25">
      <c r="A47" s="187" t="s">
        <v>268</v>
      </c>
      <c r="B47" s="188" t="s">
        <v>3017</v>
      </c>
      <c r="C47" s="189" t="s">
        <v>5643</v>
      </c>
      <c r="D47" s="191"/>
      <c r="E47" s="191"/>
      <c r="F47" s="191"/>
      <c r="G47" s="191"/>
      <c r="H47" s="191"/>
      <c r="I47" s="190" t="s">
        <v>5667</v>
      </c>
      <c r="J47" s="191"/>
      <c r="K47" s="188"/>
    </row>
    <row r="48" spans="1:11" ht="23" customHeight="1">
      <c r="A48" s="192" t="s">
        <v>207</v>
      </c>
      <c r="B48" s="193" t="s">
        <v>2118</v>
      </c>
      <c r="C48" s="196" t="s">
        <v>5662</v>
      </c>
      <c r="D48" s="190" t="s">
        <v>5667</v>
      </c>
      <c r="E48" s="190" t="s">
        <v>5667</v>
      </c>
      <c r="F48" s="190" t="s">
        <v>5667</v>
      </c>
      <c r="G48" s="190" t="s">
        <v>5667</v>
      </c>
      <c r="H48" s="190" t="s">
        <v>5667</v>
      </c>
      <c r="I48" s="190" t="s">
        <v>5667</v>
      </c>
      <c r="J48" s="191"/>
      <c r="K48" s="193"/>
    </row>
    <row r="49" spans="1:11" ht="23" customHeight="1">
      <c r="A49" s="187" t="s">
        <v>184</v>
      </c>
      <c r="B49" s="188" t="s">
        <v>2117</v>
      </c>
      <c r="C49" s="189" t="s">
        <v>5663</v>
      </c>
      <c r="D49" s="191"/>
      <c r="E49" s="190" t="s">
        <v>5667</v>
      </c>
      <c r="F49" s="191"/>
      <c r="G49" s="191"/>
      <c r="H49" s="191"/>
      <c r="I49" s="191"/>
      <c r="J49" s="191"/>
      <c r="K49" s="188"/>
    </row>
    <row r="50" spans="1:11" ht="23" customHeight="1">
      <c r="A50" s="192" t="s">
        <v>4696</v>
      </c>
      <c r="B50" s="193" t="s">
        <v>1372</v>
      </c>
      <c r="C50" s="194" t="s">
        <v>5664</v>
      </c>
      <c r="D50" s="191"/>
      <c r="E50" s="191"/>
      <c r="F50" s="191"/>
      <c r="G50" s="190" t="s">
        <v>5667</v>
      </c>
      <c r="H50" s="191"/>
      <c r="I50" s="191"/>
      <c r="J50" s="191"/>
      <c r="K50" s="193"/>
    </row>
    <row r="51" spans="1:11" ht="23" customHeight="1">
      <c r="A51" s="187" t="s">
        <v>203</v>
      </c>
      <c r="B51" s="188" t="s">
        <v>1368</v>
      </c>
      <c r="C51" s="189" t="s">
        <v>5665</v>
      </c>
      <c r="D51" s="190" t="s">
        <v>5667</v>
      </c>
      <c r="E51" s="191"/>
      <c r="F51" s="191"/>
      <c r="G51" s="191"/>
      <c r="H51" s="191"/>
      <c r="I51" s="191"/>
      <c r="J51" s="191"/>
      <c r="K51" s="188"/>
    </row>
    <row r="52" spans="1:11" ht="23" customHeight="1">
      <c r="A52" s="192" t="s">
        <v>300</v>
      </c>
      <c r="B52" s="193" t="s">
        <v>1447</v>
      </c>
      <c r="C52" s="208" t="s">
        <v>5666</v>
      </c>
      <c r="D52" s="190" t="s">
        <v>5667</v>
      </c>
      <c r="E52" s="191"/>
      <c r="F52" s="191"/>
      <c r="G52" s="191"/>
      <c r="H52" s="191"/>
      <c r="I52" s="191"/>
      <c r="J52" s="191"/>
      <c r="K52" s="193"/>
    </row>
  </sheetData>
  <sortState xmlns:xlrd2="http://schemas.microsoft.com/office/spreadsheetml/2017/richdata2" ref="A11:J51">
    <sortCondition ref="A10:A51"/>
  </sortState>
  <mergeCells count="1">
    <mergeCell ref="C1:I1"/>
  </mergeCells>
  <conditionalFormatting sqref="D4">
    <cfRule type="dataBar" priority="1">
      <dataBar>
        <cfvo type="min"/>
        <cfvo type="max"/>
        <color rgb="FF638EC6"/>
      </dataBar>
      <extLst>
        <ext xmlns:x14="http://schemas.microsoft.com/office/spreadsheetml/2009/9/main" uri="{B025F937-C7B1-47D3-B67F-A62EFF666E3E}">
          <x14:id>{3A5D65A5-3413-4033-95A0-AEA768B537D7}</x14:id>
        </ext>
      </extLst>
    </cfRule>
  </conditionalFormatting>
  <conditionalFormatting sqref="F4">
    <cfRule type="dataBar" priority="2">
      <dataBar>
        <cfvo type="min"/>
        <cfvo type="max"/>
        <color rgb="FF638EC6"/>
      </dataBar>
      <extLst>
        <ext xmlns:x14="http://schemas.microsoft.com/office/spreadsheetml/2009/9/main" uri="{B025F937-C7B1-47D3-B67F-A62EFF666E3E}">
          <x14:id>{E7C96B0B-DCDB-451F-841E-D5B8CDE919BC}</x14:id>
        </ext>
      </extLst>
    </cfRule>
  </conditionalFormatting>
  <pageMargins left="0.7" right="0.7" top="0.75" bottom="0.75" header="0.3" footer="0.3"/>
  <pageSetup scale="7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3A5D65A5-3413-4033-95A0-AEA768B537D7}">
            <x14:dataBar minLength="0" maxLength="100" negativeBarColorSameAsPositive="1" axisPosition="none">
              <x14:cfvo type="min"/>
              <x14:cfvo type="max"/>
            </x14:dataBar>
          </x14:cfRule>
          <xm:sqref>D4</xm:sqref>
        </x14:conditionalFormatting>
        <x14:conditionalFormatting xmlns:xm="http://schemas.microsoft.com/office/excel/2006/main">
          <x14:cfRule type="dataBar" id="{E7C96B0B-DCDB-451F-841E-D5B8CDE919BC}">
            <x14:dataBar minLength="0" maxLength="100" negativeBarColorSameAsPositive="1" axisPosition="none">
              <x14:cfvo type="min"/>
              <x14:cfvo type="max"/>
            </x14:dataBar>
          </x14:cfRule>
          <xm:sqref>F4</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0BD8E-D485-4079-9397-5F4FF8A9210C}">
  <sheetPr codeName="Hoja43">
    <pageSetUpPr fitToPage="1"/>
  </sheetPr>
  <dimension ref="A1:K33"/>
  <sheetViews>
    <sheetView showGridLines="0" zoomScale="90" zoomScaleNormal="90" workbookViewId="0">
      <pane xSplit="3" ySplit="10" topLeftCell="D11" activePane="bottomRight" state="frozenSplit"/>
      <selection pane="topRight" activeCell="D1" sqref="D1"/>
      <selection pane="bottomLeft" activeCell="A11" sqref="A11"/>
      <selection pane="bottomRight"/>
    </sheetView>
  </sheetViews>
  <sheetFormatPr baseColWidth="10" defaultRowHeight="13.5"/>
  <cols>
    <col min="1" max="1" width="9.5625" customWidth="1"/>
    <col min="2" max="2" width="36.5625" customWidth="1"/>
    <col min="3" max="3" width="13.5625" customWidth="1"/>
    <col min="4" max="10" width="9.5625" customWidth="1"/>
    <col min="11" max="11" width="22.5625" customWidth="1"/>
  </cols>
  <sheetData>
    <row r="1" spans="1:11" ht="38" customHeight="1">
      <c r="A1" s="197"/>
      <c r="B1" s="197"/>
      <c r="C1" s="201" t="s">
        <v>5683</v>
      </c>
      <c r="D1" s="185"/>
      <c r="E1" s="185"/>
      <c r="F1" s="185"/>
      <c r="G1" s="185"/>
      <c r="H1" s="185"/>
      <c r="I1" s="185"/>
      <c r="J1" s="197"/>
      <c r="K1" s="197"/>
    </row>
    <row r="2" spans="1:11" ht="32" customHeight="1">
      <c r="A2" s="198"/>
      <c r="B2" s="200"/>
      <c r="C2" s="198"/>
      <c r="D2" s="200"/>
      <c r="E2" s="200"/>
      <c r="F2" s="200"/>
      <c r="G2" s="198"/>
      <c r="H2" s="200"/>
      <c r="I2" s="200"/>
      <c r="J2" s="200"/>
      <c r="K2" s="200"/>
    </row>
    <row r="3" spans="1:11" ht="31.05" customHeight="1">
      <c r="A3" s="181"/>
      <c r="B3" s="202" t="s">
        <v>3006</v>
      </c>
      <c r="C3" s="202" t="s">
        <v>5684</v>
      </c>
      <c r="D3" s="202" t="s">
        <v>5685</v>
      </c>
      <c r="E3" s="202" t="s">
        <v>5686</v>
      </c>
      <c r="F3" s="202" t="s">
        <v>5687</v>
      </c>
      <c r="G3" s="202" t="s">
        <v>5688</v>
      </c>
      <c r="H3" s="202" t="s">
        <v>5689</v>
      </c>
      <c r="I3" s="184"/>
      <c r="J3" s="184"/>
    </row>
    <row r="4" spans="1:11" ht="22.05" customHeight="1">
      <c r="A4" s="177"/>
      <c r="B4" s="98" t="s">
        <v>387</v>
      </c>
      <c r="C4" s="92">
        <v>910</v>
      </c>
      <c r="D4" s="92">
        <v>0</v>
      </c>
      <c r="E4" s="93">
        <v>0</v>
      </c>
      <c r="F4" s="92">
        <v>0</v>
      </c>
      <c r="G4" s="93">
        <v>0</v>
      </c>
      <c r="H4" s="92">
        <v>33</v>
      </c>
      <c r="I4" s="184"/>
      <c r="J4" s="184"/>
    </row>
    <row r="5" spans="1:11" ht="22.05" customHeight="1">
      <c r="A5" s="184"/>
      <c r="B5" s="100"/>
      <c r="C5" s="95"/>
      <c r="D5" s="95"/>
      <c r="E5" s="96"/>
      <c r="F5" s="95"/>
      <c r="G5" s="96"/>
      <c r="H5" s="95"/>
      <c r="I5" s="184"/>
      <c r="J5" s="184"/>
    </row>
    <row r="6" spans="1:11" ht="22.05" customHeight="1">
      <c r="A6" s="184"/>
      <c r="B6" s="101"/>
      <c r="C6" s="92"/>
      <c r="D6" s="92"/>
      <c r="E6" s="93"/>
      <c r="F6" s="92"/>
      <c r="G6" s="93"/>
      <c r="H6" s="92"/>
      <c r="I6" s="184"/>
      <c r="J6" s="184"/>
    </row>
    <row r="7" spans="1:11" ht="22.05" customHeight="1">
      <c r="A7" s="184"/>
      <c r="B7" s="100"/>
      <c r="C7" s="95"/>
      <c r="D7" s="95"/>
      <c r="E7" s="96"/>
      <c r="F7" s="95"/>
      <c r="G7" s="96"/>
      <c r="H7" s="95"/>
      <c r="I7" s="184"/>
      <c r="J7" s="184"/>
    </row>
    <row r="8" spans="1:11" ht="28.05" customHeight="1">
      <c r="A8" s="205"/>
      <c r="B8" s="205"/>
      <c r="C8" s="205"/>
      <c r="D8" s="205"/>
      <c r="E8" s="205"/>
      <c r="F8" s="205"/>
      <c r="G8" s="205"/>
      <c r="H8" s="205"/>
      <c r="I8" s="205"/>
      <c r="J8" s="205"/>
      <c r="K8" s="205"/>
    </row>
    <row r="9" spans="1:11" ht="28.05" customHeight="1">
      <c r="A9" s="205"/>
      <c r="B9" s="205"/>
      <c r="C9" s="205"/>
      <c r="D9" s="205"/>
      <c r="E9" s="205"/>
      <c r="F9" s="205"/>
      <c r="G9" s="205"/>
      <c r="H9" s="205"/>
      <c r="I9" s="205"/>
      <c r="J9" s="205"/>
      <c r="K9" s="205"/>
    </row>
    <row r="10" spans="1:11" ht="34.049999999999997" customHeight="1">
      <c r="A10" s="186" t="s">
        <v>3</v>
      </c>
      <c r="B10" s="186" t="s">
        <v>3854</v>
      </c>
      <c r="C10" s="186" t="s">
        <v>5629</v>
      </c>
      <c r="D10" s="186" t="s">
        <v>3855</v>
      </c>
      <c r="E10" s="186" t="s">
        <v>3856</v>
      </c>
      <c r="F10" s="186" t="s">
        <v>3857</v>
      </c>
      <c r="G10" s="186" t="s">
        <v>3858</v>
      </c>
      <c r="H10" s="186" t="s">
        <v>3859</v>
      </c>
      <c r="I10" s="186" t="s">
        <v>3860</v>
      </c>
      <c r="J10" s="186" t="s">
        <v>3861</v>
      </c>
      <c r="K10" s="186" t="s">
        <v>3862</v>
      </c>
    </row>
    <row r="11" spans="1:11" ht="23" customHeight="1">
      <c r="A11" s="187" t="s">
        <v>291</v>
      </c>
      <c r="B11" s="188" t="s">
        <v>1230</v>
      </c>
      <c r="C11" s="189" t="s">
        <v>5655</v>
      </c>
      <c r="D11" s="190" t="s">
        <v>5677</v>
      </c>
      <c r="E11" s="191"/>
      <c r="F11" s="191"/>
      <c r="G11" s="191"/>
      <c r="H11" s="191"/>
      <c r="I11" s="191"/>
      <c r="J11" s="191"/>
      <c r="K11" s="188"/>
    </row>
    <row r="12" spans="1:11" ht="23" customHeight="1">
      <c r="A12" s="192" t="s">
        <v>298</v>
      </c>
      <c r="B12" s="193" t="s">
        <v>1233</v>
      </c>
      <c r="C12" s="194" t="s">
        <v>5630</v>
      </c>
      <c r="D12" s="190" t="s">
        <v>5677</v>
      </c>
      <c r="E12" s="190" t="s">
        <v>5677</v>
      </c>
      <c r="F12" s="190" t="s">
        <v>5677</v>
      </c>
      <c r="G12" s="190" t="s">
        <v>5677</v>
      </c>
      <c r="H12" s="190" t="s">
        <v>5677</v>
      </c>
      <c r="I12" s="190" t="s">
        <v>5677</v>
      </c>
      <c r="J12" s="191"/>
      <c r="K12" s="193"/>
    </row>
    <row r="13" spans="1:11" ht="23" customHeight="1">
      <c r="A13" s="187" t="s">
        <v>315</v>
      </c>
      <c r="B13" s="188" t="s">
        <v>1241</v>
      </c>
      <c r="C13" s="189" t="s">
        <v>5668</v>
      </c>
      <c r="D13" s="191"/>
      <c r="E13" s="191"/>
      <c r="F13" s="191"/>
      <c r="G13" s="191"/>
      <c r="H13" s="191"/>
      <c r="I13" s="190" t="s">
        <v>5677</v>
      </c>
      <c r="J13" s="191"/>
      <c r="K13" s="188"/>
    </row>
    <row r="14" spans="1:11" ht="23" customHeight="1">
      <c r="A14" s="192" t="s">
        <v>296</v>
      </c>
      <c r="B14" s="193" t="s">
        <v>1443</v>
      </c>
      <c r="C14" s="196" t="s">
        <v>5660</v>
      </c>
      <c r="D14" s="190" t="s">
        <v>5677</v>
      </c>
      <c r="E14" s="191"/>
      <c r="F14" s="191"/>
      <c r="G14" s="191"/>
      <c r="H14" s="191"/>
      <c r="I14" s="191"/>
      <c r="J14" s="191"/>
      <c r="K14" s="193"/>
    </row>
    <row r="15" spans="1:11" ht="23" customHeight="1">
      <c r="A15" s="187" t="s">
        <v>297</v>
      </c>
      <c r="B15" s="188" t="s">
        <v>1232</v>
      </c>
      <c r="C15" s="195" t="s">
        <v>5640</v>
      </c>
      <c r="D15" s="190" t="s">
        <v>5677</v>
      </c>
      <c r="E15" s="191"/>
      <c r="F15" s="191"/>
      <c r="G15" s="191"/>
      <c r="H15" s="191"/>
      <c r="I15" s="191"/>
      <c r="J15" s="191"/>
      <c r="K15" s="188"/>
    </row>
    <row r="16" spans="1:11" ht="23" customHeight="1">
      <c r="A16" s="192" t="s">
        <v>328</v>
      </c>
      <c r="B16" s="193" t="s">
        <v>1253</v>
      </c>
      <c r="C16" s="196" t="s">
        <v>5659</v>
      </c>
      <c r="D16" s="191"/>
      <c r="E16" s="191"/>
      <c r="F16" s="191"/>
      <c r="G16" s="191"/>
      <c r="H16" s="191"/>
      <c r="I16" s="190" t="s">
        <v>5677</v>
      </c>
      <c r="J16" s="191"/>
      <c r="K16" s="193"/>
    </row>
    <row r="17" spans="1:11" ht="23" customHeight="1">
      <c r="A17" s="187" t="s">
        <v>176</v>
      </c>
      <c r="B17" s="188" t="s">
        <v>1454</v>
      </c>
      <c r="C17" s="189" t="s">
        <v>5642</v>
      </c>
      <c r="D17" s="190" t="s">
        <v>5677</v>
      </c>
      <c r="E17" s="190" t="s">
        <v>5677</v>
      </c>
      <c r="F17" s="190" t="s">
        <v>5677</v>
      </c>
      <c r="G17" s="190" t="s">
        <v>5677</v>
      </c>
      <c r="H17" s="190" t="s">
        <v>5677</v>
      </c>
      <c r="I17" s="190" t="s">
        <v>5677</v>
      </c>
      <c r="J17" s="191"/>
      <c r="K17" s="188"/>
    </row>
    <row r="18" spans="1:11" ht="23" customHeight="1">
      <c r="A18" s="192" t="s">
        <v>299</v>
      </c>
      <c r="B18" s="193" t="s">
        <v>1445</v>
      </c>
      <c r="C18" s="194" t="s">
        <v>5669</v>
      </c>
      <c r="D18" s="191"/>
      <c r="E18" s="191"/>
      <c r="F18" s="191"/>
      <c r="G18" s="191"/>
      <c r="H18" s="191"/>
      <c r="I18" s="190" t="s">
        <v>5677</v>
      </c>
      <c r="J18" s="191"/>
      <c r="K18" s="193"/>
    </row>
    <row r="19" spans="1:11" ht="23" customHeight="1">
      <c r="A19" s="187" t="s">
        <v>4697</v>
      </c>
      <c r="B19" s="188" t="s">
        <v>1446</v>
      </c>
      <c r="C19" s="195" t="s">
        <v>5669</v>
      </c>
      <c r="D19" s="191"/>
      <c r="E19" s="191"/>
      <c r="F19" s="191"/>
      <c r="G19" s="191"/>
      <c r="H19" s="191"/>
      <c r="I19" s="190" t="s">
        <v>5677</v>
      </c>
      <c r="J19" s="191"/>
      <c r="K19" s="188"/>
    </row>
    <row r="20" spans="1:11" ht="23" customHeight="1">
      <c r="A20" s="192" t="s">
        <v>290</v>
      </c>
      <c r="B20" s="193" t="s">
        <v>1229</v>
      </c>
      <c r="C20" s="194" t="s">
        <v>5670</v>
      </c>
      <c r="D20" s="190" t="s">
        <v>5677</v>
      </c>
      <c r="E20" s="191"/>
      <c r="F20" s="191"/>
      <c r="G20" s="191"/>
      <c r="H20" s="191"/>
      <c r="I20" s="191"/>
      <c r="J20" s="191"/>
      <c r="K20" s="193"/>
    </row>
    <row r="21" spans="1:11" ht="23" customHeight="1">
      <c r="A21" s="187" t="s">
        <v>266</v>
      </c>
      <c r="B21" s="188" t="s">
        <v>1413</v>
      </c>
      <c r="C21" s="195" t="s">
        <v>5645</v>
      </c>
      <c r="D21" s="191"/>
      <c r="E21" s="191"/>
      <c r="F21" s="191"/>
      <c r="G21" s="191"/>
      <c r="H21" s="191"/>
      <c r="I21" s="190" t="s">
        <v>5677</v>
      </c>
      <c r="J21" s="191"/>
      <c r="K21" s="188"/>
    </row>
    <row r="22" spans="1:11" ht="23" customHeight="1">
      <c r="A22" s="192" t="s">
        <v>189</v>
      </c>
      <c r="B22" s="193" t="s">
        <v>1299</v>
      </c>
      <c r="C22" s="194" t="s">
        <v>5671</v>
      </c>
      <c r="D22" s="190" t="s">
        <v>5677</v>
      </c>
      <c r="E22" s="191"/>
      <c r="F22" s="191"/>
      <c r="G22" s="191"/>
      <c r="H22" s="191"/>
      <c r="I22" s="191"/>
      <c r="J22" s="191"/>
      <c r="K22" s="193"/>
    </row>
    <row r="23" spans="1:11" ht="23" customHeight="1">
      <c r="A23" s="187" t="s">
        <v>289</v>
      </c>
      <c r="B23" s="188" t="s">
        <v>108</v>
      </c>
      <c r="C23" s="195" t="s">
        <v>5672</v>
      </c>
      <c r="D23" s="190" t="s">
        <v>5677</v>
      </c>
      <c r="E23" s="190" t="s">
        <v>5677</v>
      </c>
      <c r="F23" s="190" t="s">
        <v>5677</v>
      </c>
      <c r="G23" s="190" t="s">
        <v>5677</v>
      </c>
      <c r="H23" s="190" t="s">
        <v>5677</v>
      </c>
      <c r="I23" s="190" t="s">
        <v>5677</v>
      </c>
      <c r="J23" s="191"/>
      <c r="K23" s="188"/>
    </row>
    <row r="24" spans="1:11" ht="23" customHeight="1">
      <c r="A24" s="192" t="s">
        <v>342</v>
      </c>
      <c r="B24" s="193" t="s">
        <v>1260</v>
      </c>
      <c r="C24" s="194" t="s">
        <v>5673</v>
      </c>
      <c r="D24" s="190" t="s">
        <v>5677</v>
      </c>
      <c r="E24" s="191"/>
      <c r="F24" s="191"/>
      <c r="G24" s="191"/>
      <c r="H24" s="191"/>
      <c r="I24" s="191"/>
      <c r="J24" s="191"/>
      <c r="K24" s="193"/>
    </row>
    <row r="25" spans="1:11" ht="23" customHeight="1">
      <c r="A25" s="187" t="s">
        <v>287</v>
      </c>
      <c r="B25" s="188" t="s">
        <v>1378</v>
      </c>
      <c r="C25" s="189" t="s">
        <v>5650</v>
      </c>
      <c r="D25" s="191"/>
      <c r="E25" s="191"/>
      <c r="F25" s="191"/>
      <c r="G25" s="191"/>
      <c r="H25" s="190" t="s">
        <v>5677</v>
      </c>
      <c r="I25" s="191"/>
      <c r="J25" s="191"/>
      <c r="K25" s="188"/>
    </row>
    <row r="26" spans="1:11" ht="23" customHeight="1">
      <c r="A26" s="192" t="s">
        <v>177</v>
      </c>
      <c r="B26" s="193" t="s">
        <v>1359</v>
      </c>
      <c r="C26" s="196" t="s">
        <v>5674</v>
      </c>
      <c r="D26" s="190" t="s">
        <v>5677</v>
      </c>
      <c r="E26" s="191"/>
      <c r="F26" s="191"/>
      <c r="G26" s="191"/>
      <c r="H26" s="191"/>
      <c r="I26" s="191"/>
      <c r="J26" s="191"/>
      <c r="K26" s="193"/>
    </row>
    <row r="27" spans="1:11" ht="23" customHeight="1">
      <c r="A27" s="187" t="s">
        <v>293</v>
      </c>
      <c r="B27" s="188" t="s">
        <v>1430</v>
      </c>
      <c r="C27" s="189" t="s">
        <v>5675</v>
      </c>
      <c r="D27" s="190" t="s">
        <v>5677</v>
      </c>
      <c r="E27" s="191"/>
      <c r="F27" s="191"/>
      <c r="G27" s="191"/>
      <c r="H27" s="191"/>
      <c r="I27" s="191"/>
      <c r="J27" s="191"/>
      <c r="K27" s="188"/>
    </row>
    <row r="28" spans="1:11" ht="23" customHeight="1">
      <c r="A28" s="192" t="s">
        <v>4695</v>
      </c>
      <c r="B28" s="193" t="s">
        <v>1453</v>
      </c>
      <c r="C28" s="194" t="s">
        <v>5676</v>
      </c>
      <c r="D28" s="191"/>
      <c r="E28" s="191"/>
      <c r="F28" s="191"/>
      <c r="G28" s="191"/>
      <c r="H28" s="191"/>
      <c r="I28" s="190" t="s">
        <v>5677</v>
      </c>
      <c r="J28" s="191"/>
      <c r="K28" s="193"/>
    </row>
    <row r="29" spans="1:11" ht="21" customHeight="1">
      <c r="A29" s="209"/>
      <c r="B29" s="210"/>
      <c r="C29" s="211"/>
      <c r="D29" s="212"/>
      <c r="E29" s="212"/>
      <c r="F29" s="212"/>
      <c r="G29" s="213"/>
      <c r="H29" s="212"/>
      <c r="I29" s="212"/>
      <c r="J29" s="212"/>
      <c r="K29" s="210"/>
    </row>
    <row r="30" spans="1:11" ht="21" customHeight="1">
      <c r="A30" s="209"/>
      <c r="B30" s="210"/>
      <c r="C30" s="211"/>
      <c r="D30" s="212"/>
      <c r="E30" s="212"/>
      <c r="F30" s="212"/>
      <c r="G30" s="212"/>
      <c r="H30" s="214"/>
      <c r="I30" s="212"/>
      <c r="J30" s="212"/>
      <c r="K30" s="210"/>
    </row>
    <row r="31" spans="1:11" ht="21" customHeight="1">
      <c r="A31" s="209"/>
      <c r="B31" s="210"/>
      <c r="C31" s="215"/>
      <c r="D31" s="216"/>
      <c r="E31" s="216"/>
      <c r="F31" s="212"/>
      <c r="G31" s="213"/>
      <c r="H31" s="214"/>
      <c r="I31" s="212"/>
      <c r="J31" s="212"/>
      <c r="K31" s="210"/>
    </row>
    <row r="32" spans="1:11" ht="21" customHeight="1">
      <c r="A32" s="209"/>
      <c r="B32" s="210"/>
      <c r="C32" s="211"/>
      <c r="D32" s="212"/>
      <c r="E32" s="212"/>
      <c r="F32" s="212"/>
      <c r="G32" s="213"/>
      <c r="H32" s="212"/>
      <c r="I32" s="212"/>
      <c r="J32" s="212"/>
      <c r="K32" s="210"/>
    </row>
    <row r="33" spans="1:11" ht="21" customHeight="1">
      <c r="A33" s="209"/>
      <c r="B33" s="210"/>
      <c r="C33" s="215"/>
      <c r="D33" s="216"/>
      <c r="E33" s="212"/>
      <c r="F33" s="212"/>
      <c r="G33" s="212"/>
      <c r="H33" s="212"/>
      <c r="I33" s="212"/>
      <c r="J33" s="212"/>
      <c r="K33" s="210"/>
    </row>
  </sheetData>
  <mergeCells count="1">
    <mergeCell ref="C1:I1"/>
  </mergeCells>
  <conditionalFormatting sqref="D4">
    <cfRule type="dataBar" priority="1">
      <dataBar>
        <cfvo type="min"/>
        <cfvo type="max"/>
        <color rgb="FF638EC6"/>
      </dataBar>
      <extLst>
        <ext xmlns:x14="http://schemas.microsoft.com/office/spreadsheetml/2009/9/main" uri="{B025F937-C7B1-47D3-B67F-A62EFF666E3E}">
          <x14:id>{FC9D5E37-F2E1-470B-B587-0F7ECC0CED8D}</x14:id>
        </ext>
      </extLst>
    </cfRule>
  </conditionalFormatting>
  <conditionalFormatting sqref="F4">
    <cfRule type="dataBar" priority="2">
      <dataBar>
        <cfvo type="min"/>
        <cfvo type="max"/>
        <color rgb="FF638EC6"/>
      </dataBar>
      <extLst>
        <ext xmlns:x14="http://schemas.microsoft.com/office/spreadsheetml/2009/9/main" uri="{B025F937-C7B1-47D3-B67F-A62EFF666E3E}">
          <x14:id>{BA537500-14E8-436D-A5D3-2E3AB4607E6C}</x14:id>
        </ext>
      </extLst>
    </cfRule>
  </conditionalFormatting>
  <pageMargins left="0.7" right="0.7" top="0.75" bottom="0.75" header="0.3" footer="0.3"/>
  <pageSetup scale="7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FC9D5E37-F2E1-470B-B587-0F7ECC0CED8D}">
            <x14:dataBar minLength="0" maxLength="100" negativeBarColorSameAsPositive="1" axisPosition="none">
              <x14:cfvo type="min"/>
              <x14:cfvo type="max"/>
            </x14:dataBar>
          </x14:cfRule>
          <xm:sqref>D4</xm:sqref>
        </x14:conditionalFormatting>
        <x14:conditionalFormatting xmlns:xm="http://schemas.microsoft.com/office/excel/2006/main">
          <x14:cfRule type="dataBar" id="{BA537500-14E8-436D-A5D3-2E3AB4607E6C}">
            <x14:dataBar minLength="0" maxLength="100" negativeBarColorSameAsPositive="1" axisPosition="none">
              <x14:cfvo type="min"/>
              <x14:cfvo type="max"/>
            </x14:dataBar>
          </x14:cfRule>
          <xm:sqref>F4</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A9705-D638-4B0D-B042-8CFE004C2FA4}">
  <sheetPr codeName="Hoja3"/>
  <dimension ref="A1:Z56"/>
  <sheetViews>
    <sheetView zoomScale="130" zoomScaleNormal="130" workbookViewId="0">
      <selection activeCell="J13" sqref="J13"/>
    </sheetView>
  </sheetViews>
  <sheetFormatPr baseColWidth="10" defaultRowHeight="13.5"/>
  <cols>
    <col min="1" max="1" width="13.3125" bestFit="1" customWidth="1"/>
    <col min="2" max="2" width="8.125" customWidth="1"/>
    <col min="3" max="3" width="7.5625" customWidth="1"/>
    <col min="4" max="4" width="5.125" customWidth="1"/>
    <col min="6" max="6" width="37.875" customWidth="1"/>
    <col min="8" max="8" width="10.6875" customWidth="1"/>
    <col min="9" max="9" width="9.125" customWidth="1"/>
    <col min="12" max="12" width="20" bestFit="1" customWidth="1"/>
    <col min="13" max="13" width="5.5625" customWidth="1"/>
    <col min="18" max="18" width="8.6875" customWidth="1"/>
    <col min="19" max="19" width="7.875" customWidth="1"/>
    <col min="20" max="20" width="8.4375" customWidth="1"/>
    <col min="21" max="21" width="8.5625" customWidth="1"/>
    <col min="25" max="25" width="7.875" customWidth="1"/>
  </cols>
  <sheetData>
    <row r="1" spans="1:26" s="2" customFormat="1" ht="24.75" customHeight="1">
      <c r="A1" s="2" t="s">
        <v>0</v>
      </c>
      <c r="B1" s="2" t="s">
        <v>19</v>
      </c>
      <c r="C1" s="2" t="s">
        <v>18</v>
      </c>
      <c r="D1" s="2" t="s">
        <v>1</v>
      </c>
      <c r="E1" s="2" t="s">
        <v>1129</v>
      </c>
      <c r="F1" s="2" t="s">
        <v>11</v>
      </c>
      <c r="G1" s="2" t="s">
        <v>1130</v>
      </c>
      <c r="H1" s="2" t="s">
        <v>1131</v>
      </c>
      <c r="I1" s="2" t="s">
        <v>1132</v>
      </c>
      <c r="J1" s="2" t="s">
        <v>21</v>
      </c>
      <c r="K1" s="2" t="s">
        <v>647</v>
      </c>
      <c r="L1" s="2" t="s">
        <v>2102</v>
      </c>
      <c r="M1" s="2" t="s">
        <v>346</v>
      </c>
      <c r="N1" s="2" t="s">
        <v>1135</v>
      </c>
      <c r="O1" s="2" t="s">
        <v>1134</v>
      </c>
      <c r="P1" s="2" t="s">
        <v>1612</v>
      </c>
      <c r="Q1" s="2" t="s">
        <v>1613</v>
      </c>
      <c r="R1" s="2" t="s">
        <v>1614</v>
      </c>
      <c r="S1" s="2" t="s">
        <v>1615</v>
      </c>
      <c r="T1" s="2" t="s">
        <v>1616</v>
      </c>
      <c r="U1" s="2" t="s">
        <v>1617</v>
      </c>
      <c r="V1" s="2" t="s">
        <v>1618</v>
      </c>
      <c r="W1" s="2" t="s">
        <v>1619</v>
      </c>
      <c r="X1" s="2" t="s">
        <v>1620</v>
      </c>
      <c r="Y1" s="2" t="s">
        <v>1621</v>
      </c>
      <c r="Z1" s="2" t="s">
        <v>1622</v>
      </c>
    </row>
    <row r="2" spans="1:26">
      <c r="A2" s="6">
        <v>46198</v>
      </c>
      <c r="B2">
        <f>_xlfn.XLOOKUP(tblGenerador21[[#This Row],[Fecha]],tblCalendario[Fecha],tblCalendario[Num de Sem],"")</f>
        <v>26</v>
      </c>
      <c r="C2" t="str">
        <f>_xlfn.XLOOKUP(tblGenerador21[[#This Row],[Fecha]],tblCalendario[Fecha],tblCalendario[Dia Semana],"")</f>
        <v>jueves</v>
      </c>
      <c r="D2">
        <f>_xlfn.XLOOKUP(tblGenerador21[[#This Row],[Fecha]],tblCalendario[Fecha],tblCalendario[Mes],"")</f>
        <v>6</v>
      </c>
      <c r="E2" t="str" cm="1">
        <f t="array" ref="E2">INDEX(tblTareas_V1_Canonica[ID],MOD(ROW()-2,ROWS(tblTareas_V1_Canonica[ID]))+1)</f>
        <v>T001</v>
      </c>
      <c r="F2" t="str">
        <f>_xlfn.XLOOKUP(tblGenerador21[[#This Row],[ID_Tarea]],tblTareas_V1_Canonica[ID],tblTareas_V1_Canonica[TAREAS],"")</f>
        <v>Asignación Y Seguimiento Tareas Al Equipo</v>
      </c>
      <c r="G2" t="str">
        <f>_xlfn.XLOOKUP(tblGenerador21[[#This Row],[ID_Tarea]],tblTareas_V1_Canonica[ID],tblTareas_V1_Canonica[Tipo frecuencia],"")</f>
        <v>semanal</v>
      </c>
      <c r="H2" t="str">
        <f>_xlfn.XLOOKUP(tblGenerador21[[#This Row],[ID_Tarea]],tblTareas_V1_Canonica[ID],tblTareas_V1_Canonica[Regla frecuencia],"")</f>
        <v>lunes a sabado</v>
      </c>
      <c r="I2">
        <f>_xlfn.XLOOKUP(tblGenerador21[[#This Row],[ID_Tarea]],tblTareas_V1_Canonica[ID],tblTareas_V1_Canonica[Duración Estándar (min)],0)</f>
        <v>15</v>
      </c>
      <c r="J2" t="str">
        <f>_xlfn.XLOOKUP(tblGenerador21[[#This Row],[ID_Tarea]],tblTareas_V1_Canonica[ID],tblTareas_V1_Canonica[Turno],"")</f>
        <v>Cualquiera</v>
      </c>
      <c r="K2" t="str">
        <f>_xlfn.XLOOKUP(tblGenerador21[[#This Row],[ID_Tarea]],tblTareas_V1_Canonica[ID],tblTareas_V1_Canonica[Puesto],"")</f>
        <v>Auxiliar Administrativo</v>
      </c>
      <c r="L2" t="str">
        <f>IFERROR(_xlfn.XLOOKUP(tblGenerador21[[#This Row],[ID_Tarea]],tblTareas_V1_Canonica[[#This Row],[ID]],tblTareas_V1_Canonica[[#This Row],[Tipo_Carga]],""),"")</f>
        <v>Comercial</v>
      </c>
      <c r="M2">
        <f>_xlfn.XLOOKUP(tblGenerador21[[#This Row],[ID_Tarea]],tblTareas_V1_Canonica[ID],tblTareas_V1_Canonica[Frec Diaria],1)</f>
        <v>1</v>
      </c>
      <c r="N2" t="str">
        <f>_xlfn.XLOOKUP(tblGenerador21[[#This Row],[ID_Tarea]],tblTareas_V1_Canonica[ID],tblTareas_V1_Canonica[Excluir_Festivos],"No")</f>
        <v>si</v>
      </c>
      <c r="O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 t="s">
        <v>176</v>
      </c>
      <c r="Q2" t="str">
        <f>LOWER(TRIM(SUBSTITUTE(SUBSTITUTE(tblGenerador21[[#This Row],[Regla_Frecuencia]],"á","a"),"é","e")))</f>
        <v>lunes a sabado</v>
      </c>
      <c r="R2" t="str">
        <f>LOWER(TRIM(SUBSTITUTE(SUBSTITUTE(tblGenerador21[[#This Row],[Día]],"á","a"),"é","e")))</f>
        <v>jueves</v>
      </c>
      <c r="S2" t="str">
        <f>IF(tblGenerador21[[#This Row],[Tipo_Frecuencia]]="diario","Sí","No")</f>
        <v>No</v>
      </c>
      <c r="T2" t="str">
        <f>IF(AND(LOWER(tblGenerador21[[#This Row],[Tipo_Frecuencia]])="semanal",ISNUMBER(SEARCH(tblGenerador21[[#This Row],[Dia_Normalizado]],tblGenerador21[[#This Row],[Regla_Normalizada]]))),"Sí","No")</f>
        <v>No</v>
      </c>
      <c r="U2" t="str">
        <f>IF(AND(LOWER(tblGenerador21[[#This Row],[Tipo_Frecuencia]])="mensual",ISNUMBER(SEARCH("dia "&amp;DAY(tblGenerador21[[#This Row],[Fecha]]),tblGenerador21[[#This Row],[Regla_Normalizada]]))),"Sí","No")</f>
        <v>No</v>
      </c>
      <c r="V2" t="str">
        <f>IF(AND(LOWER(tblGenerador21[[#This Row],[Tipo_Frecuencia]])="personalizada",ISNUMBER(SEARCH("dia "&amp;DAY(tblGenerador21[[#This Row],[Fecha]]),tblGenerador21[[#This Row],[Regla_Normalizada]]))),"Sí","No")</f>
        <v>No</v>
      </c>
      <c r="W2" t="str">
        <f>IF(AND(ISNUMBER(SEARCH("ultimo dia",tblGenerador21[[#This Row],[Regla_Normalizada]])),DAY(tblGenerador21[[#This Row],[Fecha]])=DAY(EOMONTH(tblGenerador21[[#This Row],[Fecha]],0))),"Sí","No")</f>
        <v>No</v>
      </c>
      <c r="X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 t="str">
        <f>IF(OR(tblGenerador21[[#This Row],[Aplica_Diario]]="Sí",tblGenerador21[[#This Row],[Aplica_Semanal]]="Sí",tblGenerador21[[#This Row],[Aplica_Mensual]]="Sí",tblGenerador21[[#This Row],[Aplica_Personalizada]]="Sí",tblGenerador21[[#This Row],[Aplica_Ultimo_Dia]]="Sí"),"Sí","No")</f>
        <v>No</v>
      </c>
      <c r="Z2" t="str">
        <f>IF(tblGenerador21[[#This Row],[Generar]]=tblGenerador21[[#This Row],[Generar_Final]],"OK","DIFERENTE")</f>
        <v>OK</v>
      </c>
    </row>
    <row r="3" spans="1:26">
      <c r="A3" s="6">
        <v>46201</v>
      </c>
      <c r="B3">
        <f>_xlfn.XLOOKUP(tblGenerador21[[#This Row],[Fecha]],tblCalendario[Fecha],tblCalendario[Num de Sem],"")</f>
        <v>26</v>
      </c>
      <c r="C3" t="str">
        <f>_xlfn.XLOOKUP(tblGenerador21[[#This Row],[Fecha]],tblCalendario[Fecha],tblCalendario[Dia Semana],"")</f>
        <v>domingo</v>
      </c>
      <c r="D3">
        <f>_xlfn.XLOOKUP(tblGenerador21[[#This Row],[Fecha]],tblCalendario[Fecha],tblCalendario[Mes],"")</f>
        <v>6</v>
      </c>
      <c r="E3" t="str" cm="1">
        <f t="array" ref="E3">INDEX(tblTareas_V1_Canonica[ID],MOD(ROW()-2,ROWS(tblTareas_V1_Canonica[ID]))+1)</f>
        <v>T002</v>
      </c>
      <c r="F3" t="str">
        <f>_xlfn.XLOOKUP(tblGenerador21[[#This Row],[ID_Tarea]],tblTareas_V1_Canonica[ID],tblTareas_V1_Canonica[TAREAS],"")</f>
        <v>Cobranza Telefonica CD</v>
      </c>
      <c r="G3" t="str">
        <f>_xlfn.XLOOKUP(tblGenerador21[[#This Row],[ID_Tarea]],tblTareas_V1_Canonica[ID],tblTareas_V1_Canonica[Tipo frecuencia],"")</f>
        <v>personalizada</v>
      </c>
      <c r="H3" t="str">
        <f>_xlfn.XLOOKUP(tblGenerador21[[#This Row],[ID_Tarea]],tblTareas_V1_Canonica[ID],tblTareas_V1_Canonica[Regla frecuencia],"")</f>
        <v>lunes a sabado</v>
      </c>
      <c r="I3">
        <f>_xlfn.XLOOKUP(tblGenerador21[[#This Row],[ID_Tarea]],tblTareas_V1_Canonica[ID],tblTareas_V1_Canonica[Duración Estándar (min)],0)</f>
        <v>120</v>
      </c>
      <c r="J3" t="str">
        <f>_xlfn.XLOOKUP(tblGenerador21[[#This Row],[ID_Tarea]],tblTareas_V1_Canonica[ID],tblTareas_V1_Canonica[Turno],"")</f>
        <v>Cualquiera</v>
      </c>
      <c r="K3" t="str">
        <f>_xlfn.XLOOKUP(tblGenerador21[[#This Row],[ID_Tarea]],tblTareas_V1_Canonica[ID],tblTareas_V1_Canonica[Puesto],"")</f>
        <v>Auxiliar Administrativo</v>
      </c>
      <c r="L3" t="str">
        <f>IFERROR(_xlfn.XLOOKUP(tblGenerador21[[#This Row],[ID_Tarea]],tblTareas_V1_Canonica[[#This Row],[ID]],tblTareas_V1_Canonica[[#This Row],[Tipo_Carga]],""),"")</f>
        <v>Comercial</v>
      </c>
      <c r="M3">
        <f>_xlfn.XLOOKUP(tblGenerador21[[#This Row],[ID_Tarea]],tblTareas_V1_Canonica[ID],tblTareas_V1_Canonica[Frec Diaria],1)</f>
        <v>1</v>
      </c>
      <c r="N3" t="str">
        <f>_xlfn.XLOOKUP(tblGenerador21[[#This Row],[ID_Tarea]],tblTareas_V1_Canonica[ID],tblTareas_V1_Canonica[Excluir_Festivos],"No")</f>
        <v>si</v>
      </c>
      <c r="O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 t="s">
        <v>191</v>
      </c>
      <c r="Q3" t="str">
        <f>LOWER(TRIM(SUBSTITUTE(SUBSTITUTE(tblGenerador21[[#This Row],[Regla_Frecuencia]],"á","a"),"é","e")))</f>
        <v>lunes a sabado</v>
      </c>
      <c r="R3" t="str">
        <f>LOWER(TRIM(SUBSTITUTE(SUBSTITUTE(tblGenerador21[[#This Row],[Día]],"á","a"),"é","e")))</f>
        <v>domingo</v>
      </c>
      <c r="S3" t="str">
        <f>IF(tblGenerador21[[#This Row],[Tipo_Frecuencia]]="diario","Sí","No")</f>
        <v>No</v>
      </c>
      <c r="T3" t="str">
        <f>IF(AND(LOWER(tblGenerador21[[#This Row],[Tipo_Frecuencia]])="semanal",ISNUMBER(SEARCH(tblGenerador21[[#This Row],[Dia_Normalizado]],tblGenerador21[[#This Row],[Regla_Normalizada]]))),"Sí","No")</f>
        <v>No</v>
      </c>
      <c r="U3" t="str">
        <f>IF(AND(LOWER(tblGenerador21[[#This Row],[Tipo_Frecuencia]])="mensual",ISNUMBER(SEARCH("dia "&amp;DAY(tblGenerador21[[#This Row],[Fecha]]),tblGenerador21[[#This Row],[Regla_Normalizada]]))),"Sí","No")</f>
        <v>No</v>
      </c>
      <c r="V3" t="str">
        <f>IF(AND(LOWER(tblGenerador21[[#This Row],[Tipo_Frecuencia]])="personalizada",ISNUMBER(SEARCH("dia "&amp;DAY(tblGenerador21[[#This Row],[Fecha]]),tblGenerador21[[#This Row],[Regla_Normalizada]]))),"Sí","No")</f>
        <v>No</v>
      </c>
      <c r="W3" t="str">
        <f>IF(AND(ISNUMBER(SEARCH("ultimo dia",tblGenerador21[[#This Row],[Regla_Normalizada]])),DAY(tblGenerador21[[#This Row],[Fecha]])=DAY(EOMONTH(tblGenerador21[[#This Row],[Fecha]],0))),"Sí","No")</f>
        <v>No</v>
      </c>
      <c r="X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 t="str">
        <f>IF(OR(tblGenerador21[[#This Row],[Aplica_Diario]]="Sí",tblGenerador21[[#This Row],[Aplica_Semanal]]="Sí",tblGenerador21[[#This Row],[Aplica_Mensual]]="Sí",tblGenerador21[[#This Row],[Aplica_Personalizada]]="Sí",tblGenerador21[[#This Row],[Aplica_Ultimo_Dia]]="Sí"),"Sí","No")</f>
        <v>No</v>
      </c>
      <c r="Z3" t="str">
        <f>IF(tblGenerador21[[#This Row],[Generar]]=tblGenerador21[[#This Row],[Generar_Final]],"OK","DIFERENTE")</f>
        <v>OK</v>
      </c>
    </row>
    <row r="4" spans="1:26">
      <c r="A4" s="6">
        <v>46201</v>
      </c>
      <c r="B4">
        <f>_xlfn.XLOOKUP(tblGenerador21[[#This Row],[Fecha]],tblCalendario[Fecha],tblCalendario[Num de Sem],"")</f>
        <v>26</v>
      </c>
      <c r="C4" t="str">
        <f>_xlfn.XLOOKUP(tblGenerador21[[#This Row],[Fecha]],tblCalendario[Fecha],tblCalendario[Dia Semana],"")</f>
        <v>domingo</v>
      </c>
      <c r="D4">
        <f>_xlfn.XLOOKUP(tblGenerador21[[#This Row],[Fecha]],tblCalendario[Fecha],tblCalendario[Mes],"")</f>
        <v>6</v>
      </c>
      <c r="E4" t="str" cm="1">
        <f t="array" ref="E4">INDEX(tblTareas_V1_Canonica[ID],MOD(ROW()-2,ROWS(tblTareas_V1_Canonica[ID]))+1)</f>
        <v>T003</v>
      </c>
      <c r="F4" t="str">
        <f>_xlfn.XLOOKUP(tblGenerador21[[#This Row],[ID_Tarea]],tblTareas_V1_Canonica[ID],tblTareas_V1_Canonica[TAREAS],"")</f>
        <v>Enviar Fotos Lista De Exhibicion</v>
      </c>
      <c r="G4" t="str">
        <f>_xlfn.XLOOKUP(tblGenerador21[[#This Row],[ID_Tarea]],tblTareas_V1_Canonica[ID],tblTareas_V1_Canonica[Tipo frecuencia],"")</f>
        <v>semanal</v>
      </c>
      <c r="H4" t="str">
        <f>_xlfn.XLOOKUP(tblGenerador21[[#This Row],[ID_Tarea]],tblTareas_V1_Canonica[ID],tblTareas_V1_Canonica[Regla frecuencia],"")</f>
        <v>lunes a sabado</v>
      </c>
      <c r="I4">
        <f>_xlfn.XLOOKUP(tblGenerador21[[#This Row],[ID_Tarea]],tblTareas_V1_Canonica[ID],tblTareas_V1_Canonica[Duración Estándar (min)],0)</f>
        <v>10</v>
      </c>
      <c r="J4" t="str">
        <f>_xlfn.XLOOKUP(tblGenerador21[[#This Row],[ID_Tarea]],tblTareas_V1_Canonica[ID],tblTareas_V1_Canonica[Turno],"")</f>
        <v>Cualquiera</v>
      </c>
      <c r="K4" t="str">
        <f>_xlfn.XLOOKUP(tblGenerador21[[#This Row],[ID_Tarea]],tblTareas_V1_Canonica[ID],tblTareas_V1_Canonica[Puesto],"")</f>
        <v>Auxiliar Administrativo</v>
      </c>
      <c r="L4" t="str">
        <f>IFERROR(_xlfn.XLOOKUP(tblGenerador21[[#This Row],[ID_Tarea]],tblTareas_V1_Canonica[[#This Row],[ID]],tblTareas_V1_Canonica[[#This Row],[Tipo_Carga]],""),"")</f>
        <v>Manual/Eventual</v>
      </c>
      <c r="M4">
        <f>_xlfn.XLOOKUP(tblGenerador21[[#This Row],[ID_Tarea]],tblTareas_V1_Canonica[ID],tblTareas_V1_Canonica[Frec Diaria],1)</f>
        <v>1</v>
      </c>
      <c r="N4" t="str">
        <f>_xlfn.XLOOKUP(tblGenerador21[[#This Row],[ID_Tarea]],tblTareas_V1_Canonica[ID],tblTareas_V1_Canonica[Excluir_Festivos],"No")</f>
        <v>si</v>
      </c>
      <c r="O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 t="s">
        <v>194</v>
      </c>
      <c r="Q4" t="str">
        <f>LOWER(TRIM(SUBSTITUTE(SUBSTITUTE(tblGenerador21[[#This Row],[Regla_Frecuencia]],"á","a"),"é","e")))</f>
        <v>lunes a sabado</v>
      </c>
      <c r="R4" t="str">
        <f>LOWER(TRIM(SUBSTITUTE(SUBSTITUTE(tblGenerador21[[#This Row],[Día]],"á","a"),"é","e")))</f>
        <v>domingo</v>
      </c>
      <c r="S4" t="str">
        <f>IF(tblGenerador21[[#This Row],[Tipo_Frecuencia]]="diario","Sí","No")</f>
        <v>No</v>
      </c>
      <c r="T4" t="str">
        <f>IF(AND(LOWER(tblGenerador21[[#This Row],[Tipo_Frecuencia]])="semanal",ISNUMBER(SEARCH(tblGenerador21[[#This Row],[Dia_Normalizado]],tblGenerador21[[#This Row],[Regla_Normalizada]]))),"Sí","No")</f>
        <v>No</v>
      </c>
      <c r="U4" t="str">
        <f>IF(AND(LOWER(tblGenerador21[[#This Row],[Tipo_Frecuencia]])="mensual",ISNUMBER(SEARCH("dia "&amp;DAY(tblGenerador21[[#This Row],[Fecha]]),tblGenerador21[[#This Row],[Regla_Normalizada]]))),"Sí","No")</f>
        <v>No</v>
      </c>
      <c r="V4" t="str">
        <f>IF(AND(LOWER(tblGenerador21[[#This Row],[Tipo_Frecuencia]])="personalizada",ISNUMBER(SEARCH("dia "&amp;DAY(tblGenerador21[[#This Row],[Fecha]]),tblGenerador21[[#This Row],[Regla_Normalizada]]))),"Sí","No")</f>
        <v>No</v>
      </c>
      <c r="W4" t="str">
        <f>IF(AND(ISNUMBER(SEARCH("ultimo dia",tblGenerador21[[#This Row],[Regla_Normalizada]])),DAY(tblGenerador21[[#This Row],[Fecha]])=DAY(EOMONTH(tblGenerador21[[#This Row],[Fecha]],0))),"Sí","No")</f>
        <v>No</v>
      </c>
      <c r="X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 t="str">
        <f>IF(OR(tblGenerador21[[#This Row],[Aplica_Diario]]="Sí",tblGenerador21[[#This Row],[Aplica_Semanal]]="Sí",tblGenerador21[[#This Row],[Aplica_Mensual]]="Sí",tblGenerador21[[#This Row],[Aplica_Personalizada]]="Sí",tblGenerador21[[#This Row],[Aplica_Ultimo_Dia]]="Sí"),"Sí","No")</f>
        <v>No</v>
      </c>
      <c r="Z4" t="str">
        <f>IF(tblGenerador21[[#This Row],[Generar]]=tblGenerador21[[#This Row],[Generar_Final]],"OK","DIFERENTE")</f>
        <v>OK</v>
      </c>
    </row>
    <row r="5" spans="1:26">
      <c r="A5" s="6">
        <v>46198</v>
      </c>
      <c r="B5">
        <f>_xlfn.XLOOKUP(tblGenerador21[[#This Row],[Fecha]],tblCalendario[Fecha],tblCalendario[Num de Sem],"")</f>
        <v>26</v>
      </c>
      <c r="C5" t="str">
        <f>_xlfn.XLOOKUP(tblGenerador21[[#This Row],[Fecha]],tblCalendario[Fecha],tblCalendario[Dia Semana],"")</f>
        <v>jueves</v>
      </c>
      <c r="D5">
        <f>_xlfn.XLOOKUP(tblGenerador21[[#This Row],[Fecha]],tblCalendario[Fecha],tblCalendario[Mes],"")</f>
        <v>6</v>
      </c>
      <c r="E5" t="str" cm="1">
        <f t="array" ref="E5">INDEX(tblTareas_V1_Canonica[ID],MOD(ROW()-2,ROWS(tblTareas_V1_Canonica[ID]))+1)</f>
        <v>T004</v>
      </c>
      <c r="F5" t="str">
        <f>_xlfn.XLOOKUP(tblGenerador21[[#This Row],[ID_Tarea]],tblTareas_V1_Canonica[ID],tblTareas_V1_Canonica[TAREAS],"")</f>
        <v>Pago De Telefono</v>
      </c>
      <c r="G5" t="str">
        <f>_xlfn.XLOOKUP(tblGenerador21[[#This Row],[ID_Tarea]],tblTareas_V1_Canonica[ID],tblTareas_V1_Canonica[Tipo frecuencia],"")</f>
        <v>mensual</v>
      </c>
      <c r="H5" t="str">
        <f>_xlfn.XLOOKUP(tblGenerador21[[#This Row],[ID_Tarea]],tblTareas_V1_Canonica[ID],tblTareas_V1_Canonica[Regla frecuencia],"")</f>
        <v>lunes a sabado</v>
      </c>
      <c r="I5">
        <f>_xlfn.XLOOKUP(tblGenerador21[[#This Row],[ID_Tarea]],tblTareas_V1_Canonica[ID],tblTareas_V1_Canonica[Duración Estándar (min)],0)</f>
        <v>10</v>
      </c>
      <c r="J5" t="str">
        <f>_xlfn.XLOOKUP(tblGenerador21[[#This Row],[ID_Tarea]],tblTareas_V1_Canonica[ID],tblTareas_V1_Canonica[Turno],"")</f>
        <v>Cualquiera</v>
      </c>
      <c r="K5" t="str">
        <f>_xlfn.XLOOKUP(tblGenerador21[[#This Row],[ID_Tarea]],tblTareas_V1_Canonica[ID],tblTareas_V1_Canonica[Puesto],"")</f>
        <v>Auxiliar Administrativo</v>
      </c>
      <c r="L5" t="str">
        <f>IFERROR(_xlfn.XLOOKUP(tblGenerador21[[#This Row],[ID_Tarea]],tblTareas_V1_Canonica[[#This Row],[ID]],tblTareas_V1_Canonica[[#This Row],[Tipo_Carga]],""),"")</f>
        <v>Programada</v>
      </c>
      <c r="M5">
        <f>_xlfn.XLOOKUP(tblGenerador21[[#This Row],[ID_Tarea]],tblTareas_V1_Canonica[ID],tblTareas_V1_Canonica[Frec Diaria],1)</f>
        <v>1</v>
      </c>
      <c r="N5" t="str">
        <f>_xlfn.XLOOKUP(tblGenerador21[[#This Row],[ID_Tarea]],tblTareas_V1_Canonica[ID],tblTareas_V1_Canonica[Excluir_Festivos],"No")</f>
        <v>si</v>
      </c>
      <c r="O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 t="s">
        <v>196</v>
      </c>
      <c r="Q5" t="str">
        <f>LOWER(TRIM(SUBSTITUTE(SUBSTITUTE(tblGenerador21[[#This Row],[Regla_Frecuencia]],"á","a"),"é","e")))</f>
        <v>lunes a sabado</v>
      </c>
      <c r="R5" t="str">
        <f>LOWER(TRIM(SUBSTITUTE(SUBSTITUTE(tblGenerador21[[#This Row],[Día]],"á","a"),"é","e")))</f>
        <v>jueves</v>
      </c>
      <c r="S5" t="str">
        <f>IF(tblGenerador21[[#This Row],[Tipo_Frecuencia]]="diario","Sí","No")</f>
        <v>No</v>
      </c>
      <c r="T5" t="str">
        <f>IF(AND(LOWER(tblGenerador21[[#This Row],[Tipo_Frecuencia]])="semanal",ISNUMBER(SEARCH(tblGenerador21[[#This Row],[Dia_Normalizado]],tblGenerador21[[#This Row],[Regla_Normalizada]]))),"Sí","No")</f>
        <v>No</v>
      </c>
      <c r="U5" t="str">
        <f>IF(AND(LOWER(tblGenerador21[[#This Row],[Tipo_Frecuencia]])="mensual",ISNUMBER(SEARCH("dia "&amp;DAY(tblGenerador21[[#This Row],[Fecha]]),tblGenerador21[[#This Row],[Regla_Normalizada]]))),"Sí","No")</f>
        <v>No</v>
      </c>
      <c r="V5" t="str">
        <f>IF(AND(LOWER(tblGenerador21[[#This Row],[Tipo_Frecuencia]])="personalizada",ISNUMBER(SEARCH("dia "&amp;DAY(tblGenerador21[[#This Row],[Fecha]]),tblGenerador21[[#This Row],[Regla_Normalizada]]))),"Sí","No")</f>
        <v>No</v>
      </c>
      <c r="W5" t="str">
        <f>IF(AND(ISNUMBER(SEARCH("ultimo dia",tblGenerador21[[#This Row],[Regla_Normalizada]])),DAY(tblGenerador21[[#This Row],[Fecha]])=DAY(EOMONTH(tblGenerador21[[#This Row],[Fecha]],0))),"Sí","No")</f>
        <v>No</v>
      </c>
      <c r="X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 t="str">
        <f>IF(OR(tblGenerador21[[#This Row],[Aplica_Diario]]="Sí",tblGenerador21[[#This Row],[Aplica_Semanal]]="Sí",tblGenerador21[[#This Row],[Aplica_Mensual]]="Sí",tblGenerador21[[#This Row],[Aplica_Personalizada]]="Sí",tblGenerador21[[#This Row],[Aplica_Ultimo_Dia]]="Sí"),"Sí","No")</f>
        <v>No</v>
      </c>
      <c r="Z5" t="str">
        <f>IF(tblGenerador21[[#This Row],[Generar]]=tblGenerador21[[#This Row],[Generar_Final]],"OK","DIFERENTE")</f>
        <v>OK</v>
      </c>
    </row>
    <row r="6" spans="1:26">
      <c r="A6" s="6">
        <v>46197</v>
      </c>
      <c r="B6">
        <f>_xlfn.XLOOKUP(tblGenerador21[[#This Row],[Fecha]],tblCalendario[Fecha],tblCalendario[Num de Sem],"")</f>
        <v>26</v>
      </c>
      <c r="C6" t="str">
        <f>_xlfn.XLOOKUP(tblGenerador21[[#This Row],[Fecha]],tblCalendario[Fecha],tblCalendario[Dia Semana],"")</f>
        <v>miércoles</v>
      </c>
      <c r="D6">
        <f>_xlfn.XLOOKUP(tblGenerador21[[#This Row],[Fecha]],tblCalendario[Fecha],tblCalendario[Mes],"")</f>
        <v>6</v>
      </c>
      <c r="E6" t="str" cm="1">
        <f t="array" ref="E6">INDEX(tblTareas_V1_Canonica[ID],MOD(ROW()-2,ROWS(tblTareas_V1_Canonica[ID]))+1)</f>
        <v>T005</v>
      </c>
      <c r="F6" t="str">
        <f>_xlfn.XLOOKUP(tblGenerador21[[#This Row],[ID_Tarea]],tblTareas_V1_Canonica[ID],tblTareas_V1_Canonica[TAREAS],"")</f>
        <v>Pago De Agua</v>
      </c>
      <c r="G6" t="str">
        <f>_xlfn.XLOOKUP(tblGenerador21[[#This Row],[ID_Tarea]],tblTareas_V1_Canonica[ID],tblTareas_V1_Canonica[Tipo frecuencia],"")</f>
        <v>mensual</v>
      </c>
      <c r="H6" t="str">
        <f>_xlfn.XLOOKUP(tblGenerador21[[#This Row],[ID_Tarea]],tblTareas_V1_Canonica[ID],tblTareas_V1_Canonica[Regla frecuencia],"")</f>
        <v>lunes a sabado</v>
      </c>
      <c r="I6">
        <f>_xlfn.XLOOKUP(tblGenerador21[[#This Row],[ID_Tarea]],tblTareas_V1_Canonica[ID],tblTareas_V1_Canonica[Duración Estándar (min)],0)</f>
        <v>10</v>
      </c>
      <c r="J6" t="str">
        <f>_xlfn.XLOOKUP(tblGenerador21[[#This Row],[ID_Tarea]],tblTareas_V1_Canonica[ID],tblTareas_V1_Canonica[Turno],"")</f>
        <v>Cualquiera</v>
      </c>
      <c r="K6" t="str">
        <f>_xlfn.XLOOKUP(tblGenerador21[[#This Row],[ID_Tarea]],tblTareas_V1_Canonica[ID],tblTareas_V1_Canonica[Puesto],"")</f>
        <v>Auxiliar Administrativo</v>
      </c>
      <c r="L6" t="str">
        <f>IFERROR(_xlfn.XLOOKUP(tblGenerador21[[#This Row],[ID_Tarea]],tblTareas_V1_Canonica[[#This Row],[ID]],tblTareas_V1_Canonica[[#This Row],[Tipo_Carga]],""),"")</f>
        <v>Programada</v>
      </c>
      <c r="M6">
        <f>_xlfn.XLOOKUP(tblGenerador21[[#This Row],[ID_Tarea]],tblTareas_V1_Canonica[ID],tblTareas_V1_Canonica[Frec Diaria],1)</f>
        <v>1</v>
      </c>
      <c r="N6" t="str">
        <f>_xlfn.XLOOKUP(tblGenerador21[[#This Row],[ID_Tarea]],tblTareas_V1_Canonica[ID],tblTareas_V1_Canonica[Excluir_Festivos],"No")</f>
        <v>si</v>
      </c>
      <c r="O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6" t="s">
        <v>202</v>
      </c>
      <c r="Q6" t="str">
        <f>LOWER(TRIM(SUBSTITUTE(SUBSTITUTE(tblGenerador21[[#This Row],[Regla_Frecuencia]],"á","a"),"é","e")))</f>
        <v>lunes a sabado</v>
      </c>
      <c r="R6" t="str">
        <f>LOWER(TRIM(SUBSTITUTE(SUBSTITUTE(tblGenerador21[[#This Row],[Día]],"á","a"),"é","e")))</f>
        <v>miercoles</v>
      </c>
      <c r="S6" t="str">
        <f>IF(tblGenerador21[[#This Row],[Tipo_Frecuencia]]="diario","Sí","No")</f>
        <v>No</v>
      </c>
      <c r="T6" t="str">
        <f>IF(AND(LOWER(tblGenerador21[[#This Row],[Tipo_Frecuencia]])="semanal",ISNUMBER(SEARCH(tblGenerador21[[#This Row],[Dia_Normalizado]],tblGenerador21[[#This Row],[Regla_Normalizada]]))),"Sí","No")</f>
        <v>No</v>
      </c>
      <c r="U6" t="str">
        <f>IF(AND(LOWER(tblGenerador21[[#This Row],[Tipo_Frecuencia]])="mensual",ISNUMBER(SEARCH("dia "&amp;DAY(tblGenerador21[[#This Row],[Fecha]]),tblGenerador21[[#This Row],[Regla_Normalizada]]))),"Sí","No")</f>
        <v>No</v>
      </c>
      <c r="V6" t="str">
        <f>IF(AND(LOWER(tblGenerador21[[#This Row],[Tipo_Frecuencia]])="personalizada",ISNUMBER(SEARCH("dia "&amp;DAY(tblGenerador21[[#This Row],[Fecha]]),tblGenerador21[[#This Row],[Regla_Normalizada]]))),"Sí","No")</f>
        <v>No</v>
      </c>
      <c r="W6" t="str">
        <f>IF(AND(ISNUMBER(SEARCH("ultimo dia",tblGenerador21[[#This Row],[Regla_Normalizada]])),DAY(tblGenerador21[[#This Row],[Fecha]])=DAY(EOMONTH(tblGenerador21[[#This Row],[Fecha]],0))),"Sí","No")</f>
        <v>No</v>
      </c>
      <c r="X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6" t="str">
        <f>IF(OR(tblGenerador21[[#This Row],[Aplica_Diario]]="Sí",tblGenerador21[[#This Row],[Aplica_Semanal]]="Sí",tblGenerador21[[#This Row],[Aplica_Mensual]]="Sí",tblGenerador21[[#This Row],[Aplica_Personalizada]]="Sí",tblGenerador21[[#This Row],[Aplica_Ultimo_Dia]]="Sí"),"Sí","No")</f>
        <v>No</v>
      </c>
      <c r="Z6" t="str">
        <f>IF(tblGenerador21[[#This Row],[Generar]]=tblGenerador21[[#This Row],[Generar_Final]],"OK","DIFERENTE")</f>
        <v>OK</v>
      </c>
    </row>
    <row r="7" spans="1:26">
      <c r="A7" s="6">
        <v>46201</v>
      </c>
      <c r="B7">
        <f>_xlfn.XLOOKUP(tblGenerador21[[#This Row],[Fecha]],tblCalendario[Fecha],tblCalendario[Num de Sem],"")</f>
        <v>26</v>
      </c>
      <c r="C7" t="str">
        <f>_xlfn.XLOOKUP(tblGenerador21[[#This Row],[Fecha]],tblCalendario[Fecha],tblCalendario[Dia Semana],"")</f>
        <v>domingo</v>
      </c>
      <c r="D7">
        <f>_xlfn.XLOOKUP(tblGenerador21[[#This Row],[Fecha]],tblCalendario[Fecha],tblCalendario[Mes],"")</f>
        <v>6</v>
      </c>
      <c r="E7" t="str" cm="1">
        <f t="array" ref="E7">INDEX(tblTareas_V1_Canonica[ID],MOD(ROW()-2,ROWS(tblTareas_V1_Canonica[ID]))+1)</f>
        <v>T006</v>
      </c>
      <c r="F7" t="str">
        <f>_xlfn.XLOOKUP(tblGenerador21[[#This Row],[ID_Tarea]],tblTareas_V1_Canonica[ID],tblTareas_V1_Canonica[TAREAS],"")</f>
        <v>Pago De Luz</v>
      </c>
      <c r="G7" t="str">
        <f>_xlfn.XLOOKUP(tblGenerador21[[#This Row],[ID_Tarea]],tblTareas_V1_Canonica[ID],tblTareas_V1_Canonica[Tipo frecuencia],"")</f>
        <v>mensual</v>
      </c>
      <c r="H7" t="str">
        <f>_xlfn.XLOOKUP(tblGenerador21[[#This Row],[ID_Tarea]],tblTareas_V1_Canonica[ID],tblTareas_V1_Canonica[Regla frecuencia],"")</f>
        <v>lunes a sabado</v>
      </c>
      <c r="I7">
        <f>_xlfn.XLOOKUP(tblGenerador21[[#This Row],[ID_Tarea]],tblTareas_V1_Canonica[ID],tblTareas_V1_Canonica[Duración Estándar (min)],0)</f>
        <v>10</v>
      </c>
      <c r="J7" t="str">
        <f>_xlfn.XLOOKUP(tblGenerador21[[#This Row],[ID_Tarea]],tblTareas_V1_Canonica[ID],tblTareas_V1_Canonica[Turno],"")</f>
        <v>Cualquiera</v>
      </c>
      <c r="K7" t="str">
        <f>_xlfn.XLOOKUP(tblGenerador21[[#This Row],[ID_Tarea]],tblTareas_V1_Canonica[ID],tblTareas_V1_Canonica[Puesto],"")</f>
        <v>Auxiliar Administrativo</v>
      </c>
      <c r="L7" t="str">
        <f>IFERROR(_xlfn.XLOOKUP(tblGenerador21[[#This Row],[ID_Tarea]],tblTareas_V1_Canonica[[#This Row],[ID]],tblTareas_V1_Canonica[[#This Row],[Tipo_Carga]],""),"")</f>
        <v>Programada</v>
      </c>
      <c r="M7">
        <f>_xlfn.XLOOKUP(tblGenerador21[[#This Row],[ID_Tarea]],tblTareas_V1_Canonica[ID],tblTareas_V1_Canonica[Frec Diaria],1)</f>
        <v>1</v>
      </c>
      <c r="N7" t="str">
        <f>_xlfn.XLOOKUP(tblGenerador21[[#This Row],[ID_Tarea]],tblTareas_V1_Canonica[ID],tblTareas_V1_Canonica[Excluir_Festivos],"No")</f>
        <v>si</v>
      </c>
      <c r="O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7" t="s">
        <v>204</v>
      </c>
      <c r="Q7" t="str">
        <f>LOWER(TRIM(SUBSTITUTE(SUBSTITUTE(tblGenerador21[[#This Row],[Regla_Frecuencia]],"á","a"),"é","e")))</f>
        <v>lunes a sabado</v>
      </c>
      <c r="R7" t="str">
        <f>LOWER(TRIM(SUBSTITUTE(SUBSTITUTE(tblGenerador21[[#This Row],[Día]],"á","a"),"é","e")))</f>
        <v>domingo</v>
      </c>
      <c r="S7" t="str">
        <f>IF(tblGenerador21[[#This Row],[Tipo_Frecuencia]]="diario","Sí","No")</f>
        <v>No</v>
      </c>
      <c r="T7" t="str">
        <f>IF(AND(LOWER(tblGenerador21[[#This Row],[Tipo_Frecuencia]])="semanal",ISNUMBER(SEARCH(tblGenerador21[[#This Row],[Dia_Normalizado]],tblGenerador21[[#This Row],[Regla_Normalizada]]))),"Sí","No")</f>
        <v>No</v>
      </c>
      <c r="U7" t="str">
        <f>IF(AND(LOWER(tblGenerador21[[#This Row],[Tipo_Frecuencia]])="mensual",ISNUMBER(SEARCH("dia "&amp;DAY(tblGenerador21[[#This Row],[Fecha]]),tblGenerador21[[#This Row],[Regla_Normalizada]]))),"Sí","No")</f>
        <v>No</v>
      </c>
      <c r="V7" t="str">
        <f>IF(AND(LOWER(tblGenerador21[[#This Row],[Tipo_Frecuencia]])="personalizada",ISNUMBER(SEARCH("dia "&amp;DAY(tblGenerador21[[#This Row],[Fecha]]),tblGenerador21[[#This Row],[Regla_Normalizada]]))),"Sí","No")</f>
        <v>No</v>
      </c>
      <c r="W7" t="str">
        <f>IF(AND(ISNUMBER(SEARCH("ultimo dia",tblGenerador21[[#This Row],[Regla_Normalizada]])),DAY(tblGenerador21[[#This Row],[Fecha]])=DAY(EOMONTH(tblGenerador21[[#This Row],[Fecha]],0))),"Sí","No")</f>
        <v>No</v>
      </c>
      <c r="X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7" t="str">
        <f>IF(OR(tblGenerador21[[#This Row],[Aplica_Diario]]="Sí",tblGenerador21[[#This Row],[Aplica_Semanal]]="Sí",tblGenerador21[[#This Row],[Aplica_Mensual]]="Sí",tblGenerador21[[#This Row],[Aplica_Personalizada]]="Sí",tblGenerador21[[#This Row],[Aplica_Ultimo_Dia]]="Sí"),"Sí","No")</f>
        <v>No</v>
      </c>
      <c r="Z7" t="str">
        <f>IF(tblGenerador21[[#This Row],[Generar]]=tblGenerador21[[#This Row],[Generar_Final]],"OK","DIFERENTE")</f>
        <v>OK</v>
      </c>
    </row>
    <row r="8" spans="1:26">
      <c r="A8" s="6">
        <v>46201</v>
      </c>
      <c r="B8">
        <f>_xlfn.XLOOKUP(tblGenerador21[[#This Row],[Fecha]],tblCalendario[Fecha],tblCalendario[Num de Sem],"")</f>
        <v>26</v>
      </c>
      <c r="C8" t="str">
        <f>_xlfn.XLOOKUP(tblGenerador21[[#This Row],[Fecha]],tblCalendario[Fecha],tblCalendario[Dia Semana],"")</f>
        <v>domingo</v>
      </c>
      <c r="D8">
        <f>_xlfn.XLOOKUP(tblGenerador21[[#This Row],[Fecha]],tblCalendario[Fecha],tblCalendario[Mes],"")</f>
        <v>6</v>
      </c>
      <c r="E8" t="str" cm="1">
        <f t="array" ref="E8">INDEX(tblTareas_V1_Canonica[ID],MOD(ROW()-2,ROWS(tblTareas_V1_Canonica[ID]))+1)</f>
        <v>T007</v>
      </c>
      <c r="F8" t="str">
        <f>_xlfn.XLOOKUP(tblGenerador21[[#This Row],[ID_Tarea]],tblTareas_V1_Canonica[ID],tblTareas_V1_Canonica[TAREAS],"")</f>
        <v xml:space="preserve">Totales Check Lista Caja </v>
      </c>
      <c r="G8" t="str">
        <f>_xlfn.XLOOKUP(tblGenerador21[[#This Row],[ID_Tarea]],tblTareas_V1_Canonica[ID],tblTareas_V1_Canonica[Tipo frecuencia],"")</f>
        <v>mensual</v>
      </c>
      <c r="H8" t="str">
        <f>_xlfn.XLOOKUP(tblGenerador21[[#This Row],[ID_Tarea]],tblTareas_V1_Canonica[ID],tblTareas_V1_Canonica[Regla frecuencia],"")</f>
        <v>lunes a sabado</v>
      </c>
      <c r="I8">
        <f>_xlfn.XLOOKUP(tblGenerador21[[#This Row],[ID_Tarea]],tblTareas_V1_Canonica[ID],tblTareas_V1_Canonica[Duración Estándar (min)],0)</f>
        <v>10</v>
      </c>
      <c r="J8" t="str">
        <f>_xlfn.XLOOKUP(tblGenerador21[[#This Row],[ID_Tarea]],tblTareas_V1_Canonica[ID],tblTareas_V1_Canonica[Turno],"")</f>
        <v>Cualquiera</v>
      </c>
      <c r="K8" t="str">
        <f>_xlfn.XLOOKUP(tblGenerador21[[#This Row],[ID_Tarea]],tblTareas_V1_Canonica[ID],tblTareas_V1_Canonica[Puesto],"")</f>
        <v>Auxiliar Administrativo</v>
      </c>
      <c r="L8" t="str">
        <f>IFERROR(_xlfn.XLOOKUP(tblGenerador21[[#This Row],[ID_Tarea]],tblTareas_V1_Canonica[[#This Row],[ID]],tblTareas_V1_Canonica[[#This Row],[Tipo_Carga]],""),"")</f>
        <v>Manual/Eventual</v>
      </c>
      <c r="M8">
        <f>_xlfn.XLOOKUP(tblGenerador21[[#This Row],[ID_Tarea]],tblTareas_V1_Canonica[ID],tblTareas_V1_Canonica[Frec Diaria],1)</f>
        <v>1</v>
      </c>
      <c r="N8" t="str">
        <f>_xlfn.XLOOKUP(tblGenerador21[[#This Row],[ID_Tarea]],tblTareas_V1_Canonica[ID],tblTareas_V1_Canonica[Excluir_Festivos],"No")</f>
        <v>si</v>
      </c>
      <c r="O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8" t="s">
        <v>205</v>
      </c>
      <c r="Q8" t="str">
        <f>LOWER(TRIM(SUBSTITUTE(SUBSTITUTE(tblGenerador21[[#This Row],[Regla_Frecuencia]],"á","a"),"é","e")))</f>
        <v>lunes a sabado</v>
      </c>
      <c r="R8" t="str">
        <f>LOWER(TRIM(SUBSTITUTE(SUBSTITUTE(tblGenerador21[[#This Row],[Día]],"á","a"),"é","e")))</f>
        <v>domingo</v>
      </c>
      <c r="S8" t="str">
        <f>IF(tblGenerador21[[#This Row],[Tipo_Frecuencia]]="diario","Sí","No")</f>
        <v>No</v>
      </c>
      <c r="T8" t="str">
        <f>IF(AND(LOWER(tblGenerador21[[#This Row],[Tipo_Frecuencia]])="semanal",ISNUMBER(SEARCH(tblGenerador21[[#This Row],[Dia_Normalizado]],tblGenerador21[[#This Row],[Regla_Normalizada]]))),"Sí","No")</f>
        <v>No</v>
      </c>
      <c r="U8" t="str">
        <f>IF(AND(LOWER(tblGenerador21[[#This Row],[Tipo_Frecuencia]])="mensual",ISNUMBER(SEARCH("dia "&amp;DAY(tblGenerador21[[#This Row],[Fecha]]),tblGenerador21[[#This Row],[Regla_Normalizada]]))),"Sí","No")</f>
        <v>No</v>
      </c>
      <c r="V8" t="str">
        <f>IF(AND(LOWER(tblGenerador21[[#This Row],[Tipo_Frecuencia]])="personalizada",ISNUMBER(SEARCH("dia "&amp;DAY(tblGenerador21[[#This Row],[Fecha]]),tblGenerador21[[#This Row],[Regla_Normalizada]]))),"Sí","No")</f>
        <v>No</v>
      </c>
      <c r="W8" t="str">
        <f>IF(AND(ISNUMBER(SEARCH("ultimo dia",tblGenerador21[[#This Row],[Regla_Normalizada]])),DAY(tblGenerador21[[#This Row],[Fecha]])=DAY(EOMONTH(tblGenerador21[[#This Row],[Fecha]],0))),"Sí","No")</f>
        <v>No</v>
      </c>
      <c r="X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8" t="str">
        <f>IF(OR(tblGenerador21[[#This Row],[Aplica_Diario]]="Sí",tblGenerador21[[#This Row],[Aplica_Semanal]]="Sí",tblGenerador21[[#This Row],[Aplica_Mensual]]="Sí",tblGenerador21[[#This Row],[Aplica_Personalizada]]="Sí",tblGenerador21[[#This Row],[Aplica_Ultimo_Dia]]="Sí"),"Sí","No")</f>
        <v>No</v>
      </c>
      <c r="Z8" t="str">
        <f>IF(tblGenerador21[[#This Row],[Generar]]=tblGenerador21[[#This Row],[Generar_Final]],"OK","DIFERENTE")</f>
        <v>OK</v>
      </c>
    </row>
    <row r="9" spans="1:26">
      <c r="A9" s="6">
        <v>46201</v>
      </c>
      <c r="B9">
        <f>_xlfn.XLOOKUP(tblGenerador21[[#This Row],[Fecha]],tblCalendario[Fecha],tblCalendario[Num de Sem],"")</f>
        <v>26</v>
      </c>
      <c r="C9" t="str">
        <f>_xlfn.XLOOKUP(tblGenerador21[[#This Row],[Fecha]],tblCalendario[Fecha],tblCalendario[Dia Semana],"")</f>
        <v>domingo</v>
      </c>
      <c r="D9">
        <f>_xlfn.XLOOKUP(tblGenerador21[[#This Row],[Fecha]],tblCalendario[Fecha],tblCalendario[Mes],"")</f>
        <v>6</v>
      </c>
      <c r="E9" t="str" cm="1">
        <f t="array" ref="E9">INDEX(tblTareas_V1_Canonica[ID],MOD(ROW()-2,ROWS(tblTareas_V1_Canonica[ID]))+1)</f>
        <v>T008</v>
      </c>
      <c r="F9" t="str">
        <f>_xlfn.XLOOKUP(tblGenerador21[[#This Row],[ID_Tarea]],tblTareas_V1_Canonica[ID],tblTareas_V1_Canonica[TAREAS],"")</f>
        <v>Conciliar Apartados En Sistema Vs Físicos</v>
      </c>
      <c r="G9" t="str">
        <f>_xlfn.XLOOKUP(tblGenerador21[[#This Row],[ID_Tarea]],tblTareas_V1_Canonica[ID],tblTareas_V1_Canonica[Tipo frecuencia],"")</f>
        <v>semanal</v>
      </c>
      <c r="H9" t="str">
        <f>_xlfn.XLOOKUP(tblGenerador21[[#This Row],[ID_Tarea]],tblTareas_V1_Canonica[ID],tblTareas_V1_Canonica[Regla frecuencia],"")</f>
        <v>lunes a sabado</v>
      </c>
      <c r="I9">
        <f>_xlfn.XLOOKUP(tblGenerador21[[#This Row],[ID_Tarea]],tblTareas_V1_Canonica[ID],tblTareas_V1_Canonica[Duración Estándar (min)],0)</f>
        <v>15</v>
      </c>
      <c r="J9" t="str">
        <f>_xlfn.XLOOKUP(tblGenerador21[[#This Row],[ID_Tarea]],tblTareas_V1_Canonica[ID],tblTareas_V1_Canonica[Turno],"")</f>
        <v>Cualquiera</v>
      </c>
      <c r="K9" t="str">
        <f>_xlfn.XLOOKUP(tblGenerador21[[#This Row],[ID_Tarea]],tblTareas_V1_Canonica[ID],tblTareas_V1_Canonica[Puesto],"")</f>
        <v>Sub Coordinadora</v>
      </c>
      <c r="L9" t="str">
        <f>IFERROR(_xlfn.XLOOKUP(tblGenerador21[[#This Row],[ID_Tarea]],tblTareas_V1_Canonica[[#This Row],[ID]],tblTareas_V1_Canonica[[#This Row],[Tipo_Carga]],""),"")</f>
        <v>Supervisión</v>
      </c>
      <c r="M9">
        <f>_xlfn.XLOOKUP(tblGenerador21[[#This Row],[ID_Tarea]],tblTareas_V1_Canonica[ID],tblTareas_V1_Canonica[Frec Diaria],1)</f>
        <v>1</v>
      </c>
      <c r="N9" t="str">
        <f>_xlfn.XLOOKUP(tblGenerador21[[#This Row],[ID_Tarea]],tblTareas_V1_Canonica[ID],tblTareas_V1_Canonica[Excluir_Festivos],"No")</f>
        <v>si</v>
      </c>
      <c r="O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9" t="s">
        <v>206</v>
      </c>
      <c r="Q9" t="str">
        <f>LOWER(TRIM(SUBSTITUTE(SUBSTITUTE(tblGenerador21[[#This Row],[Regla_Frecuencia]],"á","a"),"é","e")))</f>
        <v>lunes a sabado</v>
      </c>
      <c r="R9" t="str">
        <f>LOWER(TRIM(SUBSTITUTE(SUBSTITUTE(tblGenerador21[[#This Row],[Día]],"á","a"),"é","e")))</f>
        <v>domingo</v>
      </c>
      <c r="S9" t="str">
        <f>IF(tblGenerador21[[#This Row],[Tipo_Frecuencia]]="diario","Sí","No")</f>
        <v>No</v>
      </c>
      <c r="T9" t="str">
        <f>IF(AND(LOWER(tblGenerador21[[#This Row],[Tipo_Frecuencia]])="semanal",ISNUMBER(SEARCH(tblGenerador21[[#This Row],[Dia_Normalizado]],tblGenerador21[[#This Row],[Regla_Normalizada]]))),"Sí","No")</f>
        <v>No</v>
      </c>
      <c r="U9" t="str">
        <f>IF(AND(LOWER(tblGenerador21[[#This Row],[Tipo_Frecuencia]])="mensual",ISNUMBER(SEARCH("dia "&amp;DAY(tblGenerador21[[#This Row],[Fecha]]),tblGenerador21[[#This Row],[Regla_Normalizada]]))),"Sí","No")</f>
        <v>No</v>
      </c>
      <c r="V9" t="str">
        <f>IF(AND(LOWER(tblGenerador21[[#This Row],[Tipo_Frecuencia]])="personalizada",ISNUMBER(SEARCH("dia "&amp;DAY(tblGenerador21[[#This Row],[Fecha]]),tblGenerador21[[#This Row],[Regla_Normalizada]]))),"Sí","No")</f>
        <v>No</v>
      </c>
      <c r="W9" t="str">
        <f>IF(AND(ISNUMBER(SEARCH("ultimo dia",tblGenerador21[[#This Row],[Regla_Normalizada]])),DAY(tblGenerador21[[#This Row],[Fecha]])=DAY(EOMONTH(tblGenerador21[[#This Row],[Fecha]],0))),"Sí","No")</f>
        <v>No</v>
      </c>
      <c r="X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9" t="str">
        <f>IF(OR(tblGenerador21[[#This Row],[Aplica_Diario]]="Sí",tblGenerador21[[#This Row],[Aplica_Semanal]]="Sí",tblGenerador21[[#This Row],[Aplica_Mensual]]="Sí",tblGenerador21[[#This Row],[Aplica_Personalizada]]="Sí",tblGenerador21[[#This Row],[Aplica_Ultimo_Dia]]="Sí"),"Sí","No")</f>
        <v>No</v>
      </c>
      <c r="Z9" t="str">
        <f>IF(tblGenerador21[[#This Row],[Generar]]=tblGenerador21[[#This Row],[Generar_Final]],"OK","DIFERENTE")</f>
        <v>OK</v>
      </c>
    </row>
    <row r="10" spans="1:26">
      <c r="A10" s="6">
        <v>46199</v>
      </c>
      <c r="B10">
        <f>_xlfn.XLOOKUP(tblGenerador21[[#This Row],[Fecha]],tblCalendario[Fecha],tblCalendario[Num de Sem],"")</f>
        <v>26</v>
      </c>
      <c r="C10" t="str">
        <f>_xlfn.XLOOKUP(tblGenerador21[[#This Row],[Fecha]],tblCalendario[Fecha],tblCalendario[Dia Semana],"")</f>
        <v>viernes</v>
      </c>
      <c r="D10">
        <f>_xlfn.XLOOKUP(tblGenerador21[[#This Row],[Fecha]],tblCalendario[Fecha],tblCalendario[Mes],"")</f>
        <v>6</v>
      </c>
      <c r="E10" t="str" cm="1">
        <f t="array" ref="E10">INDEX(tblTareas_V1_Canonica[ID],MOD(ROW()-2,ROWS(tblTareas_V1_Canonica[ID]))+1)</f>
        <v>T009</v>
      </c>
      <c r="F10" t="str">
        <f>_xlfn.XLOOKUP(tblGenerador21[[#This Row],[ID_Tarea]],tblTareas_V1_Canonica[ID],tblTareas_V1_Canonica[TAREAS],"")</f>
        <v xml:space="preserve">Reunion Cierre De Mes </v>
      </c>
      <c r="G10" t="str">
        <f>_xlfn.XLOOKUP(tblGenerador21[[#This Row],[ID_Tarea]],tblTareas_V1_Canonica[ID],tblTareas_V1_Canonica[Tipo frecuencia],"")</f>
        <v>mensual</v>
      </c>
      <c r="H10" t="str">
        <f>_xlfn.XLOOKUP(tblGenerador21[[#This Row],[ID_Tarea]],tblTareas_V1_Canonica[ID],tblTareas_V1_Canonica[Regla frecuencia],"")</f>
        <v>lunes a sabado</v>
      </c>
      <c r="I10">
        <f>_xlfn.XLOOKUP(tblGenerador21[[#This Row],[ID_Tarea]],tblTareas_V1_Canonica[ID],tblTareas_V1_Canonica[Duración Estándar (min)],0)</f>
        <v>120</v>
      </c>
      <c r="J10" t="str">
        <f>_xlfn.XLOOKUP(tblGenerador21[[#This Row],[ID_Tarea]],tblTareas_V1_Canonica[ID],tblTareas_V1_Canonica[Turno],"")</f>
        <v>Cualquiera</v>
      </c>
      <c r="K10" t="str">
        <f>_xlfn.XLOOKUP(tblGenerador21[[#This Row],[ID_Tarea]],tblTareas_V1_Canonica[ID],tblTareas_V1_Canonica[Puesto],"")</f>
        <v>Sub Coordinadora</v>
      </c>
      <c r="L10" t="str">
        <f>IFERROR(_xlfn.XLOOKUP(tblGenerador21[[#This Row],[ID_Tarea]],tblTareas_V1_Canonica[[#This Row],[ID]],tblTareas_V1_Canonica[[#This Row],[Tipo_Carga]],""),"")</f>
        <v>Programada</v>
      </c>
      <c r="M10">
        <f>_xlfn.XLOOKUP(tblGenerador21[[#This Row],[ID_Tarea]],tblTareas_V1_Canonica[ID],tblTareas_V1_Canonica[Frec Diaria],1)</f>
        <v>1</v>
      </c>
      <c r="N10" t="str">
        <f>_xlfn.XLOOKUP(tblGenerador21[[#This Row],[ID_Tarea]],tblTareas_V1_Canonica[ID],tblTareas_V1_Canonica[Excluir_Festivos],"No")</f>
        <v>si</v>
      </c>
      <c r="O1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0" t="s">
        <v>208</v>
      </c>
      <c r="Q10" t="str">
        <f>LOWER(TRIM(SUBSTITUTE(SUBSTITUTE(tblGenerador21[[#This Row],[Regla_Frecuencia]],"á","a"),"é","e")))</f>
        <v>lunes a sabado</v>
      </c>
      <c r="R10" t="str">
        <f>LOWER(TRIM(SUBSTITUTE(SUBSTITUTE(tblGenerador21[[#This Row],[Día]],"á","a"),"é","e")))</f>
        <v>viernes</v>
      </c>
      <c r="S10" t="str">
        <f>IF(tblGenerador21[[#This Row],[Tipo_Frecuencia]]="diario","Sí","No")</f>
        <v>No</v>
      </c>
      <c r="T10" t="str">
        <f>IF(AND(LOWER(tblGenerador21[[#This Row],[Tipo_Frecuencia]])="semanal",ISNUMBER(SEARCH(tblGenerador21[[#This Row],[Dia_Normalizado]],tblGenerador21[[#This Row],[Regla_Normalizada]]))),"Sí","No")</f>
        <v>No</v>
      </c>
      <c r="U10" t="str">
        <f>IF(AND(LOWER(tblGenerador21[[#This Row],[Tipo_Frecuencia]])="mensual",ISNUMBER(SEARCH("dia "&amp;DAY(tblGenerador21[[#This Row],[Fecha]]),tblGenerador21[[#This Row],[Regla_Normalizada]]))),"Sí","No")</f>
        <v>No</v>
      </c>
      <c r="V10" t="str">
        <f>IF(AND(LOWER(tblGenerador21[[#This Row],[Tipo_Frecuencia]])="personalizada",ISNUMBER(SEARCH("dia "&amp;DAY(tblGenerador21[[#This Row],[Fecha]]),tblGenerador21[[#This Row],[Regla_Normalizada]]))),"Sí","No")</f>
        <v>No</v>
      </c>
      <c r="W10" t="str">
        <f>IF(AND(ISNUMBER(SEARCH("ultimo dia",tblGenerador21[[#This Row],[Regla_Normalizada]])),DAY(tblGenerador21[[#This Row],[Fecha]])=DAY(EOMONTH(tblGenerador21[[#This Row],[Fecha]],0))),"Sí","No")</f>
        <v>No</v>
      </c>
      <c r="X1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0" t="str">
        <f>IF(OR(tblGenerador21[[#This Row],[Aplica_Diario]]="Sí",tblGenerador21[[#This Row],[Aplica_Semanal]]="Sí",tblGenerador21[[#This Row],[Aplica_Mensual]]="Sí",tblGenerador21[[#This Row],[Aplica_Personalizada]]="Sí",tblGenerador21[[#This Row],[Aplica_Ultimo_Dia]]="Sí"),"Sí","No")</f>
        <v>No</v>
      </c>
      <c r="Z10" t="str">
        <f>IF(tblGenerador21[[#This Row],[Generar]]=tblGenerador21[[#This Row],[Generar_Final]],"OK","DIFERENTE")</f>
        <v>OK</v>
      </c>
    </row>
    <row r="11" spans="1:26">
      <c r="A11" s="6">
        <v>46199</v>
      </c>
      <c r="B11">
        <f>_xlfn.XLOOKUP(tblGenerador21[[#This Row],[Fecha]],tblCalendario[Fecha],tblCalendario[Num de Sem],"")</f>
        <v>26</v>
      </c>
      <c r="C11" t="str">
        <f>_xlfn.XLOOKUP(tblGenerador21[[#This Row],[Fecha]],tblCalendario[Fecha],tblCalendario[Dia Semana],"")</f>
        <v>viernes</v>
      </c>
      <c r="D11">
        <f>_xlfn.XLOOKUP(tblGenerador21[[#This Row],[Fecha]],tblCalendario[Fecha],tblCalendario[Mes],"")</f>
        <v>6</v>
      </c>
      <c r="E11" t="str" cm="1">
        <f t="array" ref="E11">INDEX(tblTareas_V1_Canonica[ID],MOD(ROW()-2,ROWS(tblTareas_V1_Canonica[ID]))+1)</f>
        <v>T010</v>
      </c>
      <c r="F11" t="str">
        <f>_xlfn.XLOOKUP(tblGenerador21[[#This Row],[ID_Tarea]],tblTareas_V1_Canonica[ID],tblTareas_V1_Canonica[TAREAS],"")</f>
        <v>Depurar Pagares Saldados</v>
      </c>
      <c r="G11" t="str">
        <f>_xlfn.XLOOKUP(tblGenerador21[[#This Row],[ID_Tarea]],tblTareas_V1_Canonica[ID],tblTareas_V1_Canonica[Tipo frecuencia],"")</f>
        <v>trimestral</v>
      </c>
      <c r="H11" t="str">
        <f>_xlfn.XLOOKUP(tblGenerador21[[#This Row],[ID_Tarea]],tblTareas_V1_Canonica[ID],tblTareas_V1_Canonica[Regla frecuencia],"")</f>
        <v>lunes a sabado</v>
      </c>
      <c r="I11">
        <f>_xlfn.XLOOKUP(tblGenerador21[[#This Row],[ID_Tarea]],tblTareas_V1_Canonica[ID],tblTareas_V1_Canonica[Duración Estándar (min)],0)</f>
        <v>10</v>
      </c>
      <c r="J11" t="str">
        <f>_xlfn.XLOOKUP(tblGenerador21[[#This Row],[ID_Tarea]],tblTareas_V1_Canonica[ID],tblTareas_V1_Canonica[Turno],"")</f>
        <v>Cualquiera</v>
      </c>
      <c r="K11" t="str">
        <f>_xlfn.XLOOKUP(tblGenerador21[[#This Row],[ID_Tarea]],tblTareas_V1_Canonica[ID],tblTareas_V1_Canonica[Puesto],"")</f>
        <v>Sub Coordinadora</v>
      </c>
      <c r="L11" t="str">
        <f>IFERROR(_xlfn.XLOOKUP(tblGenerador21[[#This Row],[ID_Tarea]],tblTareas_V1_Canonica[[#This Row],[ID]],tblTareas_V1_Canonica[[#This Row],[Tipo_Carga]],""),"")</f>
        <v>Comercial</v>
      </c>
      <c r="M11">
        <f>_xlfn.XLOOKUP(tblGenerador21[[#This Row],[ID_Tarea]],tblTareas_V1_Canonica[ID],tblTareas_V1_Canonica[Frec Diaria],1)</f>
        <v>1</v>
      </c>
      <c r="N11" t="str">
        <f>_xlfn.XLOOKUP(tblGenerador21[[#This Row],[ID_Tarea]],tblTareas_V1_Canonica[ID],tblTareas_V1_Canonica[Excluir_Festivos],"No")</f>
        <v>si</v>
      </c>
      <c r="O1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1" t="s">
        <v>209</v>
      </c>
      <c r="Q11" t="str">
        <f>LOWER(TRIM(SUBSTITUTE(SUBSTITUTE(tblGenerador21[[#This Row],[Regla_Frecuencia]],"á","a"),"é","e")))</f>
        <v>lunes a sabado</v>
      </c>
      <c r="R11" t="str">
        <f>LOWER(TRIM(SUBSTITUTE(SUBSTITUTE(tblGenerador21[[#This Row],[Día]],"á","a"),"é","e")))</f>
        <v>viernes</v>
      </c>
      <c r="S11" t="str">
        <f>IF(tblGenerador21[[#This Row],[Tipo_Frecuencia]]="diario","Sí","No")</f>
        <v>No</v>
      </c>
      <c r="T11" t="str">
        <f>IF(AND(LOWER(tblGenerador21[[#This Row],[Tipo_Frecuencia]])="semanal",ISNUMBER(SEARCH(tblGenerador21[[#This Row],[Dia_Normalizado]],tblGenerador21[[#This Row],[Regla_Normalizada]]))),"Sí","No")</f>
        <v>No</v>
      </c>
      <c r="U11" t="str">
        <f>IF(AND(LOWER(tblGenerador21[[#This Row],[Tipo_Frecuencia]])="mensual",ISNUMBER(SEARCH("dia "&amp;DAY(tblGenerador21[[#This Row],[Fecha]]),tblGenerador21[[#This Row],[Regla_Normalizada]]))),"Sí","No")</f>
        <v>No</v>
      </c>
      <c r="V11" t="str">
        <f>IF(AND(LOWER(tblGenerador21[[#This Row],[Tipo_Frecuencia]])="personalizada",ISNUMBER(SEARCH("dia "&amp;DAY(tblGenerador21[[#This Row],[Fecha]]),tblGenerador21[[#This Row],[Regla_Normalizada]]))),"Sí","No")</f>
        <v>No</v>
      </c>
      <c r="W11" t="str">
        <f>IF(AND(ISNUMBER(SEARCH("ultimo dia",tblGenerador21[[#This Row],[Regla_Normalizada]])),DAY(tblGenerador21[[#This Row],[Fecha]])=DAY(EOMONTH(tblGenerador21[[#This Row],[Fecha]],0))),"Sí","No")</f>
        <v>No</v>
      </c>
      <c r="X1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1" t="str">
        <f>IF(OR(tblGenerador21[[#This Row],[Aplica_Diario]]="Sí",tblGenerador21[[#This Row],[Aplica_Semanal]]="Sí",tblGenerador21[[#This Row],[Aplica_Mensual]]="Sí",tblGenerador21[[#This Row],[Aplica_Personalizada]]="Sí",tblGenerador21[[#This Row],[Aplica_Ultimo_Dia]]="Sí"),"Sí","No")</f>
        <v>No</v>
      </c>
      <c r="Z11" t="str">
        <f>IF(tblGenerador21[[#This Row],[Generar]]=tblGenerador21[[#This Row],[Generar_Final]],"OK","DIFERENTE")</f>
        <v>OK</v>
      </c>
    </row>
    <row r="12" spans="1:26">
      <c r="A12" s="6">
        <v>46200</v>
      </c>
      <c r="B12">
        <f>_xlfn.XLOOKUP(tblGenerador21[[#This Row],[Fecha]],tblCalendario[Fecha],tblCalendario[Num de Sem],"")</f>
        <v>26</v>
      </c>
      <c r="C12" t="str">
        <f>_xlfn.XLOOKUP(tblGenerador21[[#This Row],[Fecha]],tblCalendario[Fecha],tblCalendario[Dia Semana],"")</f>
        <v>sábado</v>
      </c>
      <c r="D12">
        <f>_xlfn.XLOOKUP(tblGenerador21[[#This Row],[Fecha]],tblCalendario[Fecha],tblCalendario[Mes],"")</f>
        <v>6</v>
      </c>
      <c r="E12" t="str" cm="1">
        <f t="array" ref="E12">INDEX(tblTareas_V1_Canonica[ID],MOD(ROW()-2,ROWS(tblTareas_V1_Canonica[ID]))+1)</f>
        <v>T011</v>
      </c>
      <c r="F12" t="str">
        <f>_xlfn.XLOOKUP(tblGenerador21[[#This Row],[ID_Tarea]],tblTareas_V1_Canonica[ID],tblTareas_V1_Canonica[TAREAS],"")</f>
        <v>Sugerir Art A Descontinuar</v>
      </c>
      <c r="G12" t="str">
        <f>_xlfn.XLOOKUP(tblGenerador21[[#This Row],[ID_Tarea]],tblTareas_V1_Canonica[ID],tblTareas_V1_Canonica[Tipo frecuencia],"")</f>
        <v>mensual</v>
      </c>
      <c r="H12" t="str">
        <f>_xlfn.XLOOKUP(tblGenerador21[[#This Row],[ID_Tarea]],tblTareas_V1_Canonica[ID],tblTareas_V1_Canonica[Regla frecuencia],"")</f>
        <v>lunes a sabado</v>
      </c>
      <c r="I12">
        <f>_xlfn.XLOOKUP(tblGenerador21[[#This Row],[ID_Tarea]],tblTareas_V1_Canonica[ID],tblTareas_V1_Canonica[Duración Estándar (min)],0)</f>
        <v>15</v>
      </c>
      <c r="J12" t="str">
        <f>_xlfn.XLOOKUP(tblGenerador21[[#This Row],[ID_Tarea]],tblTareas_V1_Canonica[ID],tblTareas_V1_Canonica[Turno],"")</f>
        <v>Cualquiera</v>
      </c>
      <c r="K12" t="str">
        <f>_xlfn.XLOOKUP(tblGenerador21[[#This Row],[ID_Tarea]],tblTareas_V1_Canonica[ID],tblTareas_V1_Canonica[Puesto],"")</f>
        <v>Sub Coordinadora</v>
      </c>
      <c r="L12" t="str">
        <f>IFERROR(_xlfn.XLOOKUP(tblGenerador21[[#This Row],[ID_Tarea]],tblTareas_V1_Canonica[[#This Row],[ID]],tblTareas_V1_Canonica[[#This Row],[Tipo_Carga]],""),"")</f>
        <v>Programada</v>
      </c>
      <c r="M12">
        <f>_xlfn.XLOOKUP(tblGenerador21[[#This Row],[ID_Tarea]],tblTareas_V1_Canonica[ID],tblTareas_V1_Canonica[Frec Diaria],1)</f>
        <v>1</v>
      </c>
      <c r="N12" t="str">
        <f>_xlfn.XLOOKUP(tblGenerador21[[#This Row],[ID_Tarea]],tblTareas_V1_Canonica[ID],tblTareas_V1_Canonica[Excluir_Festivos],"No")</f>
        <v>si</v>
      </c>
      <c r="O1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2" t="s">
        <v>215</v>
      </c>
      <c r="Q12" t="str">
        <f>LOWER(TRIM(SUBSTITUTE(SUBSTITUTE(tblGenerador21[[#This Row],[Regla_Frecuencia]],"á","a"),"é","e")))</f>
        <v>lunes a sabado</v>
      </c>
      <c r="R12" t="str">
        <f>LOWER(TRIM(SUBSTITUTE(SUBSTITUTE(tblGenerador21[[#This Row],[Día]],"á","a"),"é","e")))</f>
        <v>sabado</v>
      </c>
      <c r="S12" t="str">
        <f>IF(tblGenerador21[[#This Row],[Tipo_Frecuencia]]="diario","Sí","No")</f>
        <v>No</v>
      </c>
      <c r="T12" t="str">
        <f>IF(AND(LOWER(tblGenerador21[[#This Row],[Tipo_Frecuencia]])="semanal",ISNUMBER(SEARCH(tblGenerador21[[#This Row],[Dia_Normalizado]],tblGenerador21[[#This Row],[Regla_Normalizada]]))),"Sí","No")</f>
        <v>No</v>
      </c>
      <c r="U12" t="str">
        <f>IF(AND(LOWER(tblGenerador21[[#This Row],[Tipo_Frecuencia]])="mensual",ISNUMBER(SEARCH("dia "&amp;DAY(tblGenerador21[[#This Row],[Fecha]]),tblGenerador21[[#This Row],[Regla_Normalizada]]))),"Sí","No")</f>
        <v>No</v>
      </c>
      <c r="V12" t="str">
        <f>IF(AND(LOWER(tblGenerador21[[#This Row],[Tipo_Frecuencia]])="personalizada",ISNUMBER(SEARCH("dia "&amp;DAY(tblGenerador21[[#This Row],[Fecha]]),tblGenerador21[[#This Row],[Regla_Normalizada]]))),"Sí","No")</f>
        <v>No</v>
      </c>
      <c r="W12" t="str">
        <f>IF(AND(ISNUMBER(SEARCH("ultimo dia",tblGenerador21[[#This Row],[Regla_Normalizada]])),DAY(tblGenerador21[[#This Row],[Fecha]])=DAY(EOMONTH(tblGenerador21[[#This Row],[Fecha]],0))),"Sí","No")</f>
        <v>No</v>
      </c>
      <c r="X1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2" t="str">
        <f>IF(OR(tblGenerador21[[#This Row],[Aplica_Diario]]="Sí",tblGenerador21[[#This Row],[Aplica_Semanal]]="Sí",tblGenerador21[[#This Row],[Aplica_Mensual]]="Sí",tblGenerador21[[#This Row],[Aplica_Personalizada]]="Sí",tblGenerador21[[#This Row],[Aplica_Ultimo_Dia]]="Sí"),"Sí","No")</f>
        <v>No</v>
      </c>
      <c r="Z12" t="str">
        <f>IF(tblGenerador21[[#This Row],[Generar]]=tblGenerador21[[#This Row],[Generar_Final]],"OK","DIFERENTE")</f>
        <v>OK</v>
      </c>
    </row>
    <row r="13" spans="1:26">
      <c r="A13" s="6">
        <v>46199</v>
      </c>
      <c r="B13">
        <f>_xlfn.XLOOKUP(tblGenerador21[[#This Row],[Fecha]],tblCalendario[Fecha],tblCalendario[Num de Sem],"")</f>
        <v>26</v>
      </c>
      <c r="C13" t="str">
        <f>_xlfn.XLOOKUP(tblGenerador21[[#This Row],[Fecha]],tblCalendario[Fecha],tblCalendario[Dia Semana],"")</f>
        <v>viernes</v>
      </c>
      <c r="D13">
        <f>_xlfn.XLOOKUP(tblGenerador21[[#This Row],[Fecha]],tblCalendario[Fecha],tblCalendario[Mes],"")</f>
        <v>6</v>
      </c>
      <c r="E13" t="str" cm="1">
        <f t="array" ref="E13">INDEX(tblTareas_V1_Canonica[ID],MOD(ROW()-2,ROWS(tblTareas_V1_Canonica[ID]))+1)</f>
        <v>T012</v>
      </c>
      <c r="F13" t="str">
        <f>_xlfn.XLOOKUP(tblGenerador21[[#This Row],[ID_Tarea]],tblTareas_V1_Canonica[ID],tblTareas_V1_Canonica[TAREAS],"")</f>
        <v xml:space="preserve">Plantilla De Personal </v>
      </c>
      <c r="G13" t="str">
        <f>_xlfn.XLOOKUP(tblGenerador21[[#This Row],[ID_Tarea]],tblTareas_V1_Canonica[ID],tblTareas_V1_Canonica[Tipo frecuencia],"")</f>
        <v>semanal</v>
      </c>
      <c r="H13" t="str">
        <f>_xlfn.XLOOKUP(tblGenerador21[[#This Row],[ID_Tarea]],tblTareas_V1_Canonica[ID],tblTareas_V1_Canonica[Regla frecuencia],"")</f>
        <v>lunes a sabado</v>
      </c>
      <c r="I13">
        <f>_xlfn.XLOOKUP(tblGenerador21[[#This Row],[ID_Tarea]],tblTareas_V1_Canonica[ID],tblTareas_V1_Canonica[Duración Estándar (min)],0)</f>
        <v>20</v>
      </c>
      <c r="J13" t="str">
        <f>_xlfn.XLOOKUP(tblGenerador21[[#This Row],[ID_Tarea]],tblTareas_V1_Canonica[ID],tblTareas_V1_Canonica[Turno],"")</f>
        <v>Cualquiera</v>
      </c>
      <c r="K13" t="str">
        <f>_xlfn.XLOOKUP(tblGenerador21[[#This Row],[ID_Tarea]],tblTareas_V1_Canonica[ID],tblTareas_V1_Canonica[Puesto],"")</f>
        <v>Sub Coordinadora</v>
      </c>
      <c r="L13" t="str">
        <f>IFERROR(_xlfn.XLOOKUP(tblGenerador21[[#This Row],[ID_Tarea]],tblTareas_V1_Canonica[[#This Row],[ID]],tblTareas_V1_Canonica[[#This Row],[Tipo_Carga]],""),"")</f>
        <v>Supervisión</v>
      </c>
      <c r="M13">
        <f>_xlfn.XLOOKUP(tblGenerador21[[#This Row],[ID_Tarea]],tblTareas_V1_Canonica[ID],tblTareas_V1_Canonica[Frec Diaria],1)</f>
        <v>1</v>
      </c>
      <c r="N13" t="str">
        <f>_xlfn.XLOOKUP(tblGenerador21[[#This Row],[ID_Tarea]],tblTareas_V1_Canonica[ID],tblTareas_V1_Canonica[Excluir_Festivos],"No")</f>
        <v>si</v>
      </c>
      <c r="O1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3" t="s">
        <v>217</v>
      </c>
      <c r="Q13" t="str">
        <f>LOWER(TRIM(SUBSTITUTE(SUBSTITUTE(tblGenerador21[[#This Row],[Regla_Frecuencia]],"á","a"),"é","e")))</f>
        <v>lunes a sabado</v>
      </c>
      <c r="R13" t="str">
        <f>LOWER(TRIM(SUBSTITUTE(SUBSTITUTE(tblGenerador21[[#This Row],[Día]],"á","a"),"é","e")))</f>
        <v>viernes</v>
      </c>
      <c r="S13" t="str">
        <f>IF(tblGenerador21[[#This Row],[Tipo_Frecuencia]]="diario","Sí","No")</f>
        <v>No</v>
      </c>
      <c r="T13" t="str">
        <f>IF(AND(LOWER(tblGenerador21[[#This Row],[Tipo_Frecuencia]])="semanal",ISNUMBER(SEARCH(tblGenerador21[[#This Row],[Dia_Normalizado]],tblGenerador21[[#This Row],[Regla_Normalizada]]))),"Sí","No")</f>
        <v>No</v>
      </c>
      <c r="U13" t="str">
        <f>IF(AND(LOWER(tblGenerador21[[#This Row],[Tipo_Frecuencia]])="mensual",ISNUMBER(SEARCH("dia "&amp;DAY(tblGenerador21[[#This Row],[Fecha]]),tblGenerador21[[#This Row],[Regla_Normalizada]]))),"Sí","No")</f>
        <v>No</v>
      </c>
      <c r="V13" t="str">
        <f>IF(AND(LOWER(tblGenerador21[[#This Row],[Tipo_Frecuencia]])="personalizada",ISNUMBER(SEARCH("dia "&amp;DAY(tblGenerador21[[#This Row],[Fecha]]),tblGenerador21[[#This Row],[Regla_Normalizada]]))),"Sí","No")</f>
        <v>No</v>
      </c>
      <c r="W13" t="str">
        <f>IF(AND(ISNUMBER(SEARCH("ultimo dia",tblGenerador21[[#This Row],[Regla_Normalizada]])),DAY(tblGenerador21[[#This Row],[Fecha]])=DAY(EOMONTH(tblGenerador21[[#This Row],[Fecha]],0))),"Sí","No")</f>
        <v>No</v>
      </c>
      <c r="X1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3" t="str">
        <f>IF(OR(tblGenerador21[[#This Row],[Aplica_Diario]]="Sí",tblGenerador21[[#This Row],[Aplica_Semanal]]="Sí",tblGenerador21[[#This Row],[Aplica_Mensual]]="Sí",tblGenerador21[[#This Row],[Aplica_Personalizada]]="Sí",tblGenerador21[[#This Row],[Aplica_Ultimo_Dia]]="Sí"),"Sí","No")</f>
        <v>No</v>
      </c>
      <c r="Z13" t="str">
        <f>IF(tblGenerador21[[#This Row],[Generar]]=tblGenerador21[[#This Row],[Generar_Final]],"OK","DIFERENTE")</f>
        <v>OK</v>
      </c>
    </row>
    <row r="14" spans="1:26">
      <c r="A14" s="6">
        <v>46200</v>
      </c>
      <c r="B14">
        <f>_xlfn.XLOOKUP(tblGenerador21[[#This Row],[Fecha]],tblCalendario[Fecha],tblCalendario[Num de Sem],"")</f>
        <v>26</v>
      </c>
      <c r="C14" t="str">
        <f>_xlfn.XLOOKUP(tblGenerador21[[#This Row],[Fecha]],tblCalendario[Fecha],tblCalendario[Dia Semana],"")</f>
        <v>sábado</v>
      </c>
      <c r="D14">
        <f>_xlfn.XLOOKUP(tblGenerador21[[#This Row],[Fecha]],tblCalendario[Fecha],tblCalendario[Mes],"")</f>
        <v>6</v>
      </c>
      <c r="E14" t="str" cm="1">
        <f t="array" ref="E14">INDEX(tblTareas_V1_Canonica[ID],MOD(ROW()-2,ROWS(tblTareas_V1_Canonica[ID]))+1)</f>
        <v>T013</v>
      </c>
      <c r="F14" t="str">
        <f>_xlfn.XLOOKUP(tblGenerador21[[#This Row],[ID_Tarea]],tblTareas_V1_Canonica[ID],tblTareas_V1_Canonica[TAREAS],"")</f>
        <v xml:space="preserve">Promocion De Vales </v>
      </c>
      <c r="G14" t="str">
        <f>_xlfn.XLOOKUP(tblGenerador21[[#This Row],[ID_Tarea]],tblTareas_V1_Canonica[ID],tblTareas_V1_Canonica[Tipo frecuencia],"")</f>
        <v>mensual</v>
      </c>
      <c r="H14" t="str">
        <f>_xlfn.XLOOKUP(tblGenerador21[[#This Row],[ID_Tarea]],tblTareas_V1_Canonica[ID],tblTareas_V1_Canonica[Regla frecuencia],"")</f>
        <v>lunes a sabado</v>
      </c>
      <c r="I14">
        <f>_xlfn.XLOOKUP(tblGenerador21[[#This Row],[ID_Tarea]],tblTareas_V1_Canonica[ID],tblTareas_V1_Canonica[Duración Estándar (min)],0)</f>
        <v>5</v>
      </c>
      <c r="J14" t="str">
        <f>_xlfn.XLOOKUP(tblGenerador21[[#This Row],[ID_Tarea]],tblTareas_V1_Canonica[ID],tblTareas_V1_Canonica[Turno],"")</f>
        <v>Cualquiera</v>
      </c>
      <c r="K14" t="str">
        <f>_xlfn.XLOOKUP(tblGenerador21[[#This Row],[ID_Tarea]],tblTareas_V1_Canonica[ID],tblTareas_V1_Canonica[Puesto],"")</f>
        <v>Sub Coordinadora</v>
      </c>
      <c r="L14" t="str">
        <f>IFERROR(_xlfn.XLOOKUP(tblGenerador21[[#This Row],[ID_Tarea]],tblTareas_V1_Canonica[[#This Row],[ID]],tblTareas_V1_Canonica[[#This Row],[Tipo_Carga]],""),"")</f>
        <v>Supervisión</v>
      </c>
      <c r="M14">
        <f>_xlfn.XLOOKUP(tblGenerador21[[#This Row],[ID_Tarea]],tblTareas_V1_Canonica[ID],tblTareas_V1_Canonica[Frec Diaria],1)</f>
        <v>1</v>
      </c>
      <c r="N14" t="str">
        <f>_xlfn.XLOOKUP(tblGenerador21[[#This Row],[ID_Tarea]],tblTareas_V1_Canonica[ID],tblTareas_V1_Canonica[Excluir_Festivos],"No")</f>
        <v>si</v>
      </c>
      <c r="O1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4" t="s">
        <v>218</v>
      </c>
      <c r="Q14" t="str">
        <f>LOWER(TRIM(SUBSTITUTE(SUBSTITUTE(tblGenerador21[[#This Row],[Regla_Frecuencia]],"á","a"),"é","e")))</f>
        <v>lunes a sabado</v>
      </c>
      <c r="R14" t="str">
        <f>LOWER(TRIM(SUBSTITUTE(SUBSTITUTE(tblGenerador21[[#This Row],[Día]],"á","a"),"é","e")))</f>
        <v>sabado</v>
      </c>
      <c r="S14" t="str">
        <f>IF(tblGenerador21[[#This Row],[Tipo_Frecuencia]]="diario","Sí","No")</f>
        <v>No</v>
      </c>
      <c r="T14" t="str">
        <f>IF(AND(LOWER(tblGenerador21[[#This Row],[Tipo_Frecuencia]])="semanal",ISNUMBER(SEARCH(tblGenerador21[[#This Row],[Dia_Normalizado]],tblGenerador21[[#This Row],[Regla_Normalizada]]))),"Sí","No")</f>
        <v>No</v>
      </c>
      <c r="U14" t="str">
        <f>IF(AND(LOWER(tblGenerador21[[#This Row],[Tipo_Frecuencia]])="mensual",ISNUMBER(SEARCH("dia "&amp;DAY(tblGenerador21[[#This Row],[Fecha]]),tblGenerador21[[#This Row],[Regla_Normalizada]]))),"Sí","No")</f>
        <v>No</v>
      </c>
      <c r="V14" t="str">
        <f>IF(AND(LOWER(tblGenerador21[[#This Row],[Tipo_Frecuencia]])="personalizada",ISNUMBER(SEARCH("dia "&amp;DAY(tblGenerador21[[#This Row],[Fecha]]),tblGenerador21[[#This Row],[Regla_Normalizada]]))),"Sí","No")</f>
        <v>No</v>
      </c>
      <c r="W14" t="str">
        <f>IF(AND(ISNUMBER(SEARCH("ultimo dia",tblGenerador21[[#This Row],[Regla_Normalizada]])),DAY(tblGenerador21[[#This Row],[Fecha]])=DAY(EOMONTH(tblGenerador21[[#This Row],[Fecha]],0))),"Sí","No")</f>
        <v>No</v>
      </c>
      <c r="X1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4" t="str">
        <f>IF(OR(tblGenerador21[[#This Row],[Aplica_Diario]]="Sí",tblGenerador21[[#This Row],[Aplica_Semanal]]="Sí",tblGenerador21[[#This Row],[Aplica_Mensual]]="Sí",tblGenerador21[[#This Row],[Aplica_Personalizada]]="Sí",tblGenerador21[[#This Row],[Aplica_Ultimo_Dia]]="Sí"),"Sí","No")</f>
        <v>No</v>
      </c>
      <c r="Z14" t="str">
        <f>IF(tblGenerador21[[#This Row],[Generar]]=tblGenerador21[[#This Row],[Generar_Final]],"OK","DIFERENTE")</f>
        <v>OK</v>
      </c>
    </row>
    <row r="15" spans="1:26">
      <c r="A15" s="6">
        <v>46201</v>
      </c>
      <c r="B15">
        <f>_xlfn.XLOOKUP(tblGenerador21[[#This Row],[Fecha]],tblCalendario[Fecha],tblCalendario[Num de Sem],"")</f>
        <v>26</v>
      </c>
      <c r="C15" t="str">
        <f>_xlfn.XLOOKUP(tblGenerador21[[#This Row],[Fecha]],tblCalendario[Fecha],tblCalendario[Dia Semana],"")</f>
        <v>domingo</v>
      </c>
      <c r="D15">
        <f>_xlfn.XLOOKUP(tblGenerador21[[#This Row],[Fecha]],tblCalendario[Fecha],tblCalendario[Mes],"")</f>
        <v>6</v>
      </c>
      <c r="E15" t="str" cm="1">
        <f t="array" ref="E15">INDEX(tblTareas_V1_Canonica[ID],MOD(ROW()-2,ROWS(tblTareas_V1_Canonica[ID]))+1)</f>
        <v>T014</v>
      </c>
      <c r="F15" t="str">
        <f>_xlfn.XLOOKUP(tblGenerador21[[#This Row],[ID_Tarea]],tblTareas_V1_Canonica[ID],tblTareas_V1_Canonica[TAREAS],"")</f>
        <v xml:space="preserve">Resurtidos </v>
      </c>
      <c r="G15" t="str">
        <f>_xlfn.XLOOKUP(tblGenerador21[[#This Row],[ID_Tarea]],tblTareas_V1_Canonica[ID],tblTareas_V1_Canonica[Tipo frecuencia],"")</f>
        <v>mensual</v>
      </c>
      <c r="H15" t="str">
        <f>_xlfn.XLOOKUP(tblGenerador21[[#This Row],[ID_Tarea]],tblTareas_V1_Canonica[ID],tblTareas_V1_Canonica[Regla frecuencia],"")</f>
        <v>lunes a sabado</v>
      </c>
      <c r="I15">
        <f>_xlfn.XLOOKUP(tblGenerador21[[#This Row],[ID_Tarea]],tblTareas_V1_Canonica[ID],tblTareas_V1_Canonica[Duración Estándar (min)],0)</f>
        <v>15</v>
      </c>
      <c r="J15" t="str">
        <f>_xlfn.XLOOKUP(tblGenerador21[[#This Row],[ID_Tarea]],tblTareas_V1_Canonica[ID],tblTareas_V1_Canonica[Turno],"")</f>
        <v>Cualquiera</v>
      </c>
      <c r="K15" t="str">
        <f>_xlfn.XLOOKUP(tblGenerador21[[#This Row],[ID_Tarea]],tblTareas_V1_Canonica[ID],tblTareas_V1_Canonica[Puesto],"")</f>
        <v>Sub Coordinadora</v>
      </c>
      <c r="L15" t="str">
        <f>IFERROR(_xlfn.XLOOKUP(tblGenerador21[[#This Row],[ID_Tarea]],tblTareas_V1_Canonica[[#This Row],[ID]],tblTareas_V1_Canonica[[#This Row],[Tipo_Carga]],""),"")</f>
        <v>Comercial</v>
      </c>
      <c r="M15">
        <f>_xlfn.XLOOKUP(tblGenerador21[[#This Row],[ID_Tarea]],tblTareas_V1_Canonica[ID],tblTareas_V1_Canonica[Frec Diaria],1)</f>
        <v>1</v>
      </c>
      <c r="N15" t="str">
        <f>_xlfn.XLOOKUP(tblGenerador21[[#This Row],[ID_Tarea]],tblTareas_V1_Canonica[ID],tblTareas_V1_Canonica[Excluir_Festivos],"No")</f>
        <v>si</v>
      </c>
      <c r="O1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5" t="s">
        <v>227</v>
      </c>
      <c r="Q15" t="str">
        <f>LOWER(TRIM(SUBSTITUTE(SUBSTITUTE(tblGenerador21[[#This Row],[Regla_Frecuencia]],"á","a"),"é","e")))</f>
        <v>lunes a sabado</v>
      </c>
      <c r="R15" t="str">
        <f>LOWER(TRIM(SUBSTITUTE(SUBSTITUTE(tblGenerador21[[#This Row],[Día]],"á","a"),"é","e")))</f>
        <v>domingo</v>
      </c>
      <c r="S15" t="str">
        <f>IF(tblGenerador21[[#This Row],[Tipo_Frecuencia]]="diario","Sí","No")</f>
        <v>No</v>
      </c>
      <c r="T15" t="str">
        <f>IF(AND(LOWER(tblGenerador21[[#This Row],[Tipo_Frecuencia]])="semanal",ISNUMBER(SEARCH(tblGenerador21[[#This Row],[Dia_Normalizado]],tblGenerador21[[#This Row],[Regla_Normalizada]]))),"Sí","No")</f>
        <v>No</v>
      </c>
      <c r="U15" t="str">
        <f>IF(AND(LOWER(tblGenerador21[[#This Row],[Tipo_Frecuencia]])="mensual",ISNUMBER(SEARCH("dia "&amp;DAY(tblGenerador21[[#This Row],[Fecha]]),tblGenerador21[[#This Row],[Regla_Normalizada]]))),"Sí","No")</f>
        <v>No</v>
      </c>
      <c r="V15" t="str">
        <f>IF(AND(LOWER(tblGenerador21[[#This Row],[Tipo_Frecuencia]])="personalizada",ISNUMBER(SEARCH("dia "&amp;DAY(tblGenerador21[[#This Row],[Fecha]]),tblGenerador21[[#This Row],[Regla_Normalizada]]))),"Sí","No")</f>
        <v>No</v>
      </c>
      <c r="W15" t="str">
        <f>IF(AND(ISNUMBER(SEARCH("ultimo dia",tblGenerador21[[#This Row],[Regla_Normalizada]])),DAY(tblGenerador21[[#This Row],[Fecha]])=DAY(EOMONTH(tblGenerador21[[#This Row],[Fecha]],0))),"Sí","No")</f>
        <v>No</v>
      </c>
      <c r="X1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5" t="str">
        <f>IF(OR(tblGenerador21[[#This Row],[Aplica_Diario]]="Sí",tblGenerador21[[#This Row],[Aplica_Semanal]]="Sí",tblGenerador21[[#This Row],[Aplica_Mensual]]="Sí",tblGenerador21[[#This Row],[Aplica_Personalizada]]="Sí",tblGenerador21[[#This Row],[Aplica_Ultimo_Dia]]="Sí"),"Sí","No")</f>
        <v>No</v>
      </c>
      <c r="Z15" t="str">
        <f>IF(tblGenerador21[[#This Row],[Generar]]=tblGenerador21[[#This Row],[Generar_Final]],"OK","DIFERENTE")</f>
        <v>OK</v>
      </c>
    </row>
    <row r="16" spans="1:26">
      <c r="A16" s="6">
        <v>46197</v>
      </c>
      <c r="B16">
        <f>_xlfn.XLOOKUP(tblGenerador21[[#This Row],[Fecha]],tblCalendario[Fecha],tblCalendario[Num de Sem],"")</f>
        <v>26</v>
      </c>
      <c r="C16" t="str">
        <f>_xlfn.XLOOKUP(tblGenerador21[[#This Row],[Fecha]],tblCalendario[Fecha],tblCalendario[Dia Semana],"")</f>
        <v>miércoles</v>
      </c>
      <c r="D16">
        <f>_xlfn.XLOOKUP(tblGenerador21[[#This Row],[Fecha]],tblCalendario[Fecha],tblCalendario[Mes],"")</f>
        <v>6</v>
      </c>
      <c r="E16" t="str" cm="1">
        <f t="array" ref="E16">INDEX(tblTareas_V1_Canonica[ID],MOD(ROW()-2,ROWS(tblTareas_V1_Canonica[ID]))+1)</f>
        <v>T015</v>
      </c>
      <c r="F16" t="str">
        <f>_xlfn.XLOOKUP(tblGenerador21[[#This Row],[ID_Tarea]],tblTareas_V1_Canonica[ID],tblTareas_V1_Canonica[TAREAS],"")</f>
        <v>Reunion Metas Comerciales</v>
      </c>
      <c r="G16" t="str">
        <f>_xlfn.XLOOKUP(tblGenerador21[[#This Row],[ID_Tarea]],tblTareas_V1_Canonica[ID],tblTareas_V1_Canonica[Tipo frecuencia],"")</f>
        <v>personalizada</v>
      </c>
      <c r="H16" t="str">
        <f>_xlfn.XLOOKUP(tblGenerador21[[#This Row],[ID_Tarea]],tblTareas_V1_Canonica[ID],tblTareas_V1_Canonica[Regla frecuencia],"")</f>
        <v>lunes a sabado</v>
      </c>
      <c r="I16">
        <f>_xlfn.XLOOKUP(tblGenerador21[[#This Row],[ID_Tarea]],tblTareas_V1_Canonica[ID],tblTareas_V1_Canonica[Duración Estándar (min)],0)</f>
        <v>20</v>
      </c>
      <c r="J16" t="str">
        <f>_xlfn.XLOOKUP(tblGenerador21[[#This Row],[ID_Tarea]],tblTareas_V1_Canonica[ID],tblTareas_V1_Canonica[Turno],"")</f>
        <v>Cualquiera</v>
      </c>
      <c r="K16" t="str">
        <f>_xlfn.XLOOKUP(tblGenerador21[[#This Row],[ID_Tarea]],tblTareas_V1_Canonica[ID],tblTareas_V1_Canonica[Puesto],"")</f>
        <v>Sub Coordinadora</v>
      </c>
      <c r="L16" t="str">
        <f>IFERROR(_xlfn.XLOOKUP(tblGenerador21[[#This Row],[ID_Tarea]],tblTareas_V1_Canonica[[#This Row],[ID]],tblTareas_V1_Canonica[[#This Row],[Tipo_Carga]],""),"")</f>
        <v>Supervisión</v>
      </c>
      <c r="M16">
        <f>_xlfn.XLOOKUP(tblGenerador21[[#This Row],[ID_Tarea]],tblTareas_V1_Canonica[ID],tblTareas_V1_Canonica[Frec Diaria],1)</f>
        <v>1</v>
      </c>
      <c r="N16" t="str">
        <f>_xlfn.XLOOKUP(tblGenerador21[[#This Row],[ID_Tarea]],tblTareas_V1_Canonica[ID],tblTareas_V1_Canonica[Excluir_Festivos],"No")</f>
        <v>si</v>
      </c>
      <c r="O1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6" t="s">
        <v>234</v>
      </c>
      <c r="Q16" t="str">
        <f>LOWER(TRIM(SUBSTITUTE(SUBSTITUTE(tblGenerador21[[#This Row],[Regla_Frecuencia]],"á","a"),"é","e")))</f>
        <v>lunes a sabado</v>
      </c>
      <c r="R16" t="str">
        <f>LOWER(TRIM(SUBSTITUTE(SUBSTITUTE(tblGenerador21[[#This Row],[Día]],"á","a"),"é","e")))</f>
        <v>miercoles</v>
      </c>
      <c r="S16" t="str">
        <f>IF(tblGenerador21[[#This Row],[Tipo_Frecuencia]]="diario","Sí","No")</f>
        <v>No</v>
      </c>
      <c r="T16" t="str">
        <f>IF(AND(LOWER(tblGenerador21[[#This Row],[Tipo_Frecuencia]])="semanal",ISNUMBER(SEARCH(tblGenerador21[[#This Row],[Dia_Normalizado]],tblGenerador21[[#This Row],[Regla_Normalizada]]))),"Sí","No")</f>
        <v>No</v>
      </c>
      <c r="U16" t="str">
        <f>IF(AND(LOWER(tblGenerador21[[#This Row],[Tipo_Frecuencia]])="mensual",ISNUMBER(SEARCH("dia "&amp;DAY(tblGenerador21[[#This Row],[Fecha]]),tblGenerador21[[#This Row],[Regla_Normalizada]]))),"Sí","No")</f>
        <v>No</v>
      </c>
      <c r="V16" t="str">
        <f>IF(AND(LOWER(tblGenerador21[[#This Row],[Tipo_Frecuencia]])="personalizada",ISNUMBER(SEARCH("dia "&amp;DAY(tblGenerador21[[#This Row],[Fecha]]),tblGenerador21[[#This Row],[Regla_Normalizada]]))),"Sí","No")</f>
        <v>No</v>
      </c>
      <c r="W16" t="str">
        <f>IF(AND(ISNUMBER(SEARCH("ultimo dia",tblGenerador21[[#This Row],[Regla_Normalizada]])),DAY(tblGenerador21[[#This Row],[Fecha]])=DAY(EOMONTH(tblGenerador21[[#This Row],[Fecha]],0))),"Sí","No")</f>
        <v>No</v>
      </c>
      <c r="X1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6" t="str">
        <f>IF(OR(tblGenerador21[[#This Row],[Aplica_Diario]]="Sí",tblGenerador21[[#This Row],[Aplica_Semanal]]="Sí",tblGenerador21[[#This Row],[Aplica_Mensual]]="Sí",tblGenerador21[[#This Row],[Aplica_Personalizada]]="Sí",tblGenerador21[[#This Row],[Aplica_Ultimo_Dia]]="Sí"),"Sí","No")</f>
        <v>No</v>
      </c>
      <c r="Z16" t="str">
        <f>IF(tblGenerador21[[#This Row],[Generar]]=tblGenerador21[[#This Row],[Generar_Final]],"OK","DIFERENTE")</f>
        <v>OK</v>
      </c>
    </row>
    <row r="17" spans="1:26">
      <c r="A17" s="6">
        <v>46198</v>
      </c>
      <c r="B17">
        <f>_xlfn.XLOOKUP(tblGenerador21[[#This Row],[Fecha]],tblCalendario[Fecha],tblCalendario[Num de Sem],"")</f>
        <v>26</v>
      </c>
      <c r="C17" t="str">
        <f>_xlfn.XLOOKUP(tblGenerador21[[#This Row],[Fecha]],tblCalendario[Fecha],tblCalendario[Dia Semana],"")</f>
        <v>jueves</v>
      </c>
      <c r="D17">
        <f>_xlfn.XLOOKUP(tblGenerador21[[#This Row],[Fecha]],tblCalendario[Fecha],tblCalendario[Mes],"")</f>
        <v>6</v>
      </c>
      <c r="E17" t="str" cm="1">
        <f t="array" ref="E17">INDEX(tblTareas_V1_Canonica[ID],MOD(ROW()-2,ROWS(tblTareas_V1_Canonica[ID]))+1)</f>
        <v>T016</v>
      </c>
      <c r="F17" t="str">
        <f>_xlfn.XLOOKUP(tblGenerador21[[#This Row],[ID_Tarea]],tblTareas_V1_Canonica[ID],tblTareas_V1_Canonica[TAREAS],"")</f>
        <v>Revisar Negativos</v>
      </c>
      <c r="G17" t="str">
        <f>_xlfn.XLOOKUP(tblGenerador21[[#This Row],[ID_Tarea]],tblTareas_V1_Canonica[ID],tblTareas_V1_Canonica[Tipo frecuencia],"")</f>
        <v>mensual</v>
      </c>
      <c r="H17" t="str">
        <f>_xlfn.XLOOKUP(tblGenerador21[[#This Row],[ID_Tarea]],tblTareas_V1_Canonica[ID],tblTareas_V1_Canonica[Regla frecuencia],"")</f>
        <v>lunes a sabado</v>
      </c>
      <c r="I17">
        <f>_xlfn.XLOOKUP(tblGenerador21[[#This Row],[ID_Tarea]],tblTareas_V1_Canonica[ID],tblTareas_V1_Canonica[Duración Estándar (min)],0)</f>
        <v>10</v>
      </c>
      <c r="J17" t="str">
        <f>_xlfn.XLOOKUP(tblGenerador21[[#This Row],[ID_Tarea]],tblTareas_V1_Canonica[ID],tblTareas_V1_Canonica[Turno],"")</f>
        <v>Cualquiera</v>
      </c>
      <c r="K17" t="str">
        <f>_xlfn.XLOOKUP(tblGenerador21[[#This Row],[ID_Tarea]],tblTareas_V1_Canonica[ID],tblTareas_V1_Canonica[Puesto],"")</f>
        <v>Sub Coordinadora</v>
      </c>
      <c r="L17" t="str">
        <f>IFERROR(_xlfn.XLOOKUP(tblGenerador21[[#This Row],[ID_Tarea]],tblTareas_V1_Canonica[[#This Row],[ID]],tblTareas_V1_Canonica[[#This Row],[Tipo_Carga]],""),"")</f>
        <v>Reactiva</v>
      </c>
      <c r="M17">
        <f>_xlfn.XLOOKUP(tblGenerador21[[#This Row],[ID_Tarea]],tblTareas_V1_Canonica[ID],tblTareas_V1_Canonica[Frec Diaria],1)</f>
        <v>1</v>
      </c>
      <c r="N17" t="str">
        <f>_xlfn.XLOOKUP(tblGenerador21[[#This Row],[ID_Tarea]],tblTareas_V1_Canonica[ID],tblTareas_V1_Canonica[Excluir_Festivos],"No")</f>
        <v>si</v>
      </c>
      <c r="O1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7" t="s">
        <v>235</v>
      </c>
      <c r="Q17" t="str">
        <f>LOWER(TRIM(SUBSTITUTE(SUBSTITUTE(tblGenerador21[[#This Row],[Regla_Frecuencia]],"á","a"),"é","e")))</f>
        <v>lunes a sabado</v>
      </c>
      <c r="R17" t="str">
        <f>LOWER(TRIM(SUBSTITUTE(SUBSTITUTE(tblGenerador21[[#This Row],[Día]],"á","a"),"é","e")))</f>
        <v>jueves</v>
      </c>
      <c r="S17" t="str">
        <f>IF(tblGenerador21[[#This Row],[Tipo_Frecuencia]]="diario","Sí","No")</f>
        <v>No</v>
      </c>
      <c r="T17" t="str">
        <f>IF(AND(LOWER(tblGenerador21[[#This Row],[Tipo_Frecuencia]])="semanal",ISNUMBER(SEARCH(tblGenerador21[[#This Row],[Dia_Normalizado]],tblGenerador21[[#This Row],[Regla_Normalizada]]))),"Sí","No")</f>
        <v>No</v>
      </c>
      <c r="U17" t="str">
        <f>IF(AND(LOWER(tblGenerador21[[#This Row],[Tipo_Frecuencia]])="mensual",ISNUMBER(SEARCH("dia "&amp;DAY(tblGenerador21[[#This Row],[Fecha]]),tblGenerador21[[#This Row],[Regla_Normalizada]]))),"Sí","No")</f>
        <v>No</v>
      </c>
      <c r="V17" t="str">
        <f>IF(AND(LOWER(tblGenerador21[[#This Row],[Tipo_Frecuencia]])="personalizada",ISNUMBER(SEARCH("dia "&amp;DAY(tblGenerador21[[#This Row],[Fecha]]),tblGenerador21[[#This Row],[Regla_Normalizada]]))),"Sí","No")</f>
        <v>No</v>
      </c>
      <c r="W17" t="str">
        <f>IF(AND(ISNUMBER(SEARCH("ultimo dia",tblGenerador21[[#This Row],[Regla_Normalizada]])),DAY(tblGenerador21[[#This Row],[Fecha]])=DAY(EOMONTH(tblGenerador21[[#This Row],[Fecha]],0))),"Sí","No")</f>
        <v>No</v>
      </c>
      <c r="X1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7" t="str">
        <f>IF(OR(tblGenerador21[[#This Row],[Aplica_Diario]]="Sí",tblGenerador21[[#This Row],[Aplica_Semanal]]="Sí",tblGenerador21[[#This Row],[Aplica_Mensual]]="Sí",tblGenerador21[[#This Row],[Aplica_Personalizada]]="Sí",tblGenerador21[[#This Row],[Aplica_Ultimo_Dia]]="Sí"),"Sí","No")</f>
        <v>No</v>
      </c>
      <c r="Z17" t="str">
        <f>IF(tblGenerador21[[#This Row],[Generar]]=tblGenerador21[[#This Row],[Generar_Final]],"OK","DIFERENTE")</f>
        <v>OK</v>
      </c>
    </row>
    <row r="18" spans="1:26">
      <c r="A18" s="6">
        <v>46199</v>
      </c>
      <c r="B18">
        <f>_xlfn.XLOOKUP(tblGenerador21[[#This Row],[Fecha]],tblCalendario[Fecha],tblCalendario[Num de Sem],"")</f>
        <v>26</v>
      </c>
      <c r="C18" t="str">
        <f>_xlfn.XLOOKUP(tblGenerador21[[#This Row],[Fecha]],tblCalendario[Fecha],tblCalendario[Dia Semana],"")</f>
        <v>viernes</v>
      </c>
      <c r="D18">
        <f>_xlfn.XLOOKUP(tblGenerador21[[#This Row],[Fecha]],tblCalendario[Fecha],tblCalendario[Mes],"")</f>
        <v>6</v>
      </c>
      <c r="E18" t="str" cm="1">
        <f t="array" ref="E18">INDEX(tblTareas_V1_Canonica[ID],MOD(ROW()-2,ROWS(tblTareas_V1_Canonica[ID]))+1)</f>
        <v>T017</v>
      </c>
      <c r="F18" t="str">
        <f>_xlfn.XLOOKUP(tblGenerador21[[#This Row],[ID_Tarea]],tblTareas_V1_Canonica[ID],tblTareas_V1_Canonica[TAREAS],"")</f>
        <v>Seguimiento Cobranza Dv</v>
      </c>
      <c r="G18" t="str">
        <f>_xlfn.XLOOKUP(tblGenerador21[[#This Row],[ID_Tarea]],tblTareas_V1_Canonica[ID],tblTareas_V1_Canonica[Tipo frecuencia],"")</f>
        <v>personalizada</v>
      </c>
      <c r="H18" t="str">
        <f>_xlfn.XLOOKUP(tblGenerador21[[#This Row],[ID_Tarea]],tblTareas_V1_Canonica[ID],tblTareas_V1_Canonica[Regla frecuencia],"")</f>
        <v>lunes a sabado</v>
      </c>
      <c r="I18">
        <f>_xlfn.XLOOKUP(tblGenerador21[[#This Row],[ID_Tarea]],tblTareas_V1_Canonica[ID],tblTareas_V1_Canonica[Duración Estándar (min)],0)</f>
        <v>30</v>
      </c>
      <c r="J18" t="str">
        <f>_xlfn.XLOOKUP(tblGenerador21[[#This Row],[ID_Tarea]],tblTareas_V1_Canonica[ID],tblTareas_V1_Canonica[Turno],"")</f>
        <v>Cualquiera</v>
      </c>
      <c r="K18" t="str">
        <f>_xlfn.XLOOKUP(tblGenerador21[[#This Row],[ID_Tarea]],tblTareas_V1_Canonica[ID],tblTareas_V1_Canonica[Puesto],"")</f>
        <v>Auxiliar Administrativo</v>
      </c>
      <c r="L18" t="str">
        <f>IFERROR(_xlfn.XLOOKUP(tblGenerador21[[#This Row],[ID_Tarea]],tblTareas_V1_Canonica[[#This Row],[ID]],tblTareas_V1_Canonica[[#This Row],[Tipo_Carga]],""),"")</f>
        <v>Programada</v>
      </c>
      <c r="M18">
        <f>_xlfn.XLOOKUP(tblGenerador21[[#This Row],[ID_Tarea]],tblTareas_V1_Canonica[ID],tblTareas_V1_Canonica[Frec Diaria],1)</f>
        <v>1</v>
      </c>
      <c r="N18" t="str">
        <f>_xlfn.XLOOKUP(tblGenerador21[[#This Row],[ID_Tarea]],tblTareas_V1_Canonica[ID],tblTareas_V1_Canonica[Excluir_Festivos],"No")</f>
        <v>si</v>
      </c>
      <c r="O1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8" t="s">
        <v>237</v>
      </c>
      <c r="Q18" t="str">
        <f>LOWER(TRIM(SUBSTITUTE(SUBSTITUTE(tblGenerador21[[#This Row],[Regla_Frecuencia]],"á","a"),"é","e")))</f>
        <v>lunes a sabado</v>
      </c>
      <c r="R18" t="str">
        <f>LOWER(TRIM(SUBSTITUTE(SUBSTITUTE(tblGenerador21[[#This Row],[Día]],"á","a"),"é","e")))</f>
        <v>viernes</v>
      </c>
      <c r="S18" t="str">
        <f>IF(tblGenerador21[[#This Row],[Tipo_Frecuencia]]="diario","Sí","No")</f>
        <v>No</v>
      </c>
      <c r="T18" t="str">
        <f>IF(AND(LOWER(tblGenerador21[[#This Row],[Tipo_Frecuencia]])="semanal",ISNUMBER(SEARCH(tblGenerador21[[#This Row],[Dia_Normalizado]],tblGenerador21[[#This Row],[Regla_Normalizada]]))),"Sí","No")</f>
        <v>No</v>
      </c>
      <c r="U18" t="str">
        <f>IF(AND(LOWER(tblGenerador21[[#This Row],[Tipo_Frecuencia]])="mensual",ISNUMBER(SEARCH("dia "&amp;DAY(tblGenerador21[[#This Row],[Fecha]]),tblGenerador21[[#This Row],[Regla_Normalizada]]))),"Sí","No")</f>
        <v>No</v>
      </c>
      <c r="V18" t="str">
        <f>IF(AND(LOWER(tblGenerador21[[#This Row],[Tipo_Frecuencia]])="personalizada",ISNUMBER(SEARCH("dia "&amp;DAY(tblGenerador21[[#This Row],[Fecha]]),tblGenerador21[[#This Row],[Regla_Normalizada]]))),"Sí","No")</f>
        <v>No</v>
      </c>
      <c r="W18" t="str">
        <f>IF(AND(ISNUMBER(SEARCH("ultimo dia",tblGenerador21[[#This Row],[Regla_Normalizada]])),DAY(tblGenerador21[[#This Row],[Fecha]])=DAY(EOMONTH(tblGenerador21[[#This Row],[Fecha]],0))),"Sí","No")</f>
        <v>No</v>
      </c>
      <c r="X1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8" t="str">
        <f>IF(OR(tblGenerador21[[#This Row],[Aplica_Diario]]="Sí",tblGenerador21[[#This Row],[Aplica_Semanal]]="Sí",tblGenerador21[[#This Row],[Aplica_Mensual]]="Sí",tblGenerador21[[#This Row],[Aplica_Personalizada]]="Sí",tblGenerador21[[#This Row],[Aplica_Ultimo_Dia]]="Sí"),"Sí","No")</f>
        <v>No</v>
      </c>
      <c r="Z18" t="str">
        <f>IF(tblGenerador21[[#This Row],[Generar]]=tblGenerador21[[#This Row],[Generar_Final]],"OK","DIFERENTE")</f>
        <v>OK</v>
      </c>
    </row>
    <row r="19" spans="1:26">
      <c r="A19" s="6">
        <v>46198</v>
      </c>
      <c r="B19">
        <f>_xlfn.XLOOKUP(tblGenerador21[[#This Row],[Fecha]],tblCalendario[Fecha],tblCalendario[Num de Sem],"")</f>
        <v>26</v>
      </c>
      <c r="C19" t="str">
        <f>_xlfn.XLOOKUP(tblGenerador21[[#This Row],[Fecha]],tblCalendario[Fecha],tblCalendario[Dia Semana],"")</f>
        <v>jueves</v>
      </c>
      <c r="D19">
        <f>_xlfn.XLOOKUP(tblGenerador21[[#This Row],[Fecha]],tblCalendario[Fecha],tblCalendario[Mes],"")</f>
        <v>6</v>
      </c>
      <c r="E19" t="str" cm="1">
        <f t="array" ref="E19">INDEX(tblTareas_V1_Canonica[ID],MOD(ROW()-2,ROWS(tblTareas_V1_Canonica[ID]))+1)</f>
        <v>T018</v>
      </c>
      <c r="F19" t="str">
        <f>_xlfn.XLOOKUP(tblGenerador21[[#This Row],[ID_Tarea]],tblTareas_V1_Canonica[ID],tblTareas_V1_Canonica[TAREAS],"")</f>
        <v>Seguimiento Tareas</v>
      </c>
      <c r="G19" t="str">
        <f>_xlfn.XLOOKUP(tblGenerador21[[#This Row],[ID_Tarea]],tblTareas_V1_Canonica[ID],tblTareas_V1_Canonica[Tipo frecuencia],"")</f>
        <v>semanal</v>
      </c>
      <c r="H19" t="str">
        <f>_xlfn.XLOOKUP(tblGenerador21[[#This Row],[ID_Tarea]],tblTareas_V1_Canonica[ID],tblTareas_V1_Canonica[Regla frecuencia],"")</f>
        <v>lunes a sabado</v>
      </c>
      <c r="I19">
        <f>_xlfn.XLOOKUP(tblGenerador21[[#This Row],[ID_Tarea]],tblTareas_V1_Canonica[ID],tblTareas_V1_Canonica[Duración Estándar (min)],0)</f>
        <v>10</v>
      </c>
      <c r="J19" t="str">
        <f>_xlfn.XLOOKUP(tblGenerador21[[#This Row],[ID_Tarea]],tblTareas_V1_Canonica[ID],tblTareas_V1_Canonica[Turno],"")</f>
        <v>Cualquiera</v>
      </c>
      <c r="K19" t="str">
        <f>_xlfn.XLOOKUP(tblGenerador21[[#This Row],[ID_Tarea]],tblTareas_V1_Canonica[ID],tblTareas_V1_Canonica[Puesto],"")</f>
        <v>Sub Coordinadora</v>
      </c>
      <c r="L19" t="str">
        <f>IFERROR(_xlfn.XLOOKUP(tblGenerador21[[#This Row],[ID_Tarea]],tblTareas_V1_Canonica[[#This Row],[ID]],tblTareas_V1_Canonica[[#This Row],[Tipo_Carga]],""),"")</f>
        <v>Programada</v>
      </c>
      <c r="M19">
        <f>_xlfn.XLOOKUP(tblGenerador21[[#This Row],[ID_Tarea]],tblTareas_V1_Canonica[ID],tblTareas_V1_Canonica[Frec Diaria],1)</f>
        <v>1</v>
      </c>
      <c r="N19" t="str">
        <f>_xlfn.XLOOKUP(tblGenerador21[[#This Row],[ID_Tarea]],tblTareas_V1_Canonica[ID],tblTareas_V1_Canonica[Excluir_Festivos],"No")</f>
        <v>si</v>
      </c>
      <c r="O1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19" t="s">
        <v>238</v>
      </c>
      <c r="Q19" t="str">
        <f>LOWER(TRIM(SUBSTITUTE(SUBSTITUTE(tblGenerador21[[#This Row],[Regla_Frecuencia]],"á","a"),"é","e")))</f>
        <v>lunes a sabado</v>
      </c>
      <c r="R19" t="str">
        <f>LOWER(TRIM(SUBSTITUTE(SUBSTITUTE(tblGenerador21[[#This Row],[Día]],"á","a"),"é","e")))</f>
        <v>jueves</v>
      </c>
      <c r="S19" t="str">
        <f>IF(tblGenerador21[[#This Row],[Tipo_Frecuencia]]="diario","Sí","No")</f>
        <v>No</v>
      </c>
      <c r="T19" t="str">
        <f>IF(AND(LOWER(tblGenerador21[[#This Row],[Tipo_Frecuencia]])="semanal",ISNUMBER(SEARCH(tblGenerador21[[#This Row],[Dia_Normalizado]],tblGenerador21[[#This Row],[Regla_Normalizada]]))),"Sí","No")</f>
        <v>No</v>
      </c>
      <c r="U19" t="str">
        <f>IF(AND(LOWER(tblGenerador21[[#This Row],[Tipo_Frecuencia]])="mensual",ISNUMBER(SEARCH("dia "&amp;DAY(tblGenerador21[[#This Row],[Fecha]]),tblGenerador21[[#This Row],[Regla_Normalizada]]))),"Sí","No")</f>
        <v>No</v>
      </c>
      <c r="V19" t="str">
        <f>IF(AND(LOWER(tblGenerador21[[#This Row],[Tipo_Frecuencia]])="personalizada",ISNUMBER(SEARCH("dia "&amp;DAY(tblGenerador21[[#This Row],[Fecha]]),tblGenerador21[[#This Row],[Regla_Normalizada]]))),"Sí","No")</f>
        <v>No</v>
      </c>
      <c r="W19" t="str">
        <f>IF(AND(ISNUMBER(SEARCH("ultimo dia",tblGenerador21[[#This Row],[Regla_Normalizada]])),DAY(tblGenerador21[[#This Row],[Fecha]])=DAY(EOMONTH(tblGenerador21[[#This Row],[Fecha]],0))),"Sí","No")</f>
        <v>No</v>
      </c>
      <c r="X1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19" t="str">
        <f>IF(OR(tblGenerador21[[#This Row],[Aplica_Diario]]="Sí",tblGenerador21[[#This Row],[Aplica_Semanal]]="Sí",tblGenerador21[[#This Row],[Aplica_Mensual]]="Sí",tblGenerador21[[#This Row],[Aplica_Personalizada]]="Sí",tblGenerador21[[#This Row],[Aplica_Ultimo_Dia]]="Sí"),"Sí","No")</f>
        <v>No</v>
      </c>
      <c r="Z19" t="str">
        <f>IF(tblGenerador21[[#This Row],[Generar]]=tblGenerador21[[#This Row],[Generar_Final]],"OK","DIFERENTE")</f>
        <v>OK</v>
      </c>
    </row>
    <row r="20" spans="1:26">
      <c r="A20" s="6">
        <v>46199</v>
      </c>
      <c r="B20">
        <f>_xlfn.XLOOKUP(tblGenerador21[[#This Row],[Fecha]],tblCalendario[Fecha],tblCalendario[Num de Sem],"")</f>
        <v>26</v>
      </c>
      <c r="C20" t="str">
        <f>_xlfn.XLOOKUP(tblGenerador21[[#This Row],[Fecha]],tblCalendario[Fecha],tblCalendario[Dia Semana],"")</f>
        <v>viernes</v>
      </c>
      <c r="D20">
        <f>_xlfn.XLOOKUP(tblGenerador21[[#This Row],[Fecha]],tblCalendario[Fecha],tblCalendario[Mes],"")</f>
        <v>6</v>
      </c>
      <c r="E20" t="str" cm="1">
        <f t="array" ref="E20">INDEX(tblTareas_V1_Canonica[ID],MOD(ROW()-2,ROWS(tblTareas_V1_Canonica[ID]))+1)</f>
        <v>T019</v>
      </c>
      <c r="F20" t="str">
        <f>_xlfn.XLOOKUP(tblGenerador21[[#This Row],[ID_Tarea]],tblTareas_V1_Canonica[ID],tblTareas_V1_Canonica[TAREAS],"")</f>
        <v>Avances Solicitudes credito directo o DV Pendientes</v>
      </c>
      <c r="G20" t="str">
        <f>_xlfn.XLOOKUP(tblGenerador21[[#This Row],[ID_Tarea]],tblTareas_V1_Canonica[ID],tblTareas_V1_Canonica[Tipo frecuencia],"")</f>
        <v>personalizada</v>
      </c>
      <c r="H20" t="str">
        <f>_xlfn.XLOOKUP(tblGenerador21[[#This Row],[ID_Tarea]],tblTareas_V1_Canonica[ID],tblTareas_V1_Canonica[Regla frecuencia],"")</f>
        <v>Martes, Jueves</v>
      </c>
      <c r="I20">
        <f>_xlfn.XLOOKUP(tblGenerador21[[#This Row],[ID_Tarea]],tblTareas_V1_Canonica[ID],tblTareas_V1_Canonica[Duración Estándar (min)],0)</f>
        <v>25</v>
      </c>
      <c r="J20" t="str">
        <f>_xlfn.XLOOKUP(tblGenerador21[[#This Row],[ID_Tarea]],tblTareas_V1_Canonica[ID],tblTareas_V1_Canonica[Turno],"")</f>
        <v>Cualquiera</v>
      </c>
      <c r="K20" t="str">
        <f>_xlfn.XLOOKUP(tblGenerador21[[#This Row],[ID_Tarea]],tblTareas_V1_Canonica[ID],tblTareas_V1_Canonica[Puesto],"")</f>
        <v>Sub Coordinadora</v>
      </c>
      <c r="L20" t="str">
        <f>IFERROR(_xlfn.XLOOKUP(tblGenerador21[[#This Row],[ID_Tarea]],tblTareas_V1_Canonica[[#This Row],[ID]],tblTareas_V1_Canonica[[#This Row],[Tipo_Carga]],""),"")</f>
        <v>Comercial</v>
      </c>
      <c r="M20">
        <f>_xlfn.XLOOKUP(tblGenerador21[[#This Row],[ID_Tarea]],tblTareas_V1_Canonica[ID],tblTareas_V1_Canonica[Frec Diaria],1)</f>
        <v>1</v>
      </c>
      <c r="N20" t="str">
        <f>_xlfn.XLOOKUP(tblGenerador21[[#This Row],[ID_Tarea]],tblTareas_V1_Canonica[ID],tblTareas_V1_Canonica[Excluir_Festivos],"No")</f>
        <v>si</v>
      </c>
      <c r="O2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0" t="s">
        <v>240</v>
      </c>
      <c r="Q20" t="str">
        <f>LOWER(TRIM(SUBSTITUTE(SUBSTITUTE(tblGenerador21[[#This Row],[Regla_Frecuencia]],"á","a"),"é","e")))</f>
        <v>martes, jueves</v>
      </c>
      <c r="R20" t="str">
        <f>LOWER(TRIM(SUBSTITUTE(SUBSTITUTE(tblGenerador21[[#This Row],[Día]],"á","a"),"é","e")))</f>
        <v>viernes</v>
      </c>
      <c r="S20" t="str">
        <f>IF(tblGenerador21[[#This Row],[Tipo_Frecuencia]]="diario","Sí","No")</f>
        <v>No</v>
      </c>
      <c r="T20" t="str">
        <f>IF(AND(LOWER(tblGenerador21[[#This Row],[Tipo_Frecuencia]])="semanal",ISNUMBER(SEARCH(tblGenerador21[[#This Row],[Dia_Normalizado]],tblGenerador21[[#This Row],[Regla_Normalizada]]))),"Sí","No")</f>
        <v>No</v>
      </c>
      <c r="U20" t="str">
        <f>IF(AND(LOWER(tblGenerador21[[#This Row],[Tipo_Frecuencia]])="mensual",ISNUMBER(SEARCH("dia "&amp;DAY(tblGenerador21[[#This Row],[Fecha]]),tblGenerador21[[#This Row],[Regla_Normalizada]]))),"Sí","No")</f>
        <v>No</v>
      </c>
      <c r="V20" t="str">
        <f>IF(AND(LOWER(tblGenerador21[[#This Row],[Tipo_Frecuencia]])="personalizada",ISNUMBER(SEARCH("dia "&amp;DAY(tblGenerador21[[#This Row],[Fecha]]),tblGenerador21[[#This Row],[Regla_Normalizada]]))),"Sí","No")</f>
        <v>No</v>
      </c>
      <c r="W20" t="str">
        <f>IF(AND(ISNUMBER(SEARCH("ultimo dia",tblGenerador21[[#This Row],[Regla_Normalizada]])),DAY(tblGenerador21[[#This Row],[Fecha]])=DAY(EOMONTH(tblGenerador21[[#This Row],[Fecha]],0))),"Sí","No")</f>
        <v>No</v>
      </c>
      <c r="X2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0" t="str">
        <f>IF(OR(tblGenerador21[[#This Row],[Aplica_Diario]]="Sí",tblGenerador21[[#This Row],[Aplica_Semanal]]="Sí",tblGenerador21[[#This Row],[Aplica_Mensual]]="Sí",tblGenerador21[[#This Row],[Aplica_Personalizada]]="Sí",tblGenerador21[[#This Row],[Aplica_Ultimo_Dia]]="Sí"),"Sí","No")</f>
        <v>No</v>
      </c>
      <c r="Z20" t="str">
        <f>IF(tblGenerador21[[#This Row],[Generar]]=tblGenerador21[[#This Row],[Generar_Final]],"OK","DIFERENTE")</f>
        <v>OK</v>
      </c>
    </row>
    <row r="21" spans="1:26">
      <c r="A21" s="6">
        <v>46200</v>
      </c>
      <c r="B21">
        <f>_xlfn.XLOOKUP(tblGenerador21[[#This Row],[Fecha]],tblCalendario[Fecha],tblCalendario[Num de Sem],"")</f>
        <v>26</v>
      </c>
      <c r="C21" t="str">
        <f>_xlfn.XLOOKUP(tblGenerador21[[#This Row],[Fecha]],tblCalendario[Fecha],tblCalendario[Dia Semana],"")</f>
        <v>sábado</v>
      </c>
      <c r="D21">
        <f>_xlfn.XLOOKUP(tblGenerador21[[#This Row],[Fecha]],tblCalendario[Fecha],tblCalendario[Mes],"")</f>
        <v>6</v>
      </c>
      <c r="E21" t="str" cm="1">
        <f t="array" ref="E21">INDEX(tblTareas_V1_Canonica[ID],MOD(ROW()-2,ROWS(tblTareas_V1_Canonica[ID]))+1)</f>
        <v>T020</v>
      </c>
      <c r="F21" t="str">
        <f>_xlfn.XLOOKUP(tblGenerador21[[#This Row],[ID_Tarea]],tblTareas_V1_Canonica[ID],tblTareas_V1_Canonica[TAREAS],"")</f>
        <v xml:space="preserve">Videos TV </v>
      </c>
      <c r="G21" t="str">
        <f>_xlfn.XLOOKUP(tblGenerador21[[#This Row],[ID_Tarea]],tblTareas_V1_Canonica[ID],tblTareas_V1_Canonica[Tipo frecuencia],"")</f>
        <v>semanal</v>
      </c>
      <c r="H21" t="str">
        <f>_xlfn.XLOOKUP(tblGenerador21[[#This Row],[ID_Tarea]],tblTareas_V1_Canonica[ID],tblTareas_V1_Canonica[Regla frecuencia],"")</f>
        <v>viernes</v>
      </c>
      <c r="I21">
        <f>_xlfn.XLOOKUP(tblGenerador21[[#This Row],[ID_Tarea]],tblTareas_V1_Canonica[ID],tblTareas_V1_Canonica[Duración Estándar (min)],0)</f>
        <v>5</v>
      </c>
      <c r="J21" t="str">
        <f>_xlfn.XLOOKUP(tblGenerador21[[#This Row],[ID_Tarea]],tblTareas_V1_Canonica[ID],tblTareas_V1_Canonica[Turno],"")</f>
        <v>Cualquiera</v>
      </c>
      <c r="K21" t="str">
        <f>_xlfn.XLOOKUP(tblGenerador21[[#This Row],[ID_Tarea]],tblTareas_V1_Canonica[ID],tblTareas_V1_Canonica[Puesto],"")</f>
        <v>Sub Coordinadora</v>
      </c>
      <c r="L21" t="str">
        <f>IFERROR(_xlfn.XLOOKUP(tblGenerador21[[#This Row],[ID_Tarea]],tblTareas_V1_Canonica[[#This Row],[ID]],tblTareas_V1_Canonica[[#This Row],[Tipo_Carga]],""),"")</f>
        <v>Comercial</v>
      </c>
      <c r="M21">
        <f>_xlfn.XLOOKUP(tblGenerador21[[#This Row],[ID_Tarea]],tblTareas_V1_Canonica[ID],tblTareas_V1_Canonica[Frec Diaria],1)</f>
        <v>1</v>
      </c>
      <c r="N21" t="str">
        <f>_xlfn.XLOOKUP(tblGenerador21[[#This Row],[ID_Tarea]],tblTareas_V1_Canonica[ID],tblTareas_V1_Canonica[Excluir_Festivos],"No")</f>
        <v>si</v>
      </c>
      <c r="O2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1" t="s">
        <v>241</v>
      </c>
      <c r="Q21" t="str">
        <f>LOWER(TRIM(SUBSTITUTE(SUBSTITUTE(tblGenerador21[[#This Row],[Regla_Frecuencia]],"á","a"),"é","e")))</f>
        <v>viernes</v>
      </c>
      <c r="R21" t="str">
        <f>LOWER(TRIM(SUBSTITUTE(SUBSTITUTE(tblGenerador21[[#This Row],[Día]],"á","a"),"é","e")))</f>
        <v>sabado</v>
      </c>
      <c r="S21" t="str">
        <f>IF(tblGenerador21[[#This Row],[Tipo_Frecuencia]]="diario","Sí","No")</f>
        <v>No</v>
      </c>
      <c r="T21" t="str">
        <f>IF(AND(LOWER(tblGenerador21[[#This Row],[Tipo_Frecuencia]])="semanal",ISNUMBER(SEARCH(tblGenerador21[[#This Row],[Dia_Normalizado]],tblGenerador21[[#This Row],[Regla_Normalizada]]))),"Sí","No")</f>
        <v>No</v>
      </c>
      <c r="U21" t="str">
        <f>IF(AND(LOWER(tblGenerador21[[#This Row],[Tipo_Frecuencia]])="mensual",ISNUMBER(SEARCH("dia "&amp;DAY(tblGenerador21[[#This Row],[Fecha]]),tblGenerador21[[#This Row],[Regla_Normalizada]]))),"Sí","No")</f>
        <v>No</v>
      </c>
      <c r="V21" t="str">
        <f>IF(AND(LOWER(tblGenerador21[[#This Row],[Tipo_Frecuencia]])="personalizada",ISNUMBER(SEARCH("dia "&amp;DAY(tblGenerador21[[#This Row],[Fecha]]),tblGenerador21[[#This Row],[Regla_Normalizada]]))),"Sí","No")</f>
        <v>No</v>
      </c>
      <c r="W21" t="str">
        <f>IF(AND(ISNUMBER(SEARCH("ultimo dia",tblGenerador21[[#This Row],[Regla_Normalizada]])),DAY(tblGenerador21[[#This Row],[Fecha]])=DAY(EOMONTH(tblGenerador21[[#This Row],[Fecha]],0))),"Sí","No")</f>
        <v>No</v>
      </c>
      <c r="X2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1" t="str">
        <f>IF(OR(tblGenerador21[[#This Row],[Aplica_Diario]]="Sí",tblGenerador21[[#This Row],[Aplica_Semanal]]="Sí",tblGenerador21[[#This Row],[Aplica_Mensual]]="Sí",tblGenerador21[[#This Row],[Aplica_Personalizada]]="Sí",tblGenerador21[[#This Row],[Aplica_Ultimo_Dia]]="Sí"),"Sí","No")</f>
        <v>No</v>
      </c>
      <c r="Z21" t="str">
        <f>IF(tblGenerador21[[#This Row],[Generar]]=tblGenerador21[[#This Row],[Generar_Final]],"OK","DIFERENTE")</f>
        <v>OK</v>
      </c>
    </row>
    <row r="22" spans="1:26">
      <c r="A22" s="6">
        <v>46199</v>
      </c>
      <c r="B22">
        <f>_xlfn.XLOOKUP(tblGenerador21[[#This Row],[Fecha]],tblCalendario[Fecha],tblCalendario[Num de Sem],"")</f>
        <v>26</v>
      </c>
      <c r="C22" t="str">
        <f>_xlfn.XLOOKUP(tblGenerador21[[#This Row],[Fecha]],tblCalendario[Fecha],tblCalendario[Dia Semana],"")</f>
        <v>viernes</v>
      </c>
      <c r="D22">
        <f>_xlfn.XLOOKUP(tblGenerador21[[#This Row],[Fecha]],tblCalendario[Fecha],tblCalendario[Mes],"")</f>
        <v>6</v>
      </c>
      <c r="E22" t="str" cm="1">
        <f t="array" ref="E22">INDEX(tblTareas_V1_Canonica[ID],MOD(ROW()-2,ROWS(tblTareas_V1_Canonica[ID]))+1)</f>
        <v>T021</v>
      </c>
      <c r="F22" t="str">
        <f>_xlfn.XLOOKUP(tblGenerador21[[#This Row],[ID_Tarea]],tblTareas_V1_Canonica[ID],tblTareas_V1_Canonica[TAREAS],"")</f>
        <v xml:space="preserve">Formatos Disponibles </v>
      </c>
      <c r="G22" t="str">
        <f>_xlfn.XLOOKUP(tblGenerador21[[#This Row],[ID_Tarea]],tblTareas_V1_Canonica[ID],tblTareas_V1_Canonica[Tipo frecuencia],"")</f>
        <v>semanal</v>
      </c>
      <c r="H22" t="str">
        <f>_xlfn.XLOOKUP(tblGenerador21[[#This Row],[ID_Tarea]],tblTareas_V1_Canonica[ID],tblTareas_V1_Canonica[Regla frecuencia],"")</f>
        <v>Lunes</v>
      </c>
      <c r="I22">
        <f>_xlfn.XLOOKUP(tblGenerador21[[#This Row],[ID_Tarea]],tblTareas_V1_Canonica[ID],tblTareas_V1_Canonica[Duración Estándar (min)],0)</f>
        <v>5</v>
      </c>
      <c r="J22" t="str">
        <f>_xlfn.XLOOKUP(tblGenerador21[[#This Row],[ID_Tarea]],tblTareas_V1_Canonica[ID],tblTareas_V1_Canonica[Turno],"")</f>
        <v>Cualquiera</v>
      </c>
      <c r="K22" t="str">
        <f>_xlfn.XLOOKUP(tblGenerador21[[#This Row],[ID_Tarea]],tblTareas_V1_Canonica[ID],tblTareas_V1_Canonica[Puesto],"")</f>
        <v>Sub Coordinadora</v>
      </c>
      <c r="L22" t="str">
        <f>IFERROR(_xlfn.XLOOKUP(tblGenerador21[[#This Row],[ID_Tarea]],tblTareas_V1_Canonica[[#This Row],[ID]],tblTareas_V1_Canonica[[#This Row],[Tipo_Carga]],""),"")</f>
        <v>Programada</v>
      </c>
      <c r="M22">
        <f>_xlfn.XLOOKUP(tblGenerador21[[#This Row],[ID_Tarea]],tblTareas_V1_Canonica[ID],tblTareas_V1_Canonica[Frec Diaria],1)</f>
        <v>1</v>
      </c>
      <c r="N22" t="str">
        <f>_xlfn.XLOOKUP(tblGenerador21[[#This Row],[ID_Tarea]],tblTareas_V1_Canonica[ID],tblTareas_V1_Canonica[Excluir_Festivos],"No")</f>
        <v>si</v>
      </c>
      <c r="O2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2" t="s">
        <v>242</v>
      </c>
      <c r="Q22" t="str">
        <f>LOWER(TRIM(SUBSTITUTE(SUBSTITUTE(tblGenerador21[[#This Row],[Regla_Frecuencia]],"á","a"),"é","e")))</f>
        <v>lunes</v>
      </c>
      <c r="R22" t="str">
        <f>LOWER(TRIM(SUBSTITUTE(SUBSTITUTE(tblGenerador21[[#This Row],[Día]],"á","a"),"é","e")))</f>
        <v>viernes</v>
      </c>
      <c r="S22" t="str">
        <f>IF(tblGenerador21[[#This Row],[Tipo_Frecuencia]]="diario","Sí","No")</f>
        <v>No</v>
      </c>
      <c r="T22" t="str">
        <f>IF(AND(LOWER(tblGenerador21[[#This Row],[Tipo_Frecuencia]])="semanal",ISNUMBER(SEARCH(tblGenerador21[[#This Row],[Dia_Normalizado]],tblGenerador21[[#This Row],[Regla_Normalizada]]))),"Sí","No")</f>
        <v>No</v>
      </c>
      <c r="U22" t="str">
        <f>IF(AND(LOWER(tblGenerador21[[#This Row],[Tipo_Frecuencia]])="mensual",ISNUMBER(SEARCH("dia "&amp;DAY(tblGenerador21[[#This Row],[Fecha]]),tblGenerador21[[#This Row],[Regla_Normalizada]]))),"Sí","No")</f>
        <v>No</v>
      </c>
      <c r="V22" t="str">
        <f>IF(AND(LOWER(tblGenerador21[[#This Row],[Tipo_Frecuencia]])="personalizada",ISNUMBER(SEARCH("dia "&amp;DAY(tblGenerador21[[#This Row],[Fecha]]),tblGenerador21[[#This Row],[Regla_Normalizada]]))),"Sí","No")</f>
        <v>No</v>
      </c>
      <c r="W22" t="str">
        <f>IF(AND(ISNUMBER(SEARCH("ultimo dia",tblGenerador21[[#This Row],[Regla_Normalizada]])),DAY(tblGenerador21[[#This Row],[Fecha]])=DAY(EOMONTH(tblGenerador21[[#This Row],[Fecha]],0))),"Sí","No")</f>
        <v>No</v>
      </c>
      <c r="X2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2" t="str">
        <f>IF(OR(tblGenerador21[[#This Row],[Aplica_Diario]]="Sí",tblGenerador21[[#This Row],[Aplica_Semanal]]="Sí",tblGenerador21[[#This Row],[Aplica_Mensual]]="Sí",tblGenerador21[[#This Row],[Aplica_Personalizada]]="Sí",tblGenerador21[[#This Row],[Aplica_Ultimo_Dia]]="Sí"),"Sí","No")</f>
        <v>No</v>
      </c>
      <c r="Z22" t="str">
        <f>IF(tblGenerador21[[#This Row],[Generar]]=tblGenerador21[[#This Row],[Generar_Final]],"OK","DIFERENTE")</f>
        <v>OK</v>
      </c>
    </row>
    <row r="23" spans="1:26">
      <c r="A23" s="6">
        <v>46198</v>
      </c>
      <c r="B23">
        <f>_xlfn.XLOOKUP(tblGenerador21[[#This Row],[Fecha]],tblCalendario[Fecha],tblCalendario[Num de Sem],"")</f>
        <v>26</v>
      </c>
      <c r="C23" t="str">
        <f>_xlfn.XLOOKUP(tblGenerador21[[#This Row],[Fecha]],tblCalendario[Fecha],tblCalendario[Dia Semana],"")</f>
        <v>jueves</v>
      </c>
      <c r="D23">
        <f>_xlfn.XLOOKUP(tblGenerador21[[#This Row],[Fecha]],tblCalendario[Fecha],tblCalendario[Mes],"")</f>
        <v>6</v>
      </c>
      <c r="E23" t="str" cm="1">
        <f t="array" ref="E23">INDEX(tblTareas_V1_Canonica[ID],MOD(ROW()-2,ROWS(tblTareas_V1_Canonica[ID]))+1)</f>
        <v>T022</v>
      </c>
      <c r="F23" t="str">
        <f>_xlfn.XLOOKUP(tblGenerador21[[#This Row],[ID_Tarea]],tblTareas_V1_Canonica[ID],tblTareas_V1_Canonica[TAREAS],"")</f>
        <v>Seguimiento vespertino de tareas</v>
      </c>
      <c r="G23" t="str">
        <f>_xlfn.XLOOKUP(tblGenerador21[[#This Row],[ID_Tarea]],tblTareas_V1_Canonica[ID],tblTareas_V1_Canonica[Tipo frecuencia],"")</f>
        <v>semanal</v>
      </c>
      <c r="H23" t="str">
        <f>_xlfn.XLOOKUP(tblGenerador21[[#This Row],[ID_Tarea]],tblTareas_V1_Canonica[ID],tblTareas_V1_Canonica[Regla frecuencia],"")</f>
        <v>lunes a sabado</v>
      </c>
      <c r="I23">
        <f>_xlfn.XLOOKUP(tblGenerador21[[#This Row],[ID_Tarea]],tblTareas_V1_Canonica[ID],tblTareas_V1_Canonica[Duración Estándar (min)],0)</f>
        <v>7</v>
      </c>
      <c r="J23" t="str">
        <f>_xlfn.XLOOKUP(tblGenerador21[[#This Row],[ID_Tarea]],tblTareas_V1_Canonica[ID],tblTareas_V1_Canonica[Turno],"")</f>
        <v>Cualquiera</v>
      </c>
      <c r="K23" t="str">
        <f>_xlfn.XLOOKUP(tblGenerador21[[#This Row],[ID_Tarea]],tblTareas_V1_Canonica[ID],tblTareas_V1_Canonica[Puesto],"")</f>
        <v>Sub Coordinadora</v>
      </c>
      <c r="L23" t="str">
        <f>IFERROR(_xlfn.XLOOKUP(tblGenerador21[[#This Row],[ID_Tarea]],tblTareas_V1_Canonica[[#This Row],[ID]],tblTareas_V1_Canonica[[#This Row],[Tipo_Carga]],""),"")</f>
        <v>Programada</v>
      </c>
      <c r="M23">
        <f>_xlfn.XLOOKUP(tblGenerador21[[#This Row],[ID_Tarea]],tblTareas_V1_Canonica[ID],tblTareas_V1_Canonica[Frec Diaria],1)</f>
        <v>3</v>
      </c>
      <c r="N23" t="str">
        <f>_xlfn.XLOOKUP(tblGenerador21[[#This Row],[ID_Tarea]],tblTareas_V1_Canonica[ID],tblTareas_V1_Canonica[Excluir_Festivos],"No")</f>
        <v>si</v>
      </c>
      <c r="O2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3" t="s">
        <v>243</v>
      </c>
      <c r="Q23" t="str">
        <f>LOWER(TRIM(SUBSTITUTE(SUBSTITUTE(tblGenerador21[[#This Row],[Regla_Frecuencia]],"á","a"),"é","e")))</f>
        <v>lunes a sabado</v>
      </c>
      <c r="R23" t="str">
        <f>LOWER(TRIM(SUBSTITUTE(SUBSTITUTE(tblGenerador21[[#This Row],[Día]],"á","a"),"é","e")))</f>
        <v>jueves</v>
      </c>
      <c r="S23" t="str">
        <f>IF(tblGenerador21[[#This Row],[Tipo_Frecuencia]]="diario","Sí","No")</f>
        <v>No</v>
      </c>
      <c r="T23" t="str">
        <f>IF(AND(LOWER(tblGenerador21[[#This Row],[Tipo_Frecuencia]])="semanal",ISNUMBER(SEARCH(tblGenerador21[[#This Row],[Dia_Normalizado]],tblGenerador21[[#This Row],[Regla_Normalizada]]))),"Sí","No")</f>
        <v>No</v>
      </c>
      <c r="U23" t="str">
        <f>IF(AND(LOWER(tblGenerador21[[#This Row],[Tipo_Frecuencia]])="mensual",ISNUMBER(SEARCH("dia "&amp;DAY(tblGenerador21[[#This Row],[Fecha]]),tblGenerador21[[#This Row],[Regla_Normalizada]]))),"Sí","No")</f>
        <v>No</v>
      </c>
      <c r="V23" t="str">
        <f>IF(AND(LOWER(tblGenerador21[[#This Row],[Tipo_Frecuencia]])="personalizada",ISNUMBER(SEARCH("dia "&amp;DAY(tblGenerador21[[#This Row],[Fecha]]),tblGenerador21[[#This Row],[Regla_Normalizada]]))),"Sí","No")</f>
        <v>No</v>
      </c>
      <c r="W23" t="str">
        <f>IF(AND(ISNUMBER(SEARCH("ultimo dia",tblGenerador21[[#This Row],[Regla_Normalizada]])),DAY(tblGenerador21[[#This Row],[Fecha]])=DAY(EOMONTH(tblGenerador21[[#This Row],[Fecha]],0))),"Sí","No")</f>
        <v>No</v>
      </c>
      <c r="X2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3" t="str">
        <f>IF(OR(tblGenerador21[[#This Row],[Aplica_Diario]]="Sí",tblGenerador21[[#This Row],[Aplica_Semanal]]="Sí",tblGenerador21[[#This Row],[Aplica_Mensual]]="Sí",tblGenerador21[[#This Row],[Aplica_Personalizada]]="Sí",tblGenerador21[[#This Row],[Aplica_Ultimo_Dia]]="Sí"),"Sí","No")</f>
        <v>No</v>
      </c>
      <c r="Z23" t="str">
        <f>IF(tblGenerador21[[#This Row],[Generar]]=tblGenerador21[[#This Row],[Generar_Final]],"OK","DIFERENTE")</f>
        <v>OK</v>
      </c>
    </row>
    <row r="24" spans="1:26">
      <c r="A24" s="6">
        <v>46201</v>
      </c>
      <c r="B24">
        <f>_xlfn.XLOOKUP(tblGenerador21[[#This Row],[Fecha]],tblCalendario[Fecha],tblCalendario[Num de Sem],"")</f>
        <v>26</v>
      </c>
      <c r="C24" t="str">
        <f>_xlfn.XLOOKUP(tblGenerador21[[#This Row],[Fecha]],tblCalendario[Fecha],tblCalendario[Dia Semana],"")</f>
        <v>domingo</v>
      </c>
      <c r="D24">
        <f>_xlfn.XLOOKUP(tblGenerador21[[#This Row],[Fecha]],tblCalendario[Fecha],tblCalendario[Mes],"")</f>
        <v>6</v>
      </c>
      <c r="E24" t="str" cm="1">
        <f t="array" ref="E24">INDEX(tblTareas_V1_Canonica[ID],MOD(ROW()-2,ROWS(tblTareas_V1_Canonica[ID]))+1)</f>
        <v>T023</v>
      </c>
      <c r="F24" t="str">
        <f>_xlfn.XLOOKUP(tblGenerador21[[#This Row],[ID_Tarea]],tblTareas_V1_Canonica[ID],tblTareas_V1_Canonica[TAREAS],"")</f>
        <v xml:space="preserve">Inspeccion Tienda </v>
      </c>
      <c r="G24" t="str">
        <f>_xlfn.XLOOKUP(tblGenerador21[[#This Row],[ID_Tarea]],tblTareas_V1_Canonica[ID],tblTareas_V1_Canonica[Tipo frecuencia],"")</f>
        <v>semanal</v>
      </c>
      <c r="H24" t="str">
        <f>_xlfn.XLOOKUP(tblGenerador21[[#This Row],[ID_Tarea]],tblTareas_V1_Canonica[ID],tblTareas_V1_Canonica[Regla frecuencia],"")</f>
        <v>lunes a sabado</v>
      </c>
      <c r="I24">
        <f>_xlfn.XLOOKUP(tblGenerador21[[#This Row],[ID_Tarea]],tblTareas_V1_Canonica[ID],tblTareas_V1_Canonica[Duración Estándar (min)],0)</f>
        <v>10</v>
      </c>
      <c r="J24" t="str">
        <f>_xlfn.XLOOKUP(tblGenerador21[[#This Row],[ID_Tarea]],tblTareas_V1_Canonica[ID],tblTareas_V1_Canonica[Turno],"")</f>
        <v>Cualquiera</v>
      </c>
      <c r="K24" t="str">
        <f>_xlfn.XLOOKUP(tblGenerador21[[#This Row],[ID_Tarea]],tblTareas_V1_Canonica[ID],tblTareas_V1_Canonica[Puesto],"")</f>
        <v>Sub Coordinadora</v>
      </c>
      <c r="L24" t="str">
        <f>IFERROR(_xlfn.XLOOKUP(tblGenerador21[[#This Row],[ID_Tarea]],tblTareas_V1_Canonica[[#This Row],[ID]],tblTareas_V1_Canonica[[#This Row],[Tipo_Carga]],""),"")</f>
        <v>Programada</v>
      </c>
      <c r="M24">
        <f>_xlfn.XLOOKUP(tblGenerador21[[#This Row],[ID_Tarea]],tblTareas_V1_Canonica[ID],tblTareas_V1_Canonica[Frec Diaria],1)</f>
        <v>1</v>
      </c>
      <c r="N24" t="str">
        <f>_xlfn.XLOOKUP(tblGenerador21[[#This Row],[ID_Tarea]],tblTareas_V1_Canonica[ID],tblTareas_V1_Canonica[Excluir_Festivos],"No")</f>
        <v>si</v>
      </c>
      <c r="O2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4" t="s">
        <v>244</v>
      </c>
      <c r="Q24" t="str">
        <f>LOWER(TRIM(SUBSTITUTE(SUBSTITUTE(tblGenerador21[[#This Row],[Regla_Frecuencia]],"á","a"),"é","e")))</f>
        <v>lunes a sabado</v>
      </c>
      <c r="R24" t="str">
        <f>LOWER(TRIM(SUBSTITUTE(SUBSTITUTE(tblGenerador21[[#This Row],[Día]],"á","a"),"é","e")))</f>
        <v>domingo</v>
      </c>
      <c r="S24" t="str">
        <f>IF(tblGenerador21[[#This Row],[Tipo_Frecuencia]]="diario","Sí","No")</f>
        <v>No</v>
      </c>
      <c r="T24" t="str">
        <f>IF(AND(LOWER(tblGenerador21[[#This Row],[Tipo_Frecuencia]])="semanal",ISNUMBER(SEARCH(tblGenerador21[[#This Row],[Dia_Normalizado]],tblGenerador21[[#This Row],[Regla_Normalizada]]))),"Sí","No")</f>
        <v>No</v>
      </c>
      <c r="U24" t="str">
        <f>IF(AND(LOWER(tblGenerador21[[#This Row],[Tipo_Frecuencia]])="mensual",ISNUMBER(SEARCH("dia "&amp;DAY(tblGenerador21[[#This Row],[Fecha]]),tblGenerador21[[#This Row],[Regla_Normalizada]]))),"Sí","No")</f>
        <v>No</v>
      </c>
      <c r="V24" t="str">
        <f>IF(AND(LOWER(tblGenerador21[[#This Row],[Tipo_Frecuencia]])="personalizada",ISNUMBER(SEARCH("dia "&amp;DAY(tblGenerador21[[#This Row],[Fecha]]),tblGenerador21[[#This Row],[Regla_Normalizada]]))),"Sí","No")</f>
        <v>No</v>
      </c>
      <c r="W24" t="str">
        <f>IF(AND(ISNUMBER(SEARCH("ultimo dia",tblGenerador21[[#This Row],[Regla_Normalizada]])),DAY(tblGenerador21[[#This Row],[Fecha]])=DAY(EOMONTH(tblGenerador21[[#This Row],[Fecha]],0))),"Sí","No")</f>
        <v>No</v>
      </c>
      <c r="X2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4" t="str">
        <f>IF(OR(tblGenerador21[[#This Row],[Aplica_Diario]]="Sí",tblGenerador21[[#This Row],[Aplica_Semanal]]="Sí",tblGenerador21[[#This Row],[Aplica_Mensual]]="Sí",tblGenerador21[[#This Row],[Aplica_Personalizada]]="Sí",tblGenerador21[[#This Row],[Aplica_Ultimo_Dia]]="Sí"),"Sí","No")</f>
        <v>No</v>
      </c>
      <c r="Z24" t="str">
        <f>IF(tblGenerador21[[#This Row],[Generar]]=tblGenerador21[[#This Row],[Generar_Final]],"OK","DIFERENTE")</f>
        <v>OK</v>
      </c>
    </row>
    <row r="25" spans="1:26">
      <c r="A25" s="6">
        <v>46198</v>
      </c>
      <c r="B25">
        <f>_xlfn.XLOOKUP(tblGenerador21[[#This Row],[Fecha]],tblCalendario[Fecha],tblCalendario[Num de Sem],"")</f>
        <v>26</v>
      </c>
      <c r="C25" t="str">
        <f>_xlfn.XLOOKUP(tblGenerador21[[#This Row],[Fecha]],tblCalendario[Fecha],tblCalendario[Dia Semana],"")</f>
        <v>jueves</v>
      </c>
      <c r="D25">
        <f>_xlfn.XLOOKUP(tblGenerador21[[#This Row],[Fecha]],tblCalendario[Fecha],tblCalendario[Mes],"")</f>
        <v>6</v>
      </c>
      <c r="E25" t="str" cm="1">
        <f t="array" ref="E25">INDEX(tblTareas_V1_Canonica[ID],MOD(ROW()-2,ROWS(tblTareas_V1_Canonica[ID]))+1)</f>
        <v>T024</v>
      </c>
      <c r="F25" t="str">
        <f>_xlfn.XLOOKUP(tblGenerador21[[#This Row],[ID_Tarea]],tblTareas_V1_Canonica[ID],tblTareas_V1_Canonica[TAREAS],"")</f>
        <v>Supervisión de cierre operativo</v>
      </c>
      <c r="G25" t="str">
        <f>_xlfn.XLOOKUP(tblGenerador21[[#This Row],[ID_Tarea]],tblTareas_V1_Canonica[ID],tblTareas_V1_Canonica[Tipo frecuencia],"")</f>
        <v>semanal</v>
      </c>
      <c r="H25" t="str">
        <f>_xlfn.XLOOKUP(tblGenerador21[[#This Row],[ID_Tarea]],tblTareas_V1_Canonica[ID],tblTareas_V1_Canonica[Regla frecuencia],"")</f>
        <v>lunes a sabado</v>
      </c>
      <c r="I25">
        <f>_xlfn.XLOOKUP(tblGenerador21[[#This Row],[ID_Tarea]],tblTareas_V1_Canonica[ID],tblTareas_V1_Canonica[Duración Estándar (min)],0)</f>
        <v>8</v>
      </c>
      <c r="J25" t="str">
        <f>_xlfn.XLOOKUP(tblGenerador21[[#This Row],[ID_Tarea]],tblTareas_V1_Canonica[ID],tblTareas_V1_Canonica[Turno],"")</f>
        <v>Cualquiera</v>
      </c>
      <c r="K25" t="str">
        <f>_xlfn.XLOOKUP(tblGenerador21[[#This Row],[ID_Tarea]],tblTareas_V1_Canonica[ID],tblTareas_V1_Canonica[Puesto],"")</f>
        <v>Sub Coordinadora</v>
      </c>
      <c r="L25" t="str">
        <f>IFERROR(_xlfn.XLOOKUP(tblGenerador21[[#This Row],[ID_Tarea]],tblTareas_V1_Canonica[[#This Row],[ID]],tblTareas_V1_Canonica[[#This Row],[Tipo_Carga]],""),"")</f>
        <v>Supervisión</v>
      </c>
      <c r="M25">
        <f>_xlfn.XLOOKUP(tblGenerador21[[#This Row],[ID_Tarea]],tblTareas_V1_Canonica[ID],tblTareas_V1_Canonica[Frec Diaria],1)</f>
        <v>4</v>
      </c>
      <c r="N25" t="str">
        <f>_xlfn.XLOOKUP(tblGenerador21[[#This Row],[ID_Tarea]],tblTareas_V1_Canonica[ID],tblTareas_V1_Canonica[Excluir_Festivos],"No")</f>
        <v>si</v>
      </c>
      <c r="O2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5" t="s">
        <v>245</v>
      </c>
      <c r="Q25" t="str">
        <f>LOWER(TRIM(SUBSTITUTE(SUBSTITUTE(tblGenerador21[[#This Row],[Regla_Frecuencia]],"á","a"),"é","e")))</f>
        <v>lunes a sabado</v>
      </c>
      <c r="R25" t="str">
        <f>LOWER(TRIM(SUBSTITUTE(SUBSTITUTE(tblGenerador21[[#This Row],[Día]],"á","a"),"é","e")))</f>
        <v>jueves</v>
      </c>
      <c r="S25" t="str">
        <f>IF(tblGenerador21[[#This Row],[Tipo_Frecuencia]]="diario","Sí","No")</f>
        <v>No</v>
      </c>
      <c r="T25" t="str">
        <f>IF(AND(LOWER(tblGenerador21[[#This Row],[Tipo_Frecuencia]])="semanal",ISNUMBER(SEARCH(tblGenerador21[[#This Row],[Dia_Normalizado]],tblGenerador21[[#This Row],[Regla_Normalizada]]))),"Sí","No")</f>
        <v>No</v>
      </c>
      <c r="U25" t="str">
        <f>IF(AND(LOWER(tblGenerador21[[#This Row],[Tipo_Frecuencia]])="mensual",ISNUMBER(SEARCH("dia "&amp;DAY(tblGenerador21[[#This Row],[Fecha]]),tblGenerador21[[#This Row],[Regla_Normalizada]]))),"Sí","No")</f>
        <v>No</v>
      </c>
      <c r="V25" t="str">
        <f>IF(AND(LOWER(tblGenerador21[[#This Row],[Tipo_Frecuencia]])="personalizada",ISNUMBER(SEARCH("dia "&amp;DAY(tblGenerador21[[#This Row],[Fecha]]),tblGenerador21[[#This Row],[Regla_Normalizada]]))),"Sí","No")</f>
        <v>No</v>
      </c>
      <c r="W25" t="str">
        <f>IF(AND(ISNUMBER(SEARCH("ultimo dia",tblGenerador21[[#This Row],[Regla_Normalizada]])),DAY(tblGenerador21[[#This Row],[Fecha]])=DAY(EOMONTH(tblGenerador21[[#This Row],[Fecha]],0))),"Sí","No")</f>
        <v>No</v>
      </c>
      <c r="X2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5" t="str">
        <f>IF(OR(tblGenerador21[[#This Row],[Aplica_Diario]]="Sí",tblGenerador21[[#This Row],[Aplica_Semanal]]="Sí",tblGenerador21[[#This Row],[Aplica_Mensual]]="Sí",tblGenerador21[[#This Row],[Aplica_Personalizada]]="Sí",tblGenerador21[[#This Row],[Aplica_Ultimo_Dia]]="Sí"),"Sí","No")</f>
        <v>No</v>
      </c>
      <c r="Z25" t="str">
        <f>IF(tblGenerador21[[#This Row],[Generar]]=tblGenerador21[[#This Row],[Generar_Final]],"OK","DIFERENTE")</f>
        <v>OK</v>
      </c>
    </row>
    <row r="26" spans="1:26">
      <c r="A26" s="6">
        <v>46200</v>
      </c>
      <c r="B26">
        <f>_xlfn.XLOOKUP(tblGenerador21[[#This Row],[Fecha]],tblCalendario[Fecha],tblCalendario[Num de Sem],"")</f>
        <v>26</v>
      </c>
      <c r="C26" t="str">
        <f>_xlfn.XLOOKUP(tblGenerador21[[#This Row],[Fecha]],tblCalendario[Fecha],tblCalendario[Dia Semana],"")</f>
        <v>sábado</v>
      </c>
      <c r="D26">
        <f>_xlfn.XLOOKUP(tblGenerador21[[#This Row],[Fecha]],tblCalendario[Fecha],tblCalendario[Mes],"")</f>
        <v>6</v>
      </c>
      <c r="E26" t="str" cm="1">
        <f t="array" ref="E26">INDEX(tblTareas_V1_Canonica[ID],MOD(ROW()-2,ROWS(tblTareas_V1_Canonica[ID]))+1)</f>
        <v>T025</v>
      </c>
      <c r="F26" t="str">
        <f>_xlfn.XLOOKUP(tblGenerador21[[#This Row],[ID_Tarea]],tblTareas_V1_Canonica[ID],tblTareas_V1_Canonica[TAREAS],"")</f>
        <v>Revision Marcas x Colaborador</v>
      </c>
      <c r="G26" t="str">
        <f>_xlfn.XLOOKUP(tblGenerador21[[#This Row],[ID_Tarea]],tblTareas_V1_Canonica[ID],tblTareas_V1_Canonica[Tipo frecuencia],"")</f>
        <v>mensual</v>
      </c>
      <c r="H26" t="str">
        <f>_xlfn.XLOOKUP(tblGenerador21[[#This Row],[ID_Tarea]],tblTareas_V1_Canonica[ID],tblTareas_V1_Canonica[Regla frecuencia],"")</f>
        <v>dia 26</v>
      </c>
      <c r="I26">
        <f>_xlfn.XLOOKUP(tblGenerador21[[#This Row],[ID_Tarea]],tblTareas_V1_Canonica[ID],tblTareas_V1_Canonica[Duración Estándar (min)],0)</f>
        <v>15</v>
      </c>
      <c r="J26" t="str">
        <f>_xlfn.XLOOKUP(tblGenerador21[[#This Row],[ID_Tarea]],tblTareas_V1_Canonica[ID],tblTareas_V1_Canonica[Turno],"")</f>
        <v>Cualquiera</v>
      </c>
      <c r="K26" t="str">
        <f>_xlfn.XLOOKUP(tblGenerador21[[#This Row],[ID_Tarea]],tblTareas_V1_Canonica[ID],tblTareas_V1_Canonica[Puesto],"")</f>
        <v>Sub Coordinadora</v>
      </c>
      <c r="L26" t="str">
        <f>IFERROR(_xlfn.XLOOKUP(tblGenerador21[[#This Row],[ID_Tarea]],tblTareas_V1_Canonica[[#This Row],[ID]],tblTareas_V1_Canonica[[#This Row],[Tipo_Carga]],""),"")</f>
        <v>Programada</v>
      </c>
      <c r="M26">
        <f>_xlfn.XLOOKUP(tblGenerador21[[#This Row],[ID_Tarea]],tblTareas_V1_Canonica[ID],tblTareas_V1_Canonica[Frec Diaria],1)</f>
        <v>1</v>
      </c>
      <c r="N26" t="str">
        <f>_xlfn.XLOOKUP(tblGenerador21[[#This Row],[ID_Tarea]],tblTareas_V1_Canonica[ID],tblTareas_V1_Canonica[Excluir_Festivos],"No")</f>
        <v>si</v>
      </c>
      <c r="O2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6" t="s">
        <v>246</v>
      </c>
      <c r="Q26" t="str">
        <f>LOWER(TRIM(SUBSTITUTE(SUBSTITUTE(tblGenerador21[[#This Row],[Regla_Frecuencia]],"á","a"),"é","e")))</f>
        <v>dia 26</v>
      </c>
      <c r="R26" t="str">
        <f>LOWER(TRIM(SUBSTITUTE(SUBSTITUTE(tblGenerador21[[#This Row],[Día]],"á","a"),"é","e")))</f>
        <v>sabado</v>
      </c>
      <c r="S26" t="str">
        <f>IF(tblGenerador21[[#This Row],[Tipo_Frecuencia]]="diario","Sí","No")</f>
        <v>No</v>
      </c>
      <c r="T26" t="str">
        <f>IF(AND(LOWER(tblGenerador21[[#This Row],[Tipo_Frecuencia]])="semanal",ISNUMBER(SEARCH(tblGenerador21[[#This Row],[Dia_Normalizado]],tblGenerador21[[#This Row],[Regla_Normalizada]]))),"Sí","No")</f>
        <v>No</v>
      </c>
      <c r="U26" t="str">
        <f>IF(AND(LOWER(tblGenerador21[[#This Row],[Tipo_Frecuencia]])="mensual",ISNUMBER(SEARCH("dia "&amp;DAY(tblGenerador21[[#This Row],[Fecha]]),tblGenerador21[[#This Row],[Regla_Normalizada]]))),"Sí","No")</f>
        <v>No</v>
      </c>
      <c r="V26" t="str">
        <f>IF(AND(LOWER(tblGenerador21[[#This Row],[Tipo_Frecuencia]])="personalizada",ISNUMBER(SEARCH("dia "&amp;DAY(tblGenerador21[[#This Row],[Fecha]]),tblGenerador21[[#This Row],[Regla_Normalizada]]))),"Sí","No")</f>
        <v>No</v>
      </c>
      <c r="W26" t="str">
        <f>IF(AND(ISNUMBER(SEARCH("ultimo dia",tblGenerador21[[#This Row],[Regla_Normalizada]])),DAY(tblGenerador21[[#This Row],[Fecha]])=DAY(EOMONTH(tblGenerador21[[#This Row],[Fecha]],0))),"Sí","No")</f>
        <v>No</v>
      </c>
      <c r="X2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6" t="str">
        <f>IF(OR(tblGenerador21[[#This Row],[Aplica_Diario]]="Sí",tblGenerador21[[#This Row],[Aplica_Semanal]]="Sí",tblGenerador21[[#This Row],[Aplica_Mensual]]="Sí",tblGenerador21[[#This Row],[Aplica_Personalizada]]="Sí",tblGenerador21[[#This Row],[Aplica_Ultimo_Dia]]="Sí"),"Sí","No")</f>
        <v>No</v>
      </c>
      <c r="Z26" t="str">
        <f>IF(tblGenerador21[[#This Row],[Generar]]=tblGenerador21[[#This Row],[Generar_Final]],"OK","DIFERENTE")</f>
        <v>OK</v>
      </c>
    </row>
    <row r="27" spans="1:26">
      <c r="A27" s="6">
        <v>46198</v>
      </c>
      <c r="B27">
        <f>_xlfn.XLOOKUP(tblGenerador21[[#This Row],[Fecha]],tblCalendario[Fecha],tblCalendario[Num de Sem],"")</f>
        <v>26</v>
      </c>
      <c r="C27" t="str">
        <f>_xlfn.XLOOKUP(tblGenerador21[[#This Row],[Fecha]],tblCalendario[Fecha],tblCalendario[Dia Semana],"")</f>
        <v>jueves</v>
      </c>
      <c r="D27">
        <f>_xlfn.XLOOKUP(tblGenerador21[[#This Row],[Fecha]],tblCalendario[Fecha],tblCalendario[Mes],"")</f>
        <v>6</v>
      </c>
      <c r="E27" t="str" cm="1">
        <f t="array" ref="E27">INDEX(tblTareas_V1_Canonica[ID],MOD(ROW()-2,ROWS(tblTareas_V1_Canonica[ID]))+1)</f>
        <v>T026</v>
      </c>
      <c r="F27" t="str">
        <f>_xlfn.XLOOKUP(tblGenerador21[[#This Row],[ID_Tarea]],tblTareas_V1_Canonica[ID],tblTareas_V1_Canonica[TAREAS],"")</f>
        <v>Revisión de carga del día siguiente</v>
      </c>
      <c r="G27" t="str">
        <f>_xlfn.XLOOKUP(tblGenerador21[[#This Row],[ID_Tarea]],tblTareas_V1_Canonica[ID],tblTareas_V1_Canonica[Tipo frecuencia],"")</f>
        <v>semanal</v>
      </c>
      <c r="H27" t="str">
        <f>_xlfn.XLOOKUP(tblGenerador21[[#This Row],[ID_Tarea]],tblTareas_V1_Canonica[ID],tblTareas_V1_Canonica[Regla frecuencia],"")</f>
        <v>lunes a sabado</v>
      </c>
      <c r="I27">
        <f>_xlfn.XLOOKUP(tblGenerador21[[#This Row],[ID_Tarea]],tblTareas_V1_Canonica[ID],tblTareas_V1_Canonica[Duración Estándar (min)],0)</f>
        <v>9</v>
      </c>
      <c r="J27" t="str">
        <f>_xlfn.XLOOKUP(tblGenerador21[[#This Row],[ID_Tarea]],tblTareas_V1_Canonica[ID],tblTareas_V1_Canonica[Turno],"")</f>
        <v>Cualquiera</v>
      </c>
      <c r="K27" t="str">
        <f>_xlfn.XLOOKUP(tblGenerador21[[#This Row],[ID_Tarea]],tblTareas_V1_Canonica[ID],tblTareas_V1_Canonica[Puesto],"")</f>
        <v>Sub Coordinadora</v>
      </c>
      <c r="L27" t="str">
        <f>IFERROR(_xlfn.XLOOKUP(tblGenerador21[[#This Row],[ID_Tarea]],tblTareas_V1_Canonica[[#This Row],[ID]],tblTareas_V1_Canonica[[#This Row],[Tipo_Carga]],""),"")</f>
        <v>Supervisión</v>
      </c>
      <c r="M27">
        <f>_xlfn.XLOOKUP(tblGenerador21[[#This Row],[ID_Tarea]],tblTareas_V1_Canonica[ID],tblTareas_V1_Canonica[Frec Diaria],1)</f>
        <v>5</v>
      </c>
      <c r="N27" t="str">
        <f>_xlfn.XLOOKUP(tblGenerador21[[#This Row],[ID_Tarea]],tblTareas_V1_Canonica[ID],tblTareas_V1_Canonica[Excluir_Festivos],"No")</f>
        <v>si</v>
      </c>
      <c r="O2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7" t="s">
        <v>247</v>
      </c>
      <c r="Q27" t="str">
        <f>LOWER(TRIM(SUBSTITUTE(SUBSTITUTE(tblGenerador21[[#This Row],[Regla_Frecuencia]],"á","a"),"é","e")))</f>
        <v>lunes a sabado</v>
      </c>
      <c r="R27" t="str">
        <f>LOWER(TRIM(SUBSTITUTE(SUBSTITUTE(tblGenerador21[[#This Row],[Día]],"á","a"),"é","e")))</f>
        <v>jueves</v>
      </c>
      <c r="S27" t="str">
        <f>IF(tblGenerador21[[#This Row],[Tipo_Frecuencia]]="diario","Sí","No")</f>
        <v>No</v>
      </c>
      <c r="T27" t="str">
        <f>IF(AND(LOWER(tblGenerador21[[#This Row],[Tipo_Frecuencia]])="semanal",ISNUMBER(SEARCH(tblGenerador21[[#This Row],[Dia_Normalizado]],tblGenerador21[[#This Row],[Regla_Normalizada]]))),"Sí","No")</f>
        <v>No</v>
      </c>
      <c r="U27" t="str">
        <f>IF(AND(LOWER(tblGenerador21[[#This Row],[Tipo_Frecuencia]])="mensual",ISNUMBER(SEARCH("dia "&amp;DAY(tblGenerador21[[#This Row],[Fecha]]),tblGenerador21[[#This Row],[Regla_Normalizada]]))),"Sí","No")</f>
        <v>No</v>
      </c>
      <c r="V27" t="str">
        <f>IF(AND(LOWER(tblGenerador21[[#This Row],[Tipo_Frecuencia]])="personalizada",ISNUMBER(SEARCH("dia "&amp;DAY(tblGenerador21[[#This Row],[Fecha]]),tblGenerador21[[#This Row],[Regla_Normalizada]]))),"Sí","No")</f>
        <v>No</v>
      </c>
      <c r="W27" t="str">
        <f>IF(AND(ISNUMBER(SEARCH("ultimo dia",tblGenerador21[[#This Row],[Regla_Normalizada]])),DAY(tblGenerador21[[#This Row],[Fecha]])=DAY(EOMONTH(tblGenerador21[[#This Row],[Fecha]],0))),"Sí","No")</f>
        <v>No</v>
      </c>
      <c r="X2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27" t="str">
        <f>IF(OR(tblGenerador21[[#This Row],[Aplica_Diario]]="Sí",tblGenerador21[[#This Row],[Aplica_Semanal]]="Sí",tblGenerador21[[#This Row],[Aplica_Mensual]]="Sí",tblGenerador21[[#This Row],[Aplica_Personalizada]]="Sí",tblGenerador21[[#This Row],[Aplica_Ultimo_Dia]]="Sí"),"Sí","No")</f>
        <v>No</v>
      </c>
      <c r="Z27" t="str">
        <f>IF(tblGenerador21[[#This Row],[Generar]]=tblGenerador21[[#This Row],[Generar_Final]],"OK","DIFERENTE")</f>
        <v>OK</v>
      </c>
    </row>
    <row r="28" spans="1:26">
      <c r="A28" s="6">
        <v>46200</v>
      </c>
      <c r="B28">
        <f>_xlfn.XLOOKUP(tblGenerador21[[#This Row],[Fecha]],tblCalendario[Fecha],tblCalendario[Num de Sem],"")</f>
        <v>26</v>
      </c>
      <c r="C28" t="str">
        <f>_xlfn.XLOOKUP(tblGenerador21[[#This Row],[Fecha]],tblCalendario[Fecha],tblCalendario[Dia Semana],"")</f>
        <v>sábado</v>
      </c>
      <c r="D28">
        <f>_xlfn.XLOOKUP(tblGenerador21[[#This Row],[Fecha]],tblCalendario[Fecha],tblCalendario[Mes],"")</f>
        <v>6</v>
      </c>
      <c r="E28" t="str" cm="1">
        <f t="array" ref="E28">INDEX(tblTareas_V1_Canonica[ID],MOD(ROW()-2,ROWS(tblTareas_V1_Canonica[ID]))+1)</f>
        <v>T027</v>
      </c>
      <c r="F28" t="str">
        <f>_xlfn.XLOOKUP(tblGenerador21[[#This Row],[ID_Tarea]],tblTareas_V1_Canonica[ID],tblTareas_V1_Canonica[TAREAS],"")</f>
        <v>Enviar ventas perdidas</v>
      </c>
      <c r="G28" t="str">
        <f>_xlfn.XLOOKUP(tblGenerador21[[#This Row],[ID_Tarea]],tblTareas_V1_Canonica[ID],tblTareas_V1_Canonica[Tipo frecuencia],"")</f>
        <v>semanal</v>
      </c>
      <c r="H28" t="str">
        <f>_xlfn.XLOOKUP(tblGenerador21[[#This Row],[ID_Tarea]],tblTareas_V1_Canonica[ID],tblTareas_V1_Canonica[Regla frecuencia],"")</f>
        <v>Sabado</v>
      </c>
      <c r="I28">
        <f>_xlfn.XLOOKUP(tblGenerador21[[#This Row],[ID_Tarea]],tblTareas_V1_Canonica[ID],tblTareas_V1_Canonica[Duración Estándar (min)],0)</f>
        <v>5</v>
      </c>
      <c r="J28" t="str">
        <f>_xlfn.XLOOKUP(tblGenerador21[[#This Row],[ID_Tarea]],tblTareas_V1_Canonica[ID],tblTareas_V1_Canonica[Turno],"")</f>
        <v>Cualquiera</v>
      </c>
      <c r="K28" t="str">
        <f>_xlfn.XLOOKUP(tblGenerador21[[#This Row],[ID_Tarea]],tblTareas_V1_Canonica[ID],tblTareas_V1_Canonica[Puesto],"")</f>
        <v>Sub Coordinadora</v>
      </c>
      <c r="L28" t="str">
        <f>IFERROR(_xlfn.XLOOKUP(tblGenerador21[[#This Row],[ID_Tarea]],tblTareas_V1_Canonica[[#This Row],[ID]],tblTareas_V1_Canonica[[#This Row],[Tipo_Carga]],""),"")</f>
        <v>Comercial</v>
      </c>
      <c r="M28">
        <f>_xlfn.XLOOKUP(tblGenerador21[[#This Row],[ID_Tarea]],tblTareas_V1_Canonica[ID],tblTareas_V1_Canonica[Frec Diaria],1)</f>
        <v>1</v>
      </c>
      <c r="N28" t="str">
        <f>_xlfn.XLOOKUP(tblGenerador21[[#This Row],[ID_Tarea]],tblTareas_V1_Canonica[ID],tblTareas_V1_Canonica[Excluir_Festivos],"No")</f>
        <v>si</v>
      </c>
      <c r="O2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8" t="s">
        <v>248</v>
      </c>
      <c r="Q28" t="str">
        <f>LOWER(TRIM(SUBSTITUTE(SUBSTITUTE(tblGenerador21[[#This Row],[Regla_Frecuencia]],"á","a"),"é","e")))</f>
        <v>sabado</v>
      </c>
      <c r="R28" t="str">
        <f>LOWER(TRIM(SUBSTITUTE(SUBSTITUTE(tblGenerador21[[#This Row],[Día]],"á","a"),"é","e")))</f>
        <v>sabado</v>
      </c>
      <c r="S28" t="str">
        <f>IF(tblGenerador21[[#This Row],[Tipo_Frecuencia]]="diario","Sí","No")</f>
        <v>No</v>
      </c>
      <c r="T28" t="str">
        <f>IF(AND(LOWER(tblGenerador21[[#This Row],[Tipo_Frecuencia]])="semanal",ISNUMBER(SEARCH(tblGenerador21[[#This Row],[Dia_Normalizado]],tblGenerador21[[#This Row],[Regla_Normalizada]]))),"Sí","No")</f>
        <v>Sí</v>
      </c>
      <c r="U28" t="str">
        <f>IF(AND(LOWER(tblGenerador21[[#This Row],[Tipo_Frecuencia]])="mensual",ISNUMBER(SEARCH("dia "&amp;DAY(tblGenerador21[[#This Row],[Fecha]]),tblGenerador21[[#This Row],[Regla_Normalizada]]))),"Sí","No")</f>
        <v>No</v>
      </c>
      <c r="V28" t="str">
        <f>IF(AND(LOWER(tblGenerador21[[#This Row],[Tipo_Frecuencia]])="personalizada",ISNUMBER(SEARCH("dia "&amp;DAY(tblGenerador21[[#This Row],[Fecha]]),tblGenerador21[[#This Row],[Regla_Normalizada]]))),"Sí","No")</f>
        <v>No</v>
      </c>
      <c r="W28" t="str">
        <f>IF(AND(ISNUMBER(SEARCH("ultimo dia",tblGenerador21[[#This Row],[Regla_Normalizada]])),DAY(tblGenerador21[[#This Row],[Fecha]])=DAY(EOMONTH(tblGenerador21[[#This Row],[Fecha]],0))),"Sí","No")</f>
        <v>No</v>
      </c>
      <c r="X2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28" t="str">
        <f>IF(OR(tblGenerador21[[#This Row],[Aplica_Diario]]="Sí",tblGenerador21[[#This Row],[Aplica_Semanal]]="Sí",tblGenerador21[[#This Row],[Aplica_Mensual]]="Sí",tblGenerador21[[#This Row],[Aplica_Personalizada]]="Sí",tblGenerador21[[#This Row],[Aplica_Ultimo_Dia]]="Sí"),"Sí","No")</f>
        <v>Sí</v>
      </c>
      <c r="Z28" t="str">
        <f>IF(tblGenerador21[[#This Row],[Generar]]=tblGenerador21[[#This Row],[Generar_Final]],"OK","DIFERENTE")</f>
        <v>DIFERENTE</v>
      </c>
    </row>
    <row r="29" spans="1:26">
      <c r="A29" s="6">
        <v>46200</v>
      </c>
      <c r="B29">
        <f>_xlfn.XLOOKUP(tblGenerador21[[#This Row],[Fecha]],tblCalendario[Fecha],tblCalendario[Num de Sem],"")</f>
        <v>26</v>
      </c>
      <c r="C29" t="str">
        <f>_xlfn.XLOOKUP(tblGenerador21[[#This Row],[Fecha]],tblCalendario[Fecha],tblCalendario[Dia Semana],"")</f>
        <v>sábado</v>
      </c>
      <c r="D29">
        <f>_xlfn.XLOOKUP(tblGenerador21[[#This Row],[Fecha]],tblCalendario[Fecha],tblCalendario[Mes],"")</f>
        <v>6</v>
      </c>
      <c r="E29" t="str" cm="1">
        <f t="array" ref="E29">INDEX(tblTareas_V1_Canonica[ID],MOD(ROW()-2,ROWS(tblTareas_V1_Canonica[ID]))+1)</f>
        <v>T028</v>
      </c>
      <c r="F29" t="str">
        <f>_xlfn.XLOOKUP(tblGenerador21[[#This Row],[ID_Tarea]],tblTareas_V1_Canonica[ID],tblTareas_V1_Canonica[TAREAS],"")</f>
        <v>Escalamiento a Dirección/Subcoordinación</v>
      </c>
      <c r="G29" t="str">
        <f>_xlfn.XLOOKUP(tblGenerador21[[#This Row],[ID_Tarea]],tblTareas_V1_Canonica[ID],tblTareas_V1_Canonica[Tipo frecuencia],"")</f>
        <v>semanal</v>
      </c>
      <c r="H29" t="str">
        <f>_xlfn.XLOOKUP(tblGenerador21[[#This Row],[ID_Tarea]],tblTareas_V1_Canonica[ID],tblTareas_V1_Canonica[Regla frecuencia],"")</f>
        <v>lunes a sabado</v>
      </c>
      <c r="I29">
        <f>_xlfn.XLOOKUP(tblGenerador21[[#This Row],[ID_Tarea]],tblTareas_V1_Canonica[ID],tblTareas_V1_Canonica[Duración Estándar (min)],0)</f>
        <v>10</v>
      </c>
      <c r="J29" t="str">
        <f>_xlfn.XLOOKUP(tblGenerador21[[#This Row],[ID_Tarea]],tblTareas_V1_Canonica[ID],tblTareas_V1_Canonica[Turno],"")</f>
        <v>Cualquiera</v>
      </c>
      <c r="K29" t="str">
        <f>_xlfn.XLOOKUP(tblGenerador21[[#This Row],[ID_Tarea]],tblTareas_V1_Canonica[ID],tblTareas_V1_Canonica[Puesto],"")</f>
        <v>Sub Coordinadora</v>
      </c>
      <c r="L29" t="str">
        <f>IFERROR(_xlfn.XLOOKUP(tblGenerador21[[#This Row],[ID_Tarea]],tblTareas_V1_Canonica[[#This Row],[ID]],tblTareas_V1_Canonica[[#This Row],[Tipo_Carga]],""),"")</f>
        <v>Manual/Eventual</v>
      </c>
      <c r="M29">
        <f>_xlfn.XLOOKUP(tblGenerador21[[#This Row],[ID_Tarea]],tblTareas_V1_Canonica[ID],tblTareas_V1_Canonica[Frec Diaria],1)</f>
        <v>6</v>
      </c>
      <c r="N29" t="str">
        <f>_xlfn.XLOOKUP(tblGenerador21[[#This Row],[ID_Tarea]],tblTareas_V1_Canonica[ID],tblTareas_V1_Canonica[Excluir_Festivos],"No")</f>
        <v>si</v>
      </c>
      <c r="O2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29" t="s">
        <v>249</v>
      </c>
      <c r="Q29" t="str">
        <f>LOWER(TRIM(SUBSTITUTE(SUBSTITUTE(tblGenerador21[[#This Row],[Regla_Frecuencia]],"á","a"),"é","e")))</f>
        <v>lunes a sabado</v>
      </c>
      <c r="R29" t="str">
        <f>LOWER(TRIM(SUBSTITUTE(SUBSTITUTE(tblGenerador21[[#This Row],[Día]],"á","a"),"é","e")))</f>
        <v>sabado</v>
      </c>
      <c r="S29" t="str">
        <f>IF(tblGenerador21[[#This Row],[Tipo_Frecuencia]]="diario","Sí","No")</f>
        <v>No</v>
      </c>
      <c r="T29" t="str">
        <f>IF(AND(LOWER(tblGenerador21[[#This Row],[Tipo_Frecuencia]])="semanal",ISNUMBER(SEARCH(tblGenerador21[[#This Row],[Dia_Normalizado]],tblGenerador21[[#This Row],[Regla_Normalizada]]))),"Sí","No")</f>
        <v>Sí</v>
      </c>
      <c r="U29" t="str">
        <f>IF(AND(LOWER(tblGenerador21[[#This Row],[Tipo_Frecuencia]])="mensual",ISNUMBER(SEARCH("dia "&amp;DAY(tblGenerador21[[#This Row],[Fecha]]),tblGenerador21[[#This Row],[Regla_Normalizada]]))),"Sí","No")</f>
        <v>No</v>
      </c>
      <c r="V29" t="str">
        <f>IF(AND(LOWER(tblGenerador21[[#This Row],[Tipo_Frecuencia]])="personalizada",ISNUMBER(SEARCH("dia "&amp;DAY(tblGenerador21[[#This Row],[Fecha]]),tblGenerador21[[#This Row],[Regla_Normalizada]]))),"Sí","No")</f>
        <v>No</v>
      </c>
      <c r="W29" t="str">
        <f>IF(AND(ISNUMBER(SEARCH("ultimo dia",tblGenerador21[[#This Row],[Regla_Normalizada]])),DAY(tblGenerador21[[#This Row],[Fecha]])=DAY(EOMONTH(tblGenerador21[[#This Row],[Fecha]],0))),"Sí","No")</f>
        <v>No</v>
      </c>
      <c r="X2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29" t="str">
        <f>IF(OR(tblGenerador21[[#This Row],[Aplica_Diario]]="Sí",tblGenerador21[[#This Row],[Aplica_Semanal]]="Sí",tblGenerador21[[#This Row],[Aplica_Mensual]]="Sí",tblGenerador21[[#This Row],[Aplica_Personalizada]]="Sí",tblGenerador21[[#This Row],[Aplica_Ultimo_Dia]]="Sí"),"Sí","No")</f>
        <v>Sí</v>
      </c>
      <c r="Z29" t="str">
        <f>IF(tblGenerador21[[#This Row],[Generar]]=tblGenerador21[[#This Row],[Generar_Final]],"OK","DIFERENTE")</f>
        <v>DIFERENTE</v>
      </c>
    </row>
    <row r="30" spans="1:26">
      <c r="A30" s="6">
        <v>46197</v>
      </c>
      <c r="B30">
        <f>_xlfn.XLOOKUP(tblGenerador21[[#This Row],[Fecha]],tblCalendario[Fecha],tblCalendario[Num de Sem],"")</f>
        <v>26</v>
      </c>
      <c r="C30" t="str">
        <f>_xlfn.XLOOKUP(tblGenerador21[[#This Row],[Fecha]],tblCalendario[Fecha],tblCalendario[Dia Semana],"")</f>
        <v>miércoles</v>
      </c>
      <c r="D30">
        <f>_xlfn.XLOOKUP(tblGenerador21[[#This Row],[Fecha]],tblCalendario[Fecha],tblCalendario[Mes],"")</f>
        <v>6</v>
      </c>
      <c r="E30" t="str" cm="1">
        <f t="array" ref="E30">INDEX(tblTareas_V1_Canonica[ID],MOD(ROW()-2,ROWS(tblTareas_V1_Canonica[ID]))+1)</f>
        <v>T029</v>
      </c>
      <c r="F30" t="str">
        <f>_xlfn.XLOOKUP(tblGenerador21[[#This Row],[ID_Tarea]],tblTareas_V1_Canonica[ID],tblTareas_V1_Canonica[TAREAS],"")</f>
        <v>Reporte De Activaciones De Cd Y Dv</v>
      </c>
      <c r="G30" t="str">
        <f>_xlfn.XLOOKUP(tblGenerador21[[#This Row],[ID_Tarea]],tblTareas_V1_Canonica[ID],tblTareas_V1_Canonica[Tipo frecuencia],"")</f>
        <v>semanal</v>
      </c>
      <c r="H30" t="str">
        <f>_xlfn.XLOOKUP(tblGenerador21[[#This Row],[ID_Tarea]],tblTareas_V1_Canonica[ID],tblTareas_V1_Canonica[Regla frecuencia],"")</f>
        <v>Lunes</v>
      </c>
      <c r="I30">
        <f>_xlfn.XLOOKUP(tblGenerador21[[#This Row],[ID_Tarea]],tblTareas_V1_Canonica[ID],tblTareas_V1_Canonica[Duración Estándar (min)],0)</f>
        <v>10</v>
      </c>
      <c r="J30" t="str">
        <f>_xlfn.XLOOKUP(tblGenerador21[[#This Row],[ID_Tarea]],tblTareas_V1_Canonica[ID],tblTareas_V1_Canonica[Turno],"")</f>
        <v>Cualquiera</v>
      </c>
      <c r="K30" t="str">
        <f>_xlfn.XLOOKUP(tblGenerador21[[#This Row],[ID_Tarea]],tblTareas_V1_Canonica[ID],tblTareas_V1_Canonica[Puesto],"")</f>
        <v>Sub Coordinadora</v>
      </c>
      <c r="L30" t="str">
        <f>IFERROR(_xlfn.XLOOKUP(tblGenerador21[[#This Row],[ID_Tarea]],tblTareas_V1_Canonica[[#This Row],[ID]],tblTareas_V1_Canonica[[#This Row],[Tipo_Carga]],""),"")</f>
        <v>Supervisión</v>
      </c>
      <c r="M30">
        <f>_xlfn.XLOOKUP(tblGenerador21[[#This Row],[ID_Tarea]],tblTareas_V1_Canonica[ID],tblTareas_V1_Canonica[Frec Diaria],1)</f>
        <v>1</v>
      </c>
      <c r="N30" t="str">
        <f>_xlfn.XLOOKUP(tblGenerador21[[#This Row],[ID_Tarea]],tblTareas_V1_Canonica[ID],tblTareas_V1_Canonica[Excluir_Festivos],"No")</f>
        <v>si</v>
      </c>
      <c r="O3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0" t="s">
        <v>251</v>
      </c>
      <c r="Q30" t="str">
        <f>LOWER(TRIM(SUBSTITUTE(SUBSTITUTE(tblGenerador21[[#This Row],[Regla_Frecuencia]],"á","a"),"é","e")))</f>
        <v>lunes</v>
      </c>
      <c r="R30" t="str">
        <f>LOWER(TRIM(SUBSTITUTE(SUBSTITUTE(tblGenerador21[[#This Row],[Día]],"á","a"),"é","e")))</f>
        <v>miercoles</v>
      </c>
      <c r="S30" t="str">
        <f>IF(tblGenerador21[[#This Row],[Tipo_Frecuencia]]="diario","Sí","No")</f>
        <v>No</v>
      </c>
      <c r="T30" t="str">
        <f>IF(AND(LOWER(tblGenerador21[[#This Row],[Tipo_Frecuencia]])="semanal",ISNUMBER(SEARCH(tblGenerador21[[#This Row],[Dia_Normalizado]],tblGenerador21[[#This Row],[Regla_Normalizada]]))),"Sí","No")</f>
        <v>No</v>
      </c>
      <c r="U30" t="str">
        <f>IF(AND(LOWER(tblGenerador21[[#This Row],[Tipo_Frecuencia]])="mensual",ISNUMBER(SEARCH("dia "&amp;DAY(tblGenerador21[[#This Row],[Fecha]]),tblGenerador21[[#This Row],[Regla_Normalizada]]))),"Sí","No")</f>
        <v>No</v>
      </c>
      <c r="V30" t="str">
        <f>IF(AND(LOWER(tblGenerador21[[#This Row],[Tipo_Frecuencia]])="personalizada",ISNUMBER(SEARCH("dia "&amp;DAY(tblGenerador21[[#This Row],[Fecha]]),tblGenerador21[[#This Row],[Regla_Normalizada]]))),"Sí","No")</f>
        <v>No</v>
      </c>
      <c r="W30" t="str">
        <f>IF(AND(ISNUMBER(SEARCH("ultimo dia",tblGenerador21[[#This Row],[Regla_Normalizada]])),DAY(tblGenerador21[[#This Row],[Fecha]])=DAY(EOMONTH(tblGenerador21[[#This Row],[Fecha]],0))),"Sí","No")</f>
        <v>No</v>
      </c>
      <c r="X3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0" t="str">
        <f>IF(OR(tblGenerador21[[#This Row],[Aplica_Diario]]="Sí",tblGenerador21[[#This Row],[Aplica_Semanal]]="Sí",tblGenerador21[[#This Row],[Aplica_Mensual]]="Sí",tblGenerador21[[#This Row],[Aplica_Personalizada]]="Sí",tblGenerador21[[#This Row],[Aplica_Ultimo_Dia]]="Sí"),"Sí","No")</f>
        <v>No</v>
      </c>
      <c r="Z30" t="str">
        <f>IF(tblGenerador21[[#This Row],[Generar]]=tblGenerador21[[#This Row],[Generar_Final]],"OK","DIFERENTE")</f>
        <v>OK</v>
      </c>
    </row>
    <row r="31" spans="1:26">
      <c r="A31" s="6">
        <v>46199</v>
      </c>
      <c r="B31">
        <f>_xlfn.XLOOKUP(tblGenerador21[[#This Row],[Fecha]],tblCalendario[Fecha],tblCalendario[Num de Sem],"")</f>
        <v>26</v>
      </c>
      <c r="C31" t="str">
        <f>_xlfn.XLOOKUP(tblGenerador21[[#This Row],[Fecha]],tblCalendario[Fecha],tblCalendario[Dia Semana],"")</f>
        <v>viernes</v>
      </c>
      <c r="D31">
        <f>_xlfn.XLOOKUP(tblGenerador21[[#This Row],[Fecha]],tblCalendario[Fecha],tblCalendario[Mes],"")</f>
        <v>6</v>
      </c>
      <c r="E31" t="str" cm="1">
        <f t="array" ref="E31">INDEX(tblTareas_V1_Canonica[ID],MOD(ROW()-2,ROWS(tblTareas_V1_Canonica[ID]))+1)</f>
        <v>T030</v>
      </c>
      <c r="F31" t="str">
        <f>_xlfn.XLOOKUP(tblGenerador21[[#This Row],[ID_Tarea]],tblTareas_V1_Canonica[ID],tblTareas_V1_Canonica[TAREAS],"")</f>
        <v>Solicitar Comisión Artículos De Promoción</v>
      </c>
      <c r="G31" t="str">
        <f>_xlfn.XLOOKUP(tblGenerador21[[#This Row],[ID_Tarea]],tblTareas_V1_Canonica[ID],tblTareas_V1_Canonica[Tipo frecuencia],"")</f>
        <v>semanal</v>
      </c>
      <c r="H31" t="str">
        <f>_xlfn.XLOOKUP(tblGenerador21[[#This Row],[ID_Tarea]],tblTareas_V1_Canonica[ID],tblTareas_V1_Canonica[Regla frecuencia],"")</f>
        <v>Lunes</v>
      </c>
      <c r="I31">
        <f>_xlfn.XLOOKUP(tblGenerador21[[#This Row],[ID_Tarea]],tblTareas_V1_Canonica[ID],tblTareas_V1_Canonica[Duración Estándar (min)],0)</f>
        <v>15</v>
      </c>
      <c r="J31" t="str">
        <f>_xlfn.XLOOKUP(tblGenerador21[[#This Row],[ID_Tarea]],tblTareas_V1_Canonica[ID],tblTareas_V1_Canonica[Turno],"")</f>
        <v>Cualquiera</v>
      </c>
      <c r="K31" t="str">
        <f>_xlfn.XLOOKUP(tblGenerador21[[#This Row],[ID_Tarea]],tblTareas_V1_Canonica[ID],tblTareas_V1_Canonica[Puesto],"")</f>
        <v>Sub Coordinadora</v>
      </c>
      <c r="L31" t="str">
        <f>IFERROR(_xlfn.XLOOKUP(tblGenerador21[[#This Row],[ID_Tarea]],tblTareas_V1_Canonica[[#This Row],[ID]],tblTareas_V1_Canonica[[#This Row],[Tipo_Carga]],""),"")</f>
        <v>Comercial</v>
      </c>
      <c r="M31">
        <f>_xlfn.XLOOKUP(tblGenerador21[[#This Row],[ID_Tarea]],tblTareas_V1_Canonica[ID],tblTareas_V1_Canonica[Frec Diaria],1)</f>
        <v>1</v>
      </c>
      <c r="N31" t="str">
        <f>_xlfn.XLOOKUP(tblGenerador21[[#This Row],[ID_Tarea]],tblTareas_V1_Canonica[ID],tblTareas_V1_Canonica[Excluir_Festivos],"No")</f>
        <v>si</v>
      </c>
      <c r="O3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1" t="s">
        <v>252</v>
      </c>
      <c r="Q31" t="str">
        <f>LOWER(TRIM(SUBSTITUTE(SUBSTITUTE(tblGenerador21[[#This Row],[Regla_Frecuencia]],"á","a"),"é","e")))</f>
        <v>lunes</v>
      </c>
      <c r="R31" t="str">
        <f>LOWER(TRIM(SUBSTITUTE(SUBSTITUTE(tblGenerador21[[#This Row],[Día]],"á","a"),"é","e")))</f>
        <v>viernes</v>
      </c>
      <c r="S31" t="str">
        <f>IF(tblGenerador21[[#This Row],[Tipo_Frecuencia]]="diario","Sí","No")</f>
        <v>No</v>
      </c>
      <c r="T31" t="str">
        <f>IF(AND(LOWER(tblGenerador21[[#This Row],[Tipo_Frecuencia]])="semanal",ISNUMBER(SEARCH(tblGenerador21[[#This Row],[Dia_Normalizado]],tblGenerador21[[#This Row],[Regla_Normalizada]]))),"Sí","No")</f>
        <v>No</v>
      </c>
      <c r="U31" t="str">
        <f>IF(AND(LOWER(tblGenerador21[[#This Row],[Tipo_Frecuencia]])="mensual",ISNUMBER(SEARCH("dia "&amp;DAY(tblGenerador21[[#This Row],[Fecha]]),tblGenerador21[[#This Row],[Regla_Normalizada]]))),"Sí","No")</f>
        <v>No</v>
      </c>
      <c r="V31" t="str">
        <f>IF(AND(LOWER(tblGenerador21[[#This Row],[Tipo_Frecuencia]])="personalizada",ISNUMBER(SEARCH("dia "&amp;DAY(tblGenerador21[[#This Row],[Fecha]]),tblGenerador21[[#This Row],[Regla_Normalizada]]))),"Sí","No")</f>
        <v>No</v>
      </c>
      <c r="W31" t="str">
        <f>IF(AND(ISNUMBER(SEARCH("ultimo dia",tblGenerador21[[#This Row],[Regla_Normalizada]])),DAY(tblGenerador21[[#This Row],[Fecha]])=DAY(EOMONTH(tblGenerador21[[#This Row],[Fecha]],0))),"Sí","No")</f>
        <v>No</v>
      </c>
      <c r="X3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1" t="str">
        <f>IF(OR(tblGenerador21[[#This Row],[Aplica_Diario]]="Sí",tblGenerador21[[#This Row],[Aplica_Semanal]]="Sí",tblGenerador21[[#This Row],[Aplica_Mensual]]="Sí",tblGenerador21[[#This Row],[Aplica_Personalizada]]="Sí",tblGenerador21[[#This Row],[Aplica_Ultimo_Dia]]="Sí"),"Sí","No")</f>
        <v>No</v>
      </c>
      <c r="Z31" t="str">
        <f>IF(tblGenerador21[[#This Row],[Generar]]=tblGenerador21[[#This Row],[Generar_Final]],"OK","DIFERENTE")</f>
        <v>OK</v>
      </c>
    </row>
    <row r="32" spans="1:26">
      <c r="A32" s="6">
        <v>46197</v>
      </c>
      <c r="B32">
        <f>_xlfn.XLOOKUP(tblGenerador21[[#This Row],[Fecha]],tblCalendario[Fecha],tblCalendario[Num de Sem],"")</f>
        <v>26</v>
      </c>
      <c r="C32" t="str">
        <f>_xlfn.XLOOKUP(tblGenerador21[[#This Row],[Fecha]],tblCalendario[Fecha],tblCalendario[Dia Semana],"")</f>
        <v>miércoles</v>
      </c>
      <c r="D32">
        <f>_xlfn.XLOOKUP(tblGenerador21[[#This Row],[Fecha]],tblCalendario[Fecha],tblCalendario[Mes],"")</f>
        <v>6</v>
      </c>
      <c r="E32" t="str" cm="1">
        <f t="array" ref="E32">INDEX(tblTareas_V1_Canonica[ID],MOD(ROW()-2,ROWS(tblTareas_V1_Canonica[ID]))+1)</f>
        <v>T031</v>
      </c>
      <c r="F32" t="str">
        <f>_xlfn.XLOOKUP(tblGenerador21[[#This Row],[ID_Tarea]],tblTareas_V1_Canonica[ID],tblTareas_V1_Canonica[TAREAS],"")</f>
        <v>Reporte De Horas Extras</v>
      </c>
      <c r="G32" t="str">
        <f>_xlfn.XLOOKUP(tblGenerador21[[#This Row],[ID_Tarea]],tblTareas_V1_Canonica[ID],tblTareas_V1_Canonica[Tipo frecuencia],"")</f>
        <v>semanal</v>
      </c>
      <c r="H32" t="str">
        <f>_xlfn.XLOOKUP(tblGenerador21[[#This Row],[ID_Tarea]],tblTareas_V1_Canonica[ID],tblTareas_V1_Canonica[Regla frecuencia],"")</f>
        <v>Lunes</v>
      </c>
      <c r="I32">
        <f>_xlfn.XLOOKUP(tblGenerador21[[#This Row],[ID_Tarea]],tblTareas_V1_Canonica[ID],tblTareas_V1_Canonica[Duración Estándar (min)],0)</f>
        <v>5</v>
      </c>
      <c r="J32" t="str">
        <f>_xlfn.XLOOKUP(tblGenerador21[[#This Row],[ID_Tarea]],tblTareas_V1_Canonica[ID],tblTareas_V1_Canonica[Turno],"")</f>
        <v>Cualquiera</v>
      </c>
      <c r="K32" t="str">
        <f>_xlfn.XLOOKUP(tblGenerador21[[#This Row],[ID_Tarea]],tblTareas_V1_Canonica[ID],tblTareas_V1_Canonica[Puesto],"")</f>
        <v>Sub Coordinadora</v>
      </c>
      <c r="L32" t="str">
        <f>IFERROR(_xlfn.XLOOKUP(tblGenerador21[[#This Row],[ID_Tarea]],tblTareas_V1_Canonica[[#This Row],[ID]],tblTareas_V1_Canonica[[#This Row],[Tipo_Carga]],""),"")</f>
        <v>Supervisión</v>
      </c>
      <c r="M32">
        <f>_xlfn.XLOOKUP(tblGenerador21[[#This Row],[ID_Tarea]],tblTareas_V1_Canonica[ID],tblTareas_V1_Canonica[Frec Diaria],1)</f>
        <v>1</v>
      </c>
      <c r="N32" t="str">
        <f>_xlfn.XLOOKUP(tblGenerador21[[#This Row],[ID_Tarea]],tblTareas_V1_Canonica[ID],tblTareas_V1_Canonica[Excluir_Festivos],"No")</f>
        <v>si</v>
      </c>
      <c r="O3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2" t="s">
        <v>254</v>
      </c>
      <c r="Q32" t="str">
        <f>LOWER(TRIM(SUBSTITUTE(SUBSTITUTE(tblGenerador21[[#This Row],[Regla_Frecuencia]],"á","a"),"é","e")))</f>
        <v>lunes</v>
      </c>
      <c r="R32" t="str">
        <f>LOWER(TRIM(SUBSTITUTE(SUBSTITUTE(tblGenerador21[[#This Row],[Día]],"á","a"),"é","e")))</f>
        <v>miercoles</v>
      </c>
      <c r="S32" t="str">
        <f>IF(tblGenerador21[[#This Row],[Tipo_Frecuencia]]="diario","Sí","No")</f>
        <v>No</v>
      </c>
      <c r="T32" t="str">
        <f>IF(AND(LOWER(tblGenerador21[[#This Row],[Tipo_Frecuencia]])="semanal",ISNUMBER(SEARCH(tblGenerador21[[#This Row],[Dia_Normalizado]],tblGenerador21[[#This Row],[Regla_Normalizada]]))),"Sí","No")</f>
        <v>No</v>
      </c>
      <c r="U32" t="str">
        <f>IF(AND(LOWER(tblGenerador21[[#This Row],[Tipo_Frecuencia]])="mensual",ISNUMBER(SEARCH("dia "&amp;DAY(tblGenerador21[[#This Row],[Fecha]]),tblGenerador21[[#This Row],[Regla_Normalizada]]))),"Sí","No")</f>
        <v>No</v>
      </c>
      <c r="V32" t="str">
        <f>IF(AND(LOWER(tblGenerador21[[#This Row],[Tipo_Frecuencia]])="personalizada",ISNUMBER(SEARCH("dia "&amp;DAY(tblGenerador21[[#This Row],[Fecha]]),tblGenerador21[[#This Row],[Regla_Normalizada]]))),"Sí","No")</f>
        <v>No</v>
      </c>
      <c r="W32" t="str">
        <f>IF(AND(ISNUMBER(SEARCH("ultimo dia",tblGenerador21[[#This Row],[Regla_Normalizada]])),DAY(tblGenerador21[[#This Row],[Fecha]])=DAY(EOMONTH(tblGenerador21[[#This Row],[Fecha]],0))),"Sí","No")</f>
        <v>No</v>
      </c>
      <c r="X3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2" t="str">
        <f>IF(OR(tblGenerador21[[#This Row],[Aplica_Diario]]="Sí",tblGenerador21[[#This Row],[Aplica_Semanal]]="Sí",tblGenerador21[[#This Row],[Aplica_Mensual]]="Sí",tblGenerador21[[#This Row],[Aplica_Personalizada]]="Sí",tblGenerador21[[#This Row],[Aplica_Ultimo_Dia]]="Sí"),"Sí","No")</f>
        <v>No</v>
      </c>
      <c r="Z32" t="str">
        <f>IF(tblGenerador21[[#This Row],[Generar]]=tblGenerador21[[#This Row],[Generar_Final]],"OK","DIFERENTE")</f>
        <v>OK</v>
      </c>
    </row>
    <row r="33" spans="1:26">
      <c r="A33" s="6">
        <v>46197</v>
      </c>
      <c r="B33">
        <f>_xlfn.XLOOKUP(tblGenerador21[[#This Row],[Fecha]],tblCalendario[Fecha],tblCalendario[Num de Sem],"")</f>
        <v>26</v>
      </c>
      <c r="C33" t="str">
        <f>_xlfn.XLOOKUP(tblGenerador21[[#This Row],[Fecha]],tblCalendario[Fecha],tblCalendario[Dia Semana],"")</f>
        <v>miércoles</v>
      </c>
      <c r="D33">
        <f>_xlfn.XLOOKUP(tblGenerador21[[#This Row],[Fecha]],tblCalendario[Fecha],tblCalendario[Mes],"")</f>
        <v>6</v>
      </c>
      <c r="E33" t="str" cm="1">
        <f t="array" ref="E33">INDEX(tblTareas_V1_Canonica[ID],MOD(ROW()-2,ROWS(tblTareas_V1_Canonica[ID]))+1)</f>
        <v>T032</v>
      </c>
      <c r="F33" t="str">
        <f>_xlfn.XLOOKUP(tblGenerador21[[#This Row],[ID_Tarea]],tblTareas_V1_Canonica[ID],tblTareas_V1_Canonica[TAREAS],"")</f>
        <v>Presupuesto De Venta Semanal (Lunes, Hrs Sac)</v>
      </c>
      <c r="G33" t="str">
        <f>_xlfn.XLOOKUP(tblGenerador21[[#This Row],[ID_Tarea]],tblTareas_V1_Canonica[ID],tblTareas_V1_Canonica[Tipo frecuencia],"")</f>
        <v>semanal</v>
      </c>
      <c r="H33" t="str">
        <f>_xlfn.XLOOKUP(tblGenerador21[[#This Row],[ID_Tarea]],tblTareas_V1_Canonica[ID],tblTareas_V1_Canonica[Regla frecuencia],"")</f>
        <v>Lunes</v>
      </c>
      <c r="I33">
        <f>_xlfn.XLOOKUP(tblGenerador21[[#This Row],[ID_Tarea]],tblTareas_V1_Canonica[ID],tblTareas_V1_Canonica[Duración Estándar (min)],0)</f>
        <v>10</v>
      </c>
      <c r="J33" t="str">
        <f>_xlfn.XLOOKUP(tblGenerador21[[#This Row],[ID_Tarea]],tblTareas_V1_Canonica[ID],tblTareas_V1_Canonica[Turno],"")</f>
        <v>Cualquiera</v>
      </c>
      <c r="K33" t="str">
        <f>_xlfn.XLOOKUP(tblGenerador21[[#This Row],[ID_Tarea]],tblTareas_V1_Canonica[ID],tblTareas_V1_Canonica[Puesto],"")</f>
        <v>Sub Coordinadora</v>
      </c>
      <c r="L33" t="str">
        <f>IFERROR(_xlfn.XLOOKUP(tblGenerador21[[#This Row],[ID_Tarea]],tblTareas_V1_Canonica[[#This Row],[ID]],tblTareas_V1_Canonica[[#This Row],[Tipo_Carga]],""),"")</f>
        <v>Comercial</v>
      </c>
      <c r="M33">
        <f>_xlfn.XLOOKUP(tblGenerador21[[#This Row],[ID_Tarea]],tblTareas_V1_Canonica[ID],tblTareas_V1_Canonica[Frec Diaria],1)</f>
        <v>1</v>
      </c>
      <c r="N33" t="str">
        <f>_xlfn.XLOOKUP(tblGenerador21[[#This Row],[ID_Tarea]],tblTareas_V1_Canonica[ID],tblTareas_V1_Canonica[Excluir_Festivos],"No")</f>
        <v>si</v>
      </c>
      <c r="O3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3" t="s">
        <v>256</v>
      </c>
      <c r="Q33" t="str">
        <f>LOWER(TRIM(SUBSTITUTE(SUBSTITUTE(tblGenerador21[[#This Row],[Regla_Frecuencia]],"á","a"),"é","e")))</f>
        <v>lunes</v>
      </c>
      <c r="R33" t="str">
        <f>LOWER(TRIM(SUBSTITUTE(SUBSTITUTE(tblGenerador21[[#This Row],[Día]],"á","a"),"é","e")))</f>
        <v>miercoles</v>
      </c>
      <c r="S33" t="str">
        <f>IF(tblGenerador21[[#This Row],[Tipo_Frecuencia]]="diario","Sí","No")</f>
        <v>No</v>
      </c>
      <c r="T33" t="str">
        <f>IF(AND(LOWER(tblGenerador21[[#This Row],[Tipo_Frecuencia]])="semanal",ISNUMBER(SEARCH(tblGenerador21[[#This Row],[Dia_Normalizado]],tblGenerador21[[#This Row],[Regla_Normalizada]]))),"Sí","No")</f>
        <v>No</v>
      </c>
      <c r="U33" t="str">
        <f>IF(AND(LOWER(tblGenerador21[[#This Row],[Tipo_Frecuencia]])="mensual",ISNUMBER(SEARCH("dia "&amp;DAY(tblGenerador21[[#This Row],[Fecha]]),tblGenerador21[[#This Row],[Regla_Normalizada]]))),"Sí","No")</f>
        <v>No</v>
      </c>
      <c r="V33" t="str">
        <f>IF(AND(LOWER(tblGenerador21[[#This Row],[Tipo_Frecuencia]])="personalizada",ISNUMBER(SEARCH("dia "&amp;DAY(tblGenerador21[[#This Row],[Fecha]]),tblGenerador21[[#This Row],[Regla_Normalizada]]))),"Sí","No")</f>
        <v>No</v>
      </c>
      <c r="W33" t="str">
        <f>IF(AND(ISNUMBER(SEARCH("ultimo dia",tblGenerador21[[#This Row],[Regla_Normalizada]])),DAY(tblGenerador21[[#This Row],[Fecha]])=DAY(EOMONTH(tblGenerador21[[#This Row],[Fecha]],0))),"Sí","No")</f>
        <v>No</v>
      </c>
      <c r="X3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3" t="str">
        <f>IF(OR(tblGenerador21[[#This Row],[Aplica_Diario]]="Sí",tblGenerador21[[#This Row],[Aplica_Semanal]]="Sí",tblGenerador21[[#This Row],[Aplica_Mensual]]="Sí",tblGenerador21[[#This Row],[Aplica_Personalizada]]="Sí",tblGenerador21[[#This Row],[Aplica_Ultimo_Dia]]="Sí"),"Sí","No")</f>
        <v>No</v>
      </c>
      <c r="Z33" t="str">
        <f>IF(tblGenerador21[[#This Row],[Generar]]=tblGenerador21[[#This Row],[Generar_Final]],"OK","DIFERENTE")</f>
        <v>OK</v>
      </c>
    </row>
    <row r="34" spans="1:26">
      <c r="A34" s="6">
        <v>46197</v>
      </c>
      <c r="B34">
        <f>_xlfn.XLOOKUP(tblGenerador21[[#This Row],[Fecha]],tblCalendario[Fecha],tblCalendario[Num de Sem],"")</f>
        <v>26</v>
      </c>
      <c r="C34" t="str">
        <f>_xlfn.XLOOKUP(tblGenerador21[[#This Row],[Fecha]],tblCalendario[Fecha],tblCalendario[Dia Semana],"")</f>
        <v>miércoles</v>
      </c>
      <c r="D34">
        <f>_xlfn.XLOOKUP(tblGenerador21[[#This Row],[Fecha]],tblCalendario[Fecha],tblCalendario[Mes],"")</f>
        <v>6</v>
      </c>
      <c r="E34" t="str" cm="1">
        <f t="array" ref="E34">INDEX(tblTareas_V1_Canonica[ID],MOD(ROW()-2,ROWS(tblTareas_V1_Canonica[ID]))+1)</f>
        <v>T033</v>
      </c>
      <c r="F34" t="str">
        <f>_xlfn.XLOOKUP(tblGenerador21[[#This Row],[ID_Tarea]],tblTareas_V1_Canonica[ID],tblTareas_V1_Canonica[TAREAS],"")</f>
        <v>Seguimiento Tareas Colaboradores</v>
      </c>
      <c r="G34" t="str">
        <f>_xlfn.XLOOKUP(tblGenerador21[[#This Row],[ID_Tarea]],tblTareas_V1_Canonica[ID],tblTareas_V1_Canonica[Tipo frecuencia],"")</f>
        <v>semanal</v>
      </c>
      <c r="H34" t="str">
        <f>_xlfn.XLOOKUP(tblGenerador21[[#This Row],[ID_Tarea]],tblTareas_V1_Canonica[ID],tblTareas_V1_Canonica[Regla frecuencia],"")</f>
        <v>lunes a sabado</v>
      </c>
      <c r="I34">
        <f>_xlfn.XLOOKUP(tblGenerador21[[#This Row],[ID_Tarea]],tblTareas_V1_Canonica[ID],tblTareas_V1_Canonica[Duración Estándar (min)],0)</f>
        <v>5</v>
      </c>
      <c r="J34" t="str">
        <f>_xlfn.XLOOKUP(tblGenerador21[[#This Row],[ID_Tarea]],tblTareas_V1_Canonica[ID],tblTareas_V1_Canonica[Turno],"")</f>
        <v>Cualquiera</v>
      </c>
      <c r="K34" t="str">
        <f>_xlfn.XLOOKUP(tblGenerador21[[#This Row],[ID_Tarea]],tblTareas_V1_Canonica[ID],tblTareas_V1_Canonica[Puesto],"")</f>
        <v>Sub Coordinadora</v>
      </c>
      <c r="L34" t="str">
        <f>IFERROR(_xlfn.XLOOKUP(tblGenerador21[[#This Row],[ID_Tarea]],tblTareas_V1_Canonica[[#This Row],[ID]],tblTareas_V1_Canonica[[#This Row],[Tipo_Carga]],""),"")</f>
        <v>Supervisión</v>
      </c>
      <c r="M34">
        <f>_xlfn.XLOOKUP(tblGenerador21[[#This Row],[ID_Tarea]],tblTareas_V1_Canonica[ID],tblTareas_V1_Canonica[Frec Diaria],1)</f>
        <v>1</v>
      </c>
      <c r="N34" t="str">
        <f>_xlfn.XLOOKUP(tblGenerador21[[#This Row],[ID_Tarea]],tblTareas_V1_Canonica[ID],tblTareas_V1_Canonica[Excluir_Festivos],"No")</f>
        <v>si</v>
      </c>
      <c r="O3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4" t="s">
        <v>263</v>
      </c>
      <c r="Q34" t="str">
        <f>LOWER(TRIM(SUBSTITUTE(SUBSTITUTE(tblGenerador21[[#This Row],[Regla_Frecuencia]],"á","a"),"é","e")))</f>
        <v>lunes a sabado</v>
      </c>
      <c r="R34" t="str">
        <f>LOWER(TRIM(SUBSTITUTE(SUBSTITUTE(tblGenerador21[[#This Row],[Día]],"á","a"),"é","e")))</f>
        <v>miercoles</v>
      </c>
      <c r="S34" t="str">
        <f>IF(tblGenerador21[[#This Row],[Tipo_Frecuencia]]="diario","Sí","No")</f>
        <v>No</v>
      </c>
      <c r="T34" t="str">
        <f>IF(AND(LOWER(tblGenerador21[[#This Row],[Tipo_Frecuencia]])="semanal",ISNUMBER(SEARCH(tblGenerador21[[#This Row],[Dia_Normalizado]],tblGenerador21[[#This Row],[Regla_Normalizada]]))),"Sí","No")</f>
        <v>No</v>
      </c>
      <c r="U34" t="str">
        <f>IF(AND(LOWER(tblGenerador21[[#This Row],[Tipo_Frecuencia]])="mensual",ISNUMBER(SEARCH("dia "&amp;DAY(tblGenerador21[[#This Row],[Fecha]]),tblGenerador21[[#This Row],[Regla_Normalizada]]))),"Sí","No")</f>
        <v>No</v>
      </c>
      <c r="V34" t="str">
        <f>IF(AND(LOWER(tblGenerador21[[#This Row],[Tipo_Frecuencia]])="personalizada",ISNUMBER(SEARCH("dia "&amp;DAY(tblGenerador21[[#This Row],[Fecha]]),tblGenerador21[[#This Row],[Regla_Normalizada]]))),"Sí","No")</f>
        <v>No</v>
      </c>
      <c r="W34" t="str">
        <f>IF(AND(ISNUMBER(SEARCH("ultimo dia",tblGenerador21[[#This Row],[Regla_Normalizada]])),DAY(tblGenerador21[[#This Row],[Fecha]])=DAY(EOMONTH(tblGenerador21[[#This Row],[Fecha]],0))),"Sí","No")</f>
        <v>No</v>
      </c>
      <c r="X3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4" t="str">
        <f>IF(OR(tblGenerador21[[#This Row],[Aplica_Diario]]="Sí",tblGenerador21[[#This Row],[Aplica_Semanal]]="Sí",tblGenerador21[[#This Row],[Aplica_Mensual]]="Sí",tblGenerador21[[#This Row],[Aplica_Personalizada]]="Sí",tblGenerador21[[#This Row],[Aplica_Ultimo_Dia]]="Sí"),"Sí","No")</f>
        <v>No</v>
      </c>
      <c r="Z34" t="str">
        <f>IF(tblGenerador21[[#This Row],[Generar]]=tblGenerador21[[#This Row],[Generar_Final]],"OK","DIFERENTE")</f>
        <v>OK</v>
      </c>
    </row>
    <row r="35" spans="1:26">
      <c r="A35" s="6">
        <v>46201</v>
      </c>
      <c r="B35">
        <f>_xlfn.XLOOKUP(tblGenerador21[[#This Row],[Fecha]],tblCalendario[Fecha],tblCalendario[Num de Sem],"")</f>
        <v>26</v>
      </c>
      <c r="C35" t="str">
        <f>_xlfn.XLOOKUP(tblGenerador21[[#This Row],[Fecha]],tblCalendario[Fecha],tblCalendario[Dia Semana],"")</f>
        <v>domingo</v>
      </c>
      <c r="D35">
        <f>_xlfn.XLOOKUP(tblGenerador21[[#This Row],[Fecha]],tblCalendario[Fecha],tblCalendario[Mes],"")</f>
        <v>6</v>
      </c>
      <c r="E35" t="str" cm="1">
        <f t="array" ref="E35">INDEX(tblTareas_V1_Canonica[ID],MOD(ROW()-2,ROWS(tblTareas_V1_Canonica[ID]))+1)</f>
        <v>T034</v>
      </c>
      <c r="F35" t="str">
        <f>_xlfn.XLOOKUP(tblGenerador21[[#This Row],[ID_Tarea]],tblTareas_V1_Canonica[ID],tblTareas_V1_Canonica[TAREAS],"")</f>
        <v>Capacitacion equipo</v>
      </c>
      <c r="G35" t="str">
        <f>_xlfn.XLOOKUP(tblGenerador21[[#This Row],[ID_Tarea]],tblTareas_V1_Canonica[ID],tblTareas_V1_Canonica[Tipo frecuencia],"")</f>
        <v>semanal</v>
      </c>
      <c r="H35" t="str">
        <f>_xlfn.XLOOKUP(tblGenerador21[[#This Row],[ID_Tarea]],tblTareas_V1_Canonica[ID],tblTareas_V1_Canonica[Regla frecuencia],"")</f>
        <v>lunes a sabado</v>
      </c>
      <c r="I35">
        <f>_xlfn.XLOOKUP(tblGenerador21[[#This Row],[ID_Tarea]],tblTareas_V1_Canonica[ID],tblTareas_V1_Canonica[Duración Estándar (min)],0)</f>
        <v>10</v>
      </c>
      <c r="J35" t="str">
        <f>_xlfn.XLOOKUP(tblGenerador21[[#This Row],[ID_Tarea]],tblTareas_V1_Canonica[ID],tblTareas_V1_Canonica[Turno],"")</f>
        <v>Cualquiera</v>
      </c>
      <c r="K35" t="str">
        <f>_xlfn.XLOOKUP(tblGenerador21[[#This Row],[ID_Tarea]],tblTareas_V1_Canonica[ID],tblTareas_V1_Canonica[Puesto],"")</f>
        <v>Sub Coordinadora</v>
      </c>
      <c r="L35" t="str">
        <f>IFERROR(_xlfn.XLOOKUP(tblGenerador21[[#This Row],[ID_Tarea]],tblTareas_V1_Canonica[[#This Row],[ID]],tblTareas_V1_Canonica[[#This Row],[Tipo_Carga]],""),"")</f>
        <v>Supervisión</v>
      </c>
      <c r="M35">
        <f>_xlfn.XLOOKUP(tblGenerador21[[#This Row],[ID_Tarea]],tblTareas_V1_Canonica[ID],tblTareas_V1_Canonica[Frec Diaria],1)</f>
        <v>1</v>
      </c>
      <c r="N35" t="str">
        <f>_xlfn.XLOOKUP(tblGenerador21[[#This Row],[ID_Tarea]],tblTareas_V1_Canonica[ID],tblTareas_V1_Canonica[Excluir_Festivos],"No")</f>
        <v>si</v>
      </c>
      <c r="O3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5" t="s">
        <v>267</v>
      </c>
      <c r="Q35" t="str">
        <f>LOWER(TRIM(SUBSTITUTE(SUBSTITUTE(tblGenerador21[[#This Row],[Regla_Frecuencia]],"á","a"),"é","e")))</f>
        <v>lunes a sabado</v>
      </c>
      <c r="R35" t="str">
        <f>LOWER(TRIM(SUBSTITUTE(SUBSTITUTE(tblGenerador21[[#This Row],[Día]],"á","a"),"é","e")))</f>
        <v>domingo</v>
      </c>
      <c r="S35" t="str">
        <f>IF(tblGenerador21[[#This Row],[Tipo_Frecuencia]]="diario","Sí","No")</f>
        <v>No</v>
      </c>
      <c r="T35" t="str">
        <f>IF(AND(LOWER(tblGenerador21[[#This Row],[Tipo_Frecuencia]])="semanal",ISNUMBER(SEARCH(tblGenerador21[[#This Row],[Dia_Normalizado]],tblGenerador21[[#This Row],[Regla_Normalizada]]))),"Sí","No")</f>
        <v>No</v>
      </c>
      <c r="U35" t="str">
        <f>IF(AND(LOWER(tblGenerador21[[#This Row],[Tipo_Frecuencia]])="mensual",ISNUMBER(SEARCH("dia "&amp;DAY(tblGenerador21[[#This Row],[Fecha]]),tblGenerador21[[#This Row],[Regla_Normalizada]]))),"Sí","No")</f>
        <v>No</v>
      </c>
      <c r="V35" t="str">
        <f>IF(AND(LOWER(tblGenerador21[[#This Row],[Tipo_Frecuencia]])="personalizada",ISNUMBER(SEARCH("dia "&amp;DAY(tblGenerador21[[#This Row],[Fecha]]),tblGenerador21[[#This Row],[Regla_Normalizada]]))),"Sí","No")</f>
        <v>No</v>
      </c>
      <c r="W35" t="str">
        <f>IF(AND(ISNUMBER(SEARCH("ultimo dia",tblGenerador21[[#This Row],[Regla_Normalizada]])),DAY(tblGenerador21[[#This Row],[Fecha]])=DAY(EOMONTH(tblGenerador21[[#This Row],[Fecha]],0))),"Sí","No")</f>
        <v>No</v>
      </c>
      <c r="X3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5" t="str">
        <f>IF(OR(tblGenerador21[[#This Row],[Aplica_Diario]]="Sí",tblGenerador21[[#This Row],[Aplica_Semanal]]="Sí",tblGenerador21[[#This Row],[Aplica_Mensual]]="Sí",tblGenerador21[[#This Row],[Aplica_Personalizada]]="Sí",tblGenerador21[[#This Row],[Aplica_Ultimo_Dia]]="Sí"),"Sí","No")</f>
        <v>No</v>
      </c>
      <c r="Z35" t="str">
        <f>IF(tblGenerador21[[#This Row],[Generar]]=tblGenerador21[[#This Row],[Generar_Final]],"OK","DIFERENTE")</f>
        <v>OK</v>
      </c>
    </row>
    <row r="36" spans="1:26">
      <c r="A36" s="6">
        <v>46198</v>
      </c>
      <c r="B36">
        <f>_xlfn.XLOOKUP(tblGenerador21[[#This Row],[Fecha]],tblCalendario[Fecha],tblCalendario[Num de Sem],"")</f>
        <v>26</v>
      </c>
      <c r="C36" t="str">
        <f>_xlfn.XLOOKUP(tblGenerador21[[#This Row],[Fecha]],tblCalendario[Fecha],tblCalendario[Dia Semana],"")</f>
        <v>jueves</v>
      </c>
      <c r="D36">
        <f>_xlfn.XLOOKUP(tblGenerador21[[#This Row],[Fecha]],tblCalendario[Fecha],tblCalendario[Mes],"")</f>
        <v>6</v>
      </c>
      <c r="E36" t="str" cm="1">
        <f t="array" ref="E36">INDEX(tblTareas_V1_Canonica[ID],MOD(ROW()-2,ROWS(tblTareas_V1_Canonica[ID]))+1)</f>
        <v>T035</v>
      </c>
      <c r="F36" t="str">
        <f>_xlfn.XLOOKUP(tblGenerador21[[#This Row],[ID_Tarea]],tblTareas_V1_Canonica[ID],tblTareas_V1_Canonica[TAREAS],"")</f>
        <v>Reunión Acountability Coordinador 9:00am</v>
      </c>
      <c r="G36" t="str">
        <f>_xlfn.XLOOKUP(tblGenerador21[[#This Row],[ID_Tarea]],tblTareas_V1_Canonica[ID],tblTareas_V1_Canonica[Tipo frecuencia],"")</f>
        <v>semanal</v>
      </c>
      <c r="H36" t="str">
        <f>_xlfn.XLOOKUP(tblGenerador21[[#This Row],[ID_Tarea]],tblTareas_V1_Canonica[ID],tblTareas_V1_Canonica[Regla frecuencia],"")</f>
        <v>Lunes</v>
      </c>
      <c r="I36">
        <f>_xlfn.XLOOKUP(tblGenerador21[[#This Row],[ID_Tarea]],tblTareas_V1_Canonica[ID],tblTareas_V1_Canonica[Duración Estándar (min)],0)</f>
        <v>60</v>
      </c>
      <c r="J36" t="str">
        <f>_xlfn.XLOOKUP(tblGenerador21[[#This Row],[ID_Tarea]],tblTareas_V1_Canonica[ID],tblTareas_V1_Canonica[Turno],"")</f>
        <v>Cualquiera</v>
      </c>
      <c r="K36" t="str">
        <f>_xlfn.XLOOKUP(tblGenerador21[[#This Row],[ID_Tarea]],tblTareas_V1_Canonica[ID],tblTareas_V1_Canonica[Puesto],"")</f>
        <v>Sub Coordinadora</v>
      </c>
      <c r="L36" t="str">
        <f>IFERROR(_xlfn.XLOOKUP(tblGenerador21[[#This Row],[ID_Tarea]],tblTareas_V1_Canonica[[#This Row],[ID]],tblTareas_V1_Canonica[[#This Row],[Tipo_Carga]],""),"")</f>
        <v>Supervisión</v>
      </c>
      <c r="M36">
        <f>_xlfn.XLOOKUP(tblGenerador21[[#This Row],[ID_Tarea]],tblTareas_V1_Canonica[ID],tblTareas_V1_Canonica[Frec Diaria],1)</f>
        <v>1</v>
      </c>
      <c r="N36" t="str">
        <f>_xlfn.XLOOKUP(tblGenerador21[[#This Row],[ID_Tarea]],tblTareas_V1_Canonica[ID],tblTareas_V1_Canonica[Excluir_Festivos],"No")</f>
        <v>si</v>
      </c>
      <c r="O3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6" t="s">
        <v>271</v>
      </c>
      <c r="Q36" t="str">
        <f>LOWER(TRIM(SUBSTITUTE(SUBSTITUTE(tblGenerador21[[#This Row],[Regla_Frecuencia]],"á","a"),"é","e")))</f>
        <v>lunes</v>
      </c>
      <c r="R36" t="str">
        <f>LOWER(TRIM(SUBSTITUTE(SUBSTITUTE(tblGenerador21[[#This Row],[Día]],"á","a"),"é","e")))</f>
        <v>jueves</v>
      </c>
      <c r="S36" t="str">
        <f>IF(tblGenerador21[[#This Row],[Tipo_Frecuencia]]="diario","Sí","No")</f>
        <v>No</v>
      </c>
      <c r="T36" t="str">
        <f>IF(AND(LOWER(tblGenerador21[[#This Row],[Tipo_Frecuencia]])="semanal",ISNUMBER(SEARCH(tblGenerador21[[#This Row],[Dia_Normalizado]],tblGenerador21[[#This Row],[Regla_Normalizada]]))),"Sí","No")</f>
        <v>No</v>
      </c>
      <c r="U36" t="str">
        <f>IF(AND(LOWER(tblGenerador21[[#This Row],[Tipo_Frecuencia]])="mensual",ISNUMBER(SEARCH("dia "&amp;DAY(tblGenerador21[[#This Row],[Fecha]]),tblGenerador21[[#This Row],[Regla_Normalizada]]))),"Sí","No")</f>
        <v>No</v>
      </c>
      <c r="V36" t="str">
        <f>IF(AND(LOWER(tblGenerador21[[#This Row],[Tipo_Frecuencia]])="personalizada",ISNUMBER(SEARCH("dia "&amp;DAY(tblGenerador21[[#This Row],[Fecha]]),tblGenerador21[[#This Row],[Regla_Normalizada]]))),"Sí","No")</f>
        <v>No</v>
      </c>
      <c r="W36" t="str">
        <f>IF(AND(ISNUMBER(SEARCH("ultimo dia",tblGenerador21[[#This Row],[Regla_Normalizada]])),DAY(tblGenerador21[[#This Row],[Fecha]])=DAY(EOMONTH(tblGenerador21[[#This Row],[Fecha]],0))),"Sí","No")</f>
        <v>No</v>
      </c>
      <c r="X3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6" t="str">
        <f>IF(OR(tblGenerador21[[#This Row],[Aplica_Diario]]="Sí",tblGenerador21[[#This Row],[Aplica_Semanal]]="Sí",tblGenerador21[[#This Row],[Aplica_Mensual]]="Sí",tblGenerador21[[#This Row],[Aplica_Personalizada]]="Sí",tblGenerador21[[#This Row],[Aplica_Ultimo_Dia]]="Sí"),"Sí","No")</f>
        <v>No</v>
      </c>
      <c r="Z36" t="str">
        <f>IF(tblGenerador21[[#This Row],[Generar]]=tblGenerador21[[#This Row],[Generar_Final]],"OK","DIFERENTE")</f>
        <v>OK</v>
      </c>
    </row>
    <row r="37" spans="1:26">
      <c r="A37" s="6">
        <v>46200</v>
      </c>
      <c r="B37">
        <f>_xlfn.XLOOKUP(tblGenerador21[[#This Row],[Fecha]],tblCalendario[Fecha],tblCalendario[Num de Sem],"")</f>
        <v>26</v>
      </c>
      <c r="C37" t="str">
        <f>_xlfn.XLOOKUP(tblGenerador21[[#This Row],[Fecha]],tblCalendario[Fecha],tblCalendario[Dia Semana],"")</f>
        <v>sábado</v>
      </c>
      <c r="D37">
        <f>_xlfn.XLOOKUP(tblGenerador21[[#This Row],[Fecha]],tblCalendario[Fecha],tblCalendario[Mes],"")</f>
        <v>6</v>
      </c>
      <c r="E37" t="str" cm="1">
        <f t="array" ref="E37">INDEX(tblTareas_V1_Canonica[ID],MOD(ROW()-2,ROWS(tblTareas_V1_Canonica[ID]))+1)</f>
        <v>T036</v>
      </c>
      <c r="F37" t="str">
        <f>_xlfn.XLOOKUP(tblGenerador21[[#This Row],[ID_Tarea]],tblTareas_V1_Canonica[ID],tblTareas_V1_Canonica[TAREAS],"")</f>
        <v># De Contactos Nuevos Por Vendedor</v>
      </c>
      <c r="G37" t="str">
        <f>_xlfn.XLOOKUP(tblGenerador21[[#This Row],[ID_Tarea]],tblTareas_V1_Canonica[ID],tblTareas_V1_Canonica[Tipo frecuencia],"")</f>
        <v>semanal</v>
      </c>
      <c r="H37" t="str">
        <f>_xlfn.XLOOKUP(tblGenerador21[[#This Row],[ID_Tarea]],tblTareas_V1_Canonica[ID],tblTareas_V1_Canonica[Regla frecuencia],"")</f>
        <v>jueves</v>
      </c>
      <c r="I37">
        <f>_xlfn.XLOOKUP(tblGenerador21[[#This Row],[ID_Tarea]],tblTareas_V1_Canonica[ID],tblTareas_V1_Canonica[Duración Estándar (min)],0)</f>
        <v>5</v>
      </c>
      <c r="J37" t="str">
        <f>_xlfn.XLOOKUP(tblGenerador21[[#This Row],[ID_Tarea]],tblTareas_V1_Canonica[ID],tblTareas_V1_Canonica[Turno],"")</f>
        <v>Cualquiera</v>
      </c>
      <c r="K37" t="str">
        <f>_xlfn.XLOOKUP(tblGenerador21[[#This Row],[ID_Tarea]],tblTareas_V1_Canonica[ID],tblTareas_V1_Canonica[Puesto],"")</f>
        <v>Sub Coordinadora</v>
      </c>
      <c r="L37" t="str">
        <f>IFERROR(_xlfn.XLOOKUP(tblGenerador21[[#This Row],[ID_Tarea]],tblTareas_V1_Canonica[[#This Row],[ID]],tblTareas_V1_Canonica[[#This Row],[Tipo_Carga]],""),"")</f>
        <v>Programada</v>
      </c>
      <c r="M37">
        <f>_xlfn.XLOOKUP(tblGenerador21[[#This Row],[ID_Tarea]],tblTareas_V1_Canonica[ID],tblTareas_V1_Canonica[Frec Diaria],1)</f>
        <v>1</v>
      </c>
      <c r="N37" t="str">
        <f>_xlfn.XLOOKUP(tblGenerador21[[#This Row],[ID_Tarea]],tblTareas_V1_Canonica[ID],tblTareas_V1_Canonica[Excluir_Festivos],"No")</f>
        <v>si</v>
      </c>
      <c r="O3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7" t="s">
        <v>274</v>
      </c>
      <c r="Q37" t="str">
        <f>LOWER(TRIM(SUBSTITUTE(SUBSTITUTE(tblGenerador21[[#This Row],[Regla_Frecuencia]],"á","a"),"é","e")))</f>
        <v>jueves</v>
      </c>
      <c r="R37" t="str">
        <f>LOWER(TRIM(SUBSTITUTE(SUBSTITUTE(tblGenerador21[[#This Row],[Día]],"á","a"),"é","e")))</f>
        <v>sabado</v>
      </c>
      <c r="S37" t="str">
        <f>IF(tblGenerador21[[#This Row],[Tipo_Frecuencia]]="diario","Sí","No")</f>
        <v>No</v>
      </c>
      <c r="T37" t="str">
        <f>IF(AND(LOWER(tblGenerador21[[#This Row],[Tipo_Frecuencia]])="semanal",ISNUMBER(SEARCH(tblGenerador21[[#This Row],[Dia_Normalizado]],tblGenerador21[[#This Row],[Regla_Normalizada]]))),"Sí","No")</f>
        <v>No</v>
      </c>
      <c r="U37" t="str">
        <f>IF(AND(LOWER(tblGenerador21[[#This Row],[Tipo_Frecuencia]])="mensual",ISNUMBER(SEARCH("dia "&amp;DAY(tblGenerador21[[#This Row],[Fecha]]),tblGenerador21[[#This Row],[Regla_Normalizada]]))),"Sí","No")</f>
        <v>No</v>
      </c>
      <c r="V37" t="str">
        <f>IF(AND(LOWER(tblGenerador21[[#This Row],[Tipo_Frecuencia]])="personalizada",ISNUMBER(SEARCH("dia "&amp;DAY(tblGenerador21[[#This Row],[Fecha]]),tblGenerador21[[#This Row],[Regla_Normalizada]]))),"Sí","No")</f>
        <v>No</v>
      </c>
      <c r="W37" t="str">
        <f>IF(AND(ISNUMBER(SEARCH("ultimo dia",tblGenerador21[[#This Row],[Regla_Normalizada]])),DAY(tblGenerador21[[#This Row],[Fecha]])=DAY(EOMONTH(tblGenerador21[[#This Row],[Fecha]],0))),"Sí","No")</f>
        <v>No</v>
      </c>
      <c r="X3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7" t="str">
        <f>IF(OR(tblGenerador21[[#This Row],[Aplica_Diario]]="Sí",tblGenerador21[[#This Row],[Aplica_Semanal]]="Sí",tblGenerador21[[#This Row],[Aplica_Mensual]]="Sí",tblGenerador21[[#This Row],[Aplica_Personalizada]]="Sí",tblGenerador21[[#This Row],[Aplica_Ultimo_Dia]]="Sí"),"Sí","No")</f>
        <v>No</v>
      </c>
      <c r="Z37" t="str">
        <f>IF(tblGenerador21[[#This Row],[Generar]]=tblGenerador21[[#This Row],[Generar_Final]],"OK","DIFERENTE")</f>
        <v>OK</v>
      </c>
    </row>
    <row r="38" spans="1:26">
      <c r="A38" s="6">
        <v>46198</v>
      </c>
      <c r="B38">
        <f>_xlfn.XLOOKUP(tblGenerador21[[#This Row],[Fecha]],tblCalendario[Fecha],tblCalendario[Num de Sem],"")</f>
        <v>26</v>
      </c>
      <c r="C38" t="str">
        <f>_xlfn.XLOOKUP(tblGenerador21[[#This Row],[Fecha]],tblCalendario[Fecha],tblCalendario[Dia Semana],"")</f>
        <v>jueves</v>
      </c>
      <c r="D38">
        <f>_xlfn.XLOOKUP(tblGenerador21[[#This Row],[Fecha]],tblCalendario[Fecha],tblCalendario[Mes],"")</f>
        <v>6</v>
      </c>
      <c r="E38" t="str" cm="1">
        <f t="array" ref="E38">INDEX(tblTareas_V1_Canonica[ID],MOD(ROW()-2,ROWS(tblTareas_V1_Canonica[ID]))+1)</f>
        <v>T037</v>
      </c>
      <c r="F38" t="str">
        <f>_xlfn.XLOOKUP(tblGenerador21[[#This Row],[ID_Tarea]],tblTareas_V1_Canonica[ID],tblTareas_V1_Canonica[TAREAS],"")</f>
        <v>Impresion Lista De Exhibición</v>
      </c>
      <c r="G38" t="str">
        <f>_xlfn.XLOOKUP(tblGenerador21[[#This Row],[ID_Tarea]],tblTareas_V1_Canonica[ID],tblTareas_V1_Canonica[Tipo frecuencia],"")</f>
        <v>personalizada</v>
      </c>
      <c r="H38" t="str">
        <f>_xlfn.XLOOKUP(tblGenerador21[[#This Row],[ID_Tarea]],tblTareas_V1_Canonica[ID],tblTareas_V1_Canonica[Regla frecuencia],"")</f>
        <v>dia 8, dia 23</v>
      </c>
      <c r="I38">
        <f>_xlfn.XLOOKUP(tblGenerador21[[#This Row],[ID_Tarea]],tblTareas_V1_Canonica[ID],tblTareas_V1_Canonica[Duración Estándar (min)],0)</f>
        <v>30</v>
      </c>
      <c r="J38" t="str">
        <f>_xlfn.XLOOKUP(tblGenerador21[[#This Row],[ID_Tarea]],tblTareas_V1_Canonica[ID],tblTareas_V1_Canonica[Turno],"")</f>
        <v>Cualquiera</v>
      </c>
      <c r="K38" t="str">
        <f>_xlfn.XLOOKUP(tblGenerador21[[#This Row],[ID_Tarea]],tblTareas_V1_Canonica[ID],tblTareas_V1_Canonica[Puesto],"")</f>
        <v>Sub Coordinadora</v>
      </c>
      <c r="L38" t="str">
        <f>IFERROR(_xlfn.XLOOKUP(tblGenerador21[[#This Row],[ID_Tarea]],tblTareas_V1_Canonica[[#This Row],[ID]],tblTareas_V1_Canonica[[#This Row],[Tipo_Carga]],""),"")</f>
        <v>Programada</v>
      </c>
      <c r="M38">
        <f>_xlfn.XLOOKUP(tblGenerador21[[#This Row],[ID_Tarea]],tblTareas_V1_Canonica[ID],tblTareas_V1_Canonica[Frec Diaria],1)</f>
        <v>1</v>
      </c>
      <c r="N38" t="str">
        <f>_xlfn.XLOOKUP(tblGenerador21[[#This Row],[ID_Tarea]],tblTareas_V1_Canonica[ID],tblTareas_V1_Canonica[Excluir_Festivos],"No")</f>
        <v>si</v>
      </c>
      <c r="O3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38" t="s">
        <v>277</v>
      </c>
      <c r="Q38" t="str">
        <f>LOWER(TRIM(SUBSTITUTE(SUBSTITUTE(tblGenerador21[[#This Row],[Regla_Frecuencia]],"á","a"),"é","e")))</f>
        <v>dia 8, dia 23</v>
      </c>
      <c r="R38" t="str">
        <f>LOWER(TRIM(SUBSTITUTE(SUBSTITUTE(tblGenerador21[[#This Row],[Día]],"á","a"),"é","e")))</f>
        <v>jueves</v>
      </c>
      <c r="S38" t="str">
        <f>IF(tblGenerador21[[#This Row],[Tipo_Frecuencia]]="diario","Sí","No")</f>
        <v>No</v>
      </c>
      <c r="T38" t="str">
        <f>IF(AND(LOWER(tblGenerador21[[#This Row],[Tipo_Frecuencia]])="semanal",ISNUMBER(SEARCH(tblGenerador21[[#This Row],[Dia_Normalizado]],tblGenerador21[[#This Row],[Regla_Normalizada]]))),"Sí","No")</f>
        <v>No</v>
      </c>
      <c r="U38" t="str">
        <f>IF(AND(LOWER(tblGenerador21[[#This Row],[Tipo_Frecuencia]])="mensual",ISNUMBER(SEARCH("dia "&amp;DAY(tblGenerador21[[#This Row],[Fecha]]),tblGenerador21[[#This Row],[Regla_Normalizada]]))),"Sí","No")</f>
        <v>No</v>
      </c>
      <c r="V38" t="str">
        <f>IF(AND(LOWER(tblGenerador21[[#This Row],[Tipo_Frecuencia]])="personalizada",ISNUMBER(SEARCH("dia "&amp;DAY(tblGenerador21[[#This Row],[Fecha]]),tblGenerador21[[#This Row],[Regla_Normalizada]]))),"Sí","No")</f>
        <v>No</v>
      </c>
      <c r="W38" t="str">
        <f>IF(AND(ISNUMBER(SEARCH("ultimo dia",tblGenerador21[[#This Row],[Regla_Normalizada]])),DAY(tblGenerador21[[#This Row],[Fecha]])=DAY(EOMONTH(tblGenerador21[[#This Row],[Fecha]],0))),"Sí","No")</f>
        <v>No</v>
      </c>
      <c r="X3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38" t="str">
        <f>IF(OR(tblGenerador21[[#This Row],[Aplica_Diario]]="Sí",tblGenerador21[[#This Row],[Aplica_Semanal]]="Sí",tblGenerador21[[#This Row],[Aplica_Mensual]]="Sí",tblGenerador21[[#This Row],[Aplica_Personalizada]]="Sí",tblGenerador21[[#This Row],[Aplica_Ultimo_Dia]]="Sí"),"Sí","No")</f>
        <v>No</v>
      </c>
      <c r="Z38" t="str">
        <f>IF(tblGenerador21[[#This Row],[Generar]]=tblGenerador21[[#This Row],[Generar_Final]],"OK","DIFERENTE")</f>
        <v>OK</v>
      </c>
    </row>
    <row r="39" spans="1:26">
      <c r="A39" s="6">
        <v>46200</v>
      </c>
      <c r="B39">
        <f>_xlfn.XLOOKUP(tblGenerador21[[#This Row],[Fecha]],tblCalendario[Fecha],tblCalendario[Num de Sem],"")</f>
        <v>26</v>
      </c>
      <c r="C39" t="str">
        <f>_xlfn.XLOOKUP(tblGenerador21[[#This Row],[Fecha]],tblCalendario[Fecha],tblCalendario[Dia Semana],"")</f>
        <v>sábado</v>
      </c>
      <c r="D39">
        <f>_xlfn.XLOOKUP(tblGenerador21[[#This Row],[Fecha]],tblCalendario[Fecha],tblCalendario[Mes],"")</f>
        <v>6</v>
      </c>
      <c r="E39" t="str" cm="1">
        <f t="array" ref="E39">INDEX(tblTareas_V1_Canonica[ID],MOD(ROW()-2,ROWS(tblTareas_V1_Canonica[ID]))+1)</f>
        <v>T038</v>
      </c>
      <c r="F39" t="str">
        <f>_xlfn.XLOOKUP(tblGenerador21[[#This Row],[ID_Tarea]],tblTareas_V1_Canonica[ID],tblTareas_V1_Canonica[TAREAS],"")</f>
        <v>Registro de Ventas Perdidas</v>
      </c>
      <c r="G39" t="str">
        <f>_xlfn.XLOOKUP(tblGenerador21[[#This Row],[ID_Tarea]],tblTareas_V1_Canonica[ID],tblTareas_V1_Canonica[Tipo frecuencia],"")</f>
        <v>diario</v>
      </c>
      <c r="H39" t="str">
        <f>_xlfn.XLOOKUP(tblGenerador21[[#This Row],[ID_Tarea]],tblTareas_V1_Canonica[ID],tblTareas_V1_Canonica[Regla frecuencia],"")</f>
        <v>diario</v>
      </c>
      <c r="I39">
        <f>_xlfn.XLOOKUP(tblGenerador21[[#This Row],[ID_Tarea]],tblTareas_V1_Canonica[ID],tblTareas_V1_Canonica[Duración Estándar (min)],0)</f>
        <v>10</v>
      </c>
      <c r="J39" t="str">
        <f>_xlfn.XLOOKUP(tblGenerador21[[#This Row],[ID_Tarea]],tblTareas_V1_Canonica[ID],tblTareas_V1_Canonica[Turno],"")</f>
        <v>Cualquiera</v>
      </c>
      <c r="K39" t="str">
        <f>_xlfn.XLOOKUP(tblGenerador21[[#This Row],[ID_Tarea]],tblTareas_V1_Canonica[ID],tblTareas_V1_Canonica[Puesto],"")</f>
        <v>Asesora Ventas</v>
      </c>
      <c r="L39" t="str">
        <f>IFERROR(_xlfn.XLOOKUP(tblGenerador21[[#This Row],[ID_Tarea]],tblTareas_V1_Canonica[[#This Row],[ID]],tblTareas_V1_Canonica[[#This Row],[Tipo_Carga]],""),"")</f>
        <v>Comercial</v>
      </c>
      <c r="M39">
        <f>_xlfn.XLOOKUP(tblGenerador21[[#This Row],[ID_Tarea]],tblTareas_V1_Canonica[ID],tblTareas_V1_Canonica[Frec Diaria],1)</f>
        <v>2</v>
      </c>
      <c r="N39" t="str">
        <f>_xlfn.XLOOKUP(tblGenerador21[[#This Row],[ID_Tarea]],tblTareas_V1_Canonica[ID],tblTareas_V1_Canonica[Excluir_Festivos],"No")</f>
        <v>si</v>
      </c>
      <c r="O3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39" t="s">
        <v>285</v>
      </c>
      <c r="Q39" t="str">
        <f>LOWER(TRIM(SUBSTITUTE(SUBSTITUTE(tblGenerador21[[#This Row],[Regla_Frecuencia]],"á","a"),"é","e")))</f>
        <v>diario</v>
      </c>
      <c r="R39" t="str">
        <f>LOWER(TRIM(SUBSTITUTE(SUBSTITUTE(tblGenerador21[[#This Row],[Día]],"á","a"),"é","e")))</f>
        <v>sabado</v>
      </c>
      <c r="S39" t="str">
        <f>IF(tblGenerador21[[#This Row],[Tipo_Frecuencia]]="diario","Sí","No")</f>
        <v>Sí</v>
      </c>
      <c r="T39" t="str">
        <f>IF(AND(LOWER(tblGenerador21[[#This Row],[Tipo_Frecuencia]])="semanal",ISNUMBER(SEARCH(tblGenerador21[[#This Row],[Dia_Normalizado]],tblGenerador21[[#This Row],[Regla_Normalizada]]))),"Sí","No")</f>
        <v>No</v>
      </c>
      <c r="U39" t="str">
        <f>IF(AND(LOWER(tblGenerador21[[#This Row],[Tipo_Frecuencia]])="mensual",ISNUMBER(SEARCH("dia "&amp;DAY(tblGenerador21[[#This Row],[Fecha]]),tblGenerador21[[#This Row],[Regla_Normalizada]]))),"Sí","No")</f>
        <v>No</v>
      </c>
      <c r="V39" t="str">
        <f>IF(AND(LOWER(tblGenerador21[[#This Row],[Tipo_Frecuencia]])="personalizada",ISNUMBER(SEARCH("dia "&amp;DAY(tblGenerador21[[#This Row],[Fecha]]),tblGenerador21[[#This Row],[Regla_Normalizada]]))),"Sí","No")</f>
        <v>No</v>
      </c>
      <c r="W39" t="str">
        <f>IF(AND(ISNUMBER(SEARCH("ultimo dia",tblGenerador21[[#This Row],[Regla_Normalizada]])),DAY(tblGenerador21[[#This Row],[Fecha]])=DAY(EOMONTH(tblGenerador21[[#This Row],[Fecha]],0))),"Sí","No")</f>
        <v>No</v>
      </c>
      <c r="X3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Diario</v>
      </c>
      <c r="Y39" t="str">
        <f>IF(OR(tblGenerador21[[#This Row],[Aplica_Diario]]="Sí",tblGenerador21[[#This Row],[Aplica_Semanal]]="Sí",tblGenerador21[[#This Row],[Aplica_Mensual]]="Sí",tblGenerador21[[#This Row],[Aplica_Personalizada]]="Sí",tblGenerador21[[#This Row],[Aplica_Ultimo_Dia]]="Sí"),"Sí","No")</f>
        <v>Sí</v>
      </c>
      <c r="Z39" t="str">
        <f>IF(tblGenerador21[[#This Row],[Generar]]=tblGenerador21[[#This Row],[Generar_Final]],"OK","DIFERENTE")</f>
        <v>OK</v>
      </c>
    </row>
    <row r="40" spans="1:26">
      <c r="A40" s="6">
        <v>46200</v>
      </c>
      <c r="B40">
        <f>_xlfn.XLOOKUP(tblGenerador21[[#This Row],[Fecha]],tblCalendario[Fecha],tblCalendario[Num de Sem],"")</f>
        <v>26</v>
      </c>
      <c r="C40" t="str">
        <f>_xlfn.XLOOKUP(tblGenerador21[[#This Row],[Fecha]],tblCalendario[Fecha],tblCalendario[Dia Semana],"")</f>
        <v>sábado</v>
      </c>
      <c r="D40">
        <f>_xlfn.XLOOKUP(tblGenerador21[[#This Row],[Fecha]],tblCalendario[Fecha],tblCalendario[Mes],"")</f>
        <v>6</v>
      </c>
      <c r="E40" t="str" cm="1">
        <f t="array" ref="E40">INDEX(tblTareas_V1_Canonica[ID],MOD(ROW()-2,ROWS(tblTareas_V1_Canonica[ID]))+1)</f>
        <v>T039</v>
      </c>
      <c r="F40" t="str">
        <f>_xlfn.XLOOKUP(tblGenerador21[[#This Row],[ID_Tarea]],tblTareas_V1_Canonica[ID],tblTareas_V1_Canonica[TAREAS],"")</f>
        <v>Calca D Tallas En C/Zapato De Exhibición</v>
      </c>
      <c r="G40" t="str">
        <f>_xlfn.XLOOKUP(tblGenerador21[[#This Row],[ID_Tarea]],tblTareas_V1_Canonica[ID],tblTareas_V1_Canonica[Tipo frecuencia],"")</f>
        <v>semanal</v>
      </c>
      <c r="H40" t="str">
        <f>_xlfn.XLOOKUP(tblGenerador21[[#This Row],[ID_Tarea]],tblTareas_V1_Canonica[ID],tblTareas_V1_Canonica[Regla frecuencia],"")</f>
        <v>Lunes</v>
      </c>
      <c r="I40">
        <f>_xlfn.XLOOKUP(tblGenerador21[[#This Row],[ID_Tarea]],tblTareas_V1_Canonica[ID],tblTareas_V1_Canonica[Duración Estándar (min)],0)</f>
        <v>15</v>
      </c>
      <c r="J40" t="str">
        <f>_xlfn.XLOOKUP(tblGenerador21[[#This Row],[ID_Tarea]],tblTareas_V1_Canonica[ID],tblTareas_V1_Canonica[Turno],"")</f>
        <v>Cualquiera</v>
      </c>
      <c r="K40" t="str">
        <f>_xlfn.XLOOKUP(tblGenerador21[[#This Row],[ID_Tarea]],tblTareas_V1_Canonica[ID],tblTareas_V1_Canonica[Puesto],"")</f>
        <v>Sub Coordinadora</v>
      </c>
      <c r="L40" t="str">
        <f>IFERROR(_xlfn.XLOOKUP(tblGenerador21[[#This Row],[ID_Tarea]],tblTareas_V1_Canonica[[#This Row],[ID]],tblTareas_V1_Canonica[[#This Row],[Tipo_Carga]],""),"")</f>
        <v>Comercial</v>
      </c>
      <c r="M40">
        <f>_xlfn.XLOOKUP(tblGenerador21[[#This Row],[ID_Tarea]],tblTareas_V1_Canonica[ID],tblTareas_V1_Canonica[Frec Diaria],1)</f>
        <v>1</v>
      </c>
      <c r="N40" t="str">
        <f>_xlfn.XLOOKUP(tblGenerador21[[#This Row],[ID_Tarea]],tblTareas_V1_Canonica[ID],tblTareas_V1_Canonica[Excluir_Festivos],"No")</f>
        <v>si</v>
      </c>
      <c r="O4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0" t="s">
        <v>286</v>
      </c>
      <c r="Q40" t="str">
        <f>LOWER(TRIM(SUBSTITUTE(SUBSTITUTE(tblGenerador21[[#This Row],[Regla_Frecuencia]],"á","a"),"é","e")))</f>
        <v>lunes</v>
      </c>
      <c r="R40" t="str">
        <f>LOWER(TRIM(SUBSTITUTE(SUBSTITUTE(tblGenerador21[[#This Row],[Día]],"á","a"),"é","e")))</f>
        <v>sabado</v>
      </c>
      <c r="S40" t="str">
        <f>IF(tblGenerador21[[#This Row],[Tipo_Frecuencia]]="diario","Sí","No")</f>
        <v>No</v>
      </c>
      <c r="T40" t="str">
        <f>IF(AND(LOWER(tblGenerador21[[#This Row],[Tipo_Frecuencia]])="semanal",ISNUMBER(SEARCH(tblGenerador21[[#This Row],[Dia_Normalizado]],tblGenerador21[[#This Row],[Regla_Normalizada]]))),"Sí","No")</f>
        <v>No</v>
      </c>
      <c r="U40" t="str">
        <f>IF(AND(LOWER(tblGenerador21[[#This Row],[Tipo_Frecuencia]])="mensual",ISNUMBER(SEARCH("dia "&amp;DAY(tblGenerador21[[#This Row],[Fecha]]),tblGenerador21[[#This Row],[Regla_Normalizada]]))),"Sí","No")</f>
        <v>No</v>
      </c>
      <c r="V40" t="str">
        <f>IF(AND(LOWER(tblGenerador21[[#This Row],[Tipo_Frecuencia]])="personalizada",ISNUMBER(SEARCH("dia "&amp;DAY(tblGenerador21[[#This Row],[Fecha]]),tblGenerador21[[#This Row],[Regla_Normalizada]]))),"Sí","No")</f>
        <v>No</v>
      </c>
      <c r="W40" t="str">
        <f>IF(AND(ISNUMBER(SEARCH("ultimo dia",tblGenerador21[[#This Row],[Regla_Normalizada]])),DAY(tblGenerador21[[#This Row],[Fecha]])=DAY(EOMONTH(tblGenerador21[[#This Row],[Fecha]],0))),"Sí","No")</f>
        <v>No</v>
      </c>
      <c r="X4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0" t="str">
        <f>IF(OR(tblGenerador21[[#This Row],[Aplica_Diario]]="Sí",tblGenerador21[[#This Row],[Aplica_Semanal]]="Sí",tblGenerador21[[#This Row],[Aplica_Mensual]]="Sí",tblGenerador21[[#This Row],[Aplica_Personalizada]]="Sí",tblGenerador21[[#This Row],[Aplica_Ultimo_Dia]]="Sí"),"Sí","No")</f>
        <v>No</v>
      </c>
      <c r="Z40" t="str">
        <f>IF(tblGenerador21[[#This Row],[Generar]]=tblGenerador21[[#This Row],[Generar_Final]],"OK","DIFERENTE")</f>
        <v>OK</v>
      </c>
    </row>
    <row r="41" spans="1:26">
      <c r="A41" s="6">
        <v>46198</v>
      </c>
      <c r="B41">
        <f>_xlfn.XLOOKUP(tblGenerador21[[#This Row],[Fecha]],tblCalendario[Fecha],tblCalendario[Num de Sem],"")</f>
        <v>26</v>
      </c>
      <c r="C41" t="str">
        <f>_xlfn.XLOOKUP(tblGenerador21[[#This Row],[Fecha]],tblCalendario[Fecha],tblCalendario[Dia Semana],"")</f>
        <v>jueves</v>
      </c>
      <c r="D41">
        <f>_xlfn.XLOOKUP(tblGenerador21[[#This Row],[Fecha]],tblCalendario[Fecha],tblCalendario[Mes],"")</f>
        <v>6</v>
      </c>
      <c r="E41" t="str" cm="1">
        <f t="array" ref="E41">INDEX(tblTareas_V1_Canonica[ID],MOD(ROW()-2,ROWS(tblTareas_V1_Canonica[ID]))+1)</f>
        <v>T040</v>
      </c>
      <c r="F41" t="str">
        <f>_xlfn.XLOOKUP(tblGenerador21[[#This Row],[ID_Tarea]],tblTareas_V1_Canonica[ID],tblTareas_V1_Canonica[TAREAS],"")</f>
        <v xml:space="preserve">Limpieza Y Orden En Mostrador </v>
      </c>
      <c r="G41" t="str">
        <f>_xlfn.XLOOKUP(tblGenerador21[[#This Row],[ID_Tarea]],tblTareas_V1_Canonica[ID],tblTareas_V1_Canonica[Tipo frecuencia],"")</f>
        <v>diario</v>
      </c>
      <c r="H41" t="str">
        <f>_xlfn.XLOOKUP(tblGenerador21[[#This Row],[ID_Tarea]],tblTareas_V1_Canonica[ID],tblTareas_V1_Canonica[Regla frecuencia],"")</f>
        <v>diario</v>
      </c>
      <c r="I41">
        <f>_xlfn.XLOOKUP(tblGenerador21[[#This Row],[ID_Tarea]],tblTareas_V1_Canonica[ID],tblTareas_V1_Canonica[Duración Estándar (min)],0)</f>
        <v>20</v>
      </c>
      <c r="J41" t="str">
        <f>_xlfn.XLOOKUP(tblGenerador21[[#This Row],[ID_Tarea]],tblTareas_V1_Canonica[ID],tblTareas_V1_Canonica[Turno],"")</f>
        <v>Cualquiera</v>
      </c>
      <c r="K41" t="str">
        <f>_xlfn.XLOOKUP(tblGenerador21[[#This Row],[ID_Tarea]],tblTareas_V1_Canonica[ID],tblTareas_V1_Canonica[Puesto],"")</f>
        <v>Sub Coordinadora</v>
      </c>
      <c r="L41" t="str">
        <f>IFERROR(_xlfn.XLOOKUP(tblGenerador21[[#This Row],[ID_Tarea]],tblTareas_V1_Canonica[[#This Row],[ID]],tblTareas_V1_Canonica[[#This Row],[Tipo_Carga]],""),"")</f>
        <v>Programada</v>
      </c>
      <c r="M41">
        <f>_xlfn.XLOOKUP(tblGenerador21[[#This Row],[ID_Tarea]],tblTareas_V1_Canonica[ID],tblTareas_V1_Canonica[Frec Diaria],1)</f>
        <v>1</v>
      </c>
      <c r="N41" t="str">
        <f>_xlfn.XLOOKUP(tblGenerador21[[#This Row],[ID_Tarea]],tblTareas_V1_Canonica[ID],tblTareas_V1_Canonica[Excluir_Festivos],"No")</f>
        <v>si</v>
      </c>
      <c r="O4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41" t="s">
        <v>291</v>
      </c>
      <c r="Q41" t="str">
        <f>LOWER(TRIM(SUBSTITUTE(SUBSTITUTE(tblGenerador21[[#This Row],[Regla_Frecuencia]],"á","a"),"é","e")))</f>
        <v>diario</v>
      </c>
      <c r="R41" t="str">
        <f>LOWER(TRIM(SUBSTITUTE(SUBSTITUTE(tblGenerador21[[#This Row],[Día]],"á","a"),"é","e")))</f>
        <v>jueves</v>
      </c>
      <c r="S41" t="str">
        <f>IF(tblGenerador21[[#This Row],[Tipo_Frecuencia]]="diario","Sí","No")</f>
        <v>Sí</v>
      </c>
      <c r="T41" t="str">
        <f>IF(AND(LOWER(tblGenerador21[[#This Row],[Tipo_Frecuencia]])="semanal",ISNUMBER(SEARCH(tblGenerador21[[#This Row],[Dia_Normalizado]],tblGenerador21[[#This Row],[Regla_Normalizada]]))),"Sí","No")</f>
        <v>No</v>
      </c>
      <c r="U41" t="str">
        <f>IF(AND(LOWER(tblGenerador21[[#This Row],[Tipo_Frecuencia]])="mensual",ISNUMBER(SEARCH("dia "&amp;DAY(tblGenerador21[[#This Row],[Fecha]]),tblGenerador21[[#This Row],[Regla_Normalizada]]))),"Sí","No")</f>
        <v>No</v>
      </c>
      <c r="V41" t="str">
        <f>IF(AND(LOWER(tblGenerador21[[#This Row],[Tipo_Frecuencia]])="personalizada",ISNUMBER(SEARCH("dia "&amp;DAY(tblGenerador21[[#This Row],[Fecha]]),tblGenerador21[[#This Row],[Regla_Normalizada]]))),"Sí","No")</f>
        <v>No</v>
      </c>
      <c r="W41" t="str">
        <f>IF(AND(ISNUMBER(SEARCH("ultimo dia",tblGenerador21[[#This Row],[Regla_Normalizada]])),DAY(tblGenerador21[[#This Row],[Fecha]])=DAY(EOMONTH(tblGenerador21[[#This Row],[Fecha]],0))),"Sí","No")</f>
        <v>No</v>
      </c>
      <c r="X4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Diario</v>
      </c>
      <c r="Y41" t="str">
        <f>IF(OR(tblGenerador21[[#This Row],[Aplica_Diario]]="Sí",tblGenerador21[[#This Row],[Aplica_Semanal]]="Sí",tblGenerador21[[#This Row],[Aplica_Mensual]]="Sí",tblGenerador21[[#This Row],[Aplica_Personalizada]]="Sí",tblGenerador21[[#This Row],[Aplica_Ultimo_Dia]]="Sí"),"Sí","No")</f>
        <v>Sí</v>
      </c>
      <c r="Z41" t="str">
        <f>IF(tblGenerador21[[#This Row],[Generar]]=tblGenerador21[[#This Row],[Generar_Final]],"OK","DIFERENTE")</f>
        <v>OK</v>
      </c>
    </row>
    <row r="42" spans="1:26">
      <c r="A42" s="6">
        <v>46201</v>
      </c>
      <c r="B42">
        <f>_xlfn.XLOOKUP(tblGenerador21[[#This Row],[Fecha]],tblCalendario[Fecha],tblCalendario[Num de Sem],"")</f>
        <v>26</v>
      </c>
      <c r="C42" t="str">
        <f>_xlfn.XLOOKUP(tblGenerador21[[#This Row],[Fecha]],tblCalendario[Fecha],tblCalendario[Dia Semana],"")</f>
        <v>domingo</v>
      </c>
      <c r="D42">
        <f>_xlfn.XLOOKUP(tblGenerador21[[#This Row],[Fecha]],tblCalendario[Fecha],tblCalendario[Mes],"")</f>
        <v>6</v>
      </c>
      <c r="E42" t="str" cm="1">
        <f t="array" ref="E42">INDEX(tblTareas_V1_Canonica[ID],MOD(ROW()-2,ROWS(tblTareas_V1_Canonica[ID]))+1)</f>
        <v>T041</v>
      </c>
      <c r="F42" t="str">
        <f>_xlfn.XLOOKUP(tblGenerador21[[#This Row],[ID_Tarea]],tblTareas_V1_Canonica[ID],tblTareas_V1_Canonica[TAREAS],"")</f>
        <v>Acomodo Y Orden En Exhibiciones</v>
      </c>
      <c r="G42" t="str">
        <f>_xlfn.XLOOKUP(tblGenerador21[[#This Row],[ID_Tarea]],tblTareas_V1_Canonica[ID],tblTareas_V1_Canonica[Tipo frecuencia],"")</f>
        <v>semanal</v>
      </c>
      <c r="H42" t="str">
        <f>_xlfn.XLOOKUP(tblGenerador21[[#This Row],[ID_Tarea]],tblTareas_V1_Canonica[ID],tblTareas_V1_Canonica[Regla frecuencia],"")</f>
        <v>miércoles</v>
      </c>
      <c r="I42">
        <f>_xlfn.XLOOKUP(tblGenerador21[[#This Row],[ID_Tarea]],tblTareas_V1_Canonica[ID],tblTareas_V1_Canonica[Duración Estándar (min)],0)</f>
        <v>10</v>
      </c>
      <c r="J42" t="str">
        <f>_xlfn.XLOOKUP(tblGenerador21[[#This Row],[ID_Tarea]],tblTareas_V1_Canonica[ID],tblTareas_V1_Canonica[Turno],"")</f>
        <v>Cualquiera</v>
      </c>
      <c r="K42" t="str">
        <f>_xlfn.XLOOKUP(tblGenerador21[[#This Row],[ID_Tarea]],tblTareas_V1_Canonica[ID],tblTareas_V1_Canonica[Puesto],"")</f>
        <v>Sub Coordinadora</v>
      </c>
      <c r="L42" t="str">
        <f>IFERROR(_xlfn.XLOOKUP(tblGenerador21[[#This Row],[ID_Tarea]],tblTareas_V1_Canonica[[#This Row],[ID]],tblTareas_V1_Canonica[[#This Row],[Tipo_Carga]],""),"")</f>
        <v>Programada</v>
      </c>
      <c r="M42">
        <f>_xlfn.XLOOKUP(tblGenerador21[[#This Row],[ID_Tarea]],tblTareas_V1_Canonica[ID],tblTareas_V1_Canonica[Frec Diaria],1)</f>
        <v>1</v>
      </c>
      <c r="N42" t="str">
        <f>_xlfn.XLOOKUP(tblGenerador21[[#This Row],[ID_Tarea]],tblTareas_V1_Canonica[ID],tblTareas_V1_Canonica[Excluir_Festivos],"No")</f>
        <v>si</v>
      </c>
      <c r="O4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2" t="s">
        <v>293</v>
      </c>
      <c r="Q42" t="str">
        <f>LOWER(TRIM(SUBSTITUTE(SUBSTITUTE(tblGenerador21[[#This Row],[Regla_Frecuencia]],"á","a"),"é","e")))</f>
        <v>miercoles</v>
      </c>
      <c r="R42" t="str">
        <f>LOWER(TRIM(SUBSTITUTE(SUBSTITUTE(tblGenerador21[[#This Row],[Día]],"á","a"),"é","e")))</f>
        <v>domingo</v>
      </c>
      <c r="S42" t="str">
        <f>IF(tblGenerador21[[#This Row],[Tipo_Frecuencia]]="diario","Sí","No")</f>
        <v>No</v>
      </c>
      <c r="T42" t="str">
        <f>IF(AND(LOWER(tblGenerador21[[#This Row],[Tipo_Frecuencia]])="semanal",ISNUMBER(SEARCH(tblGenerador21[[#This Row],[Dia_Normalizado]],tblGenerador21[[#This Row],[Regla_Normalizada]]))),"Sí","No")</f>
        <v>No</v>
      </c>
      <c r="U42" t="str">
        <f>IF(AND(LOWER(tblGenerador21[[#This Row],[Tipo_Frecuencia]])="mensual",ISNUMBER(SEARCH("dia "&amp;DAY(tblGenerador21[[#This Row],[Fecha]]),tblGenerador21[[#This Row],[Regla_Normalizada]]))),"Sí","No")</f>
        <v>No</v>
      </c>
      <c r="V42" t="str">
        <f>IF(AND(LOWER(tblGenerador21[[#This Row],[Tipo_Frecuencia]])="personalizada",ISNUMBER(SEARCH("dia "&amp;DAY(tblGenerador21[[#This Row],[Fecha]]),tblGenerador21[[#This Row],[Regla_Normalizada]]))),"Sí","No")</f>
        <v>No</v>
      </c>
      <c r="W42" t="str">
        <f>IF(AND(ISNUMBER(SEARCH("ultimo dia",tblGenerador21[[#This Row],[Regla_Normalizada]])),DAY(tblGenerador21[[#This Row],[Fecha]])=DAY(EOMONTH(tblGenerador21[[#This Row],[Fecha]],0))),"Sí","No")</f>
        <v>No</v>
      </c>
      <c r="X4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2" t="str">
        <f>IF(OR(tblGenerador21[[#This Row],[Aplica_Diario]]="Sí",tblGenerador21[[#This Row],[Aplica_Semanal]]="Sí",tblGenerador21[[#This Row],[Aplica_Mensual]]="Sí",tblGenerador21[[#This Row],[Aplica_Personalizada]]="Sí",tblGenerador21[[#This Row],[Aplica_Ultimo_Dia]]="Sí"),"Sí","No")</f>
        <v>No</v>
      </c>
      <c r="Z42" t="str">
        <f>IF(tblGenerador21[[#This Row],[Generar]]=tblGenerador21[[#This Row],[Generar_Final]],"OK","DIFERENTE")</f>
        <v>OK</v>
      </c>
    </row>
    <row r="43" spans="1:26">
      <c r="A43" s="6">
        <v>46197</v>
      </c>
      <c r="B43">
        <f>_xlfn.XLOOKUP(tblGenerador21[[#This Row],[Fecha]],tblCalendario[Fecha],tblCalendario[Num de Sem],"")</f>
        <v>26</v>
      </c>
      <c r="C43" t="str">
        <f>_xlfn.XLOOKUP(tblGenerador21[[#This Row],[Fecha]],tblCalendario[Fecha],tblCalendario[Dia Semana],"")</f>
        <v>miércoles</v>
      </c>
      <c r="D43">
        <f>_xlfn.XLOOKUP(tblGenerador21[[#This Row],[Fecha]],tblCalendario[Fecha],tblCalendario[Mes],"")</f>
        <v>6</v>
      </c>
      <c r="E43" t="str" cm="1">
        <f t="array" ref="E43">INDEX(tblTareas_V1_Canonica[ID],MOD(ROW()-2,ROWS(tblTareas_V1_Canonica[ID]))+1)</f>
        <v>T042</v>
      </c>
      <c r="F43" t="str">
        <f>_xlfn.XLOOKUP(tblGenerador21[[#This Row],[ID_Tarea]],tblTareas_V1_Canonica[ID],tblTareas_V1_Canonica[TAREAS],"")</f>
        <v>Evidencia De Aparadores</v>
      </c>
      <c r="G43" t="str">
        <f>_xlfn.XLOOKUP(tblGenerador21[[#This Row],[ID_Tarea]],tblTareas_V1_Canonica[ID],tblTareas_V1_Canonica[Tipo frecuencia],"")</f>
        <v>semanal</v>
      </c>
      <c r="H43" t="str">
        <f>_xlfn.XLOOKUP(tblGenerador21[[#This Row],[ID_Tarea]],tblTareas_V1_Canonica[ID],tblTareas_V1_Canonica[Regla frecuencia],"")</f>
        <v>jueves</v>
      </c>
      <c r="I43">
        <f>_xlfn.XLOOKUP(tblGenerador21[[#This Row],[ID_Tarea]],tblTareas_V1_Canonica[ID],tblTareas_V1_Canonica[Duración Estándar (min)],0)</f>
        <v>10</v>
      </c>
      <c r="J43" t="str">
        <f>_xlfn.XLOOKUP(tblGenerador21[[#This Row],[ID_Tarea]],tblTareas_V1_Canonica[ID],tblTareas_V1_Canonica[Turno],"")</f>
        <v>Cualquiera</v>
      </c>
      <c r="K43" t="str">
        <f>_xlfn.XLOOKUP(tblGenerador21[[#This Row],[ID_Tarea]],tblTareas_V1_Canonica[ID],tblTareas_V1_Canonica[Puesto],"")</f>
        <v>Sub Coordinadora</v>
      </c>
      <c r="L43" t="str">
        <f>IFERROR(_xlfn.XLOOKUP(tblGenerador21[[#This Row],[ID_Tarea]],tblTareas_V1_Canonica[[#This Row],[ID]],tblTareas_V1_Canonica[[#This Row],[Tipo_Carga]],""),"")</f>
        <v>Programada</v>
      </c>
      <c r="M43">
        <f>_xlfn.XLOOKUP(tblGenerador21[[#This Row],[ID_Tarea]],tblTareas_V1_Canonica[ID],tblTareas_V1_Canonica[Frec Diaria],1)</f>
        <v>1</v>
      </c>
      <c r="N43" t="str">
        <f>_xlfn.XLOOKUP(tblGenerador21[[#This Row],[ID_Tarea]],tblTareas_V1_Canonica[ID],tblTareas_V1_Canonica[Excluir_Festivos],"No")</f>
        <v>si</v>
      </c>
      <c r="O4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3" t="s">
        <v>294</v>
      </c>
      <c r="Q43" t="str">
        <f>LOWER(TRIM(SUBSTITUTE(SUBSTITUTE(tblGenerador21[[#This Row],[Regla_Frecuencia]],"á","a"),"é","e")))</f>
        <v>jueves</v>
      </c>
      <c r="R43" t="str">
        <f>LOWER(TRIM(SUBSTITUTE(SUBSTITUTE(tblGenerador21[[#This Row],[Día]],"á","a"),"é","e")))</f>
        <v>miercoles</v>
      </c>
      <c r="S43" t="str">
        <f>IF(tblGenerador21[[#This Row],[Tipo_Frecuencia]]="diario","Sí","No")</f>
        <v>No</v>
      </c>
      <c r="T43" t="str">
        <f>IF(AND(LOWER(tblGenerador21[[#This Row],[Tipo_Frecuencia]])="semanal",ISNUMBER(SEARCH(tblGenerador21[[#This Row],[Dia_Normalizado]],tblGenerador21[[#This Row],[Regla_Normalizada]]))),"Sí","No")</f>
        <v>No</v>
      </c>
      <c r="U43" t="str">
        <f>IF(AND(LOWER(tblGenerador21[[#This Row],[Tipo_Frecuencia]])="mensual",ISNUMBER(SEARCH("dia "&amp;DAY(tblGenerador21[[#This Row],[Fecha]]),tblGenerador21[[#This Row],[Regla_Normalizada]]))),"Sí","No")</f>
        <v>No</v>
      </c>
      <c r="V43" t="str">
        <f>IF(AND(LOWER(tblGenerador21[[#This Row],[Tipo_Frecuencia]])="personalizada",ISNUMBER(SEARCH("dia "&amp;DAY(tblGenerador21[[#This Row],[Fecha]]),tblGenerador21[[#This Row],[Regla_Normalizada]]))),"Sí","No")</f>
        <v>No</v>
      </c>
      <c r="W43" t="str">
        <f>IF(AND(ISNUMBER(SEARCH("ultimo dia",tblGenerador21[[#This Row],[Regla_Normalizada]])),DAY(tblGenerador21[[#This Row],[Fecha]])=DAY(EOMONTH(tblGenerador21[[#This Row],[Fecha]],0))),"Sí","No")</f>
        <v>No</v>
      </c>
      <c r="X4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3" t="str">
        <f>IF(OR(tblGenerador21[[#This Row],[Aplica_Diario]]="Sí",tblGenerador21[[#This Row],[Aplica_Semanal]]="Sí",tblGenerador21[[#This Row],[Aplica_Mensual]]="Sí",tblGenerador21[[#This Row],[Aplica_Personalizada]]="Sí",tblGenerador21[[#This Row],[Aplica_Ultimo_Dia]]="Sí"),"Sí","No")</f>
        <v>No</v>
      </c>
      <c r="Z43" t="str">
        <f>IF(tblGenerador21[[#This Row],[Generar]]=tblGenerador21[[#This Row],[Generar_Final]],"OK","DIFERENTE")</f>
        <v>OK</v>
      </c>
    </row>
    <row r="44" spans="1:26">
      <c r="A44" s="6">
        <v>46200</v>
      </c>
      <c r="B44">
        <f>_xlfn.XLOOKUP(tblGenerador21[[#This Row],[Fecha]],tblCalendario[Fecha],tblCalendario[Num de Sem],"")</f>
        <v>26</v>
      </c>
      <c r="C44" t="str">
        <f>_xlfn.XLOOKUP(tblGenerador21[[#This Row],[Fecha]],tblCalendario[Fecha],tblCalendario[Dia Semana],"")</f>
        <v>sábado</v>
      </c>
      <c r="D44">
        <f>_xlfn.XLOOKUP(tblGenerador21[[#This Row],[Fecha]],tblCalendario[Fecha],tblCalendario[Mes],"")</f>
        <v>6</v>
      </c>
      <c r="E44" t="str" cm="1">
        <f t="array" ref="E44">INDEX(tblTareas_V1_Canonica[ID],MOD(ROW()-2,ROWS(tblTareas_V1_Canonica[ID]))+1)</f>
        <v>T043</v>
      </c>
      <c r="F44" t="str">
        <f>_xlfn.XLOOKUP(tblGenerador21[[#This Row],[ID_Tarea]],tblTareas_V1_Canonica[ID],tblTareas_V1_Canonica[TAREAS],"")</f>
        <v>Identificar Art Con Foto Errónea</v>
      </c>
      <c r="G44" t="str">
        <f>_xlfn.XLOOKUP(tblGenerador21[[#This Row],[ID_Tarea]],tblTareas_V1_Canonica[ID],tblTareas_V1_Canonica[Tipo frecuencia],"")</f>
        <v>personalizada</v>
      </c>
      <c r="H44" t="str">
        <f>_xlfn.XLOOKUP(tblGenerador21[[#This Row],[ID_Tarea]],tblTareas_V1_Canonica[ID],tblTareas_V1_Canonica[Regla frecuencia],"")</f>
        <v>dia 8, dia 23</v>
      </c>
      <c r="I44">
        <f>_xlfn.XLOOKUP(tblGenerador21[[#This Row],[ID_Tarea]],tblTareas_V1_Canonica[ID],tblTareas_V1_Canonica[Duración Estándar (min)],0)</f>
        <v>10</v>
      </c>
      <c r="J44" t="str">
        <f>_xlfn.XLOOKUP(tblGenerador21[[#This Row],[ID_Tarea]],tblTareas_V1_Canonica[ID],tblTareas_V1_Canonica[Turno],"")</f>
        <v>Cualquiera</v>
      </c>
      <c r="K44" t="str">
        <f>_xlfn.XLOOKUP(tblGenerador21[[#This Row],[ID_Tarea]],tblTareas_V1_Canonica[ID],tblTareas_V1_Canonica[Puesto],"")</f>
        <v>Sub Coordinadora</v>
      </c>
      <c r="L44" t="str">
        <f>IFERROR(_xlfn.XLOOKUP(tblGenerador21[[#This Row],[ID_Tarea]],tblTareas_V1_Canonica[[#This Row],[ID]],tblTareas_V1_Canonica[[#This Row],[Tipo_Carga]],""),"")</f>
        <v>Supervisión</v>
      </c>
      <c r="M44">
        <f>_xlfn.XLOOKUP(tblGenerador21[[#This Row],[ID_Tarea]],tblTareas_V1_Canonica[ID],tblTareas_V1_Canonica[Frec Diaria],1)</f>
        <v>1</v>
      </c>
      <c r="N44" t="str">
        <f>_xlfn.XLOOKUP(tblGenerador21[[#This Row],[ID_Tarea]],tblTareas_V1_Canonica[ID],tblTareas_V1_Canonica[Excluir_Festivos],"No")</f>
        <v>si</v>
      </c>
      <c r="O4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4" t="s">
        <v>295</v>
      </c>
      <c r="Q44" t="str">
        <f>LOWER(TRIM(SUBSTITUTE(SUBSTITUTE(tblGenerador21[[#This Row],[Regla_Frecuencia]],"á","a"),"é","e")))</f>
        <v>dia 8, dia 23</v>
      </c>
      <c r="R44" t="str">
        <f>LOWER(TRIM(SUBSTITUTE(SUBSTITUTE(tblGenerador21[[#This Row],[Día]],"á","a"),"é","e")))</f>
        <v>sabado</v>
      </c>
      <c r="S44" t="str">
        <f>IF(tblGenerador21[[#This Row],[Tipo_Frecuencia]]="diario","Sí","No")</f>
        <v>No</v>
      </c>
      <c r="T44" t="str">
        <f>IF(AND(LOWER(tblGenerador21[[#This Row],[Tipo_Frecuencia]])="semanal",ISNUMBER(SEARCH(tblGenerador21[[#This Row],[Dia_Normalizado]],tblGenerador21[[#This Row],[Regla_Normalizada]]))),"Sí","No")</f>
        <v>No</v>
      </c>
      <c r="U44" t="str">
        <f>IF(AND(LOWER(tblGenerador21[[#This Row],[Tipo_Frecuencia]])="mensual",ISNUMBER(SEARCH("dia "&amp;DAY(tblGenerador21[[#This Row],[Fecha]]),tblGenerador21[[#This Row],[Regla_Normalizada]]))),"Sí","No")</f>
        <v>No</v>
      </c>
      <c r="V44" t="str">
        <f>IF(AND(LOWER(tblGenerador21[[#This Row],[Tipo_Frecuencia]])="personalizada",ISNUMBER(SEARCH("dia "&amp;DAY(tblGenerador21[[#This Row],[Fecha]]),tblGenerador21[[#This Row],[Regla_Normalizada]]))),"Sí","No")</f>
        <v>No</v>
      </c>
      <c r="W44" t="str">
        <f>IF(AND(ISNUMBER(SEARCH("ultimo dia",tblGenerador21[[#This Row],[Regla_Normalizada]])),DAY(tblGenerador21[[#This Row],[Fecha]])=DAY(EOMONTH(tblGenerador21[[#This Row],[Fecha]],0))),"Sí","No")</f>
        <v>No</v>
      </c>
      <c r="X4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4" t="str">
        <f>IF(OR(tblGenerador21[[#This Row],[Aplica_Diario]]="Sí",tblGenerador21[[#This Row],[Aplica_Semanal]]="Sí",tblGenerador21[[#This Row],[Aplica_Mensual]]="Sí",tblGenerador21[[#This Row],[Aplica_Personalizada]]="Sí",tblGenerador21[[#This Row],[Aplica_Ultimo_Dia]]="Sí"),"Sí","No")</f>
        <v>No</v>
      </c>
      <c r="Z44" t="str">
        <f>IF(tblGenerador21[[#This Row],[Generar]]=tblGenerador21[[#This Row],[Generar_Final]],"OK","DIFERENTE")</f>
        <v>OK</v>
      </c>
    </row>
    <row r="45" spans="1:26">
      <c r="A45" s="6">
        <v>46197</v>
      </c>
      <c r="B45">
        <f>_xlfn.XLOOKUP(tblGenerador21[[#This Row],[Fecha]],tblCalendario[Fecha],tblCalendario[Num de Sem],"")</f>
        <v>26</v>
      </c>
      <c r="C45" t="str">
        <f>_xlfn.XLOOKUP(tblGenerador21[[#This Row],[Fecha]],tblCalendario[Fecha],tblCalendario[Dia Semana],"")</f>
        <v>miércoles</v>
      </c>
      <c r="D45">
        <f>_xlfn.XLOOKUP(tblGenerador21[[#This Row],[Fecha]],tblCalendario[Fecha],tblCalendario[Mes],"")</f>
        <v>6</v>
      </c>
      <c r="E45" t="str" cm="1">
        <f t="array" ref="E45">INDEX(tblTareas_V1_Canonica[ID],MOD(ROW()-2,ROWS(tblTareas_V1_Canonica[ID]))+1)</f>
        <v>T044</v>
      </c>
      <c r="F45" t="str">
        <f>_xlfn.XLOOKUP(tblGenerador21[[#This Row],[ID_Tarea]],tblTareas_V1_Canonica[ID],tblTareas_V1_Canonica[TAREAS],"")</f>
        <v>Lista De Puntos Verdes Vendidos</v>
      </c>
      <c r="G45" t="str">
        <f>_xlfn.XLOOKUP(tblGenerador21[[#This Row],[ID_Tarea]],tblTareas_V1_Canonica[ID],tblTareas_V1_Canonica[Tipo frecuencia],"")</f>
        <v>semanal</v>
      </c>
      <c r="H45" t="str">
        <f>_xlfn.XLOOKUP(tblGenerador21[[#This Row],[ID_Tarea]],tblTareas_V1_Canonica[ID],tblTareas_V1_Canonica[Regla frecuencia],"")</f>
        <v>lunes a sabado</v>
      </c>
      <c r="I45">
        <f>_xlfn.XLOOKUP(tblGenerador21[[#This Row],[ID_Tarea]],tblTareas_V1_Canonica[ID],tblTareas_V1_Canonica[Duración Estándar (min)],0)</f>
        <v>10</v>
      </c>
      <c r="J45" t="str">
        <f>_xlfn.XLOOKUP(tblGenerador21[[#This Row],[ID_Tarea]],tblTareas_V1_Canonica[ID],tblTareas_V1_Canonica[Turno],"")</f>
        <v>Cualquiera</v>
      </c>
      <c r="K45" t="str">
        <f>_xlfn.XLOOKUP(tblGenerador21[[#This Row],[ID_Tarea]],tblTareas_V1_Canonica[ID],tblTareas_V1_Canonica[Puesto],"")</f>
        <v>Asesora Ventas</v>
      </c>
      <c r="L45" t="str">
        <f>IFERROR(_xlfn.XLOOKUP(tblGenerador21[[#This Row],[ID_Tarea]],tblTareas_V1_Canonica[[#This Row],[ID]],tblTareas_V1_Canonica[[#This Row],[Tipo_Carga]],""),"")</f>
        <v>Supervisión</v>
      </c>
      <c r="M45">
        <f>_xlfn.XLOOKUP(tblGenerador21[[#This Row],[ID_Tarea]],tblTareas_V1_Canonica[ID],tblTareas_V1_Canonica[Frec Diaria],1)</f>
        <v>1</v>
      </c>
      <c r="N45" t="str">
        <f>_xlfn.XLOOKUP(tblGenerador21[[#This Row],[ID_Tarea]],tblTareas_V1_Canonica[ID],tblTareas_V1_Canonica[Excluir_Festivos],"No")</f>
        <v>si</v>
      </c>
      <c r="O4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5" t="s">
        <v>298</v>
      </c>
      <c r="Q45" t="str">
        <f>LOWER(TRIM(SUBSTITUTE(SUBSTITUTE(tblGenerador21[[#This Row],[Regla_Frecuencia]],"á","a"),"é","e")))</f>
        <v>lunes a sabado</v>
      </c>
      <c r="R45" t="str">
        <f>LOWER(TRIM(SUBSTITUTE(SUBSTITUTE(tblGenerador21[[#This Row],[Día]],"á","a"),"é","e")))</f>
        <v>miercoles</v>
      </c>
      <c r="S45" t="str">
        <f>IF(tblGenerador21[[#This Row],[Tipo_Frecuencia]]="diario","Sí","No")</f>
        <v>No</v>
      </c>
      <c r="T45" t="str">
        <f>IF(AND(LOWER(tblGenerador21[[#This Row],[Tipo_Frecuencia]])="semanal",ISNUMBER(SEARCH(tblGenerador21[[#This Row],[Dia_Normalizado]],tblGenerador21[[#This Row],[Regla_Normalizada]]))),"Sí","No")</f>
        <v>No</v>
      </c>
      <c r="U45" t="str">
        <f>IF(AND(LOWER(tblGenerador21[[#This Row],[Tipo_Frecuencia]])="mensual",ISNUMBER(SEARCH("dia "&amp;DAY(tblGenerador21[[#This Row],[Fecha]]),tblGenerador21[[#This Row],[Regla_Normalizada]]))),"Sí","No")</f>
        <v>No</v>
      </c>
      <c r="V45" t="str">
        <f>IF(AND(LOWER(tblGenerador21[[#This Row],[Tipo_Frecuencia]])="personalizada",ISNUMBER(SEARCH("dia "&amp;DAY(tblGenerador21[[#This Row],[Fecha]]),tblGenerador21[[#This Row],[Regla_Normalizada]]))),"Sí","No")</f>
        <v>No</v>
      </c>
      <c r="W45" t="str">
        <f>IF(AND(ISNUMBER(SEARCH("ultimo dia",tblGenerador21[[#This Row],[Regla_Normalizada]])),DAY(tblGenerador21[[#This Row],[Fecha]])=DAY(EOMONTH(tblGenerador21[[#This Row],[Fecha]],0))),"Sí","No")</f>
        <v>No</v>
      </c>
      <c r="X4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5" t="str">
        <f>IF(OR(tblGenerador21[[#This Row],[Aplica_Diario]]="Sí",tblGenerador21[[#This Row],[Aplica_Semanal]]="Sí",tblGenerador21[[#This Row],[Aplica_Mensual]]="Sí",tblGenerador21[[#This Row],[Aplica_Personalizada]]="Sí",tblGenerador21[[#This Row],[Aplica_Ultimo_Dia]]="Sí"),"Sí","No")</f>
        <v>No</v>
      </c>
      <c r="Z45" t="str">
        <f>IF(tblGenerador21[[#This Row],[Generar]]=tblGenerador21[[#This Row],[Generar_Final]],"OK","DIFERENTE")</f>
        <v>OK</v>
      </c>
    </row>
    <row r="46" spans="1:26">
      <c r="A46" s="6">
        <v>46197</v>
      </c>
      <c r="B46">
        <f>_xlfn.XLOOKUP(tblGenerador21[[#This Row],[Fecha]],tblCalendario[Fecha],tblCalendario[Num de Sem],"")</f>
        <v>26</v>
      </c>
      <c r="C46" t="str">
        <f>_xlfn.XLOOKUP(tblGenerador21[[#This Row],[Fecha]],tblCalendario[Fecha],tblCalendario[Dia Semana],"")</f>
        <v>miércoles</v>
      </c>
      <c r="D46">
        <f>_xlfn.XLOOKUP(tblGenerador21[[#This Row],[Fecha]],tblCalendario[Fecha],tblCalendario[Mes],"")</f>
        <v>6</v>
      </c>
      <c r="E46" t="str" cm="1">
        <f t="array" ref="E46">INDEX(tblTareas_V1_Canonica[ID],MOD(ROW()-2,ROWS(tblTareas_V1_Canonica[ID]))+1)</f>
        <v>T045</v>
      </c>
      <c r="F46" t="str">
        <f>_xlfn.XLOOKUP(tblGenerador21[[#This Row],[ID_Tarea]],tblTareas_V1_Canonica[ID],tblTareas_V1_Canonica[TAREAS],"")</f>
        <v>Reporte Traspasos X Devolver Y Recibir.</v>
      </c>
      <c r="G46" t="str">
        <f>_xlfn.XLOOKUP(tblGenerador21[[#This Row],[ID_Tarea]],tblTareas_V1_Canonica[ID],tblTareas_V1_Canonica[Tipo frecuencia],"")</f>
        <v>mensual</v>
      </c>
      <c r="H46" t="str">
        <f>_xlfn.XLOOKUP(tblGenerador21[[#This Row],[ID_Tarea]],tblTareas_V1_Canonica[ID],tblTareas_V1_Canonica[Regla frecuencia],"")</f>
        <v>ultimo dia del mes</v>
      </c>
      <c r="I46">
        <f>_xlfn.XLOOKUP(tblGenerador21[[#This Row],[ID_Tarea]],tblTareas_V1_Canonica[ID],tblTareas_V1_Canonica[Duración Estándar (min)],0)</f>
        <v>10</v>
      </c>
      <c r="J46" t="str">
        <f>_xlfn.XLOOKUP(tblGenerador21[[#This Row],[ID_Tarea]],tblTareas_V1_Canonica[ID],tblTareas_V1_Canonica[Turno],"")</f>
        <v>Cualquiera</v>
      </c>
      <c r="K46" t="str">
        <f>_xlfn.XLOOKUP(tblGenerador21[[#This Row],[ID_Tarea]],tblTareas_V1_Canonica[ID],tblTareas_V1_Canonica[Puesto],"")</f>
        <v>Auxiliar Administrativo</v>
      </c>
      <c r="L46" t="str">
        <f>IFERROR(_xlfn.XLOOKUP(tblGenerador21[[#This Row],[ID_Tarea]],tblTareas_V1_Canonica[[#This Row],[ID]],tblTareas_V1_Canonica[[#This Row],[Tipo_Carga]],""),"")</f>
        <v>Supervisión</v>
      </c>
      <c r="M46">
        <f>_xlfn.XLOOKUP(tblGenerador21[[#This Row],[ID_Tarea]],tblTareas_V1_Canonica[ID],tblTareas_V1_Canonica[Frec Diaria],1)</f>
        <v>1</v>
      </c>
      <c r="N46" t="str">
        <f>_xlfn.XLOOKUP(tblGenerador21[[#This Row],[ID_Tarea]],tblTareas_V1_Canonica[ID],tblTareas_V1_Canonica[Excluir_Festivos],"No")</f>
        <v>si</v>
      </c>
      <c r="O4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6" t="s">
        <v>301</v>
      </c>
      <c r="Q46" t="str">
        <f>LOWER(TRIM(SUBSTITUTE(SUBSTITUTE(tblGenerador21[[#This Row],[Regla_Frecuencia]],"á","a"),"é","e")))</f>
        <v>ultimo dia del mes</v>
      </c>
      <c r="R46" t="str">
        <f>LOWER(TRIM(SUBSTITUTE(SUBSTITUTE(tblGenerador21[[#This Row],[Día]],"á","a"),"é","e")))</f>
        <v>miercoles</v>
      </c>
      <c r="S46" t="str">
        <f>IF(tblGenerador21[[#This Row],[Tipo_Frecuencia]]="diario","Sí","No")</f>
        <v>No</v>
      </c>
      <c r="T46" t="str">
        <f>IF(AND(LOWER(tblGenerador21[[#This Row],[Tipo_Frecuencia]])="semanal",ISNUMBER(SEARCH(tblGenerador21[[#This Row],[Dia_Normalizado]],tblGenerador21[[#This Row],[Regla_Normalizada]]))),"Sí","No")</f>
        <v>No</v>
      </c>
      <c r="U46" t="str">
        <f>IF(AND(LOWER(tblGenerador21[[#This Row],[Tipo_Frecuencia]])="mensual",ISNUMBER(SEARCH("dia "&amp;DAY(tblGenerador21[[#This Row],[Fecha]]),tblGenerador21[[#This Row],[Regla_Normalizada]]))),"Sí","No")</f>
        <v>No</v>
      </c>
      <c r="V46" t="str">
        <f>IF(AND(LOWER(tblGenerador21[[#This Row],[Tipo_Frecuencia]])="personalizada",ISNUMBER(SEARCH("dia "&amp;DAY(tblGenerador21[[#This Row],[Fecha]]),tblGenerador21[[#This Row],[Regla_Normalizada]]))),"Sí","No")</f>
        <v>No</v>
      </c>
      <c r="W46" t="str">
        <f>IF(AND(ISNUMBER(SEARCH("ultimo dia",tblGenerador21[[#This Row],[Regla_Normalizada]])),DAY(tblGenerador21[[#This Row],[Fecha]])=DAY(EOMONTH(tblGenerador21[[#This Row],[Fecha]],0))),"Sí","No")</f>
        <v>No</v>
      </c>
      <c r="X4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6" t="str">
        <f>IF(OR(tblGenerador21[[#This Row],[Aplica_Diario]]="Sí",tblGenerador21[[#This Row],[Aplica_Semanal]]="Sí",tblGenerador21[[#This Row],[Aplica_Mensual]]="Sí",tblGenerador21[[#This Row],[Aplica_Personalizada]]="Sí",tblGenerador21[[#This Row],[Aplica_Ultimo_Dia]]="Sí"),"Sí","No")</f>
        <v>No</v>
      </c>
      <c r="Z46" t="str">
        <f>IF(tblGenerador21[[#This Row],[Generar]]=tblGenerador21[[#This Row],[Generar_Final]],"OK","DIFERENTE")</f>
        <v>OK</v>
      </c>
    </row>
    <row r="47" spans="1:26">
      <c r="A47" s="6">
        <v>46199</v>
      </c>
      <c r="B47">
        <f>_xlfn.XLOOKUP(tblGenerador21[[#This Row],[Fecha]],tblCalendario[Fecha],tblCalendario[Num de Sem],"")</f>
        <v>26</v>
      </c>
      <c r="C47" t="str">
        <f>_xlfn.XLOOKUP(tblGenerador21[[#This Row],[Fecha]],tblCalendario[Fecha],tblCalendario[Dia Semana],"")</f>
        <v>viernes</v>
      </c>
      <c r="D47">
        <f>_xlfn.XLOOKUP(tblGenerador21[[#This Row],[Fecha]],tblCalendario[Fecha],tblCalendario[Mes],"")</f>
        <v>6</v>
      </c>
      <c r="E47" t="str" cm="1">
        <f t="array" ref="E47">INDEX(tblTareas_V1_Canonica[ID],MOD(ROW()-2,ROWS(tblTareas_V1_Canonica[ID]))+1)</f>
        <v>T046</v>
      </c>
      <c r="F47" t="str">
        <f>_xlfn.XLOOKUP(tblGenerador21[[#This Row],[ID_Tarea]],tblTareas_V1_Canonica[ID],tblTareas_V1_Canonica[TAREAS],"")</f>
        <v>Orden En Almacén</v>
      </c>
      <c r="G47" t="str">
        <f>_xlfn.XLOOKUP(tblGenerador21[[#This Row],[ID_Tarea]],tblTareas_V1_Canonica[ID],tblTareas_V1_Canonica[Tipo frecuencia],"")</f>
        <v>semanal</v>
      </c>
      <c r="H47" t="str">
        <f>_xlfn.XLOOKUP(tblGenerador21[[#This Row],[ID_Tarea]],tblTareas_V1_Canonica[ID],tblTareas_V1_Canonica[Regla frecuencia],"")</f>
        <v>lunes, miercoles, viernes</v>
      </c>
      <c r="I47">
        <f>_xlfn.XLOOKUP(tblGenerador21[[#This Row],[ID_Tarea]],tblTareas_V1_Canonica[ID],tblTareas_V1_Canonica[Duración Estándar (min)],0)</f>
        <v>10</v>
      </c>
      <c r="J47" t="str">
        <f>_xlfn.XLOOKUP(tblGenerador21[[#This Row],[ID_Tarea]],tblTareas_V1_Canonica[ID],tblTareas_V1_Canonica[Turno],"")</f>
        <v>Cualquiera</v>
      </c>
      <c r="K47" t="str">
        <f>_xlfn.XLOOKUP(tblGenerador21[[#This Row],[ID_Tarea]],tblTareas_V1_Canonica[ID],tblTareas_V1_Canonica[Puesto],"")</f>
        <v>Sub Coordinadora</v>
      </c>
      <c r="L47" t="str">
        <f>IFERROR(_xlfn.XLOOKUP(tblGenerador21[[#This Row],[ID_Tarea]],tblTareas_V1_Canonica[[#This Row],[ID]],tblTareas_V1_Canonica[[#This Row],[Tipo_Carga]],""),"")</f>
        <v>Programada</v>
      </c>
      <c r="M47">
        <f>_xlfn.XLOOKUP(tblGenerador21[[#This Row],[ID_Tarea]],tblTareas_V1_Canonica[ID],tblTareas_V1_Canonica[Frec Diaria],1)</f>
        <v>1</v>
      </c>
      <c r="N47" t="str">
        <f>_xlfn.XLOOKUP(tblGenerador21[[#This Row],[ID_Tarea]],tblTareas_V1_Canonica[ID],tblTareas_V1_Canonica[Excluir_Festivos],"No")</f>
        <v>si</v>
      </c>
      <c r="O47"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7" t="s">
        <v>301</v>
      </c>
      <c r="Q47" t="str">
        <f>LOWER(TRIM(SUBSTITUTE(SUBSTITUTE(tblGenerador21[[#This Row],[Regla_Frecuencia]],"á","a"),"é","e")))</f>
        <v>lunes, miercoles, viernes</v>
      </c>
      <c r="R47" t="str">
        <f>LOWER(TRIM(SUBSTITUTE(SUBSTITUTE(tblGenerador21[[#This Row],[Día]],"á","a"),"é","e")))</f>
        <v>viernes</v>
      </c>
      <c r="S47" t="str">
        <f>IF(tblGenerador21[[#This Row],[Tipo_Frecuencia]]="diario","Sí","No")</f>
        <v>No</v>
      </c>
      <c r="T47" t="str">
        <f>IF(AND(LOWER(tblGenerador21[[#This Row],[Tipo_Frecuencia]])="semanal",ISNUMBER(SEARCH(tblGenerador21[[#This Row],[Dia_Normalizado]],tblGenerador21[[#This Row],[Regla_Normalizada]]))),"Sí","No")</f>
        <v>Sí</v>
      </c>
      <c r="U47" t="str">
        <f>IF(AND(LOWER(tblGenerador21[[#This Row],[Tipo_Frecuencia]])="mensual",ISNUMBER(SEARCH("dia "&amp;DAY(tblGenerador21[[#This Row],[Fecha]]),tblGenerador21[[#This Row],[Regla_Normalizada]]))),"Sí","No")</f>
        <v>No</v>
      </c>
      <c r="V47" t="str">
        <f>IF(AND(LOWER(tblGenerador21[[#This Row],[Tipo_Frecuencia]])="personalizada",ISNUMBER(SEARCH("dia "&amp;DAY(tblGenerador21[[#This Row],[Fecha]]),tblGenerador21[[#This Row],[Regla_Normalizada]]))),"Sí","No")</f>
        <v>No</v>
      </c>
      <c r="W47" t="str">
        <f>IF(AND(ISNUMBER(SEARCH("ultimo dia",tblGenerador21[[#This Row],[Regla_Normalizada]])),DAY(tblGenerador21[[#This Row],[Fecha]])=DAY(EOMONTH(tblGenerador21[[#This Row],[Fecha]],0))),"Sí","No")</f>
        <v>No</v>
      </c>
      <c r="X47"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47" t="str">
        <f>IF(OR(tblGenerador21[[#This Row],[Aplica_Diario]]="Sí",tblGenerador21[[#This Row],[Aplica_Semanal]]="Sí",tblGenerador21[[#This Row],[Aplica_Mensual]]="Sí",tblGenerador21[[#This Row],[Aplica_Personalizada]]="Sí",tblGenerador21[[#This Row],[Aplica_Ultimo_Dia]]="Sí"),"Sí","No")</f>
        <v>Sí</v>
      </c>
      <c r="Z47" t="str">
        <f>IF(tblGenerador21[[#This Row],[Generar]]=tblGenerador21[[#This Row],[Generar_Final]],"OK","DIFERENTE")</f>
        <v>DIFERENTE</v>
      </c>
    </row>
    <row r="48" spans="1:26">
      <c r="A48" s="6">
        <v>46199</v>
      </c>
      <c r="B48">
        <f>_xlfn.XLOOKUP(tblGenerador21[[#This Row],[Fecha]],tblCalendario[Fecha],tblCalendario[Num de Sem],"")</f>
        <v>26</v>
      </c>
      <c r="C48" t="str">
        <f>_xlfn.XLOOKUP(tblGenerador21[[#This Row],[Fecha]],tblCalendario[Fecha],tblCalendario[Dia Semana],"")</f>
        <v>viernes</v>
      </c>
      <c r="D48">
        <f>_xlfn.XLOOKUP(tblGenerador21[[#This Row],[Fecha]],tblCalendario[Fecha],tblCalendario[Mes],"")</f>
        <v>6</v>
      </c>
      <c r="E48" t="str" cm="1">
        <f t="array" ref="E48">INDEX(tblTareas_V1_Canonica[ID],MOD(ROW()-2,ROWS(tblTareas_V1_Canonica[ID]))+1)</f>
        <v>T047</v>
      </c>
      <c r="F48" t="str">
        <f>_xlfn.XLOOKUP(tblGenerador21[[#This Row],[ID_Tarea]],tblTareas_V1_Canonica[ID],tblTareas_V1_Canonica[TAREAS],"")</f>
        <v>Cajas De Punto Verde contadas vs Art en exhibicion</v>
      </c>
      <c r="G48" t="str">
        <f>_xlfn.XLOOKUP(tblGenerador21[[#This Row],[ID_Tarea]],tblTareas_V1_Canonica[ID],tblTareas_V1_Canonica[Tipo frecuencia],"")</f>
        <v>personalizada</v>
      </c>
      <c r="H48" t="str">
        <f>_xlfn.XLOOKUP(tblGenerador21[[#This Row],[ID_Tarea]],tblTareas_V1_Canonica[ID],tblTareas_V1_Canonica[Regla frecuencia],"")</f>
        <v>dia 10</v>
      </c>
      <c r="I48">
        <f>_xlfn.XLOOKUP(tblGenerador21[[#This Row],[ID_Tarea]],tblTareas_V1_Canonica[ID],tblTareas_V1_Canonica[Duración Estándar (min)],0)</f>
        <v>10</v>
      </c>
      <c r="J48" t="str">
        <f>_xlfn.XLOOKUP(tblGenerador21[[#This Row],[ID_Tarea]],tblTareas_V1_Canonica[ID],tblTareas_V1_Canonica[Turno],"")</f>
        <v>Cualquiera</v>
      </c>
      <c r="K48" t="str">
        <f>_xlfn.XLOOKUP(tblGenerador21[[#This Row],[ID_Tarea]],tblTareas_V1_Canonica[ID],tblTareas_V1_Canonica[Puesto],"")</f>
        <v>Sub Coordinadora</v>
      </c>
      <c r="L48" t="str">
        <f>IFERROR(_xlfn.XLOOKUP(tblGenerador21[[#This Row],[ID_Tarea]],tblTareas_V1_Canonica[[#This Row],[ID]],tblTareas_V1_Canonica[[#This Row],[Tipo_Carga]],""),"")</f>
        <v>Supervisión</v>
      </c>
      <c r="M48">
        <f>_xlfn.XLOOKUP(tblGenerador21[[#This Row],[ID_Tarea]],tblTareas_V1_Canonica[ID],tblTareas_V1_Canonica[Frec Diaria],1)</f>
        <v>1</v>
      </c>
      <c r="N48" t="str">
        <f>_xlfn.XLOOKUP(tblGenerador21[[#This Row],[ID_Tarea]],tblTareas_V1_Canonica[ID],tblTareas_V1_Canonica[Excluir_Festivos],"No")</f>
        <v>si</v>
      </c>
      <c r="O48"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8" t="s">
        <v>302</v>
      </c>
      <c r="Q48" t="str">
        <f>LOWER(TRIM(SUBSTITUTE(SUBSTITUTE(tblGenerador21[[#This Row],[Regla_Frecuencia]],"á","a"),"é","e")))</f>
        <v>dia 10</v>
      </c>
      <c r="R48" t="str">
        <f>LOWER(TRIM(SUBSTITUTE(SUBSTITUTE(tblGenerador21[[#This Row],[Día]],"á","a"),"é","e")))</f>
        <v>viernes</v>
      </c>
      <c r="S48" t="str">
        <f>IF(tblGenerador21[[#This Row],[Tipo_Frecuencia]]="diario","Sí","No")</f>
        <v>No</v>
      </c>
      <c r="T48" t="str">
        <f>IF(AND(LOWER(tblGenerador21[[#This Row],[Tipo_Frecuencia]])="semanal",ISNUMBER(SEARCH(tblGenerador21[[#This Row],[Dia_Normalizado]],tblGenerador21[[#This Row],[Regla_Normalizada]]))),"Sí","No")</f>
        <v>No</v>
      </c>
      <c r="U48" t="str">
        <f>IF(AND(LOWER(tblGenerador21[[#This Row],[Tipo_Frecuencia]])="mensual",ISNUMBER(SEARCH("dia "&amp;DAY(tblGenerador21[[#This Row],[Fecha]]),tblGenerador21[[#This Row],[Regla_Normalizada]]))),"Sí","No")</f>
        <v>No</v>
      </c>
      <c r="V48" t="str">
        <f>IF(AND(LOWER(tblGenerador21[[#This Row],[Tipo_Frecuencia]])="personalizada",ISNUMBER(SEARCH("dia "&amp;DAY(tblGenerador21[[#This Row],[Fecha]]),tblGenerador21[[#This Row],[Regla_Normalizada]]))),"Sí","No")</f>
        <v>No</v>
      </c>
      <c r="W48" t="str">
        <f>IF(AND(ISNUMBER(SEARCH("ultimo dia",tblGenerador21[[#This Row],[Regla_Normalizada]])),DAY(tblGenerador21[[#This Row],[Fecha]])=DAY(EOMONTH(tblGenerador21[[#This Row],[Fecha]],0))),"Sí","No")</f>
        <v>No</v>
      </c>
      <c r="X48"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8" t="str">
        <f>IF(OR(tblGenerador21[[#This Row],[Aplica_Diario]]="Sí",tblGenerador21[[#This Row],[Aplica_Semanal]]="Sí",tblGenerador21[[#This Row],[Aplica_Mensual]]="Sí",tblGenerador21[[#This Row],[Aplica_Personalizada]]="Sí",tblGenerador21[[#This Row],[Aplica_Ultimo_Dia]]="Sí"),"Sí","No")</f>
        <v>No</v>
      </c>
      <c r="Z48" t="str">
        <f>IF(tblGenerador21[[#This Row],[Generar]]=tblGenerador21[[#This Row],[Generar_Final]],"OK","DIFERENTE")</f>
        <v>OK</v>
      </c>
    </row>
    <row r="49" spans="1:26">
      <c r="A49" s="6">
        <v>46201</v>
      </c>
      <c r="B49">
        <f>_xlfn.XLOOKUP(tblGenerador21[[#This Row],[Fecha]],tblCalendario[Fecha],tblCalendario[Num de Sem],"")</f>
        <v>26</v>
      </c>
      <c r="C49" t="str">
        <f>_xlfn.XLOOKUP(tblGenerador21[[#This Row],[Fecha]],tblCalendario[Fecha],tblCalendario[Dia Semana],"")</f>
        <v>domingo</v>
      </c>
      <c r="D49">
        <f>_xlfn.XLOOKUP(tblGenerador21[[#This Row],[Fecha]],tblCalendario[Fecha],tblCalendario[Mes],"")</f>
        <v>6</v>
      </c>
      <c r="E49" t="str" cm="1">
        <f t="array" ref="E49">INDEX(tblTareas_V1_Canonica[ID],MOD(ROW()-2,ROWS(tblTareas_V1_Canonica[ID]))+1)</f>
        <v>T048</v>
      </c>
      <c r="F49" t="str">
        <f>_xlfn.XLOOKUP(tblGenerador21[[#This Row],[ID_Tarea]],tblTareas_V1_Canonica[ID],tblTareas_V1_Canonica[TAREAS],"")</f>
        <v>Cajas En Almacén Sin Punto Verde O Tachado</v>
      </c>
      <c r="G49" t="str">
        <f>_xlfn.XLOOKUP(tblGenerador21[[#This Row],[ID_Tarea]],tblTareas_V1_Canonica[ID],tblTareas_V1_Canonica[Tipo frecuencia],"")</f>
        <v>semanal</v>
      </c>
      <c r="H49" t="str">
        <f>_xlfn.XLOOKUP(tblGenerador21[[#This Row],[ID_Tarea]],tblTareas_V1_Canonica[ID],tblTareas_V1_Canonica[Regla frecuencia],"")</f>
        <v>miércoles</v>
      </c>
      <c r="I49">
        <f>_xlfn.XLOOKUP(tblGenerador21[[#This Row],[ID_Tarea]],tblTareas_V1_Canonica[ID],tblTareas_V1_Canonica[Duración Estándar (min)],0)</f>
        <v>10</v>
      </c>
      <c r="J49" t="str">
        <f>_xlfn.XLOOKUP(tblGenerador21[[#This Row],[ID_Tarea]],tblTareas_V1_Canonica[ID],tblTareas_V1_Canonica[Turno],"")</f>
        <v>Cualquiera</v>
      </c>
      <c r="K49" t="str">
        <f>_xlfn.XLOOKUP(tblGenerador21[[#This Row],[ID_Tarea]],tblTareas_V1_Canonica[ID],tblTareas_V1_Canonica[Puesto],"")</f>
        <v>Sub Coordinadora</v>
      </c>
      <c r="L49" t="str">
        <f>IFERROR(_xlfn.XLOOKUP(tblGenerador21[[#This Row],[ID_Tarea]],tblTareas_V1_Canonica[[#This Row],[ID]],tblTareas_V1_Canonica[[#This Row],[Tipo_Carga]],""),"")</f>
        <v>Supervisión</v>
      </c>
      <c r="M49">
        <f>_xlfn.XLOOKUP(tblGenerador21[[#This Row],[ID_Tarea]],tblTareas_V1_Canonica[ID],tblTareas_V1_Canonica[Frec Diaria],1)</f>
        <v>1</v>
      </c>
      <c r="N49" t="str">
        <f>_xlfn.XLOOKUP(tblGenerador21[[#This Row],[ID_Tarea]],tblTareas_V1_Canonica[ID],tblTareas_V1_Canonica[Excluir_Festivos],"No")</f>
        <v>si</v>
      </c>
      <c r="O49"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49" t="s">
        <v>303</v>
      </c>
      <c r="Q49" t="str">
        <f>LOWER(TRIM(SUBSTITUTE(SUBSTITUTE(tblGenerador21[[#This Row],[Regla_Frecuencia]],"á","a"),"é","e")))</f>
        <v>miercoles</v>
      </c>
      <c r="R49" t="str">
        <f>LOWER(TRIM(SUBSTITUTE(SUBSTITUTE(tblGenerador21[[#This Row],[Día]],"á","a"),"é","e")))</f>
        <v>domingo</v>
      </c>
      <c r="S49" t="str">
        <f>IF(tblGenerador21[[#This Row],[Tipo_Frecuencia]]="diario","Sí","No")</f>
        <v>No</v>
      </c>
      <c r="T49" t="str">
        <f>IF(AND(LOWER(tblGenerador21[[#This Row],[Tipo_Frecuencia]])="semanal",ISNUMBER(SEARCH(tblGenerador21[[#This Row],[Dia_Normalizado]],tblGenerador21[[#This Row],[Regla_Normalizada]]))),"Sí","No")</f>
        <v>No</v>
      </c>
      <c r="U49" t="str">
        <f>IF(AND(LOWER(tblGenerador21[[#This Row],[Tipo_Frecuencia]])="mensual",ISNUMBER(SEARCH("dia "&amp;DAY(tblGenerador21[[#This Row],[Fecha]]),tblGenerador21[[#This Row],[Regla_Normalizada]]))),"Sí","No")</f>
        <v>No</v>
      </c>
      <c r="V49" t="str">
        <f>IF(AND(LOWER(tblGenerador21[[#This Row],[Tipo_Frecuencia]])="personalizada",ISNUMBER(SEARCH("dia "&amp;DAY(tblGenerador21[[#This Row],[Fecha]]),tblGenerador21[[#This Row],[Regla_Normalizada]]))),"Sí","No")</f>
        <v>No</v>
      </c>
      <c r="W49" t="str">
        <f>IF(AND(ISNUMBER(SEARCH("ultimo dia",tblGenerador21[[#This Row],[Regla_Normalizada]])),DAY(tblGenerador21[[#This Row],[Fecha]])=DAY(EOMONTH(tblGenerador21[[#This Row],[Fecha]],0))),"Sí","No")</f>
        <v>No</v>
      </c>
      <c r="X49"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49" t="str">
        <f>IF(OR(tblGenerador21[[#This Row],[Aplica_Diario]]="Sí",tblGenerador21[[#This Row],[Aplica_Semanal]]="Sí",tblGenerador21[[#This Row],[Aplica_Mensual]]="Sí",tblGenerador21[[#This Row],[Aplica_Personalizada]]="Sí",tblGenerador21[[#This Row],[Aplica_Ultimo_Dia]]="Sí"),"Sí","No")</f>
        <v>No</v>
      </c>
      <c r="Z49" t="str">
        <f>IF(tblGenerador21[[#This Row],[Generar]]=tblGenerador21[[#This Row],[Generar_Final]],"OK","DIFERENTE")</f>
        <v>OK</v>
      </c>
    </row>
    <row r="50" spans="1:26">
      <c r="A50" s="6">
        <v>46199</v>
      </c>
      <c r="B50">
        <f>_xlfn.XLOOKUP(tblGenerador21[[#This Row],[Fecha]],tblCalendario[Fecha],tblCalendario[Num de Sem],"")</f>
        <v>26</v>
      </c>
      <c r="C50" t="str">
        <f>_xlfn.XLOOKUP(tblGenerador21[[#This Row],[Fecha]],tblCalendario[Fecha],tblCalendario[Dia Semana],"")</f>
        <v>viernes</v>
      </c>
      <c r="D50">
        <f>_xlfn.XLOOKUP(tblGenerador21[[#This Row],[Fecha]],tblCalendario[Fecha],tblCalendario[Mes],"")</f>
        <v>6</v>
      </c>
      <c r="E50" t="str" cm="1">
        <f t="array" ref="E50">INDEX(tblTareas_V1_Canonica[ID],MOD(ROW()-2,ROWS(tblTareas_V1_Canonica[ID]))+1)</f>
        <v>T049</v>
      </c>
      <c r="F50" t="str">
        <f>_xlfn.XLOOKUP(tblGenerador21[[#This Row],[ID_Tarea]],tblTareas_V1_Canonica[ID],tblTareas_V1_Canonica[TAREAS],"")</f>
        <v>Marcas Agrupadas en Almacen</v>
      </c>
      <c r="G50" t="str">
        <f>_xlfn.XLOOKUP(tblGenerador21[[#This Row],[ID_Tarea]],tblTareas_V1_Canonica[ID],tblTareas_V1_Canonica[Tipo frecuencia],"")</f>
        <v>semanal</v>
      </c>
      <c r="H50" t="str">
        <f>_xlfn.XLOOKUP(tblGenerador21[[#This Row],[ID_Tarea]],tblTareas_V1_Canonica[ID],tblTareas_V1_Canonica[Regla frecuencia],"")</f>
        <v>jueves</v>
      </c>
      <c r="I50">
        <f>_xlfn.XLOOKUP(tblGenerador21[[#This Row],[ID_Tarea]],tblTareas_V1_Canonica[ID],tblTareas_V1_Canonica[Duración Estándar (min)],0)</f>
        <v>10</v>
      </c>
      <c r="J50" t="str">
        <f>_xlfn.XLOOKUP(tblGenerador21[[#This Row],[ID_Tarea]],tblTareas_V1_Canonica[ID],tblTareas_V1_Canonica[Turno],"")</f>
        <v>Cualquiera</v>
      </c>
      <c r="K50" t="str">
        <f>_xlfn.XLOOKUP(tblGenerador21[[#This Row],[ID_Tarea]],tblTareas_V1_Canonica[ID],tblTareas_V1_Canonica[Puesto],"")</f>
        <v>Sub Coordinadora</v>
      </c>
      <c r="L50" t="str">
        <f>IFERROR(_xlfn.XLOOKUP(tblGenerador21[[#This Row],[ID_Tarea]],tblTareas_V1_Canonica[[#This Row],[ID]],tblTareas_V1_Canonica[[#This Row],[Tipo_Carga]],""),"")</f>
        <v>Manual/Eventual</v>
      </c>
      <c r="M50">
        <f>_xlfn.XLOOKUP(tblGenerador21[[#This Row],[ID_Tarea]],tblTareas_V1_Canonica[ID],tblTareas_V1_Canonica[Frec Diaria],1)</f>
        <v>1</v>
      </c>
      <c r="N50" t="str">
        <f>_xlfn.XLOOKUP(tblGenerador21[[#This Row],[ID_Tarea]],tblTareas_V1_Canonica[ID],tblTareas_V1_Canonica[Excluir_Festivos],"No")</f>
        <v>si</v>
      </c>
      <c r="O50"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0" t="s">
        <v>310</v>
      </c>
      <c r="Q50" t="str">
        <f>LOWER(TRIM(SUBSTITUTE(SUBSTITUTE(tblGenerador21[[#This Row],[Regla_Frecuencia]],"á","a"),"é","e")))</f>
        <v>jueves</v>
      </c>
      <c r="R50" t="str">
        <f>LOWER(TRIM(SUBSTITUTE(SUBSTITUTE(tblGenerador21[[#This Row],[Día]],"á","a"),"é","e")))</f>
        <v>viernes</v>
      </c>
      <c r="S50" t="str">
        <f>IF(tblGenerador21[[#This Row],[Tipo_Frecuencia]]="diario","Sí","No")</f>
        <v>No</v>
      </c>
      <c r="T50" t="str">
        <f>IF(AND(LOWER(tblGenerador21[[#This Row],[Tipo_Frecuencia]])="semanal",ISNUMBER(SEARCH(tblGenerador21[[#This Row],[Dia_Normalizado]],tblGenerador21[[#This Row],[Regla_Normalizada]]))),"Sí","No")</f>
        <v>No</v>
      </c>
      <c r="U50" t="str">
        <f>IF(AND(LOWER(tblGenerador21[[#This Row],[Tipo_Frecuencia]])="mensual",ISNUMBER(SEARCH("dia "&amp;DAY(tblGenerador21[[#This Row],[Fecha]]),tblGenerador21[[#This Row],[Regla_Normalizada]]))),"Sí","No")</f>
        <v>No</v>
      </c>
      <c r="V50" t="str">
        <f>IF(AND(LOWER(tblGenerador21[[#This Row],[Tipo_Frecuencia]])="personalizada",ISNUMBER(SEARCH("dia "&amp;DAY(tblGenerador21[[#This Row],[Fecha]]),tblGenerador21[[#This Row],[Regla_Normalizada]]))),"Sí","No")</f>
        <v>No</v>
      </c>
      <c r="W50" t="str">
        <f>IF(AND(ISNUMBER(SEARCH("ultimo dia",tblGenerador21[[#This Row],[Regla_Normalizada]])),DAY(tblGenerador21[[#This Row],[Fecha]])=DAY(EOMONTH(tblGenerador21[[#This Row],[Fecha]],0))),"Sí","No")</f>
        <v>No</v>
      </c>
      <c r="X50"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0" t="str">
        <f>IF(OR(tblGenerador21[[#This Row],[Aplica_Diario]]="Sí",tblGenerador21[[#This Row],[Aplica_Semanal]]="Sí",tblGenerador21[[#This Row],[Aplica_Mensual]]="Sí",tblGenerador21[[#This Row],[Aplica_Personalizada]]="Sí",tblGenerador21[[#This Row],[Aplica_Ultimo_Dia]]="Sí"),"Sí","No")</f>
        <v>No</v>
      </c>
      <c r="Z50" t="str">
        <f>IF(tblGenerador21[[#This Row],[Generar]]=tblGenerador21[[#This Row],[Generar_Final]],"OK","DIFERENTE")</f>
        <v>OK</v>
      </c>
    </row>
    <row r="51" spans="1:26">
      <c r="A51" s="6">
        <v>46197</v>
      </c>
      <c r="B51">
        <f>_xlfn.XLOOKUP(tblGenerador21[[#This Row],[Fecha]],tblCalendario[Fecha],tblCalendario[Num de Sem],"")</f>
        <v>26</v>
      </c>
      <c r="C51" t="str">
        <f>_xlfn.XLOOKUP(tblGenerador21[[#This Row],[Fecha]],tblCalendario[Fecha],tblCalendario[Dia Semana],"")</f>
        <v>miércoles</v>
      </c>
      <c r="D51">
        <f>_xlfn.XLOOKUP(tblGenerador21[[#This Row],[Fecha]],tblCalendario[Fecha],tblCalendario[Mes],"")</f>
        <v>6</v>
      </c>
      <c r="E51" t="str" cm="1">
        <f t="array" ref="E51">INDEX(tblTareas_V1_Canonica[ID],MOD(ROW()-2,ROWS(tblTareas_V1_Canonica[ID]))+1)</f>
        <v>T050</v>
      </c>
      <c r="F51" t="str">
        <f>_xlfn.XLOOKUP(tblGenerador21[[#This Row],[ID_Tarea]],tblTareas_V1_Canonica[ID],tblTareas_V1_Canonica[TAREAS],"")</f>
        <v>Cajas Maltratadas, Reparadas</v>
      </c>
      <c r="G51" t="str">
        <f>_xlfn.XLOOKUP(tblGenerador21[[#This Row],[ID_Tarea]],tblTareas_V1_Canonica[ID],tblTareas_V1_Canonica[Tipo frecuencia],"")</f>
        <v>semanal</v>
      </c>
      <c r="H51" t="str">
        <f>_xlfn.XLOOKUP(tblGenerador21[[#This Row],[ID_Tarea]],tblTareas_V1_Canonica[ID],tblTareas_V1_Canonica[Regla frecuencia],"")</f>
        <v>jueves</v>
      </c>
      <c r="I51">
        <f>_xlfn.XLOOKUP(tblGenerador21[[#This Row],[ID_Tarea]],tblTareas_V1_Canonica[ID],tblTareas_V1_Canonica[Duración Estándar (min)],0)</f>
        <v>10</v>
      </c>
      <c r="J51" t="str">
        <f>_xlfn.XLOOKUP(tblGenerador21[[#This Row],[ID_Tarea]],tblTareas_V1_Canonica[ID],tblTareas_V1_Canonica[Turno],"")</f>
        <v>Cualquiera</v>
      </c>
      <c r="K51" t="str">
        <f>_xlfn.XLOOKUP(tblGenerador21[[#This Row],[ID_Tarea]],tblTareas_V1_Canonica[ID],tblTareas_V1_Canonica[Puesto],"")</f>
        <v>Sub Coordinadora</v>
      </c>
      <c r="L51" t="str">
        <f>IFERROR(_xlfn.XLOOKUP(tblGenerador21[[#This Row],[ID_Tarea]],tblTareas_V1_Canonica[[#This Row],[ID]],tblTareas_V1_Canonica[[#This Row],[Tipo_Carga]],""),"")</f>
        <v>Comercial</v>
      </c>
      <c r="M51">
        <f>_xlfn.XLOOKUP(tblGenerador21[[#This Row],[ID_Tarea]],tblTareas_V1_Canonica[ID],tblTareas_V1_Canonica[Frec Diaria],1)</f>
        <v>1</v>
      </c>
      <c r="N51" t="str">
        <f>_xlfn.XLOOKUP(tblGenerador21[[#This Row],[ID_Tarea]],tblTareas_V1_Canonica[ID],tblTareas_V1_Canonica[Excluir_Festivos],"No")</f>
        <v>si</v>
      </c>
      <c r="O51"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1" t="s">
        <v>311</v>
      </c>
      <c r="Q51" t="str">
        <f>LOWER(TRIM(SUBSTITUTE(SUBSTITUTE(tblGenerador21[[#This Row],[Regla_Frecuencia]],"á","a"),"é","e")))</f>
        <v>jueves</v>
      </c>
      <c r="R51" t="str">
        <f>LOWER(TRIM(SUBSTITUTE(SUBSTITUTE(tblGenerador21[[#This Row],[Día]],"á","a"),"é","e")))</f>
        <v>miercoles</v>
      </c>
      <c r="S51" t="str">
        <f>IF(tblGenerador21[[#This Row],[Tipo_Frecuencia]]="diario","Sí","No")</f>
        <v>No</v>
      </c>
      <c r="T51" t="str">
        <f>IF(AND(LOWER(tblGenerador21[[#This Row],[Tipo_Frecuencia]])="semanal",ISNUMBER(SEARCH(tblGenerador21[[#This Row],[Dia_Normalizado]],tblGenerador21[[#This Row],[Regla_Normalizada]]))),"Sí","No")</f>
        <v>No</v>
      </c>
      <c r="U51" t="str">
        <f>IF(AND(LOWER(tblGenerador21[[#This Row],[Tipo_Frecuencia]])="mensual",ISNUMBER(SEARCH("dia "&amp;DAY(tblGenerador21[[#This Row],[Fecha]]),tblGenerador21[[#This Row],[Regla_Normalizada]]))),"Sí","No")</f>
        <v>No</v>
      </c>
      <c r="V51" t="str">
        <f>IF(AND(LOWER(tblGenerador21[[#This Row],[Tipo_Frecuencia]])="personalizada",ISNUMBER(SEARCH("dia "&amp;DAY(tblGenerador21[[#This Row],[Fecha]]),tblGenerador21[[#This Row],[Regla_Normalizada]]))),"Sí","No")</f>
        <v>No</v>
      </c>
      <c r="W51" t="str">
        <f>IF(AND(ISNUMBER(SEARCH("ultimo dia",tblGenerador21[[#This Row],[Regla_Normalizada]])),DAY(tblGenerador21[[#This Row],[Fecha]])=DAY(EOMONTH(tblGenerador21[[#This Row],[Fecha]],0))),"Sí","No")</f>
        <v>No</v>
      </c>
      <c r="X51"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1" t="str">
        <f>IF(OR(tblGenerador21[[#This Row],[Aplica_Diario]]="Sí",tblGenerador21[[#This Row],[Aplica_Semanal]]="Sí",tblGenerador21[[#This Row],[Aplica_Mensual]]="Sí",tblGenerador21[[#This Row],[Aplica_Personalizada]]="Sí",tblGenerador21[[#This Row],[Aplica_Ultimo_Dia]]="Sí"),"Sí","No")</f>
        <v>No</v>
      </c>
      <c r="Z51" t="str">
        <f>IF(tblGenerador21[[#This Row],[Generar]]=tblGenerador21[[#This Row],[Generar_Final]],"OK","DIFERENTE")</f>
        <v>OK</v>
      </c>
    </row>
    <row r="52" spans="1:26">
      <c r="A52" s="6">
        <v>46197</v>
      </c>
      <c r="B52">
        <f>_xlfn.XLOOKUP(tblGenerador21[[#This Row],[Fecha]],tblCalendario[Fecha],tblCalendario[Num de Sem],"")</f>
        <v>26</v>
      </c>
      <c r="C52" t="str">
        <f>_xlfn.XLOOKUP(tblGenerador21[[#This Row],[Fecha]],tblCalendario[Fecha],tblCalendario[Dia Semana],"")</f>
        <v>miércoles</v>
      </c>
      <c r="D52">
        <f>_xlfn.XLOOKUP(tblGenerador21[[#This Row],[Fecha]],tblCalendario[Fecha],tblCalendario[Mes],"")</f>
        <v>6</v>
      </c>
      <c r="E52" t="str" cm="1">
        <f t="array" ref="E52">INDEX(tblTareas_V1_Canonica[ID],MOD(ROW()-2,ROWS(tblTareas_V1_Canonica[ID]))+1)</f>
        <v>T051</v>
      </c>
      <c r="F52" t="str">
        <f>_xlfn.XLOOKUP(tblGenerador21[[#This Row],[ID_Tarea]],tblTareas_V1_Canonica[ID],tblTareas_V1_Canonica[TAREAS],"")</f>
        <v>Cocina Limpia.</v>
      </c>
      <c r="G52" t="str">
        <f>_xlfn.XLOOKUP(tblGenerador21[[#This Row],[ID_Tarea]],tblTareas_V1_Canonica[ID],tblTareas_V1_Canonica[Tipo frecuencia],"")</f>
        <v>semanal</v>
      </c>
      <c r="H52" t="str">
        <f>_xlfn.XLOOKUP(tblGenerador21[[#This Row],[ID_Tarea]],tblTareas_V1_Canonica[ID],tblTareas_V1_Canonica[Regla frecuencia],"")</f>
        <v>domingo</v>
      </c>
      <c r="I52">
        <f>_xlfn.XLOOKUP(tblGenerador21[[#This Row],[ID_Tarea]],tblTareas_V1_Canonica[ID],tblTareas_V1_Canonica[Duración Estándar (min)],0)</f>
        <v>10</v>
      </c>
      <c r="J52" t="str">
        <f>_xlfn.XLOOKUP(tblGenerador21[[#This Row],[ID_Tarea]],tblTareas_V1_Canonica[ID],tblTareas_V1_Canonica[Turno],"")</f>
        <v>Cualquiera</v>
      </c>
      <c r="K52" t="str">
        <f>_xlfn.XLOOKUP(tblGenerador21[[#This Row],[ID_Tarea]],tblTareas_V1_Canonica[ID],tblTareas_V1_Canonica[Puesto],"")</f>
        <v>Sub Coordinadora</v>
      </c>
      <c r="L52" t="str">
        <f>IFERROR(_xlfn.XLOOKUP(tblGenerador21[[#This Row],[ID_Tarea]],tblTareas_V1_Canonica[[#This Row],[ID]],tblTareas_V1_Canonica[[#This Row],[Tipo_Carga]],""),"")</f>
        <v>Programada</v>
      </c>
      <c r="M52">
        <f>_xlfn.XLOOKUP(tblGenerador21[[#This Row],[ID_Tarea]],tblTareas_V1_Canonica[ID],tblTareas_V1_Canonica[Frec Diaria],1)</f>
        <v>1</v>
      </c>
      <c r="N52" t="str">
        <f>_xlfn.XLOOKUP(tblGenerador21[[#This Row],[ID_Tarea]],tblTareas_V1_Canonica[ID],tblTareas_V1_Canonica[Excluir_Festivos],"No")</f>
        <v>si</v>
      </c>
      <c r="O52"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2" t="s">
        <v>332</v>
      </c>
      <c r="Q52" t="str">
        <f>LOWER(TRIM(SUBSTITUTE(SUBSTITUTE(tblGenerador21[[#This Row],[Regla_Frecuencia]],"á","a"),"é","e")))</f>
        <v>domingo</v>
      </c>
      <c r="R52" t="str">
        <f>LOWER(TRIM(SUBSTITUTE(SUBSTITUTE(tblGenerador21[[#This Row],[Día]],"á","a"),"é","e")))</f>
        <v>miercoles</v>
      </c>
      <c r="S52" t="str">
        <f>IF(tblGenerador21[[#This Row],[Tipo_Frecuencia]]="diario","Sí","No")</f>
        <v>No</v>
      </c>
      <c r="T52" t="str">
        <f>IF(AND(LOWER(tblGenerador21[[#This Row],[Tipo_Frecuencia]])="semanal",ISNUMBER(SEARCH(tblGenerador21[[#This Row],[Dia_Normalizado]],tblGenerador21[[#This Row],[Regla_Normalizada]]))),"Sí","No")</f>
        <v>No</v>
      </c>
      <c r="U52" t="str">
        <f>IF(AND(LOWER(tblGenerador21[[#This Row],[Tipo_Frecuencia]])="mensual",ISNUMBER(SEARCH("dia "&amp;DAY(tblGenerador21[[#This Row],[Fecha]]),tblGenerador21[[#This Row],[Regla_Normalizada]]))),"Sí","No")</f>
        <v>No</v>
      </c>
      <c r="V52" t="str">
        <f>IF(AND(LOWER(tblGenerador21[[#This Row],[Tipo_Frecuencia]])="personalizada",ISNUMBER(SEARCH("dia "&amp;DAY(tblGenerador21[[#This Row],[Fecha]]),tblGenerador21[[#This Row],[Regla_Normalizada]]))),"Sí","No")</f>
        <v>No</v>
      </c>
      <c r="W52" t="str">
        <f>IF(AND(ISNUMBER(SEARCH("ultimo dia",tblGenerador21[[#This Row],[Regla_Normalizada]])),DAY(tblGenerador21[[#This Row],[Fecha]])=DAY(EOMONTH(tblGenerador21[[#This Row],[Fecha]],0))),"Sí","No")</f>
        <v>No</v>
      </c>
      <c r="X52"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2" t="str">
        <f>IF(OR(tblGenerador21[[#This Row],[Aplica_Diario]]="Sí",tblGenerador21[[#This Row],[Aplica_Semanal]]="Sí",tblGenerador21[[#This Row],[Aplica_Mensual]]="Sí",tblGenerador21[[#This Row],[Aplica_Personalizada]]="Sí",tblGenerador21[[#This Row],[Aplica_Ultimo_Dia]]="Sí"),"Sí","No")</f>
        <v>No</v>
      </c>
      <c r="Z52" t="str">
        <f>IF(tblGenerador21[[#This Row],[Generar]]=tblGenerador21[[#This Row],[Generar_Final]],"OK","DIFERENTE")</f>
        <v>OK</v>
      </c>
    </row>
    <row r="53" spans="1:26">
      <c r="A53" s="6">
        <v>46201</v>
      </c>
      <c r="B53">
        <f>_xlfn.XLOOKUP(tblGenerador21[[#This Row],[Fecha]],tblCalendario[Fecha],tblCalendario[Num de Sem],"")</f>
        <v>26</v>
      </c>
      <c r="C53" t="str">
        <f>_xlfn.XLOOKUP(tblGenerador21[[#This Row],[Fecha]],tblCalendario[Fecha],tblCalendario[Dia Semana],"")</f>
        <v>domingo</v>
      </c>
      <c r="D53">
        <f>_xlfn.XLOOKUP(tblGenerador21[[#This Row],[Fecha]],tblCalendario[Fecha],tblCalendario[Mes],"")</f>
        <v>6</v>
      </c>
      <c r="E53" t="str" cm="1">
        <f t="array" ref="E53">INDEX(tblTareas_V1_Canonica[ID],MOD(ROW()-2,ROWS(tblTareas_V1_Canonica[ID]))+1)</f>
        <v>T052</v>
      </c>
      <c r="F53" t="str">
        <f>_xlfn.XLOOKUP(tblGenerador21[[#This Row],[ID_Tarea]],tblTareas_V1_Canonica[ID],tblTareas_V1_Canonica[TAREAS],"")</f>
        <v>Piso Limpio (Barrido/Trapeado)</v>
      </c>
      <c r="G53" t="str">
        <f>_xlfn.XLOOKUP(tblGenerador21[[#This Row],[ID_Tarea]],tblTareas_V1_Canonica[ID],tblTareas_V1_Canonica[Tipo frecuencia],"")</f>
        <v>semanal</v>
      </c>
      <c r="H53" t="str">
        <f>_xlfn.XLOOKUP(tblGenerador21[[#This Row],[ID_Tarea]],tblTareas_V1_Canonica[ID],tblTareas_V1_Canonica[Regla frecuencia],"")</f>
        <v>Lunes</v>
      </c>
      <c r="I53">
        <f>_xlfn.XLOOKUP(tblGenerador21[[#This Row],[ID_Tarea]],tblTareas_V1_Canonica[ID],tblTareas_V1_Canonica[Duración Estándar (min)],0)</f>
        <v>10</v>
      </c>
      <c r="J53" t="str">
        <f>_xlfn.XLOOKUP(tblGenerador21[[#This Row],[ID_Tarea]],tblTareas_V1_Canonica[ID],tblTareas_V1_Canonica[Turno],"")</f>
        <v>Cualquiera</v>
      </c>
      <c r="K53" t="str">
        <f>_xlfn.XLOOKUP(tblGenerador21[[#This Row],[ID_Tarea]],tblTareas_V1_Canonica[ID],tblTareas_V1_Canonica[Puesto],"")</f>
        <v>Sub Coordinadora</v>
      </c>
      <c r="L53" t="str">
        <f>IFERROR(_xlfn.XLOOKUP(tblGenerador21[[#This Row],[ID_Tarea]],tblTareas_V1_Canonica[[#This Row],[ID]],tblTareas_V1_Canonica[[#This Row],[Tipo_Carga]],""),"")</f>
        <v>Comercial</v>
      </c>
      <c r="M53">
        <f>_xlfn.XLOOKUP(tblGenerador21[[#This Row],[ID_Tarea]],tblTareas_V1_Canonica[ID],tblTareas_V1_Canonica[Frec Diaria],1)</f>
        <v>1</v>
      </c>
      <c r="N53" t="str">
        <f>_xlfn.XLOOKUP(tblGenerador21[[#This Row],[ID_Tarea]],tblTareas_V1_Canonica[ID],tblTareas_V1_Canonica[Excluir_Festivos],"No")</f>
        <v>si</v>
      </c>
      <c r="O53"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3" t="s">
        <v>334</v>
      </c>
      <c r="Q53" t="str">
        <f>LOWER(TRIM(SUBSTITUTE(SUBSTITUTE(tblGenerador21[[#This Row],[Regla_Frecuencia]],"á","a"),"é","e")))</f>
        <v>lunes</v>
      </c>
      <c r="R53" t="str">
        <f>LOWER(TRIM(SUBSTITUTE(SUBSTITUTE(tblGenerador21[[#This Row],[Día]],"á","a"),"é","e")))</f>
        <v>domingo</v>
      </c>
      <c r="S53" t="str">
        <f>IF(tblGenerador21[[#This Row],[Tipo_Frecuencia]]="diario","Sí","No")</f>
        <v>No</v>
      </c>
      <c r="T53" t="str">
        <f>IF(AND(LOWER(tblGenerador21[[#This Row],[Tipo_Frecuencia]])="semanal",ISNUMBER(SEARCH(tblGenerador21[[#This Row],[Dia_Normalizado]],tblGenerador21[[#This Row],[Regla_Normalizada]]))),"Sí","No")</f>
        <v>No</v>
      </c>
      <c r="U53" t="str">
        <f>IF(AND(LOWER(tblGenerador21[[#This Row],[Tipo_Frecuencia]])="mensual",ISNUMBER(SEARCH("dia "&amp;DAY(tblGenerador21[[#This Row],[Fecha]]),tblGenerador21[[#This Row],[Regla_Normalizada]]))),"Sí","No")</f>
        <v>No</v>
      </c>
      <c r="V53" t="str">
        <f>IF(AND(LOWER(tblGenerador21[[#This Row],[Tipo_Frecuencia]])="personalizada",ISNUMBER(SEARCH("dia "&amp;DAY(tblGenerador21[[#This Row],[Fecha]]),tblGenerador21[[#This Row],[Regla_Normalizada]]))),"Sí","No")</f>
        <v>No</v>
      </c>
      <c r="W53" t="str">
        <f>IF(AND(ISNUMBER(SEARCH("ultimo dia",tblGenerador21[[#This Row],[Regla_Normalizada]])),DAY(tblGenerador21[[#This Row],[Fecha]])=DAY(EOMONTH(tblGenerador21[[#This Row],[Fecha]],0))),"Sí","No")</f>
        <v>No</v>
      </c>
      <c r="X53"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3" t="str">
        <f>IF(OR(tblGenerador21[[#This Row],[Aplica_Diario]]="Sí",tblGenerador21[[#This Row],[Aplica_Semanal]]="Sí",tblGenerador21[[#This Row],[Aplica_Mensual]]="Sí",tblGenerador21[[#This Row],[Aplica_Personalizada]]="Sí",tblGenerador21[[#This Row],[Aplica_Ultimo_Dia]]="Sí"),"Sí","No")</f>
        <v>No</v>
      </c>
      <c r="Z53" t="str">
        <f>IF(tblGenerador21[[#This Row],[Generar]]=tblGenerador21[[#This Row],[Generar_Final]],"OK","DIFERENTE")</f>
        <v>OK</v>
      </c>
    </row>
    <row r="54" spans="1:26">
      <c r="A54" s="6">
        <v>46199</v>
      </c>
      <c r="B54">
        <f>_xlfn.XLOOKUP(tblGenerador21[[#This Row],[Fecha]],tblCalendario[Fecha],tblCalendario[Num de Sem],"")</f>
        <v>26</v>
      </c>
      <c r="C54" t="str">
        <f>_xlfn.XLOOKUP(tblGenerador21[[#This Row],[Fecha]],tblCalendario[Fecha],tblCalendario[Dia Semana],"")</f>
        <v>viernes</v>
      </c>
      <c r="D54">
        <f>_xlfn.XLOOKUP(tblGenerador21[[#This Row],[Fecha]],tblCalendario[Fecha],tblCalendario[Mes],"")</f>
        <v>6</v>
      </c>
      <c r="E54" t="str" cm="1">
        <f t="array" ref="E54">INDEX(tblTareas_V1_Canonica[ID],MOD(ROW()-2,ROWS(tblTareas_V1_Canonica[ID]))+1)</f>
        <v>T053</v>
      </c>
      <c r="F54" t="str">
        <f>_xlfn.XLOOKUP(tblGenerador21[[#This Row],[ID_Tarea]],tblTareas_V1_Canonica[ID],tblTareas_V1_Canonica[TAREAS],"")</f>
        <v>Sol. Cd/Lospi Autorizadas Archivadas</v>
      </c>
      <c r="G54" t="str">
        <f>_xlfn.XLOOKUP(tblGenerador21[[#This Row],[ID_Tarea]],tblTareas_V1_Canonica[ID],tblTareas_V1_Canonica[Tipo frecuencia],"")</f>
        <v>semanal</v>
      </c>
      <c r="H54" t="str">
        <f>_xlfn.XLOOKUP(tblGenerador21[[#This Row],[ID_Tarea]],tblTareas_V1_Canonica[ID],tblTareas_V1_Canonica[Regla frecuencia],"")</f>
        <v>miércoles</v>
      </c>
      <c r="I54">
        <f>_xlfn.XLOOKUP(tblGenerador21[[#This Row],[ID_Tarea]],tblTareas_V1_Canonica[ID],tblTareas_V1_Canonica[Duración Estándar (min)],0)</f>
        <v>10</v>
      </c>
      <c r="J54" t="str">
        <f>_xlfn.XLOOKUP(tblGenerador21[[#This Row],[ID_Tarea]],tblTareas_V1_Canonica[ID],tblTareas_V1_Canonica[Turno],"")</f>
        <v>Cualquiera</v>
      </c>
      <c r="K54" t="str">
        <f>_xlfn.XLOOKUP(tblGenerador21[[#This Row],[ID_Tarea]],tblTareas_V1_Canonica[ID],tblTareas_V1_Canonica[Puesto],"")</f>
        <v>Sub Coordinadora</v>
      </c>
      <c r="L54" t="str">
        <f>IFERROR(_xlfn.XLOOKUP(tblGenerador21[[#This Row],[ID_Tarea]],tblTareas_V1_Canonica[[#This Row],[ID]],tblTareas_V1_Canonica[[#This Row],[Tipo_Carga]],""),"")</f>
        <v>Programada</v>
      </c>
      <c r="M54">
        <f>_xlfn.XLOOKUP(tblGenerador21[[#This Row],[ID_Tarea]],tblTareas_V1_Canonica[ID],tblTareas_V1_Canonica[Frec Diaria],1)</f>
        <v>1</v>
      </c>
      <c r="N54" t="str">
        <f>_xlfn.XLOOKUP(tblGenerador21[[#This Row],[ID_Tarea]],tblTareas_V1_Canonica[ID],tblTareas_V1_Canonica[Excluir_Festivos],"No")</f>
        <v>si</v>
      </c>
      <c r="O54"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4" t="s">
        <v>335</v>
      </c>
      <c r="Q54" t="str">
        <f>LOWER(TRIM(SUBSTITUTE(SUBSTITUTE(tblGenerador21[[#This Row],[Regla_Frecuencia]],"á","a"),"é","e")))</f>
        <v>miercoles</v>
      </c>
      <c r="R54" t="str">
        <f>LOWER(TRIM(SUBSTITUTE(SUBSTITUTE(tblGenerador21[[#This Row],[Día]],"á","a"),"é","e")))</f>
        <v>viernes</v>
      </c>
      <c r="S54" t="str">
        <f>IF(tblGenerador21[[#This Row],[Tipo_Frecuencia]]="diario","Sí","No")</f>
        <v>No</v>
      </c>
      <c r="T54" t="str">
        <f>IF(AND(LOWER(tblGenerador21[[#This Row],[Tipo_Frecuencia]])="semanal",ISNUMBER(SEARCH(tblGenerador21[[#This Row],[Dia_Normalizado]],tblGenerador21[[#This Row],[Regla_Normalizada]]))),"Sí","No")</f>
        <v>No</v>
      </c>
      <c r="U54" t="str">
        <f>IF(AND(LOWER(tblGenerador21[[#This Row],[Tipo_Frecuencia]])="mensual",ISNUMBER(SEARCH("dia "&amp;DAY(tblGenerador21[[#This Row],[Fecha]]),tblGenerador21[[#This Row],[Regla_Normalizada]]))),"Sí","No")</f>
        <v>No</v>
      </c>
      <c r="V54" t="str">
        <f>IF(AND(LOWER(tblGenerador21[[#This Row],[Tipo_Frecuencia]])="personalizada",ISNUMBER(SEARCH("dia "&amp;DAY(tblGenerador21[[#This Row],[Fecha]]),tblGenerador21[[#This Row],[Regla_Normalizada]]))),"Sí","No")</f>
        <v>No</v>
      </c>
      <c r="W54" t="str">
        <f>IF(AND(ISNUMBER(SEARCH("ultimo dia",tblGenerador21[[#This Row],[Regla_Normalizada]])),DAY(tblGenerador21[[#This Row],[Fecha]])=DAY(EOMONTH(tblGenerador21[[#This Row],[Fecha]],0))),"Sí","No")</f>
        <v>No</v>
      </c>
      <c r="X54"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4" t="str">
        <f>IF(OR(tblGenerador21[[#This Row],[Aplica_Diario]]="Sí",tblGenerador21[[#This Row],[Aplica_Semanal]]="Sí",tblGenerador21[[#This Row],[Aplica_Mensual]]="Sí",tblGenerador21[[#This Row],[Aplica_Personalizada]]="Sí",tblGenerador21[[#This Row],[Aplica_Ultimo_Dia]]="Sí"),"Sí","No")</f>
        <v>No</v>
      </c>
      <c r="Z54" t="str">
        <f>IF(tblGenerador21[[#This Row],[Generar]]=tblGenerador21[[#This Row],[Generar_Final]],"OK","DIFERENTE")</f>
        <v>OK</v>
      </c>
    </row>
    <row r="55" spans="1:26">
      <c r="A55" s="6">
        <v>46198</v>
      </c>
      <c r="B55">
        <f>_xlfn.XLOOKUP(tblGenerador21[[#This Row],[Fecha]],tblCalendario[Fecha],tblCalendario[Num de Sem],"")</f>
        <v>26</v>
      </c>
      <c r="C55" t="str">
        <f>_xlfn.XLOOKUP(tblGenerador21[[#This Row],[Fecha]],tblCalendario[Fecha],tblCalendario[Dia Semana],"")</f>
        <v>jueves</v>
      </c>
      <c r="D55">
        <f>_xlfn.XLOOKUP(tblGenerador21[[#This Row],[Fecha]],tblCalendario[Fecha],tblCalendario[Mes],"")</f>
        <v>6</v>
      </c>
      <c r="E55" t="str" cm="1">
        <f t="array" ref="E55">INDEX(tblTareas_V1_Canonica[ID],MOD(ROW()-2,ROWS(tblTareas_V1_Canonica[ID]))+1)</f>
        <v>T054</v>
      </c>
      <c r="F55" t="str">
        <f>_xlfn.XLOOKUP(tblGenerador21[[#This Row],[ID_Tarea]],tblTareas_V1_Canonica[ID],tblTareas_V1_Canonica[TAREAS],"")</f>
        <v>Lospi Autorizada Modificado En Sist. A Loal</v>
      </c>
      <c r="G55" t="str">
        <f>_xlfn.XLOOKUP(tblGenerador21[[#This Row],[ID_Tarea]],tblTareas_V1_Canonica[ID],tblTareas_V1_Canonica[Tipo frecuencia],"")</f>
        <v>semanal</v>
      </c>
      <c r="H55" t="str">
        <f>_xlfn.XLOOKUP(tblGenerador21[[#This Row],[ID_Tarea]],tblTareas_V1_Canonica[ID],tblTareas_V1_Canonica[Regla frecuencia],"")</f>
        <v>jueves</v>
      </c>
      <c r="I55">
        <f>_xlfn.XLOOKUP(tblGenerador21[[#This Row],[ID_Tarea]],tblTareas_V1_Canonica[ID],tblTareas_V1_Canonica[Duración Estándar (min)],0)</f>
        <v>10</v>
      </c>
      <c r="J55" t="str">
        <f>_xlfn.XLOOKUP(tblGenerador21[[#This Row],[ID_Tarea]],tblTareas_V1_Canonica[ID],tblTareas_V1_Canonica[Turno],"")</f>
        <v>Cualquiera</v>
      </c>
      <c r="K55" t="str">
        <f>_xlfn.XLOOKUP(tblGenerador21[[#This Row],[ID_Tarea]],tblTareas_V1_Canonica[ID],tblTareas_V1_Canonica[Puesto],"")</f>
        <v>Sub Coordinadora</v>
      </c>
      <c r="L55" t="str">
        <f>IFERROR(_xlfn.XLOOKUP(tblGenerador21[[#This Row],[ID_Tarea]],tblTareas_V1_Canonica[[#This Row],[ID]],tblTareas_V1_Canonica[[#This Row],[Tipo_Carga]],""),"")</f>
        <v>Supervisión</v>
      </c>
      <c r="M55">
        <f>_xlfn.XLOOKUP(tblGenerador21[[#This Row],[ID_Tarea]],tblTareas_V1_Canonica[ID],tblTareas_V1_Canonica[Frec Diaria],1)</f>
        <v>1</v>
      </c>
      <c r="N55" t="str">
        <f>_xlfn.XLOOKUP(tblGenerador21[[#This Row],[ID_Tarea]],tblTareas_V1_Canonica[ID],tblTareas_V1_Canonica[Excluir_Festivos],"No")</f>
        <v>si</v>
      </c>
      <c r="O55"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Sí</v>
      </c>
      <c r="P55" t="s">
        <v>342</v>
      </c>
      <c r="Q55" t="str">
        <f>LOWER(TRIM(SUBSTITUTE(SUBSTITUTE(tblGenerador21[[#This Row],[Regla_Frecuencia]],"á","a"),"é","e")))</f>
        <v>jueves</v>
      </c>
      <c r="R55" t="str">
        <f>LOWER(TRIM(SUBSTITUTE(SUBSTITUTE(tblGenerador21[[#This Row],[Día]],"á","a"),"é","e")))</f>
        <v>jueves</v>
      </c>
      <c r="S55" t="str">
        <f>IF(tblGenerador21[[#This Row],[Tipo_Frecuencia]]="diario","Sí","No")</f>
        <v>No</v>
      </c>
      <c r="T55" t="str">
        <f>IF(AND(LOWER(tblGenerador21[[#This Row],[Tipo_Frecuencia]])="semanal",ISNUMBER(SEARCH(tblGenerador21[[#This Row],[Dia_Normalizado]],tblGenerador21[[#This Row],[Regla_Normalizada]]))),"Sí","No")</f>
        <v>Sí</v>
      </c>
      <c r="U55" t="str">
        <f>IF(AND(LOWER(tblGenerador21[[#This Row],[Tipo_Frecuencia]])="mensual",ISNUMBER(SEARCH("dia "&amp;DAY(tblGenerador21[[#This Row],[Fecha]]),tblGenerador21[[#This Row],[Regla_Normalizada]]))),"Sí","No")</f>
        <v>No</v>
      </c>
      <c r="V55" t="str">
        <f>IF(AND(LOWER(tblGenerador21[[#This Row],[Tipo_Frecuencia]])="personalizada",ISNUMBER(SEARCH("dia "&amp;DAY(tblGenerador21[[#This Row],[Fecha]]),tblGenerador21[[#This Row],[Regla_Normalizada]]))),"Sí","No")</f>
        <v>No</v>
      </c>
      <c r="W55" t="str">
        <f>IF(AND(ISNUMBER(SEARCH("ultimo dia",tblGenerador21[[#This Row],[Regla_Normalizada]])),DAY(tblGenerador21[[#This Row],[Fecha]])=DAY(EOMONTH(tblGenerador21[[#This Row],[Fecha]],0))),"Sí","No")</f>
        <v>No</v>
      </c>
      <c r="X55"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Coincide día semanal</v>
      </c>
      <c r="Y55" t="str">
        <f>IF(OR(tblGenerador21[[#This Row],[Aplica_Diario]]="Sí",tblGenerador21[[#This Row],[Aplica_Semanal]]="Sí",tblGenerador21[[#This Row],[Aplica_Mensual]]="Sí",tblGenerador21[[#This Row],[Aplica_Personalizada]]="Sí",tblGenerador21[[#This Row],[Aplica_Ultimo_Dia]]="Sí"),"Sí","No")</f>
        <v>Sí</v>
      </c>
      <c r="Z55" t="str">
        <f>IF(tblGenerador21[[#This Row],[Generar]]=tblGenerador21[[#This Row],[Generar_Final]],"OK","DIFERENTE")</f>
        <v>OK</v>
      </c>
    </row>
    <row r="56" spans="1:26">
      <c r="A56" s="6">
        <v>46200</v>
      </c>
      <c r="B56">
        <f>_xlfn.XLOOKUP(tblGenerador21[[#This Row],[Fecha]],tblCalendario[Fecha],tblCalendario[Num de Sem],"")</f>
        <v>26</v>
      </c>
      <c r="C56" t="str">
        <f>_xlfn.XLOOKUP(tblGenerador21[[#This Row],[Fecha]],tblCalendario[Fecha],tblCalendario[Dia Semana],"")</f>
        <v>sábado</v>
      </c>
      <c r="D56">
        <f>_xlfn.XLOOKUP(tblGenerador21[[#This Row],[Fecha]],tblCalendario[Fecha],tblCalendario[Mes],"")</f>
        <v>6</v>
      </c>
      <c r="E56" t="str" cm="1">
        <f t="array" ref="E56">INDEX(tblTareas_V1_Canonica[ID],MOD(ROW()-2,ROWS(tblTareas_V1_Canonica[ID]))+1)</f>
        <v>T055</v>
      </c>
      <c r="F56" t="str">
        <f>_xlfn.XLOOKUP(tblGenerador21[[#This Row],[ID_Tarea]],tblTareas_V1_Canonica[ID],tblTareas_V1_Canonica[TAREAS],"")</f>
        <v>Sol. Cd/Lospi Autorizadas En Lista De Difusión</v>
      </c>
      <c r="G56" t="str">
        <f>_xlfn.XLOOKUP(tblGenerador21[[#This Row],[ID_Tarea]],tblTareas_V1_Canonica[ID],tblTareas_V1_Canonica[Tipo frecuencia],"")</f>
        <v>semanal</v>
      </c>
      <c r="H56" t="str">
        <f>_xlfn.XLOOKUP(tblGenerador21[[#This Row],[ID_Tarea]],tblTareas_V1_Canonica[ID],tblTareas_V1_Canonica[Regla frecuencia],"")</f>
        <v>viernes</v>
      </c>
      <c r="I56">
        <f>_xlfn.XLOOKUP(tblGenerador21[[#This Row],[ID_Tarea]],tblTareas_V1_Canonica[ID],tblTareas_V1_Canonica[Duración Estándar (min)],0)</f>
        <v>10</v>
      </c>
      <c r="J56" t="str">
        <f>_xlfn.XLOOKUP(tblGenerador21[[#This Row],[ID_Tarea]],tblTareas_V1_Canonica[ID],tblTareas_V1_Canonica[Turno],"")</f>
        <v>Cualquiera</v>
      </c>
      <c r="K56" t="str">
        <f>_xlfn.XLOOKUP(tblGenerador21[[#This Row],[ID_Tarea]],tblTareas_V1_Canonica[ID],tblTareas_V1_Canonica[Puesto],"")</f>
        <v>Sub Coordinadora</v>
      </c>
      <c r="L56" t="str">
        <f>IFERROR(_xlfn.XLOOKUP(tblGenerador21[[#This Row],[ID_Tarea]],tblTareas_V1_Canonica[[#This Row],[ID]],tblTareas_V1_Canonica[[#This Row],[Tipo_Carga]],""),"")</f>
        <v>Supervisión</v>
      </c>
      <c r="M56">
        <f>_xlfn.XLOOKUP(tblGenerador21[[#This Row],[ID_Tarea]],tblTareas_V1_Canonica[ID],tblTareas_V1_Canonica[Frec Diaria],1)</f>
        <v>1</v>
      </c>
      <c r="N56" t="str">
        <f>_xlfn.XLOOKUP(tblGenerador21[[#This Row],[ID_Tarea]],tblTareas_V1_Canonica[ID],tblTareas_V1_Canonica[Excluir_Festivos],"No")</f>
        <v>si</v>
      </c>
      <c r="O56" t="str">
        <f>IF(tblGenerador21[[#This Row],[Tipo_Frecuencia]]="diario","Sí",IF(AND(tblGenerador21[[#This Row],[Tipo_Frecuencia]]="semanal",tblGenerador21[[#This Row],[Regla_Frecuencia]]=tblGenerador21[[#This Row],[Día]]),"Sí",IF(AND(tblGenerador21[[#This Row],[Tipo_Frecuencia]]="mensual",ISNUMBER(SEARCH("dia "&amp;DAY(tblGenerador21[[#This Row],[Fecha]]),tblGenerador21[[#This Row],[Regla_Frecuencia]]))),"Sí",IF(AND(tblGenerador21[[#This Row],[Tipo_Frecuencia]]="personalizada",ISNUMBER(SEARCH(DAY(tblGenerador21[[#This Row],[Fecha]]),tblGenerador21[[#This Row],[Regla_Frecuencia]]))),"Sí","No"))))</f>
        <v>No</v>
      </c>
      <c r="P56" t="s">
        <v>343</v>
      </c>
      <c r="Q56" t="str">
        <f>LOWER(TRIM(SUBSTITUTE(SUBSTITUTE(tblGenerador21[[#This Row],[Regla_Frecuencia]],"á","a"),"é","e")))</f>
        <v>viernes</v>
      </c>
      <c r="R56" t="str">
        <f>LOWER(TRIM(SUBSTITUTE(SUBSTITUTE(tblGenerador21[[#This Row],[Día]],"á","a"),"é","e")))</f>
        <v>sabado</v>
      </c>
      <c r="S56" t="str">
        <f>IF(tblGenerador21[[#This Row],[Tipo_Frecuencia]]="diario","Sí","No")</f>
        <v>No</v>
      </c>
      <c r="T56" t="str">
        <f>IF(AND(LOWER(tblGenerador21[[#This Row],[Tipo_Frecuencia]])="semanal",ISNUMBER(SEARCH(tblGenerador21[[#This Row],[Dia_Normalizado]],tblGenerador21[[#This Row],[Regla_Normalizada]]))),"Sí","No")</f>
        <v>No</v>
      </c>
      <c r="U56" t="str">
        <f>IF(AND(LOWER(tblGenerador21[[#This Row],[Tipo_Frecuencia]])="mensual",ISNUMBER(SEARCH("dia "&amp;DAY(tblGenerador21[[#This Row],[Fecha]]),tblGenerador21[[#This Row],[Regla_Normalizada]]))),"Sí","No")</f>
        <v>No</v>
      </c>
      <c r="V56" t="str">
        <f>IF(AND(LOWER(tblGenerador21[[#This Row],[Tipo_Frecuencia]])="personalizada",ISNUMBER(SEARCH("dia "&amp;DAY(tblGenerador21[[#This Row],[Fecha]]),tblGenerador21[[#This Row],[Regla_Normalizada]]))),"Sí","No")</f>
        <v>No</v>
      </c>
      <c r="W56" t="str">
        <f>IF(AND(ISNUMBER(SEARCH("ultimo dia",tblGenerador21[[#This Row],[Regla_Normalizada]])),DAY(tblGenerador21[[#This Row],[Fecha]])=DAY(EOMONTH(tblGenerador21[[#This Row],[Fecha]],0))),"Sí","No")</f>
        <v>No</v>
      </c>
      <c r="X56" t="str">
        <f>IF(tblGenerador21[[#This Row],[Aplica_Diario]]="Sí","Diario",
IF(tblGenerador21[[#This Row],[Aplica_Semanal]]="Sí","Coincide día semanal",
IF(tblGenerador21[[#This Row],[Aplica_Mensual]]="Sí","Coincide día mensual",
IF(tblGenerador21[[#This Row],[Aplica_Personalizada]]="Sí","Coincide regla personalizada",
IF(tblGenerador21[[#This Row],[Aplica_Ultimo_Dia]]="Sí","Último día del mes",
"No coincide")))))</f>
        <v>No coincide</v>
      </c>
      <c r="Y56" t="str">
        <f>IF(OR(tblGenerador21[[#This Row],[Aplica_Diario]]="Sí",tblGenerador21[[#This Row],[Aplica_Semanal]]="Sí",tblGenerador21[[#This Row],[Aplica_Mensual]]="Sí",tblGenerador21[[#This Row],[Aplica_Personalizada]]="Sí",tblGenerador21[[#This Row],[Aplica_Ultimo_Dia]]="Sí"),"Sí","No")</f>
        <v>No</v>
      </c>
      <c r="Z56" t="str">
        <f>IF(tblGenerador21[[#This Row],[Generar]]=tblGenerador21[[#This Row],[Generar_Final]],"OK","DIFERENTE")</f>
        <v>OK</v>
      </c>
    </row>
  </sheetData>
  <phoneticPr fontId="7"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1CCD0-38D0-4D39-9AEB-87858789E2F5}">
  <sheetPr codeName="Hoja14"/>
  <dimension ref="A1:N245"/>
  <sheetViews>
    <sheetView zoomScale="70" workbookViewId="0">
      <selection activeCell="B1" sqref="B1:B1048576"/>
    </sheetView>
  </sheetViews>
  <sheetFormatPr baseColWidth="10" defaultRowHeight="13.5"/>
  <cols>
    <col min="1" max="1" width="22.875" style="6" bestFit="1" customWidth="1"/>
    <col min="2" max="2" width="12.6875" customWidth="1"/>
    <col min="5" max="5" width="13.6875" customWidth="1"/>
    <col min="6" max="6" width="40.4375" bestFit="1" customWidth="1"/>
    <col min="7" max="7" width="22.6875" customWidth="1"/>
    <col min="8" max="8" width="24.3125" customWidth="1"/>
    <col min="9" max="9" width="19" customWidth="1"/>
    <col min="11" max="11" width="24.4375" customWidth="1"/>
    <col min="12" max="12" width="15.6875" customWidth="1"/>
    <col min="13" max="13" width="21.875" customWidth="1"/>
    <col min="14" max="14" width="12.6875" customWidth="1"/>
  </cols>
  <sheetData>
    <row r="1" spans="1:14" ht="13.9">
      <c r="A1" s="54" t="s">
        <v>0</v>
      </c>
      <c r="B1" s="55" t="s">
        <v>19</v>
      </c>
      <c r="C1" s="55" t="s">
        <v>18</v>
      </c>
      <c r="D1" s="55" t="s">
        <v>1</v>
      </c>
      <c r="E1" s="55" t="s">
        <v>1129</v>
      </c>
      <c r="F1" s="55" t="s">
        <v>11</v>
      </c>
      <c r="G1" s="55" t="s">
        <v>1130</v>
      </c>
      <c r="H1" s="55" t="s">
        <v>1131</v>
      </c>
      <c r="I1" s="55" t="s">
        <v>1132</v>
      </c>
      <c r="J1" s="55" t="s">
        <v>21</v>
      </c>
      <c r="K1" s="55" t="s">
        <v>1133</v>
      </c>
      <c r="L1" s="55" t="s">
        <v>346</v>
      </c>
      <c r="M1" s="55" t="s">
        <v>1135</v>
      </c>
      <c r="N1" s="72" t="s">
        <v>1134</v>
      </c>
    </row>
    <row r="2" spans="1:14">
      <c r="A2" s="56" cm="1">
        <f t="array" ref="A2:N245">_xlfn._xlws.FILTER(tblGenerador[#Data],tblGenerador[Generar]="Sí")</f>
        <v>46027</v>
      </c>
      <c r="B2" s="57">
        <v>2</v>
      </c>
      <c r="C2" s="57" t="str">
        <v>lunes</v>
      </c>
      <c r="D2" s="57">
        <v>1</v>
      </c>
      <c r="E2" s="57" t="str">
        <v>T002</v>
      </c>
      <c r="F2" s="57" t="str">
        <v>Asignación Y Seguimiento Tareas Al Equipo</v>
      </c>
      <c r="G2" s="57" t="str">
        <v>diario</v>
      </c>
      <c r="H2" s="57" t="str">
        <v>diario</v>
      </c>
      <c r="I2" s="57">
        <v>15</v>
      </c>
      <c r="J2" s="57" t="str">
        <v>Cualquiera</v>
      </c>
      <c r="K2" s="57" t="str">
        <v>Auxiliar Administrativo</v>
      </c>
      <c r="L2" s="57">
        <v>1</v>
      </c>
      <c r="M2" s="57" t="str">
        <v>si</v>
      </c>
      <c r="N2" s="73" t="str">
        <v>Sí</v>
      </c>
    </row>
    <row r="3" spans="1:14">
      <c r="A3" s="58">
        <v>46027</v>
      </c>
      <c r="B3" s="59">
        <v>2</v>
      </c>
      <c r="C3" s="59" t="str">
        <v>lunes</v>
      </c>
      <c r="D3" s="59">
        <v>1</v>
      </c>
      <c r="E3" s="59" t="str">
        <v>T003</v>
      </c>
      <c r="F3" s="59" t="str">
        <v>Cobranza Telefonica CD</v>
      </c>
      <c r="G3" s="59" t="str">
        <v>personalizada</v>
      </c>
      <c r="H3" s="59" t="str">
        <v>dia 27, dia 28, dia 4, dia 5, dia 14, dia 13, dia 20, dia 22, dia 11, dia 12, dia 26, dia 26, dia 30, dia 31</v>
      </c>
      <c r="I3" s="59">
        <v>120</v>
      </c>
      <c r="J3" s="59" t="str">
        <v>Cualquiera</v>
      </c>
      <c r="K3" s="59" t="str">
        <v>Auxiliar Administrativo</v>
      </c>
      <c r="L3" s="59">
        <v>1</v>
      </c>
      <c r="M3" s="59" t="str">
        <v>si</v>
      </c>
      <c r="N3" s="74" t="str">
        <v>Sí</v>
      </c>
    </row>
    <row r="4" spans="1:14">
      <c r="A4" s="56">
        <v>46027</v>
      </c>
      <c r="B4" s="57">
        <v>2</v>
      </c>
      <c r="C4" s="57" t="str">
        <v>lunes</v>
      </c>
      <c r="D4" s="57">
        <v>1</v>
      </c>
      <c r="E4" s="57" t="str">
        <v>T028</v>
      </c>
      <c r="F4" s="57" t="str">
        <v>Seguimiento Cobranza Dv</v>
      </c>
      <c r="G4" s="57" t="str">
        <v>personalizada</v>
      </c>
      <c r="H4" s="57" t="str">
        <v>dia 19, dia 4, dia 20, dia 21, dia 5, dia 3</v>
      </c>
      <c r="I4" s="57">
        <v>30</v>
      </c>
      <c r="J4" s="57" t="str">
        <v>Cualquiera</v>
      </c>
      <c r="K4" s="57" t="str">
        <v>Auxiliar Administrativo</v>
      </c>
      <c r="L4" s="57">
        <v>1</v>
      </c>
      <c r="M4" s="57" t="str">
        <v>si</v>
      </c>
      <c r="N4" s="73" t="str">
        <v>Sí</v>
      </c>
    </row>
    <row r="5" spans="1:14">
      <c r="A5" s="58">
        <v>46027</v>
      </c>
      <c r="B5" s="59">
        <v>2</v>
      </c>
      <c r="C5" s="59" t="str">
        <v>lunes</v>
      </c>
      <c r="D5" s="59">
        <v>1</v>
      </c>
      <c r="E5" s="59" t="str">
        <v>T029</v>
      </c>
      <c r="F5" s="59" t="str">
        <v>Seguimiento Tareas</v>
      </c>
      <c r="G5" s="59" t="str">
        <v>diario</v>
      </c>
      <c r="H5" s="59" t="str">
        <v>diario</v>
      </c>
      <c r="I5" s="59">
        <v>10</v>
      </c>
      <c r="J5" s="59" t="str">
        <v>Cualquiera</v>
      </c>
      <c r="K5" s="59" t="str">
        <v>Sub Coordinadora</v>
      </c>
      <c r="L5" s="59">
        <v>1</v>
      </c>
      <c r="M5" s="59" t="str">
        <v>si</v>
      </c>
      <c r="N5" s="74" t="str">
        <v>Sí</v>
      </c>
    </row>
    <row r="6" spans="1:14">
      <c r="A6" s="56">
        <v>46027</v>
      </c>
      <c r="B6" s="57">
        <v>2</v>
      </c>
      <c r="C6" s="57" t="str">
        <v>lunes</v>
      </c>
      <c r="D6" s="57">
        <v>1</v>
      </c>
      <c r="E6" s="57" t="str">
        <v>T035</v>
      </c>
      <c r="F6" s="57" t="str">
        <v xml:space="preserve">Formatos Disponibles </v>
      </c>
      <c r="G6" s="57" t="str">
        <v>semanal</v>
      </c>
      <c r="H6" s="57" t="str">
        <v>lunes</v>
      </c>
      <c r="I6" s="57">
        <v>5</v>
      </c>
      <c r="J6" s="57" t="str">
        <v>Cualquiera</v>
      </c>
      <c r="K6" s="57" t="str">
        <v>Sub Coordinadora</v>
      </c>
      <c r="L6" s="57">
        <v>1</v>
      </c>
      <c r="M6" s="57" t="str">
        <v>si</v>
      </c>
      <c r="N6" s="73" t="str">
        <v>Sí</v>
      </c>
    </row>
    <row r="7" spans="1:14">
      <c r="A7" s="58">
        <v>46027</v>
      </c>
      <c r="B7" s="59">
        <v>2</v>
      </c>
      <c r="C7" s="59" t="str">
        <v>lunes</v>
      </c>
      <c r="D7" s="59">
        <v>1</v>
      </c>
      <c r="E7" s="59" t="str">
        <v>T036</v>
      </c>
      <c r="F7" s="59" t="str">
        <v xml:space="preserve">Inspeccion Tienda </v>
      </c>
      <c r="G7" s="59" t="str">
        <v>diario</v>
      </c>
      <c r="H7" s="59" t="str">
        <v>diario</v>
      </c>
      <c r="I7" s="59">
        <v>10</v>
      </c>
      <c r="J7" s="59" t="str">
        <v>Cualquiera</v>
      </c>
      <c r="K7" s="59" t="str">
        <v>Sub Coordinadora</v>
      </c>
      <c r="L7" s="59">
        <v>1</v>
      </c>
      <c r="M7" s="59" t="str">
        <v>si</v>
      </c>
      <c r="N7" s="74" t="str">
        <v>Sí</v>
      </c>
    </row>
    <row r="8" spans="1:14">
      <c r="A8" s="56">
        <v>46027</v>
      </c>
      <c r="B8" s="57">
        <v>2</v>
      </c>
      <c r="C8" s="57" t="str">
        <v>lunes</v>
      </c>
      <c r="D8" s="57">
        <v>1</v>
      </c>
      <c r="E8" s="57" t="str">
        <v>T039</v>
      </c>
      <c r="F8" s="57" t="str">
        <v>Reporte De Activaciones De Cd Y Dv</v>
      </c>
      <c r="G8" s="57" t="str">
        <v>semanal</v>
      </c>
      <c r="H8" s="57" t="str">
        <v>Lunes</v>
      </c>
      <c r="I8" s="57">
        <v>10</v>
      </c>
      <c r="J8" s="57" t="str">
        <v>Cualquiera</v>
      </c>
      <c r="K8" s="57" t="str">
        <v>Sub Coordinadora</v>
      </c>
      <c r="L8" s="57">
        <v>1</v>
      </c>
      <c r="M8" s="57" t="str">
        <v>si</v>
      </c>
      <c r="N8" s="73" t="str">
        <v>Sí</v>
      </c>
    </row>
    <row r="9" spans="1:14">
      <c r="A9" s="58">
        <v>46027</v>
      </c>
      <c r="B9" s="59">
        <v>2</v>
      </c>
      <c r="C9" s="59" t="str">
        <v>lunes</v>
      </c>
      <c r="D9" s="59">
        <v>1</v>
      </c>
      <c r="E9" s="59" t="str">
        <v>T040</v>
      </c>
      <c r="F9" s="59" t="str">
        <v>Solicitar Comisión Artículos De Promoción</v>
      </c>
      <c r="G9" s="59" t="str">
        <v>semanal</v>
      </c>
      <c r="H9" s="59" t="str">
        <v>lunes</v>
      </c>
      <c r="I9" s="59">
        <v>15</v>
      </c>
      <c r="J9" s="59" t="str">
        <v>Cualquiera</v>
      </c>
      <c r="K9" s="59" t="str">
        <v>Sub Coordinadora</v>
      </c>
      <c r="L9" s="59">
        <v>1</v>
      </c>
      <c r="M9" s="59" t="str">
        <v>si</v>
      </c>
      <c r="N9" s="74" t="str">
        <v>Sí</v>
      </c>
    </row>
    <row r="10" spans="1:14">
      <c r="A10" s="56">
        <v>46027</v>
      </c>
      <c r="B10" s="57">
        <v>2</v>
      </c>
      <c r="C10" s="57" t="str">
        <v>lunes</v>
      </c>
      <c r="D10" s="57">
        <v>1</v>
      </c>
      <c r="E10" s="57" t="str">
        <v>T041</v>
      </c>
      <c r="F10" s="57" t="str">
        <v>Reporte De Horas Extras</v>
      </c>
      <c r="G10" s="57" t="str">
        <v>semanal</v>
      </c>
      <c r="H10" s="57" t="str">
        <v>lunes</v>
      </c>
      <c r="I10" s="57">
        <v>5</v>
      </c>
      <c r="J10" s="57" t="str">
        <v>Cualquiera</v>
      </c>
      <c r="K10" s="57" t="str">
        <v>Sub Coordinadora</v>
      </c>
      <c r="L10" s="57">
        <v>1</v>
      </c>
      <c r="M10" s="57" t="str">
        <v>si</v>
      </c>
      <c r="N10" s="73" t="str">
        <v>Sí</v>
      </c>
    </row>
    <row r="11" spans="1:14">
      <c r="A11" s="58">
        <v>46027</v>
      </c>
      <c r="B11" s="59">
        <v>2</v>
      </c>
      <c r="C11" s="59" t="str">
        <v>lunes</v>
      </c>
      <c r="D11" s="59">
        <v>1</v>
      </c>
      <c r="E11" s="59" t="str">
        <v>T042</v>
      </c>
      <c r="F11" s="59" t="str">
        <v>Presupuesto De Venta Semanal (Lunes, Hrs Sac)</v>
      </c>
      <c r="G11" s="59" t="str">
        <v>semanal</v>
      </c>
      <c r="H11" s="59" t="str">
        <v>lunes</v>
      </c>
      <c r="I11" s="59">
        <v>10</v>
      </c>
      <c r="J11" s="59" t="str">
        <v>Cualquiera</v>
      </c>
      <c r="K11" s="59" t="str">
        <v>Sub Coordinadora</v>
      </c>
      <c r="L11" s="59">
        <v>1</v>
      </c>
      <c r="M11" s="59" t="str">
        <v>si</v>
      </c>
      <c r="N11" s="74" t="str">
        <v>Sí</v>
      </c>
    </row>
    <row r="12" spans="1:14">
      <c r="A12" s="56">
        <v>46027</v>
      </c>
      <c r="B12" s="57">
        <v>2</v>
      </c>
      <c r="C12" s="57" t="str">
        <v>lunes</v>
      </c>
      <c r="D12" s="57">
        <v>1</v>
      </c>
      <c r="E12" s="57" t="str">
        <v>T043</v>
      </c>
      <c r="F12" s="57" t="str">
        <v>Seguimiento Tareas Colaboradores</v>
      </c>
      <c r="G12" s="57" t="str">
        <v>diario</v>
      </c>
      <c r="H12" s="57" t="str">
        <v>lunes a sabado</v>
      </c>
      <c r="I12" s="57">
        <v>5</v>
      </c>
      <c r="J12" s="57" t="str">
        <v>Cualquiera</v>
      </c>
      <c r="K12" s="57" t="str">
        <v>Sub Coordinadora</v>
      </c>
      <c r="L12" s="57">
        <v>1</v>
      </c>
      <c r="M12" s="57" t="str">
        <v>si</v>
      </c>
      <c r="N12" s="73" t="str">
        <v>Sí</v>
      </c>
    </row>
    <row r="13" spans="1:14">
      <c r="A13" s="58">
        <v>46027</v>
      </c>
      <c r="B13" s="59">
        <v>2</v>
      </c>
      <c r="C13" s="59" t="str">
        <v>lunes</v>
      </c>
      <c r="D13" s="59">
        <v>1</v>
      </c>
      <c r="E13" s="59" t="str">
        <v>T044</v>
      </c>
      <c r="F13" s="59" t="str">
        <v>Capacitacion equipo</v>
      </c>
      <c r="G13" s="59" t="str">
        <v>diario</v>
      </c>
      <c r="H13" s="59" t="str">
        <v>lunes a sabado</v>
      </c>
      <c r="I13" s="59">
        <v>10</v>
      </c>
      <c r="J13" s="59" t="str">
        <v>Cualquiera</v>
      </c>
      <c r="K13" s="59" t="str">
        <v>Sub Coordinadora</v>
      </c>
      <c r="L13" s="59">
        <v>1</v>
      </c>
      <c r="M13" s="59" t="str">
        <v>si</v>
      </c>
      <c r="N13" s="74" t="str">
        <v>Sí</v>
      </c>
    </row>
    <row r="14" spans="1:14">
      <c r="A14" s="56">
        <v>46027</v>
      </c>
      <c r="B14" s="57">
        <v>2</v>
      </c>
      <c r="C14" s="57" t="str">
        <v>lunes</v>
      </c>
      <c r="D14" s="57">
        <v>1</v>
      </c>
      <c r="E14" s="57" t="str">
        <v>T045</v>
      </c>
      <c r="F14" s="57" t="str">
        <v>Reunión Acountability Coordinador 9:00am</v>
      </c>
      <c r="G14" s="57" t="str">
        <v>semanal</v>
      </c>
      <c r="H14" s="57" t="str">
        <v>Lunes</v>
      </c>
      <c r="I14" s="57">
        <v>60</v>
      </c>
      <c r="J14" s="57" t="str">
        <v>Cualquiera</v>
      </c>
      <c r="K14" s="57" t="str">
        <v>Sub Coordinadora</v>
      </c>
      <c r="L14" s="57">
        <v>1</v>
      </c>
      <c r="M14" s="57" t="str">
        <v>si</v>
      </c>
      <c r="N14" s="73" t="str">
        <v>Sí</v>
      </c>
    </row>
    <row r="15" spans="1:14">
      <c r="A15" s="58">
        <v>46027</v>
      </c>
      <c r="B15" s="59">
        <v>2</v>
      </c>
      <c r="C15" s="59" t="str">
        <v>lunes</v>
      </c>
      <c r="D15" s="59">
        <v>1</v>
      </c>
      <c r="E15" s="59" t="str">
        <v>T047</v>
      </c>
      <c r="F15" s="59" t="str">
        <v>Registro de Ventas Perdidas</v>
      </c>
      <c r="G15" s="59" t="str">
        <v>diario</v>
      </c>
      <c r="H15" s="59" t="str">
        <v>lunes a sabado</v>
      </c>
      <c r="I15" s="59">
        <v>10</v>
      </c>
      <c r="J15" s="59" t="str">
        <v>Cualquiera</v>
      </c>
      <c r="K15" s="59" t="str">
        <v>Asesora Ventas</v>
      </c>
      <c r="L15" s="59">
        <v>2</v>
      </c>
      <c r="M15" s="59" t="str">
        <v>si</v>
      </c>
      <c r="N15" s="74" t="str">
        <v>Sí</v>
      </c>
    </row>
    <row r="16" spans="1:14">
      <c r="A16" s="56">
        <v>46027</v>
      </c>
      <c r="B16" s="57">
        <v>2</v>
      </c>
      <c r="C16" s="57" t="str">
        <v>lunes</v>
      </c>
      <c r="D16" s="57">
        <v>1</v>
      </c>
      <c r="E16" s="57" t="str">
        <v>T048</v>
      </c>
      <c r="F16" s="57" t="str">
        <v>Calca D Tallas En C/Zapato De Exhibición</v>
      </c>
      <c r="G16" s="57" t="str">
        <v>semanal</v>
      </c>
      <c r="H16" s="57" t="str">
        <v>lunes</v>
      </c>
      <c r="I16" s="57">
        <v>15</v>
      </c>
      <c r="J16" s="57" t="str">
        <v>Cualquiera</v>
      </c>
      <c r="K16" s="57" t="str">
        <v>Sub Coordinadora</v>
      </c>
      <c r="L16" s="57">
        <v>1</v>
      </c>
      <c r="M16" s="57" t="str">
        <v>si</v>
      </c>
      <c r="N16" s="73" t="str">
        <v>Sí</v>
      </c>
    </row>
    <row r="17" spans="1:14">
      <c r="A17" s="58">
        <v>46027</v>
      </c>
      <c r="B17" s="59">
        <v>2</v>
      </c>
      <c r="C17" s="59" t="str">
        <v>lunes</v>
      </c>
      <c r="D17" s="59">
        <v>1</v>
      </c>
      <c r="E17" s="59" t="str">
        <v>T050</v>
      </c>
      <c r="F17" s="59" t="str">
        <v xml:space="preserve">Limpieza Y Orden En Mostrador </v>
      </c>
      <c r="G17" s="59" t="str">
        <v>diario</v>
      </c>
      <c r="H17" s="59" t="str">
        <v>lunes a sabado</v>
      </c>
      <c r="I17" s="59">
        <v>20</v>
      </c>
      <c r="J17" s="59" t="str">
        <v>Cualquiera</v>
      </c>
      <c r="K17" s="59" t="str">
        <v>Sub Coordinadora</v>
      </c>
      <c r="L17" s="59">
        <v>1</v>
      </c>
      <c r="M17" s="59" t="str">
        <v>si</v>
      </c>
      <c r="N17" s="74" t="str">
        <v>Sí</v>
      </c>
    </row>
    <row r="18" spans="1:14">
      <c r="A18" s="56">
        <v>46027</v>
      </c>
      <c r="B18" s="57">
        <v>2</v>
      </c>
      <c r="C18" s="57" t="str">
        <v>lunes</v>
      </c>
      <c r="D18" s="57">
        <v>1</v>
      </c>
      <c r="E18" s="57" t="str">
        <v>T054</v>
      </c>
      <c r="F18" s="57" t="str">
        <v>Lista De Puntos Verdes Vendidos</v>
      </c>
      <c r="G18" s="57" t="str">
        <v>diario</v>
      </c>
      <c r="H18" s="57" t="str">
        <v>lunes a sabado</v>
      </c>
      <c r="I18" s="57">
        <v>10</v>
      </c>
      <c r="J18" s="57" t="str">
        <v>Cualquiera</v>
      </c>
      <c r="K18" s="57" t="str">
        <v>Asesora Ventas</v>
      </c>
      <c r="L18" s="57">
        <v>1</v>
      </c>
      <c r="M18" s="57" t="str">
        <v>si</v>
      </c>
      <c r="N18" s="73" t="str">
        <v>Sí</v>
      </c>
    </row>
    <row r="19" spans="1:14">
      <c r="A19" s="58">
        <v>46027</v>
      </c>
      <c r="B19" s="59">
        <v>2</v>
      </c>
      <c r="C19" s="59" t="str">
        <v>lunes</v>
      </c>
      <c r="D19" s="59">
        <v>1</v>
      </c>
      <c r="E19" s="59" t="str">
        <v>T056</v>
      </c>
      <c r="F19" s="59" t="str">
        <v>Orden En Almacén</v>
      </c>
      <c r="G19" s="59" t="str">
        <v>semanal</v>
      </c>
      <c r="H19" s="59" t="str">
        <v>lunes, miercoles, viernes</v>
      </c>
      <c r="I19" s="59">
        <v>10</v>
      </c>
      <c r="J19" s="59" t="str">
        <v>Cualquiera</v>
      </c>
      <c r="K19" s="59" t="str">
        <v>Sub Coordinadora</v>
      </c>
      <c r="L19" s="59">
        <v>1</v>
      </c>
      <c r="M19" s="59" t="str">
        <v>si</v>
      </c>
      <c r="N19" s="74" t="str">
        <v>Sí</v>
      </c>
    </row>
    <row r="20" spans="1:14">
      <c r="A20" s="56">
        <v>46027</v>
      </c>
      <c r="B20" s="57">
        <v>2</v>
      </c>
      <c r="C20" s="57" t="str">
        <v>lunes</v>
      </c>
      <c r="D20" s="57">
        <v>1</v>
      </c>
      <c r="E20" s="57" t="str">
        <v>T063</v>
      </c>
      <c r="F20" s="57" t="str">
        <v>Piso Limpio (Barrido/Trapeado)</v>
      </c>
      <c r="G20" s="57" t="str">
        <v>semanal</v>
      </c>
      <c r="H20" s="57" t="str">
        <v>lunes</v>
      </c>
      <c r="I20" s="57">
        <v>10</v>
      </c>
      <c r="J20" s="57" t="str">
        <v>Cualquiera</v>
      </c>
      <c r="K20" s="57" t="str">
        <v>Sub Coordinadora</v>
      </c>
      <c r="L20" s="57">
        <v>1</v>
      </c>
      <c r="M20" s="57" t="str">
        <v>si</v>
      </c>
      <c r="N20" s="73" t="str">
        <v>Sí</v>
      </c>
    </row>
    <row r="21" spans="1:14">
      <c r="A21" s="58">
        <v>46027</v>
      </c>
      <c r="B21" s="59">
        <v>2</v>
      </c>
      <c r="C21" s="59" t="str">
        <v>lunes</v>
      </c>
      <c r="D21" s="59">
        <v>1</v>
      </c>
      <c r="E21" s="59" t="str">
        <v>T070</v>
      </c>
      <c r="F21" s="59" t="str">
        <v>Transferencias Registradas En Sistema</v>
      </c>
      <c r="G21" s="59" t="str">
        <v>semanal</v>
      </c>
      <c r="H21" s="59" t="str">
        <v>lunes, miercoles, viernes</v>
      </c>
      <c r="I21" s="59">
        <v>10</v>
      </c>
      <c r="J21" s="59" t="str">
        <v>Cualquiera</v>
      </c>
      <c r="K21" s="59" t="str">
        <v>Sub Coordinadora</v>
      </c>
      <c r="L21" s="59">
        <v>1</v>
      </c>
      <c r="M21" s="59" t="str">
        <v>si</v>
      </c>
      <c r="N21" s="74" t="str">
        <v>Sí</v>
      </c>
    </row>
    <row r="22" spans="1:14">
      <c r="A22" s="56">
        <v>46027</v>
      </c>
      <c r="B22" s="57">
        <v>2</v>
      </c>
      <c r="C22" s="57" t="str">
        <v>lunes</v>
      </c>
      <c r="D22" s="57">
        <v>1</v>
      </c>
      <c r="E22" s="57" t="str">
        <v>T071</v>
      </c>
      <c r="F22" s="57" t="str">
        <v>Mensajes De Whatsapp Respondidos</v>
      </c>
      <c r="G22" s="57" t="str">
        <v>diario</v>
      </c>
      <c r="H22" s="57" t="str">
        <v>lunes a sabado</v>
      </c>
      <c r="I22" s="57">
        <v>10</v>
      </c>
      <c r="J22" s="57" t="str">
        <v>Apertura</v>
      </c>
      <c r="K22" s="57" t="str">
        <v>Sub Coordinadora</v>
      </c>
      <c r="L22" s="57">
        <v>1</v>
      </c>
      <c r="M22" s="57" t="str">
        <v>si</v>
      </c>
      <c r="N22" s="73" t="str">
        <v>Sí</v>
      </c>
    </row>
    <row r="23" spans="1:14">
      <c r="A23" s="58">
        <v>46027</v>
      </c>
      <c r="B23" s="59">
        <v>2</v>
      </c>
      <c r="C23" s="59" t="str">
        <v>lunes</v>
      </c>
      <c r="D23" s="59">
        <v>1</v>
      </c>
      <c r="E23" s="59" t="str">
        <v>T074</v>
      </c>
      <c r="F23" s="59" t="str">
        <v>Revisión De Fondos De Caja</v>
      </c>
      <c r="G23" s="59" t="str">
        <v>diario</v>
      </c>
      <c r="H23" s="59" t="str">
        <v>lunes a sabado</v>
      </c>
      <c r="I23" s="59">
        <v>5</v>
      </c>
      <c r="J23" s="59" t="str">
        <v>Cualquiera</v>
      </c>
      <c r="K23" s="59" t="str">
        <v>Sub Coordinadora</v>
      </c>
      <c r="L23" s="59">
        <v>1</v>
      </c>
      <c r="M23" s="59" t="str">
        <v>si</v>
      </c>
      <c r="N23" s="74" t="str">
        <v>Sí</v>
      </c>
    </row>
    <row r="24" spans="1:14">
      <c r="A24" s="56">
        <v>46027</v>
      </c>
      <c r="B24" s="57">
        <v>2</v>
      </c>
      <c r="C24" s="57" t="str">
        <v>lunes</v>
      </c>
      <c r="D24" s="57">
        <v>1</v>
      </c>
      <c r="E24" s="57" t="str">
        <v>T077</v>
      </c>
      <c r="F24" s="57" t="str">
        <v>Validar Que Cte. Reciba Lista De Difusión</v>
      </c>
      <c r="G24" s="57" t="str">
        <v>semanal</v>
      </c>
      <c r="H24" s="57" t="str">
        <v>lunes</v>
      </c>
      <c r="I24" s="57">
        <v>10</v>
      </c>
      <c r="J24" s="57" t="str">
        <v>Cualquiera</v>
      </c>
      <c r="K24" s="57" t="str">
        <v>Sub Coordinadora</v>
      </c>
      <c r="L24" s="57">
        <v>1</v>
      </c>
      <c r="M24" s="57" t="str">
        <v>si</v>
      </c>
      <c r="N24" s="73" t="str">
        <v>Sí</v>
      </c>
    </row>
    <row r="25" spans="1:14">
      <c r="A25" s="58">
        <v>46027</v>
      </c>
      <c r="B25" s="59">
        <v>2</v>
      </c>
      <c r="C25" s="59" t="str">
        <v>lunes</v>
      </c>
      <c r="D25" s="59">
        <v>1</v>
      </c>
      <c r="E25" s="59" t="str">
        <v>T080</v>
      </c>
      <c r="F25" s="59" t="str">
        <v>Cierre De Tienda</v>
      </c>
      <c r="G25" s="59" t="str">
        <v>diario</v>
      </c>
      <c r="H25" s="59" t="str">
        <v>diario</v>
      </c>
      <c r="I25" s="59">
        <v>5</v>
      </c>
      <c r="J25" s="59" t="str">
        <v>Cierre</v>
      </c>
      <c r="K25" s="59" t="str">
        <v>Asesora Ventas</v>
      </c>
      <c r="L25" s="59">
        <v>1</v>
      </c>
      <c r="M25" s="59" t="str">
        <v>si</v>
      </c>
      <c r="N25" s="74" t="str">
        <v>Sí</v>
      </c>
    </row>
    <row r="26" spans="1:14">
      <c r="A26" s="56">
        <v>46027</v>
      </c>
      <c r="B26" s="57">
        <v>2</v>
      </c>
      <c r="C26" s="57" t="str">
        <v>lunes</v>
      </c>
      <c r="D26" s="57">
        <v>1</v>
      </c>
      <c r="E26" s="57" t="str">
        <v>T082</v>
      </c>
      <c r="F26" s="57" t="str">
        <v>Bajar Cortina Sol</v>
      </c>
      <c r="G26" s="57" t="str">
        <v>diario</v>
      </c>
      <c r="H26" s="57" t="str">
        <v>diario</v>
      </c>
      <c r="I26" s="57">
        <v>5</v>
      </c>
      <c r="J26" s="57" t="str">
        <v>Cualquiera</v>
      </c>
      <c r="K26" s="57" t="str">
        <v>Asesora Ventas</v>
      </c>
      <c r="L26" s="57">
        <v>1</v>
      </c>
      <c r="M26" s="57" t="str">
        <v>si</v>
      </c>
      <c r="N26" s="73" t="str">
        <v>Sí</v>
      </c>
    </row>
    <row r="27" spans="1:14">
      <c r="A27" s="58">
        <v>46027</v>
      </c>
      <c r="B27" s="59">
        <v>2</v>
      </c>
      <c r="C27" s="59" t="str">
        <v>lunes</v>
      </c>
      <c r="D27" s="59">
        <v>1</v>
      </c>
      <c r="E27" s="59" t="str">
        <v>T083</v>
      </c>
      <c r="F27" s="59" t="str">
        <v xml:space="preserve">Barrer Tienda Y Banqueta </v>
      </c>
      <c r="G27" s="59" t="str">
        <v>diario</v>
      </c>
      <c r="H27" s="59" t="str">
        <v>diario</v>
      </c>
      <c r="I27" s="59">
        <v>15</v>
      </c>
      <c r="J27" s="59" t="str">
        <v>Cualquiera</v>
      </c>
      <c r="K27" s="59" t="str">
        <v>Asesora Ventas</v>
      </c>
      <c r="L27" s="59">
        <v>1</v>
      </c>
      <c r="M27" s="59" t="str">
        <v>si</v>
      </c>
      <c r="N27" s="74" t="str">
        <v>Sí</v>
      </c>
    </row>
    <row r="28" spans="1:14">
      <c r="A28" s="56">
        <v>46027</v>
      </c>
      <c r="B28" s="57">
        <v>2</v>
      </c>
      <c r="C28" s="57" t="str">
        <v>lunes</v>
      </c>
      <c r="D28" s="57">
        <v>1</v>
      </c>
      <c r="E28" s="57" t="str">
        <v>T084</v>
      </c>
      <c r="F28" s="57" t="str">
        <v xml:space="preserve">Barrer Y Traperar Bodega </v>
      </c>
      <c r="G28" s="57" t="str">
        <v>diario</v>
      </c>
      <c r="H28" s="57" t="str">
        <v>diario</v>
      </c>
      <c r="I28" s="57">
        <v>30</v>
      </c>
      <c r="J28" s="57" t="str">
        <v>Cualquiera</v>
      </c>
      <c r="K28" s="57" t="str">
        <v>Asesora Ventas</v>
      </c>
      <c r="L28" s="57">
        <v>1</v>
      </c>
      <c r="M28" s="57" t="str">
        <v>si</v>
      </c>
      <c r="N28" s="73" t="str">
        <v>Sí</v>
      </c>
    </row>
    <row r="29" spans="1:14">
      <c r="A29" s="58">
        <v>46027</v>
      </c>
      <c r="B29" s="59">
        <v>2</v>
      </c>
      <c r="C29" s="59" t="str">
        <v>lunes</v>
      </c>
      <c r="D29" s="59">
        <v>1</v>
      </c>
      <c r="E29" s="59" t="str">
        <v>T091</v>
      </c>
      <c r="F29" s="59" t="str">
        <v xml:space="preserve">Contestar Mensajes  De Whatsapp  Promotoria Y Publicidad </v>
      </c>
      <c r="G29" s="59" t="str">
        <v>diario</v>
      </c>
      <c r="H29" s="59" t="str">
        <v>diario</v>
      </c>
      <c r="I29" s="59">
        <v>15</v>
      </c>
      <c r="J29" s="59" t="str">
        <v>Cierre</v>
      </c>
      <c r="K29" s="59" t="str">
        <v>Asesora Ventas</v>
      </c>
      <c r="L29" s="59">
        <v>1</v>
      </c>
      <c r="M29" s="59" t="str">
        <v>si</v>
      </c>
      <c r="N29" s="74" t="str">
        <v>Sí</v>
      </c>
    </row>
    <row r="30" spans="1:14">
      <c r="A30" s="56">
        <v>46027</v>
      </c>
      <c r="B30" s="57">
        <v>2</v>
      </c>
      <c r="C30" s="57" t="str">
        <v>lunes</v>
      </c>
      <c r="D30" s="57">
        <v>1</v>
      </c>
      <c r="E30" s="57" t="str">
        <v>T103</v>
      </c>
      <c r="F30" s="57" t="str">
        <v xml:space="preserve">Limpieza De Calzado </v>
      </c>
      <c r="G30" s="57" t="str">
        <v>diario</v>
      </c>
      <c r="H30" s="57" t="str">
        <v>diario</v>
      </c>
      <c r="I30" s="57">
        <v>15</v>
      </c>
      <c r="J30" s="57" t="str">
        <v>Cualquiera</v>
      </c>
      <c r="K30" s="57" t="str">
        <v>Asesora Ventas</v>
      </c>
      <c r="L30" s="57">
        <v>1</v>
      </c>
      <c r="M30" s="57" t="str">
        <v>si</v>
      </c>
      <c r="N30" s="73" t="str">
        <v>Sí</v>
      </c>
    </row>
    <row r="31" spans="1:14">
      <c r="A31" s="58">
        <v>46027</v>
      </c>
      <c r="B31" s="59">
        <v>2</v>
      </c>
      <c r="C31" s="59" t="str">
        <v>lunes</v>
      </c>
      <c r="D31" s="59">
        <v>1</v>
      </c>
      <c r="E31" s="59" t="str">
        <v>T104</v>
      </c>
      <c r="F31" s="59" t="str">
        <v xml:space="preserve">Limpieza De Suelas </v>
      </c>
      <c r="G31" s="59" t="str">
        <v>diario</v>
      </c>
      <c r="H31" s="59" t="str">
        <v>diario</v>
      </c>
      <c r="I31" s="59">
        <v>15</v>
      </c>
      <c r="J31" s="59" t="str">
        <v>Cualquiera</v>
      </c>
      <c r="K31" s="59" t="str">
        <v>Asesora Ventas</v>
      </c>
      <c r="L31" s="59">
        <v>1</v>
      </c>
      <c r="M31" s="59" t="str">
        <v>si</v>
      </c>
      <c r="N31" s="74" t="str">
        <v>Sí</v>
      </c>
    </row>
    <row r="32" spans="1:14">
      <c r="A32" s="56">
        <v>46027</v>
      </c>
      <c r="B32" s="57">
        <v>2</v>
      </c>
      <c r="C32" s="57" t="str">
        <v>lunes</v>
      </c>
      <c r="D32" s="57">
        <v>1</v>
      </c>
      <c r="E32" s="57" t="str">
        <v>T106</v>
      </c>
      <c r="F32" s="57" t="str">
        <v>Limpieza Oficina De Alex  Y Limpieza De Refri</v>
      </c>
      <c r="G32" s="57" t="str">
        <v>semanal</v>
      </c>
      <c r="H32" s="57" t="str">
        <v>lunes</v>
      </c>
      <c r="I32" s="57">
        <v>60</v>
      </c>
      <c r="J32" s="57" t="str">
        <v>Cualquiera</v>
      </c>
      <c r="K32" s="57" t="str">
        <v>Asesora Ventas</v>
      </c>
      <c r="L32" s="57">
        <v>1</v>
      </c>
      <c r="M32" s="57" t="str">
        <v>si</v>
      </c>
      <c r="N32" s="73" t="str">
        <v>Sí</v>
      </c>
    </row>
    <row r="33" spans="1:14">
      <c r="A33" s="58">
        <v>46027</v>
      </c>
      <c r="B33" s="59">
        <v>2</v>
      </c>
      <c r="C33" s="59" t="str">
        <v>lunes</v>
      </c>
      <c r="D33" s="59">
        <v>1</v>
      </c>
      <c r="E33" s="59" t="str">
        <v>T109</v>
      </c>
      <c r="F33" s="59" t="str">
        <v>Limpieza modulos y repisas</v>
      </c>
      <c r="G33" s="59" t="str">
        <v>diario</v>
      </c>
      <c r="H33" s="59" t="str">
        <v>diario</v>
      </c>
      <c r="I33" s="59">
        <v>20</v>
      </c>
      <c r="J33" s="59" t="str">
        <v>Cualquiera</v>
      </c>
      <c r="K33" s="59" t="str">
        <v>Asesora Ventas</v>
      </c>
      <c r="L33" s="59">
        <v>1</v>
      </c>
      <c r="M33" s="59" t="str">
        <v>si</v>
      </c>
      <c r="N33" s="74" t="str">
        <v>Sí</v>
      </c>
    </row>
    <row r="34" spans="1:14">
      <c r="A34" s="56">
        <v>46027</v>
      </c>
      <c r="B34" s="57">
        <v>2</v>
      </c>
      <c r="C34" s="57" t="str">
        <v>lunes</v>
      </c>
      <c r="D34" s="57">
        <v>1</v>
      </c>
      <c r="E34" s="57" t="str">
        <v>T111</v>
      </c>
      <c r="F34" s="57" t="str">
        <v>Poner Alarma 8:00</v>
      </c>
      <c r="G34" s="57" t="str">
        <v>diario</v>
      </c>
      <c r="H34" s="57" t="str">
        <v>diario</v>
      </c>
      <c r="I34" s="57">
        <v>5</v>
      </c>
      <c r="J34" s="57" t="str">
        <v>Cualquiera</v>
      </c>
      <c r="K34" s="57" t="str">
        <v>Asesora Ventas</v>
      </c>
      <c r="L34" s="57">
        <v>1</v>
      </c>
      <c r="M34" s="57" t="str">
        <v>si</v>
      </c>
      <c r="N34" s="73" t="str">
        <v>Sí</v>
      </c>
    </row>
    <row r="35" spans="1:14">
      <c r="A35" s="58">
        <v>46027</v>
      </c>
      <c r="B35" s="59">
        <v>2</v>
      </c>
      <c r="C35" s="59" t="str">
        <v>lunes</v>
      </c>
      <c r="D35" s="59">
        <v>1</v>
      </c>
      <c r="E35" s="59" t="str">
        <v>T124</v>
      </c>
      <c r="F35" s="59" t="str">
        <v>Subir Cortinas 6;00 Pm</v>
      </c>
      <c r="G35" s="59" t="str">
        <v>diario</v>
      </c>
      <c r="H35" s="59" t="str">
        <v>diario</v>
      </c>
      <c r="I35" s="59">
        <v>5</v>
      </c>
      <c r="J35" s="59" t="str">
        <v>Cualquiera</v>
      </c>
      <c r="K35" s="59" t="str">
        <v>Asesora Ventas</v>
      </c>
      <c r="L35" s="59">
        <v>1</v>
      </c>
      <c r="M35" s="59" t="str">
        <v>si</v>
      </c>
      <c r="N35" s="74" t="str">
        <v>Sí</v>
      </c>
    </row>
    <row r="36" spans="1:14">
      <c r="A36" s="56">
        <v>46027</v>
      </c>
      <c r="B36" s="57">
        <v>2</v>
      </c>
      <c r="C36" s="57" t="str">
        <v>lunes</v>
      </c>
      <c r="D36" s="57">
        <v>1</v>
      </c>
      <c r="E36" s="57" t="str">
        <v>T125</v>
      </c>
      <c r="F36" s="57" t="str">
        <v>Tableo De Cajas</v>
      </c>
      <c r="G36" s="57" t="str">
        <v>diario</v>
      </c>
      <c r="H36" s="57" t="str">
        <v>diario</v>
      </c>
      <c r="I36" s="57">
        <v>30</v>
      </c>
      <c r="J36" s="57" t="str">
        <v>Cualquiera</v>
      </c>
      <c r="K36" s="57" t="str">
        <v>Asesora Ventas</v>
      </c>
      <c r="L36" s="57">
        <v>1</v>
      </c>
      <c r="M36" s="57" t="str">
        <v>si</v>
      </c>
      <c r="N36" s="73" t="str">
        <v>Sí</v>
      </c>
    </row>
    <row r="37" spans="1:14">
      <c r="A37" s="58">
        <v>46027</v>
      </c>
      <c r="B37" s="59">
        <v>2</v>
      </c>
      <c r="C37" s="59" t="str">
        <v>lunes</v>
      </c>
      <c r="D37" s="59">
        <v>1</v>
      </c>
      <c r="E37" s="59" t="str">
        <v>T127</v>
      </c>
      <c r="F37" s="59" t="str">
        <v>Asignar Responsable Redes Sociales Semana</v>
      </c>
      <c r="G37" s="59" t="str">
        <v>semanal</v>
      </c>
      <c r="H37" s="59" t="str">
        <v>Lunes</v>
      </c>
      <c r="I37" s="59">
        <v>5</v>
      </c>
      <c r="J37" s="59" t="str">
        <v>Cualquiera</v>
      </c>
      <c r="K37" s="59" t="str">
        <v>Asesora Ventas</v>
      </c>
      <c r="L37" s="59">
        <v>1</v>
      </c>
      <c r="M37" s="59" t="str">
        <v>si</v>
      </c>
      <c r="N37" s="74" t="str">
        <v>Sí</v>
      </c>
    </row>
    <row r="38" spans="1:14">
      <c r="A38" s="56">
        <v>46027</v>
      </c>
      <c r="B38" s="57">
        <v>2</v>
      </c>
      <c r="C38" s="57" t="str">
        <v>lunes</v>
      </c>
      <c r="D38" s="57">
        <v>1</v>
      </c>
      <c r="E38" s="57" t="str">
        <v>T146</v>
      </c>
      <c r="F38" s="57" t="str">
        <v>Proponer Calzado a Descuento</v>
      </c>
      <c r="G38" s="57" t="str">
        <v>semanal</v>
      </c>
      <c r="H38" s="57" t="str">
        <v>lunes</v>
      </c>
      <c r="I38" s="57">
        <v>5</v>
      </c>
      <c r="J38" s="57" t="str">
        <v>Cualquiera</v>
      </c>
      <c r="K38" s="57" t="str">
        <v>Asesora Ventas</v>
      </c>
      <c r="L38" s="57">
        <v>1</v>
      </c>
      <c r="M38" s="57" t="str">
        <v>si</v>
      </c>
      <c r="N38" s="73" t="str">
        <v>Sí</v>
      </c>
    </row>
    <row r="39" spans="1:14">
      <c r="A39" s="58">
        <v>46027</v>
      </c>
      <c r="B39" s="59">
        <v>2</v>
      </c>
      <c r="C39" s="59" t="str">
        <v>lunes</v>
      </c>
      <c r="D39" s="59">
        <v>1</v>
      </c>
      <c r="E39" s="59" t="str">
        <v>T165</v>
      </c>
      <c r="F39" s="59" t="str">
        <v>Capturar lotes de Recepcion De Mercancia</v>
      </c>
      <c r="G39" s="59" t="str">
        <v>diario</v>
      </c>
      <c r="H39" s="59" t="str">
        <v>diario</v>
      </c>
      <c r="I39" s="59">
        <v>30</v>
      </c>
      <c r="J39" s="59" t="str">
        <v>Cualquiera</v>
      </c>
      <c r="K39" s="59" t="str">
        <v>Asesora Ventas</v>
      </c>
      <c r="L39" s="59">
        <v>1</v>
      </c>
      <c r="M39" s="59" t="str">
        <v>si</v>
      </c>
      <c r="N39" s="74" t="str">
        <v>Sí</v>
      </c>
    </row>
    <row r="40" spans="1:14">
      <c r="A40" s="56">
        <v>46027</v>
      </c>
      <c r="B40" s="57">
        <v>2</v>
      </c>
      <c r="C40" s="57" t="str">
        <v>lunes</v>
      </c>
      <c r="D40" s="57">
        <v>1</v>
      </c>
      <c r="E40" s="57" t="str">
        <v>T170</v>
      </c>
      <c r="F40" s="57" t="str">
        <v>Alto flujo de Transferencias</v>
      </c>
      <c r="G40" s="57" t="str">
        <v>personalizada</v>
      </c>
      <c r="H40" s="57" t="str">
        <v>dia 1, dia 2, dia 3, dia 4, dia 5, dia 15, dia 16, dia 17, dia 18, dia 19, dia 20</v>
      </c>
      <c r="I40" s="57">
        <v>15</v>
      </c>
      <c r="J40" s="57" t="str">
        <v>Cualquiera</v>
      </c>
      <c r="K40" s="57" t="str">
        <v>Asesora Ventas</v>
      </c>
      <c r="L40" s="57">
        <v>1</v>
      </c>
      <c r="M40" s="57" t="str">
        <v>si</v>
      </c>
      <c r="N40" s="73" t="str">
        <v>Sí</v>
      </c>
    </row>
    <row r="41" spans="1:14">
      <c r="A41" s="58">
        <v>46027</v>
      </c>
      <c r="B41" s="59">
        <v>2</v>
      </c>
      <c r="C41" s="59" t="str">
        <v>lunes</v>
      </c>
      <c r="D41" s="59">
        <v>1</v>
      </c>
      <c r="E41" s="59" t="str">
        <v>T177</v>
      </c>
      <c r="F41" s="59" t="str">
        <v>Recibir Traspasos Pendientes</v>
      </c>
      <c r="G41" s="59" t="str">
        <v>Semanal</v>
      </c>
      <c r="H41" s="59" t="str">
        <v>Lunes</v>
      </c>
      <c r="I41" s="59">
        <v>10</v>
      </c>
      <c r="J41" s="59" t="str">
        <v>Cualquiera</v>
      </c>
      <c r="K41" s="59" t="str">
        <v>Sub Coordinadora</v>
      </c>
      <c r="L41" s="59">
        <v>1</v>
      </c>
      <c r="M41" s="59" t="str">
        <v>si</v>
      </c>
      <c r="N41" s="74" t="str">
        <v>Sí</v>
      </c>
    </row>
    <row r="42" spans="1:14">
      <c r="A42" s="56">
        <v>46027</v>
      </c>
      <c r="B42" s="57">
        <v>2</v>
      </c>
      <c r="C42" s="57" t="str">
        <v>lunes</v>
      </c>
      <c r="D42" s="57">
        <v>1</v>
      </c>
      <c r="E42" s="57" t="str">
        <v>T180</v>
      </c>
      <c r="F42" s="57" t="str">
        <v>Seguimiento Agenda</v>
      </c>
      <c r="G42" s="57" t="str">
        <v>diario</v>
      </c>
      <c r="H42" s="57" t="str">
        <v>diario</v>
      </c>
      <c r="I42" s="57">
        <v>10</v>
      </c>
      <c r="J42" s="57" t="str">
        <v>Cualquiera</v>
      </c>
      <c r="K42" s="57" t="str">
        <v>Sub Coordinadora</v>
      </c>
      <c r="L42" s="57">
        <v>1</v>
      </c>
      <c r="M42" s="57" t="str">
        <v>si</v>
      </c>
      <c r="N42" s="73" t="str">
        <v>Sí</v>
      </c>
    </row>
    <row r="43" spans="1:14">
      <c r="A43" s="58">
        <v>46027</v>
      </c>
      <c r="B43" s="59">
        <v>2</v>
      </c>
      <c r="C43" s="59" t="str">
        <v>lunes</v>
      </c>
      <c r="D43" s="59">
        <v>1</v>
      </c>
      <c r="E43" s="59" t="str">
        <v>T186</v>
      </c>
      <c r="F43" s="59" t="str">
        <v>Reporte Descuentos</v>
      </c>
      <c r="G43" s="59" t="str">
        <v>diario</v>
      </c>
      <c r="H43" s="59" t="str">
        <v>diario</v>
      </c>
      <c r="I43" s="59">
        <v>30</v>
      </c>
      <c r="J43" s="59" t="str">
        <v>Cualquiera</v>
      </c>
      <c r="K43" s="59" t="str">
        <v>Auxiliar Administrativo</v>
      </c>
      <c r="L43" s="59">
        <v>1</v>
      </c>
      <c r="M43" s="59" t="str">
        <v>si</v>
      </c>
      <c r="N43" s="74" t="str">
        <v>Sí</v>
      </c>
    </row>
    <row r="44" spans="1:14">
      <c r="A44" s="56">
        <v>46027</v>
      </c>
      <c r="B44" s="57">
        <v>2</v>
      </c>
      <c r="C44" s="57" t="str">
        <v>lunes</v>
      </c>
      <c r="D44" s="57">
        <v>1</v>
      </c>
      <c r="E44" s="57" t="str">
        <v>T187</v>
      </c>
      <c r="F44" s="57" t="str">
        <v>Reporte De Metas</v>
      </c>
      <c r="G44" s="57" t="str">
        <v>semanal</v>
      </c>
      <c r="H44" s="57" t="str">
        <v>Lunes</v>
      </c>
      <c r="I44" s="57">
        <v>20</v>
      </c>
      <c r="J44" s="57" t="str">
        <v>Cualquiera</v>
      </c>
      <c r="K44" s="57" t="str">
        <v>Auxiliar Administrativo</v>
      </c>
      <c r="L44" s="57">
        <v>1</v>
      </c>
      <c r="M44" s="57" t="str">
        <v>si</v>
      </c>
      <c r="N44" s="73" t="str">
        <v>Sí</v>
      </c>
    </row>
    <row r="45" spans="1:14">
      <c r="A45" s="58">
        <v>46027</v>
      </c>
      <c r="B45" s="59">
        <v>2</v>
      </c>
      <c r="C45" s="59" t="str">
        <v>lunes</v>
      </c>
      <c r="D45" s="59">
        <v>1</v>
      </c>
      <c r="E45" s="59" t="str">
        <v>T188</v>
      </c>
      <c r="F45" s="59" t="str">
        <v>Evaluación A Cajero (Sobrante En Caja)</v>
      </c>
      <c r="G45" s="59" t="str">
        <v>semanal</v>
      </c>
      <c r="H45" s="59" t="str">
        <v>lunes</v>
      </c>
      <c r="I45" s="59">
        <v>5</v>
      </c>
      <c r="J45" s="59" t="str">
        <v>Cualquiera</v>
      </c>
      <c r="K45" s="59" t="str">
        <v>Auxiliar Administrativo</v>
      </c>
      <c r="L45" s="59">
        <v>1</v>
      </c>
      <c r="M45" s="59" t="str">
        <v>si</v>
      </c>
      <c r="N45" s="74" t="str">
        <v>Sí</v>
      </c>
    </row>
    <row r="46" spans="1:14">
      <c r="A46" s="56">
        <v>46027</v>
      </c>
      <c r="B46" s="57">
        <v>2</v>
      </c>
      <c r="C46" s="57" t="str">
        <v>lunes</v>
      </c>
      <c r="D46" s="57">
        <v>1</v>
      </c>
      <c r="E46" s="57" t="str">
        <v>T190</v>
      </c>
      <c r="F46" s="57" t="str">
        <v>Fact. En Cash Planner</v>
      </c>
      <c r="G46" s="57" t="str">
        <v>quincenal</v>
      </c>
      <c r="H46" s="57" t="str">
        <v>dia 20, dia 5</v>
      </c>
      <c r="I46" s="57">
        <v>120</v>
      </c>
      <c r="J46" s="57" t="str">
        <v>Cualquiera</v>
      </c>
      <c r="K46" s="57" t="str">
        <v>Auxiliar Administrativo</v>
      </c>
      <c r="L46" s="57">
        <v>1</v>
      </c>
      <c r="M46" s="57" t="str">
        <v>si</v>
      </c>
      <c r="N46" s="73" t="str">
        <v>Sí</v>
      </c>
    </row>
    <row r="47" spans="1:14">
      <c r="A47" s="58">
        <v>46027</v>
      </c>
      <c r="B47" s="59">
        <v>2</v>
      </c>
      <c r="C47" s="59" t="str">
        <v>lunes</v>
      </c>
      <c r="D47" s="59">
        <v>1</v>
      </c>
      <c r="E47" s="59" t="str">
        <v>T192</v>
      </c>
      <c r="F47" s="59" t="str">
        <v>Control Y Planeación De Pagos</v>
      </c>
      <c r="G47" s="59" t="str">
        <v>quincenal</v>
      </c>
      <c r="H47" s="59" t="str">
        <v>dia 20, dia 5</v>
      </c>
      <c r="I47" s="59">
        <v>10</v>
      </c>
      <c r="J47" s="59" t="str">
        <v>Cualquiera</v>
      </c>
      <c r="K47" s="59" t="str">
        <v>Auxiliar Administrativo</v>
      </c>
      <c r="L47" s="59">
        <v>1</v>
      </c>
      <c r="M47" s="59" t="str">
        <v>si</v>
      </c>
      <c r="N47" s="74" t="str">
        <v>Sí</v>
      </c>
    </row>
    <row r="48" spans="1:14">
      <c r="A48" s="56">
        <v>46027</v>
      </c>
      <c r="B48" s="57">
        <v>2</v>
      </c>
      <c r="C48" s="57" t="str">
        <v>lunes</v>
      </c>
      <c r="D48" s="57">
        <v>1</v>
      </c>
      <c r="E48" s="57" t="str">
        <v>T193</v>
      </c>
      <c r="F48" s="57" t="str">
        <v>Saldos En Bancos</v>
      </c>
      <c r="G48" s="57" t="str">
        <v>quincenal</v>
      </c>
      <c r="H48" s="57" t="str">
        <v>dia 20, dia 5</v>
      </c>
      <c r="I48" s="57">
        <v>10</v>
      </c>
      <c r="J48" s="57" t="str">
        <v>Cualquiera</v>
      </c>
      <c r="K48" s="57" t="str">
        <v>Auxiliar Administrativo</v>
      </c>
      <c r="L48" s="57">
        <v>1</v>
      </c>
      <c r="M48" s="57" t="str">
        <v>si</v>
      </c>
      <c r="N48" s="73" t="str">
        <v>Sí</v>
      </c>
    </row>
    <row r="49" spans="1:14">
      <c r="A49" s="58">
        <v>46027</v>
      </c>
      <c r="B49" s="59">
        <v>2</v>
      </c>
      <c r="C49" s="59" t="str">
        <v>lunes</v>
      </c>
      <c r="D49" s="59">
        <v>1</v>
      </c>
      <c r="E49" s="59" t="str">
        <v>T194</v>
      </c>
      <c r="F49" s="59" t="str">
        <v>Supervisar El Aroma En Piso De Venta</v>
      </c>
      <c r="G49" s="59" t="str">
        <v>semanal</v>
      </c>
      <c r="H49" s="59" t="str">
        <v>lunes</v>
      </c>
      <c r="I49" s="59">
        <v>10</v>
      </c>
      <c r="J49" s="59" t="str">
        <v>Cualquiera</v>
      </c>
      <c r="K49" s="59" t="str">
        <v>Auxiliar Administrativo</v>
      </c>
      <c r="L49" s="59">
        <v>1</v>
      </c>
      <c r="M49" s="59" t="str">
        <v>si</v>
      </c>
      <c r="N49" s="74" t="str">
        <v>Sí</v>
      </c>
    </row>
    <row r="50" spans="1:14">
      <c r="A50" s="56">
        <v>46027</v>
      </c>
      <c r="B50" s="57">
        <v>2</v>
      </c>
      <c r="C50" s="57" t="str">
        <v>lunes</v>
      </c>
      <c r="D50" s="57">
        <v>1</v>
      </c>
      <c r="E50" s="57" t="str">
        <v>T195</v>
      </c>
      <c r="F50" s="57" t="str">
        <v>Envio De Tareas Diarias A Alex 5:00</v>
      </c>
      <c r="G50" s="57" t="str">
        <v>diario</v>
      </c>
      <c r="H50" s="57" t="str">
        <v>diario</v>
      </c>
      <c r="I50" s="57">
        <v>5</v>
      </c>
      <c r="J50" s="57" t="str">
        <v>Cualquiera</v>
      </c>
      <c r="K50" s="57" t="str">
        <v>Auxiliar Administrativo</v>
      </c>
      <c r="L50" s="57">
        <v>1</v>
      </c>
      <c r="M50" s="57" t="str">
        <v>si</v>
      </c>
      <c r="N50" s="73" t="str">
        <v>Sí</v>
      </c>
    </row>
    <row r="51" spans="1:14">
      <c r="A51" s="58">
        <v>46027</v>
      </c>
      <c r="B51" s="59">
        <v>2</v>
      </c>
      <c r="C51" s="59" t="str">
        <v>lunes</v>
      </c>
      <c r="D51" s="59">
        <v>1</v>
      </c>
      <c r="E51" s="59" t="str">
        <v>T197</v>
      </c>
      <c r="F51" s="59" t="str">
        <v>Reporte Semanal Asistencia Jaime Y Olga</v>
      </c>
      <c r="G51" s="59" t="str">
        <v>semanal</v>
      </c>
      <c r="H51" s="59" t="str">
        <v>Lunes</v>
      </c>
      <c r="I51" s="59">
        <v>60</v>
      </c>
      <c r="J51" s="59" t="str">
        <v>Cualquiera</v>
      </c>
      <c r="K51" s="59" t="str">
        <v>Sub Coordinadora</v>
      </c>
      <c r="L51" s="59">
        <v>1</v>
      </c>
      <c r="M51" s="59" t="str">
        <v>si</v>
      </c>
      <c r="N51" s="74" t="str">
        <v>Sí</v>
      </c>
    </row>
    <row r="52" spans="1:14">
      <c r="A52" s="56">
        <v>46027</v>
      </c>
      <c r="B52" s="57">
        <v>2</v>
      </c>
      <c r="C52" s="57" t="str">
        <v>lunes</v>
      </c>
      <c r="D52" s="57">
        <v>1</v>
      </c>
      <c r="E52" s="57" t="str">
        <v>T248</v>
      </c>
      <c r="F52" s="57" t="str">
        <v>Enviar Devoluciones Por Defecto, O Destruirlos</v>
      </c>
      <c r="G52" s="57" t="str">
        <v>semanal</v>
      </c>
      <c r="H52" s="57" t="str">
        <v>lunes</v>
      </c>
      <c r="I52" s="57">
        <v>50</v>
      </c>
      <c r="J52" s="57" t="str">
        <v>Cualquiera</v>
      </c>
      <c r="K52" s="57" t="str">
        <v>Auxiliar Administrativo</v>
      </c>
      <c r="L52" s="57">
        <v>1</v>
      </c>
      <c r="M52" s="57" t="str">
        <v>si</v>
      </c>
      <c r="N52" s="73" t="str">
        <v>Sí</v>
      </c>
    </row>
    <row r="53" spans="1:14">
      <c r="A53" s="58">
        <v>46028</v>
      </c>
      <c r="B53" s="59">
        <v>2</v>
      </c>
      <c r="C53" s="59" t="str">
        <v>martes</v>
      </c>
      <c r="D53" s="59">
        <v>1</v>
      </c>
      <c r="E53" s="59" t="str">
        <v>T002</v>
      </c>
      <c r="F53" s="59" t="str">
        <v>Asignación Y Seguimiento Tareas Al Equipo</v>
      </c>
      <c r="G53" s="59" t="str">
        <v>diario</v>
      </c>
      <c r="H53" s="59" t="str">
        <v>diario</v>
      </c>
      <c r="I53" s="59">
        <v>15</v>
      </c>
      <c r="J53" s="59" t="str">
        <v>Cualquiera</v>
      </c>
      <c r="K53" s="59" t="str">
        <v>Auxiliar Administrativo</v>
      </c>
      <c r="L53" s="59">
        <v>1</v>
      </c>
      <c r="M53" s="59" t="str">
        <v>si</v>
      </c>
      <c r="N53" s="74" t="str">
        <v>Sí</v>
      </c>
    </row>
    <row r="54" spans="1:14">
      <c r="A54" s="56">
        <v>46028</v>
      </c>
      <c r="B54" s="57">
        <v>2</v>
      </c>
      <c r="C54" s="57" t="str">
        <v>martes</v>
      </c>
      <c r="D54" s="57">
        <v>1</v>
      </c>
      <c r="E54" s="57" t="str">
        <v>T008</v>
      </c>
      <c r="F54" s="57" t="str">
        <v>Conciliar Apartados En Sistema Vs Físicos</v>
      </c>
      <c r="G54" s="57" t="str">
        <v>semanal</v>
      </c>
      <c r="H54" s="57" t="str">
        <v>Martes</v>
      </c>
      <c r="I54" s="57">
        <v>15</v>
      </c>
      <c r="J54" s="57" t="str">
        <v>Cualquiera</v>
      </c>
      <c r="K54" s="57" t="str">
        <v>Sub Coordinadora</v>
      </c>
      <c r="L54" s="57">
        <v>1</v>
      </c>
      <c r="M54" s="57" t="str">
        <v>si</v>
      </c>
      <c r="N54" s="73" t="str">
        <v>Sí</v>
      </c>
    </row>
    <row r="55" spans="1:14">
      <c r="A55" s="58">
        <v>46028</v>
      </c>
      <c r="B55" s="59">
        <v>2</v>
      </c>
      <c r="C55" s="59" t="str">
        <v>martes</v>
      </c>
      <c r="D55" s="59">
        <v>1</v>
      </c>
      <c r="E55" s="59" t="str">
        <v>T018</v>
      </c>
      <c r="F55" s="59" t="str">
        <v xml:space="preserve">Plantilla De Personal </v>
      </c>
      <c r="G55" s="59" t="str">
        <v>semanal</v>
      </c>
      <c r="H55" s="59" t="str">
        <v>martes</v>
      </c>
      <c r="I55" s="59">
        <v>20</v>
      </c>
      <c r="J55" s="59" t="str">
        <v>Cualquiera</v>
      </c>
      <c r="K55" s="59" t="str">
        <v>Sub Coordinadora</v>
      </c>
      <c r="L55" s="59">
        <v>1</v>
      </c>
      <c r="M55" s="59" t="str">
        <v>si</v>
      </c>
      <c r="N55" s="74" t="str">
        <v>Sí</v>
      </c>
    </row>
    <row r="56" spans="1:14">
      <c r="A56" s="56">
        <v>46028</v>
      </c>
      <c r="B56" s="57">
        <v>2</v>
      </c>
      <c r="C56" s="57" t="str">
        <v>martes</v>
      </c>
      <c r="D56" s="57">
        <v>1</v>
      </c>
      <c r="E56" s="57" t="str">
        <v>T029</v>
      </c>
      <c r="F56" s="57" t="str">
        <v>Seguimiento Tareas</v>
      </c>
      <c r="G56" s="57" t="str">
        <v>diario</v>
      </c>
      <c r="H56" s="57" t="str">
        <v>diario</v>
      </c>
      <c r="I56" s="57">
        <v>10</v>
      </c>
      <c r="J56" s="57" t="str">
        <v>Cualquiera</v>
      </c>
      <c r="K56" s="57" t="str">
        <v>Sub Coordinadora</v>
      </c>
      <c r="L56" s="57">
        <v>1</v>
      </c>
      <c r="M56" s="57" t="str">
        <v>si</v>
      </c>
      <c r="N56" s="73" t="str">
        <v>Sí</v>
      </c>
    </row>
    <row r="57" spans="1:14">
      <c r="A57" s="58">
        <v>46028</v>
      </c>
      <c r="B57" s="59">
        <v>2</v>
      </c>
      <c r="C57" s="59" t="str">
        <v>martes</v>
      </c>
      <c r="D57" s="59">
        <v>1</v>
      </c>
      <c r="E57" s="59" t="str">
        <v>T036</v>
      </c>
      <c r="F57" s="59" t="str">
        <v xml:space="preserve">Inspeccion Tienda </v>
      </c>
      <c r="G57" s="59" t="str">
        <v>diario</v>
      </c>
      <c r="H57" s="59" t="str">
        <v>diario</v>
      </c>
      <c r="I57" s="59">
        <v>10</v>
      </c>
      <c r="J57" s="59" t="str">
        <v>Cualquiera</v>
      </c>
      <c r="K57" s="59" t="str">
        <v>Sub Coordinadora</v>
      </c>
      <c r="L57" s="59">
        <v>1</v>
      </c>
      <c r="M57" s="59" t="str">
        <v>si</v>
      </c>
      <c r="N57" s="74" t="str">
        <v>Sí</v>
      </c>
    </row>
    <row r="58" spans="1:14">
      <c r="A58" s="56">
        <v>46028</v>
      </c>
      <c r="B58" s="57">
        <v>2</v>
      </c>
      <c r="C58" s="57" t="str">
        <v>martes</v>
      </c>
      <c r="D58" s="57">
        <v>1</v>
      </c>
      <c r="E58" s="57" t="str">
        <v>T043</v>
      </c>
      <c r="F58" s="57" t="str">
        <v>Seguimiento Tareas Colaboradores</v>
      </c>
      <c r="G58" s="57" t="str">
        <v>diario</v>
      </c>
      <c r="H58" s="57" t="str">
        <v>lunes a sabado</v>
      </c>
      <c r="I58" s="57">
        <v>5</v>
      </c>
      <c r="J58" s="57" t="str">
        <v>Cualquiera</v>
      </c>
      <c r="K58" s="57" t="str">
        <v>Sub Coordinadora</v>
      </c>
      <c r="L58" s="57">
        <v>1</v>
      </c>
      <c r="M58" s="57" t="str">
        <v>si</v>
      </c>
      <c r="N58" s="73" t="str">
        <v>Sí</v>
      </c>
    </row>
    <row r="59" spans="1:14">
      <c r="A59" s="58">
        <v>46028</v>
      </c>
      <c r="B59" s="59">
        <v>2</v>
      </c>
      <c r="C59" s="59" t="str">
        <v>martes</v>
      </c>
      <c r="D59" s="59">
        <v>1</v>
      </c>
      <c r="E59" s="59" t="str">
        <v>T044</v>
      </c>
      <c r="F59" s="59" t="str">
        <v>Capacitacion equipo</v>
      </c>
      <c r="G59" s="59" t="str">
        <v>diario</v>
      </c>
      <c r="H59" s="59" t="str">
        <v>lunes a sabado</v>
      </c>
      <c r="I59" s="59">
        <v>10</v>
      </c>
      <c r="J59" s="59" t="str">
        <v>Cualquiera</v>
      </c>
      <c r="K59" s="59" t="str">
        <v>Sub Coordinadora</v>
      </c>
      <c r="L59" s="59">
        <v>1</v>
      </c>
      <c r="M59" s="59" t="str">
        <v>si</v>
      </c>
      <c r="N59" s="74" t="str">
        <v>Sí</v>
      </c>
    </row>
    <row r="60" spans="1:14">
      <c r="A60" s="56">
        <v>46028</v>
      </c>
      <c r="B60" s="57">
        <v>2</v>
      </c>
      <c r="C60" s="57" t="str">
        <v>martes</v>
      </c>
      <c r="D60" s="57">
        <v>1</v>
      </c>
      <c r="E60" s="57" t="str">
        <v>T047</v>
      </c>
      <c r="F60" s="57" t="str">
        <v>Registro de Ventas Perdidas</v>
      </c>
      <c r="G60" s="57" t="str">
        <v>diario</v>
      </c>
      <c r="H60" s="57" t="str">
        <v>lunes a sabado</v>
      </c>
      <c r="I60" s="57">
        <v>10</v>
      </c>
      <c r="J60" s="57" t="str">
        <v>Cualquiera</v>
      </c>
      <c r="K60" s="57" t="str">
        <v>Asesora Ventas</v>
      </c>
      <c r="L60" s="57">
        <v>2</v>
      </c>
      <c r="M60" s="57" t="str">
        <v>si</v>
      </c>
      <c r="N60" s="73" t="str">
        <v>Sí</v>
      </c>
    </row>
    <row r="61" spans="1:14">
      <c r="A61" s="58">
        <v>46028</v>
      </c>
      <c r="B61" s="59">
        <v>2</v>
      </c>
      <c r="C61" s="59" t="str">
        <v>martes</v>
      </c>
      <c r="D61" s="59">
        <v>1</v>
      </c>
      <c r="E61" s="59" t="str">
        <v>T050</v>
      </c>
      <c r="F61" s="59" t="str">
        <v xml:space="preserve">Limpieza Y Orden En Mostrador </v>
      </c>
      <c r="G61" s="59" t="str">
        <v>diario</v>
      </c>
      <c r="H61" s="59" t="str">
        <v>lunes a sabado</v>
      </c>
      <c r="I61" s="59">
        <v>20</v>
      </c>
      <c r="J61" s="59" t="str">
        <v>Cualquiera</v>
      </c>
      <c r="K61" s="59" t="str">
        <v>Sub Coordinadora</v>
      </c>
      <c r="L61" s="59">
        <v>1</v>
      </c>
      <c r="M61" s="59" t="str">
        <v>si</v>
      </c>
      <c r="N61" s="74" t="str">
        <v>Sí</v>
      </c>
    </row>
    <row r="62" spans="1:14">
      <c r="A62" s="56">
        <v>46028</v>
      </c>
      <c r="B62" s="57">
        <v>2</v>
      </c>
      <c r="C62" s="57" t="str">
        <v>martes</v>
      </c>
      <c r="D62" s="57">
        <v>1</v>
      </c>
      <c r="E62" s="57" t="str">
        <v>T054</v>
      </c>
      <c r="F62" s="57" t="str">
        <v>Lista De Puntos Verdes Vendidos</v>
      </c>
      <c r="G62" s="57" t="str">
        <v>diario</v>
      </c>
      <c r="H62" s="57" t="str">
        <v>lunes a sabado</v>
      </c>
      <c r="I62" s="57">
        <v>10</v>
      </c>
      <c r="J62" s="57" t="str">
        <v>Cualquiera</v>
      </c>
      <c r="K62" s="57" t="str">
        <v>Asesora Ventas</v>
      </c>
      <c r="L62" s="57">
        <v>1</v>
      </c>
      <c r="M62" s="57" t="str">
        <v>si</v>
      </c>
      <c r="N62" s="73" t="str">
        <v>Sí</v>
      </c>
    </row>
    <row r="63" spans="1:14">
      <c r="A63" s="58">
        <v>46028</v>
      </c>
      <c r="B63" s="59">
        <v>2</v>
      </c>
      <c r="C63" s="59" t="str">
        <v>martes</v>
      </c>
      <c r="D63" s="59">
        <v>1</v>
      </c>
      <c r="E63" s="59" t="str">
        <v>T071</v>
      </c>
      <c r="F63" s="59" t="str">
        <v>Mensajes De Whatsapp Respondidos</v>
      </c>
      <c r="G63" s="59" t="str">
        <v>diario</v>
      </c>
      <c r="H63" s="59" t="str">
        <v>lunes a sabado</v>
      </c>
      <c r="I63" s="59">
        <v>10</v>
      </c>
      <c r="J63" s="59" t="str">
        <v>Apertura</v>
      </c>
      <c r="K63" s="59" t="str">
        <v>Sub Coordinadora</v>
      </c>
      <c r="L63" s="59">
        <v>1</v>
      </c>
      <c r="M63" s="59" t="str">
        <v>si</v>
      </c>
      <c r="N63" s="74" t="str">
        <v>Sí</v>
      </c>
    </row>
    <row r="64" spans="1:14">
      <c r="A64" s="56">
        <v>46028</v>
      </c>
      <c r="B64" s="57">
        <v>2</v>
      </c>
      <c r="C64" s="57" t="str">
        <v>martes</v>
      </c>
      <c r="D64" s="57">
        <v>1</v>
      </c>
      <c r="E64" s="57" t="str">
        <v>T074</v>
      </c>
      <c r="F64" s="57" t="str">
        <v>Revisión De Fondos De Caja</v>
      </c>
      <c r="G64" s="57" t="str">
        <v>diario</v>
      </c>
      <c r="H64" s="57" t="str">
        <v>lunes a sabado</v>
      </c>
      <c r="I64" s="57">
        <v>5</v>
      </c>
      <c r="J64" s="57" t="str">
        <v>Cualquiera</v>
      </c>
      <c r="K64" s="57" t="str">
        <v>Sub Coordinadora</v>
      </c>
      <c r="L64" s="57">
        <v>1</v>
      </c>
      <c r="M64" s="57" t="str">
        <v>si</v>
      </c>
      <c r="N64" s="73" t="str">
        <v>Sí</v>
      </c>
    </row>
    <row r="65" spans="1:14">
      <c r="A65" s="58">
        <v>46028</v>
      </c>
      <c r="B65" s="59">
        <v>2</v>
      </c>
      <c r="C65" s="59" t="str">
        <v>martes</v>
      </c>
      <c r="D65" s="59">
        <v>1</v>
      </c>
      <c r="E65" s="59" t="str">
        <v>T080</v>
      </c>
      <c r="F65" s="59" t="str">
        <v>Cierre De Tienda</v>
      </c>
      <c r="G65" s="59" t="str">
        <v>diario</v>
      </c>
      <c r="H65" s="59" t="str">
        <v>diario</v>
      </c>
      <c r="I65" s="59">
        <v>5</v>
      </c>
      <c r="J65" s="59" t="str">
        <v>Cierre</v>
      </c>
      <c r="K65" s="59" t="str">
        <v>Asesora Ventas</v>
      </c>
      <c r="L65" s="59">
        <v>1</v>
      </c>
      <c r="M65" s="59" t="str">
        <v>si</v>
      </c>
      <c r="N65" s="74" t="str">
        <v>Sí</v>
      </c>
    </row>
    <row r="66" spans="1:14">
      <c r="A66" s="56">
        <v>46028</v>
      </c>
      <c r="B66" s="57">
        <v>2</v>
      </c>
      <c r="C66" s="57" t="str">
        <v>martes</v>
      </c>
      <c r="D66" s="57">
        <v>1</v>
      </c>
      <c r="E66" s="57" t="str">
        <v>T082</v>
      </c>
      <c r="F66" s="57" t="str">
        <v>Bajar Cortina Sol</v>
      </c>
      <c r="G66" s="57" t="str">
        <v>diario</v>
      </c>
      <c r="H66" s="57" t="str">
        <v>diario</v>
      </c>
      <c r="I66" s="57">
        <v>5</v>
      </c>
      <c r="J66" s="57" t="str">
        <v>Cualquiera</v>
      </c>
      <c r="K66" s="57" t="str">
        <v>Asesora Ventas</v>
      </c>
      <c r="L66" s="57">
        <v>1</v>
      </c>
      <c r="M66" s="57" t="str">
        <v>si</v>
      </c>
      <c r="N66" s="73" t="str">
        <v>Sí</v>
      </c>
    </row>
    <row r="67" spans="1:14">
      <c r="A67" s="58">
        <v>46028</v>
      </c>
      <c r="B67" s="59">
        <v>2</v>
      </c>
      <c r="C67" s="59" t="str">
        <v>martes</v>
      </c>
      <c r="D67" s="59">
        <v>1</v>
      </c>
      <c r="E67" s="59" t="str">
        <v>T083</v>
      </c>
      <c r="F67" s="59" t="str">
        <v xml:space="preserve">Barrer Tienda Y Banqueta </v>
      </c>
      <c r="G67" s="59" t="str">
        <v>diario</v>
      </c>
      <c r="H67" s="59" t="str">
        <v>diario</v>
      </c>
      <c r="I67" s="59">
        <v>15</v>
      </c>
      <c r="J67" s="59" t="str">
        <v>Cualquiera</v>
      </c>
      <c r="K67" s="59" t="str">
        <v>Asesora Ventas</v>
      </c>
      <c r="L67" s="59">
        <v>1</v>
      </c>
      <c r="M67" s="59" t="str">
        <v>si</v>
      </c>
      <c r="N67" s="74" t="str">
        <v>Sí</v>
      </c>
    </row>
    <row r="68" spans="1:14">
      <c r="A68" s="56">
        <v>46028</v>
      </c>
      <c r="B68" s="57">
        <v>2</v>
      </c>
      <c r="C68" s="57" t="str">
        <v>martes</v>
      </c>
      <c r="D68" s="57">
        <v>1</v>
      </c>
      <c r="E68" s="57" t="str">
        <v>T084</v>
      </c>
      <c r="F68" s="57" t="str">
        <v xml:space="preserve">Barrer Y Traperar Bodega </v>
      </c>
      <c r="G68" s="57" t="str">
        <v>diario</v>
      </c>
      <c r="H68" s="57" t="str">
        <v>diario</v>
      </c>
      <c r="I68" s="57">
        <v>30</v>
      </c>
      <c r="J68" s="57" t="str">
        <v>Cualquiera</v>
      </c>
      <c r="K68" s="57" t="str">
        <v>Asesora Ventas</v>
      </c>
      <c r="L68" s="57">
        <v>1</v>
      </c>
      <c r="M68" s="57" t="str">
        <v>si</v>
      </c>
      <c r="N68" s="73" t="str">
        <v>Sí</v>
      </c>
    </row>
    <row r="69" spans="1:14">
      <c r="A69" s="58">
        <v>46028</v>
      </c>
      <c r="B69" s="59">
        <v>2</v>
      </c>
      <c r="C69" s="59" t="str">
        <v>martes</v>
      </c>
      <c r="D69" s="59">
        <v>1</v>
      </c>
      <c r="E69" s="59" t="str">
        <v>T085</v>
      </c>
      <c r="F69" s="59" t="str">
        <v xml:space="preserve">Supervisar Bodega / Area Del Punto </v>
      </c>
      <c r="G69" s="59" t="str">
        <v>semanal</v>
      </c>
      <c r="H69" s="59" t="str">
        <v>martes</v>
      </c>
      <c r="I69" s="59">
        <v>10</v>
      </c>
      <c r="J69" s="59" t="str">
        <v>Cualquiera</v>
      </c>
      <c r="K69" s="59" t="str">
        <v>Asesora Ventas</v>
      </c>
      <c r="L69" s="59">
        <v>1</v>
      </c>
      <c r="M69" s="59" t="str">
        <v>si</v>
      </c>
      <c r="N69" s="74" t="str">
        <v>Sí</v>
      </c>
    </row>
    <row r="70" spans="1:14">
      <c r="A70" s="56">
        <v>46028</v>
      </c>
      <c r="B70" s="57">
        <v>2</v>
      </c>
      <c r="C70" s="57" t="str">
        <v>martes</v>
      </c>
      <c r="D70" s="57">
        <v>1</v>
      </c>
      <c r="E70" s="57" t="str">
        <v>T091</v>
      </c>
      <c r="F70" s="57" t="str">
        <v xml:space="preserve">Contestar Mensajes  De Whatsapp  Promotoria Y Publicidad </v>
      </c>
      <c r="G70" s="57" t="str">
        <v>diario</v>
      </c>
      <c r="H70" s="57" t="str">
        <v>diario</v>
      </c>
      <c r="I70" s="57">
        <v>15</v>
      </c>
      <c r="J70" s="57" t="str">
        <v>Cierre</v>
      </c>
      <c r="K70" s="57" t="str">
        <v>Asesora Ventas</v>
      </c>
      <c r="L70" s="57">
        <v>1</v>
      </c>
      <c r="M70" s="57" t="str">
        <v>si</v>
      </c>
      <c r="N70" s="73" t="str">
        <v>Sí</v>
      </c>
    </row>
    <row r="71" spans="1:14">
      <c r="A71" s="58">
        <v>46028</v>
      </c>
      <c r="B71" s="59">
        <v>2</v>
      </c>
      <c r="C71" s="59" t="str">
        <v>martes</v>
      </c>
      <c r="D71" s="59">
        <v>1</v>
      </c>
      <c r="E71" s="59" t="str">
        <v>T103</v>
      </c>
      <c r="F71" s="59" t="str">
        <v xml:space="preserve">Limpieza De Calzado </v>
      </c>
      <c r="G71" s="59" t="str">
        <v>diario</v>
      </c>
      <c r="H71" s="59" t="str">
        <v>diario</v>
      </c>
      <c r="I71" s="59">
        <v>15</v>
      </c>
      <c r="J71" s="59" t="str">
        <v>Cualquiera</v>
      </c>
      <c r="K71" s="59" t="str">
        <v>Asesora Ventas</v>
      </c>
      <c r="L71" s="59">
        <v>1</v>
      </c>
      <c r="M71" s="59" t="str">
        <v>si</v>
      </c>
      <c r="N71" s="74" t="str">
        <v>Sí</v>
      </c>
    </row>
    <row r="72" spans="1:14">
      <c r="A72" s="56">
        <v>46028</v>
      </c>
      <c r="B72" s="57">
        <v>2</v>
      </c>
      <c r="C72" s="57" t="str">
        <v>martes</v>
      </c>
      <c r="D72" s="57">
        <v>1</v>
      </c>
      <c r="E72" s="57" t="str">
        <v>T104</v>
      </c>
      <c r="F72" s="57" t="str">
        <v xml:space="preserve">Limpieza De Suelas </v>
      </c>
      <c r="G72" s="57" t="str">
        <v>diario</v>
      </c>
      <c r="H72" s="57" t="str">
        <v>diario</v>
      </c>
      <c r="I72" s="57">
        <v>15</v>
      </c>
      <c r="J72" s="57" t="str">
        <v>Cualquiera</v>
      </c>
      <c r="K72" s="57" t="str">
        <v>Asesora Ventas</v>
      </c>
      <c r="L72" s="57">
        <v>1</v>
      </c>
      <c r="M72" s="57" t="str">
        <v>si</v>
      </c>
      <c r="N72" s="73" t="str">
        <v>Sí</v>
      </c>
    </row>
    <row r="73" spans="1:14">
      <c r="A73" s="58">
        <v>46028</v>
      </c>
      <c r="B73" s="59">
        <v>2</v>
      </c>
      <c r="C73" s="59" t="str">
        <v>martes</v>
      </c>
      <c r="D73" s="59">
        <v>1</v>
      </c>
      <c r="E73" s="59" t="str">
        <v>T109</v>
      </c>
      <c r="F73" s="59" t="str">
        <v>Limpieza modulos y repisas</v>
      </c>
      <c r="G73" s="59" t="str">
        <v>diario</v>
      </c>
      <c r="H73" s="59" t="str">
        <v>diario</v>
      </c>
      <c r="I73" s="59">
        <v>20</v>
      </c>
      <c r="J73" s="59" t="str">
        <v>Cualquiera</v>
      </c>
      <c r="K73" s="59" t="str">
        <v>Asesora Ventas</v>
      </c>
      <c r="L73" s="59">
        <v>1</v>
      </c>
      <c r="M73" s="59" t="str">
        <v>si</v>
      </c>
      <c r="N73" s="74" t="str">
        <v>Sí</v>
      </c>
    </row>
    <row r="74" spans="1:14">
      <c r="A74" s="56">
        <v>46028</v>
      </c>
      <c r="B74" s="57">
        <v>2</v>
      </c>
      <c r="C74" s="57" t="str">
        <v>martes</v>
      </c>
      <c r="D74" s="57">
        <v>1</v>
      </c>
      <c r="E74" s="57" t="str">
        <v>T111</v>
      </c>
      <c r="F74" s="57" t="str">
        <v>Poner Alarma 8:00</v>
      </c>
      <c r="G74" s="57" t="str">
        <v>diario</v>
      </c>
      <c r="H74" s="57" t="str">
        <v>diario</v>
      </c>
      <c r="I74" s="57">
        <v>5</v>
      </c>
      <c r="J74" s="57" t="str">
        <v>Cualquiera</v>
      </c>
      <c r="K74" s="57" t="str">
        <v>Asesora Ventas</v>
      </c>
      <c r="L74" s="57">
        <v>1</v>
      </c>
      <c r="M74" s="57" t="str">
        <v>si</v>
      </c>
      <c r="N74" s="73" t="str">
        <v>Sí</v>
      </c>
    </row>
    <row r="75" spans="1:14">
      <c r="A75" s="58">
        <v>46028</v>
      </c>
      <c r="B75" s="59">
        <v>2</v>
      </c>
      <c r="C75" s="59" t="str">
        <v>martes</v>
      </c>
      <c r="D75" s="59">
        <v>1</v>
      </c>
      <c r="E75" s="59" t="str">
        <v>T124</v>
      </c>
      <c r="F75" s="59" t="str">
        <v>Subir Cortinas 6;00 Pm</v>
      </c>
      <c r="G75" s="59" t="str">
        <v>diario</v>
      </c>
      <c r="H75" s="59" t="str">
        <v>diario</v>
      </c>
      <c r="I75" s="59">
        <v>5</v>
      </c>
      <c r="J75" s="59" t="str">
        <v>Cualquiera</v>
      </c>
      <c r="K75" s="59" t="str">
        <v>Asesora Ventas</v>
      </c>
      <c r="L75" s="59">
        <v>1</v>
      </c>
      <c r="M75" s="59" t="str">
        <v>si</v>
      </c>
      <c r="N75" s="74" t="str">
        <v>Sí</v>
      </c>
    </row>
    <row r="76" spans="1:14">
      <c r="A76" s="56">
        <v>46028</v>
      </c>
      <c r="B76" s="57">
        <v>2</v>
      </c>
      <c r="C76" s="57" t="str">
        <v>martes</v>
      </c>
      <c r="D76" s="57">
        <v>1</v>
      </c>
      <c r="E76" s="57" t="str">
        <v>T125</v>
      </c>
      <c r="F76" s="57" t="str">
        <v>Tableo De Cajas</v>
      </c>
      <c r="G76" s="57" t="str">
        <v>diario</v>
      </c>
      <c r="H76" s="57" t="str">
        <v>diario</v>
      </c>
      <c r="I76" s="57">
        <v>30</v>
      </c>
      <c r="J76" s="57" t="str">
        <v>Cualquiera</v>
      </c>
      <c r="K76" s="57" t="str">
        <v>Asesora Ventas</v>
      </c>
      <c r="L76" s="57">
        <v>1</v>
      </c>
      <c r="M76" s="57" t="str">
        <v>si</v>
      </c>
      <c r="N76" s="73" t="str">
        <v>Sí</v>
      </c>
    </row>
    <row r="77" spans="1:14">
      <c r="A77" s="58">
        <v>46028</v>
      </c>
      <c r="B77" s="59">
        <v>2</v>
      </c>
      <c r="C77" s="59" t="str">
        <v>martes</v>
      </c>
      <c r="D77" s="59">
        <v>1</v>
      </c>
      <c r="E77" s="59" t="str">
        <v>T165</v>
      </c>
      <c r="F77" s="59" t="str">
        <v>Capturar lotes de Recepcion De Mercancia</v>
      </c>
      <c r="G77" s="59" t="str">
        <v>diario</v>
      </c>
      <c r="H77" s="59" t="str">
        <v>diario</v>
      </c>
      <c r="I77" s="59">
        <v>30</v>
      </c>
      <c r="J77" s="59" t="str">
        <v>Cualquiera</v>
      </c>
      <c r="K77" s="59" t="str">
        <v>Asesora Ventas</v>
      </c>
      <c r="L77" s="59">
        <v>1</v>
      </c>
      <c r="M77" s="59" t="str">
        <v>si</v>
      </c>
      <c r="N77" s="74" t="str">
        <v>Sí</v>
      </c>
    </row>
    <row r="78" spans="1:14">
      <c r="A78" s="56">
        <v>46028</v>
      </c>
      <c r="B78" s="57">
        <v>2</v>
      </c>
      <c r="C78" s="57" t="str">
        <v>martes</v>
      </c>
      <c r="D78" s="57">
        <v>1</v>
      </c>
      <c r="E78" s="57" t="str">
        <v>T180</v>
      </c>
      <c r="F78" s="57" t="str">
        <v>Seguimiento Agenda</v>
      </c>
      <c r="G78" s="57" t="str">
        <v>diario</v>
      </c>
      <c r="H78" s="57" t="str">
        <v>diario</v>
      </c>
      <c r="I78" s="57">
        <v>10</v>
      </c>
      <c r="J78" s="57" t="str">
        <v>Cualquiera</v>
      </c>
      <c r="K78" s="57" t="str">
        <v>Sub Coordinadora</v>
      </c>
      <c r="L78" s="57">
        <v>1</v>
      </c>
      <c r="M78" s="57" t="str">
        <v>si</v>
      </c>
      <c r="N78" s="73" t="str">
        <v>Sí</v>
      </c>
    </row>
    <row r="79" spans="1:14">
      <c r="A79" s="58">
        <v>46028</v>
      </c>
      <c r="B79" s="59">
        <v>2</v>
      </c>
      <c r="C79" s="59" t="str">
        <v>martes</v>
      </c>
      <c r="D79" s="59">
        <v>1</v>
      </c>
      <c r="E79" s="59" t="str">
        <v>T186</v>
      </c>
      <c r="F79" s="59" t="str">
        <v>Reporte Descuentos</v>
      </c>
      <c r="G79" s="59" t="str">
        <v>diario</v>
      </c>
      <c r="H79" s="59" t="str">
        <v>diario</v>
      </c>
      <c r="I79" s="59">
        <v>30</v>
      </c>
      <c r="J79" s="59" t="str">
        <v>Cualquiera</v>
      </c>
      <c r="K79" s="59" t="str">
        <v>Auxiliar Administrativo</v>
      </c>
      <c r="L79" s="59">
        <v>1</v>
      </c>
      <c r="M79" s="59" t="str">
        <v>si</v>
      </c>
      <c r="N79" s="74" t="str">
        <v>Sí</v>
      </c>
    </row>
    <row r="80" spans="1:14">
      <c r="A80" s="56">
        <v>46028</v>
      </c>
      <c r="B80" s="57">
        <v>2</v>
      </c>
      <c r="C80" s="57" t="str">
        <v>martes</v>
      </c>
      <c r="D80" s="57">
        <v>1</v>
      </c>
      <c r="E80" s="57" t="str">
        <v>T195</v>
      </c>
      <c r="F80" s="57" t="str">
        <v>Envio De Tareas Diarias A Alex 5:00</v>
      </c>
      <c r="G80" s="57" t="str">
        <v>diario</v>
      </c>
      <c r="H80" s="57" t="str">
        <v>diario</v>
      </c>
      <c r="I80" s="57">
        <v>5</v>
      </c>
      <c r="J80" s="57" t="str">
        <v>Cualquiera</v>
      </c>
      <c r="K80" s="57" t="str">
        <v>Auxiliar Administrativo</v>
      </c>
      <c r="L80" s="57">
        <v>1</v>
      </c>
      <c r="M80" s="57" t="str">
        <v>si</v>
      </c>
      <c r="N80" s="73" t="str">
        <v>Sí</v>
      </c>
    </row>
    <row r="81" spans="1:14">
      <c r="A81" s="58">
        <v>46029</v>
      </c>
      <c r="B81" s="59">
        <v>2</v>
      </c>
      <c r="C81" s="59" t="str">
        <v>miércoles</v>
      </c>
      <c r="D81" s="59">
        <v>1</v>
      </c>
      <c r="E81" s="59" t="str">
        <v>T002</v>
      </c>
      <c r="F81" s="59" t="str">
        <v>Asignación Y Seguimiento Tareas Al Equipo</v>
      </c>
      <c r="G81" s="59" t="str">
        <v>diario</v>
      </c>
      <c r="H81" s="59" t="str">
        <v>diario</v>
      </c>
      <c r="I81" s="59">
        <v>15</v>
      </c>
      <c r="J81" s="59" t="str">
        <v>Cualquiera</v>
      </c>
      <c r="K81" s="59" t="str">
        <v>Auxiliar Administrativo</v>
      </c>
      <c r="L81" s="59">
        <v>1</v>
      </c>
      <c r="M81" s="59" t="str">
        <v>si</v>
      </c>
      <c r="N81" s="74" t="str">
        <v>Sí</v>
      </c>
    </row>
    <row r="82" spans="1:14">
      <c r="A82" s="56">
        <v>46029</v>
      </c>
      <c r="B82" s="57">
        <v>2</v>
      </c>
      <c r="C82" s="57" t="str">
        <v>miércoles</v>
      </c>
      <c r="D82" s="57">
        <v>1</v>
      </c>
      <c r="E82" s="57" t="str">
        <v>T029</v>
      </c>
      <c r="F82" s="57" t="str">
        <v>Seguimiento Tareas</v>
      </c>
      <c r="G82" s="57" t="str">
        <v>diario</v>
      </c>
      <c r="H82" s="57" t="str">
        <v>diario</v>
      </c>
      <c r="I82" s="57">
        <v>10</v>
      </c>
      <c r="J82" s="57" t="str">
        <v>Cualquiera</v>
      </c>
      <c r="K82" s="57" t="str">
        <v>Sub Coordinadora</v>
      </c>
      <c r="L82" s="57">
        <v>1</v>
      </c>
      <c r="M82" s="57" t="str">
        <v>si</v>
      </c>
      <c r="N82" s="73" t="str">
        <v>Sí</v>
      </c>
    </row>
    <row r="83" spans="1:14">
      <c r="A83" s="58">
        <v>46029</v>
      </c>
      <c r="B83" s="59">
        <v>2</v>
      </c>
      <c r="C83" s="59" t="str">
        <v>miércoles</v>
      </c>
      <c r="D83" s="59">
        <v>1</v>
      </c>
      <c r="E83" s="59" t="str">
        <v>T036</v>
      </c>
      <c r="F83" s="59" t="str">
        <v xml:space="preserve">Inspeccion Tienda </v>
      </c>
      <c r="G83" s="59" t="str">
        <v>diario</v>
      </c>
      <c r="H83" s="59" t="str">
        <v>diario</v>
      </c>
      <c r="I83" s="59">
        <v>10</v>
      </c>
      <c r="J83" s="59" t="str">
        <v>Cualquiera</v>
      </c>
      <c r="K83" s="59" t="str">
        <v>Sub Coordinadora</v>
      </c>
      <c r="L83" s="59">
        <v>1</v>
      </c>
      <c r="M83" s="59" t="str">
        <v>si</v>
      </c>
      <c r="N83" s="74" t="str">
        <v>Sí</v>
      </c>
    </row>
    <row r="84" spans="1:14">
      <c r="A84" s="56">
        <v>46029</v>
      </c>
      <c r="B84" s="57">
        <v>2</v>
      </c>
      <c r="C84" s="57" t="str">
        <v>miércoles</v>
      </c>
      <c r="D84" s="57">
        <v>1</v>
      </c>
      <c r="E84" s="57" t="str">
        <v>T043</v>
      </c>
      <c r="F84" s="57" t="str">
        <v>Seguimiento Tareas Colaboradores</v>
      </c>
      <c r="G84" s="57" t="str">
        <v>diario</v>
      </c>
      <c r="H84" s="57" t="str">
        <v>lunes a sabado</v>
      </c>
      <c r="I84" s="57">
        <v>5</v>
      </c>
      <c r="J84" s="57" t="str">
        <v>Cualquiera</v>
      </c>
      <c r="K84" s="57" t="str">
        <v>Sub Coordinadora</v>
      </c>
      <c r="L84" s="57">
        <v>1</v>
      </c>
      <c r="M84" s="57" t="str">
        <v>si</v>
      </c>
      <c r="N84" s="73" t="str">
        <v>Sí</v>
      </c>
    </row>
    <row r="85" spans="1:14">
      <c r="A85" s="58">
        <v>46029</v>
      </c>
      <c r="B85" s="59">
        <v>2</v>
      </c>
      <c r="C85" s="59" t="str">
        <v>miércoles</v>
      </c>
      <c r="D85" s="59">
        <v>1</v>
      </c>
      <c r="E85" s="59" t="str">
        <v>T044</v>
      </c>
      <c r="F85" s="59" t="str">
        <v>Capacitacion equipo</v>
      </c>
      <c r="G85" s="59" t="str">
        <v>diario</v>
      </c>
      <c r="H85" s="59" t="str">
        <v>lunes a sabado</v>
      </c>
      <c r="I85" s="59">
        <v>10</v>
      </c>
      <c r="J85" s="59" t="str">
        <v>Cualquiera</v>
      </c>
      <c r="K85" s="59" t="str">
        <v>Sub Coordinadora</v>
      </c>
      <c r="L85" s="59">
        <v>1</v>
      </c>
      <c r="M85" s="59" t="str">
        <v>si</v>
      </c>
      <c r="N85" s="74" t="str">
        <v>Sí</v>
      </c>
    </row>
    <row r="86" spans="1:14">
      <c r="A86" s="56">
        <v>46029</v>
      </c>
      <c r="B86" s="57">
        <v>2</v>
      </c>
      <c r="C86" s="57" t="str">
        <v>miércoles</v>
      </c>
      <c r="D86" s="57">
        <v>1</v>
      </c>
      <c r="E86" s="57" t="str">
        <v>T047</v>
      </c>
      <c r="F86" s="57" t="str">
        <v>Registro de Ventas Perdidas</v>
      </c>
      <c r="G86" s="57" t="str">
        <v>diario</v>
      </c>
      <c r="H86" s="57" t="str">
        <v>lunes a sabado</v>
      </c>
      <c r="I86" s="57">
        <v>10</v>
      </c>
      <c r="J86" s="57" t="str">
        <v>Cualquiera</v>
      </c>
      <c r="K86" s="57" t="str">
        <v>Asesora Ventas</v>
      </c>
      <c r="L86" s="57">
        <v>2</v>
      </c>
      <c r="M86" s="57" t="str">
        <v>si</v>
      </c>
      <c r="N86" s="73" t="str">
        <v>Sí</v>
      </c>
    </row>
    <row r="87" spans="1:14">
      <c r="A87" s="58">
        <v>46029</v>
      </c>
      <c r="B87" s="59">
        <v>2</v>
      </c>
      <c r="C87" s="59" t="str">
        <v>miércoles</v>
      </c>
      <c r="D87" s="59">
        <v>1</v>
      </c>
      <c r="E87" s="59" t="str">
        <v>T050</v>
      </c>
      <c r="F87" s="59" t="str">
        <v xml:space="preserve">Limpieza Y Orden En Mostrador </v>
      </c>
      <c r="G87" s="59" t="str">
        <v>diario</v>
      </c>
      <c r="H87" s="59" t="str">
        <v>lunes a sabado</v>
      </c>
      <c r="I87" s="59">
        <v>20</v>
      </c>
      <c r="J87" s="59" t="str">
        <v>Cualquiera</v>
      </c>
      <c r="K87" s="59" t="str">
        <v>Sub Coordinadora</v>
      </c>
      <c r="L87" s="59">
        <v>1</v>
      </c>
      <c r="M87" s="59" t="str">
        <v>si</v>
      </c>
      <c r="N87" s="74" t="str">
        <v>Sí</v>
      </c>
    </row>
    <row r="88" spans="1:14">
      <c r="A88" s="56">
        <v>46029</v>
      </c>
      <c r="B88" s="57">
        <v>2</v>
      </c>
      <c r="C88" s="57" t="str">
        <v>miércoles</v>
      </c>
      <c r="D88" s="57">
        <v>1</v>
      </c>
      <c r="E88" s="57" t="str">
        <v>T051</v>
      </c>
      <c r="F88" s="57" t="str">
        <v>Acomodo Y Orden En Exhibiciones</v>
      </c>
      <c r="G88" s="57" t="str">
        <v>semanal</v>
      </c>
      <c r="H88" s="57" t="str">
        <v>miércoles</v>
      </c>
      <c r="I88" s="57">
        <v>10</v>
      </c>
      <c r="J88" s="57" t="str">
        <v>Cualquiera</v>
      </c>
      <c r="K88" s="57" t="str">
        <v>Sub Coordinadora</v>
      </c>
      <c r="L88" s="57">
        <v>1</v>
      </c>
      <c r="M88" s="57" t="str">
        <v>si</v>
      </c>
      <c r="N88" s="73" t="str">
        <v>Sí</v>
      </c>
    </row>
    <row r="89" spans="1:14">
      <c r="A89" s="58">
        <v>46029</v>
      </c>
      <c r="B89" s="59">
        <v>2</v>
      </c>
      <c r="C89" s="59" t="str">
        <v>miércoles</v>
      </c>
      <c r="D89" s="59">
        <v>1</v>
      </c>
      <c r="E89" s="59" t="str">
        <v>T054</v>
      </c>
      <c r="F89" s="59" t="str">
        <v>Lista De Puntos Verdes Vendidos</v>
      </c>
      <c r="G89" s="59" t="str">
        <v>diario</v>
      </c>
      <c r="H89" s="59" t="str">
        <v>lunes a sabado</v>
      </c>
      <c r="I89" s="59">
        <v>10</v>
      </c>
      <c r="J89" s="59" t="str">
        <v>Cualquiera</v>
      </c>
      <c r="K89" s="59" t="str">
        <v>Asesora Ventas</v>
      </c>
      <c r="L89" s="59">
        <v>1</v>
      </c>
      <c r="M89" s="59" t="str">
        <v>si</v>
      </c>
      <c r="N89" s="74" t="str">
        <v>Sí</v>
      </c>
    </row>
    <row r="90" spans="1:14">
      <c r="A90" s="56">
        <v>46029</v>
      </c>
      <c r="B90" s="57">
        <v>2</v>
      </c>
      <c r="C90" s="57" t="str">
        <v>miércoles</v>
      </c>
      <c r="D90" s="57">
        <v>1</v>
      </c>
      <c r="E90" s="57" t="str">
        <v>T058</v>
      </c>
      <c r="F90" s="57" t="str">
        <v>Cajas En Almacén Sin Punto Verde O Tachado</v>
      </c>
      <c r="G90" s="57" t="str">
        <v>semanal</v>
      </c>
      <c r="H90" s="57" t="str">
        <v>miércoles</v>
      </c>
      <c r="I90" s="57">
        <v>10</v>
      </c>
      <c r="J90" s="57" t="str">
        <v>Cualquiera</v>
      </c>
      <c r="K90" s="57" t="str">
        <v>Sub Coordinadora</v>
      </c>
      <c r="L90" s="57">
        <v>1</v>
      </c>
      <c r="M90" s="57" t="str">
        <v>si</v>
      </c>
      <c r="N90" s="73" t="str">
        <v>Sí</v>
      </c>
    </row>
    <row r="91" spans="1:14">
      <c r="A91" s="58">
        <v>46029</v>
      </c>
      <c r="B91" s="59">
        <v>2</v>
      </c>
      <c r="C91" s="59" t="str">
        <v>miércoles</v>
      </c>
      <c r="D91" s="59">
        <v>1</v>
      </c>
      <c r="E91" s="59" t="str">
        <v>T065</v>
      </c>
      <c r="F91" s="59" t="str">
        <v>Sol. Cd/Lospi Autorizadas Archivadas</v>
      </c>
      <c r="G91" s="59" t="str">
        <v>semanal</v>
      </c>
      <c r="H91" s="59" t="str">
        <v>miércoles</v>
      </c>
      <c r="I91" s="59">
        <v>10</v>
      </c>
      <c r="J91" s="59" t="str">
        <v>Cualquiera</v>
      </c>
      <c r="K91" s="59" t="str">
        <v>Sub Coordinadora</v>
      </c>
      <c r="L91" s="59">
        <v>1</v>
      </c>
      <c r="M91" s="59" t="str">
        <v>si</v>
      </c>
      <c r="N91" s="74" t="str">
        <v>Sí</v>
      </c>
    </row>
    <row r="92" spans="1:14">
      <c r="A92" s="56">
        <v>46029</v>
      </c>
      <c r="B92" s="57">
        <v>2</v>
      </c>
      <c r="C92" s="57" t="str">
        <v>miércoles</v>
      </c>
      <c r="D92" s="57">
        <v>1</v>
      </c>
      <c r="E92" s="57" t="str">
        <v>T071</v>
      </c>
      <c r="F92" s="57" t="str">
        <v>Mensajes De Whatsapp Respondidos</v>
      </c>
      <c r="G92" s="57" t="str">
        <v>diario</v>
      </c>
      <c r="H92" s="57" t="str">
        <v>lunes a sabado</v>
      </c>
      <c r="I92" s="57">
        <v>10</v>
      </c>
      <c r="J92" s="57" t="str">
        <v>Apertura</v>
      </c>
      <c r="K92" s="57" t="str">
        <v>Sub Coordinadora</v>
      </c>
      <c r="L92" s="57">
        <v>1</v>
      </c>
      <c r="M92" s="57" t="str">
        <v>si</v>
      </c>
      <c r="N92" s="73" t="str">
        <v>Sí</v>
      </c>
    </row>
    <row r="93" spans="1:14">
      <c r="A93" s="58">
        <v>46029</v>
      </c>
      <c r="B93" s="59">
        <v>2</v>
      </c>
      <c r="C93" s="59" t="str">
        <v>miércoles</v>
      </c>
      <c r="D93" s="59">
        <v>1</v>
      </c>
      <c r="E93" s="59" t="str">
        <v>T072</v>
      </c>
      <c r="F93" s="59" t="str">
        <v>Evaluación Cajero (# De Ine’S En Caja)</v>
      </c>
      <c r="G93" s="59" t="str">
        <v>semanal</v>
      </c>
      <c r="H93" s="59" t="str">
        <v>miércoles</v>
      </c>
      <c r="I93" s="59">
        <v>10</v>
      </c>
      <c r="J93" s="59" t="str">
        <v>Cualquiera</v>
      </c>
      <c r="K93" s="59" t="str">
        <v>Sub Coordinadora</v>
      </c>
      <c r="L93" s="59">
        <v>1</v>
      </c>
      <c r="M93" s="59" t="str">
        <v>si</v>
      </c>
      <c r="N93" s="74" t="str">
        <v>Sí</v>
      </c>
    </row>
    <row r="94" spans="1:14">
      <c r="A94" s="56">
        <v>46029</v>
      </c>
      <c r="B94" s="57">
        <v>2</v>
      </c>
      <c r="C94" s="57" t="str">
        <v>miércoles</v>
      </c>
      <c r="D94" s="57">
        <v>1</v>
      </c>
      <c r="E94" s="57" t="str">
        <v>T074</v>
      </c>
      <c r="F94" s="57" t="str">
        <v>Revisión De Fondos De Caja</v>
      </c>
      <c r="G94" s="57" t="str">
        <v>diario</v>
      </c>
      <c r="H94" s="57" t="str">
        <v>lunes a sabado</v>
      </c>
      <c r="I94" s="57">
        <v>5</v>
      </c>
      <c r="J94" s="57" t="str">
        <v>Cualquiera</v>
      </c>
      <c r="K94" s="57" t="str">
        <v>Sub Coordinadora</v>
      </c>
      <c r="L94" s="57">
        <v>1</v>
      </c>
      <c r="M94" s="57" t="str">
        <v>si</v>
      </c>
      <c r="N94" s="73" t="str">
        <v>Sí</v>
      </c>
    </row>
    <row r="95" spans="1:14">
      <c r="A95" s="58">
        <v>46029</v>
      </c>
      <c r="B95" s="59">
        <v>2</v>
      </c>
      <c r="C95" s="59" t="str">
        <v>miércoles</v>
      </c>
      <c r="D95" s="59">
        <v>1</v>
      </c>
      <c r="E95" s="59" t="str">
        <v>T080</v>
      </c>
      <c r="F95" s="59" t="str">
        <v>Cierre De Tienda</v>
      </c>
      <c r="G95" s="59" t="str">
        <v>diario</v>
      </c>
      <c r="H95" s="59" t="str">
        <v>diario</v>
      </c>
      <c r="I95" s="59">
        <v>5</v>
      </c>
      <c r="J95" s="59" t="str">
        <v>Cierre</v>
      </c>
      <c r="K95" s="59" t="str">
        <v>Asesora Ventas</v>
      </c>
      <c r="L95" s="59">
        <v>1</v>
      </c>
      <c r="M95" s="59" t="str">
        <v>si</v>
      </c>
      <c r="N95" s="74" t="str">
        <v>Sí</v>
      </c>
    </row>
    <row r="96" spans="1:14">
      <c r="A96" s="56">
        <v>46029</v>
      </c>
      <c r="B96" s="57">
        <v>2</v>
      </c>
      <c r="C96" s="57" t="str">
        <v>miércoles</v>
      </c>
      <c r="D96" s="57">
        <v>1</v>
      </c>
      <c r="E96" s="57" t="str">
        <v>T082</v>
      </c>
      <c r="F96" s="57" t="str">
        <v>Bajar Cortina Sol</v>
      </c>
      <c r="G96" s="57" t="str">
        <v>diario</v>
      </c>
      <c r="H96" s="57" t="str">
        <v>diario</v>
      </c>
      <c r="I96" s="57">
        <v>5</v>
      </c>
      <c r="J96" s="57" t="str">
        <v>Cualquiera</v>
      </c>
      <c r="K96" s="57" t="str">
        <v>Asesora Ventas</v>
      </c>
      <c r="L96" s="57">
        <v>1</v>
      </c>
      <c r="M96" s="57" t="str">
        <v>si</v>
      </c>
      <c r="N96" s="73" t="str">
        <v>Sí</v>
      </c>
    </row>
    <row r="97" spans="1:14">
      <c r="A97" s="58">
        <v>46029</v>
      </c>
      <c r="B97" s="59">
        <v>2</v>
      </c>
      <c r="C97" s="59" t="str">
        <v>miércoles</v>
      </c>
      <c r="D97" s="59">
        <v>1</v>
      </c>
      <c r="E97" s="59" t="str">
        <v>T083</v>
      </c>
      <c r="F97" s="59" t="str">
        <v xml:space="preserve">Barrer Tienda Y Banqueta </v>
      </c>
      <c r="G97" s="59" t="str">
        <v>diario</v>
      </c>
      <c r="H97" s="59" t="str">
        <v>diario</v>
      </c>
      <c r="I97" s="59">
        <v>15</v>
      </c>
      <c r="J97" s="59" t="str">
        <v>Cualquiera</v>
      </c>
      <c r="K97" s="59" t="str">
        <v>Asesora Ventas</v>
      </c>
      <c r="L97" s="59">
        <v>1</v>
      </c>
      <c r="M97" s="59" t="str">
        <v>si</v>
      </c>
      <c r="N97" s="74" t="str">
        <v>Sí</v>
      </c>
    </row>
    <row r="98" spans="1:14">
      <c r="A98" s="56">
        <v>46029</v>
      </c>
      <c r="B98" s="57">
        <v>2</v>
      </c>
      <c r="C98" s="57" t="str">
        <v>miércoles</v>
      </c>
      <c r="D98" s="57">
        <v>1</v>
      </c>
      <c r="E98" s="57" t="str">
        <v>T084</v>
      </c>
      <c r="F98" s="57" t="str">
        <v xml:space="preserve">Barrer Y Traperar Bodega </v>
      </c>
      <c r="G98" s="57" t="str">
        <v>diario</v>
      </c>
      <c r="H98" s="57" t="str">
        <v>diario</v>
      </c>
      <c r="I98" s="57">
        <v>30</v>
      </c>
      <c r="J98" s="57" t="str">
        <v>Cualquiera</v>
      </c>
      <c r="K98" s="57" t="str">
        <v>Asesora Ventas</v>
      </c>
      <c r="L98" s="57">
        <v>1</v>
      </c>
      <c r="M98" s="57" t="str">
        <v>si</v>
      </c>
      <c r="N98" s="73" t="str">
        <v>Sí</v>
      </c>
    </row>
    <row r="99" spans="1:14">
      <c r="A99" s="58">
        <v>46029</v>
      </c>
      <c r="B99" s="59">
        <v>2</v>
      </c>
      <c r="C99" s="59" t="str">
        <v>miércoles</v>
      </c>
      <c r="D99" s="59">
        <v>1</v>
      </c>
      <c r="E99" s="59" t="str">
        <v>T091</v>
      </c>
      <c r="F99" s="59" t="str">
        <v xml:space="preserve">Contestar Mensajes  De Whatsapp  Promotoria Y Publicidad </v>
      </c>
      <c r="G99" s="59" t="str">
        <v>diario</v>
      </c>
      <c r="H99" s="59" t="str">
        <v>diario</v>
      </c>
      <c r="I99" s="59">
        <v>15</v>
      </c>
      <c r="J99" s="59" t="str">
        <v>Cierre</v>
      </c>
      <c r="K99" s="59" t="str">
        <v>Asesora Ventas</v>
      </c>
      <c r="L99" s="59">
        <v>1</v>
      </c>
      <c r="M99" s="59" t="str">
        <v>si</v>
      </c>
      <c r="N99" s="74" t="str">
        <v>Sí</v>
      </c>
    </row>
    <row r="100" spans="1:14">
      <c r="A100" s="56">
        <v>46029</v>
      </c>
      <c r="B100" s="57">
        <v>2</v>
      </c>
      <c r="C100" s="57" t="str">
        <v>miércoles</v>
      </c>
      <c r="D100" s="57">
        <v>1</v>
      </c>
      <c r="E100" s="57" t="str">
        <v>T093</v>
      </c>
      <c r="F100" s="57" t="str">
        <v xml:space="preserve">Lavar Tapete De Afuera </v>
      </c>
      <c r="G100" s="57" t="str">
        <v>semanal</v>
      </c>
      <c r="H100" s="57" t="str">
        <v>miércoles</v>
      </c>
      <c r="I100" s="57">
        <v>10</v>
      </c>
      <c r="J100" s="57" t="str">
        <v>Cualquiera</v>
      </c>
      <c r="K100" s="57" t="str">
        <v>Asesora Ventas</v>
      </c>
      <c r="L100" s="57">
        <v>1</v>
      </c>
      <c r="M100" s="57" t="str">
        <v>si</v>
      </c>
      <c r="N100" s="73" t="str">
        <v>Sí</v>
      </c>
    </row>
    <row r="101" spans="1:14">
      <c r="A101" s="58">
        <v>46029</v>
      </c>
      <c r="B101" s="59">
        <v>2</v>
      </c>
      <c r="C101" s="59" t="str">
        <v>miércoles</v>
      </c>
      <c r="D101" s="59">
        <v>1</v>
      </c>
      <c r="E101" s="59" t="str">
        <v>T103</v>
      </c>
      <c r="F101" s="59" t="str">
        <v xml:space="preserve">Limpieza De Calzado </v>
      </c>
      <c r="G101" s="59" t="str">
        <v>diario</v>
      </c>
      <c r="H101" s="59" t="str">
        <v>diario</v>
      </c>
      <c r="I101" s="59">
        <v>15</v>
      </c>
      <c r="J101" s="59" t="str">
        <v>Cualquiera</v>
      </c>
      <c r="K101" s="59" t="str">
        <v>Asesora Ventas</v>
      </c>
      <c r="L101" s="59">
        <v>1</v>
      </c>
      <c r="M101" s="59" t="str">
        <v>si</v>
      </c>
      <c r="N101" s="74" t="str">
        <v>Sí</v>
      </c>
    </row>
    <row r="102" spans="1:14">
      <c r="A102" s="56">
        <v>46029</v>
      </c>
      <c r="B102" s="57">
        <v>2</v>
      </c>
      <c r="C102" s="57" t="str">
        <v>miércoles</v>
      </c>
      <c r="D102" s="57">
        <v>1</v>
      </c>
      <c r="E102" s="57" t="str">
        <v>T104</v>
      </c>
      <c r="F102" s="57" t="str">
        <v xml:space="preserve">Limpieza De Suelas </v>
      </c>
      <c r="G102" s="57" t="str">
        <v>diario</v>
      </c>
      <c r="H102" s="57" t="str">
        <v>diario</v>
      </c>
      <c r="I102" s="57">
        <v>15</v>
      </c>
      <c r="J102" s="57" t="str">
        <v>Cualquiera</v>
      </c>
      <c r="K102" s="57" t="str">
        <v>Asesora Ventas</v>
      </c>
      <c r="L102" s="57">
        <v>1</v>
      </c>
      <c r="M102" s="57" t="str">
        <v>si</v>
      </c>
      <c r="N102" s="73" t="str">
        <v>Sí</v>
      </c>
    </row>
    <row r="103" spans="1:14">
      <c r="A103" s="58">
        <v>46029</v>
      </c>
      <c r="B103" s="59">
        <v>2</v>
      </c>
      <c r="C103" s="59" t="str">
        <v>miércoles</v>
      </c>
      <c r="D103" s="59">
        <v>1</v>
      </c>
      <c r="E103" s="59" t="str">
        <v>T109</v>
      </c>
      <c r="F103" s="59" t="str">
        <v>Limpieza modulos y repisas</v>
      </c>
      <c r="G103" s="59" t="str">
        <v>diario</v>
      </c>
      <c r="H103" s="59" t="str">
        <v>diario</v>
      </c>
      <c r="I103" s="59">
        <v>20</v>
      </c>
      <c r="J103" s="59" t="str">
        <v>Cualquiera</v>
      </c>
      <c r="K103" s="59" t="str">
        <v>Asesora Ventas</v>
      </c>
      <c r="L103" s="59">
        <v>1</v>
      </c>
      <c r="M103" s="59" t="str">
        <v>si</v>
      </c>
      <c r="N103" s="74" t="str">
        <v>Sí</v>
      </c>
    </row>
    <row r="104" spans="1:14">
      <c r="A104" s="56">
        <v>46029</v>
      </c>
      <c r="B104" s="57">
        <v>2</v>
      </c>
      <c r="C104" s="57" t="str">
        <v>miércoles</v>
      </c>
      <c r="D104" s="57">
        <v>1</v>
      </c>
      <c r="E104" s="57" t="str">
        <v>T111</v>
      </c>
      <c r="F104" s="57" t="str">
        <v>Poner Alarma 8:00</v>
      </c>
      <c r="G104" s="57" t="str">
        <v>diario</v>
      </c>
      <c r="H104" s="57" t="str">
        <v>diario</v>
      </c>
      <c r="I104" s="57">
        <v>5</v>
      </c>
      <c r="J104" s="57" t="str">
        <v>Cualquiera</v>
      </c>
      <c r="K104" s="57" t="str">
        <v>Asesora Ventas</v>
      </c>
      <c r="L104" s="57">
        <v>1</v>
      </c>
      <c r="M104" s="57" t="str">
        <v>si</v>
      </c>
      <c r="N104" s="73" t="str">
        <v>Sí</v>
      </c>
    </row>
    <row r="105" spans="1:14">
      <c r="A105" s="58">
        <v>46029</v>
      </c>
      <c r="B105" s="59">
        <v>2</v>
      </c>
      <c r="C105" s="59" t="str">
        <v>miércoles</v>
      </c>
      <c r="D105" s="59">
        <v>1</v>
      </c>
      <c r="E105" s="59" t="str">
        <v>T124</v>
      </c>
      <c r="F105" s="59" t="str">
        <v>Subir Cortinas 6;00 Pm</v>
      </c>
      <c r="G105" s="59" t="str">
        <v>diario</v>
      </c>
      <c r="H105" s="59" t="str">
        <v>diario</v>
      </c>
      <c r="I105" s="59">
        <v>5</v>
      </c>
      <c r="J105" s="59" t="str">
        <v>Cualquiera</v>
      </c>
      <c r="K105" s="59" t="str">
        <v>Asesora Ventas</v>
      </c>
      <c r="L105" s="59">
        <v>1</v>
      </c>
      <c r="M105" s="59" t="str">
        <v>si</v>
      </c>
      <c r="N105" s="74" t="str">
        <v>Sí</v>
      </c>
    </row>
    <row r="106" spans="1:14">
      <c r="A106" s="56">
        <v>46029</v>
      </c>
      <c r="B106" s="57">
        <v>2</v>
      </c>
      <c r="C106" s="57" t="str">
        <v>miércoles</v>
      </c>
      <c r="D106" s="57">
        <v>1</v>
      </c>
      <c r="E106" s="57" t="str">
        <v>T125</v>
      </c>
      <c r="F106" s="57" t="str">
        <v>Tableo De Cajas</v>
      </c>
      <c r="G106" s="57" t="str">
        <v>diario</v>
      </c>
      <c r="H106" s="57" t="str">
        <v>diario</v>
      </c>
      <c r="I106" s="57">
        <v>30</v>
      </c>
      <c r="J106" s="57" t="str">
        <v>Cualquiera</v>
      </c>
      <c r="K106" s="57" t="str">
        <v>Asesora Ventas</v>
      </c>
      <c r="L106" s="57">
        <v>1</v>
      </c>
      <c r="M106" s="57" t="str">
        <v>si</v>
      </c>
      <c r="N106" s="73" t="str">
        <v>Sí</v>
      </c>
    </row>
    <row r="107" spans="1:14">
      <c r="A107" s="58">
        <v>46029</v>
      </c>
      <c r="B107" s="59">
        <v>2</v>
      </c>
      <c r="C107" s="59" t="str">
        <v>miércoles</v>
      </c>
      <c r="D107" s="59">
        <v>1</v>
      </c>
      <c r="E107" s="59" t="str">
        <v>T165</v>
      </c>
      <c r="F107" s="59" t="str">
        <v>Capturar lotes de Recepcion De Mercancia</v>
      </c>
      <c r="G107" s="59" t="str">
        <v>diario</v>
      </c>
      <c r="H107" s="59" t="str">
        <v>diario</v>
      </c>
      <c r="I107" s="59">
        <v>30</v>
      </c>
      <c r="J107" s="59" t="str">
        <v>Cualquiera</v>
      </c>
      <c r="K107" s="59" t="str">
        <v>Asesora Ventas</v>
      </c>
      <c r="L107" s="59">
        <v>1</v>
      </c>
      <c r="M107" s="59" t="str">
        <v>si</v>
      </c>
      <c r="N107" s="74" t="str">
        <v>Sí</v>
      </c>
    </row>
    <row r="108" spans="1:14">
      <c r="A108" s="56">
        <v>46029</v>
      </c>
      <c r="B108" s="57">
        <v>2</v>
      </c>
      <c r="C108" s="57" t="str">
        <v>miércoles</v>
      </c>
      <c r="D108" s="57">
        <v>1</v>
      </c>
      <c r="E108" s="57" t="str">
        <v>T180</v>
      </c>
      <c r="F108" s="57" t="str">
        <v>Seguimiento Agenda</v>
      </c>
      <c r="G108" s="57" t="str">
        <v>diario</v>
      </c>
      <c r="H108" s="57" t="str">
        <v>diario</v>
      </c>
      <c r="I108" s="57">
        <v>10</v>
      </c>
      <c r="J108" s="57" t="str">
        <v>Cualquiera</v>
      </c>
      <c r="K108" s="57" t="str">
        <v>Sub Coordinadora</v>
      </c>
      <c r="L108" s="57">
        <v>1</v>
      </c>
      <c r="M108" s="57" t="str">
        <v>si</v>
      </c>
      <c r="N108" s="73" t="str">
        <v>Sí</v>
      </c>
    </row>
    <row r="109" spans="1:14">
      <c r="A109" s="58">
        <v>46029</v>
      </c>
      <c r="B109" s="59">
        <v>2</v>
      </c>
      <c r="C109" s="59" t="str">
        <v>miércoles</v>
      </c>
      <c r="D109" s="59">
        <v>1</v>
      </c>
      <c r="E109" s="59" t="str">
        <v>T186</v>
      </c>
      <c r="F109" s="59" t="str">
        <v>Reporte Descuentos</v>
      </c>
      <c r="G109" s="59" t="str">
        <v>diario</v>
      </c>
      <c r="H109" s="59" t="str">
        <v>diario</v>
      </c>
      <c r="I109" s="59">
        <v>30</v>
      </c>
      <c r="J109" s="59" t="str">
        <v>Cualquiera</v>
      </c>
      <c r="K109" s="59" t="str">
        <v>Auxiliar Administrativo</v>
      </c>
      <c r="L109" s="59">
        <v>1</v>
      </c>
      <c r="M109" s="59" t="str">
        <v>si</v>
      </c>
      <c r="N109" s="74" t="str">
        <v>Sí</v>
      </c>
    </row>
    <row r="110" spans="1:14">
      <c r="A110" s="56">
        <v>46029</v>
      </c>
      <c r="B110" s="57">
        <v>2</v>
      </c>
      <c r="C110" s="57" t="str">
        <v>miércoles</v>
      </c>
      <c r="D110" s="57">
        <v>1</v>
      </c>
      <c r="E110" s="57" t="str">
        <v>T195</v>
      </c>
      <c r="F110" s="57" t="str">
        <v>Envio De Tareas Diarias A Alex 5:00</v>
      </c>
      <c r="G110" s="57" t="str">
        <v>diario</v>
      </c>
      <c r="H110" s="57" t="str">
        <v>diario</v>
      </c>
      <c r="I110" s="57">
        <v>5</v>
      </c>
      <c r="J110" s="57" t="str">
        <v>Cualquiera</v>
      </c>
      <c r="K110" s="57" t="str">
        <v>Auxiliar Administrativo</v>
      </c>
      <c r="L110" s="57">
        <v>1</v>
      </c>
      <c r="M110" s="57" t="str">
        <v>si</v>
      </c>
      <c r="N110" s="73" t="str">
        <v>Sí</v>
      </c>
    </row>
    <row r="111" spans="1:14">
      <c r="A111" s="58">
        <v>46030</v>
      </c>
      <c r="B111" s="59">
        <v>2</v>
      </c>
      <c r="C111" s="59" t="str">
        <v>jueves</v>
      </c>
      <c r="D111" s="59">
        <v>1</v>
      </c>
      <c r="E111" s="59" t="str">
        <v>T002</v>
      </c>
      <c r="F111" s="59" t="str">
        <v>Asignación Y Seguimiento Tareas Al Equipo</v>
      </c>
      <c r="G111" s="59" t="str">
        <v>diario</v>
      </c>
      <c r="H111" s="59" t="str">
        <v>diario</v>
      </c>
      <c r="I111" s="59">
        <v>15</v>
      </c>
      <c r="J111" s="59" t="str">
        <v>Cualquiera</v>
      </c>
      <c r="K111" s="59" t="str">
        <v>Auxiliar Administrativo</v>
      </c>
      <c r="L111" s="59">
        <v>1</v>
      </c>
      <c r="M111" s="59" t="str">
        <v>si</v>
      </c>
      <c r="N111" s="74" t="str">
        <v>Sí</v>
      </c>
    </row>
    <row r="112" spans="1:14">
      <c r="A112" s="56">
        <v>46030</v>
      </c>
      <c r="B112" s="57">
        <v>2</v>
      </c>
      <c r="C112" s="57" t="str">
        <v>jueves</v>
      </c>
      <c r="D112" s="57">
        <v>1</v>
      </c>
      <c r="E112" s="57" t="str">
        <v>T004</v>
      </c>
      <c r="F112" s="57" t="str">
        <v>Enviar Fotos Lista De Exhibicion</v>
      </c>
      <c r="G112" s="57" t="str">
        <v>semanal</v>
      </c>
      <c r="H112" s="57" t="str">
        <v>jueves</v>
      </c>
      <c r="I112" s="57">
        <v>10</v>
      </c>
      <c r="J112" s="57" t="str">
        <v>Cualquiera</v>
      </c>
      <c r="K112" s="57" t="str">
        <v>Auxiliar Administrativo</v>
      </c>
      <c r="L112" s="57">
        <v>1</v>
      </c>
      <c r="M112" s="57" t="str">
        <v>si</v>
      </c>
      <c r="N112" s="73" t="str">
        <v>Sí</v>
      </c>
    </row>
    <row r="113" spans="1:14">
      <c r="A113" s="58">
        <v>46030</v>
      </c>
      <c r="B113" s="59">
        <v>2</v>
      </c>
      <c r="C113" s="59" t="str">
        <v>jueves</v>
      </c>
      <c r="D113" s="59">
        <v>1</v>
      </c>
      <c r="E113" s="59" t="str">
        <v>T029</v>
      </c>
      <c r="F113" s="59" t="str">
        <v>Seguimiento Tareas</v>
      </c>
      <c r="G113" s="59" t="str">
        <v>diario</v>
      </c>
      <c r="H113" s="59" t="str">
        <v>diario</v>
      </c>
      <c r="I113" s="59">
        <v>10</v>
      </c>
      <c r="J113" s="59" t="str">
        <v>Cualquiera</v>
      </c>
      <c r="K113" s="59" t="str">
        <v>Sub Coordinadora</v>
      </c>
      <c r="L113" s="59">
        <v>1</v>
      </c>
      <c r="M113" s="59" t="str">
        <v>si</v>
      </c>
      <c r="N113" s="74" t="str">
        <v>Sí</v>
      </c>
    </row>
    <row r="114" spans="1:14">
      <c r="A114" s="56">
        <v>46030</v>
      </c>
      <c r="B114" s="57">
        <v>2</v>
      </c>
      <c r="C114" s="57" t="str">
        <v>jueves</v>
      </c>
      <c r="D114" s="57">
        <v>1</v>
      </c>
      <c r="E114" s="57" t="str">
        <v>T036</v>
      </c>
      <c r="F114" s="57" t="str">
        <v xml:space="preserve">Inspeccion Tienda </v>
      </c>
      <c r="G114" s="57" t="str">
        <v>diario</v>
      </c>
      <c r="H114" s="57" t="str">
        <v>diario</v>
      </c>
      <c r="I114" s="57">
        <v>10</v>
      </c>
      <c r="J114" s="57" t="str">
        <v>Cualquiera</v>
      </c>
      <c r="K114" s="57" t="str">
        <v>Sub Coordinadora</v>
      </c>
      <c r="L114" s="57">
        <v>1</v>
      </c>
      <c r="M114" s="57" t="str">
        <v>si</v>
      </c>
      <c r="N114" s="73" t="str">
        <v>Sí</v>
      </c>
    </row>
    <row r="115" spans="1:14">
      <c r="A115" s="58">
        <v>46030</v>
      </c>
      <c r="B115" s="59">
        <v>2</v>
      </c>
      <c r="C115" s="59" t="str">
        <v>jueves</v>
      </c>
      <c r="D115" s="59">
        <v>1</v>
      </c>
      <c r="E115" s="59" t="str">
        <v>T043</v>
      </c>
      <c r="F115" s="59" t="str">
        <v>Seguimiento Tareas Colaboradores</v>
      </c>
      <c r="G115" s="59" t="str">
        <v>diario</v>
      </c>
      <c r="H115" s="59" t="str">
        <v>lunes a sabado</v>
      </c>
      <c r="I115" s="59">
        <v>5</v>
      </c>
      <c r="J115" s="59" t="str">
        <v>Cualquiera</v>
      </c>
      <c r="K115" s="59" t="str">
        <v>Sub Coordinadora</v>
      </c>
      <c r="L115" s="59">
        <v>1</v>
      </c>
      <c r="M115" s="59" t="str">
        <v>si</v>
      </c>
      <c r="N115" s="74" t="str">
        <v>Sí</v>
      </c>
    </row>
    <row r="116" spans="1:14">
      <c r="A116" s="56">
        <v>46030</v>
      </c>
      <c r="B116" s="57">
        <v>2</v>
      </c>
      <c r="C116" s="57" t="str">
        <v>jueves</v>
      </c>
      <c r="D116" s="57">
        <v>1</v>
      </c>
      <c r="E116" s="57" t="str">
        <v>T044</v>
      </c>
      <c r="F116" s="57" t="str">
        <v>Capacitacion equipo</v>
      </c>
      <c r="G116" s="57" t="str">
        <v>diario</v>
      </c>
      <c r="H116" s="57" t="str">
        <v>lunes a sabado</v>
      </c>
      <c r="I116" s="57">
        <v>10</v>
      </c>
      <c r="J116" s="57" t="str">
        <v>Cualquiera</v>
      </c>
      <c r="K116" s="57" t="str">
        <v>Sub Coordinadora</v>
      </c>
      <c r="L116" s="57">
        <v>1</v>
      </c>
      <c r="M116" s="57" t="str">
        <v>si</v>
      </c>
      <c r="N116" s="73" t="str">
        <v>Sí</v>
      </c>
    </row>
    <row r="117" spans="1:14">
      <c r="A117" s="58">
        <v>46030</v>
      </c>
      <c r="B117" s="59">
        <v>2</v>
      </c>
      <c r="C117" s="59" t="str">
        <v>jueves</v>
      </c>
      <c r="D117" s="59">
        <v>1</v>
      </c>
      <c r="E117" s="59" t="str">
        <v>T046</v>
      </c>
      <c r="F117" s="59" t="str">
        <v># De Contactos Nuevos Por Vendedor</v>
      </c>
      <c r="G117" s="59" t="str">
        <v>semanal</v>
      </c>
      <c r="H117" s="59" t="str">
        <v>jueves</v>
      </c>
      <c r="I117" s="59">
        <v>5</v>
      </c>
      <c r="J117" s="59" t="str">
        <v>Cualquiera</v>
      </c>
      <c r="K117" s="59" t="str">
        <v>Sub Coordinadora</v>
      </c>
      <c r="L117" s="59">
        <v>1</v>
      </c>
      <c r="M117" s="59" t="str">
        <v>si</v>
      </c>
      <c r="N117" s="74" t="str">
        <v>Sí</v>
      </c>
    </row>
    <row r="118" spans="1:14">
      <c r="A118" s="56">
        <v>46030</v>
      </c>
      <c r="B118" s="57">
        <v>2</v>
      </c>
      <c r="C118" s="57" t="str">
        <v>jueves</v>
      </c>
      <c r="D118" s="57">
        <v>1</v>
      </c>
      <c r="E118" s="57" t="str">
        <v>T047</v>
      </c>
      <c r="F118" s="57" t="str">
        <v>Registro de Ventas Perdidas</v>
      </c>
      <c r="G118" s="57" t="str">
        <v>diario</v>
      </c>
      <c r="H118" s="57" t="str">
        <v>lunes a sabado</v>
      </c>
      <c r="I118" s="57">
        <v>10</v>
      </c>
      <c r="J118" s="57" t="str">
        <v>Cualquiera</v>
      </c>
      <c r="K118" s="57" t="str">
        <v>Asesora Ventas</v>
      </c>
      <c r="L118" s="57">
        <v>2</v>
      </c>
      <c r="M118" s="57" t="str">
        <v>si</v>
      </c>
      <c r="N118" s="73" t="str">
        <v>Sí</v>
      </c>
    </row>
    <row r="119" spans="1:14">
      <c r="A119" s="58">
        <v>46030</v>
      </c>
      <c r="B119" s="59">
        <v>2</v>
      </c>
      <c r="C119" s="59" t="str">
        <v>jueves</v>
      </c>
      <c r="D119" s="59">
        <v>1</v>
      </c>
      <c r="E119" s="59" t="str">
        <v>T252</v>
      </c>
      <c r="F119" s="59" t="str">
        <v>Impresion Lista De Exhibición</v>
      </c>
      <c r="G119" s="59" t="str">
        <v>personalizada</v>
      </c>
      <c r="H119" s="59" t="str">
        <v>dia 8, dia 23</v>
      </c>
      <c r="I119" s="59">
        <v>30</v>
      </c>
      <c r="J119" s="59" t="str">
        <v>Cualquiera</v>
      </c>
      <c r="K119" s="59" t="str">
        <v>Sub Coordinadora</v>
      </c>
      <c r="L119" s="59">
        <v>1</v>
      </c>
      <c r="M119" s="59" t="str">
        <v>si</v>
      </c>
      <c r="N119" s="74" t="str">
        <v>Sí</v>
      </c>
    </row>
    <row r="120" spans="1:14">
      <c r="A120" s="56">
        <v>46030</v>
      </c>
      <c r="B120" s="57">
        <v>2</v>
      </c>
      <c r="C120" s="57" t="str">
        <v>jueves</v>
      </c>
      <c r="D120" s="57">
        <v>1</v>
      </c>
      <c r="E120" s="57" t="str">
        <v>T050</v>
      </c>
      <c r="F120" s="57" t="str">
        <v xml:space="preserve">Limpieza Y Orden En Mostrador </v>
      </c>
      <c r="G120" s="57" t="str">
        <v>diario</v>
      </c>
      <c r="H120" s="57" t="str">
        <v>lunes a sabado</v>
      </c>
      <c r="I120" s="57">
        <v>20</v>
      </c>
      <c r="J120" s="57" t="str">
        <v>Cualquiera</v>
      </c>
      <c r="K120" s="57" t="str">
        <v>Sub Coordinadora</v>
      </c>
      <c r="L120" s="57">
        <v>1</v>
      </c>
      <c r="M120" s="57" t="str">
        <v>si</v>
      </c>
      <c r="N120" s="73" t="str">
        <v>Sí</v>
      </c>
    </row>
    <row r="121" spans="1:14">
      <c r="A121" s="58">
        <v>46030</v>
      </c>
      <c r="B121" s="59">
        <v>2</v>
      </c>
      <c r="C121" s="59" t="str">
        <v>jueves</v>
      </c>
      <c r="D121" s="59">
        <v>1</v>
      </c>
      <c r="E121" s="59" t="str">
        <v>T052</v>
      </c>
      <c r="F121" s="59" t="str">
        <v>Evidencia De Aparadores</v>
      </c>
      <c r="G121" s="59" t="str">
        <v>semanal</v>
      </c>
      <c r="H121" s="59" t="str">
        <v>jueves</v>
      </c>
      <c r="I121" s="59">
        <v>10</v>
      </c>
      <c r="J121" s="59" t="str">
        <v>Cualquiera</v>
      </c>
      <c r="K121" s="59" t="str">
        <v>Sub Coordinadora</v>
      </c>
      <c r="L121" s="59">
        <v>1</v>
      </c>
      <c r="M121" s="59" t="str">
        <v>si</v>
      </c>
      <c r="N121" s="74" t="str">
        <v>Sí</v>
      </c>
    </row>
    <row r="122" spans="1:14">
      <c r="A122" s="56">
        <v>46030</v>
      </c>
      <c r="B122" s="57">
        <v>2</v>
      </c>
      <c r="C122" s="57" t="str">
        <v>jueves</v>
      </c>
      <c r="D122" s="57">
        <v>1</v>
      </c>
      <c r="E122" s="57" t="str">
        <v>T053</v>
      </c>
      <c r="F122" s="57" t="str">
        <v>Identificar Art Con Foto Errónea</v>
      </c>
      <c r="G122" s="57" t="str">
        <v>personalizada</v>
      </c>
      <c r="H122" s="57" t="str">
        <v>dia 8, dia 23</v>
      </c>
      <c r="I122" s="57">
        <v>10</v>
      </c>
      <c r="J122" s="57" t="str">
        <v>Cualquiera</v>
      </c>
      <c r="K122" s="57" t="str">
        <v>Sub Coordinadora</v>
      </c>
      <c r="L122" s="57">
        <v>1</v>
      </c>
      <c r="M122" s="57" t="str">
        <v>si</v>
      </c>
      <c r="N122" s="73" t="str">
        <v>Sí</v>
      </c>
    </row>
    <row r="123" spans="1:14">
      <c r="A123" s="58">
        <v>46030</v>
      </c>
      <c r="B123" s="59">
        <v>2</v>
      </c>
      <c r="C123" s="59" t="str">
        <v>jueves</v>
      </c>
      <c r="D123" s="59">
        <v>1</v>
      </c>
      <c r="E123" s="59" t="str">
        <v>T054</v>
      </c>
      <c r="F123" s="59" t="str">
        <v>Lista De Puntos Verdes Vendidos</v>
      </c>
      <c r="G123" s="59" t="str">
        <v>diario</v>
      </c>
      <c r="H123" s="59" t="str">
        <v>lunes a sabado</v>
      </c>
      <c r="I123" s="59">
        <v>10</v>
      </c>
      <c r="J123" s="59" t="str">
        <v>Cualquiera</v>
      </c>
      <c r="K123" s="59" t="str">
        <v>Asesora Ventas</v>
      </c>
      <c r="L123" s="59">
        <v>1</v>
      </c>
      <c r="M123" s="59" t="str">
        <v>si</v>
      </c>
      <c r="N123" s="74" t="str">
        <v>Sí</v>
      </c>
    </row>
    <row r="124" spans="1:14">
      <c r="A124" s="56">
        <v>46030</v>
      </c>
      <c r="B124" s="57">
        <v>2</v>
      </c>
      <c r="C124" s="57" t="str">
        <v>jueves</v>
      </c>
      <c r="D124" s="57">
        <v>1</v>
      </c>
      <c r="E124" s="57" t="str">
        <v>T059</v>
      </c>
      <c r="F124" s="57" t="str">
        <v>Marcas Agrupadas en Almacen</v>
      </c>
      <c r="G124" s="57" t="str">
        <v>semanal</v>
      </c>
      <c r="H124" s="57" t="str">
        <v>jueves</v>
      </c>
      <c r="I124" s="57">
        <v>10</v>
      </c>
      <c r="J124" s="57" t="str">
        <v>Cualquiera</v>
      </c>
      <c r="K124" s="57" t="str">
        <v>Sub Coordinadora</v>
      </c>
      <c r="L124" s="57">
        <v>1</v>
      </c>
      <c r="M124" s="57" t="str">
        <v>si</v>
      </c>
      <c r="N124" s="73" t="str">
        <v>Sí</v>
      </c>
    </row>
    <row r="125" spans="1:14">
      <c r="A125" s="58">
        <v>46030</v>
      </c>
      <c r="B125" s="59">
        <v>2</v>
      </c>
      <c r="C125" s="59" t="str">
        <v>jueves</v>
      </c>
      <c r="D125" s="59">
        <v>1</v>
      </c>
      <c r="E125" s="59" t="str">
        <v>T060</v>
      </c>
      <c r="F125" s="59" t="str">
        <v>Cajas Maltratadas, Reparadas</v>
      </c>
      <c r="G125" s="59" t="str">
        <v>semanal</v>
      </c>
      <c r="H125" s="59" t="str">
        <v>jueves</v>
      </c>
      <c r="I125" s="59">
        <v>10</v>
      </c>
      <c r="J125" s="59" t="str">
        <v>Cualquiera</v>
      </c>
      <c r="K125" s="59" t="str">
        <v>Sub Coordinadora</v>
      </c>
      <c r="L125" s="59">
        <v>1</v>
      </c>
      <c r="M125" s="59" t="str">
        <v>si</v>
      </c>
      <c r="N125" s="74" t="str">
        <v>Sí</v>
      </c>
    </row>
    <row r="126" spans="1:14">
      <c r="A126" s="56">
        <v>46030</v>
      </c>
      <c r="B126" s="57">
        <v>2</v>
      </c>
      <c r="C126" s="57" t="str">
        <v>jueves</v>
      </c>
      <c r="D126" s="57">
        <v>1</v>
      </c>
      <c r="E126" s="57" t="str">
        <v>T066</v>
      </c>
      <c r="F126" s="57" t="str">
        <v>Lospi Autorizada Modificado En Sist. A Loal</v>
      </c>
      <c r="G126" s="57" t="str">
        <v>semanal</v>
      </c>
      <c r="H126" s="57" t="str">
        <v>jueves</v>
      </c>
      <c r="I126" s="57">
        <v>10</v>
      </c>
      <c r="J126" s="57" t="str">
        <v>Cualquiera</v>
      </c>
      <c r="K126" s="57" t="str">
        <v>Sub Coordinadora</v>
      </c>
      <c r="L126" s="57">
        <v>1</v>
      </c>
      <c r="M126" s="57" t="str">
        <v>si</v>
      </c>
      <c r="N126" s="73" t="str">
        <v>Sí</v>
      </c>
    </row>
    <row r="127" spans="1:14">
      <c r="A127" s="58">
        <v>46030</v>
      </c>
      <c r="B127" s="59">
        <v>2</v>
      </c>
      <c r="C127" s="59" t="str">
        <v>jueves</v>
      </c>
      <c r="D127" s="59">
        <v>1</v>
      </c>
      <c r="E127" s="59" t="str">
        <v>T071</v>
      </c>
      <c r="F127" s="59" t="str">
        <v>Mensajes De Whatsapp Respondidos</v>
      </c>
      <c r="G127" s="59" t="str">
        <v>diario</v>
      </c>
      <c r="H127" s="59" t="str">
        <v>lunes a sabado</v>
      </c>
      <c r="I127" s="59">
        <v>10</v>
      </c>
      <c r="J127" s="59" t="str">
        <v>Apertura</v>
      </c>
      <c r="K127" s="59" t="str">
        <v>Sub Coordinadora</v>
      </c>
      <c r="L127" s="59">
        <v>1</v>
      </c>
      <c r="M127" s="59" t="str">
        <v>si</v>
      </c>
      <c r="N127" s="74" t="str">
        <v>Sí</v>
      </c>
    </row>
    <row r="128" spans="1:14">
      <c r="A128" s="56">
        <v>46030</v>
      </c>
      <c r="B128" s="57">
        <v>2</v>
      </c>
      <c r="C128" s="57" t="str">
        <v>jueves</v>
      </c>
      <c r="D128" s="57">
        <v>1</v>
      </c>
      <c r="E128" s="57" t="str">
        <v>T073</v>
      </c>
      <c r="F128" s="57" t="str">
        <v>Cambio En Fondo De Caja</v>
      </c>
      <c r="G128" s="57" t="str">
        <v>semanal</v>
      </c>
      <c r="H128" s="57" t="str">
        <v>jueves</v>
      </c>
      <c r="I128" s="57">
        <v>10</v>
      </c>
      <c r="J128" s="57" t="str">
        <v>Cualquiera</v>
      </c>
      <c r="K128" s="57" t="str">
        <v>Sub Coordinadora</v>
      </c>
      <c r="L128" s="57">
        <v>1</v>
      </c>
      <c r="M128" s="57" t="str">
        <v>si</v>
      </c>
      <c r="N128" s="73" t="str">
        <v>Sí</v>
      </c>
    </row>
    <row r="129" spans="1:14">
      <c r="A129" s="58">
        <v>46030</v>
      </c>
      <c r="B129" s="59">
        <v>2</v>
      </c>
      <c r="C129" s="59" t="str">
        <v>jueves</v>
      </c>
      <c r="D129" s="59">
        <v>1</v>
      </c>
      <c r="E129" s="59" t="str">
        <v>T074</v>
      </c>
      <c r="F129" s="59" t="str">
        <v>Revisión De Fondos De Caja</v>
      </c>
      <c r="G129" s="59" t="str">
        <v>diario</v>
      </c>
      <c r="H129" s="59" t="str">
        <v>lunes a sabado</v>
      </c>
      <c r="I129" s="59">
        <v>5</v>
      </c>
      <c r="J129" s="59" t="str">
        <v>Cualquiera</v>
      </c>
      <c r="K129" s="59" t="str">
        <v>Sub Coordinadora</v>
      </c>
      <c r="L129" s="59">
        <v>1</v>
      </c>
      <c r="M129" s="59" t="str">
        <v>si</v>
      </c>
      <c r="N129" s="74" t="str">
        <v>Sí</v>
      </c>
    </row>
    <row r="130" spans="1:14">
      <c r="A130" s="56">
        <v>46030</v>
      </c>
      <c r="B130" s="57">
        <v>2</v>
      </c>
      <c r="C130" s="57" t="str">
        <v>jueves</v>
      </c>
      <c r="D130" s="57">
        <v>1</v>
      </c>
      <c r="E130" s="57" t="str">
        <v>T076</v>
      </c>
      <c r="F130" s="57" t="str">
        <v>Listas De Difusión Whatsapp</v>
      </c>
      <c r="G130" s="57" t="str">
        <v>semanal</v>
      </c>
      <c r="H130" s="57" t="str">
        <v>Jueves</v>
      </c>
      <c r="I130" s="57">
        <v>10</v>
      </c>
      <c r="J130" s="57" t="str">
        <v>Cualquiera</v>
      </c>
      <c r="K130" s="57" t="str">
        <v>Sub Coordinadora</v>
      </c>
      <c r="L130" s="57">
        <v>1</v>
      </c>
      <c r="M130" s="57" t="str">
        <v>si</v>
      </c>
      <c r="N130" s="73" t="str">
        <v>Sí</v>
      </c>
    </row>
    <row r="131" spans="1:14">
      <c r="A131" s="58">
        <v>46030</v>
      </c>
      <c r="B131" s="59">
        <v>2</v>
      </c>
      <c r="C131" s="59" t="str">
        <v>jueves</v>
      </c>
      <c r="D131" s="59">
        <v>1</v>
      </c>
      <c r="E131" s="59" t="str">
        <v>T080</v>
      </c>
      <c r="F131" s="59" t="str">
        <v>Cierre De Tienda</v>
      </c>
      <c r="G131" s="59" t="str">
        <v>diario</v>
      </c>
      <c r="H131" s="59" t="str">
        <v>diario</v>
      </c>
      <c r="I131" s="59">
        <v>5</v>
      </c>
      <c r="J131" s="59" t="str">
        <v>Cierre</v>
      </c>
      <c r="K131" s="59" t="str">
        <v>Asesora Ventas</v>
      </c>
      <c r="L131" s="59">
        <v>1</v>
      </c>
      <c r="M131" s="59" t="str">
        <v>si</v>
      </c>
      <c r="N131" s="74" t="str">
        <v>Sí</v>
      </c>
    </row>
    <row r="132" spans="1:14">
      <c r="A132" s="56">
        <v>46030</v>
      </c>
      <c r="B132" s="57">
        <v>2</v>
      </c>
      <c r="C132" s="57" t="str">
        <v>jueves</v>
      </c>
      <c r="D132" s="57">
        <v>1</v>
      </c>
      <c r="E132" s="57" t="str">
        <v>T082</v>
      </c>
      <c r="F132" s="57" t="str">
        <v>Bajar Cortina Sol</v>
      </c>
      <c r="G132" s="57" t="str">
        <v>diario</v>
      </c>
      <c r="H132" s="57" t="str">
        <v>diario</v>
      </c>
      <c r="I132" s="57">
        <v>5</v>
      </c>
      <c r="J132" s="57" t="str">
        <v>Cualquiera</v>
      </c>
      <c r="K132" s="57" t="str">
        <v>Asesora Ventas</v>
      </c>
      <c r="L132" s="57">
        <v>1</v>
      </c>
      <c r="M132" s="57" t="str">
        <v>si</v>
      </c>
      <c r="N132" s="73" t="str">
        <v>Sí</v>
      </c>
    </row>
    <row r="133" spans="1:14">
      <c r="A133" s="58">
        <v>46030</v>
      </c>
      <c r="B133" s="59">
        <v>2</v>
      </c>
      <c r="C133" s="59" t="str">
        <v>jueves</v>
      </c>
      <c r="D133" s="59">
        <v>1</v>
      </c>
      <c r="E133" s="59" t="str">
        <v>T083</v>
      </c>
      <c r="F133" s="59" t="str">
        <v xml:space="preserve">Barrer Tienda Y Banqueta </v>
      </c>
      <c r="G133" s="59" t="str">
        <v>diario</v>
      </c>
      <c r="H133" s="59" t="str">
        <v>diario</v>
      </c>
      <c r="I133" s="59">
        <v>15</v>
      </c>
      <c r="J133" s="59" t="str">
        <v>Cualquiera</v>
      </c>
      <c r="K133" s="59" t="str">
        <v>Asesora Ventas</v>
      </c>
      <c r="L133" s="59">
        <v>1</v>
      </c>
      <c r="M133" s="59" t="str">
        <v>si</v>
      </c>
      <c r="N133" s="74" t="str">
        <v>Sí</v>
      </c>
    </row>
    <row r="134" spans="1:14">
      <c r="A134" s="56">
        <v>46030</v>
      </c>
      <c r="B134" s="57">
        <v>2</v>
      </c>
      <c r="C134" s="57" t="str">
        <v>jueves</v>
      </c>
      <c r="D134" s="57">
        <v>1</v>
      </c>
      <c r="E134" s="57" t="str">
        <v>T084</v>
      </c>
      <c r="F134" s="57" t="str">
        <v xml:space="preserve">Barrer Y Traperar Bodega </v>
      </c>
      <c r="G134" s="57" t="str">
        <v>diario</v>
      </c>
      <c r="H134" s="57" t="str">
        <v>diario</v>
      </c>
      <c r="I134" s="57">
        <v>30</v>
      </c>
      <c r="J134" s="57" t="str">
        <v>Cualquiera</v>
      </c>
      <c r="K134" s="57" t="str">
        <v>Asesora Ventas</v>
      </c>
      <c r="L134" s="57">
        <v>1</v>
      </c>
      <c r="M134" s="57" t="str">
        <v>si</v>
      </c>
      <c r="N134" s="73" t="str">
        <v>Sí</v>
      </c>
    </row>
    <row r="135" spans="1:14">
      <c r="A135" s="58">
        <v>46030</v>
      </c>
      <c r="B135" s="59">
        <v>2</v>
      </c>
      <c r="C135" s="59" t="str">
        <v>jueves</v>
      </c>
      <c r="D135" s="59">
        <v>1</v>
      </c>
      <c r="E135" s="59" t="str">
        <v>T091</v>
      </c>
      <c r="F135" s="59" t="str">
        <v xml:space="preserve">Contestar Mensajes  De Whatsapp  Promotoria Y Publicidad </v>
      </c>
      <c r="G135" s="59" t="str">
        <v>diario</v>
      </c>
      <c r="H135" s="59" t="str">
        <v>diario</v>
      </c>
      <c r="I135" s="59">
        <v>15</v>
      </c>
      <c r="J135" s="59" t="str">
        <v>Cierre</v>
      </c>
      <c r="K135" s="59" t="str">
        <v>Asesora Ventas</v>
      </c>
      <c r="L135" s="59">
        <v>1</v>
      </c>
      <c r="M135" s="59" t="str">
        <v>si</v>
      </c>
      <c r="N135" s="74" t="str">
        <v>Sí</v>
      </c>
    </row>
    <row r="136" spans="1:14">
      <c r="A136" s="56">
        <v>46030</v>
      </c>
      <c r="B136" s="57">
        <v>2</v>
      </c>
      <c r="C136" s="57" t="str">
        <v>jueves</v>
      </c>
      <c r="D136" s="57">
        <v>1</v>
      </c>
      <c r="E136" s="57" t="str">
        <v>T092</v>
      </c>
      <c r="F136" s="57" t="str">
        <v>Impresion/Depuracion De Relaciones Dia 8 Y 23</v>
      </c>
      <c r="G136" s="57" t="str">
        <v>quincenal</v>
      </c>
      <c r="H136" s="57" t="str">
        <v>dia 8, dia 23</v>
      </c>
      <c r="I136" s="57">
        <v>60</v>
      </c>
      <c r="J136" s="57" t="str">
        <v>Cualquiera</v>
      </c>
      <c r="K136" s="57" t="str">
        <v>Asesora Ventas</v>
      </c>
      <c r="L136" s="57">
        <v>1</v>
      </c>
      <c r="M136" s="57" t="str">
        <v>si</v>
      </c>
      <c r="N136" s="73" t="str">
        <v>Sí</v>
      </c>
    </row>
    <row r="137" spans="1:14">
      <c r="A137" s="58">
        <v>46030</v>
      </c>
      <c r="B137" s="59">
        <v>2</v>
      </c>
      <c r="C137" s="59" t="str">
        <v>jueves</v>
      </c>
      <c r="D137" s="59">
        <v>1</v>
      </c>
      <c r="E137" s="59" t="str">
        <v>T094</v>
      </c>
      <c r="F137" s="59" t="str">
        <v xml:space="preserve">Limpiar Atrás De Los Muebles </v>
      </c>
      <c r="G137" s="59" t="str">
        <v>semanal</v>
      </c>
      <c r="H137" s="59" t="str">
        <v>jueves</v>
      </c>
      <c r="I137" s="59">
        <v>15</v>
      </c>
      <c r="J137" s="59" t="str">
        <v>Cualquiera</v>
      </c>
      <c r="K137" s="59" t="str">
        <v>Asesora Ventas</v>
      </c>
      <c r="L137" s="59">
        <v>1</v>
      </c>
      <c r="M137" s="59" t="str">
        <v>si</v>
      </c>
      <c r="N137" s="74" t="str">
        <v>Sí</v>
      </c>
    </row>
    <row r="138" spans="1:14">
      <c r="A138" s="56">
        <v>46030</v>
      </c>
      <c r="B138" s="57">
        <v>2</v>
      </c>
      <c r="C138" s="57" t="str">
        <v>jueves</v>
      </c>
      <c r="D138" s="57">
        <v>1</v>
      </c>
      <c r="E138" s="57" t="str">
        <v>T103</v>
      </c>
      <c r="F138" s="57" t="str">
        <v xml:space="preserve">Limpieza De Calzado </v>
      </c>
      <c r="G138" s="57" t="str">
        <v>diario</v>
      </c>
      <c r="H138" s="57" t="str">
        <v>diario</v>
      </c>
      <c r="I138" s="57">
        <v>15</v>
      </c>
      <c r="J138" s="57" t="str">
        <v>Cualquiera</v>
      </c>
      <c r="K138" s="57" t="str">
        <v>Asesora Ventas</v>
      </c>
      <c r="L138" s="57">
        <v>1</v>
      </c>
      <c r="M138" s="57" t="str">
        <v>si</v>
      </c>
      <c r="N138" s="73" t="str">
        <v>Sí</v>
      </c>
    </row>
    <row r="139" spans="1:14">
      <c r="A139" s="58">
        <v>46030</v>
      </c>
      <c r="B139" s="59">
        <v>2</v>
      </c>
      <c r="C139" s="59" t="str">
        <v>jueves</v>
      </c>
      <c r="D139" s="59">
        <v>1</v>
      </c>
      <c r="E139" s="59" t="str">
        <v>T104</v>
      </c>
      <c r="F139" s="59" t="str">
        <v xml:space="preserve">Limpieza De Suelas </v>
      </c>
      <c r="G139" s="59" t="str">
        <v>diario</v>
      </c>
      <c r="H139" s="59" t="str">
        <v>diario</v>
      </c>
      <c r="I139" s="59">
        <v>15</v>
      </c>
      <c r="J139" s="59" t="str">
        <v>Cualquiera</v>
      </c>
      <c r="K139" s="59" t="str">
        <v>Asesora Ventas</v>
      </c>
      <c r="L139" s="59">
        <v>1</v>
      </c>
      <c r="M139" s="59" t="str">
        <v>si</v>
      </c>
      <c r="N139" s="74" t="str">
        <v>Sí</v>
      </c>
    </row>
    <row r="140" spans="1:14">
      <c r="A140" s="56">
        <v>46030</v>
      </c>
      <c r="B140" s="57">
        <v>2</v>
      </c>
      <c r="C140" s="57" t="str">
        <v>jueves</v>
      </c>
      <c r="D140" s="57">
        <v>1</v>
      </c>
      <c r="E140" s="57" t="str">
        <v>T109</v>
      </c>
      <c r="F140" s="57" t="str">
        <v>Limpieza modulos y repisas</v>
      </c>
      <c r="G140" s="57" t="str">
        <v>diario</v>
      </c>
      <c r="H140" s="57" t="str">
        <v>diario</v>
      </c>
      <c r="I140" s="57">
        <v>20</v>
      </c>
      <c r="J140" s="57" t="str">
        <v>Cualquiera</v>
      </c>
      <c r="K140" s="57" t="str">
        <v>Asesora Ventas</v>
      </c>
      <c r="L140" s="57">
        <v>1</v>
      </c>
      <c r="M140" s="57" t="str">
        <v>si</v>
      </c>
      <c r="N140" s="73" t="str">
        <v>Sí</v>
      </c>
    </row>
    <row r="141" spans="1:14">
      <c r="A141" s="58">
        <v>46030</v>
      </c>
      <c r="B141" s="59">
        <v>2</v>
      </c>
      <c r="C141" s="59" t="str">
        <v>jueves</v>
      </c>
      <c r="D141" s="59">
        <v>1</v>
      </c>
      <c r="E141" s="59" t="str">
        <v>T111</v>
      </c>
      <c r="F141" s="59" t="str">
        <v>Poner Alarma 8:00</v>
      </c>
      <c r="G141" s="59" t="str">
        <v>diario</v>
      </c>
      <c r="H141" s="59" t="str">
        <v>diario</v>
      </c>
      <c r="I141" s="59">
        <v>5</v>
      </c>
      <c r="J141" s="59" t="str">
        <v>Cualquiera</v>
      </c>
      <c r="K141" s="59" t="str">
        <v>Asesora Ventas</v>
      </c>
      <c r="L141" s="59">
        <v>1</v>
      </c>
      <c r="M141" s="59" t="str">
        <v>si</v>
      </c>
      <c r="N141" s="74" t="str">
        <v>Sí</v>
      </c>
    </row>
    <row r="142" spans="1:14">
      <c r="A142" s="56">
        <v>46030</v>
      </c>
      <c r="B142" s="57">
        <v>2</v>
      </c>
      <c r="C142" s="57" t="str">
        <v>jueves</v>
      </c>
      <c r="D142" s="57">
        <v>1</v>
      </c>
      <c r="E142" s="57" t="str">
        <v>T124</v>
      </c>
      <c r="F142" s="57" t="str">
        <v>Subir Cortinas 6;00 Pm</v>
      </c>
      <c r="G142" s="57" t="str">
        <v>diario</v>
      </c>
      <c r="H142" s="57" t="str">
        <v>diario</v>
      </c>
      <c r="I142" s="57">
        <v>5</v>
      </c>
      <c r="J142" s="57" t="str">
        <v>Cualquiera</v>
      </c>
      <c r="K142" s="57" t="str">
        <v>Asesora Ventas</v>
      </c>
      <c r="L142" s="57">
        <v>1</v>
      </c>
      <c r="M142" s="57" t="str">
        <v>si</v>
      </c>
      <c r="N142" s="73" t="str">
        <v>Sí</v>
      </c>
    </row>
    <row r="143" spans="1:14">
      <c r="A143" s="58">
        <v>46030</v>
      </c>
      <c r="B143" s="59">
        <v>2</v>
      </c>
      <c r="C143" s="59" t="str">
        <v>jueves</v>
      </c>
      <c r="D143" s="59">
        <v>1</v>
      </c>
      <c r="E143" s="59" t="str">
        <v>T125</v>
      </c>
      <c r="F143" s="59" t="str">
        <v>Tableo De Cajas</v>
      </c>
      <c r="G143" s="59" t="str">
        <v>diario</v>
      </c>
      <c r="H143" s="59" t="str">
        <v>diario</v>
      </c>
      <c r="I143" s="59">
        <v>30</v>
      </c>
      <c r="J143" s="59" t="str">
        <v>Cualquiera</v>
      </c>
      <c r="K143" s="59" t="str">
        <v>Asesora Ventas</v>
      </c>
      <c r="L143" s="59">
        <v>1</v>
      </c>
      <c r="M143" s="59" t="str">
        <v>si</v>
      </c>
      <c r="N143" s="74" t="str">
        <v>Sí</v>
      </c>
    </row>
    <row r="144" spans="1:14">
      <c r="A144" s="56">
        <v>46030</v>
      </c>
      <c r="B144" s="57">
        <v>2</v>
      </c>
      <c r="C144" s="57" t="str">
        <v>jueves</v>
      </c>
      <c r="D144" s="57">
        <v>1</v>
      </c>
      <c r="E144" s="57" t="str">
        <v>T158</v>
      </c>
      <c r="F144" s="57" t="str">
        <v>Hacer Espacios en almacen</v>
      </c>
      <c r="G144" s="57" t="str">
        <v>semanal</v>
      </c>
      <c r="H144" s="57" t="str">
        <v>jueves</v>
      </c>
      <c r="I144" s="57">
        <v>20</v>
      </c>
      <c r="J144" s="57" t="str">
        <v>Cualquiera</v>
      </c>
      <c r="K144" s="57" t="str">
        <v>Asesora Ventas</v>
      </c>
      <c r="L144" s="57">
        <v>1</v>
      </c>
      <c r="M144" s="57" t="str">
        <v>si</v>
      </c>
      <c r="N144" s="73" t="str">
        <v>Sí</v>
      </c>
    </row>
    <row r="145" spans="1:14">
      <c r="A145" s="58">
        <v>46030</v>
      </c>
      <c r="B145" s="59">
        <v>2</v>
      </c>
      <c r="C145" s="59" t="str">
        <v>jueves</v>
      </c>
      <c r="D145" s="59">
        <v>1</v>
      </c>
      <c r="E145" s="59" t="str">
        <v>T165</v>
      </c>
      <c r="F145" s="59" t="str">
        <v>Capturar lotes de Recepcion De Mercancia</v>
      </c>
      <c r="G145" s="59" t="str">
        <v>diario</v>
      </c>
      <c r="H145" s="59" t="str">
        <v>diario</v>
      </c>
      <c r="I145" s="59">
        <v>30</v>
      </c>
      <c r="J145" s="59" t="str">
        <v>Cualquiera</v>
      </c>
      <c r="K145" s="59" t="str">
        <v>Asesora Ventas</v>
      </c>
      <c r="L145" s="59">
        <v>1</v>
      </c>
      <c r="M145" s="59" t="str">
        <v>si</v>
      </c>
      <c r="N145" s="74" t="str">
        <v>Sí</v>
      </c>
    </row>
    <row r="146" spans="1:14">
      <c r="A146" s="56">
        <v>46030</v>
      </c>
      <c r="B146" s="57">
        <v>2</v>
      </c>
      <c r="C146" s="57" t="str">
        <v>jueves</v>
      </c>
      <c r="D146" s="57">
        <v>1</v>
      </c>
      <c r="E146" s="57" t="str">
        <v>T180</v>
      </c>
      <c r="F146" s="57" t="str">
        <v>Seguimiento Agenda</v>
      </c>
      <c r="G146" s="57" t="str">
        <v>diario</v>
      </c>
      <c r="H146" s="57" t="str">
        <v>diario</v>
      </c>
      <c r="I146" s="57">
        <v>10</v>
      </c>
      <c r="J146" s="57" t="str">
        <v>Cualquiera</v>
      </c>
      <c r="K146" s="57" t="str">
        <v>Sub Coordinadora</v>
      </c>
      <c r="L146" s="57">
        <v>1</v>
      </c>
      <c r="M146" s="57" t="str">
        <v>si</v>
      </c>
      <c r="N146" s="73" t="str">
        <v>Sí</v>
      </c>
    </row>
    <row r="147" spans="1:14">
      <c r="A147" s="58">
        <v>46030</v>
      </c>
      <c r="B147" s="59">
        <v>2</v>
      </c>
      <c r="C147" s="59" t="str">
        <v>jueves</v>
      </c>
      <c r="D147" s="59">
        <v>1</v>
      </c>
      <c r="E147" s="59" t="str">
        <v>T186</v>
      </c>
      <c r="F147" s="59" t="str">
        <v>Reporte Descuentos</v>
      </c>
      <c r="G147" s="59" t="str">
        <v>diario</v>
      </c>
      <c r="H147" s="59" t="str">
        <v>diario</v>
      </c>
      <c r="I147" s="59">
        <v>30</v>
      </c>
      <c r="J147" s="59" t="str">
        <v>Cualquiera</v>
      </c>
      <c r="K147" s="59" t="str">
        <v>Auxiliar Administrativo</v>
      </c>
      <c r="L147" s="59">
        <v>1</v>
      </c>
      <c r="M147" s="59" t="str">
        <v>si</v>
      </c>
      <c r="N147" s="74" t="str">
        <v>Sí</v>
      </c>
    </row>
    <row r="148" spans="1:14">
      <c r="A148" s="56">
        <v>46030</v>
      </c>
      <c r="B148" s="57">
        <v>2</v>
      </c>
      <c r="C148" s="57" t="str">
        <v>jueves</v>
      </c>
      <c r="D148" s="57">
        <v>1</v>
      </c>
      <c r="E148" s="57" t="str">
        <v>T195</v>
      </c>
      <c r="F148" s="57" t="str">
        <v>Envio De Tareas Diarias A Alex 5:00</v>
      </c>
      <c r="G148" s="57" t="str">
        <v>diario</v>
      </c>
      <c r="H148" s="57" t="str">
        <v>diario</v>
      </c>
      <c r="I148" s="57">
        <v>5</v>
      </c>
      <c r="J148" s="57" t="str">
        <v>Cualquiera</v>
      </c>
      <c r="K148" s="57" t="str">
        <v>Auxiliar Administrativo</v>
      </c>
      <c r="L148" s="57">
        <v>1</v>
      </c>
      <c r="M148" s="57" t="str">
        <v>si</v>
      </c>
      <c r="N148" s="73" t="str">
        <v>Sí</v>
      </c>
    </row>
    <row r="149" spans="1:14">
      <c r="A149" s="58">
        <v>46031</v>
      </c>
      <c r="B149" s="59">
        <v>2</v>
      </c>
      <c r="C149" s="59" t="str">
        <v>viernes</v>
      </c>
      <c r="D149" s="59">
        <v>1</v>
      </c>
      <c r="E149" s="59" t="str">
        <v>T002</v>
      </c>
      <c r="F149" s="59" t="str">
        <v>Asignación Y Seguimiento Tareas Al Equipo</v>
      </c>
      <c r="G149" s="59" t="str">
        <v>diario</v>
      </c>
      <c r="H149" s="59" t="str">
        <v>diario</v>
      </c>
      <c r="I149" s="59">
        <v>15</v>
      </c>
      <c r="J149" s="59" t="str">
        <v>Cualquiera</v>
      </c>
      <c r="K149" s="59" t="str">
        <v>Auxiliar Administrativo</v>
      </c>
      <c r="L149" s="59">
        <v>1</v>
      </c>
      <c r="M149" s="59" t="str">
        <v>si</v>
      </c>
      <c r="N149" s="74" t="str">
        <v>Sí</v>
      </c>
    </row>
    <row r="150" spans="1:14">
      <c r="A150" s="56">
        <v>46031</v>
      </c>
      <c r="B150" s="57">
        <v>2</v>
      </c>
      <c r="C150" s="57" t="str">
        <v>viernes</v>
      </c>
      <c r="D150" s="57">
        <v>1</v>
      </c>
      <c r="E150" s="57" t="str">
        <v>T029</v>
      </c>
      <c r="F150" s="57" t="str">
        <v>Seguimiento Tareas</v>
      </c>
      <c r="G150" s="57" t="str">
        <v>diario</v>
      </c>
      <c r="H150" s="57" t="str">
        <v>diario</v>
      </c>
      <c r="I150" s="57">
        <v>10</v>
      </c>
      <c r="J150" s="57" t="str">
        <v>Cualquiera</v>
      </c>
      <c r="K150" s="57" t="str">
        <v>Sub Coordinadora</v>
      </c>
      <c r="L150" s="57">
        <v>1</v>
      </c>
      <c r="M150" s="57" t="str">
        <v>si</v>
      </c>
      <c r="N150" s="73" t="str">
        <v>Sí</v>
      </c>
    </row>
    <row r="151" spans="1:14">
      <c r="A151" s="58">
        <v>46031</v>
      </c>
      <c r="B151" s="59">
        <v>2</v>
      </c>
      <c r="C151" s="59" t="str">
        <v>viernes</v>
      </c>
      <c r="D151" s="59">
        <v>1</v>
      </c>
      <c r="E151" s="59" t="str">
        <v>T036</v>
      </c>
      <c r="F151" s="59" t="str">
        <v xml:space="preserve">Inspeccion Tienda </v>
      </c>
      <c r="G151" s="59" t="str">
        <v>diario</v>
      </c>
      <c r="H151" s="59" t="str">
        <v>diario</v>
      </c>
      <c r="I151" s="59">
        <v>10</v>
      </c>
      <c r="J151" s="59" t="str">
        <v>Cualquiera</v>
      </c>
      <c r="K151" s="59" t="str">
        <v>Sub Coordinadora</v>
      </c>
      <c r="L151" s="59">
        <v>1</v>
      </c>
      <c r="M151" s="59" t="str">
        <v>si</v>
      </c>
      <c r="N151" s="74" t="str">
        <v>Sí</v>
      </c>
    </row>
    <row r="152" spans="1:14">
      <c r="A152" s="56">
        <v>46031</v>
      </c>
      <c r="B152" s="57">
        <v>2</v>
      </c>
      <c r="C152" s="57" t="str">
        <v>viernes</v>
      </c>
      <c r="D152" s="57">
        <v>1</v>
      </c>
      <c r="E152" s="57" t="str">
        <v>T043</v>
      </c>
      <c r="F152" s="57" t="str">
        <v>Seguimiento Tareas Colaboradores</v>
      </c>
      <c r="G152" s="57" t="str">
        <v>diario</v>
      </c>
      <c r="H152" s="57" t="str">
        <v>lunes a sabado</v>
      </c>
      <c r="I152" s="57">
        <v>5</v>
      </c>
      <c r="J152" s="57" t="str">
        <v>Cualquiera</v>
      </c>
      <c r="K152" s="57" t="str">
        <v>Sub Coordinadora</v>
      </c>
      <c r="L152" s="57">
        <v>1</v>
      </c>
      <c r="M152" s="57" t="str">
        <v>si</v>
      </c>
      <c r="N152" s="73" t="str">
        <v>Sí</v>
      </c>
    </row>
    <row r="153" spans="1:14">
      <c r="A153" s="58">
        <v>46031</v>
      </c>
      <c r="B153" s="59">
        <v>2</v>
      </c>
      <c r="C153" s="59" t="str">
        <v>viernes</v>
      </c>
      <c r="D153" s="59">
        <v>1</v>
      </c>
      <c r="E153" s="59" t="str">
        <v>T044</v>
      </c>
      <c r="F153" s="59" t="str">
        <v>Capacitacion equipo</v>
      </c>
      <c r="G153" s="59" t="str">
        <v>diario</v>
      </c>
      <c r="H153" s="59" t="str">
        <v>lunes a sabado</v>
      </c>
      <c r="I153" s="59">
        <v>10</v>
      </c>
      <c r="J153" s="59" t="str">
        <v>Cualquiera</v>
      </c>
      <c r="K153" s="59" t="str">
        <v>Sub Coordinadora</v>
      </c>
      <c r="L153" s="59">
        <v>1</v>
      </c>
      <c r="M153" s="59" t="str">
        <v>si</v>
      </c>
      <c r="N153" s="74" t="str">
        <v>Sí</v>
      </c>
    </row>
    <row r="154" spans="1:14">
      <c r="A154" s="56">
        <v>46031</v>
      </c>
      <c r="B154" s="57">
        <v>2</v>
      </c>
      <c r="C154" s="57" t="str">
        <v>viernes</v>
      </c>
      <c r="D154" s="57">
        <v>1</v>
      </c>
      <c r="E154" s="57" t="str">
        <v>T047</v>
      </c>
      <c r="F154" s="57" t="str">
        <v>Registro de Ventas Perdidas</v>
      </c>
      <c r="G154" s="57" t="str">
        <v>diario</v>
      </c>
      <c r="H154" s="57" t="str">
        <v>lunes a sabado</v>
      </c>
      <c r="I154" s="57">
        <v>10</v>
      </c>
      <c r="J154" s="57" t="str">
        <v>Cualquiera</v>
      </c>
      <c r="K154" s="57" t="str">
        <v>Asesora Ventas</v>
      </c>
      <c r="L154" s="57">
        <v>2</v>
      </c>
      <c r="M154" s="57" t="str">
        <v>si</v>
      </c>
      <c r="N154" s="73" t="str">
        <v>Sí</v>
      </c>
    </row>
    <row r="155" spans="1:14">
      <c r="A155" s="58">
        <v>46031</v>
      </c>
      <c r="B155" s="59">
        <v>2</v>
      </c>
      <c r="C155" s="59" t="str">
        <v>viernes</v>
      </c>
      <c r="D155" s="59">
        <v>1</v>
      </c>
      <c r="E155" s="59" t="str">
        <v>T050</v>
      </c>
      <c r="F155" s="59" t="str">
        <v xml:space="preserve">Limpieza Y Orden En Mostrador </v>
      </c>
      <c r="G155" s="59" t="str">
        <v>diario</v>
      </c>
      <c r="H155" s="59" t="str">
        <v>lunes a sabado</v>
      </c>
      <c r="I155" s="59">
        <v>20</v>
      </c>
      <c r="J155" s="59" t="str">
        <v>Cualquiera</v>
      </c>
      <c r="K155" s="59" t="str">
        <v>Sub Coordinadora</v>
      </c>
      <c r="L155" s="59">
        <v>1</v>
      </c>
      <c r="M155" s="59" t="str">
        <v>si</v>
      </c>
      <c r="N155" s="74" t="str">
        <v>Sí</v>
      </c>
    </row>
    <row r="156" spans="1:14">
      <c r="A156" s="56">
        <v>46031</v>
      </c>
      <c r="B156" s="57">
        <v>2</v>
      </c>
      <c r="C156" s="57" t="str">
        <v>viernes</v>
      </c>
      <c r="D156" s="57">
        <v>1</v>
      </c>
      <c r="E156" s="57" t="str">
        <v>T054</v>
      </c>
      <c r="F156" s="57" t="str">
        <v>Lista De Puntos Verdes Vendidos</v>
      </c>
      <c r="G156" s="57" t="str">
        <v>diario</v>
      </c>
      <c r="H156" s="57" t="str">
        <v>lunes a sabado</v>
      </c>
      <c r="I156" s="57">
        <v>10</v>
      </c>
      <c r="J156" s="57" t="str">
        <v>Cualquiera</v>
      </c>
      <c r="K156" s="57" t="str">
        <v>Asesora Ventas</v>
      </c>
      <c r="L156" s="57">
        <v>1</v>
      </c>
      <c r="M156" s="57" t="str">
        <v>si</v>
      </c>
      <c r="N156" s="73" t="str">
        <v>Sí</v>
      </c>
    </row>
    <row r="157" spans="1:14">
      <c r="A157" s="58">
        <v>46031</v>
      </c>
      <c r="B157" s="59">
        <v>2</v>
      </c>
      <c r="C157" s="59" t="str">
        <v>viernes</v>
      </c>
      <c r="D157" s="59">
        <v>1</v>
      </c>
      <c r="E157" s="59" t="str">
        <v>T056</v>
      </c>
      <c r="F157" s="59" t="str">
        <v>Orden En Almacén</v>
      </c>
      <c r="G157" s="59" t="str">
        <v>semanal</v>
      </c>
      <c r="H157" s="59" t="str">
        <v>lunes, miercoles, viernes</v>
      </c>
      <c r="I157" s="59">
        <v>10</v>
      </c>
      <c r="J157" s="59" t="str">
        <v>Cualquiera</v>
      </c>
      <c r="K157" s="59" t="str">
        <v>Sub Coordinadora</v>
      </c>
      <c r="L157" s="59">
        <v>1</v>
      </c>
      <c r="M157" s="59" t="str">
        <v>si</v>
      </c>
      <c r="N157" s="74" t="str">
        <v>Sí</v>
      </c>
    </row>
    <row r="158" spans="1:14">
      <c r="A158" s="56">
        <v>46031</v>
      </c>
      <c r="B158" s="57">
        <v>2</v>
      </c>
      <c r="C158" s="57" t="str">
        <v>viernes</v>
      </c>
      <c r="D158" s="57">
        <v>1</v>
      </c>
      <c r="E158" s="57" t="str">
        <v>T067</v>
      </c>
      <c r="F158" s="57" t="str">
        <v>Sol. Cd/Lospi Autorizadas En Lista De Difusión</v>
      </c>
      <c r="G158" s="57" t="str">
        <v>semanal</v>
      </c>
      <c r="H158" s="57" t="str">
        <v>viernes</v>
      </c>
      <c r="I158" s="57">
        <v>10</v>
      </c>
      <c r="J158" s="57" t="str">
        <v>Cualquiera</v>
      </c>
      <c r="K158" s="57" t="str">
        <v>Sub Coordinadora</v>
      </c>
      <c r="L158" s="57">
        <v>1</v>
      </c>
      <c r="M158" s="57" t="str">
        <v>si</v>
      </c>
      <c r="N158" s="73" t="str">
        <v>Sí</v>
      </c>
    </row>
    <row r="159" spans="1:14">
      <c r="A159" s="58">
        <v>46031</v>
      </c>
      <c r="B159" s="59">
        <v>2</v>
      </c>
      <c r="C159" s="59" t="str">
        <v>viernes</v>
      </c>
      <c r="D159" s="59">
        <v>1</v>
      </c>
      <c r="E159" s="59" t="str">
        <v>T070</v>
      </c>
      <c r="F159" s="59" t="str">
        <v>Transferencias Registradas En Sistema</v>
      </c>
      <c r="G159" s="59" t="str">
        <v>semanal</v>
      </c>
      <c r="H159" s="59" t="str">
        <v>lunes, miercoles, viernes</v>
      </c>
      <c r="I159" s="59">
        <v>10</v>
      </c>
      <c r="J159" s="59" t="str">
        <v>Cualquiera</v>
      </c>
      <c r="K159" s="59" t="str">
        <v>Sub Coordinadora</v>
      </c>
      <c r="L159" s="59">
        <v>1</v>
      </c>
      <c r="M159" s="59" t="str">
        <v>si</v>
      </c>
      <c r="N159" s="74" t="str">
        <v>Sí</v>
      </c>
    </row>
    <row r="160" spans="1:14">
      <c r="A160" s="56">
        <v>46031</v>
      </c>
      <c r="B160" s="57">
        <v>2</v>
      </c>
      <c r="C160" s="57" t="str">
        <v>viernes</v>
      </c>
      <c r="D160" s="57">
        <v>1</v>
      </c>
      <c r="E160" s="57" t="str">
        <v>T071</v>
      </c>
      <c r="F160" s="57" t="str">
        <v>Mensajes De Whatsapp Respondidos</v>
      </c>
      <c r="G160" s="57" t="str">
        <v>diario</v>
      </c>
      <c r="H160" s="57" t="str">
        <v>lunes a sabado</v>
      </c>
      <c r="I160" s="57">
        <v>10</v>
      </c>
      <c r="J160" s="57" t="str">
        <v>Apertura</v>
      </c>
      <c r="K160" s="57" t="str">
        <v>Sub Coordinadora</v>
      </c>
      <c r="L160" s="57">
        <v>1</v>
      </c>
      <c r="M160" s="57" t="str">
        <v>si</v>
      </c>
      <c r="N160" s="73" t="str">
        <v>Sí</v>
      </c>
    </row>
    <row r="161" spans="1:14">
      <c r="A161" s="58">
        <v>46031</v>
      </c>
      <c r="B161" s="59">
        <v>2</v>
      </c>
      <c r="C161" s="59" t="str">
        <v>viernes</v>
      </c>
      <c r="D161" s="59">
        <v>1</v>
      </c>
      <c r="E161" s="59" t="str">
        <v>T074</v>
      </c>
      <c r="F161" s="59" t="str">
        <v>Revisión De Fondos De Caja</v>
      </c>
      <c r="G161" s="59" t="str">
        <v>diario</v>
      </c>
      <c r="H161" s="59" t="str">
        <v>lunes a sabado</v>
      </c>
      <c r="I161" s="59">
        <v>5</v>
      </c>
      <c r="J161" s="59" t="str">
        <v>Cualquiera</v>
      </c>
      <c r="K161" s="59" t="str">
        <v>Sub Coordinadora</v>
      </c>
      <c r="L161" s="59">
        <v>1</v>
      </c>
      <c r="M161" s="59" t="str">
        <v>si</v>
      </c>
      <c r="N161" s="74" t="str">
        <v>Sí</v>
      </c>
    </row>
    <row r="162" spans="1:14">
      <c r="A162" s="56">
        <v>46031</v>
      </c>
      <c r="B162" s="57">
        <v>2</v>
      </c>
      <c r="C162" s="57" t="str">
        <v>viernes</v>
      </c>
      <c r="D162" s="57">
        <v>1</v>
      </c>
      <c r="E162" s="57" t="str">
        <v>T080</v>
      </c>
      <c r="F162" s="57" t="str">
        <v>Cierre De Tienda</v>
      </c>
      <c r="G162" s="57" t="str">
        <v>diario</v>
      </c>
      <c r="H162" s="57" t="str">
        <v>diario</v>
      </c>
      <c r="I162" s="57">
        <v>5</v>
      </c>
      <c r="J162" s="57" t="str">
        <v>Cierre</v>
      </c>
      <c r="K162" s="57" t="str">
        <v>Asesora Ventas</v>
      </c>
      <c r="L162" s="57">
        <v>1</v>
      </c>
      <c r="M162" s="57" t="str">
        <v>si</v>
      </c>
      <c r="N162" s="73" t="str">
        <v>Sí</v>
      </c>
    </row>
    <row r="163" spans="1:14">
      <c r="A163" s="58">
        <v>46031</v>
      </c>
      <c r="B163" s="59">
        <v>2</v>
      </c>
      <c r="C163" s="59" t="str">
        <v>viernes</v>
      </c>
      <c r="D163" s="59">
        <v>1</v>
      </c>
      <c r="E163" s="59" t="str">
        <v>T082</v>
      </c>
      <c r="F163" s="59" t="str">
        <v>Bajar Cortina Sol</v>
      </c>
      <c r="G163" s="59" t="str">
        <v>diario</v>
      </c>
      <c r="H163" s="59" t="str">
        <v>diario</v>
      </c>
      <c r="I163" s="59">
        <v>5</v>
      </c>
      <c r="J163" s="59" t="str">
        <v>Cualquiera</v>
      </c>
      <c r="K163" s="59" t="str">
        <v>Asesora Ventas</v>
      </c>
      <c r="L163" s="59">
        <v>1</v>
      </c>
      <c r="M163" s="59" t="str">
        <v>si</v>
      </c>
      <c r="N163" s="74" t="str">
        <v>Sí</v>
      </c>
    </row>
    <row r="164" spans="1:14">
      <c r="A164" s="56">
        <v>46031</v>
      </c>
      <c r="B164" s="57">
        <v>2</v>
      </c>
      <c r="C164" s="57" t="str">
        <v>viernes</v>
      </c>
      <c r="D164" s="57">
        <v>1</v>
      </c>
      <c r="E164" s="57" t="str">
        <v>T083</v>
      </c>
      <c r="F164" s="57" t="str">
        <v xml:space="preserve">Barrer Tienda Y Banqueta </v>
      </c>
      <c r="G164" s="57" t="str">
        <v>diario</v>
      </c>
      <c r="H164" s="57" t="str">
        <v>diario</v>
      </c>
      <c r="I164" s="57">
        <v>15</v>
      </c>
      <c r="J164" s="57" t="str">
        <v>Cualquiera</v>
      </c>
      <c r="K164" s="57" t="str">
        <v>Asesora Ventas</v>
      </c>
      <c r="L164" s="57">
        <v>1</v>
      </c>
      <c r="M164" s="57" t="str">
        <v>si</v>
      </c>
      <c r="N164" s="73" t="str">
        <v>Sí</v>
      </c>
    </row>
    <row r="165" spans="1:14">
      <c r="A165" s="58">
        <v>46031</v>
      </c>
      <c r="B165" s="59">
        <v>2</v>
      </c>
      <c r="C165" s="59" t="str">
        <v>viernes</v>
      </c>
      <c r="D165" s="59">
        <v>1</v>
      </c>
      <c r="E165" s="59" t="str">
        <v>T084</v>
      </c>
      <c r="F165" s="59" t="str">
        <v xml:space="preserve">Barrer Y Traperar Bodega </v>
      </c>
      <c r="G165" s="59" t="str">
        <v>diario</v>
      </c>
      <c r="H165" s="59" t="str">
        <v>diario</v>
      </c>
      <c r="I165" s="59">
        <v>30</v>
      </c>
      <c r="J165" s="59" t="str">
        <v>Cualquiera</v>
      </c>
      <c r="K165" s="59" t="str">
        <v>Asesora Ventas</v>
      </c>
      <c r="L165" s="59">
        <v>1</v>
      </c>
      <c r="M165" s="59" t="str">
        <v>si</v>
      </c>
      <c r="N165" s="74" t="str">
        <v>Sí</v>
      </c>
    </row>
    <row r="166" spans="1:14">
      <c r="A166" s="56">
        <v>46031</v>
      </c>
      <c r="B166" s="57">
        <v>2</v>
      </c>
      <c r="C166" s="57" t="str">
        <v>viernes</v>
      </c>
      <c r="D166" s="57">
        <v>1</v>
      </c>
      <c r="E166" s="57" t="str">
        <v>T091</v>
      </c>
      <c r="F166" s="57" t="str">
        <v xml:space="preserve">Contestar Mensajes  De Whatsapp  Promotoria Y Publicidad </v>
      </c>
      <c r="G166" s="57" t="str">
        <v>diario</v>
      </c>
      <c r="H166" s="57" t="str">
        <v>diario</v>
      </c>
      <c r="I166" s="57">
        <v>15</v>
      </c>
      <c r="J166" s="57" t="str">
        <v>Cierre</v>
      </c>
      <c r="K166" s="57" t="str">
        <v>Asesora Ventas</v>
      </c>
      <c r="L166" s="57">
        <v>1</v>
      </c>
      <c r="M166" s="57" t="str">
        <v>si</v>
      </c>
      <c r="N166" s="73" t="str">
        <v>Sí</v>
      </c>
    </row>
    <row r="167" spans="1:14">
      <c r="A167" s="58">
        <v>46031</v>
      </c>
      <c r="B167" s="59">
        <v>2</v>
      </c>
      <c r="C167" s="59" t="str">
        <v>viernes</v>
      </c>
      <c r="D167" s="59">
        <v>1</v>
      </c>
      <c r="E167" s="59" t="str">
        <v>T097</v>
      </c>
      <c r="F167" s="59" t="str">
        <v>Limpiar Cajas Y Anaqueles De Polvo</v>
      </c>
      <c r="G167" s="59" t="str">
        <v>semanal</v>
      </c>
      <c r="H167" s="59" t="str">
        <v>viernes</v>
      </c>
      <c r="I167" s="59">
        <v>20</v>
      </c>
      <c r="J167" s="59" t="str">
        <v>Cualquiera</v>
      </c>
      <c r="K167" s="59" t="str">
        <v>Asesora Ventas</v>
      </c>
      <c r="L167" s="59">
        <v>1</v>
      </c>
      <c r="M167" s="59" t="str">
        <v>si</v>
      </c>
      <c r="N167" s="74" t="str">
        <v>Sí</v>
      </c>
    </row>
    <row r="168" spans="1:14">
      <c r="A168" s="56">
        <v>46031</v>
      </c>
      <c r="B168" s="57">
        <v>2</v>
      </c>
      <c r="C168" s="57" t="str">
        <v>viernes</v>
      </c>
      <c r="D168" s="57">
        <v>1</v>
      </c>
      <c r="E168" s="57" t="str">
        <v>T103</v>
      </c>
      <c r="F168" s="57" t="str">
        <v xml:space="preserve">Limpieza De Calzado </v>
      </c>
      <c r="G168" s="57" t="str">
        <v>diario</v>
      </c>
      <c r="H168" s="57" t="str">
        <v>diario</v>
      </c>
      <c r="I168" s="57">
        <v>15</v>
      </c>
      <c r="J168" s="57" t="str">
        <v>Cualquiera</v>
      </c>
      <c r="K168" s="57" t="str">
        <v>Asesora Ventas</v>
      </c>
      <c r="L168" s="57">
        <v>1</v>
      </c>
      <c r="M168" s="57" t="str">
        <v>si</v>
      </c>
      <c r="N168" s="73" t="str">
        <v>Sí</v>
      </c>
    </row>
    <row r="169" spans="1:14">
      <c r="A169" s="58">
        <v>46031</v>
      </c>
      <c r="B169" s="59">
        <v>2</v>
      </c>
      <c r="C169" s="59" t="str">
        <v>viernes</v>
      </c>
      <c r="D169" s="59">
        <v>1</v>
      </c>
      <c r="E169" s="59" t="str">
        <v>T104</v>
      </c>
      <c r="F169" s="59" t="str">
        <v xml:space="preserve">Limpieza De Suelas </v>
      </c>
      <c r="G169" s="59" t="str">
        <v>diario</v>
      </c>
      <c r="H169" s="59" t="str">
        <v>diario</v>
      </c>
      <c r="I169" s="59">
        <v>15</v>
      </c>
      <c r="J169" s="59" t="str">
        <v>Cualquiera</v>
      </c>
      <c r="K169" s="59" t="str">
        <v>Asesora Ventas</v>
      </c>
      <c r="L169" s="59">
        <v>1</v>
      </c>
      <c r="M169" s="59" t="str">
        <v>si</v>
      </c>
      <c r="N169" s="74" t="str">
        <v>Sí</v>
      </c>
    </row>
    <row r="170" spans="1:14">
      <c r="A170" s="56">
        <v>46031</v>
      </c>
      <c r="B170" s="57">
        <v>2</v>
      </c>
      <c r="C170" s="57" t="str">
        <v>viernes</v>
      </c>
      <c r="D170" s="57">
        <v>1</v>
      </c>
      <c r="E170" s="57" t="str">
        <v>T105</v>
      </c>
      <c r="F170" s="57" t="str">
        <v xml:space="preserve">Barrer Trapear Escalera </v>
      </c>
      <c r="G170" s="57" t="str">
        <v>semanal</v>
      </c>
      <c r="H170" s="57" t="str">
        <v>viernes</v>
      </c>
      <c r="I170" s="57">
        <v>15</v>
      </c>
      <c r="J170" s="57" t="str">
        <v>Apertura</v>
      </c>
      <c r="K170" s="57" t="str">
        <v>Asesora Ventas</v>
      </c>
      <c r="L170" s="57">
        <v>1</v>
      </c>
      <c r="M170" s="57" t="str">
        <v>si</v>
      </c>
      <c r="N170" s="73" t="str">
        <v>Sí</v>
      </c>
    </row>
    <row r="171" spans="1:14">
      <c r="A171" s="58">
        <v>46031</v>
      </c>
      <c r="B171" s="59">
        <v>2</v>
      </c>
      <c r="C171" s="59" t="str">
        <v>viernes</v>
      </c>
      <c r="D171" s="59">
        <v>1</v>
      </c>
      <c r="E171" s="59" t="str">
        <v>T109</v>
      </c>
      <c r="F171" s="59" t="str">
        <v>Limpieza modulos y repisas</v>
      </c>
      <c r="G171" s="59" t="str">
        <v>diario</v>
      </c>
      <c r="H171" s="59" t="str">
        <v>diario</v>
      </c>
      <c r="I171" s="59">
        <v>20</v>
      </c>
      <c r="J171" s="59" t="str">
        <v>Cualquiera</v>
      </c>
      <c r="K171" s="59" t="str">
        <v>Asesora Ventas</v>
      </c>
      <c r="L171" s="59">
        <v>1</v>
      </c>
      <c r="M171" s="59" t="str">
        <v>si</v>
      </c>
      <c r="N171" s="74" t="str">
        <v>Sí</v>
      </c>
    </row>
    <row r="172" spans="1:14">
      <c r="A172" s="56">
        <v>46031</v>
      </c>
      <c r="B172" s="57">
        <v>2</v>
      </c>
      <c r="C172" s="57" t="str">
        <v>viernes</v>
      </c>
      <c r="D172" s="57">
        <v>1</v>
      </c>
      <c r="E172" s="57" t="str">
        <v>T111</v>
      </c>
      <c r="F172" s="57" t="str">
        <v>Poner Alarma 8:00</v>
      </c>
      <c r="G172" s="57" t="str">
        <v>diario</v>
      </c>
      <c r="H172" s="57" t="str">
        <v>diario</v>
      </c>
      <c r="I172" s="57">
        <v>5</v>
      </c>
      <c r="J172" s="57" t="str">
        <v>Cualquiera</v>
      </c>
      <c r="K172" s="57" t="str">
        <v>Asesora Ventas</v>
      </c>
      <c r="L172" s="57">
        <v>1</v>
      </c>
      <c r="M172" s="57" t="str">
        <v>si</v>
      </c>
      <c r="N172" s="73" t="str">
        <v>Sí</v>
      </c>
    </row>
    <row r="173" spans="1:14">
      <c r="A173" s="58">
        <v>46031</v>
      </c>
      <c r="B173" s="59">
        <v>2</v>
      </c>
      <c r="C173" s="59" t="str">
        <v>viernes</v>
      </c>
      <c r="D173" s="59">
        <v>1</v>
      </c>
      <c r="E173" s="59" t="str">
        <v>T124</v>
      </c>
      <c r="F173" s="59" t="str">
        <v>Subir Cortinas 6;00 Pm</v>
      </c>
      <c r="G173" s="59" t="str">
        <v>diario</v>
      </c>
      <c r="H173" s="59" t="str">
        <v>diario</v>
      </c>
      <c r="I173" s="59">
        <v>5</v>
      </c>
      <c r="J173" s="59" t="str">
        <v>Cualquiera</v>
      </c>
      <c r="K173" s="59" t="str">
        <v>Asesora Ventas</v>
      </c>
      <c r="L173" s="59">
        <v>1</v>
      </c>
      <c r="M173" s="59" t="str">
        <v>si</v>
      </c>
      <c r="N173" s="74" t="str">
        <v>Sí</v>
      </c>
    </row>
    <row r="174" spans="1:14">
      <c r="A174" s="56">
        <v>46031</v>
      </c>
      <c r="B174" s="57">
        <v>2</v>
      </c>
      <c r="C174" s="57" t="str">
        <v>viernes</v>
      </c>
      <c r="D174" s="57">
        <v>1</v>
      </c>
      <c r="E174" s="57" t="str">
        <v>T125</v>
      </c>
      <c r="F174" s="57" t="str">
        <v>Tableo De Cajas</v>
      </c>
      <c r="G174" s="57" t="str">
        <v>diario</v>
      </c>
      <c r="H174" s="57" t="str">
        <v>diario</v>
      </c>
      <c r="I174" s="57">
        <v>30</v>
      </c>
      <c r="J174" s="57" t="str">
        <v>Cualquiera</v>
      </c>
      <c r="K174" s="57" t="str">
        <v>Asesora Ventas</v>
      </c>
      <c r="L174" s="57">
        <v>1</v>
      </c>
      <c r="M174" s="57" t="str">
        <v>si</v>
      </c>
      <c r="N174" s="73" t="str">
        <v>Sí</v>
      </c>
    </row>
    <row r="175" spans="1:14">
      <c r="A175" s="58">
        <v>46031</v>
      </c>
      <c r="B175" s="59">
        <v>2</v>
      </c>
      <c r="C175" s="59" t="str">
        <v>viernes</v>
      </c>
      <c r="D175" s="59">
        <v>1</v>
      </c>
      <c r="E175" s="59" t="str">
        <v>T128</v>
      </c>
      <c r="F175" s="59" t="str">
        <v>Revisar mi Zona de Exhibicion</v>
      </c>
      <c r="G175" s="59" t="str">
        <v>quincenal</v>
      </c>
      <c r="H175" s="59" t="str">
        <v>dia 9, dia 24</v>
      </c>
      <c r="I175" s="59">
        <v>60</v>
      </c>
      <c r="J175" s="59" t="str">
        <v>Cualquiera</v>
      </c>
      <c r="K175" s="59" t="str">
        <v>Asesora Ventas</v>
      </c>
      <c r="L175" s="59">
        <v>1</v>
      </c>
      <c r="M175" s="59" t="str">
        <v>si</v>
      </c>
      <c r="N175" s="74" t="str">
        <v>Sí</v>
      </c>
    </row>
    <row r="176" spans="1:14">
      <c r="A176" s="56">
        <v>46031</v>
      </c>
      <c r="B176" s="57">
        <v>2</v>
      </c>
      <c r="C176" s="57" t="str">
        <v>viernes</v>
      </c>
      <c r="D176" s="57">
        <v>1</v>
      </c>
      <c r="E176" s="57" t="str">
        <v>T135</v>
      </c>
      <c r="F176" s="57" t="str">
        <v xml:space="preserve">Archivar Solicitudes </v>
      </c>
      <c r="G176" s="57" t="str">
        <v>semanal</v>
      </c>
      <c r="H176" s="57" t="str">
        <v>viernes</v>
      </c>
      <c r="I176" s="57">
        <v>10</v>
      </c>
      <c r="J176" s="57" t="str">
        <v>Cualquiera</v>
      </c>
      <c r="K176" s="57" t="str">
        <v>Asesora Ventas</v>
      </c>
      <c r="L176" s="57">
        <v>1</v>
      </c>
      <c r="M176" s="57" t="str">
        <v>si</v>
      </c>
      <c r="N176" s="73" t="str">
        <v>Sí</v>
      </c>
    </row>
    <row r="177" spans="1:14">
      <c r="A177" s="58">
        <v>46031</v>
      </c>
      <c r="B177" s="59">
        <v>2</v>
      </c>
      <c r="C177" s="59" t="str">
        <v>viernes</v>
      </c>
      <c r="D177" s="59">
        <v>1</v>
      </c>
      <c r="E177" s="59" t="str">
        <v>T165</v>
      </c>
      <c r="F177" s="59" t="str">
        <v>Capturar lotes de Recepcion De Mercancia</v>
      </c>
      <c r="G177" s="59" t="str">
        <v>diario</v>
      </c>
      <c r="H177" s="59" t="str">
        <v>diario</v>
      </c>
      <c r="I177" s="59">
        <v>30</v>
      </c>
      <c r="J177" s="59" t="str">
        <v>Cualquiera</v>
      </c>
      <c r="K177" s="59" t="str">
        <v>Asesora Ventas</v>
      </c>
      <c r="L177" s="59">
        <v>1</v>
      </c>
      <c r="M177" s="59" t="str">
        <v>si</v>
      </c>
      <c r="N177" s="74" t="str">
        <v>Sí</v>
      </c>
    </row>
    <row r="178" spans="1:14">
      <c r="A178" s="56">
        <v>46031</v>
      </c>
      <c r="B178" s="57">
        <v>2</v>
      </c>
      <c r="C178" s="57" t="str">
        <v>viernes</v>
      </c>
      <c r="D178" s="57">
        <v>1</v>
      </c>
      <c r="E178" s="57" t="str">
        <v>T180</v>
      </c>
      <c r="F178" s="57" t="str">
        <v>Seguimiento Agenda</v>
      </c>
      <c r="G178" s="57" t="str">
        <v>diario</v>
      </c>
      <c r="H178" s="57" t="str">
        <v>diario</v>
      </c>
      <c r="I178" s="57">
        <v>10</v>
      </c>
      <c r="J178" s="57" t="str">
        <v>Cualquiera</v>
      </c>
      <c r="K178" s="57" t="str">
        <v>Sub Coordinadora</v>
      </c>
      <c r="L178" s="57">
        <v>1</v>
      </c>
      <c r="M178" s="57" t="str">
        <v>si</v>
      </c>
      <c r="N178" s="73" t="str">
        <v>Sí</v>
      </c>
    </row>
    <row r="179" spans="1:14">
      <c r="A179" s="58">
        <v>46031</v>
      </c>
      <c r="B179" s="59">
        <v>2</v>
      </c>
      <c r="C179" s="59" t="str">
        <v>viernes</v>
      </c>
      <c r="D179" s="59">
        <v>1</v>
      </c>
      <c r="E179" s="59" t="str">
        <v>T182</v>
      </c>
      <c r="F179" s="59" t="str">
        <v>Activacion De 2 Credito directos Por Semana</v>
      </c>
      <c r="G179" s="59" t="str">
        <v>semanal</v>
      </c>
      <c r="H179" s="59" t="str">
        <v>viernes</v>
      </c>
      <c r="I179" s="59">
        <v>10</v>
      </c>
      <c r="J179" s="59" t="str">
        <v>Cualquiera</v>
      </c>
      <c r="K179" s="59" t="str">
        <v>Asesora Ventas</v>
      </c>
      <c r="L179" s="59">
        <v>1</v>
      </c>
      <c r="M179" s="59" t="str">
        <v>si</v>
      </c>
      <c r="N179" s="74" t="str">
        <v>Sí</v>
      </c>
    </row>
    <row r="180" spans="1:14">
      <c r="A180" s="56">
        <v>46031</v>
      </c>
      <c r="B180" s="57">
        <v>2</v>
      </c>
      <c r="C180" s="57" t="str">
        <v>viernes</v>
      </c>
      <c r="D180" s="57">
        <v>1</v>
      </c>
      <c r="E180" s="57" t="str">
        <v>T184</v>
      </c>
      <c r="F180" s="57" t="str">
        <v>Revisión De Cortes</v>
      </c>
      <c r="G180" s="57" t="str">
        <v>semanal</v>
      </c>
      <c r="H180" s="57" t="str">
        <v>viernes</v>
      </c>
      <c r="I180" s="57">
        <v>60</v>
      </c>
      <c r="J180" s="57" t="str">
        <v>Cualquiera</v>
      </c>
      <c r="K180" s="57" t="str">
        <v>Auxiliar Administrativo</v>
      </c>
      <c r="L180" s="57">
        <v>1</v>
      </c>
      <c r="M180" s="57" t="str">
        <v>si</v>
      </c>
      <c r="N180" s="73" t="str">
        <v>Sí</v>
      </c>
    </row>
    <row r="181" spans="1:14">
      <c r="A181" s="58">
        <v>46031</v>
      </c>
      <c r="B181" s="59">
        <v>2</v>
      </c>
      <c r="C181" s="59" t="str">
        <v>viernes</v>
      </c>
      <c r="D181" s="59">
        <v>1</v>
      </c>
      <c r="E181" s="59" t="str">
        <v>T186</v>
      </c>
      <c r="F181" s="59" t="str">
        <v>Reporte Descuentos</v>
      </c>
      <c r="G181" s="59" t="str">
        <v>diario</v>
      </c>
      <c r="H181" s="59" t="str">
        <v>diario</v>
      </c>
      <c r="I181" s="59">
        <v>30</v>
      </c>
      <c r="J181" s="59" t="str">
        <v>Cualquiera</v>
      </c>
      <c r="K181" s="59" t="str">
        <v>Auxiliar Administrativo</v>
      </c>
      <c r="L181" s="59">
        <v>1</v>
      </c>
      <c r="M181" s="59" t="str">
        <v>si</v>
      </c>
      <c r="N181" s="74" t="str">
        <v>Sí</v>
      </c>
    </row>
    <row r="182" spans="1:14">
      <c r="A182" s="56">
        <v>46031</v>
      </c>
      <c r="B182" s="57">
        <v>2</v>
      </c>
      <c r="C182" s="57" t="str">
        <v>viernes</v>
      </c>
      <c r="D182" s="57">
        <v>1</v>
      </c>
      <c r="E182" s="57" t="str">
        <v>T195</v>
      </c>
      <c r="F182" s="57" t="str">
        <v>Envio De Tareas Diarias A Alex 5:00</v>
      </c>
      <c r="G182" s="57" t="str">
        <v>diario</v>
      </c>
      <c r="H182" s="57" t="str">
        <v>diario</v>
      </c>
      <c r="I182" s="57">
        <v>5</v>
      </c>
      <c r="J182" s="57" t="str">
        <v>Cualquiera</v>
      </c>
      <c r="K182" s="57" t="str">
        <v>Auxiliar Administrativo</v>
      </c>
      <c r="L182" s="57">
        <v>1</v>
      </c>
      <c r="M182" s="57" t="str">
        <v>si</v>
      </c>
      <c r="N182" s="73" t="str">
        <v>Sí</v>
      </c>
    </row>
    <row r="183" spans="1:14">
      <c r="A183" s="58">
        <v>46032</v>
      </c>
      <c r="B183" s="59">
        <v>2</v>
      </c>
      <c r="C183" s="59" t="str">
        <v>sábado</v>
      </c>
      <c r="D183" s="59">
        <v>1</v>
      </c>
      <c r="E183" s="59" t="str">
        <v>T002</v>
      </c>
      <c r="F183" s="59" t="str">
        <v>Asignación Y Seguimiento Tareas Al Equipo</v>
      </c>
      <c r="G183" s="59" t="str">
        <v>diario</v>
      </c>
      <c r="H183" s="59" t="str">
        <v>diario</v>
      </c>
      <c r="I183" s="59">
        <v>15</v>
      </c>
      <c r="J183" s="59" t="str">
        <v>Cualquiera</v>
      </c>
      <c r="K183" s="59" t="str">
        <v>Auxiliar Administrativo</v>
      </c>
      <c r="L183" s="59">
        <v>1</v>
      </c>
      <c r="M183" s="59" t="str">
        <v>si</v>
      </c>
      <c r="N183" s="74" t="str">
        <v>Sí</v>
      </c>
    </row>
    <row r="184" spans="1:14">
      <c r="A184" s="56">
        <v>46032</v>
      </c>
      <c r="B184" s="57">
        <v>2</v>
      </c>
      <c r="C184" s="57" t="str">
        <v>sábado</v>
      </c>
      <c r="D184" s="57">
        <v>1</v>
      </c>
      <c r="E184" s="57" t="str">
        <v>T012</v>
      </c>
      <c r="F184" s="57" t="str">
        <v>Sugerir Art A Descontinuar</v>
      </c>
      <c r="G184" s="57" t="str">
        <v>mensual</v>
      </c>
      <c r="H184" s="57" t="str">
        <v>dia 10</v>
      </c>
      <c r="I184" s="57">
        <v>15</v>
      </c>
      <c r="J184" s="57" t="str">
        <v>Cualquiera</v>
      </c>
      <c r="K184" s="57" t="str">
        <v>Sub Coordinadora</v>
      </c>
      <c r="L184" s="57">
        <v>1</v>
      </c>
      <c r="M184" s="57" t="str">
        <v>si</v>
      </c>
      <c r="N184" s="73" t="str">
        <v>Sí</v>
      </c>
    </row>
    <row r="185" spans="1:14">
      <c r="A185" s="58">
        <v>46032</v>
      </c>
      <c r="B185" s="59">
        <v>2</v>
      </c>
      <c r="C185" s="59" t="str">
        <v>sábado</v>
      </c>
      <c r="D185" s="59">
        <v>1</v>
      </c>
      <c r="E185" s="59" t="str">
        <v>T029</v>
      </c>
      <c r="F185" s="59" t="str">
        <v>Seguimiento Tareas</v>
      </c>
      <c r="G185" s="59" t="str">
        <v>diario</v>
      </c>
      <c r="H185" s="59" t="str">
        <v>diario</v>
      </c>
      <c r="I185" s="59">
        <v>10</v>
      </c>
      <c r="J185" s="59" t="str">
        <v>Cualquiera</v>
      </c>
      <c r="K185" s="59" t="str">
        <v>Sub Coordinadora</v>
      </c>
      <c r="L185" s="59">
        <v>1</v>
      </c>
      <c r="M185" s="59" t="str">
        <v>si</v>
      </c>
      <c r="N185" s="74" t="str">
        <v>Sí</v>
      </c>
    </row>
    <row r="186" spans="1:14">
      <c r="A186" s="56">
        <v>46032</v>
      </c>
      <c r="B186" s="57">
        <v>2</v>
      </c>
      <c r="C186" s="57" t="str">
        <v>sábado</v>
      </c>
      <c r="D186" s="57">
        <v>1</v>
      </c>
      <c r="E186" s="57" t="str">
        <v>T036</v>
      </c>
      <c r="F186" s="57" t="str">
        <v xml:space="preserve">Inspeccion Tienda </v>
      </c>
      <c r="G186" s="57" t="str">
        <v>diario</v>
      </c>
      <c r="H186" s="57" t="str">
        <v>diario</v>
      </c>
      <c r="I186" s="57">
        <v>10</v>
      </c>
      <c r="J186" s="57" t="str">
        <v>Cualquiera</v>
      </c>
      <c r="K186" s="57" t="str">
        <v>Sub Coordinadora</v>
      </c>
      <c r="L186" s="57">
        <v>1</v>
      </c>
      <c r="M186" s="57" t="str">
        <v>si</v>
      </c>
      <c r="N186" s="73" t="str">
        <v>Sí</v>
      </c>
    </row>
    <row r="187" spans="1:14">
      <c r="A187" s="58">
        <v>46032</v>
      </c>
      <c r="B187" s="59">
        <v>2</v>
      </c>
      <c r="C187" s="59" t="str">
        <v>sábado</v>
      </c>
      <c r="D187" s="59">
        <v>1</v>
      </c>
      <c r="E187" s="59" t="str">
        <v>T043</v>
      </c>
      <c r="F187" s="59" t="str">
        <v>Seguimiento Tareas Colaboradores</v>
      </c>
      <c r="G187" s="59" t="str">
        <v>diario</v>
      </c>
      <c r="H187" s="59" t="str">
        <v>lunes a sabado</v>
      </c>
      <c r="I187" s="59">
        <v>5</v>
      </c>
      <c r="J187" s="59" t="str">
        <v>Cualquiera</v>
      </c>
      <c r="K187" s="59" t="str">
        <v>Sub Coordinadora</v>
      </c>
      <c r="L187" s="59">
        <v>1</v>
      </c>
      <c r="M187" s="59" t="str">
        <v>si</v>
      </c>
      <c r="N187" s="74" t="str">
        <v>Sí</v>
      </c>
    </row>
    <row r="188" spans="1:14">
      <c r="A188" s="56">
        <v>46032</v>
      </c>
      <c r="B188" s="57">
        <v>2</v>
      </c>
      <c r="C188" s="57" t="str">
        <v>sábado</v>
      </c>
      <c r="D188" s="57">
        <v>1</v>
      </c>
      <c r="E188" s="57" t="str">
        <v>T044</v>
      </c>
      <c r="F188" s="57" t="str">
        <v>Capacitacion equipo</v>
      </c>
      <c r="G188" s="57" t="str">
        <v>diario</v>
      </c>
      <c r="H188" s="57" t="str">
        <v>lunes a sabado</v>
      </c>
      <c r="I188" s="57">
        <v>10</v>
      </c>
      <c r="J188" s="57" t="str">
        <v>Cualquiera</v>
      </c>
      <c r="K188" s="57" t="str">
        <v>Sub Coordinadora</v>
      </c>
      <c r="L188" s="57">
        <v>1</v>
      </c>
      <c r="M188" s="57" t="str">
        <v>si</v>
      </c>
      <c r="N188" s="73" t="str">
        <v>Sí</v>
      </c>
    </row>
    <row r="189" spans="1:14">
      <c r="A189" s="58">
        <v>46032</v>
      </c>
      <c r="B189" s="59">
        <v>2</v>
      </c>
      <c r="C189" s="59" t="str">
        <v>sábado</v>
      </c>
      <c r="D189" s="59">
        <v>1</v>
      </c>
      <c r="E189" s="59" t="str">
        <v>T047</v>
      </c>
      <c r="F189" s="59" t="str">
        <v>Registro de Ventas Perdidas</v>
      </c>
      <c r="G189" s="59" t="str">
        <v>diario</v>
      </c>
      <c r="H189" s="59" t="str">
        <v>lunes a sabado</v>
      </c>
      <c r="I189" s="59">
        <v>10</v>
      </c>
      <c r="J189" s="59" t="str">
        <v>Cualquiera</v>
      </c>
      <c r="K189" s="59" t="str">
        <v>Asesora Ventas</v>
      </c>
      <c r="L189" s="59">
        <v>2</v>
      </c>
      <c r="M189" s="59" t="str">
        <v>si</v>
      </c>
      <c r="N189" s="74" t="str">
        <v>Sí</v>
      </c>
    </row>
    <row r="190" spans="1:14">
      <c r="A190" s="56">
        <v>46032</v>
      </c>
      <c r="B190" s="57">
        <v>2</v>
      </c>
      <c r="C190" s="57" t="str">
        <v>sábado</v>
      </c>
      <c r="D190" s="57">
        <v>1</v>
      </c>
      <c r="E190" s="57" t="str">
        <v>T050</v>
      </c>
      <c r="F190" s="57" t="str">
        <v xml:space="preserve">Limpieza Y Orden En Mostrador </v>
      </c>
      <c r="G190" s="57" t="str">
        <v>diario</v>
      </c>
      <c r="H190" s="57" t="str">
        <v>lunes a sabado</v>
      </c>
      <c r="I190" s="57">
        <v>20</v>
      </c>
      <c r="J190" s="57" t="str">
        <v>Cualquiera</v>
      </c>
      <c r="K190" s="57" t="str">
        <v>Sub Coordinadora</v>
      </c>
      <c r="L190" s="57">
        <v>1</v>
      </c>
      <c r="M190" s="57" t="str">
        <v>si</v>
      </c>
      <c r="N190" s="73" t="str">
        <v>Sí</v>
      </c>
    </row>
    <row r="191" spans="1:14">
      <c r="A191" s="58">
        <v>46032</v>
      </c>
      <c r="B191" s="59">
        <v>2</v>
      </c>
      <c r="C191" s="59" t="str">
        <v>sábado</v>
      </c>
      <c r="D191" s="59">
        <v>1</v>
      </c>
      <c r="E191" s="59" t="str">
        <v>T054</v>
      </c>
      <c r="F191" s="59" t="str">
        <v>Lista De Puntos Verdes Vendidos</v>
      </c>
      <c r="G191" s="59" t="str">
        <v>diario</v>
      </c>
      <c r="H191" s="59" t="str">
        <v>lunes a sabado</v>
      </c>
      <c r="I191" s="59">
        <v>10</v>
      </c>
      <c r="J191" s="59" t="str">
        <v>Cualquiera</v>
      </c>
      <c r="K191" s="59" t="str">
        <v>Asesora Ventas</v>
      </c>
      <c r="L191" s="59">
        <v>1</v>
      </c>
      <c r="M191" s="59" t="str">
        <v>si</v>
      </c>
      <c r="N191" s="74" t="str">
        <v>Sí</v>
      </c>
    </row>
    <row r="192" spans="1:14">
      <c r="A192" s="56">
        <v>46032</v>
      </c>
      <c r="B192" s="57">
        <v>2</v>
      </c>
      <c r="C192" s="57" t="str">
        <v>sábado</v>
      </c>
      <c r="D192" s="57">
        <v>1</v>
      </c>
      <c r="E192" s="57" t="str">
        <v>T057</v>
      </c>
      <c r="F192" s="57" t="str">
        <v>Cajas De Punto Verde contadas vs Art en exhibicion</v>
      </c>
      <c r="G192" s="57" t="str">
        <v>personalizada</v>
      </c>
      <c r="H192" s="57" t="str">
        <v>dia 10</v>
      </c>
      <c r="I192" s="57">
        <v>10</v>
      </c>
      <c r="J192" s="57" t="str">
        <v>Cualquiera</v>
      </c>
      <c r="K192" s="57" t="str">
        <v>Sub Coordinadora</v>
      </c>
      <c r="L192" s="57">
        <v>1</v>
      </c>
      <c r="M192" s="57" t="str">
        <v>si</v>
      </c>
      <c r="N192" s="73" t="str">
        <v>Sí</v>
      </c>
    </row>
    <row r="193" spans="1:14">
      <c r="A193" s="58">
        <v>46032</v>
      </c>
      <c r="B193" s="59">
        <v>2</v>
      </c>
      <c r="C193" s="59" t="str">
        <v>sábado</v>
      </c>
      <c r="D193" s="59">
        <v>1</v>
      </c>
      <c r="E193" s="59" t="str">
        <v>T068</v>
      </c>
      <c r="F193" s="59" t="str">
        <v>Notas Generales Capturadas</v>
      </c>
      <c r="G193" s="59" t="str">
        <v>semanal</v>
      </c>
      <c r="H193" s="59" t="str">
        <v>sábado</v>
      </c>
      <c r="I193" s="59">
        <v>10</v>
      </c>
      <c r="J193" s="59" t="str">
        <v>Cualquiera</v>
      </c>
      <c r="K193" s="59" t="str">
        <v>Sub Coordinadora</v>
      </c>
      <c r="L193" s="59">
        <v>1</v>
      </c>
      <c r="M193" s="59" t="str">
        <v>si</v>
      </c>
      <c r="N193" s="74" t="str">
        <v>Sí</v>
      </c>
    </row>
    <row r="194" spans="1:14">
      <c r="A194" s="56">
        <v>46032</v>
      </c>
      <c r="B194" s="57">
        <v>2</v>
      </c>
      <c r="C194" s="57" t="str">
        <v>sábado</v>
      </c>
      <c r="D194" s="57">
        <v>1</v>
      </c>
      <c r="E194" s="57" t="str">
        <v>T071</v>
      </c>
      <c r="F194" s="57" t="str">
        <v>Mensajes De Whatsapp Respondidos</v>
      </c>
      <c r="G194" s="57" t="str">
        <v>diario</v>
      </c>
      <c r="H194" s="57" t="str">
        <v>lunes a sabado</v>
      </c>
      <c r="I194" s="57">
        <v>10</v>
      </c>
      <c r="J194" s="57" t="str">
        <v>Apertura</v>
      </c>
      <c r="K194" s="57" t="str">
        <v>Sub Coordinadora</v>
      </c>
      <c r="L194" s="57">
        <v>1</v>
      </c>
      <c r="M194" s="57" t="str">
        <v>si</v>
      </c>
      <c r="N194" s="73" t="str">
        <v>Sí</v>
      </c>
    </row>
    <row r="195" spans="1:14">
      <c r="A195" s="58">
        <v>46032</v>
      </c>
      <c r="B195" s="59">
        <v>2</v>
      </c>
      <c r="C195" s="59" t="str">
        <v>sábado</v>
      </c>
      <c r="D195" s="59">
        <v>1</v>
      </c>
      <c r="E195" s="59" t="str">
        <v>T074</v>
      </c>
      <c r="F195" s="59" t="str">
        <v>Revisión De Fondos De Caja</v>
      </c>
      <c r="G195" s="59" t="str">
        <v>diario</v>
      </c>
      <c r="H195" s="59" t="str">
        <v>lunes a sabado</v>
      </c>
      <c r="I195" s="59">
        <v>5</v>
      </c>
      <c r="J195" s="59" t="str">
        <v>Cualquiera</v>
      </c>
      <c r="K195" s="59" t="str">
        <v>Sub Coordinadora</v>
      </c>
      <c r="L195" s="59">
        <v>1</v>
      </c>
      <c r="M195" s="59" t="str">
        <v>si</v>
      </c>
      <c r="N195" s="74" t="str">
        <v>Sí</v>
      </c>
    </row>
    <row r="196" spans="1:14">
      <c r="A196" s="56">
        <v>46032</v>
      </c>
      <c r="B196" s="57">
        <v>2</v>
      </c>
      <c r="C196" s="57" t="str">
        <v>sábado</v>
      </c>
      <c r="D196" s="57">
        <v>1</v>
      </c>
      <c r="E196" s="57" t="str">
        <v>T075</v>
      </c>
      <c r="F196" s="57" t="str">
        <v>Colaboradores Compartieron Estados</v>
      </c>
      <c r="G196" s="57" t="str">
        <v>semanal</v>
      </c>
      <c r="H196" s="57" t="str">
        <v>sábado</v>
      </c>
      <c r="I196" s="57">
        <v>10</v>
      </c>
      <c r="J196" s="57" t="str">
        <v>Cualquiera</v>
      </c>
      <c r="K196" s="57" t="str">
        <v>Sub Coordinadora</v>
      </c>
      <c r="L196" s="57">
        <v>1</v>
      </c>
      <c r="M196" s="57" t="str">
        <v>si</v>
      </c>
      <c r="N196" s="73" t="str">
        <v>Sí</v>
      </c>
    </row>
    <row r="197" spans="1:14">
      <c r="A197" s="58">
        <v>46032</v>
      </c>
      <c r="B197" s="59">
        <v>2</v>
      </c>
      <c r="C197" s="59" t="str">
        <v>sábado</v>
      </c>
      <c r="D197" s="59">
        <v>1</v>
      </c>
      <c r="E197" s="59" t="str">
        <v>T080</v>
      </c>
      <c r="F197" s="59" t="str">
        <v>Cierre De Tienda</v>
      </c>
      <c r="G197" s="59" t="str">
        <v>diario</v>
      </c>
      <c r="H197" s="59" t="str">
        <v>diario</v>
      </c>
      <c r="I197" s="59">
        <v>5</v>
      </c>
      <c r="J197" s="59" t="str">
        <v>Cierre</v>
      </c>
      <c r="K197" s="59" t="str">
        <v>Asesora Ventas</v>
      </c>
      <c r="L197" s="59">
        <v>1</v>
      </c>
      <c r="M197" s="59" t="str">
        <v>si</v>
      </c>
      <c r="N197" s="74" t="str">
        <v>Sí</v>
      </c>
    </row>
    <row r="198" spans="1:14">
      <c r="A198" s="56">
        <v>46032</v>
      </c>
      <c r="B198" s="57">
        <v>2</v>
      </c>
      <c r="C198" s="57" t="str">
        <v>sábado</v>
      </c>
      <c r="D198" s="57">
        <v>1</v>
      </c>
      <c r="E198" s="57" t="str">
        <v>T082</v>
      </c>
      <c r="F198" s="57" t="str">
        <v>Bajar Cortina Sol</v>
      </c>
      <c r="G198" s="57" t="str">
        <v>diario</v>
      </c>
      <c r="H198" s="57" t="str">
        <v>diario</v>
      </c>
      <c r="I198" s="57">
        <v>5</v>
      </c>
      <c r="J198" s="57" t="str">
        <v>Cualquiera</v>
      </c>
      <c r="K198" s="57" t="str">
        <v>Asesora Ventas</v>
      </c>
      <c r="L198" s="57">
        <v>1</v>
      </c>
      <c r="M198" s="57" t="str">
        <v>si</v>
      </c>
      <c r="N198" s="73" t="str">
        <v>Sí</v>
      </c>
    </row>
    <row r="199" spans="1:14">
      <c r="A199" s="58">
        <v>46032</v>
      </c>
      <c r="B199" s="59">
        <v>2</v>
      </c>
      <c r="C199" s="59" t="str">
        <v>sábado</v>
      </c>
      <c r="D199" s="59">
        <v>1</v>
      </c>
      <c r="E199" s="59" t="str">
        <v>T083</v>
      </c>
      <c r="F199" s="59" t="str">
        <v xml:space="preserve">Barrer Tienda Y Banqueta </v>
      </c>
      <c r="G199" s="59" t="str">
        <v>diario</v>
      </c>
      <c r="H199" s="59" t="str">
        <v>diario</v>
      </c>
      <c r="I199" s="59">
        <v>15</v>
      </c>
      <c r="J199" s="59" t="str">
        <v>Cualquiera</v>
      </c>
      <c r="K199" s="59" t="str">
        <v>Asesora Ventas</v>
      </c>
      <c r="L199" s="59">
        <v>1</v>
      </c>
      <c r="M199" s="59" t="str">
        <v>si</v>
      </c>
      <c r="N199" s="74" t="str">
        <v>Sí</v>
      </c>
    </row>
    <row r="200" spans="1:14">
      <c r="A200" s="56">
        <v>46032</v>
      </c>
      <c r="B200" s="57">
        <v>2</v>
      </c>
      <c r="C200" s="57" t="str">
        <v>sábado</v>
      </c>
      <c r="D200" s="57">
        <v>1</v>
      </c>
      <c r="E200" s="57" t="str">
        <v>T084</v>
      </c>
      <c r="F200" s="57" t="str">
        <v xml:space="preserve">Barrer Y Traperar Bodega </v>
      </c>
      <c r="G200" s="57" t="str">
        <v>diario</v>
      </c>
      <c r="H200" s="57" t="str">
        <v>diario</v>
      </c>
      <c r="I200" s="57">
        <v>30</v>
      </c>
      <c r="J200" s="57" t="str">
        <v>Cualquiera</v>
      </c>
      <c r="K200" s="57" t="str">
        <v>Asesora Ventas</v>
      </c>
      <c r="L200" s="57">
        <v>1</v>
      </c>
      <c r="M200" s="57" t="str">
        <v>si</v>
      </c>
      <c r="N200" s="73" t="str">
        <v>Sí</v>
      </c>
    </row>
    <row r="201" spans="1:14">
      <c r="A201" s="58">
        <v>46032</v>
      </c>
      <c r="B201" s="59">
        <v>2</v>
      </c>
      <c r="C201" s="59" t="str">
        <v>sábado</v>
      </c>
      <c r="D201" s="59">
        <v>1</v>
      </c>
      <c r="E201" s="59" t="str">
        <v>T091</v>
      </c>
      <c r="F201" s="59" t="str">
        <v xml:space="preserve">Contestar Mensajes  De Whatsapp  Promotoria Y Publicidad </v>
      </c>
      <c r="G201" s="59" t="str">
        <v>diario</v>
      </c>
      <c r="H201" s="59" t="str">
        <v>diario</v>
      </c>
      <c r="I201" s="59">
        <v>15</v>
      </c>
      <c r="J201" s="59" t="str">
        <v>Cierre</v>
      </c>
      <c r="K201" s="59" t="str">
        <v>Asesora Ventas</v>
      </c>
      <c r="L201" s="59">
        <v>1</v>
      </c>
      <c r="M201" s="59" t="str">
        <v>si</v>
      </c>
      <c r="N201" s="74" t="str">
        <v>Sí</v>
      </c>
    </row>
    <row r="202" spans="1:14">
      <c r="A202" s="56">
        <v>46032</v>
      </c>
      <c r="B202" s="57">
        <v>2</v>
      </c>
      <c r="C202" s="57" t="str">
        <v>sábado</v>
      </c>
      <c r="D202" s="57">
        <v>1</v>
      </c>
      <c r="E202" s="57" t="str">
        <v>T103</v>
      </c>
      <c r="F202" s="57" t="str">
        <v xml:space="preserve">Limpieza De Calzado </v>
      </c>
      <c r="G202" s="57" t="str">
        <v>diario</v>
      </c>
      <c r="H202" s="57" t="str">
        <v>diario</v>
      </c>
      <c r="I202" s="57">
        <v>15</v>
      </c>
      <c r="J202" s="57" t="str">
        <v>Cualquiera</v>
      </c>
      <c r="K202" s="57" t="str">
        <v>Asesora Ventas</v>
      </c>
      <c r="L202" s="57">
        <v>1</v>
      </c>
      <c r="M202" s="57" t="str">
        <v>si</v>
      </c>
      <c r="N202" s="73" t="str">
        <v>Sí</v>
      </c>
    </row>
    <row r="203" spans="1:14">
      <c r="A203" s="58">
        <v>46032</v>
      </c>
      <c r="B203" s="59">
        <v>2</v>
      </c>
      <c r="C203" s="59" t="str">
        <v>sábado</v>
      </c>
      <c r="D203" s="59">
        <v>1</v>
      </c>
      <c r="E203" s="59" t="str">
        <v>T104</v>
      </c>
      <c r="F203" s="59" t="str">
        <v xml:space="preserve">Limpieza De Suelas </v>
      </c>
      <c r="G203" s="59" t="str">
        <v>diario</v>
      </c>
      <c r="H203" s="59" t="str">
        <v>diario</v>
      </c>
      <c r="I203" s="59">
        <v>15</v>
      </c>
      <c r="J203" s="59" t="str">
        <v>Cualquiera</v>
      </c>
      <c r="K203" s="59" t="str">
        <v>Asesora Ventas</v>
      </c>
      <c r="L203" s="59">
        <v>1</v>
      </c>
      <c r="M203" s="59" t="str">
        <v>si</v>
      </c>
      <c r="N203" s="74" t="str">
        <v>Sí</v>
      </c>
    </row>
    <row r="204" spans="1:14">
      <c r="A204" s="56">
        <v>46032</v>
      </c>
      <c r="B204" s="57">
        <v>2</v>
      </c>
      <c r="C204" s="57" t="str">
        <v>sábado</v>
      </c>
      <c r="D204" s="57">
        <v>1</v>
      </c>
      <c r="E204" s="57" t="str">
        <v>T109</v>
      </c>
      <c r="F204" s="57" t="str">
        <v>Limpieza modulos y repisas</v>
      </c>
      <c r="G204" s="57" t="str">
        <v>diario</v>
      </c>
      <c r="H204" s="57" t="str">
        <v>diario</v>
      </c>
      <c r="I204" s="57">
        <v>20</v>
      </c>
      <c r="J204" s="57" t="str">
        <v>Cualquiera</v>
      </c>
      <c r="K204" s="57" t="str">
        <v>Asesora Ventas</v>
      </c>
      <c r="L204" s="57">
        <v>1</v>
      </c>
      <c r="M204" s="57" t="str">
        <v>si</v>
      </c>
      <c r="N204" s="73" t="str">
        <v>Sí</v>
      </c>
    </row>
    <row r="205" spans="1:14">
      <c r="A205" s="58">
        <v>46032</v>
      </c>
      <c r="B205" s="59">
        <v>2</v>
      </c>
      <c r="C205" s="59" t="str">
        <v>sábado</v>
      </c>
      <c r="D205" s="59">
        <v>1</v>
      </c>
      <c r="E205" s="59" t="str">
        <v>T111</v>
      </c>
      <c r="F205" s="59" t="str">
        <v>Poner Alarma 8:00</v>
      </c>
      <c r="G205" s="59" t="str">
        <v>diario</v>
      </c>
      <c r="H205" s="59" t="str">
        <v>diario</v>
      </c>
      <c r="I205" s="59">
        <v>5</v>
      </c>
      <c r="J205" s="59" t="str">
        <v>Cualquiera</v>
      </c>
      <c r="K205" s="59" t="str">
        <v>Asesora Ventas</v>
      </c>
      <c r="L205" s="59">
        <v>1</v>
      </c>
      <c r="M205" s="59" t="str">
        <v>si</v>
      </c>
      <c r="N205" s="74" t="str">
        <v>Sí</v>
      </c>
    </row>
    <row r="206" spans="1:14">
      <c r="A206" s="56">
        <v>46032</v>
      </c>
      <c r="B206" s="57">
        <v>2</v>
      </c>
      <c r="C206" s="57" t="str">
        <v>sábado</v>
      </c>
      <c r="D206" s="57">
        <v>1</v>
      </c>
      <c r="E206" s="57" t="str">
        <v>T124</v>
      </c>
      <c r="F206" s="57" t="str">
        <v>Subir Cortinas 6;00 Pm</v>
      </c>
      <c r="G206" s="57" t="str">
        <v>diario</v>
      </c>
      <c r="H206" s="57" t="str">
        <v>diario</v>
      </c>
      <c r="I206" s="57">
        <v>5</v>
      </c>
      <c r="J206" s="57" t="str">
        <v>Cualquiera</v>
      </c>
      <c r="K206" s="57" t="str">
        <v>Asesora Ventas</v>
      </c>
      <c r="L206" s="57">
        <v>1</v>
      </c>
      <c r="M206" s="57" t="str">
        <v>si</v>
      </c>
      <c r="N206" s="73" t="str">
        <v>Sí</v>
      </c>
    </row>
    <row r="207" spans="1:14">
      <c r="A207" s="58">
        <v>46032</v>
      </c>
      <c r="B207" s="59">
        <v>2</v>
      </c>
      <c r="C207" s="59" t="str">
        <v>sábado</v>
      </c>
      <c r="D207" s="59">
        <v>1</v>
      </c>
      <c r="E207" s="59" t="str">
        <v>T125</v>
      </c>
      <c r="F207" s="59" t="str">
        <v>Tableo De Cajas</v>
      </c>
      <c r="G207" s="59" t="str">
        <v>diario</v>
      </c>
      <c r="H207" s="59" t="str">
        <v>diario</v>
      </c>
      <c r="I207" s="59">
        <v>30</v>
      </c>
      <c r="J207" s="59" t="str">
        <v>Cualquiera</v>
      </c>
      <c r="K207" s="59" t="str">
        <v>Asesora Ventas</v>
      </c>
      <c r="L207" s="59">
        <v>1</v>
      </c>
      <c r="M207" s="59" t="str">
        <v>si</v>
      </c>
      <c r="N207" s="74" t="str">
        <v>Sí</v>
      </c>
    </row>
    <row r="208" spans="1:14">
      <c r="A208" s="56">
        <v>46032</v>
      </c>
      <c r="B208" s="57">
        <v>2</v>
      </c>
      <c r="C208" s="57" t="str">
        <v>sábado</v>
      </c>
      <c r="D208" s="57">
        <v>1</v>
      </c>
      <c r="E208" s="57" t="str">
        <v>T134</v>
      </c>
      <c r="F208" s="57" t="str">
        <v>Validar INE's vs ventas con Vale y CD Vs Veriscan</v>
      </c>
      <c r="G208" s="57" t="str">
        <v>semanal</v>
      </c>
      <c r="H208" s="57" t="str">
        <v>sábado</v>
      </c>
      <c r="I208" s="57">
        <v>20</v>
      </c>
      <c r="J208" s="57" t="str">
        <v>Cualquiera</v>
      </c>
      <c r="K208" s="57" t="str">
        <v>Auxiliar Administrativo</v>
      </c>
      <c r="L208" s="57">
        <v>1</v>
      </c>
      <c r="M208" s="57" t="str">
        <v>si</v>
      </c>
      <c r="N208" s="73" t="str">
        <v>Sí</v>
      </c>
    </row>
    <row r="209" spans="1:14">
      <c r="A209" s="58">
        <v>46032</v>
      </c>
      <c r="B209" s="59">
        <v>2</v>
      </c>
      <c r="C209" s="59" t="str">
        <v>sábado</v>
      </c>
      <c r="D209" s="59">
        <v>1</v>
      </c>
      <c r="E209" s="59" t="str">
        <v>T136</v>
      </c>
      <c r="F209" s="59" t="str">
        <v xml:space="preserve">Orden Clasificacion y depuracion de documentos en Organizador Blanco </v>
      </c>
      <c r="G209" s="59" t="str">
        <v>semanal</v>
      </c>
      <c r="H209" s="59" t="str">
        <v>sábado</v>
      </c>
      <c r="I209" s="59">
        <v>15</v>
      </c>
      <c r="J209" s="59" t="str">
        <v>Cualquiera</v>
      </c>
      <c r="K209" s="59" t="str">
        <v>Sub Coordinadora</v>
      </c>
      <c r="L209" s="59">
        <v>1</v>
      </c>
      <c r="M209" s="59" t="str">
        <v>si</v>
      </c>
      <c r="N209" s="74" t="str">
        <v>Sí</v>
      </c>
    </row>
    <row r="210" spans="1:14">
      <c r="A210" s="60">
        <v>46032</v>
      </c>
      <c r="B210" s="53">
        <v>2</v>
      </c>
      <c r="C210" s="53" t="str">
        <v>sábado</v>
      </c>
      <c r="D210" s="53">
        <v>1</v>
      </c>
      <c r="E210" s="53" t="str">
        <v>T165</v>
      </c>
      <c r="F210" s="53" t="str">
        <v>Capturar lotes de Recepcion De Mercancia</v>
      </c>
      <c r="G210" s="53" t="str">
        <v>diario</v>
      </c>
      <c r="H210" s="53" t="str">
        <v>diario</v>
      </c>
      <c r="I210" s="53">
        <v>30</v>
      </c>
      <c r="J210" s="53" t="str">
        <v>Cualquiera</v>
      </c>
      <c r="K210" s="53" t="str">
        <v>Asesora Ventas</v>
      </c>
      <c r="L210" s="53">
        <v>1</v>
      </c>
      <c r="M210" s="53" t="str">
        <v>si</v>
      </c>
      <c r="N210" s="71" t="str">
        <v>Sí</v>
      </c>
    </row>
    <row r="211" spans="1:14">
      <c r="A211" s="6">
        <v>46032</v>
      </c>
      <c r="B211">
        <v>2</v>
      </c>
      <c r="C211" t="str">
        <v>sábado</v>
      </c>
      <c r="D211">
        <v>1</v>
      </c>
      <c r="E211" t="str">
        <v>T180</v>
      </c>
      <c r="F211" t="str">
        <v>Seguimiento Agenda</v>
      </c>
      <c r="G211" t="str">
        <v>diario</v>
      </c>
      <c r="H211" t="str">
        <v>diario</v>
      </c>
      <c r="I211">
        <v>10</v>
      </c>
      <c r="J211" t="str">
        <v>Cualquiera</v>
      </c>
      <c r="K211" t="str">
        <v>Sub Coordinadora</v>
      </c>
      <c r="L211">
        <v>1</v>
      </c>
      <c r="M211" t="str">
        <v>si</v>
      </c>
      <c r="N211" t="str">
        <v>Sí</v>
      </c>
    </row>
    <row r="212" spans="1:14">
      <c r="A212" s="6">
        <v>46032</v>
      </c>
      <c r="B212">
        <v>2</v>
      </c>
      <c r="C212" t="str">
        <v>sábado</v>
      </c>
      <c r="D212">
        <v>1</v>
      </c>
      <c r="E212" t="str">
        <v>T183</v>
      </c>
      <c r="F212" t="str">
        <v xml:space="preserve">Evaluar Exhibicon </v>
      </c>
      <c r="G212" t="str">
        <v>semanal</v>
      </c>
      <c r="H212" t="str">
        <v>sábado</v>
      </c>
      <c r="I212">
        <v>10</v>
      </c>
      <c r="J212" t="str">
        <v>Cualquiera</v>
      </c>
      <c r="K212" t="str">
        <v>Sub Coordinadora</v>
      </c>
      <c r="L212">
        <v>1</v>
      </c>
      <c r="M212" t="str">
        <v>si</v>
      </c>
      <c r="N212" t="str">
        <v>Sí</v>
      </c>
    </row>
    <row r="213" spans="1:14">
      <c r="A213" s="6">
        <v>46032</v>
      </c>
      <c r="B213">
        <v>2</v>
      </c>
      <c r="C213" t="str">
        <v>sábado</v>
      </c>
      <c r="D213">
        <v>1</v>
      </c>
      <c r="E213" t="str">
        <v>T186</v>
      </c>
      <c r="F213" t="str">
        <v>Reporte Descuentos</v>
      </c>
      <c r="G213" t="str">
        <v>diario</v>
      </c>
      <c r="H213" t="str">
        <v>diario</v>
      </c>
      <c r="I213">
        <v>30</v>
      </c>
      <c r="J213" t="str">
        <v>Cualquiera</v>
      </c>
      <c r="K213" t="str">
        <v>Auxiliar Administrativo</v>
      </c>
      <c r="L213">
        <v>1</v>
      </c>
      <c r="M213" t="str">
        <v>si</v>
      </c>
      <c r="N213" t="str">
        <v>Sí</v>
      </c>
    </row>
    <row r="214" spans="1:14">
      <c r="A214" s="6">
        <v>46032</v>
      </c>
      <c r="B214">
        <v>2</v>
      </c>
      <c r="C214" t="str">
        <v>sábado</v>
      </c>
      <c r="D214">
        <v>1</v>
      </c>
      <c r="E214" t="str">
        <v>T195</v>
      </c>
      <c r="F214" t="str">
        <v>Envio De Tareas Diarias A Alex 5:00</v>
      </c>
      <c r="G214" t="str">
        <v>diario</v>
      </c>
      <c r="H214" t="str">
        <v>diario</v>
      </c>
      <c r="I214">
        <v>5</v>
      </c>
      <c r="J214" t="str">
        <v>Cualquiera</v>
      </c>
      <c r="K214" t="str">
        <v>Auxiliar Administrativo</v>
      </c>
      <c r="L214">
        <v>1</v>
      </c>
      <c r="M214" t="str">
        <v>si</v>
      </c>
      <c r="N214" t="str">
        <v>Sí</v>
      </c>
    </row>
    <row r="215" spans="1:14">
      <c r="A215" s="6">
        <v>46032</v>
      </c>
      <c r="B215">
        <v>2</v>
      </c>
      <c r="C215" t="str">
        <v>sábado</v>
      </c>
      <c r="D215">
        <v>1</v>
      </c>
      <c r="E215" t="str">
        <v>T196</v>
      </c>
      <c r="F215" t="str">
        <v>Lista De Raya Firmada Jaime Y Olga</v>
      </c>
      <c r="G215" t="str">
        <v>semanal</v>
      </c>
      <c r="H215" t="str">
        <v>sábado</v>
      </c>
      <c r="I215">
        <v>15</v>
      </c>
      <c r="J215" t="str">
        <v>Cualquiera</v>
      </c>
      <c r="K215" t="str">
        <v>Auxiliar Administrativo</v>
      </c>
      <c r="L215">
        <v>1</v>
      </c>
      <c r="M215" t="str">
        <v>si</v>
      </c>
      <c r="N215" t="str">
        <v>Sí</v>
      </c>
    </row>
    <row r="216" spans="1:14">
      <c r="A216" s="6">
        <v>46032</v>
      </c>
      <c r="B216">
        <v>2</v>
      </c>
      <c r="C216" t="str">
        <v>sábado</v>
      </c>
      <c r="D216">
        <v>1</v>
      </c>
      <c r="E216" t="str">
        <v>T253</v>
      </c>
      <c r="F216" t="str">
        <v>Lista De Asistencia Firmada Jaime Y Olga</v>
      </c>
      <c r="G216" t="str">
        <v>semanal</v>
      </c>
      <c r="H216" t="str">
        <v>sábado</v>
      </c>
      <c r="I216">
        <v>15</v>
      </c>
      <c r="J216" t="str">
        <v>Cualquiera</v>
      </c>
      <c r="K216" t="str">
        <v>Auxiliar Administrativo</v>
      </c>
      <c r="L216">
        <v>1</v>
      </c>
      <c r="M216" t="str">
        <v>si</v>
      </c>
      <c r="N216" t="str">
        <v>Sí</v>
      </c>
    </row>
    <row r="217" spans="1:14">
      <c r="A217" s="6">
        <v>46032</v>
      </c>
      <c r="B217">
        <v>2</v>
      </c>
      <c r="C217" t="str">
        <v>sábado</v>
      </c>
      <c r="D217">
        <v>1</v>
      </c>
      <c r="E217" t="str">
        <v>T214</v>
      </c>
      <c r="F217" t="str">
        <v>Pago Isn (Mensual)</v>
      </c>
      <c r="G217" t="str">
        <v>mensual</v>
      </c>
      <c r="H217" t="str">
        <v>dia 10</v>
      </c>
      <c r="I217">
        <v>5</v>
      </c>
      <c r="J217" t="str">
        <v>Cualquiera</v>
      </c>
      <c r="K217" t="str">
        <v>Auxiliar Administrativo</v>
      </c>
      <c r="L217">
        <v>1</v>
      </c>
      <c r="M217" t="str">
        <v>si</v>
      </c>
      <c r="N217" t="str">
        <v>Sí</v>
      </c>
    </row>
    <row r="218" spans="1:14">
      <c r="A218" s="6">
        <v>46032</v>
      </c>
      <c r="B218">
        <v>2</v>
      </c>
      <c r="C218" t="str">
        <v>sábado</v>
      </c>
      <c r="D218">
        <v>1</v>
      </c>
      <c r="E218" t="str">
        <v>T229</v>
      </c>
      <c r="F218" t="str">
        <v>Modificación De Precios Al Vender</v>
      </c>
      <c r="G218" t="str">
        <v>mensual</v>
      </c>
      <c r="H218" t="str">
        <v>dia 10</v>
      </c>
      <c r="I218">
        <v>10</v>
      </c>
      <c r="J218" t="str">
        <v>Cualquiera</v>
      </c>
      <c r="K218" t="str">
        <v>Auxiliar Administrativo</v>
      </c>
      <c r="L218">
        <v>1</v>
      </c>
      <c r="M218" t="str">
        <v>si</v>
      </c>
      <c r="N218" t="str">
        <v>Sí</v>
      </c>
    </row>
    <row r="219" spans="1:14">
      <c r="A219" s="6">
        <v>46032</v>
      </c>
      <c r="B219">
        <v>2</v>
      </c>
      <c r="C219" t="str">
        <v>sábado</v>
      </c>
      <c r="D219">
        <v>1</v>
      </c>
      <c r="E219" t="str">
        <v>T251</v>
      </c>
      <c r="F219" t="str">
        <v>Generar PreNomina</v>
      </c>
      <c r="G219" t="str">
        <v>semanal</v>
      </c>
      <c r="H219" t="str">
        <v>sábado</v>
      </c>
      <c r="I219">
        <v>120</v>
      </c>
      <c r="J219" t="str">
        <v>Cualquiera</v>
      </c>
      <c r="K219" t="str">
        <v>Auxiliar Administrativo</v>
      </c>
      <c r="L219">
        <v>1</v>
      </c>
      <c r="M219" t="str">
        <v>si</v>
      </c>
      <c r="N219" t="str">
        <v>Sí</v>
      </c>
    </row>
    <row r="220" spans="1:14">
      <c r="A220" s="6">
        <v>46033</v>
      </c>
      <c r="B220">
        <v>2</v>
      </c>
      <c r="C220" t="str">
        <v>domingo</v>
      </c>
      <c r="D220">
        <v>1</v>
      </c>
      <c r="E220" t="str">
        <v>T002</v>
      </c>
      <c r="F220" t="str">
        <v>Asignación Y Seguimiento Tareas Al Equipo</v>
      </c>
      <c r="G220" t="str">
        <v>diario</v>
      </c>
      <c r="H220" t="str">
        <v>diario</v>
      </c>
      <c r="I220">
        <v>15</v>
      </c>
      <c r="J220" t="str">
        <v>Cualquiera</v>
      </c>
      <c r="K220" t="str">
        <v>Auxiliar Administrativo</v>
      </c>
      <c r="L220">
        <v>1</v>
      </c>
      <c r="M220" t="str">
        <v>si</v>
      </c>
      <c r="N220" t="str">
        <v>Sí</v>
      </c>
    </row>
    <row r="221" spans="1:14">
      <c r="A221" s="6">
        <v>46033</v>
      </c>
      <c r="B221">
        <v>2</v>
      </c>
      <c r="C221" t="str">
        <v>domingo</v>
      </c>
      <c r="D221">
        <v>1</v>
      </c>
      <c r="E221" t="str">
        <v>T003</v>
      </c>
      <c r="F221" t="str">
        <v>Cobranza Telefonica CD</v>
      </c>
      <c r="G221" t="str">
        <v>personalizada</v>
      </c>
      <c r="H221" t="str">
        <v>dia 27, dia 28, dia 4, dia 5, dia 14, dia 13, dia 20, dia 22, dia 11, dia 12, dia 26, dia 26, dia 30, dia 31</v>
      </c>
      <c r="I221">
        <v>120</v>
      </c>
      <c r="J221" t="str">
        <v>Cualquiera</v>
      </c>
      <c r="K221" t="str">
        <v>Auxiliar Administrativo</v>
      </c>
      <c r="L221">
        <v>1</v>
      </c>
      <c r="M221" t="str">
        <v>si</v>
      </c>
      <c r="N221" t="str">
        <v>Sí</v>
      </c>
    </row>
    <row r="222" spans="1:14">
      <c r="A222" s="6">
        <v>46033</v>
      </c>
      <c r="B222">
        <v>2</v>
      </c>
      <c r="C222" t="str">
        <v>domingo</v>
      </c>
      <c r="D222">
        <v>1</v>
      </c>
      <c r="E222" t="str">
        <v>T029</v>
      </c>
      <c r="F222" t="str">
        <v>Seguimiento Tareas</v>
      </c>
      <c r="G222" t="str">
        <v>diario</v>
      </c>
      <c r="H222" t="str">
        <v>diario</v>
      </c>
      <c r="I222">
        <v>10</v>
      </c>
      <c r="J222" t="str">
        <v>Cualquiera</v>
      </c>
      <c r="K222" t="str">
        <v>Sub Coordinadora</v>
      </c>
      <c r="L222">
        <v>1</v>
      </c>
      <c r="M222" t="str">
        <v>si</v>
      </c>
      <c r="N222" t="str">
        <v>Sí</v>
      </c>
    </row>
    <row r="223" spans="1:14">
      <c r="A223" s="6">
        <v>46033</v>
      </c>
      <c r="B223">
        <v>2</v>
      </c>
      <c r="C223" t="str">
        <v>domingo</v>
      </c>
      <c r="D223">
        <v>1</v>
      </c>
      <c r="E223" t="str">
        <v>T036</v>
      </c>
      <c r="F223" t="str">
        <v xml:space="preserve">Inspeccion Tienda </v>
      </c>
      <c r="G223" t="str">
        <v>diario</v>
      </c>
      <c r="H223" t="str">
        <v>diario</v>
      </c>
      <c r="I223">
        <v>10</v>
      </c>
      <c r="J223" t="str">
        <v>Cualquiera</v>
      </c>
      <c r="K223" t="str">
        <v>Sub Coordinadora</v>
      </c>
      <c r="L223">
        <v>1</v>
      </c>
      <c r="M223" t="str">
        <v>si</v>
      </c>
      <c r="N223" t="str">
        <v>Sí</v>
      </c>
    </row>
    <row r="224" spans="1:14">
      <c r="A224" s="6">
        <v>46033</v>
      </c>
      <c r="B224">
        <v>2</v>
      </c>
      <c r="C224" t="str">
        <v>domingo</v>
      </c>
      <c r="D224">
        <v>1</v>
      </c>
      <c r="E224" t="str">
        <v>T062</v>
      </c>
      <c r="F224" t="str">
        <v>Cocina Limpia.</v>
      </c>
      <c r="G224" t="str">
        <v>semanal</v>
      </c>
      <c r="H224" t="str">
        <v>domingo</v>
      </c>
      <c r="I224">
        <v>10</v>
      </c>
      <c r="J224" t="str">
        <v>Cualquiera</v>
      </c>
      <c r="K224" t="str">
        <v>Sub Coordinadora</v>
      </c>
      <c r="L224">
        <v>1</v>
      </c>
      <c r="M224" t="str">
        <v>si</v>
      </c>
      <c r="N224" t="str">
        <v>Sí</v>
      </c>
    </row>
    <row r="225" spans="1:14">
      <c r="A225" s="6">
        <v>46033</v>
      </c>
      <c r="B225">
        <v>2</v>
      </c>
      <c r="C225" t="str">
        <v>domingo</v>
      </c>
      <c r="D225">
        <v>1</v>
      </c>
      <c r="E225" t="str">
        <v>T069</v>
      </c>
      <c r="F225" t="str">
        <v>Formatos Disponibles Crédito Dir. Y Buro De Credito (20/40)</v>
      </c>
      <c r="G225" t="str">
        <v>semanal</v>
      </c>
      <c r="H225" t="str">
        <v>domingo</v>
      </c>
      <c r="I225">
        <v>10</v>
      </c>
      <c r="J225" t="str">
        <v>Cualquiera</v>
      </c>
      <c r="K225" t="str">
        <v>Sub Coordinadora</v>
      </c>
      <c r="L225">
        <v>1</v>
      </c>
      <c r="M225" t="str">
        <v>si</v>
      </c>
      <c r="N225" t="str">
        <v>Sí</v>
      </c>
    </row>
    <row r="226" spans="1:14">
      <c r="A226" s="6">
        <v>46033</v>
      </c>
      <c r="B226">
        <v>2</v>
      </c>
      <c r="C226" t="str">
        <v>domingo</v>
      </c>
      <c r="D226">
        <v>1</v>
      </c>
      <c r="E226" t="str">
        <v>T080</v>
      </c>
      <c r="F226" t="str">
        <v>Cierre De Tienda</v>
      </c>
      <c r="G226" t="str">
        <v>diario</v>
      </c>
      <c r="H226" t="str">
        <v>diario</v>
      </c>
      <c r="I226">
        <v>5</v>
      </c>
      <c r="J226" t="str">
        <v>Cierre</v>
      </c>
      <c r="K226" t="str">
        <v>Asesora Ventas</v>
      </c>
      <c r="L226">
        <v>1</v>
      </c>
      <c r="M226" t="str">
        <v>si</v>
      </c>
      <c r="N226" t="str">
        <v>Sí</v>
      </c>
    </row>
    <row r="227" spans="1:14">
      <c r="A227" s="6">
        <v>46033</v>
      </c>
      <c r="B227">
        <v>2</v>
      </c>
      <c r="C227" t="str">
        <v>domingo</v>
      </c>
      <c r="D227">
        <v>1</v>
      </c>
      <c r="E227" t="str">
        <v>T082</v>
      </c>
      <c r="F227" t="str">
        <v>Bajar Cortina Sol</v>
      </c>
      <c r="G227" t="str">
        <v>diario</v>
      </c>
      <c r="H227" t="str">
        <v>diario</v>
      </c>
      <c r="I227">
        <v>5</v>
      </c>
      <c r="J227" t="str">
        <v>Cualquiera</v>
      </c>
      <c r="K227" t="str">
        <v>Asesora Ventas</v>
      </c>
      <c r="L227">
        <v>1</v>
      </c>
      <c r="M227" t="str">
        <v>si</v>
      </c>
      <c r="N227" t="str">
        <v>Sí</v>
      </c>
    </row>
    <row r="228" spans="1:14">
      <c r="A228" s="6">
        <v>46033</v>
      </c>
      <c r="B228">
        <v>2</v>
      </c>
      <c r="C228" t="str">
        <v>domingo</v>
      </c>
      <c r="D228">
        <v>1</v>
      </c>
      <c r="E228" t="str">
        <v>T083</v>
      </c>
      <c r="F228" t="str">
        <v xml:space="preserve">Barrer Tienda Y Banqueta </v>
      </c>
      <c r="G228" t="str">
        <v>diario</v>
      </c>
      <c r="H228" t="str">
        <v>diario</v>
      </c>
      <c r="I228">
        <v>15</v>
      </c>
      <c r="J228" t="str">
        <v>Cualquiera</v>
      </c>
      <c r="K228" t="str">
        <v>Asesora Ventas</v>
      </c>
      <c r="L228">
        <v>1</v>
      </c>
      <c r="M228" t="str">
        <v>si</v>
      </c>
      <c r="N228" t="str">
        <v>Sí</v>
      </c>
    </row>
    <row r="229" spans="1:14">
      <c r="A229" s="6">
        <v>46033</v>
      </c>
      <c r="B229">
        <v>2</v>
      </c>
      <c r="C229" t="str">
        <v>domingo</v>
      </c>
      <c r="D229">
        <v>1</v>
      </c>
      <c r="E229" t="str">
        <v>T084</v>
      </c>
      <c r="F229" t="str">
        <v xml:space="preserve">Barrer Y Traperar Bodega </v>
      </c>
      <c r="G229" t="str">
        <v>diario</v>
      </c>
      <c r="H229" t="str">
        <v>diario</v>
      </c>
      <c r="I229">
        <v>30</v>
      </c>
      <c r="J229" t="str">
        <v>Cualquiera</v>
      </c>
      <c r="K229" t="str">
        <v>Asesora Ventas</v>
      </c>
      <c r="L229">
        <v>1</v>
      </c>
      <c r="M229" t="str">
        <v>si</v>
      </c>
      <c r="N229" t="str">
        <v>Sí</v>
      </c>
    </row>
    <row r="230" spans="1:14">
      <c r="A230" s="6">
        <v>46033</v>
      </c>
      <c r="B230">
        <v>2</v>
      </c>
      <c r="C230" t="str">
        <v>domingo</v>
      </c>
      <c r="D230">
        <v>1</v>
      </c>
      <c r="E230" t="str">
        <v>T091</v>
      </c>
      <c r="F230" t="str">
        <v xml:space="preserve">Contestar Mensajes  De Whatsapp  Promotoria Y Publicidad </v>
      </c>
      <c r="G230" t="str">
        <v>diario</v>
      </c>
      <c r="H230" t="str">
        <v>diario</v>
      </c>
      <c r="I230">
        <v>15</v>
      </c>
      <c r="J230" t="str">
        <v>Cierre</v>
      </c>
      <c r="K230" t="str">
        <v>Asesora Ventas</v>
      </c>
      <c r="L230">
        <v>1</v>
      </c>
      <c r="M230" t="str">
        <v>si</v>
      </c>
      <c r="N230" t="str">
        <v>Sí</v>
      </c>
    </row>
    <row r="231" spans="1:14">
      <c r="A231" s="6">
        <v>46033</v>
      </c>
      <c r="B231">
        <v>2</v>
      </c>
      <c r="C231" t="str">
        <v>domingo</v>
      </c>
      <c r="D231">
        <v>1</v>
      </c>
      <c r="E231" t="str">
        <v>T096</v>
      </c>
      <c r="F231" t="str">
        <v>Limpiar Bolsas</v>
      </c>
      <c r="G231" t="str">
        <v>personalizada</v>
      </c>
      <c r="H231" t="str">
        <v>dia 25, dia 11</v>
      </c>
      <c r="I231">
        <v>15</v>
      </c>
      <c r="J231" t="str">
        <v>Cualquiera</v>
      </c>
      <c r="K231" t="str">
        <v>Asesora Ventas</v>
      </c>
      <c r="L231">
        <v>1</v>
      </c>
      <c r="M231" t="str">
        <v>si</v>
      </c>
      <c r="N231" t="str">
        <v>Sí</v>
      </c>
    </row>
    <row r="232" spans="1:14">
      <c r="A232" s="6">
        <v>46033</v>
      </c>
      <c r="B232">
        <v>2</v>
      </c>
      <c r="C232" t="str">
        <v>domingo</v>
      </c>
      <c r="D232">
        <v>1</v>
      </c>
      <c r="E232" t="str">
        <v>T103</v>
      </c>
      <c r="F232" t="str">
        <v xml:space="preserve">Limpieza De Calzado </v>
      </c>
      <c r="G232" t="str">
        <v>diario</v>
      </c>
      <c r="H232" t="str">
        <v>diario</v>
      </c>
      <c r="I232">
        <v>15</v>
      </c>
      <c r="J232" t="str">
        <v>Cualquiera</v>
      </c>
      <c r="K232" t="str">
        <v>Asesora Ventas</v>
      </c>
      <c r="L232">
        <v>1</v>
      </c>
      <c r="M232" t="str">
        <v>si</v>
      </c>
      <c r="N232" t="str">
        <v>Sí</v>
      </c>
    </row>
    <row r="233" spans="1:14">
      <c r="A233" s="6">
        <v>46033</v>
      </c>
      <c r="B233">
        <v>2</v>
      </c>
      <c r="C233" t="str">
        <v>domingo</v>
      </c>
      <c r="D233">
        <v>1</v>
      </c>
      <c r="E233" t="str">
        <v>T104</v>
      </c>
      <c r="F233" t="str">
        <v xml:space="preserve">Limpieza De Suelas </v>
      </c>
      <c r="G233" t="str">
        <v>diario</v>
      </c>
      <c r="H233" t="str">
        <v>diario</v>
      </c>
      <c r="I233">
        <v>15</v>
      </c>
      <c r="J233" t="str">
        <v>Cualquiera</v>
      </c>
      <c r="K233" t="str">
        <v>Asesora Ventas</v>
      </c>
      <c r="L233">
        <v>1</v>
      </c>
      <c r="M233" t="str">
        <v>si</v>
      </c>
      <c r="N233" t="str">
        <v>Sí</v>
      </c>
    </row>
    <row r="234" spans="1:14">
      <c r="A234" s="6">
        <v>46033</v>
      </c>
      <c r="B234">
        <v>2</v>
      </c>
      <c r="C234" t="str">
        <v>domingo</v>
      </c>
      <c r="D234">
        <v>1</v>
      </c>
      <c r="E234" t="str">
        <v>T109</v>
      </c>
      <c r="F234" t="str">
        <v>Limpieza modulos y repisas</v>
      </c>
      <c r="G234" t="str">
        <v>diario</v>
      </c>
      <c r="H234" t="str">
        <v>diario</v>
      </c>
      <c r="I234">
        <v>20</v>
      </c>
      <c r="J234" t="str">
        <v>Cualquiera</v>
      </c>
      <c r="K234" t="str">
        <v>Asesora Ventas</v>
      </c>
      <c r="L234">
        <v>1</v>
      </c>
      <c r="M234" t="str">
        <v>si</v>
      </c>
      <c r="N234" t="str">
        <v>Sí</v>
      </c>
    </row>
    <row r="235" spans="1:14">
      <c r="A235" s="6">
        <v>46033</v>
      </c>
      <c r="B235">
        <v>2</v>
      </c>
      <c r="C235" t="str">
        <v>domingo</v>
      </c>
      <c r="D235">
        <v>1</v>
      </c>
      <c r="E235" t="str">
        <v>T111</v>
      </c>
      <c r="F235" t="str">
        <v>Poner Alarma 8:00</v>
      </c>
      <c r="G235" t="str">
        <v>diario</v>
      </c>
      <c r="H235" t="str">
        <v>diario</v>
      </c>
      <c r="I235">
        <v>5</v>
      </c>
      <c r="J235" t="str">
        <v>Cualquiera</v>
      </c>
      <c r="K235" t="str">
        <v>Asesora Ventas</v>
      </c>
      <c r="L235">
        <v>1</v>
      </c>
      <c r="M235" t="str">
        <v>si</v>
      </c>
      <c r="N235" t="str">
        <v>Sí</v>
      </c>
    </row>
    <row r="236" spans="1:14">
      <c r="A236" s="6">
        <v>46033</v>
      </c>
      <c r="B236">
        <v>2</v>
      </c>
      <c r="C236" t="str">
        <v>domingo</v>
      </c>
      <c r="D236">
        <v>1</v>
      </c>
      <c r="E236" t="str">
        <v>T124</v>
      </c>
      <c r="F236" t="str">
        <v>Subir Cortinas 6;00 Pm</v>
      </c>
      <c r="G236" t="str">
        <v>diario</v>
      </c>
      <c r="H236" t="str">
        <v>diario</v>
      </c>
      <c r="I236">
        <v>5</v>
      </c>
      <c r="J236" t="str">
        <v>Cualquiera</v>
      </c>
      <c r="K236" t="str">
        <v>Asesora Ventas</v>
      </c>
      <c r="L236">
        <v>1</v>
      </c>
      <c r="M236" t="str">
        <v>si</v>
      </c>
      <c r="N236" t="str">
        <v>Sí</v>
      </c>
    </row>
    <row r="237" spans="1:14">
      <c r="A237" s="6">
        <v>46033</v>
      </c>
      <c r="B237">
        <v>2</v>
      </c>
      <c r="C237" t="str">
        <v>domingo</v>
      </c>
      <c r="D237">
        <v>1</v>
      </c>
      <c r="E237" t="str">
        <v>T125</v>
      </c>
      <c r="F237" t="str">
        <v>Tableo De Cajas</v>
      </c>
      <c r="G237" t="str">
        <v>diario</v>
      </c>
      <c r="H237" t="str">
        <v>diario</v>
      </c>
      <c r="I237">
        <v>30</v>
      </c>
      <c r="J237" t="str">
        <v>Cualquiera</v>
      </c>
      <c r="K237" t="str">
        <v>Asesora Ventas</v>
      </c>
      <c r="L237">
        <v>1</v>
      </c>
      <c r="M237" t="str">
        <v>si</v>
      </c>
      <c r="N237" t="str">
        <v>Sí</v>
      </c>
    </row>
    <row r="238" spans="1:14">
      <c r="A238" s="6">
        <v>46033</v>
      </c>
      <c r="B238">
        <v>2</v>
      </c>
      <c r="C238" t="str">
        <v>domingo</v>
      </c>
      <c r="D238">
        <v>1</v>
      </c>
      <c r="E238" t="str">
        <v>T142</v>
      </c>
      <c r="F238" t="str">
        <v>Reparar Cajas Maltratadas</v>
      </c>
      <c r="G238" t="str">
        <v>semanal</v>
      </c>
      <c r="H238" t="str">
        <v>domingo</v>
      </c>
      <c r="I238">
        <v>10</v>
      </c>
      <c r="J238" t="str">
        <v>Cualquiera</v>
      </c>
      <c r="K238" t="str">
        <v>Asesora Ventas</v>
      </c>
      <c r="L238">
        <v>1</v>
      </c>
      <c r="M238" t="str">
        <v>si</v>
      </c>
      <c r="N238" t="str">
        <v>Sí</v>
      </c>
    </row>
    <row r="239" spans="1:14">
      <c r="A239" s="6">
        <v>46033</v>
      </c>
      <c r="B239">
        <v>2</v>
      </c>
      <c r="C239" t="str">
        <v>domingo</v>
      </c>
      <c r="D239">
        <v>1</v>
      </c>
      <c r="E239" t="str">
        <v>T165</v>
      </c>
      <c r="F239" t="str">
        <v>Capturar lotes de Recepcion De Mercancia</v>
      </c>
      <c r="G239" t="str">
        <v>diario</v>
      </c>
      <c r="H239" t="str">
        <v>diario</v>
      </c>
      <c r="I239">
        <v>30</v>
      </c>
      <c r="J239" t="str">
        <v>Cualquiera</v>
      </c>
      <c r="K239" t="str">
        <v>Asesora Ventas</v>
      </c>
      <c r="L239">
        <v>1</v>
      </c>
      <c r="M239" t="str">
        <v>si</v>
      </c>
      <c r="N239" t="str">
        <v>Sí</v>
      </c>
    </row>
    <row r="240" spans="1:14">
      <c r="A240" s="6">
        <v>46033</v>
      </c>
      <c r="B240">
        <v>2</v>
      </c>
      <c r="C240" t="str">
        <v>domingo</v>
      </c>
      <c r="D240">
        <v>1</v>
      </c>
      <c r="E240" t="str">
        <v>T180</v>
      </c>
      <c r="F240" t="str">
        <v>Seguimiento Agenda</v>
      </c>
      <c r="G240" t="str">
        <v>diario</v>
      </c>
      <c r="H240" t="str">
        <v>diario</v>
      </c>
      <c r="I240">
        <v>10</v>
      </c>
      <c r="J240" t="str">
        <v>Cualquiera</v>
      </c>
      <c r="K240" t="str">
        <v>Sub Coordinadora</v>
      </c>
      <c r="L240">
        <v>1</v>
      </c>
      <c r="M240" t="str">
        <v>si</v>
      </c>
      <c r="N240" t="str">
        <v>Sí</v>
      </c>
    </row>
    <row r="241" spans="1:14">
      <c r="A241" s="6">
        <v>46033</v>
      </c>
      <c r="B241">
        <v>2</v>
      </c>
      <c r="C241" t="str">
        <v>domingo</v>
      </c>
      <c r="D241">
        <v>1</v>
      </c>
      <c r="E241" t="str">
        <v>T186</v>
      </c>
      <c r="F241" t="str">
        <v>Reporte Descuentos</v>
      </c>
      <c r="G241" t="str">
        <v>diario</v>
      </c>
      <c r="H241" t="str">
        <v>diario</v>
      </c>
      <c r="I241">
        <v>30</v>
      </c>
      <c r="J241" t="str">
        <v>Cualquiera</v>
      </c>
      <c r="K241" t="str">
        <v>Auxiliar Administrativo</v>
      </c>
      <c r="L241">
        <v>1</v>
      </c>
      <c r="M241" t="str">
        <v>si</v>
      </c>
      <c r="N241" t="str">
        <v>Sí</v>
      </c>
    </row>
    <row r="242" spans="1:14">
      <c r="A242" s="6">
        <v>46033</v>
      </c>
      <c r="B242">
        <v>2</v>
      </c>
      <c r="C242" t="str">
        <v>domingo</v>
      </c>
      <c r="D242">
        <v>1</v>
      </c>
      <c r="E242" t="str">
        <v>T189</v>
      </c>
      <c r="F242" t="str">
        <v>Reaccionar Publicación Fb Ig Tt</v>
      </c>
      <c r="G242" t="str">
        <v>semanal</v>
      </c>
      <c r="H242" t="str">
        <v>domingo</v>
      </c>
      <c r="I242">
        <v>10</v>
      </c>
      <c r="J242" t="str">
        <v>Cualquiera</v>
      </c>
      <c r="K242" t="str">
        <v>Auxiliar Administrativo</v>
      </c>
      <c r="L242">
        <v>1</v>
      </c>
      <c r="M242" t="str">
        <v>si</v>
      </c>
      <c r="N242" t="str">
        <v>Sí</v>
      </c>
    </row>
    <row r="243" spans="1:14">
      <c r="A243" s="6">
        <v>46033</v>
      </c>
      <c r="B243">
        <v>2</v>
      </c>
      <c r="C243" t="str">
        <v>domingo</v>
      </c>
      <c r="D243">
        <v>1</v>
      </c>
      <c r="E243" t="str">
        <v>T195</v>
      </c>
      <c r="F243" t="str">
        <v>Envio De Tareas Diarias A Alex 5:00</v>
      </c>
      <c r="G243" t="str">
        <v>diario</v>
      </c>
      <c r="H243" t="str">
        <v>diario</v>
      </c>
      <c r="I243">
        <v>5</v>
      </c>
      <c r="J243" t="str">
        <v>Cualquiera</v>
      </c>
      <c r="K243" t="str">
        <v>Auxiliar Administrativo</v>
      </c>
      <c r="L243">
        <v>1</v>
      </c>
      <c r="M243" t="str">
        <v>si</v>
      </c>
      <c r="N243" t="str">
        <v>Sí</v>
      </c>
    </row>
    <row r="244" spans="1:14">
      <c r="A244" s="6">
        <v>46033</v>
      </c>
      <c r="B244">
        <v>2</v>
      </c>
      <c r="C244" t="str">
        <v>domingo</v>
      </c>
      <c r="D244">
        <v>1</v>
      </c>
      <c r="E244" t="str">
        <v>T200</v>
      </c>
      <c r="F244" t="str">
        <v xml:space="preserve">Generar Nomina Sem Anterior(Lunes)                               </v>
      </c>
      <c r="G244" t="str">
        <v>semanal</v>
      </c>
      <c r="H244" t="str">
        <v>domingo</v>
      </c>
      <c r="I244">
        <v>30</v>
      </c>
      <c r="J244" t="str">
        <v>Cualquiera</v>
      </c>
      <c r="K244" t="str">
        <v>Auxiliar Administrativo</v>
      </c>
      <c r="L244">
        <v>1</v>
      </c>
      <c r="M244" t="str">
        <v>si</v>
      </c>
      <c r="N244" t="str">
        <v>Sí</v>
      </c>
    </row>
    <row r="245" spans="1:14">
      <c r="A245" s="6">
        <v>46033</v>
      </c>
      <c r="B245">
        <v>2</v>
      </c>
      <c r="C245" t="str">
        <v>domingo</v>
      </c>
      <c r="D245">
        <v>1</v>
      </c>
      <c r="E245" t="str">
        <v>T205</v>
      </c>
      <c r="F245" t="str">
        <v>Presentar Control Semanal</v>
      </c>
      <c r="G245" t="str">
        <v>semanal</v>
      </c>
      <c r="H245" t="str">
        <v>domingo</v>
      </c>
      <c r="I245">
        <v>120</v>
      </c>
      <c r="J245" t="str">
        <v>Cualquiera</v>
      </c>
      <c r="K245" t="str">
        <v>Auxiliar Administrativo</v>
      </c>
      <c r="L245">
        <v>1</v>
      </c>
      <c r="M245" t="str">
        <v>si</v>
      </c>
      <c r="N245" t="str">
        <v>Sí</v>
      </c>
    </row>
  </sheetData>
  <autoFilter ref="A1:N250" xr:uid="{6241CCD0-38D0-4D39-9AEB-87858789E2F5}"/>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BAA3-293E-43F8-9C35-562885DDA717}">
  <sheetPr codeName="Hoja10"/>
  <dimension ref="A1:Q1465"/>
  <sheetViews>
    <sheetView zoomScaleNormal="100" workbookViewId="0">
      <selection activeCell="B1" sqref="B1:B1048576"/>
    </sheetView>
  </sheetViews>
  <sheetFormatPr baseColWidth="10" defaultRowHeight="13.5"/>
  <cols>
    <col min="1" max="1" width="15.4375" bestFit="1" customWidth="1"/>
    <col min="2" max="2" width="10.4375" bestFit="1" customWidth="1"/>
    <col min="3" max="3" width="11" bestFit="1" customWidth="1"/>
    <col min="4" max="4" width="66.6875" bestFit="1" customWidth="1"/>
    <col min="5" max="5" width="14.6875" bestFit="1" customWidth="1"/>
    <col min="6" max="6" width="17.875" bestFit="1" customWidth="1"/>
    <col min="7" max="7" width="21.3125" bestFit="1" customWidth="1"/>
    <col min="8" max="8" width="34.875" bestFit="1" customWidth="1"/>
    <col min="9" max="9" width="21.3125" bestFit="1" customWidth="1"/>
    <col min="10" max="10" width="18.6875" bestFit="1" customWidth="1"/>
    <col min="11" max="11" width="22.4375" bestFit="1" customWidth="1"/>
    <col min="12" max="12" width="17" bestFit="1" customWidth="1"/>
    <col min="13" max="13" width="20" bestFit="1" customWidth="1"/>
    <col min="14" max="14" width="11.5625" bestFit="1" customWidth="1"/>
    <col min="15" max="15" width="32.5625" bestFit="1" customWidth="1"/>
    <col min="16" max="16" width="15.875" bestFit="1" customWidth="1"/>
    <col min="17" max="17" width="16.3125" bestFit="1" customWidth="1"/>
  </cols>
  <sheetData>
    <row r="1" spans="1:17">
      <c r="A1" t="s">
        <v>0</v>
      </c>
      <c r="B1" t="s">
        <v>19</v>
      </c>
      <c r="C1" t="s">
        <v>1129</v>
      </c>
      <c r="D1" t="s">
        <v>11</v>
      </c>
      <c r="E1" t="s">
        <v>2051</v>
      </c>
      <c r="F1" t="s">
        <v>2053</v>
      </c>
      <c r="G1" t="s">
        <v>2054</v>
      </c>
      <c r="H1" t="s">
        <v>2074</v>
      </c>
      <c r="I1" t="s">
        <v>2075</v>
      </c>
      <c r="J1" t="s">
        <v>2076</v>
      </c>
      <c r="K1" t="s">
        <v>2077</v>
      </c>
      <c r="L1" t="s">
        <v>2078</v>
      </c>
      <c r="M1" t="s">
        <v>2059</v>
      </c>
      <c r="N1" t="s">
        <v>1623</v>
      </c>
      <c r="O1" t="s">
        <v>2079</v>
      </c>
      <c r="P1" t="s">
        <v>2102</v>
      </c>
      <c r="Q1" t="s">
        <v>2128</v>
      </c>
    </row>
    <row r="2" spans="1:17">
      <c r="A2" s="48">
        <v>46027</v>
      </c>
      <c r="B2">
        <v>2</v>
      </c>
      <c r="C2" t="s">
        <v>176</v>
      </c>
      <c r="D2" t="s">
        <v>1454</v>
      </c>
      <c r="E2">
        <v>15</v>
      </c>
      <c r="F2" t="s">
        <v>17</v>
      </c>
      <c r="G2" t="s">
        <v>443</v>
      </c>
      <c r="H2" t="s">
        <v>386</v>
      </c>
      <c r="I2" t="s">
        <v>488</v>
      </c>
      <c r="J2" t="s">
        <v>15</v>
      </c>
      <c r="K2">
        <v>2880</v>
      </c>
      <c r="L2">
        <v>2880</v>
      </c>
      <c r="M2">
        <v>60</v>
      </c>
      <c r="N2" t="b">
        <v>0</v>
      </c>
      <c r="O2" t="s">
        <v>4709</v>
      </c>
      <c r="P2" t="s">
        <v>1590</v>
      </c>
      <c r="Q2">
        <v>0.38541666666666669</v>
      </c>
    </row>
    <row r="3" spans="1:17">
      <c r="A3" s="48">
        <v>46027</v>
      </c>
      <c r="B3">
        <v>2</v>
      </c>
      <c r="C3" t="s">
        <v>176</v>
      </c>
      <c r="D3" t="s">
        <v>1454</v>
      </c>
      <c r="E3">
        <v>15</v>
      </c>
      <c r="F3" t="s">
        <v>17</v>
      </c>
      <c r="G3" t="s">
        <v>443</v>
      </c>
      <c r="H3" t="s">
        <v>387</v>
      </c>
      <c r="I3" t="s">
        <v>443</v>
      </c>
      <c r="J3" t="s">
        <v>15</v>
      </c>
      <c r="K3">
        <v>2880</v>
      </c>
      <c r="L3">
        <v>2880</v>
      </c>
      <c r="M3">
        <v>100</v>
      </c>
      <c r="N3" t="b">
        <v>1</v>
      </c>
      <c r="O3" t="s">
        <v>1623</v>
      </c>
      <c r="P3" t="s">
        <v>1590</v>
      </c>
      <c r="Q3">
        <v>0.38541666666666669</v>
      </c>
    </row>
    <row r="4" spans="1:17">
      <c r="A4" s="48">
        <v>46027</v>
      </c>
      <c r="B4">
        <v>2</v>
      </c>
      <c r="C4" t="s">
        <v>176</v>
      </c>
      <c r="D4" t="s">
        <v>1454</v>
      </c>
      <c r="E4">
        <v>15</v>
      </c>
      <c r="F4" t="s">
        <v>17</v>
      </c>
      <c r="G4" t="s">
        <v>443</v>
      </c>
      <c r="H4" t="s">
        <v>388</v>
      </c>
      <c r="I4" t="s">
        <v>344</v>
      </c>
      <c r="J4" t="s">
        <v>15</v>
      </c>
      <c r="K4">
        <v>2880</v>
      </c>
      <c r="L4">
        <v>2880</v>
      </c>
      <c r="M4">
        <v>60</v>
      </c>
      <c r="N4" t="b">
        <v>0</v>
      </c>
      <c r="O4" t="s">
        <v>4709</v>
      </c>
      <c r="P4" t="s">
        <v>1590</v>
      </c>
      <c r="Q4">
        <v>0.38541666666666669</v>
      </c>
    </row>
    <row r="5" spans="1:17">
      <c r="A5" s="48">
        <v>46027</v>
      </c>
      <c r="B5">
        <v>2</v>
      </c>
      <c r="C5" t="s">
        <v>176</v>
      </c>
      <c r="D5" t="s">
        <v>1454</v>
      </c>
      <c r="E5">
        <v>15</v>
      </c>
      <c r="F5" t="s">
        <v>17</v>
      </c>
      <c r="G5" t="s">
        <v>443</v>
      </c>
      <c r="H5" t="s">
        <v>1267</v>
      </c>
      <c r="I5" t="s">
        <v>488</v>
      </c>
      <c r="J5" t="s">
        <v>15</v>
      </c>
      <c r="K5">
        <v>2880</v>
      </c>
      <c r="L5">
        <v>2880</v>
      </c>
      <c r="M5">
        <v>60</v>
      </c>
      <c r="N5" t="b">
        <v>0</v>
      </c>
      <c r="O5" t="s">
        <v>4709</v>
      </c>
      <c r="P5" t="s">
        <v>1590</v>
      </c>
      <c r="Q5">
        <v>0.38541666666666669</v>
      </c>
    </row>
    <row r="6" spans="1:17">
      <c r="A6" s="48">
        <v>46027</v>
      </c>
      <c r="B6">
        <v>2</v>
      </c>
      <c r="C6" t="s">
        <v>176</v>
      </c>
      <c r="D6" t="s">
        <v>1454</v>
      </c>
      <c r="E6">
        <v>15</v>
      </c>
      <c r="F6" t="s">
        <v>17</v>
      </c>
      <c r="G6" t="s">
        <v>443</v>
      </c>
      <c r="H6" t="s">
        <v>389</v>
      </c>
      <c r="I6" t="s">
        <v>488</v>
      </c>
      <c r="J6" t="s">
        <v>16</v>
      </c>
      <c r="K6">
        <v>2880</v>
      </c>
      <c r="L6">
        <v>2880</v>
      </c>
      <c r="M6">
        <v>60</v>
      </c>
      <c r="N6" t="b">
        <v>0</v>
      </c>
      <c r="O6" t="s">
        <v>4709</v>
      </c>
      <c r="P6" t="s">
        <v>1590</v>
      </c>
      <c r="Q6">
        <v>0.38541666666666669</v>
      </c>
    </row>
    <row r="7" spans="1:17">
      <c r="A7" s="48">
        <v>46027</v>
      </c>
      <c r="B7">
        <v>2</v>
      </c>
      <c r="C7" t="s">
        <v>176</v>
      </c>
      <c r="D7" t="s">
        <v>1454</v>
      </c>
      <c r="E7">
        <v>15</v>
      </c>
      <c r="F7" t="s">
        <v>17</v>
      </c>
      <c r="G7" t="s">
        <v>443</v>
      </c>
      <c r="H7" t="s">
        <v>391</v>
      </c>
      <c r="I7" t="s">
        <v>1266</v>
      </c>
      <c r="J7" t="s">
        <v>15</v>
      </c>
      <c r="K7">
        <v>2880</v>
      </c>
      <c r="L7">
        <v>2880</v>
      </c>
      <c r="M7">
        <v>60</v>
      </c>
      <c r="N7" t="b">
        <v>0</v>
      </c>
      <c r="O7" t="s">
        <v>4709</v>
      </c>
      <c r="P7" t="s">
        <v>1590</v>
      </c>
      <c r="Q7">
        <v>0.38541666666666669</v>
      </c>
    </row>
    <row r="8" spans="1:17">
      <c r="A8" s="48">
        <v>46027</v>
      </c>
      <c r="B8">
        <v>2</v>
      </c>
      <c r="C8" t="s">
        <v>177</v>
      </c>
      <c r="D8" t="s">
        <v>1359</v>
      </c>
      <c r="E8">
        <v>120</v>
      </c>
      <c r="F8" t="s">
        <v>17</v>
      </c>
      <c r="G8" t="s">
        <v>443</v>
      </c>
      <c r="H8" t="s">
        <v>386</v>
      </c>
      <c r="I8" t="s">
        <v>488</v>
      </c>
      <c r="J8" t="s">
        <v>15</v>
      </c>
      <c r="K8">
        <v>2880</v>
      </c>
      <c r="L8">
        <v>2880</v>
      </c>
      <c r="M8">
        <v>60</v>
      </c>
      <c r="N8" t="b">
        <v>0</v>
      </c>
      <c r="O8" t="s">
        <v>4709</v>
      </c>
      <c r="P8" t="s">
        <v>1590</v>
      </c>
      <c r="Q8">
        <v>0.42708333333333331</v>
      </c>
    </row>
    <row r="9" spans="1:17">
      <c r="A9" s="48">
        <v>46027</v>
      </c>
      <c r="B9">
        <v>2</v>
      </c>
      <c r="C9" t="s">
        <v>177</v>
      </c>
      <c r="D9" t="s">
        <v>1359</v>
      </c>
      <c r="E9">
        <v>120</v>
      </c>
      <c r="F9" t="s">
        <v>17</v>
      </c>
      <c r="G9" t="s">
        <v>443</v>
      </c>
      <c r="H9" t="s">
        <v>387</v>
      </c>
      <c r="I9" t="s">
        <v>443</v>
      </c>
      <c r="J9" t="s">
        <v>15</v>
      </c>
      <c r="K9">
        <v>2880</v>
      </c>
      <c r="L9">
        <v>2880</v>
      </c>
      <c r="M9">
        <v>100</v>
      </c>
      <c r="N9" t="b">
        <v>1</v>
      </c>
      <c r="O9" t="s">
        <v>1623</v>
      </c>
      <c r="P9" t="s">
        <v>1590</v>
      </c>
      <c r="Q9">
        <v>0.42708333333333331</v>
      </c>
    </row>
    <row r="10" spans="1:17">
      <c r="A10" s="48">
        <v>46027</v>
      </c>
      <c r="B10">
        <v>2</v>
      </c>
      <c r="C10" t="s">
        <v>177</v>
      </c>
      <c r="D10" t="s">
        <v>1359</v>
      </c>
      <c r="E10">
        <v>120</v>
      </c>
      <c r="F10" t="s">
        <v>17</v>
      </c>
      <c r="G10" t="s">
        <v>443</v>
      </c>
      <c r="H10" t="s">
        <v>388</v>
      </c>
      <c r="I10" t="s">
        <v>344</v>
      </c>
      <c r="J10" t="s">
        <v>15</v>
      </c>
      <c r="K10">
        <v>2880</v>
      </c>
      <c r="L10">
        <v>2880</v>
      </c>
      <c r="M10">
        <v>60</v>
      </c>
      <c r="N10" t="b">
        <v>0</v>
      </c>
      <c r="O10" t="s">
        <v>4709</v>
      </c>
      <c r="P10" t="s">
        <v>1590</v>
      </c>
      <c r="Q10">
        <v>0.42708333333333331</v>
      </c>
    </row>
    <row r="11" spans="1:17">
      <c r="A11" s="48">
        <v>46027</v>
      </c>
      <c r="B11">
        <v>2</v>
      </c>
      <c r="C11" t="s">
        <v>177</v>
      </c>
      <c r="D11" t="s">
        <v>1359</v>
      </c>
      <c r="E11">
        <v>120</v>
      </c>
      <c r="F11" t="s">
        <v>17</v>
      </c>
      <c r="G11" t="s">
        <v>443</v>
      </c>
      <c r="H11" t="s">
        <v>1267</v>
      </c>
      <c r="I11" t="s">
        <v>488</v>
      </c>
      <c r="J11" t="s">
        <v>15</v>
      </c>
      <c r="K11">
        <v>2880</v>
      </c>
      <c r="L11">
        <v>2880</v>
      </c>
      <c r="M11">
        <v>60</v>
      </c>
      <c r="N11" t="b">
        <v>0</v>
      </c>
      <c r="O11" t="s">
        <v>4709</v>
      </c>
      <c r="P11" t="s">
        <v>1590</v>
      </c>
      <c r="Q11">
        <v>0.42708333333333331</v>
      </c>
    </row>
    <row r="12" spans="1:17">
      <c r="A12" s="48">
        <v>46027</v>
      </c>
      <c r="B12">
        <v>2</v>
      </c>
      <c r="C12" t="s">
        <v>177</v>
      </c>
      <c r="D12" t="s">
        <v>1359</v>
      </c>
      <c r="E12">
        <v>120</v>
      </c>
      <c r="F12" t="s">
        <v>17</v>
      </c>
      <c r="G12" t="s">
        <v>443</v>
      </c>
      <c r="H12" t="s">
        <v>389</v>
      </c>
      <c r="I12" t="s">
        <v>488</v>
      </c>
      <c r="J12" t="s">
        <v>16</v>
      </c>
      <c r="K12">
        <v>2880</v>
      </c>
      <c r="L12">
        <v>2880</v>
      </c>
      <c r="M12">
        <v>60</v>
      </c>
      <c r="N12" t="b">
        <v>0</v>
      </c>
      <c r="O12" t="s">
        <v>4709</v>
      </c>
      <c r="P12" t="s">
        <v>1590</v>
      </c>
      <c r="Q12">
        <v>0.42708333333333331</v>
      </c>
    </row>
    <row r="13" spans="1:17">
      <c r="A13" s="48">
        <v>46027</v>
      </c>
      <c r="B13">
        <v>2</v>
      </c>
      <c r="C13" t="s">
        <v>177</v>
      </c>
      <c r="D13" t="s">
        <v>1359</v>
      </c>
      <c r="E13">
        <v>120</v>
      </c>
      <c r="F13" t="s">
        <v>17</v>
      </c>
      <c r="G13" t="s">
        <v>443</v>
      </c>
      <c r="H13" t="s">
        <v>391</v>
      </c>
      <c r="I13" t="s">
        <v>1266</v>
      </c>
      <c r="J13" t="s">
        <v>15</v>
      </c>
      <c r="K13">
        <v>2880</v>
      </c>
      <c r="L13">
        <v>2880</v>
      </c>
      <c r="M13">
        <v>60</v>
      </c>
      <c r="N13" t="b">
        <v>0</v>
      </c>
      <c r="O13" t="s">
        <v>4709</v>
      </c>
      <c r="P13" t="s">
        <v>1590</v>
      </c>
      <c r="Q13">
        <v>0.42708333333333331</v>
      </c>
    </row>
    <row r="14" spans="1:17">
      <c r="A14" s="48">
        <v>46027</v>
      </c>
      <c r="B14">
        <v>2</v>
      </c>
      <c r="C14" t="s">
        <v>189</v>
      </c>
      <c r="D14" t="s">
        <v>1299</v>
      </c>
      <c r="E14">
        <v>30</v>
      </c>
      <c r="F14" t="s">
        <v>17</v>
      </c>
      <c r="G14" t="s">
        <v>443</v>
      </c>
      <c r="H14" t="s">
        <v>386</v>
      </c>
      <c r="I14" t="s">
        <v>488</v>
      </c>
      <c r="J14" t="s">
        <v>15</v>
      </c>
      <c r="K14">
        <v>2880</v>
      </c>
      <c r="L14">
        <v>2880</v>
      </c>
      <c r="M14">
        <v>60</v>
      </c>
      <c r="N14" t="b">
        <v>0</v>
      </c>
      <c r="O14" t="s">
        <v>4709</v>
      </c>
      <c r="P14" t="s">
        <v>2103</v>
      </c>
      <c r="Q14">
        <v>0.42708333333333331</v>
      </c>
    </row>
    <row r="15" spans="1:17">
      <c r="A15" s="48">
        <v>46027</v>
      </c>
      <c r="B15">
        <v>2</v>
      </c>
      <c r="C15" t="s">
        <v>189</v>
      </c>
      <c r="D15" t="s">
        <v>1299</v>
      </c>
      <c r="E15">
        <v>30</v>
      </c>
      <c r="F15" t="s">
        <v>17</v>
      </c>
      <c r="G15" t="s">
        <v>443</v>
      </c>
      <c r="H15" t="s">
        <v>387</v>
      </c>
      <c r="I15" t="s">
        <v>443</v>
      </c>
      <c r="J15" t="s">
        <v>15</v>
      </c>
      <c r="K15">
        <v>2880</v>
      </c>
      <c r="L15">
        <v>2880</v>
      </c>
      <c r="M15">
        <v>100</v>
      </c>
      <c r="N15" t="b">
        <v>1</v>
      </c>
      <c r="O15" t="s">
        <v>1623</v>
      </c>
      <c r="P15" t="s">
        <v>2103</v>
      </c>
      <c r="Q15">
        <v>0.42708333333333331</v>
      </c>
    </row>
    <row r="16" spans="1:17">
      <c r="A16" s="48">
        <v>46027</v>
      </c>
      <c r="B16">
        <v>2</v>
      </c>
      <c r="C16" t="s">
        <v>189</v>
      </c>
      <c r="D16" t="s">
        <v>1299</v>
      </c>
      <c r="E16">
        <v>30</v>
      </c>
      <c r="F16" t="s">
        <v>17</v>
      </c>
      <c r="G16" t="s">
        <v>443</v>
      </c>
      <c r="H16" t="s">
        <v>388</v>
      </c>
      <c r="I16" t="s">
        <v>344</v>
      </c>
      <c r="J16" t="s">
        <v>15</v>
      </c>
      <c r="K16">
        <v>2880</v>
      </c>
      <c r="L16">
        <v>2880</v>
      </c>
      <c r="M16">
        <v>60</v>
      </c>
      <c r="N16" t="b">
        <v>0</v>
      </c>
      <c r="O16" t="s">
        <v>4709</v>
      </c>
      <c r="P16" t="s">
        <v>2103</v>
      </c>
      <c r="Q16">
        <v>0.42708333333333331</v>
      </c>
    </row>
    <row r="17" spans="1:17">
      <c r="A17" s="48">
        <v>46027</v>
      </c>
      <c r="B17">
        <v>2</v>
      </c>
      <c r="C17" t="s">
        <v>189</v>
      </c>
      <c r="D17" t="s">
        <v>1299</v>
      </c>
      <c r="E17">
        <v>30</v>
      </c>
      <c r="F17" t="s">
        <v>17</v>
      </c>
      <c r="G17" t="s">
        <v>443</v>
      </c>
      <c r="H17" t="s">
        <v>1267</v>
      </c>
      <c r="I17" t="s">
        <v>488</v>
      </c>
      <c r="J17" t="s">
        <v>15</v>
      </c>
      <c r="K17">
        <v>2880</v>
      </c>
      <c r="L17">
        <v>2880</v>
      </c>
      <c r="M17">
        <v>60</v>
      </c>
      <c r="N17" t="b">
        <v>0</v>
      </c>
      <c r="O17" t="s">
        <v>4709</v>
      </c>
      <c r="P17" t="s">
        <v>2103</v>
      </c>
      <c r="Q17">
        <v>0.42708333333333331</v>
      </c>
    </row>
    <row r="18" spans="1:17">
      <c r="A18" s="48">
        <v>46027</v>
      </c>
      <c r="B18">
        <v>2</v>
      </c>
      <c r="C18" t="s">
        <v>189</v>
      </c>
      <c r="D18" t="s">
        <v>1299</v>
      </c>
      <c r="E18">
        <v>30</v>
      </c>
      <c r="F18" t="s">
        <v>17</v>
      </c>
      <c r="G18" t="s">
        <v>443</v>
      </c>
      <c r="H18" t="s">
        <v>389</v>
      </c>
      <c r="I18" t="s">
        <v>488</v>
      </c>
      <c r="J18" t="s">
        <v>16</v>
      </c>
      <c r="K18">
        <v>2880</v>
      </c>
      <c r="L18">
        <v>2880</v>
      </c>
      <c r="M18">
        <v>60</v>
      </c>
      <c r="N18" t="b">
        <v>0</v>
      </c>
      <c r="O18" t="s">
        <v>4709</v>
      </c>
      <c r="P18" t="s">
        <v>2103</v>
      </c>
      <c r="Q18">
        <v>0.42708333333333331</v>
      </c>
    </row>
    <row r="19" spans="1:17">
      <c r="A19" s="48">
        <v>46027</v>
      </c>
      <c r="B19">
        <v>2</v>
      </c>
      <c r="C19" t="s">
        <v>189</v>
      </c>
      <c r="D19" t="s">
        <v>1299</v>
      </c>
      <c r="E19">
        <v>30</v>
      </c>
      <c r="F19" t="s">
        <v>17</v>
      </c>
      <c r="G19" t="s">
        <v>443</v>
      </c>
      <c r="H19" t="s">
        <v>391</v>
      </c>
      <c r="I19" t="s">
        <v>1266</v>
      </c>
      <c r="J19" t="s">
        <v>15</v>
      </c>
      <c r="K19">
        <v>2880</v>
      </c>
      <c r="L19">
        <v>2880</v>
      </c>
      <c r="M19">
        <v>60</v>
      </c>
      <c r="N19" t="b">
        <v>0</v>
      </c>
      <c r="O19" t="s">
        <v>4709</v>
      </c>
      <c r="P19" t="s">
        <v>2103</v>
      </c>
      <c r="Q19">
        <v>0.42708333333333331</v>
      </c>
    </row>
    <row r="20" spans="1:17">
      <c r="A20" s="48">
        <v>46027</v>
      </c>
      <c r="B20">
        <v>2</v>
      </c>
      <c r="C20" t="s">
        <v>190</v>
      </c>
      <c r="D20" t="s">
        <v>59</v>
      </c>
      <c r="E20">
        <v>10</v>
      </c>
      <c r="F20" t="s">
        <v>17</v>
      </c>
      <c r="G20" t="s">
        <v>1266</v>
      </c>
      <c r="H20" t="s">
        <v>386</v>
      </c>
      <c r="I20" t="s">
        <v>488</v>
      </c>
      <c r="J20" t="s">
        <v>15</v>
      </c>
      <c r="K20">
        <v>2880</v>
      </c>
      <c r="L20">
        <v>2880</v>
      </c>
      <c r="M20">
        <v>60</v>
      </c>
      <c r="N20" t="b">
        <v>0</v>
      </c>
      <c r="O20" t="s">
        <v>4709</v>
      </c>
      <c r="P20" t="s">
        <v>2103</v>
      </c>
      <c r="Q20">
        <v>0.77777777777777779</v>
      </c>
    </row>
    <row r="21" spans="1:17">
      <c r="A21" s="48">
        <v>46027</v>
      </c>
      <c r="B21">
        <v>2</v>
      </c>
      <c r="C21" t="s">
        <v>190</v>
      </c>
      <c r="D21" t="s">
        <v>59</v>
      </c>
      <c r="E21">
        <v>10</v>
      </c>
      <c r="F21" t="s">
        <v>17</v>
      </c>
      <c r="G21" t="s">
        <v>1266</v>
      </c>
      <c r="H21" t="s">
        <v>387</v>
      </c>
      <c r="I21" t="s">
        <v>443</v>
      </c>
      <c r="J21" t="s">
        <v>15</v>
      </c>
      <c r="K21">
        <v>2880</v>
      </c>
      <c r="L21">
        <v>2880</v>
      </c>
      <c r="M21">
        <v>60</v>
      </c>
      <c r="N21" t="b">
        <v>0</v>
      </c>
      <c r="O21" t="s">
        <v>4709</v>
      </c>
      <c r="P21" t="s">
        <v>2103</v>
      </c>
      <c r="Q21">
        <v>0.77777777777777779</v>
      </c>
    </row>
    <row r="22" spans="1:17">
      <c r="A22" s="48">
        <v>46027</v>
      </c>
      <c r="B22">
        <v>2</v>
      </c>
      <c r="C22" t="s">
        <v>190</v>
      </c>
      <c r="D22" t="s">
        <v>59</v>
      </c>
      <c r="E22">
        <v>10</v>
      </c>
      <c r="F22" t="s">
        <v>17</v>
      </c>
      <c r="G22" t="s">
        <v>1266</v>
      </c>
      <c r="H22" t="s">
        <v>388</v>
      </c>
      <c r="I22" t="s">
        <v>344</v>
      </c>
      <c r="J22" t="s">
        <v>15</v>
      </c>
      <c r="K22">
        <v>2880</v>
      </c>
      <c r="L22">
        <v>2880</v>
      </c>
      <c r="M22">
        <v>60</v>
      </c>
      <c r="N22" t="b">
        <v>0</v>
      </c>
      <c r="O22" t="s">
        <v>4709</v>
      </c>
      <c r="P22" t="s">
        <v>2103</v>
      </c>
      <c r="Q22">
        <v>0.77777777777777779</v>
      </c>
    </row>
    <row r="23" spans="1:17">
      <c r="A23" s="48">
        <v>46027</v>
      </c>
      <c r="B23">
        <v>2</v>
      </c>
      <c r="C23" t="s">
        <v>190</v>
      </c>
      <c r="D23" t="s">
        <v>59</v>
      </c>
      <c r="E23">
        <v>10</v>
      </c>
      <c r="F23" t="s">
        <v>17</v>
      </c>
      <c r="G23" t="s">
        <v>1266</v>
      </c>
      <c r="H23" t="s">
        <v>1267</v>
      </c>
      <c r="I23" t="s">
        <v>488</v>
      </c>
      <c r="J23" t="s">
        <v>15</v>
      </c>
      <c r="K23">
        <v>2880</v>
      </c>
      <c r="L23">
        <v>2880</v>
      </c>
      <c r="M23">
        <v>60</v>
      </c>
      <c r="N23" t="b">
        <v>0</v>
      </c>
      <c r="O23" t="s">
        <v>4709</v>
      </c>
      <c r="P23" t="s">
        <v>2103</v>
      </c>
      <c r="Q23">
        <v>0.77777777777777779</v>
      </c>
    </row>
    <row r="24" spans="1:17">
      <c r="A24" s="48">
        <v>46027</v>
      </c>
      <c r="B24">
        <v>2</v>
      </c>
      <c r="C24" t="s">
        <v>190</v>
      </c>
      <c r="D24" t="s">
        <v>59</v>
      </c>
      <c r="E24">
        <v>10</v>
      </c>
      <c r="F24" t="s">
        <v>17</v>
      </c>
      <c r="G24" t="s">
        <v>1266</v>
      </c>
      <c r="H24" t="s">
        <v>389</v>
      </c>
      <c r="I24" t="s">
        <v>488</v>
      </c>
      <c r="J24" t="s">
        <v>16</v>
      </c>
      <c r="K24">
        <v>2880</v>
      </c>
      <c r="L24">
        <v>2880</v>
      </c>
      <c r="M24">
        <v>60</v>
      </c>
      <c r="N24" t="b">
        <v>0</v>
      </c>
      <c r="O24" t="s">
        <v>4709</v>
      </c>
      <c r="P24" t="s">
        <v>2103</v>
      </c>
      <c r="Q24">
        <v>0.77777777777777779</v>
      </c>
    </row>
    <row r="25" spans="1:17">
      <c r="A25" s="48">
        <v>46027</v>
      </c>
      <c r="B25">
        <v>2</v>
      </c>
      <c r="C25" t="s">
        <v>190</v>
      </c>
      <c r="D25" t="s">
        <v>59</v>
      </c>
      <c r="E25">
        <v>10</v>
      </c>
      <c r="F25" t="s">
        <v>17</v>
      </c>
      <c r="G25" t="s">
        <v>1266</v>
      </c>
      <c r="H25" t="s">
        <v>391</v>
      </c>
      <c r="I25" t="s">
        <v>1266</v>
      </c>
      <c r="J25" t="s">
        <v>15</v>
      </c>
      <c r="K25">
        <v>2880</v>
      </c>
      <c r="L25">
        <v>2880</v>
      </c>
      <c r="M25">
        <v>100</v>
      </c>
      <c r="N25" t="b">
        <v>1</v>
      </c>
      <c r="O25" t="s">
        <v>1623</v>
      </c>
      <c r="P25" t="s">
        <v>2103</v>
      </c>
      <c r="Q25">
        <v>0.77777777777777779</v>
      </c>
    </row>
    <row r="26" spans="1:17">
      <c r="A26" s="48">
        <v>46027</v>
      </c>
      <c r="B26">
        <v>2</v>
      </c>
      <c r="C26" t="s">
        <v>193</v>
      </c>
      <c r="D26" t="s">
        <v>1171</v>
      </c>
      <c r="E26">
        <v>5</v>
      </c>
      <c r="F26" t="s">
        <v>17</v>
      </c>
      <c r="G26" t="s">
        <v>1266</v>
      </c>
      <c r="H26" t="s">
        <v>386</v>
      </c>
      <c r="I26" t="s">
        <v>488</v>
      </c>
      <c r="J26" t="s">
        <v>15</v>
      </c>
      <c r="K26">
        <v>2880</v>
      </c>
      <c r="L26">
        <v>2880</v>
      </c>
      <c r="M26">
        <v>60</v>
      </c>
      <c r="N26" t="b">
        <v>0</v>
      </c>
      <c r="O26" t="s">
        <v>4709</v>
      </c>
      <c r="P26" t="s">
        <v>2103</v>
      </c>
      <c r="Q26">
        <v>0.4375</v>
      </c>
    </row>
    <row r="27" spans="1:17">
      <c r="A27" s="48">
        <v>46027</v>
      </c>
      <c r="B27">
        <v>2</v>
      </c>
      <c r="C27" t="s">
        <v>193</v>
      </c>
      <c r="D27" t="s">
        <v>1171</v>
      </c>
      <c r="E27">
        <v>5</v>
      </c>
      <c r="F27" t="s">
        <v>17</v>
      </c>
      <c r="G27" t="s">
        <v>1266</v>
      </c>
      <c r="H27" t="s">
        <v>387</v>
      </c>
      <c r="I27" t="s">
        <v>443</v>
      </c>
      <c r="J27" t="s">
        <v>15</v>
      </c>
      <c r="K27">
        <v>2880</v>
      </c>
      <c r="L27">
        <v>2880</v>
      </c>
      <c r="M27">
        <v>60</v>
      </c>
      <c r="N27" t="b">
        <v>0</v>
      </c>
      <c r="O27" t="s">
        <v>4709</v>
      </c>
      <c r="P27" t="s">
        <v>2103</v>
      </c>
      <c r="Q27">
        <v>0.4375</v>
      </c>
    </row>
    <row r="28" spans="1:17">
      <c r="A28" s="48">
        <v>46027</v>
      </c>
      <c r="B28">
        <v>2</v>
      </c>
      <c r="C28" t="s">
        <v>193</v>
      </c>
      <c r="D28" t="s">
        <v>1171</v>
      </c>
      <c r="E28">
        <v>5</v>
      </c>
      <c r="F28" t="s">
        <v>17</v>
      </c>
      <c r="G28" t="s">
        <v>1266</v>
      </c>
      <c r="H28" t="s">
        <v>388</v>
      </c>
      <c r="I28" t="s">
        <v>344</v>
      </c>
      <c r="J28" t="s">
        <v>15</v>
      </c>
      <c r="K28">
        <v>2880</v>
      </c>
      <c r="L28">
        <v>2880</v>
      </c>
      <c r="M28">
        <v>60</v>
      </c>
      <c r="N28" t="b">
        <v>0</v>
      </c>
      <c r="O28" t="s">
        <v>4709</v>
      </c>
      <c r="P28" t="s">
        <v>2103</v>
      </c>
      <c r="Q28">
        <v>0.4375</v>
      </c>
    </row>
    <row r="29" spans="1:17">
      <c r="A29" s="48">
        <v>46027</v>
      </c>
      <c r="B29">
        <v>2</v>
      </c>
      <c r="C29" t="s">
        <v>193</v>
      </c>
      <c r="D29" t="s">
        <v>1171</v>
      </c>
      <c r="E29">
        <v>5</v>
      </c>
      <c r="F29" t="s">
        <v>17</v>
      </c>
      <c r="G29" t="s">
        <v>1266</v>
      </c>
      <c r="H29" t="s">
        <v>1267</v>
      </c>
      <c r="I29" t="s">
        <v>488</v>
      </c>
      <c r="J29" t="s">
        <v>15</v>
      </c>
      <c r="K29">
        <v>2880</v>
      </c>
      <c r="L29">
        <v>2880</v>
      </c>
      <c r="M29">
        <v>60</v>
      </c>
      <c r="N29" t="b">
        <v>0</v>
      </c>
      <c r="O29" t="s">
        <v>4709</v>
      </c>
      <c r="P29" t="s">
        <v>2103</v>
      </c>
      <c r="Q29">
        <v>0.4375</v>
      </c>
    </row>
    <row r="30" spans="1:17">
      <c r="A30" s="48">
        <v>46027</v>
      </c>
      <c r="B30">
        <v>2</v>
      </c>
      <c r="C30" t="s">
        <v>193</v>
      </c>
      <c r="D30" t="s">
        <v>1171</v>
      </c>
      <c r="E30">
        <v>5</v>
      </c>
      <c r="F30" t="s">
        <v>17</v>
      </c>
      <c r="G30" t="s">
        <v>1266</v>
      </c>
      <c r="H30" t="s">
        <v>389</v>
      </c>
      <c r="I30" t="s">
        <v>488</v>
      </c>
      <c r="J30" t="s">
        <v>16</v>
      </c>
      <c r="K30">
        <v>2880</v>
      </c>
      <c r="L30">
        <v>2880</v>
      </c>
      <c r="M30">
        <v>60</v>
      </c>
      <c r="N30" t="b">
        <v>0</v>
      </c>
      <c r="O30" t="s">
        <v>4709</v>
      </c>
      <c r="P30" t="s">
        <v>2103</v>
      </c>
      <c r="Q30">
        <v>0.4375</v>
      </c>
    </row>
    <row r="31" spans="1:17">
      <c r="A31" s="48">
        <v>46027</v>
      </c>
      <c r="B31">
        <v>2</v>
      </c>
      <c r="C31" t="s">
        <v>193</v>
      </c>
      <c r="D31" t="s">
        <v>1171</v>
      </c>
      <c r="E31">
        <v>5</v>
      </c>
      <c r="F31" t="s">
        <v>17</v>
      </c>
      <c r="G31" t="s">
        <v>1266</v>
      </c>
      <c r="H31" t="s">
        <v>391</v>
      </c>
      <c r="I31" t="s">
        <v>1266</v>
      </c>
      <c r="J31" t="s">
        <v>15</v>
      </c>
      <c r="K31">
        <v>2880</v>
      </c>
      <c r="L31">
        <v>2880</v>
      </c>
      <c r="M31">
        <v>100</v>
      </c>
      <c r="N31" t="b">
        <v>1</v>
      </c>
      <c r="O31" t="s">
        <v>1623</v>
      </c>
      <c r="P31" t="s">
        <v>2103</v>
      </c>
      <c r="Q31">
        <v>0.4375</v>
      </c>
    </row>
    <row r="32" spans="1:17">
      <c r="A32" s="48">
        <v>46027</v>
      </c>
      <c r="B32">
        <v>2</v>
      </c>
      <c r="C32" t="s">
        <v>194</v>
      </c>
      <c r="D32" t="s">
        <v>1172</v>
      </c>
      <c r="E32">
        <v>10</v>
      </c>
      <c r="F32" t="s">
        <v>17</v>
      </c>
      <c r="G32" t="s">
        <v>1266</v>
      </c>
      <c r="H32" t="s">
        <v>386</v>
      </c>
      <c r="I32" t="s">
        <v>488</v>
      </c>
      <c r="J32" t="s">
        <v>15</v>
      </c>
      <c r="K32">
        <v>2880</v>
      </c>
      <c r="L32">
        <v>2880</v>
      </c>
      <c r="M32">
        <v>60</v>
      </c>
      <c r="N32" t="b">
        <v>0</v>
      </c>
      <c r="O32" t="s">
        <v>4709</v>
      </c>
      <c r="P32" t="s">
        <v>2103</v>
      </c>
      <c r="Q32">
        <v>0.38194444444444442</v>
      </c>
    </row>
    <row r="33" spans="1:17">
      <c r="A33" s="48">
        <v>46027</v>
      </c>
      <c r="B33">
        <v>2</v>
      </c>
      <c r="C33" t="s">
        <v>194</v>
      </c>
      <c r="D33" t="s">
        <v>1172</v>
      </c>
      <c r="E33">
        <v>10</v>
      </c>
      <c r="F33" t="s">
        <v>17</v>
      </c>
      <c r="G33" t="s">
        <v>1266</v>
      </c>
      <c r="H33" t="s">
        <v>387</v>
      </c>
      <c r="I33" t="s">
        <v>443</v>
      </c>
      <c r="J33" t="s">
        <v>15</v>
      </c>
      <c r="K33">
        <v>2880</v>
      </c>
      <c r="L33">
        <v>2880</v>
      </c>
      <c r="M33">
        <v>60</v>
      </c>
      <c r="N33" t="b">
        <v>0</v>
      </c>
      <c r="O33" t="s">
        <v>4709</v>
      </c>
      <c r="P33" t="s">
        <v>2103</v>
      </c>
      <c r="Q33">
        <v>0.38194444444444442</v>
      </c>
    </row>
    <row r="34" spans="1:17">
      <c r="A34" s="48">
        <v>46027</v>
      </c>
      <c r="B34">
        <v>2</v>
      </c>
      <c r="C34" t="s">
        <v>194</v>
      </c>
      <c r="D34" t="s">
        <v>1172</v>
      </c>
      <c r="E34">
        <v>10</v>
      </c>
      <c r="F34" t="s">
        <v>17</v>
      </c>
      <c r="G34" t="s">
        <v>1266</v>
      </c>
      <c r="H34" t="s">
        <v>388</v>
      </c>
      <c r="I34" t="s">
        <v>344</v>
      </c>
      <c r="J34" t="s">
        <v>15</v>
      </c>
      <c r="K34">
        <v>2880</v>
      </c>
      <c r="L34">
        <v>2880</v>
      </c>
      <c r="M34">
        <v>60</v>
      </c>
      <c r="N34" t="b">
        <v>0</v>
      </c>
      <c r="O34" t="s">
        <v>4709</v>
      </c>
      <c r="P34" t="s">
        <v>2103</v>
      </c>
      <c r="Q34">
        <v>0.38194444444444442</v>
      </c>
    </row>
    <row r="35" spans="1:17">
      <c r="A35" s="48">
        <v>46027</v>
      </c>
      <c r="B35">
        <v>2</v>
      </c>
      <c r="C35" t="s">
        <v>194</v>
      </c>
      <c r="D35" t="s">
        <v>1172</v>
      </c>
      <c r="E35">
        <v>10</v>
      </c>
      <c r="F35" t="s">
        <v>17</v>
      </c>
      <c r="G35" t="s">
        <v>1266</v>
      </c>
      <c r="H35" t="s">
        <v>1267</v>
      </c>
      <c r="I35" t="s">
        <v>488</v>
      </c>
      <c r="J35" t="s">
        <v>15</v>
      </c>
      <c r="K35">
        <v>2880</v>
      </c>
      <c r="L35">
        <v>2880</v>
      </c>
      <c r="M35">
        <v>60</v>
      </c>
      <c r="N35" t="b">
        <v>0</v>
      </c>
      <c r="O35" t="s">
        <v>4709</v>
      </c>
      <c r="P35" t="s">
        <v>2103</v>
      </c>
      <c r="Q35">
        <v>0.38194444444444442</v>
      </c>
    </row>
    <row r="36" spans="1:17">
      <c r="A36" s="48">
        <v>46027</v>
      </c>
      <c r="B36">
        <v>2</v>
      </c>
      <c r="C36" t="s">
        <v>194</v>
      </c>
      <c r="D36" t="s">
        <v>1172</v>
      </c>
      <c r="E36">
        <v>10</v>
      </c>
      <c r="F36" t="s">
        <v>17</v>
      </c>
      <c r="G36" t="s">
        <v>1266</v>
      </c>
      <c r="H36" t="s">
        <v>389</v>
      </c>
      <c r="I36" t="s">
        <v>488</v>
      </c>
      <c r="J36" t="s">
        <v>16</v>
      </c>
      <c r="K36">
        <v>2880</v>
      </c>
      <c r="L36">
        <v>2880</v>
      </c>
      <c r="M36">
        <v>60</v>
      </c>
      <c r="N36" t="b">
        <v>0</v>
      </c>
      <c r="O36" t="s">
        <v>4709</v>
      </c>
      <c r="P36" t="s">
        <v>2103</v>
      </c>
      <c r="Q36">
        <v>0.38194444444444442</v>
      </c>
    </row>
    <row r="37" spans="1:17">
      <c r="A37" s="48">
        <v>46027</v>
      </c>
      <c r="B37">
        <v>2</v>
      </c>
      <c r="C37" t="s">
        <v>194</v>
      </c>
      <c r="D37" t="s">
        <v>1172</v>
      </c>
      <c r="E37">
        <v>10</v>
      </c>
      <c r="F37" t="s">
        <v>17</v>
      </c>
      <c r="G37" t="s">
        <v>1266</v>
      </c>
      <c r="H37" t="s">
        <v>391</v>
      </c>
      <c r="I37" t="s">
        <v>1266</v>
      </c>
      <c r="J37" t="s">
        <v>15</v>
      </c>
      <c r="K37">
        <v>2880</v>
      </c>
      <c r="L37">
        <v>2880</v>
      </c>
      <c r="M37">
        <v>100</v>
      </c>
      <c r="N37" t="b">
        <v>1</v>
      </c>
      <c r="O37" t="s">
        <v>1623</v>
      </c>
      <c r="P37" t="s">
        <v>2103</v>
      </c>
      <c r="Q37">
        <v>0.38194444444444442</v>
      </c>
    </row>
    <row r="38" spans="1:17">
      <c r="A38" s="48">
        <v>46027</v>
      </c>
      <c r="B38">
        <v>2</v>
      </c>
      <c r="C38" t="s">
        <v>197</v>
      </c>
      <c r="D38" t="s">
        <v>1173</v>
      </c>
      <c r="E38">
        <v>10</v>
      </c>
      <c r="F38" t="s">
        <v>17</v>
      </c>
      <c r="G38" t="s">
        <v>1266</v>
      </c>
      <c r="H38" t="s">
        <v>386</v>
      </c>
      <c r="I38" t="s">
        <v>488</v>
      </c>
      <c r="J38" t="s">
        <v>15</v>
      </c>
      <c r="K38">
        <v>2880</v>
      </c>
      <c r="L38">
        <v>2880</v>
      </c>
      <c r="M38">
        <v>60</v>
      </c>
      <c r="N38" t="b">
        <v>0</v>
      </c>
      <c r="O38" t="s">
        <v>4709</v>
      </c>
      <c r="P38" t="s">
        <v>1439</v>
      </c>
      <c r="Q38">
        <v>0.4375</v>
      </c>
    </row>
    <row r="39" spans="1:17">
      <c r="A39" s="48">
        <v>46027</v>
      </c>
      <c r="B39">
        <v>2</v>
      </c>
      <c r="C39" t="s">
        <v>197</v>
      </c>
      <c r="D39" t="s">
        <v>1173</v>
      </c>
      <c r="E39">
        <v>10</v>
      </c>
      <c r="F39" t="s">
        <v>17</v>
      </c>
      <c r="G39" t="s">
        <v>1266</v>
      </c>
      <c r="H39" t="s">
        <v>387</v>
      </c>
      <c r="I39" t="s">
        <v>443</v>
      </c>
      <c r="J39" t="s">
        <v>15</v>
      </c>
      <c r="K39">
        <v>2880</v>
      </c>
      <c r="L39">
        <v>2880</v>
      </c>
      <c r="M39">
        <v>60</v>
      </c>
      <c r="N39" t="b">
        <v>0</v>
      </c>
      <c r="O39" t="s">
        <v>4709</v>
      </c>
      <c r="P39" t="s">
        <v>1439</v>
      </c>
      <c r="Q39">
        <v>0.4375</v>
      </c>
    </row>
    <row r="40" spans="1:17">
      <c r="A40" s="48">
        <v>46027</v>
      </c>
      <c r="B40">
        <v>2</v>
      </c>
      <c r="C40" t="s">
        <v>197</v>
      </c>
      <c r="D40" t="s">
        <v>1173</v>
      </c>
      <c r="E40">
        <v>10</v>
      </c>
      <c r="F40" t="s">
        <v>17</v>
      </c>
      <c r="G40" t="s">
        <v>1266</v>
      </c>
      <c r="H40" t="s">
        <v>388</v>
      </c>
      <c r="I40" t="s">
        <v>344</v>
      </c>
      <c r="J40" t="s">
        <v>15</v>
      </c>
      <c r="K40">
        <v>2880</v>
      </c>
      <c r="L40">
        <v>2880</v>
      </c>
      <c r="M40">
        <v>60</v>
      </c>
      <c r="N40" t="b">
        <v>0</v>
      </c>
      <c r="O40" t="s">
        <v>4709</v>
      </c>
      <c r="P40" t="s">
        <v>1439</v>
      </c>
      <c r="Q40">
        <v>0.4375</v>
      </c>
    </row>
    <row r="41" spans="1:17">
      <c r="A41" s="48">
        <v>46027</v>
      </c>
      <c r="B41">
        <v>2</v>
      </c>
      <c r="C41" t="s">
        <v>197</v>
      </c>
      <c r="D41" t="s">
        <v>1173</v>
      </c>
      <c r="E41">
        <v>10</v>
      </c>
      <c r="F41" t="s">
        <v>17</v>
      </c>
      <c r="G41" t="s">
        <v>1266</v>
      </c>
      <c r="H41" t="s">
        <v>1267</v>
      </c>
      <c r="I41" t="s">
        <v>488</v>
      </c>
      <c r="J41" t="s">
        <v>15</v>
      </c>
      <c r="K41">
        <v>2880</v>
      </c>
      <c r="L41">
        <v>2880</v>
      </c>
      <c r="M41">
        <v>60</v>
      </c>
      <c r="N41" t="b">
        <v>0</v>
      </c>
      <c r="O41" t="s">
        <v>4709</v>
      </c>
      <c r="P41" t="s">
        <v>1439</v>
      </c>
      <c r="Q41">
        <v>0.4375</v>
      </c>
    </row>
    <row r="42" spans="1:17">
      <c r="A42" s="48">
        <v>46027</v>
      </c>
      <c r="B42">
        <v>2</v>
      </c>
      <c r="C42" t="s">
        <v>197</v>
      </c>
      <c r="D42" t="s">
        <v>1173</v>
      </c>
      <c r="E42">
        <v>10</v>
      </c>
      <c r="F42" t="s">
        <v>17</v>
      </c>
      <c r="G42" t="s">
        <v>1266</v>
      </c>
      <c r="H42" t="s">
        <v>389</v>
      </c>
      <c r="I42" t="s">
        <v>488</v>
      </c>
      <c r="J42" t="s">
        <v>16</v>
      </c>
      <c r="K42">
        <v>2880</v>
      </c>
      <c r="L42">
        <v>2880</v>
      </c>
      <c r="M42">
        <v>60</v>
      </c>
      <c r="N42" t="b">
        <v>0</v>
      </c>
      <c r="O42" t="s">
        <v>4709</v>
      </c>
      <c r="P42" t="s">
        <v>1439</v>
      </c>
      <c r="Q42">
        <v>0.4375</v>
      </c>
    </row>
    <row r="43" spans="1:17">
      <c r="A43" s="48">
        <v>46027</v>
      </c>
      <c r="B43">
        <v>2</v>
      </c>
      <c r="C43" t="s">
        <v>197</v>
      </c>
      <c r="D43" t="s">
        <v>1173</v>
      </c>
      <c r="E43">
        <v>10</v>
      </c>
      <c r="F43" t="s">
        <v>17</v>
      </c>
      <c r="G43" t="s">
        <v>1266</v>
      </c>
      <c r="H43" t="s">
        <v>391</v>
      </c>
      <c r="I43" t="s">
        <v>1266</v>
      </c>
      <c r="J43" t="s">
        <v>15</v>
      </c>
      <c r="K43">
        <v>2880</v>
      </c>
      <c r="L43">
        <v>2880</v>
      </c>
      <c r="M43">
        <v>100</v>
      </c>
      <c r="N43" t="b">
        <v>1</v>
      </c>
      <c r="O43" t="s">
        <v>1623</v>
      </c>
      <c r="P43" t="s">
        <v>1439</v>
      </c>
      <c r="Q43">
        <v>0.4375</v>
      </c>
    </row>
    <row r="44" spans="1:17">
      <c r="A44" s="48">
        <v>46027</v>
      </c>
      <c r="B44">
        <v>2</v>
      </c>
      <c r="C44" t="s">
        <v>198</v>
      </c>
      <c r="D44" t="s">
        <v>1174</v>
      </c>
      <c r="E44">
        <v>15</v>
      </c>
      <c r="F44" t="s">
        <v>17</v>
      </c>
      <c r="G44" t="s">
        <v>1266</v>
      </c>
      <c r="H44" t="s">
        <v>386</v>
      </c>
      <c r="I44" t="s">
        <v>488</v>
      </c>
      <c r="J44" t="s">
        <v>15</v>
      </c>
      <c r="K44">
        <v>2880</v>
      </c>
      <c r="L44">
        <v>2880</v>
      </c>
      <c r="M44">
        <v>60</v>
      </c>
      <c r="N44" t="b">
        <v>0</v>
      </c>
      <c r="O44" t="s">
        <v>4709</v>
      </c>
      <c r="P44" t="s">
        <v>1590</v>
      </c>
      <c r="Q44">
        <v>0.4375</v>
      </c>
    </row>
    <row r="45" spans="1:17">
      <c r="A45" s="48">
        <v>46027</v>
      </c>
      <c r="B45">
        <v>2</v>
      </c>
      <c r="C45" t="s">
        <v>198</v>
      </c>
      <c r="D45" t="s">
        <v>1174</v>
      </c>
      <c r="E45">
        <v>15</v>
      </c>
      <c r="F45" t="s">
        <v>17</v>
      </c>
      <c r="G45" t="s">
        <v>1266</v>
      </c>
      <c r="H45" t="s">
        <v>387</v>
      </c>
      <c r="I45" t="s">
        <v>443</v>
      </c>
      <c r="J45" t="s">
        <v>15</v>
      </c>
      <c r="K45">
        <v>2880</v>
      </c>
      <c r="L45">
        <v>2880</v>
      </c>
      <c r="M45">
        <v>60</v>
      </c>
      <c r="N45" t="b">
        <v>0</v>
      </c>
      <c r="O45" t="s">
        <v>4709</v>
      </c>
      <c r="P45" t="s">
        <v>1590</v>
      </c>
      <c r="Q45">
        <v>0.4375</v>
      </c>
    </row>
    <row r="46" spans="1:17">
      <c r="A46" s="48">
        <v>46027</v>
      </c>
      <c r="B46">
        <v>2</v>
      </c>
      <c r="C46" t="s">
        <v>198</v>
      </c>
      <c r="D46" t="s">
        <v>1174</v>
      </c>
      <c r="E46">
        <v>15</v>
      </c>
      <c r="F46" t="s">
        <v>17</v>
      </c>
      <c r="G46" t="s">
        <v>1266</v>
      </c>
      <c r="H46" t="s">
        <v>388</v>
      </c>
      <c r="I46" t="s">
        <v>344</v>
      </c>
      <c r="J46" t="s">
        <v>15</v>
      </c>
      <c r="K46">
        <v>2880</v>
      </c>
      <c r="L46">
        <v>2880</v>
      </c>
      <c r="M46">
        <v>60</v>
      </c>
      <c r="N46" t="b">
        <v>0</v>
      </c>
      <c r="O46" t="s">
        <v>4709</v>
      </c>
      <c r="P46" t="s">
        <v>1590</v>
      </c>
      <c r="Q46">
        <v>0.4375</v>
      </c>
    </row>
    <row r="47" spans="1:17">
      <c r="A47" s="48">
        <v>46027</v>
      </c>
      <c r="B47">
        <v>2</v>
      </c>
      <c r="C47" t="s">
        <v>198</v>
      </c>
      <c r="D47" t="s">
        <v>1174</v>
      </c>
      <c r="E47">
        <v>15</v>
      </c>
      <c r="F47" t="s">
        <v>17</v>
      </c>
      <c r="G47" t="s">
        <v>1266</v>
      </c>
      <c r="H47" t="s">
        <v>1267</v>
      </c>
      <c r="I47" t="s">
        <v>488</v>
      </c>
      <c r="J47" t="s">
        <v>15</v>
      </c>
      <c r="K47">
        <v>2880</v>
      </c>
      <c r="L47">
        <v>2880</v>
      </c>
      <c r="M47">
        <v>60</v>
      </c>
      <c r="N47" t="b">
        <v>0</v>
      </c>
      <c r="O47" t="s">
        <v>4709</v>
      </c>
      <c r="P47" t="s">
        <v>1590</v>
      </c>
      <c r="Q47">
        <v>0.4375</v>
      </c>
    </row>
    <row r="48" spans="1:17">
      <c r="A48" s="48">
        <v>46027</v>
      </c>
      <c r="B48">
        <v>2</v>
      </c>
      <c r="C48" t="s">
        <v>198</v>
      </c>
      <c r="D48" t="s">
        <v>1174</v>
      </c>
      <c r="E48">
        <v>15</v>
      </c>
      <c r="F48" t="s">
        <v>17</v>
      </c>
      <c r="G48" t="s">
        <v>1266</v>
      </c>
      <c r="H48" t="s">
        <v>389</v>
      </c>
      <c r="I48" t="s">
        <v>488</v>
      </c>
      <c r="J48" t="s">
        <v>16</v>
      </c>
      <c r="K48">
        <v>2880</v>
      </c>
      <c r="L48">
        <v>2880</v>
      </c>
      <c r="M48">
        <v>60</v>
      </c>
      <c r="N48" t="b">
        <v>0</v>
      </c>
      <c r="O48" t="s">
        <v>4709</v>
      </c>
      <c r="P48" t="s">
        <v>1590</v>
      </c>
      <c r="Q48">
        <v>0.4375</v>
      </c>
    </row>
    <row r="49" spans="1:17">
      <c r="A49" s="48">
        <v>46027</v>
      </c>
      <c r="B49">
        <v>2</v>
      </c>
      <c r="C49" t="s">
        <v>198</v>
      </c>
      <c r="D49" t="s">
        <v>1174</v>
      </c>
      <c r="E49">
        <v>15</v>
      </c>
      <c r="F49" t="s">
        <v>17</v>
      </c>
      <c r="G49" t="s">
        <v>1266</v>
      </c>
      <c r="H49" t="s">
        <v>391</v>
      </c>
      <c r="I49" t="s">
        <v>1266</v>
      </c>
      <c r="J49" t="s">
        <v>15</v>
      </c>
      <c r="K49">
        <v>2880</v>
      </c>
      <c r="L49">
        <v>2880</v>
      </c>
      <c r="M49">
        <v>100</v>
      </c>
      <c r="N49" t="b">
        <v>1</v>
      </c>
      <c r="O49" t="s">
        <v>1623</v>
      </c>
      <c r="P49" t="s">
        <v>1590</v>
      </c>
      <c r="Q49">
        <v>0.4375</v>
      </c>
    </row>
    <row r="50" spans="1:17">
      <c r="A50" s="48">
        <v>46027</v>
      </c>
      <c r="B50">
        <v>2</v>
      </c>
      <c r="C50" t="s">
        <v>199</v>
      </c>
      <c r="D50" t="s">
        <v>1175</v>
      </c>
      <c r="E50">
        <v>5</v>
      </c>
      <c r="F50" t="s">
        <v>17</v>
      </c>
      <c r="G50" t="s">
        <v>1266</v>
      </c>
      <c r="H50" t="s">
        <v>386</v>
      </c>
      <c r="I50" t="s">
        <v>488</v>
      </c>
      <c r="J50" t="s">
        <v>15</v>
      </c>
      <c r="K50">
        <v>2880</v>
      </c>
      <c r="L50">
        <v>2880</v>
      </c>
      <c r="M50">
        <v>60</v>
      </c>
      <c r="N50" t="b">
        <v>0</v>
      </c>
      <c r="O50" t="s">
        <v>4709</v>
      </c>
      <c r="P50" t="s">
        <v>1439</v>
      </c>
      <c r="Q50">
        <v>0.4375</v>
      </c>
    </row>
    <row r="51" spans="1:17">
      <c r="A51" s="48">
        <v>46027</v>
      </c>
      <c r="B51">
        <v>2</v>
      </c>
      <c r="C51" t="s">
        <v>199</v>
      </c>
      <c r="D51" t="s">
        <v>1175</v>
      </c>
      <c r="E51">
        <v>5</v>
      </c>
      <c r="F51" t="s">
        <v>17</v>
      </c>
      <c r="G51" t="s">
        <v>1266</v>
      </c>
      <c r="H51" t="s">
        <v>387</v>
      </c>
      <c r="I51" t="s">
        <v>443</v>
      </c>
      <c r="J51" t="s">
        <v>15</v>
      </c>
      <c r="K51">
        <v>2880</v>
      </c>
      <c r="L51">
        <v>2880</v>
      </c>
      <c r="M51">
        <v>60</v>
      </c>
      <c r="N51" t="b">
        <v>0</v>
      </c>
      <c r="O51" t="s">
        <v>4709</v>
      </c>
      <c r="P51" t="s">
        <v>1439</v>
      </c>
      <c r="Q51">
        <v>0.4375</v>
      </c>
    </row>
    <row r="52" spans="1:17">
      <c r="A52" s="48">
        <v>46027</v>
      </c>
      <c r="B52">
        <v>2</v>
      </c>
      <c r="C52" t="s">
        <v>199</v>
      </c>
      <c r="D52" t="s">
        <v>1175</v>
      </c>
      <c r="E52">
        <v>5</v>
      </c>
      <c r="F52" t="s">
        <v>17</v>
      </c>
      <c r="G52" t="s">
        <v>1266</v>
      </c>
      <c r="H52" t="s">
        <v>388</v>
      </c>
      <c r="I52" t="s">
        <v>344</v>
      </c>
      <c r="J52" t="s">
        <v>15</v>
      </c>
      <c r="K52">
        <v>2880</v>
      </c>
      <c r="L52">
        <v>2880</v>
      </c>
      <c r="M52">
        <v>60</v>
      </c>
      <c r="N52" t="b">
        <v>0</v>
      </c>
      <c r="O52" t="s">
        <v>4709</v>
      </c>
      <c r="P52" t="s">
        <v>1439</v>
      </c>
      <c r="Q52">
        <v>0.4375</v>
      </c>
    </row>
    <row r="53" spans="1:17">
      <c r="A53" s="48">
        <v>46027</v>
      </c>
      <c r="B53">
        <v>2</v>
      </c>
      <c r="C53" t="s">
        <v>199</v>
      </c>
      <c r="D53" t="s">
        <v>1175</v>
      </c>
      <c r="E53">
        <v>5</v>
      </c>
      <c r="F53" t="s">
        <v>17</v>
      </c>
      <c r="G53" t="s">
        <v>1266</v>
      </c>
      <c r="H53" t="s">
        <v>1267</v>
      </c>
      <c r="I53" t="s">
        <v>488</v>
      </c>
      <c r="J53" t="s">
        <v>15</v>
      </c>
      <c r="K53">
        <v>2880</v>
      </c>
      <c r="L53">
        <v>2880</v>
      </c>
      <c r="M53">
        <v>60</v>
      </c>
      <c r="N53" t="b">
        <v>0</v>
      </c>
      <c r="O53" t="s">
        <v>4709</v>
      </c>
      <c r="P53" t="s">
        <v>1439</v>
      </c>
      <c r="Q53">
        <v>0.4375</v>
      </c>
    </row>
    <row r="54" spans="1:17">
      <c r="A54" s="48">
        <v>46027</v>
      </c>
      <c r="B54">
        <v>2</v>
      </c>
      <c r="C54" t="s">
        <v>199</v>
      </c>
      <c r="D54" t="s">
        <v>1175</v>
      </c>
      <c r="E54">
        <v>5</v>
      </c>
      <c r="F54" t="s">
        <v>17</v>
      </c>
      <c r="G54" t="s">
        <v>1266</v>
      </c>
      <c r="H54" t="s">
        <v>389</v>
      </c>
      <c r="I54" t="s">
        <v>488</v>
      </c>
      <c r="J54" t="s">
        <v>16</v>
      </c>
      <c r="K54">
        <v>2880</v>
      </c>
      <c r="L54">
        <v>2880</v>
      </c>
      <c r="M54">
        <v>60</v>
      </c>
      <c r="N54" t="b">
        <v>0</v>
      </c>
      <c r="O54" t="s">
        <v>4709</v>
      </c>
      <c r="P54" t="s">
        <v>1439</v>
      </c>
      <c r="Q54">
        <v>0.4375</v>
      </c>
    </row>
    <row r="55" spans="1:17">
      <c r="A55" s="48">
        <v>46027</v>
      </c>
      <c r="B55">
        <v>2</v>
      </c>
      <c r="C55" t="s">
        <v>199</v>
      </c>
      <c r="D55" t="s">
        <v>1175</v>
      </c>
      <c r="E55">
        <v>5</v>
      </c>
      <c r="F55" t="s">
        <v>17</v>
      </c>
      <c r="G55" t="s">
        <v>1266</v>
      </c>
      <c r="H55" t="s">
        <v>391</v>
      </c>
      <c r="I55" t="s">
        <v>1266</v>
      </c>
      <c r="J55" t="s">
        <v>15</v>
      </c>
      <c r="K55">
        <v>2880</v>
      </c>
      <c r="L55">
        <v>2880</v>
      </c>
      <c r="M55">
        <v>100</v>
      </c>
      <c r="N55" t="b">
        <v>1</v>
      </c>
      <c r="O55" t="s">
        <v>1623</v>
      </c>
      <c r="P55" t="s">
        <v>1439</v>
      </c>
      <c r="Q55">
        <v>0.4375</v>
      </c>
    </row>
    <row r="56" spans="1:17">
      <c r="A56" s="48">
        <v>46027</v>
      </c>
      <c r="B56">
        <v>2</v>
      </c>
      <c r="C56" t="s">
        <v>200</v>
      </c>
      <c r="D56" t="s">
        <v>1176</v>
      </c>
      <c r="E56">
        <v>10</v>
      </c>
      <c r="F56" t="s">
        <v>17</v>
      </c>
      <c r="G56" t="s">
        <v>1266</v>
      </c>
      <c r="H56" t="s">
        <v>386</v>
      </c>
      <c r="I56" t="s">
        <v>488</v>
      </c>
      <c r="J56" t="s">
        <v>15</v>
      </c>
      <c r="K56">
        <v>2880</v>
      </c>
      <c r="L56">
        <v>2880</v>
      </c>
      <c r="M56">
        <v>60</v>
      </c>
      <c r="N56" t="b">
        <v>0</v>
      </c>
      <c r="O56" t="s">
        <v>4709</v>
      </c>
      <c r="P56" t="s">
        <v>1590</v>
      </c>
      <c r="Q56">
        <v>0.39583333333333331</v>
      </c>
    </row>
    <row r="57" spans="1:17">
      <c r="A57" s="48">
        <v>46027</v>
      </c>
      <c r="B57">
        <v>2</v>
      </c>
      <c r="C57" t="s">
        <v>200</v>
      </c>
      <c r="D57" t="s">
        <v>1176</v>
      </c>
      <c r="E57">
        <v>10</v>
      </c>
      <c r="F57" t="s">
        <v>17</v>
      </c>
      <c r="G57" t="s">
        <v>1266</v>
      </c>
      <c r="H57" t="s">
        <v>387</v>
      </c>
      <c r="I57" t="s">
        <v>443</v>
      </c>
      <c r="J57" t="s">
        <v>15</v>
      </c>
      <c r="K57">
        <v>2880</v>
      </c>
      <c r="L57">
        <v>2880</v>
      </c>
      <c r="M57">
        <v>60</v>
      </c>
      <c r="N57" t="b">
        <v>0</v>
      </c>
      <c r="O57" t="s">
        <v>4709</v>
      </c>
      <c r="P57" t="s">
        <v>1590</v>
      </c>
      <c r="Q57">
        <v>0.39583333333333331</v>
      </c>
    </row>
    <row r="58" spans="1:17">
      <c r="A58" s="48">
        <v>46027</v>
      </c>
      <c r="B58">
        <v>2</v>
      </c>
      <c r="C58" t="s">
        <v>200</v>
      </c>
      <c r="D58" t="s">
        <v>1176</v>
      </c>
      <c r="E58">
        <v>10</v>
      </c>
      <c r="F58" t="s">
        <v>17</v>
      </c>
      <c r="G58" t="s">
        <v>1266</v>
      </c>
      <c r="H58" t="s">
        <v>388</v>
      </c>
      <c r="I58" t="s">
        <v>344</v>
      </c>
      <c r="J58" t="s">
        <v>15</v>
      </c>
      <c r="K58">
        <v>2880</v>
      </c>
      <c r="L58">
        <v>2880</v>
      </c>
      <c r="M58">
        <v>60</v>
      </c>
      <c r="N58" t="b">
        <v>0</v>
      </c>
      <c r="O58" t="s">
        <v>4709</v>
      </c>
      <c r="P58" t="s">
        <v>1590</v>
      </c>
      <c r="Q58">
        <v>0.39583333333333331</v>
      </c>
    </row>
    <row r="59" spans="1:17">
      <c r="A59" s="48">
        <v>46027</v>
      </c>
      <c r="B59">
        <v>2</v>
      </c>
      <c r="C59" t="s">
        <v>200</v>
      </c>
      <c r="D59" t="s">
        <v>1176</v>
      </c>
      <c r="E59">
        <v>10</v>
      </c>
      <c r="F59" t="s">
        <v>17</v>
      </c>
      <c r="G59" t="s">
        <v>1266</v>
      </c>
      <c r="H59" t="s">
        <v>1267</v>
      </c>
      <c r="I59" t="s">
        <v>488</v>
      </c>
      <c r="J59" t="s">
        <v>15</v>
      </c>
      <c r="K59">
        <v>2880</v>
      </c>
      <c r="L59">
        <v>2880</v>
      </c>
      <c r="M59">
        <v>60</v>
      </c>
      <c r="N59" t="b">
        <v>0</v>
      </c>
      <c r="O59" t="s">
        <v>4709</v>
      </c>
      <c r="P59" t="s">
        <v>1590</v>
      </c>
      <c r="Q59">
        <v>0.39583333333333331</v>
      </c>
    </row>
    <row r="60" spans="1:17">
      <c r="A60" s="48">
        <v>46027</v>
      </c>
      <c r="B60">
        <v>2</v>
      </c>
      <c r="C60" t="s">
        <v>200</v>
      </c>
      <c r="D60" t="s">
        <v>1176</v>
      </c>
      <c r="E60">
        <v>10</v>
      </c>
      <c r="F60" t="s">
        <v>17</v>
      </c>
      <c r="G60" t="s">
        <v>1266</v>
      </c>
      <c r="H60" t="s">
        <v>389</v>
      </c>
      <c r="I60" t="s">
        <v>488</v>
      </c>
      <c r="J60" t="s">
        <v>16</v>
      </c>
      <c r="K60">
        <v>2880</v>
      </c>
      <c r="L60">
        <v>2880</v>
      </c>
      <c r="M60">
        <v>60</v>
      </c>
      <c r="N60" t="b">
        <v>0</v>
      </c>
      <c r="O60" t="s">
        <v>4709</v>
      </c>
      <c r="P60" t="s">
        <v>1590</v>
      </c>
      <c r="Q60">
        <v>0.39583333333333331</v>
      </c>
    </row>
    <row r="61" spans="1:17">
      <c r="A61" s="48">
        <v>46027</v>
      </c>
      <c r="B61">
        <v>2</v>
      </c>
      <c r="C61" t="s">
        <v>200</v>
      </c>
      <c r="D61" t="s">
        <v>1176</v>
      </c>
      <c r="E61">
        <v>10</v>
      </c>
      <c r="F61" t="s">
        <v>17</v>
      </c>
      <c r="G61" t="s">
        <v>1266</v>
      </c>
      <c r="H61" t="s">
        <v>391</v>
      </c>
      <c r="I61" t="s">
        <v>1266</v>
      </c>
      <c r="J61" t="s">
        <v>15</v>
      </c>
      <c r="K61">
        <v>2880</v>
      </c>
      <c r="L61">
        <v>2880</v>
      </c>
      <c r="M61">
        <v>100</v>
      </c>
      <c r="N61" t="b">
        <v>1</v>
      </c>
      <c r="O61" t="s">
        <v>1623</v>
      </c>
      <c r="P61" t="s">
        <v>1590</v>
      </c>
      <c r="Q61">
        <v>0.39583333333333331</v>
      </c>
    </row>
    <row r="62" spans="1:17">
      <c r="A62" s="48">
        <v>46027</v>
      </c>
      <c r="B62">
        <v>2</v>
      </c>
      <c r="C62" t="s">
        <v>201</v>
      </c>
      <c r="D62" t="s">
        <v>1366</v>
      </c>
      <c r="E62">
        <v>5</v>
      </c>
      <c r="F62" t="s">
        <v>17</v>
      </c>
      <c r="G62" t="s">
        <v>1266</v>
      </c>
      <c r="H62" t="s">
        <v>386</v>
      </c>
      <c r="I62" t="s">
        <v>488</v>
      </c>
      <c r="J62" t="s">
        <v>15</v>
      </c>
      <c r="K62">
        <v>2880</v>
      </c>
      <c r="L62">
        <v>2880</v>
      </c>
      <c r="M62">
        <v>60</v>
      </c>
      <c r="N62" t="b">
        <v>0</v>
      </c>
      <c r="O62" t="s">
        <v>4709</v>
      </c>
      <c r="P62" t="s">
        <v>1439</v>
      </c>
      <c r="Q62">
        <v>0.77083333333333337</v>
      </c>
    </row>
    <row r="63" spans="1:17">
      <c r="A63" s="48">
        <v>46027</v>
      </c>
      <c r="B63">
        <v>2</v>
      </c>
      <c r="C63" t="s">
        <v>201</v>
      </c>
      <c r="D63" t="s">
        <v>1366</v>
      </c>
      <c r="E63">
        <v>5</v>
      </c>
      <c r="F63" t="s">
        <v>17</v>
      </c>
      <c r="G63" t="s">
        <v>1266</v>
      </c>
      <c r="H63" t="s">
        <v>387</v>
      </c>
      <c r="I63" t="s">
        <v>443</v>
      </c>
      <c r="J63" t="s">
        <v>15</v>
      </c>
      <c r="K63">
        <v>2880</v>
      </c>
      <c r="L63">
        <v>2880</v>
      </c>
      <c r="M63">
        <v>60</v>
      </c>
      <c r="N63" t="b">
        <v>0</v>
      </c>
      <c r="O63" t="s">
        <v>4709</v>
      </c>
      <c r="P63" t="s">
        <v>1439</v>
      </c>
      <c r="Q63">
        <v>0.77083333333333337</v>
      </c>
    </row>
    <row r="64" spans="1:17">
      <c r="A64" s="48">
        <v>46027</v>
      </c>
      <c r="B64">
        <v>2</v>
      </c>
      <c r="C64" t="s">
        <v>201</v>
      </c>
      <c r="D64" t="s">
        <v>1366</v>
      </c>
      <c r="E64">
        <v>5</v>
      </c>
      <c r="F64" t="s">
        <v>17</v>
      </c>
      <c r="G64" t="s">
        <v>1266</v>
      </c>
      <c r="H64" t="s">
        <v>388</v>
      </c>
      <c r="I64" t="s">
        <v>344</v>
      </c>
      <c r="J64" t="s">
        <v>15</v>
      </c>
      <c r="K64">
        <v>2880</v>
      </c>
      <c r="L64">
        <v>2880</v>
      </c>
      <c r="M64">
        <v>60</v>
      </c>
      <c r="N64" t="b">
        <v>0</v>
      </c>
      <c r="O64" t="s">
        <v>4709</v>
      </c>
      <c r="P64" t="s">
        <v>1439</v>
      </c>
      <c r="Q64">
        <v>0.77083333333333337</v>
      </c>
    </row>
    <row r="65" spans="1:17">
      <c r="A65" s="48">
        <v>46027</v>
      </c>
      <c r="B65">
        <v>2</v>
      </c>
      <c r="C65" t="s">
        <v>201</v>
      </c>
      <c r="D65" t="s">
        <v>1366</v>
      </c>
      <c r="E65">
        <v>5</v>
      </c>
      <c r="F65" t="s">
        <v>17</v>
      </c>
      <c r="G65" t="s">
        <v>1266</v>
      </c>
      <c r="H65" t="s">
        <v>1267</v>
      </c>
      <c r="I65" t="s">
        <v>488</v>
      </c>
      <c r="J65" t="s">
        <v>15</v>
      </c>
      <c r="K65">
        <v>2880</v>
      </c>
      <c r="L65">
        <v>2880</v>
      </c>
      <c r="M65">
        <v>60</v>
      </c>
      <c r="N65" t="b">
        <v>0</v>
      </c>
      <c r="O65" t="s">
        <v>4709</v>
      </c>
      <c r="P65" t="s">
        <v>1439</v>
      </c>
      <c r="Q65">
        <v>0.77083333333333337</v>
      </c>
    </row>
    <row r="66" spans="1:17">
      <c r="A66" s="48">
        <v>46027</v>
      </c>
      <c r="B66">
        <v>2</v>
      </c>
      <c r="C66" t="s">
        <v>201</v>
      </c>
      <c r="D66" t="s">
        <v>1366</v>
      </c>
      <c r="E66">
        <v>5</v>
      </c>
      <c r="F66" t="s">
        <v>17</v>
      </c>
      <c r="G66" t="s">
        <v>1266</v>
      </c>
      <c r="H66" t="s">
        <v>389</v>
      </c>
      <c r="I66" t="s">
        <v>488</v>
      </c>
      <c r="J66" t="s">
        <v>16</v>
      </c>
      <c r="K66">
        <v>2880</v>
      </c>
      <c r="L66">
        <v>2880</v>
      </c>
      <c r="M66">
        <v>60</v>
      </c>
      <c r="N66" t="b">
        <v>0</v>
      </c>
      <c r="O66" t="s">
        <v>4709</v>
      </c>
      <c r="P66" t="s">
        <v>1439</v>
      </c>
      <c r="Q66">
        <v>0.77083333333333337</v>
      </c>
    </row>
    <row r="67" spans="1:17">
      <c r="A67" s="48">
        <v>46027</v>
      </c>
      <c r="B67">
        <v>2</v>
      </c>
      <c r="C67" t="s">
        <v>201</v>
      </c>
      <c r="D67" t="s">
        <v>1366</v>
      </c>
      <c r="E67">
        <v>5</v>
      </c>
      <c r="F67" t="s">
        <v>17</v>
      </c>
      <c r="G67" t="s">
        <v>1266</v>
      </c>
      <c r="H67" t="s">
        <v>391</v>
      </c>
      <c r="I67" t="s">
        <v>1266</v>
      </c>
      <c r="J67" t="s">
        <v>15</v>
      </c>
      <c r="K67">
        <v>2880</v>
      </c>
      <c r="L67">
        <v>2880</v>
      </c>
      <c r="M67">
        <v>100</v>
      </c>
      <c r="N67" t="b">
        <v>1</v>
      </c>
      <c r="O67" t="s">
        <v>1623</v>
      </c>
      <c r="P67" t="s">
        <v>1439</v>
      </c>
      <c r="Q67">
        <v>0.77083333333333337</v>
      </c>
    </row>
    <row r="68" spans="1:17">
      <c r="A68" s="48">
        <v>46027</v>
      </c>
      <c r="B68">
        <v>2</v>
      </c>
      <c r="C68" t="s">
        <v>202</v>
      </c>
      <c r="D68" t="s">
        <v>1367</v>
      </c>
      <c r="E68">
        <v>10</v>
      </c>
      <c r="F68" t="s">
        <v>17</v>
      </c>
      <c r="G68" t="s">
        <v>1266</v>
      </c>
      <c r="H68" t="s">
        <v>386</v>
      </c>
      <c r="I68" t="s">
        <v>488</v>
      </c>
      <c r="J68" t="s">
        <v>15</v>
      </c>
      <c r="K68">
        <v>2880</v>
      </c>
      <c r="L68">
        <v>2880</v>
      </c>
      <c r="M68">
        <v>60</v>
      </c>
      <c r="N68" t="b">
        <v>0</v>
      </c>
      <c r="O68" t="s">
        <v>4709</v>
      </c>
      <c r="P68" t="s">
        <v>1439</v>
      </c>
      <c r="Q68">
        <v>0.39583333333333331</v>
      </c>
    </row>
    <row r="69" spans="1:17">
      <c r="A69" s="48">
        <v>46027</v>
      </c>
      <c r="B69">
        <v>2</v>
      </c>
      <c r="C69" t="s">
        <v>202</v>
      </c>
      <c r="D69" t="s">
        <v>1367</v>
      </c>
      <c r="E69">
        <v>10</v>
      </c>
      <c r="F69" t="s">
        <v>17</v>
      </c>
      <c r="G69" t="s">
        <v>1266</v>
      </c>
      <c r="H69" t="s">
        <v>387</v>
      </c>
      <c r="I69" t="s">
        <v>443</v>
      </c>
      <c r="J69" t="s">
        <v>15</v>
      </c>
      <c r="K69">
        <v>2880</v>
      </c>
      <c r="L69">
        <v>2880</v>
      </c>
      <c r="M69">
        <v>60</v>
      </c>
      <c r="N69" t="b">
        <v>0</v>
      </c>
      <c r="O69" t="s">
        <v>4709</v>
      </c>
      <c r="P69" t="s">
        <v>1439</v>
      </c>
      <c r="Q69">
        <v>0.39583333333333331</v>
      </c>
    </row>
    <row r="70" spans="1:17">
      <c r="A70" s="48">
        <v>46027</v>
      </c>
      <c r="B70">
        <v>2</v>
      </c>
      <c r="C70" t="s">
        <v>202</v>
      </c>
      <c r="D70" t="s">
        <v>1367</v>
      </c>
      <c r="E70">
        <v>10</v>
      </c>
      <c r="F70" t="s">
        <v>17</v>
      </c>
      <c r="G70" t="s">
        <v>1266</v>
      </c>
      <c r="H70" t="s">
        <v>388</v>
      </c>
      <c r="I70" t="s">
        <v>344</v>
      </c>
      <c r="J70" t="s">
        <v>15</v>
      </c>
      <c r="K70">
        <v>2880</v>
      </c>
      <c r="L70">
        <v>2880</v>
      </c>
      <c r="M70">
        <v>60</v>
      </c>
      <c r="N70" t="b">
        <v>0</v>
      </c>
      <c r="O70" t="s">
        <v>4709</v>
      </c>
      <c r="P70" t="s">
        <v>1439</v>
      </c>
      <c r="Q70">
        <v>0.39583333333333331</v>
      </c>
    </row>
    <row r="71" spans="1:17">
      <c r="A71" s="48">
        <v>46027</v>
      </c>
      <c r="B71">
        <v>2</v>
      </c>
      <c r="C71" t="s">
        <v>202</v>
      </c>
      <c r="D71" t="s">
        <v>1367</v>
      </c>
      <c r="E71">
        <v>10</v>
      </c>
      <c r="F71" t="s">
        <v>17</v>
      </c>
      <c r="G71" t="s">
        <v>1266</v>
      </c>
      <c r="H71" t="s">
        <v>1267</v>
      </c>
      <c r="I71" t="s">
        <v>488</v>
      </c>
      <c r="J71" t="s">
        <v>15</v>
      </c>
      <c r="K71">
        <v>2880</v>
      </c>
      <c r="L71">
        <v>2880</v>
      </c>
      <c r="M71">
        <v>60</v>
      </c>
      <c r="N71" t="b">
        <v>0</v>
      </c>
      <c r="O71" t="s">
        <v>4709</v>
      </c>
      <c r="P71" t="s">
        <v>1439</v>
      </c>
      <c r="Q71">
        <v>0.39583333333333331</v>
      </c>
    </row>
    <row r="72" spans="1:17">
      <c r="A72" s="48">
        <v>46027</v>
      </c>
      <c r="B72">
        <v>2</v>
      </c>
      <c r="C72" t="s">
        <v>202</v>
      </c>
      <c r="D72" t="s">
        <v>1367</v>
      </c>
      <c r="E72">
        <v>10</v>
      </c>
      <c r="F72" t="s">
        <v>17</v>
      </c>
      <c r="G72" t="s">
        <v>1266</v>
      </c>
      <c r="H72" t="s">
        <v>389</v>
      </c>
      <c r="I72" t="s">
        <v>488</v>
      </c>
      <c r="J72" t="s">
        <v>16</v>
      </c>
      <c r="K72">
        <v>2880</v>
      </c>
      <c r="L72">
        <v>2880</v>
      </c>
      <c r="M72">
        <v>60</v>
      </c>
      <c r="N72" t="b">
        <v>0</v>
      </c>
      <c r="O72" t="s">
        <v>4709</v>
      </c>
      <c r="P72" t="s">
        <v>1439</v>
      </c>
      <c r="Q72">
        <v>0.39583333333333331</v>
      </c>
    </row>
    <row r="73" spans="1:17">
      <c r="A73" s="48">
        <v>46027</v>
      </c>
      <c r="B73">
        <v>2</v>
      </c>
      <c r="C73" t="s">
        <v>202</v>
      </c>
      <c r="D73" t="s">
        <v>1367</v>
      </c>
      <c r="E73">
        <v>10</v>
      </c>
      <c r="F73" t="s">
        <v>17</v>
      </c>
      <c r="G73" t="s">
        <v>1266</v>
      </c>
      <c r="H73" t="s">
        <v>391</v>
      </c>
      <c r="I73" t="s">
        <v>1266</v>
      </c>
      <c r="J73" t="s">
        <v>15</v>
      </c>
      <c r="K73">
        <v>2880</v>
      </c>
      <c r="L73">
        <v>2880</v>
      </c>
      <c r="M73">
        <v>100</v>
      </c>
      <c r="N73" t="b">
        <v>1</v>
      </c>
      <c r="O73" t="s">
        <v>1623</v>
      </c>
      <c r="P73" t="s">
        <v>1439</v>
      </c>
      <c r="Q73">
        <v>0.39583333333333331</v>
      </c>
    </row>
    <row r="74" spans="1:17">
      <c r="A74" s="48">
        <v>46027</v>
      </c>
      <c r="B74">
        <v>2</v>
      </c>
      <c r="C74" t="s">
        <v>203</v>
      </c>
      <c r="D74" t="s">
        <v>1368</v>
      </c>
      <c r="E74">
        <v>60</v>
      </c>
      <c r="F74" t="s">
        <v>17</v>
      </c>
      <c r="G74" t="s">
        <v>1266</v>
      </c>
      <c r="H74" t="s">
        <v>386</v>
      </c>
      <c r="I74" t="s">
        <v>488</v>
      </c>
      <c r="J74" t="s">
        <v>15</v>
      </c>
      <c r="K74">
        <v>2880</v>
      </c>
      <c r="L74">
        <v>2880</v>
      </c>
      <c r="M74">
        <v>60</v>
      </c>
      <c r="N74" t="b">
        <v>0</v>
      </c>
      <c r="O74" t="s">
        <v>4709</v>
      </c>
      <c r="P74" t="s">
        <v>1439</v>
      </c>
      <c r="Q74">
        <v>0.375</v>
      </c>
    </row>
    <row r="75" spans="1:17">
      <c r="A75" s="48">
        <v>46027</v>
      </c>
      <c r="B75">
        <v>2</v>
      </c>
      <c r="C75" t="s">
        <v>203</v>
      </c>
      <c r="D75" t="s">
        <v>1368</v>
      </c>
      <c r="E75">
        <v>60</v>
      </c>
      <c r="F75" t="s">
        <v>17</v>
      </c>
      <c r="G75" t="s">
        <v>1266</v>
      </c>
      <c r="H75" t="s">
        <v>387</v>
      </c>
      <c r="I75" t="s">
        <v>443</v>
      </c>
      <c r="J75" t="s">
        <v>15</v>
      </c>
      <c r="K75">
        <v>2880</v>
      </c>
      <c r="L75">
        <v>2880</v>
      </c>
      <c r="M75">
        <v>60</v>
      </c>
      <c r="N75" t="b">
        <v>0</v>
      </c>
      <c r="O75" t="s">
        <v>4709</v>
      </c>
      <c r="P75" t="s">
        <v>1439</v>
      </c>
      <c r="Q75">
        <v>0.375</v>
      </c>
    </row>
    <row r="76" spans="1:17">
      <c r="A76" s="48">
        <v>46027</v>
      </c>
      <c r="B76">
        <v>2</v>
      </c>
      <c r="C76" t="s">
        <v>203</v>
      </c>
      <c r="D76" t="s">
        <v>1368</v>
      </c>
      <c r="E76">
        <v>60</v>
      </c>
      <c r="F76" t="s">
        <v>17</v>
      </c>
      <c r="G76" t="s">
        <v>1266</v>
      </c>
      <c r="H76" t="s">
        <v>388</v>
      </c>
      <c r="I76" t="s">
        <v>344</v>
      </c>
      <c r="J76" t="s">
        <v>15</v>
      </c>
      <c r="K76">
        <v>2880</v>
      </c>
      <c r="L76">
        <v>2880</v>
      </c>
      <c r="M76">
        <v>60</v>
      </c>
      <c r="N76" t="b">
        <v>0</v>
      </c>
      <c r="O76" t="s">
        <v>4709</v>
      </c>
      <c r="P76" t="s">
        <v>1439</v>
      </c>
      <c r="Q76">
        <v>0.375</v>
      </c>
    </row>
    <row r="77" spans="1:17">
      <c r="A77" s="48">
        <v>46027</v>
      </c>
      <c r="B77">
        <v>2</v>
      </c>
      <c r="C77" t="s">
        <v>203</v>
      </c>
      <c r="D77" t="s">
        <v>1368</v>
      </c>
      <c r="E77">
        <v>60</v>
      </c>
      <c r="F77" t="s">
        <v>17</v>
      </c>
      <c r="G77" t="s">
        <v>1266</v>
      </c>
      <c r="H77" t="s">
        <v>1267</v>
      </c>
      <c r="I77" t="s">
        <v>488</v>
      </c>
      <c r="J77" t="s">
        <v>15</v>
      </c>
      <c r="K77">
        <v>2880</v>
      </c>
      <c r="L77">
        <v>2880</v>
      </c>
      <c r="M77">
        <v>60</v>
      </c>
      <c r="N77" t="b">
        <v>0</v>
      </c>
      <c r="O77" t="s">
        <v>4709</v>
      </c>
      <c r="P77" t="s">
        <v>1439</v>
      </c>
      <c r="Q77">
        <v>0.375</v>
      </c>
    </row>
    <row r="78" spans="1:17">
      <c r="A78" s="48">
        <v>46027</v>
      </c>
      <c r="B78">
        <v>2</v>
      </c>
      <c r="C78" t="s">
        <v>203</v>
      </c>
      <c r="D78" t="s">
        <v>1368</v>
      </c>
      <c r="E78">
        <v>60</v>
      </c>
      <c r="F78" t="s">
        <v>17</v>
      </c>
      <c r="G78" t="s">
        <v>1266</v>
      </c>
      <c r="H78" t="s">
        <v>389</v>
      </c>
      <c r="I78" t="s">
        <v>488</v>
      </c>
      <c r="J78" t="s">
        <v>16</v>
      </c>
      <c r="K78">
        <v>2880</v>
      </c>
      <c r="L78">
        <v>2880</v>
      </c>
      <c r="M78">
        <v>60</v>
      </c>
      <c r="N78" t="b">
        <v>0</v>
      </c>
      <c r="O78" t="s">
        <v>4709</v>
      </c>
      <c r="P78" t="s">
        <v>1439</v>
      </c>
      <c r="Q78">
        <v>0.375</v>
      </c>
    </row>
    <row r="79" spans="1:17">
      <c r="A79" s="48">
        <v>46027</v>
      </c>
      <c r="B79">
        <v>2</v>
      </c>
      <c r="C79" t="s">
        <v>203</v>
      </c>
      <c r="D79" t="s">
        <v>1368</v>
      </c>
      <c r="E79">
        <v>60</v>
      </c>
      <c r="F79" t="s">
        <v>17</v>
      </c>
      <c r="G79" t="s">
        <v>1266</v>
      </c>
      <c r="H79" t="s">
        <v>391</v>
      </c>
      <c r="I79" t="s">
        <v>1266</v>
      </c>
      <c r="J79" t="s">
        <v>15</v>
      </c>
      <c r="K79">
        <v>2880</v>
      </c>
      <c r="L79">
        <v>2880</v>
      </c>
      <c r="M79">
        <v>100</v>
      </c>
      <c r="N79" t="b">
        <v>1</v>
      </c>
      <c r="O79" t="s">
        <v>1623</v>
      </c>
      <c r="P79" t="s">
        <v>1439</v>
      </c>
      <c r="Q79">
        <v>0.375</v>
      </c>
    </row>
    <row r="80" spans="1:17">
      <c r="A80" s="48">
        <v>46027</v>
      </c>
      <c r="B80">
        <v>2</v>
      </c>
      <c r="C80" t="s">
        <v>205</v>
      </c>
      <c r="D80" t="s">
        <v>1370</v>
      </c>
      <c r="E80">
        <v>10</v>
      </c>
      <c r="F80" t="s">
        <v>17</v>
      </c>
      <c r="G80" t="s">
        <v>488</v>
      </c>
      <c r="H80" t="s">
        <v>386</v>
      </c>
      <c r="I80" t="s">
        <v>488</v>
      </c>
      <c r="J80" t="s">
        <v>15</v>
      </c>
      <c r="K80">
        <v>2880</v>
      </c>
      <c r="L80">
        <v>2880</v>
      </c>
      <c r="M80">
        <v>100</v>
      </c>
      <c r="N80" t="b">
        <v>1</v>
      </c>
      <c r="O80" t="s">
        <v>1623</v>
      </c>
      <c r="P80" t="s">
        <v>1590</v>
      </c>
      <c r="Q80">
        <v>0.77083333333333337</v>
      </c>
    </row>
    <row r="81" spans="1:17">
      <c r="A81" s="48">
        <v>46027</v>
      </c>
      <c r="B81">
        <v>2</v>
      </c>
      <c r="C81" t="s">
        <v>205</v>
      </c>
      <c r="D81" t="s">
        <v>1370</v>
      </c>
      <c r="E81">
        <v>10</v>
      </c>
      <c r="F81" t="s">
        <v>17</v>
      </c>
      <c r="G81" t="s">
        <v>488</v>
      </c>
      <c r="H81" t="s">
        <v>387</v>
      </c>
      <c r="I81" t="s">
        <v>443</v>
      </c>
      <c r="J81" t="s">
        <v>15</v>
      </c>
      <c r="K81">
        <v>2880</v>
      </c>
      <c r="L81">
        <v>2880</v>
      </c>
      <c r="M81">
        <v>60</v>
      </c>
      <c r="N81" t="b">
        <v>0</v>
      </c>
      <c r="O81" t="s">
        <v>4709</v>
      </c>
      <c r="P81" t="s">
        <v>1590</v>
      </c>
      <c r="Q81">
        <v>0.77083333333333337</v>
      </c>
    </row>
    <row r="82" spans="1:17">
      <c r="A82" s="48">
        <v>46027</v>
      </c>
      <c r="B82">
        <v>2</v>
      </c>
      <c r="C82" t="s">
        <v>205</v>
      </c>
      <c r="D82" t="s">
        <v>1370</v>
      </c>
      <c r="E82">
        <v>10</v>
      </c>
      <c r="F82" t="s">
        <v>17</v>
      </c>
      <c r="G82" t="s">
        <v>488</v>
      </c>
      <c r="H82" t="s">
        <v>388</v>
      </c>
      <c r="I82" t="s">
        <v>344</v>
      </c>
      <c r="J82" t="s">
        <v>15</v>
      </c>
      <c r="K82">
        <v>2880</v>
      </c>
      <c r="L82">
        <v>2880</v>
      </c>
      <c r="M82">
        <v>60</v>
      </c>
      <c r="N82" t="b">
        <v>0</v>
      </c>
      <c r="O82" t="s">
        <v>4709</v>
      </c>
      <c r="P82" t="s">
        <v>1590</v>
      </c>
      <c r="Q82">
        <v>0.77083333333333337</v>
      </c>
    </row>
    <row r="83" spans="1:17">
      <c r="A83" s="48">
        <v>46027</v>
      </c>
      <c r="B83">
        <v>2</v>
      </c>
      <c r="C83" t="s">
        <v>205</v>
      </c>
      <c r="D83" t="s">
        <v>1370</v>
      </c>
      <c r="E83">
        <v>10</v>
      </c>
      <c r="F83" t="s">
        <v>17</v>
      </c>
      <c r="G83" t="s">
        <v>488</v>
      </c>
      <c r="H83" t="s">
        <v>1267</v>
      </c>
      <c r="I83" t="s">
        <v>488</v>
      </c>
      <c r="J83" t="s">
        <v>15</v>
      </c>
      <c r="K83">
        <v>2880</v>
      </c>
      <c r="L83">
        <v>2880</v>
      </c>
      <c r="M83">
        <v>100</v>
      </c>
      <c r="N83" t="b">
        <v>1</v>
      </c>
      <c r="O83" t="s">
        <v>1623</v>
      </c>
      <c r="P83" t="s">
        <v>1590</v>
      </c>
      <c r="Q83">
        <v>0.77083333333333337</v>
      </c>
    </row>
    <row r="84" spans="1:17">
      <c r="A84" s="48">
        <v>46027</v>
      </c>
      <c r="B84">
        <v>2</v>
      </c>
      <c r="C84" t="s">
        <v>205</v>
      </c>
      <c r="D84" t="s">
        <v>1370</v>
      </c>
      <c r="E84">
        <v>10</v>
      </c>
      <c r="F84" t="s">
        <v>17</v>
      </c>
      <c r="G84" t="s">
        <v>488</v>
      </c>
      <c r="H84" t="s">
        <v>389</v>
      </c>
      <c r="I84" t="s">
        <v>488</v>
      </c>
      <c r="J84" t="s">
        <v>16</v>
      </c>
      <c r="K84">
        <v>2880</v>
      </c>
      <c r="L84">
        <v>2880</v>
      </c>
      <c r="M84">
        <v>100</v>
      </c>
      <c r="N84" t="b">
        <v>1</v>
      </c>
      <c r="O84" t="s">
        <v>1623</v>
      </c>
      <c r="P84" t="s">
        <v>1590</v>
      </c>
      <c r="Q84">
        <v>0.77083333333333337</v>
      </c>
    </row>
    <row r="85" spans="1:17">
      <c r="A85" s="48">
        <v>46027</v>
      </c>
      <c r="B85">
        <v>2</v>
      </c>
      <c r="C85" t="s">
        <v>205</v>
      </c>
      <c r="D85" t="s">
        <v>1370</v>
      </c>
      <c r="E85">
        <v>10</v>
      </c>
      <c r="F85" t="s">
        <v>17</v>
      </c>
      <c r="G85" t="s">
        <v>488</v>
      </c>
      <c r="H85" t="s">
        <v>391</v>
      </c>
      <c r="I85" t="s">
        <v>1266</v>
      </c>
      <c r="J85" t="s">
        <v>15</v>
      </c>
      <c r="K85">
        <v>2880</v>
      </c>
      <c r="L85">
        <v>2880</v>
      </c>
      <c r="M85">
        <v>60</v>
      </c>
      <c r="N85" t="b">
        <v>0</v>
      </c>
      <c r="O85" t="s">
        <v>4709</v>
      </c>
      <c r="P85" t="s">
        <v>1590</v>
      </c>
      <c r="Q85">
        <v>0.77083333333333337</v>
      </c>
    </row>
    <row r="86" spans="1:17">
      <c r="A86" s="48">
        <v>46027</v>
      </c>
      <c r="B86">
        <v>2</v>
      </c>
      <c r="C86" t="s">
        <v>206</v>
      </c>
      <c r="D86" t="s">
        <v>1177</v>
      </c>
      <c r="E86">
        <v>15</v>
      </c>
      <c r="F86" t="s">
        <v>17</v>
      </c>
      <c r="G86" t="s">
        <v>1266</v>
      </c>
      <c r="H86" t="s">
        <v>386</v>
      </c>
      <c r="I86" t="s">
        <v>488</v>
      </c>
      <c r="J86" t="s">
        <v>15</v>
      </c>
      <c r="K86">
        <v>2880</v>
      </c>
      <c r="L86">
        <v>2880</v>
      </c>
      <c r="M86">
        <v>60</v>
      </c>
      <c r="N86" t="b">
        <v>0</v>
      </c>
      <c r="O86" t="s">
        <v>4709</v>
      </c>
      <c r="P86" t="s">
        <v>1590</v>
      </c>
      <c r="Q86">
        <v>0.625</v>
      </c>
    </row>
    <row r="87" spans="1:17">
      <c r="A87" s="48">
        <v>46027</v>
      </c>
      <c r="B87">
        <v>2</v>
      </c>
      <c r="C87" t="s">
        <v>206</v>
      </c>
      <c r="D87" t="s">
        <v>1177</v>
      </c>
      <c r="E87">
        <v>15</v>
      </c>
      <c r="F87" t="s">
        <v>17</v>
      </c>
      <c r="G87" t="s">
        <v>1266</v>
      </c>
      <c r="H87" t="s">
        <v>387</v>
      </c>
      <c r="I87" t="s">
        <v>443</v>
      </c>
      <c r="J87" t="s">
        <v>15</v>
      </c>
      <c r="K87">
        <v>2880</v>
      </c>
      <c r="L87">
        <v>2880</v>
      </c>
      <c r="M87">
        <v>60</v>
      </c>
      <c r="N87" t="b">
        <v>0</v>
      </c>
      <c r="O87" t="s">
        <v>4709</v>
      </c>
      <c r="P87" t="s">
        <v>1590</v>
      </c>
      <c r="Q87">
        <v>0.625</v>
      </c>
    </row>
    <row r="88" spans="1:17">
      <c r="A88" s="48">
        <v>46027</v>
      </c>
      <c r="B88">
        <v>2</v>
      </c>
      <c r="C88" t="s">
        <v>206</v>
      </c>
      <c r="D88" t="s">
        <v>1177</v>
      </c>
      <c r="E88">
        <v>15</v>
      </c>
      <c r="F88" t="s">
        <v>17</v>
      </c>
      <c r="G88" t="s">
        <v>1266</v>
      </c>
      <c r="H88" t="s">
        <v>388</v>
      </c>
      <c r="I88" t="s">
        <v>344</v>
      </c>
      <c r="J88" t="s">
        <v>15</v>
      </c>
      <c r="K88">
        <v>2880</v>
      </c>
      <c r="L88">
        <v>2880</v>
      </c>
      <c r="M88">
        <v>60</v>
      </c>
      <c r="N88" t="b">
        <v>0</v>
      </c>
      <c r="O88" t="s">
        <v>4709</v>
      </c>
      <c r="P88" t="s">
        <v>1590</v>
      </c>
      <c r="Q88">
        <v>0.625</v>
      </c>
    </row>
    <row r="89" spans="1:17">
      <c r="A89" s="48">
        <v>46027</v>
      </c>
      <c r="B89">
        <v>2</v>
      </c>
      <c r="C89" t="s">
        <v>206</v>
      </c>
      <c r="D89" t="s">
        <v>1177</v>
      </c>
      <c r="E89">
        <v>15</v>
      </c>
      <c r="F89" t="s">
        <v>17</v>
      </c>
      <c r="G89" t="s">
        <v>1266</v>
      </c>
      <c r="H89" t="s">
        <v>1267</v>
      </c>
      <c r="I89" t="s">
        <v>488</v>
      </c>
      <c r="J89" t="s">
        <v>15</v>
      </c>
      <c r="K89">
        <v>2880</v>
      </c>
      <c r="L89">
        <v>2880</v>
      </c>
      <c r="M89">
        <v>60</v>
      </c>
      <c r="N89" t="b">
        <v>0</v>
      </c>
      <c r="O89" t="s">
        <v>4709</v>
      </c>
      <c r="P89" t="s">
        <v>1590</v>
      </c>
      <c r="Q89">
        <v>0.625</v>
      </c>
    </row>
    <row r="90" spans="1:17">
      <c r="A90" s="48">
        <v>46027</v>
      </c>
      <c r="B90">
        <v>2</v>
      </c>
      <c r="C90" t="s">
        <v>206</v>
      </c>
      <c r="D90" t="s">
        <v>1177</v>
      </c>
      <c r="E90">
        <v>15</v>
      </c>
      <c r="F90" t="s">
        <v>17</v>
      </c>
      <c r="G90" t="s">
        <v>1266</v>
      </c>
      <c r="H90" t="s">
        <v>389</v>
      </c>
      <c r="I90" t="s">
        <v>488</v>
      </c>
      <c r="J90" t="s">
        <v>16</v>
      </c>
      <c r="K90">
        <v>2880</v>
      </c>
      <c r="L90">
        <v>2880</v>
      </c>
      <c r="M90">
        <v>60</v>
      </c>
      <c r="N90" t="b">
        <v>0</v>
      </c>
      <c r="O90" t="s">
        <v>4709</v>
      </c>
      <c r="P90" t="s">
        <v>1590</v>
      </c>
      <c r="Q90">
        <v>0.625</v>
      </c>
    </row>
    <row r="91" spans="1:17">
      <c r="A91" s="48">
        <v>46027</v>
      </c>
      <c r="B91">
        <v>2</v>
      </c>
      <c r="C91" t="s">
        <v>206</v>
      </c>
      <c r="D91" t="s">
        <v>1177</v>
      </c>
      <c r="E91">
        <v>15</v>
      </c>
      <c r="F91" t="s">
        <v>17</v>
      </c>
      <c r="G91" t="s">
        <v>1266</v>
      </c>
      <c r="H91" t="s">
        <v>391</v>
      </c>
      <c r="I91" t="s">
        <v>1266</v>
      </c>
      <c r="J91" t="s">
        <v>15</v>
      </c>
      <c r="K91">
        <v>2880</v>
      </c>
      <c r="L91">
        <v>2880</v>
      </c>
      <c r="M91">
        <v>100</v>
      </c>
      <c r="N91" t="b">
        <v>1</v>
      </c>
      <c r="O91" t="s">
        <v>1623</v>
      </c>
      <c r="P91" t="s">
        <v>1590</v>
      </c>
      <c r="Q91">
        <v>0.625</v>
      </c>
    </row>
    <row r="92" spans="1:17">
      <c r="A92" s="48">
        <v>46027</v>
      </c>
      <c r="B92">
        <v>2</v>
      </c>
      <c r="C92" t="s">
        <v>207</v>
      </c>
      <c r="D92" t="s">
        <v>1219</v>
      </c>
      <c r="E92">
        <v>20</v>
      </c>
      <c r="F92" t="s">
        <v>17</v>
      </c>
      <c r="G92" t="s">
        <v>1266</v>
      </c>
      <c r="H92" t="s">
        <v>386</v>
      </c>
      <c r="I92" t="s">
        <v>488</v>
      </c>
      <c r="J92" t="s">
        <v>15</v>
      </c>
      <c r="K92">
        <v>2880</v>
      </c>
      <c r="L92">
        <v>2880</v>
      </c>
      <c r="M92">
        <v>60</v>
      </c>
      <c r="N92" t="b">
        <v>0</v>
      </c>
      <c r="O92" t="s">
        <v>4709</v>
      </c>
      <c r="P92" t="s">
        <v>2103</v>
      </c>
      <c r="Q92">
        <v>0.38194444444444442</v>
      </c>
    </row>
    <row r="93" spans="1:17">
      <c r="A93" s="48">
        <v>46027</v>
      </c>
      <c r="B93">
        <v>2</v>
      </c>
      <c r="C93" t="s">
        <v>207</v>
      </c>
      <c r="D93" t="s">
        <v>1219</v>
      </c>
      <c r="E93">
        <v>20</v>
      </c>
      <c r="F93" t="s">
        <v>17</v>
      </c>
      <c r="G93" t="s">
        <v>1266</v>
      </c>
      <c r="H93" t="s">
        <v>387</v>
      </c>
      <c r="I93" t="s">
        <v>443</v>
      </c>
      <c r="J93" t="s">
        <v>15</v>
      </c>
      <c r="K93">
        <v>2880</v>
      </c>
      <c r="L93">
        <v>2880</v>
      </c>
      <c r="M93">
        <v>60</v>
      </c>
      <c r="N93" t="b">
        <v>0</v>
      </c>
      <c r="O93" t="s">
        <v>4709</v>
      </c>
      <c r="P93" t="s">
        <v>2103</v>
      </c>
      <c r="Q93">
        <v>0.38194444444444442</v>
      </c>
    </row>
    <row r="94" spans="1:17">
      <c r="A94" s="48">
        <v>46027</v>
      </c>
      <c r="B94">
        <v>2</v>
      </c>
      <c r="C94" t="s">
        <v>207</v>
      </c>
      <c r="D94" t="s">
        <v>1219</v>
      </c>
      <c r="E94">
        <v>20</v>
      </c>
      <c r="F94" t="s">
        <v>17</v>
      </c>
      <c r="G94" t="s">
        <v>1266</v>
      </c>
      <c r="H94" t="s">
        <v>388</v>
      </c>
      <c r="I94" t="s">
        <v>344</v>
      </c>
      <c r="J94" t="s">
        <v>15</v>
      </c>
      <c r="K94">
        <v>2880</v>
      </c>
      <c r="L94">
        <v>2880</v>
      </c>
      <c r="M94">
        <v>60</v>
      </c>
      <c r="N94" t="b">
        <v>0</v>
      </c>
      <c r="O94" t="s">
        <v>4709</v>
      </c>
      <c r="P94" t="s">
        <v>2103</v>
      </c>
      <c r="Q94">
        <v>0.38194444444444442</v>
      </c>
    </row>
    <row r="95" spans="1:17">
      <c r="A95" s="48">
        <v>46027</v>
      </c>
      <c r="B95">
        <v>2</v>
      </c>
      <c r="C95" t="s">
        <v>207</v>
      </c>
      <c r="D95" t="s">
        <v>1219</v>
      </c>
      <c r="E95">
        <v>20</v>
      </c>
      <c r="F95" t="s">
        <v>17</v>
      </c>
      <c r="G95" t="s">
        <v>1266</v>
      </c>
      <c r="H95" t="s">
        <v>1267</v>
      </c>
      <c r="I95" t="s">
        <v>488</v>
      </c>
      <c r="J95" t="s">
        <v>15</v>
      </c>
      <c r="K95">
        <v>2880</v>
      </c>
      <c r="L95">
        <v>2880</v>
      </c>
      <c r="M95">
        <v>60</v>
      </c>
      <c r="N95" t="b">
        <v>0</v>
      </c>
      <c r="O95" t="s">
        <v>4709</v>
      </c>
      <c r="P95" t="s">
        <v>2103</v>
      </c>
      <c r="Q95">
        <v>0.38194444444444442</v>
      </c>
    </row>
    <row r="96" spans="1:17">
      <c r="A96" s="48">
        <v>46027</v>
      </c>
      <c r="B96">
        <v>2</v>
      </c>
      <c r="C96" t="s">
        <v>207</v>
      </c>
      <c r="D96" t="s">
        <v>1219</v>
      </c>
      <c r="E96">
        <v>20</v>
      </c>
      <c r="F96" t="s">
        <v>17</v>
      </c>
      <c r="G96" t="s">
        <v>1266</v>
      </c>
      <c r="H96" t="s">
        <v>389</v>
      </c>
      <c r="I96" t="s">
        <v>488</v>
      </c>
      <c r="J96" t="s">
        <v>16</v>
      </c>
      <c r="K96">
        <v>2880</v>
      </c>
      <c r="L96">
        <v>2880</v>
      </c>
      <c r="M96">
        <v>60</v>
      </c>
      <c r="N96" t="b">
        <v>0</v>
      </c>
      <c r="O96" t="s">
        <v>4709</v>
      </c>
      <c r="P96" t="s">
        <v>2103</v>
      </c>
      <c r="Q96">
        <v>0.38194444444444442</v>
      </c>
    </row>
    <row r="97" spans="1:17">
      <c r="A97" s="48">
        <v>46027</v>
      </c>
      <c r="B97">
        <v>2</v>
      </c>
      <c r="C97" t="s">
        <v>207</v>
      </c>
      <c r="D97" t="s">
        <v>1219</v>
      </c>
      <c r="E97">
        <v>20</v>
      </c>
      <c r="F97" t="s">
        <v>17</v>
      </c>
      <c r="G97" t="s">
        <v>1266</v>
      </c>
      <c r="H97" t="s">
        <v>391</v>
      </c>
      <c r="I97" t="s">
        <v>1266</v>
      </c>
      <c r="J97" t="s">
        <v>15</v>
      </c>
      <c r="K97">
        <v>2880</v>
      </c>
      <c r="L97">
        <v>2880</v>
      </c>
      <c r="M97">
        <v>100</v>
      </c>
      <c r="N97" t="b">
        <v>1</v>
      </c>
      <c r="O97" t="s">
        <v>1623</v>
      </c>
      <c r="P97" t="s">
        <v>2103</v>
      </c>
      <c r="Q97">
        <v>0.38194444444444442</v>
      </c>
    </row>
    <row r="98" spans="1:17">
      <c r="A98" s="48">
        <v>46027</v>
      </c>
      <c r="B98">
        <v>2</v>
      </c>
      <c r="C98" t="s">
        <v>211</v>
      </c>
      <c r="D98" t="s">
        <v>1180</v>
      </c>
      <c r="E98">
        <v>10</v>
      </c>
      <c r="F98" t="s">
        <v>17</v>
      </c>
      <c r="G98" t="s">
        <v>488</v>
      </c>
      <c r="H98" t="s">
        <v>386</v>
      </c>
      <c r="I98" t="s">
        <v>488</v>
      </c>
      <c r="J98" t="s">
        <v>15</v>
      </c>
      <c r="K98">
        <v>2880</v>
      </c>
      <c r="L98">
        <v>2880</v>
      </c>
      <c r="M98">
        <v>100</v>
      </c>
      <c r="N98" t="b">
        <v>1</v>
      </c>
      <c r="O98" t="s">
        <v>1623</v>
      </c>
      <c r="P98" t="s">
        <v>1439</v>
      </c>
      <c r="Q98">
        <v>0.76388888888888884</v>
      </c>
    </row>
    <row r="99" spans="1:17">
      <c r="A99" s="48">
        <v>46027</v>
      </c>
      <c r="B99">
        <v>2</v>
      </c>
      <c r="C99" t="s">
        <v>211</v>
      </c>
      <c r="D99" t="s">
        <v>1180</v>
      </c>
      <c r="E99">
        <v>10</v>
      </c>
      <c r="F99" t="s">
        <v>17</v>
      </c>
      <c r="G99" t="s">
        <v>488</v>
      </c>
      <c r="H99" t="s">
        <v>387</v>
      </c>
      <c r="I99" t="s">
        <v>443</v>
      </c>
      <c r="J99" t="s">
        <v>15</v>
      </c>
      <c r="K99">
        <v>2880</v>
      </c>
      <c r="L99">
        <v>2880</v>
      </c>
      <c r="M99">
        <v>60</v>
      </c>
      <c r="N99" t="b">
        <v>0</v>
      </c>
      <c r="O99" t="s">
        <v>4709</v>
      </c>
      <c r="P99" t="s">
        <v>1439</v>
      </c>
      <c r="Q99">
        <v>0.76388888888888884</v>
      </c>
    </row>
    <row r="100" spans="1:17">
      <c r="A100" s="48">
        <v>46027</v>
      </c>
      <c r="B100">
        <v>2</v>
      </c>
      <c r="C100" t="s">
        <v>211</v>
      </c>
      <c r="D100" t="s">
        <v>1180</v>
      </c>
      <c r="E100">
        <v>10</v>
      </c>
      <c r="F100" t="s">
        <v>17</v>
      </c>
      <c r="G100" t="s">
        <v>488</v>
      </c>
      <c r="H100" t="s">
        <v>388</v>
      </c>
      <c r="I100" t="s">
        <v>344</v>
      </c>
      <c r="J100" t="s">
        <v>15</v>
      </c>
      <c r="K100">
        <v>2880</v>
      </c>
      <c r="L100">
        <v>2880</v>
      </c>
      <c r="M100">
        <v>60</v>
      </c>
      <c r="N100" t="b">
        <v>0</v>
      </c>
      <c r="O100" t="s">
        <v>4709</v>
      </c>
      <c r="P100" t="s">
        <v>1439</v>
      </c>
      <c r="Q100">
        <v>0.76388888888888884</v>
      </c>
    </row>
    <row r="101" spans="1:17">
      <c r="A101" s="48">
        <v>46027</v>
      </c>
      <c r="B101">
        <v>2</v>
      </c>
      <c r="C101" t="s">
        <v>211</v>
      </c>
      <c r="D101" t="s">
        <v>1180</v>
      </c>
      <c r="E101">
        <v>10</v>
      </c>
      <c r="F101" t="s">
        <v>17</v>
      </c>
      <c r="G101" t="s">
        <v>488</v>
      </c>
      <c r="H101" t="s">
        <v>1267</v>
      </c>
      <c r="I101" t="s">
        <v>488</v>
      </c>
      <c r="J101" t="s">
        <v>15</v>
      </c>
      <c r="K101">
        <v>2880</v>
      </c>
      <c r="L101">
        <v>2880</v>
      </c>
      <c r="M101">
        <v>100</v>
      </c>
      <c r="N101" t="b">
        <v>1</v>
      </c>
      <c r="O101" t="s">
        <v>1623</v>
      </c>
      <c r="P101" t="s">
        <v>1439</v>
      </c>
      <c r="Q101">
        <v>0.76388888888888884</v>
      </c>
    </row>
    <row r="102" spans="1:17">
      <c r="A102" s="48">
        <v>46027</v>
      </c>
      <c r="B102">
        <v>2</v>
      </c>
      <c r="C102" t="s">
        <v>211</v>
      </c>
      <c r="D102" t="s">
        <v>1180</v>
      </c>
      <c r="E102">
        <v>10</v>
      </c>
      <c r="F102" t="s">
        <v>17</v>
      </c>
      <c r="G102" t="s">
        <v>488</v>
      </c>
      <c r="H102" t="s">
        <v>389</v>
      </c>
      <c r="I102" t="s">
        <v>488</v>
      </c>
      <c r="J102" t="s">
        <v>16</v>
      </c>
      <c r="K102">
        <v>2880</v>
      </c>
      <c r="L102">
        <v>2880</v>
      </c>
      <c r="M102">
        <v>100</v>
      </c>
      <c r="N102" t="b">
        <v>1</v>
      </c>
      <c r="O102" t="s">
        <v>1623</v>
      </c>
      <c r="P102" t="s">
        <v>1439</v>
      </c>
      <c r="Q102">
        <v>0.76388888888888884</v>
      </c>
    </row>
    <row r="103" spans="1:17">
      <c r="A103" s="48">
        <v>46027</v>
      </c>
      <c r="B103">
        <v>2</v>
      </c>
      <c r="C103" t="s">
        <v>211</v>
      </c>
      <c r="D103" t="s">
        <v>1180</v>
      </c>
      <c r="E103">
        <v>10</v>
      </c>
      <c r="F103" t="s">
        <v>17</v>
      </c>
      <c r="G103" t="s">
        <v>488</v>
      </c>
      <c r="H103" t="s">
        <v>391</v>
      </c>
      <c r="I103" t="s">
        <v>1266</v>
      </c>
      <c r="J103" t="s">
        <v>15</v>
      </c>
      <c r="K103">
        <v>2880</v>
      </c>
      <c r="L103">
        <v>2880</v>
      </c>
      <c r="M103">
        <v>60</v>
      </c>
      <c r="N103" t="b">
        <v>0</v>
      </c>
      <c r="O103" t="s">
        <v>4709</v>
      </c>
      <c r="P103" t="s">
        <v>1439</v>
      </c>
      <c r="Q103">
        <v>0.76388888888888884</v>
      </c>
    </row>
    <row r="104" spans="1:17">
      <c r="A104" s="48">
        <v>46027</v>
      </c>
      <c r="B104">
        <v>2</v>
      </c>
      <c r="C104" t="s">
        <v>213</v>
      </c>
      <c r="D104" t="s">
        <v>1182</v>
      </c>
      <c r="E104">
        <v>10</v>
      </c>
      <c r="F104" t="s">
        <v>17</v>
      </c>
      <c r="G104" t="s">
        <v>1266</v>
      </c>
      <c r="H104" t="s">
        <v>386</v>
      </c>
      <c r="I104" t="s">
        <v>488</v>
      </c>
      <c r="J104" t="s">
        <v>15</v>
      </c>
      <c r="K104">
        <v>2880</v>
      </c>
      <c r="L104">
        <v>2880</v>
      </c>
      <c r="M104">
        <v>60</v>
      </c>
      <c r="N104" t="b">
        <v>0</v>
      </c>
      <c r="O104" t="s">
        <v>4709</v>
      </c>
      <c r="P104" t="s">
        <v>2103</v>
      </c>
      <c r="Q104">
        <v>0.4375</v>
      </c>
    </row>
    <row r="105" spans="1:17">
      <c r="A105" s="48">
        <v>46027</v>
      </c>
      <c r="B105">
        <v>2</v>
      </c>
      <c r="C105" t="s">
        <v>213</v>
      </c>
      <c r="D105" t="s">
        <v>1182</v>
      </c>
      <c r="E105">
        <v>10</v>
      </c>
      <c r="F105" t="s">
        <v>17</v>
      </c>
      <c r="G105" t="s">
        <v>1266</v>
      </c>
      <c r="H105" t="s">
        <v>387</v>
      </c>
      <c r="I105" t="s">
        <v>443</v>
      </c>
      <c r="J105" t="s">
        <v>15</v>
      </c>
      <c r="K105">
        <v>2880</v>
      </c>
      <c r="L105">
        <v>2880</v>
      </c>
      <c r="M105">
        <v>60</v>
      </c>
      <c r="N105" t="b">
        <v>0</v>
      </c>
      <c r="O105" t="s">
        <v>4709</v>
      </c>
      <c r="P105" t="s">
        <v>2103</v>
      </c>
      <c r="Q105">
        <v>0.4375</v>
      </c>
    </row>
    <row r="106" spans="1:17">
      <c r="A106" s="48">
        <v>46027</v>
      </c>
      <c r="B106">
        <v>2</v>
      </c>
      <c r="C106" t="s">
        <v>213</v>
      </c>
      <c r="D106" t="s">
        <v>1182</v>
      </c>
      <c r="E106">
        <v>10</v>
      </c>
      <c r="F106" t="s">
        <v>17</v>
      </c>
      <c r="G106" t="s">
        <v>1266</v>
      </c>
      <c r="H106" t="s">
        <v>388</v>
      </c>
      <c r="I106" t="s">
        <v>344</v>
      </c>
      <c r="J106" t="s">
        <v>15</v>
      </c>
      <c r="K106">
        <v>2880</v>
      </c>
      <c r="L106">
        <v>2880</v>
      </c>
      <c r="M106">
        <v>60</v>
      </c>
      <c r="N106" t="b">
        <v>0</v>
      </c>
      <c r="O106" t="s">
        <v>4709</v>
      </c>
      <c r="P106" t="s">
        <v>2103</v>
      </c>
      <c r="Q106">
        <v>0.4375</v>
      </c>
    </row>
    <row r="107" spans="1:17">
      <c r="A107" s="48">
        <v>46027</v>
      </c>
      <c r="B107">
        <v>2</v>
      </c>
      <c r="C107" t="s">
        <v>213</v>
      </c>
      <c r="D107" t="s">
        <v>1182</v>
      </c>
      <c r="E107">
        <v>10</v>
      </c>
      <c r="F107" t="s">
        <v>17</v>
      </c>
      <c r="G107" t="s">
        <v>1266</v>
      </c>
      <c r="H107" t="s">
        <v>1267</v>
      </c>
      <c r="I107" t="s">
        <v>488</v>
      </c>
      <c r="J107" t="s">
        <v>15</v>
      </c>
      <c r="K107">
        <v>2880</v>
      </c>
      <c r="L107">
        <v>2880</v>
      </c>
      <c r="M107">
        <v>60</v>
      </c>
      <c r="N107" t="b">
        <v>0</v>
      </c>
      <c r="O107" t="s">
        <v>4709</v>
      </c>
      <c r="P107" t="s">
        <v>2103</v>
      </c>
      <c r="Q107">
        <v>0.4375</v>
      </c>
    </row>
    <row r="108" spans="1:17">
      <c r="A108" s="48">
        <v>46027</v>
      </c>
      <c r="B108">
        <v>2</v>
      </c>
      <c r="C108" t="s">
        <v>213</v>
      </c>
      <c r="D108" t="s">
        <v>1182</v>
      </c>
      <c r="E108">
        <v>10</v>
      </c>
      <c r="F108" t="s">
        <v>17</v>
      </c>
      <c r="G108" t="s">
        <v>1266</v>
      </c>
      <c r="H108" t="s">
        <v>389</v>
      </c>
      <c r="I108" t="s">
        <v>488</v>
      </c>
      <c r="J108" t="s">
        <v>16</v>
      </c>
      <c r="K108">
        <v>2880</v>
      </c>
      <c r="L108">
        <v>2880</v>
      </c>
      <c r="M108">
        <v>60</v>
      </c>
      <c r="N108" t="b">
        <v>0</v>
      </c>
      <c r="O108" t="s">
        <v>4709</v>
      </c>
      <c r="P108" t="s">
        <v>2103</v>
      </c>
      <c r="Q108">
        <v>0.4375</v>
      </c>
    </row>
    <row r="109" spans="1:17">
      <c r="A109" s="48">
        <v>46027</v>
      </c>
      <c r="B109">
        <v>2</v>
      </c>
      <c r="C109" t="s">
        <v>213</v>
      </c>
      <c r="D109" t="s">
        <v>1182</v>
      </c>
      <c r="E109">
        <v>10</v>
      </c>
      <c r="F109" t="s">
        <v>17</v>
      </c>
      <c r="G109" t="s">
        <v>1266</v>
      </c>
      <c r="H109" t="s">
        <v>391</v>
      </c>
      <c r="I109" t="s">
        <v>1266</v>
      </c>
      <c r="J109" t="s">
        <v>15</v>
      </c>
      <c r="K109">
        <v>2880</v>
      </c>
      <c r="L109">
        <v>2880</v>
      </c>
      <c r="M109">
        <v>100</v>
      </c>
      <c r="N109" t="b">
        <v>1</v>
      </c>
      <c r="O109" t="s">
        <v>1623</v>
      </c>
      <c r="P109" t="s">
        <v>2103</v>
      </c>
      <c r="Q109">
        <v>0.4375</v>
      </c>
    </row>
    <row r="110" spans="1:17">
      <c r="A110" s="48">
        <v>46027</v>
      </c>
      <c r="B110">
        <v>2</v>
      </c>
      <c r="C110" t="s">
        <v>219</v>
      </c>
      <c r="D110" t="s">
        <v>1186</v>
      </c>
      <c r="E110">
        <v>10</v>
      </c>
      <c r="F110" t="s">
        <v>17</v>
      </c>
      <c r="G110" t="s">
        <v>1266</v>
      </c>
      <c r="H110" t="s">
        <v>386</v>
      </c>
      <c r="I110" t="s">
        <v>488</v>
      </c>
      <c r="J110" t="s">
        <v>15</v>
      </c>
      <c r="K110">
        <v>2880</v>
      </c>
      <c r="L110">
        <v>2880</v>
      </c>
      <c r="M110">
        <v>60</v>
      </c>
      <c r="N110" t="b">
        <v>0</v>
      </c>
      <c r="O110" t="s">
        <v>4709</v>
      </c>
      <c r="P110" t="s">
        <v>1590</v>
      </c>
      <c r="Q110">
        <v>0.38541666666666669</v>
      </c>
    </row>
    <row r="111" spans="1:17">
      <c r="A111" s="48">
        <v>46027</v>
      </c>
      <c r="B111">
        <v>2</v>
      </c>
      <c r="C111" t="s">
        <v>219</v>
      </c>
      <c r="D111" t="s">
        <v>1186</v>
      </c>
      <c r="E111">
        <v>10</v>
      </c>
      <c r="F111" t="s">
        <v>17</v>
      </c>
      <c r="G111" t="s">
        <v>1266</v>
      </c>
      <c r="H111" t="s">
        <v>387</v>
      </c>
      <c r="I111" t="s">
        <v>443</v>
      </c>
      <c r="J111" t="s">
        <v>15</v>
      </c>
      <c r="K111">
        <v>2880</v>
      </c>
      <c r="L111">
        <v>2880</v>
      </c>
      <c r="M111">
        <v>60</v>
      </c>
      <c r="N111" t="b">
        <v>0</v>
      </c>
      <c r="O111" t="s">
        <v>4709</v>
      </c>
      <c r="P111" t="s">
        <v>1590</v>
      </c>
      <c r="Q111">
        <v>0.38541666666666669</v>
      </c>
    </row>
    <row r="112" spans="1:17">
      <c r="A112" s="48">
        <v>46027</v>
      </c>
      <c r="B112">
        <v>2</v>
      </c>
      <c r="C112" t="s">
        <v>219</v>
      </c>
      <c r="D112" t="s">
        <v>1186</v>
      </c>
      <c r="E112">
        <v>10</v>
      </c>
      <c r="F112" t="s">
        <v>17</v>
      </c>
      <c r="G112" t="s">
        <v>1266</v>
      </c>
      <c r="H112" t="s">
        <v>388</v>
      </c>
      <c r="I112" t="s">
        <v>344</v>
      </c>
      <c r="J112" t="s">
        <v>15</v>
      </c>
      <c r="K112">
        <v>2880</v>
      </c>
      <c r="L112">
        <v>2880</v>
      </c>
      <c r="M112">
        <v>60</v>
      </c>
      <c r="N112" t="b">
        <v>0</v>
      </c>
      <c r="O112" t="s">
        <v>4709</v>
      </c>
      <c r="P112" t="s">
        <v>1590</v>
      </c>
      <c r="Q112">
        <v>0.38541666666666669</v>
      </c>
    </row>
    <row r="113" spans="1:17">
      <c r="A113" s="48">
        <v>46027</v>
      </c>
      <c r="B113">
        <v>2</v>
      </c>
      <c r="C113" t="s">
        <v>219</v>
      </c>
      <c r="D113" t="s">
        <v>1186</v>
      </c>
      <c r="E113">
        <v>10</v>
      </c>
      <c r="F113" t="s">
        <v>17</v>
      </c>
      <c r="G113" t="s">
        <v>1266</v>
      </c>
      <c r="H113" t="s">
        <v>1267</v>
      </c>
      <c r="I113" t="s">
        <v>488</v>
      </c>
      <c r="J113" t="s">
        <v>15</v>
      </c>
      <c r="K113">
        <v>2880</v>
      </c>
      <c r="L113">
        <v>2880</v>
      </c>
      <c r="M113">
        <v>60</v>
      </c>
      <c r="N113" t="b">
        <v>0</v>
      </c>
      <c r="O113" t="s">
        <v>4709</v>
      </c>
      <c r="P113" t="s">
        <v>1590</v>
      </c>
      <c r="Q113">
        <v>0.38541666666666669</v>
      </c>
    </row>
    <row r="114" spans="1:17">
      <c r="A114" s="48">
        <v>46027</v>
      </c>
      <c r="B114">
        <v>2</v>
      </c>
      <c r="C114" t="s">
        <v>219</v>
      </c>
      <c r="D114" t="s">
        <v>1186</v>
      </c>
      <c r="E114">
        <v>10</v>
      </c>
      <c r="F114" t="s">
        <v>17</v>
      </c>
      <c r="G114" t="s">
        <v>1266</v>
      </c>
      <c r="H114" t="s">
        <v>389</v>
      </c>
      <c r="I114" t="s">
        <v>488</v>
      </c>
      <c r="J114" t="s">
        <v>16</v>
      </c>
      <c r="K114">
        <v>2880</v>
      </c>
      <c r="L114">
        <v>2880</v>
      </c>
      <c r="M114">
        <v>60</v>
      </c>
      <c r="N114" t="b">
        <v>0</v>
      </c>
      <c r="O114" t="s">
        <v>4709</v>
      </c>
      <c r="P114" t="s">
        <v>1590</v>
      </c>
      <c r="Q114">
        <v>0.38541666666666669</v>
      </c>
    </row>
    <row r="115" spans="1:17">
      <c r="A115" s="48">
        <v>46027</v>
      </c>
      <c r="B115">
        <v>2</v>
      </c>
      <c r="C115" t="s">
        <v>219</v>
      </c>
      <c r="D115" t="s">
        <v>1186</v>
      </c>
      <c r="E115">
        <v>10</v>
      </c>
      <c r="F115" t="s">
        <v>17</v>
      </c>
      <c r="G115" t="s">
        <v>1266</v>
      </c>
      <c r="H115" t="s">
        <v>391</v>
      </c>
      <c r="I115" t="s">
        <v>1266</v>
      </c>
      <c r="J115" t="s">
        <v>15</v>
      </c>
      <c r="K115">
        <v>2880</v>
      </c>
      <c r="L115">
        <v>2880</v>
      </c>
      <c r="M115">
        <v>100</v>
      </c>
      <c r="N115" t="b">
        <v>1</v>
      </c>
      <c r="O115" t="s">
        <v>1623</v>
      </c>
      <c r="P115" t="s">
        <v>1590</v>
      </c>
      <c r="Q115">
        <v>0.38541666666666669</v>
      </c>
    </row>
    <row r="116" spans="1:17">
      <c r="A116" s="48">
        <v>46027</v>
      </c>
      <c r="B116">
        <v>2</v>
      </c>
      <c r="C116" t="s">
        <v>225</v>
      </c>
      <c r="D116" t="s">
        <v>1193</v>
      </c>
      <c r="E116">
        <v>10</v>
      </c>
      <c r="F116" t="s">
        <v>17</v>
      </c>
      <c r="G116" t="s">
        <v>1266</v>
      </c>
      <c r="H116" t="s">
        <v>386</v>
      </c>
      <c r="I116" t="s">
        <v>488</v>
      </c>
      <c r="J116" t="s">
        <v>15</v>
      </c>
      <c r="K116">
        <v>2880</v>
      </c>
      <c r="L116">
        <v>2880</v>
      </c>
      <c r="M116">
        <v>60</v>
      </c>
      <c r="N116" t="b">
        <v>0</v>
      </c>
      <c r="O116" t="s">
        <v>4709</v>
      </c>
      <c r="P116" t="s">
        <v>2103</v>
      </c>
      <c r="Q116">
        <v>0.4375</v>
      </c>
    </row>
    <row r="117" spans="1:17">
      <c r="A117" s="48">
        <v>46027</v>
      </c>
      <c r="B117">
        <v>2</v>
      </c>
      <c r="C117" t="s">
        <v>225</v>
      </c>
      <c r="D117" t="s">
        <v>1193</v>
      </c>
      <c r="E117">
        <v>10</v>
      </c>
      <c r="F117" t="s">
        <v>17</v>
      </c>
      <c r="G117" t="s">
        <v>1266</v>
      </c>
      <c r="H117" t="s">
        <v>387</v>
      </c>
      <c r="I117" t="s">
        <v>443</v>
      </c>
      <c r="J117" t="s">
        <v>15</v>
      </c>
      <c r="K117">
        <v>2880</v>
      </c>
      <c r="L117">
        <v>2880</v>
      </c>
      <c r="M117">
        <v>60</v>
      </c>
      <c r="N117" t="b">
        <v>0</v>
      </c>
      <c r="O117" t="s">
        <v>4709</v>
      </c>
      <c r="P117" t="s">
        <v>2103</v>
      </c>
      <c r="Q117">
        <v>0.4375</v>
      </c>
    </row>
    <row r="118" spans="1:17">
      <c r="A118" s="48">
        <v>46027</v>
      </c>
      <c r="B118">
        <v>2</v>
      </c>
      <c r="C118" t="s">
        <v>225</v>
      </c>
      <c r="D118" t="s">
        <v>1193</v>
      </c>
      <c r="E118">
        <v>10</v>
      </c>
      <c r="F118" t="s">
        <v>17</v>
      </c>
      <c r="G118" t="s">
        <v>1266</v>
      </c>
      <c r="H118" t="s">
        <v>388</v>
      </c>
      <c r="I118" t="s">
        <v>344</v>
      </c>
      <c r="J118" t="s">
        <v>15</v>
      </c>
      <c r="K118">
        <v>2880</v>
      </c>
      <c r="L118">
        <v>2880</v>
      </c>
      <c r="M118">
        <v>60</v>
      </c>
      <c r="N118" t="b">
        <v>0</v>
      </c>
      <c r="O118" t="s">
        <v>4709</v>
      </c>
      <c r="P118" t="s">
        <v>2103</v>
      </c>
      <c r="Q118">
        <v>0.4375</v>
      </c>
    </row>
    <row r="119" spans="1:17">
      <c r="A119" s="48">
        <v>46027</v>
      </c>
      <c r="B119">
        <v>2</v>
      </c>
      <c r="C119" t="s">
        <v>225</v>
      </c>
      <c r="D119" t="s">
        <v>1193</v>
      </c>
      <c r="E119">
        <v>10</v>
      </c>
      <c r="F119" t="s">
        <v>17</v>
      </c>
      <c r="G119" t="s">
        <v>1266</v>
      </c>
      <c r="H119" t="s">
        <v>1267</v>
      </c>
      <c r="I119" t="s">
        <v>488</v>
      </c>
      <c r="J119" t="s">
        <v>15</v>
      </c>
      <c r="K119">
        <v>2880</v>
      </c>
      <c r="L119">
        <v>2880</v>
      </c>
      <c r="M119">
        <v>60</v>
      </c>
      <c r="N119" t="b">
        <v>0</v>
      </c>
      <c r="O119" t="s">
        <v>4709</v>
      </c>
      <c r="P119" t="s">
        <v>2103</v>
      </c>
      <c r="Q119">
        <v>0.4375</v>
      </c>
    </row>
    <row r="120" spans="1:17">
      <c r="A120" s="48">
        <v>46027</v>
      </c>
      <c r="B120">
        <v>2</v>
      </c>
      <c r="C120" t="s">
        <v>225</v>
      </c>
      <c r="D120" t="s">
        <v>1193</v>
      </c>
      <c r="E120">
        <v>10</v>
      </c>
      <c r="F120" t="s">
        <v>17</v>
      </c>
      <c r="G120" t="s">
        <v>1266</v>
      </c>
      <c r="H120" t="s">
        <v>389</v>
      </c>
      <c r="I120" t="s">
        <v>488</v>
      </c>
      <c r="J120" t="s">
        <v>16</v>
      </c>
      <c r="K120">
        <v>2880</v>
      </c>
      <c r="L120">
        <v>2880</v>
      </c>
      <c r="M120">
        <v>60</v>
      </c>
      <c r="N120" t="b">
        <v>0</v>
      </c>
      <c r="O120" t="s">
        <v>4709</v>
      </c>
      <c r="P120" t="s">
        <v>2103</v>
      </c>
      <c r="Q120">
        <v>0.4375</v>
      </c>
    </row>
    <row r="121" spans="1:17">
      <c r="A121" s="48">
        <v>46027</v>
      </c>
      <c r="B121">
        <v>2</v>
      </c>
      <c r="C121" t="s">
        <v>225</v>
      </c>
      <c r="D121" t="s">
        <v>1193</v>
      </c>
      <c r="E121">
        <v>10</v>
      </c>
      <c r="F121" t="s">
        <v>17</v>
      </c>
      <c r="G121" t="s">
        <v>1266</v>
      </c>
      <c r="H121" t="s">
        <v>391</v>
      </c>
      <c r="I121" t="s">
        <v>1266</v>
      </c>
      <c r="J121" t="s">
        <v>15</v>
      </c>
      <c r="K121">
        <v>2880</v>
      </c>
      <c r="L121">
        <v>2880</v>
      </c>
      <c r="M121">
        <v>100</v>
      </c>
      <c r="N121" t="b">
        <v>1</v>
      </c>
      <c r="O121" t="s">
        <v>1623</v>
      </c>
      <c r="P121" t="s">
        <v>2103</v>
      </c>
      <c r="Q121">
        <v>0.4375</v>
      </c>
    </row>
    <row r="122" spans="1:17">
      <c r="A122" s="48">
        <v>46027</v>
      </c>
      <c r="B122">
        <v>2</v>
      </c>
      <c r="C122" t="s">
        <v>226</v>
      </c>
      <c r="D122" t="s">
        <v>1194</v>
      </c>
      <c r="E122">
        <v>10</v>
      </c>
      <c r="F122" t="s">
        <v>15</v>
      </c>
      <c r="G122" t="s">
        <v>1266</v>
      </c>
      <c r="H122" t="s">
        <v>386</v>
      </c>
      <c r="I122" t="s">
        <v>488</v>
      </c>
      <c r="J122" t="s">
        <v>15</v>
      </c>
      <c r="K122">
        <v>2880</v>
      </c>
      <c r="L122">
        <v>2880</v>
      </c>
      <c r="M122">
        <v>60</v>
      </c>
      <c r="N122" t="b">
        <v>0</v>
      </c>
      <c r="O122" t="s">
        <v>4709</v>
      </c>
      <c r="P122" t="s">
        <v>1590</v>
      </c>
      <c r="Q122">
        <v>0.38194444444444442</v>
      </c>
    </row>
    <row r="123" spans="1:17">
      <c r="A123" s="48">
        <v>46027</v>
      </c>
      <c r="B123">
        <v>2</v>
      </c>
      <c r="C123" t="s">
        <v>226</v>
      </c>
      <c r="D123" t="s">
        <v>1194</v>
      </c>
      <c r="E123">
        <v>10</v>
      </c>
      <c r="F123" t="s">
        <v>15</v>
      </c>
      <c r="G123" t="s">
        <v>1266</v>
      </c>
      <c r="H123" t="s">
        <v>387</v>
      </c>
      <c r="I123" t="s">
        <v>443</v>
      </c>
      <c r="J123" t="s">
        <v>15</v>
      </c>
      <c r="K123">
        <v>2880</v>
      </c>
      <c r="L123">
        <v>2880</v>
      </c>
      <c r="M123">
        <v>60</v>
      </c>
      <c r="N123" t="b">
        <v>0</v>
      </c>
      <c r="O123" t="s">
        <v>4709</v>
      </c>
      <c r="P123" t="s">
        <v>1590</v>
      </c>
      <c r="Q123">
        <v>0.38194444444444442</v>
      </c>
    </row>
    <row r="124" spans="1:17">
      <c r="A124" s="48">
        <v>46027</v>
      </c>
      <c r="B124">
        <v>2</v>
      </c>
      <c r="C124" t="s">
        <v>226</v>
      </c>
      <c r="D124" t="s">
        <v>1194</v>
      </c>
      <c r="E124">
        <v>10</v>
      </c>
      <c r="F124" t="s">
        <v>15</v>
      </c>
      <c r="G124" t="s">
        <v>1266</v>
      </c>
      <c r="H124" t="s">
        <v>388</v>
      </c>
      <c r="I124" t="s">
        <v>344</v>
      </c>
      <c r="J124" t="s">
        <v>15</v>
      </c>
      <c r="K124">
        <v>2880</v>
      </c>
      <c r="L124">
        <v>2880</v>
      </c>
      <c r="M124">
        <v>60</v>
      </c>
      <c r="N124" t="b">
        <v>0</v>
      </c>
      <c r="O124" t="s">
        <v>4709</v>
      </c>
      <c r="P124" t="s">
        <v>1590</v>
      </c>
      <c r="Q124">
        <v>0.38194444444444442</v>
      </c>
    </row>
    <row r="125" spans="1:17">
      <c r="A125" s="48">
        <v>46027</v>
      </c>
      <c r="B125">
        <v>2</v>
      </c>
      <c r="C125" t="s">
        <v>226</v>
      </c>
      <c r="D125" t="s">
        <v>1194</v>
      </c>
      <c r="E125">
        <v>10</v>
      </c>
      <c r="F125" t="s">
        <v>15</v>
      </c>
      <c r="G125" t="s">
        <v>1266</v>
      </c>
      <c r="H125" t="s">
        <v>1267</v>
      </c>
      <c r="I125" t="s">
        <v>488</v>
      </c>
      <c r="J125" t="s">
        <v>15</v>
      </c>
      <c r="K125">
        <v>2880</v>
      </c>
      <c r="L125">
        <v>2880</v>
      </c>
      <c r="M125">
        <v>60</v>
      </c>
      <c r="N125" t="b">
        <v>0</v>
      </c>
      <c r="O125" t="s">
        <v>4709</v>
      </c>
      <c r="P125" t="s">
        <v>1590</v>
      </c>
      <c r="Q125">
        <v>0.38194444444444442</v>
      </c>
    </row>
    <row r="126" spans="1:17">
      <c r="A126" s="48">
        <v>46027</v>
      </c>
      <c r="B126">
        <v>2</v>
      </c>
      <c r="C126" t="s">
        <v>226</v>
      </c>
      <c r="D126" t="s">
        <v>1194</v>
      </c>
      <c r="E126">
        <v>10</v>
      </c>
      <c r="F126" t="s">
        <v>15</v>
      </c>
      <c r="G126" t="s">
        <v>1266</v>
      </c>
      <c r="H126" t="s">
        <v>389</v>
      </c>
      <c r="I126" t="s">
        <v>488</v>
      </c>
      <c r="J126" t="s">
        <v>16</v>
      </c>
      <c r="K126">
        <v>2880</v>
      </c>
      <c r="L126">
        <v>2880</v>
      </c>
      <c r="M126">
        <v>40</v>
      </c>
      <c r="N126" t="b">
        <v>0</v>
      </c>
      <c r="O126" t="s">
        <v>4709</v>
      </c>
      <c r="P126" t="s">
        <v>1590</v>
      </c>
      <c r="Q126">
        <v>0.38194444444444442</v>
      </c>
    </row>
    <row r="127" spans="1:17">
      <c r="A127" s="48">
        <v>46027</v>
      </c>
      <c r="B127">
        <v>2</v>
      </c>
      <c r="C127" t="s">
        <v>226</v>
      </c>
      <c r="D127" t="s">
        <v>1194</v>
      </c>
      <c r="E127">
        <v>10</v>
      </c>
      <c r="F127" t="s">
        <v>15</v>
      </c>
      <c r="G127" t="s">
        <v>1266</v>
      </c>
      <c r="H127" t="s">
        <v>391</v>
      </c>
      <c r="I127" t="s">
        <v>1266</v>
      </c>
      <c r="J127" t="s">
        <v>15</v>
      </c>
      <c r="K127">
        <v>2880</v>
      </c>
      <c r="L127">
        <v>2880</v>
      </c>
      <c r="M127">
        <v>100</v>
      </c>
      <c r="N127" t="b">
        <v>1</v>
      </c>
      <c r="O127" t="s">
        <v>1623</v>
      </c>
      <c r="P127" t="s">
        <v>1590</v>
      </c>
      <c r="Q127">
        <v>0.38194444444444442</v>
      </c>
    </row>
    <row r="128" spans="1:17">
      <c r="A128" s="48">
        <v>46027</v>
      </c>
      <c r="B128">
        <v>2</v>
      </c>
      <c r="C128" t="s">
        <v>229</v>
      </c>
      <c r="D128" t="s">
        <v>1197</v>
      </c>
      <c r="E128">
        <v>5</v>
      </c>
      <c r="F128" t="s">
        <v>17</v>
      </c>
      <c r="G128" t="s">
        <v>1266</v>
      </c>
      <c r="H128" t="s">
        <v>386</v>
      </c>
      <c r="I128" t="s">
        <v>488</v>
      </c>
      <c r="J128" t="s">
        <v>15</v>
      </c>
      <c r="K128">
        <v>2880</v>
      </c>
      <c r="L128">
        <v>2880</v>
      </c>
      <c r="M128">
        <v>60</v>
      </c>
      <c r="N128" t="b">
        <v>0</v>
      </c>
      <c r="O128" t="s">
        <v>4709</v>
      </c>
      <c r="P128" t="s">
        <v>1439</v>
      </c>
      <c r="Q128">
        <v>0.44791666666666669</v>
      </c>
    </row>
    <row r="129" spans="1:17">
      <c r="A129" s="48">
        <v>46027</v>
      </c>
      <c r="B129">
        <v>2</v>
      </c>
      <c r="C129" t="s">
        <v>229</v>
      </c>
      <c r="D129" t="s">
        <v>1197</v>
      </c>
      <c r="E129">
        <v>5</v>
      </c>
      <c r="F129" t="s">
        <v>17</v>
      </c>
      <c r="G129" t="s">
        <v>1266</v>
      </c>
      <c r="H129" t="s">
        <v>387</v>
      </c>
      <c r="I129" t="s">
        <v>443</v>
      </c>
      <c r="J129" t="s">
        <v>15</v>
      </c>
      <c r="K129">
        <v>2880</v>
      </c>
      <c r="L129">
        <v>2880</v>
      </c>
      <c r="M129">
        <v>60</v>
      </c>
      <c r="N129" t="b">
        <v>0</v>
      </c>
      <c r="O129" t="s">
        <v>4709</v>
      </c>
      <c r="P129" t="s">
        <v>1439</v>
      </c>
      <c r="Q129">
        <v>0.44791666666666669</v>
      </c>
    </row>
    <row r="130" spans="1:17">
      <c r="A130" s="48">
        <v>46027</v>
      </c>
      <c r="B130">
        <v>2</v>
      </c>
      <c r="C130" t="s">
        <v>229</v>
      </c>
      <c r="D130" t="s">
        <v>1197</v>
      </c>
      <c r="E130">
        <v>5</v>
      </c>
      <c r="F130" t="s">
        <v>17</v>
      </c>
      <c r="G130" t="s">
        <v>1266</v>
      </c>
      <c r="H130" t="s">
        <v>388</v>
      </c>
      <c r="I130" t="s">
        <v>344</v>
      </c>
      <c r="J130" t="s">
        <v>15</v>
      </c>
      <c r="K130">
        <v>2880</v>
      </c>
      <c r="L130">
        <v>2880</v>
      </c>
      <c r="M130">
        <v>60</v>
      </c>
      <c r="N130" t="b">
        <v>0</v>
      </c>
      <c r="O130" t="s">
        <v>4709</v>
      </c>
      <c r="P130" t="s">
        <v>1439</v>
      </c>
      <c r="Q130">
        <v>0.44791666666666669</v>
      </c>
    </row>
    <row r="131" spans="1:17">
      <c r="A131" s="48">
        <v>46027</v>
      </c>
      <c r="B131">
        <v>2</v>
      </c>
      <c r="C131" t="s">
        <v>229</v>
      </c>
      <c r="D131" t="s">
        <v>1197</v>
      </c>
      <c r="E131">
        <v>5</v>
      </c>
      <c r="F131" t="s">
        <v>17</v>
      </c>
      <c r="G131" t="s">
        <v>1266</v>
      </c>
      <c r="H131" t="s">
        <v>1267</v>
      </c>
      <c r="I131" t="s">
        <v>488</v>
      </c>
      <c r="J131" t="s">
        <v>15</v>
      </c>
      <c r="K131">
        <v>2880</v>
      </c>
      <c r="L131">
        <v>2880</v>
      </c>
      <c r="M131">
        <v>60</v>
      </c>
      <c r="N131" t="b">
        <v>0</v>
      </c>
      <c r="O131" t="s">
        <v>4709</v>
      </c>
      <c r="P131" t="s">
        <v>1439</v>
      </c>
      <c r="Q131">
        <v>0.44791666666666669</v>
      </c>
    </row>
    <row r="132" spans="1:17">
      <c r="A132" s="48">
        <v>46027</v>
      </c>
      <c r="B132">
        <v>2</v>
      </c>
      <c r="C132" t="s">
        <v>229</v>
      </c>
      <c r="D132" t="s">
        <v>1197</v>
      </c>
      <c r="E132">
        <v>5</v>
      </c>
      <c r="F132" t="s">
        <v>17</v>
      </c>
      <c r="G132" t="s">
        <v>1266</v>
      </c>
      <c r="H132" t="s">
        <v>389</v>
      </c>
      <c r="I132" t="s">
        <v>488</v>
      </c>
      <c r="J132" t="s">
        <v>16</v>
      </c>
      <c r="K132">
        <v>2880</v>
      </c>
      <c r="L132">
        <v>2880</v>
      </c>
      <c r="M132">
        <v>60</v>
      </c>
      <c r="N132" t="b">
        <v>0</v>
      </c>
      <c r="O132" t="s">
        <v>4709</v>
      </c>
      <c r="P132" t="s">
        <v>1439</v>
      </c>
      <c r="Q132">
        <v>0.44791666666666669</v>
      </c>
    </row>
    <row r="133" spans="1:17">
      <c r="A133" s="48">
        <v>46027</v>
      </c>
      <c r="B133">
        <v>2</v>
      </c>
      <c r="C133" t="s">
        <v>229</v>
      </c>
      <c r="D133" t="s">
        <v>1197</v>
      </c>
      <c r="E133">
        <v>5</v>
      </c>
      <c r="F133" t="s">
        <v>17</v>
      </c>
      <c r="G133" t="s">
        <v>1266</v>
      </c>
      <c r="H133" t="s">
        <v>391</v>
      </c>
      <c r="I133" t="s">
        <v>1266</v>
      </c>
      <c r="J133" t="s">
        <v>15</v>
      </c>
      <c r="K133">
        <v>2880</v>
      </c>
      <c r="L133">
        <v>2880</v>
      </c>
      <c r="M133">
        <v>100</v>
      </c>
      <c r="N133" t="b">
        <v>1</v>
      </c>
      <c r="O133" t="s">
        <v>1623</v>
      </c>
      <c r="P133" t="s">
        <v>1439</v>
      </c>
      <c r="Q133">
        <v>0.44791666666666669</v>
      </c>
    </row>
    <row r="134" spans="1:17">
      <c r="A134" s="48">
        <v>46027</v>
      </c>
      <c r="B134">
        <v>2</v>
      </c>
      <c r="C134" t="s">
        <v>232</v>
      </c>
      <c r="D134" t="s">
        <v>1200</v>
      </c>
      <c r="E134">
        <v>10</v>
      </c>
      <c r="F134" t="s">
        <v>17</v>
      </c>
      <c r="G134" t="s">
        <v>1266</v>
      </c>
      <c r="H134" t="s">
        <v>386</v>
      </c>
      <c r="I134" t="s">
        <v>488</v>
      </c>
      <c r="J134" t="s">
        <v>15</v>
      </c>
      <c r="K134">
        <v>2880</v>
      </c>
      <c r="L134">
        <v>2880</v>
      </c>
      <c r="M134">
        <v>60</v>
      </c>
      <c r="N134" t="b">
        <v>0</v>
      </c>
      <c r="O134" t="s">
        <v>4709</v>
      </c>
      <c r="P134" t="s">
        <v>1590</v>
      </c>
      <c r="Q134">
        <v>0.4375</v>
      </c>
    </row>
    <row r="135" spans="1:17">
      <c r="A135" s="48">
        <v>46027</v>
      </c>
      <c r="B135">
        <v>2</v>
      </c>
      <c r="C135" t="s">
        <v>232</v>
      </c>
      <c r="D135" t="s">
        <v>1200</v>
      </c>
      <c r="E135">
        <v>10</v>
      </c>
      <c r="F135" t="s">
        <v>17</v>
      </c>
      <c r="G135" t="s">
        <v>1266</v>
      </c>
      <c r="H135" t="s">
        <v>387</v>
      </c>
      <c r="I135" t="s">
        <v>443</v>
      </c>
      <c r="J135" t="s">
        <v>15</v>
      </c>
      <c r="K135">
        <v>2880</v>
      </c>
      <c r="L135">
        <v>2880</v>
      </c>
      <c r="M135">
        <v>60</v>
      </c>
      <c r="N135" t="b">
        <v>0</v>
      </c>
      <c r="O135" t="s">
        <v>4709</v>
      </c>
      <c r="P135" t="s">
        <v>1590</v>
      </c>
      <c r="Q135">
        <v>0.4375</v>
      </c>
    </row>
    <row r="136" spans="1:17">
      <c r="A136" s="48">
        <v>46027</v>
      </c>
      <c r="B136">
        <v>2</v>
      </c>
      <c r="C136" t="s">
        <v>232</v>
      </c>
      <c r="D136" t="s">
        <v>1200</v>
      </c>
      <c r="E136">
        <v>10</v>
      </c>
      <c r="F136" t="s">
        <v>17</v>
      </c>
      <c r="G136" t="s">
        <v>1266</v>
      </c>
      <c r="H136" t="s">
        <v>388</v>
      </c>
      <c r="I136" t="s">
        <v>344</v>
      </c>
      <c r="J136" t="s">
        <v>15</v>
      </c>
      <c r="K136">
        <v>2880</v>
      </c>
      <c r="L136">
        <v>2880</v>
      </c>
      <c r="M136">
        <v>60</v>
      </c>
      <c r="N136" t="b">
        <v>0</v>
      </c>
      <c r="O136" t="s">
        <v>4709</v>
      </c>
      <c r="P136" t="s">
        <v>1590</v>
      </c>
      <c r="Q136">
        <v>0.4375</v>
      </c>
    </row>
    <row r="137" spans="1:17">
      <c r="A137" s="48">
        <v>46027</v>
      </c>
      <c r="B137">
        <v>2</v>
      </c>
      <c r="C137" t="s">
        <v>232</v>
      </c>
      <c r="D137" t="s">
        <v>1200</v>
      </c>
      <c r="E137">
        <v>10</v>
      </c>
      <c r="F137" t="s">
        <v>17</v>
      </c>
      <c r="G137" t="s">
        <v>1266</v>
      </c>
      <c r="H137" t="s">
        <v>1267</v>
      </c>
      <c r="I137" t="s">
        <v>488</v>
      </c>
      <c r="J137" t="s">
        <v>15</v>
      </c>
      <c r="K137">
        <v>2880</v>
      </c>
      <c r="L137">
        <v>2880</v>
      </c>
      <c r="M137">
        <v>60</v>
      </c>
      <c r="N137" t="b">
        <v>0</v>
      </c>
      <c r="O137" t="s">
        <v>4709</v>
      </c>
      <c r="P137" t="s">
        <v>1590</v>
      </c>
      <c r="Q137">
        <v>0.4375</v>
      </c>
    </row>
    <row r="138" spans="1:17">
      <c r="A138" s="48">
        <v>46027</v>
      </c>
      <c r="B138">
        <v>2</v>
      </c>
      <c r="C138" t="s">
        <v>232</v>
      </c>
      <c r="D138" t="s">
        <v>1200</v>
      </c>
      <c r="E138">
        <v>10</v>
      </c>
      <c r="F138" t="s">
        <v>17</v>
      </c>
      <c r="G138" t="s">
        <v>1266</v>
      </c>
      <c r="H138" t="s">
        <v>389</v>
      </c>
      <c r="I138" t="s">
        <v>488</v>
      </c>
      <c r="J138" t="s">
        <v>16</v>
      </c>
      <c r="K138">
        <v>2880</v>
      </c>
      <c r="L138">
        <v>2880</v>
      </c>
      <c r="M138">
        <v>60</v>
      </c>
      <c r="N138" t="b">
        <v>0</v>
      </c>
      <c r="O138" t="s">
        <v>4709</v>
      </c>
      <c r="P138" t="s">
        <v>1590</v>
      </c>
      <c r="Q138">
        <v>0.4375</v>
      </c>
    </row>
    <row r="139" spans="1:17">
      <c r="A139" s="48">
        <v>46027</v>
      </c>
      <c r="B139">
        <v>2</v>
      </c>
      <c r="C139" t="s">
        <v>232</v>
      </c>
      <c r="D139" t="s">
        <v>1200</v>
      </c>
      <c r="E139">
        <v>10</v>
      </c>
      <c r="F139" t="s">
        <v>17</v>
      </c>
      <c r="G139" t="s">
        <v>1266</v>
      </c>
      <c r="H139" t="s">
        <v>391</v>
      </c>
      <c r="I139" t="s">
        <v>1266</v>
      </c>
      <c r="J139" t="s">
        <v>15</v>
      </c>
      <c r="K139">
        <v>2880</v>
      </c>
      <c r="L139">
        <v>2880</v>
      </c>
      <c r="M139">
        <v>100</v>
      </c>
      <c r="N139" t="b">
        <v>1</v>
      </c>
      <c r="O139" t="s">
        <v>1623</v>
      </c>
      <c r="P139" t="s">
        <v>1590</v>
      </c>
      <c r="Q139">
        <v>0.4375</v>
      </c>
    </row>
    <row r="140" spans="1:17">
      <c r="A140" s="48">
        <v>46027</v>
      </c>
      <c r="B140">
        <v>2</v>
      </c>
      <c r="C140" t="s">
        <v>235</v>
      </c>
      <c r="D140" t="s">
        <v>1201</v>
      </c>
      <c r="E140">
        <v>5</v>
      </c>
      <c r="F140" t="s">
        <v>16</v>
      </c>
      <c r="G140" t="s">
        <v>488</v>
      </c>
      <c r="H140" t="s">
        <v>386</v>
      </c>
      <c r="I140" t="s">
        <v>488</v>
      </c>
      <c r="J140" t="s">
        <v>15</v>
      </c>
      <c r="K140">
        <v>2880</v>
      </c>
      <c r="L140">
        <v>2880</v>
      </c>
      <c r="M140">
        <v>80</v>
      </c>
      <c r="N140" t="b">
        <v>0</v>
      </c>
      <c r="O140" t="s">
        <v>4710</v>
      </c>
      <c r="P140" t="s">
        <v>2103</v>
      </c>
      <c r="Q140">
        <v>0.38541666666666669</v>
      </c>
    </row>
    <row r="141" spans="1:17">
      <c r="A141" s="48">
        <v>46027</v>
      </c>
      <c r="B141">
        <v>2</v>
      </c>
      <c r="C141" t="s">
        <v>235</v>
      </c>
      <c r="D141" t="s">
        <v>1201</v>
      </c>
      <c r="E141">
        <v>5</v>
      </c>
      <c r="F141" t="s">
        <v>16</v>
      </c>
      <c r="G141" t="s">
        <v>488</v>
      </c>
      <c r="H141" t="s">
        <v>387</v>
      </c>
      <c r="I141" t="s">
        <v>443</v>
      </c>
      <c r="J141" t="s">
        <v>15</v>
      </c>
      <c r="K141">
        <v>2880</v>
      </c>
      <c r="L141">
        <v>2880</v>
      </c>
      <c r="M141">
        <v>40</v>
      </c>
      <c r="N141" t="b">
        <v>0</v>
      </c>
      <c r="O141" t="s">
        <v>4709</v>
      </c>
      <c r="P141" t="s">
        <v>2103</v>
      </c>
      <c r="Q141">
        <v>0.38541666666666669</v>
      </c>
    </row>
    <row r="142" spans="1:17">
      <c r="A142" s="48">
        <v>46027</v>
      </c>
      <c r="B142">
        <v>2</v>
      </c>
      <c r="C142" t="s">
        <v>235</v>
      </c>
      <c r="D142" t="s">
        <v>1201</v>
      </c>
      <c r="E142">
        <v>5</v>
      </c>
      <c r="F142" t="s">
        <v>16</v>
      </c>
      <c r="G142" t="s">
        <v>488</v>
      </c>
      <c r="H142" t="s">
        <v>388</v>
      </c>
      <c r="I142" t="s">
        <v>344</v>
      </c>
      <c r="J142" t="s">
        <v>15</v>
      </c>
      <c r="K142">
        <v>2880</v>
      </c>
      <c r="L142">
        <v>2880</v>
      </c>
      <c r="M142">
        <v>40</v>
      </c>
      <c r="N142" t="b">
        <v>0</v>
      </c>
      <c r="O142" t="s">
        <v>4709</v>
      </c>
      <c r="P142" t="s">
        <v>2103</v>
      </c>
      <c r="Q142">
        <v>0.38541666666666669</v>
      </c>
    </row>
    <row r="143" spans="1:17">
      <c r="A143" s="48">
        <v>46027</v>
      </c>
      <c r="B143">
        <v>2</v>
      </c>
      <c r="C143" t="s">
        <v>235</v>
      </c>
      <c r="D143" t="s">
        <v>1201</v>
      </c>
      <c r="E143">
        <v>5</v>
      </c>
      <c r="F143" t="s">
        <v>16</v>
      </c>
      <c r="G143" t="s">
        <v>488</v>
      </c>
      <c r="H143" t="s">
        <v>1267</v>
      </c>
      <c r="I143" t="s">
        <v>488</v>
      </c>
      <c r="J143" t="s">
        <v>15</v>
      </c>
      <c r="K143">
        <v>2880</v>
      </c>
      <c r="L143">
        <v>2880</v>
      </c>
      <c r="M143">
        <v>80</v>
      </c>
      <c r="N143" t="b">
        <v>0</v>
      </c>
      <c r="O143" t="s">
        <v>4710</v>
      </c>
      <c r="P143" t="s">
        <v>2103</v>
      </c>
      <c r="Q143">
        <v>0.38541666666666669</v>
      </c>
    </row>
    <row r="144" spans="1:17">
      <c r="A144" s="48">
        <v>46027</v>
      </c>
      <c r="B144">
        <v>2</v>
      </c>
      <c r="C144" t="s">
        <v>235</v>
      </c>
      <c r="D144" t="s">
        <v>1201</v>
      </c>
      <c r="E144">
        <v>5</v>
      </c>
      <c r="F144" t="s">
        <v>16</v>
      </c>
      <c r="G144" t="s">
        <v>488</v>
      </c>
      <c r="H144" t="s">
        <v>389</v>
      </c>
      <c r="I144" t="s">
        <v>488</v>
      </c>
      <c r="J144" t="s">
        <v>16</v>
      </c>
      <c r="K144">
        <v>2880</v>
      </c>
      <c r="L144">
        <v>2880</v>
      </c>
      <c r="M144">
        <v>100</v>
      </c>
      <c r="N144" t="b">
        <v>1</v>
      </c>
      <c r="O144" t="s">
        <v>1623</v>
      </c>
      <c r="P144" t="s">
        <v>2103</v>
      </c>
      <c r="Q144">
        <v>0.38541666666666669</v>
      </c>
    </row>
    <row r="145" spans="1:17">
      <c r="A145" s="48">
        <v>46027</v>
      </c>
      <c r="B145">
        <v>2</v>
      </c>
      <c r="C145" t="s">
        <v>235</v>
      </c>
      <c r="D145" t="s">
        <v>1201</v>
      </c>
      <c r="E145">
        <v>5</v>
      </c>
      <c r="F145" t="s">
        <v>16</v>
      </c>
      <c r="G145" t="s">
        <v>488</v>
      </c>
      <c r="H145" t="s">
        <v>391</v>
      </c>
      <c r="I145" t="s">
        <v>1266</v>
      </c>
      <c r="J145" t="s">
        <v>15</v>
      </c>
      <c r="K145">
        <v>2880</v>
      </c>
      <c r="L145">
        <v>2880</v>
      </c>
      <c r="M145">
        <v>40</v>
      </c>
      <c r="N145" t="b">
        <v>0</v>
      </c>
      <c r="O145" t="s">
        <v>4709</v>
      </c>
      <c r="P145" t="s">
        <v>2103</v>
      </c>
      <c r="Q145">
        <v>0.38541666666666669</v>
      </c>
    </row>
    <row r="146" spans="1:17">
      <c r="A146" s="48">
        <v>46027</v>
      </c>
      <c r="B146">
        <v>2</v>
      </c>
      <c r="C146" t="s">
        <v>236</v>
      </c>
      <c r="D146" t="s">
        <v>24</v>
      </c>
      <c r="E146">
        <v>5</v>
      </c>
      <c r="F146" t="s">
        <v>17</v>
      </c>
      <c r="G146" t="s">
        <v>488</v>
      </c>
      <c r="H146" t="s">
        <v>386</v>
      </c>
      <c r="I146" t="s">
        <v>488</v>
      </c>
      <c r="J146" t="s">
        <v>15</v>
      </c>
      <c r="K146">
        <v>2880</v>
      </c>
      <c r="L146">
        <v>2880</v>
      </c>
      <c r="M146">
        <v>100</v>
      </c>
      <c r="N146" t="b">
        <v>1</v>
      </c>
      <c r="O146" t="s">
        <v>1623</v>
      </c>
      <c r="P146" t="s">
        <v>1590</v>
      </c>
      <c r="Q146">
        <v>0.70833333333333337</v>
      </c>
    </row>
    <row r="147" spans="1:17">
      <c r="A147" s="48">
        <v>46027</v>
      </c>
      <c r="B147">
        <v>2</v>
      </c>
      <c r="C147" t="s">
        <v>236</v>
      </c>
      <c r="D147" t="s">
        <v>24</v>
      </c>
      <c r="E147">
        <v>5</v>
      </c>
      <c r="F147" t="s">
        <v>17</v>
      </c>
      <c r="G147" t="s">
        <v>488</v>
      </c>
      <c r="H147" t="s">
        <v>387</v>
      </c>
      <c r="I147" t="s">
        <v>443</v>
      </c>
      <c r="J147" t="s">
        <v>15</v>
      </c>
      <c r="K147">
        <v>2880</v>
      </c>
      <c r="L147">
        <v>2880</v>
      </c>
      <c r="M147">
        <v>60</v>
      </c>
      <c r="N147" t="b">
        <v>0</v>
      </c>
      <c r="O147" t="s">
        <v>4709</v>
      </c>
      <c r="P147" t="s">
        <v>1590</v>
      </c>
      <c r="Q147">
        <v>0.70833333333333337</v>
      </c>
    </row>
    <row r="148" spans="1:17">
      <c r="A148" s="48">
        <v>46027</v>
      </c>
      <c r="B148">
        <v>2</v>
      </c>
      <c r="C148" t="s">
        <v>236</v>
      </c>
      <c r="D148" t="s">
        <v>24</v>
      </c>
      <c r="E148">
        <v>5</v>
      </c>
      <c r="F148" t="s">
        <v>17</v>
      </c>
      <c r="G148" t="s">
        <v>488</v>
      </c>
      <c r="H148" t="s">
        <v>388</v>
      </c>
      <c r="I148" t="s">
        <v>344</v>
      </c>
      <c r="J148" t="s">
        <v>15</v>
      </c>
      <c r="K148">
        <v>2880</v>
      </c>
      <c r="L148">
        <v>2880</v>
      </c>
      <c r="M148">
        <v>60</v>
      </c>
      <c r="N148" t="b">
        <v>0</v>
      </c>
      <c r="O148" t="s">
        <v>4709</v>
      </c>
      <c r="P148" t="s">
        <v>1590</v>
      </c>
      <c r="Q148">
        <v>0.70833333333333337</v>
      </c>
    </row>
    <row r="149" spans="1:17">
      <c r="A149" s="48">
        <v>46027</v>
      </c>
      <c r="B149">
        <v>2</v>
      </c>
      <c r="C149" t="s">
        <v>236</v>
      </c>
      <c r="D149" t="s">
        <v>24</v>
      </c>
      <c r="E149">
        <v>5</v>
      </c>
      <c r="F149" t="s">
        <v>17</v>
      </c>
      <c r="G149" t="s">
        <v>488</v>
      </c>
      <c r="H149" t="s">
        <v>1267</v>
      </c>
      <c r="I149" t="s">
        <v>488</v>
      </c>
      <c r="J149" t="s">
        <v>15</v>
      </c>
      <c r="K149">
        <v>2880</v>
      </c>
      <c r="L149">
        <v>2880</v>
      </c>
      <c r="M149">
        <v>100</v>
      </c>
      <c r="N149" t="b">
        <v>1</v>
      </c>
      <c r="O149" t="s">
        <v>1623</v>
      </c>
      <c r="P149" t="s">
        <v>1590</v>
      </c>
      <c r="Q149">
        <v>0.70833333333333337</v>
      </c>
    </row>
    <row r="150" spans="1:17">
      <c r="A150" s="48">
        <v>46027</v>
      </c>
      <c r="B150">
        <v>2</v>
      </c>
      <c r="C150" t="s">
        <v>236</v>
      </c>
      <c r="D150" t="s">
        <v>24</v>
      </c>
      <c r="E150">
        <v>5</v>
      </c>
      <c r="F150" t="s">
        <v>17</v>
      </c>
      <c r="G150" t="s">
        <v>488</v>
      </c>
      <c r="H150" t="s">
        <v>389</v>
      </c>
      <c r="I150" t="s">
        <v>488</v>
      </c>
      <c r="J150" t="s">
        <v>16</v>
      </c>
      <c r="K150">
        <v>2880</v>
      </c>
      <c r="L150">
        <v>2880</v>
      </c>
      <c r="M150">
        <v>100</v>
      </c>
      <c r="N150" t="b">
        <v>1</v>
      </c>
      <c r="O150" t="s">
        <v>1623</v>
      </c>
      <c r="P150" t="s">
        <v>1590</v>
      </c>
      <c r="Q150">
        <v>0.70833333333333337</v>
      </c>
    </row>
    <row r="151" spans="1:17">
      <c r="A151" s="48">
        <v>46027</v>
      </c>
      <c r="B151">
        <v>2</v>
      </c>
      <c r="C151" t="s">
        <v>236</v>
      </c>
      <c r="D151" t="s">
        <v>24</v>
      </c>
      <c r="E151">
        <v>5</v>
      </c>
      <c r="F151" t="s">
        <v>17</v>
      </c>
      <c r="G151" t="s">
        <v>488</v>
      </c>
      <c r="H151" t="s">
        <v>391</v>
      </c>
      <c r="I151" t="s">
        <v>1266</v>
      </c>
      <c r="J151" t="s">
        <v>15</v>
      </c>
      <c r="K151">
        <v>2880</v>
      </c>
      <c r="L151">
        <v>2880</v>
      </c>
      <c r="M151">
        <v>60</v>
      </c>
      <c r="N151" t="b">
        <v>0</v>
      </c>
      <c r="O151" t="s">
        <v>4709</v>
      </c>
      <c r="P151" t="s">
        <v>1590</v>
      </c>
      <c r="Q151">
        <v>0.70833333333333337</v>
      </c>
    </row>
    <row r="152" spans="1:17">
      <c r="A152" s="48">
        <v>46027</v>
      </c>
      <c r="B152">
        <v>2</v>
      </c>
      <c r="C152" t="s">
        <v>237</v>
      </c>
      <c r="D152" t="s">
        <v>1202</v>
      </c>
      <c r="E152">
        <v>15</v>
      </c>
      <c r="F152" t="s">
        <v>17</v>
      </c>
      <c r="G152" t="s">
        <v>488</v>
      </c>
      <c r="H152" t="s">
        <v>386</v>
      </c>
      <c r="I152" t="s">
        <v>488</v>
      </c>
      <c r="J152" t="s">
        <v>15</v>
      </c>
      <c r="K152">
        <v>2880</v>
      </c>
      <c r="L152">
        <v>2880</v>
      </c>
      <c r="M152">
        <v>100</v>
      </c>
      <c r="N152" t="b">
        <v>1</v>
      </c>
      <c r="O152" t="s">
        <v>1623</v>
      </c>
      <c r="P152" t="s">
        <v>1590</v>
      </c>
      <c r="Q152">
        <v>0.38541666666666669</v>
      </c>
    </row>
    <row r="153" spans="1:17">
      <c r="A153" s="48">
        <v>46027</v>
      </c>
      <c r="B153">
        <v>2</v>
      </c>
      <c r="C153" t="s">
        <v>237</v>
      </c>
      <c r="D153" t="s">
        <v>1202</v>
      </c>
      <c r="E153">
        <v>15</v>
      </c>
      <c r="F153" t="s">
        <v>17</v>
      </c>
      <c r="G153" t="s">
        <v>488</v>
      </c>
      <c r="H153" t="s">
        <v>387</v>
      </c>
      <c r="I153" t="s">
        <v>443</v>
      </c>
      <c r="J153" t="s">
        <v>15</v>
      </c>
      <c r="K153">
        <v>2880</v>
      </c>
      <c r="L153">
        <v>2880</v>
      </c>
      <c r="M153">
        <v>60</v>
      </c>
      <c r="N153" t="b">
        <v>0</v>
      </c>
      <c r="O153" t="s">
        <v>4709</v>
      </c>
      <c r="P153" t="s">
        <v>1590</v>
      </c>
      <c r="Q153">
        <v>0.38541666666666669</v>
      </c>
    </row>
    <row r="154" spans="1:17">
      <c r="A154" s="48">
        <v>46027</v>
      </c>
      <c r="B154">
        <v>2</v>
      </c>
      <c r="C154" t="s">
        <v>237</v>
      </c>
      <c r="D154" t="s">
        <v>1202</v>
      </c>
      <c r="E154">
        <v>15</v>
      </c>
      <c r="F154" t="s">
        <v>17</v>
      </c>
      <c r="G154" t="s">
        <v>488</v>
      </c>
      <c r="H154" t="s">
        <v>388</v>
      </c>
      <c r="I154" t="s">
        <v>344</v>
      </c>
      <c r="J154" t="s">
        <v>15</v>
      </c>
      <c r="K154">
        <v>2880</v>
      </c>
      <c r="L154">
        <v>2880</v>
      </c>
      <c r="M154">
        <v>60</v>
      </c>
      <c r="N154" t="b">
        <v>0</v>
      </c>
      <c r="O154" t="s">
        <v>4709</v>
      </c>
      <c r="P154" t="s">
        <v>1590</v>
      </c>
      <c r="Q154">
        <v>0.38541666666666669</v>
      </c>
    </row>
    <row r="155" spans="1:17">
      <c r="A155" s="48">
        <v>46027</v>
      </c>
      <c r="B155">
        <v>2</v>
      </c>
      <c r="C155" t="s">
        <v>237</v>
      </c>
      <c r="D155" t="s">
        <v>1202</v>
      </c>
      <c r="E155">
        <v>15</v>
      </c>
      <c r="F155" t="s">
        <v>17</v>
      </c>
      <c r="G155" t="s">
        <v>488</v>
      </c>
      <c r="H155" t="s">
        <v>1267</v>
      </c>
      <c r="I155" t="s">
        <v>488</v>
      </c>
      <c r="J155" t="s">
        <v>15</v>
      </c>
      <c r="K155">
        <v>2880</v>
      </c>
      <c r="L155">
        <v>2880</v>
      </c>
      <c r="M155">
        <v>100</v>
      </c>
      <c r="N155" t="b">
        <v>1</v>
      </c>
      <c r="O155" t="s">
        <v>1623</v>
      </c>
      <c r="P155" t="s">
        <v>1590</v>
      </c>
      <c r="Q155">
        <v>0.38541666666666669</v>
      </c>
    </row>
    <row r="156" spans="1:17">
      <c r="A156" s="48">
        <v>46027</v>
      </c>
      <c r="B156">
        <v>2</v>
      </c>
      <c r="C156" t="s">
        <v>237</v>
      </c>
      <c r="D156" t="s">
        <v>1202</v>
      </c>
      <c r="E156">
        <v>15</v>
      </c>
      <c r="F156" t="s">
        <v>17</v>
      </c>
      <c r="G156" t="s">
        <v>488</v>
      </c>
      <c r="H156" t="s">
        <v>389</v>
      </c>
      <c r="I156" t="s">
        <v>488</v>
      </c>
      <c r="J156" t="s">
        <v>16</v>
      </c>
      <c r="K156">
        <v>2880</v>
      </c>
      <c r="L156">
        <v>2880</v>
      </c>
      <c r="M156">
        <v>100</v>
      </c>
      <c r="N156" t="b">
        <v>1</v>
      </c>
      <c r="O156" t="s">
        <v>1623</v>
      </c>
      <c r="P156" t="s">
        <v>1590</v>
      </c>
      <c r="Q156">
        <v>0.38541666666666669</v>
      </c>
    </row>
    <row r="157" spans="1:17">
      <c r="A157" s="48">
        <v>46027</v>
      </c>
      <c r="B157">
        <v>2</v>
      </c>
      <c r="C157" t="s">
        <v>237</v>
      </c>
      <c r="D157" t="s">
        <v>1202</v>
      </c>
      <c r="E157">
        <v>15</v>
      </c>
      <c r="F157" t="s">
        <v>17</v>
      </c>
      <c r="G157" t="s">
        <v>488</v>
      </c>
      <c r="H157" t="s">
        <v>391</v>
      </c>
      <c r="I157" t="s">
        <v>1266</v>
      </c>
      <c r="J157" t="s">
        <v>15</v>
      </c>
      <c r="K157">
        <v>2880</v>
      </c>
      <c r="L157">
        <v>2880</v>
      </c>
      <c r="M157">
        <v>60</v>
      </c>
      <c r="N157" t="b">
        <v>0</v>
      </c>
      <c r="O157" t="s">
        <v>4709</v>
      </c>
      <c r="P157" t="s">
        <v>1590</v>
      </c>
      <c r="Q157">
        <v>0.38541666666666669</v>
      </c>
    </row>
    <row r="158" spans="1:17">
      <c r="A158" s="48">
        <v>46027</v>
      </c>
      <c r="B158">
        <v>2</v>
      </c>
      <c r="C158" t="s">
        <v>238</v>
      </c>
      <c r="D158" t="s">
        <v>1203</v>
      </c>
      <c r="E158">
        <v>30</v>
      </c>
      <c r="F158" t="s">
        <v>17</v>
      </c>
      <c r="G158" t="s">
        <v>488</v>
      </c>
      <c r="H158" t="s">
        <v>386</v>
      </c>
      <c r="I158" t="s">
        <v>488</v>
      </c>
      <c r="J158" t="s">
        <v>15</v>
      </c>
      <c r="K158">
        <v>2880</v>
      </c>
      <c r="L158">
        <v>2880</v>
      </c>
      <c r="M158">
        <v>100</v>
      </c>
      <c r="N158" t="b">
        <v>1</v>
      </c>
      <c r="O158" t="s">
        <v>1623</v>
      </c>
      <c r="P158" t="s">
        <v>1439</v>
      </c>
      <c r="Q158">
        <v>0.38541666666666669</v>
      </c>
    </row>
    <row r="159" spans="1:17">
      <c r="A159" s="48">
        <v>46027</v>
      </c>
      <c r="B159">
        <v>2</v>
      </c>
      <c r="C159" t="s">
        <v>238</v>
      </c>
      <c r="D159" t="s">
        <v>1203</v>
      </c>
      <c r="E159">
        <v>30</v>
      </c>
      <c r="F159" t="s">
        <v>17</v>
      </c>
      <c r="G159" t="s">
        <v>488</v>
      </c>
      <c r="H159" t="s">
        <v>387</v>
      </c>
      <c r="I159" t="s">
        <v>443</v>
      </c>
      <c r="J159" t="s">
        <v>15</v>
      </c>
      <c r="K159">
        <v>2880</v>
      </c>
      <c r="L159">
        <v>2880</v>
      </c>
      <c r="M159">
        <v>60</v>
      </c>
      <c r="N159" t="b">
        <v>0</v>
      </c>
      <c r="O159" t="s">
        <v>4709</v>
      </c>
      <c r="P159" t="s">
        <v>1439</v>
      </c>
      <c r="Q159">
        <v>0.38541666666666669</v>
      </c>
    </row>
    <row r="160" spans="1:17">
      <c r="A160" s="48">
        <v>46027</v>
      </c>
      <c r="B160">
        <v>2</v>
      </c>
      <c r="C160" t="s">
        <v>238</v>
      </c>
      <c r="D160" t="s">
        <v>1203</v>
      </c>
      <c r="E160">
        <v>30</v>
      </c>
      <c r="F160" t="s">
        <v>17</v>
      </c>
      <c r="G160" t="s">
        <v>488</v>
      </c>
      <c r="H160" t="s">
        <v>388</v>
      </c>
      <c r="I160" t="s">
        <v>344</v>
      </c>
      <c r="J160" t="s">
        <v>15</v>
      </c>
      <c r="K160">
        <v>2880</v>
      </c>
      <c r="L160">
        <v>2880</v>
      </c>
      <c r="M160">
        <v>60</v>
      </c>
      <c r="N160" t="b">
        <v>0</v>
      </c>
      <c r="O160" t="s">
        <v>4709</v>
      </c>
      <c r="P160" t="s">
        <v>1439</v>
      </c>
      <c r="Q160">
        <v>0.38541666666666669</v>
      </c>
    </row>
    <row r="161" spans="1:17">
      <c r="A161" s="48">
        <v>46027</v>
      </c>
      <c r="B161">
        <v>2</v>
      </c>
      <c r="C161" t="s">
        <v>238</v>
      </c>
      <c r="D161" t="s">
        <v>1203</v>
      </c>
      <c r="E161">
        <v>30</v>
      </c>
      <c r="F161" t="s">
        <v>17</v>
      </c>
      <c r="G161" t="s">
        <v>488</v>
      </c>
      <c r="H161" t="s">
        <v>1267</v>
      </c>
      <c r="I161" t="s">
        <v>488</v>
      </c>
      <c r="J161" t="s">
        <v>15</v>
      </c>
      <c r="K161">
        <v>2880</v>
      </c>
      <c r="L161">
        <v>2880</v>
      </c>
      <c r="M161">
        <v>100</v>
      </c>
      <c r="N161" t="b">
        <v>1</v>
      </c>
      <c r="O161" t="s">
        <v>1623</v>
      </c>
      <c r="P161" t="s">
        <v>1439</v>
      </c>
      <c r="Q161">
        <v>0.38541666666666669</v>
      </c>
    </row>
    <row r="162" spans="1:17">
      <c r="A162" s="48">
        <v>46027</v>
      </c>
      <c r="B162">
        <v>2</v>
      </c>
      <c r="C162" t="s">
        <v>238</v>
      </c>
      <c r="D162" t="s">
        <v>1203</v>
      </c>
      <c r="E162">
        <v>30</v>
      </c>
      <c r="F162" t="s">
        <v>17</v>
      </c>
      <c r="G162" t="s">
        <v>488</v>
      </c>
      <c r="H162" t="s">
        <v>389</v>
      </c>
      <c r="I162" t="s">
        <v>488</v>
      </c>
      <c r="J162" t="s">
        <v>16</v>
      </c>
      <c r="K162">
        <v>2880</v>
      </c>
      <c r="L162">
        <v>2880</v>
      </c>
      <c r="M162">
        <v>100</v>
      </c>
      <c r="N162" t="b">
        <v>1</v>
      </c>
      <c r="O162" t="s">
        <v>1623</v>
      </c>
      <c r="P162" t="s">
        <v>1439</v>
      </c>
      <c r="Q162">
        <v>0.38541666666666669</v>
      </c>
    </row>
    <row r="163" spans="1:17">
      <c r="A163" s="48">
        <v>46027</v>
      </c>
      <c r="B163">
        <v>2</v>
      </c>
      <c r="C163" t="s">
        <v>238</v>
      </c>
      <c r="D163" t="s">
        <v>1203</v>
      </c>
      <c r="E163">
        <v>30</v>
      </c>
      <c r="F163" t="s">
        <v>17</v>
      </c>
      <c r="G163" t="s">
        <v>488</v>
      </c>
      <c r="H163" t="s">
        <v>391</v>
      </c>
      <c r="I163" t="s">
        <v>1266</v>
      </c>
      <c r="J163" t="s">
        <v>15</v>
      </c>
      <c r="K163">
        <v>2880</v>
      </c>
      <c r="L163">
        <v>2880</v>
      </c>
      <c r="M163">
        <v>60</v>
      </c>
      <c r="N163" t="b">
        <v>0</v>
      </c>
      <c r="O163" t="s">
        <v>4709</v>
      </c>
      <c r="P163" t="s">
        <v>1439</v>
      </c>
      <c r="Q163">
        <v>0.38541666666666669</v>
      </c>
    </row>
    <row r="164" spans="1:17">
      <c r="A164" s="48">
        <v>46027</v>
      </c>
      <c r="B164">
        <v>2</v>
      </c>
      <c r="C164" t="s">
        <v>240</v>
      </c>
      <c r="D164" t="s">
        <v>1205</v>
      </c>
      <c r="E164">
        <v>15</v>
      </c>
      <c r="F164" t="s">
        <v>16</v>
      </c>
      <c r="G164" t="s">
        <v>488</v>
      </c>
      <c r="H164" t="s">
        <v>386</v>
      </c>
      <c r="I164" t="s">
        <v>488</v>
      </c>
      <c r="J164" t="s">
        <v>15</v>
      </c>
      <c r="K164">
        <v>2880</v>
      </c>
      <c r="L164">
        <v>2880</v>
      </c>
      <c r="M164">
        <v>80</v>
      </c>
      <c r="N164" t="b">
        <v>0</v>
      </c>
      <c r="O164" t="s">
        <v>4710</v>
      </c>
      <c r="P164" t="s">
        <v>2103</v>
      </c>
      <c r="Q164">
        <v>0.4375</v>
      </c>
    </row>
    <row r="165" spans="1:17">
      <c r="A165" s="48">
        <v>46027</v>
      </c>
      <c r="B165">
        <v>2</v>
      </c>
      <c r="C165" t="s">
        <v>240</v>
      </c>
      <c r="D165" t="s">
        <v>1205</v>
      </c>
      <c r="E165">
        <v>15</v>
      </c>
      <c r="F165" t="s">
        <v>16</v>
      </c>
      <c r="G165" t="s">
        <v>488</v>
      </c>
      <c r="H165" t="s">
        <v>387</v>
      </c>
      <c r="I165" t="s">
        <v>443</v>
      </c>
      <c r="J165" t="s">
        <v>15</v>
      </c>
      <c r="K165">
        <v>2880</v>
      </c>
      <c r="L165">
        <v>2880</v>
      </c>
      <c r="M165">
        <v>40</v>
      </c>
      <c r="N165" t="b">
        <v>0</v>
      </c>
      <c r="O165" t="s">
        <v>4709</v>
      </c>
      <c r="P165" t="s">
        <v>2103</v>
      </c>
      <c r="Q165">
        <v>0.4375</v>
      </c>
    </row>
    <row r="166" spans="1:17">
      <c r="A166" s="48">
        <v>46027</v>
      </c>
      <c r="B166">
        <v>2</v>
      </c>
      <c r="C166" t="s">
        <v>240</v>
      </c>
      <c r="D166" t="s">
        <v>1205</v>
      </c>
      <c r="E166">
        <v>15</v>
      </c>
      <c r="F166" t="s">
        <v>16</v>
      </c>
      <c r="G166" t="s">
        <v>488</v>
      </c>
      <c r="H166" t="s">
        <v>388</v>
      </c>
      <c r="I166" t="s">
        <v>344</v>
      </c>
      <c r="J166" t="s">
        <v>15</v>
      </c>
      <c r="K166">
        <v>2880</v>
      </c>
      <c r="L166">
        <v>2880</v>
      </c>
      <c r="M166">
        <v>40</v>
      </c>
      <c r="N166" t="b">
        <v>0</v>
      </c>
      <c r="O166" t="s">
        <v>4709</v>
      </c>
      <c r="P166" t="s">
        <v>2103</v>
      </c>
      <c r="Q166">
        <v>0.4375</v>
      </c>
    </row>
    <row r="167" spans="1:17">
      <c r="A167" s="48">
        <v>46027</v>
      </c>
      <c r="B167">
        <v>2</v>
      </c>
      <c r="C167" t="s">
        <v>240</v>
      </c>
      <c r="D167" t="s">
        <v>1205</v>
      </c>
      <c r="E167">
        <v>15</v>
      </c>
      <c r="F167" t="s">
        <v>16</v>
      </c>
      <c r="G167" t="s">
        <v>488</v>
      </c>
      <c r="H167" t="s">
        <v>1267</v>
      </c>
      <c r="I167" t="s">
        <v>488</v>
      </c>
      <c r="J167" t="s">
        <v>15</v>
      </c>
      <c r="K167">
        <v>2880</v>
      </c>
      <c r="L167">
        <v>2880</v>
      </c>
      <c r="M167">
        <v>80</v>
      </c>
      <c r="N167" t="b">
        <v>0</v>
      </c>
      <c r="O167" t="s">
        <v>4710</v>
      </c>
      <c r="P167" t="s">
        <v>2103</v>
      </c>
      <c r="Q167">
        <v>0.4375</v>
      </c>
    </row>
    <row r="168" spans="1:17">
      <c r="A168" s="48">
        <v>46027</v>
      </c>
      <c r="B168">
        <v>2</v>
      </c>
      <c r="C168" t="s">
        <v>240</v>
      </c>
      <c r="D168" t="s">
        <v>1205</v>
      </c>
      <c r="E168">
        <v>15</v>
      </c>
      <c r="F168" t="s">
        <v>16</v>
      </c>
      <c r="G168" t="s">
        <v>488</v>
      </c>
      <c r="H168" t="s">
        <v>389</v>
      </c>
      <c r="I168" t="s">
        <v>488</v>
      </c>
      <c r="J168" t="s">
        <v>16</v>
      </c>
      <c r="K168">
        <v>2880</v>
      </c>
      <c r="L168">
        <v>2880</v>
      </c>
      <c r="M168">
        <v>100</v>
      </c>
      <c r="N168" t="b">
        <v>1</v>
      </c>
      <c r="O168" t="s">
        <v>1623</v>
      </c>
      <c r="P168" t="s">
        <v>2103</v>
      </c>
      <c r="Q168">
        <v>0.4375</v>
      </c>
    </row>
    <row r="169" spans="1:17">
      <c r="A169" s="48">
        <v>46027</v>
      </c>
      <c r="B169">
        <v>2</v>
      </c>
      <c r="C169" t="s">
        <v>240</v>
      </c>
      <c r="D169" t="s">
        <v>1205</v>
      </c>
      <c r="E169">
        <v>15</v>
      </c>
      <c r="F169" t="s">
        <v>16</v>
      </c>
      <c r="G169" t="s">
        <v>488</v>
      </c>
      <c r="H169" t="s">
        <v>391</v>
      </c>
      <c r="I169" t="s">
        <v>1266</v>
      </c>
      <c r="J169" t="s">
        <v>15</v>
      </c>
      <c r="K169">
        <v>2880</v>
      </c>
      <c r="L169">
        <v>2880</v>
      </c>
      <c r="M169">
        <v>40</v>
      </c>
      <c r="N169" t="b">
        <v>0</v>
      </c>
      <c r="O169" t="s">
        <v>4709</v>
      </c>
      <c r="P169" t="s">
        <v>2103</v>
      </c>
      <c r="Q169">
        <v>0.4375</v>
      </c>
    </row>
    <row r="170" spans="1:17">
      <c r="A170" s="48">
        <v>46027</v>
      </c>
      <c r="B170">
        <v>2</v>
      </c>
      <c r="C170" t="s">
        <v>252</v>
      </c>
      <c r="D170" t="s">
        <v>1215</v>
      </c>
      <c r="E170">
        <v>15</v>
      </c>
      <c r="F170" t="s">
        <v>17</v>
      </c>
      <c r="G170" t="s">
        <v>488</v>
      </c>
      <c r="H170" t="s">
        <v>386</v>
      </c>
      <c r="I170" t="s">
        <v>488</v>
      </c>
      <c r="J170" t="s">
        <v>15</v>
      </c>
      <c r="K170">
        <v>2880</v>
      </c>
      <c r="L170">
        <v>2880</v>
      </c>
      <c r="M170">
        <v>100</v>
      </c>
      <c r="N170" t="b">
        <v>1</v>
      </c>
      <c r="O170" t="s">
        <v>1623</v>
      </c>
      <c r="P170" t="s">
        <v>1439</v>
      </c>
      <c r="Q170">
        <v>0.38541666666666669</v>
      </c>
    </row>
    <row r="171" spans="1:17">
      <c r="A171" s="48">
        <v>46027</v>
      </c>
      <c r="B171">
        <v>2</v>
      </c>
      <c r="C171" t="s">
        <v>252</v>
      </c>
      <c r="D171" t="s">
        <v>1215</v>
      </c>
      <c r="E171">
        <v>15</v>
      </c>
      <c r="F171" t="s">
        <v>17</v>
      </c>
      <c r="G171" t="s">
        <v>488</v>
      </c>
      <c r="H171" t="s">
        <v>387</v>
      </c>
      <c r="I171" t="s">
        <v>443</v>
      </c>
      <c r="J171" t="s">
        <v>15</v>
      </c>
      <c r="K171">
        <v>2880</v>
      </c>
      <c r="L171">
        <v>2880</v>
      </c>
      <c r="M171">
        <v>60</v>
      </c>
      <c r="N171" t="b">
        <v>0</v>
      </c>
      <c r="O171" t="s">
        <v>4709</v>
      </c>
      <c r="P171" t="s">
        <v>1439</v>
      </c>
      <c r="Q171">
        <v>0.38541666666666669</v>
      </c>
    </row>
    <row r="172" spans="1:17">
      <c r="A172" s="48">
        <v>46027</v>
      </c>
      <c r="B172">
        <v>2</v>
      </c>
      <c r="C172" t="s">
        <v>252</v>
      </c>
      <c r="D172" t="s">
        <v>1215</v>
      </c>
      <c r="E172">
        <v>15</v>
      </c>
      <c r="F172" t="s">
        <v>17</v>
      </c>
      <c r="G172" t="s">
        <v>488</v>
      </c>
      <c r="H172" t="s">
        <v>388</v>
      </c>
      <c r="I172" t="s">
        <v>344</v>
      </c>
      <c r="J172" t="s">
        <v>15</v>
      </c>
      <c r="K172">
        <v>2880</v>
      </c>
      <c r="L172">
        <v>2880</v>
      </c>
      <c r="M172">
        <v>60</v>
      </c>
      <c r="N172" t="b">
        <v>0</v>
      </c>
      <c r="O172" t="s">
        <v>4709</v>
      </c>
      <c r="P172" t="s">
        <v>1439</v>
      </c>
      <c r="Q172">
        <v>0.38541666666666669</v>
      </c>
    </row>
    <row r="173" spans="1:17">
      <c r="A173" s="48">
        <v>46027</v>
      </c>
      <c r="B173">
        <v>2</v>
      </c>
      <c r="C173" t="s">
        <v>252</v>
      </c>
      <c r="D173" t="s">
        <v>1215</v>
      </c>
      <c r="E173">
        <v>15</v>
      </c>
      <c r="F173" t="s">
        <v>17</v>
      </c>
      <c r="G173" t="s">
        <v>488</v>
      </c>
      <c r="H173" t="s">
        <v>1267</v>
      </c>
      <c r="I173" t="s">
        <v>488</v>
      </c>
      <c r="J173" t="s">
        <v>15</v>
      </c>
      <c r="K173">
        <v>2880</v>
      </c>
      <c r="L173">
        <v>2880</v>
      </c>
      <c r="M173">
        <v>100</v>
      </c>
      <c r="N173" t="b">
        <v>1</v>
      </c>
      <c r="O173" t="s">
        <v>1623</v>
      </c>
      <c r="P173" t="s">
        <v>1439</v>
      </c>
      <c r="Q173">
        <v>0.38541666666666669</v>
      </c>
    </row>
    <row r="174" spans="1:17">
      <c r="A174" s="48">
        <v>46027</v>
      </c>
      <c r="B174">
        <v>2</v>
      </c>
      <c r="C174" t="s">
        <v>252</v>
      </c>
      <c r="D174" t="s">
        <v>1215</v>
      </c>
      <c r="E174">
        <v>15</v>
      </c>
      <c r="F174" t="s">
        <v>17</v>
      </c>
      <c r="G174" t="s">
        <v>488</v>
      </c>
      <c r="H174" t="s">
        <v>389</v>
      </c>
      <c r="I174" t="s">
        <v>488</v>
      </c>
      <c r="J174" t="s">
        <v>16</v>
      </c>
      <c r="K174">
        <v>2880</v>
      </c>
      <c r="L174">
        <v>2880</v>
      </c>
      <c r="M174">
        <v>100</v>
      </c>
      <c r="N174" t="b">
        <v>1</v>
      </c>
      <c r="O174" t="s">
        <v>1623</v>
      </c>
      <c r="P174" t="s">
        <v>1439</v>
      </c>
      <c r="Q174">
        <v>0.38541666666666669</v>
      </c>
    </row>
    <row r="175" spans="1:17">
      <c r="A175" s="48">
        <v>46027</v>
      </c>
      <c r="B175">
        <v>2</v>
      </c>
      <c r="C175" t="s">
        <v>252</v>
      </c>
      <c r="D175" t="s">
        <v>1215</v>
      </c>
      <c r="E175">
        <v>15</v>
      </c>
      <c r="F175" t="s">
        <v>17</v>
      </c>
      <c r="G175" t="s">
        <v>488</v>
      </c>
      <c r="H175" t="s">
        <v>391</v>
      </c>
      <c r="I175" t="s">
        <v>1266</v>
      </c>
      <c r="J175" t="s">
        <v>15</v>
      </c>
      <c r="K175">
        <v>2880</v>
      </c>
      <c r="L175">
        <v>2880</v>
      </c>
      <c r="M175">
        <v>60</v>
      </c>
      <c r="N175" t="b">
        <v>0</v>
      </c>
      <c r="O175" t="s">
        <v>4709</v>
      </c>
      <c r="P175" t="s">
        <v>1439</v>
      </c>
      <c r="Q175">
        <v>0.38541666666666669</v>
      </c>
    </row>
    <row r="176" spans="1:17">
      <c r="A176" s="48">
        <v>46027</v>
      </c>
      <c r="B176">
        <v>2</v>
      </c>
      <c r="C176" t="s">
        <v>253</v>
      </c>
      <c r="D176" t="s">
        <v>1216</v>
      </c>
      <c r="E176">
        <v>15</v>
      </c>
      <c r="F176" t="s">
        <v>17</v>
      </c>
      <c r="G176" t="s">
        <v>488</v>
      </c>
      <c r="H176" t="s">
        <v>386</v>
      </c>
      <c r="I176" t="s">
        <v>488</v>
      </c>
      <c r="J176" t="s">
        <v>15</v>
      </c>
      <c r="K176">
        <v>2880</v>
      </c>
      <c r="L176">
        <v>2880</v>
      </c>
      <c r="M176">
        <v>100</v>
      </c>
      <c r="N176" t="b">
        <v>1</v>
      </c>
      <c r="O176" t="s">
        <v>1623</v>
      </c>
      <c r="P176" t="s">
        <v>2103</v>
      </c>
      <c r="Q176">
        <v>0.38541666666666669</v>
      </c>
    </row>
    <row r="177" spans="1:17">
      <c r="A177" s="48">
        <v>46027</v>
      </c>
      <c r="B177">
        <v>2</v>
      </c>
      <c r="C177" t="s">
        <v>253</v>
      </c>
      <c r="D177" t="s">
        <v>1216</v>
      </c>
      <c r="E177">
        <v>15</v>
      </c>
      <c r="F177" t="s">
        <v>17</v>
      </c>
      <c r="G177" t="s">
        <v>488</v>
      </c>
      <c r="H177" t="s">
        <v>387</v>
      </c>
      <c r="I177" t="s">
        <v>443</v>
      </c>
      <c r="J177" t="s">
        <v>15</v>
      </c>
      <c r="K177">
        <v>2880</v>
      </c>
      <c r="L177">
        <v>2880</v>
      </c>
      <c r="M177">
        <v>60</v>
      </c>
      <c r="N177" t="b">
        <v>0</v>
      </c>
      <c r="O177" t="s">
        <v>4709</v>
      </c>
      <c r="P177" t="s">
        <v>2103</v>
      </c>
      <c r="Q177">
        <v>0.38541666666666669</v>
      </c>
    </row>
    <row r="178" spans="1:17">
      <c r="A178" s="48">
        <v>46027</v>
      </c>
      <c r="B178">
        <v>2</v>
      </c>
      <c r="C178" t="s">
        <v>253</v>
      </c>
      <c r="D178" t="s">
        <v>1216</v>
      </c>
      <c r="E178">
        <v>15</v>
      </c>
      <c r="F178" t="s">
        <v>17</v>
      </c>
      <c r="G178" t="s">
        <v>488</v>
      </c>
      <c r="H178" t="s">
        <v>388</v>
      </c>
      <c r="I178" t="s">
        <v>344</v>
      </c>
      <c r="J178" t="s">
        <v>15</v>
      </c>
      <c r="K178">
        <v>2880</v>
      </c>
      <c r="L178">
        <v>2880</v>
      </c>
      <c r="M178">
        <v>60</v>
      </c>
      <c r="N178" t="b">
        <v>0</v>
      </c>
      <c r="O178" t="s">
        <v>4709</v>
      </c>
      <c r="P178" t="s">
        <v>2103</v>
      </c>
      <c r="Q178">
        <v>0.38541666666666669</v>
      </c>
    </row>
    <row r="179" spans="1:17">
      <c r="A179" s="48">
        <v>46027</v>
      </c>
      <c r="B179">
        <v>2</v>
      </c>
      <c r="C179" t="s">
        <v>253</v>
      </c>
      <c r="D179" t="s">
        <v>1216</v>
      </c>
      <c r="E179">
        <v>15</v>
      </c>
      <c r="F179" t="s">
        <v>17</v>
      </c>
      <c r="G179" t="s">
        <v>488</v>
      </c>
      <c r="H179" t="s">
        <v>1267</v>
      </c>
      <c r="I179" t="s">
        <v>488</v>
      </c>
      <c r="J179" t="s">
        <v>15</v>
      </c>
      <c r="K179">
        <v>2880</v>
      </c>
      <c r="L179">
        <v>2880</v>
      </c>
      <c r="M179">
        <v>100</v>
      </c>
      <c r="N179" t="b">
        <v>1</v>
      </c>
      <c r="O179" t="s">
        <v>1623</v>
      </c>
      <c r="P179" t="s">
        <v>2103</v>
      </c>
      <c r="Q179">
        <v>0.38541666666666669</v>
      </c>
    </row>
    <row r="180" spans="1:17">
      <c r="A180" s="48">
        <v>46027</v>
      </c>
      <c r="B180">
        <v>2</v>
      </c>
      <c r="C180" t="s">
        <v>253</v>
      </c>
      <c r="D180" t="s">
        <v>1216</v>
      </c>
      <c r="E180">
        <v>15</v>
      </c>
      <c r="F180" t="s">
        <v>17</v>
      </c>
      <c r="G180" t="s">
        <v>488</v>
      </c>
      <c r="H180" t="s">
        <v>389</v>
      </c>
      <c r="I180" t="s">
        <v>488</v>
      </c>
      <c r="J180" t="s">
        <v>16</v>
      </c>
      <c r="K180">
        <v>2880</v>
      </c>
      <c r="L180">
        <v>2880</v>
      </c>
      <c r="M180">
        <v>100</v>
      </c>
      <c r="N180" t="b">
        <v>1</v>
      </c>
      <c r="O180" t="s">
        <v>1623</v>
      </c>
      <c r="P180" t="s">
        <v>2103</v>
      </c>
      <c r="Q180">
        <v>0.38541666666666669</v>
      </c>
    </row>
    <row r="181" spans="1:17">
      <c r="A181" s="48">
        <v>46027</v>
      </c>
      <c r="B181">
        <v>2</v>
      </c>
      <c r="C181" t="s">
        <v>253</v>
      </c>
      <c r="D181" t="s">
        <v>1216</v>
      </c>
      <c r="E181">
        <v>15</v>
      </c>
      <c r="F181" t="s">
        <v>17</v>
      </c>
      <c r="G181" t="s">
        <v>488</v>
      </c>
      <c r="H181" t="s">
        <v>391</v>
      </c>
      <c r="I181" t="s">
        <v>1266</v>
      </c>
      <c r="J181" t="s">
        <v>15</v>
      </c>
      <c r="K181">
        <v>2880</v>
      </c>
      <c r="L181">
        <v>2880</v>
      </c>
      <c r="M181">
        <v>60</v>
      </c>
      <c r="N181" t="b">
        <v>0</v>
      </c>
      <c r="O181" t="s">
        <v>4709</v>
      </c>
      <c r="P181" t="s">
        <v>2103</v>
      </c>
      <c r="Q181">
        <v>0.38541666666666669</v>
      </c>
    </row>
    <row r="182" spans="1:17">
      <c r="A182" s="48">
        <v>46027</v>
      </c>
      <c r="B182">
        <v>2</v>
      </c>
      <c r="C182" t="s">
        <v>255</v>
      </c>
      <c r="D182" t="s">
        <v>1218</v>
      </c>
      <c r="E182">
        <v>60</v>
      </c>
      <c r="F182" t="s">
        <v>17</v>
      </c>
      <c r="G182" t="s">
        <v>488</v>
      </c>
      <c r="H182" t="s">
        <v>386</v>
      </c>
      <c r="I182" t="s">
        <v>488</v>
      </c>
      <c r="J182" t="s">
        <v>15</v>
      </c>
      <c r="K182">
        <v>2880</v>
      </c>
      <c r="L182">
        <v>2880</v>
      </c>
      <c r="M182">
        <v>100</v>
      </c>
      <c r="N182" t="b">
        <v>1</v>
      </c>
      <c r="O182" t="s">
        <v>1623</v>
      </c>
      <c r="P182" t="s">
        <v>1439</v>
      </c>
      <c r="Q182">
        <v>0.38541666666666669</v>
      </c>
    </row>
    <row r="183" spans="1:17">
      <c r="A183" s="48">
        <v>46027</v>
      </c>
      <c r="B183">
        <v>2</v>
      </c>
      <c r="C183" t="s">
        <v>255</v>
      </c>
      <c r="D183" t="s">
        <v>1218</v>
      </c>
      <c r="E183">
        <v>60</v>
      </c>
      <c r="F183" t="s">
        <v>17</v>
      </c>
      <c r="G183" t="s">
        <v>488</v>
      </c>
      <c r="H183" t="s">
        <v>387</v>
      </c>
      <c r="I183" t="s">
        <v>443</v>
      </c>
      <c r="J183" t="s">
        <v>15</v>
      </c>
      <c r="K183">
        <v>2880</v>
      </c>
      <c r="L183">
        <v>2880</v>
      </c>
      <c r="M183">
        <v>60</v>
      </c>
      <c r="N183" t="b">
        <v>0</v>
      </c>
      <c r="O183" t="s">
        <v>4709</v>
      </c>
      <c r="P183" t="s">
        <v>1439</v>
      </c>
      <c r="Q183">
        <v>0.38541666666666669</v>
      </c>
    </row>
    <row r="184" spans="1:17">
      <c r="A184" s="48">
        <v>46027</v>
      </c>
      <c r="B184">
        <v>2</v>
      </c>
      <c r="C184" t="s">
        <v>255</v>
      </c>
      <c r="D184" t="s">
        <v>1218</v>
      </c>
      <c r="E184">
        <v>60</v>
      </c>
      <c r="F184" t="s">
        <v>17</v>
      </c>
      <c r="G184" t="s">
        <v>488</v>
      </c>
      <c r="H184" t="s">
        <v>388</v>
      </c>
      <c r="I184" t="s">
        <v>344</v>
      </c>
      <c r="J184" t="s">
        <v>15</v>
      </c>
      <c r="K184">
        <v>2880</v>
      </c>
      <c r="L184">
        <v>2880</v>
      </c>
      <c r="M184">
        <v>60</v>
      </c>
      <c r="N184" t="b">
        <v>0</v>
      </c>
      <c r="O184" t="s">
        <v>4709</v>
      </c>
      <c r="P184" t="s">
        <v>1439</v>
      </c>
      <c r="Q184">
        <v>0.38541666666666669</v>
      </c>
    </row>
    <row r="185" spans="1:17">
      <c r="A185" s="48">
        <v>46027</v>
      </c>
      <c r="B185">
        <v>2</v>
      </c>
      <c r="C185" t="s">
        <v>255</v>
      </c>
      <c r="D185" t="s">
        <v>1218</v>
      </c>
      <c r="E185">
        <v>60</v>
      </c>
      <c r="F185" t="s">
        <v>17</v>
      </c>
      <c r="G185" t="s">
        <v>488</v>
      </c>
      <c r="H185" t="s">
        <v>1267</v>
      </c>
      <c r="I185" t="s">
        <v>488</v>
      </c>
      <c r="J185" t="s">
        <v>15</v>
      </c>
      <c r="K185">
        <v>2880</v>
      </c>
      <c r="L185">
        <v>2880</v>
      </c>
      <c r="M185">
        <v>100</v>
      </c>
      <c r="N185" t="b">
        <v>1</v>
      </c>
      <c r="O185" t="s">
        <v>1623</v>
      </c>
      <c r="P185" t="s">
        <v>1439</v>
      </c>
      <c r="Q185">
        <v>0.38541666666666669</v>
      </c>
    </row>
    <row r="186" spans="1:17">
      <c r="A186" s="48">
        <v>46027</v>
      </c>
      <c r="B186">
        <v>2</v>
      </c>
      <c r="C186" t="s">
        <v>255</v>
      </c>
      <c r="D186" t="s">
        <v>1218</v>
      </c>
      <c r="E186">
        <v>60</v>
      </c>
      <c r="F186" t="s">
        <v>17</v>
      </c>
      <c r="G186" t="s">
        <v>488</v>
      </c>
      <c r="H186" t="s">
        <v>389</v>
      </c>
      <c r="I186" t="s">
        <v>488</v>
      </c>
      <c r="J186" t="s">
        <v>16</v>
      </c>
      <c r="K186">
        <v>2880</v>
      </c>
      <c r="L186">
        <v>2880</v>
      </c>
      <c r="M186">
        <v>100</v>
      </c>
      <c r="N186" t="b">
        <v>1</v>
      </c>
      <c r="O186" t="s">
        <v>1623</v>
      </c>
      <c r="P186" t="s">
        <v>1439</v>
      </c>
      <c r="Q186">
        <v>0.38541666666666669</v>
      </c>
    </row>
    <row r="187" spans="1:17">
      <c r="A187" s="48">
        <v>46027</v>
      </c>
      <c r="B187">
        <v>2</v>
      </c>
      <c r="C187" t="s">
        <v>255</v>
      </c>
      <c r="D187" t="s">
        <v>1218</v>
      </c>
      <c r="E187">
        <v>60</v>
      </c>
      <c r="F187" t="s">
        <v>17</v>
      </c>
      <c r="G187" t="s">
        <v>488</v>
      </c>
      <c r="H187" t="s">
        <v>391</v>
      </c>
      <c r="I187" t="s">
        <v>1266</v>
      </c>
      <c r="J187" t="s">
        <v>15</v>
      </c>
      <c r="K187">
        <v>2880</v>
      </c>
      <c r="L187">
        <v>2880</v>
      </c>
      <c r="M187">
        <v>60</v>
      </c>
      <c r="N187" t="b">
        <v>0</v>
      </c>
      <c r="O187" t="s">
        <v>4709</v>
      </c>
      <c r="P187" t="s">
        <v>1439</v>
      </c>
      <c r="Q187">
        <v>0.38541666666666669</v>
      </c>
    </row>
    <row r="188" spans="1:17">
      <c r="A188" s="48">
        <v>46027</v>
      </c>
      <c r="B188">
        <v>2</v>
      </c>
      <c r="C188" t="s">
        <v>256</v>
      </c>
      <c r="D188" t="s">
        <v>1393</v>
      </c>
      <c r="E188">
        <v>20</v>
      </c>
      <c r="F188" t="s">
        <v>17</v>
      </c>
      <c r="G188" t="s">
        <v>488</v>
      </c>
      <c r="H188" t="s">
        <v>386</v>
      </c>
      <c r="I188" t="s">
        <v>488</v>
      </c>
      <c r="J188" t="s">
        <v>15</v>
      </c>
      <c r="K188">
        <v>2880</v>
      </c>
      <c r="L188">
        <v>2880</v>
      </c>
      <c r="M188">
        <v>100</v>
      </c>
      <c r="N188" t="b">
        <v>1</v>
      </c>
      <c r="O188" t="s">
        <v>1623</v>
      </c>
      <c r="P188" t="s">
        <v>1439</v>
      </c>
      <c r="Q188">
        <v>0.38541666666666669</v>
      </c>
    </row>
    <row r="189" spans="1:17">
      <c r="A189" s="48">
        <v>46027</v>
      </c>
      <c r="B189">
        <v>2</v>
      </c>
      <c r="C189" t="s">
        <v>256</v>
      </c>
      <c r="D189" t="s">
        <v>1393</v>
      </c>
      <c r="E189">
        <v>20</v>
      </c>
      <c r="F189" t="s">
        <v>17</v>
      </c>
      <c r="G189" t="s">
        <v>488</v>
      </c>
      <c r="H189" t="s">
        <v>387</v>
      </c>
      <c r="I189" t="s">
        <v>443</v>
      </c>
      <c r="J189" t="s">
        <v>15</v>
      </c>
      <c r="K189">
        <v>2880</v>
      </c>
      <c r="L189">
        <v>2880</v>
      </c>
      <c r="M189">
        <v>60</v>
      </c>
      <c r="N189" t="b">
        <v>0</v>
      </c>
      <c r="O189" t="s">
        <v>4709</v>
      </c>
      <c r="P189" t="s">
        <v>1439</v>
      </c>
      <c r="Q189">
        <v>0.38541666666666669</v>
      </c>
    </row>
    <row r="190" spans="1:17">
      <c r="A190" s="48">
        <v>46027</v>
      </c>
      <c r="B190">
        <v>2</v>
      </c>
      <c r="C190" t="s">
        <v>256</v>
      </c>
      <c r="D190" t="s">
        <v>1393</v>
      </c>
      <c r="E190">
        <v>20</v>
      </c>
      <c r="F190" t="s">
        <v>17</v>
      </c>
      <c r="G190" t="s">
        <v>488</v>
      </c>
      <c r="H190" t="s">
        <v>388</v>
      </c>
      <c r="I190" t="s">
        <v>344</v>
      </c>
      <c r="J190" t="s">
        <v>15</v>
      </c>
      <c r="K190">
        <v>2880</v>
      </c>
      <c r="L190">
        <v>2880</v>
      </c>
      <c r="M190">
        <v>60</v>
      </c>
      <c r="N190" t="b">
        <v>0</v>
      </c>
      <c r="O190" t="s">
        <v>4709</v>
      </c>
      <c r="P190" t="s">
        <v>1439</v>
      </c>
      <c r="Q190">
        <v>0.38541666666666669</v>
      </c>
    </row>
    <row r="191" spans="1:17">
      <c r="A191" s="48">
        <v>46027</v>
      </c>
      <c r="B191">
        <v>2</v>
      </c>
      <c r="C191" t="s">
        <v>256</v>
      </c>
      <c r="D191" t="s">
        <v>1393</v>
      </c>
      <c r="E191">
        <v>20</v>
      </c>
      <c r="F191" t="s">
        <v>17</v>
      </c>
      <c r="G191" t="s">
        <v>488</v>
      </c>
      <c r="H191" t="s">
        <v>1267</v>
      </c>
      <c r="I191" t="s">
        <v>488</v>
      </c>
      <c r="J191" t="s">
        <v>15</v>
      </c>
      <c r="K191">
        <v>2880</v>
      </c>
      <c r="L191">
        <v>2880</v>
      </c>
      <c r="M191">
        <v>100</v>
      </c>
      <c r="N191" t="b">
        <v>1</v>
      </c>
      <c r="O191" t="s">
        <v>1623</v>
      </c>
      <c r="P191" t="s">
        <v>1439</v>
      </c>
      <c r="Q191">
        <v>0.38541666666666669</v>
      </c>
    </row>
    <row r="192" spans="1:17">
      <c r="A192" s="48">
        <v>46027</v>
      </c>
      <c r="B192">
        <v>2</v>
      </c>
      <c r="C192" t="s">
        <v>256</v>
      </c>
      <c r="D192" t="s">
        <v>1393</v>
      </c>
      <c r="E192">
        <v>20</v>
      </c>
      <c r="F192" t="s">
        <v>17</v>
      </c>
      <c r="G192" t="s">
        <v>488</v>
      </c>
      <c r="H192" t="s">
        <v>389</v>
      </c>
      <c r="I192" t="s">
        <v>488</v>
      </c>
      <c r="J192" t="s">
        <v>16</v>
      </c>
      <c r="K192">
        <v>2880</v>
      </c>
      <c r="L192">
        <v>2880</v>
      </c>
      <c r="M192">
        <v>100</v>
      </c>
      <c r="N192" t="b">
        <v>1</v>
      </c>
      <c r="O192" t="s">
        <v>1623</v>
      </c>
      <c r="P192" t="s">
        <v>1439</v>
      </c>
      <c r="Q192">
        <v>0.38541666666666669</v>
      </c>
    </row>
    <row r="193" spans="1:17">
      <c r="A193" s="48">
        <v>46027</v>
      </c>
      <c r="B193">
        <v>2</v>
      </c>
      <c r="C193" t="s">
        <v>256</v>
      </c>
      <c r="D193" t="s">
        <v>1393</v>
      </c>
      <c r="E193">
        <v>20</v>
      </c>
      <c r="F193" t="s">
        <v>17</v>
      </c>
      <c r="G193" t="s">
        <v>488</v>
      </c>
      <c r="H193" t="s">
        <v>391</v>
      </c>
      <c r="I193" t="s">
        <v>1266</v>
      </c>
      <c r="J193" t="s">
        <v>15</v>
      </c>
      <c r="K193">
        <v>2880</v>
      </c>
      <c r="L193">
        <v>2880</v>
      </c>
      <c r="M193">
        <v>60</v>
      </c>
      <c r="N193" t="b">
        <v>0</v>
      </c>
      <c r="O193" t="s">
        <v>4709</v>
      </c>
      <c r="P193" t="s">
        <v>1439</v>
      </c>
      <c r="Q193">
        <v>0.38541666666666669</v>
      </c>
    </row>
    <row r="194" spans="1:17">
      <c r="A194" s="48">
        <v>46027</v>
      </c>
      <c r="B194">
        <v>2</v>
      </c>
      <c r="C194" t="s">
        <v>257</v>
      </c>
      <c r="D194" t="s">
        <v>1403</v>
      </c>
      <c r="E194">
        <v>5</v>
      </c>
      <c r="F194" t="s">
        <v>17</v>
      </c>
      <c r="G194" t="s">
        <v>488</v>
      </c>
      <c r="H194" t="s">
        <v>386</v>
      </c>
      <c r="I194" t="s">
        <v>488</v>
      </c>
      <c r="J194" t="s">
        <v>15</v>
      </c>
      <c r="K194">
        <v>2880</v>
      </c>
      <c r="L194">
        <v>2880</v>
      </c>
      <c r="M194">
        <v>100</v>
      </c>
      <c r="N194" t="b">
        <v>1</v>
      </c>
      <c r="O194" t="s">
        <v>1623</v>
      </c>
      <c r="P194" t="s">
        <v>1439</v>
      </c>
      <c r="Q194">
        <v>0.44791666666666669</v>
      </c>
    </row>
    <row r="195" spans="1:17">
      <c r="A195" s="48">
        <v>46027</v>
      </c>
      <c r="B195">
        <v>2</v>
      </c>
      <c r="C195" t="s">
        <v>257</v>
      </c>
      <c r="D195" t="s">
        <v>1403</v>
      </c>
      <c r="E195">
        <v>5</v>
      </c>
      <c r="F195" t="s">
        <v>17</v>
      </c>
      <c r="G195" t="s">
        <v>488</v>
      </c>
      <c r="H195" t="s">
        <v>387</v>
      </c>
      <c r="I195" t="s">
        <v>443</v>
      </c>
      <c r="J195" t="s">
        <v>15</v>
      </c>
      <c r="K195">
        <v>2880</v>
      </c>
      <c r="L195">
        <v>2880</v>
      </c>
      <c r="M195">
        <v>60</v>
      </c>
      <c r="N195" t="b">
        <v>0</v>
      </c>
      <c r="O195" t="s">
        <v>4709</v>
      </c>
      <c r="P195" t="s">
        <v>1439</v>
      </c>
      <c r="Q195">
        <v>0.44791666666666669</v>
      </c>
    </row>
    <row r="196" spans="1:17">
      <c r="A196" s="48">
        <v>46027</v>
      </c>
      <c r="B196">
        <v>2</v>
      </c>
      <c r="C196" t="s">
        <v>257</v>
      </c>
      <c r="D196" t="s">
        <v>1403</v>
      </c>
      <c r="E196">
        <v>5</v>
      </c>
      <c r="F196" t="s">
        <v>17</v>
      </c>
      <c r="G196" t="s">
        <v>488</v>
      </c>
      <c r="H196" t="s">
        <v>388</v>
      </c>
      <c r="I196" t="s">
        <v>344</v>
      </c>
      <c r="J196" t="s">
        <v>15</v>
      </c>
      <c r="K196">
        <v>2880</v>
      </c>
      <c r="L196">
        <v>2880</v>
      </c>
      <c r="M196">
        <v>60</v>
      </c>
      <c r="N196" t="b">
        <v>0</v>
      </c>
      <c r="O196" t="s">
        <v>4709</v>
      </c>
      <c r="P196" t="s">
        <v>1439</v>
      </c>
      <c r="Q196">
        <v>0.44791666666666669</v>
      </c>
    </row>
    <row r="197" spans="1:17">
      <c r="A197" s="48">
        <v>46027</v>
      </c>
      <c r="B197">
        <v>2</v>
      </c>
      <c r="C197" t="s">
        <v>257</v>
      </c>
      <c r="D197" t="s">
        <v>1403</v>
      </c>
      <c r="E197">
        <v>5</v>
      </c>
      <c r="F197" t="s">
        <v>17</v>
      </c>
      <c r="G197" t="s">
        <v>488</v>
      </c>
      <c r="H197" t="s">
        <v>1267</v>
      </c>
      <c r="I197" t="s">
        <v>488</v>
      </c>
      <c r="J197" t="s">
        <v>15</v>
      </c>
      <c r="K197">
        <v>2880</v>
      </c>
      <c r="L197">
        <v>2880</v>
      </c>
      <c r="M197">
        <v>100</v>
      </c>
      <c r="N197" t="b">
        <v>1</v>
      </c>
      <c r="O197" t="s">
        <v>1623</v>
      </c>
      <c r="P197" t="s">
        <v>1439</v>
      </c>
      <c r="Q197">
        <v>0.44791666666666669</v>
      </c>
    </row>
    <row r="198" spans="1:17">
      <c r="A198" s="48">
        <v>46027</v>
      </c>
      <c r="B198">
        <v>2</v>
      </c>
      <c r="C198" t="s">
        <v>257</v>
      </c>
      <c r="D198" t="s">
        <v>1403</v>
      </c>
      <c r="E198">
        <v>5</v>
      </c>
      <c r="F198" t="s">
        <v>17</v>
      </c>
      <c r="G198" t="s">
        <v>488</v>
      </c>
      <c r="H198" t="s">
        <v>389</v>
      </c>
      <c r="I198" t="s">
        <v>488</v>
      </c>
      <c r="J198" t="s">
        <v>16</v>
      </c>
      <c r="K198">
        <v>2880</v>
      </c>
      <c r="L198">
        <v>2880</v>
      </c>
      <c r="M198">
        <v>100</v>
      </c>
      <c r="N198" t="b">
        <v>1</v>
      </c>
      <c r="O198" t="s">
        <v>1623</v>
      </c>
      <c r="P198" t="s">
        <v>1439</v>
      </c>
      <c r="Q198">
        <v>0.44791666666666669</v>
      </c>
    </row>
    <row r="199" spans="1:17">
      <c r="A199" s="48">
        <v>46027</v>
      </c>
      <c r="B199">
        <v>2</v>
      </c>
      <c r="C199" t="s">
        <v>257</v>
      </c>
      <c r="D199" t="s">
        <v>1403</v>
      </c>
      <c r="E199">
        <v>5</v>
      </c>
      <c r="F199" t="s">
        <v>17</v>
      </c>
      <c r="G199" t="s">
        <v>488</v>
      </c>
      <c r="H199" t="s">
        <v>391</v>
      </c>
      <c r="I199" t="s">
        <v>1266</v>
      </c>
      <c r="J199" t="s">
        <v>15</v>
      </c>
      <c r="K199">
        <v>2880</v>
      </c>
      <c r="L199">
        <v>2880</v>
      </c>
      <c r="M199">
        <v>60</v>
      </c>
      <c r="N199" t="b">
        <v>0</v>
      </c>
      <c r="O199" t="s">
        <v>4709</v>
      </c>
      <c r="P199" t="s">
        <v>1439</v>
      </c>
      <c r="Q199">
        <v>0.44791666666666669</v>
      </c>
    </row>
    <row r="200" spans="1:17">
      <c r="A200" s="48">
        <v>46027</v>
      </c>
      <c r="B200">
        <v>2</v>
      </c>
      <c r="C200" t="s">
        <v>260</v>
      </c>
      <c r="D200" t="s">
        <v>1221</v>
      </c>
      <c r="E200">
        <v>5</v>
      </c>
      <c r="F200" t="s">
        <v>17</v>
      </c>
      <c r="G200" t="s">
        <v>488</v>
      </c>
      <c r="H200" t="s">
        <v>386</v>
      </c>
      <c r="I200" t="s">
        <v>488</v>
      </c>
      <c r="J200" t="s">
        <v>15</v>
      </c>
      <c r="K200">
        <v>2880</v>
      </c>
      <c r="L200">
        <v>2880</v>
      </c>
      <c r="M200">
        <v>100</v>
      </c>
      <c r="N200" t="b">
        <v>1</v>
      </c>
      <c r="O200" t="s">
        <v>1623</v>
      </c>
      <c r="P200" t="s">
        <v>2103</v>
      </c>
      <c r="Q200">
        <v>0.38194444444444442</v>
      </c>
    </row>
    <row r="201" spans="1:17">
      <c r="A201" s="48">
        <v>46027</v>
      </c>
      <c r="B201">
        <v>2</v>
      </c>
      <c r="C201" t="s">
        <v>260</v>
      </c>
      <c r="D201" t="s">
        <v>1221</v>
      </c>
      <c r="E201">
        <v>5</v>
      </c>
      <c r="F201" t="s">
        <v>17</v>
      </c>
      <c r="G201" t="s">
        <v>488</v>
      </c>
      <c r="H201" t="s">
        <v>387</v>
      </c>
      <c r="I201" t="s">
        <v>443</v>
      </c>
      <c r="J201" t="s">
        <v>15</v>
      </c>
      <c r="K201">
        <v>2880</v>
      </c>
      <c r="L201">
        <v>2880</v>
      </c>
      <c r="M201">
        <v>60</v>
      </c>
      <c r="N201" t="b">
        <v>0</v>
      </c>
      <c r="O201" t="s">
        <v>4709</v>
      </c>
      <c r="P201" t="s">
        <v>2103</v>
      </c>
      <c r="Q201">
        <v>0.38194444444444442</v>
      </c>
    </row>
    <row r="202" spans="1:17">
      <c r="A202" s="48">
        <v>46027</v>
      </c>
      <c r="B202">
        <v>2</v>
      </c>
      <c r="C202" t="s">
        <v>260</v>
      </c>
      <c r="D202" t="s">
        <v>1221</v>
      </c>
      <c r="E202">
        <v>5</v>
      </c>
      <c r="F202" t="s">
        <v>17</v>
      </c>
      <c r="G202" t="s">
        <v>488</v>
      </c>
      <c r="H202" t="s">
        <v>388</v>
      </c>
      <c r="I202" t="s">
        <v>344</v>
      </c>
      <c r="J202" t="s">
        <v>15</v>
      </c>
      <c r="K202">
        <v>2880</v>
      </c>
      <c r="L202">
        <v>2880</v>
      </c>
      <c r="M202">
        <v>60</v>
      </c>
      <c r="N202" t="b">
        <v>0</v>
      </c>
      <c r="O202" t="s">
        <v>4709</v>
      </c>
      <c r="P202" t="s">
        <v>2103</v>
      </c>
      <c r="Q202">
        <v>0.38194444444444442</v>
      </c>
    </row>
    <row r="203" spans="1:17">
      <c r="A203" s="48">
        <v>46027</v>
      </c>
      <c r="B203">
        <v>2</v>
      </c>
      <c r="C203" t="s">
        <v>260</v>
      </c>
      <c r="D203" t="s">
        <v>1221</v>
      </c>
      <c r="E203">
        <v>5</v>
      </c>
      <c r="F203" t="s">
        <v>17</v>
      </c>
      <c r="G203" t="s">
        <v>488</v>
      </c>
      <c r="H203" t="s">
        <v>1267</v>
      </c>
      <c r="I203" t="s">
        <v>488</v>
      </c>
      <c r="J203" t="s">
        <v>15</v>
      </c>
      <c r="K203">
        <v>2880</v>
      </c>
      <c r="L203">
        <v>2880</v>
      </c>
      <c r="M203">
        <v>100</v>
      </c>
      <c r="N203" t="b">
        <v>1</v>
      </c>
      <c r="O203" t="s">
        <v>1623</v>
      </c>
      <c r="P203" t="s">
        <v>2103</v>
      </c>
      <c r="Q203">
        <v>0.38194444444444442</v>
      </c>
    </row>
    <row r="204" spans="1:17">
      <c r="A204" s="48">
        <v>46027</v>
      </c>
      <c r="B204">
        <v>2</v>
      </c>
      <c r="C204" t="s">
        <v>260</v>
      </c>
      <c r="D204" t="s">
        <v>1221</v>
      </c>
      <c r="E204">
        <v>5</v>
      </c>
      <c r="F204" t="s">
        <v>17</v>
      </c>
      <c r="G204" t="s">
        <v>488</v>
      </c>
      <c r="H204" t="s">
        <v>389</v>
      </c>
      <c r="I204" t="s">
        <v>488</v>
      </c>
      <c r="J204" t="s">
        <v>16</v>
      </c>
      <c r="K204">
        <v>2880</v>
      </c>
      <c r="L204">
        <v>2880</v>
      </c>
      <c r="M204">
        <v>100</v>
      </c>
      <c r="N204" t="b">
        <v>1</v>
      </c>
      <c r="O204" t="s">
        <v>1623</v>
      </c>
      <c r="P204" t="s">
        <v>2103</v>
      </c>
      <c r="Q204">
        <v>0.38194444444444442</v>
      </c>
    </row>
    <row r="205" spans="1:17">
      <c r="A205" s="48">
        <v>46027</v>
      </c>
      <c r="B205">
        <v>2</v>
      </c>
      <c r="C205" t="s">
        <v>260</v>
      </c>
      <c r="D205" t="s">
        <v>1221</v>
      </c>
      <c r="E205">
        <v>5</v>
      </c>
      <c r="F205" t="s">
        <v>17</v>
      </c>
      <c r="G205" t="s">
        <v>488</v>
      </c>
      <c r="H205" t="s">
        <v>391</v>
      </c>
      <c r="I205" t="s">
        <v>1266</v>
      </c>
      <c r="J205" t="s">
        <v>15</v>
      </c>
      <c r="K205">
        <v>2880</v>
      </c>
      <c r="L205">
        <v>2880</v>
      </c>
      <c r="M205">
        <v>60</v>
      </c>
      <c r="N205" t="b">
        <v>0</v>
      </c>
      <c r="O205" t="s">
        <v>4709</v>
      </c>
      <c r="P205" t="s">
        <v>2103</v>
      </c>
      <c r="Q205">
        <v>0.38194444444444442</v>
      </c>
    </row>
    <row r="206" spans="1:17">
      <c r="A206" s="48">
        <v>46027</v>
      </c>
      <c r="B206">
        <v>2</v>
      </c>
      <c r="C206" t="s">
        <v>261</v>
      </c>
      <c r="D206" t="s">
        <v>1401</v>
      </c>
      <c r="E206">
        <v>30</v>
      </c>
      <c r="F206" t="s">
        <v>17</v>
      </c>
      <c r="G206" t="s">
        <v>488</v>
      </c>
      <c r="H206" t="s">
        <v>386</v>
      </c>
      <c r="I206" t="s">
        <v>488</v>
      </c>
      <c r="J206" t="s">
        <v>15</v>
      </c>
      <c r="K206">
        <v>2880</v>
      </c>
      <c r="L206">
        <v>2880</v>
      </c>
      <c r="M206">
        <v>100</v>
      </c>
      <c r="N206" t="b">
        <v>1</v>
      </c>
      <c r="O206" t="s">
        <v>1623</v>
      </c>
      <c r="P206" t="s">
        <v>2103</v>
      </c>
      <c r="Q206">
        <v>0.625</v>
      </c>
    </row>
    <row r="207" spans="1:17">
      <c r="A207" s="48">
        <v>46027</v>
      </c>
      <c r="B207">
        <v>2</v>
      </c>
      <c r="C207" t="s">
        <v>261</v>
      </c>
      <c r="D207" t="s">
        <v>1401</v>
      </c>
      <c r="E207">
        <v>30</v>
      </c>
      <c r="F207" t="s">
        <v>17</v>
      </c>
      <c r="G207" t="s">
        <v>488</v>
      </c>
      <c r="H207" t="s">
        <v>387</v>
      </c>
      <c r="I207" t="s">
        <v>443</v>
      </c>
      <c r="J207" t="s">
        <v>15</v>
      </c>
      <c r="K207">
        <v>2880</v>
      </c>
      <c r="L207">
        <v>2880</v>
      </c>
      <c r="M207">
        <v>60</v>
      </c>
      <c r="N207" t="b">
        <v>0</v>
      </c>
      <c r="O207" t="s">
        <v>4709</v>
      </c>
      <c r="P207" t="s">
        <v>2103</v>
      </c>
      <c r="Q207">
        <v>0.625</v>
      </c>
    </row>
    <row r="208" spans="1:17">
      <c r="A208" s="48">
        <v>46027</v>
      </c>
      <c r="B208">
        <v>2</v>
      </c>
      <c r="C208" t="s">
        <v>261</v>
      </c>
      <c r="D208" t="s">
        <v>1401</v>
      </c>
      <c r="E208">
        <v>30</v>
      </c>
      <c r="F208" t="s">
        <v>17</v>
      </c>
      <c r="G208" t="s">
        <v>488</v>
      </c>
      <c r="H208" t="s">
        <v>388</v>
      </c>
      <c r="I208" t="s">
        <v>344</v>
      </c>
      <c r="J208" t="s">
        <v>15</v>
      </c>
      <c r="K208">
        <v>2880</v>
      </c>
      <c r="L208">
        <v>2880</v>
      </c>
      <c r="M208">
        <v>60</v>
      </c>
      <c r="N208" t="b">
        <v>0</v>
      </c>
      <c r="O208" t="s">
        <v>4709</v>
      </c>
      <c r="P208" t="s">
        <v>2103</v>
      </c>
      <c r="Q208">
        <v>0.625</v>
      </c>
    </row>
    <row r="209" spans="1:17">
      <c r="A209" s="48">
        <v>46027</v>
      </c>
      <c r="B209">
        <v>2</v>
      </c>
      <c r="C209" t="s">
        <v>261</v>
      </c>
      <c r="D209" t="s">
        <v>1401</v>
      </c>
      <c r="E209">
        <v>30</v>
      </c>
      <c r="F209" t="s">
        <v>17</v>
      </c>
      <c r="G209" t="s">
        <v>488</v>
      </c>
      <c r="H209" t="s">
        <v>1267</v>
      </c>
      <c r="I209" t="s">
        <v>488</v>
      </c>
      <c r="J209" t="s">
        <v>15</v>
      </c>
      <c r="K209">
        <v>2880</v>
      </c>
      <c r="L209">
        <v>2880</v>
      </c>
      <c r="M209">
        <v>100</v>
      </c>
      <c r="N209" t="b">
        <v>1</v>
      </c>
      <c r="O209" t="s">
        <v>1623</v>
      </c>
      <c r="P209" t="s">
        <v>2103</v>
      </c>
      <c r="Q209">
        <v>0.625</v>
      </c>
    </row>
    <row r="210" spans="1:17">
      <c r="A210" s="48">
        <v>46027</v>
      </c>
      <c r="B210">
        <v>2</v>
      </c>
      <c r="C210" t="s">
        <v>261</v>
      </c>
      <c r="D210" t="s">
        <v>1401</v>
      </c>
      <c r="E210">
        <v>30</v>
      </c>
      <c r="F210" t="s">
        <v>17</v>
      </c>
      <c r="G210" t="s">
        <v>488</v>
      </c>
      <c r="H210" t="s">
        <v>389</v>
      </c>
      <c r="I210" t="s">
        <v>488</v>
      </c>
      <c r="J210" t="s">
        <v>16</v>
      </c>
      <c r="K210">
        <v>2880</v>
      </c>
      <c r="L210">
        <v>2880</v>
      </c>
      <c r="M210">
        <v>100</v>
      </c>
      <c r="N210" t="b">
        <v>1</v>
      </c>
      <c r="O210" t="s">
        <v>1623</v>
      </c>
      <c r="P210" t="s">
        <v>2103</v>
      </c>
      <c r="Q210">
        <v>0.625</v>
      </c>
    </row>
    <row r="211" spans="1:17">
      <c r="A211" s="48">
        <v>46027</v>
      </c>
      <c r="B211">
        <v>2</v>
      </c>
      <c r="C211" t="s">
        <v>261</v>
      </c>
      <c r="D211" t="s">
        <v>1401</v>
      </c>
      <c r="E211">
        <v>30</v>
      </c>
      <c r="F211" t="s">
        <v>17</v>
      </c>
      <c r="G211" t="s">
        <v>488</v>
      </c>
      <c r="H211" t="s">
        <v>391</v>
      </c>
      <c r="I211" t="s">
        <v>1266</v>
      </c>
      <c r="J211" t="s">
        <v>15</v>
      </c>
      <c r="K211">
        <v>2880</v>
      </c>
      <c r="L211">
        <v>2880</v>
      </c>
      <c r="M211">
        <v>60</v>
      </c>
      <c r="N211" t="b">
        <v>0</v>
      </c>
      <c r="O211" t="s">
        <v>4709</v>
      </c>
      <c r="P211" t="s">
        <v>2103</v>
      </c>
      <c r="Q211">
        <v>0.625</v>
      </c>
    </row>
    <row r="212" spans="1:17">
      <c r="A212" s="48">
        <v>46027</v>
      </c>
      <c r="B212">
        <v>2</v>
      </c>
      <c r="C212" t="s">
        <v>263</v>
      </c>
      <c r="D212" t="s">
        <v>1389</v>
      </c>
      <c r="E212">
        <v>5</v>
      </c>
      <c r="F212" t="s">
        <v>17</v>
      </c>
      <c r="G212" t="s">
        <v>488</v>
      </c>
      <c r="H212" t="s">
        <v>386</v>
      </c>
      <c r="I212" t="s">
        <v>488</v>
      </c>
      <c r="J212" t="s">
        <v>15</v>
      </c>
      <c r="K212">
        <v>2880</v>
      </c>
      <c r="L212">
        <v>2880</v>
      </c>
      <c r="M212">
        <v>100</v>
      </c>
      <c r="N212" t="b">
        <v>1</v>
      </c>
      <c r="O212" t="s">
        <v>1623</v>
      </c>
      <c r="P212" t="s">
        <v>2104</v>
      </c>
      <c r="Q212">
        <v>0.4375</v>
      </c>
    </row>
    <row r="213" spans="1:17">
      <c r="A213" s="48">
        <v>46027</v>
      </c>
      <c r="B213">
        <v>2</v>
      </c>
      <c r="C213" t="s">
        <v>263</v>
      </c>
      <c r="D213" t="s">
        <v>1389</v>
      </c>
      <c r="E213">
        <v>5</v>
      </c>
      <c r="F213" t="s">
        <v>17</v>
      </c>
      <c r="G213" t="s">
        <v>488</v>
      </c>
      <c r="H213" t="s">
        <v>387</v>
      </c>
      <c r="I213" t="s">
        <v>443</v>
      </c>
      <c r="J213" t="s">
        <v>15</v>
      </c>
      <c r="K213">
        <v>2880</v>
      </c>
      <c r="L213">
        <v>2880</v>
      </c>
      <c r="M213">
        <v>60</v>
      </c>
      <c r="N213" t="b">
        <v>0</v>
      </c>
      <c r="O213" t="s">
        <v>4709</v>
      </c>
      <c r="P213" t="s">
        <v>2104</v>
      </c>
      <c r="Q213">
        <v>0.4375</v>
      </c>
    </row>
    <row r="214" spans="1:17">
      <c r="A214" s="48">
        <v>46027</v>
      </c>
      <c r="B214">
        <v>2</v>
      </c>
      <c r="C214" t="s">
        <v>263</v>
      </c>
      <c r="D214" t="s">
        <v>1389</v>
      </c>
      <c r="E214">
        <v>5</v>
      </c>
      <c r="F214" t="s">
        <v>17</v>
      </c>
      <c r="G214" t="s">
        <v>488</v>
      </c>
      <c r="H214" t="s">
        <v>388</v>
      </c>
      <c r="I214" t="s">
        <v>344</v>
      </c>
      <c r="J214" t="s">
        <v>15</v>
      </c>
      <c r="K214">
        <v>2880</v>
      </c>
      <c r="L214">
        <v>2880</v>
      </c>
      <c r="M214">
        <v>60</v>
      </c>
      <c r="N214" t="b">
        <v>0</v>
      </c>
      <c r="O214" t="s">
        <v>4709</v>
      </c>
      <c r="P214" t="s">
        <v>2104</v>
      </c>
      <c r="Q214">
        <v>0.4375</v>
      </c>
    </row>
    <row r="215" spans="1:17">
      <c r="A215" s="48">
        <v>46027</v>
      </c>
      <c r="B215">
        <v>2</v>
      </c>
      <c r="C215" t="s">
        <v>263</v>
      </c>
      <c r="D215" t="s">
        <v>1389</v>
      </c>
      <c r="E215">
        <v>5</v>
      </c>
      <c r="F215" t="s">
        <v>17</v>
      </c>
      <c r="G215" t="s">
        <v>488</v>
      </c>
      <c r="H215" t="s">
        <v>1267</v>
      </c>
      <c r="I215" t="s">
        <v>488</v>
      </c>
      <c r="J215" t="s">
        <v>15</v>
      </c>
      <c r="K215">
        <v>2880</v>
      </c>
      <c r="L215">
        <v>2880</v>
      </c>
      <c r="M215">
        <v>100</v>
      </c>
      <c r="N215" t="b">
        <v>1</v>
      </c>
      <c r="O215" t="s">
        <v>1623</v>
      </c>
      <c r="P215" t="s">
        <v>2104</v>
      </c>
      <c r="Q215">
        <v>0.4375</v>
      </c>
    </row>
    <row r="216" spans="1:17">
      <c r="A216" s="48">
        <v>46027</v>
      </c>
      <c r="B216">
        <v>2</v>
      </c>
      <c r="C216" t="s">
        <v>263</v>
      </c>
      <c r="D216" t="s">
        <v>1389</v>
      </c>
      <c r="E216">
        <v>5</v>
      </c>
      <c r="F216" t="s">
        <v>17</v>
      </c>
      <c r="G216" t="s">
        <v>488</v>
      </c>
      <c r="H216" t="s">
        <v>389</v>
      </c>
      <c r="I216" t="s">
        <v>488</v>
      </c>
      <c r="J216" t="s">
        <v>16</v>
      </c>
      <c r="K216">
        <v>2880</v>
      </c>
      <c r="L216">
        <v>2880</v>
      </c>
      <c r="M216">
        <v>100</v>
      </c>
      <c r="N216" t="b">
        <v>1</v>
      </c>
      <c r="O216" t="s">
        <v>1623</v>
      </c>
      <c r="P216" t="s">
        <v>2104</v>
      </c>
      <c r="Q216">
        <v>0.4375</v>
      </c>
    </row>
    <row r="217" spans="1:17">
      <c r="A217" s="48">
        <v>46027</v>
      </c>
      <c r="B217">
        <v>2</v>
      </c>
      <c r="C217" t="s">
        <v>263</v>
      </c>
      <c r="D217" t="s">
        <v>1389</v>
      </c>
      <c r="E217">
        <v>5</v>
      </c>
      <c r="F217" t="s">
        <v>17</v>
      </c>
      <c r="G217" t="s">
        <v>488</v>
      </c>
      <c r="H217" t="s">
        <v>391</v>
      </c>
      <c r="I217" t="s">
        <v>1266</v>
      </c>
      <c r="J217" t="s">
        <v>15</v>
      </c>
      <c r="K217">
        <v>2880</v>
      </c>
      <c r="L217">
        <v>2880</v>
      </c>
      <c r="M217">
        <v>60</v>
      </c>
      <c r="N217" t="b">
        <v>0</v>
      </c>
      <c r="O217" t="s">
        <v>4709</v>
      </c>
      <c r="P217" t="s">
        <v>2104</v>
      </c>
      <c r="Q217">
        <v>0.4375</v>
      </c>
    </row>
    <row r="218" spans="1:17">
      <c r="A218" s="48">
        <v>46027</v>
      </c>
      <c r="B218">
        <v>2</v>
      </c>
      <c r="C218" t="s">
        <v>270</v>
      </c>
      <c r="D218" t="s">
        <v>1402</v>
      </c>
      <c r="E218">
        <v>5</v>
      </c>
      <c r="F218" t="s">
        <v>17</v>
      </c>
      <c r="G218" t="s">
        <v>488</v>
      </c>
      <c r="H218" t="s">
        <v>386</v>
      </c>
      <c r="I218" t="s">
        <v>488</v>
      </c>
      <c r="J218" t="s">
        <v>15</v>
      </c>
      <c r="K218">
        <v>2880</v>
      </c>
      <c r="L218">
        <v>2880</v>
      </c>
      <c r="M218">
        <v>100</v>
      </c>
      <c r="N218" t="b">
        <v>1</v>
      </c>
      <c r="O218" t="s">
        <v>1623</v>
      </c>
      <c r="P218" t="s">
        <v>1439</v>
      </c>
      <c r="Q218">
        <v>0.625</v>
      </c>
    </row>
    <row r="219" spans="1:17">
      <c r="A219" s="48">
        <v>46027</v>
      </c>
      <c r="B219">
        <v>2</v>
      </c>
      <c r="C219" t="s">
        <v>270</v>
      </c>
      <c r="D219" t="s">
        <v>1402</v>
      </c>
      <c r="E219">
        <v>5</v>
      </c>
      <c r="F219" t="s">
        <v>17</v>
      </c>
      <c r="G219" t="s">
        <v>488</v>
      </c>
      <c r="H219" t="s">
        <v>387</v>
      </c>
      <c r="I219" t="s">
        <v>443</v>
      </c>
      <c r="J219" t="s">
        <v>15</v>
      </c>
      <c r="K219">
        <v>2880</v>
      </c>
      <c r="L219">
        <v>2880</v>
      </c>
      <c r="M219">
        <v>60</v>
      </c>
      <c r="N219" t="b">
        <v>0</v>
      </c>
      <c r="O219" t="s">
        <v>4709</v>
      </c>
      <c r="P219" t="s">
        <v>1439</v>
      </c>
      <c r="Q219">
        <v>0.625</v>
      </c>
    </row>
    <row r="220" spans="1:17">
      <c r="A220" s="48">
        <v>46027</v>
      </c>
      <c r="B220">
        <v>2</v>
      </c>
      <c r="C220" t="s">
        <v>270</v>
      </c>
      <c r="D220" t="s">
        <v>1402</v>
      </c>
      <c r="E220">
        <v>5</v>
      </c>
      <c r="F220" t="s">
        <v>17</v>
      </c>
      <c r="G220" t="s">
        <v>488</v>
      </c>
      <c r="H220" t="s">
        <v>388</v>
      </c>
      <c r="I220" t="s">
        <v>344</v>
      </c>
      <c r="J220" t="s">
        <v>15</v>
      </c>
      <c r="K220">
        <v>2880</v>
      </c>
      <c r="L220">
        <v>2880</v>
      </c>
      <c r="M220">
        <v>60</v>
      </c>
      <c r="N220" t="b">
        <v>0</v>
      </c>
      <c r="O220" t="s">
        <v>4709</v>
      </c>
      <c r="P220" t="s">
        <v>1439</v>
      </c>
      <c r="Q220">
        <v>0.625</v>
      </c>
    </row>
    <row r="221" spans="1:17">
      <c r="A221" s="48">
        <v>46027</v>
      </c>
      <c r="B221">
        <v>2</v>
      </c>
      <c r="C221" t="s">
        <v>270</v>
      </c>
      <c r="D221" t="s">
        <v>1402</v>
      </c>
      <c r="E221">
        <v>5</v>
      </c>
      <c r="F221" t="s">
        <v>17</v>
      </c>
      <c r="G221" t="s">
        <v>488</v>
      </c>
      <c r="H221" t="s">
        <v>1267</v>
      </c>
      <c r="I221" t="s">
        <v>488</v>
      </c>
      <c r="J221" t="s">
        <v>15</v>
      </c>
      <c r="K221">
        <v>2880</v>
      </c>
      <c r="L221">
        <v>2880</v>
      </c>
      <c r="M221">
        <v>100</v>
      </c>
      <c r="N221" t="b">
        <v>1</v>
      </c>
      <c r="O221" t="s">
        <v>1623</v>
      </c>
      <c r="P221" t="s">
        <v>1439</v>
      </c>
      <c r="Q221">
        <v>0.625</v>
      </c>
    </row>
    <row r="222" spans="1:17">
      <c r="A222" s="48">
        <v>46027</v>
      </c>
      <c r="B222">
        <v>2</v>
      </c>
      <c r="C222" t="s">
        <v>270</v>
      </c>
      <c r="D222" t="s">
        <v>1402</v>
      </c>
      <c r="E222">
        <v>5</v>
      </c>
      <c r="F222" t="s">
        <v>17</v>
      </c>
      <c r="G222" t="s">
        <v>488</v>
      </c>
      <c r="H222" t="s">
        <v>389</v>
      </c>
      <c r="I222" t="s">
        <v>488</v>
      </c>
      <c r="J222" t="s">
        <v>16</v>
      </c>
      <c r="K222">
        <v>2880</v>
      </c>
      <c r="L222">
        <v>2880</v>
      </c>
      <c r="M222">
        <v>100</v>
      </c>
      <c r="N222" t="b">
        <v>1</v>
      </c>
      <c r="O222" t="s">
        <v>1623</v>
      </c>
      <c r="P222" t="s">
        <v>1439</v>
      </c>
      <c r="Q222">
        <v>0.625</v>
      </c>
    </row>
    <row r="223" spans="1:17">
      <c r="A223" s="48">
        <v>46027</v>
      </c>
      <c r="B223">
        <v>2</v>
      </c>
      <c r="C223" t="s">
        <v>270</v>
      </c>
      <c r="D223" t="s">
        <v>1402</v>
      </c>
      <c r="E223">
        <v>5</v>
      </c>
      <c r="F223" t="s">
        <v>17</v>
      </c>
      <c r="G223" t="s">
        <v>488</v>
      </c>
      <c r="H223" t="s">
        <v>391</v>
      </c>
      <c r="I223" t="s">
        <v>1266</v>
      </c>
      <c r="J223" t="s">
        <v>15</v>
      </c>
      <c r="K223">
        <v>2880</v>
      </c>
      <c r="L223">
        <v>2880</v>
      </c>
      <c r="M223">
        <v>60</v>
      </c>
      <c r="N223" t="b">
        <v>0</v>
      </c>
      <c r="O223" t="s">
        <v>4709</v>
      </c>
      <c r="P223" t="s">
        <v>1439</v>
      </c>
      <c r="Q223">
        <v>0.625</v>
      </c>
    </row>
    <row r="224" spans="1:17">
      <c r="A224" s="48">
        <v>46027</v>
      </c>
      <c r="B224">
        <v>2</v>
      </c>
      <c r="C224" t="s">
        <v>276</v>
      </c>
      <c r="D224" t="s">
        <v>1412</v>
      </c>
      <c r="E224">
        <v>30</v>
      </c>
      <c r="F224" t="s">
        <v>17</v>
      </c>
      <c r="G224" t="s">
        <v>488</v>
      </c>
      <c r="H224" t="s">
        <v>386</v>
      </c>
      <c r="I224" t="s">
        <v>488</v>
      </c>
      <c r="J224" t="s">
        <v>15</v>
      </c>
      <c r="K224">
        <v>2880</v>
      </c>
      <c r="L224">
        <v>2880</v>
      </c>
      <c r="M224">
        <v>100</v>
      </c>
      <c r="N224" t="b">
        <v>1</v>
      </c>
      <c r="O224" t="s">
        <v>1623</v>
      </c>
      <c r="P224" t="s">
        <v>1439</v>
      </c>
      <c r="Q224">
        <v>0.625</v>
      </c>
    </row>
    <row r="225" spans="1:17">
      <c r="A225" s="48">
        <v>46027</v>
      </c>
      <c r="B225">
        <v>2</v>
      </c>
      <c r="C225" t="s">
        <v>276</v>
      </c>
      <c r="D225" t="s">
        <v>1412</v>
      </c>
      <c r="E225">
        <v>30</v>
      </c>
      <c r="F225" t="s">
        <v>17</v>
      </c>
      <c r="G225" t="s">
        <v>488</v>
      </c>
      <c r="H225" t="s">
        <v>387</v>
      </c>
      <c r="I225" t="s">
        <v>443</v>
      </c>
      <c r="J225" t="s">
        <v>15</v>
      </c>
      <c r="K225">
        <v>2880</v>
      </c>
      <c r="L225">
        <v>2880</v>
      </c>
      <c r="M225">
        <v>60</v>
      </c>
      <c r="N225" t="b">
        <v>0</v>
      </c>
      <c r="O225" t="s">
        <v>4709</v>
      </c>
      <c r="P225" t="s">
        <v>1439</v>
      </c>
      <c r="Q225">
        <v>0.625</v>
      </c>
    </row>
    <row r="226" spans="1:17">
      <c r="A226" s="48">
        <v>46027</v>
      </c>
      <c r="B226">
        <v>2</v>
      </c>
      <c r="C226" t="s">
        <v>276</v>
      </c>
      <c r="D226" t="s">
        <v>1412</v>
      </c>
      <c r="E226">
        <v>30</v>
      </c>
      <c r="F226" t="s">
        <v>17</v>
      </c>
      <c r="G226" t="s">
        <v>488</v>
      </c>
      <c r="H226" t="s">
        <v>388</v>
      </c>
      <c r="I226" t="s">
        <v>344</v>
      </c>
      <c r="J226" t="s">
        <v>15</v>
      </c>
      <c r="K226">
        <v>2880</v>
      </c>
      <c r="L226">
        <v>2880</v>
      </c>
      <c r="M226">
        <v>60</v>
      </c>
      <c r="N226" t="b">
        <v>0</v>
      </c>
      <c r="O226" t="s">
        <v>4709</v>
      </c>
      <c r="P226" t="s">
        <v>1439</v>
      </c>
      <c r="Q226">
        <v>0.625</v>
      </c>
    </row>
    <row r="227" spans="1:17">
      <c r="A227" s="48">
        <v>46027</v>
      </c>
      <c r="B227">
        <v>2</v>
      </c>
      <c r="C227" t="s">
        <v>276</v>
      </c>
      <c r="D227" t="s">
        <v>1412</v>
      </c>
      <c r="E227">
        <v>30</v>
      </c>
      <c r="F227" t="s">
        <v>17</v>
      </c>
      <c r="G227" t="s">
        <v>488</v>
      </c>
      <c r="H227" t="s">
        <v>1267</v>
      </c>
      <c r="I227" t="s">
        <v>488</v>
      </c>
      <c r="J227" t="s">
        <v>15</v>
      </c>
      <c r="K227">
        <v>2880</v>
      </c>
      <c r="L227">
        <v>2880</v>
      </c>
      <c r="M227">
        <v>100</v>
      </c>
      <c r="N227" t="b">
        <v>1</v>
      </c>
      <c r="O227" t="s">
        <v>1623</v>
      </c>
      <c r="P227" t="s">
        <v>1439</v>
      </c>
      <c r="Q227">
        <v>0.625</v>
      </c>
    </row>
    <row r="228" spans="1:17">
      <c r="A228" s="48">
        <v>46027</v>
      </c>
      <c r="B228">
        <v>2</v>
      </c>
      <c r="C228" t="s">
        <v>276</v>
      </c>
      <c r="D228" t="s">
        <v>1412</v>
      </c>
      <c r="E228">
        <v>30</v>
      </c>
      <c r="F228" t="s">
        <v>17</v>
      </c>
      <c r="G228" t="s">
        <v>488</v>
      </c>
      <c r="H228" t="s">
        <v>389</v>
      </c>
      <c r="I228" t="s">
        <v>488</v>
      </c>
      <c r="J228" t="s">
        <v>16</v>
      </c>
      <c r="K228">
        <v>2880</v>
      </c>
      <c r="L228">
        <v>2880</v>
      </c>
      <c r="M228">
        <v>100</v>
      </c>
      <c r="N228" t="b">
        <v>1</v>
      </c>
      <c r="O228" t="s">
        <v>1623</v>
      </c>
      <c r="P228" t="s">
        <v>1439</v>
      </c>
      <c r="Q228">
        <v>0.625</v>
      </c>
    </row>
    <row r="229" spans="1:17">
      <c r="A229" s="48">
        <v>46027</v>
      </c>
      <c r="B229">
        <v>2</v>
      </c>
      <c r="C229" t="s">
        <v>276</v>
      </c>
      <c r="D229" t="s">
        <v>1412</v>
      </c>
      <c r="E229">
        <v>30</v>
      </c>
      <c r="F229" t="s">
        <v>17</v>
      </c>
      <c r="G229" t="s">
        <v>488</v>
      </c>
      <c r="H229" t="s">
        <v>391</v>
      </c>
      <c r="I229" t="s">
        <v>1266</v>
      </c>
      <c r="J229" t="s">
        <v>15</v>
      </c>
      <c r="K229">
        <v>2880</v>
      </c>
      <c r="L229">
        <v>2880</v>
      </c>
      <c r="M229">
        <v>60</v>
      </c>
      <c r="N229" t="b">
        <v>0</v>
      </c>
      <c r="O229" t="s">
        <v>4709</v>
      </c>
      <c r="P229" t="s">
        <v>1439</v>
      </c>
      <c r="Q229">
        <v>0.625</v>
      </c>
    </row>
    <row r="230" spans="1:17">
      <c r="A230" s="48">
        <v>46027</v>
      </c>
      <c r="B230">
        <v>2</v>
      </c>
      <c r="C230" t="s">
        <v>277</v>
      </c>
      <c r="D230" t="s">
        <v>1411</v>
      </c>
      <c r="E230">
        <v>15</v>
      </c>
      <c r="F230" t="s">
        <v>17</v>
      </c>
      <c r="G230" t="s">
        <v>488</v>
      </c>
      <c r="H230" t="s">
        <v>386</v>
      </c>
      <c r="I230" t="s">
        <v>488</v>
      </c>
      <c r="J230" t="s">
        <v>15</v>
      </c>
      <c r="K230">
        <v>2880</v>
      </c>
      <c r="L230">
        <v>2880</v>
      </c>
      <c r="M230">
        <v>100</v>
      </c>
      <c r="N230" t="b">
        <v>1</v>
      </c>
      <c r="O230" t="s">
        <v>1623</v>
      </c>
      <c r="P230" t="s">
        <v>1590</v>
      </c>
      <c r="Q230">
        <v>0.44791666666666669</v>
      </c>
    </row>
    <row r="231" spans="1:17">
      <c r="A231" s="48">
        <v>46027</v>
      </c>
      <c r="B231">
        <v>2</v>
      </c>
      <c r="C231" t="s">
        <v>277</v>
      </c>
      <c r="D231" t="s">
        <v>1411</v>
      </c>
      <c r="E231">
        <v>15</v>
      </c>
      <c r="F231" t="s">
        <v>17</v>
      </c>
      <c r="G231" t="s">
        <v>488</v>
      </c>
      <c r="H231" t="s">
        <v>387</v>
      </c>
      <c r="I231" t="s">
        <v>443</v>
      </c>
      <c r="J231" t="s">
        <v>15</v>
      </c>
      <c r="K231">
        <v>2880</v>
      </c>
      <c r="L231">
        <v>2880</v>
      </c>
      <c r="M231">
        <v>60</v>
      </c>
      <c r="N231" t="b">
        <v>0</v>
      </c>
      <c r="O231" t="s">
        <v>4709</v>
      </c>
      <c r="P231" t="s">
        <v>1590</v>
      </c>
      <c r="Q231">
        <v>0.44791666666666669</v>
      </c>
    </row>
    <row r="232" spans="1:17">
      <c r="A232" s="48">
        <v>46027</v>
      </c>
      <c r="B232">
        <v>2</v>
      </c>
      <c r="C232" t="s">
        <v>277</v>
      </c>
      <c r="D232" t="s">
        <v>1411</v>
      </c>
      <c r="E232">
        <v>15</v>
      </c>
      <c r="F232" t="s">
        <v>17</v>
      </c>
      <c r="G232" t="s">
        <v>488</v>
      </c>
      <c r="H232" t="s">
        <v>388</v>
      </c>
      <c r="I232" t="s">
        <v>344</v>
      </c>
      <c r="J232" t="s">
        <v>15</v>
      </c>
      <c r="K232">
        <v>2880</v>
      </c>
      <c r="L232">
        <v>2880</v>
      </c>
      <c r="M232">
        <v>60</v>
      </c>
      <c r="N232" t="b">
        <v>0</v>
      </c>
      <c r="O232" t="s">
        <v>4709</v>
      </c>
      <c r="P232" t="s">
        <v>1590</v>
      </c>
      <c r="Q232">
        <v>0.44791666666666669</v>
      </c>
    </row>
    <row r="233" spans="1:17">
      <c r="A233" s="48">
        <v>46027</v>
      </c>
      <c r="B233">
        <v>2</v>
      </c>
      <c r="C233" t="s">
        <v>277</v>
      </c>
      <c r="D233" t="s">
        <v>1411</v>
      </c>
      <c r="E233">
        <v>15</v>
      </c>
      <c r="F233" t="s">
        <v>17</v>
      </c>
      <c r="G233" t="s">
        <v>488</v>
      </c>
      <c r="H233" t="s">
        <v>1267</v>
      </c>
      <c r="I233" t="s">
        <v>488</v>
      </c>
      <c r="J233" t="s">
        <v>15</v>
      </c>
      <c r="K233">
        <v>2880</v>
      </c>
      <c r="L233">
        <v>2880</v>
      </c>
      <c r="M233">
        <v>100</v>
      </c>
      <c r="N233" t="b">
        <v>1</v>
      </c>
      <c r="O233" t="s">
        <v>1623</v>
      </c>
      <c r="P233" t="s">
        <v>1590</v>
      </c>
      <c r="Q233">
        <v>0.44791666666666669</v>
      </c>
    </row>
    <row r="234" spans="1:17">
      <c r="A234" s="48">
        <v>46027</v>
      </c>
      <c r="B234">
        <v>2</v>
      </c>
      <c r="C234" t="s">
        <v>277</v>
      </c>
      <c r="D234" t="s">
        <v>1411</v>
      </c>
      <c r="E234">
        <v>15</v>
      </c>
      <c r="F234" t="s">
        <v>17</v>
      </c>
      <c r="G234" t="s">
        <v>488</v>
      </c>
      <c r="H234" t="s">
        <v>389</v>
      </c>
      <c r="I234" t="s">
        <v>488</v>
      </c>
      <c r="J234" t="s">
        <v>16</v>
      </c>
      <c r="K234">
        <v>2880</v>
      </c>
      <c r="L234">
        <v>2880</v>
      </c>
      <c r="M234">
        <v>100</v>
      </c>
      <c r="N234" t="b">
        <v>1</v>
      </c>
      <c r="O234" t="s">
        <v>1623</v>
      </c>
      <c r="P234" t="s">
        <v>1590</v>
      </c>
      <c r="Q234">
        <v>0.44791666666666669</v>
      </c>
    </row>
    <row r="235" spans="1:17">
      <c r="A235" s="48">
        <v>46027</v>
      </c>
      <c r="B235">
        <v>2</v>
      </c>
      <c r="C235" t="s">
        <v>277</v>
      </c>
      <c r="D235" t="s">
        <v>1411</v>
      </c>
      <c r="E235">
        <v>15</v>
      </c>
      <c r="F235" t="s">
        <v>17</v>
      </c>
      <c r="G235" t="s">
        <v>488</v>
      </c>
      <c r="H235" t="s">
        <v>391</v>
      </c>
      <c r="I235" t="s">
        <v>1266</v>
      </c>
      <c r="J235" t="s">
        <v>15</v>
      </c>
      <c r="K235">
        <v>2880</v>
      </c>
      <c r="L235">
        <v>2880</v>
      </c>
      <c r="M235">
        <v>60</v>
      </c>
      <c r="N235" t="b">
        <v>0</v>
      </c>
      <c r="O235" t="s">
        <v>4709</v>
      </c>
      <c r="P235" t="s">
        <v>1590</v>
      </c>
      <c r="Q235">
        <v>0.44791666666666669</v>
      </c>
    </row>
    <row r="236" spans="1:17">
      <c r="A236" s="48">
        <v>46027</v>
      </c>
      <c r="B236">
        <v>2</v>
      </c>
      <c r="C236" t="s">
        <v>281</v>
      </c>
      <c r="D236" t="s">
        <v>1227</v>
      </c>
      <c r="E236">
        <v>10</v>
      </c>
      <c r="F236" t="s">
        <v>17</v>
      </c>
      <c r="G236" t="s">
        <v>1266</v>
      </c>
      <c r="H236" t="s">
        <v>386</v>
      </c>
      <c r="I236" t="s">
        <v>488</v>
      </c>
      <c r="J236" t="s">
        <v>15</v>
      </c>
      <c r="K236">
        <v>2880</v>
      </c>
      <c r="L236">
        <v>2880</v>
      </c>
      <c r="M236">
        <v>60</v>
      </c>
      <c r="N236" t="b">
        <v>0</v>
      </c>
      <c r="O236" t="s">
        <v>4709</v>
      </c>
      <c r="P236" t="s">
        <v>1439</v>
      </c>
      <c r="Q236">
        <v>0.625</v>
      </c>
    </row>
    <row r="237" spans="1:17">
      <c r="A237" s="48">
        <v>46027</v>
      </c>
      <c r="B237">
        <v>2</v>
      </c>
      <c r="C237" t="s">
        <v>281</v>
      </c>
      <c r="D237" t="s">
        <v>1227</v>
      </c>
      <c r="E237">
        <v>10</v>
      </c>
      <c r="F237" t="s">
        <v>17</v>
      </c>
      <c r="G237" t="s">
        <v>1266</v>
      </c>
      <c r="H237" t="s">
        <v>387</v>
      </c>
      <c r="I237" t="s">
        <v>443</v>
      </c>
      <c r="J237" t="s">
        <v>15</v>
      </c>
      <c r="K237">
        <v>2880</v>
      </c>
      <c r="L237">
        <v>2880</v>
      </c>
      <c r="M237">
        <v>60</v>
      </c>
      <c r="N237" t="b">
        <v>0</v>
      </c>
      <c r="O237" t="s">
        <v>4709</v>
      </c>
      <c r="P237" t="s">
        <v>1439</v>
      </c>
      <c r="Q237">
        <v>0.625</v>
      </c>
    </row>
    <row r="238" spans="1:17">
      <c r="A238" s="48">
        <v>46027</v>
      </c>
      <c r="B238">
        <v>2</v>
      </c>
      <c r="C238" t="s">
        <v>281</v>
      </c>
      <c r="D238" t="s">
        <v>1227</v>
      </c>
      <c r="E238">
        <v>10</v>
      </c>
      <c r="F238" t="s">
        <v>17</v>
      </c>
      <c r="G238" t="s">
        <v>1266</v>
      </c>
      <c r="H238" t="s">
        <v>388</v>
      </c>
      <c r="I238" t="s">
        <v>344</v>
      </c>
      <c r="J238" t="s">
        <v>15</v>
      </c>
      <c r="K238">
        <v>2880</v>
      </c>
      <c r="L238">
        <v>2880</v>
      </c>
      <c r="M238">
        <v>60</v>
      </c>
      <c r="N238" t="b">
        <v>0</v>
      </c>
      <c r="O238" t="s">
        <v>4709</v>
      </c>
      <c r="P238" t="s">
        <v>1439</v>
      </c>
      <c r="Q238">
        <v>0.625</v>
      </c>
    </row>
    <row r="239" spans="1:17">
      <c r="A239" s="48">
        <v>46027</v>
      </c>
      <c r="B239">
        <v>2</v>
      </c>
      <c r="C239" t="s">
        <v>281</v>
      </c>
      <c r="D239" t="s">
        <v>1227</v>
      </c>
      <c r="E239">
        <v>10</v>
      </c>
      <c r="F239" t="s">
        <v>17</v>
      </c>
      <c r="G239" t="s">
        <v>1266</v>
      </c>
      <c r="H239" t="s">
        <v>1267</v>
      </c>
      <c r="I239" t="s">
        <v>488</v>
      </c>
      <c r="J239" t="s">
        <v>15</v>
      </c>
      <c r="K239">
        <v>2880</v>
      </c>
      <c r="L239">
        <v>2880</v>
      </c>
      <c r="M239">
        <v>60</v>
      </c>
      <c r="N239" t="b">
        <v>0</v>
      </c>
      <c r="O239" t="s">
        <v>4709</v>
      </c>
      <c r="P239" t="s">
        <v>1439</v>
      </c>
      <c r="Q239">
        <v>0.625</v>
      </c>
    </row>
    <row r="240" spans="1:17">
      <c r="A240" s="48">
        <v>46027</v>
      </c>
      <c r="B240">
        <v>2</v>
      </c>
      <c r="C240" t="s">
        <v>281</v>
      </c>
      <c r="D240" t="s">
        <v>1227</v>
      </c>
      <c r="E240">
        <v>10</v>
      </c>
      <c r="F240" t="s">
        <v>17</v>
      </c>
      <c r="G240" t="s">
        <v>1266</v>
      </c>
      <c r="H240" t="s">
        <v>389</v>
      </c>
      <c r="I240" t="s">
        <v>488</v>
      </c>
      <c r="J240" t="s">
        <v>16</v>
      </c>
      <c r="K240">
        <v>2880</v>
      </c>
      <c r="L240">
        <v>2880</v>
      </c>
      <c r="M240">
        <v>60</v>
      </c>
      <c r="N240" t="b">
        <v>0</v>
      </c>
      <c r="O240" t="s">
        <v>4709</v>
      </c>
      <c r="P240" t="s">
        <v>1439</v>
      </c>
      <c r="Q240">
        <v>0.625</v>
      </c>
    </row>
    <row r="241" spans="1:17">
      <c r="A241" s="48">
        <v>46027</v>
      </c>
      <c r="B241">
        <v>2</v>
      </c>
      <c r="C241" t="s">
        <v>281</v>
      </c>
      <c r="D241" t="s">
        <v>1227</v>
      </c>
      <c r="E241">
        <v>10</v>
      </c>
      <c r="F241" t="s">
        <v>17</v>
      </c>
      <c r="G241" t="s">
        <v>1266</v>
      </c>
      <c r="H241" t="s">
        <v>391</v>
      </c>
      <c r="I241" t="s">
        <v>1266</v>
      </c>
      <c r="J241" t="s">
        <v>15</v>
      </c>
      <c r="K241">
        <v>2880</v>
      </c>
      <c r="L241">
        <v>2880</v>
      </c>
      <c r="M241">
        <v>100</v>
      </c>
      <c r="N241" t="b">
        <v>1</v>
      </c>
      <c r="O241" t="s">
        <v>1623</v>
      </c>
      <c r="P241" t="s">
        <v>1439</v>
      </c>
      <c r="Q241">
        <v>0.625</v>
      </c>
    </row>
    <row r="242" spans="1:17">
      <c r="A242" s="48">
        <v>46027</v>
      </c>
      <c r="B242">
        <v>2</v>
      </c>
      <c r="C242" t="s">
        <v>284</v>
      </c>
      <c r="D242" t="s">
        <v>98</v>
      </c>
      <c r="E242">
        <v>10</v>
      </c>
      <c r="F242" t="s">
        <v>17</v>
      </c>
      <c r="G242" t="s">
        <v>1266</v>
      </c>
      <c r="H242" t="s">
        <v>386</v>
      </c>
      <c r="I242" t="s">
        <v>488</v>
      </c>
      <c r="J242" t="s">
        <v>15</v>
      </c>
      <c r="K242">
        <v>2880</v>
      </c>
      <c r="L242">
        <v>2880</v>
      </c>
      <c r="M242">
        <v>60</v>
      </c>
      <c r="N242" t="b">
        <v>0</v>
      </c>
      <c r="O242" t="s">
        <v>4709</v>
      </c>
      <c r="P242" t="s">
        <v>2103</v>
      </c>
      <c r="Q242">
        <v>0.44791666666666669</v>
      </c>
    </row>
    <row r="243" spans="1:17">
      <c r="A243" s="48">
        <v>46027</v>
      </c>
      <c r="B243">
        <v>2</v>
      </c>
      <c r="C243" t="s">
        <v>284</v>
      </c>
      <c r="D243" t="s">
        <v>98</v>
      </c>
      <c r="E243">
        <v>10</v>
      </c>
      <c r="F243" t="s">
        <v>17</v>
      </c>
      <c r="G243" t="s">
        <v>1266</v>
      </c>
      <c r="H243" t="s">
        <v>387</v>
      </c>
      <c r="I243" t="s">
        <v>443</v>
      </c>
      <c r="J243" t="s">
        <v>15</v>
      </c>
      <c r="K243">
        <v>2880</v>
      </c>
      <c r="L243">
        <v>2880</v>
      </c>
      <c r="M243">
        <v>60</v>
      </c>
      <c r="N243" t="b">
        <v>0</v>
      </c>
      <c r="O243" t="s">
        <v>4709</v>
      </c>
      <c r="P243" t="s">
        <v>2103</v>
      </c>
      <c r="Q243">
        <v>0.44791666666666669</v>
      </c>
    </row>
    <row r="244" spans="1:17">
      <c r="A244" s="48">
        <v>46027</v>
      </c>
      <c r="B244">
        <v>2</v>
      </c>
      <c r="C244" t="s">
        <v>284</v>
      </c>
      <c r="D244" t="s">
        <v>98</v>
      </c>
      <c r="E244">
        <v>10</v>
      </c>
      <c r="F244" t="s">
        <v>17</v>
      </c>
      <c r="G244" t="s">
        <v>1266</v>
      </c>
      <c r="H244" t="s">
        <v>388</v>
      </c>
      <c r="I244" t="s">
        <v>344</v>
      </c>
      <c r="J244" t="s">
        <v>15</v>
      </c>
      <c r="K244">
        <v>2880</v>
      </c>
      <c r="L244">
        <v>2880</v>
      </c>
      <c r="M244">
        <v>60</v>
      </c>
      <c r="N244" t="b">
        <v>0</v>
      </c>
      <c r="O244" t="s">
        <v>4709</v>
      </c>
      <c r="P244" t="s">
        <v>2103</v>
      </c>
      <c r="Q244">
        <v>0.44791666666666669</v>
      </c>
    </row>
    <row r="245" spans="1:17">
      <c r="A245" s="48">
        <v>46027</v>
      </c>
      <c r="B245">
        <v>2</v>
      </c>
      <c r="C245" t="s">
        <v>284</v>
      </c>
      <c r="D245" t="s">
        <v>98</v>
      </c>
      <c r="E245">
        <v>10</v>
      </c>
      <c r="F245" t="s">
        <v>17</v>
      </c>
      <c r="G245" t="s">
        <v>1266</v>
      </c>
      <c r="H245" t="s">
        <v>1267</v>
      </c>
      <c r="I245" t="s">
        <v>488</v>
      </c>
      <c r="J245" t="s">
        <v>15</v>
      </c>
      <c r="K245">
        <v>2880</v>
      </c>
      <c r="L245">
        <v>2880</v>
      </c>
      <c r="M245">
        <v>60</v>
      </c>
      <c r="N245" t="b">
        <v>0</v>
      </c>
      <c r="O245" t="s">
        <v>4709</v>
      </c>
      <c r="P245" t="s">
        <v>2103</v>
      </c>
      <c r="Q245">
        <v>0.44791666666666669</v>
      </c>
    </row>
    <row r="246" spans="1:17">
      <c r="A246" s="48">
        <v>46027</v>
      </c>
      <c r="B246">
        <v>2</v>
      </c>
      <c r="C246" t="s">
        <v>284</v>
      </c>
      <c r="D246" t="s">
        <v>98</v>
      </c>
      <c r="E246">
        <v>10</v>
      </c>
      <c r="F246" t="s">
        <v>17</v>
      </c>
      <c r="G246" t="s">
        <v>1266</v>
      </c>
      <c r="H246" t="s">
        <v>389</v>
      </c>
      <c r="I246" t="s">
        <v>488</v>
      </c>
      <c r="J246" t="s">
        <v>16</v>
      </c>
      <c r="K246">
        <v>2880</v>
      </c>
      <c r="L246">
        <v>2880</v>
      </c>
      <c r="M246">
        <v>60</v>
      </c>
      <c r="N246" t="b">
        <v>0</v>
      </c>
      <c r="O246" t="s">
        <v>4709</v>
      </c>
      <c r="P246" t="s">
        <v>2103</v>
      </c>
      <c r="Q246">
        <v>0.44791666666666669</v>
      </c>
    </row>
    <row r="247" spans="1:17">
      <c r="A247" s="48">
        <v>46027</v>
      </c>
      <c r="B247">
        <v>2</v>
      </c>
      <c r="C247" t="s">
        <v>284</v>
      </c>
      <c r="D247" t="s">
        <v>98</v>
      </c>
      <c r="E247">
        <v>10</v>
      </c>
      <c r="F247" t="s">
        <v>17</v>
      </c>
      <c r="G247" t="s">
        <v>1266</v>
      </c>
      <c r="H247" t="s">
        <v>391</v>
      </c>
      <c r="I247" t="s">
        <v>1266</v>
      </c>
      <c r="J247" t="s">
        <v>15</v>
      </c>
      <c r="K247">
        <v>2880</v>
      </c>
      <c r="L247">
        <v>2880</v>
      </c>
      <c r="M247">
        <v>100</v>
      </c>
      <c r="N247" t="b">
        <v>1</v>
      </c>
      <c r="O247" t="s">
        <v>1623</v>
      </c>
      <c r="P247" t="s">
        <v>2103</v>
      </c>
      <c r="Q247">
        <v>0.44791666666666669</v>
      </c>
    </row>
    <row r="248" spans="1:17">
      <c r="A248" s="48">
        <v>46027</v>
      </c>
      <c r="B248">
        <v>2</v>
      </c>
      <c r="C248" t="s">
        <v>289</v>
      </c>
      <c r="D248" t="s">
        <v>108</v>
      </c>
      <c r="E248">
        <v>30</v>
      </c>
      <c r="F248" t="s">
        <v>17</v>
      </c>
      <c r="G248" t="s">
        <v>443</v>
      </c>
      <c r="H248" t="s">
        <v>386</v>
      </c>
      <c r="I248" t="s">
        <v>488</v>
      </c>
      <c r="J248" t="s">
        <v>15</v>
      </c>
      <c r="K248">
        <v>2880</v>
      </c>
      <c r="L248">
        <v>2880</v>
      </c>
      <c r="M248">
        <v>60</v>
      </c>
      <c r="N248" t="b">
        <v>0</v>
      </c>
      <c r="O248" t="s">
        <v>4709</v>
      </c>
      <c r="P248" t="s">
        <v>1590</v>
      </c>
      <c r="Q248">
        <v>0.4375</v>
      </c>
    </row>
    <row r="249" spans="1:17">
      <c r="A249" s="48">
        <v>46027</v>
      </c>
      <c r="B249">
        <v>2</v>
      </c>
      <c r="C249" t="s">
        <v>289</v>
      </c>
      <c r="D249" t="s">
        <v>108</v>
      </c>
      <c r="E249">
        <v>30</v>
      </c>
      <c r="F249" t="s">
        <v>17</v>
      </c>
      <c r="G249" t="s">
        <v>443</v>
      </c>
      <c r="H249" t="s">
        <v>387</v>
      </c>
      <c r="I249" t="s">
        <v>443</v>
      </c>
      <c r="J249" t="s">
        <v>15</v>
      </c>
      <c r="K249">
        <v>2880</v>
      </c>
      <c r="L249">
        <v>2880</v>
      </c>
      <c r="M249">
        <v>100</v>
      </c>
      <c r="N249" t="b">
        <v>1</v>
      </c>
      <c r="O249" t="s">
        <v>1623</v>
      </c>
      <c r="P249" t="s">
        <v>1590</v>
      </c>
      <c r="Q249">
        <v>0.4375</v>
      </c>
    </row>
    <row r="250" spans="1:17">
      <c r="A250" s="48">
        <v>46027</v>
      </c>
      <c r="B250">
        <v>2</v>
      </c>
      <c r="C250" t="s">
        <v>289</v>
      </c>
      <c r="D250" t="s">
        <v>108</v>
      </c>
      <c r="E250">
        <v>30</v>
      </c>
      <c r="F250" t="s">
        <v>17</v>
      </c>
      <c r="G250" t="s">
        <v>443</v>
      </c>
      <c r="H250" t="s">
        <v>388</v>
      </c>
      <c r="I250" t="s">
        <v>344</v>
      </c>
      <c r="J250" t="s">
        <v>15</v>
      </c>
      <c r="K250">
        <v>2880</v>
      </c>
      <c r="L250">
        <v>2880</v>
      </c>
      <c r="M250">
        <v>60</v>
      </c>
      <c r="N250" t="b">
        <v>0</v>
      </c>
      <c r="O250" t="s">
        <v>4709</v>
      </c>
      <c r="P250" t="s">
        <v>1590</v>
      </c>
      <c r="Q250">
        <v>0.4375</v>
      </c>
    </row>
    <row r="251" spans="1:17">
      <c r="A251" s="48">
        <v>46027</v>
      </c>
      <c r="B251">
        <v>2</v>
      </c>
      <c r="C251" t="s">
        <v>289</v>
      </c>
      <c r="D251" t="s">
        <v>108</v>
      </c>
      <c r="E251">
        <v>30</v>
      </c>
      <c r="F251" t="s">
        <v>17</v>
      </c>
      <c r="G251" t="s">
        <v>443</v>
      </c>
      <c r="H251" t="s">
        <v>1267</v>
      </c>
      <c r="I251" t="s">
        <v>488</v>
      </c>
      <c r="J251" t="s">
        <v>15</v>
      </c>
      <c r="K251">
        <v>2880</v>
      </c>
      <c r="L251">
        <v>2880</v>
      </c>
      <c r="M251">
        <v>60</v>
      </c>
      <c r="N251" t="b">
        <v>0</v>
      </c>
      <c r="O251" t="s">
        <v>4709</v>
      </c>
      <c r="P251" t="s">
        <v>1590</v>
      </c>
      <c r="Q251">
        <v>0.4375</v>
      </c>
    </row>
    <row r="252" spans="1:17">
      <c r="A252" s="48">
        <v>46027</v>
      </c>
      <c r="B252">
        <v>2</v>
      </c>
      <c r="C252" t="s">
        <v>289</v>
      </c>
      <c r="D252" t="s">
        <v>108</v>
      </c>
      <c r="E252">
        <v>30</v>
      </c>
      <c r="F252" t="s">
        <v>17</v>
      </c>
      <c r="G252" t="s">
        <v>443</v>
      </c>
      <c r="H252" t="s">
        <v>389</v>
      </c>
      <c r="I252" t="s">
        <v>488</v>
      </c>
      <c r="J252" t="s">
        <v>16</v>
      </c>
      <c r="K252">
        <v>2880</v>
      </c>
      <c r="L252">
        <v>2880</v>
      </c>
      <c r="M252">
        <v>60</v>
      </c>
      <c r="N252" t="b">
        <v>0</v>
      </c>
      <c r="O252" t="s">
        <v>4709</v>
      </c>
      <c r="P252" t="s">
        <v>1590</v>
      </c>
      <c r="Q252">
        <v>0.4375</v>
      </c>
    </row>
    <row r="253" spans="1:17">
      <c r="A253" s="48">
        <v>46027</v>
      </c>
      <c r="B253">
        <v>2</v>
      </c>
      <c r="C253" t="s">
        <v>289</v>
      </c>
      <c r="D253" t="s">
        <v>108</v>
      </c>
      <c r="E253">
        <v>30</v>
      </c>
      <c r="F253" t="s">
        <v>17</v>
      </c>
      <c r="G253" t="s">
        <v>443</v>
      </c>
      <c r="H253" t="s">
        <v>391</v>
      </c>
      <c r="I253" t="s">
        <v>1266</v>
      </c>
      <c r="J253" t="s">
        <v>15</v>
      </c>
      <c r="K253">
        <v>2880</v>
      </c>
      <c r="L253">
        <v>2880</v>
      </c>
      <c r="M253">
        <v>60</v>
      </c>
      <c r="N253" t="b">
        <v>0</v>
      </c>
      <c r="O253" t="s">
        <v>4709</v>
      </c>
      <c r="P253" t="s">
        <v>1590</v>
      </c>
      <c r="Q253">
        <v>0.4375</v>
      </c>
    </row>
    <row r="254" spans="1:17">
      <c r="A254" s="48">
        <v>46027</v>
      </c>
      <c r="B254">
        <v>2</v>
      </c>
      <c r="C254" t="s">
        <v>290</v>
      </c>
      <c r="D254" t="s">
        <v>1229</v>
      </c>
      <c r="E254">
        <v>20</v>
      </c>
      <c r="F254" t="s">
        <v>17</v>
      </c>
      <c r="G254" t="s">
        <v>443</v>
      </c>
      <c r="H254" t="s">
        <v>386</v>
      </c>
      <c r="I254" t="s">
        <v>488</v>
      </c>
      <c r="J254" t="s">
        <v>15</v>
      </c>
      <c r="K254">
        <v>2880</v>
      </c>
      <c r="L254">
        <v>2880</v>
      </c>
      <c r="M254">
        <v>60</v>
      </c>
      <c r="N254" t="b">
        <v>0</v>
      </c>
      <c r="O254" t="s">
        <v>4709</v>
      </c>
      <c r="P254" t="s">
        <v>1439</v>
      </c>
      <c r="Q254">
        <v>0.4375</v>
      </c>
    </row>
    <row r="255" spans="1:17">
      <c r="A255" s="48">
        <v>46027</v>
      </c>
      <c r="B255">
        <v>2</v>
      </c>
      <c r="C255" t="s">
        <v>290</v>
      </c>
      <c r="D255" t="s">
        <v>1229</v>
      </c>
      <c r="E255">
        <v>20</v>
      </c>
      <c r="F255" t="s">
        <v>17</v>
      </c>
      <c r="G255" t="s">
        <v>443</v>
      </c>
      <c r="H255" t="s">
        <v>387</v>
      </c>
      <c r="I255" t="s">
        <v>443</v>
      </c>
      <c r="J255" t="s">
        <v>15</v>
      </c>
      <c r="K255">
        <v>2880</v>
      </c>
      <c r="L255">
        <v>2880</v>
      </c>
      <c r="M255">
        <v>100</v>
      </c>
      <c r="N255" t="b">
        <v>1</v>
      </c>
      <c r="O255" t="s">
        <v>1623</v>
      </c>
      <c r="P255" t="s">
        <v>1439</v>
      </c>
      <c r="Q255">
        <v>0.4375</v>
      </c>
    </row>
    <row r="256" spans="1:17">
      <c r="A256" s="48">
        <v>46027</v>
      </c>
      <c r="B256">
        <v>2</v>
      </c>
      <c r="C256" t="s">
        <v>290</v>
      </c>
      <c r="D256" t="s">
        <v>1229</v>
      </c>
      <c r="E256">
        <v>20</v>
      </c>
      <c r="F256" t="s">
        <v>17</v>
      </c>
      <c r="G256" t="s">
        <v>443</v>
      </c>
      <c r="H256" t="s">
        <v>388</v>
      </c>
      <c r="I256" t="s">
        <v>344</v>
      </c>
      <c r="J256" t="s">
        <v>15</v>
      </c>
      <c r="K256">
        <v>2880</v>
      </c>
      <c r="L256">
        <v>2880</v>
      </c>
      <c r="M256">
        <v>60</v>
      </c>
      <c r="N256" t="b">
        <v>0</v>
      </c>
      <c r="O256" t="s">
        <v>4709</v>
      </c>
      <c r="P256" t="s">
        <v>1439</v>
      </c>
      <c r="Q256">
        <v>0.4375</v>
      </c>
    </row>
    <row r="257" spans="1:17">
      <c r="A257" s="48">
        <v>46027</v>
      </c>
      <c r="B257">
        <v>2</v>
      </c>
      <c r="C257" t="s">
        <v>290</v>
      </c>
      <c r="D257" t="s">
        <v>1229</v>
      </c>
      <c r="E257">
        <v>20</v>
      </c>
      <c r="F257" t="s">
        <v>17</v>
      </c>
      <c r="G257" t="s">
        <v>443</v>
      </c>
      <c r="H257" t="s">
        <v>1267</v>
      </c>
      <c r="I257" t="s">
        <v>488</v>
      </c>
      <c r="J257" t="s">
        <v>15</v>
      </c>
      <c r="K257">
        <v>2880</v>
      </c>
      <c r="L257">
        <v>2880</v>
      </c>
      <c r="M257">
        <v>60</v>
      </c>
      <c r="N257" t="b">
        <v>0</v>
      </c>
      <c r="O257" t="s">
        <v>4709</v>
      </c>
      <c r="P257" t="s">
        <v>1439</v>
      </c>
      <c r="Q257">
        <v>0.4375</v>
      </c>
    </row>
    <row r="258" spans="1:17">
      <c r="A258" s="48">
        <v>46027</v>
      </c>
      <c r="B258">
        <v>2</v>
      </c>
      <c r="C258" t="s">
        <v>290</v>
      </c>
      <c r="D258" t="s">
        <v>1229</v>
      </c>
      <c r="E258">
        <v>20</v>
      </c>
      <c r="F258" t="s">
        <v>17</v>
      </c>
      <c r="G258" t="s">
        <v>443</v>
      </c>
      <c r="H258" t="s">
        <v>389</v>
      </c>
      <c r="I258" t="s">
        <v>488</v>
      </c>
      <c r="J258" t="s">
        <v>16</v>
      </c>
      <c r="K258">
        <v>2880</v>
      </c>
      <c r="L258">
        <v>2880</v>
      </c>
      <c r="M258">
        <v>60</v>
      </c>
      <c r="N258" t="b">
        <v>0</v>
      </c>
      <c r="O258" t="s">
        <v>4709</v>
      </c>
      <c r="P258" t="s">
        <v>1439</v>
      </c>
      <c r="Q258">
        <v>0.4375</v>
      </c>
    </row>
    <row r="259" spans="1:17">
      <c r="A259" s="48">
        <v>46027</v>
      </c>
      <c r="B259">
        <v>2</v>
      </c>
      <c r="C259" t="s">
        <v>290</v>
      </c>
      <c r="D259" t="s">
        <v>1229</v>
      </c>
      <c r="E259">
        <v>20</v>
      </c>
      <c r="F259" t="s">
        <v>17</v>
      </c>
      <c r="G259" t="s">
        <v>443</v>
      </c>
      <c r="H259" t="s">
        <v>391</v>
      </c>
      <c r="I259" t="s">
        <v>1266</v>
      </c>
      <c r="J259" t="s">
        <v>15</v>
      </c>
      <c r="K259">
        <v>2880</v>
      </c>
      <c r="L259">
        <v>2880</v>
      </c>
      <c r="M259">
        <v>60</v>
      </c>
      <c r="N259" t="b">
        <v>0</v>
      </c>
      <c r="O259" t="s">
        <v>4709</v>
      </c>
      <c r="P259" t="s">
        <v>1439</v>
      </c>
      <c r="Q259">
        <v>0.4375</v>
      </c>
    </row>
    <row r="260" spans="1:17">
      <c r="A260" s="48">
        <v>46027</v>
      </c>
      <c r="B260">
        <v>2</v>
      </c>
      <c r="C260" t="s">
        <v>291</v>
      </c>
      <c r="D260" t="s">
        <v>1230</v>
      </c>
      <c r="E260">
        <v>5</v>
      </c>
      <c r="F260" t="s">
        <v>17</v>
      </c>
      <c r="G260" t="s">
        <v>443</v>
      </c>
      <c r="H260" t="s">
        <v>386</v>
      </c>
      <c r="I260" t="s">
        <v>488</v>
      </c>
      <c r="J260" t="s">
        <v>15</v>
      </c>
      <c r="K260">
        <v>2880</v>
      </c>
      <c r="L260">
        <v>2880</v>
      </c>
      <c r="M260">
        <v>60</v>
      </c>
      <c r="N260" t="b">
        <v>0</v>
      </c>
      <c r="O260" t="s">
        <v>4709</v>
      </c>
      <c r="P260" t="s">
        <v>2103</v>
      </c>
      <c r="Q260">
        <v>0.4375</v>
      </c>
    </row>
    <row r="261" spans="1:17">
      <c r="A261" s="48">
        <v>46027</v>
      </c>
      <c r="B261">
        <v>2</v>
      </c>
      <c r="C261" t="s">
        <v>291</v>
      </c>
      <c r="D261" t="s">
        <v>1230</v>
      </c>
      <c r="E261">
        <v>5</v>
      </c>
      <c r="F261" t="s">
        <v>17</v>
      </c>
      <c r="G261" t="s">
        <v>443</v>
      </c>
      <c r="H261" t="s">
        <v>387</v>
      </c>
      <c r="I261" t="s">
        <v>443</v>
      </c>
      <c r="J261" t="s">
        <v>15</v>
      </c>
      <c r="K261">
        <v>2880</v>
      </c>
      <c r="L261">
        <v>2880</v>
      </c>
      <c r="M261">
        <v>100</v>
      </c>
      <c r="N261" t="b">
        <v>1</v>
      </c>
      <c r="O261" t="s">
        <v>1623</v>
      </c>
      <c r="P261" t="s">
        <v>2103</v>
      </c>
      <c r="Q261">
        <v>0.4375</v>
      </c>
    </row>
    <row r="262" spans="1:17">
      <c r="A262" s="48">
        <v>46027</v>
      </c>
      <c r="B262">
        <v>2</v>
      </c>
      <c r="C262" t="s">
        <v>291</v>
      </c>
      <c r="D262" t="s">
        <v>1230</v>
      </c>
      <c r="E262">
        <v>5</v>
      </c>
      <c r="F262" t="s">
        <v>17</v>
      </c>
      <c r="G262" t="s">
        <v>443</v>
      </c>
      <c r="H262" t="s">
        <v>388</v>
      </c>
      <c r="I262" t="s">
        <v>344</v>
      </c>
      <c r="J262" t="s">
        <v>15</v>
      </c>
      <c r="K262">
        <v>2880</v>
      </c>
      <c r="L262">
        <v>2880</v>
      </c>
      <c r="M262">
        <v>60</v>
      </c>
      <c r="N262" t="b">
        <v>0</v>
      </c>
      <c r="O262" t="s">
        <v>4709</v>
      </c>
      <c r="P262" t="s">
        <v>2103</v>
      </c>
      <c r="Q262">
        <v>0.4375</v>
      </c>
    </row>
    <row r="263" spans="1:17">
      <c r="A263" s="48">
        <v>46027</v>
      </c>
      <c r="B263">
        <v>2</v>
      </c>
      <c r="C263" t="s">
        <v>291</v>
      </c>
      <c r="D263" t="s">
        <v>1230</v>
      </c>
      <c r="E263">
        <v>5</v>
      </c>
      <c r="F263" t="s">
        <v>17</v>
      </c>
      <c r="G263" t="s">
        <v>443</v>
      </c>
      <c r="H263" t="s">
        <v>1267</v>
      </c>
      <c r="I263" t="s">
        <v>488</v>
      </c>
      <c r="J263" t="s">
        <v>15</v>
      </c>
      <c r="K263">
        <v>2880</v>
      </c>
      <c r="L263">
        <v>2880</v>
      </c>
      <c r="M263">
        <v>60</v>
      </c>
      <c r="N263" t="b">
        <v>0</v>
      </c>
      <c r="O263" t="s">
        <v>4709</v>
      </c>
      <c r="P263" t="s">
        <v>2103</v>
      </c>
      <c r="Q263">
        <v>0.4375</v>
      </c>
    </row>
    <row r="264" spans="1:17">
      <c r="A264" s="48">
        <v>46027</v>
      </c>
      <c r="B264">
        <v>2</v>
      </c>
      <c r="C264" t="s">
        <v>291</v>
      </c>
      <c r="D264" t="s">
        <v>1230</v>
      </c>
      <c r="E264">
        <v>5</v>
      </c>
      <c r="F264" t="s">
        <v>17</v>
      </c>
      <c r="G264" t="s">
        <v>443</v>
      </c>
      <c r="H264" t="s">
        <v>389</v>
      </c>
      <c r="I264" t="s">
        <v>488</v>
      </c>
      <c r="J264" t="s">
        <v>16</v>
      </c>
      <c r="K264">
        <v>2880</v>
      </c>
      <c r="L264">
        <v>2880</v>
      </c>
      <c r="M264">
        <v>60</v>
      </c>
      <c r="N264" t="b">
        <v>0</v>
      </c>
      <c r="O264" t="s">
        <v>4709</v>
      </c>
      <c r="P264" t="s">
        <v>2103</v>
      </c>
      <c r="Q264">
        <v>0.4375</v>
      </c>
    </row>
    <row r="265" spans="1:17">
      <c r="A265" s="48">
        <v>46027</v>
      </c>
      <c r="B265">
        <v>2</v>
      </c>
      <c r="C265" t="s">
        <v>291</v>
      </c>
      <c r="D265" t="s">
        <v>1230</v>
      </c>
      <c r="E265">
        <v>5</v>
      </c>
      <c r="F265" t="s">
        <v>17</v>
      </c>
      <c r="G265" t="s">
        <v>443</v>
      </c>
      <c r="H265" t="s">
        <v>391</v>
      </c>
      <c r="I265" t="s">
        <v>1266</v>
      </c>
      <c r="J265" t="s">
        <v>15</v>
      </c>
      <c r="K265">
        <v>2880</v>
      </c>
      <c r="L265">
        <v>2880</v>
      </c>
      <c r="M265">
        <v>60</v>
      </c>
      <c r="N265" t="b">
        <v>0</v>
      </c>
      <c r="O265" t="s">
        <v>4709</v>
      </c>
      <c r="P265" t="s">
        <v>2103</v>
      </c>
      <c r="Q265">
        <v>0.4375</v>
      </c>
    </row>
    <row r="266" spans="1:17">
      <c r="A266" s="48">
        <v>46027</v>
      </c>
      <c r="B266">
        <v>2</v>
      </c>
      <c r="C266" t="s">
        <v>293</v>
      </c>
      <c r="D266" t="s">
        <v>1430</v>
      </c>
      <c r="E266">
        <v>120</v>
      </c>
      <c r="F266" t="s">
        <v>17</v>
      </c>
      <c r="G266" t="s">
        <v>443</v>
      </c>
      <c r="H266" t="s">
        <v>386</v>
      </c>
      <c r="I266" t="s">
        <v>488</v>
      </c>
      <c r="J266" t="s">
        <v>15</v>
      </c>
      <c r="K266">
        <v>2880</v>
      </c>
      <c r="L266">
        <v>2880</v>
      </c>
      <c r="M266">
        <v>60</v>
      </c>
      <c r="N266" t="b">
        <v>0</v>
      </c>
      <c r="O266" t="s">
        <v>4709</v>
      </c>
      <c r="P266" t="s">
        <v>2103</v>
      </c>
      <c r="Q266">
        <v>0.41666666666666669</v>
      </c>
    </row>
    <row r="267" spans="1:17">
      <c r="A267" s="48">
        <v>46027</v>
      </c>
      <c r="B267">
        <v>2</v>
      </c>
      <c r="C267" t="s">
        <v>293</v>
      </c>
      <c r="D267" t="s">
        <v>1430</v>
      </c>
      <c r="E267">
        <v>120</v>
      </c>
      <c r="F267" t="s">
        <v>17</v>
      </c>
      <c r="G267" t="s">
        <v>443</v>
      </c>
      <c r="H267" t="s">
        <v>387</v>
      </c>
      <c r="I267" t="s">
        <v>443</v>
      </c>
      <c r="J267" t="s">
        <v>15</v>
      </c>
      <c r="K267">
        <v>2880</v>
      </c>
      <c r="L267">
        <v>2880</v>
      </c>
      <c r="M267">
        <v>100</v>
      </c>
      <c r="N267" t="b">
        <v>1</v>
      </c>
      <c r="O267" t="s">
        <v>1623</v>
      </c>
      <c r="P267" t="s">
        <v>2103</v>
      </c>
      <c r="Q267">
        <v>0.41666666666666669</v>
      </c>
    </row>
    <row r="268" spans="1:17">
      <c r="A268" s="48">
        <v>46027</v>
      </c>
      <c r="B268">
        <v>2</v>
      </c>
      <c r="C268" t="s">
        <v>293</v>
      </c>
      <c r="D268" t="s">
        <v>1430</v>
      </c>
      <c r="E268">
        <v>120</v>
      </c>
      <c r="F268" t="s">
        <v>17</v>
      </c>
      <c r="G268" t="s">
        <v>443</v>
      </c>
      <c r="H268" t="s">
        <v>388</v>
      </c>
      <c r="I268" t="s">
        <v>344</v>
      </c>
      <c r="J268" t="s">
        <v>15</v>
      </c>
      <c r="K268">
        <v>2880</v>
      </c>
      <c r="L268">
        <v>2880</v>
      </c>
      <c r="M268">
        <v>60</v>
      </c>
      <c r="N268" t="b">
        <v>0</v>
      </c>
      <c r="O268" t="s">
        <v>4709</v>
      </c>
      <c r="P268" t="s">
        <v>2103</v>
      </c>
      <c r="Q268">
        <v>0.41666666666666669</v>
      </c>
    </row>
    <row r="269" spans="1:17">
      <c r="A269" s="48">
        <v>46027</v>
      </c>
      <c r="B269">
        <v>2</v>
      </c>
      <c r="C269" t="s">
        <v>293</v>
      </c>
      <c r="D269" t="s">
        <v>1430</v>
      </c>
      <c r="E269">
        <v>120</v>
      </c>
      <c r="F269" t="s">
        <v>17</v>
      </c>
      <c r="G269" t="s">
        <v>443</v>
      </c>
      <c r="H269" t="s">
        <v>1267</v>
      </c>
      <c r="I269" t="s">
        <v>488</v>
      </c>
      <c r="J269" t="s">
        <v>15</v>
      </c>
      <c r="K269">
        <v>2880</v>
      </c>
      <c r="L269">
        <v>2880</v>
      </c>
      <c r="M269">
        <v>60</v>
      </c>
      <c r="N269" t="b">
        <v>0</v>
      </c>
      <c r="O269" t="s">
        <v>4709</v>
      </c>
      <c r="P269" t="s">
        <v>2103</v>
      </c>
      <c r="Q269">
        <v>0.41666666666666669</v>
      </c>
    </row>
    <row r="270" spans="1:17">
      <c r="A270" s="48">
        <v>46027</v>
      </c>
      <c r="B270">
        <v>2</v>
      </c>
      <c r="C270" t="s">
        <v>293</v>
      </c>
      <c r="D270" t="s">
        <v>1430</v>
      </c>
      <c r="E270">
        <v>120</v>
      </c>
      <c r="F270" t="s">
        <v>17</v>
      </c>
      <c r="G270" t="s">
        <v>443</v>
      </c>
      <c r="H270" t="s">
        <v>389</v>
      </c>
      <c r="I270" t="s">
        <v>488</v>
      </c>
      <c r="J270" t="s">
        <v>16</v>
      </c>
      <c r="K270">
        <v>2880</v>
      </c>
      <c r="L270">
        <v>2880</v>
      </c>
      <c r="M270">
        <v>60</v>
      </c>
      <c r="N270" t="b">
        <v>0</v>
      </c>
      <c r="O270" t="s">
        <v>4709</v>
      </c>
      <c r="P270" t="s">
        <v>2103</v>
      </c>
      <c r="Q270">
        <v>0.41666666666666669</v>
      </c>
    </row>
    <row r="271" spans="1:17">
      <c r="A271" s="48">
        <v>46027</v>
      </c>
      <c r="B271">
        <v>2</v>
      </c>
      <c r="C271" t="s">
        <v>293</v>
      </c>
      <c r="D271" t="s">
        <v>1430</v>
      </c>
      <c r="E271">
        <v>120</v>
      </c>
      <c r="F271" t="s">
        <v>17</v>
      </c>
      <c r="G271" t="s">
        <v>443</v>
      </c>
      <c r="H271" t="s">
        <v>391</v>
      </c>
      <c r="I271" t="s">
        <v>1266</v>
      </c>
      <c r="J271" t="s">
        <v>15</v>
      </c>
      <c r="K271">
        <v>2880</v>
      </c>
      <c r="L271">
        <v>2880</v>
      </c>
      <c r="M271">
        <v>60</v>
      </c>
      <c r="N271" t="b">
        <v>0</v>
      </c>
      <c r="O271" t="s">
        <v>4709</v>
      </c>
      <c r="P271" t="s">
        <v>2103</v>
      </c>
      <c r="Q271">
        <v>0.41666666666666669</v>
      </c>
    </row>
    <row r="272" spans="1:17">
      <c r="A272" s="48">
        <v>46027</v>
      </c>
      <c r="B272">
        <v>2</v>
      </c>
      <c r="C272" t="s">
        <v>295</v>
      </c>
      <c r="D272" t="s">
        <v>1231</v>
      </c>
      <c r="E272">
        <v>10</v>
      </c>
      <c r="F272" t="s">
        <v>17</v>
      </c>
      <c r="G272" t="s">
        <v>443</v>
      </c>
      <c r="H272" t="s">
        <v>386</v>
      </c>
      <c r="I272" t="s">
        <v>488</v>
      </c>
      <c r="J272" t="s">
        <v>15</v>
      </c>
      <c r="K272">
        <v>2880</v>
      </c>
      <c r="L272">
        <v>2880</v>
      </c>
      <c r="M272">
        <v>60</v>
      </c>
      <c r="N272" t="b">
        <v>0</v>
      </c>
      <c r="O272" t="s">
        <v>4709</v>
      </c>
      <c r="P272" t="s">
        <v>2105</v>
      </c>
      <c r="Q272">
        <v>0.4375</v>
      </c>
    </row>
    <row r="273" spans="1:17">
      <c r="A273" s="48">
        <v>46027</v>
      </c>
      <c r="B273">
        <v>2</v>
      </c>
      <c r="C273" t="s">
        <v>295</v>
      </c>
      <c r="D273" t="s">
        <v>1231</v>
      </c>
      <c r="E273">
        <v>10</v>
      </c>
      <c r="F273" t="s">
        <v>17</v>
      </c>
      <c r="G273" t="s">
        <v>443</v>
      </c>
      <c r="H273" t="s">
        <v>387</v>
      </c>
      <c r="I273" t="s">
        <v>443</v>
      </c>
      <c r="J273" t="s">
        <v>15</v>
      </c>
      <c r="K273">
        <v>2880</v>
      </c>
      <c r="L273">
        <v>2880</v>
      </c>
      <c r="M273">
        <v>100</v>
      </c>
      <c r="N273" t="b">
        <v>1</v>
      </c>
      <c r="O273" t="s">
        <v>1623</v>
      </c>
      <c r="P273" t="s">
        <v>2105</v>
      </c>
      <c r="Q273">
        <v>0.4375</v>
      </c>
    </row>
    <row r="274" spans="1:17">
      <c r="A274" s="48">
        <v>46027</v>
      </c>
      <c r="B274">
        <v>2</v>
      </c>
      <c r="C274" t="s">
        <v>295</v>
      </c>
      <c r="D274" t="s">
        <v>1231</v>
      </c>
      <c r="E274">
        <v>10</v>
      </c>
      <c r="F274" t="s">
        <v>17</v>
      </c>
      <c r="G274" t="s">
        <v>443</v>
      </c>
      <c r="H274" t="s">
        <v>388</v>
      </c>
      <c r="I274" t="s">
        <v>344</v>
      </c>
      <c r="J274" t="s">
        <v>15</v>
      </c>
      <c r="K274">
        <v>2880</v>
      </c>
      <c r="L274">
        <v>2880</v>
      </c>
      <c r="M274">
        <v>60</v>
      </c>
      <c r="N274" t="b">
        <v>0</v>
      </c>
      <c r="O274" t="s">
        <v>4709</v>
      </c>
      <c r="P274" t="s">
        <v>2105</v>
      </c>
      <c r="Q274">
        <v>0.4375</v>
      </c>
    </row>
    <row r="275" spans="1:17">
      <c r="A275" s="48">
        <v>46027</v>
      </c>
      <c r="B275">
        <v>2</v>
      </c>
      <c r="C275" t="s">
        <v>295</v>
      </c>
      <c r="D275" t="s">
        <v>1231</v>
      </c>
      <c r="E275">
        <v>10</v>
      </c>
      <c r="F275" t="s">
        <v>17</v>
      </c>
      <c r="G275" t="s">
        <v>443</v>
      </c>
      <c r="H275" t="s">
        <v>1267</v>
      </c>
      <c r="I275" t="s">
        <v>488</v>
      </c>
      <c r="J275" t="s">
        <v>15</v>
      </c>
      <c r="K275">
        <v>2880</v>
      </c>
      <c r="L275">
        <v>2880</v>
      </c>
      <c r="M275">
        <v>60</v>
      </c>
      <c r="N275" t="b">
        <v>0</v>
      </c>
      <c r="O275" t="s">
        <v>4709</v>
      </c>
      <c r="P275" t="s">
        <v>2105</v>
      </c>
      <c r="Q275">
        <v>0.4375</v>
      </c>
    </row>
    <row r="276" spans="1:17">
      <c r="A276" s="48">
        <v>46027</v>
      </c>
      <c r="B276">
        <v>2</v>
      </c>
      <c r="C276" t="s">
        <v>295</v>
      </c>
      <c r="D276" t="s">
        <v>1231</v>
      </c>
      <c r="E276">
        <v>10</v>
      </c>
      <c r="F276" t="s">
        <v>17</v>
      </c>
      <c r="G276" t="s">
        <v>443</v>
      </c>
      <c r="H276" t="s">
        <v>389</v>
      </c>
      <c r="I276" t="s">
        <v>488</v>
      </c>
      <c r="J276" t="s">
        <v>16</v>
      </c>
      <c r="K276">
        <v>2880</v>
      </c>
      <c r="L276">
        <v>2880</v>
      </c>
      <c r="M276">
        <v>60</v>
      </c>
      <c r="N276" t="b">
        <v>0</v>
      </c>
      <c r="O276" t="s">
        <v>4709</v>
      </c>
      <c r="P276" t="s">
        <v>2105</v>
      </c>
      <c r="Q276">
        <v>0.4375</v>
      </c>
    </row>
    <row r="277" spans="1:17">
      <c r="A277" s="48">
        <v>46027</v>
      </c>
      <c r="B277">
        <v>2</v>
      </c>
      <c r="C277" t="s">
        <v>295</v>
      </c>
      <c r="D277" t="s">
        <v>1231</v>
      </c>
      <c r="E277">
        <v>10</v>
      </c>
      <c r="F277" t="s">
        <v>17</v>
      </c>
      <c r="G277" t="s">
        <v>443</v>
      </c>
      <c r="H277" t="s">
        <v>391</v>
      </c>
      <c r="I277" t="s">
        <v>1266</v>
      </c>
      <c r="J277" t="s">
        <v>15</v>
      </c>
      <c r="K277">
        <v>2880</v>
      </c>
      <c r="L277">
        <v>2880</v>
      </c>
      <c r="M277">
        <v>60</v>
      </c>
      <c r="N277" t="b">
        <v>0</v>
      </c>
      <c r="O277" t="s">
        <v>4709</v>
      </c>
      <c r="P277" t="s">
        <v>2105</v>
      </c>
      <c r="Q277">
        <v>0.4375</v>
      </c>
    </row>
    <row r="278" spans="1:17">
      <c r="A278" s="48">
        <v>46027</v>
      </c>
      <c r="B278">
        <v>2</v>
      </c>
      <c r="C278" t="s">
        <v>296</v>
      </c>
      <c r="D278" t="s">
        <v>1443</v>
      </c>
      <c r="E278">
        <v>10</v>
      </c>
      <c r="F278" t="s">
        <v>17</v>
      </c>
      <c r="G278" t="s">
        <v>443</v>
      </c>
      <c r="H278" t="s">
        <v>386</v>
      </c>
      <c r="I278" t="s">
        <v>488</v>
      </c>
      <c r="J278" t="s">
        <v>15</v>
      </c>
      <c r="K278">
        <v>2880</v>
      </c>
      <c r="L278">
        <v>2880</v>
      </c>
      <c r="M278">
        <v>60</v>
      </c>
      <c r="N278" t="b">
        <v>0</v>
      </c>
      <c r="O278" t="s">
        <v>4709</v>
      </c>
      <c r="P278" t="s">
        <v>1590</v>
      </c>
      <c r="Q278">
        <v>0.41666666666666669</v>
      </c>
    </row>
    <row r="279" spans="1:17">
      <c r="A279" s="48">
        <v>46027</v>
      </c>
      <c r="B279">
        <v>2</v>
      </c>
      <c r="C279" t="s">
        <v>296</v>
      </c>
      <c r="D279" t="s">
        <v>1443</v>
      </c>
      <c r="E279">
        <v>10</v>
      </c>
      <c r="F279" t="s">
        <v>17</v>
      </c>
      <c r="G279" t="s">
        <v>443</v>
      </c>
      <c r="H279" t="s">
        <v>387</v>
      </c>
      <c r="I279" t="s">
        <v>443</v>
      </c>
      <c r="J279" t="s">
        <v>15</v>
      </c>
      <c r="K279">
        <v>2880</v>
      </c>
      <c r="L279">
        <v>2880</v>
      </c>
      <c r="M279">
        <v>100</v>
      </c>
      <c r="N279" t="b">
        <v>1</v>
      </c>
      <c r="O279" t="s">
        <v>1623</v>
      </c>
      <c r="P279" t="s">
        <v>1590</v>
      </c>
      <c r="Q279">
        <v>0.41666666666666669</v>
      </c>
    </row>
    <row r="280" spans="1:17">
      <c r="A280" s="48">
        <v>46027</v>
      </c>
      <c r="B280">
        <v>2</v>
      </c>
      <c r="C280" t="s">
        <v>296</v>
      </c>
      <c r="D280" t="s">
        <v>1443</v>
      </c>
      <c r="E280">
        <v>10</v>
      </c>
      <c r="F280" t="s">
        <v>17</v>
      </c>
      <c r="G280" t="s">
        <v>443</v>
      </c>
      <c r="H280" t="s">
        <v>388</v>
      </c>
      <c r="I280" t="s">
        <v>344</v>
      </c>
      <c r="J280" t="s">
        <v>15</v>
      </c>
      <c r="K280">
        <v>2880</v>
      </c>
      <c r="L280">
        <v>2880</v>
      </c>
      <c r="M280">
        <v>60</v>
      </c>
      <c r="N280" t="b">
        <v>0</v>
      </c>
      <c r="O280" t="s">
        <v>4709</v>
      </c>
      <c r="P280" t="s">
        <v>1590</v>
      </c>
      <c r="Q280">
        <v>0.41666666666666669</v>
      </c>
    </row>
    <row r="281" spans="1:17">
      <c r="A281" s="48">
        <v>46027</v>
      </c>
      <c r="B281">
        <v>2</v>
      </c>
      <c r="C281" t="s">
        <v>296</v>
      </c>
      <c r="D281" t="s">
        <v>1443</v>
      </c>
      <c r="E281">
        <v>10</v>
      </c>
      <c r="F281" t="s">
        <v>17</v>
      </c>
      <c r="G281" t="s">
        <v>443</v>
      </c>
      <c r="H281" t="s">
        <v>1267</v>
      </c>
      <c r="I281" t="s">
        <v>488</v>
      </c>
      <c r="J281" t="s">
        <v>15</v>
      </c>
      <c r="K281">
        <v>2880</v>
      </c>
      <c r="L281">
        <v>2880</v>
      </c>
      <c r="M281">
        <v>60</v>
      </c>
      <c r="N281" t="b">
        <v>0</v>
      </c>
      <c r="O281" t="s">
        <v>4709</v>
      </c>
      <c r="P281" t="s">
        <v>1590</v>
      </c>
      <c r="Q281">
        <v>0.41666666666666669</v>
      </c>
    </row>
    <row r="282" spans="1:17">
      <c r="A282" s="48">
        <v>46027</v>
      </c>
      <c r="B282">
        <v>2</v>
      </c>
      <c r="C282" t="s">
        <v>296</v>
      </c>
      <c r="D282" t="s">
        <v>1443</v>
      </c>
      <c r="E282">
        <v>10</v>
      </c>
      <c r="F282" t="s">
        <v>17</v>
      </c>
      <c r="G282" t="s">
        <v>443</v>
      </c>
      <c r="H282" t="s">
        <v>389</v>
      </c>
      <c r="I282" t="s">
        <v>488</v>
      </c>
      <c r="J282" t="s">
        <v>16</v>
      </c>
      <c r="K282">
        <v>2880</v>
      </c>
      <c r="L282">
        <v>2880</v>
      </c>
      <c r="M282">
        <v>60</v>
      </c>
      <c r="N282" t="b">
        <v>0</v>
      </c>
      <c r="O282" t="s">
        <v>4709</v>
      </c>
      <c r="P282" t="s">
        <v>1590</v>
      </c>
      <c r="Q282">
        <v>0.41666666666666669</v>
      </c>
    </row>
    <row r="283" spans="1:17">
      <c r="A283" s="48">
        <v>46027</v>
      </c>
      <c r="B283">
        <v>2</v>
      </c>
      <c r="C283" t="s">
        <v>296</v>
      </c>
      <c r="D283" t="s">
        <v>1443</v>
      </c>
      <c r="E283">
        <v>10</v>
      </c>
      <c r="F283" t="s">
        <v>17</v>
      </c>
      <c r="G283" t="s">
        <v>443</v>
      </c>
      <c r="H283" t="s">
        <v>391</v>
      </c>
      <c r="I283" t="s">
        <v>1266</v>
      </c>
      <c r="J283" t="s">
        <v>15</v>
      </c>
      <c r="K283">
        <v>2880</v>
      </c>
      <c r="L283">
        <v>2880</v>
      </c>
      <c r="M283">
        <v>60</v>
      </c>
      <c r="N283" t="b">
        <v>0</v>
      </c>
      <c r="O283" t="s">
        <v>4709</v>
      </c>
      <c r="P283" t="s">
        <v>1590</v>
      </c>
      <c r="Q283">
        <v>0.41666666666666669</v>
      </c>
    </row>
    <row r="284" spans="1:17">
      <c r="A284" s="48">
        <v>46027</v>
      </c>
      <c r="B284">
        <v>2</v>
      </c>
      <c r="C284" t="s">
        <v>297</v>
      </c>
      <c r="D284" t="s">
        <v>1232</v>
      </c>
      <c r="E284">
        <v>10</v>
      </c>
      <c r="F284" t="s">
        <v>17</v>
      </c>
      <c r="G284" t="s">
        <v>443</v>
      </c>
      <c r="H284" t="s">
        <v>386</v>
      </c>
      <c r="I284" t="s">
        <v>488</v>
      </c>
      <c r="J284" t="s">
        <v>15</v>
      </c>
      <c r="K284">
        <v>2880</v>
      </c>
      <c r="L284">
        <v>2880</v>
      </c>
      <c r="M284">
        <v>60</v>
      </c>
      <c r="N284" t="b">
        <v>0</v>
      </c>
      <c r="O284" t="s">
        <v>4709</v>
      </c>
      <c r="P284" t="s">
        <v>1439</v>
      </c>
      <c r="Q284">
        <v>0.38541666666666669</v>
      </c>
    </row>
    <row r="285" spans="1:17">
      <c r="A285" s="48">
        <v>46027</v>
      </c>
      <c r="B285">
        <v>2</v>
      </c>
      <c r="C285" t="s">
        <v>297</v>
      </c>
      <c r="D285" t="s">
        <v>1232</v>
      </c>
      <c r="E285">
        <v>10</v>
      </c>
      <c r="F285" t="s">
        <v>17</v>
      </c>
      <c r="G285" t="s">
        <v>443</v>
      </c>
      <c r="H285" t="s">
        <v>387</v>
      </c>
      <c r="I285" t="s">
        <v>443</v>
      </c>
      <c r="J285" t="s">
        <v>15</v>
      </c>
      <c r="K285">
        <v>2880</v>
      </c>
      <c r="L285">
        <v>2880</v>
      </c>
      <c r="M285">
        <v>100</v>
      </c>
      <c r="N285" t="b">
        <v>1</v>
      </c>
      <c r="O285" t="s">
        <v>1623</v>
      </c>
      <c r="P285" t="s">
        <v>1439</v>
      </c>
      <c r="Q285">
        <v>0.38541666666666669</v>
      </c>
    </row>
    <row r="286" spans="1:17">
      <c r="A286" s="48">
        <v>46027</v>
      </c>
      <c r="B286">
        <v>2</v>
      </c>
      <c r="C286" t="s">
        <v>297</v>
      </c>
      <c r="D286" t="s">
        <v>1232</v>
      </c>
      <c r="E286">
        <v>10</v>
      </c>
      <c r="F286" t="s">
        <v>17</v>
      </c>
      <c r="G286" t="s">
        <v>443</v>
      </c>
      <c r="H286" t="s">
        <v>388</v>
      </c>
      <c r="I286" t="s">
        <v>344</v>
      </c>
      <c r="J286" t="s">
        <v>15</v>
      </c>
      <c r="K286">
        <v>2880</v>
      </c>
      <c r="L286">
        <v>2880</v>
      </c>
      <c r="M286">
        <v>60</v>
      </c>
      <c r="N286" t="b">
        <v>0</v>
      </c>
      <c r="O286" t="s">
        <v>4709</v>
      </c>
      <c r="P286" t="s">
        <v>1439</v>
      </c>
      <c r="Q286">
        <v>0.38541666666666669</v>
      </c>
    </row>
    <row r="287" spans="1:17">
      <c r="A287" s="48">
        <v>46027</v>
      </c>
      <c r="B287">
        <v>2</v>
      </c>
      <c r="C287" t="s">
        <v>297</v>
      </c>
      <c r="D287" t="s">
        <v>1232</v>
      </c>
      <c r="E287">
        <v>10</v>
      </c>
      <c r="F287" t="s">
        <v>17</v>
      </c>
      <c r="G287" t="s">
        <v>443</v>
      </c>
      <c r="H287" t="s">
        <v>1267</v>
      </c>
      <c r="I287" t="s">
        <v>488</v>
      </c>
      <c r="J287" t="s">
        <v>15</v>
      </c>
      <c r="K287">
        <v>2880</v>
      </c>
      <c r="L287">
        <v>2880</v>
      </c>
      <c r="M287">
        <v>60</v>
      </c>
      <c r="N287" t="b">
        <v>0</v>
      </c>
      <c r="O287" t="s">
        <v>4709</v>
      </c>
      <c r="P287" t="s">
        <v>1439</v>
      </c>
      <c r="Q287">
        <v>0.38541666666666669</v>
      </c>
    </row>
    <row r="288" spans="1:17">
      <c r="A288" s="48">
        <v>46027</v>
      </c>
      <c r="B288">
        <v>2</v>
      </c>
      <c r="C288" t="s">
        <v>297</v>
      </c>
      <c r="D288" t="s">
        <v>1232</v>
      </c>
      <c r="E288">
        <v>10</v>
      </c>
      <c r="F288" t="s">
        <v>17</v>
      </c>
      <c r="G288" t="s">
        <v>443</v>
      </c>
      <c r="H288" t="s">
        <v>389</v>
      </c>
      <c r="I288" t="s">
        <v>488</v>
      </c>
      <c r="J288" t="s">
        <v>16</v>
      </c>
      <c r="K288">
        <v>2880</v>
      </c>
      <c r="L288">
        <v>2880</v>
      </c>
      <c r="M288">
        <v>60</v>
      </c>
      <c r="N288" t="b">
        <v>0</v>
      </c>
      <c r="O288" t="s">
        <v>4709</v>
      </c>
      <c r="P288" t="s">
        <v>1439</v>
      </c>
      <c r="Q288">
        <v>0.38541666666666669</v>
      </c>
    </row>
    <row r="289" spans="1:17">
      <c r="A289" s="48">
        <v>46027</v>
      </c>
      <c r="B289">
        <v>2</v>
      </c>
      <c r="C289" t="s">
        <v>297</v>
      </c>
      <c r="D289" t="s">
        <v>1232</v>
      </c>
      <c r="E289">
        <v>10</v>
      </c>
      <c r="F289" t="s">
        <v>17</v>
      </c>
      <c r="G289" t="s">
        <v>443</v>
      </c>
      <c r="H289" t="s">
        <v>391</v>
      </c>
      <c r="I289" t="s">
        <v>1266</v>
      </c>
      <c r="J289" t="s">
        <v>15</v>
      </c>
      <c r="K289">
        <v>2880</v>
      </c>
      <c r="L289">
        <v>2880</v>
      </c>
      <c r="M289">
        <v>60</v>
      </c>
      <c r="N289" t="b">
        <v>0</v>
      </c>
      <c r="O289" t="s">
        <v>4709</v>
      </c>
      <c r="P289" t="s">
        <v>1439</v>
      </c>
      <c r="Q289">
        <v>0.38541666666666669</v>
      </c>
    </row>
    <row r="290" spans="1:17">
      <c r="A290" s="48">
        <v>46027</v>
      </c>
      <c r="B290">
        <v>2</v>
      </c>
      <c r="C290" t="s">
        <v>298</v>
      </c>
      <c r="D290" t="s">
        <v>1233</v>
      </c>
      <c r="E290">
        <v>5</v>
      </c>
      <c r="F290" t="s">
        <v>17</v>
      </c>
      <c r="G290" t="s">
        <v>443</v>
      </c>
      <c r="H290" t="s">
        <v>386</v>
      </c>
      <c r="I290" t="s">
        <v>488</v>
      </c>
      <c r="J290" t="s">
        <v>15</v>
      </c>
      <c r="K290">
        <v>2880</v>
      </c>
      <c r="L290">
        <v>2880</v>
      </c>
      <c r="M290">
        <v>60</v>
      </c>
      <c r="N290" t="b">
        <v>0</v>
      </c>
      <c r="O290" t="s">
        <v>4709</v>
      </c>
      <c r="P290" t="s">
        <v>2103</v>
      </c>
      <c r="Q290">
        <v>0.38541666666666669</v>
      </c>
    </row>
    <row r="291" spans="1:17">
      <c r="A291" s="48">
        <v>46027</v>
      </c>
      <c r="B291">
        <v>2</v>
      </c>
      <c r="C291" t="s">
        <v>298</v>
      </c>
      <c r="D291" t="s">
        <v>1233</v>
      </c>
      <c r="E291">
        <v>5</v>
      </c>
      <c r="F291" t="s">
        <v>17</v>
      </c>
      <c r="G291" t="s">
        <v>443</v>
      </c>
      <c r="H291" t="s">
        <v>387</v>
      </c>
      <c r="I291" t="s">
        <v>443</v>
      </c>
      <c r="J291" t="s">
        <v>15</v>
      </c>
      <c r="K291">
        <v>2880</v>
      </c>
      <c r="L291">
        <v>2880</v>
      </c>
      <c r="M291">
        <v>100</v>
      </c>
      <c r="N291" t="b">
        <v>1</v>
      </c>
      <c r="O291" t="s">
        <v>1623</v>
      </c>
      <c r="P291" t="s">
        <v>2103</v>
      </c>
      <c r="Q291">
        <v>0.38541666666666669</v>
      </c>
    </row>
    <row r="292" spans="1:17">
      <c r="A292" s="48">
        <v>46027</v>
      </c>
      <c r="B292">
        <v>2</v>
      </c>
      <c r="C292" t="s">
        <v>298</v>
      </c>
      <c r="D292" t="s">
        <v>1233</v>
      </c>
      <c r="E292">
        <v>5</v>
      </c>
      <c r="F292" t="s">
        <v>17</v>
      </c>
      <c r="G292" t="s">
        <v>443</v>
      </c>
      <c r="H292" t="s">
        <v>388</v>
      </c>
      <c r="I292" t="s">
        <v>344</v>
      </c>
      <c r="J292" t="s">
        <v>15</v>
      </c>
      <c r="K292">
        <v>2880</v>
      </c>
      <c r="L292">
        <v>2880</v>
      </c>
      <c r="M292">
        <v>60</v>
      </c>
      <c r="N292" t="b">
        <v>0</v>
      </c>
      <c r="O292" t="s">
        <v>4709</v>
      </c>
      <c r="P292" t="s">
        <v>2103</v>
      </c>
      <c r="Q292">
        <v>0.38541666666666669</v>
      </c>
    </row>
    <row r="293" spans="1:17">
      <c r="A293" s="48">
        <v>46027</v>
      </c>
      <c r="B293">
        <v>2</v>
      </c>
      <c r="C293" t="s">
        <v>298</v>
      </c>
      <c r="D293" t="s">
        <v>1233</v>
      </c>
      <c r="E293">
        <v>5</v>
      </c>
      <c r="F293" t="s">
        <v>17</v>
      </c>
      <c r="G293" t="s">
        <v>443</v>
      </c>
      <c r="H293" t="s">
        <v>1267</v>
      </c>
      <c r="I293" t="s">
        <v>488</v>
      </c>
      <c r="J293" t="s">
        <v>15</v>
      </c>
      <c r="K293">
        <v>2880</v>
      </c>
      <c r="L293">
        <v>2880</v>
      </c>
      <c r="M293">
        <v>60</v>
      </c>
      <c r="N293" t="b">
        <v>0</v>
      </c>
      <c r="O293" t="s">
        <v>4709</v>
      </c>
      <c r="P293" t="s">
        <v>2103</v>
      </c>
      <c r="Q293">
        <v>0.38541666666666669</v>
      </c>
    </row>
    <row r="294" spans="1:17">
      <c r="A294" s="48">
        <v>46027</v>
      </c>
      <c r="B294">
        <v>2</v>
      </c>
      <c r="C294" t="s">
        <v>298</v>
      </c>
      <c r="D294" t="s">
        <v>1233</v>
      </c>
      <c r="E294">
        <v>5</v>
      </c>
      <c r="F294" t="s">
        <v>17</v>
      </c>
      <c r="G294" t="s">
        <v>443</v>
      </c>
      <c r="H294" t="s">
        <v>389</v>
      </c>
      <c r="I294" t="s">
        <v>488</v>
      </c>
      <c r="J294" t="s">
        <v>16</v>
      </c>
      <c r="K294">
        <v>2880</v>
      </c>
      <c r="L294">
        <v>2880</v>
      </c>
      <c r="M294">
        <v>60</v>
      </c>
      <c r="N294" t="b">
        <v>0</v>
      </c>
      <c r="O294" t="s">
        <v>4709</v>
      </c>
      <c r="P294" t="s">
        <v>2103</v>
      </c>
      <c r="Q294">
        <v>0.38541666666666669</v>
      </c>
    </row>
    <row r="295" spans="1:17">
      <c r="A295" s="48">
        <v>46027</v>
      </c>
      <c r="B295">
        <v>2</v>
      </c>
      <c r="C295" t="s">
        <v>298</v>
      </c>
      <c r="D295" t="s">
        <v>1233</v>
      </c>
      <c r="E295">
        <v>5</v>
      </c>
      <c r="F295" t="s">
        <v>17</v>
      </c>
      <c r="G295" t="s">
        <v>443</v>
      </c>
      <c r="H295" t="s">
        <v>391</v>
      </c>
      <c r="I295" t="s">
        <v>1266</v>
      </c>
      <c r="J295" t="s">
        <v>15</v>
      </c>
      <c r="K295">
        <v>2880</v>
      </c>
      <c r="L295">
        <v>2880</v>
      </c>
      <c r="M295">
        <v>60</v>
      </c>
      <c r="N295" t="b">
        <v>0</v>
      </c>
      <c r="O295" t="s">
        <v>4709</v>
      </c>
      <c r="P295" t="s">
        <v>2103</v>
      </c>
      <c r="Q295">
        <v>0.38541666666666669</v>
      </c>
    </row>
    <row r="296" spans="1:17">
      <c r="A296" s="48">
        <v>46027</v>
      </c>
      <c r="B296">
        <v>2</v>
      </c>
      <c r="C296" t="s">
        <v>300</v>
      </c>
      <c r="D296" t="s">
        <v>1447</v>
      </c>
      <c r="E296">
        <v>60</v>
      </c>
      <c r="F296" t="s">
        <v>17</v>
      </c>
      <c r="G296" t="s">
        <v>1266</v>
      </c>
      <c r="H296" t="s">
        <v>386</v>
      </c>
      <c r="I296" t="s">
        <v>488</v>
      </c>
      <c r="J296" t="s">
        <v>15</v>
      </c>
      <c r="K296">
        <v>2880</v>
      </c>
      <c r="L296">
        <v>2880</v>
      </c>
      <c r="M296">
        <v>60</v>
      </c>
      <c r="N296" t="b">
        <v>0</v>
      </c>
      <c r="O296" t="s">
        <v>4709</v>
      </c>
      <c r="P296" t="s">
        <v>1439</v>
      </c>
      <c r="Q296">
        <v>0.4375</v>
      </c>
    </row>
    <row r="297" spans="1:17">
      <c r="A297" s="48">
        <v>46027</v>
      </c>
      <c r="B297">
        <v>2</v>
      </c>
      <c r="C297" t="s">
        <v>300</v>
      </c>
      <c r="D297" t="s">
        <v>1447</v>
      </c>
      <c r="E297">
        <v>60</v>
      </c>
      <c r="F297" t="s">
        <v>17</v>
      </c>
      <c r="G297" t="s">
        <v>1266</v>
      </c>
      <c r="H297" t="s">
        <v>387</v>
      </c>
      <c r="I297" t="s">
        <v>443</v>
      </c>
      <c r="J297" t="s">
        <v>15</v>
      </c>
      <c r="K297">
        <v>2880</v>
      </c>
      <c r="L297">
        <v>2880</v>
      </c>
      <c r="M297">
        <v>60</v>
      </c>
      <c r="N297" t="b">
        <v>0</v>
      </c>
      <c r="O297" t="s">
        <v>4709</v>
      </c>
      <c r="P297" t="s">
        <v>1439</v>
      </c>
      <c r="Q297">
        <v>0.4375</v>
      </c>
    </row>
    <row r="298" spans="1:17">
      <c r="A298" s="48">
        <v>46027</v>
      </c>
      <c r="B298">
        <v>2</v>
      </c>
      <c r="C298" t="s">
        <v>300</v>
      </c>
      <c r="D298" t="s">
        <v>1447</v>
      </c>
      <c r="E298">
        <v>60</v>
      </c>
      <c r="F298" t="s">
        <v>17</v>
      </c>
      <c r="G298" t="s">
        <v>1266</v>
      </c>
      <c r="H298" t="s">
        <v>388</v>
      </c>
      <c r="I298" t="s">
        <v>344</v>
      </c>
      <c r="J298" t="s">
        <v>15</v>
      </c>
      <c r="K298">
        <v>2880</v>
      </c>
      <c r="L298">
        <v>2880</v>
      </c>
      <c r="M298">
        <v>60</v>
      </c>
      <c r="N298" t="b">
        <v>0</v>
      </c>
      <c r="O298" t="s">
        <v>4709</v>
      </c>
      <c r="P298" t="s">
        <v>1439</v>
      </c>
      <c r="Q298">
        <v>0.4375</v>
      </c>
    </row>
    <row r="299" spans="1:17">
      <c r="A299" s="48">
        <v>46027</v>
      </c>
      <c r="B299">
        <v>2</v>
      </c>
      <c r="C299" t="s">
        <v>300</v>
      </c>
      <c r="D299" t="s">
        <v>1447</v>
      </c>
      <c r="E299">
        <v>60</v>
      </c>
      <c r="F299" t="s">
        <v>17</v>
      </c>
      <c r="G299" t="s">
        <v>1266</v>
      </c>
      <c r="H299" t="s">
        <v>1267</v>
      </c>
      <c r="I299" t="s">
        <v>488</v>
      </c>
      <c r="J299" t="s">
        <v>15</v>
      </c>
      <c r="K299">
        <v>2880</v>
      </c>
      <c r="L299">
        <v>2880</v>
      </c>
      <c r="M299">
        <v>60</v>
      </c>
      <c r="N299" t="b">
        <v>0</v>
      </c>
      <c r="O299" t="s">
        <v>4709</v>
      </c>
      <c r="P299" t="s">
        <v>1439</v>
      </c>
      <c r="Q299">
        <v>0.4375</v>
      </c>
    </row>
    <row r="300" spans="1:17">
      <c r="A300" s="48">
        <v>46027</v>
      </c>
      <c r="B300">
        <v>2</v>
      </c>
      <c r="C300" t="s">
        <v>300</v>
      </c>
      <c r="D300" t="s">
        <v>1447</v>
      </c>
      <c r="E300">
        <v>60</v>
      </c>
      <c r="F300" t="s">
        <v>17</v>
      </c>
      <c r="G300" t="s">
        <v>1266</v>
      </c>
      <c r="H300" t="s">
        <v>389</v>
      </c>
      <c r="I300" t="s">
        <v>488</v>
      </c>
      <c r="J300" t="s">
        <v>16</v>
      </c>
      <c r="K300">
        <v>2880</v>
      </c>
      <c r="L300">
        <v>2880</v>
      </c>
      <c r="M300">
        <v>60</v>
      </c>
      <c r="N300" t="b">
        <v>0</v>
      </c>
      <c r="O300" t="s">
        <v>4709</v>
      </c>
      <c r="P300" t="s">
        <v>1439</v>
      </c>
      <c r="Q300">
        <v>0.4375</v>
      </c>
    </row>
    <row r="301" spans="1:17">
      <c r="A301" s="48">
        <v>46027</v>
      </c>
      <c r="B301">
        <v>2</v>
      </c>
      <c r="C301" t="s">
        <v>300</v>
      </c>
      <c r="D301" t="s">
        <v>1447</v>
      </c>
      <c r="E301">
        <v>60</v>
      </c>
      <c r="F301" t="s">
        <v>17</v>
      </c>
      <c r="G301" t="s">
        <v>1266</v>
      </c>
      <c r="H301" t="s">
        <v>391</v>
      </c>
      <c r="I301" t="s">
        <v>1266</v>
      </c>
      <c r="J301" t="s">
        <v>15</v>
      </c>
      <c r="K301">
        <v>2880</v>
      </c>
      <c r="L301">
        <v>2880</v>
      </c>
      <c r="M301">
        <v>100</v>
      </c>
      <c r="N301" t="b">
        <v>1</v>
      </c>
      <c r="O301" t="s">
        <v>1623</v>
      </c>
      <c r="P301" t="s">
        <v>1439</v>
      </c>
      <c r="Q301">
        <v>0.4375</v>
      </c>
    </row>
    <row r="302" spans="1:17">
      <c r="A302" s="48">
        <v>46027</v>
      </c>
      <c r="B302">
        <v>2</v>
      </c>
      <c r="C302" t="s">
        <v>342</v>
      </c>
      <c r="D302" t="s">
        <v>1260</v>
      </c>
      <c r="E302">
        <v>50</v>
      </c>
      <c r="F302" t="s">
        <v>17</v>
      </c>
      <c r="G302" t="s">
        <v>443</v>
      </c>
      <c r="H302" t="s">
        <v>386</v>
      </c>
      <c r="I302" t="s">
        <v>488</v>
      </c>
      <c r="J302" t="s">
        <v>15</v>
      </c>
      <c r="K302">
        <v>2880</v>
      </c>
      <c r="L302">
        <v>2880</v>
      </c>
      <c r="M302">
        <v>60</v>
      </c>
      <c r="N302" t="b">
        <v>0</v>
      </c>
      <c r="O302" t="s">
        <v>4709</v>
      </c>
      <c r="P302" t="s">
        <v>2103</v>
      </c>
      <c r="Q302">
        <v>0.625</v>
      </c>
    </row>
    <row r="303" spans="1:17">
      <c r="A303" s="48">
        <v>46027</v>
      </c>
      <c r="B303">
        <v>2</v>
      </c>
      <c r="C303" t="s">
        <v>342</v>
      </c>
      <c r="D303" t="s">
        <v>1260</v>
      </c>
      <c r="E303">
        <v>50</v>
      </c>
      <c r="F303" t="s">
        <v>17</v>
      </c>
      <c r="G303" t="s">
        <v>443</v>
      </c>
      <c r="H303" t="s">
        <v>387</v>
      </c>
      <c r="I303" t="s">
        <v>443</v>
      </c>
      <c r="J303" t="s">
        <v>15</v>
      </c>
      <c r="K303">
        <v>2880</v>
      </c>
      <c r="L303">
        <v>2880</v>
      </c>
      <c r="M303">
        <v>100</v>
      </c>
      <c r="N303" t="b">
        <v>1</v>
      </c>
      <c r="O303" t="s">
        <v>1623</v>
      </c>
      <c r="P303" t="s">
        <v>2103</v>
      </c>
      <c r="Q303">
        <v>0.625</v>
      </c>
    </row>
    <row r="304" spans="1:17">
      <c r="A304" s="48">
        <v>46027</v>
      </c>
      <c r="B304">
        <v>2</v>
      </c>
      <c r="C304" t="s">
        <v>342</v>
      </c>
      <c r="D304" t="s">
        <v>1260</v>
      </c>
      <c r="E304">
        <v>50</v>
      </c>
      <c r="F304" t="s">
        <v>17</v>
      </c>
      <c r="G304" t="s">
        <v>443</v>
      </c>
      <c r="H304" t="s">
        <v>388</v>
      </c>
      <c r="I304" t="s">
        <v>344</v>
      </c>
      <c r="J304" t="s">
        <v>15</v>
      </c>
      <c r="K304">
        <v>2880</v>
      </c>
      <c r="L304">
        <v>2880</v>
      </c>
      <c r="M304">
        <v>60</v>
      </c>
      <c r="N304" t="b">
        <v>0</v>
      </c>
      <c r="O304" t="s">
        <v>4709</v>
      </c>
      <c r="P304" t="s">
        <v>2103</v>
      </c>
      <c r="Q304">
        <v>0.625</v>
      </c>
    </row>
    <row r="305" spans="1:17">
      <c r="A305" s="48">
        <v>46027</v>
      </c>
      <c r="B305">
        <v>2</v>
      </c>
      <c r="C305" t="s">
        <v>342</v>
      </c>
      <c r="D305" t="s">
        <v>1260</v>
      </c>
      <c r="E305">
        <v>50</v>
      </c>
      <c r="F305" t="s">
        <v>17</v>
      </c>
      <c r="G305" t="s">
        <v>443</v>
      </c>
      <c r="H305" t="s">
        <v>1267</v>
      </c>
      <c r="I305" t="s">
        <v>488</v>
      </c>
      <c r="J305" t="s">
        <v>15</v>
      </c>
      <c r="K305">
        <v>2880</v>
      </c>
      <c r="L305">
        <v>2880</v>
      </c>
      <c r="M305">
        <v>60</v>
      </c>
      <c r="N305" t="b">
        <v>0</v>
      </c>
      <c r="O305" t="s">
        <v>4709</v>
      </c>
      <c r="P305" t="s">
        <v>2103</v>
      </c>
      <c r="Q305">
        <v>0.625</v>
      </c>
    </row>
    <row r="306" spans="1:17">
      <c r="A306" s="48">
        <v>46027</v>
      </c>
      <c r="B306">
        <v>2</v>
      </c>
      <c r="C306" t="s">
        <v>342</v>
      </c>
      <c r="D306" t="s">
        <v>1260</v>
      </c>
      <c r="E306">
        <v>50</v>
      </c>
      <c r="F306" t="s">
        <v>17</v>
      </c>
      <c r="G306" t="s">
        <v>443</v>
      </c>
      <c r="H306" t="s">
        <v>389</v>
      </c>
      <c r="I306" t="s">
        <v>488</v>
      </c>
      <c r="J306" t="s">
        <v>16</v>
      </c>
      <c r="K306">
        <v>2880</v>
      </c>
      <c r="L306">
        <v>2880</v>
      </c>
      <c r="M306">
        <v>60</v>
      </c>
      <c r="N306" t="b">
        <v>0</v>
      </c>
      <c r="O306" t="s">
        <v>4709</v>
      </c>
      <c r="P306" t="s">
        <v>2103</v>
      </c>
      <c r="Q306">
        <v>0.625</v>
      </c>
    </row>
    <row r="307" spans="1:17">
      <c r="A307" s="48">
        <v>46027</v>
      </c>
      <c r="B307">
        <v>2</v>
      </c>
      <c r="C307" t="s">
        <v>342</v>
      </c>
      <c r="D307" t="s">
        <v>1260</v>
      </c>
      <c r="E307">
        <v>50</v>
      </c>
      <c r="F307" t="s">
        <v>17</v>
      </c>
      <c r="G307" t="s">
        <v>443</v>
      </c>
      <c r="H307" t="s">
        <v>391</v>
      </c>
      <c r="I307" t="s">
        <v>1266</v>
      </c>
      <c r="J307" t="s">
        <v>15</v>
      </c>
      <c r="K307">
        <v>2880</v>
      </c>
      <c r="L307">
        <v>2880</v>
      </c>
      <c r="M307">
        <v>60</v>
      </c>
      <c r="N307" t="b">
        <v>0</v>
      </c>
      <c r="O307" t="s">
        <v>4709</v>
      </c>
      <c r="P307" t="s">
        <v>2103</v>
      </c>
      <c r="Q307">
        <v>0.625</v>
      </c>
    </row>
    <row r="308" spans="1:17">
      <c r="A308" s="48">
        <v>46028</v>
      </c>
      <c r="B308">
        <v>2</v>
      </c>
      <c r="C308" t="s">
        <v>176</v>
      </c>
      <c r="D308" t="s">
        <v>1454</v>
      </c>
      <c r="E308">
        <v>15</v>
      </c>
      <c r="F308" t="s">
        <v>17</v>
      </c>
      <c r="G308" t="s">
        <v>443</v>
      </c>
      <c r="H308" t="s">
        <v>386</v>
      </c>
      <c r="I308" t="s">
        <v>488</v>
      </c>
      <c r="J308" t="s">
        <v>15</v>
      </c>
      <c r="K308">
        <v>2880</v>
      </c>
      <c r="L308">
        <v>2880</v>
      </c>
      <c r="M308">
        <v>60</v>
      </c>
      <c r="N308" t="b">
        <v>0</v>
      </c>
      <c r="O308" t="s">
        <v>4709</v>
      </c>
      <c r="P308" t="s">
        <v>1590</v>
      </c>
      <c r="Q308">
        <v>0.38541666666666669</v>
      </c>
    </row>
    <row r="309" spans="1:17">
      <c r="A309" s="48">
        <v>46028</v>
      </c>
      <c r="B309">
        <v>2</v>
      </c>
      <c r="C309" t="s">
        <v>176</v>
      </c>
      <c r="D309" t="s">
        <v>1454</v>
      </c>
      <c r="E309">
        <v>15</v>
      </c>
      <c r="F309" t="s">
        <v>17</v>
      </c>
      <c r="G309" t="s">
        <v>443</v>
      </c>
      <c r="H309" t="s">
        <v>387</v>
      </c>
      <c r="I309" t="s">
        <v>443</v>
      </c>
      <c r="J309" t="s">
        <v>15</v>
      </c>
      <c r="K309">
        <v>2880</v>
      </c>
      <c r="L309">
        <v>2880</v>
      </c>
      <c r="M309">
        <v>100</v>
      </c>
      <c r="N309" t="b">
        <v>1</v>
      </c>
      <c r="O309" t="s">
        <v>1623</v>
      </c>
      <c r="P309" t="s">
        <v>1590</v>
      </c>
      <c r="Q309">
        <v>0.38541666666666669</v>
      </c>
    </row>
    <row r="310" spans="1:17">
      <c r="A310" s="48">
        <v>46028</v>
      </c>
      <c r="B310">
        <v>2</v>
      </c>
      <c r="C310" t="s">
        <v>176</v>
      </c>
      <c r="D310" t="s">
        <v>1454</v>
      </c>
      <c r="E310">
        <v>15</v>
      </c>
      <c r="F310" t="s">
        <v>17</v>
      </c>
      <c r="G310" t="s">
        <v>443</v>
      </c>
      <c r="H310" t="s">
        <v>388</v>
      </c>
      <c r="I310" t="s">
        <v>344</v>
      </c>
      <c r="J310" t="s">
        <v>15</v>
      </c>
      <c r="K310">
        <v>2880</v>
      </c>
      <c r="L310">
        <v>2880</v>
      </c>
      <c r="M310">
        <v>60</v>
      </c>
      <c r="N310" t="b">
        <v>0</v>
      </c>
      <c r="O310" t="s">
        <v>4709</v>
      </c>
      <c r="P310" t="s">
        <v>1590</v>
      </c>
      <c r="Q310">
        <v>0.38541666666666669</v>
      </c>
    </row>
    <row r="311" spans="1:17">
      <c r="A311" s="48">
        <v>46028</v>
      </c>
      <c r="B311">
        <v>2</v>
      </c>
      <c r="C311" t="s">
        <v>176</v>
      </c>
      <c r="D311" t="s">
        <v>1454</v>
      </c>
      <c r="E311">
        <v>15</v>
      </c>
      <c r="F311" t="s">
        <v>17</v>
      </c>
      <c r="G311" t="s">
        <v>443</v>
      </c>
      <c r="H311" t="s">
        <v>1267</v>
      </c>
      <c r="I311" t="s">
        <v>488</v>
      </c>
      <c r="J311" t="s">
        <v>15</v>
      </c>
      <c r="K311">
        <v>2880</v>
      </c>
      <c r="L311">
        <v>2880</v>
      </c>
      <c r="M311">
        <v>60</v>
      </c>
      <c r="N311" t="b">
        <v>0</v>
      </c>
      <c r="O311" t="s">
        <v>4709</v>
      </c>
      <c r="P311" t="s">
        <v>1590</v>
      </c>
      <c r="Q311">
        <v>0.38541666666666669</v>
      </c>
    </row>
    <row r="312" spans="1:17">
      <c r="A312" s="48">
        <v>46028</v>
      </c>
      <c r="B312">
        <v>2</v>
      </c>
      <c r="C312" t="s">
        <v>176</v>
      </c>
      <c r="D312" t="s">
        <v>1454</v>
      </c>
      <c r="E312">
        <v>15</v>
      </c>
      <c r="F312" t="s">
        <v>17</v>
      </c>
      <c r="G312" t="s">
        <v>443</v>
      </c>
      <c r="H312" t="s">
        <v>389</v>
      </c>
      <c r="I312" t="s">
        <v>488</v>
      </c>
      <c r="J312" t="s">
        <v>16</v>
      </c>
      <c r="K312">
        <v>2880</v>
      </c>
      <c r="L312">
        <v>2880</v>
      </c>
      <c r="M312">
        <v>60</v>
      </c>
      <c r="N312" t="b">
        <v>0</v>
      </c>
      <c r="O312" t="s">
        <v>4709</v>
      </c>
      <c r="P312" t="s">
        <v>1590</v>
      </c>
      <c r="Q312">
        <v>0.38541666666666669</v>
      </c>
    </row>
    <row r="313" spans="1:17">
      <c r="A313" s="48">
        <v>46028</v>
      </c>
      <c r="B313">
        <v>2</v>
      </c>
      <c r="C313" t="s">
        <v>176</v>
      </c>
      <c r="D313" t="s">
        <v>1454</v>
      </c>
      <c r="E313">
        <v>15</v>
      </c>
      <c r="F313" t="s">
        <v>17</v>
      </c>
      <c r="G313" t="s">
        <v>443</v>
      </c>
      <c r="H313" t="s">
        <v>391</v>
      </c>
      <c r="I313" t="s">
        <v>1266</v>
      </c>
      <c r="J313" t="s">
        <v>15</v>
      </c>
      <c r="K313">
        <v>2880</v>
      </c>
      <c r="L313">
        <v>2880</v>
      </c>
      <c r="M313">
        <v>60</v>
      </c>
      <c r="N313" t="b">
        <v>0</v>
      </c>
      <c r="O313" t="s">
        <v>4709</v>
      </c>
      <c r="P313" t="s">
        <v>1590</v>
      </c>
      <c r="Q313">
        <v>0.38541666666666669</v>
      </c>
    </row>
    <row r="314" spans="1:17">
      <c r="A314" s="48">
        <v>46028</v>
      </c>
      <c r="B314">
        <v>2</v>
      </c>
      <c r="C314" t="s">
        <v>180</v>
      </c>
      <c r="D314" t="s">
        <v>1450</v>
      </c>
      <c r="E314">
        <v>15</v>
      </c>
      <c r="F314" t="s">
        <v>17</v>
      </c>
      <c r="G314" t="s">
        <v>1266</v>
      </c>
      <c r="H314" t="s">
        <v>386</v>
      </c>
      <c r="I314" t="s">
        <v>488</v>
      </c>
      <c r="J314" t="s">
        <v>15</v>
      </c>
      <c r="K314">
        <v>2880</v>
      </c>
      <c r="L314">
        <v>2880</v>
      </c>
      <c r="M314">
        <v>60</v>
      </c>
      <c r="N314" t="b">
        <v>0</v>
      </c>
      <c r="O314" t="s">
        <v>4709</v>
      </c>
      <c r="P314" t="s">
        <v>1439</v>
      </c>
      <c r="Q314">
        <v>0.44791666666666669</v>
      </c>
    </row>
    <row r="315" spans="1:17">
      <c r="A315" s="48">
        <v>46028</v>
      </c>
      <c r="B315">
        <v>2</v>
      </c>
      <c r="C315" t="s">
        <v>180</v>
      </c>
      <c r="D315" t="s">
        <v>1450</v>
      </c>
      <c r="E315">
        <v>15</v>
      </c>
      <c r="F315" t="s">
        <v>17</v>
      </c>
      <c r="G315" t="s">
        <v>1266</v>
      </c>
      <c r="H315" t="s">
        <v>387</v>
      </c>
      <c r="I315" t="s">
        <v>443</v>
      </c>
      <c r="J315" t="s">
        <v>15</v>
      </c>
      <c r="K315">
        <v>2880</v>
      </c>
      <c r="L315">
        <v>2880</v>
      </c>
      <c r="M315">
        <v>60</v>
      </c>
      <c r="N315" t="b">
        <v>0</v>
      </c>
      <c r="O315" t="s">
        <v>4709</v>
      </c>
      <c r="P315" t="s">
        <v>1439</v>
      </c>
      <c r="Q315">
        <v>0.44791666666666669</v>
      </c>
    </row>
    <row r="316" spans="1:17">
      <c r="A316" s="48">
        <v>46028</v>
      </c>
      <c r="B316">
        <v>2</v>
      </c>
      <c r="C316" t="s">
        <v>180</v>
      </c>
      <c r="D316" t="s">
        <v>1450</v>
      </c>
      <c r="E316">
        <v>15</v>
      </c>
      <c r="F316" t="s">
        <v>17</v>
      </c>
      <c r="G316" t="s">
        <v>1266</v>
      </c>
      <c r="H316" t="s">
        <v>388</v>
      </c>
      <c r="I316" t="s">
        <v>344</v>
      </c>
      <c r="J316" t="s">
        <v>15</v>
      </c>
      <c r="K316">
        <v>2880</v>
      </c>
      <c r="L316">
        <v>2880</v>
      </c>
      <c r="M316">
        <v>60</v>
      </c>
      <c r="N316" t="b">
        <v>0</v>
      </c>
      <c r="O316" t="s">
        <v>4709</v>
      </c>
      <c r="P316" t="s">
        <v>1439</v>
      </c>
      <c r="Q316">
        <v>0.44791666666666669</v>
      </c>
    </row>
    <row r="317" spans="1:17">
      <c r="A317" s="48">
        <v>46028</v>
      </c>
      <c r="B317">
        <v>2</v>
      </c>
      <c r="C317" t="s">
        <v>180</v>
      </c>
      <c r="D317" t="s">
        <v>1450</v>
      </c>
      <c r="E317">
        <v>15</v>
      </c>
      <c r="F317" t="s">
        <v>17</v>
      </c>
      <c r="G317" t="s">
        <v>1266</v>
      </c>
      <c r="H317" t="s">
        <v>1267</v>
      </c>
      <c r="I317" t="s">
        <v>488</v>
      </c>
      <c r="J317" t="s">
        <v>15</v>
      </c>
      <c r="K317">
        <v>2880</v>
      </c>
      <c r="L317">
        <v>2880</v>
      </c>
      <c r="M317">
        <v>60</v>
      </c>
      <c r="N317" t="b">
        <v>0</v>
      </c>
      <c r="O317" t="s">
        <v>4709</v>
      </c>
      <c r="P317" t="s">
        <v>1439</v>
      </c>
      <c r="Q317">
        <v>0.44791666666666669</v>
      </c>
    </row>
    <row r="318" spans="1:17">
      <c r="A318" s="48">
        <v>46028</v>
      </c>
      <c r="B318">
        <v>2</v>
      </c>
      <c r="C318" t="s">
        <v>180</v>
      </c>
      <c r="D318" t="s">
        <v>1450</v>
      </c>
      <c r="E318">
        <v>15</v>
      </c>
      <c r="F318" t="s">
        <v>17</v>
      </c>
      <c r="G318" t="s">
        <v>1266</v>
      </c>
      <c r="H318" t="s">
        <v>389</v>
      </c>
      <c r="I318" t="s">
        <v>488</v>
      </c>
      <c r="J318" t="s">
        <v>16</v>
      </c>
      <c r="K318">
        <v>2880</v>
      </c>
      <c r="L318">
        <v>2880</v>
      </c>
      <c r="M318">
        <v>60</v>
      </c>
      <c r="N318" t="b">
        <v>0</v>
      </c>
      <c r="O318" t="s">
        <v>4709</v>
      </c>
      <c r="P318" t="s">
        <v>1439</v>
      </c>
      <c r="Q318">
        <v>0.44791666666666669</v>
      </c>
    </row>
    <row r="319" spans="1:17">
      <c r="A319" s="48">
        <v>46028</v>
      </c>
      <c r="B319">
        <v>2</v>
      </c>
      <c r="C319" t="s">
        <v>180</v>
      </c>
      <c r="D319" t="s">
        <v>1450</v>
      </c>
      <c r="E319">
        <v>15</v>
      </c>
      <c r="F319" t="s">
        <v>17</v>
      </c>
      <c r="G319" t="s">
        <v>1266</v>
      </c>
      <c r="H319" t="s">
        <v>391</v>
      </c>
      <c r="I319" t="s">
        <v>1266</v>
      </c>
      <c r="J319" t="s">
        <v>15</v>
      </c>
      <c r="K319">
        <v>2880</v>
      </c>
      <c r="L319">
        <v>2880</v>
      </c>
      <c r="M319">
        <v>100</v>
      </c>
      <c r="N319" t="b">
        <v>1</v>
      </c>
      <c r="O319" t="s">
        <v>1623</v>
      </c>
      <c r="P319" t="s">
        <v>1439</v>
      </c>
      <c r="Q319">
        <v>0.44791666666666669</v>
      </c>
    </row>
    <row r="320" spans="1:17">
      <c r="A320" s="48">
        <v>46028</v>
      </c>
      <c r="B320">
        <v>2</v>
      </c>
      <c r="C320" t="s">
        <v>184</v>
      </c>
      <c r="D320" t="s">
        <v>1167</v>
      </c>
      <c r="E320">
        <v>20</v>
      </c>
      <c r="F320" t="s">
        <v>17</v>
      </c>
      <c r="G320" t="s">
        <v>1266</v>
      </c>
      <c r="H320" t="s">
        <v>386</v>
      </c>
      <c r="I320" t="s">
        <v>488</v>
      </c>
      <c r="J320" t="s">
        <v>15</v>
      </c>
      <c r="K320">
        <v>2880</v>
      </c>
      <c r="L320">
        <v>2880</v>
      </c>
      <c r="M320">
        <v>60</v>
      </c>
      <c r="N320" t="b">
        <v>0</v>
      </c>
      <c r="O320" t="s">
        <v>4709</v>
      </c>
      <c r="P320" t="s">
        <v>1439</v>
      </c>
      <c r="Q320">
        <v>0.41666666666666669</v>
      </c>
    </row>
    <row r="321" spans="1:17">
      <c r="A321" s="48">
        <v>46028</v>
      </c>
      <c r="B321">
        <v>2</v>
      </c>
      <c r="C321" t="s">
        <v>184</v>
      </c>
      <c r="D321" t="s">
        <v>1167</v>
      </c>
      <c r="E321">
        <v>20</v>
      </c>
      <c r="F321" t="s">
        <v>17</v>
      </c>
      <c r="G321" t="s">
        <v>1266</v>
      </c>
      <c r="H321" t="s">
        <v>387</v>
      </c>
      <c r="I321" t="s">
        <v>443</v>
      </c>
      <c r="J321" t="s">
        <v>15</v>
      </c>
      <c r="K321">
        <v>2880</v>
      </c>
      <c r="L321">
        <v>2880</v>
      </c>
      <c r="M321">
        <v>60</v>
      </c>
      <c r="N321" t="b">
        <v>0</v>
      </c>
      <c r="O321" t="s">
        <v>4709</v>
      </c>
      <c r="P321" t="s">
        <v>1439</v>
      </c>
      <c r="Q321">
        <v>0.41666666666666669</v>
      </c>
    </row>
    <row r="322" spans="1:17">
      <c r="A322" s="48">
        <v>46028</v>
      </c>
      <c r="B322">
        <v>2</v>
      </c>
      <c r="C322" t="s">
        <v>184</v>
      </c>
      <c r="D322" t="s">
        <v>1167</v>
      </c>
      <c r="E322">
        <v>20</v>
      </c>
      <c r="F322" t="s">
        <v>17</v>
      </c>
      <c r="G322" t="s">
        <v>1266</v>
      </c>
      <c r="H322" t="s">
        <v>388</v>
      </c>
      <c r="I322" t="s">
        <v>344</v>
      </c>
      <c r="J322" t="s">
        <v>15</v>
      </c>
      <c r="K322">
        <v>2880</v>
      </c>
      <c r="L322">
        <v>2880</v>
      </c>
      <c r="M322">
        <v>60</v>
      </c>
      <c r="N322" t="b">
        <v>0</v>
      </c>
      <c r="O322" t="s">
        <v>4709</v>
      </c>
      <c r="P322" t="s">
        <v>1439</v>
      </c>
      <c r="Q322">
        <v>0.41666666666666669</v>
      </c>
    </row>
    <row r="323" spans="1:17">
      <c r="A323" s="48">
        <v>46028</v>
      </c>
      <c r="B323">
        <v>2</v>
      </c>
      <c r="C323" t="s">
        <v>184</v>
      </c>
      <c r="D323" t="s">
        <v>1167</v>
      </c>
      <c r="E323">
        <v>20</v>
      </c>
      <c r="F323" t="s">
        <v>17</v>
      </c>
      <c r="G323" t="s">
        <v>1266</v>
      </c>
      <c r="H323" t="s">
        <v>1267</v>
      </c>
      <c r="I323" t="s">
        <v>488</v>
      </c>
      <c r="J323" t="s">
        <v>15</v>
      </c>
      <c r="K323">
        <v>2880</v>
      </c>
      <c r="L323">
        <v>2880</v>
      </c>
      <c r="M323">
        <v>60</v>
      </c>
      <c r="N323" t="b">
        <v>0</v>
      </c>
      <c r="O323" t="s">
        <v>4709</v>
      </c>
      <c r="P323" t="s">
        <v>1439</v>
      </c>
      <c r="Q323">
        <v>0.41666666666666669</v>
      </c>
    </row>
    <row r="324" spans="1:17">
      <c r="A324" s="48">
        <v>46028</v>
      </c>
      <c r="B324">
        <v>2</v>
      </c>
      <c r="C324" t="s">
        <v>184</v>
      </c>
      <c r="D324" t="s">
        <v>1167</v>
      </c>
      <c r="E324">
        <v>20</v>
      </c>
      <c r="F324" t="s">
        <v>17</v>
      </c>
      <c r="G324" t="s">
        <v>1266</v>
      </c>
      <c r="H324" t="s">
        <v>389</v>
      </c>
      <c r="I324" t="s">
        <v>488</v>
      </c>
      <c r="J324" t="s">
        <v>16</v>
      </c>
      <c r="K324">
        <v>2880</v>
      </c>
      <c r="L324">
        <v>2880</v>
      </c>
      <c r="M324">
        <v>60</v>
      </c>
      <c r="N324" t="b">
        <v>0</v>
      </c>
      <c r="O324" t="s">
        <v>4709</v>
      </c>
      <c r="P324" t="s">
        <v>1439</v>
      </c>
      <c r="Q324">
        <v>0.41666666666666669</v>
      </c>
    </row>
    <row r="325" spans="1:17">
      <c r="A325" s="48">
        <v>46028</v>
      </c>
      <c r="B325">
        <v>2</v>
      </c>
      <c r="C325" t="s">
        <v>184</v>
      </c>
      <c r="D325" t="s">
        <v>1167</v>
      </c>
      <c r="E325">
        <v>20</v>
      </c>
      <c r="F325" t="s">
        <v>17</v>
      </c>
      <c r="G325" t="s">
        <v>1266</v>
      </c>
      <c r="H325" t="s">
        <v>391</v>
      </c>
      <c r="I325" t="s">
        <v>1266</v>
      </c>
      <c r="J325" t="s">
        <v>15</v>
      </c>
      <c r="K325">
        <v>2880</v>
      </c>
      <c r="L325">
        <v>2880</v>
      </c>
      <c r="M325">
        <v>100</v>
      </c>
      <c r="N325" t="b">
        <v>1</v>
      </c>
      <c r="O325" t="s">
        <v>1623</v>
      </c>
      <c r="P325" t="s">
        <v>1439</v>
      </c>
      <c r="Q325">
        <v>0.41666666666666669</v>
      </c>
    </row>
    <row r="326" spans="1:17">
      <c r="A326" s="48">
        <v>46028</v>
      </c>
      <c r="B326">
        <v>2</v>
      </c>
      <c r="C326" t="s">
        <v>190</v>
      </c>
      <c r="D326" t="s">
        <v>59</v>
      </c>
      <c r="E326">
        <v>10</v>
      </c>
      <c r="F326" t="s">
        <v>17</v>
      </c>
      <c r="G326" t="s">
        <v>1266</v>
      </c>
      <c r="H326" t="s">
        <v>386</v>
      </c>
      <c r="I326" t="s">
        <v>488</v>
      </c>
      <c r="J326" t="s">
        <v>15</v>
      </c>
      <c r="K326">
        <v>2880</v>
      </c>
      <c r="L326">
        <v>2880</v>
      </c>
      <c r="M326">
        <v>60</v>
      </c>
      <c r="N326" t="b">
        <v>0</v>
      </c>
      <c r="O326" t="s">
        <v>4709</v>
      </c>
      <c r="P326" t="s">
        <v>2103</v>
      </c>
      <c r="Q326">
        <v>0.77777777777777779</v>
      </c>
    </row>
    <row r="327" spans="1:17">
      <c r="A327" s="48">
        <v>46028</v>
      </c>
      <c r="B327">
        <v>2</v>
      </c>
      <c r="C327" t="s">
        <v>190</v>
      </c>
      <c r="D327" t="s">
        <v>59</v>
      </c>
      <c r="E327">
        <v>10</v>
      </c>
      <c r="F327" t="s">
        <v>17</v>
      </c>
      <c r="G327" t="s">
        <v>1266</v>
      </c>
      <c r="H327" t="s">
        <v>387</v>
      </c>
      <c r="I327" t="s">
        <v>443</v>
      </c>
      <c r="J327" t="s">
        <v>15</v>
      </c>
      <c r="K327">
        <v>2880</v>
      </c>
      <c r="L327">
        <v>2880</v>
      </c>
      <c r="M327">
        <v>60</v>
      </c>
      <c r="N327" t="b">
        <v>0</v>
      </c>
      <c r="O327" t="s">
        <v>4709</v>
      </c>
      <c r="P327" t="s">
        <v>2103</v>
      </c>
      <c r="Q327">
        <v>0.77777777777777779</v>
      </c>
    </row>
    <row r="328" spans="1:17">
      <c r="A328" s="48">
        <v>46028</v>
      </c>
      <c r="B328">
        <v>2</v>
      </c>
      <c r="C328" t="s">
        <v>190</v>
      </c>
      <c r="D328" t="s">
        <v>59</v>
      </c>
      <c r="E328">
        <v>10</v>
      </c>
      <c r="F328" t="s">
        <v>17</v>
      </c>
      <c r="G328" t="s">
        <v>1266</v>
      </c>
      <c r="H328" t="s">
        <v>388</v>
      </c>
      <c r="I328" t="s">
        <v>344</v>
      </c>
      <c r="J328" t="s">
        <v>15</v>
      </c>
      <c r="K328">
        <v>2880</v>
      </c>
      <c r="L328">
        <v>2880</v>
      </c>
      <c r="M328">
        <v>60</v>
      </c>
      <c r="N328" t="b">
        <v>0</v>
      </c>
      <c r="O328" t="s">
        <v>4709</v>
      </c>
      <c r="P328" t="s">
        <v>2103</v>
      </c>
      <c r="Q328">
        <v>0.77777777777777779</v>
      </c>
    </row>
    <row r="329" spans="1:17">
      <c r="A329" s="48">
        <v>46028</v>
      </c>
      <c r="B329">
        <v>2</v>
      </c>
      <c r="C329" t="s">
        <v>190</v>
      </c>
      <c r="D329" t="s">
        <v>59</v>
      </c>
      <c r="E329">
        <v>10</v>
      </c>
      <c r="F329" t="s">
        <v>17</v>
      </c>
      <c r="G329" t="s">
        <v>1266</v>
      </c>
      <c r="H329" t="s">
        <v>1267</v>
      </c>
      <c r="I329" t="s">
        <v>488</v>
      </c>
      <c r="J329" t="s">
        <v>15</v>
      </c>
      <c r="K329">
        <v>2880</v>
      </c>
      <c r="L329">
        <v>2880</v>
      </c>
      <c r="M329">
        <v>60</v>
      </c>
      <c r="N329" t="b">
        <v>0</v>
      </c>
      <c r="O329" t="s">
        <v>4709</v>
      </c>
      <c r="P329" t="s">
        <v>2103</v>
      </c>
      <c r="Q329">
        <v>0.77777777777777779</v>
      </c>
    </row>
    <row r="330" spans="1:17">
      <c r="A330" s="48">
        <v>46028</v>
      </c>
      <c r="B330">
        <v>2</v>
      </c>
      <c r="C330" t="s">
        <v>190</v>
      </c>
      <c r="D330" t="s">
        <v>59</v>
      </c>
      <c r="E330">
        <v>10</v>
      </c>
      <c r="F330" t="s">
        <v>17</v>
      </c>
      <c r="G330" t="s">
        <v>1266</v>
      </c>
      <c r="H330" t="s">
        <v>389</v>
      </c>
      <c r="I330" t="s">
        <v>488</v>
      </c>
      <c r="J330" t="s">
        <v>16</v>
      </c>
      <c r="K330">
        <v>2880</v>
      </c>
      <c r="L330">
        <v>2880</v>
      </c>
      <c r="M330">
        <v>60</v>
      </c>
      <c r="N330" t="b">
        <v>0</v>
      </c>
      <c r="O330" t="s">
        <v>4709</v>
      </c>
      <c r="P330" t="s">
        <v>2103</v>
      </c>
      <c r="Q330">
        <v>0.77777777777777779</v>
      </c>
    </row>
    <row r="331" spans="1:17">
      <c r="A331" s="48">
        <v>46028</v>
      </c>
      <c r="B331">
        <v>2</v>
      </c>
      <c r="C331" t="s">
        <v>190</v>
      </c>
      <c r="D331" t="s">
        <v>59</v>
      </c>
      <c r="E331">
        <v>10</v>
      </c>
      <c r="F331" t="s">
        <v>17</v>
      </c>
      <c r="G331" t="s">
        <v>1266</v>
      </c>
      <c r="H331" t="s">
        <v>391</v>
      </c>
      <c r="I331" t="s">
        <v>1266</v>
      </c>
      <c r="J331" t="s">
        <v>15</v>
      </c>
      <c r="K331">
        <v>2880</v>
      </c>
      <c r="L331">
        <v>2880</v>
      </c>
      <c r="M331">
        <v>100</v>
      </c>
      <c r="N331" t="b">
        <v>1</v>
      </c>
      <c r="O331" t="s">
        <v>1623</v>
      </c>
      <c r="P331" t="s">
        <v>2103</v>
      </c>
      <c r="Q331">
        <v>0.77777777777777779</v>
      </c>
    </row>
    <row r="332" spans="1:17">
      <c r="A332" s="48">
        <v>46028</v>
      </c>
      <c r="B332">
        <v>2</v>
      </c>
      <c r="C332" t="s">
        <v>194</v>
      </c>
      <c r="D332" t="s">
        <v>1172</v>
      </c>
      <c r="E332">
        <v>10</v>
      </c>
      <c r="F332" t="s">
        <v>17</v>
      </c>
      <c r="G332" t="s">
        <v>1266</v>
      </c>
      <c r="H332" t="s">
        <v>386</v>
      </c>
      <c r="I332" t="s">
        <v>488</v>
      </c>
      <c r="J332" t="s">
        <v>15</v>
      </c>
      <c r="K332">
        <v>2880</v>
      </c>
      <c r="L332">
        <v>2880</v>
      </c>
      <c r="M332">
        <v>60</v>
      </c>
      <c r="N332" t="b">
        <v>0</v>
      </c>
      <c r="O332" t="s">
        <v>4709</v>
      </c>
      <c r="P332" t="s">
        <v>2103</v>
      </c>
      <c r="Q332">
        <v>0.38194444444444442</v>
      </c>
    </row>
    <row r="333" spans="1:17">
      <c r="A333" s="48">
        <v>46028</v>
      </c>
      <c r="B333">
        <v>2</v>
      </c>
      <c r="C333" t="s">
        <v>194</v>
      </c>
      <c r="D333" t="s">
        <v>1172</v>
      </c>
      <c r="E333">
        <v>10</v>
      </c>
      <c r="F333" t="s">
        <v>17</v>
      </c>
      <c r="G333" t="s">
        <v>1266</v>
      </c>
      <c r="H333" t="s">
        <v>387</v>
      </c>
      <c r="I333" t="s">
        <v>443</v>
      </c>
      <c r="J333" t="s">
        <v>15</v>
      </c>
      <c r="K333">
        <v>2880</v>
      </c>
      <c r="L333">
        <v>2880</v>
      </c>
      <c r="M333">
        <v>60</v>
      </c>
      <c r="N333" t="b">
        <v>0</v>
      </c>
      <c r="O333" t="s">
        <v>4709</v>
      </c>
      <c r="P333" t="s">
        <v>2103</v>
      </c>
      <c r="Q333">
        <v>0.38194444444444442</v>
      </c>
    </row>
    <row r="334" spans="1:17">
      <c r="A334" s="48">
        <v>46028</v>
      </c>
      <c r="B334">
        <v>2</v>
      </c>
      <c r="C334" t="s">
        <v>194</v>
      </c>
      <c r="D334" t="s">
        <v>1172</v>
      </c>
      <c r="E334">
        <v>10</v>
      </c>
      <c r="F334" t="s">
        <v>17</v>
      </c>
      <c r="G334" t="s">
        <v>1266</v>
      </c>
      <c r="H334" t="s">
        <v>388</v>
      </c>
      <c r="I334" t="s">
        <v>344</v>
      </c>
      <c r="J334" t="s">
        <v>15</v>
      </c>
      <c r="K334">
        <v>2880</v>
      </c>
      <c r="L334">
        <v>2880</v>
      </c>
      <c r="M334">
        <v>60</v>
      </c>
      <c r="N334" t="b">
        <v>0</v>
      </c>
      <c r="O334" t="s">
        <v>4709</v>
      </c>
      <c r="P334" t="s">
        <v>2103</v>
      </c>
      <c r="Q334">
        <v>0.38194444444444442</v>
      </c>
    </row>
    <row r="335" spans="1:17">
      <c r="A335" s="48">
        <v>46028</v>
      </c>
      <c r="B335">
        <v>2</v>
      </c>
      <c r="C335" t="s">
        <v>194</v>
      </c>
      <c r="D335" t="s">
        <v>1172</v>
      </c>
      <c r="E335">
        <v>10</v>
      </c>
      <c r="F335" t="s">
        <v>17</v>
      </c>
      <c r="G335" t="s">
        <v>1266</v>
      </c>
      <c r="H335" t="s">
        <v>1267</v>
      </c>
      <c r="I335" t="s">
        <v>488</v>
      </c>
      <c r="J335" t="s">
        <v>15</v>
      </c>
      <c r="K335">
        <v>2880</v>
      </c>
      <c r="L335">
        <v>2880</v>
      </c>
      <c r="M335">
        <v>60</v>
      </c>
      <c r="N335" t="b">
        <v>0</v>
      </c>
      <c r="O335" t="s">
        <v>4709</v>
      </c>
      <c r="P335" t="s">
        <v>2103</v>
      </c>
      <c r="Q335">
        <v>0.38194444444444442</v>
      </c>
    </row>
    <row r="336" spans="1:17">
      <c r="A336" s="48">
        <v>46028</v>
      </c>
      <c r="B336">
        <v>2</v>
      </c>
      <c r="C336" t="s">
        <v>194</v>
      </c>
      <c r="D336" t="s">
        <v>1172</v>
      </c>
      <c r="E336">
        <v>10</v>
      </c>
      <c r="F336" t="s">
        <v>17</v>
      </c>
      <c r="G336" t="s">
        <v>1266</v>
      </c>
      <c r="H336" t="s">
        <v>389</v>
      </c>
      <c r="I336" t="s">
        <v>488</v>
      </c>
      <c r="J336" t="s">
        <v>16</v>
      </c>
      <c r="K336">
        <v>2880</v>
      </c>
      <c r="L336">
        <v>2880</v>
      </c>
      <c r="M336">
        <v>60</v>
      </c>
      <c r="N336" t="b">
        <v>0</v>
      </c>
      <c r="O336" t="s">
        <v>4709</v>
      </c>
      <c r="P336" t="s">
        <v>2103</v>
      </c>
      <c r="Q336">
        <v>0.38194444444444442</v>
      </c>
    </row>
    <row r="337" spans="1:17">
      <c r="A337" s="48">
        <v>46028</v>
      </c>
      <c r="B337">
        <v>2</v>
      </c>
      <c r="C337" t="s">
        <v>194</v>
      </c>
      <c r="D337" t="s">
        <v>1172</v>
      </c>
      <c r="E337">
        <v>10</v>
      </c>
      <c r="F337" t="s">
        <v>17</v>
      </c>
      <c r="G337" t="s">
        <v>1266</v>
      </c>
      <c r="H337" t="s">
        <v>391</v>
      </c>
      <c r="I337" t="s">
        <v>1266</v>
      </c>
      <c r="J337" t="s">
        <v>15</v>
      </c>
      <c r="K337">
        <v>2880</v>
      </c>
      <c r="L337">
        <v>2880</v>
      </c>
      <c r="M337">
        <v>100</v>
      </c>
      <c r="N337" t="b">
        <v>1</v>
      </c>
      <c r="O337" t="s">
        <v>1623</v>
      </c>
      <c r="P337" t="s">
        <v>2103</v>
      </c>
      <c r="Q337">
        <v>0.38194444444444442</v>
      </c>
    </row>
    <row r="338" spans="1:17">
      <c r="A338" s="48">
        <v>46028</v>
      </c>
      <c r="B338">
        <v>2</v>
      </c>
      <c r="C338" t="s">
        <v>201</v>
      </c>
      <c r="D338" t="s">
        <v>1366</v>
      </c>
      <c r="E338">
        <v>5</v>
      </c>
      <c r="F338" t="s">
        <v>17</v>
      </c>
      <c r="G338" t="s">
        <v>1266</v>
      </c>
      <c r="H338" t="s">
        <v>386</v>
      </c>
      <c r="I338" t="s">
        <v>488</v>
      </c>
      <c r="J338" t="s">
        <v>15</v>
      </c>
      <c r="K338">
        <v>2880</v>
      </c>
      <c r="L338">
        <v>2880</v>
      </c>
      <c r="M338">
        <v>60</v>
      </c>
      <c r="N338" t="b">
        <v>0</v>
      </c>
      <c r="O338" t="s">
        <v>4709</v>
      </c>
      <c r="P338" t="s">
        <v>1439</v>
      </c>
      <c r="Q338">
        <v>0.77083333333333337</v>
      </c>
    </row>
    <row r="339" spans="1:17">
      <c r="A339" s="48">
        <v>46028</v>
      </c>
      <c r="B339">
        <v>2</v>
      </c>
      <c r="C339" t="s">
        <v>201</v>
      </c>
      <c r="D339" t="s">
        <v>1366</v>
      </c>
      <c r="E339">
        <v>5</v>
      </c>
      <c r="F339" t="s">
        <v>17</v>
      </c>
      <c r="G339" t="s">
        <v>1266</v>
      </c>
      <c r="H339" t="s">
        <v>387</v>
      </c>
      <c r="I339" t="s">
        <v>443</v>
      </c>
      <c r="J339" t="s">
        <v>15</v>
      </c>
      <c r="K339">
        <v>2880</v>
      </c>
      <c r="L339">
        <v>2880</v>
      </c>
      <c r="M339">
        <v>60</v>
      </c>
      <c r="N339" t="b">
        <v>0</v>
      </c>
      <c r="O339" t="s">
        <v>4709</v>
      </c>
      <c r="P339" t="s">
        <v>1439</v>
      </c>
      <c r="Q339">
        <v>0.77083333333333337</v>
      </c>
    </row>
    <row r="340" spans="1:17">
      <c r="A340" s="48">
        <v>46028</v>
      </c>
      <c r="B340">
        <v>2</v>
      </c>
      <c r="C340" t="s">
        <v>201</v>
      </c>
      <c r="D340" t="s">
        <v>1366</v>
      </c>
      <c r="E340">
        <v>5</v>
      </c>
      <c r="F340" t="s">
        <v>17</v>
      </c>
      <c r="G340" t="s">
        <v>1266</v>
      </c>
      <c r="H340" t="s">
        <v>388</v>
      </c>
      <c r="I340" t="s">
        <v>344</v>
      </c>
      <c r="J340" t="s">
        <v>15</v>
      </c>
      <c r="K340">
        <v>2880</v>
      </c>
      <c r="L340">
        <v>2880</v>
      </c>
      <c r="M340">
        <v>60</v>
      </c>
      <c r="N340" t="b">
        <v>0</v>
      </c>
      <c r="O340" t="s">
        <v>4709</v>
      </c>
      <c r="P340" t="s">
        <v>1439</v>
      </c>
      <c r="Q340">
        <v>0.77083333333333337</v>
      </c>
    </row>
    <row r="341" spans="1:17">
      <c r="A341" s="48">
        <v>46028</v>
      </c>
      <c r="B341">
        <v>2</v>
      </c>
      <c r="C341" t="s">
        <v>201</v>
      </c>
      <c r="D341" t="s">
        <v>1366</v>
      </c>
      <c r="E341">
        <v>5</v>
      </c>
      <c r="F341" t="s">
        <v>17</v>
      </c>
      <c r="G341" t="s">
        <v>1266</v>
      </c>
      <c r="H341" t="s">
        <v>1267</v>
      </c>
      <c r="I341" t="s">
        <v>488</v>
      </c>
      <c r="J341" t="s">
        <v>15</v>
      </c>
      <c r="K341">
        <v>2880</v>
      </c>
      <c r="L341">
        <v>2880</v>
      </c>
      <c r="M341">
        <v>60</v>
      </c>
      <c r="N341" t="b">
        <v>0</v>
      </c>
      <c r="O341" t="s">
        <v>4709</v>
      </c>
      <c r="P341" t="s">
        <v>1439</v>
      </c>
      <c r="Q341">
        <v>0.77083333333333337</v>
      </c>
    </row>
    <row r="342" spans="1:17">
      <c r="A342" s="48">
        <v>46028</v>
      </c>
      <c r="B342">
        <v>2</v>
      </c>
      <c r="C342" t="s">
        <v>201</v>
      </c>
      <c r="D342" t="s">
        <v>1366</v>
      </c>
      <c r="E342">
        <v>5</v>
      </c>
      <c r="F342" t="s">
        <v>17</v>
      </c>
      <c r="G342" t="s">
        <v>1266</v>
      </c>
      <c r="H342" t="s">
        <v>389</v>
      </c>
      <c r="I342" t="s">
        <v>488</v>
      </c>
      <c r="J342" t="s">
        <v>16</v>
      </c>
      <c r="K342">
        <v>2880</v>
      </c>
      <c r="L342">
        <v>2880</v>
      </c>
      <c r="M342">
        <v>60</v>
      </c>
      <c r="N342" t="b">
        <v>0</v>
      </c>
      <c r="O342" t="s">
        <v>4709</v>
      </c>
      <c r="P342" t="s">
        <v>1439</v>
      </c>
      <c r="Q342">
        <v>0.77083333333333337</v>
      </c>
    </row>
    <row r="343" spans="1:17">
      <c r="A343" s="48">
        <v>46028</v>
      </c>
      <c r="B343">
        <v>2</v>
      </c>
      <c r="C343" t="s">
        <v>201</v>
      </c>
      <c r="D343" t="s">
        <v>1366</v>
      </c>
      <c r="E343">
        <v>5</v>
      </c>
      <c r="F343" t="s">
        <v>17</v>
      </c>
      <c r="G343" t="s">
        <v>1266</v>
      </c>
      <c r="H343" t="s">
        <v>391</v>
      </c>
      <c r="I343" t="s">
        <v>1266</v>
      </c>
      <c r="J343" t="s">
        <v>15</v>
      </c>
      <c r="K343">
        <v>2880</v>
      </c>
      <c r="L343">
        <v>2880</v>
      </c>
      <c r="M343">
        <v>100</v>
      </c>
      <c r="N343" t="b">
        <v>1</v>
      </c>
      <c r="O343" t="s">
        <v>1623</v>
      </c>
      <c r="P343" t="s">
        <v>1439</v>
      </c>
      <c r="Q343">
        <v>0.77083333333333337</v>
      </c>
    </row>
    <row r="344" spans="1:17">
      <c r="A344" s="48">
        <v>46028</v>
      </c>
      <c r="B344">
        <v>2</v>
      </c>
      <c r="C344" t="s">
        <v>202</v>
      </c>
      <c r="D344" t="s">
        <v>1367</v>
      </c>
      <c r="E344">
        <v>10</v>
      </c>
      <c r="F344" t="s">
        <v>17</v>
      </c>
      <c r="G344" t="s">
        <v>1266</v>
      </c>
      <c r="H344" t="s">
        <v>386</v>
      </c>
      <c r="I344" t="s">
        <v>488</v>
      </c>
      <c r="J344" t="s">
        <v>15</v>
      </c>
      <c r="K344">
        <v>2880</v>
      </c>
      <c r="L344">
        <v>2880</v>
      </c>
      <c r="M344">
        <v>60</v>
      </c>
      <c r="N344" t="b">
        <v>0</v>
      </c>
      <c r="O344" t="s">
        <v>4709</v>
      </c>
      <c r="P344" t="s">
        <v>1439</v>
      </c>
      <c r="Q344">
        <v>0.39583333333333331</v>
      </c>
    </row>
    <row r="345" spans="1:17">
      <c r="A345" s="48">
        <v>46028</v>
      </c>
      <c r="B345">
        <v>2</v>
      </c>
      <c r="C345" t="s">
        <v>202</v>
      </c>
      <c r="D345" t="s">
        <v>1367</v>
      </c>
      <c r="E345">
        <v>10</v>
      </c>
      <c r="F345" t="s">
        <v>17</v>
      </c>
      <c r="G345" t="s">
        <v>1266</v>
      </c>
      <c r="H345" t="s">
        <v>387</v>
      </c>
      <c r="I345" t="s">
        <v>443</v>
      </c>
      <c r="J345" t="s">
        <v>15</v>
      </c>
      <c r="K345">
        <v>2880</v>
      </c>
      <c r="L345">
        <v>2880</v>
      </c>
      <c r="M345">
        <v>60</v>
      </c>
      <c r="N345" t="b">
        <v>0</v>
      </c>
      <c r="O345" t="s">
        <v>4709</v>
      </c>
      <c r="P345" t="s">
        <v>1439</v>
      </c>
      <c r="Q345">
        <v>0.39583333333333331</v>
      </c>
    </row>
    <row r="346" spans="1:17">
      <c r="A346" s="48">
        <v>46028</v>
      </c>
      <c r="B346">
        <v>2</v>
      </c>
      <c r="C346" t="s">
        <v>202</v>
      </c>
      <c r="D346" t="s">
        <v>1367</v>
      </c>
      <c r="E346">
        <v>10</v>
      </c>
      <c r="F346" t="s">
        <v>17</v>
      </c>
      <c r="G346" t="s">
        <v>1266</v>
      </c>
      <c r="H346" t="s">
        <v>388</v>
      </c>
      <c r="I346" t="s">
        <v>344</v>
      </c>
      <c r="J346" t="s">
        <v>15</v>
      </c>
      <c r="K346">
        <v>2880</v>
      </c>
      <c r="L346">
        <v>2880</v>
      </c>
      <c r="M346">
        <v>60</v>
      </c>
      <c r="N346" t="b">
        <v>0</v>
      </c>
      <c r="O346" t="s">
        <v>4709</v>
      </c>
      <c r="P346" t="s">
        <v>1439</v>
      </c>
      <c r="Q346">
        <v>0.39583333333333331</v>
      </c>
    </row>
    <row r="347" spans="1:17">
      <c r="A347" s="48">
        <v>46028</v>
      </c>
      <c r="B347">
        <v>2</v>
      </c>
      <c r="C347" t="s">
        <v>202</v>
      </c>
      <c r="D347" t="s">
        <v>1367</v>
      </c>
      <c r="E347">
        <v>10</v>
      </c>
      <c r="F347" t="s">
        <v>17</v>
      </c>
      <c r="G347" t="s">
        <v>1266</v>
      </c>
      <c r="H347" t="s">
        <v>1267</v>
      </c>
      <c r="I347" t="s">
        <v>488</v>
      </c>
      <c r="J347" t="s">
        <v>15</v>
      </c>
      <c r="K347">
        <v>2880</v>
      </c>
      <c r="L347">
        <v>2880</v>
      </c>
      <c r="M347">
        <v>60</v>
      </c>
      <c r="N347" t="b">
        <v>0</v>
      </c>
      <c r="O347" t="s">
        <v>4709</v>
      </c>
      <c r="P347" t="s">
        <v>1439</v>
      </c>
      <c r="Q347">
        <v>0.39583333333333331</v>
      </c>
    </row>
    <row r="348" spans="1:17">
      <c r="A348" s="48">
        <v>46028</v>
      </c>
      <c r="B348">
        <v>2</v>
      </c>
      <c r="C348" t="s">
        <v>202</v>
      </c>
      <c r="D348" t="s">
        <v>1367</v>
      </c>
      <c r="E348">
        <v>10</v>
      </c>
      <c r="F348" t="s">
        <v>17</v>
      </c>
      <c r="G348" t="s">
        <v>1266</v>
      </c>
      <c r="H348" t="s">
        <v>389</v>
      </c>
      <c r="I348" t="s">
        <v>488</v>
      </c>
      <c r="J348" t="s">
        <v>16</v>
      </c>
      <c r="K348">
        <v>2880</v>
      </c>
      <c r="L348">
        <v>2880</v>
      </c>
      <c r="M348">
        <v>60</v>
      </c>
      <c r="N348" t="b">
        <v>0</v>
      </c>
      <c r="O348" t="s">
        <v>4709</v>
      </c>
      <c r="P348" t="s">
        <v>1439</v>
      </c>
      <c r="Q348">
        <v>0.39583333333333331</v>
      </c>
    </row>
    <row r="349" spans="1:17">
      <c r="A349" s="48">
        <v>46028</v>
      </c>
      <c r="B349">
        <v>2</v>
      </c>
      <c r="C349" t="s">
        <v>202</v>
      </c>
      <c r="D349" t="s">
        <v>1367</v>
      </c>
      <c r="E349">
        <v>10</v>
      </c>
      <c r="F349" t="s">
        <v>17</v>
      </c>
      <c r="G349" t="s">
        <v>1266</v>
      </c>
      <c r="H349" t="s">
        <v>391</v>
      </c>
      <c r="I349" t="s">
        <v>1266</v>
      </c>
      <c r="J349" t="s">
        <v>15</v>
      </c>
      <c r="K349">
        <v>2880</v>
      </c>
      <c r="L349">
        <v>2880</v>
      </c>
      <c r="M349">
        <v>100</v>
      </c>
      <c r="N349" t="b">
        <v>1</v>
      </c>
      <c r="O349" t="s">
        <v>1623</v>
      </c>
      <c r="P349" t="s">
        <v>1439</v>
      </c>
      <c r="Q349">
        <v>0.39583333333333331</v>
      </c>
    </row>
    <row r="350" spans="1:17">
      <c r="A350" s="48">
        <v>46028</v>
      </c>
      <c r="B350">
        <v>2</v>
      </c>
      <c r="C350" t="s">
        <v>205</v>
      </c>
      <c r="D350" t="s">
        <v>1370</v>
      </c>
      <c r="E350">
        <v>10</v>
      </c>
      <c r="F350" t="s">
        <v>17</v>
      </c>
      <c r="G350" t="s">
        <v>488</v>
      </c>
      <c r="H350" t="s">
        <v>386</v>
      </c>
      <c r="I350" t="s">
        <v>488</v>
      </c>
      <c r="J350" t="s">
        <v>15</v>
      </c>
      <c r="K350">
        <v>2880</v>
      </c>
      <c r="L350">
        <v>2880</v>
      </c>
      <c r="M350">
        <v>100</v>
      </c>
      <c r="N350" t="b">
        <v>1</v>
      </c>
      <c r="O350" t="s">
        <v>1623</v>
      </c>
      <c r="P350" t="s">
        <v>1590</v>
      </c>
      <c r="Q350">
        <v>0.77083333333333337</v>
      </c>
    </row>
    <row r="351" spans="1:17">
      <c r="A351" s="48">
        <v>46028</v>
      </c>
      <c r="B351">
        <v>2</v>
      </c>
      <c r="C351" t="s">
        <v>205</v>
      </c>
      <c r="D351" t="s">
        <v>1370</v>
      </c>
      <c r="E351">
        <v>10</v>
      </c>
      <c r="F351" t="s">
        <v>17</v>
      </c>
      <c r="G351" t="s">
        <v>488</v>
      </c>
      <c r="H351" t="s">
        <v>387</v>
      </c>
      <c r="I351" t="s">
        <v>443</v>
      </c>
      <c r="J351" t="s">
        <v>15</v>
      </c>
      <c r="K351">
        <v>2880</v>
      </c>
      <c r="L351">
        <v>2880</v>
      </c>
      <c r="M351">
        <v>60</v>
      </c>
      <c r="N351" t="b">
        <v>0</v>
      </c>
      <c r="O351" t="s">
        <v>4709</v>
      </c>
      <c r="P351" t="s">
        <v>1590</v>
      </c>
      <c r="Q351">
        <v>0.77083333333333337</v>
      </c>
    </row>
    <row r="352" spans="1:17">
      <c r="A352" s="48">
        <v>46028</v>
      </c>
      <c r="B352">
        <v>2</v>
      </c>
      <c r="C352" t="s">
        <v>205</v>
      </c>
      <c r="D352" t="s">
        <v>1370</v>
      </c>
      <c r="E352">
        <v>10</v>
      </c>
      <c r="F352" t="s">
        <v>17</v>
      </c>
      <c r="G352" t="s">
        <v>488</v>
      </c>
      <c r="H352" t="s">
        <v>388</v>
      </c>
      <c r="I352" t="s">
        <v>344</v>
      </c>
      <c r="J352" t="s">
        <v>15</v>
      </c>
      <c r="K352">
        <v>2880</v>
      </c>
      <c r="L352">
        <v>2880</v>
      </c>
      <c r="M352">
        <v>60</v>
      </c>
      <c r="N352" t="b">
        <v>0</v>
      </c>
      <c r="O352" t="s">
        <v>4709</v>
      </c>
      <c r="P352" t="s">
        <v>1590</v>
      </c>
      <c r="Q352">
        <v>0.77083333333333337</v>
      </c>
    </row>
    <row r="353" spans="1:17">
      <c r="A353" s="48">
        <v>46028</v>
      </c>
      <c r="B353">
        <v>2</v>
      </c>
      <c r="C353" t="s">
        <v>205</v>
      </c>
      <c r="D353" t="s">
        <v>1370</v>
      </c>
      <c r="E353">
        <v>10</v>
      </c>
      <c r="F353" t="s">
        <v>17</v>
      </c>
      <c r="G353" t="s">
        <v>488</v>
      </c>
      <c r="H353" t="s">
        <v>1267</v>
      </c>
      <c r="I353" t="s">
        <v>488</v>
      </c>
      <c r="J353" t="s">
        <v>15</v>
      </c>
      <c r="K353">
        <v>2880</v>
      </c>
      <c r="L353">
        <v>2880</v>
      </c>
      <c r="M353">
        <v>100</v>
      </c>
      <c r="N353" t="b">
        <v>1</v>
      </c>
      <c r="O353" t="s">
        <v>1623</v>
      </c>
      <c r="P353" t="s">
        <v>1590</v>
      </c>
      <c r="Q353">
        <v>0.77083333333333337</v>
      </c>
    </row>
    <row r="354" spans="1:17">
      <c r="A354" s="48">
        <v>46028</v>
      </c>
      <c r="B354">
        <v>2</v>
      </c>
      <c r="C354" t="s">
        <v>205</v>
      </c>
      <c r="D354" t="s">
        <v>1370</v>
      </c>
      <c r="E354">
        <v>10</v>
      </c>
      <c r="F354" t="s">
        <v>17</v>
      </c>
      <c r="G354" t="s">
        <v>488</v>
      </c>
      <c r="H354" t="s">
        <v>389</v>
      </c>
      <c r="I354" t="s">
        <v>488</v>
      </c>
      <c r="J354" t="s">
        <v>16</v>
      </c>
      <c r="K354">
        <v>2880</v>
      </c>
      <c r="L354">
        <v>2880</v>
      </c>
      <c r="M354">
        <v>100</v>
      </c>
      <c r="N354" t="b">
        <v>1</v>
      </c>
      <c r="O354" t="s">
        <v>1623</v>
      </c>
      <c r="P354" t="s">
        <v>1590</v>
      </c>
      <c r="Q354">
        <v>0.77083333333333337</v>
      </c>
    </row>
    <row r="355" spans="1:17">
      <c r="A355" s="48">
        <v>46028</v>
      </c>
      <c r="B355">
        <v>2</v>
      </c>
      <c r="C355" t="s">
        <v>205</v>
      </c>
      <c r="D355" t="s">
        <v>1370</v>
      </c>
      <c r="E355">
        <v>10</v>
      </c>
      <c r="F355" t="s">
        <v>17</v>
      </c>
      <c r="G355" t="s">
        <v>488</v>
      </c>
      <c r="H355" t="s">
        <v>391</v>
      </c>
      <c r="I355" t="s">
        <v>1266</v>
      </c>
      <c r="J355" t="s">
        <v>15</v>
      </c>
      <c r="K355">
        <v>2880</v>
      </c>
      <c r="L355">
        <v>2880</v>
      </c>
      <c r="M355">
        <v>60</v>
      </c>
      <c r="N355" t="b">
        <v>0</v>
      </c>
      <c r="O355" t="s">
        <v>4709</v>
      </c>
      <c r="P355" t="s">
        <v>1590</v>
      </c>
      <c r="Q355">
        <v>0.77083333333333337</v>
      </c>
    </row>
    <row r="356" spans="1:17">
      <c r="A356" s="48">
        <v>46028</v>
      </c>
      <c r="B356">
        <v>2</v>
      </c>
      <c r="C356" t="s">
        <v>207</v>
      </c>
      <c r="D356" t="s">
        <v>1219</v>
      </c>
      <c r="E356">
        <v>20</v>
      </c>
      <c r="F356" t="s">
        <v>17</v>
      </c>
      <c r="G356" t="s">
        <v>1266</v>
      </c>
      <c r="H356" t="s">
        <v>386</v>
      </c>
      <c r="I356" t="s">
        <v>488</v>
      </c>
      <c r="J356" t="s">
        <v>15</v>
      </c>
      <c r="K356">
        <v>2880</v>
      </c>
      <c r="L356">
        <v>2880</v>
      </c>
      <c r="M356">
        <v>60</v>
      </c>
      <c r="N356" t="b">
        <v>0</v>
      </c>
      <c r="O356" t="s">
        <v>4709</v>
      </c>
      <c r="P356" t="s">
        <v>2103</v>
      </c>
      <c r="Q356">
        <v>0.38194444444444442</v>
      </c>
    </row>
    <row r="357" spans="1:17">
      <c r="A357" s="48">
        <v>46028</v>
      </c>
      <c r="B357">
        <v>2</v>
      </c>
      <c r="C357" t="s">
        <v>207</v>
      </c>
      <c r="D357" t="s">
        <v>1219</v>
      </c>
      <c r="E357">
        <v>20</v>
      </c>
      <c r="F357" t="s">
        <v>17</v>
      </c>
      <c r="G357" t="s">
        <v>1266</v>
      </c>
      <c r="H357" t="s">
        <v>387</v>
      </c>
      <c r="I357" t="s">
        <v>443</v>
      </c>
      <c r="J357" t="s">
        <v>15</v>
      </c>
      <c r="K357">
        <v>2880</v>
      </c>
      <c r="L357">
        <v>2880</v>
      </c>
      <c r="M357">
        <v>60</v>
      </c>
      <c r="N357" t="b">
        <v>0</v>
      </c>
      <c r="O357" t="s">
        <v>4709</v>
      </c>
      <c r="P357" t="s">
        <v>2103</v>
      </c>
      <c r="Q357">
        <v>0.38194444444444442</v>
      </c>
    </row>
    <row r="358" spans="1:17">
      <c r="A358" s="48">
        <v>46028</v>
      </c>
      <c r="B358">
        <v>2</v>
      </c>
      <c r="C358" t="s">
        <v>207</v>
      </c>
      <c r="D358" t="s">
        <v>1219</v>
      </c>
      <c r="E358">
        <v>20</v>
      </c>
      <c r="F358" t="s">
        <v>17</v>
      </c>
      <c r="G358" t="s">
        <v>1266</v>
      </c>
      <c r="H358" t="s">
        <v>388</v>
      </c>
      <c r="I358" t="s">
        <v>344</v>
      </c>
      <c r="J358" t="s">
        <v>15</v>
      </c>
      <c r="K358">
        <v>2880</v>
      </c>
      <c r="L358">
        <v>2880</v>
      </c>
      <c r="M358">
        <v>60</v>
      </c>
      <c r="N358" t="b">
        <v>0</v>
      </c>
      <c r="O358" t="s">
        <v>4709</v>
      </c>
      <c r="P358" t="s">
        <v>2103</v>
      </c>
      <c r="Q358">
        <v>0.38194444444444442</v>
      </c>
    </row>
    <row r="359" spans="1:17">
      <c r="A359" s="48">
        <v>46028</v>
      </c>
      <c r="B359">
        <v>2</v>
      </c>
      <c r="C359" t="s">
        <v>207</v>
      </c>
      <c r="D359" t="s">
        <v>1219</v>
      </c>
      <c r="E359">
        <v>20</v>
      </c>
      <c r="F359" t="s">
        <v>17</v>
      </c>
      <c r="G359" t="s">
        <v>1266</v>
      </c>
      <c r="H359" t="s">
        <v>1267</v>
      </c>
      <c r="I359" t="s">
        <v>488</v>
      </c>
      <c r="J359" t="s">
        <v>15</v>
      </c>
      <c r="K359">
        <v>2880</v>
      </c>
      <c r="L359">
        <v>2880</v>
      </c>
      <c r="M359">
        <v>60</v>
      </c>
      <c r="N359" t="b">
        <v>0</v>
      </c>
      <c r="O359" t="s">
        <v>4709</v>
      </c>
      <c r="P359" t="s">
        <v>2103</v>
      </c>
      <c r="Q359">
        <v>0.38194444444444442</v>
      </c>
    </row>
    <row r="360" spans="1:17">
      <c r="A360" s="48">
        <v>46028</v>
      </c>
      <c r="B360">
        <v>2</v>
      </c>
      <c r="C360" t="s">
        <v>207</v>
      </c>
      <c r="D360" t="s">
        <v>1219</v>
      </c>
      <c r="E360">
        <v>20</v>
      </c>
      <c r="F360" t="s">
        <v>17</v>
      </c>
      <c r="G360" t="s">
        <v>1266</v>
      </c>
      <c r="H360" t="s">
        <v>389</v>
      </c>
      <c r="I360" t="s">
        <v>488</v>
      </c>
      <c r="J360" t="s">
        <v>16</v>
      </c>
      <c r="K360">
        <v>2880</v>
      </c>
      <c r="L360">
        <v>2880</v>
      </c>
      <c r="M360">
        <v>60</v>
      </c>
      <c r="N360" t="b">
        <v>0</v>
      </c>
      <c r="O360" t="s">
        <v>4709</v>
      </c>
      <c r="P360" t="s">
        <v>2103</v>
      </c>
      <c r="Q360">
        <v>0.38194444444444442</v>
      </c>
    </row>
    <row r="361" spans="1:17">
      <c r="A361" s="48">
        <v>46028</v>
      </c>
      <c r="B361">
        <v>2</v>
      </c>
      <c r="C361" t="s">
        <v>207</v>
      </c>
      <c r="D361" t="s">
        <v>1219</v>
      </c>
      <c r="E361">
        <v>20</v>
      </c>
      <c r="F361" t="s">
        <v>17</v>
      </c>
      <c r="G361" t="s">
        <v>1266</v>
      </c>
      <c r="H361" t="s">
        <v>391</v>
      </c>
      <c r="I361" t="s">
        <v>1266</v>
      </c>
      <c r="J361" t="s">
        <v>15</v>
      </c>
      <c r="K361">
        <v>2880</v>
      </c>
      <c r="L361">
        <v>2880</v>
      </c>
      <c r="M361">
        <v>100</v>
      </c>
      <c r="N361" t="b">
        <v>1</v>
      </c>
      <c r="O361" t="s">
        <v>1623</v>
      </c>
      <c r="P361" t="s">
        <v>2103</v>
      </c>
      <c r="Q361">
        <v>0.38194444444444442</v>
      </c>
    </row>
    <row r="362" spans="1:17">
      <c r="A362" s="48">
        <v>46028</v>
      </c>
      <c r="B362">
        <v>2</v>
      </c>
      <c r="C362" t="s">
        <v>211</v>
      </c>
      <c r="D362" t="s">
        <v>1180</v>
      </c>
      <c r="E362">
        <v>10</v>
      </c>
      <c r="F362" t="s">
        <v>17</v>
      </c>
      <c r="G362" t="s">
        <v>488</v>
      </c>
      <c r="H362" t="s">
        <v>386</v>
      </c>
      <c r="I362" t="s">
        <v>488</v>
      </c>
      <c r="J362" t="s">
        <v>15</v>
      </c>
      <c r="K362">
        <v>2880</v>
      </c>
      <c r="L362">
        <v>2880</v>
      </c>
      <c r="M362">
        <v>100</v>
      </c>
      <c r="N362" t="b">
        <v>1</v>
      </c>
      <c r="O362" t="s">
        <v>1623</v>
      </c>
      <c r="P362" t="s">
        <v>1439</v>
      </c>
      <c r="Q362">
        <v>0.76388888888888884</v>
      </c>
    </row>
    <row r="363" spans="1:17">
      <c r="A363" s="48">
        <v>46028</v>
      </c>
      <c r="B363">
        <v>2</v>
      </c>
      <c r="C363" t="s">
        <v>211</v>
      </c>
      <c r="D363" t="s">
        <v>1180</v>
      </c>
      <c r="E363">
        <v>10</v>
      </c>
      <c r="F363" t="s">
        <v>17</v>
      </c>
      <c r="G363" t="s">
        <v>488</v>
      </c>
      <c r="H363" t="s">
        <v>387</v>
      </c>
      <c r="I363" t="s">
        <v>443</v>
      </c>
      <c r="J363" t="s">
        <v>15</v>
      </c>
      <c r="K363">
        <v>2880</v>
      </c>
      <c r="L363">
        <v>2880</v>
      </c>
      <c r="M363">
        <v>60</v>
      </c>
      <c r="N363" t="b">
        <v>0</v>
      </c>
      <c r="O363" t="s">
        <v>4709</v>
      </c>
      <c r="P363" t="s">
        <v>1439</v>
      </c>
      <c r="Q363">
        <v>0.76388888888888884</v>
      </c>
    </row>
    <row r="364" spans="1:17">
      <c r="A364" s="48">
        <v>46028</v>
      </c>
      <c r="B364">
        <v>2</v>
      </c>
      <c r="C364" t="s">
        <v>211</v>
      </c>
      <c r="D364" t="s">
        <v>1180</v>
      </c>
      <c r="E364">
        <v>10</v>
      </c>
      <c r="F364" t="s">
        <v>17</v>
      </c>
      <c r="G364" t="s">
        <v>488</v>
      </c>
      <c r="H364" t="s">
        <v>388</v>
      </c>
      <c r="I364" t="s">
        <v>344</v>
      </c>
      <c r="J364" t="s">
        <v>15</v>
      </c>
      <c r="K364">
        <v>2880</v>
      </c>
      <c r="L364">
        <v>2880</v>
      </c>
      <c r="M364">
        <v>60</v>
      </c>
      <c r="N364" t="b">
        <v>0</v>
      </c>
      <c r="O364" t="s">
        <v>4709</v>
      </c>
      <c r="P364" t="s">
        <v>1439</v>
      </c>
      <c r="Q364">
        <v>0.76388888888888884</v>
      </c>
    </row>
    <row r="365" spans="1:17">
      <c r="A365" s="48">
        <v>46028</v>
      </c>
      <c r="B365">
        <v>2</v>
      </c>
      <c r="C365" t="s">
        <v>211</v>
      </c>
      <c r="D365" t="s">
        <v>1180</v>
      </c>
      <c r="E365">
        <v>10</v>
      </c>
      <c r="F365" t="s">
        <v>17</v>
      </c>
      <c r="G365" t="s">
        <v>488</v>
      </c>
      <c r="H365" t="s">
        <v>1267</v>
      </c>
      <c r="I365" t="s">
        <v>488</v>
      </c>
      <c r="J365" t="s">
        <v>15</v>
      </c>
      <c r="K365">
        <v>2880</v>
      </c>
      <c r="L365">
        <v>2880</v>
      </c>
      <c r="M365">
        <v>100</v>
      </c>
      <c r="N365" t="b">
        <v>1</v>
      </c>
      <c r="O365" t="s">
        <v>1623</v>
      </c>
      <c r="P365" t="s">
        <v>1439</v>
      </c>
      <c r="Q365">
        <v>0.76388888888888884</v>
      </c>
    </row>
    <row r="366" spans="1:17">
      <c r="A366" s="48">
        <v>46028</v>
      </c>
      <c r="B366">
        <v>2</v>
      </c>
      <c r="C366" t="s">
        <v>211</v>
      </c>
      <c r="D366" t="s">
        <v>1180</v>
      </c>
      <c r="E366">
        <v>10</v>
      </c>
      <c r="F366" t="s">
        <v>17</v>
      </c>
      <c r="G366" t="s">
        <v>488</v>
      </c>
      <c r="H366" t="s">
        <v>389</v>
      </c>
      <c r="I366" t="s">
        <v>488</v>
      </c>
      <c r="J366" t="s">
        <v>16</v>
      </c>
      <c r="K366">
        <v>2880</v>
      </c>
      <c r="L366">
        <v>2880</v>
      </c>
      <c r="M366">
        <v>100</v>
      </c>
      <c r="N366" t="b">
        <v>1</v>
      </c>
      <c r="O366" t="s">
        <v>1623</v>
      </c>
      <c r="P366" t="s">
        <v>1439</v>
      </c>
      <c r="Q366">
        <v>0.76388888888888884</v>
      </c>
    </row>
    <row r="367" spans="1:17">
      <c r="A367" s="48">
        <v>46028</v>
      </c>
      <c r="B367">
        <v>2</v>
      </c>
      <c r="C367" t="s">
        <v>211</v>
      </c>
      <c r="D367" t="s">
        <v>1180</v>
      </c>
      <c r="E367">
        <v>10</v>
      </c>
      <c r="F367" t="s">
        <v>17</v>
      </c>
      <c r="G367" t="s">
        <v>488</v>
      </c>
      <c r="H367" t="s">
        <v>391</v>
      </c>
      <c r="I367" t="s">
        <v>1266</v>
      </c>
      <c r="J367" t="s">
        <v>15</v>
      </c>
      <c r="K367">
        <v>2880</v>
      </c>
      <c r="L367">
        <v>2880</v>
      </c>
      <c r="M367">
        <v>60</v>
      </c>
      <c r="N367" t="b">
        <v>0</v>
      </c>
      <c r="O367" t="s">
        <v>4709</v>
      </c>
      <c r="P367" t="s">
        <v>1439</v>
      </c>
      <c r="Q367">
        <v>0.76388888888888884</v>
      </c>
    </row>
    <row r="368" spans="1:17">
      <c r="A368" s="48">
        <v>46028</v>
      </c>
      <c r="B368">
        <v>2</v>
      </c>
      <c r="C368" t="s">
        <v>226</v>
      </c>
      <c r="D368" t="s">
        <v>1194</v>
      </c>
      <c r="E368">
        <v>10</v>
      </c>
      <c r="F368" t="s">
        <v>15</v>
      </c>
      <c r="G368" t="s">
        <v>1266</v>
      </c>
      <c r="H368" t="s">
        <v>386</v>
      </c>
      <c r="I368" t="s">
        <v>488</v>
      </c>
      <c r="J368" t="s">
        <v>15</v>
      </c>
      <c r="K368">
        <v>2880</v>
      </c>
      <c r="L368">
        <v>2880</v>
      </c>
      <c r="M368">
        <v>60</v>
      </c>
      <c r="N368" t="b">
        <v>0</v>
      </c>
      <c r="O368" t="s">
        <v>4709</v>
      </c>
      <c r="P368" t="s">
        <v>1590</v>
      </c>
      <c r="Q368">
        <v>0.38194444444444442</v>
      </c>
    </row>
    <row r="369" spans="1:17">
      <c r="A369" s="48">
        <v>46028</v>
      </c>
      <c r="B369">
        <v>2</v>
      </c>
      <c r="C369" t="s">
        <v>226</v>
      </c>
      <c r="D369" t="s">
        <v>1194</v>
      </c>
      <c r="E369">
        <v>10</v>
      </c>
      <c r="F369" t="s">
        <v>15</v>
      </c>
      <c r="G369" t="s">
        <v>1266</v>
      </c>
      <c r="H369" t="s">
        <v>387</v>
      </c>
      <c r="I369" t="s">
        <v>443</v>
      </c>
      <c r="J369" t="s">
        <v>15</v>
      </c>
      <c r="K369">
        <v>2880</v>
      </c>
      <c r="L369">
        <v>2880</v>
      </c>
      <c r="M369">
        <v>60</v>
      </c>
      <c r="N369" t="b">
        <v>0</v>
      </c>
      <c r="O369" t="s">
        <v>4709</v>
      </c>
      <c r="P369" t="s">
        <v>1590</v>
      </c>
      <c r="Q369">
        <v>0.38194444444444442</v>
      </c>
    </row>
    <row r="370" spans="1:17">
      <c r="A370" s="48">
        <v>46028</v>
      </c>
      <c r="B370">
        <v>2</v>
      </c>
      <c r="C370" t="s">
        <v>226</v>
      </c>
      <c r="D370" t="s">
        <v>1194</v>
      </c>
      <c r="E370">
        <v>10</v>
      </c>
      <c r="F370" t="s">
        <v>15</v>
      </c>
      <c r="G370" t="s">
        <v>1266</v>
      </c>
      <c r="H370" t="s">
        <v>388</v>
      </c>
      <c r="I370" t="s">
        <v>344</v>
      </c>
      <c r="J370" t="s">
        <v>15</v>
      </c>
      <c r="K370">
        <v>2880</v>
      </c>
      <c r="L370">
        <v>2880</v>
      </c>
      <c r="M370">
        <v>60</v>
      </c>
      <c r="N370" t="b">
        <v>0</v>
      </c>
      <c r="O370" t="s">
        <v>4709</v>
      </c>
      <c r="P370" t="s">
        <v>1590</v>
      </c>
      <c r="Q370">
        <v>0.38194444444444442</v>
      </c>
    </row>
    <row r="371" spans="1:17">
      <c r="A371" s="48">
        <v>46028</v>
      </c>
      <c r="B371">
        <v>2</v>
      </c>
      <c r="C371" t="s">
        <v>226</v>
      </c>
      <c r="D371" t="s">
        <v>1194</v>
      </c>
      <c r="E371">
        <v>10</v>
      </c>
      <c r="F371" t="s">
        <v>15</v>
      </c>
      <c r="G371" t="s">
        <v>1266</v>
      </c>
      <c r="H371" t="s">
        <v>1267</v>
      </c>
      <c r="I371" t="s">
        <v>488</v>
      </c>
      <c r="J371" t="s">
        <v>15</v>
      </c>
      <c r="K371">
        <v>2880</v>
      </c>
      <c r="L371">
        <v>2880</v>
      </c>
      <c r="M371">
        <v>60</v>
      </c>
      <c r="N371" t="b">
        <v>0</v>
      </c>
      <c r="O371" t="s">
        <v>4709</v>
      </c>
      <c r="P371" t="s">
        <v>1590</v>
      </c>
      <c r="Q371">
        <v>0.38194444444444442</v>
      </c>
    </row>
    <row r="372" spans="1:17">
      <c r="A372" s="48">
        <v>46028</v>
      </c>
      <c r="B372">
        <v>2</v>
      </c>
      <c r="C372" t="s">
        <v>226</v>
      </c>
      <c r="D372" t="s">
        <v>1194</v>
      </c>
      <c r="E372">
        <v>10</v>
      </c>
      <c r="F372" t="s">
        <v>15</v>
      </c>
      <c r="G372" t="s">
        <v>1266</v>
      </c>
      <c r="H372" t="s">
        <v>389</v>
      </c>
      <c r="I372" t="s">
        <v>488</v>
      </c>
      <c r="J372" t="s">
        <v>16</v>
      </c>
      <c r="K372">
        <v>2880</v>
      </c>
      <c r="L372">
        <v>2880</v>
      </c>
      <c r="M372">
        <v>40</v>
      </c>
      <c r="N372" t="b">
        <v>0</v>
      </c>
      <c r="O372" t="s">
        <v>4709</v>
      </c>
      <c r="P372" t="s">
        <v>1590</v>
      </c>
      <c r="Q372">
        <v>0.38194444444444442</v>
      </c>
    </row>
    <row r="373" spans="1:17">
      <c r="A373" s="48">
        <v>46028</v>
      </c>
      <c r="B373">
        <v>2</v>
      </c>
      <c r="C373" t="s">
        <v>226</v>
      </c>
      <c r="D373" t="s">
        <v>1194</v>
      </c>
      <c r="E373">
        <v>10</v>
      </c>
      <c r="F373" t="s">
        <v>15</v>
      </c>
      <c r="G373" t="s">
        <v>1266</v>
      </c>
      <c r="H373" t="s">
        <v>391</v>
      </c>
      <c r="I373" t="s">
        <v>1266</v>
      </c>
      <c r="J373" t="s">
        <v>15</v>
      </c>
      <c r="K373">
        <v>2880</v>
      </c>
      <c r="L373">
        <v>2880</v>
      </c>
      <c r="M373">
        <v>100</v>
      </c>
      <c r="N373" t="b">
        <v>1</v>
      </c>
      <c r="O373" t="s">
        <v>1623</v>
      </c>
      <c r="P373" t="s">
        <v>1590</v>
      </c>
      <c r="Q373">
        <v>0.38194444444444442</v>
      </c>
    </row>
    <row r="374" spans="1:17">
      <c r="A374" s="48">
        <v>46028</v>
      </c>
      <c r="B374">
        <v>2</v>
      </c>
      <c r="C374" t="s">
        <v>229</v>
      </c>
      <c r="D374" t="s">
        <v>1197</v>
      </c>
      <c r="E374">
        <v>5</v>
      </c>
      <c r="F374" t="s">
        <v>17</v>
      </c>
      <c r="G374" t="s">
        <v>1266</v>
      </c>
      <c r="H374" t="s">
        <v>386</v>
      </c>
      <c r="I374" t="s">
        <v>488</v>
      </c>
      <c r="J374" t="s">
        <v>15</v>
      </c>
      <c r="K374">
        <v>2880</v>
      </c>
      <c r="L374">
        <v>2880</v>
      </c>
      <c r="M374">
        <v>60</v>
      </c>
      <c r="N374" t="b">
        <v>0</v>
      </c>
      <c r="O374" t="s">
        <v>4709</v>
      </c>
      <c r="P374" t="s">
        <v>1439</v>
      </c>
      <c r="Q374">
        <v>0.44791666666666669</v>
      </c>
    </row>
    <row r="375" spans="1:17">
      <c r="A375" s="48">
        <v>46028</v>
      </c>
      <c r="B375">
        <v>2</v>
      </c>
      <c r="C375" t="s">
        <v>229</v>
      </c>
      <c r="D375" t="s">
        <v>1197</v>
      </c>
      <c r="E375">
        <v>5</v>
      </c>
      <c r="F375" t="s">
        <v>17</v>
      </c>
      <c r="G375" t="s">
        <v>1266</v>
      </c>
      <c r="H375" t="s">
        <v>387</v>
      </c>
      <c r="I375" t="s">
        <v>443</v>
      </c>
      <c r="J375" t="s">
        <v>15</v>
      </c>
      <c r="K375">
        <v>2880</v>
      </c>
      <c r="L375">
        <v>2880</v>
      </c>
      <c r="M375">
        <v>60</v>
      </c>
      <c r="N375" t="b">
        <v>0</v>
      </c>
      <c r="O375" t="s">
        <v>4709</v>
      </c>
      <c r="P375" t="s">
        <v>1439</v>
      </c>
      <c r="Q375">
        <v>0.44791666666666669</v>
      </c>
    </row>
    <row r="376" spans="1:17">
      <c r="A376" s="48">
        <v>46028</v>
      </c>
      <c r="B376">
        <v>2</v>
      </c>
      <c r="C376" t="s">
        <v>229</v>
      </c>
      <c r="D376" t="s">
        <v>1197</v>
      </c>
      <c r="E376">
        <v>5</v>
      </c>
      <c r="F376" t="s">
        <v>17</v>
      </c>
      <c r="G376" t="s">
        <v>1266</v>
      </c>
      <c r="H376" t="s">
        <v>388</v>
      </c>
      <c r="I376" t="s">
        <v>344</v>
      </c>
      <c r="J376" t="s">
        <v>15</v>
      </c>
      <c r="K376">
        <v>2880</v>
      </c>
      <c r="L376">
        <v>2880</v>
      </c>
      <c r="M376">
        <v>60</v>
      </c>
      <c r="N376" t="b">
        <v>0</v>
      </c>
      <c r="O376" t="s">
        <v>4709</v>
      </c>
      <c r="P376" t="s">
        <v>1439</v>
      </c>
      <c r="Q376">
        <v>0.44791666666666669</v>
      </c>
    </row>
    <row r="377" spans="1:17">
      <c r="A377" s="48">
        <v>46028</v>
      </c>
      <c r="B377">
        <v>2</v>
      </c>
      <c r="C377" t="s">
        <v>229</v>
      </c>
      <c r="D377" t="s">
        <v>1197</v>
      </c>
      <c r="E377">
        <v>5</v>
      </c>
      <c r="F377" t="s">
        <v>17</v>
      </c>
      <c r="G377" t="s">
        <v>1266</v>
      </c>
      <c r="H377" t="s">
        <v>1267</v>
      </c>
      <c r="I377" t="s">
        <v>488</v>
      </c>
      <c r="J377" t="s">
        <v>15</v>
      </c>
      <c r="K377">
        <v>2880</v>
      </c>
      <c r="L377">
        <v>2880</v>
      </c>
      <c r="M377">
        <v>60</v>
      </c>
      <c r="N377" t="b">
        <v>0</v>
      </c>
      <c r="O377" t="s">
        <v>4709</v>
      </c>
      <c r="P377" t="s">
        <v>1439</v>
      </c>
      <c r="Q377">
        <v>0.44791666666666669</v>
      </c>
    </row>
    <row r="378" spans="1:17">
      <c r="A378" s="48">
        <v>46028</v>
      </c>
      <c r="B378">
        <v>2</v>
      </c>
      <c r="C378" t="s">
        <v>229</v>
      </c>
      <c r="D378" t="s">
        <v>1197</v>
      </c>
      <c r="E378">
        <v>5</v>
      </c>
      <c r="F378" t="s">
        <v>17</v>
      </c>
      <c r="G378" t="s">
        <v>1266</v>
      </c>
      <c r="H378" t="s">
        <v>389</v>
      </c>
      <c r="I378" t="s">
        <v>488</v>
      </c>
      <c r="J378" t="s">
        <v>16</v>
      </c>
      <c r="K378">
        <v>2880</v>
      </c>
      <c r="L378">
        <v>2880</v>
      </c>
      <c r="M378">
        <v>60</v>
      </c>
      <c r="N378" t="b">
        <v>0</v>
      </c>
      <c r="O378" t="s">
        <v>4709</v>
      </c>
      <c r="P378" t="s">
        <v>1439</v>
      </c>
      <c r="Q378">
        <v>0.44791666666666669</v>
      </c>
    </row>
    <row r="379" spans="1:17">
      <c r="A379" s="48">
        <v>46028</v>
      </c>
      <c r="B379">
        <v>2</v>
      </c>
      <c r="C379" t="s">
        <v>229</v>
      </c>
      <c r="D379" t="s">
        <v>1197</v>
      </c>
      <c r="E379">
        <v>5</v>
      </c>
      <c r="F379" t="s">
        <v>17</v>
      </c>
      <c r="G379" t="s">
        <v>1266</v>
      </c>
      <c r="H379" t="s">
        <v>391</v>
      </c>
      <c r="I379" t="s">
        <v>1266</v>
      </c>
      <c r="J379" t="s">
        <v>15</v>
      </c>
      <c r="K379">
        <v>2880</v>
      </c>
      <c r="L379">
        <v>2880</v>
      </c>
      <c r="M379">
        <v>100</v>
      </c>
      <c r="N379" t="b">
        <v>1</v>
      </c>
      <c r="O379" t="s">
        <v>1623</v>
      </c>
      <c r="P379" t="s">
        <v>1439</v>
      </c>
      <c r="Q379">
        <v>0.44791666666666669</v>
      </c>
    </row>
    <row r="380" spans="1:17">
      <c r="A380" s="48">
        <v>46028</v>
      </c>
      <c r="B380">
        <v>2</v>
      </c>
      <c r="C380" t="s">
        <v>235</v>
      </c>
      <c r="D380" t="s">
        <v>1201</v>
      </c>
      <c r="E380">
        <v>5</v>
      </c>
      <c r="F380" t="s">
        <v>16</v>
      </c>
      <c r="G380" t="s">
        <v>488</v>
      </c>
      <c r="H380" t="s">
        <v>386</v>
      </c>
      <c r="I380" t="s">
        <v>488</v>
      </c>
      <c r="J380" t="s">
        <v>15</v>
      </c>
      <c r="K380">
        <v>2880</v>
      </c>
      <c r="L380">
        <v>2880</v>
      </c>
      <c r="M380">
        <v>80</v>
      </c>
      <c r="N380" t="b">
        <v>0</v>
      </c>
      <c r="O380" t="s">
        <v>4710</v>
      </c>
      <c r="P380" t="s">
        <v>2103</v>
      </c>
      <c r="Q380">
        <v>0.38541666666666669</v>
      </c>
    </row>
    <row r="381" spans="1:17">
      <c r="A381" s="48">
        <v>46028</v>
      </c>
      <c r="B381">
        <v>2</v>
      </c>
      <c r="C381" t="s">
        <v>235</v>
      </c>
      <c r="D381" t="s">
        <v>1201</v>
      </c>
      <c r="E381">
        <v>5</v>
      </c>
      <c r="F381" t="s">
        <v>16</v>
      </c>
      <c r="G381" t="s">
        <v>488</v>
      </c>
      <c r="H381" t="s">
        <v>387</v>
      </c>
      <c r="I381" t="s">
        <v>443</v>
      </c>
      <c r="J381" t="s">
        <v>15</v>
      </c>
      <c r="K381">
        <v>2880</v>
      </c>
      <c r="L381">
        <v>2880</v>
      </c>
      <c r="M381">
        <v>40</v>
      </c>
      <c r="N381" t="b">
        <v>0</v>
      </c>
      <c r="O381" t="s">
        <v>4709</v>
      </c>
      <c r="P381" t="s">
        <v>2103</v>
      </c>
      <c r="Q381">
        <v>0.38541666666666669</v>
      </c>
    </row>
    <row r="382" spans="1:17">
      <c r="A382" s="48">
        <v>46028</v>
      </c>
      <c r="B382">
        <v>2</v>
      </c>
      <c r="C382" t="s">
        <v>235</v>
      </c>
      <c r="D382" t="s">
        <v>1201</v>
      </c>
      <c r="E382">
        <v>5</v>
      </c>
      <c r="F382" t="s">
        <v>16</v>
      </c>
      <c r="G382" t="s">
        <v>488</v>
      </c>
      <c r="H382" t="s">
        <v>388</v>
      </c>
      <c r="I382" t="s">
        <v>344</v>
      </c>
      <c r="J382" t="s">
        <v>15</v>
      </c>
      <c r="K382">
        <v>2880</v>
      </c>
      <c r="L382">
        <v>2880</v>
      </c>
      <c r="M382">
        <v>40</v>
      </c>
      <c r="N382" t="b">
        <v>0</v>
      </c>
      <c r="O382" t="s">
        <v>4709</v>
      </c>
      <c r="P382" t="s">
        <v>2103</v>
      </c>
      <c r="Q382">
        <v>0.38541666666666669</v>
      </c>
    </row>
    <row r="383" spans="1:17">
      <c r="A383" s="48">
        <v>46028</v>
      </c>
      <c r="B383">
        <v>2</v>
      </c>
      <c r="C383" t="s">
        <v>235</v>
      </c>
      <c r="D383" t="s">
        <v>1201</v>
      </c>
      <c r="E383">
        <v>5</v>
      </c>
      <c r="F383" t="s">
        <v>16</v>
      </c>
      <c r="G383" t="s">
        <v>488</v>
      </c>
      <c r="H383" t="s">
        <v>1267</v>
      </c>
      <c r="I383" t="s">
        <v>488</v>
      </c>
      <c r="J383" t="s">
        <v>15</v>
      </c>
      <c r="K383">
        <v>2880</v>
      </c>
      <c r="L383">
        <v>2880</v>
      </c>
      <c r="M383">
        <v>80</v>
      </c>
      <c r="N383" t="b">
        <v>0</v>
      </c>
      <c r="O383" t="s">
        <v>4710</v>
      </c>
      <c r="P383" t="s">
        <v>2103</v>
      </c>
      <c r="Q383">
        <v>0.38541666666666669</v>
      </c>
    </row>
    <row r="384" spans="1:17">
      <c r="A384" s="48">
        <v>46028</v>
      </c>
      <c r="B384">
        <v>2</v>
      </c>
      <c r="C384" t="s">
        <v>235</v>
      </c>
      <c r="D384" t="s">
        <v>1201</v>
      </c>
      <c r="E384">
        <v>5</v>
      </c>
      <c r="F384" t="s">
        <v>16</v>
      </c>
      <c r="G384" t="s">
        <v>488</v>
      </c>
      <c r="H384" t="s">
        <v>389</v>
      </c>
      <c r="I384" t="s">
        <v>488</v>
      </c>
      <c r="J384" t="s">
        <v>16</v>
      </c>
      <c r="K384">
        <v>2880</v>
      </c>
      <c r="L384">
        <v>2880</v>
      </c>
      <c r="M384">
        <v>100</v>
      </c>
      <c r="N384" t="b">
        <v>1</v>
      </c>
      <c r="O384" t="s">
        <v>1623</v>
      </c>
      <c r="P384" t="s">
        <v>2103</v>
      </c>
      <c r="Q384">
        <v>0.38541666666666669</v>
      </c>
    </row>
    <row r="385" spans="1:17">
      <c r="A385" s="48">
        <v>46028</v>
      </c>
      <c r="B385">
        <v>2</v>
      </c>
      <c r="C385" t="s">
        <v>235</v>
      </c>
      <c r="D385" t="s">
        <v>1201</v>
      </c>
      <c r="E385">
        <v>5</v>
      </c>
      <c r="F385" t="s">
        <v>16</v>
      </c>
      <c r="G385" t="s">
        <v>488</v>
      </c>
      <c r="H385" t="s">
        <v>391</v>
      </c>
      <c r="I385" t="s">
        <v>1266</v>
      </c>
      <c r="J385" t="s">
        <v>15</v>
      </c>
      <c r="K385">
        <v>2880</v>
      </c>
      <c r="L385">
        <v>2880</v>
      </c>
      <c r="M385">
        <v>40</v>
      </c>
      <c r="N385" t="b">
        <v>0</v>
      </c>
      <c r="O385" t="s">
        <v>4709</v>
      </c>
      <c r="P385" t="s">
        <v>2103</v>
      </c>
      <c r="Q385">
        <v>0.38541666666666669</v>
      </c>
    </row>
    <row r="386" spans="1:17">
      <c r="A386" s="48">
        <v>46028</v>
      </c>
      <c r="B386">
        <v>2</v>
      </c>
      <c r="C386" t="s">
        <v>236</v>
      </c>
      <c r="D386" t="s">
        <v>24</v>
      </c>
      <c r="E386">
        <v>5</v>
      </c>
      <c r="F386" t="s">
        <v>17</v>
      </c>
      <c r="G386" t="s">
        <v>488</v>
      </c>
      <c r="H386" t="s">
        <v>386</v>
      </c>
      <c r="I386" t="s">
        <v>488</v>
      </c>
      <c r="J386" t="s">
        <v>15</v>
      </c>
      <c r="K386">
        <v>2880</v>
      </c>
      <c r="L386">
        <v>2880</v>
      </c>
      <c r="M386">
        <v>100</v>
      </c>
      <c r="N386" t="b">
        <v>1</v>
      </c>
      <c r="O386" t="s">
        <v>1623</v>
      </c>
      <c r="P386" t="s">
        <v>1590</v>
      </c>
      <c r="Q386">
        <v>0.70833333333333337</v>
      </c>
    </row>
    <row r="387" spans="1:17">
      <c r="A387" s="48">
        <v>46028</v>
      </c>
      <c r="B387">
        <v>2</v>
      </c>
      <c r="C387" t="s">
        <v>236</v>
      </c>
      <c r="D387" t="s">
        <v>24</v>
      </c>
      <c r="E387">
        <v>5</v>
      </c>
      <c r="F387" t="s">
        <v>17</v>
      </c>
      <c r="G387" t="s">
        <v>488</v>
      </c>
      <c r="H387" t="s">
        <v>387</v>
      </c>
      <c r="I387" t="s">
        <v>443</v>
      </c>
      <c r="J387" t="s">
        <v>15</v>
      </c>
      <c r="K387">
        <v>2880</v>
      </c>
      <c r="L387">
        <v>2880</v>
      </c>
      <c r="M387">
        <v>60</v>
      </c>
      <c r="N387" t="b">
        <v>0</v>
      </c>
      <c r="O387" t="s">
        <v>4709</v>
      </c>
      <c r="P387" t="s">
        <v>1590</v>
      </c>
      <c r="Q387">
        <v>0.70833333333333337</v>
      </c>
    </row>
    <row r="388" spans="1:17">
      <c r="A388" s="48">
        <v>46028</v>
      </c>
      <c r="B388">
        <v>2</v>
      </c>
      <c r="C388" t="s">
        <v>236</v>
      </c>
      <c r="D388" t="s">
        <v>24</v>
      </c>
      <c r="E388">
        <v>5</v>
      </c>
      <c r="F388" t="s">
        <v>17</v>
      </c>
      <c r="G388" t="s">
        <v>488</v>
      </c>
      <c r="H388" t="s">
        <v>388</v>
      </c>
      <c r="I388" t="s">
        <v>344</v>
      </c>
      <c r="J388" t="s">
        <v>15</v>
      </c>
      <c r="K388">
        <v>2880</v>
      </c>
      <c r="L388">
        <v>2880</v>
      </c>
      <c r="M388">
        <v>60</v>
      </c>
      <c r="N388" t="b">
        <v>0</v>
      </c>
      <c r="O388" t="s">
        <v>4709</v>
      </c>
      <c r="P388" t="s">
        <v>1590</v>
      </c>
      <c r="Q388">
        <v>0.70833333333333337</v>
      </c>
    </row>
    <row r="389" spans="1:17">
      <c r="A389" s="48">
        <v>46028</v>
      </c>
      <c r="B389">
        <v>2</v>
      </c>
      <c r="C389" t="s">
        <v>236</v>
      </c>
      <c r="D389" t="s">
        <v>24</v>
      </c>
      <c r="E389">
        <v>5</v>
      </c>
      <c r="F389" t="s">
        <v>17</v>
      </c>
      <c r="G389" t="s">
        <v>488</v>
      </c>
      <c r="H389" t="s">
        <v>1267</v>
      </c>
      <c r="I389" t="s">
        <v>488</v>
      </c>
      <c r="J389" t="s">
        <v>15</v>
      </c>
      <c r="K389">
        <v>2880</v>
      </c>
      <c r="L389">
        <v>2880</v>
      </c>
      <c r="M389">
        <v>100</v>
      </c>
      <c r="N389" t="b">
        <v>1</v>
      </c>
      <c r="O389" t="s">
        <v>1623</v>
      </c>
      <c r="P389" t="s">
        <v>1590</v>
      </c>
      <c r="Q389">
        <v>0.70833333333333337</v>
      </c>
    </row>
    <row r="390" spans="1:17">
      <c r="A390" s="48">
        <v>46028</v>
      </c>
      <c r="B390">
        <v>2</v>
      </c>
      <c r="C390" t="s">
        <v>236</v>
      </c>
      <c r="D390" t="s">
        <v>24</v>
      </c>
      <c r="E390">
        <v>5</v>
      </c>
      <c r="F390" t="s">
        <v>17</v>
      </c>
      <c r="G390" t="s">
        <v>488</v>
      </c>
      <c r="H390" t="s">
        <v>389</v>
      </c>
      <c r="I390" t="s">
        <v>488</v>
      </c>
      <c r="J390" t="s">
        <v>16</v>
      </c>
      <c r="K390">
        <v>2880</v>
      </c>
      <c r="L390">
        <v>2880</v>
      </c>
      <c r="M390">
        <v>100</v>
      </c>
      <c r="N390" t="b">
        <v>1</v>
      </c>
      <c r="O390" t="s">
        <v>1623</v>
      </c>
      <c r="P390" t="s">
        <v>1590</v>
      </c>
      <c r="Q390">
        <v>0.70833333333333337</v>
      </c>
    </row>
    <row r="391" spans="1:17">
      <c r="A391" s="48">
        <v>46028</v>
      </c>
      <c r="B391">
        <v>2</v>
      </c>
      <c r="C391" t="s">
        <v>236</v>
      </c>
      <c r="D391" t="s">
        <v>24</v>
      </c>
      <c r="E391">
        <v>5</v>
      </c>
      <c r="F391" t="s">
        <v>17</v>
      </c>
      <c r="G391" t="s">
        <v>488</v>
      </c>
      <c r="H391" t="s">
        <v>391</v>
      </c>
      <c r="I391" t="s">
        <v>1266</v>
      </c>
      <c r="J391" t="s">
        <v>15</v>
      </c>
      <c r="K391">
        <v>2880</v>
      </c>
      <c r="L391">
        <v>2880</v>
      </c>
      <c r="M391">
        <v>60</v>
      </c>
      <c r="N391" t="b">
        <v>0</v>
      </c>
      <c r="O391" t="s">
        <v>4709</v>
      </c>
      <c r="P391" t="s">
        <v>1590</v>
      </c>
      <c r="Q391">
        <v>0.70833333333333337</v>
      </c>
    </row>
    <row r="392" spans="1:17">
      <c r="A392" s="48">
        <v>46028</v>
      </c>
      <c r="B392">
        <v>2</v>
      </c>
      <c r="C392" t="s">
        <v>237</v>
      </c>
      <c r="D392" t="s">
        <v>1202</v>
      </c>
      <c r="E392">
        <v>15</v>
      </c>
      <c r="F392" t="s">
        <v>17</v>
      </c>
      <c r="G392" t="s">
        <v>488</v>
      </c>
      <c r="H392" t="s">
        <v>386</v>
      </c>
      <c r="I392" t="s">
        <v>488</v>
      </c>
      <c r="J392" t="s">
        <v>15</v>
      </c>
      <c r="K392">
        <v>2880</v>
      </c>
      <c r="L392">
        <v>2880</v>
      </c>
      <c r="M392">
        <v>100</v>
      </c>
      <c r="N392" t="b">
        <v>1</v>
      </c>
      <c r="O392" t="s">
        <v>1623</v>
      </c>
      <c r="P392" t="s">
        <v>1590</v>
      </c>
      <c r="Q392">
        <v>0.38541666666666669</v>
      </c>
    </row>
    <row r="393" spans="1:17">
      <c r="A393" s="48">
        <v>46028</v>
      </c>
      <c r="B393">
        <v>2</v>
      </c>
      <c r="C393" t="s">
        <v>237</v>
      </c>
      <c r="D393" t="s">
        <v>1202</v>
      </c>
      <c r="E393">
        <v>15</v>
      </c>
      <c r="F393" t="s">
        <v>17</v>
      </c>
      <c r="G393" t="s">
        <v>488</v>
      </c>
      <c r="H393" t="s">
        <v>387</v>
      </c>
      <c r="I393" t="s">
        <v>443</v>
      </c>
      <c r="J393" t="s">
        <v>15</v>
      </c>
      <c r="K393">
        <v>2880</v>
      </c>
      <c r="L393">
        <v>2880</v>
      </c>
      <c r="M393">
        <v>60</v>
      </c>
      <c r="N393" t="b">
        <v>0</v>
      </c>
      <c r="O393" t="s">
        <v>4709</v>
      </c>
      <c r="P393" t="s">
        <v>1590</v>
      </c>
      <c r="Q393">
        <v>0.38541666666666669</v>
      </c>
    </row>
    <row r="394" spans="1:17">
      <c r="A394" s="48">
        <v>46028</v>
      </c>
      <c r="B394">
        <v>2</v>
      </c>
      <c r="C394" t="s">
        <v>237</v>
      </c>
      <c r="D394" t="s">
        <v>1202</v>
      </c>
      <c r="E394">
        <v>15</v>
      </c>
      <c r="F394" t="s">
        <v>17</v>
      </c>
      <c r="G394" t="s">
        <v>488</v>
      </c>
      <c r="H394" t="s">
        <v>388</v>
      </c>
      <c r="I394" t="s">
        <v>344</v>
      </c>
      <c r="J394" t="s">
        <v>15</v>
      </c>
      <c r="K394">
        <v>2880</v>
      </c>
      <c r="L394">
        <v>2880</v>
      </c>
      <c r="M394">
        <v>60</v>
      </c>
      <c r="N394" t="b">
        <v>0</v>
      </c>
      <c r="O394" t="s">
        <v>4709</v>
      </c>
      <c r="P394" t="s">
        <v>1590</v>
      </c>
      <c r="Q394">
        <v>0.38541666666666669</v>
      </c>
    </row>
    <row r="395" spans="1:17">
      <c r="A395" s="48">
        <v>46028</v>
      </c>
      <c r="B395">
        <v>2</v>
      </c>
      <c r="C395" t="s">
        <v>237</v>
      </c>
      <c r="D395" t="s">
        <v>1202</v>
      </c>
      <c r="E395">
        <v>15</v>
      </c>
      <c r="F395" t="s">
        <v>17</v>
      </c>
      <c r="G395" t="s">
        <v>488</v>
      </c>
      <c r="H395" t="s">
        <v>1267</v>
      </c>
      <c r="I395" t="s">
        <v>488</v>
      </c>
      <c r="J395" t="s">
        <v>15</v>
      </c>
      <c r="K395">
        <v>2880</v>
      </c>
      <c r="L395">
        <v>2880</v>
      </c>
      <c r="M395">
        <v>100</v>
      </c>
      <c r="N395" t="b">
        <v>1</v>
      </c>
      <c r="O395" t="s">
        <v>1623</v>
      </c>
      <c r="P395" t="s">
        <v>1590</v>
      </c>
      <c r="Q395">
        <v>0.38541666666666669</v>
      </c>
    </row>
    <row r="396" spans="1:17">
      <c r="A396" s="48">
        <v>46028</v>
      </c>
      <c r="B396">
        <v>2</v>
      </c>
      <c r="C396" t="s">
        <v>237</v>
      </c>
      <c r="D396" t="s">
        <v>1202</v>
      </c>
      <c r="E396">
        <v>15</v>
      </c>
      <c r="F396" t="s">
        <v>17</v>
      </c>
      <c r="G396" t="s">
        <v>488</v>
      </c>
      <c r="H396" t="s">
        <v>389</v>
      </c>
      <c r="I396" t="s">
        <v>488</v>
      </c>
      <c r="J396" t="s">
        <v>16</v>
      </c>
      <c r="K396">
        <v>2880</v>
      </c>
      <c r="L396">
        <v>2880</v>
      </c>
      <c r="M396">
        <v>100</v>
      </c>
      <c r="N396" t="b">
        <v>1</v>
      </c>
      <c r="O396" t="s">
        <v>1623</v>
      </c>
      <c r="P396" t="s">
        <v>1590</v>
      </c>
      <c r="Q396">
        <v>0.38541666666666669</v>
      </c>
    </row>
    <row r="397" spans="1:17">
      <c r="A397" s="48">
        <v>46028</v>
      </c>
      <c r="B397">
        <v>2</v>
      </c>
      <c r="C397" t="s">
        <v>237</v>
      </c>
      <c r="D397" t="s">
        <v>1202</v>
      </c>
      <c r="E397">
        <v>15</v>
      </c>
      <c r="F397" t="s">
        <v>17</v>
      </c>
      <c r="G397" t="s">
        <v>488</v>
      </c>
      <c r="H397" t="s">
        <v>391</v>
      </c>
      <c r="I397" t="s">
        <v>1266</v>
      </c>
      <c r="J397" t="s">
        <v>15</v>
      </c>
      <c r="K397">
        <v>2880</v>
      </c>
      <c r="L397">
        <v>2880</v>
      </c>
      <c r="M397">
        <v>60</v>
      </c>
      <c r="N397" t="b">
        <v>0</v>
      </c>
      <c r="O397" t="s">
        <v>4709</v>
      </c>
      <c r="P397" t="s">
        <v>1590</v>
      </c>
      <c r="Q397">
        <v>0.38541666666666669</v>
      </c>
    </row>
    <row r="398" spans="1:17">
      <c r="A398" s="48">
        <v>46028</v>
      </c>
      <c r="B398">
        <v>2</v>
      </c>
      <c r="C398" t="s">
        <v>238</v>
      </c>
      <c r="D398" t="s">
        <v>1203</v>
      </c>
      <c r="E398">
        <v>30</v>
      </c>
      <c r="F398" t="s">
        <v>17</v>
      </c>
      <c r="G398" t="s">
        <v>488</v>
      </c>
      <c r="H398" t="s">
        <v>386</v>
      </c>
      <c r="I398" t="s">
        <v>488</v>
      </c>
      <c r="J398" t="s">
        <v>15</v>
      </c>
      <c r="K398">
        <v>2880</v>
      </c>
      <c r="L398">
        <v>2880</v>
      </c>
      <c r="M398">
        <v>100</v>
      </c>
      <c r="N398" t="b">
        <v>1</v>
      </c>
      <c r="O398" t="s">
        <v>1623</v>
      </c>
      <c r="P398" t="s">
        <v>1439</v>
      </c>
      <c r="Q398">
        <v>0.38541666666666669</v>
      </c>
    </row>
    <row r="399" spans="1:17">
      <c r="A399" s="48">
        <v>46028</v>
      </c>
      <c r="B399">
        <v>2</v>
      </c>
      <c r="C399" t="s">
        <v>238</v>
      </c>
      <c r="D399" t="s">
        <v>1203</v>
      </c>
      <c r="E399">
        <v>30</v>
      </c>
      <c r="F399" t="s">
        <v>17</v>
      </c>
      <c r="G399" t="s">
        <v>488</v>
      </c>
      <c r="H399" t="s">
        <v>387</v>
      </c>
      <c r="I399" t="s">
        <v>443</v>
      </c>
      <c r="J399" t="s">
        <v>15</v>
      </c>
      <c r="K399">
        <v>2880</v>
      </c>
      <c r="L399">
        <v>2880</v>
      </c>
      <c r="M399">
        <v>60</v>
      </c>
      <c r="N399" t="b">
        <v>0</v>
      </c>
      <c r="O399" t="s">
        <v>4709</v>
      </c>
      <c r="P399" t="s">
        <v>1439</v>
      </c>
      <c r="Q399">
        <v>0.38541666666666669</v>
      </c>
    </row>
    <row r="400" spans="1:17">
      <c r="A400" s="48">
        <v>46028</v>
      </c>
      <c r="B400">
        <v>2</v>
      </c>
      <c r="C400" t="s">
        <v>238</v>
      </c>
      <c r="D400" t="s">
        <v>1203</v>
      </c>
      <c r="E400">
        <v>30</v>
      </c>
      <c r="F400" t="s">
        <v>17</v>
      </c>
      <c r="G400" t="s">
        <v>488</v>
      </c>
      <c r="H400" t="s">
        <v>388</v>
      </c>
      <c r="I400" t="s">
        <v>344</v>
      </c>
      <c r="J400" t="s">
        <v>15</v>
      </c>
      <c r="K400">
        <v>2880</v>
      </c>
      <c r="L400">
        <v>2880</v>
      </c>
      <c r="M400">
        <v>60</v>
      </c>
      <c r="N400" t="b">
        <v>0</v>
      </c>
      <c r="O400" t="s">
        <v>4709</v>
      </c>
      <c r="P400" t="s">
        <v>1439</v>
      </c>
      <c r="Q400">
        <v>0.38541666666666669</v>
      </c>
    </row>
    <row r="401" spans="1:17">
      <c r="A401" s="48">
        <v>46028</v>
      </c>
      <c r="B401">
        <v>2</v>
      </c>
      <c r="C401" t="s">
        <v>238</v>
      </c>
      <c r="D401" t="s">
        <v>1203</v>
      </c>
      <c r="E401">
        <v>30</v>
      </c>
      <c r="F401" t="s">
        <v>17</v>
      </c>
      <c r="G401" t="s">
        <v>488</v>
      </c>
      <c r="H401" t="s">
        <v>1267</v>
      </c>
      <c r="I401" t="s">
        <v>488</v>
      </c>
      <c r="J401" t="s">
        <v>15</v>
      </c>
      <c r="K401">
        <v>2880</v>
      </c>
      <c r="L401">
        <v>2880</v>
      </c>
      <c r="M401">
        <v>100</v>
      </c>
      <c r="N401" t="b">
        <v>1</v>
      </c>
      <c r="O401" t="s">
        <v>1623</v>
      </c>
      <c r="P401" t="s">
        <v>1439</v>
      </c>
      <c r="Q401">
        <v>0.38541666666666669</v>
      </c>
    </row>
    <row r="402" spans="1:17">
      <c r="A402" s="48">
        <v>46028</v>
      </c>
      <c r="B402">
        <v>2</v>
      </c>
      <c r="C402" t="s">
        <v>238</v>
      </c>
      <c r="D402" t="s">
        <v>1203</v>
      </c>
      <c r="E402">
        <v>30</v>
      </c>
      <c r="F402" t="s">
        <v>17</v>
      </c>
      <c r="G402" t="s">
        <v>488</v>
      </c>
      <c r="H402" t="s">
        <v>389</v>
      </c>
      <c r="I402" t="s">
        <v>488</v>
      </c>
      <c r="J402" t="s">
        <v>16</v>
      </c>
      <c r="K402">
        <v>2880</v>
      </c>
      <c r="L402">
        <v>2880</v>
      </c>
      <c r="M402">
        <v>100</v>
      </c>
      <c r="N402" t="b">
        <v>1</v>
      </c>
      <c r="O402" t="s">
        <v>1623</v>
      </c>
      <c r="P402" t="s">
        <v>1439</v>
      </c>
      <c r="Q402">
        <v>0.38541666666666669</v>
      </c>
    </row>
    <row r="403" spans="1:17">
      <c r="A403" s="48">
        <v>46028</v>
      </c>
      <c r="B403">
        <v>2</v>
      </c>
      <c r="C403" t="s">
        <v>238</v>
      </c>
      <c r="D403" t="s">
        <v>1203</v>
      </c>
      <c r="E403">
        <v>30</v>
      </c>
      <c r="F403" t="s">
        <v>17</v>
      </c>
      <c r="G403" t="s">
        <v>488</v>
      </c>
      <c r="H403" t="s">
        <v>391</v>
      </c>
      <c r="I403" t="s">
        <v>1266</v>
      </c>
      <c r="J403" t="s">
        <v>15</v>
      </c>
      <c r="K403">
        <v>2880</v>
      </c>
      <c r="L403">
        <v>2880</v>
      </c>
      <c r="M403">
        <v>60</v>
      </c>
      <c r="N403" t="b">
        <v>0</v>
      </c>
      <c r="O403" t="s">
        <v>4709</v>
      </c>
      <c r="P403" t="s">
        <v>1439</v>
      </c>
      <c r="Q403">
        <v>0.38541666666666669</v>
      </c>
    </row>
    <row r="404" spans="1:17">
      <c r="A404" s="48">
        <v>46028</v>
      </c>
      <c r="B404">
        <v>2</v>
      </c>
      <c r="C404" t="s">
        <v>239</v>
      </c>
      <c r="D404" t="s">
        <v>1204</v>
      </c>
      <c r="E404">
        <v>10</v>
      </c>
      <c r="F404" t="s">
        <v>17</v>
      </c>
      <c r="G404" t="s">
        <v>488</v>
      </c>
      <c r="H404" t="s">
        <v>386</v>
      </c>
      <c r="I404" t="s">
        <v>488</v>
      </c>
      <c r="J404" t="s">
        <v>15</v>
      </c>
      <c r="K404">
        <v>2880</v>
      </c>
      <c r="L404">
        <v>2880</v>
      </c>
      <c r="M404">
        <v>100</v>
      </c>
      <c r="N404" t="b">
        <v>1</v>
      </c>
      <c r="O404" t="s">
        <v>1623</v>
      </c>
      <c r="P404" t="s">
        <v>1439</v>
      </c>
      <c r="Q404">
        <v>0.625</v>
      </c>
    </row>
    <row r="405" spans="1:17">
      <c r="A405" s="48">
        <v>46028</v>
      </c>
      <c r="B405">
        <v>2</v>
      </c>
      <c r="C405" t="s">
        <v>239</v>
      </c>
      <c r="D405" t="s">
        <v>1204</v>
      </c>
      <c r="E405">
        <v>10</v>
      </c>
      <c r="F405" t="s">
        <v>17</v>
      </c>
      <c r="G405" t="s">
        <v>488</v>
      </c>
      <c r="H405" t="s">
        <v>387</v>
      </c>
      <c r="I405" t="s">
        <v>443</v>
      </c>
      <c r="J405" t="s">
        <v>15</v>
      </c>
      <c r="K405">
        <v>2880</v>
      </c>
      <c r="L405">
        <v>2880</v>
      </c>
      <c r="M405">
        <v>60</v>
      </c>
      <c r="N405" t="b">
        <v>0</v>
      </c>
      <c r="O405" t="s">
        <v>4709</v>
      </c>
      <c r="P405" t="s">
        <v>1439</v>
      </c>
      <c r="Q405">
        <v>0.625</v>
      </c>
    </row>
    <row r="406" spans="1:17">
      <c r="A406" s="48">
        <v>46028</v>
      </c>
      <c r="B406">
        <v>2</v>
      </c>
      <c r="C406" t="s">
        <v>239</v>
      </c>
      <c r="D406" t="s">
        <v>1204</v>
      </c>
      <c r="E406">
        <v>10</v>
      </c>
      <c r="F406" t="s">
        <v>17</v>
      </c>
      <c r="G406" t="s">
        <v>488</v>
      </c>
      <c r="H406" t="s">
        <v>388</v>
      </c>
      <c r="I406" t="s">
        <v>344</v>
      </c>
      <c r="J406" t="s">
        <v>15</v>
      </c>
      <c r="K406">
        <v>2880</v>
      </c>
      <c r="L406">
        <v>2880</v>
      </c>
      <c r="M406">
        <v>60</v>
      </c>
      <c r="N406" t="b">
        <v>0</v>
      </c>
      <c r="O406" t="s">
        <v>4709</v>
      </c>
      <c r="P406" t="s">
        <v>1439</v>
      </c>
      <c r="Q406">
        <v>0.625</v>
      </c>
    </row>
    <row r="407" spans="1:17">
      <c r="A407" s="48">
        <v>46028</v>
      </c>
      <c r="B407">
        <v>2</v>
      </c>
      <c r="C407" t="s">
        <v>239</v>
      </c>
      <c r="D407" t="s">
        <v>1204</v>
      </c>
      <c r="E407">
        <v>10</v>
      </c>
      <c r="F407" t="s">
        <v>17</v>
      </c>
      <c r="G407" t="s">
        <v>488</v>
      </c>
      <c r="H407" t="s">
        <v>1267</v>
      </c>
      <c r="I407" t="s">
        <v>488</v>
      </c>
      <c r="J407" t="s">
        <v>15</v>
      </c>
      <c r="K407">
        <v>2880</v>
      </c>
      <c r="L407">
        <v>2880</v>
      </c>
      <c r="M407">
        <v>100</v>
      </c>
      <c r="N407" t="b">
        <v>1</v>
      </c>
      <c r="O407" t="s">
        <v>1623</v>
      </c>
      <c r="P407" t="s">
        <v>1439</v>
      </c>
      <c r="Q407">
        <v>0.625</v>
      </c>
    </row>
    <row r="408" spans="1:17">
      <c r="A408" s="48">
        <v>46028</v>
      </c>
      <c r="B408">
        <v>2</v>
      </c>
      <c r="C408" t="s">
        <v>239</v>
      </c>
      <c r="D408" t="s">
        <v>1204</v>
      </c>
      <c r="E408">
        <v>10</v>
      </c>
      <c r="F408" t="s">
        <v>17</v>
      </c>
      <c r="G408" t="s">
        <v>488</v>
      </c>
      <c r="H408" t="s">
        <v>389</v>
      </c>
      <c r="I408" t="s">
        <v>488</v>
      </c>
      <c r="J408" t="s">
        <v>16</v>
      </c>
      <c r="K408">
        <v>2880</v>
      </c>
      <c r="L408">
        <v>2880</v>
      </c>
      <c r="M408">
        <v>100</v>
      </c>
      <c r="N408" t="b">
        <v>1</v>
      </c>
      <c r="O408" t="s">
        <v>1623</v>
      </c>
      <c r="P408" t="s">
        <v>1439</v>
      </c>
      <c r="Q408">
        <v>0.625</v>
      </c>
    </row>
    <row r="409" spans="1:17">
      <c r="A409" s="48">
        <v>46028</v>
      </c>
      <c r="B409">
        <v>2</v>
      </c>
      <c r="C409" t="s">
        <v>239</v>
      </c>
      <c r="D409" t="s">
        <v>1204</v>
      </c>
      <c r="E409">
        <v>10</v>
      </c>
      <c r="F409" t="s">
        <v>17</v>
      </c>
      <c r="G409" t="s">
        <v>488</v>
      </c>
      <c r="H409" t="s">
        <v>391</v>
      </c>
      <c r="I409" t="s">
        <v>1266</v>
      </c>
      <c r="J409" t="s">
        <v>15</v>
      </c>
      <c r="K409">
        <v>2880</v>
      </c>
      <c r="L409">
        <v>2880</v>
      </c>
      <c r="M409">
        <v>60</v>
      </c>
      <c r="N409" t="b">
        <v>0</v>
      </c>
      <c r="O409" t="s">
        <v>4709</v>
      </c>
      <c r="P409" t="s">
        <v>1439</v>
      </c>
      <c r="Q409">
        <v>0.625</v>
      </c>
    </row>
    <row r="410" spans="1:17">
      <c r="A410" s="48">
        <v>46028</v>
      </c>
      <c r="B410">
        <v>2</v>
      </c>
      <c r="C410" t="s">
        <v>240</v>
      </c>
      <c r="D410" t="s">
        <v>1205</v>
      </c>
      <c r="E410">
        <v>15</v>
      </c>
      <c r="F410" t="s">
        <v>16</v>
      </c>
      <c r="G410" t="s">
        <v>488</v>
      </c>
      <c r="H410" t="s">
        <v>386</v>
      </c>
      <c r="I410" t="s">
        <v>488</v>
      </c>
      <c r="J410" t="s">
        <v>15</v>
      </c>
      <c r="K410">
        <v>2880</v>
      </c>
      <c r="L410">
        <v>2880</v>
      </c>
      <c r="M410">
        <v>80</v>
      </c>
      <c r="N410" t="b">
        <v>0</v>
      </c>
      <c r="O410" t="s">
        <v>4710</v>
      </c>
      <c r="P410" t="s">
        <v>2103</v>
      </c>
      <c r="Q410">
        <v>0.4375</v>
      </c>
    </row>
    <row r="411" spans="1:17">
      <c r="A411" s="48">
        <v>46028</v>
      </c>
      <c r="B411">
        <v>2</v>
      </c>
      <c r="C411" t="s">
        <v>240</v>
      </c>
      <c r="D411" t="s">
        <v>1205</v>
      </c>
      <c r="E411">
        <v>15</v>
      </c>
      <c r="F411" t="s">
        <v>16</v>
      </c>
      <c r="G411" t="s">
        <v>488</v>
      </c>
      <c r="H411" t="s">
        <v>387</v>
      </c>
      <c r="I411" t="s">
        <v>443</v>
      </c>
      <c r="J411" t="s">
        <v>15</v>
      </c>
      <c r="K411">
        <v>2880</v>
      </c>
      <c r="L411">
        <v>2880</v>
      </c>
      <c r="M411">
        <v>40</v>
      </c>
      <c r="N411" t="b">
        <v>0</v>
      </c>
      <c r="O411" t="s">
        <v>4709</v>
      </c>
      <c r="P411" t="s">
        <v>2103</v>
      </c>
      <c r="Q411">
        <v>0.4375</v>
      </c>
    </row>
    <row r="412" spans="1:17">
      <c r="A412" s="48">
        <v>46028</v>
      </c>
      <c r="B412">
        <v>2</v>
      </c>
      <c r="C412" t="s">
        <v>240</v>
      </c>
      <c r="D412" t="s">
        <v>1205</v>
      </c>
      <c r="E412">
        <v>15</v>
      </c>
      <c r="F412" t="s">
        <v>16</v>
      </c>
      <c r="G412" t="s">
        <v>488</v>
      </c>
      <c r="H412" t="s">
        <v>388</v>
      </c>
      <c r="I412" t="s">
        <v>344</v>
      </c>
      <c r="J412" t="s">
        <v>15</v>
      </c>
      <c r="K412">
        <v>2880</v>
      </c>
      <c r="L412">
        <v>2880</v>
      </c>
      <c r="M412">
        <v>40</v>
      </c>
      <c r="N412" t="b">
        <v>0</v>
      </c>
      <c r="O412" t="s">
        <v>4709</v>
      </c>
      <c r="P412" t="s">
        <v>2103</v>
      </c>
      <c r="Q412">
        <v>0.4375</v>
      </c>
    </row>
    <row r="413" spans="1:17">
      <c r="A413" s="48">
        <v>46028</v>
      </c>
      <c r="B413">
        <v>2</v>
      </c>
      <c r="C413" t="s">
        <v>240</v>
      </c>
      <c r="D413" t="s">
        <v>1205</v>
      </c>
      <c r="E413">
        <v>15</v>
      </c>
      <c r="F413" t="s">
        <v>16</v>
      </c>
      <c r="G413" t="s">
        <v>488</v>
      </c>
      <c r="H413" t="s">
        <v>1267</v>
      </c>
      <c r="I413" t="s">
        <v>488</v>
      </c>
      <c r="J413" t="s">
        <v>15</v>
      </c>
      <c r="K413">
        <v>2880</v>
      </c>
      <c r="L413">
        <v>2880</v>
      </c>
      <c r="M413">
        <v>80</v>
      </c>
      <c r="N413" t="b">
        <v>0</v>
      </c>
      <c r="O413" t="s">
        <v>4710</v>
      </c>
      <c r="P413" t="s">
        <v>2103</v>
      </c>
      <c r="Q413">
        <v>0.4375</v>
      </c>
    </row>
    <row r="414" spans="1:17">
      <c r="A414" s="48">
        <v>46028</v>
      </c>
      <c r="B414">
        <v>2</v>
      </c>
      <c r="C414" t="s">
        <v>240</v>
      </c>
      <c r="D414" t="s">
        <v>1205</v>
      </c>
      <c r="E414">
        <v>15</v>
      </c>
      <c r="F414" t="s">
        <v>16</v>
      </c>
      <c r="G414" t="s">
        <v>488</v>
      </c>
      <c r="H414" t="s">
        <v>389</v>
      </c>
      <c r="I414" t="s">
        <v>488</v>
      </c>
      <c r="J414" t="s">
        <v>16</v>
      </c>
      <c r="K414">
        <v>2880</v>
      </c>
      <c r="L414">
        <v>2880</v>
      </c>
      <c r="M414">
        <v>100</v>
      </c>
      <c r="N414" t="b">
        <v>1</v>
      </c>
      <c r="O414" t="s">
        <v>1623</v>
      </c>
      <c r="P414" t="s">
        <v>2103</v>
      </c>
      <c r="Q414">
        <v>0.4375</v>
      </c>
    </row>
    <row r="415" spans="1:17">
      <c r="A415" s="48">
        <v>46028</v>
      </c>
      <c r="B415">
        <v>2</v>
      </c>
      <c r="C415" t="s">
        <v>240</v>
      </c>
      <c r="D415" t="s">
        <v>1205</v>
      </c>
      <c r="E415">
        <v>15</v>
      </c>
      <c r="F415" t="s">
        <v>16</v>
      </c>
      <c r="G415" t="s">
        <v>488</v>
      </c>
      <c r="H415" t="s">
        <v>391</v>
      </c>
      <c r="I415" t="s">
        <v>1266</v>
      </c>
      <c r="J415" t="s">
        <v>15</v>
      </c>
      <c r="K415">
        <v>2880</v>
      </c>
      <c r="L415">
        <v>2880</v>
      </c>
      <c r="M415">
        <v>40</v>
      </c>
      <c r="N415" t="b">
        <v>0</v>
      </c>
      <c r="O415" t="s">
        <v>4709</v>
      </c>
      <c r="P415" t="s">
        <v>2103</v>
      </c>
      <c r="Q415">
        <v>0.4375</v>
      </c>
    </row>
    <row r="416" spans="1:17">
      <c r="A416" s="48">
        <v>46028</v>
      </c>
      <c r="B416">
        <v>2</v>
      </c>
      <c r="C416" t="s">
        <v>252</v>
      </c>
      <c r="D416" t="s">
        <v>1215</v>
      </c>
      <c r="E416">
        <v>15</v>
      </c>
      <c r="F416" t="s">
        <v>17</v>
      </c>
      <c r="G416" t="s">
        <v>488</v>
      </c>
      <c r="H416" t="s">
        <v>386</v>
      </c>
      <c r="I416" t="s">
        <v>488</v>
      </c>
      <c r="J416" t="s">
        <v>15</v>
      </c>
      <c r="K416">
        <v>2880</v>
      </c>
      <c r="L416">
        <v>2880</v>
      </c>
      <c r="M416">
        <v>100</v>
      </c>
      <c r="N416" t="b">
        <v>1</v>
      </c>
      <c r="O416" t="s">
        <v>1623</v>
      </c>
      <c r="P416" t="s">
        <v>1439</v>
      </c>
      <c r="Q416">
        <v>0.38541666666666669</v>
      </c>
    </row>
    <row r="417" spans="1:17">
      <c r="A417" s="48">
        <v>46028</v>
      </c>
      <c r="B417">
        <v>2</v>
      </c>
      <c r="C417" t="s">
        <v>252</v>
      </c>
      <c r="D417" t="s">
        <v>1215</v>
      </c>
      <c r="E417">
        <v>15</v>
      </c>
      <c r="F417" t="s">
        <v>17</v>
      </c>
      <c r="G417" t="s">
        <v>488</v>
      </c>
      <c r="H417" t="s">
        <v>387</v>
      </c>
      <c r="I417" t="s">
        <v>443</v>
      </c>
      <c r="J417" t="s">
        <v>15</v>
      </c>
      <c r="K417">
        <v>2880</v>
      </c>
      <c r="L417">
        <v>2880</v>
      </c>
      <c r="M417">
        <v>60</v>
      </c>
      <c r="N417" t="b">
        <v>0</v>
      </c>
      <c r="O417" t="s">
        <v>4709</v>
      </c>
      <c r="P417" t="s">
        <v>1439</v>
      </c>
      <c r="Q417">
        <v>0.38541666666666669</v>
      </c>
    </row>
    <row r="418" spans="1:17">
      <c r="A418" s="48">
        <v>46028</v>
      </c>
      <c r="B418">
        <v>2</v>
      </c>
      <c r="C418" t="s">
        <v>252</v>
      </c>
      <c r="D418" t="s">
        <v>1215</v>
      </c>
      <c r="E418">
        <v>15</v>
      </c>
      <c r="F418" t="s">
        <v>17</v>
      </c>
      <c r="G418" t="s">
        <v>488</v>
      </c>
      <c r="H418" t="s">
        <v>388</v>
      </c>
      <c r="I418" t="s">
        <v>344</v>
      </c>
      <c r="J418" t="s">
        <v>15</v>
      </c>
      <c r="K418">
        <v>2880</v>
      </c>
      <c r="L418">
        <v>2880</v>
      </c>
      <c r="M418">
        <v>60</v>
      </c>
      <c r="N418" t="b">
        <v>0</v>
      </c>
      <c r="O418" t="s">
        <v>4709</v>
      </c>
      <c r="P418" t="s">
        <v>1439</v>
      </c>
      <c r="Q418">
        <v>0.38541666666666669</v>
      </c>
    </row>
    <row r="419" spans="1:17">
      <c r="A419" s="48">
        <v>46028</v>
      </c>
      <c r="B419">
        <v>2</v>
      </c>
      <c r="C419" t="s">
        <v>252</v>
      </c>
      <c r="D419" t="s">
        <v>1215</v>
      </c>
      <c r="E419">
        <v>15</v>
      </c>
      <c r="F419" t="s">
        <v>17</v>
      </c>
      <c r="G419" t="s">
        <v>488</v>
      </c>
      <c r="H419" t="s">
        <v>1267</v>
      </c>
      <c r="I419" t="s">
        <v>488</v>
      </c>
      <c r="J419" t="s">
        <v>15</v>
      </c>
      <c r="K419">
        <v>2880</v>
      </c>
      <c r="L419">
        <v>2880</v>
      </c>
      <c r="M419">
        <v>100</v>
      </c>
      <c r="N419" t="b">
        <v>1</v>
      </c>
      <c r="O419" t="s">
        <v>1623</v>
      </c>
      <c r="P419" t="s">
        <v>1439</v>
      </c>
      <c r="Q419">
        <v>0.38541666666666669</v>
      </c>
    </row>
    <row r="420" spans="1:17">
      <c r="A420" s="48">
        <v>46028</v>
      </c>
      <c r="B420">
        <v>2</v>
      </c>
      <c r="C420" t="s">
        <v>252</v>
      </c>
      <c r="D420" t="s">
        <v>1215</v>
      </c>
      <c r="E420">
        <v>15</v>
      </c>
      <c r="F420" t="s">
        <v>17</v>
      </c>
      <c r="G420" t="s">
        <v>488</v>
      </c>
      <c r="H420" t="s">
        <v>389</v>
      </c>
      <c r="I420" t="s">
        <v>488</v>
      </c>
      <c r="J420" t="s">
        <v>16</v>
      </c>
      <c r="K420">
        <v>2880</v>
      </c>
      <c r="L420">
        <v>2880</v>
      </c>
      <c r="M420">
        <v>100</v>
      </c>
      <c r="N420" t="b">
        <v>1</v>
      </c>
      <c r="O420" t="s">
        <v>1623</v>
      </c>
      <c r="P420" t="s">
        <v>1439</v>
      </c>
      <c r="Q420">
        <v>0.38541666666666669</v>
      </c>
    </row>
    <row r="421" spans="1:17">
      <c r="A421" s="48">
        <v>46028</v>
      </c>
      <c r="B421">
        <v>2</v>
      </c>
      <c r="C421" t="s">
        <v>252</v>
      </c>
      <c r="D421" t="s">
        <v>1215</v>
      </c>
      <c r="E421">
        <v>15</v>
      </c>
      <c r="F421" t="s">
        <v>17</v>
      </c>
      <c r="G421" t="s">
        <v>488</v>
      </c>
      <c r="H421" t="s">
        <v>391</v>
      </c>
      <c r="I421" t="s">
        <v>1266</v>
      </c>
      <c r="J421" t="s">
        <v>15</v>
      </c>
      <c r="K421">
        <v>2880</v>
      </c>
      <c r="L421">
        <v>2880</v>
      </c>
      <c r="M421">
        <v>60</v>
      </c>
      <c r="N421" t="b">
        <v>0</v>
      </c>
      <c r="O421" t="s">
        <v>4709</v>
      </c>
      <c r="P421" t="s">
        <v>1439</v>
      </c>
      <c r="Q421">
        <v>0.38541666666666669</v>
      </c>
    </row>
    <row r="422" spans="1:17">
      <c r="A422" s="48">
        <v>46028</v>
      </c>
      <c r="B422">
        <v>2</v>
      </c>
      <c r="C422" t="s">
        <v>253</v>
      </c>
      <c r="D422" t="s">
        <v>1216</v>
      </c>
      <c r="E422">
        <v>15</v>
      </c>
      <c r="F422" t="s">
        <v>17</v>
      </c>
      <c r="G422" t="s">
        <v>488</v>
      </c>
      <c r="H422" t="s">
        <v>386</v>
      </c>
      <c r="I422" t="s">
        <v>488</v>
      </c>
      <c r="J422" t="s">
        <v>15</v>
      </c>
      <c r="K422">
        <v>2880</v>
      </c>
      <c r="L422">
        <v>2880</v>
      </c>
      <c r="M422">
        <v>100</v>
      </c>
      <c r="N422" t="b">
        <v>1</v>
      </c>
      <c r="O422" t="s">
        <v>1623</v>
      </c>
      <c r="P422" t="s">
        <v>2103</v>
      </c>
      <c r="Q422">
        <v>0.38541666666666669</v>
      </c>
    </row>
    <row r="423" spans="1:17">
      <c r="A423" s="48">
        <v>46028</v>
      </c>
      <c r="B423">
        <v>2</v>
      </c>
      <c r="C423" t="s">
        <v>253</v>
      </c>
      <c r="D423" t="s">
        <v>1216</v>
      </c>
      <c r="E423">
        <v>15</v>
      </c>
      <c r="F423" t="s">
        <v>17</v>
      </c>
      <c r="G423" t="s">
        <v>488</v>
      </c>
      <c r="H423" t="s">
        <v>387</v>
      </c>
      <c r="I423" t="s">
        <v>443</v>
      </c>
      <c r="J423" t="s">
        <v>15</v>
      </c>
      <c r="K423">
        <v>2880</v>
      </c>
      <c r="L423">
        <v>2880</v>
      </c>
      <c r="M423">
        <v>60</v>
      </c>
      <c r="N423" t="b">
        <v>0</v>
      </c>
      <c r="O423" t="s">
        <v>4709</v>
      </c>
      <c r="P423" t="s">
        <v>2103</v>
      </c>
      <c r="Q423">
        <v>0.38541666666666669</v>
      </c>
    </row>
    <row r="424" spans="1:17">
      <c r="A424" s="48">
        <v>46028</v>
      </c>
      <c r="B424">
        <v>2</v>
      </c>
      <c r="C424" t="s">
        <v>253</v>
      </c>
      <c r="D424" t="s">
        <v>1216</v>
      </c>
      <c r="E424">
        <v>15</v>
      </c>
      <c r="F424" t="s">
        <v>17</v>
      </c>
      <c r="G424" t="s">
        <v>488</v>
      </c>
      <c r="H424" t="s">
        <v>388</v>
      </c>
      <c r="I424" t="s">
        <v>344</v>
      </c>
      <c r="J424" t="s">
        <v>15</v>
      </c>
      <c r="K424">
        <v>2880</v>
      </c>
      <c r="L424">
        <v>2880</v>
      </c>
      <c r="M424">
        <v>60</v>
      </c>
      <c r="N424" t="b">
        <v>0</v>
      </c>
      <c r="O424" t="s">
        <v>4709</v>
      </c>
      <c r="P424" t="s">
        <v>2103</v>
      </c>
      <c r="Q424">
        <v>0.38541666666666669</v>
      </c>
    </row>
    <row r="425" spans="1:17">
      <c r="A425" s="48">
        <v>46028</v>
      </c>
      <c r="B425">
        <v>2</v>
      </c>
      <c r="C425" t="s">
        <v>253</v>
      </c>
      <c r="D425" t="s">
        <v>1216</v>
      </c>
      <c r="E425">
        <v>15</v>
      </c>
      <c r="F425" t="s">
        <v>17</v>
      </c>
      <c r="G425" t="s">
        <v>488</v>
      </c>
      <c r="H425" t="s">
        <v>1267</v>
      </c>
      <c r="I425" t="s">
        <v>488</v>
      </c>
      <c r="J425" t="s">
        <v>15</v>
      </c>
      <c r="K425">
        <v>2880</v>
      </c>
      <c r="L425">
        <v>2880</v>
      </c>
      <c r="M425">
        <v>100</v>
      </c>
      <c r="N425" t="b">
        <v>1</v>
      </c>
      <c r="O425" t="s">
        <v>1623</v>
      </c>
      <c r="P425" t="s">
        <v>2103</v>
      </c>
      <c r="Q425">
        <v>0.38541666666666669</v>
      </c>
    </row>
    <row r="426" spans="1:17">
      <c r="A426" s="48">
        <v>46028</v>
      </c>
      <c r="B426">
        <v>2</v>
      </c>
      <c r="C426" t="s">
        <v>253</v>
      </c>
      <c r="D426" t="s">
        <v>1216</v>
      </c>
      <c r="E426">
        <v>15</v>
      </c>
      <c r="F426" t="s">
        <v>17</v>
      </c>
      <c r="G426" t="s">
        <v>488</v>
      </c>
      <c r="H426" t="s">
        <v>389</v>
      </c>
      <c r="I426" t="s">
        <v>488</v>
      </c>
      <c r="J426" t="s">
        <v>16</v>
      </c>
      <c r="K426">
        <v>2880</v>
      </c>
      <c r="L426">
        <v>2880</v>
      </c>
      <c r="M426">
        <v>100</v>
      </c>
      <c r="N426" t="b">
        <v>1</v>
      </c>
      <c r="O426" t="s">
        <v>1623</v>
      </c>
      <c r="P426" t="s">
        <v>2103</v>
      </c>
      <c r="Q426">
        <v>0.38541666666666669</v>
      </c>
    </row>
    <row r="427" spans="1:17">
      <c r="A427" s="48">
        <v>46028</v>
      </c>
      <c r="B427">
        <v>2</v>
      </c>
      <c r="C427" t="s">
        <v>253</v>
      </c>
      <c r="D427" t="s">
        <v>1216</v>
      </c>
      <c r="E427">
        <v>15</v>
      </c>
      <c r="F427" t="s">
        <v>17</v>
      </c>
      <c r="G427" t="s">
        <v>488</v>
      </c>
      <c r="H427" t="s">
        <v>391</v>
      </c>
      <c r="I427" t="s">
        <v>1266</v>
      </c>
      <c r="J427" t="s">
        <v>15</v>
      </c>
      <c r="K427">
        <v>2880</v>
      </c>
      <c r="L427">
        <v>2880</v>
      </c>
      <c r="M427">
        <v>60</v>
      </c>
      <c r="N427" t="b">
        <v>0</v>
      </c>
      <c r="O427" t="s">
        <v>4709</v>
      </c>
      <c r="P427" t="s">
        <v>2103</v>
      </c>
      <c r="Q427">
        <v>0.38541666666666669</v>
      </c>
    </row>
    <row r="428" spans="1:17">
      <c r="A428" s="48">
        <v>46028</v>
      </c>
      <c r="B428">
        <v>2</v>
      </c>
      <c r="C428" t="s">
        <v>256</v>
      </c>
      <c r="D428" t="s">
        <v>1393</v>
      </c>
      <c r="E428">
        <v>20</v>
      </c>
      <c r="F428" t="s">
        <v>17</v>
      </c>
      <c r="G428" t="s">
        <v>488</v>
      </c>
      <c r="H428" t="s">
        <v>386</v>
      </c>
      <c r="I428" t="s">
        <v>488</v>
      </c>
      <c r="J428" t="s">
        <v>15</v>
      </c>
      <c r="K428">
        <v>2880</v>
      </c>
      <c r="L428">
        <v>2880</v>
      </c>
      <c r="M428">
        <v>100</v>
      </c>
      <c r="N428" t="b">
        <v>1</v>
      </c>
      <c r="O428" t="s">
        <v>1623</v>
      </c>
      <c r="P428" t="s">
        <v>1439</v>
      </c>
      <c r="Q428">
        <v>0.38541666666666669</v>
      </c>
    </row>
    <row r="429" spans="1:17">
      <c r="A429" s="48">
        <v>46028</v>
      </c>
      <c r="B429">
        <v>2</v>
      </c>
      <c r="C429" t="s">
        <v>256</v>
      </c>
      <c r="D429" t="s">
        <v>1393</v>
      </c>
      <c r="E429">
        <v>20</v>
      </c>
      <c r="F429" t="s">
        <v>17</v>
      </c>
      <c r="G429" t="s">
        <v>488</v>
      </c>
      <c r="H429" t="s">
        <v>387</v>
      </c>
      <c r="I429" t="s">
        <v>443</v>
      </c>
      <c r="J429" t="s">
        <v>15</v>
      </c>
      <c r="K429">
        <v>2880</v>
      </c>
      <c r="L429">
        <v>2880</v>
      </c>
      <c r="M429">
        <v>60</v>
      </c>
      <c r="N429" t="b">
        <v>0</v>
      </c>
      <c r="O429" t="s">
        <v>4709</v>
      </c>
      <c r="P429" t="s">
        <v>1439</v>
      </c>
      <c r="Q429">
        <v>0.38541666666666669</v>
      </c>
    </row>
    <row r="430" spans="1:17">
      <c r="A430" s="48">
        <v>46028</v>
      </c>
      <c r="B430">
        <v>2</v>
      </c>
      <c r="C430" t="s">
        <v>256</v>
      </c>
      <c r="D430" t="s">
        <v>1393</v>
      </c>
      <c r="E430">
        <v>20</v>
      </c>
      <c r="F430" t="s">
        <v>17</v>
      </c>
      <c r="G430" t="s">
        <v>488</v>
      </c>
      <c r="H430" t="s">
        <v>388</v>
      </c>
      <c r="I430" t="s">
        <v>344</v>
      </c>
      <c r="J430" t="s">
        <v>15</v>
      </c>
      <c r="K430">
        <v>2880</v>
      </c>
      <c r="L430">
        <v>2880</v>
      </c>
      <c r="M430">
        <v>60</v>
      </c>
      <c r="N430" t="b">
        <v>0</v>
      </c>
      <c r="O430" t="s">
        <v>4709</v>
      </c>
      <c r="P430" t="s">
        <v>1439</v>
      </c>
      <c r="Q430">
        <v>0.38541666666666669</v>
      </c>
    </row>
    <row r="431" spans="1:17">
      <c r="A431" s="48">
        <v>46028</v>
      </c>
      <c r="B431">
        <v>2</v>
      </c>
      <c r="C431" t="s">
        <v>256</v>
      </c>
      <c r="D431" t="s">
        <v>1393</v>
      </c>
      <c r="E431">
        <v>20</v>
      </c>
      <c r="F431" t="s">
        <v>17</v>
      </c>
      <c r="G431" t="s">
        <v>488</v>
      </c>
      <c r="H431" t="s">
        <v>1267</v>
      </c>
      <c r="I431" t="s">
        <v>488</v>
      </c>
      <c r="J431" t="s">
        <v>15</v>
      </c>
      <c r="K431">
        <v>2880</v>
      </c>
      <c r="L431">
        <v>2880</v>
      </c>
      <c r="M431">
        <v>100</v>
      </c>
      <c r="N431" t="b">
        <v>1</v>
      </c>
      <c r="O431" t="s">
        <v>1623</v>
      </c>
      <c r="P431" t="s">
        <v>1439</v>
      </c>
      <c r="Q431">
        <v>0.38541666666666669</v>
      </c>
    </row>
    <row r="432" spans="1:17">
      <c r="A432" s="48">
        <v>46028</v>
      </c>
      <c r="B432">
        <v>2</v>
      </c>
      <c r="C432" t="s">
        <v>256</v>
      </c>
      <c r="D432" t="s">
        <v>1393</v>
      </c>
      <c r="E432">
        <v>20</v>
      </c>
      <c r="F432" t="s">
        <v>17</v>
      </c>
      <c r="G432" t="s">
        <v>488</v>
      </c>
      <c r="H432" t="s">
        <v>389</v>
      </c>
      <c r="I432" t="s">
        <v>488</v>
      </c>
      <c r="J432" t="s">
        <v>16</v>
      </c>
      <c r="K432">
        <v>2880</v>
      </c>
      <c r="L432">
        <v>2880</v>
      </c>
      <c r="M432">
        <v>100</v>
      </c>
      <c r="N432" t="b">
        <v>1</v>
      </c>
      <c r="O432" t="s">
        <v>1623</v>
      </c>
      <c r="P432" t="s">
        <v>1439</v>
      </c>
      <c r="Q432">
        <v>0.38541666666666669</v>
      </c>
    </row>
    <row r="433" spans="1:17">
      <c r="A433" s="48">
        <v>46028</v>
      </c>
      <c r="B433">
        <v>2</v>
      </c>
      <c r="C433" t="s">
        <v>256</v>
      </c>
      <c r="D433" t="s">
        <v>1393</v>
      </c>
      <c r="E433">
        <v>20</v>
      </c>
      <c r="F433" t="s">
        <v>17</v>
      </c>
      <c r="G433" t="s">
        <v>488</v>
      </c>
      <c r="H433" t="s">
        <v>391</v>
      </c>
      <c r="I433" t="s">
        <v>1266</v>
      </c>
      <c r="J433" t="s">
        <v>15</v>
      </c>
      <c r="K433">
        <v>2880</v>
      </c>
      <c r="L433">
        <v>2880</v>
      </c>
      <c r="M433">
        <v>60</v>
      </c>
      <c r="N433" t="b">
        <v>0</v>
      </c>
      <c r="O433" t="s">
        <v>4709</v>
      </c>
      <c r="P433" t="s">
        <v>1439</v>
      </c>
      <c r="Q433">
        <v>0.38541666666666669</v>
      </c>
    </row>
    <row r="434" spans="1:17">
      <c r="A434" s="48">
        <v>46028</v>
      </c>
      <c r="B434">
        <v>2</v>
      </c>
      <c r="C434" t="s">
        <v>257</v>
      </c>
      <c r="D434" t="s">
        <v>1403</v>
      </c>
      <c r="E434">
        <v>5</v>
      </c>
      <c r="F434" t="s">
        <v>17</v>
      </c>
      <c r="G434" t="s">
        <v>488</v>
      </c>
      <c r="H434" t="s">
        <v>386</v>
      </c>
      <c r="I434" t="s">
        <v>488</v>
      </c>
      <c r="J434" t="s">
        <v>15</v>
      </c>
      <c r="K434">
        <v>2880</v>
      </c>
      <c r="L434">
        <v>2880</v>
      </c>
      <c r="M434">
        <v>100</v>
      </c>
      <c r="N434" t="b">
        <v>1</v>
      </c>
      <c r="O434" t="s">
        <v>1623</v>
      </c>
      <c r="P434" t="s">
        <v>1439</v>
      </c>
      <c r="Q434">
        <v>0.44791666666666669</v>
      </c>
    </row>
    <row r="435" spans="1:17">
      <c r="A435" s="48">
        <v>46028</v>
      </c>
      <c r="B435">
        <v>2</v>
      </c>
      <c r="C435" t="s">
        <v>257</v>
      </c>
      <c r="D435" t="s">
        <v>1403</v>
      </c>
      <c r="E435">
        <v>5</v>
      </c>
      <c r="F435" t="s">
        <v>17</v>
      </c>
      <c r="G435" t="s">
        <v>488</v>
      </c>
      <c r="H435" t="s">
        <v>387</v>
      </c>
      <c r="I435" t="s">
        <v>443</v>
      </c>
      <c r="J435" t="s">
        <v>15</v>
      </c>
      <c r="K435">
        <v>2880</v>
      </c>
      <c r="L435">
        <v>2880</v>
      </c>
      <c r="M435">
        <v>60</v>
      </c>
      <c r="N435" t="b">
        <v>0</v>
      </c>
      <c r="O435" t="s">
        <v>4709</v>
      </c>
      <c r="P435" t="s">
        <v>1439</v>
      </c>
      <c r="Q435">
        <v>0.44791666666666669</v>
      </c>
    </row>
    <row r="436" spans="1:17">
      <c r="A436" s="48">
        <v>46028</v>
      </c>
      <c r="B436">
        <v>2</v>
      </c>
      <c r="C436" t="s">
        <v>257</v>
      </c>
      <c r="D436" t="s">
        <v>1403</v>
      </c>
      <c r="E436">
        <v>5</v>
      </c>
      <c r="F436" t="s">
        <v>17</v>
      </c>
      <c r="G436" t="s">
        <v>488</v>
      </c>
      <c r="H436" t="s">
        <v>388</v>
      </c>
      <c r="I436" t="s">
        <v>344</v>
      </c>
      <c r="J436" t="s">
        <v>15</v>
      </c>
      <c r="K436">
        <v>2880</v>
      </c>
      <c r="L436">
        <v>2880</v>
      </c>
      <c r="M436">
        <v>60</v>
      </c>
      <c r="N436" t="b">
        <v>0</v>
      </c>
      <c r="O436" t="s">
        <v>4709</v>
      </c>
      <c r="P436" t="s">
        <v>1439</v>
      </c>
      <c r="Q436">
        <v>0.44791666666666669</v>
      </c>
    </row>
    <row r="437" spans="1:17">
      <c r="A437" s="48">
        <v>46028</v>
      </c>
      <c r="B437">
        <v>2</v>
      </c>
      <c r="C437" t="s">
        <v>257</v>
      </c>
      <c r="D437" t="s">
        <v>1403</v>
      </c>
      <c r="E437">
        <v>5</v>
      </c>
      <c r="F437" t="s">
        <v>17</v>
      </c>
      <c r="G437" t="s">
        <v>488</v>
      </c>
      <c r="H437" t="s">
        <v>1267</v>
      </c>
      <c r="I437" t="s">
        <v>488</v>
      </c>
      <c r="J437" t="s">
        <v>15</v>
      </c>
      <c r="K437">
        <v>2880</v>
      </c>
      <c r="L437">
        <v>2880</v>
      </c>
      <c r="M437">
        <v>100</v>
      </c>
      <c r="N437" t="b">
        <v>1</v>
      </c>
      <c r="O437" t="s">
        <v>1623</v>
      </c>
      <c r="P437" t="s">
        <v>1439</v>
      </c>
      <c r="Q437">
        <v>0.44791666666666669</v>
      </c>
    </row>
    <row r="438" spans="1:17">
      <c r="A438" s="48">
        <v>46028</v>
      </c>
      <c r="B438">
        <v>2</v>
      </c>
      <c r="C438" t="s">
        <v>257</v>
      </c>
      <c r="D438" t="s">
        <v>1403</v>
      </c>
      <c r="E438">
        <v>5</v>
      </c>
      <c r="F438" t="s">
        <v>17</v>
      </c>
      <c r="G438" t="s">
        <v>488</v>
      </c>
      <c r="H438" t="s">
        <v>389</v>
      </c>
      <c r="I438" t="s">
        <v>488</v>
      </c>
      <c r="J438" t="s">
        <v>16</v>
      </c>
      <c r="K438">
        <v>2880</v>
      </c>
      <c r="L438">
        <v>2880</v>
      </c>
      <c r="M438">
        <v>100</v>
      </c>
      <c r="N438" t="b">
        <v>1</v>
      </c>
      <c r="O438" t="s">
        <v>1623</v>
      </c>
      <c r="P438" t="s">
        <v>1439</v>
      </c>
      <c r="Q438">
        <v>0.44791666666666669</v>
      </c>
    </row>
    <row r="439" spans="1:17">
      <c r="A439" s="48">
        <v>46028</v>
      </c>
      <c r="B439">
        <v>2</v>
      </c>
      <c r="C439" t="s">
        <v>257</v>
      </c>
      <c r="D439" t="s">
        <v>1403</v>
      </c>
      <c r="E439">
        <v>5</v>
      </c>
      <c r="F439" t="s">
        <v>17</v>
      </c>
      <c r="G439" t="s">
        <v>488</v>
      </c>
      <c r="H439" t="s">
        <v>391</v>
      </c>
      <c r="I439" t="s">
        <v>1266</v>
      </c>
      <c r="J439" t="s">
        <v>15</v>
      </c>
      <c r="K439">
        <v>2880</v>
      </c>
      <c r="L439">
        <v>2880</v>
      </c>
      <c r="M439">
        <v>60</v>
      </c>
      <c r="N439" t="b">
        <v>0</v>
      </c>
      <c r="O439" t="s">
        <v>4709</v>
      </c>
      <c r="P439" t="s">
        <v>1439</v>
      </c>
      <c r="Q439">
        <v>0.44791666666666669</v>
      </c>
    </row>
    <row r="440" spans="1:17">
      <c r="A440" s="48">
        <v>46028</v>
      </c>
      <c r="B440">
        <v>2</v>
      </c>
      <c r="C440" t="s">
        <v>260</v>
      </c>
      <c r="D440" t="s">
        <v>1221</v>
      </c>
      <c r="E440">
        <v>5</v>
      </c>
      <c r="F440" t="s">
        <v>17</v>
      </c>
      <c r="G440" t="s">
        <v>488</v>
      </c>
      <c r="H440" t="s">
        <v>386</v>
      </c>
      <c r="I440" t="s">
        <v>488</v>
      </c>
      <c r="J440" t="s">
        <v>15</v>
      </c>
      <c r="K440">
        <v>2880</v>
      </c>
      <c r="L440">
        <v>2880</v>
      </c>
      <c r="M440">
        <v>100</v>
      </c>
      <c r="N440" t="b">
        <v>1</v>
      </c>
      <c r="O440" t="s">
        <v>1623</v>
      </c>
      <c r="P440" t="s">
        <v>2103</v>
      </c>
      <c r="Q440">
        <v>0.38194444444444442</v>
      </c>
    </row>
    <row r="441" spans="1:17">
      <c r="A441" s="48">
        <v>46028</v>
      </c>
      <c r="B441">
        <v>2</v>
      </c>
      <c r="C441" t="s">
        <v>260</v>
      </c>
      <c r="D441" t="s">
        <v>1221</v>
      </c>
      <c r="E441">
        <v>5</v>
      </c>
      <c r="F441" t="s">
        <v>17</v>
      </c>
      <c r="G441" t="s">
        <v>488</v>
      </c>
      <c r="H441" t="s">
        <v>387</v>
      </c>
      <c r="I441" t="s">
        <v>443</v>
      </c>
      <c r="J441" t="s">
        <v>15</v>
      </c>
      <c r="K441">
        <v>2880</v>
      </c>
      <c r="L441">
        <v>2880</v>
      </c>
      <c r="M441">
        <v>60</v>
      </c>
      <c r="N441" t="b">
        <v>0</v>
      </c>
      <c r="O441" t="s">
        <v>4709</v>
      </c>
      <c r="P441" t="s">
        <v>2103</v>
      </c>
      <c r="Q441">
        <v>0.38194444444444442</v>
      </c>
    </row>
    <row r="442" spans="1:17">
      <c r="A442" s="48">
        <v>46028</v>
      </c>
      <c r="B442">
        <v>2</v>
      </c>
      <c r="C442" t="s">
        <v>260</v>
      </c>
      <c r="D442" t="s">
        <v>1221</v>
      </c>
      <c r="E442">
        <v>5</v>
      </c>
      <c r="F442" t="s">
        <v>17</v>
      </c>
      <c r="G442" t="s">
        <v>488</v>
      </c>
      <c r="H442" t="s">
        <v>388</v>
      </c>
      <c r="I442" t="s">
        <v>344</v>
      </c>
      <c r="J442" t="s">
        <v>15</v>
      </c>
      <c r="K442">
        <v>2880</v>
      </c>
      <c r="L442">
        <v>2880</v>
      </c>
      <c r="M442">
        <v>60</v>
      </c>
      <c r="N442" t="b">
        <v>0</v>
      </c>
      <c r="O442" t="s">
        <v>4709</v>
      </c>
      <c r="P442" t="s">
        <v>2103</v>
      </c>
      <c r="Q442">
        <v>0.38194444444444442</v>
      </c>
    </row>
    <row r="443" spans="1:17">
      <c r="A443" s="48">
        <v>46028</v>
      </c>
      <c r="B443">
        <v>2</v>
      </c>
      <c r="C443" t="s">
        <v>260</v>
      </c>
      <c r="D443" t="s">
        <v>1221</v>
      </c>
      <c r="E443">
        <v>5</v>
      </c>
      <c r="F443" t="s">
        <v>17</v>
      </c>
      <c r="G443" t="s">
        <v>488</v>
      </c>
      <c r="H443" t="s">
        <v>1267</v>
      </c>
      <c r="I443" t="s">
        <v>488</v>
      </c>
      <c r="J443" t="s">
        <v>15</v>
      </c>
      <c r="K443">
        <v>2880</v>
      </c>
      <c r="L443">
        <v>2880</v>
      </c>
      <c r="M443">
        <v>100</v>
      </c>
      <c r="N443" t="b">
        <v>1</v>
      </c>
      <c r="O443" t="s">
        <v>1623</v>
      </c>
      <c r="P443" t="s">
        <v>2103</v>
      </c>
      <c r="Q443">
        <v>0.38194444444444442</v>
      </c>
    </row>
    <row r="444" spans="1:17">
      <c r="A444" s="48">
        <v>46028</v>
      </c>
      <c r="B444">
        <v>2</v>
      </c>
      <c r="C444" t="s">
        <v>260</v>
      </c>
      <c r="D444" t="s">
        <v>1221</v>
      </c>
      <c r="E444">
        <v>5</v>
      </c>
      <c r="F444" t="s">
        <v>17</v>
      </c>
      <c r="G444" t="s">
        <v>488</v>
      </c>
      <c r="H444" t="s">
        <v>389</v>
      </c>
      <c r="I444" t="s">
        <v>488</v>
      </c>
      <c r="J444" t="s">
        <v>16</v>
      </c>
      <c r="K444">
        <v>2880</v>
      </c>
      <c r="L444">
        <v>2880</v>
      </c>
      <c r="M444">
        <v>100</v>
      </c>
      <c r="N444" t="b">
        <v>1</v>
      </c>
      <c r="O444" t="s">
        <v>1623</v>
      </c>
      <c r="P444" t="s">
        <v>2103</v>
      </c>
      <c r="Q444">
        <v>0.38194444444444442</v>
      </c>
    </row>
    <row r="445" spans="1:17">
      <c r="A445" s="48">
        <v>46028</v>
      </c>
      <c r="B445">
        <v>2</v>
      </c>
      <c r="C445" t="s">
        <v>260</v>
      </c>
      <c r="D445" t="s">
        <v>1221</v>
      </c>
      <c r="E445">
        <v>5</v>
      </c>
      <c r="F445" t="s">
        <v>17</v>
      </c>
      <c r="G445" t="s">
        <v>488</v>
      </c>
      <c r="H445" t="s">
        <v>391</v>
      </c>
      <c r="I445" t="s">
        <v>1266</v>
      </c>
      <c r="J445" t="s">
        <v>15</v>
      </c>
      <c r="K445">
        <v>2880</v>
      </c>
      <c r="L445">
        <v>2880</v>
      </c>
      <c r="M445">
        <v>60</v>
      </c>
      <c r="N445" t="b">
        <v>0</v>
      </c>
      <c r="O445" t="s">
        <v>4709</v>
      </c>
      <c r="P445" t="s">
        <v>2103</v>
      </c>
      <c r="Q445">
        <v>0.38194444444444442</v>
      </c>
    </row>
    <row r="446" spans="1:17">
      <c r="A446" s="48">
        <v>46028</v>
      </c>
      <c r="B446">
        <v>2</v>
      </c>
      <c r="C446" t="s">
        <v>261</v>
      </c>
      <c r="D446" t="s">
        <v>1401</v>
      </c>
      <c r="E446">
        <v>30</v>
      </c>
      <c r="F446" t="s">
        <v>17</v>
      </c>
      <c r="G446" t="s">
        <v>488</v>
      </c>
      <c r="H446" t="s">
        <v>386</v>
      </c>
      <c r="I446" t="s">
        <v>488</v>
      </c>
      <c r="J446" t="s">
        <v>15</v>
      </c>
      <c r="K446">
        <v>2880</v>
      </c>
      <c r="L446">
        <v>2880</v>
      </c>
      <c r="M446">
        <v>100</v>
      </c>
      <c r="N446" t="b">
        <v>1</v>
      </c>
      <c r="O446" t="s">
        <v>1623</v>
      </c>
      <c r="P446" t="s">
        <v>2103</v>
      </c>
      <c r="Q446">
        <v>0.625</v>
      </c>
    </row>
    <row r="447" spans="1:17">
      <c r="A447" s="48">
        <v>46028</v>
      </c>
      <c r="B447">
        <v>2</v>
      </c>
      <c r="C447" t="s">
        <v>261</v>
      </c>
      <c r="D447" t="s">
        <v>1401</v>
      </c>
      <c r="E447">
        <v>30</v>
      </c>
      <c r="F447" t="s">
        <v>17</v>
      </c>
      <c r="G447" t="s">
        <v>488</v>
      </c>
      <c r="H447" t="s">
        <v>387</v>
      </c>
      <c r="I447" t="s">
        <v>443</v>
      </c>
      <c r="J447" t="s">
        <v>15</v>
      </c>
      <c r="K447">
        <v>2880</v>
      </c>
      <c r="L447">
        <v>2880</v>
      </c>
      <c r="M447">
        <v>60</v>
      </c>
      <c r="N447" t="b">
        <v>0</v>
      </c>
      <c r="O447" t="s">
        <v>4709</v>
      </c>
      <c r="P447" t="s">
        <v>2103</v>
      </c>
      <c r="Q447">
        <v>0.625</v>
      </c>
    </row>
    <row r="448" spans="1:17">
      <c r="A448" s="48">
        <v>46028</v>
      </c>
      <c r="B448">
        <v>2</v>
      </c>
      <c r="C448" t="s">
        <v>261</v>
      </c>
      <c r="D448" t="s">
        <v>1401</v>
      </c>
      <c r="E448">
        <v>30</v>
      </c>
      <c r="F448" t="s">
        <v>17</v>
      </c>
      <c r="G448" t="s">
        <v>488</v>
      </c>
      <c r="H448" t="s">
        <v>388</v>
      </c>
      <c r="I448" t="s">
        <v>344</v>
      </c>
      <c r="J448" t="s">
        <v>15</v>
      </c>
      <c r="K448">
        <v>2880</v>
      </c>
      <c r="L448">
        <v>2880</v>
      </c>
      <c r="M448">
        <v>60</v>
      </c>
      <c r="N448" t="b">
        <v>0</v>
      </c>
      <c r="O448" t="s">
        <v>4709</v>
      </c>
      <c r="P448" t="s">
        <v>2103</v>
      </c>
      <c r="Q448">
        <v>0.625</v>
      </c>
    </row>
    <row r="449" spans="1:17">
      <c r="A449" s="48">
        <v>46028</v>
      </c>
      <c r="B449">
        <v>2</v>
      </c>
      <c r="C449" t="s">
        <v>261</v>
      </c>
      <c r="D449" t="s">
        <v>1401</v>
      </c>
      <c r="E449">
        <v>30</v>
      </c>
      <c r="F449" t="s">
        <v>17</v>
      </c>
      <c r="G449" t="s">
        <v>488</v>
      </c>
      <c r="H449" t="s">
        <v>1267</v>
      </c>
      <c r="I449" t="s">
        <v>488</v>
      </c>
      <c r="J449" t="s">
        <v>15</v>
      </c>
      <c r="K449">
        <v>2880</v>
      </c>
      <c r="L449">
        <v>2880</v>
      </c>
      <c r="M449">
        <v>100</v>
      </c>
      <c r="N449" t="b">
        <v>1</v>
      </c>
      <c r="O449" t="s">
        <v>1623</v>
      </c>
      <c r="P449" t="s">
        <v>2103</v>
      </c>
      <c r="Q449">
        <v>0.625</v>
      </c>
    </row>
    <row r="450" spans="1:17">
      <c r="A450" s="48">
        <v>46028</v>
      </c>
      <c r="B450">
        <v>2</v>
      </c>
      <c r="C450" t="s">
        <v>261</v>
      </c>
      <c r="D450" t="s">
        <v>1401</v>
      </c>
      <c r="E450">
        <v>30</v>
      </c>
      <c r="F450" t="s">
        <v>17</v>
      </c>
      <c r="G450" t="s">
        <v>488</v>
      </c>
      <c r="H450" t="s">
        <v>389</v>
      </c>
      <c r="I450" t="s">
        <v>488</v>
      </c>
      <c r="J450" t="s">
        <v>16</v>
      </c>
      <c r="K450">
        <v>2880</v>
      </c>
      <c r="L450">
        <v>2880</v>
      </c>
      <c r="M450">
        <v>100</v>
      </c>
      <c r="N450" t="b">
        <v>1</v>
      </c>
      <c r="O450" t="s">
        <v>1623</v>
      </c>
      <c r="P450" t="s">
        <v>2103</v>
      </c>
      <c r="Q450">
        <v>0.625</v>
      </c>
    </row>
    <row r="451" spans="1:17">
      <c r="A451" s="48">
        <v>46028</v>
      </c>
      <c r="B451">
        <v>2</v>
      </c>
      <c r="C451" t="s">
        <v>261</v>
      </c>
      <c r="D451" t="s">
        <v>1401</v>
      </c>
      <c r="E451">
        <v>30</v>
      </c>
      <c r="F451" t="s">
        <v>17</v>
      </c>
      <c r="G451" t="s">
        <v>488</v>
      </c>
      <c r="H451" t="s">
        <v>391</v>
      </c>
      <c r="I451" t="s">
        <v>1266</v>
      </c>
      <c r="J451" t="s">
        <v>15</v>
      </c>
      <c r="K451">
        <v>2880</v>
      </c>
      <c r="L451">
        <v>2880</v>
      </c>
      <c r="M451">
        <v>60</v>
      </c>
      <c r="N451" t="b">
        <v>0</v>
      </c>
      <c r="O451" t="s">
        <v>4709</v>
      </c>
      <c r="P451" t="s">
        <v>2103</v>
      </c>
      <c r="Q451">
        <v>0.625</v>
      </c>
    </row>
    <row r="452" spans="1:17">
      <c r="A452" s="48">
        <v>46028</v>
      </c>
      <c r="B452">
        <v>2</v>
      </c>
      <c r="C452" t="s">
        <v>276</v>
      </c>
      <c r="D452" t="s">
        <v>1412</v>
      </c>
      <c r="E452">
        <v>30</v>
      </c>
      <c r="F452" t="s">
        <v>17</v>
      </c>
      <c r="G452" t="s">
        <v>488</v>
      </c>
      <c r="H452" t="s">
        <v>386</v>
      </c>
      <c r="I452" t="s">
        <v>488</v>
      </c>
      <c r="J452" t="s">
        <v>15</v>
      </c>
      <c r="K452">
        <v>2880</v>
      </c>
      <c r="L452">
        <v>2880</v>
      </c>
      <c r="M452">
        <v>100</v>
      </c>
      <c r="N452" t="b">
        <v>1</v>
      </c>
      <c r="O452" t="s">
        <v>1623</v>
      </c>
      <c r="P452" t="s">
        <v>1439</v>
      </c>
      <c r="Q452">
        <v>0.625</v>
      </c>
    </row>
    <row r="453" spans="1:17">
      <c r="A453" s="48">
        <v>46028</v>
      </c>
      <c r="B453">
        <v>2</v>
      </c>
      <c r="C453" t="s">
        <v>276</v>
      </c>
      <c r="D453" t="s">
        <v>1412</v>
      </c>
      <c r="E453">
        <v>30</v>
      </c>
      <c r="F453" t="s">
        <v>17</v>
      </c>
      <c r="G453" t="s">
        <v>488</v>
      </c>
      <c r="H453" t="s">
        <v>387</v>
      </c>
      <c r="I453" t="s">
        <v>443</v>
      </c>
      <c r="J453" t="s">
        <v>15</v>
      </c>
      <c r="K453">
        <v>2880</v>
      </c>
      <c r="L453">
        <v>2880</v>
      </c>
      <c r="M453">
        <v>60</v>
      </c>
      <c r="N453" t="b">
        <v>0</v>
      </c>
      <c r="O453" t="s">
        <v>4709</v>
      </c>
      <c r="P453" t="s">
        <v>1439</v>
      </c>
      <c r="Q453">
        <v>0.625</v>
      </c>
    </row>
    <row r="454" spans="1:17">
      <c r="A454" s="48">
        <v>46028</v>
      </c>
      <c r="B454">
        <v>2</v>
      </c>
      <c r="C454" t="s">
        <v>276</v>
      </c>
      <c r="D454" t="s">
        <v>1412</v>
      </c>
      <c r="E454">
        <v>30</v>
      </c>
      <c r="F454" t="s">
        <v>17</v>
      </c>
      <c r="G454" t="s">
        <v>488</v>
      </c>
      <c r="H454" t="s">
        <v>388</v>
      </c>
      <c r="I454" t="s">
        <v>344</v>
      </c>
      <c r="J454" t="s">
        <v>15</v>
      </c>
      <c r="K454">
        <v>2880</v>
      </c>
      <c r="L454">
        <v>2880</v>
      </c>
      <c r="M454">
        <v>60</v>
      </c>
      <c r="N454" t="b">
        <v>0</v>
      </c>
      <c r="O454" t="s">
        <v>4709</v>
      </c>
      <c r="P454" t="s">
        <v>1439</v>
      </c>
      <c r="Q454">
        <v>0.625</v>
      </c>
    </row>
    <row r="455" spans="1:17">
      <c r="A455" s="48">
        <v>46028</v>
      </c>
      <c r="B455">
        <v>2</v>
      </c>
      <c r="C455" t="s">
        <v>276</v>
      </c>
      <c r="D455" t="s">
        <v>1412</v>
      </c>
      <c r="E455">
        <v>30</v>
      </c>
      <c r="F455" t="s">
        <v>17</v>
      </c>
      <c r="G455" t="s">
        <v>488</v>
      </c>
      <c r="H455" t="s">
        <v>1267</v>
      </c>
      <c r="I455" t="s">
        <v>488</v>
      </c>
      <c r="J455" t="s">
        <v>15</v>
      </c>
      <c r="K455">
        <v>2880</v>
      </c>
      <c r="L455">
        <v>2880</v>
      </c>
      <c r="M455">
        <v>100</v>
      </c>
      <c r="N455" t="b">
        <v>1</v>
      </c>
      <c r="O455" t="s">
        <v>1623</v>
      </c>
      <c r="P455" t="s">
        <v>1439</v>
      </c>
      <c r="Q455">
        <v>0.625</v>
      </c>
    </row>
    <row r="456" spans="1:17">
      <c r="A456" s="48">
        <v>46028</v>
      </c>
      <c r="B456">
        <v>2</v>
      </c>
      <c r="C456" t="s">
        <v>276</v>
      </c>
      <c r="D456" t="s">
        <v>1412</v>
      </c>
      <c r="E456">
        <v>30</v>
      </c>
      <c r="F456" t="s">
        <v>17</v>
      </c>
      <c r="G456" t="s">
        <v>488</v>
      </c>
      <c r="H456" t="s">
        <v>389</v>
      </c>
      <c r="I456" t="s">
        <v>488</v>
      </c>
      <c r="J456" t="s">
        <v>16</v>
      </c>
      <c r="K456">
        <v>2880</v>
      </c>
      <c r="L456">
        <v>2880</v>
      </c>
      <c r="M456">
        <v>100</v>
      </c>
      <c r="N456" t="b">
        <v>1</v>
      </c>
      <c r="O456" t="s">
        <v>1623</v>
      </c>
      <c r="P456" t="s">
        <v>1439</v>
      </c>
      <c r="Q456">
        <v>0.625</v>
      </c>
    </row>
    <row r="457" spans="1:17">
      <c r="A457" s="48">
        <v>46028</v>
      </c>
      <c r="B457">
        <v>2</v>
      </c>
      <c r="C457" t="s">
        <v>276</v>
      </c>
      <c r="D457" t="s">
        <v>1412</v>
      </c>
      <c r="E457">
        <v>30</v>
      </c>
      <c r="F457" t="s">
        <v>17</v>
      </c>
      <c r="G457" t="s">
        <v>488</v>
      </c>
      <c r="H457" t="s">
        <v>391</v>
      </c>
      <c r="I457" t="s">
        <v>1266</v>
      </c>
      <c r="J457" t="s">
        <v>15</v>
      </c>
      <c r="K457">
        <v>2880</v>
      </c>
      <c r="L457">
        <v>2880</v>
      </c>
      <c r="M457">
        <v>60</v>
      </c>
      <c r="N457" t="b">
        <v>0</v>
      </c>
      <c r="O457" t="s">
        <v>4709</v>
      </c>
      <c r="P457" t="s">
        <v>1439</v>
      </c>
      <c r="Q457">
        <v>0.625</v>
      </c>
    </row>
    <row r="458" spans="1:17">
      <c r="A458" s="48">
        <v>46028</v>
      </c>
      <c r="B458">
        <v>2</v>
      </c>
      <c r="C458" t="s">
        <v>284</v>
      </c>
      <c r="D458" t="s">
        <v>98</v>
      </c>
      <c r="E458">
        <v>10</v>
      </c>
      <c r="F458" t="s">
        <v>17</v>
      </c>
      <c r="G458" t="s">
        <v>1266</v>
      </c>
      <c r="H458" t="s">
        <v>386</v>
      </c>
      <c r="I458" t="s">
        <v>488</v>
      </c>
      <c r="J458" t="s">
        <v>15</v>
      </c>
      <c r="K458">
        <v>2880</v>
      </c>
      <c r="L458">
        <v>2880</v>
      </c>
      <c r="M458">
        <v>60</v>
      </c>
      <c r="N458" t="b">
        <v>0</v>
      </c>
      <c r="O458" t="s">
        <v>4709</v>
      </c>
      <c r="P458" t="s">
        <v>2103</v>
      </c>
      <c r="Q458">
        <v>0.44791666666666669</v>
      </c>
    </row>
    <row r="459" spans="1:17">
      <c r="A459" s="48">
        <v>46028</v>
      </c>
      <c r="B459">
        <v>2</v>
      </c>
      <c r="C459" t="s">
        <v>284</v>
      </c>
      <c r="D459" t="s">
        <v>98</v>
      </c>
      <c r="E459">
        <v>10</v>
      </c>
      <c r="F459" t="s">
        <v>17</v>
      </c>
      <c r="G459" t="s">
        <v>1266</v>
      </c>
      <c r="H459" t="s">
        <v>387</v>
      </c>
      <c r="I459" t="s">
        <v>443</v>
      </c>
      <c r="J459" t="s">
        <v>15</v>
      </c>
      <c r="K459">
        <v>2880</v>
      </c>
      <c r="L459">
        <v>2880</v>
      </c>
      <c r="M459">
        <v>60</v>
      </c>
      <c r="N459" t="b">
        <v>0</v>
      </c>
      <c r="O459" t="s">
        <v>4709</v>
      </c>
      <c r="P459" t="s">
        <v>2103</v>
      </c>
      <c r="Q459">
        <v>0.44791666666666669</v>
      </c>
    </row>
    <row r="460" spans="1:17">
      <c r="A460" s="48">
        <v>46028</v>
      </c>
      <c r="B460">
        <v>2</v>
      </c>
      <c r="C460" t="s">
        <v>284</v>
      </c>
      <c r="D460" t="s">
        <v>98</v>
      </c>
      <c r="E460">
        <v>10</v>
      </c>
      <c r="F460" t="s">
        <v>17</v>
      </c>
      <c r="G460" t="s">
        <v>1266</v>
      </c>
      <c r="H460" t="s">
        <v>388</v>
      </c>
      <c r="I460" t="s">
        <v>344</v>
      </c>
      <c r="J460" t="s">
        <v>15</v>
      </c>
      <c r="K460">
        <v>2880</v>
      </c>
      <c r="L460">
        <v>2880</v>
      </c>
      <c r="M460">
        <v>60</v>
      </c>
      <c r="N460" t="b">
        <v>0</v>
      </c>
      <c r="O460" t="s">
        <v>4709</v>
      </c>
      <c r="P460" t="s">
        <v>2103</v>
      </c>
      <c r="Q460">
        <v>0.44791666666666669</v>
      </c>
    </row>
    <row r="461" spans="1:17">
      <c r="A461" s="48">
        <v>46028</v>
      </c>
      <c r="B461">
        <v>2</v>
      </c>
      <c r="C461" t="s">
        <v>284</v>
      </c>
      <c r="D461" t="s">
        <v>98</v>
      </c>
      <c r="E461">
        <v>10</v>
      </c>
      <c r="F461" t="s">
        <v>17</v>
      </c>
      <c r="G461" t="s">
        <v>1266</v>
      </c>
      <c r="H461" t="s">
        <v>1267</v>
      </c>
      <c r="I461" t="s">
        <v>488</v>
      </c>
      <c r="J461" t="s">
        <v>15</v>
      </c>
      <c r="K461">
        <v>2880</v>
      </c>
      <c r="L461">
        <v>2880</v>
      </c>
      <c r="M461">
        <v>60</v>
      </c>
      <c r="N461" t="b">
        <v>0</v>
      </c>
      <c r="O461" t="s">
        <v>4709</v>
      </c>
      <c r="P461" t="s">
        <v>2103</v>
      </c>
      <c r="Q461">
        <v>0.44791666666666669</v>
      </c>
    </row>
    <row r="462" spans="1:17">
      <c r="A462" s="48">
        <v>46028</v>
      </c>
      <c r="B462">
        <v>2</v>
      </c>
      <c r="C462" t="s">
        <v>284</v>
      </c>
      <c r="D462" t="s">
        <v>98</v>
      </c>
      <c r="E462">
        <v>10</v>
      </c>
      <c r="F462" t="s">
        <v>17</v>
      </c>
      <c r="G462" t="s">
        <v>1266</v>
      </c>
      <c r="H462" t="s">
        <v>389</v>
      </c>
      <c r="I462" t="s">
        <v>488</v>
      </c>
      <c r="J462" t="s">
        <v>16</v>
      </c>
      <c r="K462">
        <v>2880</v>
      </c>
      <c r="L462">
        <v>2880</v>
      </c>
      <c r="M462">
        <v>60</v>
      </c>
      <c r="N462" t="b">
        <v>0</v>
      </c>
      <c r="O462" t="s">
        <v>4709</v>
      </c>
      <c r="P462" t="s">
        <v>2103</v>
      </c>
      <c r="Q462">
        <v>0.44791666666666669</v>
      </c>
    </row>
    <row r="463" spans="1:17">
      <c r="A463" s="48">
        <v>46028</v>
      </c>
      <c r="B463">
        <v>2</v>
      </c>
      <c r="C463" t="s">
        <v>284</v>
      </c>
      <c r="D463" t="s">
        <v>98</v>
      </c>
      <c r="E463">
        <v>10</v>
      </c>
      <c r="F463" t="s">
        <v>17</v>
      </c>
      <c r="G463" t="s">
        <v>1266</v>
      </c>
      <c r="H463" t="s">
        <v>391</v>
      </c>
      <c r="I463" t="s">
        <v>1266</v>
      </c>
      <c r="J463" t="s">
        <v>15</v>
      </c>
      <c r="K463">
        <v>2880</v>
      </c>
      <c r="L463">
        <v>2880</v>
      </c>
      <c r="M463">
        <v>100</v>
      </c>
      <c r="N463" t="b">
        <v>1</v>
      </c>
      <c r="O463" t="s">
        <v>1623</v>
      </c>
      <c r="P463" t="s">
        <v>2103</v>
      </c>
      <c r="Q463">
        <v>0.44791666666666669</v>
      </c>
    </row>
    <row r="464" spans="1:17">
      <c r="A464" s="48">
        <v>46028</v>
      </c>
      <c r="B464">
        <v>2</v>
      </c>
      <c r="C464" t="s">
        <v>289</v>
      </c>
      <c r="D464" t="s">
        <v>108</v>
      </c>
      <c r="E464">
        <v>30</v>
      </c>
      <c r="F464" t="s">
        <v>17</v>
      </c>
      <c r="G464" t="s">
        <v>443</v>
      </c>
      <c r="H464" t="s">
        <v>386</v>
      </c>
      <c r="I464" t="s">
        <v>488</v>
      </c>
      <c r="J464" t="s">
        <v>15</v>
      </c>
      <c r="K464">
        <v>2880</v>
      </c>
      <c r="L464">
        <v>2880</v>
      </c>
      <c r="M464">
        <v>60</v>
      </c>
      <c r="N464" t="b">
        <v>0</v>
      </c>
      <c r="O464" t="s">
        <v>4709</v>
      </c>
      <c r="P464" t="s">
        <v>1590</v>
      </c>
      <c r="Q464">
        <v>0.4375</v>
      </c>
    </row>
    <row r="465" spans="1:17">
      <c r="A465" s="48">
        <v>46028</v>
      </c>
      <c r="B465">
        <v>2</v>
      </c>
      <c r="C465" t="s">
        <v>289</v>
      </c>
      <c r="D465" t="s">
        <v>108</v>
      </c>
      <c r="E465">
        <v>30</v>
      </c>
      <c r="F465" t="s">
        <v>17</v>
      </c>
      <c r="G465" t="s">
        <v>443</v>
      </c>
      <c r="H465" t="s">
        <v>387</v>
      </c>
      <c r="I465" t="s">
        <v>443</v>
      </c>
      <c r="J465" t="s">
        <v>15</v>
      </c>
      <c r="K465">
        <v>2880</v>
      </c>
      <c r="L465">
        <v>2880</v>
      </c>
      <c r="M465">
        <v>100</v>
      </c>
      <c r="N465" t="b">
        <v>1</v>
      </c>
      <c r="O465" t="s">
        <v>1623</v>
      </c>
      <c r="P465" t="s">
        <v>1590</v>
      </c>
      <c r="Q465">
        <v>0.4375</v>
      </c>
    </row>
    <row r="466" spans="1:17">
      <c r="A466" s="48">
        <v>46028</v>
      </c>
      <c r="B466">
        <v>2</v>
      </c>
      <c r="C466" t="s">
        <v>289</v>
      </c>
      <c r="D466" t="s">
        <v>108</v>
      </c>
      <c r="E466">
        <v>30</v>
      </c>
      <c r="F466" t="s">
        <v>17</v>
      </c>
      <c r="G466" t="s">
        <v>443</v>
      </c>
      <c r="H466" t="s">
        <v>388</v>
      </c>
      <c r="I466" t="s">
        <v>344</v>
      </c>
      <c r="J466" t="s">
        <v>15</v>
      </c>
      <c r="K466">
        <v>2880</v>
      </c>
      <c r="L466">
        <v>2880</v>
      </c>
      <c r="M466">
        <v>60</v>
      </c>
      <c r="N466" t="b">
        <v>0</v>
      </c>
      <c r="O466" t="s">
        <v>4709</v>
      </c>
      <c r="P466" t="s">
        <v>1590</v>
      </c>
      <c r="Q466">
        <v>0.4375</v>
      </c>
    </row>
    <row r="467" spans="1:17">
      <c r="A467" s="48">
        <v>46028</v>
      </c>
      <c r="B467">
        <v>2</v>
      </c>
      <c r="C467" t="s">
        <v>289</v>
      </c>
      <c r="D467" t="s">
        <v>108</v>
      </c>
      <c r="E467">
        <v>30</v>
      </c>
      <c r="F467" t="s">
        <v>17</v>
      </c>
      <c r="G467" t="s">
        <v>443</v>
      </c>
      <c r="H467" t="s">
        <v>1267</v>
      </c>
      <c r="I467" t="s">
        <v>488</v>
      </c>
      <c r="J467" t="s">
        <v>15</v>
      </c>
      <c r="K467">
        <v>2880</v>
      </c>
      <c r="L467">
        <v>2880</v>
      </c>
      <c r="M467">
        <v>60</v>
      </c>
      <c r="N467" t="b">
        <v>0</v>
      </c>
      <c r="O467" t="s">
        <v>4709</v>
      </c>
      <c r="P467" t="s">
        <v>1590</v>
      </c>
      <c r="Q467">
        <v>0.4375</v>
      </c>
    </row>
    <row r="468" spans="1:17">
      <c r="A468" s="48">
        <v>46028</v>
      </c>
      <c r="B468">
        <v>2</v>
      </c>
      <c r="C468" t="s">
        <v>289</v>
      </c>
      <c r="D468" t="s">
        <v>108</v>
      </c>
      <c r="E468">
        <v>30</v>
      </c>
      <c r="F468" t="s">
        <v>17</v>
      </c>
      <c r="G468" t="s">
        <v>443</v>
      </c>
      <c r="H468" t="s">
        <v>389</v>
      </c>
      <c r="I468" t="s">
        <v>488</v>
      </c>
      <c r="J468" t="s">
        <v>16</v>
      </c>
      <c r="K468">
        <v>2880</v>
      </c>
      <c r="L468">
        <v>2880</v>
      </c>
      <c r="M468">
        <v>60</v>
      </c>
      <c r="N468" t="b">
        <v>0</v>
      </c>
      <c r="O468" t="s">
        <v>4709</v>
      </c>
      <c r="P468" t="s">
        <v>1590</v>
      </c>
      <c r="Q468">
        <v>0.4375</v>
      </c>
    </row>
    <row r="469" spans="1:17">
      <c r="A469" s="48">
        <v>46028</v>
      </c>
      <c r="B469">
        <v>2</v>
      </c>
      <c r="C469" t="s">
        <v>289</v>
      </c>
      <c r="D469" t="s">
        <v>108</v>
      </c>
      <c r="E469">
        <v>30</v>
      </c>
      <c r="F469" t="s">
        <v>17</v>
      </c>
      <c r="G469" t="s">
        <v>443</v>
      </c>
      <c r="H469" t="s">
        <v>391</v>
      </c>
      <c r="I469" t="s">
        <v>1266</v>
      </c>
      <c r="J469" t="s">
        <v>15</v>
      </c>
      <c r="K469">
        <v>2880</v>
      </c>
      <c r="L469">
        <v>2880</v>
      </c>
      <c r="M469">
        <v>60</v>
      </c>
      <c r="N469" t="b">
        <v>0</v>
      </c>
      <c r="O469" t="s">
        <v>4709</v>
      </c>
      <c r="P469" t="s">
        <v>1590</v>
      </c>
      <c r="Q469">
        <v>0.4375</v>
      </c>
    </row>
    <row r="470" spans="1:17">
      <c r="A470" s="48">
        <v>46028</v>
      </c>
      <c r="B470">
        <v>2</v>
      </c>
      <c r="C470" t="s">
        <v>298</v>
      </c>
      <c r="D470" t="s">
        <v>1233</v>
      </c>
      <c r="E470">
        <v>5</v>
      </c>
      <c r="F470" t="s">
        <v>17</v>
      </c>
      <c r="G470" t="s">
        <v>443</v>
      </c>
      <c r="H470" t="s">
        <v>386</v>
      </c>
      <c r="I470" t="s">
        <v>488</v>
      </c>
      <c r="J470" t="s">
        <v>15</v>
      </c>
      <c r="K470">
        <v>2880</v>
      </c>
      <c r="L470">
        <v>2880</v>
      </c>
      <c r="M470">
        <v>60</v>
      </c>
      <c r="N470" t="b">
        <v>0</v>
      </c>
      <c r="O470" t="s">
        <v>4709</v>
      </c>
      <c r="P470" t="s">
        <v>2103</v>
      </c>
      <c r="Q470">
        <v>0.38541666666666669</v>
      </c>
    </row>
    <row r="471" spans="1:17">
      <c r="A471" s="48">
        <v>46028</v>
      </c>
      <c r="B471">
        <v>2</v>
      </c>
      <c r="C471" t="s">
        <v>298</v>
      </c>
      <c r="D471" t="s">
        <v>1233</v>
      </c>
      <c r="E471">
        <v>5</v>
      </c>
      <c r="F471" t="s">
        <v>17</v>
      </c>
      <c r="G471" t="s">
        <v>443</v>
      </c>
      <c r="H471" t="s">
        <v>387</v>
      </c>
      <c r="I471" t="s">
        <v>443</v>
      </c>
      <c r="J471" t="s">
        <v>15</v>
      </c>
      <c r="K471">
        <v>2880</v>
      </c>
      <c r="L471">
        <v>2880</v>
      </c>
      <c r="M471">
        <v>100</v>
      </c>
      <c r="N471" t="b">
        <v>1</v>
      </c>
      <c r="O471" t="s">
        <v>1623</v>
      </c>
      <c r="P471" t="s">
        <v>2103</v>
      </c>
      <c r="Q471">
        <v>0.38541666666666669</v>
      </c>
    </row>
    <row r="472" spans="1:17">
      <c r="A472" s="48">
        <v>46028</v>
      </c>
      <c r="B472">
        <v>2</v>
      </c>
      <c r="C472" t="s">
        <v>298</v>
      </c>
      <c r="D472" t="s">
        <v>1233</v>
      </c>
      <c r="E472">
        <v>5</v>
      </c>
      <c r="F472" t="s">
        <v>17</v>
      </c>
      <c r="G472" t="s">
        <v>443</v>
      </c>
      <c r="H472" t="s">
        <v>388</v>
      </c>
      <c r="I472" t="s">
        <v>344</v>
      </c>
      <c r="J472" t="s">
        <v>15</v>
      </c>
      <c r="K472">
        <v>2880</v>
      </c>
      <c r="L472">
        <v>2880</v>
      </c>
      <c r="M472">
        <v>60</v>
      </c>
      <c r="N472" t="b">
        <v>0</v>
      </c>
      <c r="O472" t="s">
        <v>4709</v>
      </c>
      <c r="P472" t="s">
        <v>2103</v>
      </c>
      <c r="Q472">
        <v>0.38541666666666669</v>
      </c>
    </row>
    <row r="473" spans="1:17">
      <c r="A473" s="48">
        <v>46028</v>
      </c>
      <c r="B473">
        <v>2</v>
      </c>
      <c r="C473" t="s">
        <v>298</v>
      </c>
      <c r="D473" t="s">
        <v>1233</v>
      </c>
      <c r="E473">
        <v>5</v>
      </c>
      <c r="F473" t="s">
        <v>17</v>
      </c>
      <c r="G473" t="s">
        <v>443</v>
      </c>
      <c r="H473" t="s">
        <v>1267</v>
      </c>
      <c r="I473" t="s">
        <v>488</v>
      </c>
      <c r="J473" t="s">
        <v>15</v>
      </c>
      <c r="K473">
        <v>2880</v>
      </c>
      <c r="L473">
        <v>2880</v>
      </c>
      <c r="M473">
        <v>60</v>
      </c>
      <c r="N473" t="b">
        <v>0</v>
      </c>
      <c r="O473" t="s">
        <v>4709</v>
      </c>
      <c r="P473" t="s">
        <v>2103</v>
      </c>
      <c r="Q473">
        <v>0.38541666666666669</v>
      </c>
    </row>
    <row r="474" spans="1:17">
      <c r="A474" s="48">
        <v>46028</v>
      </c>
      <c r="B474">
        <v>2</v>
      </c>
      <c r="C474" t="s">
        <v>298</v>
      </c>
      <c r="D474" t="s">
        <v>1233</v>
      </c>
      <c r="E474">
        <v>5</v>
      </c>
      <c r="F474" t="s">
        <v>17</v>
      </c>
      <c r="G474" t="s">
        <v>443</v>
      </c>
      <c r="H474" t="s">
        <v>389</v>
      </c>
      <c r="I474" t="s">
        <v>488</v>
      </c>
      <c r="J474" t="s">
        <v>16</v>
      </c>
      <c r="K474">
        <v>2880</v>
      </c>
      <c r="L474">
        <v>2880</v>
      </c>
      <c r="M474">
        <v>60</v>
      </c>
      <c r="N474" t="b">
        <v>0</v>
      </c>
      <c r="O474" t="s">
        <v>4709</v>
      </c>
      <c r="P474" t="s">
        <v>2103</v>
      </c>
      <c r="Q474">
        <v>0.38541666666666669</v>
      </c>
    </row>
    <row r="475" spans="1:17">
      <c r="A475" s="48">
        <v>46028</v>
      </c>
      <c r="B475">
        <v>2</v>
      </c>
      <c r="C475" t="s">
        <v>298</v>
      </c>
      <c r="D475" t="s">
        <v>1233</v>
      </c>
      <c r="E475">
        <v>5</v>
      </c>
      <c r="F475" t="s">
        <v>17</v>
      </c>
      <c r="G475" t="s">
        <v>443</v>
      </c>
      <c r="H475" t="s">
        <v>391</v>
      </c>
      <c r="I475" t="s">
        <v>1266</v>
      </c>
      <c r="J475" t="s">
        <v>15</v>
      </c>
      <c r="K475">
        <v>2880</v>
      </c>
      <c r="L475">
        <v>2880</v>
      </c>
      <c r="M475">
        <v>60</v>
      </c>
      <c r="N475" t="b">
        <v>0</v>
      </c>
      <c r="O475" t="s">
        <v>4709</v>
      </c>
      <c r="P475" t="s">
        <v>2103</v>
      </c>
      <c r="Q475">
        <v>0.38541666666666669</v>
      </c>
    </row>
    <row r="476" spans="1:17">
      <c r="A476" s="48">
        <v>46029</v>
      </c>
      <c r="B476">
        <v>2</v>
      </c>
      <c r="C476" t="s">
        <v>176</v>
      </c>
      <c r="D476" t="s">
        <v>1454</v>
      </c>
      <c r="E476">
        <v>15</v>
      </c>
      <c r="F476" t="s">
        <v>17</v>
      </c>
      <c r="G476" t="s">
        <v>443</v>
      </c>
      <c r="H476" t="s">
        <v>386</v>
      </c>
      <c r="I476" t="s">
        <v>488</v>
      </c>
      <c r="J476" t="s">
        <v>15</v>
      </c>
      <c r="K476">
        <v>2880</v>
      </c>
      <c r="L476">
        <v>2880</v>
      </c>
      <c r="M476">
        <v>60</v>
      </c>
      <c r="N476" t="b">
        <v>0</v>
      </c>
      <c r="O476" t="s">
        <v>4709</v>
      </c>
      <c r="P476" t="s">
        <v>1590</v>
      </c>
      <c r="Q476">
        <v>0.38541666666666669</v>
      </c>
    </row>
    <row r="477" spans="1:17">
      <c r="A477" s="48">
        <v>46029</v>
      </c>
      <c r="B477">
        <v>2</v>
      </c>
      <c r="C477" t="s">
        <v>176</v>
      </c>
      <c r="D477" t="s">
        <v>1454</v>
      </c>
      <c r="E477">
        <v>15</v>
      </c>
      <c r="F477" t="s">
        <v>17</v>
      </c>
      <c r="G477" t="s">
        <v>443</v>
      </c>
      <c r="H477" t="s">
        <v>387</v>
      </c>
      <c r="I477" t="s">
        <v>443</v>
      </c>
      <c r="J477" t="s">
        <v>15</v>
      </c>
      <c r="K477">
        <v>2880</v>
      </c>
      <c r="L477">
        <v>2880</v>
      </c>
      <c r="M477">
        <v>100</v>
      </c>
      <c r="N477" t="b">
        <v>1</v>
      </c>
      <c r="O477" t="s">
        <v>1623</v>
      </c>
      <c r="P477" t="s">
        <v>1590</v>
      </c>
      <c r="Q477">
        <v>0.38541666666666669</v>
      </c>
    </row>
    <row r="478" spans="1:17">
      <c r="A478" s="48">
        <v>46029</v>
      </c>
      <c r="B478">
        <v>2</v>
      </c>
      <c r="C478" t="s">
        <v>176</v>
      </c>
      <c r="D478" t="s">
        <v>1454</v>
      </c>
      <c r="E478">
        <v>15</v>
      </c>
      <c r="F478" t="s">
        <v>17</v>
      </c>
      <c r="G478" t="s">
        <v>443</v>
      </c>
      <c r="H478" t="s">
        <v>388</v>
      </c>
      <c r="I478" t="s">
        <v>344</v>
      </c>
      <c r="J478" t="s">
        <v>15</v>
      </c>
      <c r="K478">
        <v>2880</v>
      </c>
      <c r="L478">
        <v>2880</v>
      </c>
      <c r="M478">
        <v>60</v>
      </c>
      <c r="N478" t="b">
        <v>0</v>
      </c>
      <c r="O478" t="s">
        <v>4709</v>
      </c>
      <c r="P478" t="s">
        <v>1590</v>
      </c>
      <c r="Q478">
        <v>0.38541666666666669</v>
      </c>
    </row>
    <row r="479" spans="1:17">
      <c r="A479" s="48">
        <v>46029</v>
      </c>
      <c r="B479">
        <v>2</v>
      </c>
      <c r="C479" t="s">
        <v>176</v>
      </c>
      <c r="D479" t="s">
        <v>1454</v>
      </c>
      <c r="E479">
        <v>15</v>
      </c>
      <c r="F479" t="s">
        <v>17</v>
      </c>
      <c r="G479" t="s">
        <v>443</v>
      </c>
      <c r="H479" t="s">
        <v>1267</v>
      </c>
      <c r="I479" t="s">
        <v>488</v>
      </c>
      <c r="J479" t="s">
        <v>15</v>
      </c>
      <c r="K479">
        <v>2880</v>
      </c>
      <c r="L479">
        <v>2880</v>
      </c>
      <c r="M479">
        <v>60</v>
      </c>
      <c r="N479" t="b">
        <v>0</v>
      </c>
      <c r="O479" t="s">
        <v>4709</v>
      </c>
      <c r="P479" t="s">
        <v>1590</v>
      </c>
      <c r="Q479">
        <v>0.38541666666666669</v>
      </c>
    </row>
    <row r="480" spans="1:17">
      <c r="A480" s="48">
        <v>46029</v>
      </c>
      <c r="B480">
        <v>2</v>
      </c>
      <c r="C480" t="s">
        <v>176</v>
      </c>
      <c r="D480" t="s">
        <v>1454</v>
      </c>
      <c r="E480">
        <v>15</v>
      </c>
      <c r="F480" t="s">
        <v>17</v>
      </c>
      <c r="G480" t="s">
        <v>443</v>
      </c>
      <c r="H480" t="s">
        <v>389</v>
      </c>
      <c r="I480" t="s">
        <v>488</v>
      </c>
      <c r="J480" t="s">
        <v>16</v>
      </c>
      <c r="K480">
        <v>2880</v>
      </c>
      <c r="L480">
        <v>2880</v>
      </c>
      <c r="M480">
        <v>60</v>
      </c>
      <c r="N480" t="b">
        <v>0</v>
      </c>
      <c r="O480" t="s">
        <v>4709</v>
      </c>
      <c r="P480" t="s">
        <v>1590</v>
      </c>
      <c r="Q480">
        <v>0.38541666666666669</v>
      </c>
    </row>
    <row r="481" spans="1:17">
      <c r="A481" s="48">
        <v>46029</v>
      </c>
      <c r="B481">
        <v>2</v>
      </c>
      <c r="C481" t="s">
        <v>176</v>
      </c>
      <c r="D481" t="s">
        <v>1454</v>
      </c>
      <c r="E481">
        <v>15</v>
      </c>
      <c r="F481" t="s">
        <v>17</v>
      </c>
      <c r="G481" t="s">
        <v>443</v>
      </c>
      <c r="H481" t="s">
        <v>391</v>
      </c>
      <c r="I481" t="s">
        <v>1266</v>
      </c>
      <c r="J481" t="s">
        <v>15</v>
      </c>
      <c r="K481">
        <v>2880</v>
      </c>
      <c r="L481">
        <v>2880</v>
      </c>
      <c r="M481">
        <v>60</v>
      </c>
      <c r="N481" t="b">
        <v>0</v>
      </c>
      <c r="O481" t="s">
        <v>4709</v>
      </c>
      <c r="P481" t="s">
        <v>1590</v>
      </c>
      <c r="Q481">
        <v>0.38541666666666669</v>
      </c>
    </row>
    <row r="482" spans="1:17">
      <c r="A482" s="48">
        <v>46029</v>
      </c>
      <c r="B482">
        <v>2</v>
      </c>
      <c r="C482" t="s">
        <v>190</v>
      </c>
      <c r="D482" t="s">
        <v>59</v>
      </c>
      <c r="E482">
        <v>10</v>
      </c>
      <c r="F482" t="s">
        <v>17</v>
      </c>
      <c r="G482" t="s">
        <v>1266</v>
      </c>
      <c r="H482" t="s">
        <v>386</v>
      </c>
      <c r="I482" t="s">
        <v>488</v>
      </c>
      <c r="J482" t="s">
        <v>15</v>
      </c>
      <c r="K482">
        <v>2880</v>
      </c>
      <c r="L482">
        <v>2880</v>
      </c>
      <c r="M482">
        <v>60</v>
      </c>
      <c r="N482" t="b">
        <v>0</v>
      </c>
      <c r="O482" t="s">
        <v>4709</v>
      </c>
      <c r="P482" t="s">
        <v>2103</v>
      </c>
      <c r="Q482">
        <v>0.77777777777777779</v>
      </c>
    </row>
    <row r="483" spans="1:17">
      <c r="A483" s="48">
        <v>46029</v>
      </c>
      <c r="B483">
        <v>2</v>
      </c>
      <c r="C483" t="s">
        <v>190</v>
      </c>
      <c r="D483" t="s">
        <v>59</v>
      </c>
      <c r="E483">
        <v>10</v>
      </c>
      <c r="F483" t="s">
        <v>17</v>
      </c>
      <c r="G483" t="s">
        <v>1266</v>
      </c>
      <c r="H483" t="s">
        <v>387</v>
      </c>
      <c r="I483" t="s">
        <v>443</v>
      </c>
      <c r="J483" t="s">
        <v>15</v>
      </c>
      <c r="K483">
        <v>2880</v>
      </c>
      <c r="L483">
        <v>2880</v>
      </c>
      <c r="M483">
        <v>60</v>
      </c>
      <c r="N483" t="b">
        <v>0</v>
      </c>
      <c r="O483" t="s">
        <v>4709</v>
      </c>
      <c r="P483" t="s">
        <v>2103</v>
      </c>
      <c r="Q483">
        <v>0.77777777777777779</v>
      </c>
    </row>
    <row r="484" spans="1:17">
      <c r="A484" s="48">
        <v>46029</v>
      </c>
      <c r="B484">
        <v>2</v>
      </c>
      <c r="C484" t="s">
        <v>190</v>
      </c>
      <c r="D484" t="s">
        <v>59</v>
      </c>
      <c r="E484">
        <v>10</v>
      </c>
      <c r="F484" t="s">
        <v>17</v>
      </c>
      <c r="G484" t="s">
        <v>1266</v>
      </c>
      <c r="H484" t="s">
        <v>388</v>
      </c>
      <c r="I484" t="s">
        <v>344</v>
      </c>
      <c r="J484" t="s">
        <v>15</v>
      </c>
      <c r="K484">
        <v>2880</v>
      </c>
      <c r="L484">
        <v>2880</v>
      </c>
      <c r="M484">
        <v>60</v>
      </c>
      <c r="N484" t="b">
        <v>0</v>
      </c>
      <c r="O484" t="s">
        <v>4709</v>
      </c>
      <c r="P484" t="s">
        <v>2103</v>
      </c>
      <c r="Q484">
        <v>0.77777777777777779</v>
      </c>
    </row>
    <row r="485" spans="1:17">
      <c r="A485" s="48">
        <v>46029</v>
      </c>
      <c r="B485">
        <v>2</v>
      </c>
      <c r="C485" t="s">
        <v>190</v>
      </c>
      <c r="D485" t="s">
        <v>59</v>
      </c>
      <c r="E485">
        <v>10</v>
      </c>
      <c r="F485" t="s">
        <v>17</v>
      </c>
      <c r="G485" t="s">
        <v>1266</v>
      </c>
      <c r="H485" t="s">
        <v>1267</v>
      </c>
      <c r="I485" t="s">
        <v>488</v>
      </c>
      <c r="J485" t="s">
        <v>15</v>
      </c>
      <c r="K485">
        <v>2880</v>
      </c>
      <c r="L485">
        <v>2880</v>
      </c>
      <c r="M485">
        <v>60</v>
      </c>
      <c r="N485" t="b">
        <v>0</v>
      </c>
      <c r="O485" t="s">
        <v>4709</v>
      </c>
      <c r="P485" t="s">
        <v>2103</v>
      </c>
      <c r="Q485">
        <v>0.77777777777777779</v>
      </c>
    </row>
    <row r="486" spans="1:17">
      <c r="A486" s="48">
        <v>46029</v>
      </c>
      <c r="B486">
        <v>2</v>
      </c>
      <c r="C486" t="s">
        <v>190</v>
      </c>
      <c r="D486" t="s">
        <v>59</v>
      </c>
      <c r="E486">
        <v>10</v>
      </c>
      <c r="F486" t="s">
        <v>17</v>
      </c>
      <c r="G486" t="s">
        <v>1266</v>
      </c>
      <c r="H486" t="s">
        <v>389</v>
      </c>
      <c r="I486" t="s">
        <v>488</v>
      </c>
      <c r="J486" t="s">
        <v>16</v>
      </c>
      <c r="K486">
        <v>2880</v>
      </c>
      <c r="L486">
        <v>2880</v>
      </c>
      <c r="M486">
        <v>60</v>
      </c>
      <c r="N486" t="b">
        <v>0</v>
      </c>
      <c r="O486" t="s">
        <v>4709</v>
      </c>
      <c r="P486" t="s">
        <v>2103</v>
      </c>
      <c r="Q486">
        <v>0.77777777777777779</v>
      </c>
    </row>
    <row r="487" spans="1:17">
      <c r="A487" s="48">
        <v>46029</v>
      </c>
      <c r="B487">
        <v>2</v>
      </c>
      <c r="C487" t="s">
        <v>190</v>
      </c>
      <c r="D487" t="s">
        <v>59</v>
      </c>
      <c r="E487">
        <v>10</v>
      </c>
      <c r="F487" t="s">
        <v>17</v>
      </c>
      <c r="G487" t="s">
        <v>1266</v>
      </c>
      <c r="H487" t="s">
        <v>391</v>
      </c>
      <c r="I487" t="s">
        <v>1266</v>
      </c>
      <c r="J487" t="s">
        <v>15</v>
      </c>
      <c r="K487">
        <v>2880</v>
      </c>
      <c r="L487">
        <v>2880</v>
      </c>
      <c r="M487">
        <v>100</v>
      </c>
      <c r="N487" t="b">
        <v>1</v>
      </c>
      <c r="O487" t="s">
        <v>1623</v>
      </c>
      <c r="P487" t="s">
        <v>2103</v>
      </c>
      <c r="Q487">
        <v>0.77777777777777779</v>
      </c>
    </row>
    <row r="488" spans="1:17">
      <c r="A488" s="48">
        <v>46029</v>
      </c>
      <c r="B488">
        <v>2</v>
      </c>
      <c r="C488" t="s">
        <v>194</v>
      </c>
      <c r="D488" t="s">
        <v>1172</v>
      </c>
      <c r="E488">
        <v>10</v>
      </c>
      <c r="F488" t="s">
        <v>17</v>
      </c>
      <c r="G488" t="s">
        <v>1266</v>
      </c>
      <c r="H488" t="s">
        <v>386</v>
      </c>
      <c r="I488" t="s">
        <v>488</v>
      </c>
      <c r="J488" t="s">
        <v>15</v>
      </c>
      <c r="K488">
        <v>2880</v>
      </c>
      <c r="L488">
        <v>2880</v>
      </c>
      <c r="M488">
        <v>60</v>
      </c>
      <c r="N488" t="b">
        <v>0</v>
      </c>
      <c r="O488" t="s">
        <v>4709</v>
      </c>
      <c r="P488" t="s">
        <v>2103</v>
      </c>
      <c r="Q488">
        <v>0.38194444444444442</v>
      </c>
    </row>
    <row r="489" spans="1:17">
      <c r="A489" s="48">
        <v>46029</v>
      </c>
      <c r="B489">
        <v>2</v>
      </c>
      <c r="C489" t="s">
        <v>194</v>
      </c>
      <c r="D489" t="s">
        <v>1172</v>
      </c>
      <c r="E489">
        <v>10</v>
      </c>
      <c r="F489" t="s">
        <v>17</v>
      </c>
      <c r="G489" t="s">
        <v>1266</v>
      </c>
      <c r="H489" t="s">
        <v>387</v>
      </c>
      <c r="I489" t="s">
        <v>443</v>
      </c>
      <c r="J489" t="s">
        <v>15</v>
      </c>
      <c r="K489">
        <v>2880</v>
      </c>
      <c r="L489">
        <v>2880</v>
      </c>
      <c r="M489">
        <v>60</v>
      </c>
      <c r="N489" t="b">
        <v>0</v>
      </c>
      <c r="O489" t="s">
        <v>4709</v>
      </c>
      <c r="P489" t="s">
        <v>2103</v>
      </c>
      <c r="Q489">
        <v>0.38194444444444442</v>
      </c>
    </row>
    <row r="490" spans="1:17">
      <c r="A490" s="48">
        <v>46029</v>
      </c>
      <c r="B490">
        <v>2</v>
      </c>
      <c r="C490" t="s">
        <v>194</v>
      </c>
      <c r="D490" t="s">
        <v>1172</v>
      </c>
      <c r="E490">
        <v>10</v>
      </c>
      <c r="F490" t="s">
        <v>17</v>
      </c>
      <c r="G490" t="s">
        <v>1266</v>
      </c>
      <c r="H490" t="s">
        <v>388</v>
      </c>
      <c r="I490" t="s">
        <v>344</v>
      </c>
      <c r="J490" t="s">
        <v>15</v>
      </c>
      <c r="K490">
        <v>2880</v>
      </c>
      <c r="L490">
        <v>2880</v>
      </c>
      <c r="M490">
        <v>60</v>
      </c>
      <c r="N490" t="b">
        <v>0</v>
      </c>
      <c r="O490" t="s">
        <v>4709</v>
      </c>
      <c r="P490" t="s">
        <v>2103</v>
      </c>
      <c r="Q490">
        <v>0.38194444444444442</v>
      </c>
    </row>
    <row r="491" spans="1:17">
      <c r="A491" s="48">
        <v>46029</v>
      </c>
      <c r="B491">
        <v>2</v>
      </c>
      <c r="C491" t="s">
        <v>194</v>
      </c>
      <c r="D491" t="s">
        <v>1172</v>
      </c>
      <c r="E491">
        <v>10</v>
      </c>
      <c r="F491" t="s">
        <v>17</v>
      </c>
      <c r="G491" t="s">
        <v>1266</v>
      </c>
      <c r="H491" t="s">
        <v>1267</v>
      </c>
      <c r="I491" t="s">
        <v>488</v>
      </c>
      <c r="J491" t="s">
        <v>15</v>
      </c>
      <c r="K491">
        <v>2880</v>
      </c>
      <c r="L491">
        <v>2880</v>
      </c>
      <c r="M491">
        <v>60</v>
      </c>
      <c r="N491" t="b">
        <v>0</v>
      </c>
      <c r="O491" t="s">
        <v>4709</v>
      </c>
      <c r="P491" t="s">
        <v>2103</v>
      </c>
      <c r="Q491">
        <v>0.38194444444444442</v>
      </c>
    </row>
    <row r="492" spans="1:17">
      <c r="A492" s="48">
        <v>46029</v>
      </c>
      <c r="B492">
        <v>2</v>
      </c>
      <c r="C492" t="s">
        <v>194</v>
      </c>
      <c r="D492" t="s">
        <v>1172</v>
      </c>
      <c r="E492">
        <v>10</v>
      </c>
      <c r="F492" t="s">
        <v>17</v>
      </c>
      <c r="G492" t="s">
        <v>1266</v>
      </c>
      <c r="H492" t="s">
        <v>389</v>
      </c>
      <c r="I492" t="s">
        <v>488</v>
      </c>
      <c r="J492" t="s">
        <v>16</v>
      </c>
      <c r="K492">
        <v>2880</v>
      </c>
      <c r="L492">
        <v>2880</v>
      </c>
      <c r="M492">
        <v>60</v>
      </c>
      <c r="N492" t="b">
        <v>0</v>
      </c>
      <c r="O492" t="s">
        <v>4709</v>
      </c>
      <c r="P492" t="s">
        <v>2103</v>
      </c>
      <c r="Q492">
        <v>0.38194444444444442</v>
      </c>
    </row>
    <row r="493" spans="1:17">
      <c r="A493" s="48">
        <v>46029</v>
      </c>
      <c r="B493">
        <v>2</v>
      </c>
      <c r="C493" t="s">
        <v>194</v>
      </c>
      <c r="D493" t="s">
        <v>1172</v>
      </c>
      <c r="E493">
        <v>10</v>
      </c>
      <c r="F493" t="s">
        <v>17</v>
      </c>
      <c r="G493" t="s">
        <v>1266</v>
      </c>
      <c r="H493" t="s">
        <v>391</v>
      </c>
      <c r="I493" t="s">
        <v>1266</v>
      </c>
      <c r="J493" t="s">
        <v>15</v>
      </c>
      <c r="K493">
        <v>2880</v>
      </c>
      <c r="L493">
        <v>2880</v>
      </c>
      <c r="M493">
        <v>100</v>
      </c>
      <c r="N493" t="b">
        <v>1</v>
      </c>
      <c r="O493" t="s">
        <v>1623</v>
      </c>
      <c r="P493" t="s">
        <v>2103</v>
      </c>
      <c r="Q493">
        <v>0.38194444444444442</v>
      </c>
    </row>
    <row r="494" spans="1:17">
      <c r="A494" s="48">
        <v>46029</v>
      </c>
      <c r="B494">
        <v>2</v>
      </c>
      <c r="C494" t="s">
        <v>201</v>
      </c>
      <c r="D494" t="s">
        <v>1366</v>
      </c>
      <c r="E494">
        <v>5</v>
      </c>
      <c r="F494" t="s">
        <v>17</v>
      </c>
      <c r="G494" t="s">
        <v>1266</v>
      </c>
      <c r="H494" t="s">
        <v>386</v>
      </c>
      <c r="I494" t="s">
        <v>488</v>
      </c>
      <c r="J494" t="s">
        <v>15</v>
      </c>
      <c r="K494">
        <v>2880</v>
      </c>
      <c r="L494">
        <v>2880</v>
      </c>
      <c r="M494">
        <v>60</v>
      </c>
      <c r="N494" t="b">
        <v>0</v>
      </c>
      <c r="O494" t="s">
        <v>4709</v>
      </c>
      <c r="P494" t="s">
        <v>1439</v>
      </c>
      <c r="Q494">
        <v>0.77083333333333337</v>
      </c>
    </row>
    <row r="495" spans="1:17">
      <c r="A495" s="48">
        <v>46029</v>
      </c>
      <c r="B495">
        <v>2</v>
      </c>
      <c r="C495" t="s">
        <v>201</v>
      </c>
      <c r="D495" t="s">
        <v>1366</v>
      </c>
      <c r="E495">
        <v>5</v>
      </c>
      <c r="F495" t="s">
        <v>17</v>
      </c>
      <c r="G495" t="s">
        <v>1266</v>
      </c>
      <c r="H495" t="s">
        <v>387</v>
      </c>
      <c r="I495" t="s">
        <v>443</v>
      </c>
      <c r="J495" t="s">
        <v>15</v>
      </c>
      <c r="K495">
        <v>2880</v>
      </c>
      <c r="L495">
        <v>2880</v>
      </c>
      <c r="M495">
        <v>60</v>
      </c>
      <c r="N495" t="b">
        <v>0</v>
      </c>
      <c r="O495" t="s">
        <v>4709</v>
      </c>
      <c r="P495" t="s">
        <v>1439</v>
      </c>
      <c r="Q495">
        <v>0.77083333333333337</v>
      </c>
    </row>
    <row r="496" spans="1:17">
      <c r="A496" s="48">
        <v>46029</v>
      </c>
      <c r="B496">
        <v>2</v>
      </c>
      <c r="C496" t="s">
        <v>201</v>
      </c>
      <c r="D496" t="s">
        <v>1366</v>
      </c>
      <c r="E496">
        <v>5</v>
      </c>
      <c r="F496" t="s">
        <v>17</v>
      </c>
      <c r="G496" t="s">
        <v>1266</v>
      </c>
      <c r="H496" t="s">
        <v>388</v>
      </c>
      <c r="I496" t="s">
        <v>344</v>
      </c>
      <c r="J496" t="s">
        <v>15</v>
      </c>
      <c r="K496">
        <v>2880</v>
      </c>
      <c r="L496">
        <v>2880</v>
      </c>
      <c r="M496">
        <v>60</v>
      </c>
      <c r="N496" t="b">
        <v>0</v>
      </c>
      <c r="O496" t="s">
        <v>4709</v>
      </c>
      <c r="P496" t="s">
        <v>1439</v>
      </c>
      <c r="Q496">
        <v>0.77083333333333337</v>
      </c>
    </row>
    <row r="497" spans="1:17">
      <c r="A497" s="48">
        <v>46029</v>
      </c>
      <c r="B497">
        <v>2</v>
      </c>
      <c r="C497" t="s">
        <v>201</v>
      </c>
      <c r="D497" t="s">
        <v>1366</v>
      </c>
      <c r="E497">
        <v>5</v>
      </c>
      <c r="F497" t="s">
        <v>17</v>
      </c>
      <c r="G497" t="s">
        <v>1266</v>
      </c>
      <c r="H497" t="s">
        <v>1267</v>
      </c>
      <c r="I497" t="s">
        <v>488</v>
      </c>
      <c r="J497" t="s">
        <v>15</v>
      </c>
      <c r="K497">
        <v>2880</v>
      </c>
      <c r="L497">
        <v>2880</v>
      </c>
      <c r="M497">
        <v>60</v>
      </c>
      <c r="N497" t="b">
        <v>0</v>
      </c>
      <c r="O497" t="s">
        <v>4709</v>
      </c>
      <c r="P497" t="s">
        <v>1439</v>
      </c>
      <c r="Q497">
        <v>0.77083333333333337</v>
      </c>
    </row>
    <row r="498" spans="1:17">
      <c r="A498" s="48">
        <v>46029</v>
      </c>
      <c r="B498">
        <v>2</v>
      </c>
      <c r="C498" t="s">
        <v>201</v>
      </c>
      <c r="D498" t="s">
        <v>1366</v>
      </c>
      <c r="E498">
        <v>5</v>
      </c>
      <c r="F498" t="s">
        <v>17</v>
      </c>
      <c r="G498" t="s">
        <v>1266</v>
      </c>
      <c r="H498" t="s">
        <v>389</v>
      </c>
      <c r="I498" t="s">
        <v>488</v>
      </c>
      <c r="J498" t="s">
        <v>16</v>
      </c>
      <c r="K498">
        <v>2880</v>
      </c>
      <c r="L498">
        <v>2880</v>
      </c>
      <c r="M498">
        <v>60</v>
      </c>
      <c r="N498" t="b">
        <v>0</v>
      </c>
      <c r="O498" t="s">
        <v>4709</v>
      </c>
      <c r="P498" t="s">
        <v>1439</v>
      </c>
      <c r="Q498">
        <v>0.77083333333333337</v>
      </c>
    </row>
    <row r="499" spans="1:17">
      <c r="A499" s="48">
        <v>46029</v>
      </c>
      <c r="B499">
        <v>2</v>
      </c>
      <c r="C499" t="s">
        <v>201</v>
      </c>
      <c r="D499" t="s">
        <v>1366</v>
      </c>
      <c r="E499">
        <v>5</v>
      </c>
      <c r="F499" t="s">
        <v>17</v>
      </c>
      <c r="G499" t="s">
        <v>1266</v>
      </c>
      <c r="H499" t="s">
        <v>391</v>
      </c>
      <c r="I499" t="s">
        <v>1266</v>
      </c>
      <c r="J499" t="s">
        <v>15</v>
      </c>
      <c r="K499">
        <v>2880</v>
      </c>
      <c r="L499">
        <v>2880</v>
      </c>
      <c r="M499">
        <v>100</v>
      </c>
      <c r="N499" t="b">
        <v>1</v>
      </c>
      <c r="O499" t="s">
        <v>1623</v>
      </c>
      <c r="P499" t="s">
        <v>1439</v>
      </c>
      <c r="Q499">
        <v>0.77083333333333337</v>
      </c>
    </row>
    <row r="500" spans="1:17">
      <c r="A500" s="48">
        <v>46029</v>
      </c>
      <c r="B500">
        <v>2</v>
      </c>
      <c r="C500" t="s">
        <v>202</v>
      </c>
      <c r="D500" t="s">
        <v>1367</v>
      </c>
      <c r="E500">
        <v>10</v>
      </c>
      <c r="F500" t="s">
        <v>17</v>
      </c>
      <c r="G500" t="s">
        <v>1266</v>
      </c>
      <c r="H500" t="s">
        <v>386</v>
      </c>
      <c r="I500" t="s">
        <v>488</v>
      </c>
      <c r="J500" t="s">
        <v>15</v>
      </c>
      <c r="K500">
        <v>2880</v>
      </c>
      <c r="L500">
        <v>2880</v>
      </c>
      <c r="M500">
        <v>60</v>
      </c>
      <c r="N500" t="b">
        <v>0</v>
      </c>
      <c r="O500" t="s">
        <v>4709</v>
      </c>
      <c r="P500" t="s">
        <v>1439</v>
      </c>
      <c r="Q500">
        <v>0.39583333333333331</v>
      </c>
    </row>
    <row r="501" spans="1:17">
      <c r="A501" s="48">
        <v>46029</v>
      </c>
      <c r="B501">
        <v>2</v>
      </c>
      <c r="C501" t="s">
        <v>202</v>
      </c>
      <c r="D501" t="s">
        <v>1367</v>
      </c>
      <c r="E501">
        <v>10</v>
      </c>
      <c r="F501" t="s">
        <v>17</v>
      </c>
      <c r="G501" t="s">
        <v>1266</v>
      </c>
      <c r="H501" t="s">
        <v>387</v>
      </c>
      <c r="I501" t="s">
        <v>443</v>
      </c>
      <c r="J501" t="s">
        <v>15</v>
      </c>
      <c r="K501">
        <v>2880</v>
      </c>
      <c r="L501">
        <v>2880</v>
      </c>
      <c r="M501">
        <v>60</v>
      </c>
      <c r="N501" t="b">
        <v>0</v>
      </c>
      <c r="O501" t="s">
        <v>4709</v>
      </c>
      <c r="P501" t="s">
        <v>1439</v>
      </c>
      <c r="Q501">
        <v>0.39583333333333331</v>
      </c>
    </row>
    <row r="502" spans="1:17">
      <c r="A502" s="48">
        <v>46029</v>
      </c>
      <c r="B502">
        <v>2</v>
      </c>
      <c r="C502" t="s">
        <v>202</v>
      </c>
      <c r="D502" t="s">
        <v>1367</v>
      </c>
      <c r="E502">
        <v>10</v>
      </c>
      <c r="F502" t="s">
        <v>17</v>
      </c>
      <c r="G502" t="s">
        <v>1266</v>
      </c>
      <c r="H502" t="s">
        <v>388</v>
      </c>
      <c r="I502" t="s">
        <v>344</v>
      </c>
      <c r="J502" t="s">
        <v>15</v>
      </c>
      <c r="K502">
        <v>2880</v>
      </c>
      <c r="L502">
        <v>2880</v>
      </c>
      <c r="M502">
        <v>60</v>
      </c>
      <c r="N502" t="b">
        <v>0</v>
      </c>
      <c r="O502" t="s">
        <v>4709</v>
      </c>
      <c r="P502" t="s">
        <v>1439</v>
      </c>
      <c r="Q502">
        <v>0.39583333333333331</v>
      </c>
    </row>
    <row r="503" spans="1:17">
      <c r="A503" s="48">
        <v>46029</v>
      </c>
      <c r="B503">
        <v>2</v>
      </c>
      <c r="C503" t="s">
        <v>202</v>
      </c>
      <c r="D503" t="s">
        <v>1367</v>
      </c>
      <c r="E503">
        <v>10</v>
      </c>
      <c r="F503" t="s">
        <v>17</v>
      </c>
      <c r="G503" t="s">
        <v>1266</v>
      </c>
      <c r="H503" t="s">
        <v>1267</v>
      </c>
      <c r="I503" t="s">
        <v>488</v>
      </c>
      <c r="J503" t="s">
        <v>15</v>
      </c>
      <c r="K503">
        <v>2880</v>
      </c>
      <c r="L503">
        <v>2880</v>
      </c>
      <c r="M503">
        <v>60</v>
      </c>
      <c r="N503" t="b">
        <v>0</v>
      </c>
      <c r="O503" t="s">
        <v>4709</v>
      </c>
      <c r="P503" t="s">
        <v>1439</v>
      </c>
      <c r="Q503">
        <v>0.39583333333333331</v>
      </c>
    </row>
    <row r="504" spans="1:17">
      <c r="A504" s="48">
        <v>46029</v>
      </c>
      <c r="B504">
        <v>2</v>
      </c>
      <c r="C504" t="s">
        <v>202</v>
      </c>
      <c r="D504" t="s">
        <v>1367</v>
      </c>
      <c r="E504">
        <v>10</v>
      </c>
      <c r="F504" t="s">
        <v>17</v>
      </c>
      <c r="G504" t="s">
        <v>1266</v>
      </c>
      <c r="H504" t="s">
        <v>389</v>
      </c>
      <c r="I504" t="s">
        <v>488</v>
      </c>
      <c r="J504" t="s">
        <v>16</v>
      </c>
      <c r="K504">
        <v>2880</v>
      </c>
      <c r="L504">
        <v>2880</v>
      </c>
      <c r="M504">
        <v>60</v>
      </c>
      <c r="N504" t="b">
        <v>0</v>
      </c>
      <c r="O504" t="s">
        <v>4709</v>
      </c>
      <c r="P504" t="s">
        <v>1439</v>
      </c>
      <c r="Q504">
        <v>0.39583333333333331</v>
      </c>
    </row>
    <row r="505" spans="1:17">
      <c r="A505" s="48">
        <v>46029</v>
      </c>
      <c r="B505">
        <v>2</v>
      </c>
      <c r="C505" t="s">
        <v>202</v>
      </c>
      <c r="D505" t="s">
        <v>1367</v>
      </c>
      <c r="E505">
        <v>10</v>
      </c>
      <c r="F505" t="s">
        <v>17</v>
      </c>
      <c r="G505" t="s">
        <v>1266</v>
      </c>
      <c r="H505" t="s">
        <v>391</v>
      </c>
      <c r="I505" t="s">
        <v>1266</v>
      </c>
      <c r="J505" t="s">
        <v>15</v>
      </c>
      <c r="K505">
        <v>2880</v>
      </c>
      <c r="L505">
        <v>2880</v>
      </c>
      <c r="M505">
        <v>100</v>
      </c>
      <c r="N505" t="b">
        <v>1</v>
      </c>
      <c r="O505" t="s">
        <v>1623</v>
      </c>
      <c r="P505" t="s">
        <v>1439</v>
      </c>
      <c r="Q505">
        <v>0.39583333333333331</v>
      </c>
    </row>
    <row r="506" spans="1:17">
      <c r="A506" s="48">
        <v>46029</v>
      </c>
      <c r="B506">
        <v>2</v>
      </c>
      <c r="C506" t="s">
        <v>205</v>
      </c>
      <c r="D506" t="s">
        <v>1370</v>
      </c>
      <c r="E506">
        <v>10</v>
      </c>
      <c r="F506" t="s">
        <v>17</v>
      </c>
      <c r="G506" t="s">
        <v>488</v>
      </c>
      <c r="H506" t="s">
        <v>386</v>
      </c>
      <c r="I506" t="s">
        <v>488</v>
      </c>
      <c r="J506" t="s">
        <v>15</v>
      </c>
      <c r="K506">
        <v>2880</v>
      </c>
      <c r="L506">
        <v>2880</v>
      </c>
      <c r="M506">
        <v>100</v>
      </c>
      <c r="N506" t="b">
        <v>1</v>
      </c>
      <c r="O506" t="s">
        <v>1623</v>
      </c>
      <c r="P506" t="s">
        <v>1590</v>
      </c>
      <c r="Q506">
        <v>0.77083333333333337</v>
      </c>
    </row>
    <row r="507" spans="1:17">
      <c r="A507" s="48">
        <v>46029</v>
      </c>
      <c r="B507">
        <v>2</v>
      </c>
      <c r="C507" t="s">
        <v>205</v>
      </c>
      <c r="D507" t="s">
        <v>1370</v>
      </c>
      <c r="E507">
        <v>10</v>
      </c>
      <c r="F507" t="s">
        <v>17</v>
      </c>
      <c r="G507" t="s">
        <v>488</v>
      </c>
      <c r="H507" t="s">
        <v>387</v>
      </c>
      <c r="I507" t="s">
        <v>443</v>
      </c>
      <c r="J507" t="s">
        <v>15</v>
      </c>
      <c r="K507">
        <v>2880</v>
      </c>
      <c r="L507">
        <v>2880</v>
      </c>
      <c r="M507">
        <v>60</v>
      </c>
      <c r="N507" t="b">
        <v>0</v>
      </c>
      <c r="O507" t="s">
        <v>4709</v>
      </c>
      <c r="P507" t="s">
        <v>1590</v>
      </c>
      <c r="Q507">
        <v>0.77083333333333337</v>
      </c>
    </row>
    <row r="508" spans="1:17">
      <c r="A508" s="48">
        <v>46029</v>
      </c>
      <c r="B508">
        <v>2</v>
      </c>
      <c r="C508" t="s">
        <v>205</v>
      </c>
      <c r="D508" t="s">
        <v>1370</v>
      </c>
      <c r="E508">
        <v>10</v>
      </c>
      <c r="F508" t="s">
        <v>17</v>
      </c>
      <c r="G508" t="s">
        <v>488</v>
      </c>
      <c r="H508" t="s">
        <v>388</v>
      </c>
      <c r="I508" t="s">
        <v>344</v>
      </c>
      <c r="J508" t="s">
        <v>15</v>
      </c>
      <c r="K508">
        <v>2880</v>
      </c>
      <c r="L508">
        <v>2880</v>
      </c>
      <c r="M508">
        <v>60</v>
      </c>
      <c r="N508" t="b">
        <v>0</v>
      </c>
      <c r="O508" t="s">
        <v>4709</v>
      </c>
      <c r="P508" t="s">
        <v>1590</v>
      </c>
      <c r="Q508">
        <v>0.77083333333333337</v>
      </c>
    </row>
    <row r="509" spans="1:17">
      <c r="A509" s="48">
        <v>46029</v>
      </c>
      <c r="B509">
        <v>2</v>
      </c>
      <c r="C509" t="s">
        <v>205</v>
      </c>
      <c r="D509" t="s">
        <v>1370</v>
      </c>
      <c r="E509">
        <v>10</v>
      </c>
      <c r="F509" t="s">
        <v>17</v>
      </c>
      <c r="G509" t="s">
        <v>488</v>
      </c>
      <c r="H509" t="s">
        <v>1267</v>
      </c>
      <c r="I509" t="s">
        <v>488</v>
      </c>
      <c r="J509" t="s">
        <v>15</v>
      </c>
      <c r="K509">
        <v>2880</v>
      </c>
      <c r="L509">
        <v>2880</v>
      </c>
      <c r="M509">
        <v>100</v>
      </c>
      <c r="N509" t="b">
        <v>1</v>
      </c>
      <c r="O509" t="s">
        <v>1623</v>
      </c>
      <c r="P509" t="s">
        <v>1590</v>
      </c>
      <c r="Q509">
        <v>0.77083333333333337</v>
      </c>
    </row>
    <row r="510" spans="1:17">
      <c r="A510" s="48">
        <v>46029</v>
      </c>
      <c r="B510">
        <v>2</v>
      </c>
      <c r="C510" t="s">
        <v>205</v>
      </c>
      <c r="D510" t="s">
        <v>1370</v>
      </c>
      <c r="E510">
        <v>10</v>
      </c>
      <c r="F510" t="s">
        <v>17</v>
      </c>
      <c r="G510" t="s">
        <v>488</v>
      </c>
      <c r="H510" t="s">
        <v>389</v>
      </c>
      <c r="I510" t="s">
        <v>488</v>
      </c>
      <c r="J510" t="s">
        <v>16</v>
      </c>
      <c r="K510">
        <v>2880</v>
      </c>
      <c r="L510">
        <v>2880</v>
      </c>
      <c r="M510">
        <v>100</v>
      </c>
      <c r="N510" t="b">
        <v>1</v>
      </c>
      <c r="O510" t="s">
        <v>1623</v>
      </c>
      <c r="P510" t="s">
        <v>1590</v>
      </c>
      <c r="Q510">
        <v>0.77083333333333337</v>
      </c>
    </row>
    <row r="511" spans="1:17">
      <c r="A511" s="48">
        <v>46029</v>
      </c>
      <c r="B511">
        <v>2</v>
      </c>
      <c r="C511" t="s">
        <v>205</v>
      </c>
      <c r="D511" t="s">
        <v>1370</v>
      </c>
      <c r="E511">
        <v>10</v>
      </c>
      <c r="F511" t="s">
        <v>17</v>
      </c>
      <c r="G511" t="s">
        <v>488</v>
      </c>
      <c r="H511" t="s">
        <v>391</v>
      </c>
      <c r="I511" t="s">
        <v>1266</v>
      </c>
      <c r="J511" t="s">
        <v>15</v>
      </c>
      <c r="K511">
        <v>2880</v>
      </c>
      <c r="L511">
        <v>2880</v>
      </c>
      <c r="M511">
        <v>60</v>
      </c>
      <c r="N511" t="b">
        <v>0</v>
      </c>
      <c r="O511" t="s">
        <v>4709</v>
      </c>
      <c r="P511" t="s">
        <v>1590</v>
      </c>
      <c r="Q511">
        <v>0.77083333333333337</v>
      </c>
    </row>
    <row r="512" spans="1:17">
      <c r="A512" s="48">
        <v>46029</v>
      </c>
      <c r="B512">
        <v>2</v>
      </c>
      <c r="C512" t="s">
        <v>207</v>
      </c>
      <c r="D512" t="s">
        <v>1219</v>
      </c>
      <c r="E512">
        <v>20</v>
      </c>
      <c r="F512" t="s">
        <v>17</v>
      </c>
      <c r="G512" t="s">
        <v>1266</v>
      </c>
      <c r="H512" t="s">
        <v>386</v>
      </c>
      <c r="I512" t="s">
        <v>488</v>
      </c>
      <c r="J512" t="s">
        <v>15</v>
      </c>
      <c r="K512">
        <v>2880</v>
      </c>
      <c r="L512">
        <v>2880</v>
      </c>
      <c r="M512">
        <v>60</v>
      </c>
      <c r="N512" t="b">
        <v>0</v>
      </c>
      <c r="O512" t="s">
        <v>4709</v>
      </c>
      <c r="P512" t="s">
        <v>2103</v>
      </c>
      <c r="Q512">
        <v>0.38194444444444442</v>
      </c>
    </row>
    <row r="513" spans="1:17">
      <c r="A513" s="48">
        <v>46029</v>
      </c>
      <c r="B513">
        <v>2</v>
      </c>
      <c r="C513" t="s">
        <v>207</v>
      </c>
      <c r="D513" t="s">
        <v>1219</v>
      </c>
      <c r="E513">
        <v>20</v>
      </c>
      <c r="F513" t="s">
        <v>17</v>
      </c>
      <c r="G513" t="s">
        <v>1266</v>
      </c>
      <c r="H513" t="s">
        <v>387</v>
      </c>
      <c r="I513" t="s">
        <v>443</v>
      </c>
      <c r="J513" t="s">
        <v>15</v>
      </c>
      <c r="K513">
        <v>2880</v>
      </c>
      <c r="L513">
        <v>2880</v>
      </c>
      <c r="M513">
        <v>60</v>
      </c>
      <c r="N513" t="b">
        <v>0</v>
      </c>
      <c r="O513" t="s">
        <v>4709</v>
      </c>
      <c r="P513" t="s">
        <v>2103</v>
      </c>
      <c r="Q513">
        <v>0.38194444444444442</v>
      </c>
    </row>
    <row r="514" spans="1:17">
      <c r="A514" s="48">
        <v>46029</v>
      </c>
      <c r="B514">
        <v>2</v>
      </c>
      <c r="C514" t="s">
        <v>207</v>
      </c>
      <c r="D514" t="s">
        <v>1219</v>
      </c>
      <c r="E514">
        <v>20</v>
      </c>
      <c r="F514" t="s">
        <v>17</v>
      </c>
      <c r="G514" t="s">
        <v>1266</v>
      </c>
      <c r="H514" t="s">
        <v>388</v>
      </c>
      <c r="I514" t="s">
        <v>344</v>
      </c>
      <c r="J514" t="s">
        <v>15</v>
      </c>
      <c r="K514">
        <v>2880</v>
      </c>
      <c r="L514">
        <v>2880</v>
      </c>
      <c r="M514">
        <v>60</v>
      </c>
      <c r="N514" t="b">
        <v>0</v>
      </c>
      <c r="O514" t="s">
        <v>4709</v>
      </c>
      <c r="P514" t="s">
        <v>2103</v>
      </c>
      <c r="Q514">
        <v>0.38194444444444442</v>
      </c>
    </row>
    <row r="515" spans="1:17">
      <c r="A515" s="48">
        <v>46029</v>
      </c>
      <c r="B515">
        <v>2</v>
      </c>
      <c r="C515" t="s">
        <v>207</v>
      </c>
      <c r="D515" t="s">
        <v>1219</v>
      </c>
      <c r="E515">
        <v>20</v>
      </c>
      <c r="F515" t="s">
        <v>17</v>
      </c>
      <c r="G515" t="s">
        <v>1266</v>
      </c>
      <c r="H515" t="s">
        <v>1267</v>
      </c>
      <c r="I515" t="s">
        <v>488</v>
      </c>
      <c r="J515" t="s">
        <v>15</v>
      </c>
      <c r="K515">
        <v>2880</v>
      </c>
      <c r="L515">
        <v>2880</v>
      </c>
      <c r="M515">
        <v>60</v>
      </c>
      <c r="N515" t="b">
        <v>0</v>
      </c>
      <c r="O515" t="s">
        <v>4709</v>
      </c>
      <c r="P515" t="s">
        <v>2103</v>
      </c>
      <c r="Q515">
        <v>0.38194444444444442</v>
      </c>
    </row>
    <row r="516" spans="1:17">
      <c r="A516" s="48">
        <v>46029</v>
      </c>
      <c r="B516">
        <v>2</v>
      </c>
      <c r="C516" t="s">
        <v>207</v>
      </c>
      <c r="D516" t="s">
        <v>1219</v>
      </c>
      <c r="E516">
        <v>20</v>
      </c>
      <c r="F516" t="s">
        <v>17</v>
      </c>
      <c r="G516" t="s">
        <v>1266</v>
      </c>
      <c r="H516" t="s">
        <v>389</v>
      </c>
      <c r="I516" t="s">
        <v>488</v>
      </c>
      <c r="J516" t="s">
        <v>16</v>
      </c>
      <c r="K516">
        <v>2880</v>
      </c>
      <c r="L516">
        <v>2880</v>
      </c>
      <c r="M516">
        <v>60</v>
      </c>
      <c r="N516" t="b">
        <v>0</v>
      </c>
      <c r="O516" t="s">
        <v>4709</v>
      </c>
      <c r="P516" t="s">
        <v>2103</v>
      </c>
      <c r="Q516">
        <v>0.38194444444444442</v>
      </c>
    </row>
    <row r="517" spans="1:17">
      <c r="A517" s="48">
        <v>46029</v>
      </c>
      <c r="B517">
        <v>2</v>
      </c>
      <c r="C517" t="s">
        <v>207</v>
      </c>
      <c r="D517" t="s">
        <v>1219</v>
      </c>
      <c r="E517">
        <v>20</v>
      </c>
      <c r="F517" t="s">
        <v>17</v>
      </c>
      <c r="G517" t="s">
        <v>1266</v>
      </c>
      <c r="H517" t="s">
        <v>391</v>
      </c>
      <c r="I517" t="s">
        <v>1266</v>
      </c>
      <c r="J517" t="s">
        <v>15</v>
      </c>
      <c r="K517">
        <v>2880</v>
      </c>
      <c r="L517">
        <v>2880</v>
      </c>
      <c r="M517">
        <v>100</v>
      </c>
      <c r="N517" t="b">
        <v>1</v>
      </c>
      <c r="O517" t="s">
        <v>1623</v>
      </c>
      <c r="P517" t="s">
        <v>2103</v>
      </c>
      <c r="Q517">
        <v>0.38194444444444442</v>
      </c>
    </row>
    <row r="518" spans="1:17">
      <c r="A518" s="48">
        <v>46029</v>
      </c>
      <c r="B518">
        <v>2</v>
      </c>
      <c r="C518" t="s">
        <v>208</v>
      </c>
      <c r="D518" t="s">
        <v>1178</v>
      </c>
      <c r="E518">
        <v>10</v>
      </c>
      <c r="F518" t="s">
        <v>17</v>
      </c>
      <c r="G518" t="s">
        <v>1266</v>
      </c>
      <c r="H518" t="s">
        <v>386</v>
      </c>
      <c r="I518" t="s">
        <v>488</v>
      </c>
      <c r="J518" t="s">
        <v>15</v>
      </c>
      <c r="K518">
        <v>2880</v>
      </c>
      <c r="L518">
        <v>2880</v>
      </c>
      <c r="M518">
        <v>60</v>
      </c>
      <c r="N518" t="b">
        <v>0</v>
      </c>
      <c r="O518" t="s">
        <v>4709</v>
      </c>
      <c r="P518" t="s">
        <v>2103</v>
      </c>
      <c r="Q518">
        <v>0.41666666666666669</v>
      </c>
    </row>
    <row r="519" spans="1:17">
      <c r="A519" s="48">
        <v>46029</v>
      </c>
      <c r="B519">
        <v>2</v>
      </c>
      <c r="C519" t="s">
        <v>208</v>
      </c>
      <c r="D519" t="s">
        <v>1178</v>
      </c>
      <c r="E519">
        <v>10</v>
      </c>
      <c r="F519" t="s">
        <v>17</v>
      </c>
      <c r="G519" t="s">
        <v>1266</v>
      </c>
      <c r="H519" t="s">
        <v>387</v>
      </c>
      <c r="I519" t="s">
        <v>443</v>
      </c>
      <c r="J519" t="s">
        <v>15</v>
      </c>
      <c r="K519">
        <v>2880</v>
      </c>
      <c r="L519">
        <v>2880</v>
      </c>
      <c r="M519">
        <v>60</v>
      </c>
      <c r="N519" t="b">
        <v>0</v>
      </c>
      <c r="O519" t="s">
        <v>4709</v>
      </c>
      <c r="P519" t="s">
        <v>2103</v>
      </c>
      <c r="Q519">
        <v>0.41666666666666669</v>
      </c>
    </row>
    <row r="520" spans="1:17">
      <c r="A520" s="48">
        <v>46029</v>
      </c>
      <c r="B520">
        <v>2</v>
      </c>
      <c r="C520" t="s">
        <v>208</v>
      </c>
      <c r="D520" t="s">
        <v>1178</v>
      </c>
      <c r="E520">
        <v>10</v>
      </c>
      <c r="F520" t="s">
        <v>17</v>
      </c>
      <c r="G520" t="s">
        <v>1266</v>
      </c>
      <c r="H520" t="s">
        <v>388</v>
      </c>
      <c r="I520" t="s">
        <v>344</v>
      </c>
      <c r="J520" t="s">
        <v>15</v>
      </c>
      <c r="K520">
        <v>2880</v>
      </c>
      <c r="L520">
        <v>2880</v>
      </c>
      <c r="M520">
        <v>60</v>
      </c>
      <c r="N520" t="b">
        <v>0</v>
      </c>
      <c r="O520" t="s">
        <v>4709</v>
      </c>
      <c r="P520" t="s">
        <v>2103</v>
      </c>
      <c r="Q520">
        <v>0.41666666666666669</v>
      </c>
    </row>
    <row r="521" spans="1:17">
      <c r="A521" s="48">
        <v>46029</v>
      </c>
      <c r="B521">
        <v>2</v>
      </c>
      <c r="C521" t="s">
        <v>208</v>
      </c>
      <c r="D521" t="s">
        <v>1178</v>
      </c>
      <c r="E521">
        <v>10</v>
      </c>
      <c r="F521" t="s">
        <v>17</v>
      </c>
      <c r="G521" t="s">
        <v>1266</v>
      </c>
      <c r="H521" t="s">
        <v>1267</v>
      </c>
      <c r="I521" t="s">
        <v>488</v>
      </c>
      <c r="J521" t="s">
        <v>15</v>
      </c>
      <c r="K521">
        <v>2880</v>
      </c>
      <c r="L521">
        <v>2880</v>
      </c>
      <c r="M521">
        <v>60</v>
      </c>
      <c r="N521" t="b">
        <v>0</v>
      </c>
      <c r="O521" t="s">
        <v>4709</v>
      </c>
      <c r="P521" t="s">
        <v>2103</v>
      </c>
      <c r="Q521">
        <v>0.41666666666666669</v>
      </c>
    </row>
    <row r="522" spans="1:17">
      <c r="A522" s="48">
        <v>46029</v>
      </c>
      <c r="B522">
        <v>2</v>
      </c>
      <c r="C522" t="s">
        <v>208</v>
      </c>
      <c r="D522" t="s">
        <v>1178</v>
      </c>
      <c r="E522">
        <v>10</v>
      </c>
      <c r="F522" t="s">
        <v>17</v>
      </c>
      <c r="G522" t="s">
        <v>1266</v>
      </c>
      <c r="H522" t="s">
        <v>389</v>
      </c>
      <c r="I522" t="s">
        <v>488</v>
      </c>
      <c r="J522" t="s">
        <v>16</v>
      </c>
      <c r="K522">
        <v>2880</v>
      </c>
      <c r="L522">
        <v>2880</v>
      </c>
      <c r="M522">
        <v>60</v>
      </c>
      <c r="N522" t="b">
        <v>0</v>
      </c>
      <c r="O522" t="s">
        <v>4709</v>
      </c>
      <c r="P522" t="s">
        <v>2103</v>
      </c>
      <c r="Q522">
        <v>0.41666666666666669</v>
      </c>
    </row>
    <row r="523" spans="1:17">
      <c r="A523" s="48">
        <v>46029</v>
      </c>
      <c r="B523">
        <v>2</v>
      </c>
      <c r="C523" t="s">
        <v>208</v>
      </c>
      <c r="D523" t="s">
        <v>1178</v>
      </c>
      <c r="E523">
        <v>10</v>
      </c>
      <c r="F523" t="s">
        <v>17</v>
      </c>
      <c r="G523" t="s">
        <v>1266</v>
      </c>
      <c r="H523" t="s">
        <v>391</v>
      </c>
      <c r="I523" t="s">
        <v>1266</v>
      </c>
      <c r="J523" t="s">
        <v>15</v>
      </c>
      <c r="K523">
        <v>2880</v>
      </c>
      <c r="L523">
        <v>2880</v>
      </c>
      <c r="M523">
        <v>100</v>
      </c>
      <c r="N523" t="b">
        <v>1</v>
      </c>
      <c r="O523" t="s">
        <v>1623</v>
      </c>
      <c r="P523" t="s">
        <v>2103</v>
      </c>
      <c r="Q523">
        <v>0.41666666666666669</v>
      </c>
    </row>
    <row r="524" spans="1:17">
      <c r="A524" s="48">
        <v>46029</v>
      </c>
      <c r="B524">
        <v>2</v>
      </c>
      <c r="C524" t="s">
        <v>211</v>
      </c>
      <c r="D524" t="s">
        <v>1180</v>
      </c>
      <c r="E524">
        <v>10</v>
      </c>
      <c r="F524" t="s">
        <v>17</v>
      </c>
      <c r="G524" t="s">
        <v>488</v>
      </c>
      <c r="H524" t="s">
        <v>386</v>
      </c>
      <c r="I524" t="s">
        <v>488</v>
      </c>
      <c r="J524" t="s">
        <v>15</v>
      </c>
      <c r="K524">
        <v>2880</v>
      </c>
      <c r="L524">
        <v>2880</v>
      </c>
      <c r="M524">
        <v>100</v>
      </c>
      <c r="N524" t="b">
        <v>1</v>
      </c>
      <c r="O524" t="s">
        <v>1623</v>
      </c>
      <c r="P524" t="s">
        <v>1439</v>
      </c>
      <c r="Q524">
        <v>0.76388888888888884</v>
      </c>
    </row>
    <row r="525" spans="1:17">
      <c r="A525" s="48">
        <v>46029</v>
      </c>
      <c r="B525">
        <v>2</v>
      </c>
      <c r="C525" t="s">
        <v>211</v>
      </c>
      <c r="D525" t="s">
        <v>1180</v>
      </c>
      <c r="E525">
        <v>10</v>
      </c>
      <c r="F525" t="s">
        <v>17</v>
      </c>
      <c r="G525" t="s">
        <v>488</v>
      </c>
      <c r="H525" t="s">
        <v>387</v>
      </c>
      <c r="I525" t="s">
        <v>443</v>
      </c>
      <c r="J525" t="s">
        <v>15</v>
      </c>
      <c r="K525">
        <v>2880</v>
      </c>
      <c r="L525">
        <v>2880</v>
      </c>
      <c r="M525">
        <v>60</v>
      </c>
      <c r="N525" t="b">
        <v>0</v>
      </c>
      <c r="O525" t="s">
        <v>4709</v>
      </c>
      <c r="P525" t="s">
        <v>1439</v>
      </c>
      <c r="Q525">
        <v>0.76388888888888884</v>
      </c>
    </row>
    <row r="526" spans="1:17">
      <c r="A526" s="48">
        <v>46029</v>
      </c>
      <c r="B526">
        <v>2</v>
      </c>
      <c r="C526" t="s">
        <v>211</v>
      </c>
      <c r="D526" t="s">
        <v>1180</v>
      </c>
      <c r="E526">
        <v>10</v>
      </c>
      <c r="F526" t="s">
        <v>17</v>
      </c>
      <c r="G526" t="s">
        <v>488</v>
      </c>
      <c r="H526" t="s">
        <v>388</v>
      </c>
      <c r="I526" t="s">
        <v>344</v>
      </c>
      <c r="J526" t="s">
        <v>15</v>
      </c>
      <c r="K526">
        <v>2880</v>
      </c>
      <c r="L526">
        <v>2880</v>
      </c>
      <c r="M526">
        <v>60</v>
      </c>
      <c r="N526" t="b">
        <v>0</v>
      </c>
      <c r="O526" t="s">
        <v>4709</v>
      </c>
      <c r="P526" t="s">
        <v>1439</v>
      </c>
      <c r="Q526">
        <v>0.76388888888888884</v>
      </c>
    </row>
    <row r="527" spans="1:17">
      <c r="A527" s="48">
        <v>46029</v>
      </c>
      <c r="B527">
        <v>2</v>
      </c>
      <c r="C527" t="s">
        <v>211</v>
      </c>
      <c r="D527" t="s">
        <v>1180</v>
      </c>
      <c r="E527">
        <v>10</v>
      </c>
      <c r="F527" t="s">
        <v>17</v>
      </c>
      <c r="G527" t="s">
        <v>488</v>
      </c>
      <c r="H527" t="s">
        <v>1267</v>
      </c>
      <c r="I527" t="s">
        <v>488</v>
      </c>
      <c r="J527" t="s">
        <v>15</v>
      </c>
      <c r="K527">
        <v>2880</v>
      </c>
      <c r="L527">
        <v>2880</v>
      </c>
      <c r="M527">
        <v>100</v>
      </c>
      <c r="N527" t="b">
        <v>1</v>
      </c>
      <c r="O527" t="s">
        <v>1623</v>
      </c>
      <c r="P527" t="s">
        <v>1439</v>
      </c>
      <c r="Q527">
        <v>0.76388888888888884</v>
      </c>
    </row>
    <row r="528" spans="1:17">
      <c r="A528" s="48">
        <v>46029</v>
      </c>
      <c r="B528">
        <v>2</v>
      </c>
      <c r="C528" t="s">
        <v>211</v>
      </c>
      <c r="D528" t="s">
        <v>1180</v>
      </c>
      <c r="E528">
        <v>10</v>
      </c>
      <c r="F528" t="s">
        <v>17</v>
      </c>
      <c r="G528" t="s">
        <v>488</v>
      </c>
      <c r="H528" t="s">
        <v>389</v>
      </c>
      <c r="I528" t="s">
        <v>488</v>
      </c>
      <c r="J528" t="s">
        <v>16</v>
      </c>
      <c r="K528">
        <v>2880</v>
      </c>
      <c r="L528">
        <v>2880</v>
      </c>
      <c r="M528">
        <v>100</v>
      </c>
      <c r="N528" t="b">
        <v>1</v>
      </c>
      <c r="O528" t="s">
        <v>1623</v>
      </c>
      <c r="P528" t="s">
        <v>1439</v>
      </c>
      <c r="Q528">
        <v>0.76388888888888884</v>
      </c>
    </row>
    <row r="529" spans="1:17">
      <c r="A529" s="48">
        <v>46029</v>
      </c>
      <c r="B529">
        <v>2</v>
      </c>
      <c r="C529" t="s">
        <v>211</v>
      </c>
      <c r="D529" t="s">
        <v>1180</v>
      </c>
      <c r="E529">
        <v>10</v>
      </c>
      <c r="F529" t="s">
        <v>17</v>
      </c>
      <c r="G529" t="s">
        <v>488</v>
      </c>
      <c r="H529" t="s">
        <v>391</v>
      </c>
      <c r="I529" t="s">
        <v>1266</v>
      </c>
      <c r="J529" t="s">
        <v>15</v>
      </c>
      <c r="K529">
        <v>2880</v>
      </c>
      <c r="L529">
        <v>2880</v>
      </c>
      <c r="M529">
        <v>60</v>
      </c>
      <c r="N529" t="b">
        <v>0</v>
      </c>
      <c r="O529" t="s">
        <v>4709</v>
      </c>
      <c r="P529" t="s">
        <v>1439</v>
      </c>
      <c r="Q529">
        <v>0.76388888888888884</v>
      </c>
    </row>
    <row r="530" spans="1:17">
      <c r="A530" s="48">
        <v>46029</v>
      </c>
      <c r="B530">
        <v>2</v>
      </c>
      <c r="C530" t="s">
        <v>215</v>
      </c>
      <c r="D530" t="s">
        <v>1183</v>
      </c>
      <c r="E530">
        <v>10</v>
      </c>
      <c r="F530" t="s">
        <v>17</v>
      </c>
      <c r="G530" t="s">
        <v>1266</v>
      </c>
      <c r="H530" t="s">
        <v>386</v>
      </c>
      <c r="I530" t="s">
        <v>488</v>
      </c>
      <c r="J530" t="s">
        <v>15</v>
      </c>
      <c r="K530">
        <v>2880</v>
      </c>
      <c r="L530">
        <v>2880</v>
      </c>
      <c r="M530">
        <v>60</v>
      </c>
      <c r="N530" t="b">
        <v>0</v>
      </c>
      <c r="O530" t="s">
        <v>4709</v>
      </c>
      <c r="P530" t="s">
        <v>1439</v>
      </c>
      <c r="Q530">
        <v>0.4375</v>
      </c>
    </row>
    <row r="531" spans="1:17">
      <c r="A531" s="48">
        <v>46029</v>
      </c>
      <c r="B531">
        <v>2</v>
      </c>
      <c r="C531" t="s">
        <v>215</v>
      </c>
      <c r="D531" t="s">
        <v>1183</v>
      </c>
      <c r="E531">
        <v>10</v>
      </c>
      <c r="F531" t="s">
        <v>17</v>
      </c>
      <c r="G531" t="s">
        <v>1266</v>
      </c>
      <c r="H531" t="s">
        <v>387</v>
      </c>
      <c r="I531" t="s">
        <v>443</v>
      </c>
      <c r="J531" t="s">
        <v>15</v>
      </c>
      <c r="K531">
        <v>2880</v>
      </c>
      <c r="L531">
        <v>2880</v>
      </c>
      <c r="M531">
        <v>60</v>
      </c>
      <c r="N531" t="b">
        <v>0</v>
      </c>
      <c r="O531" t="s">
        <v>4709</v>
      </c>
      <c r="P531" t="s">
        <v>1439</v>
      </c>
      <c r="Q531">
        <v>0.4375</v>
      </c>
    </row>
    <row r="532" spans="1:17">
      <c r="A532" s="48">
        <v>46029</v>
      </c>
      <c r="B532">
        <v>2</v>
      </c>
      <c r="C532" t="s">
        <v>215</v>
      </c>
      <c r="D532" t="s">
        <v>1183</v>
      </c>
      <c r="E532">
        <v>10</v>
      </c>
      <c r="F532" t="s">
        <v>17</v>
      </c>
      <c r="G532" t="s">
        <v>1266</v>
      </c>
      <c r="H532" t="s">
        <v>388</v>
      </c>
      <c r="I532" t="s">
        <v>344</v>
      </c>
      <c r="J532" t="s">
        <v>15</v>
      </c>
      <c r="K532">
        <v>2880</v>
      </c>
      <c r="L532">
        <v>2880</v>
      </c>
      <c r="M532">
        <v>60</v>
      </c>
      <c r="N532" t="b">
        <v>0</v>
      </c>
      <c r="O532" t="s">
        <v>4709</v>
      </c>
      <c r="P532" t="s">
        <v>1439</v>
      </c>
      <c r="Q532">
        <v>0.4375</v>
      </c>
    </row>
    <row r="533" spans="1:17">
      <c r="A533" s="48">
        <v>46029</v>
      </c>
      <c r="B533">
        <v>2</v>
      </c>
      <c r="C533" t="s">
        <v>215</v>
      </c>
      <c r="D533" t="s">
        <v>1183</v>
      </c>
      <c r="E533">
        <v>10</v>
      </c>
      <c r="F533" t="s">
        <v>17</v>
      </c>
      <c r="G533" t="s">
        <v>1266</v>
      </c>
      <c r="H533" t="s">
        <v>1267</v>
      </c>
      <c r="I533" t="s">
        <v>488</v>
      </c>
      <c r="J533" t="s">
        <v>15</v>
      </c>
      <c r="K533">
        <v>2880</v>
      </c>
      <c r="L533">
        <v>2880</v>
      </c>
      <c r="M533">
        <v>60</v>
      </c>
      <c r="N533" t="b">
        <v>0</v>
      </c>
      <c r="O533" t="s">
        <v>4709</v>
      </c>
      <c r="P533" t="s">
        <v>1439</v>
      </c>
      <c r="Q533">
        <v>0.4375</v>
      </c>
    </row>
    <row r="534" spans="1:17">
      <c r="A534" s="48">
        <v>46029</v>
      </c>
      <c r="B534">
        <v>2</v>
      </c>
      <c r="C534" t="s">
        <v>215</v>
      </c>
      <c r="D534" t="s">
        <v>1183</v>
      </c>
      <c r="E534">
        <v>10</v>
      </c>
      <c r="F534" t="s">
        <v>17</v>
      </c>
      <c r="G534" t="s">
        <v>1266</v>
      </c>
      <c r="H534" t="s">
        <v>389</v>
      </c>
      <c r="I534" t="s">
        <v>488</v>
      </c>
      <c r="J534" t="s">
        <v>16</v>
      </c>
      <c r="K534">
        <v>2880</v>
      </c>
      <c r="L534">
        <v>2880</v>
      </c>
      <c r="M534">
        <v>60</v>
      </c>
      <c r="N534" t="b">
        <v>0</v>
      </c>
      <c r="O534" t="s">
        <v>4709</v>
      </c>
      <c r="P534" t="s">
        <v>1439</v>
      </c>
      <c r="Q534">
        <v>0.4375</v>
      </c>
    </row>
    <row r="535" spans="1:17">
      <c r="A535" s="48">
        <v>46029</v>
      </c>
      <c r="B535">
        <v>2</v>
      </c>
      <c r="C535" t="s">
        <v>215</v>
      </c>
      <c r="D535" t="s">
        <v>1183</v>
      </c>
      <c r="E535">
        <v>10</v>
      </c>
      <c r="F535" t="s">
        <v>17</v>
      </c>
      <c r="G535" t="s">
        <v>1266</v>
      </c>
      <c r="H535" t="s">
        <v>391</v>
      </c>
      <c r="I535" t="s">
        <v>1266</v>
      </c>
      <c r="J535" t="s">
        <v>15</v>
      </c>
      <c r="K535">
        <v>2880</v>
      </c>
      <c r="L535">
        <v>2880</v>
      </c>
      <c r="M535">
        <v>100</v>
      </c>
      <c r="N535" t="b">
        <v>1</v>
      </c>
      <c r="O535" t="s">
        <v>1623</v>
      </c>
      <c r="P535" t="s">
        <v>1439</v>
      </c>
      <c r="Q535">
        <v>0.4375</v>
      </c>
    </row>
    <row r="536" spans="1:17">
      <c r="A536" s="48">
        <v>46029</v>
      </c>
      <c r="B536">
        <v>2</v>
      </c>
      <c r="C536" t="s">
        <v>220</v>
      </c>
      <c r="D536" t="s">
        <v>1188</v>
      </c>
      <c r="E536">
        <v>10</v>
      </c>
      <c r="F536" t="s">
        <v>17</v>
      </c>
      <c r="G536" t="s">
        <v>1266</v>
      </c>
      <c r="H536" t="s">
        <v>386</v>
      </c>
      <c r="I536" t="s">
        <v>488</v>
      </c>
      <c r="J536" t="s">
        <v>15</v>
      </c>
      <c r="K536">
        <v>2880</v>
      </c>
      <c r="L536">
        <v>2880</v>
      </c>
      <c r="M536">
        <v>60</v>
      </c>
      <c r="N536" t="b">
        <v>0</v>
      </c>
      <c r="O536" t="s">
        <v>4709</v>
      </c>
      <c r="P536" t="s">
        <v>2103</v>
      </c>
      <c r="Q536">
        <v>0.4375</v>
      </c>
    </row>
    <row r="537" spans="1:17">
      <c r="A537" s="48">
        <v>46029</v>
      </c>
      <c r="B537">
        <v>2</v>
      </c>
      <c r="C537" t="s">
        <v>220</v>
      </c>
      <c r="D537" t="s">
        <v>1188</v>
      </c>
      <c r="E537">
        <v>10</v>
      </c>
      <c r="F537" t="s">
        <v>17</v>
      </c>
      <c r="G537" t="s">
        <v>1266</v>
      </c>
      <c r="H537" t="s">
        <v>387</v>
      </c>
      <c r="I537" t="s">
        <v>443</v>
      </c>
      <c r="J537" t="s">
        <v>15</v>
      </c>
      <c r="K537">
        <v>2880</v>
      </c>
      <c r="L537">
        <v>2880</v>
      </c>
      <c r="M537">
        <v>60</v>
      </c>
      <c r="N537" t="b">
        <v>0</v>
      </c>
      <c r="O537" t="s">
        <v>4709</v>
      </c>
      <c r="P537" t="s">
        <v>2103</v>
      </c>
      <c r="Q537">
        <v>0.4375</v>
      </c>
    </row>
    <row r="538" spans="1:17">
      <c r="A538" s="48">
        <v>46029</v>
      </c>
      <c r="B538">
        <v>2</v>
      </c>
      <c r="C538" t="s">
        <v>220</v>
      </c>
      <c r="D538" t="s">
        <v>1188</v>
      </c>
      <c r="E538">
        <v>10</v>
      </c>
      <c r="F538" t="s">
        <v>17</v>
      </c>
      <c r="G538" t="s">
        <v>1266</v>
      </c>
      <c r="H538" t="s">
        <v>388</v>
      </c>
      <c r="I538" t="s">
        <v>344</v>
      </c>
      <c r="J538" t="s">
        <v>15</v>
      </c>
      <c r="K538">
        <v>2880</v>
      </c>
      <c r="L538">
        <v>2880</v>
      </c>
      <c r="M538">
        <v>60</v>
      </c>
      <c r="N538" t="b">
        <v>0</v>
      </c>
      <c r="O538" t="s">
        <v>4709</v>
      </c>
      <c r="P538" t="s">
        <v>2103</v>
      </c>
      <c r="Q538">
        <v>0.4375</v>
      </c>
    </row>
    <row r="539" spans="1:17">
      <c r="A539" s="48">
        <v>46029</v>
      </c>
      <c r="B539">
        <v>2</v>
      </c>
      <c r="C539" t="s">
        <v>220</v>
      </c>
      <c r="D539" t="s">
        <v>1188</v>
      </c>
      <c r="E539">
        <v>10</v>
      </c>
      <c r="F539" t="s">
        <v>17</v>
      </c>
      <c r="G539" t="s">
        <v>1266</v>
      </c>
      <c r="H539" t="s">
        <v>1267</v>
      </c>
      <c r="I539" t="s">
        <v>488</v>
      </c>
      <c r="J539" t="s">
        <v>15</v>
      </c>
      <c r="K539">
        <v>2880</v>
      </c>
      <c r="L539">
        <v>2880</v>
      </c>
      <c r="M539">
        <v>60</v>
      </c>
      <c r="N539" t="b">
        <v>0</v>
      </c>
      <c r="O539" t="s">
        <v>4709</v>
      </c>
      <c r="P539" t="s">
        <v>2103</v>
      </c>
      <c r="Q539">
        <v>0.4375</v>
      </c>
    </row>
    <row r="540" spans="1:17">
      <c r="A540" s="48">
        <v>46029</v>
      </c>
      <c r="B540">
        <v>2</v>
      </c>
      <c r="C540" t="s">
        <v>220</v>
      </c>
      <c r="D540" t="s">
        <v>1188</v>
      </c>
      <c r="E540">
        <v>10</v>
      </c>
      <c r="F540" t="s">
        <v>17</v>
      </c>
      <c r="G540" t="s">
        <v>1266</v>
      </c>
      <c r="H540" t="s">
        <v>389</v>
      </c>
      <c r="I540" t="s">
        <v>488</v>
      </c>
      <c r="J540" t="s">
        <v>16</v>
      </c>
      <c r="K540">
        <v>2880</v>
      </c>
      <c r="L540">
        <v>2880</v>
      </c>
      <c r="M540">
        <v>60</v>
      </c>
      <c r="N540" t="b">
        <v>0</v>
      </c>
      <c r="O540" t="s">
        <v>4709</v>
      </c>
      <c r="P540" t="s">
        <v>2103</v>
      </c>
      <c r="Q540">
        <v>0.4375</v>
      </c>
    </row>
    <row r="541" spans="1:17">
      <c r="A541" s="48">
        <v>46029</v>
      </c>
      <c r="B541">
        <v>2</v>
      </c>
      <c r="C541" t="s">
        <v>220</v>
      </c>
      <c r="D541" t="s">
        <v>1188</v>
      </c>
      <c r="E541">
        <v>10</v>
      </c>
      <c r="F541" t="s">
        <v>17</v>
      </c>
      <c r="G541" t="s">
        <v>1266</v>
      </c>
      <c r="H541" t="s">
        <v>391</v>
      </c>
      <c r="I541" t="s">
        <v>1266</v>
      </c>
      <c r="J541" t="s">
        <v>15</v>
      </c>
      <c r="K541">
        <v>2880</v>
      </c>
      <c r="L541">
        <v>2880</v>
      </c>
      <c r="M541">
        <v>100</v>
      </c>
      <c r="N541" t="b">
        <v>1</v>
      </c>
      <c r="O541" t="s">
        <v>1623</v>
      </c>
      <c r="P541" t="s">
        <v>2103</v>
      </c>
      <c r="Q541">
        <v>0.4375</v>
      </c>
    </row>
    <row r="542" spans="1:17">
      <c r="A542" s="48">
        <v>46029</v>
      </c>
      <c r="B542">
        <v>2</v>
      </c>
      <c r="C542" t="s">
        <v>226</v>
      </c>
      <c r="D542" t="s">
        <v>1194</v>
      </c>
      <c r="E542">
        <v>10</v>
      </c>
      <c r="F542" t="s">
        <v>15</v>
      </c>
      <c r="G542" t="s">
        <v>1266</v>
      </c>
      <c r="H542" t="s">
        <v>386</v>
      </c>
      <c r="I542" t="s">
        <v>488</v>
      </c>
      <c r="J542" t="s">
        <v>15</v>
      </c>
      <c r="K542">
        <v>2880</v>
      </c>
      <c r="L542">
        <v>2880</v>
      </c>
      <c r="M542">
        <v>60</v>
      </c>
      <c r="N542" t="b">
        <v>0</v>
      </c>
      <c r="O542" t="s">
        <v>4709</v>
      </c>
      <c r="P542" t="s">
        <v>1590</v>
      </c>
      <c r="Q542">
        <v>0.38194444444444442</v>
      </c>
    </row>
    <row r="543" spans="1:17">
      <c r="A543" s="48">
        <v>46029</v>
      </c>
      <c r="B543">
        <v>2</v>
      </c>
      <c r="C543" t="s">
        <v>226</v>
      </c>
      <c r="D543" t="s">
        <v>1194</v>
      </c>
      <c r="E543">
        <v>10</v>
      </c>
      <c r="F543" t="s">
        <v>15</v>
      </c>
      <c r="G543" t="s">
        <v>1266</v>
      </c>
      <c r="H543" t="s">
        <v>387</v>
      </c>
      <c r="I543" t="s">
        <v>443</v>
      </c>
      <c r="J543" t="s">
        <v>15</v>
      </c>
      <c r="K543">
        <v>2880</v>
      </c>
      <c r="L543">
        <v>2880</v>
      </c>
      <c r="M543">
        <v>60</v>
      </c>
      <c r="N543" t="b">
        <v>0</v>
      </c>
      <c r="O543" t="s">
        <v>4709</v>
      </c>
      <c r="P543" t="s">
        <v>1590</v>
      </c>
      <c r="Q543">
        <v>0.38194444444444442</v>
      </c>
    </row>
    <row r="544" spans="1:17">
      <c r="A544" s="48">
        <v>46029</v>
      </c>
      <c r="B544">
        <v>2</v>
      </c>
      <c r="C544" t="s">
        <v>226</v>
      </c>
      <c r="D544" t="s">
        <v>1194</v>
      </c>
      <c r="E544">
        <v>10</v>
      </c>
      <c r="F544" t="s">
        <v>15</v>
      </c>
      <c r="G544" t="s">
        <v>1266</v>
      </c>
      <c r="H544" t="s">
        <v>388</v>
      </c>
      <c r="I544" t="s">
        <v>344</v>
      </c>
      <c r="J544" t="s">
        <v>15</v>
      </c>
      <c r="K544">
        <v>2880</v>
      </c>
      <c r="L544">
        <v>2880</v>
      </c>
      <c r="M544">
        <v>60</v>
      </c>
      <c r="N544" t="b">
        <v>0</v>
      </c>
      <c r="O544" t="s">
        <v>4709</v>
      </c>
      <c r="P544" t="s">
        <v>1590</v>
      </c>
      <c r="Q544">
        <v>0.38194444444444442</v>
      </c>
    </row>
    <row r="545" spans="1:17">
      <c r="A545" s="48">
        <v>46029</v>
      </c>
      <c r="B545">
        <v>2</v>
      </c>
      <c r="C545" t="s">
        <v>226</v>
      </c>
      <c r="D545" t="s">
        <v>1194</v>
      </c>
      <c r="E545">
        <v>10</v>
      </c>
      <c r="F545" t="s">
        <v>15</v>
      </c>
      <c r="G545" t="s">
        <v>1266</v>
      </c>
      <c r="H545" t="s">
        <v>1267</v>
      </c>
      <c r="I545" t="s">
        <v>488</v>
      </c>
      <c r="J545" t="s">
        <v>15</v>
      </c>
      <c r="K545">
        <v>2880</v>
      </c>
      <c r="L545">
        <v>2880</v>
      </c>
      <c r="M545">
        <v>60</v>
      </c>
      <c r="N545" t="b">
        <v>0</v>
      </c>
      <c r="O545" t="s">
        <v>4709</v>
      </c>
      <c r="P545" t="s">
        <v>1590</v>
      </c>
      <c r="Q545">
        <v>0.38194444444444442</v>
      </c>
    </row>
    <row r="546" spans="1:17">
      <c r="A546" s="48">
        <v>46029</v>
      </c>
      <c r="B546">
        <v>2</v>
      </c>
      <c r="C546" t="s">
        <v>226</v>
      </c>
      <c r="D546" t="s">
        <v>1194</v>
      </c>
      <c r="E546">
        <v>10</v>
      </c>
      <c r="F546" t="s">
        <v>15</v>
      </c>
      <c r="G546" t="s">
        <v>1266</v>
      </c>
      <c r="H546" t="s">
        <v>389</v>
      </c>
      <c r="I546" t="s">
        <v>488</v>
      </c>
      <c r="J546" t="s">
        <v>16</v>
      </c>
      <c r="K546">
        <v>2880</v>
      </c>
      <c r="L546">
        <v>2880</v>
      </c>
      <c r="M546">
        <v>40</v>
      </c>
      <c r="N546" t="b">
        <v>0</v>
      </c>
      <c r="O546" t="s">
        <v>4709</v>
      </c>
      <c r="P546" t="s">
        <v>1590</v>
      </c>
      <c r="Q546">
        <v>0.38194444444444442</v>
      </c>
    </row>
    <row r="547" spans="1:17">
      <c r="A547" s="48">
        <v>46029</v>
      </c>
      <c r="B547">
        <v>2</v>
      </c>
      <c r="C547" t="s">
        <v>226</v>
      </c>
      <c r="D547" t="s">
        <v>1194</v>
      </c>
      <c r="E547">
        <v>10</v>
      </c>
      <c r="F547" t="s">
        <v>15</v>
      </c>
      <c r="G547" t="s">
        <v>1266</v>
      </c>
      <c r="H547" t="s">
        <v>391</v>
      </c>
      <c r="I547" t="s">
        <v>1266</v>
      </c>
      <c r="J547" t="s">
        <v>15</v>
      </c>
      <c r="K547">
        <v>2880</v>
      </c>
      <c r="L547">
        <v>2880</v>
      </c>
      <c r="M547">
        <v>100</v>
      </c>
      <c r="N547" t="b">
        <v>1</v>
      </c>
      <c r="O547" t="s">
        <v>1623</v>
      </c>
      <c r="P547" t="s">
        <v>1590</v>
      </c>
      <c r="Q547">
        <v>0.38194444444444442</v>
      </c>
    </row>
    <row r="548" spans="1:17">
      <c r="A548" s="48">
        <v>46029</v>
      </c>
      <c r="B548">
        <v>2</v>
      </c>
      <c r="C548" t="s">
        <v>227</v>
      </c>
      <c r="D548" t="s">
        <v>1195</v>
      </c>
      <c r="E548">
        <v>10</v>
      </c>
      <c r="F548" t="s">
        <v>17</v>
      </c>
      <c r="G548" t="s">
        <v>1266</v>
      </c>
      <c r="H548" t="s">
        <v>386</v>
      </c>
      <c r="I548" t="s">
        <v>488</v>
      </c>
      <c r="J548" t="s">
        <v>15</v>
      </c>
      <c r="K548">
        <v>2880</v>
      </c>
      <c r="L548">
        <v>2880</v>
      </c>
      <c r="M548">
        <v>60</v>
      </c>
      <c r="N548" t="b">
        <v>0</v>
      </c>
      <c r="O548" t="s">
        <v>4709</v>
      </c>
      <c r="P548" t="s">
        <v>1439</v>
      </c>
      <c r="Q548">
        <v>0.4375</v>
      </c>
    </row>
    <row r="549" spans="1:17">
      <c r="A549" s="48">
        <v>46029</v>
      </c>
      <c r="B549">
        <v>2</v>
      </c>
      <c r="C549" t="s">
        <v>227</v>
      </c>
      <c r="D549" t="s">
        <v>1195</v>
      </c>
      <c r="E549">
        <v>10</v>
      </c>
      <c r="F549" t="s">
        <v>17</v>
      </c>
      <c r="G549" t="s">
        <v>1266</v>
      </c>
      <c r="H549" t="s">
        <v>387</v>
      </c>
      <c r="I549" t="s">
        <v>443</v>
      </c>
      <c r="J549" t="s">
        <v>15</v>
      </c>
      <c r="K549">
        <v>2880</v>
      </c>
      <c r="L549">
        <v>2880</v>
      </c>
      <c r="M549">
        <v>60</v>
      </c>
      <c r="N549" t="b">
        <v>0</v>
      </c>
      <c r="O549" t="s">
        <v>4709</v>
      </c>
      <c r="P549" t="s">
        <v>1439</v>
      </c>
      <c r="Q549">
        <v>0.4375</v>
      </c>
    </row>
    <row r="550" spans="1:17">
      <c r="A550" s="48">
        <v>46029</v>
      </c>
      <c r="B550">
        <v>2</v>
      </c>
      <c r="C550" t="s">
        <v>227</v>
      </c>
      <c r="D550" t="s">
        <v>1195</v>
      </c>
      <c r="E550">
        <v>10</v>
      </c>
      <c r="F550" t="s">
        <v>17</v>
      </c>
      <c r="G550" t="s">
        <v>1266</v>
      </c>
      <c r="H550" t="s">
        <v>388</v>
      </c>
      <c r="I550" t="s">
        <v>344</v>
      </c>
      <c r="J550" t="s">
        <v>15</v>
      </c>
      <c r="K550">
        <v>2880</v>
      </c>
      <c r="L550">
        <v>2880</v>
      </c>
      <c r="M550">
        <v>60</v>
      </c>
      <c r="N550" t="b">
        <v>0</v>
      </c>
      <c r="O550" t="s">
        <v>4709</v>
      </c>
      <c r="P550" t="s">
        <v>1439</v>
      </c>
      <c r="Q550">
        <v>0.4375</v>
      </c>
    </row>
    <row r="551" spans="1:17">
      <c r="A551" s="48">
        <v>46029</v>
      </c>
      <c r="B551">
        <v>2</v>
      </c>
      <c r="C551" t="s">
        <v>227</v>
      </c>
      <c r="D551" t="s">
        <v>1195</v>
      </c>
      <c r="E551">
        <v>10</v>
      </c>
      <c r="F551" t="s">
        <v>17</v>
      </c>
      <c r="G551" t="s">
        <v>1266</v>
      </c>
      <c r="H551" t="s">
        <v>1267</v>
      </c>
      <c r="I551" t="s">
        <v>488</v>
      </c>
      <c r="J551" t="s">
        <v>15</v>
      </c>
      <c r="K551">
        <v>2880</v>
      </c>
      <c r="L551">
        <v>2880</v>
      </c>
      <c r="M551">
        <v>60</v>
      </c>
      <c r="N551" t="b">
        <v>0</v>
      </c>
      <c r="O551" t="s">
        <v>4709</v>
      </c>
      <c r="P551" t="s">
        <v>1439</v>
      </c>
      <c r="Q551">
        <v>0.4375</v>
      </c>
    </row>
    <row r="552" spans="1:17">
      <c r="A552" s="48">
        <v>46029</v>
      </c>
      <c r="B552">
        <v>2</v>
      </c>
      <c r="C552" t="s">
        <v>227</v>
      </c>
      <c r="D552" t="s">
        <v>1195</v>
      </c>
      <c r="E552">
        <v>10</v>
      </c>
      <c r="F552" t="s">
        <v>17</v>
      </c>
      <c r="G552" t="s">
        <v>1266</v>
      </c>
      <c r="H552" t="s">
        <v>389</v>
      </c>
      <c r="I552" t="s">
        <v>488</v>
      </c>
      <c r="J552" t="s">
        <v>16</v>
      </c>
      <c r="K552">
        <v>2880</v>
      </c>
      <c r="L552">
        <v>2880</v>
      </c>
      <c r="M552">
        <v>60</v>
      </c>
      <c r="N552" t="b">
        <v>0</v>
      </c>
      <c r="O552" t="s">
        <v>4709</v>
      </c>
      <c r="P552" t="s">
        <v>1439</v>
      </c>
      <c r="Q552">
        <v>0.4375</v>
      </c>
    </row>
    <row r="553" spans="1:17">
      <c r="A553" s="48">
        <v>46029</v>
      </c>
      <c r="B553">
        <v>2</v>
      </c>
      <c r="C553" t="s">
        <v>227</v>
      </c>
      <c r="D553" t="s">
        <v>1195</v>
      </c>
      <c r="E553">
        <v>10</v>
      </c>
      <c r="F553" t="s">
        <v>17</v>
      </c>
      <c r="G553" t="s">
        <v>1266</v>
      </c>
      <c r="H553" t="s">
        <v>391</v>
      </c>
      <c r="I553" t="s">
        <v>1266</v>
      </c>
      <c r="J553" t="s">
        <v>15</v>
      </c>
      <c r="K553">
        <v>2880</v>
      </c>
      <c r="L553">
        <v>2880</v>
      </c>
      <c r="M553">
        <v>100</v>
      </c>
      <c r="N553" t="b">
        <v>1</v>
      </c>
      <c r="O553" t="s">
        <v>1623</v>
      </c>
      <c r="P553" t="s">
        <v>1439</v>
      </c>
      <c r="Q553">
        <v>0.4375</v>
      </c>
    </row>
    <row r="554" spans="1:17">
      <c r="A554" s="48">
        <v>46029</v>
      </c>
      <c r="B554">
        <v>2</v>
      </c>
      <c r="C554" t="s">
        <v>229</v>
      </c>
      <c r="D554" t="s">
        <v>1197</v>
      </c>
      <c r="E554">
        <v>5</v>
      </c>
      <c r="F554" t="s">
        <v>17</v>
      </c>
      <c r="G554" t="s">
        <v>1266</v>
      </c>
      <c r="H554" t="s">
        <v>386</v>
      </c>
      <c r="I554" t="s">
        <v>488</v>
      </c>
      <c r="J554" t="s">
        <v>15</v>
      </c>
      <c r="K554">
        <v>2880</v>
      </c>
      <c r="L554">
        <v>2880</v>
      </c>
      <c r="M554">
        <v>60</v>
      </c>
      <c r="N554" t="b">
        <v>0</v>
      </c>
      <c r="O554" t="s">
        <v>4709</v>
      </c>
      <c r="P554" t="s">
        <v>1439</v>
      </c>
      <c r="Q554">
        <v>0.44791666666666669</v>
      </c>
    </row>
    <row r="555" spans="1:17">
      <c r="A555" s="48">
        <v>46029</v>
      </c>
      <c r="B555">
        <v>2</v>
      </c>
      <c r="C555" t="s">
        <v>229</v>
      </c>
      <c r="D555" t="s">
        <v>1197</v>
      </c>
      <c r="E555">
        <v>5</v>
      </c>
      <c r="F555" t="s">
        <v>17</v>
      </c>
      <c r="G555" t="s">
        <v>1266</v>
      </c>
      <c r="H555" t="s">
        <v>387</v>
      </c>
      <c r="I555" t="s">
        <v>443</v>
      </c>
      <c r="J555" t="s">
        <v>15</v>
      </c>
      <c r="K555">
        <v>2880</v>
      </c>
      <c r="L555">
        <v>2880</v>
      </c>
      <c r="M555">
        <v>60</v>
      </c>
      <c r="N555" t="b">
        <v>0</v>
      </c>
      <c r="O555" t="s">
        <v>4709</v>
      </c>
      <c r="P555" t="s">
        <v>1439</v>
      </c>
      <c r="Q555">
        <v>0.44791666666666669</v>
      </c>
    </row>
    <row r="556" spans="1:17">
      <c r="A556" s="48">
        <v>46029</v>
      </c>
      <c r="B556">
        <v>2</v>
      </c>
      <c r="C556" t="s">
        <v>229</v>
      </c>
      <c r="D556" t="s">
        <v>1197</v>
      </c>
      <c r="E556">
        <v>5</v>
      </c>
      <c r="F556" t="s">
        <v>17</v>
      </c>
      <c r="G556" t="s">
        <v>1266</v>
      </c>
      <c r="H556" t="s">
        <v>388</v>
      </c>
      <c r="I556" t="s">
        <v>344</v>
      </c>
      <c r="J556" t="s">
        <v>15</v>
      </c>
      <c r="K556">
        <v>2880</v>
      </c>
      <c r="L556">
        <v>2880</v>
      </c>
      <c r="M556">
        <v>60</v>
      </c>
      <c r="N556" t="b">
        <v>0</v>
      </c>
      <c r="O556" t="s">
        <v>4709</v>
      </c>
      <c r="P556" t="s">
        <v>1439</v>
      </c>
      <c r="Q556">
        <v>0.44791666666666669</v>
      </c>
    </row>
    <row r="557" spans="1:17">
      <c r="A557" s="48">
        <v>46029</v>
      </c>
      <c r="B557">
        <v>2</v>
      </c>
      <c r="C557" t="s">
        <v>229</v>
      </c>
      <c r="D557" t="s">
        <v>1197</v>
      </c>
      <c r="E557">
        <v>5</v>
      </c>
      <c r="F557" t="s">
        <v>17</v>
      </c>
      <c r="G557" t="s">
        <v>1266</v>
      </c>
      <c r="H557" t="s">
        <v>1267</v>
      </c>
      <c r="I557" t="s">
        <v>488</v>
      </c>
      <c r="J557" t="s">
        <v>15</v>
      </c>
      <c r="K557">
        <v>2880</v>
      </c>
      <c r="L557">
        <v>2880</v>
      </c>
      <c r="M557">
        <v>60</v>
      </c>
      <c r="N557" t="b">
        <v>0</v>
      </c>
      <c r="O557" t="s">
        <v>4709</v>
      </c>
      <c r="P557" t="s">
        <v>1439</v>
      </c>
      <c r="Q557">
        <v>0.44791666666666669</v>
      </c>
    </row>
    <row r="558" spans="1:17">
      <c r="A558" s="48">
        <v>46029</v>
      </c>
      <c r="B558">
        <v>2</v>
      </c>
      <c r="C558" t="s">
        <v>229</v>
      </c>
      <c r="D558" t="s">
        <v>1197</v>
      </c>
      <c r="E558">
        <v>5</v>
      </c>
      <c r="F558" t="s">
        <v>17</v>
      </c>
      <c r="G558" t="s">
        <v>1266</v>
      </c>
      <c r="H558" t="s">
        <v>389</v>
      </c>
      <c r="I558" t="s">
        <v>488</v>
      </c>
      <c r="J558" t="s">
        <v>16</v>
      </c>
      <c r="K558">
        <v>2880</v>
      </c>
      <c r="L558">
        <v>2880</v>
      </c>
      <c r="M558">
        <v>60</v>
      </c>
      <c r="N558" t="b">
        <v>0</v>
      </c>
      <c r="O558" t="s">
        <v>4709</v>
      </c>
      <c r="P558" t="s">
        <v>1439</v>
      </c>
      <c r="Q558">
        <v>0.44791666666666669</v>
      </c>
    </row>
    <row r="559" spans="1:17">
      <c r="A559" s="48">
        <v>46029</v>
      </c>
      <c r="B559">
        <v>2</v>
      </c>
      <c r="C559" t="s">
        <v>229</v>
      </c>
      <c r="D559" t="s">
        <v>1197</v>
      </c>
      <c r="E559">
        <v>5</v>
      </c>
      <c r="F559" t="s">
        <v>17</v>
      </c>
      <c r="G559" t="s">
        <v>1266</v>
      </c>
      <c r="H559" t="s">
        <v>391</v>
      </c>
      <c r="I559" t="s">
        <v>1266</v>
      </c>
      <c r="J559" t="s">
        <v>15</v>
      </c>
      <c r="K559">
        <v>2880</v>
      </c>
      <c r="L559">
        <v>2880</v>
      </c>
      <c r="M559">
        <v>100</v>
      </c>
      <c r="N559" t="b">
        <v>1</v>
      </c>
      <c r="O559" t="s">
        <v>1623</v>
      </c>
      <c r="P559" t="s">
        <v>1439</v>
      </c>
      <c r="Q559">
        <v>0.44791666666666669</v>
      </c>
    </row>
    <row r="560" spans="1:17">
      <c r="A560" s="48">
        <v>46029</v>
      </c>
      <c r="B560">
        <v>2</v>
      </c>
      <c r="C560" t="s">
        <v>235</v>
      </c>
      <c r="D560" t="s">
        <v>1201</v>
      </c>
      <c r="E560">
        <v>5</v>
      </c>
      <c r="F560" t="s">
        <v>16</v>
      </c>
      <c r="G560" t="s">
        <v>488</v>
      </c>
      <c r="H560" t="s">
        <v>386</v>
      </c>
      <c r="I560" t="s">
        <v>488</v>
      </c>
      <c r="J560" t="s">
        <v>15</v>
      </c>
      <c r="K560">
        <v>2880</v>
      </c>
      <c r="L560">
        <v>2880</v>
      </c>
      <c r="M560">
        <v>80</v>
      </c>
      <c r="N560" t="b">
        <v>0</v>
      </c>
      <c r="O560" t="s">
        <v>4710</v>
      </c>
      <c r="P560" t="s">
        <v>2103</v>
      </c>
      <c r="Q560">
        <v>0.38541666666666669</v>
      </c>
    </row>
    <row r="561" spans="1:17">
      <c r="A561" s="48">
        <v>46029</v>
      </c>
      <c r="B561">
        <v>2</v>
      </c>
      <c r="C561" t="s">
        <v>235</v>
      </c>
      <c r="D561" t="s">
        <v>1201</v>
      </c>
      <c r="E561">
        <v>5</v>
      </c>
      <c r="F561" t="s">
        <v>16</v>
      </c>
      <c r="G561" t="s">
        <v>488</v>
      </c>
      <c r="H561" t="s">
        <v>387</v>
      </c>
      <c r="I561" t="s">
        <v>443</v>
      </c>
      <c r="J561" t="s">
        <v>15</v>
      </c>
      <c r="K561">
        <v>2880</v>
      </c>
      <c r="L561">
        <v>2880</v>
      </c>
      <c r="M561">
        <v>40</v>
      </c>
      <c r="N561" t="b">
        <v>0</v>
      </c>
      <c r="O561" t="s">
        <v>4709</v>
      </c>
      <c r="P561" t="s">
        <v>2103</v>
      </c>
      <c r="Q561">
        <v>0.38541666666666669</v>
      </c>
    </row>
    <row r="562" spans="1:17">
      <c r="A562" s="48">
        <v>46029</v>
      </c>
      <c r="B562">
        <v>2</v>
      </c>
      <c r="C562" t="s">
        <v>235</v>
      </c>
      <c r="D562" t="s">
        <v>1201</v>
      </c>
      <c r="E562">
        <v>5</v>
      </c>
      <c r="F562" t="s">
        <v>16</v>
      </c>
      <c r="G562" t="s">
        <v>488</v>
      </c>
      <c r="H562" t="s">
        <v>388</v>
      </c>
      <c r="I562" t="s">
        <v>344</v>
      </c>
      <c r="J562" t="s">
        <v>15</v>
      </c>
      <c r="K562">
        <v>2880</v>
      </c>
      <c r="L562">
        <v>2880</v>
      </c>
      <c r="M562">
        <v>40</v>
      </c>
      <c r="N562" t="b">
        <v>0</v>
      </c>
      <c r="O562" t="s">
        <v>4709</v>
      </c>
      <c r="P562" t="s">
        <v>2103</v>
      </c>
      <c r="Q562">
        <v>0.38541666666666669</v>
      </c>
    </row>
    <row r="563" spans="1:17">
      <c r="A563" s="48">
        <v>46029</v>
      </c>
      <c r="B563">
        <v>2</v>
      </c>
      <c r="C563" t="s">
        <v>235</v>
      </c>
      <c r="D563" t="s">
        <v>1201</v>
      </c>
      <c r="E563">
        <v>5</v>
      </c>
      <c r="F563" t="s">
        <v>16</v>
      </c>
      <c r="G563" t="s">
        <v>488</v>
      </c>
      <c r="H563" t="s">
        <v>1267</v>
      </c>
      <c r="I563" t="s">
        <v>488</v>
      </c>
      <c r="J563" t="s">
        <v>15</v>
      </c>
      <c r="K563">
        <v>2880</v>
      </c>
      <c r="L563">
        <v>2880</v>
      </c>
      <c r="M563">
        <v>80</v>
      </c>
      <c r="N563" t="b">
        <v>0</v>
      </c>
      <c r="O563" t="s">
        <v>4710</v>
      </c>
      <c r="P563" t="s">
        <v>2103</v>
      </c>
      <c r="Q563">
        <v>0.38541666666666669</v>
      </c>
    </row>
    <row r="564" spans="1:17">
      <c r="A564" s="48">
        <v>46029</v>
      </c>
      <c r="B564">
        <v>2</v>
      </c>
      <c r="C564" t="s">
        <v>235</v>
      </c>
      <c r="D564" t="s">
        <v>1201</v>
      </c>
      <c r="E564">
        <v>5</v>
      </c>
      <c r="F564" t="s">
        <v>16</v>
      </c>
      <c r="G564" t="s">
        <v>488</v>
      </c>
      <c r="H564" t="s">
        <v>389</v>
      </c>
      <c r="I564" t="s">
        <v>488</v>
      </c>
      <c r="J564" t="s">
        <v>16</v>
      </c>
      <c r="K564">
        <v>2880</v>
      </c>
      <c r="L564">
        <v>2880</v>
      </c>
      <c r="M564">
        <v>100</v>
      </c>
      <c r="N564" t="b">
        <v>1</v>
      </c>
      <c r="O564" t="s">
        <v>1623</v>
      </c>
      <c r="P564" t="s">
        <v>2103</v>
      </c>
      <c r="Q564">
        <v>0.38541666666666669</v>
      </c>
    </row>
    <row r="565" spans="1:17">
      <c r="A565" s="48">
        <v>46029</v>
      </c>
      <c r="B565">
        <v>2</v>
      </c>
      <c r="C565" t="s">
        <v>235</v>
      </c>
      <c r="D565" t="s">
        <v>1201</v>
      </c>
      <c r="E565">
        <v>5</v>
      </c>
      <c r="F565" t="s">
        <v>16</v>
      </c>
      <c r="G565" t="s">
        <v>488</v>
      </c>
      <c r="H565" t="s">
        <v>391</v>
      </c>
      <c r="I565" t="s">
        <v>1266</v>
      </c>
      <c r="J565" t="s">
        <v>15</v>
      </c>
      <c r="K565">
        <v>2880</v>
      </c>
      <c r="L565">
        <v>2880</v>
      </c>
      <c r="M565">
        <v>40</v>
      </c>
      <c r="N565" t="b">
        <v>0</v>
      </c>
      <c r="O565" t="s">
        <v>4709</v>
      </c>
      <c r="P565" t="s">
        <v>2103</v>
      </c>
      <c r="Q565">
        <v>0.38541666666666669</v>
      </c>
    </row>
    <row r="566" spans="1:17">
      <c r="A566" s="48">
        <v>46029</v>
      </c>
      <c r="B566">
        <v>2</v>
      </c>
      <c r="C566" t="s">
        <v>236</v>
      </c>
      <c r="D566" t="s">
        <v>24</v>
      </c>
      <c r="E566">
        <v>5</v>
      </c>
      <c r="F566" t="s">
        <v>17</v>
      </c>
      <c r="G566" t="s">
        <v>488</v>
      </c>
      <c r="H566" t="s">
        <v>386</v>
      </c>
      <c r="I566" t="s">
        <v>488</v>
      </c>
      <c r="J566" t="s">
        <v>15</v>
      </c>
      <c r="K566">
        <v>2880</v>
      </c>
      <c r="L566">
        <v>2880</v>
      </c>
      <c r="M566">
        <v>100</v>
      </c>
      <c r="N566" t="b">
        <v>1</v>
      </c>
      <c r="O566" t="s">
        <v>1623</v>
      </c>
      <c r="P566" t="s">
        <v>1590</v>
      </c>
      <c r="Q566">
        <v>0.70833333333333337</v>
      </c>
    </row>
    <row r="567" spans="1:17">
      <c r="A567" s="48">
        <v>46029</v>
      </c>
      <c r="B567">
        <v>2</v>
      </c>
      <c r="C567" t="s">
        <v>236</v>
      </c>
      <c r="D567" t="s">
        <v>24</v>
      </c>
      <c r="E567">
        <v>5</v>
      </c>
      <c r="F567" t="s">
        <v>17</v>
      </c>
      <c r="G567" t="s">
        <v>488</v>
      </c>
      <c r="H567" t="s">
        <v>387</v>
      </c>
      <c r="I567" t="s">
        <v>443</v>
      </c>
      <c r="J567" t="s">
        <v>15</v>
      </c>
      <c r="K567">
        <v>2880</v>
      </c>
      <c r="L567">
        <v>2880</v>
      </c>
      <c r="M567">
        <v>60</v>
      </c>
      <c r="N567" t="b">
        <v>0</v>
      </c>
      <c r="O567" t="s">
        <v>4709</v>
      </c>
      <c r="P567" t="s">
        <v>1590</v>
      </c>
      <c r="Q567">
        <v>0.70833333333333337</v>
      </c>
    </row>
    <row r="568" spans="1:17">
      <c r="A568" s="48">
        <v>46029</v>
      </c>
      <c r="B568">
        <v>2</v>
      </c>
      <c r="C568" t="s">
        <v>236</v>
      </c>
      <c r="D568" t="s">
        <v>24</v>
      </c>
      <c r="E568">
        <v>5</v>
      </c>
      <c r="F568" t="s">
        <v>17</v>
      </c>
      <c r="G568" t="s">
        <v>488</v>
      </c>
      <c r="H568" t="s">
        <v>388</v>
      </c>
      <c r="I568" t="s">
        <v>344</v>
      </c>
      <c r="J568" t="s">
        <v>15</v>
      </c>
      <c r="K568">
        <v>2880</v>
      </c>
      <c r="L568">
        <v>2880</v>
      </c>
      <c r="M568">
        <v>60</v>
      </c>
      <c r="N568" t="b">
        <v>0</v>
      </c>
      <c r="O568" t="s">
        <v>4709</v>
      </c>
      <c r="P568" t="s">
        <v>1590</v>
      </c>
      <c r="Q568">
        <v>0.70833333333333337</v>
      </c>
    </row>
    <row r="569" spans="1:17">
      <c r="A569" s="48">
        <v>46029</v>
      </c>
      <c r="B569">
        <v>2</v>
      </c>
      <c r="C569" t="s">
        <v>236</v>
      </c>
      <c r="D569" t="s">
        <v>24</v>
      </c>
      <c r="E569">
        <v>5</v>
      </c>
      <c r="F569" t="s">
        <v>17</v>
      </c>
      <c r="G569" t="s">
        <v>488</v>
      </c>
      <c r="H569" t="s">
        <v>1267</v>
      </c>
      <c r="I569" t="s">
        <v>488</v>
      </c>
      <c r="J569" t="s">
        <v>15</v>
      </c>
      <c r="K569">
        <v>2880</v>
      </c>
      <c r="L569">
        <v>2880</v>
      </c>
      <c r="M569">
        <v>100</v>
      </c>
      <c r="N569" t="b">
        <v>1</v>
      </c>
      <c r="O569" t="s">
        <v>1623</v>
      </c>
      <c r="P569" t="s">
        <v>1590</v>
      </c>
      <c r="Q569">
        <v>0.70833333333333337</v>
      </c>
    </row>
    <row r="570" spans="1:17">
      <c r="A570" s="48">
        <v>46029</v>
      </c>
      <c r="B570">
        <v>2</v>
      </c>
      <c r="C570" t="s">
        <v>236</v>
      </c>
      <c r="D570" t="s">
        <v>24</v>
      </c>
      <c r="E570">
        <v>5</v>
      </c>
      <c r="F570" t="s">
        <v>17</v>
      </c>
      <c r="G570" t="s">
        <v>488</v>
      </c>
      <c r="H570" t="s">
        <v>389</v>
      </c>
      <c r="I570" t="s">
        <v>488</v>
      </c>
      <c r="J570" t="s">
        <v>16</v>
      </c>
      <c r="K570">
        <v>2880</v>
      </c>
      <c r="L570">
        <v>2880</v>
      </c>
      <c r="M570">
        <v>100</v>
      </c>
      <c r="N570" t="b">
        <v>1</v>
      </c>
      <c r="O570" t="s">
        <v>1623</v>
      </c>
      <c r="P570" t="s">
        <v>1590</v>
      </c>
      <c r="Q570">
        <v>0.70833333333333337</v>
      </c>
    </row>
    <row r="571" spans="1:17">
      <c r="A571" s="48">
        <v>46029</v>
      </c>
      <c r="B571">
        <v>2</v>
      </c>
      <c r="C571" t="s">
        <v>236</v>
      </c>
      <c r="D571" t="s">
        <v>24</v>
      </c>
      <c r="E571">
        <v>5</v>
      </c>
      <c r="F571" t="s">
        <v>17</v>
      </c>
      <c r="G571" t="s">
        <v>488</v>
      </c>
      <c r="H571" t="s">
        <v>391</v>
      </c>
      <c r="I571" t="s">
        <v>1266</v>
      </c>
      <c r="J571" t="s">
        <v>15</v>
      </c>
      <c r="K571">
        <v>2880</v>
      </c>
      <c r="L571">
        <v>2880</v>
      </c>
      <c r="M571">
        <v>60</v>
      </c>
      <c r="N571" t="b">
        <v>0</v>
      </c>
      <c r="O571" t="s">
        <v>4709</v>
      </c>
      <c r="P571" t="s">
        <v>1590</v>
      </c>
      <c r="Q571">
        <v>0.70833333333333337</v>
      </c>
    </row>
    <row r="572" spans="1:17">
      <c r="A572" s="48">
        <v>46029</v>
      </c>
      <c r="B572">
        <v>2</v>
      </c>
      <c r="C572" t="s">
        <v>237</v>
      </c>
      <c r="D572" t="s">
        <v>1202</v>
      </c>
      <c r="E572">
        <v>15</v>
      </c>
      <c r="F572" t="s">
        <v>17</v>
      </c>
      <c r="G572" t="s">
        <v>488</v>
      </c>
      <c r="H572" t="s">
        <v>386</v>
      </c>
      <c r="I572" t="s">
        <v>488</v>
      </c>
      <c r="J572" t="s">
        <v>15</v>
      </c>
      <c r="K572">
        <v>2880</v>
      </c>
      <c r="L572">
        <v>2880</v>
      </c>
      <c r="M572">
        <v>100</v>
      </c>
      <c r="N572" t="b">
        <v>1</v>
      </c>
      <c r="O572" t="s">
        <v>1623</v>
      </c>
      <c r="P572" t="s">
        <v>1590</v>
      </c>
      <c r="Q572">
        <v>0.38541666666666669</v>
      </c>
    </row>
    <row r="573" spans="1:17">
      <c r="A573" s="48">
        <v>46029</v>
      </c>
      <c r="B573">
        <v>2</v>
      </c>
      <c r="C573" t="s">
        <v>237</v>
      </c>
      <c r="D573" t="s">
        <v>1202</v>
      </c>
      <c r="E573">
        <v>15</v>
      </c>
      <c r="F573" t="s">
        <v>17</v>
      </c>
      <c r="G573" t="s">
        <v>488</v>
      </c>
      <c r="H573" t="s">
        <v>387</v>
      </c>
      <c r="I573" t="s">
        <v>443</v>
      </c>
      <c r="J573" t="s">
        <v>15</v>
      </c>
      <c r="K573">
        <v>2880</v>
      </c>
      <c r="L573">
        <v>2880</v>
      </c>
      <c r="M573">
        <v>60</v>
      </c>
      <c r="N573" t="b">
        <v>0</v>
      </c>
      <c r="O573" t="s">
        <v>4709</v>
      </c>
      <c r="P573" t="s">
        <v>1590</v>
      </c>
      <c r="Q573">
        <v>0.38541666666666669</v>
      </c>
    </row>
    <row r="574" spans="1:17">
      <c r="A574" s="48">
        <v>46029</v>
      </c>
      <c r="B574">
        <v>2</v>
      </c>
      <c r="C574" t="s">
        <v>237</v>
      </c>
      <c r="D574" t="s">
        <v>1202</v>
      </c>
      <c r="E574">
        <v>15</v>
      </c>
      <c r="F574" t="s">
        <v>17</v>
      </c>
      <c r="G574" t="s">
        <v>488</v>
      </c>
      <c r="H574" t="s">
        <v>388</v>
      </c>
      <c r="I574" t="s">
        <v>344</v>
      </c>
      <c r="J574" t="s">
        <v>15</v>
      </c>
      <c r="K574">
        <v>2880</v>
      </c>
      <c r="L574">
        <v>2880</v>
      </c>
      <c r="M574">
        <v>60</v>
      </c>
      <c r="N574" t="b">
        <v>0</v>
      </c>
      <c r="O574" t="s">
        <v>4709</v>
      </c>
      <c r="P574" t="s">
        <v>1590</v>
      </c>
      <c r="Q574">
        <v>0.38541666666666669</v>
      </c>
    </row>
    <row r="575" spans="1:17">
      <c r="A575" s="48">
        <v>46029</v>
      </c>
      <c r="B575">
        <v>2</v>
      </c>
      <c r="C575" t="s">
        <v>237</v>
      </c>
      <c r="D575" t="s">
        <v>1202</v>
      </c>
      <c r="E575">
        <v>15</v>
      </c>
      <c r="F575" t="s">
        <v>17</v>
      </c>
      <c r="G575" t="s">
        <v>488</v>
      </c>
      <c r="H575" t="s">
        <v>1267</v>
      </c>
      <c r="I575" t="s">
        <v>488</v>
      </c>
      <c r="J575" t="s">
        <v>15</v>
      </c>
      <c r="K575">
        <v>2880</v>
      </c>
      <c r="L575">
        <v>2880</v>
      </c>
      <c r="M575">
        <v>100</v>
      </c>
      <c r="N575" t="b">
        <v>1</v>
      </c>
      <c r="O575" t="s">
        <v>1623</v>
      </c>
      <c r="P575" t="s">
        <v>1590</v>
      </c>
      <c r="Q575">
        <v>0.38541666666666669</v>
      </c>
    </row>
    <row r="576" spans="1:17">
      <c r="A576" s="48">
        <v>46029</v>
      </c>
      <c r="B576">
        <v>2</v>
      </c>
      <c r="C576" t="s">
        <v>237</v>
      </c>
      <c r="D576" t="s">
        <v>1202</v>
      </c>
      <c r="E576">
        <v>15</v>
      </c>
      <c r="F576" t="s">
        <v>17</v>
      </c>
      <c r="G576" t="s">
        <v>488</v>
      </c>
      <c r="H576" t="s">
        <v>389</v>
      </c>
      <c r="I576" t="s">
        <v>488</v>
      </c>
      <c r="J576" t="s">
        <v>16</v>
      </c>
      <c r="K576">
        <v>2880</v>
      </c>
      <c r="L576">
        <v>2880</v>
      </c>
      <c r="M576">
        <v>100</v>
      </c>
      <c r="N576" t="b">
        <v>1</v>
      </c>
      <c r="O576" t="s">
        <v>1623</v>
      </c>
      <c r="P576" t="s">
        <v>1590</v>
      </c>
      <c r="Q576">
        <v>0.38541666666666669</v>
      </c>
    </row>
    <row r="577" spans="1:17">
      <c r="A577" s="48">
        <v>46029</v>
      </c>
      <c r="B577">
        <v>2</v>
      </c>
      <c r="C577" t="s">
        <v>237</v>
      </c>
      <c r="D577" t="s">
        <v>1202</v>
      </c>
      <c r="E577">
        <v>15</v>
      </c>
      <c r="F577" t="s">
        <v>17</v>
      </c>
      <c r="G577" t="s">
        <v>488</v>
      </c>
      <c r="H577" t="s">
        <v>391</v>
      </c>
      <c r="I577" t="s">
        <v>1266</v>
      </c>
      <c r="J577" t="s">
        <v>15</v>
      </c>
      <c r="K577">
        <v>2880</v>
      </c>
      <c r="L577">
        <v>2880</v>
      </c>
      <c r="M577">
        <v>60</v>
      </c>
      <c r="N577" t="b">
        <v>0</v>
      </c>
      <c r="O577" t="s">
        <v>4709</v>
      </c>
      <c r="P577" t="s">
        <v>1590</v>
      </c>
      <c r="Q577">
        <v>0.38541666666666669</v>
      </c>
    </row>
    <row r="578" spans="1:17">
      <c r="A578" s="48">
        <v>46029</v>
      </c>
      <c r="B578">
        <v>2</v>
      </c>
      <c r="C578" t="s">
        <v>238</v>
      </c>
      <c r="D578" t="s">
        <v>1203</v>
      </c>
      <c r="E578">
        <v>30</v>
      </c>
      <c r="F578" t="s">
        <v>17</v>
      </c>
      <c r="G578" t="s">
        <v>488</v>
      </c>
      <c r="H578" t="s">
        <v>386</v>
      </c>
      <c r="I578" t="s">
        <v>488</v>
      </c>
      <c r="J578" t="s">
        <v>15</v>
      </c>
      <c r="K578">
        <v>2880</v>
      </c>
      <c r="L578">
        <v>2880</v>
      </c>
      <c r="M578">
        <v>100</v>
      </c>
      <c r="N578" t="b">
        <v>1</v>
      </c>
      <c r="O578" t="s">
        <v>1623</v>
      </c>
      <c r="P578" t="s">
        <v>1439</v>
      </c>
      <c r="Q578">
        <v>0.38541666666666669</v>
      </c>
    </row>
    <row r="579" spans="1:17">
      <c r="A579" s="48">
        <v>46029</v>
      </c>
      <c r="B579">
        <v>2</v>
      </c>
      <c r="C579" t="s">
        <v>238</v>
      </c>
      <c r="D579" t="s">
        <v>1203</v>
      </c>
      <c r="E579">
        <v>30</v>
      </c>
      <c r="F579" t="s">
        <v>17</v>
      </c>
      <c r="G579" t="s">
        <v>488</v>
      </c>
      <c r="H579" t="s">
        <v>387</v>
      </c>
      <c r="I579" t="s">
        <v>443</v>
      </c>
      <c r="J579" t="s">
        <v>15</v>
      </c>
      <c r="K579">
        <v>2880</v>
      </c>
      <c r="L579">
        <v>2880</v>
      </c>
      <c r="M579">
        <v>60</v>
      </c>
      <c r="N579" t="b">
        <v>0</v>
      </c>
      <c r="O579" t="s">
        <v>4709</v>
      </c>
      <c r="P579" t="s">
        <v>1439</v>
      </c>
      <c r="Q579">
        <v>0.38541666666666669</v>
      </c>
    </row>
    <row r="580" spans="1:17">
      <c r="A580" s="48">
        <v>46029</v>
      </c>
      <c r="B580">
        <v>2</v>
      </c>
      <c r="C580" t="s">
        <v>238</v>
      </c>
      <c r="D580" t="s">
        <v>1203</v>
      </c>
      <c r="E580">
        <v>30</v>
      </c>
      <c r="F580" t="s">
        <v>17</v>
      </c>
      <c r="G580" t="s">
        <v>488</v>
      </c>
      <c r="H580" t="s">
        <v>388</v>
      </c>
      <c r="I580" t="s">
        <v>344</v>
      </c>
      <c r="J580" t="s">
        <v>15</v>
      </c>
      <c r="K580">
        <v>2880</v>
      </c>
      <c r="L580">
        <v>2880</v>
      </c>
      <c r="M580">
        <v>60</v>
      </c>
      <c r="N580" t="b">
        <v>0</v>
      </c>
      <c r="O580" t="s">
        <v>4709</v>
      </c>
      <c r="P580" t="s">
        <v>1439</v>
      </c>
      <c r="Q580">
        <v>0.38541666666666669</v>
      </c>
    </row>
    <row r="581" spans="1:17">
      <c r="A581" s="48">
        <v>46029</v>
      </c>
      <c r="B581">
        <v>2</v>
      </c>
      <c r="C581" t="s">
        <v>238</v>
      </c>
      <c r="D581" t="s">
        <v>1203</v>
      </c>
      <c r="E581">
        <v>30</v>
      </c>
      <c r="F581" t="s">
        <v>17</v>
      </c>
      <c r="G581" t="s">
        <v>488</v>
      </c>
      <c r="H581" t="s">
        <v>1267</v>
      </c>
      <c r="I581" t="s">
        <v>488</v>
      </c>
      <c r="J581" t="s">
        <v>15</v>
      </c>
      <c r="K581">
        <v>2880</v>
      </c>
      <c r="L581">
        <v>2880</v>
      </c>
      <c r="M581">
        <v>100</v>
      </c>
      <c r="N581" t="b">
        <v>1</v>
      </c>
      <c r="O581" t="s">
        <v>1623</v>
      </c>
      <c r="P581" t="s">
        <v>1439</v>
      </c>
      <c r="Q581">
        <v>0.38541666666666669</v>
      </c>
    </row>
    <row r="582" spans="1:17">
      <c r="A582" s="48">
        <v>46029</v>
      </c>
      <c r="B582">
        <v>2</v>
      </c>
      <c r="C582" t="s">
        <v>238</v>
      </c>
      <c r="D582" t="s">
        <v>1203</v>
      </c>
      <c r="E582">
        <v>30</v>
      </c>
      <c r="F582" t="s">
        <v>17</v>
      </c>
      <c r="G582" t="s">
        <v>488</v>
      </c>
      <c r="H582" t="s">
        <v>389</v>
      </c>
      <c r="I582" t="s">
        <v>488</v>
      </c>
      <c r="J582" t="s">
        <v>16</v>
      </c>
      <c r="K582">
        <v>2880</v>
      </c>
      <c r="L582">
        <v>2880</v>
      </c>
      <c r="M582">
        <v>100</v>
      </c>
      <c r="N582" t="b">
        <v>1</v>
      </c>
      <c r="O582" t="s">
        <v>1623</v>
      </c>
      <c r="P582" t="s">
        <v>1439</v>
      </c>
      <c r="Q582">
        <v>0.38541666666666669</v>
      </c>
    </row>
    <row r="583" spans="1:17">
      <c r="A583" s="48">
        <v>46029</v>
      </c>
      <c r="B583">
        <v>2</v>
      </c>
      <c r="C583" t="s">
        <v>238</v>
      </c>
      <c r="D583" t="s">
        <v>1203</v>
      </c>
      <c r="E583">
        <v>30</v>
      </c>
      <c r="F583" t="s">
        <v>17</v>
      </c>
      <c r="G583" t="s">
        <v>488</v>
      </c>
      <c r="H583" t="s">
        <v>391</v>
      </c>
      <c r="I583" t="s">
        <v>1266</v>
      </c>
      <c r="J583" t="s">
        <v>15</v>
      </c>
      <c r="K583">
        <v>2880</v>
      </c>
      <c r="L583">
        <v>2880</v>
      </c>
      <c r="M583">
        <v>60</v>
      </c>
      <c r="N583" t="b">
        <v>0</v>
      </c>
      <c r="O583" t="s">
        <v>4709</v>
      </c>
      <c r="P583" t="s">
        <v>1439</v>
      </c>
      <c r="Q583">
        <v>0.38541666666666669</v>
      </c>
    </row>
    <row r="584" spans="1:17">
      <c r="A584" s="48">
        <v>46029</v>
      </c>
      <c r="B584">
        <v>2</v>
      </c>
      <c r="C584" t="s">
        <v>240</v>
      </c>
      <c r="D584" t="s">
        <v>1205</v>
      </c>
      <c r="E584">
        <v>15</v>
      </c>
      <c r="F584" t="s">
        <v>16</v>
      </c>
      <c r="G584" t="s">
        <v>488</v>
      </c>
      <c r="H584" t="s">
        <v>386</v>
      </c>
      <c r="I584" t="s">
        <v>488</v>
      </c>
      <c r="J584" t="s">
        <v>15</v>
      </c>
      <c r="K584">
        <v>2880</v>
      </c>
      <c r="L584">
        <v>2880</v>
      </c>
      <c r="M584">
        <v>80</v>
      </c>
      <c r="N584" t="b">
        <v>0</v>
      </c>
      <c r="O584" t="s">
        <v>4710</v>
      </c>
      <c r="P584" t="s">
        <v>2103</v>
      </c>
      <c r="Q584">
        <v>0.4375</v>
      </c>
    </row>
    <row r="585" spans="1:17">
      <c r="A585" s="48">
        <v>46029</v>
      </c>
      <c r="B585">
        <v>2</v>
      </c>
      <c r="C585" t="s">
        <v>240</v>
      </c>
      <c r="D585" t="s">
        <v>1205</v>
      </c>
      <c r="E585">
        <v>15</v>
      </c>
      <c r="F585" t="s">
        <v>16</v>
      </c>
      <c r="G585" t="s">
        <v>488</v>
      </c>
      <c r="H585" t="s">
        <v>387</v>
      </c>
      <c r="I585" t="s">
        <v>443</v>
      </c>
      <c r="J585" t="s">
        <v>15</v>
      </c>
      <c r="K585">
        <v>2880</v>
      </c>
      <c r="L585">
        <v>2880</v>
      </c>
      <c r="M585">
        <v>40</v>
      </c>
      <c r="N585" t="b">
        <v>0</v>
      </c>
      <c r="O585" t="s">
        <v>4709</v>
      </c>
      <c r="P585" t="s">
        <v>2103</v>
      </c>
      <c r="Q585">
        <v>0.4375</v>
      </c>
    </row>
    <row r="586" spans="1:17">
      <c r="A586" s="48">
        <v>46029</v>
      </c>
      <c r="B586">
        <v>2</v>
      </c>
      <c r="C586" t="s">
        <v>240</v>
      </c>
      <c r="D586" t="s">
        <v>1205</v>
      </c>
      <c r="E586">
        <v>15</v>
      </c>
      <c r="F586" t="s">
        <v>16</v>
      </c>
      <c r="G586" t="s">
        <v>488</v>
      </c>
      <c r="H586" t="s">
        <v>388</v>
      </c>
      <c r="I586" t="s">
        <v>344</v>
      </c>
      <c r="J586" t="s">
        <v>15</v>
      </c>
      <c r="K586">
        <v>2880</v>
      </c>
      <c r="L586">
        <v>2880</v>
      </c>
      <c r="M586">
        <v>40</v>
      </c>
      <c r="N586" t="b">
        <v>0</v>
      </c>
      <c r="O586" t="s">
        <v>4709</v>
      </c>
      <c r="P586" t="s">
        <v>2103</v>
      </c>
      <c r="Q586">
        <v>0.4375</v>
      </c>
    </row>
    <row r="587" spans="1:17">
      <c r="A587" s="48">
        <v>46029</v>
      </c>
      <c r="B587">
        <v>2</v>
      </c>
      <c r="C587" t="s">
        <v>240</v>
      </c>
      <c r="D587" t="s">
        <v>1205</v>
      </c>
      <c r="E587">
        <v>15</v>
      </c>
      <c r="F587" t="s">
        <v>16</v>
      </c>
      <c r="G587" t="s">
        <v>488</v>
      </c>
      <c r="H587" t="s">
        <v>1267</v>
      </c>
      <c r="I587" t="s">
        <v>488</v>
      </c>
      <c r="J587" t="s">
        <v>15</v>
      </c>
      <c r="K587">
        <v>2880</v>
      </c>
      <c r="L587">
        <v>2880</v>
      </c>
      <c r="M587">
        <v>80</v>
      </c>
      <c r="N587" t="b">
        <v>0</v>
      </c>
      <c r="O587" t="s">
        <v>4710</v>
      </c>
      <c r="P587" t="s">
        <v>2103</v>
      </c>
      <c r="Q587">
        <v>0.4375</v>
      </c>
    </row>
    <row r="588" spans="1:17">
      <c r="A588" s="48">
        <v>46029</v>
      </c>
      <c r="B588">
        <v>2</v>
      </c>
      <c r="C588" t="s">
        <v>240</v>
      </c>
      <c r="D588" t="s">
        <v>1205</v>
      </c>
      <c r="E588">
        <v>15</v>
      </c>
      <c r="F588" t="s">
        <v>16</v>
      </c>
      <c r="G588" t="s">
        <v>488</v>
      </c>
      <c r="H588" t="s">
        <v>389</v>
      </c>
      <c r="I588" t="s">
        <v>488</v>
      </c>
      <c r="J588" t="s">
        <v>16</v>
      </c>
      <c r="K588">
        <v>2880</v>
      </c>
      <c r="L588">
        <v>2880</v>
      </c>
      <c r="M588">
        <v>100</v>
      </c>
      <c r="N588" t="b">
        <v>1</v>
      </c>
      <c r="O588" t="s">
        <v>1623</v>
      </c>
      <c r="P588" t="s">
        <v>2103</v>
      </c>
      <c r="Q588">
        <v>0.4375</v>
      </c>
    </row>
    <row r="589" spans="1:17">
      <c r="A589" s="48">
        <v>46029</v>
      </c>
      <c r="B589">
        <v>2</v>
      </c>
      <c r="C589" t="s">
        <v>240</v>
      </c>
      <c r="D589" t="s">
        <v>1205</v>
      </c>
      <c r="E589">
        <v>15</v>
      </c>
      <c r="F589" t="s">
        <v>16</v>
      </c>
      <c r="G589" t="s">
        <v>488</v>
      </c>
      <c r="H589" t="s">
        <v>391</v>
      </c>
      <c r="I589" t="s">
        <v>1266</v>
      </c>
      <c r="J589" t="s">
        <v>15</v>
      </c>
      <c r="K589">
        <v>2880</v>
      </c>
      <c r="L589">
        <v>2880</v>
      </c>
      <c r="M589">
        <v>40</v>
      </c>
      <c r="N589" t="b">
        <v>0</v>
      </c>
      <c r="O589" t="s">
        <v>4709</v>
      </c>
      <c r="P589" t="s">
        <v>2103</v>
      </c>
      <c r="Q589">
        <v>0.4375</v>
      </c>
    </row>
    <row r="590" spans="1:17">
      <c r="A590" s="48">
        <v>46029</v>
      </c>
      <c r="B590">
        <v>2</v>
      </c>
      <c r="C590" t="s">
        <v>242</v>
      </c>
      <c r="D590" t="s">
        <v>1207</v>
      </c>
      <c r="E590">
        <v>10</v>
      </c>
      <c r="F590" t="s">
        <v>17</v>
      </c>
      <c r="G590" t="s">
        <v>488</v>
      </c>
      <c r="H590" t="s">
        <v>386</v>
      </c>
      <c r="I590" t="s">
        <v>488</v>
      </c>
      <c r="J590" t="s">
        <v>15</v>
      </c>
      <c r="K590">
        <v>2880</v>
      </c>
      <c r="L590">
        <v>2880</v>
      </c>
      <c r="M590">
        <v>100</v>
      </c>
      <c r="N590" t="b">
        <v>1</v>
      </c>
      <c r="O590" t="s">
        <v>1623</v>
      </c>
      <c r="P590" t="s">
        <v>2103</v>
      </c>
      <c r="Q590">
        <v>0.38541666666666669</v>
      </c>
    </row>
    <row r="591" spans="1:17">
      <c r="A591" s="48">
        <v>46029</v>
      </c>
      <c r="B591">
        <v>2</v>
      </c>
      <c r="C591" t="s">
        <v>242</v>
      </c>
      <c r="D591" t="s">
        <v>1207</v>
      </c>
      <c r="E591">
        <v>10</v>
      </c>
      <c r="F591" t="s">
        <v>17</v>
      </c>
      <c r="G591" t="s">
        <v>488</v>
      </c>
      <c r="H591" t="s">
        <v>387</v>
      </c>
      <c r="I591" t="s">
        <v>443</v>
      </c>
      <c r="J591" t="s">
        <v>15</v>
      </c>
      <c r="K591">
        <v>2880</v>
      </c>
      <c r="L591">
        <v>2880</v>
      </c>
      <c r="M591">
        <v>60</v>
      </c>
      <c r="N591" t="b">
        <v>0</v>
      </c>
      <c r="O591" t="s">
        <v>4709</v>
      </c>
      <c r="P591" t="s">
        <v>2103</v>
      </c>
      <c r="Q591">
        <v>0.38541666666666669</v>
      </c>
    </row>
    <row r="592" spans="1:17">
      <c r="A592" s="48">
        <v>46029</v>
      </c>
      <c r="B592">
        <v>2</v>
      </c>
      <c r="C592" t="s">
        <v>242</v>
      </c>
      <c r="D592" t="s">
        <v>1207</v>
      </c>
      <c r="E592">
        <v>10</v>
      </c>
      <c r="F592" t="s">
        <v>17</v>
      </c>
      <c r="G592" t="s">
        <v>488</v>
      </c>
      <c r="H592" t="s">
        <v>388</v>
      </c>
      <c r="I592" t="s">
        <v>344</v>
      </c>
      <c r="J592" t="s">
        <v>15</v>
      </c>
      <c r="K592">
        <v>2880</v>
      </c>
      <c r="L592">
        <v>2880</v>
      </c>
      <c r="M592">
        <v>60</v>
      </c>
      <c r="N592" t="b">
        <v>0</v>
      </c>
      <c r="O592" t="s">
        <v>4709</v>
      </c>
      <c r="P592" t="s">
        <v>2103</v>
      </c>
      <c r="Q592">
        <v>0.38541666666666669</v>
      </c>
    </row>
    <row r="593" spans="1:17">
      <c r="A593" s="48">
        <v>46029</v>
      </c>
      <c r="B593">
        <v>2</v>
      </c>
      <c r="C593" t="s">
        <v>242</v>
      </c>
      <c r="D593" t="s">
        <v>1207</v>
      </c>
      <c r="E593">
        <v>10</v>
      </c>
      <c r="F593" t="s">
        <v>17</v>
      </c>
      <c r="G593" t="s">
        <v>488</v>
      </c>
      <c r="H593" t="s">
        <v>1267</v>
      </c>
      <c r="I593" t="s">
        <v>488</v>
      </c>
      <c r="J593" t="s">
        <v>15</v>
      </c>
      <c r="K593">
        <v>2880</v>
      </c>
      <c r="L593">
        <v>2880</v>
      </c>
      <c r="M593">
        <v>100</v>
      </c>
      <c r="N593" t="b">
        <v>1</v>
      </c>
      <c r="O593" t="s">
        <v>1623</v>
      </c>
      <c r="P593" t="s">
        <v>2103</v>
      </c>
      <c r="Q593">
        <v>0.38541666666666669</v>
      </c>
    </row>
    <row r="594" spans="1:17">
      <c r="A594" s="48">
        <v>46029</v>
      </c>
      <c r="B594">
        <v>2</v>
      </c>
      <c r="C594" t="s">
        <v>242</v>
      </c>
      <c r="D594" t="s">
        <v>1207</v>
      </c>
      <c r="E594">
        <v>10</v>
      </c>
      <c r="F594" t="s">
        <v>17</v>
      </c>
      <c r="G594" t="s">
        <v>488</v>
      </c>
      <c r="H594" t="s">
        <v>389</v>
      </c>
      <c r="I594" t="s">
        <v>488</v>
      </c>
      <c r="J594" t="s">
        <v>16</v>
      </c>
      <c r="K594">
        <v>2880</v>
      </c>
      <c r="L594">
        <v>2880</v>
      </c>
      <c r="M594">
        <v>100</v>
      </c>
      <c r="N594" t="b">
        <v>1</v>
      </c>
      <c r="O594" t="s">
        <v>1623</v>
      </c>
      <c r="P594" t="s">
        <v>2103</v>
      </c>
      <c r="Q594">
        <v>0.38541666666666669</v>
      </c>
    </row>
    <row r="595" spans="1:17">
      <c r="A595" s="48">
        <v>46029</v>
      </c>
      <c r="B595">
        <v>2</v>
      </c>
      <c r="C595" t="s">
        <v>242</v>
      </c>
      <c r="D595" t="s">
        <v>1207</v>
      </c>
      <c r="E595">
        <v>10</v>
      </c>
      <c r="F595" t="s">
        <v>17</v>
      </c>
      <c r="G595" t="s">
        <v>488</v>
      </c>
      <c r="H595" t="s">
        <v>391</v>
      </c>
      <c r="I595" t="s">
        <v>1266</v>
      </c>
      <c r="J595" t="s">
        <v>15</v>
      </c>
      <c r="K595">
        <v>2880</v>
      </c>
      <c r="L595">
        <v>2880</v>
      </c>
      <c r="M595">
        <v>60</v>
      </c>
      <c r="N595" t="b">
        <v>0</v>
      </c>
      <c r="O595" t="s">
        <v>4709</v>
      </c>
      <c r="P595" t="s">
        <v>2103</v>
      </c>
      <c r="Q595">
        <v>0.38541666666666669</v>
      </c>
    </row>
    <row r="596" spans="1:17">
      <c r="A596" s="48">
        <v>46029</v>
      </c>
      <c r="B596">
        <v>2</v>
      </c>
      <c r="C596" t="s">
        <v>252</v>
      </c>
      <c r="D596" t="s">
        <v>1215</v>
      </c>
      <c r="E596">
        <v>15</v>
      </c>
      <c r="F596" t="s">
        <v>17</v>
      </c>
      <c r="G596" t="s">
        <v>488</v>
      </c>
      <c r="H596" t="s">
        <v>386</v>
      </c>
      <c r="I596" t="s">
        <v>488</v>
      </c>
      <c r="J596" t="s">
        <v>15</v>
      </c>
      <c r="K596">
        <v>2880</v>
      </c>
      <c r="L596">
        <v>2880</v>
      </c>
      <c r="M596">
        <v>100</v>
      </c>
      <c r="N596" t="b">
        <v>1</v>
      </c>
      <c r="O596" t="s">
        <v>1623</v>
      </c>
      <c r="P596" t="s">
        <v>1439</v>
      </c>
      <c r="Q596">
        <v>0.38541666666666669</v>
      </c>
    </row>
    <row r="597" spans="1:17">
      <c r="A597" s="48">
        <v>46029</v>
      </c>
      <c r="B597">
        <v>2</v>
      </c>
      <c r="C597" t="s">
        <v>252</v>
      </c>
      <c r="D597" t="s">
        <v>1215</v>
      </c>
      <c r="E597">
        <v>15</v>
      </c>
      <c r="F597" t="s">
        <v>17</v>
      </c>
      <c r="G597" t="s">
        <v>488</v>
      </c>
      <c r="H597" t="s">
        <v>387</v>
      </c>
      <c r="I597" t="s">
        <v>443</v>
      </c>
      <c r="J597" t="s">
        <v>15</v>
      </c>
      <c r="K597">
        <v>2880</v>
      </c>
      <c r="L597">
        <v>2880</v>
      </c>
      <c r="M597">
        <v>60</v>
      </c>
      <c r="N597" t="b">
        <v>0</v>
      </c>
      <c r="O597" t="s">
        <v>4709</v>
      </c>
      <c r="P597" t="s">
        <v>1439</v>
      </c>
      <c r="Q597">
        <v>0.38541666666666669</v>
      </c>
    </row>
    <row r="598" spans="1:17">
      <c r="A598" s="48">
        <v>46029</v>
      </c>
      <c r="B598">
        <v>2</v>
      </c>
      <c r="C598" t="s">
        <v>252</v>
      </c>
      <c r="D598" t="s">
        <v>1215</v>
      </c>
      <c r="E598">
        <v>15</v>
      </c>
      <c r="F598" t="s">
        <v>17</v>
      </c>
      <c r="G598" t="s">
        <v>488</v>
      </c>
      <c r="H598" t="s">
        <v>388</v>
      </c>
      <c r="I598" t="s">
        <v>344</v>
      </c>
      <c r="J598" t="s">
        <v>15</v>
      </c>
      <c r="K598">
        <v>2880</v>
      </c>
      <c r="L598">
        <v>2880</v>
      </c>
      <c r="M598">
        <v>60</v>
      </c>
      <c r="N598" t="b">
        <v>0</v>
      </c>
      <c r="O598" t="s">
        <v>4709</v>
      </c>
      <c r="P598" t="s">
        <v>1439</v>
      </c>
      <c r="Q598">
        <v>0.38541666666666669</v>
      </c>
    </row>
    <row r="599" spans="1:17">
      <c r="A599" s="48">
        <v>46029</v>
      </c>
      <c r="B599">
        <v>2</v>
      </c>
      <c r="C599" t="s">
        <v>252</v>
      </c>
      <c r="D599" t="s">
        <v>1215</v>
      </c>
      <c r="E599">
        <v>15</v>
      </c>
      <c r="F599" t="s">
        <v>17</v>
      </c>
      <c r="G599" t="s">
        <v>488</v>
      </c>
      <c r="H599" t="s">
        <v>1267</v>
      </c>
      <c r="I599" t="s">
        <v>488</v>
      </c>
      <c r="J599" t="s">
        <v>15</v>
      </c>
      <c r="K599">
        <v>2880</v>
      </c>
      <c r="L599">
        <v>2880</v>
      </c>
      <c r="M599">
        <v>100</v>
      </c>
      <c r="N599" t="b">
        <v>1</v>
      </c>
      <c r="O599" t="s">
        <v>1623</v>
      </c>
      <c r="P599" t="s">
        <v>1439</v>
      </c>
      <c r="Q599">
        <v>0.38541666666666669</v>
      </c>
    </row>
    <row r="600" spans="1:17">
      <c r="A600" s="48">
        <v>46029</v>
      </c>
      <c r="B600">
        <v>2</v>
      </c>
      <c r="C600" t="s">
        <v>252</v>
      </c>
      <c r="D600" t="s">
        <v>1215</v>
      </c>
      <c r="E600">
        <v>15</v>
      </c>
      <c r="F600" t="s">
        <v>17</v>
      </c>
      <c r="G600" t="s">
        <v>488</v>
      </c>
      <c r="H600" t="s">
        <v>389</v>
      </c>
      <c r="I600" t="s">
        <v>488</v>
      </c>
      <c r="J600" t="s">
        <v>16</v>
      </c>
      <c r="K600">
        <v>2880</v>
      </c>
      <c r="L600">
        <v>2880</v>
      </c>
      <c r="M600">
        <v>100</v>
      </c>
      <c r="N600" t="b">
        <v>1</v>
      </c>
      <c r="O600" t="s">
        <v>1623</v>
      </c>
      <c r="P600" t="s">
        <v>1439</v>
      </c>
      <c r="Q600">
        <v>0.38541666666666669</v>
      </c>
    </row>
    <row r="601" spans="1:17">
      <c r="A601" s="48">
        <v>46029</v>
      </c>
      <c r="B601">
        <v>2</v>
      </c>
      <c r="C601" t="s">
        <v>252</v>
      </c>
      <c r="D601" t="s">
        <v>1215</v>
      </c>
      <c r="E601">
        <v>15</v>
      </c>
      <c r="F601" t="s">
        <v>17</v>
      </c>
      <c r="G601" t="s">
        <v>488</v>
      </c>
      <c r="H601" t="s">
        <v>391</v>
      </c>
      <c r="I601" t="s">
        <v>1266</v>
      </c>
      <c r="J601" t="s">
        <v>15</v>
      </c>
      <c r="K601">
        <v>2880</v>
      </c>
      <c r="L601">
        <v>2880</v>
      </c>
      <c r="M601">
        <v>60</v>
      </c>
      <c r="N601" t="b">
        <v>0</v>
      </c>
      <c r="O601" t="s">
        <v>4709</v>
      </c>
      <c r="P601" t="s">
        <v>1439</v>
      </c>
      <c r="Q601">
        <v>0.38541666666666669</v>
      </c>
    </row>
    <row r="602" spans="1:17">
      <c r="A602" s="48">
        <v>46029</v>
      </c>
      <c r="B602">
        <v>2</v>
      </c>
      <c r="C602" t="s">
        <v>253</v>
      </c>
      <c r="D602" t="s">
        <v>1216</v>
      </c>
      <c r="E602">
        <v>15</v>
      </c>
      <c r="F602" t="s">
        <v>17</v>
      </c>
      <c r="G602" t="s">
        <v>488</v>
      </c>
      <c r="H602" t="s">
        <v>386</v>
      </c>
      <c r="I602" t="s">
        <v>488</v>
      </c>
      <c r="J602" t="s">
        <v>15</v>
      </c>
      <c r="K602">
        <v>2880</v>
      </c>
      <c r="L602">
        <v>2880</v>
      </c>
      <c r="M602">
        <v>100</v>
      </c>
      <c r="N602" t="b">
        <v>1</v>
      </c>
      <c r="O602" t="s">
        <v>1623</v>
      </c>
      <c r="P602" t="s">
        <v>2103</v>
      </c>
      <c r="Q602">
        <v>0.38541666666666669</v>
      </c>
    </row>
    <row r="603" spans="1:17">
      <c r="A603" s="48">
        <v>46029</v>
      </c>
      <c r="B603">
        <v>2</v>
      </c>
      <c r="C603" t="s">
        <v>253</v>
      </c>
      <c r="D603" t="s">
        <v>1216</v>
      </c>
      <c r="E603">
        <v>15</v>
      </c>
      <c r="F603" t="s">
        <v>17</v>
      </c>
      <c r="G603" t="s">
        <v>488</v>
      </c>
      <c r="H603" t="s">
        <v>387</v>
      </c>
      <c r="I603" t="s">
        <v>443</v>
      </c>
      <c r="J603" t="s">
        <v>15</v>
      </c>
      <c r="K603">
        <v>2880</v>
      </c>
      <c r="L603">
        <v>2880</v>
      </c>
      <c r="M603">
        <v>60</v>
      </c>
      <c r="N603" t="b">
        <v>0</v>
      </c>
      <c r="O603" t="s">
        <v>4709</v>
      </c>
      <c r="P603" t="s">
        <v>2103</v>
      </c>
      <c r="Q603">
        <v>0.38541666666666669</v>
      </c>
    </row>
    <row r="604" spans="1:17">
      <c r="A604" s="48">
        <v>46029</v>
      </c>
      <c r="B604">
        <v>2</v>
      </c>
      <c r="C604" t="s">
        <v>253</v>
      </c>
      <c r="D604" t="s">
        <v>1216</v>
      </c>
      <c r="E604">
        <v>15</v>
      </c>
      <c r="F604" t="s">
        <v>17</v>
      </c>
      <c r="G604" t="s">
        <v>488</v>
      </c>
      <c r="H604" t="s">
        <v>388</v>
      </c>
      <c r="I604" t="s">
        <v>344</v>
      </c>
      <c r="J604" t="s">
        <v>15</v>
      </c>
      <c r="K604">
        <v>2880</v>
      </c>
      <c r="L604">
        <v>2880</v>
      </c>
      <c r="M604">
        <v>60</v>
      </c>
      <c r="N604" t="b">
        <v>0</v>
      </c>
      <c r="O604" t="s">
        <v>4709</v>
      </c>
      <c r="P604" t="s">
        <v>2103</v>
      </c>
      <c r="Q604">
        <v>0.38541666666666669</v>
      </c>
    </row>
    <row r="605" spans="1:17">
      <c r="A605" s="48">
        <v>46029</v>
      </c>
      <c r="B605">
        <v>2</v>
      </c>
      <c r="C605" t="s">
        <v>253</v>
      </c>
      <c r="D605" t="s">
        <v>1216</v>
      </c>
      <c r="E605">
        <v>15</v>
      </c>
      <c r="F605" t="s">
        <v>17</v>
      </c>
      <c r="G605" t="s">
        <v>488</v>
      </c>
      <c r="H605" t="s">
        <v>1267</v>
      </c>
      <c r="I605" t="s">
        <v>488</v>
      </c>
      <c r="J605" t="s">
        <v>15</v>
      </c>
      <c r="K605">
        <v>2880</v>
      </c>
      <c r="L605">
        <v>2880</v>
      </c>
      <c r="M605">
        <v>100</v>
      </c>
      <c r="N605" t="b">
        <v>1</v>
      </c>
      <c r="O605" t="s">
        <v>1623</v>
      </c>
      <c r="P605" t="s">
        <v>2103</v>
      </c>
      <c r="Q605">
        <v>0.38541666666666669</v>
      </c>
    </row>
    <row r="606" spans="1:17">
      <c r="A606" s="48">
        <v>46029</v>
      </c>
      <c r="B606">
        <v>2</v>
      </c>
      <c r="C606" t="s">
        <v>253</v>
      </c>
      <c r="D606" t="s">
        <v>1216</v>
      </c>
      <c r="E606">
        <v>15</v>
      </c>
      <c r="F606" t="s">
        <v>17</v>
      </c>
      <c r="G606" t="s">
        <v>488</v>
      </c>
      <c r="H606" t="s">
        <v>389</v>
      </c>
      <c r="I606" t="s">
        <v>488</v>
      </c>
      <c r="J606" t="s">
        <v>16</v>
      </c>
      <c r="K606">
        <v>2880</v>
      </c>
      <c r="L606">
        <v>2880</v>
      </c>
      <c r="M606">
        <v>100</v>
      </c>
      <c r="N606" t="b">
        <v>1</v>
      </c>
      <c r="O606" t="s">
        <v>1623</v>
      </c>
      <c r="P606" t="s">
        <v>2103</v>
      </c>
      <c r="Q606">
        <v>0.38541666666666669</v>
      </c>
    </row>
    <row r="607" spans="1:17">
      <c r="A607" s="48">
        <v>46029</v>
      </c>
      <c r="B607">
        <v>2</v>
      </c>
      <c r="C607" t="s">
        <v>253</v>
      </c>
      <c r="D607" t="s">
        <v>1216</v>
      </c>
      <c r="E607">
        <v>15</v>
      </c>
      <c r="F607" t="s">
        <v>17</v>
      </c>
      <c r="G607" t="s">
        <v>488</v>
      </c>
      <c r="H607" t="s">
        <v>391</v>
      </c>
      <c r="I607" t="s">
        <v>1266</v>
      </c>
      <c r="J607" t="s">
        <v>15</v>
      </c>
      <c r="K607">
        <v>2880</v>
      </c>
      <c r="L607">
        <v>2880</v>
      </c>
      <c r="M607">
        <v>60</v>
      </c>
      <c r="N607" t="b">
        <v>0</v>
      </c>
      <c r="O607" t="s">
        <v>4709</v>
      </c>
      <c r="P607" t="s">
        <v>2103</v>
      </c>
      <c r="Q607">
        <v>0.38541666666666669</v>
      </c>
    </row>
    <row r="608" spans="1:17">
      <c r="A608" s="48">
        <v>46029</v>
      </c>
      <c r="B608">
        <v>2</v>
      </c>
      <c r="C608" t="s">
        <v>256</v>
      </c>
      <c r="D608" t="s">
        <v>1393</v>
      </c>
      <c r="E608">
        <v>20</v>
      </c>
      <c r="F608" t="s">
        <v>17</v>
      </c>
      <c r="G608" t="s">
        <v>488</v>
      </c>
      <c r="H608" t="s">
        <v>386</v>
      </c>
      <c r="I608" t="s">
        <v>488</v>
      </c>
      <c r="J608" t="s">
        <v>15</v>
      </c>
      <c r="K608">
        <v>2880</v>
      </c>
      <c r="L608">
        <v>2880</v>
      </c>
      <c r="M608">
        <v>100</v>
      </c>
      <c r="N608" t="b">
        <v>1</v>
      </c>
      <c r="O608" t="s">
        <v>1623</v>
      </c>
      <c r="P608" t="s">
        <v>1439</v>
      </c>
      <c r="Q608">
        <v>0.38541666666666669</v>
      </c>
    </row>
    <row r="609" spans="1:17">
      <c r="A609" s="48">
        <v>46029</v>
      </c>
      <c r="B609">
        <v>2</v>
      </c>
      <c r="C609" t="s">
        <v>256</v>
      </c>
      <c r="D609" t="s">
        <v>1393</v>
      </c>
      <c r="E609">
        <v>20</v>
      </c>
      <c r="F609" t="s">
        <v>17</v>
      </c>
      <c r="G609" t="s">
        <v>488</v>
      </c>
      <c r="H609" t="s">
        <v>387</v>
      </c>
      <c r="I609" t="s">
        <v>443</v>
      </c>
      <c r="J609" t="s">
        <v>15</v>
      </c>
      <c r="K609">
        <v>2880</v>
      </c>
      <c r="L609">
        <v>2880</v>
      </c>
      <c r="M609">
        <v>60</v>
      </c>
      <c r="N609" t="b">
        <v>0</v>
      </c>
      <c r="O609" t="s">
        <v>4709</v>
      </c>
      <c r="P609" t="s">
        <v>1439</v>
      </c>
      <c r="Q609">
        <v>0.38541666666666669</v>
      </c>
    </row>
    <row r="610" spans="1:17">
      <c r="A610" s="48">
        <v>46029</v>
      </c>
      <c r="B610">
        <v>2</v>
      </c>
      <c r="C610" t="s">
        <v>256</v>
      </c>
      <c r="D610" t="s">
        <v>1393</v>
      </c>
      <c r="E610">
        <v>20</v>
      </c>
      <c r="F610" t="s">
        <v>17</v>
      </c>
      <c r="G610" t="s">
        <v>488</v>
      </c>
      <c r="H610" t="s">
        <v>388</v>
      </c>
      <c r="I610" t="s">
        <v>344</v>
      </c>
      <c r="J610" t="s">
        <v>15</v>
      </c>
      <c r="K610">
        <v>2880</v>
      </c>
      <c r="L610">
        <v>2880</v>
      </c>
      <c r="M610">
        <v>60</v>
      </c>
      <c r="N610" t="b">
        <v>0</v>
      </c>
      <c r="O610" t="s">
        <v>4709</v>
      </c>
      <c r="P610" t="s">
        <v>1439</v>
      </c>
      <c r="Q610">
        <v>0.38541666666666669</v>
      </c>
    </row>
    <row r="611" spans="1:17">
      <c r="A611" s="48">
        <v>46029</v>
      </c>
      <c r="B611">
        <v>2</v>
      </c>
      <c r="C611" t="s">
        <v>256</v>
      </c>
      <c r="D611" t="s">
        <v>1393</v>
      </c>
      <c r="E611">
        <v>20</v>
      </c>
      <c r="F611" t="s">
        <v>17</v>
      </c>
      <c r="G611" t="s">
        <v>488</v>
      </c>
      <c r="H611" t="s">
        <v>1267</v>
      </c>
      <c r="I611" t="s">
        <v>488</v>
      </c>
      <c r="J611" t="s">
        <v>15</v>
      </c>
      <c r="K611">
        <v>2880</v>
      </c>
      <c r="L611">
        <v>2880</v>
      </c>
      <c r="M611">
        <v>100</v>
      </c>
      <c r="N611" t="b">
        <v>1</v>
      </c>
      <c r="O611" t="s">
        <v>1623</v>
      </c>
      <c r="P611" t="s">
        <v>1439</v>
      </c>
      <c r="Q611">
        <v>0.38541666666666669</v>
      </c>
    </row>
    <row r="612" spans="1:17">
      <c r="A612" s="48">
        <v>46029</v>
      </c>
      <c r="B612">
        <v>2</v>
      </c>
      <c r="C612" t="s">
        <v>256</v>
      </c>
      <c r="D612" t="s">
        <v>1393</v>
      </c>
      <c r="E612">
        <v>20</v>
      </c>
      <c r="F612" t="s">
        <v>17</v>
      </c>
      <c r="G612" t="s">
        <v>488</v>
      </c>
      <c r="H612" t="s">
        <v>389</v>
      </c>
      <c r="I612" t="s">
        <v>488</v>
      </c>
      <c r="J612" t="s">
        <v>16</v>
      </c>
      <c r="K612">
        <v>2880</v>
      </c>
      <c r="L612">
        <v>2880</v>
      </c>
      <c r="M612">
        <v>100</v>
      </c>
      <c r="N612" t="b">
        <v>1</v>
      </c>
      <c r="O612" t="s">
        <v>1623</v>
      </c>
      <c r="P612" t="s">
        <v>1439</v>
      </c>
      <c r="Q612">
        <v>0.38541666666666669</v>
      </c>
    </row>
    <row r="613" spans="1:17">
      <c r="A613" s="48">
        <v>46029</v>
      </c>
      <c r="B613">
        <v>2</v>
      </c>
      <c r="C613" t="s">
        <v>256</v>
      </c>
      <c r="D613" t="s">
        <v>1393</v>
      </c>
      <c r="E613">
        <v>20</v>
      </c>
      <c r="F613" t="s">
        <v>17</v>
      </c>
      <c r="G613" t="s">
        <v>488</v>
      </c>
      <c r="H613" t="s">
        <v>391</v>
      </c>
      <c r="I613" t="s">
        <v>1266</v>
      </c>
      <c r="J613" t="s">
        <v>15</v>
      </c>
      <c r="K613">
        <v>2880</v>
      </c>
      <c r="L613">
        <v>2880</v>
      </c>
      <c r="M613">
        <v>60</v>
      </c>
      <c r="N613" t="b">
        <v>0</v>
      </c>
      <c r="O613" t="s">
        <v>4709</v>
      </c>
      <c r="P613" t="s">
        <v>1439</v>
      </c>
      <c r="Q613">
        <v>0.38541666666666669</v>
      </c>
    </row>
    <row r="614" spans="1:17">
      <c r="A614" s="48">
        <v>46029</v>
      </c>
      <c r="B614">
        <v>2</v>
      </c>
      <c r="C614" t="s">
        <v>257</v>
      </c>
      <c r="D614" t="s">
        <v>1403</v>
      </c>
      <c r="E614">
        <v>5</v>
      </c>
      <c r="F614" t="s">
        <v>17</v>
      </c>
      <c r="G614" t="s">
        <v>488</v>
      </c>
      <c r="H614" t="s">
        <v>386</v>
      </c>
      <c r="I614" t="s">
        <v>488</v>
      </c>
      <c r="J614" t="s">
        <v>15</v>
      </c>
      <c r="K614">
        <v>2880</v>
      </c>
      <c r="L614">
        <v>2880</v>
      </c>
      <c r="M614">
        <v>100</v>
      </c>
      <c r="N614" t="b">
        <v>1</v>
      </c>
      <c r="O614" t="s">
        <v>1623</v>
      </c>
      <c r="P614" t="s">
        <v>1439</v>
      </c>
      <c r="Q614">
        <v>0.44791666666666669</v>
      </c>
    </row>
    <row r="615" spans="1:17">
      <c r="A615" s="48">
        <v>46029</v>
      </c>
      <c r="B615">
        <v>2</v>
      </c>
      <c r="C615" t="s">
        <v>257</v>
      </c>
      <c r="D615" t="s">
        <v>1403</v>
      </c>
      <c r="E615">
        <v>5</v>
      </c>
      <c r="F615" t="s">
        <v>17</v>
      </c>
      <c r="G615" t="s">
        <v>488</v>
      </c>
      <c r="H615" t="s">
        <v>387</v>
      </c>
      <c r="I615" t="s">
        <v>443</v>
      </c>
      <c r="J615" t="s">
        <v>15</v>
      </c>
      <c r="K615">
        <v>2880</v>
      </c>
      <c r="L615">
        <v>2880</v>
      </c>
      <c r="M615">
        <v>60</v>
      </c>
      <c r="N615" t="b">
        <v>0</v>
      </c>
      <c r="O615" t="s">
        <v>4709</v>
      </c>
      <c r="P615" t="s">
        <v>1439</v>
      </c>
      <c r="Q615">
        <v>0.44791666666666669</v>
      </c>
    </row>
    <row r="616" spans="1:17">
      <c r="A616" s="48">
        <v>46029</v>
      </c>
      <c r="B616">
        <v>2</v>
      </c>
      <c r="C616" t="s">
        <v>257</v>
      </c>
      <c r="D616" t="s">
        <v>1403</v>
      </c>
      <c r="E616">
        <v>5</v>
      </c>
      <c r="F616" t="s">
        <v>17</v>
      </c>
      <c r="G616" t="s">
        <v>488</v>
      </c>
      <c r="H616" t="s">
        <v>388</v>
      </c>
      <c r="I616" t="s">
        <v>344</v>
      </c>
      <c r="J616" t="s">
        <v>15</v>
      </c>
      <c r="K616">
        <v>2880</v>
      </c>
      <c r="L616">
        <v>2880</v>
      </c>
      <c r="M616">
        <v>60</v>
      </c>
      <c r="N616" t="b">
        <v>0</v>
      </c>
      <c r="O616" t="s">
        <v>4709</v>
      </c>
      <c r="P616" t="s">
        <v>1439</v>
      </c>
      <c r="Q616">
        <v>0.44791666666666669</v>
      </c>
    </row>
    <row r="617" spans="1:17">
      <c r="A617" s="48">
        <v>46029</v>
      </c>
      <c r="B617">
        <v>2</v>
      </c>
      <c r="C617" t="s">
        <v>257</v>
      </c>
      <c r="D617" t="s">
        <v>1403</v>
      </c>
      <c r="E617">
        <v>5</v>
      </c>
      <c r="F617" t="s">
        <v>17</v>
      </c>
      <c r="G617" t="s">
        <v>488</v>
      </c>
      <c r="H617" t="s">
        <v>1267</v>
      </c>
      <c r="I617" t="s">
        <v>488</v>
      </c>
      <c r="J617" t="s">
        <v>15</v>
      </c>
      <c r="K617">
        <v>2880</v>
      </c>
      <c r="L617">
        <v>2880</v>
      </c>
      <c r="M617">
        <v>100</v>
      </c>
      <c r="N617" t="b">
        <v>1</v>
      </c>
      <c r="O617" t="s">
        <v>1623</v>
      </c>
      <c r="P617" t="s">
        <v>1439</v>
      </c>
      <c r="Q617">
        <v>0.44791666666666669</v>
      </c>
    </row>
    <row r="618" spans="1:17">
      <c r="A618" s="48">
        <v>46029</v>
      </c>
      <c r="B618">
        <v>2</v>
      </c>
      <c r="C618" t="s">
        <v>257</v>
      </c>
      <c r="D618" t="s">
        <v>1403</v>
      </c>
      <c r="E618">
        <v>5</v>
      </c>
      <c r="F618" t="s">
        <v>17</v>
      </c>
      <c r="G618" t="s">
        <v>488</v>
      </c>
      <c r="H618" t="s">
        <v>389</v>
      </c>
      <c r="I618" t="s">
        <v>488</v>
      </c>
      <c r="J618" t="s">
        <v>16</v>
      </c>
      <c r="K618">
        <v>2880</v>
      </c>
      <c r="L618">
        <v>2880</v>
      </c>
      <c r="M618">
        <v>100</v>
      </c>
      <c r="N618" t="b">
        <v>1</v>
      </c>
      <c r="O618" t="s">
        <v>1623</v>
      </c>
      <c r="P618" t="s">
        <v>1439</v>
      </c>
      <c r="Q618">
        <v>0.44791666666666669</v>
      </c>
    </row>
    <row r="619" spans="1:17">
      <c r="A619" s="48">
        <v>46029</v>
      </c>
      <c r="B619">
        <v>2</v>
      </c>
      <c r="C619" t="s">
        <v>257</v>
      </c>
      <c r="D619" t="s">
        <v>1403</v>
      </c>
      <c r="E619">
        <v>5</v>
      </c>
      <c r="F619" t="s">
        <v>17</v>
      </c>
      <c r="G619" t="s">
        <v>488</v>
      </c>
      <c r="H619" t="s">
        <v>391</v>
      </c>
      <c r="I619" t="s">
        <v>1266</v>
      </c>
      <c r="J619" t="s">
        <v>15</v>
      </c>
      <c r="K619">
        <v>2880</v>
      </c>
      <c r="L619">
        <v>2880</v>
      </c>
      <c r="M619">
        <v>60</v>
      </c>
      <c r="N619" t="b">
        <v>0</v>
      </c>
      <c r="O619" t="s">
        <v>4709</v>
      </c>
      <c r="P619" t="s">
        <v>1439</v>
      </c>
      <c r="Q619">
        <v>0.44791666666666669</v>
      </c>
    </row>
    <row r="620" spans="1:17">
      <c r="A620" s="48">
        <v>46029</v>
      </c>
      <c r="B620">
        <v>2</v>
      </c>
      <c r="C620" t="s">
        <v>260</v>
      </c>
      <c r="D620" t="s">
        <v>1221</v>
      </c>
      <c r="E620">
        <v>5</v>
      </c>
      <c r="F620" t="s">
        <v>17</v>
      </c>
      <c r="G620" t="s">
        <v>488</v>
      </c>
      <c r="H620" t="s">
        <v>386</v>
      </c>
      <c r="I620" t="s">
        <v>488</v>
      </c>
      <c r="J620" t="s">
        <v>15</v>
      </c>
      <c r="K620">
        <v>2880</v>
      </c>
      <c r="L620">
        <v>2880</v>
      </c>
      <c r="M620">
        <v>100</v>
      </c>
      <c r="N620" t="b">
        <v>1</v>
      </c>
      <c r="O620" t="s">
        <v>1623</v>
      </c>
      <c r="P620" t="s">
        <v>2103</v>
      </c>
      <c r="Q620">
        <v>0.38194444444444442</v>
      </c>
    </row>
    <row r="621" spans="1:17">
      <c r="A621" s="48">
        <v>46029</v>
      </c>
      <c r="B621">
        <v>2</v>
      </c>
      <c r="C621" t="s">
        <v>260</v>
      </c>
      <c r="D621" t="s">
        <v>1221</v>
      </c>
      <c r="E621">
        <v>5</v>
      </c>
      <c r="F621" t="s">
        <v>17</v>
      </c>
      <c r="G621" t="s">
        <v>488</v>
      </c>
      <c r="H621" t="s">
        <v>387</v>
      </c>
      <c r="I621" t="s">
        <v>443</v>
      </c>
      <c r="J621" t="s">
        <v>15</v>
      </c>
      <c r="K621">
        <v>2880</v>
      </c>
      <c r="L621">
        <v>2880</v>
      </c>
      <c r="M621">
        <v>60</v>
      </c>
      <c r="N621" t="b">
        <v>0</v>
      </c>
      <c r="O621" t="s">
        <v>4709</v>
      </c>
      <c r="P621" t="s">
        <v>2103</v>
      </c>
      <c r="Q621">
        <v>0.38194444444444442</v>
      </c>
    </row>
    <row r="622" spans="1:17">
      <c r="A622" s="48">
        <v>46029</v>
      </c>
      <c r="B622">
        <v>2</v>
      </c>
      <c r="C622" t="s">
        <v>260</v>
      </c>
      <c r="D622" t="s">
        <v>1221</v>
      </c>
      <c r="E622">
        <v>5</v>
      </c>
      <c r="F622" t="s">
        <v>17</v>
      </c>
      <c r="G622" t="s">
        <v>488</v>
      </c>
      <c r="H622" t="s">
        <v>388</v>
      </c>
      <c r="I622" t="s">
        <v>344</v>
      </c>
      <c r="J622" t="s">
        <v>15</v>
      </c>
      <c r="K622">
        <v>2880</v>
      </c>
      <c r="L622">
        <v>2880</v>
      </c>
      <c r="M622">
        <v>60</v>
      </c>
      <c r="N622" t="b">
        <v>0</v>
      </c>
      <c r="O622" t="s">
        <v>4709</v>
      </c>
      <c r="P622" t="s">
        <v>2103</v>
      </c>
      <c r="Q622">
        <v>0.38194444444444442</v>
      </c>
    </row>
    <row r="623" spans="1:17">
      <c r="A623" s="48">
        <v>46029</v>
      </c>
      <c r="B623">
        <v>2</v>
      </c>
      <c r="C623" t="s">
        <v>260</v>
      </c>
      <c r="D623" t="s">
        <v>1221</v>
      </c>
      <c r="E623">
        <v>5</v>
      </c>
      <c r="F623" t="s">
        <v>17</v>
      </c>
      <c r="G623" t="s">
        <v>488</v>
      </c>
      <c r="H623" t="s">
        <v>1267</v>
      </c>
      <c r="I623" t="s">
        <v>488</v>
      </c>
      <c r="J623" t="s">
        <v>15</v>
      </c>
      <c r="K623">
        <v>2880</v>
      </c>
      <c r="L623">
        <v>2880</v>
      </c>
      <c r="M623">
        <v>100</v>
      </c>
      <c r="N623" t="b">
        <v>1</v>
      </c>
      <c r="O623" t="s">
        <v>1623</v>
      </c>
      <c r="P623" t="s">
        <v>2103</v>
      </c>
      <c r="Q623">
        <v>0.38194444444444442</v>
      </c>
    </row>
    <row r="624" spans="1:17">
      <c r="A624" s="48">
        <v>46029</v>
      </c>
      <c r="B624">
        <v>2</v>
      </c>
      <c r="C624" t="s">
        <v>260</v>
      </c>
      <c r="D624" t="s">
        <v>1221</v>
      </c>
      <c r="E624">
        <v>5</v>
      </c>
      <c r="F624" t="s">
        <v>17</v>
      </c>
      <c r="G624" t="s">
        <v>488</v>
      </c>
      <c r="H624" t="s">
        <v>389</v>
      </c>
      <c r="I624" t="s">
        <v>488</v>
      </c>
      <c r="J624" t="s">
        <v>16</v>
      </c>
      <c r="K624">
        <v>2880</v>
      </c>
      <c r="L624">
        <v>2880</v>
      </c>
      <c r="M624">
        <v>100</v>
      </c>
      <c r="N624" t="b">
        <v>1</v>
      </c>
      <c r="O624" t="s">
        <v>1623</v>
      </c>
      <c r="P624" t="s">
        <v>2103</v>
      </c>
      <c r="Q624">
        <v>0.38194444444444442</v>
      </c>
    </row>
    <row r="625" spans="1:17">
      <c r="A625" s="48">
        <v>46029</v>
      </c>
      <c r="B625">
        <v>2</v>
      </c>
      <c r="C625" t="s">
        <v>260</v>
      </c>
      <c r="D625" t="s">
        <v>1221</v>
      </c>
      <c r="E625">
        <v>5</v>
      </c>
      <c r="F625" t="s">
        <v>17</v>
      </c>
      <c r="G625" t="s">
        <v>488</v>
      </c>
      <c r="H625" t="s">
        <v>391</v>
      </c>
      <c r="I625" t="s">
        <v>1266</v>
      </c>
      <c r="J625" t="s">
        <v>15</v>
      </c>
      <c r="K625">
        <v>2880</v>
      </c>
      <c r="L625">
        <v>2880</v>
      </c>
      <c r="M625">
        <v>60</v>
      </c>
      <c r="N625" t="b">
        <v>0</v>
      </c>
      <c r="O625" t="s">
        <v>4709</v>
      </c>
      <c r="P625" t="s">
        <v>2103</v>
      </c>
      <c r="Q625">
        <v>0.38194444444444442</v>
      </c>
    </row>
    <row r="626" spans="1:17">
      <c r="A626" s="48">
        <v>46029</v>
      </c>
      <c r="B626">
        <v>2</v>
      </c>
      <c r="C626" t="s">
        <v>261</v>
      </c>
      <c r="D626" t="s">
        <v>1401</v>
      </c>
      <c r="E626">
        <v>30</v>
      </c>
      <c r="F626" t="s">
        <v>17</v>
      </c>
      <c r="G626" t="s">
        <v>488</v>
      </c>
      <c r="H626" t="s">
        <v>386</v>
      </c>
      <c r="I626" t="s">
        <v>488</v>
      </c>
      <c r="J626" t="s">
        <v>15</v>
      </c>
      <c r="K626">
        <v>2880</v>
      </c>
      <c r="L626">
        <v>2880</v>
      </c>
      <c r="M626">
        <v>100</v>
      </c>
      <c r="N626" t="b">
        <v>1</v>
      </c>
      <c r="O626" t="s">
        <v>1623</v>
      </c>
      <c r="P626" t="s">
        <v>2103</v>
      </c>
      <c r="Q626">
        <v>0.625</v>
      </c>
    </row>
    <row r="627" spans="1:17">
      <c r="A627" s="48">
        <v>46029</v>
      </c>
      <c r="B627">
        <v>2</v>
      </c>
      <c r="C627" t="s">
        <v>261</v>
      </c>
      <c r="D627" t="s">
        <v>1401</v>
      </c>
      <c r="E627">
        <v>30</v>
      </c>
      <c r="F627" t="s">
        <v>17</v>
      </c>
      <c r="G627" t="s">
        <v>488</v>
      </c>
      <c r="H627" t="s">
        <v>387</v>
      </c>
      <c r="I627" t="s">
        <v>443</v>
      </c>
      <c r="J627" t="s">
        <v>15</v>
      </c>
      <c r="K627">
        <v>2880</v>
      </c>
      <c r="L627">
        <v>2880</v>
      </c>
      <c r="M627">
        <v>60</v>
      </c>
      <c r="N627" t="b">
        <v>0</v>
      </c>
      <c r="O627" t="s">
        <v>4709</v>
      </c>
      <c r="P627" t="s">
        <v>2103</v>
      </c>
      <c r="Q627">
        <v>0.625</v>
      </c>
    </row>
    <row r="628" spans="1:17">
      <c r="A628" s="48">
        <v>46029</v>
      </c>
      <c r="B628">
        <v>2</v>
      </c>
      <c r="C628" t="s">
        <v>261</v>
      </c>
      <c r="D628" t="s">
        <v>1401</v>
      </c>
      <c r="E628">
        <v>30</v>
      </c>
      <c r="F628" t="s">
        <v>17</v>
      </c>
      <c r="G628" t="s">
        <v>488</v>
      </c>
      <c r="H628" t="s">
        <v>388</v>
      </c>
      <c r="I628" t="s">
        <v>344</v>
      </c>
      <c r="J628" t="s">
        <v>15</v>
      </c>
      <c r="K628">
        <v>2880</v>
      </c>
      <c r="L628">
        <v>2880</v>
      </c>
      <c r="M628">
        <v>60</v>
      </c>
      <c r="N628" t="b">
        <v>0</v>
      </c>
      <c r="O628" t="s">
        <v>4709</v>
      </c>
      <c r="P628" t="s">
        <v>2103</v>
      </c>
      <c r="Q628">
        <v>0.625</v>
      </c>
    </row>
    <row r="629" spans="1:17">
      <c r="A629" s="48">
        <v>46029</v>
      </c>
      <c r="B629">
        <v>2</v>
      </c>
      <c r="C629" t="s">
        <v>261</v>
      </c>
      <c r="D629" t="s">
        <v>1401</v>
      </c>
      <c r="E629">
        <v>30</v>
      </c>
      <c r="F629" t="s">
        <v>17</v>
      </c>
      <c r="G629" t="s">
        <v>488</v>
      </c>
      <c r="H629" t="s">
        <v>1267</v>
      </c>
      <c r="I629" t="s">
        <v>488</v>
      </c>
      <c r="J629" t="s">
        <v>15</v>
      </c>
      <c r="K629">
        <v>2880</v>
      </c>
      <c r="L629">
        <v>2880</v>
      </c>
      <c r="M629">
        <v>100</v>
      </c>
      <c r="N629" t="b">
        <v>1</v>
      </c>
      <c r="O629" t="s">
        <v>1623</v>
      </c>
      <c r="P629" t="s">
        <v>2103</v>
      </c>
      <c r="Q629">
        <v>0.625</v>
      </c>
    </row>
    <row r="630" spans="1:17">
      <c r="A630" s="48">
        <v>46029</v>
      </c>
      <c r="B630">
        <v>2</v>
      </c>
      <c r="C630" t="s">
        <v>261</v>
      </c>
      <c r="D630" t="s">
        <v>1401</v>
      </c>
      <c r="E630">
        <v>30</v>
      </c>
      <c r="F630" t="s">
        <v>17</v>
      </c>
      <c r="G630" t="s">
        <v>488</v>
      </c>
      <c r="H630" t="s">
        <v>389</v>
      </c>
      <c r="I630" t="s">
        <v>488</v>
      </c>
      <c r="J630" t="s">
        <v>16</v>
      </c>
      <c r="K630">
        <v>2880</v>
      </c>
      <c r="L630">
        <v>2880</v>
      </c>
      <c r="M630">
        <v>100</v>
      </c>
      <c r="N630" t="b">
        <v>1</v>
      </c>
      <c r="O630" t="s">
        <v>1623</v>
      </c>
      <c r="P630" t="s">
        <v>2103</v>
      </c>
      <c r="Q630">
        <v>0.625</v>
      </c>
    </row>
    <row r="631" spans="1:17">
      <c r="A631" s="48">
        <v>46029</v>
      </c>
      <c r="B631">
        <v>2</v>
      </c>
      <c r="C631" t="s">
        <v>261</v>
      </c>
      <c r="D631" t="s">
        <v>1401</v>
      </c>
      <c r="E631">
        <v>30</v>
      </c>
      <c r="F631" t="s">
        <v>17</v>
      </c>
      <c r="G631" t="s">
        <v>488</v>
      </c>
      <c r="H631" t="s">
        <v>391</v>
      </c>
      <c r="I631" t="s">
        <v>1266</v>
      </c>
      <c r="J631" t="s">
        <v>15</v>
      </c>
      <c r="K631">
        <v>2880</v>
      </c>
      <c r="L631">
        <v>2880</v>
      </c>
      <c r="M631">
        <v>60</v>
      </c>
      <c r="N631" t="b">
        <v>0</v>
      </c>
      <c r="O631" t="s">
        <v>4709</v>
      </c>
      <c r="P631" t="s">
        <v>2103</v>
      </c>
      <c r="Q631">
        <v>0.625</v>
      </c>
    </row>
    <row r="632" spans="1:17">
      <c r="A632" s="48">
        <v>46029</v>
      </c>
      <c r="B632">
        <v>2</v>
      </c>
      <c r="C632" t="s">
        <v>276</v>
      </c>
      <c r="D632" t="s">
        <v>1412</v>
      </c>
      <c r="E632">
        <v>30</v>
      </c>
      <c r="F632" t="s">
        <v>17</v>
      </c>
      <c r="G632" t="s">
        <v>488</v>
      </c>
      <c r="H632" t="s">
        <v>386</v>
      </c>
      <c r="I632" t="s">
        <v>488</v>
      </c>
      <c r="J632" t="s">
        <v>15</v>
      </c>
      <c r="K632">
        <v>2880</v>
      </c>
      <c r="L632">
        <v>2880</v>
      </c>
      <c r="M632">
        <v>100</v>
      </c>
      <c r="N632" t="b">
        <v>1</v>
      </c>
      <c r="O632" t="s">
        <v>1623</v>
      </c>
      <c r="P632" t="s">
        <v>1439</v>
      </c>
      <c r="Q632">
        <v>0.625</v>
      </c>
    </row>
    <row r="633" spans="1:17">
      <c r="A633" s="48">
        <v>46029</v>
      </c>
      <c r="B633">
        <v>2</v>
      </c>
      <c r="C633" t="s">
        <v>276</v>
      </c>
      <c r="D633" t="s">
        <v>1412</v>
      </c>
      <c r="E633">
        <v>30</v>
      </c>
      <c r="F633" t="s">
        <v>17</v>
      </c>
      <c r="G633" t="s">
        <v>488</v>
      </c>
      <c r="H633" t="s">
        <v>387</v>
      </c>
      <c r="I633" t="s">
        <v>443</v>
      </c>
      <c r="J633" t="s">
        <v>15</v>
      </c>
      <c r="K633">
        <v>2880</v>
      </c>
      <c r="L633">
        <v>2880</v>
      </c>
      <c r="M633">
        <v>60</v>
      </c>
      <c r="N633" t="b">
        <v>0</v>
      </c>
      <c r="O633" t="s">
        <v>4709</v>
      </c>
      <c r="P633" t="s">
        <v>1439</v>
      </c>
      <c r="Q633">
        <v>0.625</v>
      </c>
    </row>
    <row r="634" spans="1:17">
      <c r="A634" s="48">
        <v>46029</v>
      </c>
      <c r="B634">
        <v>2</v>
      </c>
      <c r="C634" t="s">
        <v>276</v>
      </c>
      <c r="D634" t="s">
        <v>1412</v>
      </c>
      <c r="E634">
        <v>30</v>
      </c>
      <c r="F634" t="s">
        <v>17</v>
      </c>
      <c r="G634" t="s">
        <v>488</v>
      </c>
      <c r="H634" t="s">
        <v>388</v>
      </c>
      <c r="I634" t="s">
        <v>344</v>
      </c>
      <c r="J634" t="s">
        <v>15</v>
      </c>
      <c r="K634">
        <v>2880</v>
      </c>
      <c r="L634">
        <v>2880</v>
      </c>
      <c r="M634">
        <v>60</v>
      </c>
      <c r="N634" t="b">
        <v>0</v>
      </c>
      <c r="O634" t="s">
        <v>4709</v>
      </c>
      <c r="P634" t="s">
        <v>1439</v>
      </c>
      <c r="Q634">
        <v>0.625</v>
      </c>
    </row>
    <row r="635" spans="1:17">
      <c r="A635" s="48">
        <v>46029</v>
      </c>
      <c r="B635">
        <v>2</v>
      </c>
      <c r="C635" t="s">
        <v>276</v>
      </c>
      <c r="D635" t="s">
        <v>1412</v>
      </c>
      <c r="E635">
        <v>30</v>
      </c>
      <c r="F635" t="s">
        <v>17</v>
      </c>
      <c r="G635" t="s">
        <v>488</v>
      </c>
      <c r="H635" t="s">
        <v>1267</v>
      </c>
      <c r="I635" t="s">
        <v>488</v>
      </c>
      <c r="J635" t="s">
        <v>15</v>
      </c>
      <c r="K635">
        <v>2880</v>
      </c>
      <c r="L635">
        <v>2880</v>
      </c>
      <c r="M635">
        <v>100</v>
      </c>
      <c r="N635" t="b">
        <v>1</v>
      </c>
      <c r="O635" t="s">
        <v>1623</v>
      </c>
      <c r="P635" t="s">
        <v>1439</v>
      </c>
      <c r="Q635">
        <v>0.625</v>
      </c>
    </row>
    <row r="636" spans="1:17">
      <c r="A636" s="48">
        <v>46029</v>
      </c>
      <c r="B636">
        <v>2</v>
      </c>
      <c r="C636" t="s">
        <v>276</v>
      </c>
      <c r="D636" t="s">
        <v>1412</v>
      </c>
      <c r="E636">
        <v>30</v>
      </c>
      <c r="F636" t="s">
        <v>17</v>
      </c>
      <c r="G636" t="s">
        <v>488</v>
      </c>
      <c r="H636" t="s">
        <v>389</v>
      </c>
      <c r="I636" t="s">
        <v>488</v>
      </c>
      <c r="J636" t="s">
        <v>16</v>
      </c>
      <c r="K636">
        <v>2880</v>
      </c>
      <c r="L636">
        <v>2880</v>
      </c>
      <c r="M636">
        <v>100</v>
      </c>
      <c r="N636" t="b">
        <v>1</v>
      </c>
      <c r="O636" t="s">
        <v>1623</v>
      </c>
      <c r="P636" t="s">
        <v>1439</v>
      </c>
      <c r="Q636">
        <v>0.625</v>
      </c>
    </row>
    <row r="637" spans="1:17">
      <c r="A637" s="48">
        <v>46029</v>
      </c>
      <c r="B637">
        <v>2</v>
      </c>
      <c r="C637" t="s">
        <v>276</v>
      </c>
      <c r="D637" t="s">
        <v>1412</v>
      </c>
      <c r="E637">
        <v>30</v>
      </c>
      <c r="F637" t="s">
        <v>17</v>
      </c>
      <c r="G637" t="s">
        <v>488</v>
      </c>
      <c r="H637" t="s">
        <v>391</v>
      </c>
      <c r="I637" t="s">
        <v>1266</v>
      </c>
      <c r="J637" t="s">
        <v>15</v>
      </c>
      <c r="K637">
        <v>2880</v>
      </c>
      <c r="L637">
        <v>2880</v>
      </c>
      <c r="M637">
        <v>60</v>
      </c>
      <c r="N637" t="b">
        <v>0</v>
      </c>
      <c r="O637" t="s">
        <v>4709</v>
      </c>
      <c r="P637" t="s">
        <v>1439</v>
      </c>
      <c r="Q637">
        <v>0.625</v>
      </c>
    </row>
    <row r="638" spans="1:17">
      <c r="A638" s="48">
        <v>46029</v>
      </c>
      <c r="B638">
        <v>2</v>
      </c>
      <c r="C638" t="s">
        <v>284</v>
      </c>
      <c r="D638" t="s">
        <v>98</v>
      </c>
      <c r="E638">
        <v>10</v>
      </c>
      <c r="F638" t="s">
        <v>17</v>
      </c>
      <c r="G638" t="s">
        <v>1266</v>
      </c>
      <c r="H638" t="s">
        <v>386</v>
      </c>
      <c r="I638" t="s">
        <v>488</v>
      </c>
      <c r="J638" t="s">
        <v>15</v>
      </c>
      <c r="K638">
        <v>2880</v>
      </c>
      <c r="L638">
        <v>2880</v>
      </c>
      <c r="M638">
        <v>60</v>
      </c>
      <c r="N638" t="b">
        <v>0</v>
      </c>
      <c r="O638" t="s">
        <v>4709</v>
      </c>
      <c r="P638" t="s">
        <v>2103</v>
      </c>
      <c r="Q638">
        <v>0.44791666666666669</v>
      </c>
    </row>
    <row r="639" spans="1:17">
      <c r="A639" s="48">
        <v>46029</v>
      </c>
      <c r="B639">
        <v>2</v>
      </c>
      <c r="C639" t="s">
        <v>284</v>
      </c>
      <c r="D639" t="s">
        <v>98</v>
      </c>
      <c r="E639">
        <v>10</v>
      </c>
      <c r="F639" t="s">
        <v>17</v>
      </c>
      <c r="G639" t="s">
        <v>1266</v>
      </c>
      <c r="H639" t="s">
        <v>387</v>
      </c>
      <c r="I639" t="s">
        <v>443</v>
      </c>
      <c r="J639" t="s">
        <v>15</v>
      </c>
      <c r="K639">
        <v>2880</v>
      </c>
      <c r="L639">
        <v>2880</v>
      </c>
      <c r="M639">
        <v>60</v>
      </c>
      <c r="N639" t="b">
        <v>0</v>
      </c>
      <c r="O639" t="s">
        <v>4709</v>
      </c>
      <c r="P639" t="s">
        <v>2103</v>
      </c>
      <c r="Q639">
        <v>0.44791666666666669</v>
      </c>
    </row>
    <row r="640" spans="1:17">
      <c r="A640" s="48">
        <v>46029</v>
      </c>
      <c r="B640">
        <v>2</v>
      </c>
      <c r="C640" t="s">
        <v>284</v>
      </c>
      <c r="D640" t="s">
        <v>98</v>
      </c>
      <c r="E640">
        <v>10</v>
      </c>
      <c r="F640" t="s">
        <v>17</v>
      </c>
      <c r="G640" t="s">
        <v>1266</v>
      </c>
      <c r="H640" t="s">
        <v>388</v>
      </c>
      <c r="I640" t="s">
        <v>344</v>
      </c>
      <c r="J640" t="s">
        <v>15</v>
      </c>
      <c r="K640">
        <v>2880</v>
      </c>
      <c r="L640">
        <v>2880</v>
      </c>
      <c r="M640">
        <v>60</v>
      </c>
      <c r="N640" t="b">
        <v>0</v>
      </c>
      <c r="O640" t="s">
        <v>4709</v>
      </c>
      <c r="P640" t="s">
        <v>2103</v>
      </c>
      <c r="Q640">
        <v>0.44791666666666669</v>
      </c>
    </row>
    <row r="641" spans="1:17">
      <c r="A641" s="48">
        <v>46029</v>
      </c>
      <c r="B641">
        <v>2</v>
      </c>
      <c r="C641" t="s">
        <v>284</v>
      </c>
      <c r="D641" t="s">
        <v>98</v>
      </c>
      <c r="E641">
        <v>10</v>
      </c>
      <c r="F641" t="s">
        <v>17</v>
      </c>
      <c r="G641" t="s">
        <v>1266</v>
      </c>
      <c r="H641" t="s">
        <v>1267</v>
      </c>
      <c r="I641" t="s">
        <v>488</v>
      </c>
      <c r="J641" t="s">
        <v>15</v>
      </c>
      <c r="K641">
        <v>2880</v>
      </c>
      <c r="L641">
        <v>2880</v>
      </c>
      <c r="M641">
        <v>60</v>
      </c>
      <c r="N641" t="b">
        <v>0</v>
      </c>
      <c r="O641" t="s">
        <v>4709</v>
      </c>
      <c r="P641" t="s">
        <v>2103</v>
      </c>
      <c r="Q641">
        <v>0.44791666666666669</v>
      </c>
    </row>
    <row r="642" spans="1:17">
      <c r="A642" s="48">
        <v>46029</v>
      </c>
      <c r="B642">
        <v>2</v>
      </c>
      <c r="C642" t="s">
        <v>284</v>
      </c>
      <c r="D642" t="s">
        <v>98</v>
      </c>
      <c r="E642">
        <v>10</v>
      </c>
      <c r="F642" t="s">
        <v>17</v>
      </c>
      <c r="G642" t="s">
        <v>1266</v>
      </c>
      <c r="H642" t="s">
        <v>389</v>
      </c>
      <c r="I642" t="s">
        <v>488</v>
      </c>
      <c r="J642" t="s">
        <v>16</v>
      </c>
      <c r="K642">
        <v>2880</v>
      </c>
      <c r="L642">
        <v>2880</v>
      </c>
      <c r="M642">
        <v>60</v>
      </c>
      <c r="N642" t="b">
        <v>0</v>
      </c>
      <c r="O642" t="s">
        <v>4709</v>
      </c>
      <c r="P642" t="s">
        <v>2103</v>
      </c>
      <c r="Q642">
        <v>0.44791666666666669</v>
      </c>
    </row>
    <row r="643" spans="1:17">
      <c r="A643" s="48">
        <v>46029</v>
      </c>
      <c r="B643">
        <v>2</v>
      </c>
      <c r="C643" t="s">
        <v>284</v>
      </c>
      <c r="D643" t="s">
        <v>98</v>
      </c>
      <c r="E643">
        <v>10</v>
      </c>
      <c r="F643" t="s">
        <v>17</v>
      </c>
      <c r="G643" t="s">
        <v>1266</v>
      </c>
      <c r="H643" t="s">
        <v>391</v>
      </c>
      <c r="I643" t="s">
        <v>1266</v>
      </c>
      <c r="J643" t="s">
        <v>15</v>
      </c>
      <c r="K643">
        <v>2880</v>
      </c>
      <c r="L643">
        <v>2880</v>
      </c>
      <c r="M643">
        <v>100</v>
      </c>
      <c r="N643" t="b">
        <v>1</v>
      </c>
      <c r="O643" t="s">
        <v>1623</v>
      </c>
      <c r="P643" t="s">
        <v>2103</v>
      </c>
      <c r="Q643">
        <v>0.44791666666666669</v>
      </c>
    </row>
    <row r="644" spans="1:17">
      <c r="A644" s="48">
        <v>46029</v>
      </c>
      <c r="B644">
        <v>2</v>
      </c>
      <c r="C644" t="s">
        <v>289</v>
      </c>
      <c r="D644" t="s">
        <v>108</v>
      </c>
      <c r="E644">
        <v>30</v>
      </c>
      <c r="F644" t="s">
        <v>17</v>
      </c>
      <c r="G644" t="s">
        <v>443</v>
      </c>
      <c r="H644" t="s">
        <v>386</v>
      </c>
      <c r="I644" t="s">
        <v>488</v>
      </c>
      <c r="J644" t="s">
        <v>15</v>
      </c>
      <c r="K644">
        <v>2880</v>
      </c>
      <c r="L644">
        <v>2880</v>
      </c>
      <c r="M644">
        <v>60</v>
      </c>
      <c r="N644" t="b">
        <v>0</v>
      </c>
      <c r="O644" t="s">
        <v>4709</v>
      </c>
      <c r="P644" t="s">
        <v>1590</v>
      </c>
      <c r="Q644">
        <v>0.4375</v>
      </c>
    </row>
    <row r="645" spans="1:17">
      <c r="A645" s="48">
        <v>46029</v>
      </c>
      <c r="B645">
        <v>2</v>
      </c>
      <c r="C645" t="s">
        <v>289</v>
      </c>
      <c r="D645" t="s">
        <v>108</v>
      </c>
      <c r="E645">
        <v>30</v>
      </c>
      <c r="F645" t="s">
        <v>17</v>
      </c>
      <c r="G645" t="s">
        <v>443</v>
      </c>
      <c r="H645" t="s">
        <v>387</v>
      </c>
      <c r="I645" t="s">
        <v>443</v>
      </c>
      <c r="J645" t="s">
        <v>15</v>
      </c>
      <c r="K645">
        <v>2880</v>
      </c>
      <c r="L645">
        <v>2880</v>
      </c>
      <c r="M645">
        <v>100</v>
      </c>
      <c r="N645" t="b">
        <v>1</v>
      </c>
      <c r="O645" t="s">
        <v>1623</v>
      </c>
      <c r="P645" t="s">
        <v>1590</v>
      </c>
      <c r="Q645">
        <v>0.4375</v>
      </c>
    </row>
    <row r="646" spans="1:17">
      <c r="A646" s="48">
        <v>46029</v>
      </c>
      <c r="B646">
        <v>2</v>
      </c>
      <c r="C646" t="s">
        <v>289</v>
      </c>
      <c r="D646" t="s">
        <v>108</v>
      </c>
      <c r="E646">
        <v>30</v>
      </c>
      <c r="F646" t="s">
        <v>17</v>
      </c>
      <c r="G646" t="s">
        <v>443</v>
      </c>
      <c r="H646" t="s">
        <v>388</v>
      </c>
      <c r="I646" t="s">
        <v>344</v>
      </c>
      <c r="J646" t="s">
        <v>15</v>
      </c>
      <c r="K646">
        <v>2880</v>
      </c>
      <c r="L646">
        <v>2880</v>
      </c>
      <c r="M646">
        <v>60</v>
      </c>
      <c r="N646" t="b">
        <v>0</v>
      </c>
      <c r="O646" t="s">
        <v>4709</v>
      </c>
      <c r="P646" t="s">
        <v>1590</v>
      </c>
      <c r="Q646">
        <v>0.4375</v>
      </c>
    </row>
    <row r="647" spans="1:17">
      <c r="A647" s="48">
        <v>46029</v>
      </c>
      <c r="B647">
        <v>2</v>
      </c>
      <c r="C647" t="s">
        <v>289</v>
      </c>
      <c r="D647" t="s">
        <v>108</v>
      </c>
      <c r="E647">
        <v>30</v>
      </c>
      <c r="F647" t="s">
        <v>17</v>
      </c>
      <c r="G647" t="s">
        <v>443</v>
      </c>
      <c r="H647" t="s">
        <v>1267</v>
      </c>
      <c r="I647" t="s">
        <v>488</v>
      </c>
      <c r="J647" t="s">
        <v>15</v>
      </c>
      <c r="K647">
        <v>2880</v>
      </c>
      <c r="L647">
        <v>2880</v>
      </c>
      <c r="M647">
        <v>60</v>
      </c>
      <c r="N647" t="b">
        <v>0</v>
      </c>
      <c r="O647" t="s">
        <v>4709</v>
      </c>
      <c r="P647" t="s">
        <v>1590</v>
      </c>
      <c r="Q647">
        <v>0.4375</v>
      </c>
    </row>
    <row r="648" spans="1:17">
      <c r="A648" s="48">
        <v>46029</v>
      </c>
      <c r="B648">
        <v>2</v>
      </c>
      <c r="C648" t="s">
        <v>289</v>
      </c>
      <c r="D648" t="s">
        <v>108</v>
      </c>
      <c r="E648">
        <v>30</v>
      </c>
      <c r="F648" t="s">
        <v>17</v>
      </c>
      <c r="G648" t="s">
        <v>443</v>
      </c>
      <c r="H648" t="s">
        <v>389</v>
      </c>
      <c r="I648" t="s">
        <v>488</v>
      </c>
      <c r="J648" t="s">
        <v>16</v>
      </c>
      <c r="K648">
        <v>2880</v>
      </c>
      <c r="L648">
        <v>2880</v>
      </c>
      <c r="M648">
        <v>60</v>
      </c>
      <c r="N648" t="b">
        <v>0</v>
      </c>
      <c r="O648" t="s">
        <v>4709</v>
      </c>
      <c r="P648" t="s">
        <v>1590</v>
      </c>
      <c r="Q648">
        <v>0.4375</v>
      </c>
    </row>
    <row r="649" spans="1:17">
      <c r="A649" s="48">
        <v>46029</v>
      </c>
      <c r="B649">
        <v>2</v>
      </c>
      <c r="C649" t="s">
        <v>289</v>
      </c>
      <c r="D649" t="s">
        <v>108</v>
      </c>
      <c r="E649">
        <v>30</v>
      </c>
      <c r="F649" t="s">
        <v>17</v>
      </c>
      <c r="G649" t="s">
        <v>443</v>
      </c>
      <c r="H649" t="s">
        <v>391</v>
      </c>
      <c r="I649" t="s">
        <v>1266</v>
      </c>
      <c r="J649" t="s">
        <v>15</v>
      </c>
      <c r="K649">
        <v>2880</v>
      </c>
      <c r="L649">
        <v>2880</v>
      </c>
      <c r="M649">
        <v>60</v>
      </c>
      <c r="N649" t="b">
        <v>0</v>
      </c>
      <c r="O649" t="s">
        <v>4709</v>
      </c>
      <c r="P649" t="s">
        <v>1590</v>
      </c>
      <c r="Q649">
        <v>0.4375</v>
      </c>
    </row>
    <row r="650" spans="1:17">
      <c r="A650" s="48">
        <v>46029</v>
      </c>
      <c r="B650">
        <v>2</v>
      </c>
      <c r="C650" t="s">
        <v>298</v>
      </c>
      <c r="D650" t="s">
        <v>1233</v>
      </c>
      <c r="E650">
        <v>5</v>
      </c>
      <c r="F650" t="s">
        <v>17</v>
      </c>
      <c r="G650" t="s">
        <v>443</v>
      </c>
      <c r="H650" t="s">
        <v>386</v>
      </c>
      <c r="I650" t="s">
        <v>488</v>
      </c>
      <c r="J650" t="s">
        <v>15</v>
      </c>
      <c r="K650">
        <v>2880</v>
      </c>
      <c r="L650">
        <v>2880</v>
      </c>
      <c r="M650">
        <v>60</v>
      </c>
      <c r="N650" t="b">
        <v>0</v>
      </c>
      <c r="O650" t="s">
        <v>4709</v>
      </c>
      <c r="P650" t="s">
        <v>2103</v>
      </c>
      <c r="Q650">
        <v>0.38541666666666669</v>
      </c>
    </row>
    <row r="651" spans="1:17">
      <c r="A651" s="48">
        <v>46029</v>
      </c>
      <c r="B651">
        <v>2</v>
      </c>
      <c r="C651" t="s">
        <v>298</v>
      </c>
      <c r="D651" t="s">
        <v>1233</v>
      </c>
      <c r="E651">
        <v>5</v>
      </c>
      <c r="F651" t="s">
        <v>17</v>
      </c>
      <c r="G651" t="s">
        <v>443</v>
      </c>
      <c r="H651" t="s">
        <v>387</v>
      </c>
      <c r="I651" t="s">
        <v>443</v>
      </c>
      <c r="J651" t="s">
        <v>15</v>
      </c>
      <c r="K651">
        <v>2880</v>
      </c>
      <c r="L651">
        <v>2880</v>
      </c>
      <c r="M651">
        <v>100</v>
      </c>
      <c r="N651" t="b">
        <v>1</v>
      </c>
      <c r="O651" t="s">
        <v>1623</v>
      </c>
      <c r="P651" t="s">
        <v>2103</v>
      </c>
      <c r="Q651">
        <v>0.38541666666666669</v>
      </c>
    </row>
    <row r="652" spans="1:17">
      <c r="A652" s="48">
        <v>46029</v>
      </c>
      <c r="B652">
        <v>2</v>
      </c>
      <c r="C652" t="s">
        <v>298</v>
      </c>
      <c r="D652" t="s">
        <v>1233</v>
      </c>
      <c r="E652">
        <v>5</v>
      </c>
      <c r="F652" t="s">
        <v>17</v>
      </c>
      <c r="G652" t="s">
        <v>443</v>
      </c>
      <c r="H652" t="s">
        <v>388</v>
      </c>
      <c r="I652" t="s">
        <v>344</v>
      </c>
      <c r="J652" t="s">
        <v>15</v>
      </c>
      <c r="K652">
        <v>2880</v>
      </c>
      <c r="L652">
        <v>2880</v>
      </c>
      <c r="M652">
        <v>60</v>
      </c>
      <c r="N652" t="b">
        <v>0</v>
      </c>
      <c r="O652" t="s">
        <v>4709</v>
      </c>
      <c r="P652" t="s">
        <v>2103</v>
      </c>
      <c r="Q652">
        <v>0.38541666666666669</v>
      </c>
    </row>
    <row r="653" spans="1:17">
      <c r="A653" s="48">
        <v>46029</v>
      </c>
      <c r="B653">
        <v>2</v>
      </c>
      <c r="C653" t="s">
        <v>298</v>
      </c>
      <c r="D653" t="s">
        <v>1233</v>
      </c>
      <c r="E653">
        <v>5</v>
      </c>
      <c r="F653" t="s">
        <v>17</v>
      </c>
      <c r="G653" t="s">
        <v>443</v>
      </c>
      <c r="H653" t="s">
        <v>1267</v>
      </c>
      <c r="I653" t="s">
        <v>488</v>
      </c>
      <c r="J653" t="s">
        <v>15</v>
      </c>
      <c r="K653">
        <v>2880</v>
      </c>
      <c r="L653">
        <v>2880</v>
      </c>
      <c r="M653">
        <v>60</v>
      </c>
      <c r="N653" t="b">
        <v>0</v>
      </c>
      <c r="O653" t="s">
        <v>4709</v>
      </c>
      <c r="P653" t="s">
        <v>2103</v>
      </c>
      <c r="Q653">
        <v>0.38541666666666669</v>
      </c>
    </row>
    <row r="654" spans="1:17">
      <c r="A654" s="48">
        <v>46029</v>
      </c>
      <c r="B654">
        <v>2</v>
      </c>
      <c r="C654" t="s">
        <v>298</v>
      </c>
      <c r="D654" t="s">
        <v>1233</v>
      </c>
      <c r="E654">
        <v>5</v>
      </c>
      <c r="F654" t="s">
        <v>17</v>
      </c>
      <c r="G654" t="s">
        <v>443</v>
      </c>
      <c r="H654" t="s">
        <v>389</v>
      </c>
      <c r="I654" t="s">
        <v>488</v>
      </c>
      <c r="J654" t="s">
        <v>16</v>
      </c>
      <c r="K654">
        <v>2880</v>
      </c>
      <c r="L654">
        <v>2880</v>
      </c>
      <c r="M654">
        <v>60</v>
      </c>
      <c r="N654" t="b">
        <v>0</v>
      </c>
      <c r="O654" t="s">
        <v>4709</v>
      </c>
      <c r="P654" t="s">
        <v>2103</v>
      </c>
      <c r="Q654">
        <v>0.38541666666666669</v>
      </c>
    </row>
    <row r="655" spans="1:17">
      <c r="A655" s="48">
        <v>46029</v>
      </c>
      <c r="B655">
        <v>2</v>
      </c>
      <c r="C655" t="s">
        <v>298</v>
      </c>
      <c r="D655" t="s">
        <v>1233</v>
      </c>
      <c r="E655">
        <v>5</v>
      </c>
      <c r="F655" t="s">
        <v>17</v>
      </c>
      <c r="G655" t="s">
        <v>443</v>
      </c>
      <c r="H655" t="s">
        <v>391</v>
      </c>
      <c r="I655" t="s">
        <v>1266</v>
      </c>
      <c r="J655" t="s">
        <v>15</v>
      </c>
      <c r="K655">
        <v>2880</v>
      </c>
      <c r="L655">
        <v>2880</v>
      </c>
      <c r="M655">
        <v>60</v>
      </c>
      <c r="N655" t="b">
        <v>0</v>
      </c>
      <c r="O655" t="s">
        <v>4709</v>
      </c>
      <c r="P655" t="s">
        <v>2103</v>
      </c>
      <c r="Q655">
        <v>0.38541666666666669</v>
      </c>
    </row>
    <row r="656" spans="1:17">
      <c r="A656" s="48">
        <v>46030</v>
      </c>
      <c r="B656">
        <v>2</v>
      </c>
      <c r="C656" t="s">
        <v>176</v>
      </c>
      <c r="D656" t="s">
        <v>1454</v>
      </c>
      <c r="E656">
        <v>15</v>
      </c>
      <c r="F656" t="s">
        <v>17</v>
      </c>
      <c r="G656" t="s">
        <v>443</v>
      </c>
      <c r="H656" t="s">
        <v>386</v>
      </c>
      <c r="I656" t="s">
        <v>488</v>
      </c>
      <c r="J656" t="s">
        <v>15</v>
      </c>
      <c r="K656">
        <v>2880</v>
      </c>
      <c r="L656">
        <v>2880</v>
      </c>
      <c r="M656">
        <v>60</v>
      </c>
      <c r="N656" t="b">
        <v>0</v>
      </c>
      <c r="O656" t="s">
        <v>4709</v>
      </c>
      <c r="P656" t="s">
        <v>1590</v>
      </c>
      <c r="Q656">
        <v>0.38541666666666669</v>
      </c>
    </row>
    <row r="657" spans="1:17">
      <c r="A657" s="48">
        <v>46030</v>
      </c>
      <c r="B657">
        <v>2</v>
      </c>
      <c r="C657" t="s">
        <v>176</v>
      </c>
      <c r="D657" t="s">
        <v>1454</v>
      </c>
      <c r="E657">
        <v>15</v>
      </c>
      <c r="F657" t="s">
        <v>17</v>
      </c>
      <c r="G657" t="s">
        <v>443</v>
      </c>
      <c r="H657" t="s">
        <v>387</v>
      </c>
      <c r="I657" t="s">
        <v>443</v>
      </c>
      <c r="J657" t="s">
        <v>15</v>
      </c>
      <c r="K657">
        <v>2880</v>
      </c>
      <c r="L657">
        <v>2880</v>
      </c>
      <c r="M657">
        <v>100</v>
      </c>
      <c r="N657" t="b">
        <v>1</v>
      </c>
      <c r="O657" t="s">
        <v>1623</v>
      </c>
      <c r="P657" t="s">
        <v>1590</v>
      </c>
      <c r="Q657">
        <v>0.38541666666666669</v>
      </c>
    </row>
    <row r="658" spans="1:17">
      <c r="A658" s="48">
        <v>46030</v>
      </c>
      <c r="B658">
        <v>2</v>
      </c>
      <c r="C658" t="s">
        <v>176</v>
      </c>
      <c r="D658" t="s">
        <v>1454</v>
      </c>
      <c r="E658">
        <v>15</v>
      </c>
      <c r="F658" t="s">
        <v>17</v>
      </c>
      <c r="G658" t="s">
        <v>443</v>
      </c>
      <c r="H658" t="s">
        <v>388</v>
      </c>
      <c r="I658" t="s">
        <v>344</v>
      </c>
      <c r="J658" t="s">
        <v>15</v>
      </c>
      <c r="K658">
        <v>2880</v>
      </c>
      <c r="L658">
        <v>2880</v>
      </c>
      <c r="M658">
        <v>60</v>
      </c>
      <c r="N658" t="b">
        <v>0</v>
      </c>
      <c r="O658" t="s">
        <v>4709</v>
      </c>
      <c r="P658" t="s">
        <v>1590</v>
      </c>
      <c r="Q658">
        <v>0.38541666666666669</v>
      </c>
    </row>
    <row r="659" spans="1:17">
      <c r="A659" s="48">
        <v>46030</v>
      </c>
      <c r="B659">
        <v>2</v>
      </c>
      <c r="C659" t="s">
        <v>176</v>
      </c>
      <c r="D659" t="s">
        <v>1454</v>
      </c>
      <c r="E659">
        <v>15</v>
      </c>
      <c r="F659" t="s">
        <v>17</v>
      </c>
      <c r="G659" t="s">
        <v>443</v>
      </c>
      <c r="H659" t="s">
        <v>1267</v>
      </c>
      <c r="I659" t="s">
        <v>488</v>
      </c>
      <c r="J659" t="s">
        <v>15</v>
      </c>
      <c r="K659">
        <v>2880</v>
      </c>
      <c r="L659">
        <v>2880</v>
      </c>
      <c r="M659">
        <v>60</v>
      </c>
      <c r="N659" t="b">
        <v>0</v>
      </c>
      <c r="O659" t="s">
        <v>4709</v>
      </c>
      <c r="P659" t="s">
        <v>1590</v>
      </c>
      <c r="Q659">
        <v>0.38541666666666669</v>
      </c>
    </row>
    <row r="660" spans="1:17">
      <c r="A660" s="48">
        <v>46030</v>
      </c>
      <c r="B660">
        <v>2</v>
      </c>
      <c r="C660" t="s">
        <v>176</v>
      </c>
      <c r="D660" t="s">
        <v>1454</v>
      </c>
      <c r="E660">
        <v>15</v>
      </c>
      <c r="F660" t="s">
        <v>17</v>
      </c>
      <c r="G660" t="s">
        <v>443</v>
      </c>
      <c r="H660" t="s">
        <v>389</v>
      </c>
      <c r="I660" t="s">
        <v>488</v>
      </c>
      <c r="J660" t="s">
        <v>16</v>
      </c>
      <c r="K660">
        <v>2880</v>
      </c>
      <c r="L660">
        <v>2880</v>
      </c>
      <c r="M660">
        <v>60</v>
      </c>
      <c r="N660" t="b">
        <v>0</v>
      </c>
      <c r="O660" t="s">
        <v>4709</v>
      </c>
      <c r="P660" t="s">
        <v>1590</v>
      </c>
      <c r="Q660">
        <v>0.38541666666666669</v>
      </c>
    </row>
    <row r="661" spans="1:17">
      <c r="A661" s="48">
        <v>46030</v>
      </c>
      <c r="B661">
        <v>2</v>
      </c>
      <c r="C661" t="s">
        <v>176</v>
      </c>
      <c r="D661" t="s">
        <v>1454</v>
      </c>
      <c r="E661">
        <v>15</v>
      </c>
      <c r="F661" t="s">
        <v>17</v>
      </c>
      <c r="G661" t="s">
        <v>443</v>
      </c>
      <c r="H661" t="s">
        <v>391</v>
      </c>
      <c r="I661" t="s">
        <v>1266</v>
      </c>
      <c r="J661" t="s">
        <v>15</v>
      </c>
      <c r="K661">
        <v>2880</v>
      </c>
      <c r="L661">
        <v>2880</v>
      </c>
      <c r="M661">
        <v>60</v>
      </c>
      <c r="N661" t="b">
        <v>0</v>
      </c>
      <c r="O661" t="s">
        <v>4709</v>
      </c>
      <c r="P661" t="s">
        <v>1590</v>
      </c>
      <c r="Q661">
        <v>0.38541666666666669</v>
      </c>
    </row>
    <row r="662" spans="1:17">
      <c r="A662" s="48">
        <v>46030</v>
      </c>
      <c r="B662">
        <v>2</v>
      </c>
      <c r="C662" t="s">
        <v>178</v>
      </c>
      <c r="D662" t="s">
        <v>1444</v>
      </c>
      <c r="E662">
        <v>10</v>
      </c>
      <c r="F662" t="s">
        <v>17</v>
      </c>
      <c r="G662" t="s">
        <v>443</v>
      </c>
      <c r="H662" t="s">
        <v>386</v>
      </c>
      <c r="I662" t="s">
        <v>488</v>
      </c>
      <c r="J662" t="s">
        <v>15</v>
      </c>
      <c r="K662">
        <v>2880</v>
      </c>
      <c r="L662">
        <v>2880</v>
      </c>
      <c r="M662">
        <v>60</v>
      </c>
      <c r="N662" t="b">
        <v>0</v>
      </c>
      <c r="O662" t="s">
        <v>4709</v>
      </c>
      <c r="P662" t="s">
        <v>2104</v>
      </c>
      <c r="Q662">
        <v>0.4375</v>
      </c>
    </row>
    <row r="663" spans="1:17">
      <c r="A663" s="48">
        <v>46030</v>
      </c>
      <c r="B663">
        <v>2</v>
      </c>
      <c r="C663" t="s">
        <v>178</v>
      </c>
      <c r="D663" t="s">
        <v>1444</v>
      </c>
      <c r="E663">
        <v>10</v>
      </c>
      <c r="F663" t="s">
        <v>17</v>
      </c>
      <c r="G663" t="s">
        <v>443</v>
      </c>
      <c r="H663" t="s">
        <v>387</v>
      </c>
      <c r="I663" t="s">
        <v>443</v>
      </c>
      <c r="J663" t="s">
        <v>15</v>
      </c>
      <c r="K663">
        <v>2880</v>
      </c>
      <c r="L663">
        <v>2880</v>
      </c>
      <c r="M663">
        <v>100</v>
      </c>
      <c r="N663" t="b">
        <v>1</v>
      </c>
      <c r="O663" t="s">
        <v>1623</v>
      </c>
      <c r="P663" t="s">
        <v>2104</v>
      </c>
      <c r="Q663">
        <v>0.4375</v>
      </c>
    </row>
    <row r="664" spans="1:17">
      <c r="A664" s="48">
        <v>46030</v>
      </c>
      <c r="B664">
        <v>2</v>
      </c>
      <c r="C664" t="s">
        <v>178</v>
      </c>
      <c r="D664" t="s">
        <v>1444</v>
      </c>
      <c r="E664">
        <v>10</v>
      </c>
      <c r="F664" t="s">
        <v>17</v>
      </c>
      <c r="G664" t="s">
        <v>443</v>
      </c>
      <c r="H664" t="s">
        <v>388</v>
      </c>
      <c r="I664" t="s">
        <v>344</v>
      </c>
      <c r="J664" t="s">
        <v>15</v>
      </c>
      <c r="K664">
        <v>2880</v>
      </c>
      <c r="L664">
        <v>2880</v>
      </c>
      <c r="M664">
        <v>60</v>
      </c>
      <c r="N664" t="b">
        <v>0</v>
      </c>
      <c r="O664" t="s">
        <v>4709</v>
      </c>
      <c r="P664" t="s">
        <v>2104</v>
      </c>
      <c r="Q664">
        <v>0.4375</v>
      </c>
    </row>
    <row r="665" spans="1:17">
      <c r="A665" s="48">
        <v>46030</v>
      </c>
      <c r="B665">
        <v>2</v>
      </c>
      <c r="C665" t="s">
        <v>178</v>
      </c>
      <c r="D665" t="s">
        <v>1444</v>
      </c>
      <c r="E665">
        <v>10</v>
      </c>
      <c r="F665" t="s">
        <v>17</v>
      </c>
      <c r="G665" t="s">
        <v>443</v>
      </c>
      <c r="H665" t="s">
        <v>1267</v>
      </c>
      <c r="I665" t="s">
        <v>488</v>
      </c>
      <c r="J665" t="s">
        <v>15</v>
      </c>
      <c r="K665">
        <v>2880</v>
      </c>
      <c r="L665">
        <v>2880</v>
      </c>
      <c r="M665">
        <v>60</v>
      </c>
      <c r="N665" t="b">
        <v>0</v>
      </c>
      <c r="O665" t="s">
        <v>4709</v>
      </c>
      <c r="P665" t="s">
        <v>2104</v>
      </c>
      <c r="Q665">
        <v>0.4375</v>
      </c>
    </row>
    <row r="666" spans="1:17">
      <c r="A666" s="48">
        <v>46030</v>
      </c>
      <c r="B666">
        <v>2</v>
      </c>
      <c r="C666" t="s">
        <v>178</v>
      </c>
      <c r="D666" t="s">
        <v>1444</v>
      </c>
      <c r="E666">
        <v>10</v>
      </c>
      <c r="F666" t="s">
        <v>17</v>
      </c>
      <c r="G666" t="s">
        <v>443</v>
      </c>
      <c r="H666" t="s">
        <v>389</v>
      </c>
      <c r="I666" t="s">
        <v>488</v>
      </c>
      <c r="J666" t="s">
        <v>16</v>
      </c>
      <c r="K666">
        <v>2880</v>
      </c>
      <c r="L666">
        <v>2880</v>
      </c>
      <c r="M666">
        <v>60</v>
      </c>
      <c r="N666" t="b">
        <v>0</v>
      </c>
      <c r="O666" t="s">
        <v>4709</v>
      </c>
      <c r="P666" t="s">
        <v>2104</v>
      </c>
      <c r="Q666">
        <v>0.4375</v>
      </c>
    </row>
    <row r="667" spans="1:17">
      <c r="A667" s="48">
        <v>46030</v>
      </c>
      <c r="B667">
        <v>2</v>
      </c>
      <c r="C667" t="s">
        <v>178</v>
      </c>
      <c r="D667" t="s">
        <v>1444</v>
      </c>
      <c r="E667">
        <v>10</v>
      </c>
      <c r="F667" t="s">
        <v>17</v>
      </c>
      <c r="G667" t="s">
        <v>443</v>
      </c>
      <c r="H667" t="s">
        <v>391</v>
      </c>
      <c r="I667" t="s">
        <v>1266</v>
      </c>
      <c r="J667" t="s">
        <v>15</v>
      </c>
      <c r="K667">
        <v>2880</v>
      </c>
      <c r="L667">
        <v>2880</v>
      </c>
      <c r="M667">
        <v>60</v>
      </c>
      <c r="N667" t="b">
        <v>0</v>
      </c>
      <c r="O667" t="s">
        <v>4709</v>
      </c>
      <c r="P667" t="s">
        <v>2104</v>
      </c>
      <c r="Q667">
        <v>0.4375</v>
      </c>
    </row>
    <row r="668" spans="1:17">
      <c r="A668" s="48">
        <v>46030</v>
      </c>
      <c r="B668">
        <v>2</v>
      </c>
      <c r="C668" t="s">
        <v>190</v>
      </c>
      <c r="D668" t="s">
        <v>59</v>
      </c>
      <c r="E668">
        <v>10</v>
      </c>
      <c r="F668" t="s">
        <v>17</v>
      </c>
      <c r="G668" t="s">
        <v>1266</v>
      </c>
      <c r="H668" t="s">
        <v>386</v>
      </c>
      <c r="I668" t="s">
        <v>488</v>
      </c>
      <c r="J668" t="s">
        <v>15</v>
      </c>
      <c r="K668">
        <v>2880</v>
      </c>
      <c r="L668">
        <v>2880</v>
      </c>
      <c r="M668">
        <v>60</v>
      </c>
      <c r="N668" t="b">
        <v>0</v>
      </c>
      <c r="O668" t="s">
        <v>4709</v>
      </c>
      <c r="P668" t="s">
        <v>2103</v>
      </c>
      <c r="Q668">
        <v>0.77777777777777779</v>
      </c>
    </row>
    <row r="669" spans="1:17">
      <c r="A669" s="48">
        <v>46030</v>
      </c>
      <c r="B669">
        <v>2</v>
      </c>
      <c r="C669" t="s">
        <v>190</v>
      </c>
      <c r="D669" t="s">
        <v>59</v>
      </c>
      <c r="E669">
        <v>10</v>
      </c>
      <c r="F669" t="s">
        <v>17</v>
      </c>
      <c r="G669" t="s">
        <v>1266</v>
      </c>
      <c r="H669" t="s">
        <v>387</v>
      </c>
      <c r="I669" t="s">
        <v>443</v>
      </c>
      <c r="J669" t="s">
        <v>15</v>
      </c>
      <c r="K669">
        <v>2880</v>
      </c>
      <c r="L669">
        <v>2880</v>
      </c>
      <c r="M669">
        <v>60</v>
      </c>
      <c r="N669" t="b">
        <v>0</v>
      </c>
      <c r="O669" t="s">
        <v>4709</v>
      </c>
      <c r="P669" t="s">
        <v>2103</v>
      </c>
      <c r="Q669">
        <v>0.77777777777777779</v>
      </c>
    </row>
    <row r="670" spans="1:17">
      <c r="A670" s="48">
        <v>46030</v>
      </c>
      <c r="B670">
        <v>2</v>
      </c>
      <c r="C670" t="s">
        <v>190</v>
      </c>
      <c r="D670" t="s">
        <v>59</v>
      </c>
      <c r="E670">
        <v>10</v>
      </c>
      <c r="F670" t="s">
        <v>17</v>
      </c>
      <c r="G670" t="s">
        <v>1266</v>
      </c>
      <c r="H670" t="s">
        <v>388</v>
      </c>
      <c r="I670" t="s">
        <v>344</v>
      </c>
      <c r="J670" t="s">
        <v>15</v>
      </c>
      <c r="K670">
        <v>2880</v>
      </c>
      <c r="L670">
        <v>2880</v>
      </c>
      <c r="M670">
        <v>60</v>
      </c>
      <c r="N670" t="b">
        <v>0</v>
      </c>
      <c r="O670" t="s">
        <v>4709</v>
      </c>
      <c r="P670" t="s">
        <v>2103</v>
      </c>
      <c r="Q670">
        <v>0.77777777777777779</v>
      </c>
    </row>
    <row r="671" spans="1:17">
      <c r="A671" s="48">
        <v>46030</v>
      </c>
      <c r="B671">
        <v>2</v>
      </c>
      <c r="C671" t="s">
        <v>190</v>
      </c>
      <c r="D671" t="s">
        <v>59</v>
      </c>
      <c r="E671">
        <v>10</v>
      </c>
      <c r="F671" t="s">
        <v>17</v>
      </c>
      <c r="G671" t="s">
        <v>1266</v>
      </c>
      <c r="H671" t="s">
        <v>1267</v>
      </c>
      <c r="I671" t="s">
        <v>488</v>
      </c>
      <c r="J671" t="s">
        <v>15</v>
      </c>
      <c r="K671">
        <v>2880</v>
      </c>
      <c r="L671">
        <v>2880</v>
      </c>
      <c r="M671">
        <v>60</v>
      </c>
      <c r="N671" t="b">
        <v>0</v>
      </c>
      <c r="O671" t="s">
        <v>4709</v>
      </c>
      <c r="P671" t="s">
        <v>2103</v>
      </c>
      <c r="Q671">
        <v>0.77777777777777779</v>
      </c>
    </row>
    <row r="672" spans="1:17">
      <c r="A672" s="48">
        <v>46030</v>
      </c>
      <c r="B672">
        <v>2</v>
      </c>
      <c r="C672" t="s">
        <v>190</v>
      </c>
      <c r="D672" t="s">
        <v>59</v>
      </c>
      <c r="E672">
        <v>10</v>
      </c>
      <c r="F672" t="s">
        <v>17</v>
      </c>
      <c r="G672" t="s">
        <v>1266</v>
      </c>
      <c r="H672" t="s">
        <v>389</v>
      </c>
      <c r="I672" t="s">
        <v>488</v>
      </c>
      <c r="J672" t="s">
        <v>16</v>
      </c>
      <c r="K672">
        <v>2880</v>
      </c>
      <c r="L672">
        <v>2880</v>
      </c>
      <c r="M672">
        <v>60</v>
      </c>
      <c r="N672" t="b">
        <v>0</v>
      </c>
      <c r="O672" t="s">
        <v>4709</v>
      </c>
      <c r="P672" t="s">
        <v>2103</v>
      </c>
      <c r="Q672">
        <v>0.77777777777777779</v>
      </c>
    </row>
    <row r="673" spans="1:17">
      <c r="A673" s="48">
        <v>46030</v>
      </c>
      <c r="B673">
        <v>2</v>
      </c>
      <c r="C673" t="s">
        <v>190</v>
      </c>
      <c r="D673" t="s">
        <v>59</v>
      </c>
      <c r="E673">
        <v>10</v>
      </c>
      <c r="F673" t="s">
        <v>17</v>
      </c>
      <c r="G673" t="s">
        <v>1266</v>
      </c>
      <c r="H673" t="s">
        <v>391</v>
      </c>
      <c r="I673" t="s">
        <v>1266</v>
      </c>
      <c r="J673" t="s">
        <v>15</v>
      </c>
      <c r="K673">
        <v>2880</v>
      </c>
      <c r="L673">
        <v>2880</v>
      </c>
      <c r="M673">
        <v>100</v>
      </c>
      <c r="N673" t="b">
        <v>1</v>
      </c>
      <c r="O673" t="s">
        <v>1623</v>
      </c>
      <c r="P673" t="s">
        <v>2103</v>
      </c>
      <c r="Q673">
        <v>0.77777777777777779</v>
      </c>
    </row>
    <row r="674" spans="1:17">
      <c r="A674" s="48">
        <v>46030</v>
      </c>
      <c r="B674">
        <v>2</v>
      </c>
      <c r="C674" t="s">
        <v>194</v>
      </c>
      <c r="D674" t="s">
        <v>1172</v>
      </c>
      <c r="E674">
        <v>10</v>
      </c>
      <c r="F674" t="s">
        <v>17</v>
      </c>
      <c r="G674" t="s">
        <v>1266</v>
      </c>
      <c r="H674" t="s">
        <v>386</v>
      </c>
      <c r="I674" t="s">
        <v>488</v>
      </c>
      <c r="J674" t="s">
        <v>15</v>
      </c>
      <c r="K674">
        <v>2880</v>
      </c>
      <c r="L674">
        <v>2880</v>
      </c>
      <c r="M674">
        <v>60</v>
      </c>
      <c r="N674" t="b">
        <v>0</v>
      </c>
      <c r="O674" t="s">
        <v>4709</v>
      </c>
      <c r="P674" t="s">
        <v>2103</v>
      </c>
      <c r="Q674">
        <v>0.38194444444444442</v>
      </c>
    </row>
    <row r="675" spans="1:17">
      <c r="A675" s="48">
        <v>46030</v>
      </c>
      <c r="B675">
        <v>2</v>
      </c>
      <c r="C675" t="s">
        <v>194</v>
      </c>
      <c r="D675" t="s">
        <v>1172</v>
      </c>
      <c r="E675">
        <v>10</v>
      </c>
      <c r="F675" t="s">
        <v>17</v>
      </c>
      <c r="G675" t="s">
        <v>1266</v>
      </c>
      <c r="H675" t="s">
        <v>387</v>
      </c>
      <c r="I675" t="s">
        <v>443</v>
      </c>
      <c r="J675" t="s">
        <v>15</v>
      </c>
      <c r="K675">
        <v>2880</v>
      </c>
      <c r="L675">
        <v>2880</v>
      </c>
      <c r="M675">
        <v>60</v>
      </c>
      <c r="N675" t="b">
        <v>0</v>
      </c>
      <c r="O675" t="s">
        <v>4709</v>
      </c>
      <c r="P675" t="s">
        <v>2103</v>
      </c>
      <c r="Q675">
        <v>0.38194444444444442</v>
      </c>
    </row>
    <row r="676" spans="1:17">
      <c r="A676" s="48">
        <v>46030</v>
      </c>
      <c r="B676">
        <v>2</v>
      </c>
      <c r="C676" t="s">
        <v>194</v>
      </c>
      <c r="D676" t="s">
        <v>1172</v>
      </c>
      <c r="E676">
        <v>10</v>
      </c>
      <c r="F676" t="s">
        <v>17</v>
      </c>
      <c r="G676" t="s">
        <v>1266</v>
      </c>
      <c r="H676" t="s">
        <v>388</v>
      </c>
      <c r="I676" t="s">
        <v>344</v>
      </c>
      <c r="J676" t="s">
        <v>15</v>
      </c>
      <c r="K676">
        <v>2880</v>
      </c>
      <c r="L676">
        <v>2880</v>
      </c>
      <c r="M676">
        <v>60</v>
      </c>
      <c r="N676" t="b">
        <v>0</v>
      </c>
      <c r="O676" t="s">
        <v>4709</v>
      </c>
      <c r="P676" t="s">
        <v>2103</v>
      </c>
      <c r="Q676">
        <v>0.38194444444444442</v>
      </c>
    </row>
    <row r="677" spans="1:17">
      <c r="A677" s="48">
        <v>46030</v>
      </c>
      <c r="B677">
        <v>2</v>
      </c>
      <c r="C677" t="s">
        <v>194</v>
      </c>
      <c r="D677" t="s">
        <v>1172</v>
      </c>
      <c r="E677">
        <v>10</v>
      </c>
      <c r="F677" t="s">
        <v>17</v>
      </c>
      <c r="G677" t="s">
        <v>1266</v>
      </c>
      <c r="H677" t="s">
        <v>1267</v>
      </c>
      <c r="I677" t="s">
        <v>488</v>
      </c>
      <c r="J677" t="s">
        <v>15</v>
      </c>
      <c r="K677">
        <v>2880</v>
      </c>
      <c r="L677">
        <v>2880</v>
      </c>
      <c r="M677">
        <v>60</v>
      </c>
      <c r="N677" t="b">
        <v>0</v>
      </c>
      <c r="O677" t="s">
        <v>4709</v>
      </c>
      <c r="P677" t="s">
        <v>2103</v>
      </c>
      <c r="Q677">
        <v>0.38194444444444442</v>
      </c>
    </row>
    <row r="678" spans="1:17">
      <c r="A678" s="48">
        <v>46030</v>
      </c>
      <c r="B678">
        <v>2</v>
      </c>
      <c r="C678" t="s">
        <v>194</v>
      </c>
      <c r="D678" t="s">
        <v>1172</v>
      </c>
      <c r="E678">
        <v>10</v>
      </c>
      <c r="F678" t="s">
        <v>17</v>
      </c>
      <c r="G678" t="s">
        <v>1266</v>
      </c>
      <c r="H678" t="s">
        <v>389</v>
      </c>
      <c r="I678" t="s">
        <v>488</v>
      </c>
      <c r="J678" t="s">
        <v>16</v>
      </c>
      <c r="K678">
        <v>2880</v>
      </c>
      <c r="L678">
        <v>2880</v>
      </c>
      <c r="M678">
        <v>60</v>
      </c>
      <c r="N678" t="b">
        <v>0</v>
      </c>
      <c r="O678" t="s">
        <v>4709</v>
      </c>
      <c r="P678" t="s">
        <v>2103</v>
      </c>
      <c r="Q678">
        <v>0.38194444444444442</v>
      </c>
    </row>
    <row r="679" spans="1:17">
      <c r="A679" s="48">
        <v>46030</v>
      </c>
      <c r="B679">
        <v>2</v>
      </c>
      <c r="C679" t="s">
        <v>194</v>
      </c>
      <c r="D679" t="s">
        <v>1172</v>
      </c>
      <c r="E679">
        <v>10</v>
      </c>
      <c r="F679" t="s">
        <v>17</v>
      </c>
      <c r="G679" t="s">
        <v>1266</v>
      </c>
      <c r="H679" t="s">
        <v>391</v>
      </c>
      <c r="I679" t="s">
        <v>1266</v>
      </c>
      <c r="J679" t="s">
        <v>15</v>
      </c>
      <c r="K679">
        <v>2880</v>
      </c>
      <c r="L679">
        <v>2880</v>
      </c>
      <c r="M679">
        <v>100</v>
      </c>
      <c r="N679" t="b">
        <v>1</v>
      </c>
      <c r="O679" t="s">
        <v>1623</v>
      </c>
      <c r="P679" t="s">
        <v>2103</v>
      </c>
      <c r="Q679">
        <v>0.38194444444444442</v>
      </c>
    </row>
    <row r="680" spans="1:17">
      <c r="A680" s="48">
        <v>46030</v>
      </c>
      <c r="B680">
        <v>2</v>
      </c>
      <c r="C680" t="s">
        <v>201</v>
      </c>
      <c r="D680" t="s">
        <v>1366</v>
      </c>
      <c r="E680">
        <v>5</v>
      </c>
      <c r="F680" t="s">
        <v>17</v>
      </c>
      <c r="G680" t="s">
        <v>1266</v>
      </c>
      <c r="H680" t="s">
        <v>386</v>
      </c>
      <c r="I680" t="s">
        <v>488</v>
      </c>
      <c r="J680" t="s">
        <v>15</v>
      </c>
      <c r="K680">
        <v>2880</v>
      </c>
      <c r="L680">
        <v>2880</v>
      </c>
      <c r="M680">
        <v>60</v>
      </c>
      <c r="N680" t="b">
        <v>0</v>
      </c>
      <c r="O680" t="s">
        <v>4709</v>
      </c>
      <c r="P680" t="s">
        <v>1439</v>
      </c>
      <c r="Q680">
        <v>0.77083333333333337</v>
      </c>
    </row>
    <row r="681" spans="1:17">
      <c r="A681" s="48">
        <v>46030</v>
      </c>
      <c r="B681">
        <v>2</v>
      </c>
      <c r="C681" t="s">
        <v>201</v>
      </c>
      <c r="D681" t="s">
        <v>1366</v>
      </c>
      <c r="E681">
        <v>5</v>
      </c>
      <c r="F681" t="s">
        <v>17</v>
      </c>
      <c r="G681" t="s">
        <v>1266</v>
      </c>
      <c r="H681" t="s">
        <v>387</v>
      </c>
      <c r="I681" t="s">
        <v>443</v>
      </c>
      <c r="J681" t="s">
        <v>15</v>
      </c>
      <c r="K681">
        <v>2880</v>
      </c>
      <c r="L681">
        <v>2880</v>
      </c>
      <c r="M681">
        <v>60</v>
      </c>
      <c r="N681" t="b">
        <v>0</v>
      </c>
      <c r="O681" t="s">
        <v>4709</v>
      </c>
      <c r="P681" t="s">
        <v>1439</v>
      </c>
      <c r="Q681">
        <v>0.77083333333333337</v>
      </c>
    </row>
    <row r="682" spans="1:17">
      <c r="A682" s="48">
        <v>46030</v>
      </c>
      <c r="B682">
        <v>2</v>
      </c>
      <c r="C682" t="s">
        <v>201</v>
      </c>
      <c r="D682" t="s">
        <v>1366</v>
      </c>
      <c r="E682">
        <v>5</v>
      </c>
      <c r="F682" t="s">
        <v>17</v>
      </c>
      <c r="G682" t="s">
        <v>1266</v>
      </c>
      <c r="H682" t="s">
        <v>388</v>
      </c>
      <c r="I682" t="s">
        <v>344</v>
      </c>
      <c r="J682" t="s">
        <v>15</v>
      </c>
      <c r="K682">
        <v>2880</v>
      </c>
      <c r="L682">
        <v>2880</v>
      </c>
      <c r="M682">
        <v>60</v>
      </c>
      <c r="N682" t="b">
        <v>0</v>
      </c>
      <c r="O682" t="s">
        <v>4709</v>
      </c>
      <c r="P682" t="s">
        <v>1439</v>
      </c>
      <c r="Q682">
        <v>0.77083333333333337</v>
      </c>
    </row>
    <row r="683" spans="1:17">
      <c r="A683" s="48">
        <v>46030</v>
      </c>
      <c r="B683">
        <v>2</v>
      </c>
      <c r="C683" t="s">
        <v>201</v>
      </c>
      <c r="D683" t="s">
        <v>1366</v>
      </c>
      <c r="E683">
        <v>5</v>
      </c>
      <c r="F683" t="s">
        <v>17</v>
      </c>
      <c r="G683" t="s">
        <v>1266</v>
      </c>
      <c r="H683" t="s">
        <v>1267</v>
      </c>
      <c r="I683" t="s">
        <v>488</v>
      </c>
      <c r="J683" t="s">
        <v>15</v>
      </c>
      <c r="K683">
        <v>2880</v>
      </c>
      <c r="L683">
        <v>2880</v>
      </c>
      <c r="M683">
        <v>60</v>
      </c>
      <c r="N683" t="b">
        <v>0</v>
      </c>
      <c r="O683" t="s">
        <v>4709</v>
      </c>
      <c r="P683" t="s">
        <v>1439</v>
      </c>
      <c r="Q683">
        <v>0.77083333333333337</v>
      </c>
    </row>
    <row r="684" spans="1:17">
      <c r="A684" s="48">
        <v>46030</v>
      </c>
      <c r="B684">
        <v>2</v>
      </c>
      <c r="C684" t="s">
        <v>201</v>
      </c>
      <c r="D684" t="s">
        <v>1366</v>
      </c>
      <c r="E684">
        <v>5</v>
      </c>
      <c r="F684" t="s">
        <v>17</v>
      </c>
      <c r="G684" t="s">
        <v>1266</v>
      </c>
      <c r="H684" t="s">
        <v>389</v>
      </c>
      <c r="I684" t="s">
        <v>488</v>
      </c>
      <c r="J684" t="s">
        <v>16</v>
      </c>
      <c r="K684">
        <v>2880</v>
      </c>
      <c r="L684">
        <v>2880</v>
      </c>
      <c r="M684">
        <v>60</v>
      </c>
      <c r="N684" t="b">
        <v>0</v>
      </c>
      <c r="O684" t="s">
        <v>4709</v>
      </c>
      <c r="P684" t="s">
        <v>1439</v>
      </c>
      <c r="Q684">
        <v>0.77083333333333337</v>
      </c>
    </row>
    <row r="685" spans="1:17">
      <c r="A685" s="48">
        <v>46030</v>
      </c>
      <c r="B685">
        <v>2</v>
      </c>
      <c r="C685" t="s">
        <v>201</v>
      </c>
      <c r="D685" t="s">
        <v>1366</v>
      </c>
      <c r="E685">
        <v>5</v>
      </c>
      <c r="F685" t="s">
        <v>17</v>
      </c>
      <c r="G685" t="s">
        <v>1266</v>
      </c>
      <c r="H685" t="s">
        <v>391</v>
      </c>
      <c r="I685" t="s">
        <v>1266</v>
      </c>
      <c r="J685" t="s">
        <v>15</v>
      </c>
      <c r="K685">
        <v>2880</v>
      </c>
      <c r="L685">
        <v>2880</v>
      </c>
      <c r="M685">
        <v>100</v>
      </c>
      <c r="N685" t="b">
        <v>1</v>
      </c>
      <c r="O685" t="s">
        <v>1623</v>
      </c>
      <c r="P685" t="s">
        <v>1439</v>
      </c>
      <c r="Q685">
        <v>0.77083333333333337</v>
      </c>
    </row>
    <row r="686" spans="1:17">
      <c r="A686" s="48">
        <v>46030</v>
      </c>
      <c r="B686">
        <v>2</v>
      </c>
      <c r="C686" t="s">
        <v>202</v>
      </c>
      <c r="D686" t="s">
        <v>1367</v>
      </c>
      <c r="E686">
        <v>10</v>
      </c>
      <c r="F686" t="s">
        <v>17</v>
      </c>
      <c r="G686" t="s">
        <v>1266</v>
      </c>
      <c r="H686" t="s">
        <v>386</v>
      </c>
      <c r="I686" t="s">
        <v>488</v>
      </c>
      <c r="J686" t="s">
        <v>15</v>
      </c>
      <c r="K686">
        <v>2880</v>
      </c>
      <c r="L686">
        <v>2880</v>
      </c>
      <c r="M686">
        <v>60</v>
      </c>
      <c r="N686" t="b">
        <v>0</v>
      </c>
      <c r="O686" t="s">
        <v>4709</v>
      </c>
      <c r="P686" t="s">
        <v>1439</v>
      </c>
      <c r="Q686">
        <v>0.39583333333333331</v>
      </c>
    </row>
    <row r="687" spans="1:17">
      <c r="A687" s="48">
        <v>46030</v>
      </c>
      <c r="B687">
        <v>2</v>
      </c>
      <c r="C687" t="s">
        <v>202</v>
      </c>
      <c r="D687" t="s">
        <v>1367</v>
      </c>
      <c r="E687">
        <v>10</v>
      </c>
      <c r="F687" t="s">
        <v>17</v>
      </c>
      <c r="G687" t="s">
        <v>1266</v>
      </c>
      <c r="H687" t="s">
        <v>387</v>
      </c>
      <c r="I687" t="s">
        <v>443</v>
      </c>
      <c r="J687" t="s">
        <v>15</v>
      </c>
      <c r="K687">
        <v>2880</v>
      </c>
      <c r="L687">
        <v>2880</v>
      </c>
      <c r="M687">
        <v>60</v>
      </c>
      <c r="N687" t="b">
        <v>0</v>
      </c>
      <c r="O687" t="s">
        <v>4709</v>
      </c>
      <c r="P687" t="s">
        <v>1439</v>
      </c>
      <c r="Q687">
        <v>0.39583333333333331</v>
      </c>
    </row>
    <row r="688" spans="1:17">
      <c r="A688" s="48">
        <v>46030</v>
      </c>
      <c r="B688">
        <v>2</v>
      </c>
      <c r="C688" t="s">
        <v>202</v>
      </c>
      <c r="D688" t="s">
        <v>1367</v>
      </c>
      <c r="E688">
        <v>10</v>
      </c>
      <c r="F688" t="s">
        <v>17</v>
      </c>
      <c r="G688" t="s">
        <v>1266</v>
      </c>
      <c r="H688" t="s">
        <v>388</v>
      </c>
      <c r="I688" t="s">
        <v>344</v>
      </c>
      <c r="J688" t="s">
        <v>15</v>
      </c>
      <c r="K688">
        <v>2880</v>
      </c>
      <c r="L688">
        <v>2880</v>
      </c>
      <c r="M688">
        <v>60</v>
      </c>
      <c r="N688" t="b">
        <v>0</v>
      </c>
      <c r="O688" t="s">
        <v>4709</v>
      </c>
      <c r="P688" t="s">
        <v>1439</v>
      </c>
      <c r="Q688">
        <v>0.39583333333333331</v>
      </c>
    </row>
    <row r="689" spans="1:17">
      <c r="A689" s="48">
        <v>46030</v>
      </c>
      <c r="B689">
        <v>2</v>
      </c>
      <c r="C689" t="s">
        <v>202</v>
      </c>
      <c r="D689" t="s">
        <v>1367</v>
      </c>
      <c r="E689">
        <v>10</v>
      </c>
      <c r="F689" t="s">
        <v>17</v>
      </c>
      <c r="G689" t="s">
        <v>1266</v>
      </c>
      <c r="H689" t="s">
        <v>1267</v>
      </c>
      <c r="I689" t="s">
        <v>488</v>
      </c>
      <c r="J689" t="s">
        <v>15</v>
      </c>
      <c r="K689">
        <v>2880</v>
      </c>
      <c r="L689">
        <v>2880</v>
      </c>
      <c r="M689">
        <v>60</v>
      </c>
      <c r="N689" t="b">
        <v>0</v>
      </c>
      <c r="O689" t="s">
        <v>4709</v>
      </c>
      <c r="P689" t="s">
        <v>1439</v>
      </c>
      <c r="Q689">
        <v>0.39583333333333331</v>
      </c>
    </row>
    <row r="690" spans="1:17">
      <c r="A690" s="48">
        <v>46030</v>
      </c>
      <c r="B690">
        <v>2</v>
      </c>
      <c r="C690" t="s">
        <v>202</v>
      </c>
      <c r="D690" t="s">
        <v>1367</v>
      </c>
      <c r="E690">
        <v>10</v>
      </c>
      <c r="F690" t="s">
        <v>17</v>
      </c>
      <c r="G690" t="s">
        <v>1266</v>
      </c>
      <c r="H690" t="s">
        <v>389</v>
      </c>
      <c r="I690" t="s">
        <v>488</v>
      </c>
      <c r="J690" t="s">
        <v>16</v>
      </c>
      <c r="K690">
        <v>2880</v>
      </c>
      <c r="L690">
        <v>2880</v>
      </c>
      <c r="M690">
        <v>60</v>
      </c>
      <c r="N690" t="b">
        <v>0</v>
      </c>
      <c r="O690" t="s">
        <v>4709</v>
      </c>
      <c r="P690" t="s">
        <v>1439</v>
      </c>
      <c r="Q690">
        <v>0.39583333333333331</v>
      </c>
    </row>
    <row r="691" spans="1:17">
      <c r="A691" s="48">
        <v>46030</v>
      </c>
      <c r="B691">
        <v>2</v>
      </c>
      <c r="C691" t="s">
        <v>202</v>
      </c>
      <c r="D691" t="s">
        <v>1367</v>
      </c>
      <c r="E691">
        <v>10</v>
      </c>
      <c r="F691" t="s">
        <v>17</v>
      </c>
      <c r="G691" t="s">
        <v>1266</v>
      </c>
      <c r="H691" t="s">
        <v>391</v>
      </c>
      <c r="I691" t="s">
        <v>1266</v>
      </c>
      <c r="J691" t="s">
        <v>15</v>
      </c>
      <c r="K691">
        <v>2880</v>
      </c>
      <c r="L691">
        <v>2880</v>
      </c>
      <c r="M691">
        <v>100</v>
      </c>
      <c r="N691" t="b">
        <v>1</v>
      </c>
      <c r="O691" t="s">
        <v>1623</v>
      </c>
      <c r="P691" t="s">
        <v>1439</v>
      </c>
      <c r="Q691">
        <v>0.39583333333333331</v>
      </c>
    </row>
    <row r="692" spans="1:17">
      <c r="A692" s="48">
        <v>46030</v>
      </c>
      <c r="B692">
        <v>2</v>
      </c>
      <c r="C692" t="s">
        <v>204</v>
      </c>
      <c r="D692" t="s">
        <v>1369</v>
      </c>
      <c r="E692">
        <v>5</v>
      </c>
      <c r="F692" t="s">
        <v>17</v>
      </c>
      <c r="G692" t="s">
        <v>1266</v>
      </c>
      <c r="H692" t="s">
        <v>386</v>
      </c>
      <c r="I692" t="s">
        <v>488</v>
      </c>
      <c r="J692" t="s">
        <v>15</v>
      </c>
      <c r="K692">
        <v>2880</v>
      </c>
      <c r="L692">
        <v>2880</v>
      </c>
      <c r="M692">
        <v>60</v>
      </c>
      <c r="N692" t="b">
        <v>0</v>
      </c>
      <c r="O692" t="s">
        <v>4709</v>
      </c>
      <c r="P692" t="s">
        <v>2103</v>
      </c>
      <c r="Q692">
        <v>0.4375</v>
      </c>
    </row>
    <row r="693" spans="1:17">
      <c r="A693" s="48">
        <v>46030</v>
      </c>
      <c r="B693">
        <v>2</v>
      </c>
      <c r="C693" t="s">
        <v>204</v>
      </c>
      <c r="D693" t="s">
        <v>1369</v>
      </c>
      <c r="E693">
        <v>5</v>
      </c>
      <c r="F693" t="s">
        <v>17</v>
      </c>
      <c r="G693" t="s">
        <v>1266</v>
      </c>
      <c r="H693" t="s">
        <v>387</v>
      </c>
      <c r="I693" t="s">
        <v>443</v>
      </c>
      <c r="J693" t="s">
        <v>15</v>
      </c>
      <c r="K693">
        <v>2880</v>
      </c>
      <c r="L693">
        <v>2880</v>
      </c>
      <c r="M693">
        <v>60</v>
      </c>
      <c r="N693" t="b">
        <v>0</v>
      </c>
      <c r="O693" t="s">
        <v>4709</v>
      </c>
      <c r="P693" t="s">
        <v>2103</v>
      </c>
      <c r="Q693">
        <v>0.4375</v>
      </c>
    </row>
    <row r="694" spans="1:17">
      <c r="A694" s="48">
        <v>46030</v>
      </c>
      <c r="B694">
        <v>2</v>
      </c>
      <c r="C694" t="s">
        <v>204</v>
      </c>
      <c r="D694" t="s">
        <v>1369</v>
      </c>
      <c r="E694">
        <v>5</v>
      </c>
      <c r="F694" t="s">
        <v>17</v>
      </c>
      <c r="G694" t="s">
        <v>1266</v>
      </c>
      <c r="H694" t="s">
        <v>388</v>
      </c>
      <c r="I694" t="s">
        <v>344</v>
      </c>
      <c r="J694" t="s">
        <v>15</v>
      </c>
      <c r="K694">
        <v>2880</v>
      </c>
      <c r="L694">
        <v>2880</v>
      </c>
      <c r="M694">
        <v>60</v>
      </c>
      <c r="N694" t="b">
        <v>0</v>
      </c>
      <c r="O694" t="s">
        <v>4709</v>
      </c>
      <c r="P694" t="s">
        <v>2103</v>
      </c>
      <c r="Q694">
        <v>0.4375</v>
      </c>
    </row>
    <row r="695" spans="1:17">
      <c r="A695" s="48">
        <v>46030</v>
      </c>
      <c r="B695">
        <v>2</v>
      </c>
      <c r="C695" t="s">
        <v>204</v>
      </c>
      <c r="D695" t="s">
        <v>1369</v>
      </c>
      <c r="E695">
        <v>5</v>
      </c>
      <c r="F695" t="s">
        <v>17</v>
      </c>
      <c r="G695" t="s">
        <v>1266</v>
      </c>
      <c r="H695" t="s">
        <v>1267</v>
      </c>
      <c r="I695" t="s">
        <v>488</v>
      </c>
      <c r="J695" t="s">
        <v>15</v>
      </c>
      <c r="K695">
        <v>2880</v>
      </c>
      <c r="L695">
        <v>2880</v>
      </c>
      <c r="M695">
        <v>60</v>
      </c>
      <c r="N695" t="b">
        <v>0</v>
      </c>
      <c r="O695" t="s">
        <v>4709</v>
      </c>
      <c r="P695" t="s">
        <v>2103</v>
      </c>
      <c r="Q695">
        <v>0.4375</v>
      </c>
    </row>
    <row r="696" spans="1:17">
      <c r="A696" s="48">
        <v>46030</v>
      </c>
      <c r="B696">
        <v>2</v>
      </c>
      <c r="C696" t="s">
        <v>204</v>
      </c>
      <c r="D696" t="s">
        <v>1369</v>
      </c>
      <c r="E696">
        <v>5</v>
      </c>
      <c r="F696" t="s">
        <v>17</v>
      </c>
      <c r="G696" t="s">
        <v>1266</v>
      </c>
      <c r="H696" t="s">
        <v>389</v>
      </c>
      <c r="I696" t="s">
        <v>488</v>
      </c>
      <c r="J696" t="s">
        <v>16</v>
      </c>
      <c r="K696">
        <v>2880</v>
      </c>
      <c r="L696">
        <v>2880</v>
      </c>
      <c r="M696">
        <v>60</v>
      </c>
      <c r="N696" t="b">
        <v>0</v>
      </c>
      <c r="O696" t="s">
        <v>4709</v>
      </c>
      <c r="P696" t="s">
        <v>2103</v>
      </c>
      <c r="Q696">
        <v>0.4375</v>
      </c>
    </row>
    <row r="697" spans="1:17">
      <c r="A697" s="48">
        <v>46030</v>
      </c>
      <c r="B697">
        <v>2</v>
      </c>
      <c r="C697" t="s">
        <v>204</v>
      </c>
      <c r="D697" t="s">
        <v>1369</v>
      </c>
      <c r="E697">
        <v>5</v>
      </c>
      <c r="F697" t="s">
        <v>17</v>
      </c>
      <c r="G697" t="s">
        <v>1266</v>
      </c>
      <c r="H697" t="s">
        <v>391</v>
      </c>
      <c r="I697" t="s">
        <v>1266</v>
      </c>
      <c r="J697" t="s">
        <v>15</v>
      </c>
      <c r="K697">
        <v>2880</v>
      </c>
      <c r="L697">
        <v>2880</v>
      </c>
      <c r="M697">
        <v>100</v>
      </c>
      <c r="N697" t="b">
        <v>1</v>
      </c>
      <c r="O697" t="s">
        <v>1623</v>
      </c>
      <c r="P697" t="s">
        <v>2103</v>
      </c>
      <c r="Q697">
        <v>0.4375</v>
      </c>
    </row>
    <row r="698" spans="1:17">
      <c r="A698" s="48">
        <v>46030</v>
      </c>
      <c r="B698">
        <v>2</v>
      </c>
      <c r="C698" t="s">
        <v>205</v>
      </c>
      <c r="D698" t="s">
        <v>1370</v>
      </c>
      <c r="E698">
        <v>10</v>
      </c>
      <c r="F698" t="s">
        <v>17</v>
      </c>
      <c r="G698" t="s">
        <v>488</v>
      </c>
      <c r="H698" t="s">
        <v>386</v>
      </c>
      <c r="I698" t="s">
        <v>488</v>
      </c>
      <c r="J698" t="s">
        <v>15</v>
      </c>
      <c r="K698">
        <v>2880</v>
      </c>
      <c r="L698">
        <v>2880</v>
      </c>
      <c r="M698">
        <v>100</v>
      </c>
      <c r="N698" t="b">
        <v>1</v>
      </c>
      <c r="O698" t="s">
        <v>1623</v>
      </c>
      <c r="P698" t="s">
        <v>1590</v>
      </c>
      <c r="Q698">
        <v>0.77083333333333337</v>
      </c>
    </row>
    <row r="699" spans="1:17">
      <c r="A699" s="48">
        <v>46030</v>
      </c>
      <c r="B699">
        <v>2</v>
      </c>
      <c r="C699" t="s">
        <v>205</v>
      </c>
      <c r="D699" t="s">
        <v>1370</v>
      </c>
      <c r="E699">
        <v>10</v>
      </c>
      <c r="F699" t="s">
        <v>17</v>
      </c>
      <c r="G699" t="s">
        <v>488</v>
      </c>
      <c r="H699" t="s">
        <v>387</v>
      </c>
      <c r="I699" t="s">
        <v>443</v>
      </c>
      <c r="J699" t="s">
        <v>15</v>
      </c>
      <c r="K699">
        <v>2880</v>
      </c>
      <c r="L699">
        <v>2880</v>
      </c>
      <c r="M699">
        <v>60</v>
      </c>
      <c r="N699" t="b">
        <v>0</v>
      </c>
      <c r="O699" t="s">
        <v>4709</v>
      </c>
      <c r="P699" t="s">
        <v>1590</v>
      </c>
      <c r="Q699">
        <v>0.77083333333333337</v>
      </c>
    </row>
    <row r="700" spans="1:17">
      <c r="A700" s="48">
        <v>46030</v>
      </c>
      <c r="B700">
        <v>2</v>
      </c>
      <c r="C700" t="s">
        <v>205</v>
      </c>
      <c r="D700" t="s">
        <v>1370</v>
      </c>
      <c r="E700">
        <v>10</v>
      </c>
      <c r="F700" t="s">
        <v>17</v>
      </c>
      <c r="G700" t="s">
        <v>488</v>
      </c>
      <c r="H700" t="s">
        <v>388</v>
      </c>
      <c r="I700" t="s">
        <v>344</v>
      </c>
      <c r="J700" t="s">
        <v>15</v>
      </c>
      <c r="K700">
        <v>2880</v>
      </c>
      <c r="L700">
        <v>2880</v>
      </c>
      <c r="M700">
        <v>60</v>
      </c>
      <c r="N700" t="b">
        <v>0</v>
      </c>
      <c r="O700" t="s">
        <v>4709</v>
      </c>
      <c r="P700" t="s">
        <v>1590</v>
      </c>
      <c r="Q700">
        <v>0.77083333333333337</v>
      </c>
    </row>
    <row r="701" spans="1:17">
      <c r="A701" s="48">
        <v>46030</v>
      </c>
      <c r="B701">
        <v>2</v>
      </c>
      <c r="C701" t="s">
        <v>205</v>
      </c>
      <c r="D701" t="s">
        <v>1370</v>
      </c>
      <c r="E701">
        <v>10</v>
      </c>
      <c r="F701" t="s">
        <v>17</v>
      </c>
      <c r="G701" t="s">
        <v>488</v>
      </c>
      <c r="H701" t="s">
        <v>1267</v>
      </c>
      <c r="I701" t="s">
        <v>488</v>
      </c>
      <c r="J701" t="s">
        <v>15</v>
      </c>
      <c r="K701">
        <v>2880</v>
      </c>
      <c r="L701">
        <v>2880</v>
      </c>
      <c r="M701">
        <v>100</v>
      </c>
      <c r="N701" t="b">
        <v>1</v>
      </c>
      <c r="O701" t="s">
        <v>1623</v>
      </c>
      <c r="P701" t="s">
        <v>1590</v>
      </c>
      <c r="Q701">
        <v>0.77083333333333337</v>
      </c>
    </row>
    <row r="702" spans="1:17">
      <c r="A702" s="48">
        <v>46030</v>
      </c>
      <c r="B702">
        <v>2</v>
      </c>
      <c r="C702" t="s">
        <v>205</v>
      </c>
      <c r="D702" t="s">
        <v>1370</v>
      </c>
      <c r="E702">
        <v>10</v>
      </c>
      <c r="F702" t="s">
        <v>17</v>
      </c>
      <c r="G702" t="s">
        <v>488</v>
      </c>
      <c r="H702" t="s">
        <v>389</v>
      </c>
      <c r="I702" t="s">
        <v>488</v>
      </c>
      <c r="J702" t="s">
        <v>16</v>
      </c>
      <c r="K702">
        <v>2880</v>
      </c>
      <c r="L702">
        <v>2880</v>
      </c>
      <c r="M702">
        <v>100</v>
      </c>
      <c r="N702" t="b">
        <v>1</v>
      </c>
      <c r="O702" t="s">
        <v>1623</v>
      </c>
      <c r="P702" t="s">
        <v>1590</v>
      </c>
      <c r="Q702">
        <v>0.77083333333333337</v>
      </c>
    </row>
    <row r="703" spans="1:17">
      <c r="A703" s="48">
        <v>46030</v>
      </c>
      <c r="B703">
        <v>2</v>
      </c>
      <c r="C703" t="s">
        <v>205</v>
      </c>
      <c r="D703" t="s">
        <v>1370</v>
      </c>
      <c r="E703">
        <v>10</v>
      </c>
      <c r="F703" t="s">
        <v>17</v>
      </c>
      <c r="G703" t="s">
        <v>488</v>
      </c>
      <c r="H703" t="s">
        <v>391</v>
      </c>
      <c r="I703" t="s">
        <v>1266</v>
      </c>
      <c r="J703" t="s">
        <v>15</v>
      </c>
      <c r="K703">
        <v>2880</v>
      </c>
      <c r="L703">
        <v>2880</v>
      </c>
      <c r="M703">
        <v>60</v>
      </c>
      <c r="N703" t="b">
        <v>0</v>
      </c>
      <c r="O703" t="s">
        <v>4709</v>
      </c>
      <c r="P703" t="s">
        <v>1590</v>
      </c>
      <c r="Q703">
        <v>0.77083333333333337</v>
      </c>
    </row>
    <row r="704" spans="1:17">
      <c r="A704" s="48">
        <v>46030</v>
      </c>
      <c r="B704">
        <v>2</v>
      </c>
      <c r="C704" t="s">
        <v>4696</v>
      </c>
      <c r="D704" t="s">
        <v>1372</v>
      </c>
      <c r="E704">
        <v>30</v>
      </c>
      <c r="F704" t="s">
        <v>17</v>
      </c>
      <c r="G704" t="s">
        <v>1266</v>
      </c>
      <c r="H704" t="s">
        <v>386</v>
      </c>
      <c r="I704" t="s">
        <v>488</v>
      </c>
      <c r="J704" t="s">
        <v>15</v>
      </c>
      <c r="K704">
        <v>2880</v>
      </c>
      <c r="L704">
        <v>2880</v>
      </c>
      <c r="M704">
        <v>60</v>
      </c>
      <c r="N704" t="b">
        <v>0</v>
      </c>
      <c r="O704" t="s">
        <v>4709</v>
      </c>
      <c r="P704" t="s">
        <v>2103</v>
      </c>
      <c r="Q704">
        <v>0.77083333333333337</v>
      </c>
    </row>
    <row r="705" spans="1:17">
      <c r="A705" s="48">
        <v>46030</v>
      </c>
      <c r="B705">
        <v>2</v>
      </c>
      <c r="C705" t="s">
        <v>4696</v>
      </c>
      <c r="D705" t="s">
        <v>1372</v>
      </c>
      <c r="E705">
        <v>30</v>
      </c>
      <c r="F705" t="s">
        <v>17</v>
      </c>
      <c r="G705" t="s">
        <v>1266</v>
      </c>
      <c r="H705" t="s">
        <v>387</v>
      </c>
      <c r="I705" t="s">
        <v>443</v>
      </c>
      <c r="J705" t="s">
        <v>15</v>
      </c>
      <c r="K705">
        <v>2880</v>
      </c>
      <c r="L705">
        <v>2880</v>
      </c>
      <c r="M705">
        <v>60</v>
      </c>
      <c r="N705" t="b">
        <v>0</v>
      </c>
      <c r="O705" t="s">
        <v>4709</v>
      </c>
      <c r="P705" t="s">
        <v>2103</v>
      </c>
      <c r="Q705">
        <v>0.77083333333333337</v>
      </c>
    </row>
    <row r="706" spans="1:17">
      <c r="A706" s="48">
        <v>46030</v>
      </c>
      <c r="B706">
        <v>2</v>
      </c>
      <c r="C706" t="s">
        <v>4696</v>
      </c>
      <c r="D706" t="s">
        <v>1372</v>
      </c>
      <c r="E706">
        <v>30</v>
      </c>
      <c r="F706" t="s">
        <v>17</v>
      </c>
      <c r="G706" t="s">
        <v>1266</v>
      </c>
      <c r="H706" t="s">
        <v>388</v>
      </c>
      <c r="I706" t="s">
        <v>344</v>
      </c>
      <c r="J706" t="s">
        <v>15</v>
      </c>
      <c r="K706">
        <v>2880</v>
      </c>
      <c r="L706">
        <v>2880</v>
      </c>
      <c r="M706">
        <v>60</v>
      </c>
      <c r="N706" t="b">
        <v>0</v>
      </c>
      <c r="O706" t="s">
        <v>4709</v>
      </c>
      <c r="P706" t="s">
        <v>2103</v>
      </c>
      <c r="Q706">
        <v>0.77083333333333337</v>
      </c>
    </row>
    <row r="707" spans="1:17">
      <c r="A707" s="48">
        <v>46030</v>
      </c>
      <c r="B707">
        <v>2</v>
      </c>
      <c r="C707" t="s">
        <v>4696</v>
      </c>
      <c r="D707" t="s">
        <v>1372</v>
      </c>
      <c r="E707">
        <v>30</v>
      </c>
      <c r="F707" t="s">
        <v>17</v>
      </c>
      <c r="G707" t="s">
        <v>1266</v>
      </c>
      <c r="H707" t="s">
        <v>1267</v>
      </c>
      <c r="I707" t="s">
        <v>488</v>
      </c>
      <c r="J707" t="s">
        <v>15</v>
      </c>
      <c r="K707">
        <v>2880</v>
      </c>
      <c r="L707">
        <v>2880</v>
      </c>
      <c r="M707">
        <v>60</v>
      </c>
      <c r="N707" t="b">
        <v>0</v>
      </c>
      <c r="O707" t="s">
        <v>4709</v>
      </c>
      <c r="P707" t="s">
        <v>2103</v>
      </c>
      <c r="Q707">
        <v>0.77083333333333337</v>
      </c>
    </row>
    <row r="708" spans="1:17">
      <c r="A708" s="48">
        <v>46030</v>
      </c>
      <c r="B708">
        <v>2</v>
      </c>
      <c r="C708" t="s">
        <v>4696</v>
      </c>
      <c r="D708" t="s">
        <v>1372</v>
      </c>
      <c r="E708">
        <v>30</v>
      </c>
      <c r="F708" t="s">
        <v>17</v>
      </c>
      <c r="G708" t="s">
        <v>1266</v>
      </c>
      <c r="H708" t="s">
        <v>389</v>
      </c>
      <c r="I708" t="s">
        <v>488</v>
      </c>
      <c r="J708" t="s">
        <v>16</v>
      </c>
      <c r="K708">
        <v>2880</v>
      </c>
      <c r="L708">
        <v>2880</v>
      </c>
      <c r="M708">
        <v>60</v>
      </c>
      <c r="N708" t="b">
        <v>0</v>
      </c>
      <c r="O708" t="s">
        <v>4709</v>
      </c>
      <c r="P708" t="s">
        <v>2103</v>
      </c>
      <c r="Q708">
        <v>0.77083333333333337</v>
      </c>
    </row>
    <row r="709" spans="1:17">
      <c r="A709" s="48">
        <v>46030</v>
      </c>
      <c r="B709">
        <v>2</v>
      </c>
      <c r="C709" t="s">
        <v>4696</v>
      </c>
      <c r="D709" t="s">
        <v>1372</v>
      </c>
      <c r="E709">
        <v>30</v>
      </c>
      <c r="F709" t="s">
        <v>17</v>
      </c>
      <c r="G709" t="s">
        <v>1266</v>
      </c>
      <c r="H709" t="s">
        <v>391</v>
      </c>
      <c r="I709" t="s">
        <v>1266</v>
      </c>
      <c r="J709" t="s">
        <v>15</v>
      </c>
      <c r="K709">
        <v>2880</v>
      </c>
      <c r="L709">
        <v>2880</v>
      </c>
      <c r="M709">
        <v>100</v>
      </c>
      <c r="N709" t="b">
        <v>1</v>
      </c>
      <c r="O709" t="s">
        <v>1623</v>
      </c>
      <c r="P709" t="s">
        <v>2103</v>
      </c>
      <c r="Q709">
        <v>0.77083333333333337</v>
      </c>
    </row>
    <row r="710" spans="1:17">
      <c r="A710" s="48">
        <v>46030</v>
      </c>
      <c r="B710">
        <v>2</v>
      </c>
      <c r="C710" t="s">
        <v>207</v>
      </c>
      <c r="D710" t="s">
        <v>1219</v>
      </c>
      <c r="E710">
        <v>20</v>
      </c>
      <c r="F710" t="s">
        <v>17</v>
      </c>
      <c r="G710" t="s">
        <v>1266</v>
      </c>
      <c r="H710" t="s">
        <v>386</v>
      </c>
      <c r="I710" t="s">
        <v>488</v>
      </c>
      <c r="J710" t="s">
        <v>15</v>
      </c>
      <c r="K710">
        <v>2880</v>
      </c>
      <c r="L710">
        <v>2880</v>
      </c>
      <c r="M710">
        <v>60</v>
      </c>
      <c r="N710" t="b">
        <v>0</v>
      </c>
      <c r="O710" t="s">
        <v>4709</v>
      </c>
      <c r="P710" t="s">
        <v>2103</v>
      </c>
      <c r="Q710">
        <v>0.38194444444444442</v>
      </c>
    </row>
    <row r="711" spans="1:17">
      <c r="A711" s="48">
        <v>46030</v>
      </c>
      <c r="B711">
        <v>2</v>
      </c>
      <c r="C711" t="s">
        <v>207</v>
      </c>
      <c r="D711" t="s">
        <v>1219</v>
      </c>
      <c r="E711">
        <v>20</v>
      </c>
      <c r="F711" t="s">
        <v>17</v>
      </c>
      <c r="G711" t="s">
        <v>1266</v>
      </c>
      <c r="H711" t="s">
        <v>387</v>
      </c>
      <c r="I711" t="s">
        <v>443</v>
      </c>
      <c r="J711" t="s">
        <v>15</v>
      </c>
      <c r="K711">
        <v>2880</v>
      </c>
      <c r="L711">
        <v>2880</v>
      </c>
      <c r="M711">
        <v>60</v>
      </c>
      <c r="N711" t="b">
        <v>0</v>
      </c>
      <c r="O711" t="s">
        <v>4709</v>
      </c>
      <c r="P711" t="s">
        <v>2103</v>
      </c>
      <c r="Q711">
        <v>0.38194444444444442</v>
      </c>
    </row>
    <row r="712" spans="1:17">
      <c r="A712" s="48">
        <v>46030</v>
      </c>
      <c r="B712">
        <v>2</v>
      </c>
      <c r="C712" t="s">
        <v>207</v>
      </c>
      <c r="D712" t="s">
        <v>1219</v>
      </c>
      <c r="E712">
        <v>20</v>
      </c>
      <c r="F712" t="s">
        <v>17</v>
      </c>
      <c r="G712" t="s">
        <v>1266</v>
      </c>
      <c r="H712" t="s">
        <v>388</v>
      </c>
      <c r="I712" t="s">
        <v>344</v>
      </c>
      <c r="J712" t="s">
        <v>15</v>
      </c>
      <c r="K712">
        <v>2880</v>
      </c>
      <c r="L712">
        <v>2880</v>
      </c>
      <c r="M712">
        <v>60</v>
      </c>
      <c r="N712" t="b">
        <v>0</v>
      </c>
      <c r="O712" t="s">
        <v>4709</v>
      </c>
      <c r="P712" t="s">
        <v>2103</v>
      </c>
      <c r="Q712">
        <v>0.38194444444444442</v>
      </c>
    </row>
    <row r="713" spans="1:17">
      <c r="A713" s="48">
        <v>46030</v>
      </c>
      <c r="B713">
        <v>2</v>
      </c>
      <c r="C713" t="s">
        <v>207</v>
      </c>
      <c r="D713" t="s">
        <v>1219</v>
      </c>
      <c r="E713">
        <v>20</v>
      </c>
      <c r="F713" t="s">
        <v>17</v>
      </c>
      <c r="G713" t="s">
        <v>1266</v>
      </c>
      <c r="H713" t="s">
        <v>1267</v>
      </c>
      <c r="I713" t="s">
        <v>488</v>
      </c>
      <c r="J713" t="s">
        <v>15</v>
      </c>
      <c r="K713">
        <v>2880</v>
      </c>
      <c r="L713">
        <v>2880</v>
      </c>
      <c r="M713">
        <v>60</v>
      </c>
      <c r="N713" t="b">
        <v>0</v>
      </c>
      <c r="O713" t="s">
        <v>4709</v>
      </c>
      <c r="P713" t="s">
        <v>2103</v>
      </c>
      <c r="Q713">
        <v>0.38194444444444442</v>
      </c>
    </row>
    <row r="714" spans="1:17">
      <c r="A714" s="48">
        <v>46030</v>
      </c>
      <c r="B714">
        <v>2</v>
      </c>
      <c r="C714" t="s">
        <v>207</v>
      </c>
      <c r="D714" t="s">
        <v>1219</v>
      </c>
      <c r="E714">
        <v>20</v>
      </c>
      <c r="F714" t="s">
        <v>17</v>
      </c>
      <c r="G714" t="s">
        <v>1266</v>
      </c>
      <c r="H714" t="s">
        <v>389</v>
      </c>
      <c r="I714" t="s">
        <v>488</v>
      </c>
      <c r="J714" t="s">
        <v>16</v>
      </c>
      <c r="K714">
        <v>2880</v>
      </c>
      <c r="L714">
        <v>2880</v>
      </c>
      <c r="M714">
        <v>60</v>
      </c>
      <c r="N714" t="b">
        <v>0</v>
      </c>
      <c r="O714" t="s">
        <v>4709</v>
      </c>
      <c r="P714" t="s">
        <v>2103</v>
      </c>
      <c r="Q714">
        <v>0.38194444444444442</v>
      </c>
    </row>
    <row r="715" spans="1:17">
      <c r="A715" s="48">
        <v>46030</v>
      </c>
      <c r="B715">
        <v>2</v>
      </c>
      <c r="C715" t="s">
        <v>207</v>
      </c>
      <c r="D715" t="s">
        <v>1219</v>
      </c>
      <c r="E715">
        <v>20</v>
      </c>
      <c r="F715" t="s">
        <v>17</v>
      </c>
      <c r="G715" t="s">
        <v>1266</v>
      </c>
      <c r="H715" t="s">
        <v>391</v>
      </c>
      <c r="I715" t="s">
        <v>1266</v>
      </c>
      <c r="J715" t="s">
        <v>15</v>
      </c>
      <c r="K715">
        <v>2880</v>
      </c>
      <c r="L715">
        <v>2880</v>
      </c>
      <c r="M715">
        <v>100</v>
      </c>
      <c r="N715" t="b">
        <v>1</v>
      </c>
      <c r="O715" t="s">
        <v>1623</v>
      </c>
      <c r="P715" t="s">
        <v>2103</v>
      </c>
      <c r="Q715">
        <v>0.38194444444444442</v>
      </c>
    </row>
    <row r="716" spans="1:17">
      <c r="A716" s="48">
        <v>46030</v>
      </c>
      <c r="B716">
        <v>2</v>
      </c>
      <c r="C716" t="s">
        <v>209</v>
      </c>
      <c r="D716" t="s">
        <v>1179</v>
      </c>
      <c r="E716">
        <v>10</v>
      </c>
      <c r="F716" t="s">
        <v>17</v>
      </c>
      <c r="G716" t="s">
        <v>1266</v>
      </c>
      <c r="H716" t="s">
        <v>386</v>
      </c>
      <c r="I716" t="s">
        <v>488</v>
      </c>
      <c r="J716" t="s">
        <v>15</v>
      </c>
      <c r="K716">
        <v>2880</v>
      </c>
      <c r="L716">
        <v>2880</v>
      </c>
      <c r="M716">
        <v>60</v>
      </c>
      <c r="N716" t="b">
        <v>0</v>
      </c>
      <c r="O716" t="s">
        <v>4709</v>
      </c>
      <c r="P716" t="s">
        <v>2103</v>
      </c>
      <c r="Q716">
        <v>0.4375</v>
      </c>
    </row>
    <row r="717" spans="1:17">
      <c r="A717" s="48">
        <v>46030</v>
      </c>
      <c r="B717">
        <v>2</v>
      </c>
      <c r="C717" t="s">
        <v>209</v>
      </c>
      <c r="D717" t="s">
        <v>1179</v>
      </c>
      <c r="E717">
        <v>10</v>
      </c>
      <c r="F717" t="s">
        <v>17</v>
      </c>
      <c r="G717" t="s">
        <v>1266</v>
      </c>
      <c r="H717" t="s">
        <v>387</v>
      </c>
      <c r="I717" t="s">
        <v>443</v>
      </c>
      <c r="J717" t="s">
        <v>15</v>
      </c>
      <c r="K717">
        <v>2880</v>
      </c>
      <c r="L717">
        <v>2880</v>
      </c>
      <c r="M717">
        <v>60</v>
      </c>
      <c r="N717" t="b">
        <v>0</v>
      </c>
      <c r="O717" t="s">
        <v>4709</v>
      </c>
      <c r="P717" t="s">
        <v>2103</v>
      </c>
      <c r="Q717">
        <v>0.4375</v>
      </c>
    </row>
    <row r="718" spans="1:17">
      <c r="A718" s="48">
        <v>46030</v>
      </c>
      <c r="B718">
        <v>2</v>
      </c>
      <c r="C718" t="s">
        <v>209</v>
      </c>
      <c r="D718" t="s">
        <v>1179</v>
      </c>
      <c r="E718">
        <v>10</v>
      </c>
      <c r="F718" t="s">
        <v>17</v>
      </c>
      <c r="G718" t="s">
        <v>1266</v>
      </c>
      <c r="H718" t="s">
        <v>388</v>
      </c>
      <c r="I718" t="s">
        <v>344</v>
      </c>
      <c r="J718" t="s">
        <v>15</v>
      </c>
      <c r="K718">
        <v>2880</v>
      </c>
      <c r="L718">
        <v>2880</v>
      </c>
      <c r="M718">
        <v>60</v>
      </c>
      <c r="N718" t="b">
        <v>0</v>
      </c>
      <c r="O718" t="s">
        <v>4709</v>
      </c>
      <c r="P718" t="s">
        <v>2103</v>
      </c>
      <c r="Q718">
        <v>0.4375</v>
      </c>
    </row>
    <row r="719" spans="1:17">
      <c r="A719" s="48">
        <v>46030</v>
      </c>
      <c r="B719">
        <v>2</v>
      </c>
      <c r="C719" t="s">
        <v>209</v>
      </c>
      <c r="D719" t="s">
        <v>1179</v>
      </c>
      <c r="E719">
        <v>10</v>
      </c>
      <c r="F719" t="s">
        <v>17</v>
      </c>
      <c r="G719" t="s">
        <v>1266</v>
      </c>
      <c r="H719" t="s">
        <v>1267</v>
      </c>
      <c r="I719" t="s">
        <v>488</v>
      </c>
      <c r="J719" t="s">
        <v>15</v>
      </c>
      <c r="K719">
        <v>2880</v>
      </c>
      <c r="L719">
        <v>2880</v>
      </c>
      <c r="M719">
        <v>60</v>
      </c>
      <c r="N719" t="b">
        <v>0</v>
      </c>
      <c r="O719" t="s">
        <v>4709</v>
      </c>
      <c r="P719" t="s">
        <v>2103</v>
      </c>
      <c r="Q719">
        <v>0.4375</v>
      </c>
    </row>
    <row r="720" spans="1:17">
      <c r="A720" s="48">
        <v>46030</v>
      </c>
      <c r="B720">
        <v>2</v>
      </c>
      <c r="C720" t="s">
        <v>209</v>
      </c>
      <c r="D720" t="s">
        <v>1179</v>
      </c>
      <c r="E720">
        <v>10</v>
      </c>
      <c r="F720" t="s">
        <v>17</v>
      </c>
      <c r="G720" t="s">
        <v>1266</v>
      </c>
      <c r="H720" t="s">
        <v>389</v>
      </c>
      <c r="I720" t="s">
        <v>488</v>
      </c>
      <c r="J720" t="s">
        <v>16</v>
      </c>
      <c r="K720">
        <v>2880</v>
      </c>
      <c r="L720">
        <v>2880</v>
      </c>
      <c r="M720">
        <v>60</v>
      </c>
      <c r="N720" t="b">
        <v>0</v>
      </c>
      <c r="O720" t="s">
        <v>4709</v>
      </c>
      <c r="P720" t="s">
        <v>2103</v>
      </c>
      <c r="Q720">
        <v>0.4375</v>
      </c>
    </row>
    <row r="721" spans="1:17">
      <c r="A721" s="48">
        <v>46030</v>
      </c>
      <c r="B721">
        <v>2</v>
      </c>
      <c r="C721" t="s">
        <v>209</v>
      </c>
      <c r="D721" t="s">
        <v>1179</v>
      </c>
      <c r="E721">
        <v>10</v>
      </c>
      <c r="F721" t="s">
        <v>17</v>
      </c>
      <c r="G721" t="s">
        <v>1266</v>
      </c>
      <c r="H721" t="s">
        <v>391</v>
      </c>
      <c r="I721" t="s">
        <v>1266</v>
      </c>
      <c r="J721" t="s">
        <v>15</v>
      </c>
      <c r="K721">
        <v>2880</v>
      </c>
      <c r="L721">
        <v>2880</v>
      </c>
      <c r="M721">
        <v>100</v>
      </c>
      <c r="N721" t="b">
        <v>1</v>
      </c>
      <c r="O721" t="s">
        <v>1623</v>
      </c>
      <c r="P721" t="s">
        <v>2103</v>
      </c>
      <c r="Q721">
        <v>0.4375</v>
      </c>
    </row>
    <row r="722" spans="1:17">
      <c r="A722" s="48">
        <v>46030</v>
      </c>
      <c r="B722">
        <v>2</v>
      </c>
      <c r="C722" t="s">
        <v>210</v>
      </c>
      <c r="D722" t="s">
        <v>1374</v>
      </c>
      <c r="E722">
        <v>10</v>
      </c>
      <c r="F722" t="s">
        <v>17</v>
      </c>
      <c r="G722" t="s">
        <v>1266</v>
      </c>
      <c r="H722" t="s">
        <v>386</v>
      </c>
      <c r="I722" t="s">
        <v>488</v>
      </c>
      <c r="J722" t="s">
        <v>15</v>
      </c>
      <c r="K722">
        <v>2880</v>
      </c>
      <c r="L722">
        <v>2880</v>
      </c>
      <c r="M722">
        <v>60</v>
      </c>
      <c r="N722" t="b">
        <v>0</v>
      </c>
      <c r="O722" t="s">
        <v>4709</v>
      </c>
      <c r="P722" t="s">
        <v>1439</v>
      </c>
      <c r="Q722">
        <v>0.4375</v>
      </c>
    </row>
    <row r="723" spans="1:17">
      <c r="A723" s="48">
        <v>46030</v>
      </c>
      <c r="B723">
        <v>2</v>
      </c>
      <c r="C723" t="s">
        <v>210</v>
      </c>
      <c r="D723" t="s">
        <v>1374</v>
      </c>
      <c r="E723">
        <v>10</v>
      </c>
      <c r="F723" t="s">
        <v>17</v>
      </c>
      <c r="G723" t="s">
        <v>1266</v>
      </c>
      <c r="H723" t="s">
        <v>387</v>
      </c>
      <c r="I723" t="s">
        <v>443</v>
      </c>
      <c r="J723" t="s">
        <v>15</v>
      </c>
      <c r="K723">
        <v>2880</v>
      </c>
      <c r="L723">
        <v>2880</v>
      </c>
      <c r="M723">
        <v>60</v>
      </c>
      <c r="N723" t="b">
        <v>0</v>
      </c>
      <c r="O723" t="s">
        <v>4709</v>
      </c>
      <c r="P723" t="s">
        <v>1439</v>
      </c>
      <c r="Q723">
        <v>0.4375</v>
      </c>
    </row>
    <row r="724" spans="1:17">
      <c r="A724" s="48">
        <v>46030</v>
      </c>
      <c r="B724">
        <v>2</v>
      </c>
      <c r="C724" t="s">
        <v>210</v>
      </c>
      <c r="D724" t="s">
        <v>1374</v>
      </c>
      <c r="E724">
        <v>10</v>
      </c>
      <c r="F724" t="s">
        <v>17</v>
      </c>
      <c r="G724" t="s">
        <v>1266</v>
      </c>
      <c r="H724" t="s">
        <v>388</v>
      </c>
      <c r="I724" t="s">
        <v>344</v>
      </c>
      <c r="J724" t="s">
        <v>15</v>
      </c>
      <c r="K724">
        <v>2880</v>
      </c>
      <c r="L724">
        <v>2880</v>
      </c>
      <c r="M724">
        <v>60</v>
      </c>
      <c r="N724" t="b">
        <v>0</v>
      </c>
      <c r="O724" t="s">
        <v>4709</v>
      </c>
      <c r="P724" t="s">
        <v>1439</v>
      </c>
      <c r="Q724">
        <v>0.4375</v>
      </c>
    </row>
    <row r="725" spans="1:17">
      <c r="A725" s="48">
        <v>46030</v>
      </c>
      <c r="B725">
        <v>2</v>
      </c>
      <c r="C725" t="s">
        <v>210</v>
      </c>
      <c r="D725" t="s">
        <v>1374</v>
      </c>
      <c r="E725">
        <v>10</v>
      </c>
      <c r="F725" t="s">
        <v>17</v>
      </c>
      <c r="G725" t="s">
        <v>1266</v>
      </c>
      <c r="H725" t="s">
        <v>1267</v>
      </c>
      <c r="I725" t="s">
        <v>488</v>
      </c>
      <c r="J725" t="s">
        <v>15</v>
      </c>
      <c r="K725">
        <v>2880</v>
      </c>
      <c r="L725">
        <v>2880</v>
      </c>
      <c r="M725">
        <v>60</v>
      </c>
      <c r="N725" t="b">
        <v>0</v>
      </c>
      <c r="O725" t="s">
        <v>4709</v>
      </c>
      <c r="P725" t="s">
        <v>1439</v>
      </c>
      <c r="Q725">
        <v>0.4375</v>
      </c>
    </row>
    <row r="726" spans="1:17">
      <c r="A726" s="48">
        <v>46030</v>
      </c>
      <c r="B726">
        <v>2</v>
      </c>
      <c r="C726" t="s">
        <v>210</v>
      </c>
      <c r="D726" t="s">
        <v>1374</v>
      </c>
      <c r="E726">
        <v>10</v>
      </c>
      <c r="F726" t="s">
        <v>17</v>
      </c>
      <c r="G726" t="s">
        <v>1266</v>
      </c>
      <c r="H726" t="s">
        <v>389</v>
      </c>
      <c r="I726" t="s">
        <v>488</v>
      </c>
      <c r="J726" t="s">
        <v>16</v>
      </c>
      <c r="K726">
        <v>2880</v>
      </c>
      <c r="L726">
        <v>2880</v>
      </c>
      <c r="M726">
        <v>60</v>
      </c>
      <c r="N726" t="b">
        <v>0</v>
      </c>
      <c r="O726" t="s">
        <v>4709</v>
      </c>
      <c r="P726" t="s">
        <v>1439</v>
      </c>
      <c r="Q726">
        <v>0.4375</v>
      </c>
    </row>
    <row r="727" spans="1:17">
      <c r="A727" s="48">
        <v>46030</v>
      </c>
      <c r="B727">
        <v>2</v>
      </c>
      <c r="C727" t="s">
        <v>210</v>
      </c>
      <c r="D727" t="s">
        <v>1374</v>
      </c>
      <c r="E727">
        <v>10</v>
      </c>
      <c r="F727" t="s">
        <v>17</v>
      </c>
      <c r="G727" t="s">
        <v>1266</v>
      </c>
      <c r="H727" t="s">
        <v>391</v>
      </c>
      <c r="I727" t="s">
        <v>1266</v>
      </c>
      <c r="J727" t="s">
        <v>15</v>
      </c>
      <c r="K727">
        <v>2880</v>
      </c>
      <c r="L727">
        <v>2880</v>
      </c>
      <c r="M727">
        <v>100</v>
      </c>
      <c r="N727" t="b">
        <v>1</v>
      </c>
      <c r="O727" t="s">
        <v>1623</v>
      </c>
      <c r="P727" t="s">
        <v>1439</v>
      </c>
      <c r="Q727">
        <v>0.4375</v>
      </c>
    </row>
    <row r="728" spans="1:17">
      <c r="A728" s="48">
        <v>46030</v>
      </c>
      <c r="B728">
        <v>2</v>
      </c>
      <c r="C728" t="s">
        <v>211</v>
      </c>
      <c r="D728" t="s">
        <v>1180</v>
      </c>
      <c r="E728">
        <v>10</v>
      </c>
      <c r="F728" t="s">
        <v>17</v>
      </c>
      <c r="G728" t="s">
        <v>488</v>
      </c>
      <c r="H728" t="s">
        <v>386</v>
      </c>
      <c r="I728" t="s">
        <v>488</v>
      </c>
      <c r="J728" t="s">
        <v>15</v>
      </c>
      <c r="K728">
        <v>2880</v>
      </c>
      <c r="L728">
        <v>2880</v>
      </c>
      <c r="M728">
        <v>100</v>
      </c>
      <c r="N728" t="b">
        <v>1</v>
      </c>
      <c r="O728" t="s">
        <v>1623</v>
      </c>
      <c r="P728" t="s">
        <v>1439</v>
      </c>
      <c r="Q728">
        <v>0.76388888888888884</v>
      </c>
    </row>
    <row r="729" spans="1:17">
      <c r="A729" s="48">
        <v>46030</v>
      </c>
      <c r="B729">
        <v>2</v>
      </c>
      <c r="C729" t="s">
        <v>211</v>
      </c>
      <c r="D729" t="s">
        <v>1180</v>
      </c>
      <c r="E729">
        <v>10</v>
      </c>
      <c r="F729" t="s">
        <v>17</v>
      </c>
      <c r="G729" t="s">
        <v>488</v>
      </c>
      <c r="H729" t="s">
        <v>387</v>
      </c>
      <c r="I729" t="s">
        <v>443</v>
      </c>
      <c r="J729" t="s">
        <v>15</v>
      </c>
      <c r="K729">
        <v>2880</v>
      </c>
      <c r="L729">
        <v>2880</v>
      </c>
      <c r="M729">
        <v>60</v>
      </c>
      <c r="N729" t="b">
        <v>0</v>
      </c>
      <c r="O729" t="s">
        <v>4709</v>
      </c>
      <c r="P729" t="s">
        <v>1439</v>
      </c>
      <c r="Q729">
        <v>0.76388888888888884</v>
      </c>
    </row>
    <row r="730" spans="1:17">
      <c r="A730" s="48">
        <v>46030</v>
      </c>
      <c r="B730">
        <v>2</v>
      </c>
      <c r="C730" t="s">
        <v>211</v>
      </c>
      <c r="D730" t="s">
        <v>1180</v>
      </c>
      <c r="E730">
        <v>10</v>
      </c>
      <c r="F730" t="s">
        <v>17</v>
      </c>
      <c r="G730" t="s">
        <v>488</v>
      </c>
      <c r="H730" t="s">
        <v>388</v>
      </c>
      <c r="I730" t="s">
        <v>344</v>
      </c>
      <c r="J730" t="s">
        <v>15</v>
      </c>
      <c r="K730">
        <v>2880</v>
      </c>
      <c r="L730">
        <v>2880</v>
      </c>
      <c r="M730">
        <v>60</v>
      </c>
      <c r="N730" t="b">
        <v>0</v>
      </c>
      <c r="O730" t="s">
        <v>4709</v>
      </c>
      <c r="P730" t="s">
        <v>1439</v>
      </c>
      <c r="Q730">
        <v>0.76388888888888884</v>
      </c>
    </row>
    <row r="731" spans="1:17">
      <c r="A731" s="48">
        <v>46030</v>
      </c>
      <c r="B731">
        <v>2</v>
      </c>
      <c r="C731" t="s">
        <v>211</v>
      </c>
      <c r="D731" t="s">
        <v>1180</v>
      </c>
      <c r="E731">
        <v>10</v>
      </c>
      <c r="F731" t="s">
        <v>17</v>
      </c>
      <c r="G731" t="s">
        <v>488</v>
      </c>
      <c r="H731" t="s">
        <v>1267</v>
      </c>
      <c r="I731" t="s">
        <v>488</v>
      </c>
      <c r="J731" t="s">
        <v>15</v>
      </c>
      <c r="K731">
        <v>2880</v>
      </c>
      <c r="L731">
        <v>2880</v>
      </c>
      <c r="M731">
        <v>100</v>
      </c>
      <c r="N731" t="b">
        <v>1</v>
      </c>
      <c r="O731" t="s">
        <v>1623</v>
      </c>
      <c r="P731" t="s">
        <v>1439</v>
      </c>
      <c r="Q731">
        <v>0.76388888888888884</v>
      </c>
    </row>
    <row r="732" spans="1:17">
      <c r="A732" s="48">
        <v>46030</v>
      </c>
      <c r="B732">
        <v>2</v>
      </c>
      <c r="C732" t="s">
        <v>211</v>
      </c>
      <c r="D732" t="s">
        <v>1180</v>
      </c>
      <c r="E732">
        <v>10</v>
      </c>
      <c r="F732" t="s">
        <v>17</v>
      </c>
      <c r="G732" t="s">
        <v>488</v>
      </c>
      <c r="H732" t="s">
        <v>389</v>
      </c>
      <c r="I732" t="s">
        <v>488</v>
      </c>
      <c r="J732" t="s">
        <v>16</v>
      </c>
      <c r="K732">
        <v>2880</v>
      </c>
      <c r="L732">
        <v>2880</v>
      </c>
      <c r="M732">
        <v>100</v>
      </c>
      <c r="N732" t="b">
        <v>1</v>
      </c>
      <c r="O732" t="s">
        <v>1623</v>
      </c>
      <c r="P732" t="s">
        <v>1439</v>
      </c>
      <c r="Q732">
        <v>0.76388888888888884</v>
      </c>
    </row>
    <row r="733" spans="1:17">
      <c r="A733" s="48">
        <v>46030</v>
      </c>
      <c r="B733">
        <v>2</v>
      </c>
      <c r="C733" t="s">
        <v>211</v>
      </c>
      <c r="D733" t="s">
        <v>1180</v>
      </c>
      <c r="E733">
        <v>10</v>
      </c>
      <c r="F733" t="s">
        <v>17</v>
      </c>
      <c r="G733" t="s">
        <v>488</v>
      </c>
      <c r="H733" t="s">
        <v>391</v>
      </c>
      <c r="I733" t="s">
        <v>1266</v>
      </c>
      <c r="J733" t="s">
        <v>15</v>
      </c>
      <c r="K733">
        <v>2880</v>
      </c>
      <c r="L733">
        <v>2880</v>
      </c>
      <c r="M733">
        <v>60</v>
      </c>
      <c r="N733" t="b">
        <v>0</v>
      </c>
      <c r="O733" t="s">
        <v>4709</v>
      </c>
      <c r="P733" t="s">
        <v>1439</v>
      </c>
      <c r="Q733">
        <v>0.76388888888888884</v>
      </c>
    </row>
    <row r="734" spans="1:17">
      <c r="A734" s="48">
        <v>46030</v>
      </c>
      <c r="B734">
        <v>2</v>
      </c>
      <c r="C734" t="s">
        <v>216</v>
      </c>
      <c r="D734" t="s">
        <v>1398</v>
      </c>
      <c r="E734">
        <v>10</v>
      </c>
      <c r="F734" t="s">
        <v>17</v>
      </c>
      <c r="G734" t="s">
        <v>1266</v>
      </c>
      <c r="H734" t="s">
        <v>386</v>
      </c>
      <c r="I734" t="s">
        <v>488</v>
      </c>
      <c r="J734" t="s">
        <v>15</v>
      </c>
      <c r="K734">
        <v>2880</v>
      </c>
      <c r="L734">
        <v>2880</v>
      </c>
      <c r="M734">
        <v>60</v>
      </c>
      <c r="N734" t="b">
        <v>0</v>
      </c>
      <c r="O734" t="s">
        <v>4709</v>
      </c>
      <c r="P734" t="s">
        <v>2104</v>
      </c>
      <c r="Q734">
        <v>0.4375</v>
      </c>
    </row>
    <row r="735" spans="1:17">
      <c r="A735" s="48">
        <v>46030</v>
      </c>
      <c r="B735">
        <v>2</v>
      </c>
      <c r="C735" t="s">
        <v>216</v>
      </c>
      <c r="D735" t="s">
        <v>1398</v>
      </c>
      <c r="E735">
        <v>10</v>
      </c>
      <c r="F735" t="s">
        <v>17</v>
      </c>
      <c r="G735" t="s">
        <v>1266</v>
      </c>
      <c r="H735" t="s">
        <v>387</v>
      </c>
      <c r="I735" t="s">
        <v>443</v>
      </c>
      <c r="J735" t="s">
        <v>15</v>
      </c>
      <c r="K735">
        <v>2880</v>
      </c>
      <c r="L735">
        <v>2880</v>
      </c>
      <c r="M735">
        <v>60</v>
      </c>
      <c r="N735" t="b">
        <v>0</v>
      </c>
      <c r="O735" t="s">
        <v>4709</v>
      </c>
      <c r="P735" t="s">
        <v>2104</v>
      </c>
      <c r="Q735">
        <v>0.4375</v>
      </c>
    </row>
    <row r="736" spans="1:17">
      <c r="A736" s="48">
        <v>46030</v>
      </c>
      <c r="B736">
        <v>2</v>
      </c>
      <c r="C736" t="s">
        <v>216</v>
      </c>
      <c r="D736" t="s">
        <v>1398</v>
      </c>
      <c r="E736">
        <v>10</v>
      </c>
      <c r="F736" t="s">
        <v>17</v>
      </c>
      <c r="G736" t="s">
        <v>1266</v>
      </c>
      <c r="H736" t="s">
        <v>388</v>
      </c>
      <c r="I736" t="s">
        <v>344</v>
      </c>
      <c r="J736" t="s">
        <v>15</v>
      </c>
      <c r="K736">
        <v>2880</v>
      </c>
      <c r="L736">
        <v>2880</v>
      </c>
      <c r="M736">
        <v>60</v>
      </c>
      <c r="N736" t="b">
        <v>0</v>
      </c>
      <c r="O736" t="s">
        <v>4709</v>
      </c>
      <c r="P736" t="s">
        <v>2104</v>
      </c>
      <c r="Q736">
        <v>0.4375</v>
      </c>
    </row>
    <row r="737" spans="1:17">
      <c r="A737" s="48">
        <v>46030</v>
      </c>
      <c r="B737">
        <v>2</v>
      </c>
      <c r="C737" t="s">
        <v>216</v>
      </c>
      <c r="D737" t="s">
        <v>1398</v>
      </c>
      <c r="E737">
        <v>10</v>
      </c>
      <c r="F737" t="s">
        <v>17</v>
      </c>
      <c r="G737" t="s">
        <v>1266</v>
      </c>
      <c r="H737" t="s">
        <v>1267</v>
      </c>
      <c r="I737" t="s">
        <v>488</v>
      </c>
      <c r="J737" t="s">
        <v>15</v>
      </c>
      <c r="K737">
        <v>2880</v>
      </c>
      <c r="L737">
        <v>2880</v>
      </c>
      <c r="M737">
        <v>60</v>
      </c>
      <c r="N737" t="b">
        <v>0</v>
      </c>
      <c r="O737" t="s">
        <v>4709</v>
      </c>
      <c r="P737" t="s">
        <v>2104</v>
      </c>
      <c r="Q737">
        <v>0.4375</v>
      </c>
    </row>
    <row r="738" spans="1:17">
      <c r="A738" s="48">
        <v>46030</v>
      </c>
      <c r="B738">
        <v>2</v>
      </c>
      <c r="C738" t="s">
        <v>216</v>
      </c>
      <c r="D738" t="s">
        <v>1398</v>
      </c>
      <c r="E738">
        <v>10</v>
      </c>
      <c r="F738" t="s">
        <v>17</v>
      </c>
      <c r="G738" t="s">
        <v>1266</v>
      </c>
      <c r="H738" t="s">
        <v>389</v>
      </c>
      <c r="I738" t="s">
        <v>488</v>
      </c>
      <c r="J738" t="s">
        <v>16</v>
      </c>
      <c r="K738">
        <v>2880</v>
      </c>
      <c r="L738">
        <v>2880</v>
      </c>
      <c r="M738">
        <v>60</v>
      </c>
      <c r="N738" t="b">
        <v>0</v>
      </c>
      <c r="O738" t="s">
        <v>4709</v>
      </c>
      <c r="P738" t="s">
        <v>2104</v>
      </c>
      <c r="Q738">
        <v>0.4375</v>
      </c>
    </row>
    <row r="739" spans="1:17">
      <c r="A739" s="48">
        <v>46030</v>
      </c>
      <c r="B739">
        <v>2</v>
      </c>
      <c r="C739" t="s">
        <v>216</v>
      </c>
      <c r="D739" t="s">
        <v>1398</v>
      </c>
      <c r="E739">
        <v>10</v>
      </c>
      <c r="F739" t="s">
        <v>17</v>
      </c>
      <c r="G739" t="s">
        <v>1266</v>
      </c>
      <c r="H739" t="s">
        <v>391</v>
      </c>
      <c r="I739" t="s">
        <v>1266</v>
      </c>
      <c r="J739" t="s">
        <v>15</v>
      </c>
      <c r="K739">
        <v>2880</v>
      </c>
      <c r="L739">
        <v>2880</v>
      </c>
      <c r="M739">
        <v>100</v>
      </c>
      <c r="N739" t="b">
        <v>1</v>
      </c>
      <c r="O739" t="s">
        <v>1623</v>
      </c>
      <c r="P739" t="s">
        <v>2104</v>
      </c>
      <c r="Q739">
        <v>0.4375</v>
      </c>
    </row>
    <row r="740" spans="1:17">
      <c r="A740" s="48">
        <v>46030</v>
      </c>
      <c r="B740">
        <v>2</v>
      </c>
      <c r="C740" t="s">
        <v>217</v>
      </c>
      <c r="D740" t="s">
        <v>1184</v>
      </c>
      <c r="E740">
        <v>10</v>
      </c>
      <c r="F740" t="s">
        <v>17</v>
      </c>
      <c r="G740" t="s">
        <v>1266</v>
      </c>
      <c r="H740" t="s">
        <v>386</v>
      </c>
      <c r="I740" t="s">
        <v>488</v>
      </c>
      <c r="J740" t="s">
        <v>15</v>
      </c>
      <c r="K740">
        <v>2880</v>
      </c>
      <c r="L740">
        <v>2880</v>
      </c>
      <c r="M740">
        <v>60</v>
      </c>
      <c r="N740" t="b">
        <v>0</v>
      </c>
      <c r="O740" t="s">
        <v>4709</v>
      </c>
      <c r="P740" t="s">
        <v>1590</v>
      </c>
      <c r="Q740">
        <v>0.625</v>
      </c>
    </row>
    <row r="741" spans="1:17">
      <c r="A741" s="48">
        <v>46030</v>
      </c>
      <c r="B741">
        <v>2</v>
      </c>
      <c r="C741" t="s">
        <v>217</v>
      </c>
      <c r="D741" t="s">
        <v>1184</v>
      </c>
      <c r="E741">
        <v>10</v>
      </c>
      <c r="F741" t="s">
        <v>17</v>
      </c>
      <c r="G741" t="s">
        <v>1266</v>
      </c>
      <c r="H741" t="s">
        <v>387</v>
      </c>
      <c r="I741" t="s">
        <v>443</v>
      </c>
      <c r="J741" t="s">
        <v>15</v>
      </c>
      <c r="K741">
        <v>2880</v>
      </c>
      <c r="L741">
        <v>2880</v>
      </c>
      <c r="M741">
        <v>60</v>
      </c>
      <c r="N741" t="b">
        <v>0</v>
      </c>
      <c r="O741" t="s">
        <v>4709</v>
      </c>
      <c r="P741" t="s">
        <v>1590</v>
      </c>
      <c r="Q741">
        <v>0.625</v>
      </c>
    </row>
    <row r="742" spans="1:17">
      <c r="A742" s="48">
        <v>46030</v>
      </c>
      <c r="B742">
        <v>2</v>
      </c>
      <c r="C742" t="s">
        <v>217</v>
      </c>
      <c r="D742" t="s">
        <v>1184</v>
      </c>
      <c r="E742">
        <v>10</v>
      </c>
      <c r="F742" t="s">
        <v>17</v>
      </c>
      <c r="G742" t="s">
        <v>1266</v>
      </c>
      <c r="H742" t="s">
        <v>388</v>
      </c>
      <c r="I742" t="s">
        <v>344</v>
      </c>
      <c r="J742" t="s">
        <v>15</v>
      </c>
      <c r="K742">
        <v>2880</v>
      </c>
      <c r="L742">
        <v>2880</v>
      </c>
      <c r="M742">
        <v>60</v>
      </c>
      <c r="N742" t="b">
        <v>0</v>
      </c>
      <c r="O742" t="s">
        <v>4709</v>
      </c>
      <c r="P742" t="s">
        <v>1590</v>
      </c>
      <c r="Q742">
        <v>0.625</v>
      </c>
    </row>
    <row r="743" spans="1:17">
      <c r="A743" s="48">
        <v>46030</v>
      </c>
      <c r="B743">
        <v>2</v>
      </c>
      <c r="C743" t="s">
        <v>217</v>
      </c>
      <c r="D743" t="s">
        <v>1184</v>
      </c>
      <c r="E743">
        <v>10</v>
      </c>
      <c r="F743" t="s">
        <v>17</v>
      </c>
      <c r="G743" t="s">
        <v>1266</v>
      </c>
      <c r="H743" t="s">
        <v>1267</v>
      </c>
      <c r="I743" t="s">
        <v>488</v>
      </c>
      <c r="J743" t="s">
        <v>15</v>
      </c>
      <c r="K743">
        <v>2880</v>
      </c>
      <c r="L743">
        <v>2880</v>
      </c>
      <c r="M743">
        <v>60</v>
      </c>
      <c r="N743" t="b">
        <v>0</v>
      </c>
      <c r="O743" t="s">
        <v>4709</v>
      </c>
      <c r="P743" t="s">
        <v>1590</v>
      </c>
      <c r="Q743">
        <v>0.625</v>
      </c>
    </row>
    <row r="744" spans="1:17">
      <c r="A744" s="48">
        <v>46030</v>
      </c>
      <c r="B744">
        <v>2</v>
      </c>
      <c r="C744" t="s">
        <v>217</v>
      </c>
      <c r="D744" t="s">
        <v>1184</v>
      </c>
      <c r="E744">
        <v>10</v>
      </c>
      <c r="F744" t="s">
        <v>17</v>
      </c>
      <c r="G744" t="s">
        <v>1266</v>
      </c>
      <c r="H744" t="s">
        <v>389</v>
      </c>
      <c r="I744" t="s">
        <v>488</v>
      </c>
      <c r="J744" t="s">
        <v>16</v>
      </c>
      <c r="K744">
        <v>2880</v>
      </c>
      <c r="L744">
        <v>2880</v>
      </c>
      <c r="M744">
        <v>60</v>
      </c>
      <c r="N744" t="b">
        <v>0</v>
      </c>
      <c r="O744" t="s">
        <v>4709</v>
      </c>
      <c r="P744" t="s">
        <v>1590</v>
      </c>
      <c r="Q744">
        <v>0.625</v>
      </c>
    </row>
    <row r="745" spans="1:17">
      <c r="A745" s="48">
        <v>46030</v>
      </c>
      <c r="B745">
        <v>2</v>
      </c>
      <c r="C745" t="s">
        <v>217</v>
      </c>
      <c r="D745" t="s">
        <v>1184</v>
      </c>
      <c r="E745">
        <v>10</v>
      </c>
      <c r="F745" t="s">
        <v>17</v>
      </c>
      <c r="G745" t="s">
        <v>1266</v>
      </c>
      <c r="H745" t="s">
        <v>391</v>
      </c>
      <c r="I745" t="s">
        <v>1266</v>
      </c>
      <c r="J745" t="s">
        <v>15</v>
      </c>
      <c r="K745">
        <v>2880</v>
      </c>
      <c r="L745">
        <v>2880</v>
      </c>
      <c r="M745">
        <v>100</v>
      </c>
      <c r="N745" t="b">
        <v>1</v>
      </c>
      <c r="O745" t="s">
        <v>1623</v>
      </c>
      <c r="P745" t="s">
        <v>1590</v>
      </c>
      <c r="Q745">
        <v>0.625</v>
      </c>
    </row>
    <row r="746" spans="1:17">
      <c r="A746" s="48">
        <v>46030</v>
      </c>
      <c r="B746">
        <v>2</v>
      </c>
      <c r="C746" t="s">
        <v>221</v>
      </c>
      <c r="D746" t="s">
        <v>1189</v>
      </c>
      <c r="E746">
        <v>10</v>
      </c>
      <c r="F746" t="s">
        <v>17</v>
      </c>
      <c r="G746" t="s">
        <v>1266</v>
      </c>
      <c r="H746" t="s">
        <v>386</v>
      </c>
      <c r="I746" t="s">
        <v>488</v>
      </c>
      <c r="J746" t="s">
        <v>15</v>
      </c>
      <c r="K746">
        <v>2880</v>
      </c>
      <c r="L746">
        <v>2880</v>
      </c>
      <c r="M746">
        <v>60</v>
      </c>
      <c r="N746" t="b">
        <v>0</v>
      </c>
      <c r="O746" t="s">
        <v>4709</v>
      </c>
      <c r="P746" t="s">
        <v>1439</v>
      </c>
      <c r="Q746">
        <v>0.41666666666666669</v>
      </c>
    </row>
    <row r="747" spans="1:17">
      <c r="A747" s="48">
        <v>46030</v>
      </c>
      <c r="B747">
        <v>2</v>
      </c>
      <c r="C747" t="s">
        <v>221</v>
      </c>
      <c r="D747" t="s">
        <v>1189</v>
      </c>
      <c r="E747">
        <v>10</v>
      </c>
      <c r="F747" t="s">
        <v>17</v>
      </c>
      <c r="G747" t="s">
        <v>1266</v>
      </c>
      <c r="H747" t="s">
        <v>387</v>
      </c>
      <c r="I747" t="s">
        <v>443</v>
      </c>
      <c r="J747" t="s">
        <v>15</v>
      </c>
      <c r="K747">
        <v>2880</v>
      </c>
      <c r="L747">
        <v>2880</v>
      </c>
      <c r="M747">
        <v>60</v>
      </c>
      <c r="N747" t="b">
        <v>0</v>
      </c>
      <c r="O747" t="s">
        <v>4709</v>
      </c>
      <c r="P747" t="s">
        <v>1439</v>
      </c>
      <c r="Q747">
        <v>0.41666666666666669</v>
      </c>
    </row>
    <row r="748" spans="1:17">
      <c r="A748" s="48">
        <v>46030</v>
      </c>
      <c r="B748">
        <v>2</v>
      </c>
      <c r="C748" t="s">
        <v>221</v>
      </c>
      <c r="D748" t="s">
        <v>1189</v>
      </c>
      <c r="E748">
        <v>10</v>
      </c>
      <c r="F748" t="s">
        <v>17</v>
      </c>
      <c r="G748" t="s">
        <v>1266</v>
      </c>
      <c r="H748" t="s">
        <v>388</v>
      </c>
      <c r="I748" t="s">
        <v>344</v>
      </c>
      <c r="J748" t="s">
        <v>15</v>
      </c>
      <c r="K748">
        <v>2880</v>
      </c>
      <c r="L748">
        <v>2880</v>
      </c>
      <c r="M748">
        <v>60</v>
      </c>
      <c r="N748" t="b">
        <v>0</v>
      </c>
      <c r="O748" t="s">
        <v>4709</v>
      </c>
      <c r="P748" t="s">
        <v>1439</v>
      </c>
      <c r="Q748">
        <v>0.41666666666666669</v>
      </c>
    </row>
    <row r="749" spans="1:17">
      <c r="A749" s="48">
        <v>46030</v>
      </c>
      <c r="B749">
        <v>2</v>
      </c>
      <c r="C749" t="s">
        <v>221</v>
      </c>
      <c r="D749" t="s">
        <v>1189</v>
      </c>
      <c r="E749">
        <v>10</v>
      </c>
      <c r="F749" t="s">
        <v>17</v>
      </c>
      <c r="G749" t="s">
        <v>1266</v>
      </c>
      <c r="H749" t="s">
        <v>1267</v>
      </c>
      <c r="I749" t="s">
        <v>488</v>
      </c>
      <c r="J749" t="s">
        <v>15</v>
      </c>
      <c r="K749">
        <v>2880</v>
      </c>
      <c r="L749">
        <v>2880</v>
      </c>
      <c r="M749">
        <v>60</v>
      </c>
      <c r="N749" t="b">
        <v>0</v>
      </c>
      <c r="O749" t="s">
        <v>4709</v>
      </c>
      <c r="P749" t="s">
        <v>1439</v>
      </c>
      <c r="Q749">
        <v>0.41666666666666669</v>
      </c>
    </row>
    <row r="750" spans="1:17">
      <c r="A750" s="48">
        <v>46030</v>
      </c>
      <c r="B750">
        <v>2</v>
      </c>
      <c r="C750" t="s">
        <v>221</v>
      </c>
      <c r="D750" t="s">
        <v>1189</v>
      </c>
      <c r="E750">
        <v>10</v>
      </c>
      <c r="F750" t="s">
        <v>17</v>
      </c>
      <c r="G750" t="s">
        <v>1266</v>
      </c>
      <c r="H750" t="s">
        <v>389</v>
      </c>
      <c r="I750" t="s">
        <v>488</v>
      </c>
      <c r="J750" t="s">
        <v>16</v>
      </c>
      <c r="K750">
        <v>2880</v>
      </c>
      <c r="L750">
        <v>2880</v>
      </c>
      <c r="M750">
        <v>60</v>
      </c>
      <c r="N750" t="b">
        <v>0</v>
      </c>
      <c r="O750" t="s">
        <v>4709</v>
      </c>
      <c r="P750" t="s">
        <v>1439</v>
      </c>
      <c r="Q750">
        <v>0.41666666666666669</v>
      </c>
    </row>
    <row r="751" spans="1:17">
      <c r="A751" s="48">
        <v>46030</v>
      </c>
      <c r="B751">
        <v>2</v>
      </c>
      <c r="C751" t="s">
        <v>221</v>
      </c>
      <c r="D751" t="s">
        <v>1189</v>
      </c>
      <c r="E751">
        <v>10</v>
      </c>
      <c r="F751" t="s">
        <v>17</v>
      </c>
      <c r="G751" t="s">
        <v>1266</v>
      </c>
      <c r="H751" t="s">
        <v>391</v>
      </c>
      <c r="I751" t="s">
        <v>1266</v>
      </c>
      <c r="J751" t="s">
        <v>15</v>
      </c>
      <c r="K751">
        <v>2880</v>
      </c>
      <c r="L751">
        <v>2880</v>
      </c>
      <c r="M751">
        <v>100</v>
      </c>
      <c r="N751" t="b">
        <v>1</v>
      </c>
      <c r="O751" t="s">
        <v>1623</v>
      </c>
      <c r="P751" t="s">
        <v>1439</v>
      </c>
      <c r="Q751">
        <v>0.41666666666666669</v>
      </c>
    </row>
    <row r="752" spans="1:17">
      <c r="A752" s="48">
        <v>46030</v>
      </c>
      <c r="B752">
        <v>2</v>
      </c>
      <c r="C752" t="s">
        <v>226</v>
      </c>
      <c r="D752" t="s">
        <v>1194</v>
      </c>
      <c r="E752">
        <v>10</v>
      </c>
      <c r="F752" t="s">
        <v>15</v>
      </c>
      <c r="G752" t="s">
        <v>1266</v>
      </c>
      <c r="H752" t="s">
        <v>386</v>
      </c>
      <c r="I752" t="s">
        <v>488</v>
      </c>
      <c r="J752" t="s">
        <v>15</v>
      </c>
      <c r="K752">
        <v>2880</v>
      </c>
      <c r="L752">
        <v>2880</v>
      </c>
      <c r="M752">
        <v>60</v>
      </c>
      <c r="N752" t="b">
        <v>0</v>
      </c>
      <c r="O752" t="s">
        <v>4709</v>
      </c>
      <c r="P752" t="s">
        <v>1590</v>
      </c>
      <c r="Q752">
        <v>0.38194444444444442</v>
      </c>
    </row>
    <row r="753" spans="1:17">
      <c r="A753" s="48">
        <v>46030</v>
      </c>
      <c r="B753">
        <v>2</v>
      </c>
      <c r="C753" t="s">
        <v>226</v>
      </c>
      <c r="D753" t="s">
        <v>1194</v>
      </c>
      <c r="E753">
        <v>10</v>
      </c>
      <c r="F753" t="s">
        <v>15</v>
      </c>
      <c r="G753" t="s">
        <v>1266</v>
      </c>
      <c r="H753" t="s">
        <v>387</v>
      </c>
      <c r="I753" t="s">
        <v>443</v>
      </c>
      <c r="J753" t="s">
        <v>15</v>
      </c>
      <c r="K753">
        <v>2880</v>
      </c>
      <c r="L753">
        <v>2880</v>
      </c>
      <c r="M753">
        <v>60</v>
      </c>
      <c r="N753" t="b">
        <v>0</v>
      </c>
      <c r="O753" t="s">
        <v>4709</v>
      </c>
      <c r="P753" t="s">
        <v>1590</v>
      </c>
      <c r="Q753">
        <v>0.38194444444444442</v>
      </c>
    </row>
    <row r="754" spans="1:17">
      <c r="A754" s="48">
        <v>46030</v>
      </c>
      <c r="B754">
        <v>2</v>
      </c>
      <c r="C754" t="s">
        <v>226</v>
      </c>
      <c r="D754" t="s">
        <v>1194</v>
      </c>
      <c r="E754">
        <v>10</v>
      </c>
      <c r="F754" t="s">
        <v>15</v>
      </c>
      <c r="G754" t="s">
        <v>1266</v>
      </c>
      <c r="H754" t="s">
        <v>388</v>
      </c>
      <c r="I754" t="s">
        <v>344</v>
      </c>
      <c r="J754" t="s">
        <v>15</v>
      </c>
      <c r="K754">
        <v>2880</v>
      </c>
      <c r="L754">
        <v>2880</v>
      </c>
      <c r="M754">
        <v>60</v>
      </c>
      <c r="N754" t="b">
        <v>0</v>
      </c>
      <c r="O754" t="s">
        <v>4709</v>
      </c>
      <c r="P754" t="s">
        <v>1590</v>
      </c>
      <c r="Q754">
        <v>0.38194444444444442</v>
      </c>
    </row>
    <row r="755" spans="1:17">
      <c r="A755" s="48">
        <v>46030</v>
      </c>
      <c r="B755">
        <v>2</v>
      </c>
      <c r="C755" t="s">
        <v>226</v>
      </c>
      <c r="D755" t="s">
        <v>1194</v>
      </c>
      <c r="E755">
        <v>10</v>
      </c>
      <c r="F755" t="s">
        <v>15</v>
      </c>
      <c r="G755" t="s">
        <v>1266</v>
      </c>
      <c r="H755" t="s">
        <v>1267</v>
      </c>
      <c r="I755" t="s">
        <v>488</v>
      </c>
      <c r="J755" t="s">
        <v>15</v>
      </c>
      <c r="K755">
        <v>2880</v>
      </c>
      <c r="L755">
        <v>2880</v>
      </c>
      <c r="M755">
        <v>60</v>
      </c>
      <c r="N755" t="b">
        <v>0</v>
      </c>
      <c r="O755" t="s">
        <v>4709</v>
      </c>
      <c r="P755" t="s">
        <v>1590</v>
      </c>
      <c r="Q755">
        <v>0.38194444444444442</v>
      </c>
    </row>
    <row r="756" spans="1:17">
      <c r="A756" s="48">
        <v>46030</v>
      </c>
      <c r="B756">
        <v>2</v>
      </c>
      <c r="C756" t="s">
        <v>226</v>
      </c>
      <c r="D756" t="s">
        <v>1194</v>
      </c>
      <c r="E756">
        <v>10</v>
      </c>
      <c r="F756" t="s">
        <v>15</v>
      </c>
      <c r="G756" t="s">
        <v>1266</v>
      </c>
      <c r="H756" t="s">
        <v>389</v>
      </c>
      <c r="I756" t="s">
        <v>488</v>
      </c>
      <c r="J756" t="s">
        <v>16</v>
      </c>
      <c r="K756">
        <v>2880</v>
      </c>
      <c r="L756">
        <v>2880</v>
      </c>
      <c r="M756">
        <v>40</v>
      </c>
      <c r="N756" t="b">
        <v>0</v>
      </c>
      <c r="O756" t="s">
        <v>4709</v>
      </c>
      <c r="P756" t="s">
        <v>1590</v>
      </c>
      <c r="Q756">
        <v>0.38194444444444442</v>
      </c>
    </row>
    <row r="757" spans="1:17">
      <c r="A757" s="48">
        <v>46030</v>
      </c>
      <c r="B757">
        <v>2</v>
      </c>
      <c r="C757" t="s">
        <v>226</v>
      </c>
      <c r="D757" t="s">
        <v>1194</v>
      </c>
      <c r="E757">
        <v>10</v>
      </c>
      <c r="F757" t="s">
        <v>15</v>
      </c>
      <c r="G757" t="s">
        <v>1266</v>
      </c>
      <c r="H757" t="s">
        <v>391</v>
      </c>
      <c r="I757" t="s">
        <v>1266</v>
      </c>
      <c r="J757" t="s">
        <v>15</v>
      </c>
      <c r="K757">
        <v>2880</v>
      </c>
      <c r="L757">
        <v>2880</v>
      </c>
      <c r="M757">
        <v>100</v>
      </c>
      <c r="N757" t="b">
        <v>1</v>
      </c>
      <c r="O757" t="s">
        <v>1623</v>
      </c>
      <c r="P757" t="s">
        <v>1590</v>
      </c>
      <c r="Q757">
        <v>0.38194444444444442</v>
      </c>
    </row>
    <row r="758" spans="1:17">
      <c r="A758" s="48">
        <v>46030</v>
      </c>
      <c r="B758">
        <v>2</v>
      </c>
      <c r="C758" t="s">
        <v>228</v>
      </c>
      <c r="D758" t="s">
        <v>1196</v>
      </c>
      <c r="E758">
        <v>10</v>
      </c>
      <c r="F758" t="s">
        <v>17</v>
      </c>
      <c r="G758" t="s">
        <v>1266</v>
      </c>
      <c r="H758" t="s">
        <v>386</v>
      </c>
      <c r="I758" t="s">
        <v>488</v>
      </c>
      <c r="J758" t="s">
        <v>15</v>
      </c>
      <c r="K758">
        <v>2880</v>
      </c>
      <c r="L758">
        <v>2880</v>
      </c>
      <c r="M758">
        <v>60</v>
      </c>
      <c r="N758" t="b">
        <v>0</v>
      </c>
      <c r="O758" t="s">
        <v>4709</v>
      </c>
      <c r="P758" t="s">
        <v>1439</v>
      </c>
      <c r="Q758">
        <v>0.4375</v>
      </c>
    </row>
    <row r="759" spans="1:17">
      <c r="A759" s="48">
        <v>46030</v>
      </c>
      <c r="B759">
        <v>2</v>
      </c>
      <c r="C759" t="s">
        <v>228</v>
      </c>
      <c r="D759" t="s">
        <v>1196</v>
      </c>
      <c r="E759">
        <v>10</v>
      </c>
      <c r="F759" t="s">
        <v>17</v>
      </c>
      <c r="G759" t="s">
        <v>1266</v>
      </c>
      <c r="H759" t="s">
        <v>387</v>
      </c>
      <c r="I759" t="s">
        <v>443</v>
      </c>
      <c r="J759" t="s">
        <v>15</v>
      </c>
      <c r="K759">
        <v>2880</v>
      </c>
      <c r="L759">
        <v>2880</v>
      </c>
      <c r="M759">
        <v>60</v>
      </c>
      <c r="N759" t="b">
        <v>0</v>
      </c>
      <c r="O759" t="s">
        <v>4709</v>
      </c>
      <c r="P759" t="s">
        <v>1439</v>
      </c>
      <c r="Q759">
        <v>0.4375</v>
      </c>
    </row>
    <row r="760" spans="1:17">
      <c r="A760" s="48">
        <v>46030</v>
      </c>
      <c r="B760">
        <v>2</v>
      </c>
      <c r="C760" t="s">
        <v>228</v>
      </c>
      <c r="D760" t="s">
        <v>1196</v>
      </c>
      <c r="E760">
        <v>10</v>
      </c>
      <c r="F760" t="s">
        <v>17</v>
      </c>
      <c r="G760" t="s">
        <v>1266</v>
      </c>
      <c r="H760" t="s">
        <v>388</v>
      </c>
      <c r="I760" t="s">
        <v>344</v>
      </c>
      <c r="J760" t="s">
        <v>15</v>
      </c>
      <c r="K760">
        <v>2880</v>
      </c>
      <c r="L760">
        <v>2880</v>
      </c>
      <c r="M760">
        <v>60</v>
      </c>
      <c r="N760" t="b">
        <v>0</v>
      </c>
      <c r="O760" t="s">
        <v>4709</v>
      </c>
      <c r="P760" t="s">
        <v>1439</v>
      </c>
      <c r="Q760">
        <v>0.4375</v>
      </c>
    </row>
    <row r="761" spans="1:17">
      <c r="A761" s="48">
        <v>46030</v>
      </c>
      <c r="B761">
        <v>2</v>
      </c>
      <c r="C761" t="s">
        <v>228</v>
      </c>
      <c r="D761" t="s">
        <v>1196</v>
      </c>
      <c r="E761">
        <v>10</v>
      </c>
      <c r="F761" t="s">
        <v>17</v>
      </c>
      <c r="G761" t="s">
        <v>1266</v>
      </c>
      <c r="H761" t="s">
        <v>1267</v>
      </c>
      <c r="I761" t="s">
        <v>488</v>
      </c>
      <c r="J761" t="s">
        <v>15</v>
      </c>
      <c r="K761">
        <v>2880</v>
      </c>
      <c r="L761">
        <v>2880</v>
      </c>
      <c r="M761">
        <v>60</v>
      </c>
      <c r="N761" t="b">
        <v>0</v>
      </c>
      <c r="O761" t="s">
        <v>4709</v>
      </c>
      <c r="P761" t="s">
        <v>1439</v>
      </c>
      <c r="Q761">
        <v>0.4375</v>
      </c>
    </row>
    <row r="762" spans="1:17">
      <c r="A762" s="48">
        <v>46030</v>
      </c>
      <c r="B762">
        <v>2</v>
      </c>
      <c r="C762" t="s">
        <v>228</v>
      </c>
      <c r="D762" t="s">
        <v>1196</v>
      </c>
      <c r="E762">
        <v>10</v>
      </c>
      <c r="F762" t="s">
        <v>17</v>
      </c>
      <c r="G762" t="s">
        <v>1266</v>
      </c>
      <c r="H762" t="s">
        <v>389</v>
      </c>
      <c r="I762" t="s">
        <v>488</v>
      </c>
      <c r="J762" t="s">
        <v>16</v>
      </c>
      <c r="K762">
        <v>2880</v>
      </c>
      <c r="L762">
        <v>2880</v>
      </c>
      <c r="M762">
        <v>60</v>
      </c>
      <c r="N762" t="b">
        <v>0</v>
      </c>
      <c r="O762" t="s">
        <v>4709</v>
      </c>
      <c r="P762" t="s">
        <v>1439</v>
      </c>
      <c r="Q762">
        <v>0.4375</v>
      </c>
    </row>
    <row r="763" spans="1:17">
      <c r="A763" s="48">
        <v>46030</v>
      </c>
      <c r="B763">
        <v>2</v>
      </c>
      <c r="C763" t="s">
        <v>228</v>
      </c>
      <c r="D763" t="s">
        <v>1196</v>
      </c>
      <c r="E763">
        <v>10</v>
      </c>
      <c r="F763" t="s">
        <v>17</v>
      </c>
      <c r="G763" t="s">
        <v>1266</v>
      </c>
      <c r="H763" t="s">
        <v>391</v>
      </c>
      <c r="I763" t="s">
        <v>1266</v>
      </c>
      <c r="J763" t="s">
        <v>15</v>
      </c>
      <c r="K763">
        <v>2880</v>
      </c>
      <c r="L763">
        <v>2880</v>
      </c>
      <c r="M763">
        <v>100</v>
      </c>
      <c r="N763" t="b">
        <v>1</v>
      </c>
      <c r="O763" t="s">
        <v>1623</v>
      </c>
      <c r="P763" t="s">
        <v>1439</v>
      </c>
      <c r="Q763">
        <v>0.4375</v>
      </c>
    </row>
    <row r="764" spans="1:17">
      <c r="A764" s="48">
        <v>46030</v>
      </c>
      <c r="B764">
        <v>2</v>
      </c>
      <c r="C764" t="s">
        <v>229</v>
      </c>
      <c r="D764" t="s">
        <v>1197</v>
      </c>
      <c r="E764">
        <v>5</v>
      </c>
      <c r="F764" t="s">
        <v>17</v>
      </c>
      <c r="G764" t="s">
        <v>1266</v>
      </c>
      <c r="H764" t="s">
        <v>386</v>
      </c>
      <c r="I764" t="s">
        <v>488</v>
      </c>
      <c r="J764" t="s">
        <v>15</v>
      </c>
      <c r="K764">
        <v>2880</v>
      </c>
      <c r="L764">
        <v>2880</v>
      </c>
      <c r="M764">
        <v>60</v>
      </c>
      <c r="N764" t="b">
        <v>0</v>
      </c>
      <c r="O764" t="s">
        <v>4709</v>
      </c>
      <c r="P764" t="s">
        <v>1439</v>
      </c>
      <c r="Q764">
        <v>0.44791666666666669</v>
      </c>
    </row>
    <row r="765" spans="1:17">
      <c r="A765" s="48">
        <v>46030</v>
      </c>
      <c r="B765">
        <v>2</v>
      </c>
      <c r="C765" t="s">
        <v>229</v>
      </c>
      <c r="D765" t="s">
        <v>1197</v>
      </c>
      <c r="E765">
        <v>5</v>
      </c>
      <c r="F765" t="s">
        <v>17</v>
      </c>
      <c r="G765" t="s">
        <v>1266</v>
      </c>
      <c r="H765" t="s">
        <v>387</v>
      </c>
      <c r="I765" t="s">
        <v>443</v>
      </c>
      <c r="J765" t="s">
        <v>15</v>
      </c>
      <c r="K765">
        <v>2880</v>
      </c>
      <c r="L765">
        <v>2880</v>
      </c>
      <c r="M765">
        <v>60</v>
      </c>
      <c r="N765" t="b">
        <v>0</v>
      </c>
      <c r="O765" t="s">
        <v>4709</v>
      </c>
      <c r="P765" t="s">
        <v>1439</v>
      </c>
      <c r="Q765">
        <v>0.44791666666666669</v>
      </c>
    </row>
    <row r="766" spans="1:17">
      <c r="A766" s="48">
        <v>46030</v>
      </c>
      <c r="B766">
        <v>2</v>
      </c>
      <c r="C766" t="s">
        <v>229</v>
      </c>
      <c r="D766" t="s">
        <v>1197</v>
      </c>
      <c r="E766">
        <v>5</v>
      </c>
      <c r="F766" t="s">
        <v>17</v>
      </c>
      <c r="G766" t="s">
        <v>1266</v>
      </c>
      <c r="H766" t="s">
        <v>388</v>
      </c>
      <c r="I766" t="s">
        <v>344</v>
      </c>
      <c r="J766" t="s">
        <v>15</v>
      </c>
      <c r="K766">
        <v>2880</v>
      </c>
      <c r="L766">
        <v>2880</v>
      </c>
      <c r="M766">
        <v>60</v>
      </c>
      <c r="N766" t="b">
        <v>0</v>
      </c>
      <c r="O766" t="s">
        <v>4709</v>
      </c>
      <c r="P766" t="s">
        <v>1439</v>
      </c>
      <c r="Q766">
        <v>0.44791666666666669</v>
      </c>
    </row>
    <row r="767" spans="1:17">
      <c r="A767" s="48">
        <v>46030</v>
      </c>
      <c r="B767">
        <v>2</v>
      </c>
      <c r="C767" t="s">
        <v>229</v>
      </c>
      <c r="D767" t="s">
        <v>1197</v>
      </c>
      <c r="E767">
        <v>5</v>
      </c>
      <c r="F767" t="s">
        <v>17</v>
      </c>
      <c r="G767" t="s">
        <v>1266</v>
      </c>
      <c r="H767" t="s">
        <v>1267</v>
      </c>
      <c r="I767" t="s">
        <v>488</v>
      </c>
      <c r="J767" t="s">
        <v>15</v>
      </c>
      <c r="K767">
        <v>2880</v>
      </c>
      <c r="L767">
        <v>2880</v>
      </c>
      <c r="M767">
        <v>60</v>
      </c>
      <c r="N767" t="b">
        <v>0</v>
      </c>
      <c r="O767" t="s">
        <v>4709</v>
      </c>
      <c r="P767" t="s">
        <v>1439</v>
      </c>
      <c r="Q767">
        <v>0.44791666666666669</v>
      </c>
    </row>
    <row r="768" spans="1:17">
      <c r="A768" s="48">
        <v>46030</v>
      </c>
      <c r="B768">
        <v>2</v>
      </c>
      <c r="C768" t="s">
        <v>229</v>
      </c>
      <c r="D768" t="s">
        <v>1197</v>
      </c>
      <c r="E768">
        <v>5</v>
      </c>
      <c r="F768" t="s">
        <v>17</v>
      </c>
      <c r="G768" t="s">
        <v>1266</v>
      </c>
      <c r="H768" t="s">
        <v>389</v>
      </c>
      <c r="I768" t="s">
        <v>488</v>
      </c>
      <c r="J768" t="s">
        <v>16</v>
      </c>
      <c r="K768">
        <v>2880</v>
      </c>
      <c r="L768">
        <v>2880</v>
      </c>
      <c r="M768">
        <v>60</v>
      </c>
      <c r="N768" t="b">
        <v>0</v>
      </c>
      <c r="O768" t="s">
        <v>4709</v>
      </c>
      <c r="P768" t="s">
        <v>1439</v>
      </c>
      <c r="Q768">
        <v>0.44791666666666669</v>
      </c>
    </row>
    <row r="769" spans="1:17">
      <c r="A769" s="48">
        <v>46030</v>
      </c>
      <c r="B769">
        <v>2</v>
      </c>
      <c r="C769" t="s">
        <v>229</v>
      </c>
      <c r="D769" t="s">
        <v>1197</v>
      </c>
      <c r="E769">
        <v>5</v>
      </c>
      <c r="F769" t="s">
        <v>17</v>
      </c>
      <c r="G769" t="s">
        <v>1266</v>
      </c>
      <c r="H769" t="s">
        <v>391</v>
      </c>
      <c r="I769" t="s">
        <v>1266</v>
      </c>
      <c r="J769" t="s">
        <v>15</v>
      </c>
      <c r="K769">
        <v>2880</v>
      </c>
      <c r="L769">
        <v>2880</v>
      </c>
      <c r="M769">
        <v>100</v>
      </c>
      <c r="N769" t="b">
        <v>1</v>
      </c>
      <c r="O769" t="s">
        <v>1623</v>
      </c>
      <c r="P769" t="s">
        <v>1439</v>
      </c>
      <c r="Q769">
        <v>0.44791666666666669</v>
      </c>
    </row>
    <row r="770" spans="1:17">
      <c r="A770" s="48">
        <v>46030</v>
      </c>
      <c r="B770">
        <v>2</v>
      </c>
      <c r="C770" t="s">
        <v>231</v>
      </c>
      <c r="D770" t="s">
        <v>1199</v>
      </c>
      <c r="E770">
        <v>10</v>
      </c>
      <c r="F770" t="s">
        <v>17</v>
      </c>
      <c r="G770" t="s">
        <v>1266</v>
      </c>
      <c r="H770" t="s">
        <v>386</v>
      </c>
      <c r="I770" t="s">
        <v>488</v>
      </c>
      <c r="J770" t="s">
        <v>15</v>
      </c>
      <c r="K770">
        <v>2880</v>
      </c>
      <c r="L770">
        <v>2880</v>
      </c>
      <c r="M770">
        <v>60</v>
      </c>
      <c r="N770" t="b">
        <v>0</v>
      </c>
      <c r="O770" t="s">
        <v>4709</v>
      </c>
      <c r="P770" t="s">
        <v>2103</v>
      </c>
      <c r="Q770">
        <v>0.4375</v>
      </c>
    </row>
    <row r="771" spans="1:17">
      <c r="A771" s="48">
        <v>46030</v>
      </c>
      <c r="B771">
        <v>2</v>
      </c>
      <c r="C771" t="s">
        <v>231</v>
      </c>
      <c r="D771" t="s">
        <v>1199</v>
      </c>
      <c r="E771">
        <v>10</v>
      </c>
      <c r="F771" t="s">
        <v>17</v>
      </c>
      <c r="G771" t="s">
        <v>1266</v>
      </c>
      <c r="H771" t="s">
        <v>387</v>
      </c>
      <c r="I771" t="s">
        <v>443</v>
      </c>
      <c r="J771" t="s">
        <v>15</v>
      </c>
      <c r="K771">
        <v>2880</v>
      </c>
      <c r="L771">
        <v>2880</v>
      </c>
      <c r="M771">
        <v>60</v>
      </c>
      <c r="N771" t="b">
        <v>0</v>
      </c>
      <c r="O771" t="s">
        <v>4709</v>
      </c>
      <c r="P771" t="s">
        <v>2103</v>
      </c>
      <c r="Q771">
        <v>0.4375</v>
      </c>
    </row>
    <row r="772" spans="1:17">
      <c r="A772" s="48">
        <v>46030</v>
      </c>
      <c r="B772">
        <v>2</v>
      </c>
      <c r="C772" t="s">
        <v>231</v>
      </c>
      <c r="D772" t="s">
        <v>1199</v>
      </c>
      <c r="E772">
        <v>10</v>
      </c>
      <c r="F772" t="s">
        <v>17</v>
      </c>
      <c r="G772" t="s">
        <v>1266</v>
      </c>
      <c r="H772" t="s">
        <v>388</v>
      </c>
      <c r="I772" t="s">
        <v>344</v>
      </c>
      <c r="J772" t="s">
        <v>15</v>
      </c>
      <c r="K772">
        <v>2880</v>
      </c>
      <c r="L772">
        <v>2880</v>
      </c>
      <c r="M772">
        <v>60</v>
      </c>
      <c r="N772" t="b">
        <v>0</v>
      </c>
      <c r="O772" t="s">
        <v>4709</v>
      </c>
      <c r="P772" t="s">
        <v>2103</v>
      </c>
      <c r="Q772">
        <v>0.4375</v>
      </c>
    </row>
    <row r="773" spans="1:17">
      <c r="A773" s="48">
        <v>46030</v>
      </c>
      <c r="B773">
        <v>2</v>
      </c>
      <c r="C773" t="s">
        <v>231</v>
      </c>
      <c r="D773" t="s">
        <v>1199</v>
      </c>
      <c r="E773">
        <v>10</v>
      </c>
      <c r="F773" t="s">
        <v>17</v>
      </c>
      <c r="G773" t="s">
        <v>1266</v>
      </c>
      <c r="H773" t="s">
        <v>1267</v>
      </c>
      <c r="I773" t="s">
        <v>488</v>
      </c>
      <c r="J773" t="s">
        <v>15</v>
      </c>
      <c r="K773">
        <v>2880</v>
      </c>
      <c r="L773">
        <v>2880</v>
      </c>
      <c r="M773">
        <v>60</v>
      </c>
      <c r="N773" t="b">
        <v>0</v>
      </c>
      <c r="O773" t="s">
        <v>4709</v>
      </c>
      <c r="P773" t="s">
        <v>2103</v>
      </c>
      <c r="Q773">
        <v>0.4375</v>
      </c>
    </row>
    <row r="774" spans="1:17">
      <c r="A774" s="48">
        <v>46030</v>
      </c>
      <c r="B774">
        <v>2</v>
      </c>
      <c r="C774" t="s">
        <v>231</v>
      </c>
      <c r="D774" t="s">
        <v>1199</v>
      </c>
      <c r="E774">
        <v>10</v>
      </c>
      <c r="F774" t="s">
        <v>17</v>
      </c>
      <c r="G774" t="s">
        <v>1266</v>
      </c>
      <c r="H774" t="s">
        <v>389</v>
      </c>
      <c r="I774" t="s">
        <v>488</v>
      </c>
      <c r="J774" t="s">
        <v>16</v>
      </c>
      <c r="K774">
        <v>2880</v>
      </c>
      <c r="L774">
        <v>2880</v>
      </c>
      <c r="M774">
        <v>60</v>
      </c>
      <c r="N774" t="b">
        <v>0</v>
      </c>
      <c r="O774" t="s">
        <v>4709</v>
      </c>
      <c r="P774" t="s">
        <v>2103</v>
      </c>
      <c r="Q774">
        <v>0.4375</v>
      </c>
    </row>
    <row r="775" spans="1:17">
      <c r="A775" s="48">
        <v>46030</v>
      </c>
      <c r="B775">
        <v>2</v>
      </c>
      <c r="C775" t="s">
        <v>231</v>
      </c>
      <c r="D775" t="s">
        <v>1199</v>
      </c>
      <c r="E775">
        <v>10</v>
      </c>
      <c r="F775" t="s">
        <v>17</v>
      </c>
      <c r="G775" t="s">
        <v>1266</v>
      </c>
      <c r="H775" t="s">
        <v>391</v>
      </c>
      <c r="I775" t="s">
        <v>1266</v>
      </c>
      <c r="J775" t="s">
        <v>15</v>
      </c>
      <c r="K775">
        <v>2880</v>
      </c>
      <c r="L775">
        <v>2880</v>
      </c>
      <c r="M775">
        <v>100</v>
      </c>
      <c r="N775" t="b">
        <v>1</v>
      </c>
      <c r="O775" t="s">
        <v>1623</v>
      </c>
      <c r="P775" t="s">
        <v>2103</v>
      </c>
      <c r="Q775">
        <v>0.4375</v>
      </c>
    </row>
    <row r="776" spans="1:17">
      <c r="A776" s="48">
        <v>46030</v>
      </c>
      <c r="B776">
        <v>2</v>
      </c>
      <c r="C776" t="s">
        <v>235</v>
      </c>
      <c r="D776" t="s">
        <v>1201</v>
      </c>
      <c r="E776">
        <v>5</v>
      </c>
      <c r="F776" t="s">
        <v>16</v>
      </c>
      <c r="G776" t="s">
        <v>488</v>
      </c>
      <c r="H776" t="s">
        <v>386</v>
      </c>
      <c r="I776" t="s">
        <v>488</v>
      </c>
      <c r="J776" t="s">
        <v>15</v>
      </c>
      <c r="K776">
        <v>2880</v>
      </c>
      <c r="L776">
        <v>2880</v>
      </c>
      <c r="M776">
        <v>80</v>
      </c>
      <c r="N776" t="b">
        <v>0</v>
      </c>
      <c r="O776" t="s">
        <v>4710</v>
      </c>
      <c r="P776" t="s">
        <v>2103</v>
      </c>
      <c r="Q776">
        <v>0.38541666666666669</v>
      </c>
    </row>
    <row r="777" spans="1:17">
      <c r="A777" s="48">
        <v>46030</v>
      </c>
      <c r="B777">
        <v>2</v>
      </c>
      <c r="C777" t="s">
        <v>235</v>
      </c>
      <c r="D777" t="s">
        <v>1201</v>
      </c>
      <c r="E777">
        <v>5</v>
      </c>
      <c r="F777" t="s">
        <v>16</v>
      </c>
      <c r="G777" t="s">
        <v>488</v>
      </c>
      <c r="H777" t="s">
        <v>387</v>
      </c>
      <c r="I777" t="s">
        <v>443</v>
      </c>
      <c r="J777" t="s">
        <v>15</v>
      </c>
      <c r="K777">
        <v>2880</v>
      </c>
      <c r="L777">
        <v>2880</v>
      </c>
      <c r="M777">
        <v>40</v>
      </c>
      <c r="N777" t="b">
        <v>0</v>
      </c>
      <c r="O777" t="s">
        <v>4709</v>
      </c>
      <c r="P777" t="s">
        <v>2103</v>
      </c>
      <c r="Q777">
        <v>0.38541666666666669</v>
      </c>
    </row>
    <row r="778" spans="1:17">
      <c r="A778" s="48">
        <v>46030</v>
      </c>
      <c r="B778">
        <v>2</v>
      </c>
      <c r="C778" t="s">
        <v>235</v>
      </c>
      <c r="D778" t="s">
        <v>1201</v>
      </c>
      <c r="E778">
        <v>5</v>
      </c>
      <c r="F778" t="s">
        <v>16</v>
      </c>
      <c r="G778" t="s">
        <v>488</v>
      </c>
      <c r="H778" t="s">
        <v>388</v>
      </c>
      <c r="I778" t="s">
        <v>344</v>
      </c>
      <c r="J778" t="s">
        <v>15</v>
      </c>
      <c r="K778">
        <v>2880</v>
      </c>
      <c r="L778">
        <v>2880</v>
      </c>
      <c r="M778">
        <v>40</v>
      </c>
      <c r="N778" t="b">
        <v>0</v>
      </c>
      <c r="O778" t="s">
        <v>4709</v>
      </c>
      <c r="P778" t="s">
        <v>2103</v>
      </c>
      <c r="Q778">
        <v>0.38541666666666669</v>
      </c>
    </row>
    <row r="779" spans="1:17">
      <c r="A779" s="48">
        <v>46030</v>
      </c>
      <c r="B779">
        <v>2</v>
      </c>
      <c r="C779" t="s">
        <v>235</v>
      </c>
      <c r="D779" t="s">
        <v>1201</v>
      </c>
      <c r="E779">
        <v>5</v>
      </c>
      <c r="F779" t="s">
        <v>16</v>
      </c>
      <c r="G779" t="s">
        <v>488</v>
      </c>
      <c r="H779" t="s">
        <v>1267</v>
      </c>
      <c r="I779" t="s">
        <v>488</v>
      </c>
      <c r="J779" t="s">
        <v>15</v>
      </c>
      <c r="K779">
        <v>2880</v>
      </c>
      <c r="L779">
        <v>2880</v>
      </c>
      <c r="M779">
        <v>80</v>
      </c>
      <c r="N779" t="b">
        <v>0</v>
      </c>
      <c r="O779" t="s">
        <v>4710</v>
      </c>
      <c r="P779" t="s">
        <v>2103</v>
      </c>
      <c r="Q779">
        <v>0.38541666666666669</v>
      </c>
    </row>
    <row r="780" spans="1:17">
      <c r="A780" s="48">
        <v>46030</v>
      </c>
      <c r="B780">
        <v>2</v>
      </c>
      <c r="C780" t="s">
        <v>235</v>
      </c>
      <c r="D780" t="s">
        <v>1201</v>
      </c>
      <c r="E780">
        <v>5</v>
      </c>
      <c r="F780" t="s">
        <v>16</v>
      </c>
      <c r="G780" t="s">
        <v>488</v>
      </c>
      <c r="H780" t="s">
        <v>389</v>
      </c>
      <c r="I780" t="s">
        <v>488</v>
      </c>
      <c r="J780" t="s">
        <v>16</v>
      </c>
      <c r="K780">
        <v>2880</v>
      </c>
      <c r="L780">
        <v>2880</v>
      </c>
      <c r="M780">
        <v>100</v>
      </c>
      <c r="N780" t="b">
        <v>1</v>
      </c>
      <c r="O780" t="s">
        <v>1623</v>
      </c>
      <c r="P780" t="s">
        <v>2103</v>
      </c>
      <c r="Q780">
        <v>0.38541666666666669</v>
      </c>
    </row>
    <row r="781" spans="1:17">
      <c r="A781" s="48">
        <v>46030</v>
      </c>
      <c r="B781">
        <v>2</v>
      </c>
      <c r="C781" t="s">
        <v>235</v>
      </c>
      <c r="D781" t="s">
        <v>1201</v>
      </c>
      <c r="E781">
        <v>5</v>
      </c>
      <c r="F781" t="s">
        <v>16</v>
      </c>
      <c r="G781" t="s">
        <v>488</v>
      </c>
      <c r="H781" t="s">
        <v>391</v>
      </c>
      <c r="I781" t="s">
        <v>1266</v>
      </c>
      <c r="J781" t="s">
        <v>15</v>
      </c>
      <c r="K781">
        <v>2880</v>
      </c>
      <c r="L781">
        <v>2880</v>
      </c>
      <c r="M781">
        <v>40</v>
      </c>
      <c r="N781" t="b">
        <v>0</v>
      </c>
      <c r="O781" t="s">
        <v>4709</v>
      </c>
      <c r="P781" t="s">
        <v>2103</v>
      </c>
      <c r="Q781">
        <v>0.38541666666666669</v>
      </c>
    </row>
    <row r="782" spans="1:17">
      <c r="A782" s="48">
        <v>46030</v>
      </c>
      <c r="B782">
        <v>2</v>
      </c>
      <c r="C782" t="s">
        <v>236</v>
      </c>
      <c r="D782" t="s">
        <v>24</v>
      </c>
      <c r="E782">
        <v>5</v>
      </c>
      <c r="F782" t="s">
        <v>17</v>
      </c>
      <c r="G782" t="s">
        <v>488</v>
      </c>
      <c r="H782" t="s">
        <v>386</v>
      </c>
      <c r="I782" t="s">
        <v>488</v>
      </c>
      <c r="J782" t="s">
        <v>15</v>
      </c>
      <c r="K782">
        <v>2880</v>
      </c>
      <c r="L782">
        <v>2880</v>
      </c>
      <c r="M782">
        <v>100</v>
      </c>
      <c r="N782" t="b">
        <v>1</v>
      </c>
      <c r="O782" t="s">
        <v>1623</v>
      </c>
      <c r="P782" t="s">
        <v>1590</v>
      </c>
      <c r="Q782">
        <v>0.70833333333333337</v>
      </c>
    </row>
    <row r="783" spans="1:17">
      <c r="A783" s="48">
        <v>46030</v>
      </c>
      <c r="B783">
        <v>2</v>
      </c>
      <c r="C783" t="s">
        <v>236</v>
      </c>
      <c r="D783" t="s">
        <v>24</v>
      </c>
      <c r="E783">
        <v>5</v>
      </c>
      <c r="F783" t="s">
        <v>17</v>
      </c>
      <c r="G783" t="s">
        <v>488</v>
      </c>
      <c r="H783" t="s">
        <v>387</v>
      </c>
      <c r="I783" t="s">
        <v>443</v>
      </c>
      <c r="J783" t="s">
        <v>15</v>
      </c>
      <c r="K783">
        <v>2880</v>
      </c>
      <c r="L783">
        <v>2880</v>
      </c>
      <c r="M783">
        <v>60</v>
      </c>
      <c r="N783" t="b">
        <v>0</v>
      </c>
      <c r="O783" t="s">
        <v>4709</v>
      </c>
      <c r="P783" t="s">
        <v>1590</v>
      </c>
      <c r="Q783">
        <v>0.70833333333333337</v>
      </c>
    </row>
    <row r="784" spans="1:17">
      <c r="A784" s="48">
        <v>46030</v>
      </c>
      <c r="B784">
        <v>2</v>
      </c>
      <c r="C784" t="s">
        <v>236</v>
      </c>
      <c r="D784" t="s">
        <v>24</v>
      </c>
      <c r="E784">
        <v>5</v>
      </c>
      <c r="F784" t="s">
        <v>17</v>
      </c>
      <c r="G784" t="s">
        <v>488</v>
      </c>
      <c r="H784" t="s">
        <v>388</v>
      </c>
      <c r="I784" t="s">
        <v>344</v>
      </c>
      <c r="J784" t="s">
        <v>15</v>
      </c>
      <c r="K784">
        <v>2880</v>
      </c>
      <c r="L784">
        <v>2880</v>
      </c>
      <c r="M784">
        <v>60</v>
      </c>
      <c r="N784" t="b">
        <v>0</v>
      </c>
      <c r="O784" t="s">
        <v>4709</v>
      </c>
      <c r="P784" t="s">
        <v>1590</v>
      </c>
      <c r="Q784">
        <v>0.70833333333333337</v>
      </c>
    </row>
    <row r="785" spans="1:17">
      <c r="A785" s="48">
        <v>46030</v>
      </c>
      <c r="B785">
        <v>2</v>
      </c>
      <c r="C785" t="s">
        <v>236</v>
      </c>
      <c r="D785" t="s">
        <v>24</v>
      </c>
      <c r="E785">
        <v>5</v>
      </c>
      <c r="F785" t="s">
        <v>17</v>
      </c>
      <c r="G785" t="s">
        <v>488</v>
      </c>
      <c r="H785" t="s">
        <v>1267</v>
      </c>
      <c r="I785" t="s">
        <v>488</v>
      </c>
      <c r="J785" t="s">
        <v>15</v>
      </c>
      <c r="K785">
        <v>2880</v>
      </c>
      <c r="L785">
        <v>2880</v>
      </c>
      <c r="M785">
        <v>100</v>
      </c>
      <c r="N785" t="b">
        <v>1</v>
      </c>
      <c r="O785" t="s">
        <v>1623</v>
      </c>
      <c r="P785" t="s">
        <v>1590</v>
      </c>
      <c r="Q785">
        <v>0.70833333333333337</v>
      </c>
    </row>
    <row r="786" spans="1:17">
      <c r="A786" s="48">
        <v>46030</v>
      </c>
      <c r="B786">
        <v>2</v>
      </c>
      <c r="C786" t="s">
        <v>236</v>
      </c>
      <c r="D786" t="s">
        <v>24</v>
      </c>
      <c r="E786">
        <v>5</v>
      </c>
      <c r="F786" t="s">
        <v>17</v>
      </c>
      <c r="G786" t="s">
        <v>488</v>
      </c>
      <c r="H786" t="s">
        <v>389</v>
      </c>
      <c r="I786" t="s">
        <v>488</v>
      </c>
      <c r="J786" t="s">
        <v>16</v>
      </c>
      <c r="K786">
        <v>2880</v>
      </c>
      <c r="L786">
        <v>2880</v>
      </c>
      <c r="M786">
        <v>100</v>
      </c>
      <c r="N786" t="b">
        <v>1</v>
      </c>
      <c r="O786" t="s">
        <v>1623</v>
      </c>
      <c r="P786" t="s">
        <v>1590</v>
      </c>
      <c r="Q786">
        <v>0.70833333333333337</v>
      </c>
    </row>
    <row r="787" spans="1:17">
      <c r="A787" s="48">
        <v>46030</v>
      </c>
      <c r="B787">
        <v>2</v>
      </c>
      <c r="C787" t="s">
        <v>236</v>
      </c>
      <c r="D787" t="s">
        <v>24</v>
      </c>
      <c r="E787">
        <v>5</v>
      </c>
      <c r="F787" t="s">
        <v>17</v>
      </c>
      <c r="G787" t="s">
        <v>488</v>
      </c>
      <c r="H787" t="s">
        <v>391</v>
      </c>
      <c r="I787" t="s">
        <v>1266</v>
      </c>
      <c r="J787" t="s">
        <v>15</v>
      </c>
      <c r="K787">
        <v>2880</v>
      </c>
      <c r="L787">
        <v>2880</v>
      </c>
      <c r="M787">
        <v>60</v>
      </c>
      <c r="N787" t="b">
        <v>0</v>
      </c>
      <c r="O787" t="s">
        <v>4709</v>
      </c>
      <c r="P787" t="s">
        <v>1590</v>
      </c>
      <c r="Q787">
        <v>0.70833333333333337</v>
      </c>
    </row>
    <row r="788" spans="1:17">
      <c r="A788" s="48">
        <v>46030</v>
      </c>
      <c r="B788">
        <v>2</v>
      </c>
      <c r="C788" t="s">
        <v>237</v>
      </c>
      <c r="D788" t="s">
        <v>1202</v>
      </c>
      <c r="E788">
        <v>15</v>
      </c>
      <c r="F788" t="s">
        <v>17</v>
      </c>
      <c r="G788" t="s">
        <v>488</v>
      </c>
      <c r="H788" t="s">
        <v>386</v>
      </c>
      <c r="I788" t="s">
        <v>488</v>
      </c>
      <c r="J788" t="s">
        <v>15</v>
      </c>
      <c r="K788">
        <v>2880</v>
      </c>
      <c r="L788">
        <v>2880</v>
      </c>
      <c r="M788">
        <v>100</v>
      </c>
      <c r="N788" t="b">
        <v>1</v>
      </c>
      <c r="O788" t="s">
        <v>1623</v>
      </c>
      <c r="P788" t="s">
        <v>1590</v>
      </c>
      <c r="Q788">
        <v>0.38541666666666669</v>
      </c>
    </row>
    <row r="789" spans="1:17">
      <c r="A789" s="48">
        <v>46030</v>
      </c>
      <c r="B789">
        <v>2</v>
      </c>
      <c r="C789" t="s">
        <v>237</v>
      </c>
      <c r="D789" t="s">
        <v>1202</v>
      </c>
      <c r="E789">
        <v>15</v>
      </c>
      <c r="F789" t="s">
        <v>17</v>
      </c>
      <c r="G789" t="s">
        <v>488</v>
      </c>
      <c r="H789" t="s">
        <v>387</v>
      </c>
      <c r="I789" t="s">
        <v>443</v>
      </c>
      <c r="J789" t="s">
        <v>15</v>
      </c>
      <c r="K789">
        <v>2880</v>
      </c>
      <c r="L789">
        <v>2880</v>
      </c>
      <c r="M789">
        <v>60</v>
      </c>
      <c r="N789" t="b">
        <v>0</v>
      </c>
      <c r="O789" t="s">
        <v>4709</v>
      </c>
      <c r="P789" t="s">
        <v>1590</v>
      </c>
      <c r="Q789">
        <v>0.38541666666666669</v>
      </c>
    </row>
    <row r="790" spans="1:17">
      <c r="A790" s="48">
        <v>46030</v>
      </c>
      <c r="B790">
        <v>2</v>
      </c>
      <c r="C790" t="s">
        <v>237</v>
      </c>
      <c r="D790" t="s">
        <v>1202</v>
      </c>
      <c r="E790">
        <v>15</v>
      </c>
      <c r="F790" t="s">
        <v>17</v>
      </c>
      <c r="G790" t="s">
        <v>488</v>
      </c>
      <c r="H790" t="s">
        <v>388</v>
      </c>
      <c r="I790" t="s">
        <v>344</v>
      </c>
      <c r="J790" t="s">
        <v>15</v>
      </c>
      <c r="K790">
        <v>2880</v>
      </c>
      <c r="L790">
        <v>2880</v>
      </c>
      <c r="M790">
        <v>60</v>
      </c>
      <c r="N790" t="b">
        <v>0</v>
      </c>
      <c r="O790" t="s">
        <v>4709</v>
      </c>
      <c r="P790" t="s">
        <v>1590</v>
      </c>
      <c r="Q790">
        <v>0.38541666666666669</v>
      </c>
    </row>
    <row r="791" spans="1:17">
      <c r="A791" s="48">
        <v>46030</v>
      </c>
      <c r="B791">
        <v>2</v>
      </c>
      <c r="C791" t="s">
        <v>237</v>
      </c>
      <c r="D791" t="s">
        <v>1202</v>
      </c>
      <c r="E791">
        <v>15</v>
      </c>
      <c r="F791" t="s">
        <v>17</v>
      </c>
      <c r="G791" t="s">
        <v>488</v>
      </c>
      <c r="H791" t="s">
        <v>1267</v>
      </c>
      <c r="I791" t="s">
        <v>488</v>
      </c>
      <c r="J791" t="s">
        <v>15</v>
      </c>
      <c r="K791">
        <v>2880</v>
      </c>
      <c r="L791">
        <v>2880</v>
      </c>
      <c r="M791">
        <v>100</v>
      </c>
      <c r="N791" t="b">
        <v>1</v>
      </c>
      <c r="O791" t="s">
        <v>1623</v>
      </c>
      <c r="P791" t="s">
        <v>1590</v>
      </c>
      <c r="Q791">
        <v>0.38541666666666669</v>
      </c>
    </row>
    <row r="792" spans="1:17">
      <c r="A792" s="48">
        <v>46030</v>
      </c>
      <c r="B792">
        <v>2</v>
      </c>
      <c r="C792" t="s">
        <v>237</v>
      </c>
      <c r="D792" t="s">
        <v>1202</v>
      </c>
      <c r="E792">
        <v>15</v>
      </c>
      <c r="F792" t="s">
        <v>17</v>
      </c>
      <c r="G792" t="s">
        <v>488</v>
      </c>
      <c r="H792" t="s">
        <v>389</v>
      </c>
      <c r="I792" t="s">
        <v>488</v>
      </c>
      <c r="J792" t="s">
        <v>16</v>
      </c>
      <c r="K792">
        <v>2880</v>
      </c>
      <c r="L792">
        <v>2880</v>
      </c>
      <c r="M792">
        <v>100</v>
      </c>
      <c r="N792" t="b">
        <v>1</v>
      </c>
      <c r="O792" t="s">
        <v>1623</v>
      </c>
      <c r="P792" t="s">
        <v>1590</v>
      </c>
      <c r="Q792">
        <v>0.38541666666666669</v>
      </c>
    </row>
    <row r="793" spans="1:17">
      <c r="A793" s="48">
        <v>46030</v>
      </c>
      <c r="B793">
        <v>2</v>
      </c>
      <c r="C793" t="s">
        <v>237</v>
      </c>
      <c r="D793" t="s">
        <v>1202</v>
      </c>
      <c r="E793">
        <v>15</v>
      </c>
      <c r="F793" t="s">
        <v>17</v>
      </c>
      <c r="G793" t="s">
        <v>488</v>
      </c>
      <c r="H793" t="s">
        <v>391</v>
      </c>
      <c r="I793" t="s">
        <v>1266</v>
      </c>
      <c r="J793" t="s">
        <v>15</v>
      </c>
      <c r="K793">
        <v>2880</v>
      </c>
      <c r="L793">
        <v>2880</v>
      </c>
      <c r="M793">
        <v>60</v>
      </c>
      <c r="N793" t="b">
        <v>0</v>
      </c>
      <c r="O793" t="s">
        <v>4709</v>
      </c>
      <c r="P793" t="s">
        <v>1590</v>
      </c>
      <c r="Q793">
        <v>0.38541666666666669</v>
      </c>
    </row>
    <row r="794" spans="1:17">
      <c r="A794" s="48">
        <v>46030</v>
      </c>
      <c r="B794">
        <v>2</v>
      </c>
      <c r="C794" t="s">
        <v>238</v>
      </c>
      <c r="D794" t="s">
        <v>1203</v>
      </c>
      <c r="E794">
        <v>30</v>
      </c>
      <c r="F794" t="s">
        <v>17</v>
      </c>
      <c r="G794" t="s">
        <v>488</v>
      </c>
      <c r="H794" t="s">
        <v>386</v>
      </c>
      <c r="I794" t="s">
        <v>488</v>
      </c>
      <c r="J794" t="s">
        <v>15</v>
      </c>
      <c r="K794">
        <v>2880</v>
      </c>
      <c r="L794">
        <v>2880</v>
      </c>
      <c r="M794">
        <v>100</v>
      </c>
      <c r="N794" t="b">
        <v>1</v>
      </c>
      <c r="O794" t="s">
        <v>1623</v>
      </c>
      <c r="P794" t="s">
        <v>1439</v>
      </c>
      <c r="Q794">
        <v>0.38541666666666669</v>
      </c>
    </row>
    <row r="795" spans="1:17">
      <c r="A795" s="48">
        <v>46030</v>
      </c>
      <c r="B795">
        <v>2</v>
      </c>
      <c r="C795" t="s">
        <v>238</v>
      </c>
      <c r="D795" t="s">
        <v>1203</v>
      </c>
      <c r="E795">
        <v>30</v>
      </c>
      <c r="F795" t="s">
        <v>17</v>
      </c>
      <c r="G795" t="s">
        <v>488</v>
      </c>
      <c r="H795" t="s">
        <v>387</v>
      </c>
      <c r="I795" t="s">
        <v>443</v>
      </c>
      <c r="J795" t="s">
        <v>15</v>
      </c>
      <c r="K795">
        <v>2880</v>
      </c>
      <c r="L795">
        <v>2880</v>
      </c>
      <c r="M795">
        <v>60</v>
      </c>
      <c r="N795" t="b">
        <v>0</v>
      </c>
      <c r="O795" t="s">
        <v>4709</v>
      </c>
      <c r="P795" t="s">
        <v>1439</v>
      </c>
      <c r="Q795">
        <v>0.38541666666666669</v>
      </c>
    </row>
    <row r="796" spans="1:17">
      <c r="A796" s="48">
        <v>46030</v>
      </c>
      <c r="B796">
        <v>2</v>
      </c>
      <c r="C796" t="s">
        <v>238</v>
      </c>
      <c r="D796" t="s">
        <v>1203</v>
      </c>
      <c r="E796">
        <v>30</v>
      </c>
      <c r="F796" t="s">
        <v>17</v>
      </c>
      <c r="G796" t="s">
        <v>488</v>
      </c>
      <c r="H796" t="s">
        <v>388</v>
      </c>
      <c r="I796" t="s">
        <v>344</v>
      </c>
      <c r="J796" t="s">
        <v>15</v>
      </c>
      <c r="K796">
        <v>2880</v>
      </c>
      <c r="L796">
        <v>2880</v>
      </c>
      <c r="M796">
        <v>60</v>
      </c>
      <c r="N796" t="b">
        <v>0</v>
      </c>
      <c r="O796" t="s">
        <v>4709</v>
      </c>
      <c r="P796" t="s">
        <v>1439</v>
      </c>
      <c r="Q796">
        <v>0.38541666666666669</v>
      </c>
    </row>
    <row r="797" spans="1:17">
      <c r="A797" s="48">
        <v>46030</v>
      </c>
      <c r="B797">
        <v>2</v>
      </c>
      <c r="C797" t="s">
        <v>238</v>
      </c>
      <c r="D797" t="s">
        <v>1203</v>
      </c>
      <c r="E797">
        <v>30</v>
      </c>
      <c r="F797" t="s">
        <v>17</v>
      </c>
      <c r="G797" t="s">
        <v>488</v>
      </c>
      <c r="H797" t="s">
        <v>1267</v>
      </c>
      <c r="I797" t="s">
        <v>488</v>
      </c>
      <c r="J797" t="s">
        <v>15</v>
      </c>
      <c r="K797">
        <v>2880</v>
      </c>
      <c r="L797">
        <v>2880</v>
      </c>
      <c r="M797">
        <v>100</v>
      </c>
      <c r="N797" t="b">
        <v>1</v>
      </c>
      <c r="O797" t="s">
        <v>1623</v>
      </c>
      <c r="P797" t="s">
        <v>1439</v>
      </c>
      <c r="Q797">
        <v>0.38541666666666669</v>
      </c>
    </row>
    <row r="798" spans="1:17">
      <c r="A798" s="48">
        <v>46030</v>
      </c>
      <c r="B798">
        <v>2</v>
      </c>
      <c r="C798" t="s">
        <v>238</v>
      </c>
      <c r="D798" t="s">
        <v>1203</v>
      </c>
      <c r="E798">
        <v>30</v>
      </c>
      <c r="F798" t="s">
        <v>17</v>
      </c>
      <c r="G798" t="s">
        <v>488</v>
      </c>
      <c r="H798" t="s">
        <v>389</v>
      </c>
      <c r="I798" t="s">
        <v>488</v>
      </c>
      <c r="J798" t="s">
        <v>16</v>
      </c>
      <c r="K798">
        <v>2880</v>
      </c>
      <c r="L798">
        <v>2880</v>
      </c>
      <c r="M798">
        <v>100</v>
      </c>
      <c r="N798" t="b">
        <v>1</v>
      </c>
      <c r="O798" t="s">
        <v>1623</v>
      </c>
      <c r="P798" t="s">
        <v>1439</v>
      </c>
      <c r="Q798">
        <v>0.38541666666666669</v>
      </c>
    </row>
    <row r="799" spans="1:17">
      <c r="A799" s="48">
        <v>46030</v>
      </c>
      <c r="B799">
        <v>2</v>
      </c>
      <c r="C799" t="s">
        <v>238</v>
      </c>
      <c r="D799" t="s">
        <v>1203</v>
      </c>
      <c r="E799">
        <v>30</v>
      </c>
      <c r="F799" t="s">
        <v>17</v>
      </c>
      <c r="G799" t="s">
        <v>488</v>
      </c>
      <c r="H799" t="s">
        <v>391</v>
      </c>
      <c r="I799" t="s">
        <v>1266</v>
      </c>
      <c r="J799" t="s">
        <v>15</v>
      </c>
      <c r="K799">
        <v>2880</v>
      </c>
      <c r="L799">
        <v>2880</v>
      </c>
      <c r="M799">
        <v>60</v>
      </c>
      <c r="N799" t="b">
        <v>0</v>
      </c>
      <c r="O799" t="s">
        <v>4709</v>
      </c>
      <c r="P799" t="s">
        <v>1439</v>
      </c>
      <c r="Q799">
        <v>0.38541666666666669</v>
      </c>
    </row>
    <row r="800" spans="1:17">
      <c r="A800" s="48">
        <v>46030</v>
      </c>
      <c r="B800">
        <v>2</v>
      </c>
      <c r="C800" t="s">
        <v>240</v>
      </c>
      <c r="D800" t="s">
        <v>1205</v>
      </c>
      <c r="E800">
        <v>15</v>
      </c>
      <c r="F800" t="s">
        <v>16</v>
      </c>
      <c r="G800" t="s">
        <v>488</v>
      </c>
      <c r="H800" t="s">
        <v>386</v>
      </c>
      <c r="I800" t="s">
        <v>488</v>
      </c>
      <c r="J800" t="s">
        <v>15</v>
      </c>
      <c r="K800">
        <v>2880</v>
      </c>
      <c r="L800">
        <v>2880</v>
      </c>
      <c r="M800">
        <v>80</v>
      </c>
      <c r="N800" t="b">
        <v>0</v>
      </c>
      <c r="O800" t="s">
        <v>4710</v>
      </c>
      <c r="P800" t="s">
        <v>2103</v>
      </c>
      <c r="Q800">
        <v>0.4375</v>
      </c>
    </row>
    <row r="801" spans="1:17">
      <c r="A801" s="48">
        <v>46030</v>
      </c>
      <c r="B801">
        <v>2</v>
      </c>
      <c r="C801" t="s">
        <v>240</v>
      </c>
      <c r="D801" t="s">
        <v>1205</v>
      </c>
      <c r="E801">
        <v>15</v>
      </c>
      <c r="F801" t="s">
        <v>16</v>
      </c>
      <c r="G801" t="s">
        <v>488</v>
      </c>
      <c r="H801" t="s">
        <v>387</v>
      </c>
      <c r="I801" t="s">
        <v>443</v>
      </c>
      <c r="J801" t="s">
        <v>15</v>
      </c>
      <c r="K801">
        <v>2880</v>
      </c>
      <c r="L801">
        <v>2880</v>
      </c>
      <c r="M801">
        <v>40</v>
      </c>
      <c r="N801" t="b">
        <v>0</v>
      </c>
      <c r="O801" t="s">
        <v>4709</v>
      </c>
      <c r="P801" t="s">
        <v>2103</v>
      </c>
      <c r="Q801">
        <v>0.4375</v>
      </c>
    </row>
    <row r="802" spans="1:17">
      <c r="A802" s="48">
        <v>46030</v>
      </c>
      <c r="B802">
        <v>2</v>
      </c>
      <c r="C802" t="s">
        <v>240</v>
      </c>
      <c r="D802" t="s">
        <v>1205</v>
      </c>
      <c r="E802">
        <v>15</v>
      </c>
      <c r="F802" t="s">
        <v>16</v>
      </c>
      <c r="G802" t="s">
        <v>488</v>
      </c>
      <c r="H802" t="s">
        <v>388</v>
      </c>
      <c r="I802" t="s">
        <v>344</v>
      </c>
      <c r="J802" t="s">
        <v>15</v>
      </c>
      <c r="K802">
        <v>2880</v>
      </c>
      <c r="L802">
        <v>2880</v>
      </c>
      <c r="M802">
        <v>40</v>
      </c>
      <c r="N802" t="b">
        <v>0</v>
      </c>
      <c r="O802" t="s">
        <v>4709</v>
      </c>
      <c r="P802" t="s">
        <v>2103</v>
      </c>
      <c r="Q802">
        <v>0.4375</v>
      </c>
    </row>
    <row r="803" spans="1:17">
      <c r="A803" s="48">
        <v>46030</v>
      </c>
      <c r="B803">
        <v>2</v>
      </c>
      <c r="C803" t="s">
        <v>240</v>
      </c>
      <c r="D803" t="s">
        <v>1205</v>
      </c>
      <c r="E803">
        <v>15</v>
      </c>
      <c r="F803" t="s">
        <v>16</v>
      </c>
      <c r="G803" t="s">
        <v>488</v>
      </c>
      <c r="H803" t="s">
        <v>1267</v>
      </c>
      <c r="I803" t="s">
        <v>488</v>
      </c>
      <c r="J803" t="s">
        <v>15</v>
      </c>
      <c r="K803">
        <v>2880</v>
      </c>
      <c r="L803">
        <v>2880</v>
      </c>
      <c r="M803">
        <v>80</v>
      </c>
      <c r="N803" t="b">
        <v>0</v>
      </c>
      <c r="O803" t="s">
        <v>4710</v>
      </c>
      <c r="P803" t="s">
        <v>2103</v>
      </c>
      <c r="Q803">
        <v>0.4375</v>
      </c>
    </row>
    <row r="804" spans="1:17">
      <c r="A804" s="48">
        <v>46030</v>
      </c>
      <c r="B804">
        <v>2</v>
      </c>
      <c r="C804" t="s">
        <v>240</v>
      </c>
      <c r="D804" t="s">
        <v>1205</v>
      </c>
      <c r="E804">
        <v>15</v>
      </c>
      <c r="F804" t="s">
        <v>16</v>
      </c>
      <c r="G804" t="s">
        <v>488</v>
      </c>
      <c r="H804" t="s">
        <v>389</v>
      </c>
      <c r="I804" t="s">
        <v>488</v>
      </c>
      <c r="J804" t="s">
        <v>16</v>
      </c>
      <c r="K804">
        <v>2880</v>
      </c>
      <c r="L804">
        <v>2880</v>
      </c>
      <c r="M804">
        <v>100</v>
      </c>
      <c r="N804" t="b">
        <v>1</v>
      </c>
      <c r="O804" t="s">
        <v>1623</v>
      </c>
      <c r="P804" t="s">
        <v>2103</v>
      </c>
      <c r="Q804">
        <v>0.4375</v>
      </c>
    </row>
    <row r="805" spans="1:17">
      <c r="A805" s="48">
        <v>46030</v>
      </c>
      <c r="B805">
        <v>2</v>
      </c>
      <c r="C805" t="s">
        <v>240</v>
      </c>
      <c r="D805" t="s">
        <v>1205</v>
      </c>
      <c r="E805">
        <v>15</v>
      </c>
      <c r="F805" t="s">
        <v>16</v>
      </c>
      <c r="G805" t="s">
        <v>488</v>
      </c>
      <c r="H805" t="s">
        <v>391</v>
      </c>
      <c r="I805" t="s">
        <v>1266</v>
      </c>
      <c r="J805" t="s">
        <v>15</v>
      </c>
      <c r="K805">
        <v>2880</v>
      </c>
      <c r="L805">
        <v>2880</v>
      </c>
      <c r="M805">
        <v>40</v>
      </c>
      <c r="N805" t="b">
        <v>0</v>
      </c>
      <c r="O805" t="s">
        <v>4709</v>
      </c>
      <c r="P805" t="s">
        <v>2103</v>
      </c>
      <c r="Q805">
        <v>0.4375</v>
      </c>
    </row>
    <row r="806" spans="1:17">
      <c r="A806" s="48">
        <v>46030</v>
      </c>
      <c r="B806">
        <v>2</v>
      </c>
      <c r="C806" t="s">
        <v>241</v>
      </c>
      <c r="D806" t="s">
        <v>1206</v>
      </c>
      <c r="E806">
        <v>60</v>
      </c>
      <c r="F806" t="s">
        <v>17</v>
      </c>
      <c r="G806" t="s">
        <v>488</v>
      </c>
      <c r="H806" t="s">
        <v>386</v>
      </c>
      <c r="I806" t="s">
        <v>488</v>
      </c>
      <c r="J806" t="s">
        <v>15</v>
      </c>
      <c r="K806">
        <v>2880</v>
      </c>
      <c r="L806">
        <v>2880</v>
      </c>
      <c r="M806">
        <v>100</v>
      </c>
      <c r="N806" t="b">
        <v>1</v>
      </c>
      <c r="O806" t="s">
        <v>1623</v>
      </c>
      <c r="P806" t="s">
        <v>2103</v>
      </c>
      <c r="Q806">
        <v>0.58333333333333337</v>
      </c>
    </row>
    <row r="807" spans="1:17">
      <c r="A807" s="48">
        <v>46030</v>
      </c>
      <c r="B807">
        <v>2</v>
      </c>
      <c r="C807" t="s">
        <v>241</v>
      </c>
      <c r="D807" t="s">
        <v>1206</v>
      </c>
      <c r="E807">
        <v>60</v>
      </c>
      <c r="F807" t="s">
        <v>17</v>
      </c>
      <c r="G807" t="s">
        <v>488</v>
      </c>
      <c r="H807" t="s">
        <v>387</v>
      </c>
      <c r="I807" t="s">
        <v>443</v>
      </c>
      <c r="J807" t="s">
        <v>15</v>
      </c>
      <c r="K807">
        <v>2880</v>
      </c>
      <c r="L807">
        <v>2880</v>
      </c>
      <c r="M807">
        <v>60</v>
      </c>
      <c r="N807" t="b">
        <v>0</v>
      </c>
      <c r="O807" t="s">
        <v>4709</v>
      </c>
      <c r="P807" t="s">
        <v>2103</v>
      </c>
      <c r="Q807">
        <v>0.58333333333333337</v>
      </c>
    </row>
    <row r="808" spans="1:17">
      <c r="A808" s="48">
        <v>46030</v>
      </c>
      <c r="B808">
        <v>2</v>
      </c>
      <c r="C808" t="s">
        <v>241</v>
      </c>
      <c r="D808" t="s">
        <v>1206</v>
      </c>
      <c r="E808">
        <v>60</v>
      </c>
      <c r="F808" t="s">
        <v>17</v>
      </c>
      <c r="G808" t="s">
        <v>488</v>
      </c>
      <c r="H808" t="s">
        <v>388</v>
      </c>
      <c r="I808" t="s">
        <v>344</v>
      </c>
      <c r="J808" t="s">
        <v>15</v>
      </c>
      <c r="K808">
        <v>2880</v>
      </c>
      <c r="L808">
        <v>2880</v>
      </c>
      <c r="M808">
        <v>60</v>
      </c>
      <c r="N808" t="b">
        <v>0</v>
      </c>
      <c r="O808" t="s">
        <v>4709</v>
      </c>
      <c r="P808" t="s">
        <v>2103</v>
      </c>
      <c r="Q808">
        <v>0.58333333333333337</v>
      </c>
    </row>
    <row r="809" spans="1:17">
      <c r="A809" s="48">
        <v>46030</v>
      </c>
      <c r="B809">
        <v>2</v>
      </c>
      <c r="C809" t="s">
        <v>241</v>
      </c>
      <c r="D809" t="s">
        <v>1206</v>
      </c>
      <c r="E809">
        <v>60</v>
      </c>
      <c r="F809" t="s">
        <v>17</v>
      </c>
      <c r="G809" t="s">
        <v>488</v>
      </c>
      <c r="H809" t="s">
        <v>1267</v>
      </c>
      <c r="I809" t="s">
        <v>488</v>
      </c>
      <c r="J809" t="s">
        <v>15</v>
      </c>
      <c r="K809">
        <v>2880</v>
      </c>
      <c r="L809">
        <v>2880</v>
      </c>
      <c r="M809">
        <v>100</v>
      </c>
      <c r="N809" t="b">
        <v>1</v>
      </c>
      <c r="O809" t="s">
        <v>1623</v>
      </c>
      <c r="P809" t="s">
        <v>2103</v>
      </c>
      <c r="Q809">
        <v>0.58333333333333337</v>
      </c>
    </row>
    <row r="810" spans="1:17">
      <c r="A810" s="48">
        <v>46030</v>
      </c>
      <c r="B810">
        <v>2</v>
      </c>
      <c r="C810" t="s">
        <v>241</v>
      </c>
      <c r="D810" t="s">
        <v>1206</v>
      </c>
      <c r="E810">
        <v>60</v>
      </c>
      <c r="F810" t="s">
        <v>17</v>
      </c>
      <c r="G810" t="s">
        <v>488</v>
      </c>
      <c r="H810" t="s">
        <v>389</v>
      </c>
      <c r="I810" t="s">
        <v>488</v>
      </c>
      <c r="J810" t="s">
        <v>16</v>
      </c>
      <c r="K810">
        <v>2880</v>
      </c>
      <c r="L810">
        <v>2880</v>
      </c>
      <c r="M810">
        <v>100</v>
      </c>
      <c r="N810" t="b">
        <v>1</v>
      </c>
      <c r="O810" t="s">
        <v>1623</v>
      </c>
      <c r="P810" t="s">
        <v>2103</v>
      </c>
      <c r="Q810">
        <v>0.58333333333333337</v>
      </c>
    </row>
    <row r="811" spans="1:17">
      <c r="A811" s="48">
        <v>46030</v>
      </c>
      <c r="B811">
        <v>2</v>
      </c>
      <c r="C811" t="s">
        <v>241</v>
      </c>
      <c r="D811" t="s">
        <v>1206</v>
      </c>
      <c r="E811">
        <v>60</v>
      </c>
      <c r="F811" t="s">
        <v>17</v>
      </c>
      <c r="G811" t="s">
        <v>488</v>
      </c>
      <c r="H811" t="s">
        <v>391</v>
      </c>
      <c r="I811" t="s">
        <v>1266</v>
      </c>
      <c r="J811" t="s">
        <v>15</v>
      </c>
      <c r="K811">
        <v>2880</v>
      </c>
      <c r="L811">
        <v>2880</v>
      </c>
      <c r="M811">
        <v>60</v>
      </c>
      <c r="N811" t="b">
        <v>0</v>
      </c>
      <c r="O811" t="s">
        <v>4709</v>
      </c>
      <c r="P811" t="s">
        <v>2103</v>
      </c>
      <c r="Q811">
        <v>0.58333333333333337</v>
      </c>
    </row>
    <row r="812" spans="1:17">
      <c r="A812" s="48">
        <v>46030</v>
      </c>
      <c r="B812">
        <v>2</v>
      </c>
      <c r="C812" t="s">
        <v>243</v>
      </c>
      <c r="D812" t="s">
        <v>1208</v>
      </c>
      <c r="E812">
        <v>15</v>
      </c>
      <c r="F812" t="s">
        <v>17</v>
      </c>
      <c r="G812" t="s">
        <v>488</v>
      </c>
      <c r="H812" t="s">
        <v>386</v>
      </c>
      <c r="I812" t="s">
        <v>488</v>
      </c>
      <c r="J812" t="s">
        <v>15</v>
      </c>
      <c r="K812">
        <v>2880</v>
      </c>
      <c r="L812">
        <v>2880</v>
      </c>
      <c r="M812">
        <v>100</v>
      </c>
      <c r="N812" t="b">
        <v>1</v>
      </c>
      <c r="O812" t="s">
        <v>1623</v>
      </c>
      <c r="P812" t="s">
        <v>2103</v>
      </c>
      <c r="Q812">
        <v>0.38541666666666669</v>
      </c>
    </row>
    <row r="813" spans="1:17">
      <c r="A813" s="48">
        <v>46030</v>
      </c>
      <c r="B813">
        <v>2</v>
      </c>
      <c r="C813" t="s">
        <v>243</v>
      </c>
      <c r="D813" t="s">
        <v>1208</v>
      </c>
      <c r="E813">
        <v>15</v>
      </c>
      <c r="F813" t="s">
        <v>17</v>
      </c>
      <c r="G813" t="s">
        <v>488</v>
      </c>
      <c r="H813" t="s">
        <v>387</v>
      </c>
      <c r="I813" t="s">
        <v>443</v>
      </c>
      <c r="J813" t="s">
        <v>15</v>
      </c>
      <c r="K813">
        <v>2880</v>
      </c>
      <c r="L813">
        <v>2880</v>
      </c>
      <c r="M813">
        <v>60</v>
      </c>
      <c r="N813" t="b">
        <v>0</v>
      </c>
      <c r="O813" t="s">
        <v>4709</v>
      </c>
      <c r="P813" t="s">
        <v>2103</v>
      </c>
      <c r="Q813">
        <v>0.38541666666666669</v>
      </c>
    </row>
    <row r="814" spans="1:17">
      <c r="A814" s="48">
        <v>46030</v>
      </c>
      <c r="B814">
        <v>2</v>
      </c>
      <c r="C814" t="s">
        <v>243</v>
      </c>
      <c r="D814" t="s">
        <v>1208</v>
      </c>
      <c r="E814">
        <v>15</v>
      </c>
      <c r="F814" t="s">
        <v>17</v>
      </c>
      <c r="G814" t="s">
        <v>488</v>
      </c>
      <c r="H814" t="s">
        <v>388</v>
      </c>
      <c r="I814" t="s">
        <v>344</v>
      </c>
      <c r="J814" t="s">
        <v>15</v>
      </c>
      <c r="K814">
        <v>2880</v>
      </c>
      <c r="L814">
        <v>2880</v>
      </c>
      <c r="M814">
        <v>60</v>
      </c>
      <c r="N814" t="b">
        <v>0</v>
      </c>
      <c r="O814" t="s">
        <v>4709</v>
      </c>
      <c r="P814" t="s">
        <v>2103</v>
      </c>
      <c r="Q814">
        <v>0.38541666666666669</v>
      </c>
    </row>
    <row r="815" spans="1:17">
      <c r="A815" s="48">
        <v>46030</v>
      </c>
      <c r="B815">
        <v>2</v>
      </c>
      <c r="C815" t="s">
        <v>243</v>
      </c>
      <c r="D815" t="s">
        <v>1208</v>
      </c>
      <c r="E815">
        <v>15</v>
      </c>
      <c r="F815" t="s">
        <v>17</v>
      </c>
      <c r="G815" t="s">
        <v>488</v>
      </c>
      <c r="H815" t="s">
        <v>1267</v>
      </c>
      <c r="I815" t="s">
        <v>488</v>
      </c>
      <c r="J815" t="s">
        <v>15</v>
      </c>
      <c r="K815">
        <v>2880</v>
      </c>
      <c r="L815">
        <v>2880</v>
      </c>
      <c r="M815">
        <v>100</v>
      </c>
      <c r="N815" t="b">
        <v>1</v>
      </c>
      <c r="O815" t="s">
        <v>1623</v>
      </c>
      <c r="P815" t="s">
        <v>2103</v>
      </c>
      <c r="Q815">
        <v>0.38541666666666669</v>
      </c>
    </row>
    <row r="816" spans="1:17">
      <c r="A816" s="48">
        <v>46030</v>
      </c>
      <c r="B816">
        <v>2</v>
      </c>
      <c r="C816" t="s">
        <v>243</v>
      </c>
      <c r="D816" t="s">
        <v>1208</v>
      </c>
      <c r="E816">
        <v>15</v>
      </c>
      <c r="F816" t="s">
        <v>17</v>
      </c>
      <c r="G816" t="s">
        <v>488</v>
      </c>
      <c r="H816" t="s">
        <v>389</v>
      </c>
      <c r="I816" t="s">
        <v>488</v>
      </c>
      <c r="J816" t="s">
        <v>16</v>
      </c>
      <c r="K816">
        <v>2880</v>
      </c>
      <c r="L816">
        <v>2880</v>
      </c>
      <c r="M816">
        <v>100</v>
      </c>
      <c r="N816" t="b">
        <v>1</v>
      </c>
      <c r="O816" t="s">
        <v>1623</v>
      </c>
      <c r="P816" t="s">
        <v>2103</v>
      </c>
      <c r="Q816">
        <v>0.38541666666666669</v>
      </c>
    </row>
    <row r="817" spans="1:17">
      <c r="A817" s="48">
        <v>46030</v>
      </c>
      <c r="B817">
        <v>2</v>
      </c>
      <c r="C817" t="s">
        <v>243</v>
      </c>
      <c r="D817" t="s">
        <v>1208</v>
      </c>
      <c r="E817">
        <v>15</v>
      </c>
      <c r="F817" t="s">
        <v>17</v>
      </c>
      <c r="G817" t="s">
        <v>488</v>
      </c>
      <c r="H817" t="s">
        <v>391</v>
      </c>
      <c r="I817" t="s">
        <v>1266</v>
      </c>
      <c r="J817" t="s">
        <v>15</v>
      </c>
      <c r="K817">
        <v>2880</v>
      </c>
      <c r="L817">
        <v>2880</v>
      </c>
      <c r="M817">
        <v>60</v>
      </c>
      <c r="N817" t="b">
        <v>0</v>
      </c>
      <c r="O817" t="s">
        <v>4709</v>
      </c>
      <c r="P817" t="s">
        <v>2103</v>
      </c>
      <c r="Q817">
        <v>0.38541666666666669</v>
      </c>
    </row>
    <row r="818" spans="1:17">
      <c r="A818" s="48">
        <v>46030</v>
      </c>
      <c r="B818">
        <v>2</v>
      </c>
      <c r="C818" t="s">
        <v>252</v>
      </c>
      <c r="D818" t="s">
        <v>1215</v>
      </c>
      <c r="E818">
        <v>15</v>
      </c>
      <c r="F818" t="s">
        <v>17</v>
      </c>
      <c r="G818" t="s">
        <v>488</v>
      </c>
      <c r="H818" t="s">
        <v>386</v>
      </c>
      <c r="I818" t="s">
        <v>488</v>
      </c>
      <c r="J818" t="s">
        <v>15</v>
      </c>
      <c r="K818">
        <v>2880</v>
      </c>
      <c r="L818">
        <v>2880</v>
      </c>
      <c r="M818">
        <v>100</v>
      </c>
      <c r="N818" t="b">
        <v>1</v>
      </c>
      <c r="O818" t="s">
        <v>1623</v>
      </c>
      <c r="P818" t="s">
        <v>1439</v>
      </c>
      <c r="Q818">
        <v>0.38541666666666669</v>
      </c>
    </row>
    <row r="819" spans="1:17">
      <c r="A819" s="48">
        <v>46030</v>
      </c>
      <c r="B819">
        <v>2</v>
      </c>
      <c r="C819" t="s">
        <v>252</v>
      </c>
      <c r="D819" t="s">
        <v>1215</v>
      </c>
      <c r="E819">
        <v>15</v>
      </c>
      <c r="F819" t="s">
        <v>17</v>
      </c>
      <c r="G819" t="s">
        <v>488</v>
      </c>
      <c r="H819" t="s">
        <v>387</v>
      </c>
      <c r="I819" t="s">
        <v>443</v>
      </c>
      <c r="J819" t="s">
        <v>15</v>
      </c>
      <c r="K819">
        <v>2880</v>
      </c>
      <c r="L819">
        <v>2880</v>
      </c>
      <c r="M819">
        <v>60</v>
      </c>
      <c r="N819" t="b">
        <v>0</v>
      </c>
      <c r="O819" t="s">
        <v>4709</v>
      </c>
      <c r="P819" t="s">
        <v>1439</v>
      </c>
      <c r="Q819">
        <v>0.38541666666666669</v>
      </c>
    </row>
    <row r="820" spans="1:17">
      <c r="A820" s="48">
        <v>46030</v>
      </c>
      <c r="B820">
        <v>2</v>
      </c>
      <c r="C820" t="s">
        <v>252</v>
      </c>
      <c r="D820" t="s">
        <v>1215</v>
      </c>
      <c r="E820">
        <v>15</v>
      </c>
      <c r="F820" t="s">
        <v>17</v>
      </c>
      <c r="G820" t="s">
        <v>488</v>
      </c>
      <c r="H820" t="s">
        <v>388</v>
      </c>
      <c r="I820" t="s">
        <v>344</v>
      </c>
      <c r="J820" t="s">
        <v>15</v>
      </c>
      <c r="K820">
        <v>2880</v>
      </c>
      <c r="L820">
        <v>2880</v>
      </c>
      <c r="M820">
        <v>60</v>
      </c>
      <c r="N820" t="b">
        <v>0</v>
      </c>
      <c r="O820" t="s">
        <v>4709</v>
      </c>
      <c r="P820" t="s">
        <v>1439</v>
      </c>
      <c r="Q820">
        <v>0.38541666666666669</v>
      </c>
    </row>
    <row r="821" spans="1:17">
      <c r="A821" s="48">
        <v>46030</v>
      </c>
      <c r="B821">
        <v>2</v>
      </c>
      <c r="C821" t="s">
        <v>252</v>
      </c>
      <c r="D821" t="s">
        <v>1215</v>
      </c>
      <c r="E821">
        <v>15</v>
      </c>
      <c r="F821" t="s">
        <v>17</v>
      </c>
      <c r="G821" t="s">
        <v>488</v>
      </c>
      <c r="H821" t="s">
        <v>1267</v>
      </c>
      <c r="I821" t="s">
        <v>488</v>
      </c>
      <c r="J821" t="s">
        <v>15</v>
      </c>
      <c r="K821">
        <v>2880</v>
      </c>
      <c r="L821">
        <v>2880</v>
      </c>
      <c r="M821">
        <v>100</v>
      </c>
      <c r="N821" t="b">
        <v>1</v>
      </c>
      <c r="O821" t="s">
        <v>1623</v>
      </c>
      <c r="P821" t="s">
        <v>1439</v>
      </c>
      <c r="Q821">
        <v>0.38541666666666669</v>
      </c>
    </row>
    <row r="822" spans="1:17">
      <c r="A822" s="48">
        <v>46030</v>
      </c>
      <c r="B822">
        <v>2</v>
      </c>
      <c r="C822" t="s">
        <v>252</v>
      </c>
      <c r="D822" t="s">
        <v>1215</v>
      </c>
      <c r="E822">
        <v>15</v>
      </c>
      <c r="F822" t="s">
        <v>17</v>
      </c>
      <c r="G822" t="s">
        <v>488</v>
      </c>
      <c r="H822" t="s">
        <v>389</v>
      </c>
      <c r="I822" t="s">
        <v>488</v>
      </c>
      <c r="J822" t="s">
        <v>16</v>
      </c>
      <c r="K822">
        <v>2880</v>
      </c>
      <c r="L822">
        <v>2880</v>
      </c>
      <c r="M822">
        <v>100</v>
      </c>
      <c r="N822" t="b">
        <v>1</v>
      </c>
      <c r="O822" t="s">
        <v>1623</v>
      </c>
      <c r="P822" t="s">
        <v>1439</v>
      </c>
      <c r="Q822">
        <v>0.38541666666666669</v>
      </c>
    </row>
    <row r="823" spans="1:17">
      <c r="A823" s="48">
        <v>46030</v>
      </c>
      <c r="B823">
        <v>2</v>
      </c>
      <c r="C823" t="s">
        <v>252</v>
      </c>
      <c r="D823" t="s">
        <v>1215</v>
      </c>
      <c r="E823">
        <v>15</v>
      </c>
      <c r="F823" t="s">
        <v>17</v>
      </c>
      <c r="G823" t="s">
        <v>488</v>
      </c>
      <c r="H823" t="s">
        <v>391</v>
      </c>
      <c r="I823" t="s">
        <v>1266</v>
      </c>
      <c r="J823" t="s">
        <v>15</v>
      </c>
      <c r="K823">
        <v>2880</v>
      </c>
      <c r="L823">
        <v>2880</v>
      </c>
      <c r="M823">
        <v>60</v>
      </c>
      <c r="N823" t="b">
        <v>0</v>
      </c>
      <c r="O823" t="s">
        <v>4709</v>
      </c>
      <c r="P823" t="s">
        <v>1439</v>
      </c>
      <c r="Q823">
        <v>0.38541666666666669</v>
      </c>
    </row>
    <row r="824" spans="1:17">
      <c r="A824" s="48">
        <v>46030</v>
      </c>
      <c r="B824">
        <v>2</v>
      </c>
      <c r="C824" t="s">
        <v>253</v>
      </c>
      <c r="D824" t="s">
        <v>1216</v>
      </c>
      <c r="E824">
        <v>15</v>
      </c>
      <c r="F824" t="s">
        <v>17</v>
      </c>
      <c r="G824" t="s">
        <v>488</v>
      </c>
      <c r="H824" t="s">
        <v>386</v>
      </c>
      <c r="I824" t="s">
        <v>488</v>
      </c>
      <c r="J824" t="s">
        <v>15</v>
      </c>
      <c r="K824">
        <v>2880</v>
      </c>
      <c r="L824">
        <v>2880</v>
      </c>
      <c r="M824">
        <v>100</v>
      </c>
      <c r="N824" t="b">
        <v>1</v>
      </c>
      <c r="O824" t="s">
        <v>1623</v>
      </c>
      <c r="P824" t="s">
        <v>2103</v>
      </c>
      <c r="Q824">
        <v>0.38541666666666669</v>
      </c>
    </row>
    <row r="825" spans="1:17">
      <c r="A825" s="48">
        <v>46030</v>
      </c>
      <c r="B825">
        <v>2</v>
      </c>
      <c r="C825" t="s">
        <v>253</v>
      </c>
      <c r="D825" t="s">
        <v>1216</v>
      </c>
      <c r="E825">
        <v>15</v>
      </c>
      <c r="F825" t="s">
        <v>17</v>
      </c>
      <c r="G825" t="s">
        <v>488</v>
      </c>
      <c r="H825" t="s">
        <v>387</v>
      </c>
      <c r="I825" t="s">
        <v>443</v>
      </c>
      <c r="J825" t="s">
        <v>15</v>
      </c>
      <c r="K825">
        <v>2880</v>
      </c>
      <c r="L825">
        <v>2880</v>
      </c>
      <c r="M825">
        <v>60</v>
      </c>
      <c r="N825" t="b">
        <v>0</v>
      </c>
      <c r="O825" t="s">
        <v>4709</v>
      </c>
      <c r="P825" t="s">
        <v>2103</v>
      </c>
      <c r="Q825">
        <v>0.38541666666666669</v>
      </c>
    </row>
    <row r="826" spans="1:17">
      <c r="A826" s="48">
        <v>46030</v>
      </c>
      <c r="B826">
        <v>2</v>
      </c>
      <c r="C826" t="s">
        <v>253</v>
      </c>
      <c r="D826" t="s">
        <v>1216</v>
      </c>
      <c r="E826">
        <v>15</v>
      </c>
      <c r="F826" t="s">
        <v>17</v>
      </c>
      <c r="G826" t="s">
        <v>488</v>
      </c>
      <c r="H826" t="s">
        <v>388</v>
      </c>
      <c r="I826" t="s">
        <v>344</v>
      </c>
      <c r="J826" t="s">
        <v>15</v>
      </c>
      <c r="K826">
        <v>2880</v>
      </c>
      <c r="L826">
        <v>2880</v>
      </c>
      <c r="M826">
        <v>60</v>
      </c>
      <c r="N826" t="b">
        <v>0</v>
      </c>
      <c r="O826" t="s">
        <v>4709</v>
      </c>
      <c r="P826" t="s">
        <v>2103</v>
      </c>
      <c r="Q826">
        <v>0.38541666666666669</v>
      </c>
    </row>
    <row r="827" spans="1:17">
      <c r="A827" s="48">
        <v>46030</v>
      </c>
      <c r="B827">
        <v>2</v>
      </c>
      <c r="C827" t="s">
        <v>253</v>
      </c>
      <c r="D827" t="s">
        <v>1216</v>
      </c>
      <c r="E827">
        <v>15</v>
      </c>
      <c r="F827" t="s">
        <v>17</v>
      </c>
      <c r="G827" t="s">
        <v>488</v>
      </c>
      <c r="H827" t="s">
        <v>1267</v>
      </c>
      <c r="I827" t="s">
        <v>488</v>
      </c>
      <c r="J827" t="s">
        <v>15</v>
      </c>
      <c r="K827">
        <v>2880</v>
      </c>
      <c r="L827">
        <v>2880</v>
      </c>
      <c r="M827">
        <v>100</v>
      </c>
      <c r="N827" t="b">
        <v>1</v>
      </c>
      <c r="O827" t="s">
        <v>1623</v>
      </c>
      <c r="P827" t="s">
        <v>2103</v>
      </c>
      <c r="Q827">
        <v>0.38541666666666669</v>
      </c>
    </row>
    <row r="828" spans="1:17">
      <c r="A828" s="48">
        <v>46030</v>
      </c>
      <c r="B828">
        <v>2</v>
      </c>
      <c r="C828" t="s">
        <v>253</v>
      </c>
      <c r="D828" t="s">
        <v>1216</v>
      </c>
      <c r="E828">
        <v>15</v>
      </c>
      <c r="F828" t="s">
        <v>17</v>
      </c>
      <c r="G828" t="s">
        <v>488</v>
      </c>
      <c r="H828" t="s">
        <v>389</v>
      </c>
      <c r="I828" t="s">
        <v>488</v>
      </c>
      <c r="J828" t="s">
        <v>16</v>
      </c>
      <c r="K828">
        <v>2880</v>
      </c>
      <c r="L828">
        <v>2880</v>
      </c>
      <c r="M828">
        <v>100</v>
      </c>
      <c r="N828" t="b">
        <v>1</v>
      </c>
      <c r="O828" t="s">
        <v>1623</v>
      </c>
      <c r="P828" t="s">
        <v>2103</v>
      </c>
      <c r="Q828">
        <v>0.38541666666666669</v>
      </c>
    </row>
    <row r="829" spans="1:17">
      <c r="A829" s="48">
        <v>46030</v>
      </c>
      <c r="B829">
        <v>2</v>
      </c>
      <c r="C829" t="s">
        <v>253</v>
      </c>
      <c r="D829" t="s">
        <v>1216</v>
      </c>
      <c r="E829">
        <v>15</v>
      </c>
      <c r="F829" t="s">
        <v>17</v>
      </c>
      <c r="G829" t="s">
        <v>488</v>
      </c>
      <c r="H829" t="s">
        <v>391</v>
      </c>
      <c r="I829" t="s">
        <v>1266</v>
      </c>
      <c r="J829" t="s">
        <v>15</v>
      </c>
      <c r="K829">
        <v>2880</v>
      </c>
      <c r="L829">
        <v>2880</v>
      </c>
      <c r="M829">
        <v>60</v>
      </c>
      <c r="N829" t="b">
        <v>0</v>
      </c>
      <c r="O829" t="s">
        <v>4709</v>
      </c>
      <c r="P829" t="s">
        <v>2103</v>
      </c>
      <c r="Q829">
        <v>0.38541666666666669</v>
      </c>
    </row>
    <row r="830" spans="1:17">
      <c r="A830" s="48">
        <v>46030</v>
      </c>
      <c r="B830">
        <v>2</v>
      </c>
      <c r="C830" t="s">
        <v>256</v>
      </c>
      <c r="D830" t="s">
        <v>1393</v>
      </c>
      <c r="E830">
        <v>20</v>
      </c>
      <c r="F830" t="s">
        <v>17</v>
      </c>
      <c r="G830" t="s">
        <v>488</v>
      </c>
      <c r="H830" t="s">
        <v>386</v>
      </c>
      <c r="I830" t="s">
        <v>488</v>
      </c>
      <c r="J830" t="s">
        <v>15</v>
      </c>
      <c r="K830">
        <v>2880</v>
      </c>
      <c r="L830">
        <v>2880</v>
      </c>
      <c r="M830">
        <v>100</v>
      </c>
      <c r="N830" t="b">
        <v>1</v>
      </c>
      <c r="O830" t="s">
        <v>1623</v>
      </c>
      <c r="P830" t="s">
        <v>1439</v>
      </c>
      <c r="Q830">
        <v>0.38541666666666669</v>
      </c>
    </row>
    <row r="831" spans="1:17">
      <c r="A831" s="48">
        <v>46030</v>
      </c>
      <c r="B831">
        <v>2</v>
      </c>
      <c r="C831" t="s">
        <v>256</v>
      </c>
      <c r="D831" t="s">
        <v>1393</v>
      </c>
      <c r="E831">
        <v>20</v>
      </c>
      <c r="F831" t="s">
        <v>17</v>
      </c>
      <c r="G831" t="s">
        <v>488</v>
      </c>
      <c r="H831" t="s">
        <v>387</v>
      </c>
      <c r="I831" t="s">
        <v>443</v>
      </c>
      <c r="J831" t="s">
        <v>15</v>
      </c>
      <c r="K831">
        <v>2880</v>
      </c>
      <c r="L831">
        <v>2880</v>
      </c>
      <c r="M831">
        <v>60</v>
      </c>
      <c r="N831" t="b">
        <v>0</v>
      </c>
      <c r="O831" t="s">
        <v>4709</v>
      </c>
      <c r="P831" t="s">
        <v>1439</v>
      </c>
      <c r="Q831">
        <v>0.38541666666666669</v>
      </c>
    </row>
    <row r="832" spans="1:17">
      <c r="A832" s="48">
        <v>46030</v>
      </c>
      <c r="B832">
        <v>2</v>
      </c>
      <c r="C832" t="s">
        <v>256</v>
      </c>
      <c r="D832" t="s">
        <v>1393</v>
      </c>
      <c r="E832">
        <v>20</v>
      </c>
      <c r="F832" t="s">
        <v>17</v>
      </c>
      <c r="G832" t="s">
        <v>488</v>
      </c>
      <c r="H832" t="s">
        <v>388</v>
      </c>
      <c r="I832" t="s">
        <v>344</v>
      </c>
      <c r="J832" t="s">
        <v>15</v>
      </c>
      <c r="K832">
        <v>2880</v>
      </c>
      <c r="L832">
        <v>2880</v>
      </c>
      <c r="M832">
        <v>60</v>
      </c>
      <c r="N832" t="b">
        <v>0</v>
      </c>
      <c r="O832" t="s">
        <v>4709</v>
      </c>
      <c r="P832" t="s">
        <v>1439</v>
      </c>
      <c r="Q832">
        <v>0.38541666666666669</v>
      </c>
    </row>
    <row r="833" spans="1:17">
      <c r="A833" s="48">
        <v>46030</v>
      </c>
      <c r="B833">
        <v>2</v>
      </c>
      <c r="C833" t="s">
        <v>256</v>
      </c>
      <c r="D833" t="s">
        <v>1393</v>
      </c>
      <c r="E833">
        <v>20</v>
      </c>
      <c r="F833" t="s">
        <v>17</v>
      </c>
      <c r="G833" t="s">
        <v>488</v>
      </c>
      <c r="H833" t="s">
        <v>1267</v>
      </c>
      <c r="I833" t="s">
        <v>488</v>
      </c>
      <c r="J833" t="s">
        <v>15</v>
      </c>
      <c r="K833">
        <v>2880</v>
      </c>
      <c r="L833">
        <v>2880</v>
      </c>
      <c r="M833">
        <v>100</v>
      </c>
      <c r="N833" t="b">
        <v>1</v>
      </c>
      <c r="O833" t="s">
        <v>1623</v>
      </c>
      <c r="P833" t="s">
        <v>1439</v>
      </c>
      <c r="Q833">
        <v>0.38541666666666669</v>
      </c>
    </row>
    <row r="834" spans="1:17">
      <c r="A834" s="48">
        <v>46030</v>
      </c>
      <c r="B834">
        <v>2</v>
      </c>
      <c r="C834" t="s">
        <v>256</v>
      </c>
      <c r="D834" t="s">
        <v>1393</v>
      </c>
      <c r="E834">
        <v>20</v>
      </c>
      <c r="F834" t="s">
        <v>17</v>
      </c>
      <c r="G834" t="s">
        <v>488</v>
      </c>
      <c r="H834" t="s">
        <v>389</v>
      </c>
      <c r="I834" t="s">
        <v>488</v>
      </c>
      <c r="J834" t="s">
        <v>16</v>
      </c>
      <c r="K834">
        <v>2880</v>
      </c>
      <c r="L834">
        <v>2880</v>
      </c>
      <c r="M834">
        <v>100</v>
      </c>
      <c r="N834" t="b">
        <v>1</v>
      </c>
      <c r="O834" t="s">
        <v>1623</v>
      </c>
      <c r="P834" t="s">
        <v>1439</v>
      </c>
      <c r="Q834">
        <v>0.38541666666666669</v>
      </c>
    </row>
    <row r="835" spans="1:17">
      <c r="A835" s="48">
        <v>46030</v>
      </c>
      <c r="B835">
        <v>2</v>
      </c>
      <c r="C835" t="s">
        <v>256</v>
      </c>
      <c r="D835" t="s">
        <v>1393</v>
      </c>
      <c r="E835">
        <v>20</v>
      </c>
      <c r="F835" t="s">
        <v>17</v>
      </c>
      <c r="G835" t="s">
        <v>488</v>
      </c>
      <c r="H835" t="s">
        <v>391</v>
      </c>
      <c r="I835" t="s">
        <v>1266</v>
      </c>
      <c r="J835" t="s">
        <v>15</v>
      </c>
      <c r="K835">
        <v>2880</v>
      </c>
      <c r="L835">
        <v>2880</v>
      </c>
      <c r="M835">
        <v>60</v>
      </c>
      <c r="N835" t="b">
        <v>0</v>
      </c>
      <c r="O835" t="s">
        <v>4709</v>
      </c>
      <c r="P835" t="s">
        <v>1439</v>
      </c>
      <c r="Q835">
        <v>0.38541666666666669</v>
      </c>
    </row>
    <row r="836" spans="1:17">
      <c r="A836" s="48">
        <v>46030</v>
      </c>
      <c r="B836">
        <v>2</v>
      </c>
      <c r="C836" t="s">
        <v>257</v>
      </c>
      <c r="D836" t="s">
        <v>1403</v>
      </c>
      <c r="E836">
        <v>5</v>
      </c>
      <c r="F836" t="s">
        <v>17</v>
      </c>
      <c r="G836" t="s">
        <v>488</v>
      </c>
      <c r="H836" t="s">
        <v>386</v>
      </c>
      <c r="I836" t="s">
        <v>488</v>
      </c>
      <c r="J836" t="s">
        <v>15</v>
      </c>
      <c r="K836">
        <v>2880</v>
      </c>
      <c r="L836">
        <v>2880</v>
      </c>
      <c r="M836">
        <v>100</v>
      </c>
      <c r="N836" t="b">
        <v>1</v>
      </c>
      <c r="O836" t="s">
        <v>1623</v>
      </c>
      <c r="P836" t="s">
        <v>1439</v>
      </c>
      <c r="Q836">
        <v>0.44791666666666669</v>
      </c>
    </row>
    <row r="837" spans="1:17">
      <c r="A837" s="48">
        <v>46030</v>
      </c>
      <c r="B837">
        <v>2</v>
      </c>
      <c r="C837" t="s">
        <v>257</v>
      </c>
      <c r="D837" t="s">
        <v>1403</v>
      </c>
      <c r="E837">
        <v>5</v>
      </c>
      <c r="F837" t="s">
        <v>17</v>
      </c>
      <c r="G837" t="s">
        <v>488</v>
      </c>
      <c r="H837" t="s">
        <v>387</v>
      </c>
      <c r="I837" t="s">
        <v>443</v>
      </c>
      <c r="J837" t="s">
        <v>15</v>
      </c>
      <c r="K837">
        <v>2880</v>
      </c>
      <c r="L837">
        <v>2880</v>
      </c>
      <c r="M837">
        <v>60</v>
      </c>
      <c r="N837" t="b">
        <v>0</v>
      </c>
      <c r="O837" t="s">
        <v>4709</v>
      </c>
      <c r="P837" t="s">
        <v>1439</v>
      </c>
      <c r="Q837">
        <v>0.44791666666666669</v>
      </c>
    </row>
    <row r="838" spans="1:17">
      <c r="A838" s="48">
        <v>46030</v>
      </c>
      <c r="B838">
        <v>2</v>
      </c>
      <c r="C838" t="s">
        <v>257</v>
      </c>
      <c r="D838" t="s">
        <v>1403</v>
      </c>
      <c r="E838">
        <v>5</v>
      </c>
      <c r="F838" t="s">
        <v>17</v>
      </c>
      <c r="G838" t="s">
        <v>488</v>
      </c>
      <c r="H838" t="s">
        <v>388</v>
      </c>
      <c r="I838" t="s">
        <v>344</v>
      </c>
      <c r="J838" t="s">
        <v>15</v>
      </c>
      <c r="K838">
        <v>2880</v>
      </c>
      <c r="L838">
        <v>2880</v>
      </c>
      <c r="M838">
        <v>60</v>
      </c>
      <c r="N838" t="b">
        <v>0</v>
      </c>
      <c r="O838" t="s">
        <v>4709</v>
      </c>
      <c r="P838" t="s">
        <v>1439</v>
      </c>
      <c r="Q838">
        <v>0.44791666666666669</v>
      </c>
    </row>
    <row r="839" spans="1:17">
      <c r="A839" s="48">
        <v>46030</v>
      </c>
      <c r="B839">
        <v>2</v>
      </c>
      <c r="C839" t="s">
        <v>257</v>
      </c>
      <c r="D839" t="s">
        <v>1403</v>
      </c>
      <c r="E839">
        <v>5</v>
      </c>
      <c r="F839" t="s">
        <v>17</v>
      </c>
      <c r="G839" t="s">
        <v>488</v>
      </c>
      <c r="H839" t="s">
        <v>1267</v>
      </c>
      <c r="I839" t="s">
        <v>488</v>
      </c>
      <c r="J839" t="s">
        <v>15</v>
      </c>
      <c r="K839">
        <v>2880</v>
      </c>
      <c r="L839">
        <v>2880</v>
      </c>
      <c r="M839">
        <v>100</v>
      </c>
      <c r="N839" t="b">
        <v>1</v>
      </c>
      <c r="O839" t="s">
        <v>1623</v>
      </c>
      <c r="P839" t="s">
        <v>1439</v>
      </c>
      <c r="Q839">
        <v>0.44791666666666669</v>
      </c>
    </row>
    <row r="840" spans="1:17">
      <c r="A840" s="48">
        <v>46030</v>
      </c>
      <c r="B840">
        <v>2</v>
      </c>
      <c r="C840" t="s">
        <v>257</v>
      </c>
      <c r="D840" t="s">
        <v>1403</v>
      </c>
      <c r="E840">
        <v>5</v>
      </c>
      <c r="F840" t="s">
        <v>17</v>
      </c>
      <c r="G840" t="s">
        <v>488</v>
      </c>
      <c r="H840" t="s">
        <v>389</v>
      </c>
      <c r="I840" t="s">
        <v>488</v>
      </c>
      <c r="J840" t="s">
        <v>16</v>
      </c>
      <c r="K840">
        <v>2880</v>
      </c>
      <c r="L840">
        <v>2880</v>
      </c>
      <c r="M840">
        <v>100</v>
      </c>
      <c r="N840" t="b">
        <v>1</v>
      </c>
      <c r="O840" t="s">
        <v>1623</v>
      </c>
      <c r="P840" t="s">
        <v>1439</v>
      </c>
      <c r="Q840">
        <v>0.44791666666666669</v>
      </c>
    </row>
    <row r="841" spans="1:17">
      <c r="A841" s="48">
        <v>46030</v>
      </c>
      <c r="B841">
        <v>2</v>
      </c>
      <c r="C841" t="s">
        <v>257</v>
      </c>
      <c r="D841" t="s">
        <v>1403</v>
      </c>
      <c r="E841">
        <v>5</v>
      </c>
      <c r="F841" t="s">
        <v>17</v>
      </c>
      <c r="G841" t="s">
        <v>488</v>
      </c>
      <c r="H841" t="s">
        <v>391</v>
      </c>
      <c r="I841" t="s">
        <v>1266</v>
      </c>
      <c r="J841" t="s">
        <v>15</v>
      </c>
      <c r="K841">
        <v>2880</v>
      </c>
      <c r="L841">
        <v>2880</v>
      </c>
      <c r="M841">
        <v>60</v>
      </c>
      <c r="N841" t="b">
        <v>0</v>
      </c>
      <c r="O841" t="s">
        <v>4709</v>
      </c>
      <c r="P841" t="s">
        <v>1439</v>
      </c>
      <c r="Q841">
        <v>0.44791666666666669</v>
      </c>
    </row>
    <row r="842" spans="1:17">
      <c r="A842" s="48">
        <v>46030</v>
      </c>
      <c r="B842">
        <v>2</v>
      </c>
      <c r="C842" t="s">
        <v>260</v>
      </c>
      <c r="D842" t="s">
        <v>1221</v>
      </c>
      <c r="E842">
        <v>5</v>
      </c>
      <c r="F842" t="s">
        <v>17</v>
      </c>
      <c r="G842" t="s">
        <v>488</v>
      </c>
      <c r="H842" t="s">
        <v>386</v>
      </c>
      <c r="I842" t="s">
        <v>488</v>
      </c>
      <c r="J842" t="s">
        <v>15</v>
      </c>
      <c r="K842">
        <v>2880</v>
      </c>
      <c r="L842">
        <v>2880</v>
      </c>
      <c r="M842">
        <v>100</v>
      </c>
      <c r="N842" t="b">
        <v>1</v>
      </c>
      <c r="O842" t="s">
        <v>1623</v>
      </c>
      <c r="P842" t="s">
        <v>2103</v>
      </c>
      <c r="Q842">
        <v>0.38194444444444442</v>
      </c>
    </row>
    <row r="843" spans="1:17">
      <c r="A843" s="48">
        <v>46030</v>
      </c>
      <c r="B843">
        <v>2</v>
      </c>
      <c r="C843" t="s">
        <v>260</v>
      </c>
      <c r="D843" t="s">
        <v>1221</v>
      </c>
      <c r="E843">
        <v>5</v>
      </c>
      <c r="F843" t="s">
        <v>17</v>
      </c>
      <c r="G843" t="s">
        <v>488</v>
      </c>
      <c r="H843" t="s">
        <v>387</v>
      </c>
      <c r="I843" t="s">
        <v>443</v>
      </c>
      <c r="J843" t="s">
        <v>15</v>
      </c>
      <c r="K843">
        <v>2880</v>
      </c>
      <c r="L843">
        <v>2880</v>
      </c>
      <c r="M843">
        <v>60</v>
      </c>
      <c r="N843" t="b">
        <v>0</v>
      </c>
      <c r="O843" t="s">
        <v>4709</v>
      </c>
      <c r="P843" t="s">
        <v>2103</v>
      </c>
      <c r="Q843">
        <v>0.38194444444444442</v>
      </c>
    </row>
    <row r="844" spans="1:17">
      <c r="A844" s="48">
        <v>46030</v>
      </c>
      <c r="B844">
        <v>2</v>
      </c>
      <c r="C844" t="s">
        <v>260</v>
      </c>
      <c r="D844" t="s">
        <v>1221</v>
      </c>
      <c r="E844">
        <v>5</v>
      </c>
      <c r="F844" t="s">
        <v>17</v>
      </c>
      <c r="G844" t="s">
        <v>488</v>
      </c>
      <c r="H844" t="s">
        <v>388</v>
      </c>
      <c r="I844" t="s">
        <v>344</v>
      </c>
      <c r="J844" t="s">
        <v>15</v>
      </c>
      <c r="K844">
        <v>2880</v>
      </c>
      <c r="L844">
        <v>2880</v>
      </c>
      <c r="M844">
        <v>60</v>
      </c>
      <c r="N844" t="b">
        <v>0</v>
      </c>
      <c r="O844" t="s">
        <v>4709</v>
      </c>
      <c r="P844" t="s">
        <v>2103</v>
      </c>
      <c r="Q844">
        <v>0.38194444444444442</v>
      </c>
    </row>
    <row r="845" spans="1:17">
      <c r="A845" s="48">
        <v>46030</v>
      </c>
      <c r="B845">
        <v>2</v>
      </c>
      <c r="C845" t="s">
        <v>260</v>
      </c>
      <c r="D845" t="s">
        <v>1221</v>
      </c>
      <c r="E845">
        <v>5</v>
      </c>
      <c r="F845" t="s">
        <v>17</v>
      </c>
      <c r="G845" t="s">
        <v>488</v>
      </c>
      <c r="H845" t="s">
        <v>1267</v>
      </c>
      <c r="I845" t="s">
        <v>488</v>
      </c>
      <c r="J845" t="s">
        <v>15</v>
      </c>
      <c r="K845">
        <v>2880</v>
      </c>
      <c r="L845">
        <v>2880</v>
      </c>
      <c r="M845">
        <v>100</v>
      </c>
      <c r="N845" t="b">
        <v>1</v>
      </c>
      <c r="O845" t="s">
        <v>1623</v>
      </c>
      <c r="P845" t="s">
        <v>2103</v>
      </c>
      <c r="Q845">
        <v>0.38194444444444442</v>
      </c>
    </row>
    <row r="846" spans="1:17">
      <c r="A846" s="48">
        <v>46030</v>
      </c>
      <c r="B846">
        <v>2</v>
      </c>
      <c r="C846" t="s">
        <v>260</v>
      </c>
      <c r="D846" t="s">
        <v>1221</v>
      </c>
      <c r="E846">
        <v>5</v>
      </c>
      <c r="F846" t="s">
        <v>17</v>
      </c>
      <c r="G846" t="s">
        <v>488</v>
      </c>
      <c r="H846" t="s">
        <v>389</v>
      </c>
      <c r="I846" t="s">
        <v>488</v>
      </c>
      <c r="J846" t="s">
        <v>16</v>
      </c>
      <c r="K846">
        <v>2880</v>
      </c>
      <c r="L846">
        <v>2880</v>
      </c>
      <c r="M846">
        <v>100</v>
      </c>
      <c r="N846" t="b">
        <v>1</v>
      </c>
      <c r="O846" t="s">
        <v>1623</v>
      </c>
      <c r="P846" t="s">
        <v>2103</v>
      </c>
      <c r="Q846">
        <v>0.38194444444444442</v>
      </c>
    </row>
    <row r="847" spans="1:17">
      <c r="A847" s="48">
        <v>46030</v>
      </c>
      <c r="B847">
        <v>2</v>
      </c>
      <c r="C847" t="s">
        <v>260</v>
      </c>
      <c r="D847" t="s">
        <v>1221</v>
      </c>
      <c r="E847">
        <v>5</v>
      </c>
      <c r="F847" t="s">
        <v>17</v>
      </c>
      <c r="G847" t="s">
        <v>488</v>
      </c>
      <c r="H847" t="s">
        <v>391</v>
      </c>
      <c r="I847" t="s">
        <v>1266</v>
      </c>
      <c r="J847" t="s">
        <v>15</v>
      </c>
      <c r="K847">
        <v>2880</v>
      </c>
      <c r="L847">
        <v>2880</v>
      </c>
      <c r="M847">
        <v>60</v>
      </c>
      <c r="N847" t="b">
        <v>0</v>
      </c>
      <c r="O847" t="s">
        <v>4709</v>
      </c>
      <c r="P847" t="s">
        <v>2103</v>
      </c>
      <c r="Q847">
        <v>0.38194444444444442</v>
      </c>
    </row>
    <row r="848" spans="1:17">
      <c r="A848" s="48">
        <v>46030</v>
      </c>
      <c r="B848">
        <v>2</v>
      </c>
      <c r="C848" t="s">
        <v>261</v>
      </c>
      <c r="D848" t="s">
        <v>1401</v>
      </c>
      <c r="E848">
        <v>30</v>
      </c>
      <c r="F848" t="s">
        <v>17</v>
      </c>
      <c r="G848" t="s">
        <v>488</v>
      </c>
      <c r="H848" t="s">
        <v>386</v>
      </c>
      <c r="I848" t="s">
        <v>488</v>
      </c>
      <c r="J848" t="s">
        <v>15</v>
      </c>
      <c r="K848">
        <v>2880</v>
      </c>
      <c r="L848">
        <v>2880</v>
      </c>
      <c r="M848">
        <v>100</v>
      </c>
      <c r="N848" t="b">
        <v>1</v>
      </c>
      <c r="O848" t="s">
        <v>1623</v>
      </c>
      <c r="P848" t="s">
        <v>2103</v>
      </c>
      <c r="Q848">
        <v>0.625</v>
      </c>
    </row>
    <row r="849" spans="1:17">
      <c r="A849" s="48">
        <v>46030</v>
      </c>
      <c r="B849">
        <v>2</v>
      </c>
      <c r="C849" t="s">
        <v>261</v>
      </c>
      <c r="D849" t="s">
        <v>1401</v>
      </c>
      <c r="E849">
        <v>30</v>
      </c>
      <c r="F849" t="s">
        <v>17</v>
      </c>
      <c r="G849" t="s">
        <v>488</v>
      </c>
      <c r="H849" t="s">
        <v>387</v>
      </c>
      <c r="I849" t="s">
        <v>443</v>
      </c>
      <c r="J849" t="s">
        <v>15</v>
      </c>
      <c r="K849">
        <v>2880</v>
      </c>
      <c r="L849">
        <v>2880</v>
      </c>
      <c r="M849">
        <v>60</v>
      </c>
      <c r="N849" t="b">
        <v>0</v>
      </c>
      <c r="O849" t="s">
        <v>4709</v>
      </c>
      <c r="P849" t="s">
        <v>2103</v>
      </c>
      <c r="Q849">
        <v>0.625</v>
      </c>
    </row>
    <row r="850" spans="1:17">
      <c r="A850" s="48">
        <v>46030</v>
      </c>
      <c r="B850">
        <v>2</v>
      </c>
      <c r="C850" t="s">
        <v>261</v>
      </c>
      <c r="D850" t="s">
        <v>1401</v>
      </c>
      <c r="E850">
        <v>30</v>
      </c>
      <c r="F850" t="s">
        <v>17</v>
      </c>
      <c r="G850" t="s">
        <v>488</v>
      </c>
      <c r="H850" t="s">
        <v>388</v>
      </c>
      <c r="I850" t="s">
        <v>344</v>
      </c>
      <c r="J850" t="s">
        <v>15</v>
      </c>
      <c r="K850">
        <v>2880</v>
      </c>
      <c r="L850">
        <v>2880</v>
      </c>
      <c r="M850">
        <v>60</v>
      </c>
      <c r="N850" t="b">
        <v>0</v>
      </c>
      <c r="O850" t="s">
        <v>4709</v>
      </c>
      <c r="P850" t="s">
        <v>2103</v>
      </c>
      <c r="Q850">
        <v>0.625</v>
      </c>
    </row>
    <row r="851" spans="1:17">
      <c r="A851" s="48">
        <v>46030</v>
      </c>
      <c r="B851">
        <v>2</v>
      </c>
      <c r="C851" t="s">
        <v>261</v>
      </c>
      <c r="D851" t="s">
        <v>1401</v>
      </c>
      <c r="E851">
        <v>30</v>
      </c>
      <c r="F851" t="s">
        <v>17</v>
      </c>
      <c r="G851" t="s">
        <v>488</v>
      </c>
      <c r="H851" t="s">
        <v>1267</v>
      </c>
      <c r="I851" t="s">
        <v>488</v>
      </c>
      <c r="J851" t="s">
        <v>15</v>
      </c>
      <c r="K851">
        <v>2880</v>
      </c>
      <c r="L851">
        <v>2880</v>
      </c>
      <c r="M851">
        <v>100</v>
      </c>
      <c r="N851" t="b">
        <v>1</v>
      </c>
      <c r="O851" t="s">
        <v>1623</v>
      </c>
      <c r="P851" t="s">
        <v>2103</v>
      </c>
      <c r="Q851">
        <v>0.625</v>
      </c>
    </row>
    <row r="852" spans="1:17">
      <c r="A852" s="48">
        <v>46030</v>
      </c>
      <c r="B852">
        <v>2</v>
      </c>
      <c r="C852" t="s">
        <v>261</v>
      </c>
      <c r="D852" t="s">
        <v>1401</v>
      </c>
      <c r="E852">
        <v>30</v>
      </c>
      <c r="F852" t="s">
        <v>17</v>
      </c>
      <c r="G852" t="s">
        <v>488</v>
      </c>
      <c r="H852" t="s">
        <v>389</v>
      </c>
      <c r="I852" t="s">
        <v>488</v>
      </c>
      <c r="J852" t="s">
        <v>16</v>
      </c>
      <c r="K852">
        <v>2880</v>
      </c>
      <c r="L852">
        <v>2880</v>
      </c>
      <c r="M852">
        <v>100</v>
      </c>
      <c r="N852" t="b">
        <v>1</v>
      </c>
      <c r="O852" t="s">
        <v>1623</v>
      </c>
      <c r="P852" t="s">
        <v>2103</v>
      </c>
      <c r="Q852">
        <v>0.625</v>
      </c>
    </row>
    <row r="853" spans="1:17">
      <c r="A853" s="48">
        <v>46030</v>
      </c>
      <c r="B853">
        <v>2</v>
      </c>
      <c r="C853" t="s">
        <v>261</v>
      </c>
      <c r="D853" t="s">
        <v>1401</v>
      </c>
      <c r="E853">
        <v>30</v>
      </c>
      <c r="F853" t="s">
        <v>17</v>
      </c>
      <c r="G853" t="s">
        <v>488</v>
      </c>
      <c r="H853" t="s">
        <v>391</v>
      </c>
      <c r="I853" t="s">
        <v>1266</v>
      </c>
      <c r="J853" t="s">
        <v>15</v>
      </c>
      <c r="K853">
        <v>2880</v>
      </c>
      <c r="L853">
        <v>2880</v>
      </c>
      <c r="M853">
        <v>60</v>
      </c>
      <c r="N853" t="b">
        <v>0</v>
      </c>
      <c r="O853" t="s">
        <v>4709</v>
      </c>
      <c r="P853" t="s">
        <v>2103</v>
      </c>
      <c r="Q853">
        <v>0.625</v>
      </c>
    </row>
    <row r="854" spans="1:17">
      <c r="A854" s="48">
        <v>46030</v>
      </c>
      <c r="B854">
        <v>2</v>
      </c>
      <c r="C854" t="s">
        <v>274</v>
      </c>
      <c r="D854" t="s">
        <v>1407</v>
      </c>
      <c r="E854">
        <v>20</v>
      </c>
      <c r="F854" t="s">
        <v>17</v>
      </c>
      <c r="G854" t="s">
        <v>488</v>
      </c>
      <c r="H854" t="s">
        <v>386</v>
      </c>
      <c r="I854" t="s">
        <v>488</v>
      </c>
      <c r="J854" t="s">
        <v>15</v>
      </c>
      <c r="K854">
        <v>2880</v>
      </c>
      <c r="L854">
        <v>2880</v>
      </c>
      <c r="M854">
        <v>100</v>
      </c>
      <c r="N854" t="b">
        <v>1</v>
      </c>
      <c r="O854" t="s">
        <v>1623</v>
      </c>
      <c r="P854" t="s">
        <v>2103</v>
      </c>
      <c r="Q854">
        <v>0.44791666666666669</v>
      </c>
    </row>
    <row r="855" spans="1:17">
      <c r="A855" s="48">
        <v>46030</v>
      </c>
      <c r="B855">
        <v>2</v>
      </c>
      <c r="C855" t="s">
        <v>274</v>
      </c>
      <c r="D855" t="s">
        <v>1407</v>
      </c>
      <c r="E855">
        <v>20</v>
      </c>
      <c r="F855" t="s">
        <v>17</v>
      </c>
      <c r="G855" t="s">
        <v>488</v>
      </c>
      <c r="H855" t="s">
        <v>387</v>
      </c>
      <c r="I855" t="s">
        <v>443</v>
      </c>
      <c r="J855" t="s">
        <v>15</v>
      </c>
      <c r="K855">
        <v>2880</v>
      </c>
      <c r="L855">
        <v>2880</v>
      </c>
      <c r="M855">
        <v>60</v>
      </c>
      <c r="N855" t="b">
        <v>0</v>
      </c>
      <c r="O855" t="s">
        <v>4709</v>
      </c>
      <c r="P855" t="s">
        <v>2103</v>
      </c>
      <c r="Q855">
        <v>0.44791666666666669</v>
      </c>
    </row>
    <row r="856" spans="1:17">
      <c r="A856" s="48">
        <v>46030</v>
      </c>
      <c r="B856">
        <v>2</v>
      </c>
      <c r="C856" t="s">
        <v>274</v>
      </c>
      <c r="D856" t="s">
        <v>1407</v>
      </c>
      <c r="E856">
        <v>20</v>
      </c>
      <c r="F856" t="s">
        <v>17</v>
      </c>
      <c r="G856" t="s">
        <v>488</v>
      </c>
      <c r="H856" t="s">
        <v>388</v>
      </c>
      <c r="I856" t="s">
        <v>344</v>
      </c>
      <c r="J856" t="s">
        <v>15</v>
      </c>
      <c r="K856">
        <v>2880</v>
      </c>
      <c r="L856">
        <v>2880</v>
      </c>
      <c r="M856">
        <v>60</v>
      </c>
      <c r="N856" t="b">
        <v>0</v>
      </c>
      <c r="O856" t="s">
        <v>4709</v>
      </c>
      <c r="P856" t="s">
        <v>2103</v>
      </c>
      <c r="Q856">
        <v>0.44791666666666669</v>
      </c>
    </row>
    <row r="857" spans="1:17">
      <c r="A857" s="48">
        <v>46030</v>
      </c>
      <c r="B857">
        <v>2</v>
      </c>
      <c r="C857" t="s">
        <v>274</v>
      </c>
      <c r="D857" t="s">
        <v>1407</v>
      </c>
      <c r="E857">
        <v>20</v>
      </c>
      <c r="F857" t="s">
        <v>17</v>
      </c>
      <c r="G857" t="s">
        <v>488</v>
      </c>
      <c r="H857" t="s">
        <v>1267</v>
      </c>
      <c r="I857" t="s">
        <v>488</v>
      </c>
      <c r="J857" t="s">
        <v>15</v>
      </c>
      <c r="K857">
        <v>2880</v>
      </c>
      <c r="L857">
        <v>2880</v>
      </c>
      <c r="M857">
        <v>100</v>
      </c>
      <c r="N857" t="b">
        <v>1</v>
      </c>
      <c r="O857" t="s">
        <v>1623</v>
      </c>
      <c r="P857" t="s">
        <v>2103</v>
      </c>
      <c r="Q857">
        <v>0.44791666666666669</v>
      </c>
    </row>
    <row r="858" spans="1:17">
      <c r="A858" s="48">
        <v>46030</v>
      </c>
      <c r="B858">
        <v>2</v>
      </c>
      <c r="C858" t="s">
        <v>274</v>
      </c>
      <c r="D858" t="s">
        <v>1407</v>
      </c>
      <c r="E858">
        <v>20</v>
      </c>
      <c r="F858" t="s">
        <v>17</v>
      </c>
      <c r="G858" t="s">
        <v>488</v>
      </c>
      <c r="H858" t="s">
        <v>389</v>
      </c>
      <c r="I858" t="s">
        <v>488</v>
      </c>
      <c r="J858" t="s">
        <v>16</v>
      </c>
      <c r="K858">
        <v>2880</v>
      </c>
      <c r="L858">
        <v>2880</v>
      </c>
      <c r="M858">
        <v>100</v>
      </c>
      <c r="N858" t="b">
        <v>1</v>
      </c>
      <c r="O858" t="s">
        <v>1623</v>
      </c>
      <c r="P858" t="s">
        <v>2103</v>
      </c>
      <c r="Q858">
        <v>0.44791666666666669</v>
      </c>
    </row>
    <row r="859" spans="1:17">
      <c r="A859" s="48">
        <v>46030</v>
      </c>
      <c r="B859">
        <v>2</v>
      </c>
      <c r="C859" t="s">
        <v>274</v>
      </c>
      <c r="D859" t="s">
        <v>1407</v>
      </c>
      <c r="E859">
        <v>20</v>
      </c>
      <c r="F859" t="s">
        <v>17</v>
      </c>
      <c r="G859" t="s">
        <v>488</v>
      </c>
      <c r="H859" t="s">
        <v>391</v>
      </c>
      <c r="I859" t="s">
        <v>1266</v>
      </c>
      <c r="J859" t="s">
        <v>15</v>
      </c>
      <c r="K859">
        <v>2880</v>
      </c>
      <c r="L859">
        <v>2880</v>
      </c>
      <c r="M859">
        <v>60</v>
      </c>
      <c r="N859" t="b">
        <v>0</v>
      </c>
      <c r="O859" t="s">
        <v>4709</v>
      </c>
      <c r="P859" t="s">
        <v>2103</v>
      </c>
      <c r="Q859">
        <v>0.44791666666666669</v>
      </c>
    </row>
    <row r="860" spans="1:17">
      <c r="A860" s="48">
        <v>46030</v>
      </c>
      <c r="B860">
        <v>2</v>
      </c>
      <c r="C860" t="s">
        <v>276</v>
      </c>
      <c r="D860" t="s">
        <v>1412</v>
      </c>
      <c r="E860">
        <v>30</v>
      </c>
      <c r="F860" t="s">
        <v>17</v>
      </c>
      <c r="G860" t="s">
        <v>488</v>
      </c>
      <c r="H860" t="s">
        <v>386</v>
      </c>
      <c r="I860" t="s">
        <v>488</v>
      </c>
      <c r="J860" t="s">
        <v>15</v>
      </c>
      <c r="K860">
        <v>2880</v>
      </c>
      <c r="L860">
        <v>2880</v>
      </c>
      <c r="M860">
        <v>100</v>
      </c>
      <c r="N860" t="b">
        <v>1</v>
      </c>
      <c r="O860" t="s">
        <v>1623</v>
      </c>
      <c r="P860" t="s">
        <v>1439</v>
      </c>
      <c r="Q860">
        <v>0.625</v>
      </c>
    </row>
    <row r="861" spans="1:17">
      <c r="A861" s="48">
        <v>46030</v>
      </c>
      <c r="B861">
        <v>2</v>
      </c>
      <c r="C861" t="s">
        <v>276</v>
      </c>
      <c r="D861" t="s">
        <v>1412</v>
      </c>
      <c r="E861">
        <v>30</v>
      </c>
      <c r="F861" t="s">
        <v>17</v>
      </c>
      <c r="G861" t="s">
        <v>488</v>
      </c>
      <c r="H861" t="s">
        <v>387</v>
      </c>
      <c r="I861" t="s">
        <v>443</v>
      </c>
      <c r="J861" t="s">
        <v>15</v>
      </c>
      <c r="K861">
        <v>2880</v>
      </c>
      <c r="L861">
        <v>2880</v>
      </c>
      <c r="M861">
        <v>60</v>
      </c>
      <c r="N861" t="b">
        <v>0</v>
      </c>
      <c r="O861" t="s">
        <v>4709</v>
      </c>
      <c r="P861" t="s">
        <v>1439</v>
      </c>
      <c r="Q861">
        <v>0.625</v>
      </c>
    </row>
    <row r="862" spans="1:17">
      <c r="A862" s="48">
        <v>46030</v>
      </c>
      <c r="B862">
        <v>2</v>
      </c>
      <c r="C862" t="s">
        <v>276</v>
      </c>
      <c r="D862" t="s">
        <v>1412</v>
      </c>
      <c r="E862">
        <v>30</v>
      </c>
      <c r="F862" t="s">
        <v>17</v>
      </c>
      <c r="G862" t="s">
        <v>488</v>
      </c>
      <c r="H862" t="s">
        <v>388</v>
      </c>
      <c r="I862" t="s">
        <v>344</v>
      </c>
      <c r="J862" t="s">
        <v>15</v>
      </c>
      <c r="K862">
        <v>2880</v>
      </c>
      <c r="L862">
        <v>2880</v>
      </c>
      <c r="M862">
        <v>60</v>
      </c>
      <c r="N862" t="b">
        <v>0</v>
      </c>
      <c r="O862" t="s">
        <v>4709</v>
      </c>
      <c r="P862" t="s">
        <v>1439</v>
      </c>
      <c r="Q862">
        <v>0.625</v>
      </c>
    </row>
    <row r="863" spans="1:17">
      <c r="A863" s="48">
        <v>46030</v>
      </c>
      <c r="B863">
        <v>2</v>
      </c>
      <c r="C863" t="s">
        <v>276</v>
      </c>
      <c r="D863" t="s">
        <v>1412</v>
      </c>
      <c r="E863">
        <v>30</v>
      </c>
      <c r="F863" t="s">
        <v>17</v>
      </c>
      <c r="G863" t="s">
        <v>488</v>
      </c>
      <c r="H863" t="s">
        <v>1267</v>
      </c>
      <c r="I863" t="s">
        <v>488</v>
      </c>
      <c r="J863" t="s">
        <v>15</v>
      </c>
      <c r="K863">
        <v>2880</v>
      </c>
      <c r="L863">
        <v>2880</v>
      </c>
      <c r="M863">
        <v>100</v>
      </c>
      <c r="N863" t="b">
        <v>1</v>
      </c>
      <c r="O863" t="s">
        <v>1623</v>
      </c>
      <c r="P863" t="s">
        <v>1439</v>
      </c>
      <c r="Q863">
        <v>0.625</v>
      </c>
    </row>
    <row r="864" spans="1:17">
      <c r="A864" s="48">
        <v>46030</v>
      </c>
      <c r="B864">
        <v>2</v>
      </c>
      <c r="C864" t="s">
        <v>276</v>
      </c>
      <c r="D864" t="s">
        <v>1412</v>
      </c>
      <c r="E864">
        <v>30</v>
      </c>
      <c r="F864" t="s">
        <v>17</v>
      </c>
      <c r="G864" t="s">
        <v>488</v>
      </c>
      <c r="H864" t="s">
        <v>389</v>
      </c>
      <c r="I864" t="s">
        <v>488</v>
      </c>
      <c r="J864" t="s">
        <v>16</v>
      </c>
      <c r="K864">
        <v>2880</v>
      </c>
      <c r="L864">
        <v>2880</v>
      </c>
      <c r="M864">
        <v>100</v>
      </c>
      <c r="N864" t="b">
        <v>1</v>
      </c>
      <c r="O864" t="s">
        <v>1623</v>
      </c>
      <c r="P864" t="s">
        <v>1439</v>
      </c>
      <c r="Q864">
        <v>0.625</v>
      </c>
    </row>
    <row r="865" spans="1:17">
      <c r="A865" s="48">
        <v>46030</v>
      </c>
      <c r="B865">
        <v>2</v>
      </c>
      <c r="C865" t="s">
        <v>276</v>
      </c>
      <c r="D865" t="s">
        <v>1412</v>
      </c>
      <c r="E865">
        <v>30</v>
      </c>
      <c r="F865" t="s">
        <v>17</v>
      </c>
      <c r="G865" t="s">
        <v>488</v>
      </c>
      <c r="H865" t="s">
        <v>391</v>
      </c>
      <c r="I865" t="s">
        <v>1266</v>
      </c>
      <c r="J865" t="s">
        <v>15</v>
      </c>
      <c r="K865">
        <v>2880</v>
      </c>
      <c r="L865">
        <v>2880</v>
      </c>
      <c r="M865">
        <v>60</v>
      </c>
      <c r="N865" t="b">
        <v>0</v>
      </c>
      <c r="O865" t="s">
        <v>4709</v>
      </c>
      <c r="P865" t="s">
        <v>1439</v>
      </c>
      <c r="Q865">
        <v>0.625</v>
      </c>
    </row>
    <row r="866" spans="1:17">
      <c r="A866" s="48">
        <v>46030</v>
      </c>
      <c r="B866">
        <v>2</v>
      </c>
      <c r="C866" t="s">
        <v>284</v>
      </c>
      <c r="D866" t="s">
        <v>98</v>
      </c>
      <c r="E866">
        <v>10</v>
      </c>
      <c r="F866" t="s">
        <v>17</v>
      </c>
      <c r="G866" t="s">
        <v>1266</v>
      </c>
      <c r="H866" t="s">
        <v>386</v>
      </c>
      <c r="I866" t="s">
        <v>488</v>
      </c>
      <c r="J866" t="s">
        <v>15</v>
      </c>
      <c r="K866">
        <v>2880</v>
      </c>
      <c r="L866">
        <v>2880</v>
      </c>
      <c r="M866">
        <v>60</v>
      </c>
      <c r="N866" t="b">
        <v>0</v>
      </c>
      <c r="O866" t="s">
        <v>4709</v>
      </c>
      <c r="P866" t="s">
        <v>2103</v>
      </c>
      <c r="Q866">
        <v>0.44791666666666669</v>
      </c>
    </row>
    <row r="867" spans="1:17">
      <c r="A867" s="48">
        <v>46030</v>
      </c>
      <c r="B867">
        <v>2</v>
      </c>
      <c r="C867" t="s">
        <v>284</v>
      </c>
      <c r="D867" t="s">
        <v>98</v>
      </c>
      <c r="E867">
        <v>10</v>
      </c>
      <c r="F867" t="s">
        <v>17</v>
      </c>
      <c r="G867" t="s">
        <v>1266</v>
      </c>
      <c r="H867" t="s">
        <v>387</v>
      </c>
      <c r="I867" t="s">
        <v>443</v>
      </c>
      <c r="J867" t="s">
        <v>15</v>
      </c>
      <c r="K867">
        <v>2880</v>
      </c>
      <c r="L867">
        <v>2880</v>
      </c>
      <c r="M867">
        <v>60</v>
      </c>
      <c r="N867" t="b">
        <v>0</v>
      </c>
      <c r="O867" t="s">
        <v>4709</v>
      </c>
      <c r="P867" t="s">
        <v>2103</v>
      </c>
      <c r="Q867">
        <v>0.44791666666666669</v>
      </c>
    </row>
    <row r="868" spans="1:17">
      <c r="A868" s="48">
        <v>46030</v>
      </c>
      <c r="B868">
        <v>2</v>
      </c>
      <c r="C868" t="s">
        <v>284</v>
      </c>
      <c r="D868" t="s">
        <v>98</v>
      </c>
      <c r="E868">
        <v>10</v>
      </c>
      <c r="F868" t="s">
        <v>17</v>
      </c>
      <c r="G868" t="s">
        <v>1266</v>
      </c>
      <c r="H868" t="s">
        <v>388</v>
      </c>
      <c r="I868" t="s">
        <v>344</v>
      </c>
      <c r="J868" t="s">
        <v>15</v>
      </c>
      <c r="K868">
        <v>2880</v>
      </c>
      <c r="L868">
        <v>2880</v>
      </c>
      <c r="M868">
        <v>60</v>
      </c>
      <c r="N868" t="b">
        <v>0</v>
      </c>
      <c r="O868" t="s">
        <v>4709</v>
      </c>
      <c r="P868" t="s">
        <v>2103</v>
      </c>
      <c r="Q868">
        <v>0.44791666666666669</v>
      </c>
    </row>
    <row r="869" spans="1:17">
      <c r="A869" s="48">
        <v>46030</v>
      </c>
      <c r="B869">
        <v>2</v>
      </c>
      <c r="C869" t="s">
        <v>284</v>
      </c>
      <c r="D869" t="s">
        <v>98</v>
      </c>
      <c r="E869">
        <v>10</v>
      </c>
      <c r="F869" t="s">
        <v>17</v>
      </c>
      <c r="G869" t="s">
        <v>1266</v>
      </c>
      <c r="H869" t="s">
        <v>1267</v>
      </c>
      <c r="I869" t="s">
        <v>488</v>
      </c>
      <c r="J869" t="s">
        <v>15</v>
      </c>
      <c r="K869">
        <v>2880</v>
      </c>
      <c r="L869">
        <v>2880</v>
      </c>
      <c r="M869">
        <v>60</v>
      </c>
      <c r="N869" t="b">
        <v>0</v>
      </c>
      <c r="O869" t="s">
        <v>4709</v>
      </c>
      <c r="P869" t="s">
        <v>2103</v>
      </c>
      <c r="Q869">
        <v>0.44791666666666669</v>
      </c>
    </row>
    <row r="870" spans="1:17">
      <c r="A870" s="48">
        <v>46030</v>
      </c>
      <c r="B870">
        <v>2</v>
      </c>
      <c r="C870" t="s">
        <v>284</v>
      </c>
      <c r="D870" t="s">
        <v>98</v>
      </c>
      <c r="E870">
        <v>10</v>
      </c>
      <c r="F870" t="s">
        <v>17</v>
      </c>
      <c r="G870" t="s">
        <v>1266</v>
      </c>
      <c r="H870" t="s">
        <v>389</v>
      </c>
      <c r="I870" t="s">
        <v>488</v>
      </c>
      <c r="J870" t="s">
        <v>16</v>
      </c>
      <c r="K870">
        <v>2880</v>
      </c>
      <c r="L870">
        <v>2880</v>
      </c>
      <c r="M870">
        <v>60</v>
      </c>
      <c r="N870" t="b">
        <v>0</v>
      </c>
      <c r="O870" t="s">
        <v>4709</v>
      </c>
      <c r="P870" t="s">
        <v>2103</v>
      </c>
      <c r="Q870">
        <v>0.44791666666666669</v>
      </c>
    </row>
    <row r="871" spans="1:17">
      <c r="A871" s="48">
        <v>46030</v>
      </c>
      <c r="B871">
        <v>2</v>
      </c>
      <c r="C871" t="s">
        <v>284</v>
      </c>
      <c r="D871" t="s">
        <v>98</v>
      </c>
      <c r="E871">
        <v>10</v>
      </c>
      <c r="F871" t="s">
        <v>17</v>
      </c>
      <c r="G871" t="s">
        <v>1266</v>
      </c>
      <c r="H871" t="s">
        <v>391</v>
      </c>
      <c r="I871" t="s">
        <v>1266</v>
      </c>
      <c r="J871" t="s">
        <v>15</v>
      </c>
      <c r="K871">
        <v>2880</v>
      </c>
      <c r="L871">
        <v>2880</v>
      </c>
      <c r="M871">
        <v>100</v>
      </c>
      <c r="N871" t="b">
        <v>1</v>
      </c>
      <c r="O871" t="s">
        <v>1623</v>
      </c>
      <c r="P871" t="s">
        <v>2103</v>
      </c>
      <c r="Q871">
        <v>0.44791666666666669</v>
      </c>
    </row>
    <row r="872" spans="1:17">
      <c r="A872" s="48">
        <v>46030</v>
      </c>
      <c r="B872">
        <v>2</v>
      </c>
      <c r="C872" t="s">
        <v>289</v>
      </c>
      <c r="D872" t="s">
        <v>108</v>
      </c>
      <c r="E872">
        <v>30</v>
      </c>
      <c r="F872" t="s">
        <v>17</v>
      </c>
      <c r="G872" t="s">
        <v>443</v>
      </c>
      <c r="H872" t="s">
        <v>386</v>
      </c>
      <c r="I872" t="s">
        <v>488</v>
      </c>
      <c r="J872" t="s">
        <v>15</v>
      </c>
      <c r="K872">
        <v>2880</v>
      </c>
      <c r="L872">
        <v>2880</v>
      </c>
      <c r="M872">
        <v>60</v>
      </c>
      <c r="N872" t="b">
        <v>0</v>
      </c>
      <c r="O872" t="s">
        <v>4709</v>
      </c>
      <c r="P872" t="s">
        <v>1590</v>
      </c>
      <c r="Q872">
        <v>0.4375</v>
      </c>
    </row>
    <row r="873" spans="1:17">
      <c r="A873" s="48">
        <v>46030</v>
      </c>
      <c r="B873">
        <v>2</v>
      </c>
      <c r="C873" t="s">
        <v>289</v>
      </c>
      <c r="D873" t="s">
        <v>108</v>
      </c>
      <c r="E873">
        <v>30</v>
      </c>
      <c r="F873" t="s">
        <v>17</v>
      </c>
      <c r="G873" t="s">
        <v>443</v>
      </c>
      <c r="H873" t="s">
        <v>387</v>
      </c>
      <c r="I873" t="s">
        <v>443</v>
      </c>
      <c r="J873" t="s">
        <v>15</v>
      </c>
      <c r="K873">
        <v>2880</v>
      </c>
      <c r="L873">
        <v>2880</v>
      </c>
      <c r="M873">
        <v>100</v>
      </c>
      <c r="N873" t="b">
        <v>1</v>
      </c>
      <c r="O873" t="s">
        <v>1623</v>
      </c>
      <c r="P873" t="s">
        <v>1590</v>
      </c>
      <c r="Q873">
        <v>0.4375</v>
      </c>
    </row>
    <row r="874" spans="1:17">
      <c r="A874" s="48">
        <v>46030</v>
      </c>
      <c r="B874">
        <v>2</v>
      </c>
      <c r="C874" t="s">
        <v>289</v>
      </c>
      <c r="D874" t="s">
        <v>108</v>
      </c>
      <c r="E874">
        <v>30</v>
      </c>
      <c r="F874" t="s">
        <v>17</v>
      </c>
      <c r="G874" t="s">
        <v>443</v>
      </c>
      <c r="H874" t="s">
        <v>388</v>
      </c>
      <c r="I874" t="s">
        <v>344</v>
      </c>
      <c r="J874" t="s">
        <v>15</v>
      </c>
      <c r="K874">
        <v>2880</v>
      </c>
      <c r="L874">
        <v>2880</v>
      </c>
      <c r="M874">
        <v>60</v>
      </c>
      <c r="N874" t="b">
        <v>0</v>
      </c>
      <c r="O874" t="s">
        <v>4709</v>
      </c>
      <c r="P874" t="s">
        <v>1590</v>
      </c>
      <c r="Q874">
        <v>0.4375</v>
      </c>
    </row>
    <row r="875" spans="1:17">
      <c r="A875" s="48">
        <v>46030</v>
      </c>
      <c r="B875">
        <v>2</v>
      </c>
      <c r="C875" t="s">
        <v>289</v>
      </c>
      <c r="D875" t="s">
        <v>108</v>
      </c>
      <c r="E875">
        <v>30</v>
      </c>
      <c r="F875" t="s">
        <v>17</v>
      </c>
      <c r="G875" t="s">
        <v>443</v>
      </c>
      <c r="H875" t="s">
        <v>1267</v>
      </c>
      <c r="I875" t="s">
        <v>488</v>
      </c>
      <c r="J875" t="s">
        <v>15</v>
      </c>
      <c r="K875">
        <v>2880</v>
      </c>
      <c r="L875">
        <v>2880</v>
      </c>
      <c r="M875">
        <v>60</v>
      </c>
      <c r="N875" t="b">
        <v>0</v>
      </c>
      <c r="O875" t="s">
        <v>4709</v>
      </c>
      <c r="P875" t="s">
        <v>1590</v>
      </c>
      <c r="Q875">
        <v>0.4375</v>
      </c>
    </row>
    <row r="876" spans="1:17">
      <c r="A876" s="48">
        <v>46030</v>
      </c>
      <c r="B876">
        <v>2</v>
      </c>
      <c r="C876" t="s">
        <v>289</v>
      </c>
      <c r="D876" t="s">
        <v>108</v>
      </c>
      <c r="E876">
        <v>30</v>
      </c>
      <c r="F876" t="s">
        <v>17</v>
      </c>
      <c r="G876" t="s">
        <v>443</v>
      </c>
      <c r="H876" t="s">
        <v>389</v>
      </c>
      <c r="I876" t="s">
        <v>488</v>
      </c>
      <c r="J876" t="s">
        <v>16</v>
      </c>
      <c r="K876">
        <v>2880</v>
      </c>
      <c r="L876">
        <v>2880</v>
      </c>
      <c r="M876">
        <v>60</v>
      </c>
      <c r="N876" t="b">
        <v>0</v>
      </c>
      <c r="O876" t="s">
        <v>4709</v>
      </c>
      <c r="P876" t="s">
        <v>1590</v>
      </c>
      <c r="Q876">
        <v>0.4375</v>
      </c>
    </row>
    <row r="877" spans="1:17">
      <c r="A877" s="48">
        <v>46030</v>
      </c>
      <c r="B877">
        <v>2</v>
      </c>
      <c r="C877" t="s">
        <v>289</v>
      </c>
      <c r="D877" t="s">
        <v>108</v>
      </c>
      <c r="E877">
        <v>30</v>
      </c>
      <c r="F877" t="s">
        <v>17</v>
      </c>
      <c r="G877" t="s">
        <v>443</v>
      </c>
      <c r="H877" t="s">
        <v>391</v>
      </c>
      <c r="I877" t="s">
        <v>1266</v>
      </c>
      <c r="J877" t="s">
        <v>15</v>
      </c>
      <c r="K877">
        <v>2880</v>
      </c>
      <c r="L877">
        <v>2880</v>
      </c>
      <c r="M877">
        <v>60</v>
      </c>
      <c r="N877" t="b">
        <v>0</v>
      </c>
      <c r="O877" t="s">
        <v>4709</v>
      </c>
      <c r="P877" t="s">
        <v>1590</v>
      </c>
      <c r="Q877">
        <v>0.4375</v>
      </c>
    </row>
    <row r="878" spans="1:17">
      <c r="A878" s="48">
        <v>46030</v>
      </c>
      <c r="B878">
        <v>2</v>
      </c>
      <c r="C878" t="s">
        <v>298</v>
      </c>
      <c r="D878" t="s">
        <v>1233</v>
      </c>
      <c r="E878">
        <v>5</v>
      </c>
      <c r="F878" t="s">
        <v>17</v>
      </c>
      <c r="G878" t="s">
        <v>443</v>
      </c>
      <c r="H878" t="s">
        <v>386</v>
      </c>
      <c r="I878" t="s">
        <v>488</v>
      </c>
      <c r="J878" t="s">
        <v>15</v>
      </c>
      <c r="K878">
        <v>2880</v>
      </c>
      <c r="L878">
        <v>2880</v>
      </c>
      <c r="M878">
        <v>60</v>
      </c>
      <c r="N878" t="b">
        <v>0</v>
      </c>
      <c r="O878" t="s">
        <v>4709</v>
      </c>
      <c r="P878" t="s">
        <v>2103</v>
      </c>
      <c r="Q878">
        <v>0.38541666666666669</v>
      </c>
    </row>
    <row r="879" spans="1:17">
      <c r="A879" s="48">
        <v>46030</v>
      </c>
      <c r="B879">
        <v>2</v>
      </c>
      <c r="C879" t="s">
        <v>298</v>
      </c>
      <c r="D879" t="s">
        <v>1233</v>
      </c>
      <c r="E879">
        <v>5</v>
      </c>
      <c r="F879" t="s">
        <v>17</v>
      </c>
      <c r="G879" t="s">
        <v>443</v>
      </c>
      <c r="H879" t="s">
        <v>387</v>
      </c>
      <c r="I879" t="s">
        <v>443</v>
      </c>
      <c r="J879" t="s">
        <v>15</v>
      </c>
      <c r="K879">
        <v>2880</v>
      </c>
      <c r="L879">
        <v>2880</v>
      </c>
      <c r="M879">
        <v>100</v>
      </c>
      <c r="N879" t="b">
        <v>1</v>
      </c>
      <c r="O879" t="s">
        <v>1623</v>
      </c>
      <c r="P879" t="s">
        <v>2103</v>
      </c>
      <c r="Q879">
        <v>0.38541666666666669</v>
      </c>
    </row>
    <row r="880" spans="1:17">
      <c r="A880" s="48">
        <v>46030</v>
      </c>
      <c r="B880">
        <v>2</v>
      </c>
      <c r="C880" t="s">
        <v>298</v>
      </c>
      <c r="D880" t="s">
        <v>1233</v>
      </c>
      <c r="E880">
        <v>5</v>
      </c>
      <c r="F880" t="s">
        <v>17</v>
      </c>
      <c r="G880" t="s">
        <v>443</v>
      </c>
      <c r="H880" t="s">
        <v>388</v>
      </c>
      <c r="I880" t="s">
        <v>344</v>
      </c>
      <c r="J880" t="s">
        <v>15</v>
      </c>
      <c r="K880">
        <v>2880</v>
      </c>
      <c r="L880">
        <v>2880</v>
      </c>
      <c r="M880">
        <v>60</v>
      </c>
      <c r="N880" t="b">
        <v>0</v>
      </c>
      <c r="O880" t="s">
        <v>4709</v>
      </c>
      <c r="P880" t="s">
        <v>2103</v>
      </c>
      <c r="Q880">
        <v>0.38541666666666669</v>
      </c>
    </row>
    <row r="881" spans="1:17">
      <c r="A881" s="48">
        <v>46030</v>
      </c>
      <c r="B881">
        <v>2</v>
      </c>
      <c r="C881" t="s">
        <v>298</v>
      </c>
      <c r="D881" t="s">
        <v>1233</v>
      </c>
      <c r="E881">
        <v>5</v>
      </c>
      <c r="F881" t="s">
        <v>17</v>
      </c>
      <c r="G881" t="s">
        <v>443</v>
      </c>
      <c r="H881" t="s">
        <v>1267</v>
      </c>
      <c r="I881" t="s">
        <v>488</v>
      </c>
      <c r="J881" t="s">
        <v>15</v>
      </c>
      <c r="K881">
        <v>2880</v>
      </c>
      <c r="L881">
        <v>2880</v>
      </c>
      <c r="M881">
        <v>60</v>
      </c>
      <c r="N881" t="b">
        <v>0</v>
      </c>
      <c r="O881" t="s">
        <v>4709</v>
      </c>
      <c r="P881" t="s">
        <v>2103</v>
      </c>
      <c r="Q881">
        <v>0.38541666666666669</v>
      </c>
    </row>
    <row r="882" spans="1:17">
      <c r="A882" s="48">
        <v>46030</v>
      </c>
      <c r="B882">
        <v>2</v>
      </c>
      <c r="C882" t="s">
        <v>298</v>
      </c>
      <c r="D882" t="s">
        <v>1233</v>
      </c>
      <c r="E882">
        <v>5</v>
      </c>
      <c r="F882" t="s">
        <v>17</v>
      </c>
      <c r="G882" t="s">
        <v>443</v>
      </c>
      <c r="H882" t="s">
        <v>389</v>
      </c>
      <c r="I882" t="s">
        <v>488</v>
      </c>
      <c r="J882" t="s">
        <v>16</v>
      </c>
      <c r="K882">
        <v>2880</v>
      </c>
      <c r="L882">
        <v>2880</v>
      </c>
      <c r="M882">
        <v>60</v>
      </c>
      <c r="N882" t="b">
        <v>0</v>
      </c>
      <c r="O882" t="s">
        <v>4709</v>
      </c>
      <c r="P882" t="s">
        <v>2103</v>
      </c>
      <c r="Q882">
        <v>0.38541666666666669</v>
      </c>
    </row>
    <row r="883" spans="1:17">
      <c r="A883" s="48">
        <v>46030</v>
      </c>
      <c r="B883">
        <v>2</v>
      </c>
      <c r="C883" t="s">
        <v>298</v>
      </c>
      <c r="D883" t="s">
        <v>1233</v>
      </c>
      <c r="E883">
        <v>5</v>
      </c>
      <c r="F883" t="s">
        <v>17</v>
      </c>
      <c r="G883" t="s">
        <v>443</v>
      </c>
      <c r="H883" t="s">
        <v>391</v>
      </c>
      <c r="I883" t="s">
        <v>1266</v>
      </c>
      <c r="J883" t="s">
        <v>15</v>
      </c>
      <c r="K883">
        <v>2880</v>
      </c>
      <c r="L883">
        <v>2880</v>
      </c>
      <c r="M883">
        <v>60</v>
      </c>
      <c r="N883" t="b">
        <v>0</v>
      </c>
      <c r="O883" t="s">
        <v>4709</v>
      </c>
      <c r="P883" t="s">
        <v>2103</v>
      </c>
      <c r="Q883">
        <v>0.38541666666666669</v>
      </c>
    </row>
    <row r="884" spans="1:17">
      <c r="A884" s="48">
        <v>46031</v>
      </c>
      <c r="B884">
        <v>2</v>
      </c>
      <c r="C884" t="s">
        <v>176</v>
      </c>
      <c r="D884" t="s">
        <v>1454</v>
      </c>
      <c r="E884">
        <v>15</v>
      </c>
      <c r="F884" t="s">
        <v>17</v>
      </c>
      <c r="G884" t="s">
        <v>443</v>
      </c>
      <c r="H884" t="s">
        <v>386</v>
      </c>
      <c r="I884" t="s">
        <v>488</v>
      </c>
      <c r="J884" t="s">
        <v>15</v>
      </c>
      <c r="K884">
        <v>2880</v>
      </c>
      <c r="L884">
        <v>2880</v>
      </c>
      <c r="M884">
        <v>60</v>
      </c>
      <c r="N884" t="b">
        <v>0</v>
      </c>
      <c r="O884" t="s">
        <v>4709</v>
      </c>
      <c r="P884" t="s">
        <v>1590</v>
      </c>
      <c r="Q884">
        <v>0.38541666666666669</v>
      </c>
    </row>
    <row r="885" spans="1:17">
      <c r="A885" s="48">
        <v>46031</v>
      </c>
      <c r="B885">
        <v>2</v>
      </c>
      <c r="C885" t="s">
        <v>176</v>
      </c>
      <c r="D885" t="s">
        <v>1454</v>
      </c>
      <c r="E885">
        <v>15</v>
      </c>
      <c r="F885" t="s">
        <v>17</v>
      </c>
      <c r="G885" t="s">
        <v>443</v>
      </c>
      <c r="H885" t="s">
        <v>387</v>
      </c>
      <c r="I885" t="s">
        <v>443</v>
      </c>
      <c r="J885" t="s">
        <v>15</v>
      </c>
      <c r="K885">
        <v>2880</v>
      </c>
      <c r="L885">
        <v>2880</v>
      </c>
      <c r="M885">
        <v>100</v>
      </c>
      <c r="N885" t="b">
        <v>1</v>
      </c>
      <c r="O885" t="s">
        <v>1623</v>
      </c>
      <c r="P885" t="s">
        <v>1590</v>
      </c>
      <c r="Q885">
        <v>0.38541666666666669</v>
      </c>
    </row>
    <row r="886" spans="1:17">
      <c r="A886" s="48">
        <v>46031</v>
      </c>
      <c r="B886">
        <v>2</v>
      </c>
      <c r="C886" t="s">
        <v>176</v>
      </c>
      <c r="D886" t="s">
        <v>1454</v>
      </c>
      <c r="E886">
        <v>15</v>
      </c>
      <c r="F886" t="s">
        <v>17</v>
      </c>
      <c r="G886" t="s">
        <v>443</v>
      </c>
      <c r="H886" t="s">
        <v>388</v>
      </c>
      <c r="I886" t="s">
        <v>344</v>
      </c>
      <c r="J886" t="s">
        <v>15</v>
      </c>
      <c r="K886">
        <v>2880</v>
      </c>
      <c r="L886">
        <v>2880</v>
      </c>
      <c r="M886">
        <v>60</v>
      </c>
      <c r="N886" t="b">
        <v>0</v>
      </c>
      <c r="O886" t="s">
        <v>4709</v>
      </c>
      <c r="P886" t="s">
        <v>1590</v>
      </c>
      <c r="Q886">
        <v>0.38541666666666669</v>
      </c>
    </row>
    <row r="887" spans="1:17">
      <c r="A887" s="48">
        <v>46031</v>
      </c>
      <c r="B887">
        <v>2</v>
      </c>
      <c r="C887" t="s">
        <v>176</v>
      </c>
      <c r="D887" t="s">
        <v>1454</v>
      </c>
      <c r="E887">
        <v>15</v>
      </c>
      <c r="F887" t="s">
        <v>17</v>
      </c>
      <c r="G887" t="s">
        <v>443</v>
      </c>
      <c r="H887" t="s">
        <v>1267</v>
      </c>
      <c r="I887" t="s">
        <v>488</v>
      </c>
      <c r="J887" t="s">
        <v>15</v>
      </c>
      <c r="K887">
        <v>2880</v>
      </c>
      <c r="L887">
        <v>2880</v>
      </c>
      <c r="M887">
        <v>60</v>
      </c>
      <c r="N887" t="b">
        <v>0</v>
      </c>
      <c r="O887" t="s">
        <v>4709</v>
      </c>
      <c r="P887" t="s">
        <v>1590</v>
      </c>
      <c r="Q887">
        <v>0.38541666666666669</v>
      </c>
    </row>
    <row r="888" spans="1:17">
      <c r="A888" s="48">
        <v>46031</v>
      </c>
      <c r="B888">
        <v>2</v>
      </c>
      <c r="C888" t="s">
        <v>176</v>
      </c>
      <c r="D888" t="s">
        <v>1454</v>
      </c>
      <c r="E888">
        <v>15</v>
      </c>
      <c r="F888" t="s">
        <v>17</v>
      </c>
      <c r="G888" t="s">
        <v>443</v>
      </c>
      <c r="H888" t="s">
        <v>389</v>
      </c>
      <c r="I888" t="s">
        <v>488</v>
      </c>
      <c r="J888" t="s">
        <v>16</v>
      </c>
      <c r="K888">
        <v>2880</v>
      </c>
      <c r="L888">
        <v>2880</v>
      </c>
      <c r="M888">
        <v>60</v>
      </c>
      <c r="N888" t="b">
        <v>0</v>
      </c>
      <c r="O888" t="s">
        <v>4709</v>
      </c>
      <c r="P888" t="s">
        <v>1590</v>
      </c>
      <c r="Q888">
        <v>0.38541666666666669</v>
      </c>
    </row>
    <row r="889" spans="1:17">
      <c r="A889" s="48">
        <v>46031</v>
      </c>
      <c r="B889">
        <v>2</v>
      </c>
      <c r="C889" t="s">
        <v>176</v>
      </c>
      <c r="D889" t="s">
        <v>1454</v>
      </c>
      <c r="E889">
        <v>15</v>
      </c>
      <c r="F889" t="s">
        <v>17</v>
      </c>
      <c r="G889" t="s">
        <v>443</v>
      </c>
      <c r="H889" t="s">
        <v>391</v>
      </c>
      <c r="I889" t="s">
        <v>1266</v>
      </c>
      <c r="J889" t="s">
        <v>15</v>
      </c>
      <c r="K889">
        <v>2880</v>
      </c>
      <c r="L889">
        <v>2880</v>
      </c>
      <c r="M889">
        <v>60</v>
      </c>
      <c r="N889" t="b">
        <v>0</v>
      </c>
      <c r="O889" t="s">
        <v>4709</v>
      </c>
      <c r="P889" t="s">
        <v>1590</v>
      </c>
      <c r="Q889">
        <v>0.38541666666666669</v>
      </c>
    </row>
    <row r="890" spans="1:17">
      <c r="A890" s="48">
        <v>46031</v>
      </c>
      <c r="B890">
        <v>2</v>
      </c>
      <c r="C890" t="s">
        <v>190</v>
      </c>
      <c r="D890" t="s">
        <v>59</v>
      </c>
      <c r="E890">
        <v>10</v>
      </c>
      <c r="F890" t="s">
        <v>17</v>
      </c>
      <c r="G890" t="s">
        <v>1266</v>
      </c>
      <c r="H890" t="s">
        <v>386</v>
      </c>
      <c r="I890" t="s">
        <v>488</v>
      </c>
      <c r="J890" t="s">
        <v>15</v>
      </c>
      <c r="K890">
        <v>2880</v>
      </c>
      <c r="L890">
        <v>2880</v>
      </c>
      <c r="M890">
        <v>60</v>
      </c>
      <c r="N890" t="b">
        <v>0</v>
      </c>
      <c r="O890" t="s">
        <v>4709</v>
      </c>
      <c r="P890" t="s">
        <v>2103</v>
      </c>
      <c r="Q890">
        <v>0.77777777777777779</v>
      </c>
    </row>
    <row r="891" spans="1:17">
      <c r="A891" s="48">
        <v>46031</v>
      </c>
      <c r="B891">
        <v>2</v>
      </c>
      <c r="C891" t="s">
        <v>190</v>
      </c>
      <c r="D891" t="s">
        <v>59</v>
      </c>
      <c r="E891">
        <v>10</v>
      </c>
      <c r="F891" t="s">
        <v>17</v>
      </c>
      <c r="G891" t="s">
        <v>1266</v>
      </c>
      <c r="H891" t="s">
        <v>387</v>
      </c>
      <c r="I891" t="s">
        <v>443</v>
      </c>
      <c r="J891" t="s">
        <v>15</v>
      </c>
      <c r="K891">
        <v>2880</v>
      </c>
      <c r="L891">
        <v>2880</v>
      </c>
      <c r="M891">
        <v>60</v>
      </c>
      <c r="N891" t="b">
        <v>0</v>
      </c>
      <c r="O891" t="s">
        <v>4709</v>
      </c>
      <c r="P891" t="s">
        <v>2103</v>
      </c>
      <c r="Q891">
        <v>0.77777777777777779</v>
      </c>
    </row>
    <row r="892" spans="1:17">
      <c r="A892" s="48">
        <v>46031</v>
      </c>
      <c r="B892">
        <v>2</v>
      </c>
      <c r="C892" t="s">
        <v>190</v>
      </c>
      <c r="D892" t="s">
        <v>59</v>
      </c>
      <c r="E892">
        <v>10</v>
      </c>
      <c r="F892" t="s">
        <v>17</v>
      </c>
      <c r="G892" t="s">
        <v>1266</v>
      </c>
      <c r="H892" t="s">
        <v>388</v>
      </c>
      <c r="I892" t="s">
        <v>344</v>
      </c>
      <c r="J892" t="s">
        <v>15</v>
      </c>
      <c r="K892">
        <v>2880</v>
      </c>
      <c r="L892">
        <v>2880</v>
      </c>
      <c r="M892">
        <v>60</v>
      </c>
      <c r="N892" t="b">
        <v>0</v>
      </c>
      <c r="O892" t="s">
        <v>4709</v>
      </c>
      <c r="P892" t="s">
        <v>2103</v>
      </c>
      <c r="Q892">
        <v>0.77777777777777779</v>
      </c>
    </row>
    <row r="893" spans="1:17">
      <c r="A893" s="48">
        <v>46031</v>
      </c>
      <c r="B893">
        <v>2</v>
      </c>
      <c r="C893" t="s">
        <v>190</v>
      </c>
      <c r="D893" t="s">
        <v>59</v>
      </c>
      <c r="E893">
        <v>10</v>
      </c>
      <c r="F893" t="s">
        <v>17</v>
      </c>
      <c r="G893" t="s">
        <v>1266</v>
      </c>
      <c r="H893" t="s">
        <v>1267</v>
      </c>
      <c r="I893" t="s">
        <v>488</v>
      </c>
      <c r="J893" t="s">
        <v>15</v>
      </c>
      <c r="K893">
        <v>2880</v>
      </c>
      <c r="L893">
        <v>2880</v>
      </c>
      <c r="M893">
        <v>60</v>
      </c>
      <c r="N893" t="b">
        <v>0</v>
      </c>
      <c r="O893" t="s">
        <v>4709</v>
      </c>
      <c r="P893" t="s">
        <v>2103</v>
      </c>
      <c r="Q893">
        <v>0.77777777777777779</v>
      </c>
    </row>
    <row r="894" spans="1:17">
      <c r="A894" s="48">
        <v>46031</v>
      </c>
      <c r="B894">
        <v>2</v>
      </c>
      <c r="C894" t="s">
        <v>190</v>
      </c>
      <c r="D894" t="s">
        <v>59</v>
      </c>
      <c r="E894">
        <v>10</v>
      </c>
      <c r="F894" t="s">
        <v>17</v>
      </c>
      <c r="G894" t="s">
        <v>1266</v>
      </c>
      <c r="H894" t="s">
        <v>389</v>
      </c>
      <c r="I894" t="s">
        <v>488</v>
      </c>
      <c r="J894" t="s">
        <v>16</v>
      </c>
      <c r="K894">
        <v>2880</v>
      </c>
      <c r="L894">
        <v>2880</v>
      </c>
      <c r="M894">
        <v>60</v>
      </c>
      <c r="N894" t="b">
        <v>0</v>
      </c>
      <c r="O894" t="s">
        <v>4709</v>
      </c>
      <c r="P894" t="s">
        <v>2103</v>
      </c>
      <c r="Q894">
        <v>0.77777777777777779</v>
      </c>
    </row>
    <row r="895" spans="1:17">
      <c r="A895" s="48">
        <v>46031</v>
      </c>
      <c r="B895">
        <v>2</v>
      </c>
      <c r="C895" t="s">
        <v>190</v>
      </c>
      <c r="D895" t="s">
        <v>59</v>
      </c>
      <c r="E895">
        <v>10</v>
      </c>
      <c r="F895" t="s">
        <v>17</v>
      </c>
      <c r="G895" t="s">
        <v>1266</v>
      </c>
      <c r="H895" t="s">
        <v>391</v>
      </c>
      <c r="I895" t="s">
        <v>1266</v>
      </c>
      <c r="J895" t="s">
        <v>15</v>
      </c>
      <c r="K895">
        <v>2880</v>
      </c>
      <c r="L895">
        <v>2880</v>
      </c>
      <c r="M895">
        <v>100</v>
      </c>
      <c r="N895" t="b">
        <v>1</v>
      </c>
      <c r="O895" t="s">
        <v>1623</v>
      </c>
      <c r="P895" t="s">
        <v>2103</v>
      </c>
      <c r="Q895">
        <v>0.77777777777777779</v>
      </c>
    </row>
    <row r="896" spans="1:17">
      <c r="A896" s="48">
        <v>46031</v>
      </c>
      <c r="B896">
        <v>2</v>
      </c>
      <c r="C896" t="s">
        <v>194</v>
      </c>
      <c r="D896" t="s">
        <v>1172</v>
      </c>
      <c r="E896">
        <v>10</v>
      </c>
      <c r="F896" t="s">
        <v>17</v>
      </c>
      <c r="G896" t="s">
        <v>1266</v>
      </c>
      <c r="H896" t="s">
        <v>386</v>
      </c>
      <c r="I896" t="s">
        <v>488</v>
      </c>
      <c r="J896" t="s">
        <v>15</v>
      </c>
      <c r="K896">
        <v>2880</v>
      </c>
      <c r="L896">
        <v>2880</v>
      </c>
      <c r="M896">
        <v>60</v>
      </c>
      <c r="N896" t="b">
        <v>0</v>
      </c>
      <c r="O896" t="s">
        <v>4709</v>
      </c>
      <c r="P896" t="s">
        <v>2103</v>
      </c>
      <c r="Q896">
        <v>0.38194444444444442</v>
      </c>
    </row>
    <row r="897" spans="1:17">
      <c r="A897" s="48">
        <v>46031</v>
      </c>
      <c r="B897">
        <v>2</v>
      </c>
      <c r="C897" t="s">
        <v>194</v>
      </c>
      <c r="D897" t="s">
        <v>1172</v>
      </c>
      <c r="E897">
        <v>10</v>
      </c>
      <c r="F897" t="s">
        <v>17</v>
      </c>
      <c r="G897" t="s">
        <v>1266</v>
      </c>
      <c r="H897" t="s">
        <v>387</v>
      </c>
      <c r="I897" t="s">
        <v>443</v>
      </c>
      <c r="J897" t="s">
        <v>15</v>
      </c>
      <c r="K897">
        <v>2880</v>
      </c>
      <c r="L897">
        <v>2880</v>
      </c>
      <c r="M897">
        <v>60</v>
      </c>
      <c r="N897" t="b">
        <v>0</v>
      </c>
      <c r="O897" t="s">
        <v>4709</v>
      </c>
      <c r="P897" t="s">
        <v>2103</v>
      </c>
      <c r="Q897">
        <v>0.38194444444444442</v>
      </c>
    </row>
    <row r="898" spans="1:17">
      <c r="A898" s="48">
        <v>46031</v>
      </c>
      <c r="B898">
        <v>2</v>
      </c>
      <c r="C898" t="s">
        <v>194</v>
      </c>
      <c r="D898" t="s">
        <v>1172</v>
      </c>
      <c r="E898">
        <v>10</v>
      </c>
      <c r="F898" t="s">
        <v>17</v>
      </c>
      <c r="G898" t="s">
        <v>1266</v>
      </c>
      <c r="H898" t="s">
        <v>388</v>
      </c>
      <c r="I898" t="s">
        <v>344</v>
      </c>
      <c r="J898" t="s">
        <v>15</v>
      </c>
      <c r="K898">
        <v>2880</v>
      </c>
      <c r="L898">
        <v>2880</v>
      </c>
      <c r="M898">
        <v>60</v>
      </c>
      <c r="N898" t="b">
        <v>0</v>
      </c>
      <c r="O898" t="s">
        <v>4709</v>
      </c>
      <c r="P898" t="s">
        <v>2103</v>
      </c>
      <c r="Q898">
        <v>0.38194444444444442</v>
      </c>
    </row>
    <row r="899" spans="1:17">
      <c r="A899" s="48">
        <v>46031</v>
      </c>
      <c r="B899">
        <v>2</v>
      </c>
      <c r="C899" t="s">
        <v>194</v>
      </c>
      <c r="D899" t="s">
        <v>1172</v>
      </c>
      <c r="E899">
        <v>10</v>
      </c>
      <c r="F899" t="s">
        <v>17</v>
      </c>
      <c r="G899" t="s">
        <v>1266</v>
      </c>
      <c r="H899" t="s">
        <v>1267</v>
      </c>
      <c r="I899" t="s">
        <v>488</v>
      </c>
      <c r="J899" t="s">
        <v>15</v>
      </c>
      <c r="K899">
        <v>2880</v>
      </c>
      <c r="L899">
        <v>2880</v>
      </c>
      <c r="M899">
        <v>60</v>
      </c>
      <c r="N899" t="b">
        <v>0</v>
      </c>
      <c r="O899" t="s">
        <v>4709</v>
      </c>
      <c r="P899" t="s">
        <v>2103</v>
      </c>
      <c r="Q899">
        <v>0.38194444444444442</v>
      </c>
    </row>
    <row r="900" spans="1:17">
      <c r="A900" s="48">
        <v>46031</v>
      </c>
      <c r="B900">
        <v>2</v>
      </c>
      <c r="C900" t="s">
        <v>194</v>
      </c>
      <c r="D900" t="s">
        <v>1172</v>
      </c>
      <c r="E900">
        <v>10</v>
      </c>
      <c r="F900" t="s">
        <v>17</v>
      </c>
      <c r="G900" t="s">
        <v>1266</v>
      </c>
      <c r="H900" t="s">
        <v>389</v>
      </c>
      <c r="I900" t="s">
        <v>488</v>
      </c>
      <c r="J900" t="s">
        <v>16</v>
      </c>
      <c r="K900">
        <v>2880</v>
      </c>
      <c r="L900">
        <v>2880</v>
      </c>
      <c r="M900">
        <v>60</v>
      </c>
      <c r="N900" t="b">
        <v>0</v>
      </c>
      <c r="O900" t="s">
        <v>4709</v>
      </c>
      <c r="P900" t="s">
        <v>2103</v>
      </c>
      <c r="Q900">
        <v>0.38194444444444442</v>
      </c>
    </row>
    <row r="901" spans="1:17">
      <c r="A901" s="48">
        <v>46031</v>
      </c>
      <c r="B901">
        <v>2</v>
      </c>
      <c r="C901" t="s">
        <v>194</v>
      </c>
      <c r="D901" t="s">
        <v>1172</v>
      </c>
      <c r="E901">
        <v>10</v>
      </c>
      <c r="F901" t="s">
        <v>17</v>
      </c>
      <c r="G901" t="s">
        <v>1266</v>
      </c>
      <c r="H901" t="s">
        <v>391</v>
      </c>
      <c r="I901" t="s">
        <v>1266</v>
      </c>
      <c r="J901" t="s">
        <v>15</v>
      </c>
      <c r="K901">
        <v>2880</v>
      </c>
      <c r="L901">
        <v>2880</v>
      </c>
      <c r="M901">
        <v>100</v>
      </c>
      <c r="N901" t="b">
        <v>1</v>
      </c>
      <c r="O901" t="s">
        <v>1623</v>
      </c>
      <c r="P901" t="s">
        <v>2103</v>
      </c>
      <c r="Q901">
        <v>0.38194444444444442</v>
      </c>
    </row>
    <row r="902" spans="1:17">
      <c r="A902" s="48">
        <v>46031</v>
      </c>
      <c r="B902">
        <v>2</v>
      </c>
      <c r="C902" t="s">
        <v>201</v>
      </c>
      <c r="D902" t="s">
        <v>1366</v>
      </c>
      <c r="E902">
        <v>5</v>
      </c>
      <c r="F902" t="s">
        <v>17</v>
      </c>
      <c r="G902" t="s">
        <v>1266</v>
      </c>
      <c r="H902" t="s">
        <v>386</v>
      </c>
      <c r="I902" t="s">
        <v>488</v>
      </c>
      <c r="J902" t="s">
        <v>15</v>
      </c>
      <c r="K902">
        <v>2880</v>
      </c>
      <c r="L902">
        <v>2880</v>
      </c>
      <c r="M902">
        <v>60</v>
      </c>
      <c r="N902" t="b">
        <v>0</v>
      </c>
      <c r="O902" t="s">
        <v>4709</v>
      </c>
      <c r="P902" t="s">
        <v>1439</v>
      </c>
      <c r="Q902">
        <v>0.77083333333333337</v>
      </c>
    </row>
    <row r="903" spans="1:17">
      <c r="A903" s="48">
        <v>46031</v>
      </c>
      <c r="B903">
        <v>2</v>
      </c>
      <c r="C903" t="s">
        <v>201</v>
      </c>
      <c r="D903" t="s">
        <v>1366</v>
      </c>
      <c r="E903">
        <v>5</v>
      </c>
      <c r="F903" t="s">
        <v>17</v>
      </c>
      <c r="G903" t="s">
        <v>1266</v>
      </c>
      <c r="H903" t="s">
        <v>387</v>
      </c>
      <c r="I903" t="s">
        <v>443</v>
      </c>
      <c r="J903" t="s">
        <v>15</v>
      </c>
      <c r="K903">
        <v>2880</v>
      </c>
      <c r="L903">
        <v>2880</v>
      </c>
      <c r="M903">
        <v>60</v>
      </c>
      <c r="N903" t="b">
        <v>0</v>
      </c>
      <c r="O903" t="s">
        <v>4709</v>
      </c>
      <c r="P903" t="s">
        <v>1439</v>
      </c>
      <c r="Q903">
        <v>0.77083333333333337</v>
      </c>
    </row>
    <row r="904" spans="1:17">
      <c r="A904" s="48">
        <v>46031</v>
      </c>
      <c r="B904">
        <v>2</v>
      </c>
      <c r="C904" t="s">
        <v>201</v>
      </c>
      <c r="D904" t="s">
        <v>1366</v>
      </c>
      <c r="E904">
        <v>5</v>
      </c>
      <c r="F904" t="s">
        <v>17</v>
      </c>
      <c r="G904" t="s">
        <v>1266</v>
      </c>
      <c r="H904" t="s">
        <v>388</v>
      </c>
      <c r="I904" t="s">
        <v>344</v>
      </c>
      <c r="J904" t="s">
        <v>15</v>
      </c>
      <c r="K904">
        <v>2880</v>
      </c>
      <c r="L904">
        <v>2880</v>
      </c>
      <c r="M904">
        <v>60</v>
      </c>
      <c r="N904" t="b">
        <v>0</v>
      </c>
      <c r="O904" t="s">
        <v>4709</v>
      </c>
      <c r="P904" t="s">
        <v>1439</v>
      </c>
      <c r="Q904">
        <v>0.77083333333333337</v>
      </c>
    </row>
    <row r="905" spans="1:17">
      <c r="A905" s="48">
        <v>46031</v>
      </c>
      <c r="B905">
        <v>2</v>
      </c>
      <c r="C905" t="s">
        <v>201</v>
      </c>
      <c r="D905" t="s">
        <v>1366</v>
      </c>
      <c r="E905">
        <v>5</v>
      </c>
      <c r="F905" t="s">
        <v>17</v>
      </c>
      <c r="G905" t="s">
        <v>1266</v>
      </c>
      <c r="H905" t="s">
        <v>1267</v>
      </c>
      <c r="I905" t="s">
        <v>488</v>
      </c>
      <c r="J905" t="s">
        <v>15</v>
      </c>
      <c r="K905">
        <v>2880</v>
      </c>
      <c r="L905">
        <v>2880</v>
      </c>
      <c r="M905">
        <v>60</v>
      </c>
      <c r="N905" t="b">
        <v>0</v>
      </c>
      <c r="O905" t="s">
        <v>4709</v>
      </c>
      <c r="P905" t="s">
        <v>1439</v>
      </c>
      <c r="Q905">
        <v>0.77083333333333337</v>
      </c>
    </row>
    <row r="906" spans="1:17">
      <c r="A906" s="48">
        <v>46031</v>
      </c>
      <c r="B906">
        <v>2</v>
      </c>
      <c r="C906" t="s">
        <v>201</v>
      </c>
      <c r="D906" t="s">
        <v>1366</v>
      </c>
      <c r="E906">
        <v>5</v>
      </c>
      <c r="F906" t="s">
        <v>17</v>
      </c>
      <c r="G906" t="s">
        <v>1266</v>
      </c>
      <c r="H906" t="s">
        <v>389</v>
      </c>
      <c r="I906" t="s">
        <v>488</v>
      </c>
      <c r="J906" t="s">
        <v>16</v>
      </c>
      <c r="K906">
        <v>2880</v>
      </c>
      <c r="L906">
        <v>2880</v>
      </c>
      <c r="M906">
        <v>60</v>
      </c>
      <c r="N906" t="b">
        <v>0</v>
      </c>
      <c r="O906" t="s">
        <v>4709</v>
      </c>
      <c r="P906" t="s">
        <v>1439</v>
      </c>
      <c r="Q906">
        <v>0.77083333333333337</v>
      </c>
    </row>
    <row r="907" spans="1:17">
      <c r="A907" s="48">
        <v>46031</v>
      </c>
      <c r="B907">
        <v>2</v>
      </c>
      <c r="C907" t="s">
        <v>201</v>
      </c>
      <c r="D907" t="s">
        <v>1366</v>
      </c>
      <c r="E907">
        <v>5</v>
      </c>
      <c r="F907" t="s">
        <v>17</v>
      </c>
      <c r="G907" t="s">
        <v>1266</v>
      </c>
      <c r="H907" t="s">
        <v>391</v>
      </c>
      <c r="I907" t="s">
        <v>1266</v>
      </c>
      <c r="J907" t="s">
        <v>15</v>
      </c>
      <c r="K907">
        <v>2880</v>
      </c>
      <c r="L907">
        <v>2880</v>
      </c>
      <c r="M907">
        <v>100</v>
      </c>
      <c r="N907" t="b">
        <v>1</v>
      </c>
      <c r="O907" t="s">
        <v>1623</v>
      </c>
      <c r="P907" t="s">
        <v>1439</v>
      </c>
      <c r="Q907">
        <v>0.77083333333333337</v>
      </c>
    </row>
    <row r="908" spans="1:17">
      <c r="A908" s="48">
        <v>46031</v>
      </c>
      <c r="B908">
        <v>2</v>
      </c>
      <c r="C908" t="s">
        <v>202</v>
      </c>
      <c r="D908" t="s">
        <v>1367</v>
      </c>
      <c r="E908">
        <v>10</v>
      </c>
      <c r="F908" t="s">
        <v>17</v>
      </c>
      <c r="G908" t="s">
        <v>1266</v>
      </c>
      <c r="H908" t="s">
        <v>386</v>
      </c>
      <c r="I908" t="s">
        <v>488</v>
      </c>
      <c r="J908" t="s">
        <v>15</v>
      </c>
      <c r="K908">
        <v>2880</v>
      </c>
      <c r="L908">
        <v>2880</v>
      </c>
      <c r="M908">
        <v>60</v>
      </c>
      <c r="N908" t="b">
        <v>0</v>
      </c>
      <c r="O908" t="s">
        <v>4709</v>
      </c>
      <c r="P908" t="s">
        <v>1439</v>
      </c>
      <c r="Q908">
        <v>0.39583333333333331</v>
      </c>
    </row>
    <row r="909" spans="1:17">
      <c r="A909" s="48">
        <v>46031</v>
      </c>
      <c r="B909">
        <v>2</v>
      </c>
      <c r="C909" t="s">
        <v>202</v>
      </c>
      <c r="D909" t="s">
        <v>1367</v>
      </c>
      <c r="E909">
        <v>10</v>
      </c>
      <c r="F909" t="s">
        <v>17</v>
      </c>
      <c r="G909" t="s">
        <v>1266</v>
      </c>
      <c r="H909" t="s">
        <v>387</v>
      </c>
      <c r="I909" t="s">
        <v>443</v>
      </c>
      <c r="J909" t="s">
        <v>15</v>
      </c>
      <c r="K909">
        <v>2880</v>
      </c>
      <c r="L909">
        <v>2880</v>
      </c>
      <c r="M909">
        <v>60</v>
      </c>
      <c r="N909" t="b">
        <v>0</v>
      </c>
      <c r="O909" t="s">
        <v>4709</v>
      </c>
      <c r="P909" t="s">
        <v>1439</v>
      </c>
      <c r="Q909">
        <v>0.39583333333333331</v>
      </c>
    </row>
    <row r="910" spans="1:17">
      <c r="A910" s="48">
        <v>46031</v>
      </c>
      <c r="B910">
        <v>2</v>
      </c>
      <c r="C910" t="s">
        <v>202</v>
      </c>
      <c r="D910" t="s">
        <v>1367</v>
      </c>
      <c r="E910">
        <v>10</v>
      </c>
      <c r="F910" t="s">
        <v>17</v>
      </c>
      <c r="G910" t="s">
        <v>1266</v>
      </c>
      <c r="H910" t="s">
        <v>388</v>
      </c>
      <c r="I910" t="s">
        <v>344</v>
      </c>
      <c r="J910" t="s">
        <v>15</v>
      </c>
      <c r="K910">
        <v>2880</v>
      </c>
      <c r="L910">
        <v>2880</v>
      </c>
      <c r="M910">
        <v>60</v>
      </c>
      <c r="N910" t="b">
        <v>0</v>
      </c>
      <c r="O910" t="s">
        <v>4709</v>
      </c>
      <c r="P910" t="s">
        <v>1439</v>
      </c>
      <c r="Q910">
        <v>0.39583333333333331</v>
      </c>
    </row>
    <row r="911" spans="1:17">
      <c r="A911" s="48">
        <v>46031</v>
      </c>
      <c r="B911">
        <v>2</v>
      </c>
      <c r="C911" t="s">
        <v>202</v>
      </c>
      <c r="D911" t="s">
        <v>1367</v>
      </c>
      <c r="E911">
        <v>10</v>
      </c>
      <c r="F911" t="s">
        <v>17</v>
      </c>
      <c r="G911" t="s">
        <v>1266</v>
      </c>
      <c r="H911" t="s">
        <v>1267</v>
      </c>
      <c r="I911" t="s">
        <v>488</v>
      </c>
      <c r="J911" t="s">
        <v>15</v>
      </c>
      <c r="K911">
        <v>2880</v>
      </c>
      <c r="L911">
        <v>2880</v>
      </c>
      <c r="M911">
        <v>60</v>
      </c>
      <c r="N911" t="b">
        <v>0</v>
      </c>
      <c r="O911" t="s">
        <v>4709</v>
      </c>
      <c r="P911" t="s">
        <v>1439</v>
      </c>
      <c r="Q911">
        <v>0.39583333333333331</v>
      </c>
    </row>
    <row r="912" spans="1:17">
      <c r="A912" s="48">
        <v>46031</v>
      </c>
      <c r="B912">
        <v>2</v>
      </c>
      <c r="C912" t="s">
        <v>202</v>
      </c>
      <c r="D912" t="s">
        <v>1367</v>
      </c>
      <c r="E912">
        <v>10</v>
      </c>
      <c r="F912" t="s">
        <v>17</v>
      </c>
      <c r="G912" t="s">
        <v>1266</v>
      </c>
      <c r="H912" t="s">
        <v>389</v>
      </c>
      <c r="I912" t="s">
        <v>488</v>
      </c>
      <c r="J912" t="s">
        <v>16</v>
      </c>
      <c r="K912">
        <v>2880</v>
      </c>
      <c r="L912">
        <v>2880</v>
      </c>
      <c r="M912">
        <v>60</v>
      </c>
      <c r="N912" t="b">
        <v>0</v>
      </c>
      <c r="O912" t="s">
        <v>4709</v>
      </c>
      <c r="P912" t="s">
        <v>1439</v>
      </c>
      <c r="Q912">
        <v>0.39583333333333331</v>
      </c>
    </row>
    <row r="913" spans="1:17">
      <c r="A913" s="48">
        <v>46031</v>
      </c>
      <c r="B913">
        <v>2</v>
      </c>
      <c r="C913" t="s">
        <v>202</v>
      </c>
      <c r="D913" t="s">
        <v>1367</v>
      </c>
      <c r="E913">
        <v>10</v>
      </c>
      <c r="F913" t="s">
        <v>17</v>
      </c>
      <c r="G913" t="s">
        <v>1266</v>
      </c>
      <c r="H913" t="s">
        <v>391</v>
      </c>
      <c r="I913" t="s">
        <v>1266</v>
      </c>
      <c r="J913" t="s">
        <v>15</v>
      </c>
      <c r="K913">
        <v>2880</v>
      </c>
      <c r="L913">
        <v>2880</v>
      </c>
      <c r="M913">
        <v>100</v>
      </c>
      <c r="N913" t="b">
        <v>1</v>
      </c>
      <c r="O913" t="s">
        <v>1623</v>
      </c>
      <c r="P913" t="s">
        <v>1439</v>
      </c>
      <c r="Q913">
        <v>0.39583333333333331</v>
      </c>
    </row>
    <row r="914" spans="1:17">
      <c r="A914" s="48">
        <v>46031</v>
      </c>
      <c r="B914">
        <v>2</v>
      </c>
      <c r="C914" t="s">
        <v>205</v>
      </c>
      <c r="D914" t="s">
        <v>1370</v>
      </c>
      <c r="E914">
        <v>10</v>
      </c>
      <c r="F914" t="s">
        <v>17</v>
      </c>
      <c r="G914" t="s">
        <v>488</v>
      </c>
      <c r="H914" t="s">
        <v>386</v>
      </c>
      <c r="I914" t="s">
        <v>488</v>
      </c>
      <c r="J914" t="s">
        <v>15</v>
      </c>
      <c r="K914">
        <v>2880</v>
      </c>
      <c r="L914">
        <v>2880</v>
      </c>
      <c r="M914">
        <v>100</v>
      </c>
      <c r="N914" t="b">
        <v>1</v>
      </c>
      <c r="O914" t="s">
        <v>1623</v>
      </c>
      <c r="P914" t="s">
        <v>1590</v>
      </c>
      <c r="Q914">
        <v>0.77083333333333337</v>
      </c>
    </row>
    <row r="915" spans="1:17">
      <c r="A915" s="48">
        <v>46031</v>
      </c>
      <c r="B915">
        <v>2</v>
      </c>
      <c r="C915" t="s">
        <v>205</v>
      </c>
      <c r="D915" t="s">
        <v>1370</v>
      </c>
      <c r="E915">
        <v>10</v>
      </c>
      <c r="F915" t="s">
        <v>17</v>
      </c>
      <c r="G915" t="s">
        <v>488</v>
      </c>
      <c r="H915" t="s">
        <v>387</v>
      </c>
      <c r="I915" t="s">
        <v>443</v>
      </c>
      <c r="J915" t="s">
        <v>15</v>
      </c>
      <c r="K915">
        <v>2880</v>
      </c>
      <c r="L915">
        <v>2880</v>
      </c>
      <c r="M915">
        <v>60</v>
      </c>
      <c r="N915" t="b">
        <v>0</v>
      </c>
      <c r="O915" t="s">
        <v>4709</v>
      </c>
      <c r="P915" t="s">
        <v>1590</v>
      </c>
      <c r="Q915">
        <v>0.77083333333333337</v>
      </c>
    </row>
    <row r="916" spans="1:17">
      <c r="A916" s="48">
        <v>46031</v>
      </c>
      <c r="B916">
        <v>2</v>
      </c>
      <c r="C916" t="s">
        <v>205</v>
      </c>
      <c r="D916" t="s">
        <v>1370</v>
      </c>
      <c r="E916">
        <v>10</v>
      </c>
      <c r="F916" t="s">
        <v>17</v>
      </c>
      <c r="G916" t="s">
        <v>488</v>
      </c>
      <c r="H916" t="s">
        <v>388</v>
      </c>
      <c r="I916" t="s">
        <v>344</v>
      </c>
      <c r="J916" t="s">
        <v>15</v>
      </c>
      <c r="K916">
        <v>2880</v>
      </c>
      <c r="L916">
        <v>2880</v>
      </c>
      <c r="M916">
        <v>60</v>
      </c>
      <c r="N916" t="b">
        <v>0</v>
      </c>
      <c r="O916" t="s">
        <v>4709</v>
      </c>
      <c r="P916" t="s">
        <v>1590</v>
      </c>
      <c r="Q916">
        <v>0.77083333333333337</v>
      </c>
    </row>
    <row r="917" spans="1:17">
      <c r="A917" s="48">
        <v>46031</v>
      </c>
      <c r="B917">
        <v>2</v>
      </c>
      <c r="C917" t="s">
        <v>205</v>
      </c>
      <c r="D917" t="s">
        <v>1370</v>
      </c>
      <c r="E917">
        <v>10</v>
      </c>
      <c r="F917" t="s">
        <v>17</v>
      </c>
      <c r="G917" t="s">
        <v>488</v>
      </c>
      <c r="H917" t="s">
        <v>1267</v>
      </c>
      <c r="I917" t="s">
        <v>488</v>
      </c>
      <c r="J917" t="s">
        <v>15</v>
      </c>
      <c r="K917">
        <v>2880</v>
      </c>
      <c r="L917">
        <v>2880</v>
      </c>
      <c r="M917">
        <v>100</v>
      </c>
      <c r="N917" t="b">
        <v>1</v>
      </c>
      <c r="O917" t="s">
        <v>1623</v>
      </c>
      <c r="P917" t="s">
        <v>1590</v>
      </c>
      <c r="Q917">
        <v>0.77083333333333337</v>
      </c>
    </row>
    <row r="918" spans="1:17">
      <c r="A918" s="48">
        <v>46031</v>
      </c>
      <c r="B918">
        <v>2</v>
      </c>
      <c r="C918" t="s">
        <v>205</v>
      </c>
      <c r="D918" t="s">
        <v>1370</v>
      </c>
      <c r="E918">
        <v>10</v>
      </c>
      <c r="F918" t="s">
        <v>17</v>
      </c>
      <c r="G918" t="s">
        <v>488</v>
      </c>
      <c r="H918" t="s">
        <v>389</v>
      </c>
      <c r="I918" t="s">
        <v>488</v>
      </c>
      <c r="J918" t="s">
        <v>16</v>
      </c>
      <c r="K918">
        <v>2880</v>
      </c>
      <c r="L918">
        <v>2880</v>
      </c>
      <c r="M918">
        <v>100</v>
      </c>
      <c r="N918" t="b">
        <v>1</v>
      </c>
      <c r="O918" t="s">
        <v>1623</v>
      </c>
      <c r="P918" t="s">
        <v>1590</v>
      </c>
      <c r="Q918">
        <v>0.77083333333333337</v>
      </c>
    </row>
    <row r="919" spans="1:17">
      <c r="A919" s="48">
        <v>46031</v>
      </c>
      <c r="B919">
        <v>2</v>
      </c>
      <c r="C919" t="s">
        <v>205</v>
      </c>
      <c r="D919" t="s">
        <v>1370</v>
      </c>
      <c r="E919">
        <v>10</v>
      </c>
      <c r="F919" t="s">
        <v>17</v>
      </c>
      <c r="G919" t="s">
        <v>488</v>
      </c>
      <c r="H919" t="s">
        <v>391</v>
      </c>
      <c r="I919" t="s">
        <v>1266</v>
      </c>
      <c r="J919" t="s">
        <v>15</v>
      </c>
      <c r="K919">
        <v>2880</v>
      </c>
      <c r="L919">
        <v>2880</v>
      </c>
      <c r="M919">
        <v>60</v>
      </c>
      <c r="N919" t="b">
        <v>0</v>
      </c>
      <c r="O919" t="s">
        <v>4709</v>
      </c>
      <c r="P919" t="s">
        <v>1590</v>
      </c>
      <c r="Q919">
        <v>0.77083333333333337</v>
      </c>
    </row>
    <row r="920" spans="1:17">
      <c r="A920" s="48">
        <v>46031</v>
      </c>
      <c r="B920">
        <v>2</v>
      </c>
      <c r="C920" t="s">
        <v>207</v>
      </c>
      <c r="D920" t="s">
        <v>1219</v>
      </c>
      <c r="E920">
        <v>20</v>
      </c>
      <c r="F920" t="s">
        <v>17</v>
      </c>
      <c r="G920" t="s">
        <v>1266</v>
      </c>
      <c r="H920" t="s">
        <v>386</v>
      </c>
      <c r="I920" t="s">
        <v>488</v>
      </c>
      <c r="J920" t="s">
        <v>15</v>
      </c>
      <c r="K920">
        <v>2880</v>
      </c>
      <c r="L920">
        <v>2880</v>
      </c>
      <c r="M920">
        <v>60</v>
      </c>
      <c r="N920" t="b">
        <v>0</v>
      </c>
      <c r="O920" t="s">
        <v>4709</v>
      </c>
      <c r="P920" t="s">
        <v>2103</v>
      </c>
      <c r="Q920">
        <v>0.38194444444444442</v>
      </c>
    </row>
    <row r="921" spans="1:17">
      <c r="A921" s="48">
        <v>46031</v>
      </c>
      <c r="B921">
        <v>2</v>
      </c>
      <c r="C921" t="s">
        <v>207</v>
      </c>
      <c r="D921" t="s">
        <v>1219</v>
      </c>
      <c r="E921">
        <v>20</v>
      </c>
      <c r="F921" t="s">
        <v>17</v>
      </c>
      <c r="G921" t="s">
        <v>1266</v>
      </c>
      <c r="H921" t="s">
        <v>387</v>
      </c>
      <c r="I921" t="s">
        <v>443</v>
      </c>
      <c r="J921" t="s">
        <v>15</v>
      </c>
      <c r="K921">
        <v>2880</v>
      </c>
      <c r="L921">
        <v>2880</v>
      </c>
      <c r="M921">
        <v>60</v>
      </c>
      <c r="N921" t="b">
        <v>0</v>
      </c>
      <c r="O921" t="s">
        <v>4709</v>
      </c>
      <c r="P921" t="s">
        <v>2103</v>
      </c>
      <c r="Q921">
        <v>0.38194444444444442</v>
      </c>
    </row>
    <row r="922" spans="1:17">
      <c r="A922" s="48">
        <v>46031</v>
      </c>
      <c r="B922">
        <v>2</v>
      </c>
      <c r="C922" t="s">
        <v>207</v>
      </c>
      <c r="D922" t="s">
        <v>1219</v>
      </c>
      <c r="E922">
        <v>20</v>
      </c>
      <c r="F922" t="s">
        <v>17</v>
      </c>
      <c r="G922" t="s">
        <v>1266</v>
      </c>
      <c r="H922" t="s">
        <v>388</v>
      </c>
      <c r="I922" t="s">
        <v>344</v>
      </c>
      <c r="J922" t="s">
        <v>15</v>
      </c>
      <c r="K922">
        <v>2880</v>
      </c>
      <c r="L922">
        <v>2880</v>
      </c>
      <c r="M922">
        <v>60</v>
      </c>
      <c r="N922" t="b">
        <v>0</v>
      </c>
      <c r="O922" t="s">
        <v>4709</v>
      </c>
      <c r="P922" t="s">
        <v>2103</v>
      </c>
      <c r="Q922">
        <v>0.38194444444444442</v>
      </c>
    </row>
    <row r="923" spans="1:17">
      <c r="A923" s="48">
        <v>46031</v>
      </c>
      <c r="B923">
        <v>2</v>
      </c>
      <c r="C923" t="s">
        <v>207</v>
      </c>
      <c r="D923" t="s">
        <v>1219</v>
      </c>
      <c r="E923">
        <v>20</v>
      </c>
      <c r="F923" t="s">
        <v>17</v>
      </c>
      <c r="G923" t="s">
        <v>1266</v>
      </c>
      <c r="H923" t="s">
        <v>1267</v>
      </c>
      <c r="I923" t="s">
        <v>488</v>
      </c>
      <c r="J923" t="s">
        <v>15</v>
      </c>
      <c r="K923">
        <v>2880</v>
      </c>
      <c r="L923">
        <v>2880</v>
      </c>
      <c r="M923">
        <v>60</v>
      </c>
      <c r="N923" t="b">
        <v>0</v>
      </c>
      <c r="O923" t="s">
        <v>4709</v>
      </c>
      <c r="P923" t="s">
        <v>2103</v>
      </c>
      <c r="Q923">
        <v>0.38194444444444442</v>
      </c>
    </row>
    <row r="924" spans="1:17">
      <c r="A924" s="48">
        <v>46031</v>
      </c>
      <c r="B924">
        <v>2</v>
      </c>
      <c r="C924" t="s">
        <v>207</v>
      </c>
      <c r="D924" t="s">
        <v>1219</v>
      </c>
      <c r="E924">
        <v>20</v>
      </c>
      <c r="F924" t="s">
        <v>17</v>
      </c>
      <c r="G924" t="s">
        <v>1266</v>
      </c>
      <c r="H924" t="s">
        <v>389</v>
      </c>
      <c r="I924" t="s">
        <v>488</v>
      </c>
      <c r="J924" t="s">
        <v>16</v>
      </c>
      <c r="K924">
        <v>2880</v>
      </c>
      <c r="L924">
        <v>2880</v>
      </c>
      <c r="M924">
        <v>60</v>
      </c>
      <c r="N924" t="b">
        <v>0</v>
      </c>
      <c r="O924" t="s">
        <v>4709</v>
      </c>
      <c r="P924" t="s">
        <v>2103</v>
      </c>
      <c r="Q924">
        <v>0.38194444444444442</v>
      </c>
    </row>
    <row r="925" spans="1:17">
      <c r="A925" s="48">
        <v>46031</v>
      </c>
      <c r="B925">
        <v>2</v>
      </c>
      <c r="C925" t="s">
        <v>207</v>
      </c>
      <c r="D925" t="s">
        <v>1219</v>
      </c>
      <c r="E925">
        <v>20</v>
      </c>
      <c r="F925" t="s">
        <v>17</v>
      </c>
      <c r="G925" t="s">
        <v>1266</v>
      </c>
      <c r="H925" t="s">
        <v>391</v>
      </c>
      <c r="I925" t="s">
        <v>1266</v>
      </c>
      <c r="J925" t="s">
        <v>15</v>
      </c>
      <c r="K925">
        <v>2880</v>
      </c>
      <c r="L925">
        <v>2880</v>
      </c>
      <c r="M925">
        <v>100</v>
      </c>
      <c r="N925" t="b">
        <v>1</v>
      </c>
      <c r="O925" t="s">
        <v>1623</v>
      </c>
      <c r="P925" t="s">
        <v>2103</v>
      </c>
      <c r="Q925">
        <v>0.38194444444444442</v>
      </c>
    </row>
    <row r="926" spans="1:17">
      <c r="A926" s="48">
        <v>46031</v>
      </c>
      <c r="B926">
        <v>2</v>
      </c>
      <c r="C926" t="s">
        <v>211</v>
      </c>
      <c r="D926" t="s">
        <v>1180</v>
      </c>
      <c r="E926">
        <v>10</v>
      </c>
      <c r="F926" t="s">
        <v>17</v>
      </c>
      <c r="G926" t="s">
        <v>488</v>
      </c>
      <c r="H926" t="s">
        <v>386</v>
      </c>
      <c r="I926" t="s">
        <v>488</v>
      </c>
      <c r="J926" t="s">
        <v>15</v>
      </c>
      <c r="K926">
        <v>2880</v>
      </c>
      <c r="L926">
        <v>2880</v>
      </c>
      <c r="M926">
        <v>100</v>
      </c>
      <c r="N926" t="b">
        <v>1</v>
      </c>
      <c r="O926" t="s">
        <v>1623</v>
      </c>
      <c r="P926" t="s">
        <v>1439</v>
      </c>
      <c r="Q926">
        <v>0.76388888888888884</v>
      </c>
    </row>
    <row r="927" spans="1:17">
      <c r="A927" s="48">
        <v>46031</v>
      </c>
      <c r="B927">
        <v>2</v>
      </c>
      <c r="C927" t="s">
        <v>211</v>
      </c>
      <c r="D927" t="s">
        <v>1180</v>
      </c>
      <c r="E927">
        <v>10</v>
      </c>
      <c r="F927" t="s">
        <v>17</v>
      </c>
      <c r="G927" t="s">
        <v>488</v>
      </c>
      <c r="H927" t="s">
        <v>387</v>
      </c>
      <c r="I927" t="s">
        <v>443</v>
      </c>
      <c r="J927" t="s">
        <v>15</v>
      </c>
      <c r="K927">
        <v>2880</v>
      </c>
      <c r="L927">
        <v>2880</v>
      </c>
      <c r="M927">
        <v>60</v>
      </c>
      <c r="N927" t="b">
        <v>0</v>
      </c>
      <c r="O927" t="s">
        <v>4709</v>
      </c>
      <c r="P927" t="s">
        <v>1439</v>
      </c>
      <c r="Q927">
        <v>0.76388888888888884</v>
      </c>
    </row>
    <row r="928" spans="1:17">
      <c r="A928" s="48">
        <v>46031</v>
      </c>
      <c r="B928">
        <v>2</v>
      </c>
      <c r="C928" t="s">
        <v>211</v>
      </c>
      <c r="D928" t="s">
        <v>1180</v>
      </c>
      <c r="E928">
        <v>10</v>
      </c>
      <c r="F928" t="s">
        <v>17</v>
      </c>
      <c r="G928" t="s">
        <v>488</v>
      </c>
      <c r="H928" t="s">
        <v>388</v>
      </c>
      <c r="I928" t="s">
        <v>344</v>
      </c>
      <c r="J928" t="s">
        <v>15</v>
      </c>
      <c r="K928">
        <v>2880</v>
      </c>
      <c r="L928">
        <v>2880</v>
      </c>
      <c r="M928">
        <v>60</v>
      </c>
      <c r="N928" t="b">
        <v>0</v>
      </c>
      <c r="O928" t="s">
        <v>4709</v>
      </c>
      <c r="P928" t="s">
        <v>1439</v>
      </c>
      <c r="Q928">
        <v>0.76388888888888884</v>
      </c>
    </row>
    <row r="929" spans="1:17">
      <c r="A929" s="48">
        <v>46031</v>
      </c>
      <c r="B929">
        <v>2</v>
      </c>
      <c r="C929" t="s">
        <v>211</v>
      </c>
      <c r="D929" t="s">
        <v>1180</v>
      </c>
      <c r="E929">
        <v>10</v>
      </c>
      <c r="F929" t="s">
        <v>17</v>
      </c>
      <c r="G929" t="s">
        <v>488</v>
      </c>
      <c r="H929" t="s">
        <v>1267</v>
      </c>
      <c r="I929" t="s">
        <v>488</v>
      </c>
      <c r="J929" t="s">
        <v>15</v>
      </c>
      <c r="K929">
        <v>2880</v>
      </c>
      <c r="L929">
        <v>2880</v>
      </c>
      <c r="M929">
        <v>100</v>
      </c>
      <c r="N929" t="b">
        <v>1</v>
      </c>
      <c r="O929" t="s">
        <v>1623</v>
      </c>
      <c r="P929" t="s">
        <v>1439</v>
      </c>
      <c r="Q929">
        <v>0.76388888888888884</v>
      </c>
    </row>
    <row r="930" spans="1:17">
      <c r="A930" s="48">
        <v>46031</v>
      </c>
      <c r="B930">
        <v>2</v>
      </c>
      <c r="C930" t="s">
        <v>211</v>
      </c>
      <c r="D930" t="s">
        <v>1180</v>
      </c>
      <c r="E930">
        <v>10</v>
      </c>
      <c r="F930" t="s">
        <v>17</v>
      </c>
      <c r="G930" t="s">
        <v>488</v>
      </c>
      <c r="H930" t="s">
        <v>389</v>
      </c>
      <c r="I930" t="s">
        <v>488</v>
      </c>
      <c r="J930" t="s">
        <v>16</v>
      </c>
      <c r="K930">
        <v>2880</v>
      </c>
      <c r="L930">
        <v>2880</v>
      </c>
      <c r="M930">
        <v>100</v>
      </c>
      <c r="N930" t="b">
        <v>1</v>
      </c>
      <c r="O930" t="s">
        <v>1623</v>
      </c>
      <c r="P930" t="s">
        <v>1439</v>
      </c>
      <c r="Q930">
        <v>0.76388888888888884</v>
      </c>
    </row>
    <row r="931" spans="1:17">
      <c r="A931" s="48">
        <v>46031</v>
      </c>
      <c r="B931">
        <v>2</v>
      </c>
      <c r="C931" t="s">
        <v>211</v>
      </c>
      <c r="D931" t="s">
        <v>1180</v>
      </c>
      <c r="E931">
        <v>10</v>
      </c>
      <c r="F931" t="s">
        <v>17</v>
      </c>
      <c r="G931" t="s">
        <v>488</v>
      </c>
      <c r="H931" t="s">
        <v>391</v>
      </c>
      <c r="I931" t="s">
        <v>1266</v>
      </c>
      <c r="J931" t="s">
        <v>15</v>
      </c>
      <c r="K931">
        <v>2880</v>
      </c>
      <c r="L931">
        <v>2880</v>
      </c>
      <c r="M931">
        <v>60</v>
      </c>
      <c r="N931" t="b">
        <v>0</v>
      </c>
      <c r="O931" t="s">
        <v>4709</v>
      </c>
      <c r="P931" t="s">
        <v>1439</v>
      </c>
      <c r="Q931">
        <v>0.76388888888888884</v>
      </c>
    </row>
    <row r="932" spans="1:17">
      <c r="A932" s="48">
        <v>46031</v>
      </c>
      <c r="B932">
        <v>2</v>
      </c>
      <c r="C932" t="s">
        <v>213</v>
      </c>
      <c r="D932" t="s">
        <v>1182</v>
      </c>
      <c r="E932">
        <v>10</v>
      </c>
      <c r="F932" t="s">
        <v>17</v>
      </c>
      <c r="G932" t="s">
        <v>1266</v>
      </c>
      <c r="H932" t="s">
        <v>386</v>
      </c>
      <c r="I932" t="s">
        <v>488</v>
      </c>
      <c r="J932" t="s">
        <v>15</v>
      </c>
      <c r="K932">
        <v>2880</v>
      </c>
      <c r="L932">
        <v>2880</v>
      </c>
      <c r="M932">
        <v>60</v>
      </c>
      <c r="N932" t="b">
        <v>0</v>
      </c>
      <c r="O932" t="s">
        <v>4709</v>
      </c>
      <c r="P932" t="s">
        <v>2103</v>
      </c>
      <c r="Q932">
        <v>0.4375</v>
      </c>
    </row>
    <row r="933" spans="1:17">
      <c r="A933" s="48">
        <v>46031</v>
      </c>
      <c r="B933">
        <v>2</v>
      </c>
      <c r="C933" t="s">
        <v>213</v>
      </c>
      <c r="D933" t="s">
        <v>1182</v>
      </c>
      <c r="E933">
        <v>10</v>
      </c>
      <c r="F933" t="s">
        <v>17</v>
      </c>
      <c r="G933" t="s">
        <v>1266</v>
      </c>
      <c r="H933" t="s">
        <v>387</v>
      </c>
      <c r="I933" t="s">
        <v>443</v>
      </c>
      <c r="J933" t="s">
        <v>15</v>
      </c>
      <c r="K933">
        <v>2880</v>
      </c>
      <c r="L933">
        <v>2880</v>
      </c>
      <c r="M933">
        <v>60</v>
      </c>
      <c r="N933" t="b">
        <v>0</v>
      </c>
      <c r="O933" t="s">
        <v>4709</v>
      </c>
      <c r="P933" t="s">
        <v>2103</v>
      </c>
      <c r="Q933">
        <v>0.4375</v>
      </c>
    </row>
    <row r="934" spans="1:17">
      <c r="A934" s="48">
        <v>46031</v>
      </c>
      <c r="B934">
        <v>2</v>
      </c>
      <c r="C934" t="s">
        <v>213</v>
      </c>
      <c r="D934" t="s">
        <v>1182</v>
      </c>
      <c r="E934">
        <v>10</v>
      </c>
      <c r="F934" t="s">
        <v>17</v>
      </c>
      <c r="G934" t="s">
        <v>1266</v>
      </c>
      <c r="H934" t="s">
        <v>388</v>
      </c>
      <c r="I934" t="s">
        <v>344</v>
      </c>
      <c r="J934" t="s">
        <v>15</v>
      </c>
      <c r="K934">
        <v>2880</v>
      </c>
      <c r="L934">
        <v>2880</v>
      </c>
      <c r="M934">
        <v>60</v>
      </c>
      <c r="N934" t="b">
        <v>0</v>
      </c>
      <c r="O934" t="s">
        <v>4709</v>
      </c>
      <c r="P934" t="s">
        <v>2103</v>
      </c>
      <c r="Q934">
        <v>0.4375</v>
      </c>
    </row>
    <row r="935" spans="1:17">
      <c r="A935" s="48">
        <v>46031</v>
      </c>
      <c r="B935">
        <v>2</v>
      </c>
      <c r="C935" t="s">
        <v>213</v>
      </c>
      <c r="D935" t="s">
        <v>1182</v>
      </c>
      <c r="E935">
        <v>10</v>
      </c>
      <c r="F935" t="s">
        <v>17</v>
      </c>
      <c r="G935" t="s">
        <v>1266</v>
      </c>
      <c r="H935" t="s">
        <v>1267</v>
      </c>
      <c r="I935" t="s">
        <v>488</v>
      </c>
      <c r="J935" t="s">
        <v>15</v>
      </c>
      <c r="K935">
        <v>2880</v>
      </c>
      <c r="L935">
        <v>2880</v>
      </c>
      <c r="M935">
        <v>60</v>
      </c>
      <c r="N935" t="b">
        <v>0</v>
      </c>
      <c r="O935" t="s">
        <v>4709</v>
      </c>
      <c r="P935" t="s">
        <v>2103</v>
      </c>
      <c r="Q935">
        <v>0.4375</v>
      </c>
    </row>
    <row r="936" spans="1:17">
      <c r="A936" s="48">
        <v>46031</v>
      </c>
      <c r="B936">
        <v>2</v>
      </c>
      <c r="C936" t="s">
        <v>213</v>
      </c>
      <c r="D936" t="s">
        <v>1182</v>
      </c>
      <c r="E936">
        <v>10</v>
      </c>
      <c r="F936" t="s">
        <v>17</v>
      </c>
      <c r="G936" t="s">
        <v>1266</v>
      </c>
      <c r="H936" t="s">
        <v>389</v>
      </c>
      <c r="I936" t="s">
        <v>488</v>
      </c>
      <c r="J936" t="s">
        <v>16</v>
      </c>
      <c r="K936">
        <v>2880</v>
      </c>
      <c r="L936">
        <v>2880</v>
      </c>
      <c r="M936">
        <v>60</v>
      </c>
      <c r="N936" t="b">
        <v>0</v>
      </c>
      <c r="O936" t="s">
        <v>4709</v>
      </c>
      <c r="P936" t="s">
        <v>2103</v>
      </c>
      <c r="Q936">
        <v>0.4375</v>
      </c>
    </row>
    <row r="937" spans="1:17">
      <c r="A937" s="48">
        <v>46031</v>
      </c>
      <c r="B937">
        <v>2</v>
      </c>
      <c r="C937" t="s">
        <v>213</v>
      </c>
      <c r="D937" t="s">
        <v>1182</v>
      </c>
      <c r="E937">
        <v>10</v>
      </c>
      <c r="F937" t="s">
        <v>17</v>
      </c>
      <c r="G937" t="s">
        <v>1266</v>
      </c>
      <c r="H937" t="s">
        <v>391</v>
      </c>
      <c r="I937" t="s">
        <v>1266</v>
      </c>
      <c r="J937" t="s">
        <v>15</v>
      </c>
      <c r="K937">
        <v>2880</v>
      </c>
      <c r="L937">
        <v>2880</v>
      </c>
      <c r="M937">
        <v>100</v>
      </c>
      <c r="N937" t="b">
        <v>1</v>
      </c>
      <c r="O937" t="s">
        <v>1623</v>
      </c>
      <c r="P937" t="s">
        <v>2103</v>
      </c>
      <c r="Q937">
        <v>0.4375</v>
      </c>
    </row>
    <row r="938" spans="1:17">
      <c r="A938" s="48">
        <v>46031</v>
      </c>
      <c r="B938">
        <v>2</v>
      </c>
      <c r="C938" t="s">
        <v>222</v>
      </c>
      <c r="D938" t="s">
        <v>1190</v>
      </c>
      <c r="E938">
        <v>10</v>
      </c>
      <c r="F938" t="s">
        <v>17</v>
      </c>
      <c r="G938" t="s">
        <v>1266</v>
      </c>
      <c r="H938" t="s">
        <v>386</v>
      </c>
      <c r="I938" t="s">
        <v>488</v>
      </c>
      <c r="J938" t="s">
        <v>15</v>
      </c>
      <c r="K938">
        <v>2880</v>
      </c>
      <c r="L938">
        <v>2880</v>
      </c>
      <c r="M938">
        <v>60</v>
      </c>
      <c r="N938" t="b">
        <v>0</v>
      </c>
      <c r="O938" t="s">
        <v>4709</v>
      </c>
      <c r="P938" t="s">
        <v>1439</v>
      </c>
      <c r="Q938">
        <v>0.4375</v>
      </c>
    </row>
    <row r="939" spans="1:17">
      <c r="A939" s="48">
        <v>46031</v>
      </c>
      <c r="B939">
        <v>2</v>
      </c>
      <c r="C939" t="s">
        <v>222</v>
      </c>
      <c r="D939" t="s">
        <v>1190</v>
      </c>
      <c r="E939">
        <v>10</v>
      </c>
      <c r="F939" t="s">
        <v>17</v>
      </c>
      <c r="G939" t="s">
        <v>1266</v>
      </c>
      <c r="H939" t="s">
        <v>387</v>
      </c>
      <c r="I939" t="s">
        <v>443</v>
      </c>
      <c r="J939" t="s">
        <v>15</v>
      </c>
      <c r="K939">
        <v>2880</v>
      </c>
      <c r="L939">
        <v>2880</v>
      </c>
      <c r="M939">
        <v>60</v>
      </c>
      <c r="N939" t="b">
        <v>0</v>
      </c>
      <c r="O939" t="s">
        <v>4709</v>
      </c>
      <c r="P939" t="s">
        <v>1439</v>
      </c>
      <c r="Q939">
        <v>0.4375</v>
      </c>
    </row>
    <row r="940" spans="1:17">
      <c r="A940" s="48">
        <v>46031</v>
      </c>
      <c r="B940">
        <v>2</v>
      </c>
      <c r="C940" t="s">
        <v>222</v>
      </c>
      <c r="D940" t="s">
        <v>1190</v>
      </c>
      <c r="E940">
        <v>10</v>
      </c>
      <c r="F940" t="s">
        <v>17</v>
      </c>
      <c r="G940" t="s">
        <v>1266</v>
      </c>
      <c r="H940" t="s">
        <v>388</v>
      </c>
      <c r="I940" t="s">
        <v>344</v>
      </c>
      <c r="J940" t="s">
        <v>15</v>
      </c>
      <c r="K940">
        <v>2880</v>
      </c>
      <c r="L940">
        <v>2880</v>
      </c>
      <c r="M940">
        <v>60</v>
      </c>
      <c r="N940" t="b">
        <v>0</v>
      </c>
      <c r="O940" t="s">
        <v>4709</v>
      </c>
      <c r="P940" t="s">
        <v>1439</v>
      </c>
      <c r="Q940">
        <v>0.4375</v>
      </c>
    </row>
    <row r="941" spans="1:17">
      <c r="A941" s="48">
        <v>46031</v>
      </c>
      <c r="B941">
        <v>2</v>
      </c>
      <c r="C941" t="s">
        <v>222</v>
      </c>
      <c r="D941" t="s">
        <v>1190</v>
      </c>
      <c r="E941">
        <v>10</v>
      </c>
      <c r="F941" t="s">
        <v>17</v>
      </c>
      <c r="G941" t="s">
        <v>1266</v>
      </c>
      <c r="H941" t="s">
        <v>1267</v>
      </c>
      <c r="I941" t="s">
        <v>488</v>
      </c>
      <c r="J941" t="s">
        <v>15</v>
      </c>
      <c r="K941">
        <v>2880</v>
      </c>
      <c r="L941">
        <v>2880</v>
      </c>
      <c r="M941">
        <v>60</v>
      </c>
      <c r="N941" t="b">
        <v>0</v>
      </c>
      <c r="O941" t="s">
        <v>4709</v>
      </c>
      <c r="P941" t="s">
        <v>1439</v>
      </c>
      <c r="Q941">
        <v>0.4375</v>
      </c>
    </row>
    <row r="942" spans="1:17">
      <c r="A942" s="48">
        <v>46031</v>
      </c>
      <c r="B942">
        <v>2</v>
      </c>
      <c r="C942" t="s">
        <v>222</v>
      </c>
      <c r="D942" t="s">
        <v>1190</v>
      </c>
      <c r="E942">
        <v>10</v>
      </c>
      <c r="F942" t="s">
        <v>17</v>
      </c>
      <c r="G942" t="s">
        <v>1266</v>
      </c>
      <c r="H942" t="s">
        <v>389</v>
      </c>
      <c r="I942" t="s">
        <v>488</v>
      </c>
      <c r="J942" t="s">
        <v>16</v>
      </c>
      <c r="K942">
        <v>2880</v>
      </c>
      <c r="L942">
        <v>2880</v>
      </c>
      <c r="M942">
        <v>60</v>
      </c>
      <c r="N942" t="b">
        <v>0</v>
      </c>
      <c r="O942" t="s">
        <v>4709</v>
      </c>
      <c r="P942" t="s">
        <v>1439</v>
      </c>
      <c r="Q942">
        <v>0.4375</v>
      </c>
    </row>
    <row r="943" spans="1:17">
      <c r="A943" s="48">
        <v>46031</v>
      </c>
      <c r="B943">
        <v>2</v>
      </c>
      <c r="C943" t="s">
        <v>222</v>
      </c>
      <c r="D943" t="s">
        <v>1190</v>
      </c>
      <c r="E943">
        <v>10</v>
      </c>
      <c r="F943" t="s">
        <v>17</v>
      </c>
      <c r="G943" t="s">
        <v>1266</v>
      </c>
      <c r="H943" t="s">
        <v>391</v>
      </c>
      <c r="I943" t="s">
        <v>1266</v>
      </c>
      <c r="J943" t="s">
        <v>15</v>
      </c>
      <c r="K943">
        <v>2880</v>
      </c>
      <c r="L943">
        <v>2880</v>
      </c>
      <c r="M943">
        <v>100</v>
      </c>
      <c r="N943" t="b">
        <v>1</v>
      </c>
      <c r="O943" t="s">
        <v>1623</v>
      </c>
      <c r="P943" t="s">
        <v>1439</v>
      </c>
      <c r="Q943">
        <v>0.4375</v>
      </c>
    </row>
    <row r="944" spans="1:17">
      <c r="A944" s="48">
        <v>46031</v>
      </c>
      <c r="B944">
        <v>2</v>
      </c>
      <c r="C944" t="s">
        <v>225</v>
      </c>
      <c r="D944" t="s">
        <v>1193</v>
      </c>
      <c r="E944">
        <v>10</v>
      </c>
      <c r="F944" t="s">
        <v>17</v>
      </c>
      <c r="G944" t="s">
        <v>1266</v>
      </c>
      <c r="H944" t="s">
        <v>386</v>
      </c>
      <c r="I944" t="s">
        <v>488</v>
      </c>
      <c r="J944" t="s">
        <v>15</v>
      </c>
      <c r="K944">
        <v>2880</v>
      </c>
      <c r="L944">
        <v>2880</v>
      </c>
      <c r="M944">
        <v>60</v>
      </c>
      <c r="N944" t="b">
        <v>0</v>
      </c>
      <c r="O944" t="s">
        <v>4709</v>
      </c>
      <c r="P944" t="s">
        <v>2103</v>
      </c>
      <c r="Q944">
        <v>0.4375</v>
      </c>
    </row>
    <row r="945" spans="1:17">
      <c r="A945" s="48">
        <v>46031</v>
      </c>
      <c r="B945">
        <v>2</v>
      </c>
      <c r="C945" t="s">
        <v>225</v>
      </c>
      <c r="D945" t="s">
        <v>1193</v>
      </c>
      <c r="E945">
        <v>10</v>
      </c>
      <c r="F945" t="s">
        <v>17</v>
      </c>
      <c r="G945" t="s">
        <v>1266</v>
      </c>
      <c r="H945" t="s">
        <v>387</v>
      </c>
      <c r="I945" t="s">
        <v>443</v>
      </c>
      <c r="J945" t="s">
        <v>15</v>
      </c>
      <c r="K945">
        <v>2880</v>
      </c>
      <c r="L945">
        <v>2880</v>
      </c>
      <c r="M945">
        <v>60</v>
      </c>
      <c r="N945" t="b">
        <v>0</v>
      </c>
      <c r="O945" t="s">
        <v>4709</v>
      </c>
      <c r="P945" t="s">
        <v>2103</v>
      </c>
      <c r="Q945">
        <v>0.4375</v>
      </c>
    </row>
    <row r="946" spans="1:17">
      <c r="A946" s="48">
        <v>46031</v>
      </c>
      <c r="B946">
        <v>2</v>
      </c>
      <c r="C946" t="s">
        <v>225</v>
      </c>
      <c r="D946" t="s">
        <v>1193</v>
      </c>
      <c r="E946">
        <v>10</v>
      </c>
      <c r="F946" t="s">
        <v>17</v>
      </c>
      <c r="G946" t="s">
        <v>1266</v>
      </c>
      <c r="H946" t="s">
        <v>388</v>
      </c>
      <c r="I946" t="s">
        <v>344</v>
      </c>
      <c r="J946" t="s">
        <v>15</v>
      </c>
      <c r="K946">
        <v>2880</v>
      </c>
      <c r="L946">
        <v>2880</v>
      </c>
      <c r="M946">
        <v>60</v>
      </c>
      <c r="N946" t="b">
        <v>0</v>
      </c>
      <c r="O946" t="s">
        <v>4709</v>
      </c>
      <c r="P946" t="s">
        <v>2103</v>
      </c>
      <c r="Q946">
        <v>0.4375</v>
      </c>
    </row>
    <row r="947" spans="1:17">
      <c r="A947" s="48">
        <v>46031</v>
      </c>
      <c r="B947">
        <v>2</v>
      </c>
      <c r="C947" t="s">
        <v>225</v>
      </c>
      <c r="D947" t="s">
        <v>1193</v>
      </c>
      <c r="E947">
        <v>10</v>
      </c>
      <c r="F947" t="s">
        <v>17</v>
      </c>
      <c r="G947" t="s">
        <v>1266</v>
      </c>
      <c r="H947" t="s">
        <v>1267</v>
      </c>
      <c r="I947" t="s">
        <v>488</v>
      </c>
      <c r="J947" t="s">
        <v>15</v>
      </c>
      <c r="K947">
        <v>2880</v>
      </c>
      <c r="L947">
        <v>2880</v>
      </c>
      <c r="M947">
        <v>60</v>
      </c>
      <c r="N947" t="b">
        <v>0</v>
      </c>
      <c r="O947" t="s">
        <v>4709</v>
      </c>
      <c r="P947" t="s">
        <v>2103</v>
      </c>
      <c r="Q947">
        <v>0.4375</v>
      </c>
    </row>
    <row r="948" spans="1:17">
      <c r="A948" s="48">
        <v>46031</v>
      </c>
      <c r="B948">
        <v>2</v>
      </c>
      <c r="C948" t="s">
        <v>225</v>
      </c>
      <c r="D948" t="s">
        <v>1193</v>
      </c>
      <c r="E948">
        <v>10</v>
      </c>
      <c r="F948" t="s">
        <v>17</v>
      </c>
      <c r="G948" t="s">
        <v>1266</v>
      </c>
      <c r="H948" t="s">
        <v>389</v>
      </c>
      <c r="I948" t="s">
        <v>488</v>
      </c>
      <c r="J948" t="s">
        <v>16</v>
      </c>
      <c r="K948">
        <v>2880</v>
      </c>
      <c r="L948">
        <v>2880</v>
      </c>
      <c r="M948">
        <v>60</v>
      </c>
      <c r="N948" t="b">
        <v>0</v>
      </c>
      <c r="O948" t="s">
        <v>4709</v>
      </c>
      <c r="P948" t="s">
        <v>2103</v>
      </c>
      <c r="Q948">
        <v>0.4375</v>
      </c>
    </row>
    <row r="949" spans="1:17">
      <c r="A949" s="48">
        <v>46031</v>
      </c>
      <c r="B949">
        <v>2</v>
      </c>
      <c r="C949" t="s">
        <v>225</v>
      </c>
      <c r="D949" t="s">
        <v>1193</v>
      </c>
      <c r="E949">
        <v>10</v>
      </c>
      <c r="F949" t="s">
        <v>17</v>
      </c>
      <c r="G949" t="s">
        <v>1266</v>
      </c>
      <c r="H949" t="s">
        <v>391</v>
      </c>
      <c r="I949" t="s">
        <v>1266</v>
      </c>
      <c r="J949" t="s">
        <v>15</v>
      </c>
      <c r="K949">
        <v>2880</v>
      </c>
      <c r="L949">
        <v>2880</v>
      </c>
      <c r="M949">
        <v>100</v>
      </c>
      <c r="N949" t="b">
        <v>1</v>
      </c>
      <c r="O949" t="s">
        <v>1623</v>
      </c>
      <c r="P949" t="s">
        <v>2103</v>
      </c>
      <c r="Q949">
        <v>0.4375</v>
      </c>
    </row>
    <row r="950" spans="1:17">
      <c r="A950" s="48">
        <v>46031</v>
      </c>
      <c r="B950">
        <v>2</v>
      </c>
      <c r="C950" t="s">
        <v>226</v>
      </c>
      <c r="D950" t="s">
        <v>1194</v>
      </c>
      <c r="E950">
        <v>10</v>
      </c>
      <c r="F950" t="s">
        <v>15</v>
      </c>
      <c r="G950" t="s">
        <v>1266</v>
      </c>
      <c r="H950" t="s">
        <v>386</v>
      </c>
      <c r="I950" t="s">
        <v>488</v>
      </c>
      <c r="J950" t="s">
        <v>15</v>
      </c>
      <c r="K950">
        <v>2880</v>
      </c>
      <c r="L950">
        <v>2880</v>
      </c>
      <c r="M950">
        <v>60</v>
      </c>
      <c r="N950" t="b">
        <v>0</v>
      </c>
      <c r="O950" t="s">
        <v>4709</v>
      </c>
      <c r="P950" t="s">
        <v>1590</v>
      </c>
      <c r="Q950">
        <v>0.38194444444444442</v>
      </c>
    </row>
    <row r="951" spans="1:17">
      <c r="A951" s="48">
        <v>46031</v>
      </c>
      <c r="B951">
        <v>2</v>
      </c>
      <c r="C951" t="s">
        <v>226</v>
      </c>
      <c r="D951" t="s">
        <v>1194</v>
      </c>
      <c r="E951">
        <v>10</v>
      </c>
      <c r="F951" t="s">
        <v>15</v>
      </c>
      <c r="G951" t="s">
        <v>1266</v>
      </c>
      <c r="H951" t="s">
        <v>387</v>
      </c>
      <c r="I951" t="s">
        <v>443</v>
      </c>
      <c r="J951" t="s">
        <v>15</v>
      </c>
      <c r="K951">
        <v>2880</v>
      </c>
      <c r="L951">
        <v>2880</v>
      </c>
      <c r="M951">
        <v>60</v>
      </c>
      <c r="N951" t="b">
        <v>0</v>
      </c>
      <c r="O951" t="s">
        <v>4709</v>
      </c>
      <c r="P951" t="s">
        <v>1590</v>
      </c>
      <c r="Q951">
        <v>0.38194444444444442</v>
      </c>
    </row>
    <row r="952" spans="1:17">
      <c r="A952" s="48">
        <v>46031</v>
      </c>
      <c r="B952">
        <v>2</v>
      </c>
      <c r="C952" t="s">
        <v>226</v>
      </c>
      <c r="D952" t="s">
        <v>1194</v>
      </c>
      <c r="E952">
        <v>10</v>
      </c>
      <c r="F952" t="s">
        <v>15</v>
      </c>
      <c r="G952" t="s">
        <v>1266</v>
      </c>
      <c r="H952" t="s">
        <v>388</v>
      </c>
      <c r="I952" t="s">
        <v>344</v>
      </c>
      <c r="J952" t="s">
        <v>15</v>
      </c>
      <c r="K952">
        <v>2880</v>
      </c>
      <c r="L952">
        <v>2880</v>
      </c>
      <c r="M952">
        <v>60</v>
      </c>
      <c r="N952" t="b">
        <v>0</v>
      </c>
      <c r="O952" t="s">
        <v>4709</v>
      </c>
      <c r="P952" t="s">
        <v>1590</v>
      </c>
      <c r="Q952">
        <v>0.38194444444444442</v>
      </c>
    </row>
    <row r="953" spans="1:17">
      <c r="A953" s="48">
        <v>46031</v>
      </c>
      <c r="B953">
        <v>2</v>
      </c>
      <c r="C953" t="s">
        <v>226</v>
      </c>
      <c r="D953" t="s">
        <v>1194</v>
      </c>
      <c r="E953">
        <v>10</v>
      </c>
      <c r="F953" t="s">
        <v>15</v>
      </c>
      <c r="G953" t="s">
        <v>1266</v>
      </c>
      <c r="H953" t="s">
        <v>1267</v>
      </c>
      <c r="I953" t="s">
        <v>488</v>
      </c>
      <c r="J953" t="s">
        <v>15</v>
      </c>
      <c r="K953">
        <v>2880</v>
      </c>
      <c r="L953">
        <v>2880</v>
      </c>
      <c r="M953">
        <v>60</v>
      </c>
      <c r="N953" t="b">
        <v>0</v>
      </c>
      <c r="O953" t="s">
        <v>4709</v>
      </c>
      <c r="P953" t="s">
        <v>1590</v>
      </c>
      <c r="Q953">
        <v>0.38194444444444442</v>
      </c>
    </row>
    <row r="954" spans="1:17">
      <c r="A954" s="48">
        <v>46031</v>
      </c>
      <c r="B954">
        <v>2</v>
      </c>
      <c r="C954" t="s">
        <v>226</v>
      </c>
      <c r="D954" t="s">
        <v>1194</v>
      </c>
      <c r="E954">
        <v>10</v>
      </c>
      <c r="F954" t="s">
        <v>15</v>
      </c>
      <c r="G954" t="s">
        <v>1266</v>
      </c>
      <c r="H954" t="s">
        <v>389</v>
      </c>
      <c r="I954" t="s">
        <v>488</v>
      </c>
      <c r="J954" t="s">
        <v>16</v>
      </c>
      <c r="K954">
        <v>2880</v>
      </c>
      <c r="L954">
        <v>2880</v>
      </c>
      <c r="M954">
        <v>40</v>
      </c>
      <c r="N954" t="b">
        <v>0</v>
      </c>
      <c r="O954" t="s">
        <v>4709</v>
      </c>
      <c r="P954" t="s">
        <v>1590</v>
      </c>
      <c r="Q954">
        <v>0.38194444444444442</v>
      </c>
    </row>
    <row r="955" spans="1:17">
      <c r="A955" s="48">
        <v>46031</v>
      </c>
      <c r="B955">
        <v>2</v>
      </c>
      <c r="C955" t="s">
        <v>226</v>
      </c>
      <c r="D955" t="s">
        <v>1194</v>
      </c>
      <c r="E955">
        <v>10</v>
      </c>
      <c r="F955" t="s">
        <v>15</v>
      </c>
      <c r="G955" t="s">
        <v>1266</v>
      </c>
      <c r="H955" t="s">
        <v>391</v>
      </c>
      <c r="I955" t="s">
        <v>1266</v>
      </c>
      <c r="J955" t="s">
        <v>15</v>
      </c>
      <c r="K955">
        <v>2880</v>
      </c>
      <c r="L955">
        <v>2880</v>
      </c>
      <c r="M955">
        <v>100</v>
      </c>
      <c r="N955" t="b">
        <v>1</v>
      </c>
      <c r="O955" t="s">
        <v>1623</v>
      </c>
      <c r="P955" t="s">
        <v>1590</v>
      </c>
      <c r="Q955">
        <v>0.38194444444444442</v>
      </c>
    </row>
    <row r="956" spans="1:17">
      <c r="A956" s="48">
        <v>46031</v>
      </c>
      <c r="B956">
        <v>2</v>
      </c>
      <c r="C956" t="s">
        <v>229</v>
      </c>
      <c r="D956" t="s">
        <v>1197</v>
      </c>
      <c r="E956">
        <v>5</v>
      </c>
      <c r="F956" t="s">
        <v>17</v>
      </c>
      <c r="G956" t="s">
        <v>1266</v>
      </c>
      <c r="H956" t="s">
        <v>386</v>
      </c>
      <c r="I956" t="s">
        <v>488</v>
      </c>
      <c r="J956" t="s">
        <v>15</v>
      </c>
      <c r="K956">
        <v>2880</v>
      </c>
      <c r="L956">
        <v>2880</v>
      </c>
      <c r="M956">
        <v>60</v>
      </c>
      <c r="N956" t="b">
        <v>0</v>
      </c>
      <c r="O956" t="s">
        <v>4709</v>
      </c>
      <c r="P956" t="s">
        <v>1439</v>
      </c>
      <c r="Q956">
        <v>0.44791666666666669</v>
      </c>
    </row>
    <row r="957" spans="1:17">
      <c r="A957" s="48">
        <v>46031</v>
      </c>
      <c r="B957">
        <v>2</v>
      </c>
      <c r="C957" t="s">
        <v>229</v>
      </c>
      <c r="D957" t="s">
        <v>1197</v>
      </c>
      <c r="E957">
        <v>5</v>
      </c>
      <c r="F957" t="s">
        <v>17</v>
      </c>
      <c r="G957" t="s">
        <v>1266</v>
      </c>
      <c r="H957" t="s">
        <v>387</v>
      </c>
      <c r="I957" t="s">
        <v>443</v>
      </c>
      <c r="J957" t="s">
        <v>15</v>
      </c>
      <c r="K957">
        <v>2880</v>
      </c>
      <c r="L957">
        <v>2880</v>
      </c>
      <c r="M957">
        <v>60</v>
      </c>
      <c r="N957" t="b">
        <v>0</v>
      </c>
      <c r="O957" t="s">
        <v>4709</v>
      </c>
      <c r="P957" t="s">
        <v>1439</v>
      </c>
      <c r="Q957">
        <v>0.44791666666666669</v>
      </c>
    </row>
    <row r="958" spans="1:17">
      <c r="A958" s="48">
        <v>46031</v>
      </c>
      <c r="B958">
        <v>2</v>
      </c>
      <c r="C958" t="s">
        <v>229</v>
      </c>
      <c r="D958" t="s">
        <v>1197</v>
      </c>
      <c r="E958">
        <v>5</v>
      </c>
      <c r="F958" t="s">
        <v>17</v>
      </c>
      <c r="G958" t="s">
        <v>1266</v>
      </c>
      <c r="H958" t="s">
        <v>388</v>
      </c>
      <c r="I958" t="s">
        <v>344</v>
      </c>
      <c r="J958" t="s">
        <v>15</v>
      </c>
      <c r="K958">
        <v>2880</v>
      </c>
      <c r="L958">
        <v>2880</v>
      </c>
      <c r="M958">
        <v>60</v>
      </c>
      <c r="N958" t="b">
        <v>0</v>
      </c>
      <c r="O958" t="s">
        <v>4709</v>
      </c>
      <c r="P958" t="s">
        <v>1439</v>
      </c>
      <c r="Q958">
        <v>0.44791666666666669</v>
      </c>
    </row>
    <row r="959" spans="1:17">
      <c r="A959" s="48">
        <v>46031</v>
      </c>
      <c r="B959">
        <v>2</v>
      </c>
      <c r="C959" t="s">
        <v>229</v>
      </c>
      <c r="D959" t="s">
        <v>1197</v>
      </c>
      <c r="E959">
        <v>5</v>
      </c>
      <c r="F959" t="s">
        <v>17</v>
      </c>
      <c r="G959" t="s">
        <v>1266</v>
      </c>
      <c r="H959" t="s">
        <v>1267</v>
      </c>
      <c r="I959" t="s">
        <v>488</v>
      </c>
      <c r="J959" t="s">
        <v>15</v>
      </c>
      <c r="K959">
        <v>2880</v>
      </c>
      <c r="L959">
        <v>2880</v>
      </c>
      <c r="M959">
        <v>60</v>
      </c>
      <c r="N959" t="b">
        <v>0</v>
      </c>
      <c r="O959" t="s">
        <v>4709</v>
      </c>
      <c r="P959" t="s">
        <v>1439</v>
      </c>
      <c r="Q959">
        <v>0.44791666666666669</v>
      </c>
    </row>
    <row r="960" spans="1:17">
      <c r="A960" s="48">
        <v>46031</v>
      </c>
      <c r="B960">
        <v>2</v>
      </c>
      <c r="C960" t="s">
        <v>229</v>
      </c>
      <c r="D960" t="s">
        <v>1197</v>
      </c>
      <c r="E960">
        <v>5</v>
      </c>
      <c r="F960" t="s">
        <v>17</v>
      </c>
      <c r="G960" t="s">
        <v>1266</v>
      </c>
      <c r="H960" t="s">
        <v>389</v>
      </c>
      <c r="I960" t="s">
        <v>488</v>
      </c>
      <c r="J960" t="s">
        <v>16</v>
      </c>
      <c r="K960">
        <v>2880</v>
      </c>
      <c r="L960">
        <v>2880</v>
      </c>
      <c r="M960">
        <v>60</v>
      </c>
      <c r="N960" t="b">
        <v>0</v>
      </c>
      <c r="O960" t="s">
        <v>4709</v>
      </c>
      <c r="P960" t="s">
        <v>1439</v>
      </c>
      <c r="Q960">
        <v>0.44791666666666669</v>
      </c>
    </row>
    <row r="961" spans="1:17">
      <c r="A961" s="48">
        <v>46031</v>
      </c>
      <c r="B961">
        <v>2</v>
      </c>
      <c r="C961" t="s">
        <v>229</v>
      </c>
      <c r="D961" t="s">
        <v>1197</v>
      </c>
      <c r="E961">
        <v>5</v>
      </c>
      <c r="F961" t="s">
        <v>17</v>
      </c>
      <c r="G961" t="s">
        <v>1266</v>
      </c>
      <c r="H961" t="s">
        <v>391</v>
      </c>
      <c r="I961" t="s">
        <v>1266</v>
      </c>
      <c r="J961" t="s">
        <v>15</v>
      </c>
      <c r="K961">
        <v>2880</v>
      </c>
      <c r="L961">
        <v>2880</v>
      </c>
      <c r="M961">
        <v>100</v>
      </c>
      <c r="N961" t="b">
        <v>1</v>
      </c>
      <c r="O961" t="s">
        <v>1623</v>
      </c>
      <c r="P961" t="s">
        <v>1439</v>
      </c>
      <c r="Q961">
        <v>0.44791666666666669</v>
      </c>
    </row>
    <row r="962" spans="1:17">
      <c r="A962" s="48">
        <v>46031</v>
      </c>
      <c r="B962">
        <v>2</v>
      </c>
      <c r="C962" t="s">
        <v>235</v>
      </c>
      <c r="D962" t="s">
        <v>1201</v>
      </c>
      <c r="E962">
        <v>5</v>
      </c>
      <c r="F962" t="s">
        <v>16</v>
      </c>
      <c r="G962" t="s">
        <v>488</v>
      </c>
      <c r="H962" t="s">
        <v>386</v>
      </c>
      <c r="I962" t="s">
        <v>488</v>
      </c>
      <c r="J962" t="s">
        <v>15</v>
      </c>
      <c r="K962">
        <v>2880</v>
      </c>
      <c r="L962">
        <v>2880</v>
      </c>
      <c r="M962">
        <v>80</v>
      </c>
      <c r="N962" t="b">
        <v>0</v>
      </c>
      <c r="O962" t="s">
        <v>4710</v>
      </c>
      <c r="P962" t="s">
        <v>2103</v>
      </c>
      <c r="Q962">
        <v>0.38541666666666669</v>
      </c>
    </row>
    <row r="963" spans="1:17">
      <c r="A963" s="48">
        <v>46031</v>
      </c>
      <c r="B963">
        <v>2</v>
      </c>
      <c r="C963" t="s">
        <v>235</v>
      </c>
      <c r="D963" t="s">
        <v>1201</v>
      </c>
      <c r="E963">
        <v>5</v>
      </c>
      <c r="F963" t="s">
        <v>16</v>
      </c>
      <c r="G963" t="s">
        <v>488</v>
      </c>
      <c r="H963" t="s">
        <v>387</v>
      </c>
      <c r="I963" t="s">
        <v>443</v>
      </c>
      <c r="J963" t="s">
        <v>15</v>
      </c>
      <c r="K963">
        <v>2880</v>
      </c>
      <c r="L963">
        <v>2880</v>
      </c>
      <c r="M963">
        <v>40</v>
      </c>
      <c r="N963" t="b">
        <v>0</v>
      </c>
      <c r="O963" t="s">
        <v>4709</v>
      </c>
      <c r="P963" t="s">
        <v>2103</v>
      </c>
      <c r="Q963">
        <v>0.38541666666666669</v>
      </c>
    </row>
    <row r="964" spans="1:17">
      <c r="A964" s="48">
        <v>46031</v>
      </c>
      <c r="B964">
        <v>2</v>
      </c>
      <c r="C964" t="s">
        <v>235</v>
      </c>
      <c r="D964" t="s">
        <v>1201</v>
      </c>
      <c r="E964">
        <v>5</v>
      </c>
      <c r="F964" t="s">
        <v>16</v>
      </c>
      <c r="G964" t="s">
        <v>488</v>
      </c>
      <c r="H964" t="s">
        <v>388</v>
      </c>
      <c r="I964" t="s">
        <v>344</v>
      </c>
      <c r="J964" t="s">
        <v>15</v>
      </c>
      <c r="K964">
        <v>2880</v>
      </c>
      <c r="L964">
        <v>2880</v>
      </c>
      <c r="M964">
        <v>40</v>
      </c>
      <c r="N964" t="b">
        <v>0</v>
      </c>
      <c r="O964" t="s">
        <v>4709</v>
      </c>
      <c r="P964" t="s">
        <v>2103</v>
      </c>
      <c r="Q964">
        <v>0.38541666666666669</v>
      </c>
    </row>
    <row r="965" spans="1:17">
      <c r="A965" s="48">
        <v>46031</v>
      </c>
      <c r="B965">
        <v>2</v>
      </c>
      <c r="C965" t="s">
        <v>235</v>
      </c>
      <c r="D965" t="s">
        <v>1201</v>
      </c>
      <c r="E965">
        <v>5</v>
      </c>
      <c r="F965" t="s">
        <v>16</v>
      </c>
      <c r="G965" t="s">
        <v>488</v>
      </c>
      <c r="H965" t="s">
        <v>1267</v>
      </c>
      <c r="I965" t="s">
        <v>488</v>
      </c>
      <c r="J965" t="s">
        <v>15</v>
      </c>
      <c r="K965">
        <v>2880</v>
      </c>
      <c r="L965">
        <v>2880</v>
      </c>
      <c r="M965">
        <v>80</v>
      </c>
      <c r="N965" t="b">
        <v>0</v>
      </c>
      <c r="O965" t="s">
        <v>4710</v>
      </c>
      <c r="P965" t="s">
        <v>2103</v>
      </c>
      <c r="Q965">
        <v>0.38541666666666669</v>
      </c>
    </row>
    <row r="966" spans="1:17">
      <c r="A966" s="48">
        <v>46031</v>
      </c>
      <c r="B966">
        <v>2</v>
      </c>
      <c r="C966" t="s">
        <v>235</v>
      </c>
      <c r="D966" t="s">
        <v>1201</v>
      </c>
      <c r="E966">
        <v>5</v>
      </c>
      <c r="F966" t="s">
        <v>16</v>
      </c>
      <c r="G966" t="s">
        <v>488</v>
      </c>
      <c r="H966" t="s">
        <v>389</v>
      </c>
      <c r="I966" t="s">
        <v>488</v>
      </c>
      <c r="J966" t="s">
        <v>16</v>
      </c>
      <c r="K966">
        <v>2880</v>
      </c>
      <c r="L966">
        <v>2880</v>
      </c>
      <c r="M966">
        <v>100</v>
      </c>
      <c r="N966" t="b">
        <v>1</v>
      </c>
      <c r="O966" t="s">
        <v>1623</v>
      </c>
      <c r="P966" t="s">
        <v>2103</v>
      </c>
      <c r="Q966">
        <v>0.38541666666666669</v>
      </c>
    </row>
    <row r="967" spans="1:17">
      <c r="A967" s="48">
        <v>46031</v>
      </c>
      <c r="B967">
        <v>2</v>
      </c>
      <c r="C967" t="s">
        <v>235</v>
      </c>
      <c r="D967" t="s">
        <v>1201</v>
      </c>
      <c r="E967">
        <v>5</v>
      </c>
      <c r="F967" t="s">
        <v>16</v>
      </c>
      <c r="G967" t="s">
        <v>488</v>
      </c>
      <c r="H967" t="s">
        <v>391</v>
      </c>
      <c r="I967" t="s">
        <v>1266</v>
      </c>
      <c r="J967" t="s">
        <v>15</v>
      </c>
      <c r="K967">
        <v>2880</v>
      </c>
      <c r="L967">
        <v>2880</v>
      </c>
      <c r="M967">
        <v>40</v>
      </c>
      <c r="N967" t="b">
        <v>0</v>
      </c>
      <c r="O967" t="s">
        <v>4709</v>
      </c>
      <c r="P967" t="s">
        <v>2103</v>
      </c>
      <c r="Q967">
        <v>0.38541666666666669</v>
      </c>
    </row>
    <row r="968" spans="1:17">
      <c r="A968" s="48">
        <v>46031</v>
      </c>
      <c r="B968">
        <v>2</v>
      </c>
      <c r="C968" t="s">
        <v>236</v>
      </c>
      <c r="D968" t="s">
        <v>24</v>
      </c>
      <c r="E968">
        <v>5</v>
      </c>
      <c r="F968" t="s">
        <v>17</v>
      </c>
      <c r="G968" t="s">
        <v>488</v>
      </c>
      <c r="H968" t="s">
        <v>386</v>
      </c>
      <c r="I968" t="s">
        <v>488</v>
      </c>
      <c r="J968" t="s">
        <v>15</v>
      </c>
      <c r="K968">
        <v>2880</v>
      </c>
      <c r="L968">
        <v>2880</v>
      </c>
      <c r="M968">
        <v>100</v>
      </c>
      <c r="N968" t="b">
        <v>1</v>
      </c>
      <c r="O968" t="s">
        <v>1623</v>
      </c>
      <c r="P968" t="s">
        <v>1590</v>
      </c>
      <c r="Q968">
        <v>0.70833333333333337</v>
      </c>
    </row>
    <row r="969" spans="1:17">
      <c r="A969" s="48">
        <v>46031</v>
      </c>
      <c r="B969">
        <v>2</v>
      </c>
      <c r="C969" t="s">
        <v>236</v>
      </c>
      <c r="D969" t="s">
        <v>24</v>
      </c>
      <c r="E969">
        <v>5</v>
      </c>
      <c r="F969" t="s">
        <v>17</v>
      </c>
      <c r="G969" t="s">
        <v>488</v>
      </c>
      <c r="H969" t="s">
        <v>387</v>
      </c>
      <c r="I969" t="s">
        <v>443</v>
      </c>
      <c r="J969" t="s">
        <v>15</v>
      </c>
      <c r="K969">
        <v>2880</v>
      </c>
      <c r="L969">
        <v>2880</v>
      </c>
      <c r="M969">
        <v>60</v>
      </c>
      <c r="N969" t="b">
        <v>0</v>
      </c>
      <c r="O969" t="s">
        <v>4709</v>
      </c>
      <c r="P969" t="s">
        <v>1590</v>
      </c>
      <c r="Q969">
        <v>0.70833333333333337</v>
      </c>
    </row>
    <row r="970" spans="1:17">
      <c r="A970" s="48">
        <v>46031</v>
      </c>
      <c r="B970">
        <v>2</v>
      </c>
      <c r="C970" t="s">
        <v>236</v>
      </c>
      <c r="D970" t="s">
        <v>24</v>
      </c>
      <c r="E970">
        <v>5</v>
      </c>
      <c r="F970" t="s">
        <v>17</v>
      </c>
      <c r="G970" t="s">
        <v>488</v>
      </c>
      <c r="H970" t="s">
        <v>388</v>
      </c>
      <c r="I970" t="s">
        <v>344</v>
      </c>
      <c r="J970" t="s">
        <v>15</v>
      </c>
      <c r="K970">
        <v>2880</v>
      </c>
      <c r="L970">
        <v>2880</v>
      </c>
      <c r="M970">
        <v>60</v>
      </c>
      <c r="N970" t="b">
        <v>0</v>
      </c>
      <c r="O970" t="s">
        <v>4709</v>
      </c>
      <c r="P970" t="s">
        <v>1590</v>
      </c>
      <c r="Q970">
        <v>0.70833333333333337</v>
      </c>
    </row>
    <row r="971" spans="1:17">
      <c r="A971" s="48">
        <v>46031</v>
      </c>
      <c r="B971">
        <v>2</v>
      </c>
      <c r="C971" t="s">
        <v>236</v>
      </c>
      <c r="D971" t="s">
        <v>24</v>
      </c>
      <c r="E971">
        <v>5</v>
      </c>
      <c r="F971" t="s">
        <v>17</v>
      </c>
      <c r="G971" t="s">
        <v>488</v>
      </c>
      <c r="H971" t="s">
        <v>1267</v>
      </c>
      <c r="I971" t="s">
        <v>488</v>
      </c>
      <c r="J971" t="s">
        <v>15</v>
      </c>
      <c r="K971">
        <v>2880</v>
      </c>
      <c r="L971">
        <v>2880</v>
      </c>
      <c r="M971">
        <v>100</v>
      </c>
      <c r="N971" t="b">
        <v>1</v>
      </c>
      <c r="O971" t="s">
        <v>1623</v>
      </c>
      <c r="P971" t="s">
        <v>1590</v>
      </c>
      <c r="Q971">
        <v>0.70833333333333337</v>
      </c>
    </row>
    <row r="972" spans="1:17">
      <c r="A972" s="48">
        <v>46031</v>
      </c>
      <c r="B972">
        <v>2</v>
      </c>
      <c r="C972" t="s">
        <v>236</v>
      </c>
      <c r="D972" t="s">
        <v>24</v>
      </c>
      <c r="E972">
        <v>5</v>
      </c>
      <c r="F972" t="s">
        <v>17</v>
      </c>
      <c r="G972" t="s">
        <v>488</v>
      </c>
      <c r="H972" t="s">
        <v>389</v>
      </c>
      <c r="I972" t="s">
        <v>488</v>
      </c>
      <c r="J972" t="s">
        <v>16</v>
      </c>
      <c r="K972">
        <v>2880</v>
      </c>
      <c r="L972">
        <v>2880</v>
      </c>
      <c r="M972">
        <v>100</v>
      </c>
      <c r="N972" t="b">
        <v>1</v>
      </c>
      <c r="O972" t="s">
        <v>1623</v>
      </c>
      <c r="P972" t="s">
        <v>1590</v>
      </c>
      <c r="Q972">
        <v>0.70833333333333337</v>
      </c>
    </row>
    <row r="973" spans="1:17">
      <c r="A973" s="48">
        <v>46031</v>
      </c>
      <c r="B973">
        <v>2</v>
      </c>
      <c r="C973" t="s">
        <v>236</v>
      </c>
      <c r="D973" t="s">
        <v>24</v>
      </c>
      <c r="E973">
        <v>5</v>
      </c>
      <c r="F973" t="s">
        <v>17</v>
      </c>
      <c r="G973" t="s">
        <v>488</v>
      </c>
      <c r="H973" t="s">
        <v>391</v>
      </c>
      <c r="I973" t="s">
        <v>1266</v>
      </c>
      <c r="J973" t="s">
        <v>15</v>
      </c>
      <c r="K973">
        <v>2880</v>
      </c>
      <c r="L973">
        <v>2880</v>
      </c>
      <c r="M973">
        <v>60</v>
      </c>
      <c r="N973" t="b">
        <v>0</v>
      </c>
      <c r="O973" t="s">
        <v>4709</v>
      </c>
      <c r="P973" t="s">
        <v>1590</v>
      </c>
      <c r="Q973">
        <v>0.70833333333333337</v>
      </c>
    </row>
    <row r="974" spans="1:17">
      <c r="A974" s="48">
        <v>46031</v>
      </c>
      <c r="B974">
        <v>2</v>
      </c>
      <c r="C974" t="s">
        <v>237</v>
      </c>
      <c r="D974" t="s">
        <v>1202</v>
      </c>
      <c r="E974">
        <v>15</v>
      </c>
      <c r="F974" t="s">
        <v>17</v>
      </c>
      <c r="G974" t="s">
        <v>488</v>
      </c>
      <c r="H974" t="s">
        <v>386</v>
      </c>
      <c r="I974" t="s">
        <v>488</v>
      </c>
      <c r="J974" t="s">
        <v>15</v>
      </c>
      <c r="K974">
        <v>2880</v>
      </c>
      <c r="L974">
        <v>2880</v>
      </c>
      <c r="M974">
        <v>100</v>
      </c>
      <c r="N974" t="b">
        <v>1</v>
      </c>
      <c r="O974" t="s">
        <v>1623</v>
      </c>
      <c r="P974" t="s">
        <v>1590</v>
      </c>
      <c r="Q974">
        <v>0.38541666666666669</v>
      </c>
    </row>
    <row r="975" spans="1:17">
      <c r="A975" s="48">
        <v>46031</v>
      </c>
      <c r="B975">
        <v>2</v>
      </c>
      <c r="C975" t="s">
        <v>237</v>
      </c>
      <c r="D975" t="s">
        <v>1202</v>
      </c>
      <c r="E975">
        <v>15</v>
      </c>
      <c r="F975" t="s">
        <v>17</v>
      </c>
      <c r="G975" t="s">
        <v>488</v>
      </c>
      <c r="H975" t="s">
        <v>387</v>
      </c>
      <c r="I975" t="s">
        <v>443</v>
      </c>
      <c r="J975" t="s">
        <v>15</v>
      </c>
      <c r="K975">
        <v>2880</v>
      </c>
      <c r="L975">
        <v>2880</v>
      </c>
      <c r="M975">
        <v>60</v>
      </c>
      <c r="N975" t="b">
        <v>0</v>
      </c>
      <c r="O975" t="s">
        <v>4709</v>
      </c>
      <c r="P975" t="s">
        <v>1590</v>
      </c>
      <c r="Q975">
        <v>0.38541666666666669</v>
      </c>
    </row>
    <row r="976" spans="1:17">
      <c r="A976" s="48">
        <v>46031</v>
      </c>
      <c r="B976">
        <v>2</v>
      </c>
      <c r="C976" t="s">
        <v>237</v>
      </c>
      <c r="D976" t="s">
        <v>1202</v>
      </c>
      <c r="E976">
        <v>15</v>
      </c>
      <c r="F976" t="s">
        <v>17</v>
      </c>
      <c r="G976" t="s">
        <v>488</v>
      </c>
      <c r="H976" t="s">
        <v>388</v>
      </c>
      <c r="I976" t="s">
        <v>344</v>
      </c>
      <c r="J976" t="s">
        <v>15</v>
      </c>
      <c r="K976">
        <v>2880</v>
      </c>
      <c r="L976">
        <v>2880</v>
      </c>
      <c r="M976">
        <v>60</v>
      </c>
      <c r="N976" t="b">
        <v>0</v>
      </c>
      <c r="O976" t="s">
        <v>4709</v>
      </c>
      <c r="P976" t="s">
        <v>1590</v>
      </c>
      <c r="Q976">
        <v>0.38541666666666669</v>
      </c>
    </row>
    <row r="977" spans="1:17">
      <c r="A977" s="48">
        <v>46031</v>
      </c>
      <c r="B977">
        <v>2</v>
      </c>
      <c r="C977" t="s">
        <v>237</v>
      </c>
      <c r="D977" t="s">
        <v>1202</v>
      </c>
      <c r="E977">
        <v>15</v>
      </c>
      <c r="F977" t="s">
        <v>17</v>
      </c>
      <c r="G977" t="s">
        <v>488</v>
      </c>
      <c r="H977" t="s">
        <v>1267</v>
      </c>
      <c r="I977" t="s">
        <v>488</v>
      </c>
      <c r="J977" t="s">
        <v>15</v>
      </c>
      <c r="K977">
        <v>2880</v>
      </c>
      <c r="L977">
        <v>2880</v>
      </c>
      <c r="M977">
        <v>100</v>
      </c>
      <c r="N977" t="b">
        <v>1</v>
      </c>
      <c r="O977" t="s">
        <v>1623</v>
      </c>
      <c r="P977" t="s">
        <v>1590</v>
      </c>
      <c r="Q977">
        <v>0.38541666666666669</v>
      </c>
    </row>
    <row r="978" spans="1:17">
      <c r="A978" s="48">
        <v>46031</v>
      </c>
      <c r="B978">
        <v>2</v>
      </c>
      <c r="C978" t="s">
        <v>237</v>
      </c>
      <c r="D978" t="s">
        <v>1202</v>
      </c>
      <c r="E978">
        <v>15</v>
      </c>
      <c r="F978" t="s">
        <v>17</v>
      </c>
      <c r="G978" t="s">
        <v>488</v>
      </c>
      <c r="H978" t="s">
        <v>389</v>
      </c>
      <c r="I978" t="s">
        <v>488</v>
      </c>
      <c r="J978" t="s">
        <v>16</v>
      </c>
      <c r="K978">
        <v>2880</v>
      </c>
      <c r="L978">
        <v>2880</v>
      </c>
      <c r="M978">
        <v>100</v>
      </c>
      <c r="N978" t="b">
        <v>1</v>
      </c>
      <c r="O978" t="s">
        <v>1623</v>
      </c>
      <c r="P978" t="s">
        <v>1590</v>
      </c>
      <c r="Q978">
        <v>0.38541666666666669</v>
      </c>
    </row>
    <row r="979" spans="1:17">
      <c r="A979" s="48">
        <v>46031</v>
      </c>
      <c r="B979">
        <v>2</v>
      </c>
      <c r="C979" t="s">
        <v>237</v>
      </c>
      <c r="D979" t="s">
        <v>1202</v>
      </c>
      <c r="E979">
        <v>15</v>
      </c>
      <c r="F979" t="s">
        <v>17</v>
      </c>
      <c r="G979" t="s">
        <v>488</v>
      </c>
      <c r="H979" t="s">
        <v>391</v>
      </c>
      <c r="I979" t="s">
        <v>1266</v>
      </c>
      <c r="J979" t="s">
        <v>15</v>
      </c>
      <c r="K979">
        <v>2880</v>
      </c>
      <c r="L979">
        <v>2880</v>
      </c>
      <c r="M979">
        <v>60</v>
      </c>
      <c r="N979" t="b">
        <v>0</v>
      </c>
      <c r="O979" t="s">
        <v>4709</v>
      </c>
      <c r="P979" t="s">
        <v>1590</v>
      </c>
      <c r="Q979">
        <v>0.38541666666666669</v>
      </c>
    </row>
    <row r="980" spans="1:17">
      <c r="A980" s="48">
        <v>46031</v>
      </c>
      <c r="B980">
        <v>2</v>
      </c>
      <c r="C980" t="s">
        <v>238</v>
      </c>
      <c r="D980" t="s">
        <v>1203</v>
      </c>
      <c r="E980">
        <v>30</v>
      </c>
      <c r="F980" t="s">
        <v>17</v>
      </c>
      <c r="G980" t="s">
        <v>488</v>
      </c>
      <c r="H980" t="s">
        <v>386</v>
      </c>
      <c r="I980" t="s">
        <v>488</v>
      </c>
      <c r="J980" t="s">
        <v>15</v>
      </c>
      <c r="K980">
        <v>2880</v>
      </c>
      <c r="L980">
        <v>2880</v>
      </c>
      <c r="M980">
        <v>100</v>
      </c>
      <c r="N980" t="b">
        <v>1</v>
      </c>
      <c r="O980" t="s">
        <v>1623</v>
      </c>
      <c r="P980" t="s">
        <v>1439</v>
      </c>
      <c r="Q980">
        <v>0.38541666666666669</v>
      </c>
    </row>
    <row r="981" spans="1:17">
      <c r="A981" s="48">
        <v>46031</v>
      </c>
      <c r="B981">
        <v>2</v>
      </c>
      <c r="C981" t="s">
        <v>238</v>
      </c>
      <c r="D981" t="s">
        <v>1203</v>
      </c>
      <c r="E981">
        <v>30</v>
      </c>
      <c r="F981" t="s">
        <v>17</v>
      </c>
      <c r="G981" t="s">
        <v>488</v>
      </c>
      <c r="H981" t="s">
        <v>387</v>
      </c>
      <c r="I981" t="s">
        <v>443</v>
      </c>
      <c r="J981" t="s">
        <v>15</v>
      </c>
      <c r="K981">
        <v>2880</v>
      </c>
      <c r="L981">
        <v>2880</v>
      </c>
      <c r="M981">
        <v>60</v>
      </c>
      <c r="N981" t="b">
        <v>0</v>
      </c>
      <c r="O981" t="s">
        <v>4709</v>
      </c>
      <c r="P981" t="s">
        <v>1439</v>
      </c>
      <c r="Q981">
        <v>0.38541666666666669</v>
      </c>
    </row>
    <row r="982" spans="1:17">
      <c r="A982" s="48">
        <v>46031</v>
      </c>
      <c r="B982">
        <v>2</v>
      </c>
      <c r="C982" t="s">
        <v>238</v>
      </c>
      <c r="D982" t="s">
        <v>1203</v>
      </c>
      <c r="E982">
        <v>30</v>
      </c>
      <c r="F982" t="s">
        <v>17</v>
      </c>
      <c r="G982" t="s">
        <v>488</v>
      </c>
      <c r="H982" t="s">
        <v>388</v>
      </c>
      <c r="I982" t="s">
        <v>344</v>
      </c>
      <c r="J982" t="s">
        <v>15</v>
      </c>
      <c r="K982">
        <v>2880</v>
      </c>
      <c r="L982">
        <v>2880</v>
      </c>
      <c r="M982">
        <v>60</v>
      </c>
      <c r="N982" t="b">
        <v>0</v>
      </c>
      <c r="O982" t="s">
        <v>4709</v>
      </c>
      <c r="P982" t="s">
        <v>1439</v>
      </c>
      <c r="Q982">
        <v>0.38541666666666669</v>
      </c>
    </row>
    <row r="983" spans="1:17">
      <c r="A983" s="48">
        <v>46031</v>
      </c>
      <c r="B983">
        <v>2</v>
      </c>
      <c r="C983" t="s">
        <v>238</v>
      </c>
      <c r="D983" t="s">
        <v>1203</v>
      </c>
      <c r="E983">
        <v>30</v>
      </c>
      <c r="F983" t="s">
        <v>17</v>
      </c>
      <c r="G983" t="s">
        <v>488</v>
      </c>
      <c r="H983" t="s">
        <v>1267</v>
      </c>
      <c r="I983" t="s">
        <v>488</v>
      </c>
      <c r="J983" t="s">
        <v>15</v>
      </c>
      <c r="K983">
        <v>2880</v>
      </c>
      <c r="L983">
        <v>2880</v>
      </c>
      <c r="M983">
        <v>100</v>
      </c>
      <c r="N983" t="b">
        <v>1</v>
      </c>
      <c r="O983" t="s">
        <v>1623</v>
      </c>
      <c r="P983" t="s">
        <v>1439</v>
      </c>
      <c r="Q983">
        <v>0.38541666666666669</v>
      </c>
    </row>
    <row r="984" spans="1:17">
      <c r="A984" s="48">
        <v>46031</v>
      </c>
      <c r="B984">
        <v>2</v>
      </c>
      <c r="C984" t="s">
        <v>238</v>
      </c>
      <c r="D984" t="s">
        <v>1203</v>
      </c>
      <c r="E984">
        <v>30</v>
      </c>
      <c r="F984" t="s">
        <v>17</v>
      </c>
      <c r="G984" t="s">
        <v>488</v>
      </c>
      <c r="H984" t="s">
        <v>389</v>
      </c>
      <c r="I984" t="s">
        <v>488</v>
      </c>
      <c r="J984" t="s">
        <v>16</v>
      </c>
      <c r="K984">
        <v>2880</v>
      </c>
      <c r="L984">
        <v>2880</v>
      </c>
      <c r="M984">
        <v>100</v>
      </c>
      <c r="N984" t="b">
        <v>1</v>
      </c>
      <c r="O984" t="s">
        <v>1623</v>
      </c>
      <c r="P984" t="s">
        <v>1439</v>
      </c>
      <c r="Q984">
        <v>0.38541666666666669</v>
      </c>
    </row>
    <row r="985" spans="1:17">
      <c r="A985" s="48">
        <v>46031</v>
      </c>
      <c r="B985">
        <v>2</v>
      </c>
      <c r="C985" t="s">
        <v>238</v>
      </c>
      <c r="D985" t="s">
        <v>1203</v>
      </c>
      <c r="E985">
        <v>30</v>
      </c>
      <c r="F985" t="s">
        <v>17</v>
      </c>
      <c r="G985" t="s">
        <v>488</v>
      </c>
      <c r="H985" t="s">
        <v>391</v>
      </c>
      <c r="I985" t="s">
        <v>1266</v>
      </c>
      <c r="J985" t="s">
        <v>15</v>
      </c>
      <c r="K985">
        <v>2880</v>
      </c>
      <c r="L985">
        <v>2880</v>
      </c>
      <c r="M985">
        <v>60</v>
      </c>
      <c r="N985" t="b">
        <v>0</v>
      </c>
      <c r="O985" t="s">
        <v>4709</v>
      </c>
      <c r="P985" t="s">
        <v>1439</v>
      </c>
      <c r="Q985">
        <v>0.38541666666666669</v>
      </c>
    </row>
    <row r="986" spans="1:17">
      <c r="A986" s="48">
        <v>46031</v>
      </c>
      <c r="B986">
        <v>2</v>
      </c>
      <c r="C986" t="s">
        <v>240</v>
      </c>
      <c r="D986" t="s">
        <v>1205</v>
      </c>
      <c r="E986">
        <v>15</v>
      </c>
      <c r="F986" t="s">
        <v>16</v>
      </c>
      <c r="G986" t="s">
        <v>488</v>
      </c>
      <c r="H986" t="s">
        <v>386</v>
      </c>
      <c r="I986" t="s">
        <v>488</v>
      </c>
      <c r="J986" t="s">
        <v>15</v>
      </c>
      <c r="K986">
        <v>2880</v>
      </c>
      <c r="L986">
        <v>2880</v>
      </c>
      <c r="M986">
        <v>80</v>
      </c>
      <c r="N986" t="b">
        <v>0</v>
      </c>
      <c r="O986" t="s">
        <v>4710</v>
      </c>
      <c r="P986" t="s">
        <v>2103</v>
      </c>
      <c r="Q986">
        <v>0.4375</v>
      </c>
    </row>
    <row r="987" spans="1:17">
      <c r="A987" s="48">
        <v>46031</v>
      </c>
      <c r="B987">
        <v>2</v>
      </c>
      <c r="C987" t="s">
        <v>240</v>
      </c>
      <c r="D987" t="s">
        <v>1205</v>
      </c>
      <c r="E987">
        <v>15</v>
      </c>
      <c r="F987" t="s">
        <v>16</v>
      </c>
      <c r="G987" t="s">
        <v>488</v>
      </c>
      <c r="H987" t="s">
        <v>387</v>
      </c>
      <c r="I987" t="s">
        <v>443</v>
      </c>
      <c r="J987" t="s">
        <v>15</v>
      </c>
      <c r="K987">
        <v>2880</v>
      </c>
      <c r="L987">
        <v>2880</v>
      </c>
      <c r="M987">
        <v>40</v>
      </c>
      <c r="N987" t="b">
        <v>0</v>
      </c>
      <c r="O987" t="s">
        <v>4709</v>
      </c>
      <c r="P987" t="s">
        <v>2103</v>
      </c>
      <c r="Q987">
        <v>0.4375</v>
      </c>
    </row>
    <row r="988" spans="1:17">
      <c r="A988" s="48">
        <v>46031</v>
      </c>
      <c r="B988">
        <v>2</v>
      </c>
      <c r="C988" t="s">
        <v>240</v>
      </c>
      <c r="D988" t="s">
        <v>1205</v>
      </c>
      <c r="E988">
        <v>15</v>
      </c>
      <c r="F988" t="s">
        <v>16</v>
      </c>
      <c r="G988" t="s">
        <v>488</v>
      </c>
      <c r="H988" t="s">
        <v>388</v>
      </c>
      <c r="I988" t="s">
        <v>344</v>
      </c>
      <c r="J988" t="s">
        <v>15</v>
      </c>
      <c r="K988">
        <v>2880</v>
      </c>
      <c r="L988">
        <v>2880</v>
      </c>
      <c r="M988">
        <v>40</v>
      </c>
      <c r="N988" t="b">
        <v>0</v>
      </c>
      <c r="O988" t="s">
        <v>4709</v>
      </c>
      <c r="P988" t="s">
        <v>2103</v>
      </c>
      <c r="Q988">
        <v>0.4375</v>
      </c>
    </row>
    <row r="989" spans="1:17">
      <c r="A989" s="48">
        <v>46031</v>
      </c>
      <c r="B989">
        <v>2</v>
      </c>
      <c r="C989" t="s">
        <v>240</v>
      </c>
      <c r="D989" t="s">
        <v>1205</v>
      </c>
      <c r="E989">
        <v>15</v>
      </c>
      <c r="F989" t="s">
        <v>16</v>
      </c>
      <c r="G989" t="s">
        <v>488</v>
      </c>
      <c r="H989" t="s">
        <v>1267</v>
      </c>
      <c r="I989" t="s">
        <v>488</v>
      </c>
      <c r="J989" t="s">
        <v>15</v>
      </c>
      <c r="K989">
        <v>2880</v>
      </c>
      <c r="L989">
        <v>2880</v>
      </c>
      <c r="M989">
        <v>80</v>
      </c>
      <c r="N989" t="b">
        <v>0</v>
      </c>
      <c r="O989" t="s">
        <v>4710</v>
      </c>
      <c r="P989" t="s">
        <v>2103</v>
      </c>
      <c r="Q989">
        <v>0.4375</v>
      </c>
    </row>
    <row r="990" spans="1:17">
      <c r="A990" s="48">
        <v>46031</v>
      </c>
      <c r="B990">
        <v>2</v>
      </c>
      <c r="C990" t="s">
        <v>240</v>
      </c>
      <c r="D990" t="s">
        <v>1205</v>
      </c>
      <c r="E990">
        <v>15</v>
      </c>
      <c r="F990" t="s">
        <v>16</v>
      </c>
      <c r="G990" t="s">
        <v>488</v>
      </c>
      <c r="H990" t="s">
        <v>389</v>
      </c>
      <c r="I990" t="s">
        <v>488</v>
      </c>
      <c r="J990" t="s">
        <v>16</v>
      </c>
      <c r="K990">
        <v>2880</v>
      </c>
      <c r="L990">
        <v>2880</v>
      </c>
      <c r="M990">
        <v>100</v>
      </c>
      <c r="N990" t="b">
        <v>1</v>
      </c>
      <c r="O990" t="s">
        <v>1623</v>
      </c>
      <c r="P990" t="s">
        <v>2103</v>
      </c>
      <c r="Q990">
        <v>0.4375</v>
      </c>
    </row>
    <row r="991" spans="1:17">
      <c r="A991" s="48">
        <v>46031</v>
      </c>
      <c r="B991">
        <v>2</v>
      </c>
      <c r="C991" t="s">
        <v>240</v>
      </c>
      <c r="D991" t="s">
        <v>1205</v>
      </c>
      <c r="E991">
        <v>15</v>
      </c>
      <c r="F991" t="s">
        <v>16</v>
      </c>
      <c r="G991" t="s">
        <v>488</v>
      </c>
      <c r="H991" t="s">
        <v>391</v>
      </c>
      <c r="I991" t="s">
        <v>1266</v>
      </c>
      <c r="J991" t="s">
        <v>15</v>
      </c>
      <c r="K991">
        <v>2880</v>
      </c>
      <c r="L991">
        <v>2880</v>
      </c>
      <c r="M991">
        <v>40</v>
      </c>
      <c r="N991" t="b">
        <v>0</v>
      </c>
      <c r="O991" t="s">
        <v>4709</v>
      </c>
      <c r="P991" t="s">
        <v>2103</v>
      </c>
      <c r="Q991">
        <v>0.4375</v>
      </c>
    </row>
    <row r="992" spans="1:17">
      <c r="A992" s="48">
        <v>46031</v>
      </c>
      <c r="B992">
        <v>2</v>
      </c>
      <c r="C992" t="s">
        <v>246</v>
      </c>
      <c r="D992" t="s">
        <v>1211</v>
      </c>
      <c r="E992">
        <v>20</v>
      </c>
      <c r="F992" t="s">
        <v>17</v>
      </c>
      <c r="G992" t="s">
        <v>488</v>
      </c>
      <c r="H992" t="s">
        <v>386</v>
      </c>
      <c r="I992" t="s">
        <v>488</v>
      </c>
      <c r="J992" t="s">
        <v>15</v>
      </c>
      <c r="K992">
        <v>2880</v>
      </c>
      <c r="L992">
        <v>2880</v>
      </c>
      <c r="M992">
        <v>100</v>
      </c>
      <c r="N992" t="b">
        <v>1</v>
      </c>
      <c r="O992" t="s">
        <v>1623</v>
      </c>
      <c r="P992" t="s">
        <v>2103</v>
      </c>
      <c r="Q992">
        <v>0.38541666666666669</v>
      </c>
    </row>
    <row r="993" spans="1:17">
      <c r="A993" s="48">
        <v>46031</v>
      </c>
      <c r="B993">
        <v>2</v>
      </c>
      <c r="C993" t="s">
        <v>246</v>
      </c>
      <c r="D993" t="s">
        <v>1211</v>
      </c>
      <c r="E993">
        <v>20</v>
      </c>
      <c r="F993" t="s">
        <v>17</v>
      </c>
      <c r="G993" t="s">
        <v>488</v>
      </c>
      <c r="H993" t="s">
        <v>387</v>
      </c>
      <c r="I993" t="s">
        <v>443</v>
      </c>
      <c r="J993" t="s">
        <v>15</v>
      </c>
      <c r="K993">
        <v>2880</v>
      </c>
      <c r="L993">
        <v>2880</v>
      </c>
      <c r="M993">
        <v>60</v>
      </c>
      <c r="N993" t="b">
        <v>0</v>
      </c>
      <c r="O993" t="s">
        <v>4709</v>
      </c>
      <c r="P993" t="s">
        <v>2103</v>
      </c>
      <c r="Q993">
        <v>0.38541666666666669</v>
      </c>
    </row>
    <row r="994" spans="1:17">
      <c r="A994" s="48">
        <v>46031</v>
      </c>
      <c r="B994">
        <v>2</v>
      </c>
      <c r="C994" t="s">
        <v>246</v>
      </c>
      <c r="D994" t="s">
        <v>1211</v>
      </c>
      <c r="E994">
        <v>20</v>
      </c>
      <c r="F994" t="s">
        <v>17</v>
      </c>
      <c r="G994" t="s">
        <v>488</v>
      </c>
      <c r="H994" t="s">
        <v>388</v>
      </c>
      <c r="I994" t="s">
        <v>344</v>
      </c>
      <c r="J994" t="s">
        <v>15</v>
      </c>
      <c r="K994">
        <v>2880</v>
      </c>
      <c r="L994">
        <v>2880</v>
      </c>
      <c r="M994">
        <v>60</v>
      </c>
      <c r="N994" t="b">
        <v>0</v>
      </c>
      <c r="O994" t="s">
        <v>4709</v>
      </c>
      <c r="P994" t="s">
        <v>2103</v>
      </c>
      <c r="Q994">
        <v>0.38541666666666669</v>
      </c>
    </row>
    <row r="995" spans="1:17">
      <c r="A995" s="48">
        <v>46031</v>
      </c>
      <c r="B995">
        <v>2</v>
      </c>
      <c r="C995" t="s">
        <v>246</v>
      </c>
      <c r="D995" t="s">
        <v>1211</v>
      </c>
      <c r="E995">
        <v>20</v>
      </c>
      <c r="F995" t="s">
        <v>17</v>
      </c>
      <c r="G995" t="s">
        <v>488</v>
      </c>
      <c r="H995" t="s">
        <v>1267</v>
      </c>
      <c r="I995" t="s">
        <v>488</v>
      </c>
      <c r="J995" t="s">
        <v>15</v>
      </c>
      <c r="K995">
        <v>2880</v>
      </c>
      <c r="L995">
        <v>2880</v>
      </c>
      <c r="M995">
        <v>100</v>
      </c>
      <c r="N995" t="b">
        <v>1</v>
      </c>
      <c r="O995" t="s">
        <v>1623</v>
      </c>
      <c r="P995" t="s">
        <v>2103</v>
      </c>
      <c r="Q995">
        <v>0.38541666666666669</v>
      </c>
    </row>
    <row r="996" spans="1:17">
      <c r="A996" s="48">
        <v>46031</v>
      </c>
      <c r="B996">
        <v>2</v>
      </c>
      <c r="C996" t="s">
        <v>246</v>
      </c>
      <c r="D996" t="s">
        <v>1211</v>
      </c>
      <c r="E996">
        <v>20</v>
      </c>
      <c r="F996" t="s">
        <v>17</v>
      </c>
      <c r="G996" t="s">
        <v>488</v>
      </c>
      <c r="H996" t="s">
        <v>389</v>
      </c>
      <c r="I996" t="s">
        <v>488</v>
      </c>
      <c r="J996" t="s">
        <v>16</v>
      </c>
      <c r="K996">
        <v>2880</v>
      </c>
      <c r="L996">
        <v>2880</v>
      </c>
      <c r="M996">
        <v>100</v>
      </c>
      <c r="N996" t="b">
        <v>1</v>
      </c>
      <c r="O996" t="s">
        <v>1623</v>
      </c>
      <c r="P996" t="s">
        <v>2103</v>
      </c>
      <c r="Q996">
        <v>0.38541666666666669</v>
      </c>
    </row>
    <row r="997" spans="1:17">
      <c r="A997" s="48">
        <v>46031</v>
      </c>
      <c r="B997">
        <v>2</v>
      </c>
      <c r="C997" t="s">
        <v>246</v>
      </c>
      <c r="D997" t="s">
        <v>1211</v>
      </c>
      <c r="E997">
        <v>20</v>
      </c>
      <c r="F997" t="s">
        <v>17</v>
      </c>
      <c r="G997" t="s">
        <v>488</v>
      </c>
      <c r="H997" t="s">
        <v>391</v>
      </c>
      <c r="I997" t="s">
        <v>1266</v>
      </c>
      <c r="J997" t="s">
        <v>15</v>
      </c>
      <c r="K997">
        <v>2880</v>
      </c>
      <c r="L997">
        <v>2880</v>
      </c>
      <c r="M997">
        <v>60</v>
      </c>
      <c r="N997" t="b">
        <v>0</v>
      </c>
      <c r="O997" t="s">
        <v>4709</v>
      </c>
      <c r="P997" t="s">
        <v>2103</v>
      </c>
      <c r="Q997">
        <v>0.38541666666666669</v>
      </c>
    </row>
    <row r="998" spans="1:17">
      <c r="A998" s="48">
        <v>46031</v>
      </c>
      <c r="B998">
        <v>2</v>
      </c>
      <c r="C998" t="s">
        <v>252</v>
      </c>
      <c r="D998" t="s">
        <v>1215</v>
      </c>
      <c r="E998">
        <v>15</v>
      </c>
      <c r="F998" t="s">
        <v>17</v>
      </c>
      <c r="G998" t="s">
        <v>488</v>
      </c>
      <c r="H998" t="s">
        <v>386</v>
      </c>
      <c r="I998" t="s">
        <v>488</v>
      </c>
      <c r="J998" t="s">
        <v>15</v>
      </c>
      <c r="K998">
        <v>2880</v>
      </c>
      <c r="L998">
        <v>2880</v>
      </c>
      <c r="M998">
        <v>100</v>
      </c>
      <c r="N998" t="b">
        <v>1</v>
      </c>
      <c r="O998" t="s">
        <v>1623</v>
      </c>
      <c r="P998" t="s">
        <v>1439</v>
      </c>
      <c r="Q998">
        <v>0.38541666666666669</v>
      </c>
    </row>
    <row r="999" spans="1:17">
      <c r="A999" s="48">
        <v>46031</v>
      </c>
      <c r="B999">
        <v>2</v>
      </c>
      <c r="C999" t="s">
        <v>252</v>
      </c>
      <c r="D999" t="s">
        <v>1215</v>
      </c>
      <c r="E999">
        <v>15</v>
      </c>
      <c r="F999" t="s">
        <v>17</v>
      </c>
      <c r="G999" t="s">
        <v>488</v>
      </c>
      <c r="H999" t="s">
        <v>387</v>
      </c>
      <c r="I999" t="s">
        <v>443</v>
      </c>
      <c r="J999" t="s">
        <v>15</v>
      </c>
      <c r="K999">
        <v>2880</v>
      </c>
      <c r="L999">
        <v>2880</v>
      </c>
      <c r="M999">
        <v>60</v>
      </c>
      <c r="N999" t="b">
        <v>0</v>
      </c>
      <c r="O999" t="s">
        <v>4709</v>
      </c>
      <c r="P999" t="s">
        <v>1439</v>
      </c>
      <c r="Q999">
        <v>0.38541666666666669</v>
      </c>
    </row>
    <row r="1000" spans="1:17">
      <c r="A1000" s="48">
        <v>46031</v>
      </c>
      <c r="B1000">
        <v>2</v>
      </c>
      <c r="C1000" t="s">
        <v>252</v>
      </c>
      <c r="D1000" t="s">
        <v>1215</v>
      </c>
      <c r="E1000">
        <v>15</v>
      </c>
      <c r="F1000" t="s">
        <v>17</v>
      </c>
      <c r="G1000" t="s">
        <v>488</v>
      </c>
      <c r="H1000" t="s">
        <v>388</v>
      </c>
      <c r="I1000" t="s">
        <v>344</v>
      </c>
      <c r="J1000" t="s">
        <v>15</v>
      </c>
      <c r="K1000">
        <v>2880</v>
      </c>
      <c r="L1000">
        <v>2880</v>
      </c>
      <c r="M1000">
        <v>60</v>
      </c>
      <c r="N1000" t="b">
        <v>0</v>
      </c>
      <c r="O1000" t="s">
        <v>4709</v>
      </c>
      <c r="P1000" t="s">
        <v>1439</v>
      </c>
      <c r="Q1000">
        <v>0.38541666666666669</v>
      </c>
    </row>
    <row r="1001" spans="1:17">
      <c r="A1001" s="48">
        <v>46031</v>
      </c>
      <c r="B1001">
        <v>2</v>
      </c>
      <c r="C1001" t="s">
        <v>252</v>
      </c>
      <c r="D1001" t="s">
        <v>1215</v>
      </c>
      <c r="E1001">
        <v>15</v>
      </c>
      <c r="F1001" t="s">
        <v>17</v>
      </c>
      <c r="G1001" t="s">
        <v>488</v>
      </c>
      <c r="H1001" t="s">
        <v>1267</v>
      </c>
      <c r="I1001" t="s">
        <v>488</v>
      </c>
      <c r="J1001" t="s">
        <v>15</v>
      </c>
      <c r="K1001">
        <v>2880</v>
      </c>
      <c r="L1001">
        <v>2880</v>
      </c>
      <c r="M1001">
        <v>100</v>
      </c>
      <c r="N1001" t="b">
        <v>1</v>
      </c>
      <c r="O1001" t="s">
        <v>1623</v>
      </c>
      <c r="P1001" t="s">
        <v>1439</v>
      </c>
      <c r="Q1001">
        <v>0.38541666666666669</v>
      </c>
    </row>
    <row r="1002" spans="1:17">
      <c r="A1002" s="48">
        <v>46031</v>
      </c>
      <c r="B1002">
        <v>2</v>
      </c>
      <c r="C1002" t="s">
        <v>252</v>
      </c>
      <c r="D1002" t="s">
        <v>1215</v>
      </c>
      <c r="E1002">
        <v>15</v>
      </c>
      <c r="F1002" t="s">
        <v>17</v>
      </c>
      <c r="G1002" t="s">
        <v>488</v>
      </c>
      <c r="H1002" t="s">
        <v>389</v>
      </c>
      <c r="I1002" t="s">
        <v>488</v>
      </c>
      <c r="J1002" t="s">
        <v>16</v>
      </c>
      <c r="K1002">
        <v>2880</v>
      </c>
      <c r="L1002">
        <v>2880</v>
      </c>
      <c r="M1002">
        <v>100</v>
      </c>
      <c r="N1002" t="b">
        <v>1</v>
      </c>
      <c r="O1002" t="s">
        <v>1623</v>
      </c>
      <c r="P1002" t="s">
        <v>1439</v>
      </c>
      <c r="Q1002">
        <v>0.38541666666666669</v>
      </c>
    </row>
    <row r="1003" spans="1:17">
      <c r="A1003" s="48">
        <v>46031</v>
      </c>
      <c r="B1003">
        <v>2</v>
      </c>
      <c r="C1003" t="s">
        <v>252</v>
      </c>
      <c r="D1003" t="s">
        <v>1215</v>
      </c>
      <c r="E1003">
        <v>15</v>
      </c>
      <c r="F1003" t="s">
        <v>17</v>
      </c>
      <c r="G1003" t="s">
        <v>488</v>
      </c>
      <c r="H1003" t="s">
        <v>391</v>
      </c>
      <c r="I1003" t="s">
        <v>1266</v>
      </c>
      <c r="J1003" t="s">
        <v>15</v>
      </c>
      <c r="K1003">
        <v>2880</v>
      </c>
      <c r="L1003">
        <v>2880</v>
      </c>
      <c r="M1003">
        <v>60</v>
      </c>
      <c r="N1003" t="b">
        <v>0</v>
      </c>
      <c r="O1003" t="s">
        <v>4709</v>
      </c>
      <c r="P1003" t="s">
        <v>1439</v>
      </c>
      <c r="Q1003">
        <v>0.38541666666666669</v>
      </c>
    </row>
    <row r="1004" spans="1:17">
      <c r="A1004" s="48">
        <v>46031</v>
      </c>
      <c r="B1004">
        <v>2</v>
      </c>
      <c r="C1004" t="s">
        <v>253</v>
      </c>
      <c r="D1004" t="s">
        <v>1216</v>
      </c>
      <c r="E1004">
        <v>15</v>
      </c>
      <c r="F1004" t="s">
        <v>17</v>
      </c>
      <c r="G1004" t="s">
        <v>488</v>
      </c>
      <c r="H1004" t="s">
        <v>386</v>
      </c>
      <c r="I1004" t="s">
        <v>488</v>
      </c>
      <c r="J1004" t="s">
        <v>15</v>
      </c>
      <c r="K1004">
        <v>2880</v>
      </c>
      <c r="L1004">
        <v>2880</v>
      </c>
      <c r="M1004">
        <v>100</v>
      </c>
      <c r="N1004" t="b">
        <v>1</v>
      </c>
      <c r="O1004" t="s">
        <v>1623</v>
      </c>
      <c r="P1004" t="s">
        <v>2103</v>
      </c>
      <c r="Q1004">
        <v>0.38541666666666669</v>
      </c>
    </row>
    <row r="1005" spans="1:17">
      <c r="A1005" s="48">
        <v>46031</v>
      </c>
      <c r="B1005">
        <v>2</v>
      </c>
      <c r="C1005" t="s">
        <v>253</v>
      </c>
      <c r="D1005" t="s">
        <v>1216</v>
      </c>
      <c r="E1005">
        <v>15</v>
      </c>
      <c r="F1005" t="s">
        <v>17</v>
      </c>
      <c r="G1005" t="s">
        <v>488</v>
      </c>
      <c r="H1005" t="s">
        <v>387</v>
      </c>
      <c r="I1005" t="s">
        <v>443</v>
      </c>
      <c r="J1005" t="s">
        <v>15</v>
      </c>
      <c r="K1005">
        <v>2880</v>
      </c>
      <c r="L1005">
        <v>2880</v>
      </c>
      <c r="M1005">
        <v>60</v>
      </c>
      <c r="N1005" t="b">
        <v>0</v>
      </c>
      <c r="O1005" t="s">
        <v>4709</v>
      </c>
      <c r="P1005" t="s">
        <v>2103</v>
      </c>
      <c r="Q1005">
        <v>0.38541666666666669</v>
      </c>
    </row>
    <row r="1006" spans="1:17">
      <c r="A1006" s="48">
        <v>46031</v>
      </c>
      <c r="B1006">
        <v>2</v>
      </c>
      <c r="C1006" t="s">
        <v>253</v>
      </c>
      <c r="D1006" t="s">
        <v>1216</v>
      </c>
      <c r="E1006">
        <v>15</v>
      </c>
      <c r="F1006" t="s">
        <v>17</v>
      </c>
      <c r="G1006" t="s">
        <v>488</v>
      </c>
      <c r="H1006" t="s">
        <v>388</v>
      </c>
      <c r="I1006" t="s">
        <v>344</v>
      </c>
      <c r="J1006" t="s">
        <v>15</v>
      </c>
      <c r="K1006">
        <v>2880</v>
      </c>
      <c r="L1006">
        <v>2880</v>
      </c>
      <c r="M1006">
        <v>60</v>
      </c>
      <c r="N1006" t="b">
        <v>0</v>
      </c>
      <c r="O1006" t="s">
        <v>4709</v>
      </c>
      <c r="P1006" t="s">
        <v>2103</v>
      </c>
      <c r="Q1006">
        <v>0.38541666666666669</v>
      </c>
    </row>
    <row r="1007" spans="1:17">
      <c r="A1007" s="48">
        <v>46031</v>
      </c>
      <c r="B1007">
        <v>2</v>
      </c>
      <c r="C1007" t="s">
        <v>253</v>
      </c>
      <c r="D1007" t="s">
        <v>1216</v>
      </c>
      <c r="E1007">
        <v>15</v>
      </c>
      <c r="F1007" t="s">
        <v>17</v>
      </c>
      <c r="G1007" t="s">
        <v>488</v>
      </c>
      <c r="H1007" t="s">
        <v>1267</v>
      </c>
      <c r="I1007" t="s">
        <v>488</v>
      </c>
      <c r="J1007" t="s">
        <v>15</v>
      </c>
      <c r="K1007">
        <v>2880</v>
      </c>
      <c r="L1007">
        <v>2880</v>
      </c>
      <c r="M1007">
        <v>100</v>
      </c>
      <c r="N1007" t="b">
        <v>1</v>
      </c>
      <c r="O1007" t="s">
        <v>1623</v>
      </c>
      <c r="P1007" t="s">
        <v>2103</v>
      </c>
      <c r="Q1007">
        <v>0.38541666666666669</v>
      </c>
    </row>
    <row r="1008" spans="1:17">
      <c r="A1008" s="48">
        <v>46031</v>
      </c>
      <c r="B1008">
        <v>2</v>
      </c>
      <c r="C1008" t="s">
        <v>253</v>
      </c>
      <c r="D1008" t="s">
        <v>1216</v>
      </c>
      <c r="E1008">
        <v>15</v>
      </c>
      <c r="F1008" t="s">
        <v>17</v>
      </c>
      <c r="G1008" t="s">
        <v>488</v>
      </c>
      <c r="H1008" t="s">
        <v>389</v>
      </c>
      <c r="I1008" t="s">
        <v>488</v>
      </c>
      <c r="J1008" t="s">
        <v>16</v>
      </c>
      <c r="K1008">
        <v>2880</v>
      </c>
      <c r="L1008">
        <v>2880</v>
      </c>
      <c r="M1008">
        <v>100</v>
      </c>
      <c r="N1008" t="b">
        <v>1</v>
      </c>
      <c r="O1008" t="s">
        <v>1623</v>
      </c>
      <c r="P1008" t="s">
        <v>2103</v>
      </c>
      <c r="Q1008">
        <v>0.38541666666666669</v>
      </c>
    </row>
    <row r="1009" spans="1:17">
      <c r="A1009" s="48">
        <v>46031</v>
      </c>
      <c r="B1009">
        <v>2</v>
      </c>
      <c r="C1009" t="s">
        <v>253</v>
      </c>
      <c r="D1009" t="s">
        <v>1216</v>
      </c>
      <c r="E1009">
        <v>15</v>
      </c>
      <c r="F1009" t="s">
        <v>17</v>
      </c>
      <c r="G1009" t="s">
        <v>488</v>
      </c>
      <c r="H1009" t="s">
        <v>391</v>
      </c>
      <c r="I1009" t="s">
        <v>1266</v>
      </c>
      <c r="J1009" t="s">
        <v>15</v>
      </c>
      <c r="K1009">
        <v>2880</v>
      </c>
      <c r="L1009">
        <v>2880</v>
      </c>
      <c r="M1009">
        <v>60</v>
      </c>
      <c r="N1009" t="b">
        <v>0</v>
      </c>
      <c r="O1009" t="s">
        <v>4709</v>
      </c>
      <c r="P1009" t="s">
        <v>2103</v>
      </c>
      <c r="Q1009">
        <v>0.38541666666666669</v>
      </c>
    </row>
    <row r="1010" spans="1:17">
      <c r="A1010" s="48">
        <v>46031</v>
      </c>
      <c r="B1010">
        <v>2</v>
      </c>
      <c r="C1010" t="s">
        <v>254</v>
      </c>
      <c r="D1010" t="s">
        <v>1217</v>
      </c>
      <c r="E1010">
        <v>15</v>
      </c>
      <c r="F1010" t="s">
        <v>15</v>
      </c>
      <c r="G1010" t="s">
        <v>488</v>
      </c>
      <c r="H1010" t="s">
        <v>386</v>
      </c>
      <c r="I1010" t="s">
        <v>488</v>
      </c>
      <c r="J1010" t="s">
        <v>15</v>
      </c>
      <c r="K1010">
        <v>2880</v>
      </c>
      <c r="L1010">
        <v>2880</v>
      </c>
      <c r="M1010">
        <v>100</v>
      </c>
      <c r="N1010" t="b">
        <v>1</v>
      </c>
      <c r="O1010" t="s">
        <v>1623</v>
      </c>
      <c r="P1010" t="s">
        <v>2103</v>
      </c>
      <c r="Q1010">
        <v>0.38194444444444442</v>
      </c>
    </row>
    <row r="1011" spans="1:17">
      <c r="A1011" s="48">
        <v>46031</v>
      </c>
      <c r="B1011">
        <v>2</v>
      </c>
      <c r="C1011" t="s">
        <v>254</v>
      </c>
      <c r="D1011" t="s">
        <v>1217</v>
      </c>
      <c r="E1011">
        <v>15</v>
      </c>
      <c r="F1011" t="s">
        <v>15</v>
      </c>
      <c r="G1011" t="s">
        <v>488</v>
      </c>
      <c r="H1011" t="s">
        <v>387</v>
      </c>
      <c r="I1011" t="s">
        <v>443</v>
      </c>
      <c r="J1011" t="s">
        <v>15</v>
      </c>
      <c r="K1011">
        <v>2880</v>
      </c>
      <c r="L1011">
        <v>2880</v>
      </c>
      <c r="M1011">
        <v>60</v>
      </c>
      <c r="N1011" t="b">
        <v>0</v>
      </c>
      <c r="O1011" t="s">
        <v>4709</v>
      </c>
      <c r="P1011" t="s">
        <v>2103</v>
      </c>
      <c r="Q1011">
        <v>0.38194444444444442</v>
      </c>
    </row>
    <row r="1012" spans="1:17">
      <c r="A1012" s="48">
        <v>46031</v>
      </c>
      <c r="B1012">
        <v>2</v>
      </c>
      <c r="C1012" t="s">
        <v>254</v>
      </c>
      <c r="D1012" t="s">
        <v>1217</v>
      </c>
      <c r="E1012">
        <v>15</v>
      </c>
      <c r="F1012" t="s">
        <v>15</v>
      </c>
      <c r="G1012" t="s">
        <v>488</v>
      </c>
      <c r="H1012" t="s">
        <v>388</v>
      </c>
      <c r="I1012" t="s">
        <v>344</v>
      </c>
      <c r="J1012" t="s">
        <v>15</v>
      </c>
      <c r="K1012">
        <v>2880</v>
      </c>
      <c r="L1012">
        <v>2880</v>
      </c>
      <c r="M1012">
        <v>60</v>
      </c>
      <c r="N1012" t="b">
        <v>0</v>
      </c>
      <c r="O1012" t="s">
        <v>4709</v>
      </c>
      <c r="P1012" t="s">
        <v>2103</v>
      </c>
      <c r="Q1012">
        <v>0.38194444444444442</v>
      </c>
    </row>
    <row r="1013" spans="1:17">
      <c r="A1013" s="48">
        <v>46031</v>
      </c>
      <c r="B1013">
        <v>2</v>
      </c>
      <c r="C1013" t="s">
        <v>254</v>
      </c>
      <c r="D1013" t="s">
        <v>1217</v>
      </c>
      <c r="E1013">
        <v>15</v>
      </c>
      <c r="F1013" t="s">
        <v>15</v>
      </c>
      <c r="G1013" t="s">
        <v>488</v>
      </c>
      <c r="H1013" t="s">
        <v>1267</v>
      </c>
      <c r="I1013" t="s">
        <v>488</v>
      </c>
      <c r="J1013" t="s">
        <v>15</v>
      </c>
      <c r="K1013">
        <v>2880</v>
      </c>
      <c r="L1013">
        <v>2880</v>
      </c>
      <c r="M1013">
        <v>100</v>
      </c>
      <c r="N1013" t="b">
        <v>1</v>
      </c>
      <c r="O1013" t="s">
        <v>1623</v>
      </c>
      <c r="P1013" t="s">
        <v>2103</v>
      </c>
      <c r="Q1013">
        <v>0.38194444444444442</v>
      </c>
    </row>
    <row r="1014" spans="1:17">
      <c r="A1014" s="48">
        <v>46031</v>
      </c>
      <c r="B1014">
        <v>2</v>
      </c>
      <c r="C1014" t="s">
        <v>254</v>
      </c>
      <c r="D1014" t="s">
        <v>1217</v>
      </c>
      <c r="E1014">
        <v>15</v>
      </c>
      <c r="F1014" t="s">
        <v>15</v>
      </c>
      <c r="G1014" t="s">
        <v>488</v>
      </c>
      <c r="H1014" t="s">
        <v>389</v>
      </c>
      <c r="I1014" t="s">
        <v>488</v>
      </c>
      <c r="J1014" t="s">
        <v>16</v>
      </c>
      <c r="K1014">
        <v>2880</v>
      </c>
      <c r="L1014">
        <v>2880</v>
      </c>
      <c r="M1014">
        <v>80</v>
      </c>
      <c r="N1014" t="b">
        <v>0</v>
      </c>
      <c r="O1014" t="s">
        <v>4710</v>
      </c>
      <c r="P1014" t="s">
        <v>2103</v>
      </c>
      <c r="Q1014">
        <v>0.38194444444444442</v>
      </c>
    </row>
    <row r="1015" spans="1:17">
      <c r="A1015" s="48">
        <v>46031</v>
      </c>
      <c r="B1015">
        <v>2</v>
      </c>
      <c r="C1015" t="s">
        <v>254</v>
      </c>
      <c r="D1015" t="s">
        <v>1217</v>
      </c>
      <c r="E1015">
        <v>15</v>
      </c>
      <c r="F1015" t="s">
        <v>15</v>
      </c>
      <c r="G1015" t="s">
        <v>488</v>
      </c>
      <c r="H1015" t="s">
        <v>391</v>
      </c>
      <c r="I1015" t="s">
        <v>1266</v>
      </c>
      <c r="J1015" t="s">
        <v>15</v>
      </c>
      <c r="K1015">
        <v>2880</v>
      </c>
      <c r="L1015">
        <v>2880</v>
      </c>
      <c r="M1015">
        <v>60</v>
      </c>
      <c r="N1015" t="b">
        <v>0</v>
      </c>
      <c r="O1015" t="s">
        <v>4709</v>
      </c>
      <c r="P1015" t="s">
        <v>2103</v>
      </c>
      <c r="Q1015">
        <v>0.38194444444444442</v>
      </c>
    </row>
    <row r="1016" spans="1:17">
      <c r="A1016" s="48">
        <v>46031</v>
      </c>
      <c r="B1016">
        <v>2</v>
      </c>
      <c r="C1016" t="s">
        <v>256</v>
      </c>
      <c r="D1016" t="s">
        <v>1393</v>
      </c>
      <c r="E1016">
        <v>20</v>
      </c>
      <c r="F1016" t="s">
        <v>17</v>
      </c>
      <c r="G1016" t="s">
        <v>488</v>
      </c>
      <c r="H1016" t="s">
        <v>386</v>
      </c>
      <c r="I1016" t="s">
        <v>488</v>
      </c>
      <c r="J1016" t="s">
        <v>15</v>
      </c>
      <c r="K1016">
        <v>2880</v>
      </c>
      <c r="L1016">
        <v>2880</v>
      </c>
      <c r="M1016">
        <v>100</v>
      </c>
      <c r="N1016" t="b">
        <v>1</v>
      </c>
      <c r="O1016" t="s">
        <v>1623</v>
      </c>
      <c r="P1016" t="s">
        <v>1439</v>
      </c>
      <c r="Q1016">
        <v>0.38541666666666669</v>
      </c>
    </row>
    <row r="1017" spans="1:17">
      <c r="A1017" s="48">
        <v>46031</v>
      </c>
      <c r="B1017">
        <v>2</v>
      </c>
      <c r="C1017" t="s">
        <v>256</v>
      </c>
      <c r="D1017" t="s">
        <v>1393</v>
      </c>
      <c r="E1017">
        <v>20</v>
      </c>
      <c r="F1017" t="s">
        <v>17</v>
      </c>
      <c r="G1017" t="s">
        <v>488</v>
      </c>
      <c r="H1017" t="s">
        <v>387</v>
      </c>
      <c r="I1017" t="s">
        <v>443</v>
      </c>
      <c r="J1017" t="s">
        <v>15</v>
      </c>
      <c r="K1017">
        <v>2880</v>
      </c>
      <c r="L1017">
        <v>2880</v>
      </c>
      <c r="M1017">
        <v>60</v>
      </c>
      <c r="N1017" t="b">
        <v>0</v>
      </c>
      <c r="O1017" t="s">
        <v>4709</v>
      </c>
      <c r="P1017" t="s">
        <v>1439</v>
      </c>
      <c r="Q1017">
        <v>0.38541666666666669</v>
      </c>
    </row>
    <row r="1018" spans="1:17">
      <c r="A1018" s="48">
        <v>46031</v>
      </c>
      <c r="B1018">
        <v>2</v>
      </c>
      <c r="C1018" t="s">
        <v>256</v>
      </c>
      <c r="D1018" t="s">
        <v>1393</v>
      </c>
      <c r="E1018">
        <v>20</v>
      </c>
      <c r="F1018" t="s">
        <v>17</v>
      </c>
      <c r="G1018" t="s">
        <v>488</v>
      </c>
      <c r="H1018" t="s">
        <v>388</v>
      </c>
      <c r="I1018" t="s">
        <v>344</v>
      </c>
      <c r="J1018" t="s">
        <v>15</v>
      </c>
      <c r="K1018">
        <v>2880</v>
      </c>
      <c r="L1018">
        <v>2880</v>
      </c>
      <c r="M1018">
        <v>60</v>
      </c>
      <c r="N1018" t="b">
        <v>0</v>
      </c>
      <c r="O1018" t="s">
        <v>4709</v>
      </c>
      <c r="P1018" t="s">
        <v>1439</v>
      </c>
      <c r="Q1018">
        <v>0.38541666666666669</v>
      </c>
    </row>
    <row r="1019" spans="1:17">
      <c r="A1019" s="48">
        <v>46031</v>
      </c>
      <c r="B1019">
        <v>2</v>
      </c>
      <c r="C1019" t="s">
        <v>256</v>
      </c>
      <c r="D1019" t="s">
        <v>1393</v>
      </c>
      <c r="E1019">
        <v>20</v>
      </c>
      <c r="F1019" t="s">
        <v>17</v>
      </c>
      <c r="G1019" t="s">
        <v>488</v>
      </c>
      <c r="H1019" t="s">
        <v>1267</v>
      </c>
      <c r="I1019" t="s">
        <v>488</v>
      </c>
      <c r="J1019" t="s">
        <v>15</v>
      </c>
      <c r="K1019">
        <v>2880</v>
      </c>
      <c r="L1019">
        <v>2880</v>
      </c>
      <c r="M1019">
        <v>100</v>
      </c>
      <c r="N1019" t="b">
        <v>1</v>
      </c>
      <c r="O1019" t="s">
        <v>1623</v>
      </c>
      <c r="P1019" t="s">
        <v>1439</v>
      </c>
      <c r="Q1019">
        <v>0.38541666666666669</v>
      </c>
    </row>
    <row r="1020" spans="1:17">
      <c r="A1020" s="48">
        <v>46031</v>
      </c>
      <c r="B1020">
        <v>2</v>
      </c>
      <c r="C1020" t="s">
        <v>256</v>
      </c>
      <c r="D1020" t="s">
        <v>1393</v>
      </c>
      <c r="E1020">
        <v>20</v>
      </c>
      <c r="F1020" t="s">
        <v>17</v>
      </c>
      <c r="G1020" t="s">
        <v>488</v>
      </c>
      <c r="H1020" t="s">
        <v>389</v>
      </c>
      <c r="I1020" t="s">
        <v>488</v>
      </c>
      <c r="J1020" t="s">
        <v>16</v>
      </c>
      <c r="K1020">
        <v>2880</v>
      </c>
      <c r="L1020">
        <v>2880</v>
      </c>
      <c r="M1020">
        <v>100</v>
      </c>
      <c r="N1020" t="b">
        <v>1</v>
      </c>
      <c r="O1020" t="s">
        <v>1623</v>
      </c>
      <c r="P1020" t="s">
        <v>1439</v>
      </c>
      <c r="Q1020">
        <v>0.38541666666666669</v>
      </c>
    </row>
    <row r="1021" spans="1:17">
      <c r="A1021" s="48">
        <v>46031</v>
      </c>
      <c r="B1021">
        <v>2</v>
      </c>
      <c r="C1021" t="s">
        <v>256</v>
      </c>
      <c r="D1021" t="s">
        <v>1393</v>
      </c>
      <c r="E1021">
        <v>20</v>
      </c>
      <c r="F1021" t="s">
        <v>17</v>
      </c>
      <c r="G1021" t="s">
        <v>488</v>
      </c>
      <c r="H1021" t="s">
        <v>391</v>
      </c>
      <c r="I1021" t="s">
        <v>1266</v>
      </c>
      <c r="J1021" t="s">
        <v>15</v>
      </c>
      <c r="K1021">
        <v>2880</v>
      </c>
      <c r="L1021">
        <v>2880</v>
      </c>
      <c r="M1021">
        <v>60</v>
      </c>
      <c r="N1021" t="b">
        <v>0</v>
      </c>
      <c r="O1021" t="s">
        <v>4709</v>
      </c>
      <c r="P1021" t="s">
        <v>1439</v>
      </c>
      <c r="Q1021">
        <v>0.38541666666666669</v>
      </c>
    </row>
    <row r="1022" spans="1:17">
      <c r="A1022" s="48">
        <v>46031</v>
      </c>
      <c r="B1022">
        <v>2</v>
      </c>
      <c r="C1022" t="s">
        <v>257</v>
      </c>
      <c r="D1022" t="s">
        <v>1403</v>
      </c>
      <c r="E1022">
        <v>5</v>
      </c>
      <c r="F1022" t="s">
        <v>17</v>
      </c>
      <c r="G1022" t="s">
        <v>488</v>
      </c>
      <c r="H1022" t="s">
        <v>386</v>
      </c>
      <c r="I1022" t="s">
        <v>488</v>
      </c>
      <c r="J1022" t="s">
        <v>15</v>
      </c>
      <c r="K1022">
        <v>2880</v>
      </c>
      <c r="L1022">
        <v>2880</v>
      </c>
      <c r="M1022">
        <v>100</v>
      </c>
      <c r="N1022" t="b">
        <v>1</v>
      </c>
      <c r="O1022" t="s">
        <v>1623</v>
      </c>
      <c r="P1022" t="s">
        <v>1439</v>
      </c>
      <c r="Q1022">
        <v>0.44791666666666669</v>
      </c>
    </row>
    <row r="1023" spans="1:17">
      <c r="A1023" s="48">
        <v>46031</v>
      </c>
      <c r="B1023">
        <v>2</v>
      </c>
      <c r="C1023" t="s">
        <v>257</v>
      </c>
      <c r="D1023" t="s">
        <v>1403</v>
      </c>
      <c r="E1023">
        <v>5</v>
      </c>
      <c r="F1023" t="s">
        <v>17</v>
      </c>
      <c r="G1023" t="s">
        <v>488</v>
      </c>
      <c r="H1023" t="s">
        <v>387</v>
      </c>
      <c r="I1023" t="s">
        <v>443</v>
      </c>
      <c r="J1023" t="s">
        <v>15</v>
      </c>
      <c r="K1023">
        <v>2880</v>
      </c>
      <c r="L1023">
        <v>2880</v>
      </c>
      <c r="M1023">
        <v>60</v>
      </c>
      <c r="N1023" t="b">
        <v>0</v>
      </c>
      <c r="O1023" t="s">
        <v>4709</v>
      </c>
      <c r="P1023" t="s">
        <v>1439</v>
      </c>
      <c r="Q1023">
        <v>0.44791666666666669</v>
      </c>
    </row>
    <row r="1024" spans="1:17">
      <c r="A1024" s="48">
        <v>46031</v>
      </c>
      <c r="B1024">
        <v>2</v>
      </c>
      <c r="C1024" t="s">
        <v>257</v>
      </c>
      <c r="D1024" t="s">
        <v>1403</v>
      </c>
      <c r="E1024">
        <v>5</v>
      </c>
      <c r="F1024" t="s">
        <v>17</v>
      </c>
      <c r="G1024" t="s">
        <v>488</v>
      </c>
      <c r="H1024" t="s">
        <v>388</v>
      </c>
      <c r="I1024" t="s">
        <v>344</v>
      </c>
      <c r="J1024" t="s">
        <v>15</v>
      </c>
      <c r="K1024">
        <v>2880</v>
      </c>
      <c r="L1024">
        <v>2880</v>
      </c>
      <c r="M1024">
        <v>60</v>
      </c>
      <c r="N1024" t="b">
        <v>0</v>
      </c>
      <c r="O1024" t="s">
        <v>4709</v>
      </c>
      <c r="P1024" t="s">
        <v>1439</v>
      </c>
      <c r="Q1024">
        <v>0.44791666666666669</v>
      </c>
    </row>
    <row r="1025" spans="1:17">
      <c r="A1025" s="48">
        <v>46031</v>
      </c>
      <c r="B1025">
        <v>2</v>
      </c>
      <c r="C1025" t="s">
        <v>257</v>
      </c>
      <c r="D1025" t="s">
        <v>1403</v>
      </c>
      <c r="E1025">
        <v>5</v>
      </c>
      <c r="F1025" t="s">
        <v>17</v>
      </c>
      <c r="G1025" t="s">
        <v>488</v>
      </c>
      <c r="H1025" t="s">
        <v>1267</v>
      </c>
      <c r="I1025" t="s">
        <v>488</v>
      </c>
      <c r="J1025" t="s">
        <v>15</v>
      </c>
      <c r="K1025">
        <v>2880</v>
      </c>
      <c r="L1025">
        <v>2880</v>
      </c>
      <c r="M1025">
        <v>100</v>
      </c>
      <c r="N1025" t="b">
        <v>1</v>
      </c>
      <c r="O1025" t="s">
        <v>1623</v>
      </c>
      <c r="P1025" t="s">
        <v>1439</v>
      </c>
      <c r="Q1025">
        <v>0.44791666666666669</v>
      </c>
    </row>
    <row r="1026" spans="1:17">
      <c r="A1026" s="48">
        <v>46031</v>
      </c>
      <c r="B1026">
        <v>2</v>
      </c>
      <c r="C1026" t="s">
        <v>257</v>
      </c>
      <c r="D1026" t="s">
        <v>1403</v>
      </c>
      <c r="E1026">
        <v>5</v>
      </c>
      <c r="F1026" t="s">
        <v>17</v>
      </c>
      <c r="G1026" t="s">
        <v>488</v>
      </c>
      <c r="H1026" t="s">
        <v>389</v>
      </c>
      <c r="I1026" t="s">
        <v>488</v>
      </c>
      <c r="J1026" t="s">
        <v>16</v>
      </c>
      <c r="K1026">
        <v>2880</v>
      </c>
      <c r="L1026">
        <v>2880</v>
      </c>
      <c r="M1026">
        <v>100</v>
      </c>
      <c r="N1026" t="b">
        <v>1</v>
      </c>
      <c r="O1026" t="s">
        <v>1623</v>
      </c>
      <c r="P1026" t="s">
        <v>1439</v>
      </c>
      <c r="Q1026">
        <v>0.44791666666666669</v>
      </c>
    </row>
    <row r="1027" spans="1:17">
      <c r="A1027" s="48">
        <v>46031</v>
      </c>
      <c r="B1027">
        <v>2</v>
      </c>
      <c r="C1027" t="s">
        <v>257</v>
      </c>
      <c r="D1027" t="s">
        <v>1403</v>
      </c>
      <c r="E1027">
        <v>5</v>
      </c>
      <c r="F1027" t="s">
        <v>17</v>
      </c>
      <c r="G1027" t="s">
        <v>488</v>
      </c>
      <c r="H1027" t="s">
        <v>391</v>
      </c>
      <c r="I1027" t="s">
        <v>1266</v>
      </c>
      <c r="J1027" t="s">
        <v>15</v>
      </c>
      <c r="K1027">
        <v>2880</v>
      </c>
      <c r="L1027">
        <v>2880</v>
      </c>
      <c r="M1027">
        <v>60</v>
      </c>
      <c r="N1027" t="b">
        <v>0</v>
      </c>
      <c r="O1027" t="s">
        <v>4709</v>
      </c>
      <c r="P1027" t="s">
        <v>1439</v>
      </c>
      <c r="Q1027">
        <v>0.44791666666666669</v>
      </c>
    </row>
    <row r="1028" spans="1:17">
      <c r="A1028" s="48">
        <v>46031</v>
      </c>
      <c r="B1028">
        <v>2</v>
      </c>
      <c r="C1028" t="s">
        <v>260</v>
      </c>
      <c r="D1028" t="s">
        <v>1221</v>
      </c>
      <c r="E1028">
        <v>5</v>
      </c>
      <c r="F1028" t="s">
        <v>17</v>
      </c>
      <c r="G1028" t="s">
        <v>488</v>
      </c>
      <c r="H1028" t="s">
        <v>386</v>
      </c>
      <c r="I1028" t="s">
        <v>488</v>
      </c>
      <c r="J1028" t="s">
        <v>15</v>
      </c>
      <c r="K1028">
        <v>2880</v>
      </c>
      <c r="L1028">
        <v>2880</v>
      </c>
      <c r="M1028">
        <v>100</v>
      </c>
      <c r="N1028" t="b">
        <v>1</v>
      </c>
      <c r="O1028" t="s">
        <v>1623</v>
      </c>
      <c r="P1028" t="s">
        <v>2103</v>
      </c>
      <c r="Q1028">
        <v>0.38194444444444442</v>
      </c>
    </row>
    <row r="1029" spans="1:17">
      <c r="A1029" s="48">
        <v>46031</v>
      </c>
      <c r="B1029">
        <v>2</v>
      </c>
      <c r="C1029" t="s">
        <v>260</v>
      </c>
      <c r="D1029" t="s">
        <v>1221</v>
      </c>
      <c r="E1029">
        <v>5</v>
      </c>
      <c r="F1029" t="s">
        <v>17</v>
      </c>
      <c r="G1029" t="s">
        <v>488</v>
      </c>
      <c r="H1029" t="s">
        <v>387</v>
      </c>
      <c r="I1029" t="s">
        <v>443</v>
      </c>
      <c r="J1029" t="s">
        <v>15</v>
      </c>
      <c r="K1029">
        <v>2880</v>
      </c>
      <c r="L1029">
        <v>2880</v>
      </c>
      <c r="M1029">
        <v>60</v>
      </c>
      <c r="N1029" t="b">
        <v>0</v>
      </c>
      <c r="O1029" t="s">
        <v>4709</v>
      </c>
      <c r="P1029" t="s">
        <v>2103</v>
      </c>
      <c r="Q1029">
        <v>0.38194444444444442</v>
      </c>
    </row>
    <row r="1030" spans="1:17">
      <c r="A1030" s="48">
        <v>46031</v>
      </c>
      <c r="B1030">
        <v>2</v>
      </c>
      <c r="C1030" t="s">
        <v>260</v>
      </c>
      <c r="D1030" t="s">
        <v>1221</v>
      </c>
      <c r="E1030">
        <v>5</v>
      </c>
      <c r="F1030" t="s">
        <v>17</v>
      </c>
      <c r="G1030" t="s">
        <v>488</v>
      </c>
      <c r="H1030" t="s">
        <v>388</v>
      </c>
      <c r="I1030" t="s">
        <v>344</v>
      </c>
      <c r="J1030" t="s">
        <v>15</v>
      </c>
      <c r="K1030">
        <v>2880</v>
      </c>
      <c r="L1030">
        <v>2880</v>
      </c>
      <c r="M1030">
        <v>60</v>
      </c>
      <c r="N1030" t="b">
        <v>0</v>
      </c>
      <c r="O1030" t="s">
        <v>4709</v>
      </c>
      <c r="P1030" t="s">
        <v>2103</v>
      </c>
      <c r="Q1030">
        <v>0.38194444444444442</v>
      </c>
    </row>
    <row r="1031" spans="1:17">
      <c r="A1031" s="48">
        <v>46031</v>
      </c>
      <c r="B1031">
        <v>2</v>
      </c>
      <c r="C1031" t="s">
        <v>260</v>
      </c>
      <c r="D1031" t="s">
        <v>1221</v>
      </c>
      <c r="E1031">
        <v>5</v>
      </c>
      <c r="F1031" t="s">
        <v>17</v>
      </c>
      <c r="G1031" t="s">
        <v>488</v>
      </c>
      <c r="H1031" t="s">
        <v>1267</v>
      </c>
      <c r="I1031" t="s">
        <v>488</v>
      </c>
      <c r="J1031" t="s">
        <v>15</v>
      </c>
      <c r="K1031">
        <v>2880</v>
      </c>
      <c r="L1031">
        <v>2880</v>
      </c>
      <c r="M1031">
        <v>100</v>
      </c>
      <c r="N1031" t="b">
        <v>1</v>
      </c>
      <c r="O1031" t="s">
        <v>1623</v>
      </c>
      <c r="P1031" t="s">
        <v>2103</v>
      </c>
      <c r="Q1031">
        <v>0.38194444444444442</v>
      </c>
    </row>
    <row r="1032" spans="1:17">
      <c r="A1032" s="48">
        <v>46031</v>
      </c>
      <c r="B1032">
        <v>2</v>
      </c>
      <c r="C1032" t="s">
        <v>260</v>
      </c>
      <c r="D1032" t="s">
        <v>1221</v>
      </c>
      <c r="E1032">
        <v>5</v>
      </c>
      <c r="F1032" t="s">
        <v>17</v>
      </c>
      <c r="G1032" t="s">
        <v>488</v>
      </c>
      <c r="H1032" t="s">
        <v>389</v>
      </c>
      <c r="I1032" t="s">
        <v>488</v>
      </c>
      <c r="J1032" t="s">
        <v>16</v>
      </c>
      <c r="K1032">
        <v>2880</v>
      </c>
      <c r="L1032">
        <v>2880</v>
      </c>
      <c r="M1032">
        <v>100</v>
      </c>
      <c r="N1032" t="b">
        <v>1</v>
      </c>
      <c r="O1032" t="s">
        <v>1623</v>
      </c>
      <c r="P1032" t="s">
        <v>2103</v>
      </c>
      <c r="Q1032">
        <v>0.38194444444444442</v>
      </c>
    </row>
    <row r="1033" spans="1:17">
      <c r="A1033" s="48">
        <v>46031</v>
      </c>
      <c r="B1033">
        <v>2</v>
      </c>
      <c r="C1033" t="s">
        <v>260</v>
      </c>
      <c r="D1033" t="s">
        <v>1221</v>
      </c>
      <c r="E1033">
        <v>5</v>
      </c>
      <c r="F1033" t="s">
        <v>17</v>
      </c>
      <c r="G1033" t="s">
        <v>488</v>
      </c>
      <c r="H1033" t="s">
        <v>391</v>
      </c>
      <c r="I1033" t="s">
        <v>1266</v>
      </c>
      <c r="J1033" t="s">
        <v>15</v>
      </c>
      <c r="K1033">
        <v>2880</v>
      </c>
      <c r="L1033">
        <v>2880</v>
      </c>
      <c r="M1033">
        <v>60</v>
      </c>
      <c r="N1033" t="b">
        <v>0</v>
      </c>
      <c r="O1033" t="s">
        <v>4709</v>
      </c>
      <c r="P1033" t="s">
        <v>2103</v>
      </c>
      <c r="Q1033">
        <v>0.38194444444444442</v>
      </c>
    </row>
    <row r="1034" spans="1:17">
      <c r="A1034" s="48">
        <v>46031</v>
      </c>
      <c r="B1034">
        <v>2</v>
      </c>
      <c r="C1034" t="s">
        <v>261</v>
      </c>
      <c r="D1034" t="s">
        <v>1401</v>
      </c>
      <c r="E1034">
        <v>30</v>
      </c>
      <c r="F1034" t="s">
        <v>17</v>
      </c>
      <c r="G1034" t="s">
        <v>488</v>
      </c>
      <c r="H1034" t="s">
        <v>386</v>
      </c>
      <c r="I1034" t="s">
        <v>488</v>
      </c>
      <c r="J1034" t="s">
        <v>15</v>
      </c>
      <c r="K1034">
        <v>2880</v>
      </c>
      <c r="L1034">
        <v>2880</v>
      </c>
      <c r="M1034">
        <v>100</v>
      </c>
      <c r="N1034" t="b">
        <v>1</v>
      </c>
      <c r="O1034" t="s">
        <v>1623</v>
      </c>
      <c r="P1034" t="s">
        <v>2103</v>
      </c>
      <c r="Q1034">
        <v>0.625</v>
      </c>
    </row>
    <row r="1035" spans="1:17">
      <c r="A1035" s="48">
        <v>46031</v>
      </c>
      <c r="B1035">
        <v>2</v>
      </c>
      <c r="C1035" t="s">
        <v>261</v>
      </c>
      <c r="D1035" t="s">
        <v>1401</v>
      </c>
      <c r="E1035">
        <v>30</v>
      </c>
      <c r="F1035" t="s">
        <v>17</v>
      </c>
      <c r="G1035" t="s">
        <v>488</v>
      </c>
      <c r="H1035" t="s">
        <v>387</v>
      </c>
      <c r="I1035" t="s">
        <v>443</v>
      </c>
      <c r="J1035" t="s">
        <v>15</v>
      </c>
      <c r="K1035">
        <v>2880</v>
      </c>
      <c r="L1035">
        <v>2880</v>
      </c>
      <c r="M1035">
        <v>60</v>
      </c>
      <c r="N1035" t="b">
        <v>0</v>
      </c>
      <c r="O1035" t="s">
        <v>4709</v>
      </c>
      <c r="P1035" t="s">
        <v>2103</v>
      </c>
      <c r="Q1035">
        <v>0.625</v>
      </c>
    </row>
    <row r="1036" spans="1:17">
      <c r="A1036" s="48">
        <v>46031</v>
      </c>
      <c r="B1036">
        <v>2</v>
      </c>
      <c r="C1036" t="s">
        <v>261</v>
      </c>
      <c r="D1036" t="s">
        <v>1401</v>
      </c>
      <c r="E1036">
        <v>30</v>
      </c>
      <c r="F1036" t="s">
        <v>17</v>
      </c>
      <c r="G1036" t="s">
        <v>488</v>
      </c>
      <c r="H1036" t="s">
        <v>388</v>
      </c>
      <c r="I1036" t="s">
        <v>344</v>
      </c>
      <c r="J1036" t="s">
        <v>15</v>
      </c>
      <c r="K1036">
        <v>2880</v>
      </c>
      <c r="L1036">
        <v>2880</v>
      </c>
      <c r="M1036">
        <v>60</v>
      </c>
      <c r="N1036" t="b">
        <v>0</v>
      </c>
      <c r="O1036" t="s">
        <v>4709</v>
      </c>
      <c r="P1036" t="s">
        <v>2103</v>
      </c>
      <c r="Q1036">
        <v>0.625</v>
      </c>
    </row>
    <row r="1037" spans="1:17">
      <c r="A1037" s="48">
        <v>46031</v>
      </c>
      <c r="B1037">
        <v>2</v>
      </c>
      <c r="C1037" t="s">
        <v>261</v>
      </c>
      <c r="D1037" t="s">
        <v>1401</v>
      </c>
      <c r="E1037">
        <v>30</v>
      </c>
      <c r="F1037" t="s">
        <v>17</v>
      </c>
      <c r="G1037" t="s">
        <v>488</v>
      </c>
      <c r="H1037" t="s">
        <v>1267</v>
      </c>
      <c r="I1037" t="s">
        <v>488</v>
      </c>
      <c r="J1037" t="s">
        <v>15</v>
      </c>
      <c r="K1037">
        <v>2880</v>
      </c>
      <c r="L1037">
        <v>2880</v>
      </c>
      <c r="M1037">
        <v>100</v>
      </c>
      <c r="N1037" t="b">
        <v>1</v>
      </c>
      <c r="O1037" t="s">
        <v>1623</v>
      </c>
      <c r="P1037" t="s">
        <v>2103</v>
      </c>
      <c r="Q1037">
        <v>0.625</v>
      </c>
    </row>
    <row r="1038" spans="1:17">
      <c r="A1038" s="48">
        <v>46031</v>
      </c>
      <c r="B1038">
        <v>2</v>
      </c>
      <c r="C1038" t="s">
        <v>261</v>
      </c>
      <c r="D1038" t="s">
        <v>1401</v>
      </c>
      <c r="E1038">
        <v>30</v>
      </c>
      <c r="F1038" t="s">
        <v>17</v>
      </c>
      <c r="G1038" t="s">
        <v>488</v>
      </c>
      <c r="H1038" t="s">
        <v>389</v>
      </c>
      <c r="I1038" t="s">
        <v>488</v>
      </c>
      <c r="J1038" t="s">
        <v>16</v>
      </c>
      <c r="K1038">
        <v>2880</v>
      </c>
      <c r="L1038">
        <v>2880</v>
      </c>
      <c r="M1038">
        <v>100</v>
      </c>
      <c r="N1038" t="b">
        <v>1</v>
      </c>
      <c r="O1038" t="s">
        <v>1623</v>
      </c>
      <c r="P1038" t="s">
        <v>2103</v>
      </c>
      <c r="Q1038">
        <v>0.625</v>
      </c>
    </row>
    <row r="1039" spans="1:17">
      <c r="A1039" s="48">
        <v>46031</v>
      </c>
      <c r="B1039">
        <v>2</v>
      </c>
      <c r="C1039" t="s">
        <v>261</v>
      </c>
      <c r="D1039" t="s">
        <v>1401</v>
      </c>
      <c r="E1039">
        <v>30</v>
      </c>
      <c r="F1039" t="s">
        <v>17</v>
      </c>
      <c r="G1039" t="s">
        <v>488</v>
      </c>
      <c r="H1039" t="s">
        <v>391</v>
      </c>
      <c r="I1039" t="s">
        <v>1266</v>
      </c>
      <c r="J1039" t="s">
        <v>15</v>
      </c>
      <c r="K1039">
        <v>2880</v>
      </c>
      <c r="L1039">
        <v>2880</v>
      </c>
      <c r="M1039">
        <v>60</v>
      </c>
      <c r="N1039" t="b">
        <v>0</v>
      </c>
      <c r="O1039" t="s">
        <v>4709</v>
      </c>
      <c r="P1039" t="s">
        <v>2103</v>
      </c>
      <c r="Q1039">
        <v>0.625</v>
      </c>
    </row>
    <row r="1040" spans="1:17">
      <c r="A1040" s="48">
        <v>46031</v>
      </c>
      <c r="B1040">
        <v>2</v>
      </c>
      <c r="C1040" t="s">
        <v>264</v>
      </c>
      <c r="D1040" t="s">
        <v>1391</v>
      </c>
      <c r="E1040">
        <v>60</v>
      </c>
      <c r="F1040" t="s">
        <v>17</v>
      </c>
      <c r="G1040" t="s">
        <v>488</v>
      </c>
      <c r="H1040" t="s">
        <v>386</v>
      </c>
      <c r="I1040" t="s">
        <v>488</v>
      </c>
      <c r="J1040" t="s">
        <v>15</v>
      </c>
      <c r="K1040">
        <v>2880</v>
      </c>
      <c r="L1040">
        <v>2880</v>
      </c>
      <c r="M1040">
        <v>100</v>
      </c>
      <c r="N1040" t="b">
        <v>1</v>
      </c>
      <c r="O1040" t="s">
        <v>1623</v>
      </c>
      <c r="P1040" t="s">
        <v>1590</v>
      </c>
      <c r="Q1040">
        <v>0.76388888888888884</v>
      </c>
    </row>
    <row r="1041" spans="1:17">
      <c r="A1041" s="48">
        <v>46031</v>
      </c>
      <c r="B1041">
        <v>2</v>
      </c>
      <c r="C1041" t="s">
        <v>264</v>
      </c>
      <c r="D1041" t="s">
        <v>1391</v>
      </c>
      <c r="E1041">
        <v>60</v>
      </c>
      <c r="F1041" t="s">
        <v>17</v>
      </c>
      <c r="G1041" t="s">
        <v>488</v>
      </c>
      <c r="H1041" t="s">
        <v>387</v>
      </c>
      <c r="I1041" t="s">
        <v>443</v>
      </c>
      <c r="J1041" t="s">
        <v>15</v>
      </c>
      <c r="K1041">
        <v>2880</v>
      </c>
      <c r="L1041">
        <v>2880</v>
      </c>
      <c r="M1041">
        <v>60</v>
      </c>
      <c r="N1041" t="b">
        <v>0</v>
      </c>
      <c r="O1041" t="s">
        <v>4709</v>
      </c>
      <c r="P1041" t="s">
        <v>1590</v>
      </c>
      <c r="Q1041">
        <v>0.76388888888888884</v>
      </c>
    </row>
    <row r="1042" spans="1:17">
      <c r="A1042" s="48">
        <v>46031</v>
      </c>
      <c r="B1042">
        <v>2</v>
      </c>
      <c r="C1042" t="s">
        <v>264</v>
      </c>
      <c r="D1042" t="s">
        <v>1391</v>
      </c>
      <c r="E1042">
        <v>60</v>
      </c>
      <c r="F1042" t="s">
        <v>17</v>
      </c>
      <c r="G1042" t="s">
        <v>488</v>
      </c>
      <c r="H1042" t="s">
        <v>388</v>
      </c>
      <c r="I1042" t="s">
        <v>344</v>
      </c>
      <c r="J1042" t="s">
        <v>15</v>
      </c>
      <c r="K1042">
        <v>2880</v>
      </c>
      <c r="L1042">
        <v>2880</v>
      </c>
      <c r="M1042">
        <v>60</v>
      </c>
      <c r="N1042" t="b">
        <v>0</v>
      </c>
      <c r="O1042" t="s">
        <v>4709</v>
      </c>
      <c r="P1042" t="s">
        <v>1590</v>
      </c>
      <c r="Q1042">
        <v>0.76388888888888884</v>
      </c>
    </row>
    <row r="1043" spans="1:17">
      <c r="A1043" s="48">
        <v>46031</v>
      </c>
      <c r="B1043">
        <v>2</v>
      </c>
      <c r="C1043" t="s">
        <v>264</v>
      </c>
      <c r="D1043" t="s">
        <v>1391</v>
      </c>
      <c r="E1043">
        <v>60</v>
      </c>
      <c r="F1043" t="s">
        <v>17</v>
      </c>
      <c r="G1043" t="s">
        <v>488</v>
      </c>
      <c r="H1043" t="s">
        <v>1267</v>
      </c>
      <c r="I1043" t="s">
        <v>488</v>
      </c>
      <c r="J1043" t="s">
        <v>15</v>
      </c>
      <c r="K1043">
        <v>2880</v>
      </c>
      <c r="L1043">
        <v>2880</v>
      </c>
      <c r="M1043">
        <v>100</v>
      </c>
      <c r="N1043" t="b">
        <v>1</v>
      </c>
      <c r="O1043" t="s">
        <v>1623</v>
      </c>
      <c r="P1043" t="s">
        <v>1590</v>
      </c>
      <c r="Q1043">
        <v>0.76388888888888884</v>
      </c>
    </row>
    <row r="1044" spans="1:17">
      <c r="A1044" s="48">
        <v>46031</v>
      </c>
      <c r="B1044">
        <v>2</v>
      </c>
      <c r="C1044" t="s">
        <v>264</v>
      </c>
      <c r="D1044" t="s">
        <v>1391</v>
      </c>
      <c r="E1044">
        <v>60</v>
      </c>
      <c r="F1044" t="s">
        <v>17</v>
      </c>
      <c r="G1044" t="s">
        <v>488</v>
      </c>
      <c r="H1044" t="s">
        <v>389</v>
      </c>
      <c r="I1044" t="s">
        <v>488</v>
      </c>
      <c r="J1044" t="s">
        <v>16</v>
      </c>
      <c r="K1044">
        <v>2880</v>
      </c>
      <c r="L1044">
        <v>2880</v>
      </c>
      <c r="M1044">
        <v>100</v>
      </c>
      <c r="N1044" t="b">
        <v>1</v>
      </c>
      <c r="O1044" t="s">
        <v>1623</v>
      </c>
      <c r="P1044" t="s">
        <v>1590</v>
      </c>
      <c r="Q1044">
        <v>0.76388888888888884</v>
      </c>
    </row>
    <row r="1045" spans="1:17">
      <c r="A1045" s="48">
        <v>46031</v>
      </c>
      <c r="B1045">
        <v>2</v>
      </c>
      <c r="C1045" t="s">
        <v>264</v>
      </c>
      <c r="D1045" t="s">
        <v>1391</v>
      </c>
      <c r="E1045">
        <v>60</v>
      </c>
      <c r="F1045" t="s">
        <v>17</v>
      </c>
      <c r="G1045" t="s">
        <v>488</v>
      </c>
      <c r="H1045" t="s">
        <v>391</v>
      </c>
      <c r="I1045" t="s">
        <v>1266</v>
      </c>
      <c r="J1045" t="s">
        <v>15</v>
      </c>
      <c r="K1045">
        <v>2880</v>
      </c>
      <c r="L1045">
        <v>2880</v>
      </c>
      <c r="M1045">
        <v>60</v>
      </c>
      <c r="N1045" t="b">
        <v>0</v>
      </c>
      <c r="O1045" t="s">
        <v>4709</v>
      </c>
      <c r="P1045" t="s">
        <v>1590</v>
      </c>
      <c r="Q1045">
        <v>0.76388888888888884</v>
      </c>
    </row>
    <row r="1046" spans="1:17">
      <c r="A1046" s="48">
        <v>46031</v>
      </c>
      <c r="B1046">
        <v>2</v>
      </c>
      <c r="C1046" t="s">
        <v>267</v>
      </c>
      <c r="D1046" t="s">
        <v>1222</v>
      </c>
      <c r="E1046">
        <v>10</v>
      </c>
      <c r="F1046" t="s">
        <v>17</v>
      </c>
      <c r="G1046" t="s">
        <v>488</v>
      </c>
      <c r="H1046" t="s">
        <v>386</v>
      </c>
      <c r="I1046" t="s">
        <v>488</v>
      </c>
      <c r="J1046" t="s">
        <v>15</v>
      </c>
      <c r="K1046">
        <v>2880</v>
      </c>
      <c r="L1046">
        <v>2880</v>
      </c>
      <c r="M1046">
        <v>100</v>
      </c>
      <c r="N1046" t="b">
        <v>1</v>
      </c>
      <c r="O1046" t="s">
        <v>1623</v>
      </c>
      <c r="P1046" t="s">
        <v>1590</v>
      </c>
      <c r="Q1046">
        <v>0.4375</v>
      </c>
    </row>
    <row r="1047" spans="1:17">
      <c r="A1047" s="48">
        <v>46031</v>
      </c>
      <c r="B1047">
        <v>2</v>
      </c>
      <c r="C1047" t="s">
        <v>267</v>
      </c>
      <c r="D1047" t="s">
        <v>1222</v>
      </c>
      <c r="E1047">
        <v>10</v>
      </c>
      <c r="F1047" t="s">
        <v>17</v>
      </c>
      <c r="G1047" t="s">
        <v>488</v>
      </c>
      <c r="H1047" t="s">
        <v>387</v>
      </c>
      <c r="I1047" t="s">
        <v>443</v>
      </c>
      <c r="J1047" t="s">
        <v>15</v>
      </c>
      <c r="K1047">
        <v>2880</v>
      </c>
      <c r="L1047">
        <v>2880</v>
      </c>
      <c r="M1047">
        <v>60</v>
      </c>
      <c r="N1047" t="b">
        <v>0</v>
      </c>
      <c r="O1047" t="s">
        <v>4709</v>
      </c>
      <c r="P1047" t="s">
        <v>1590</v>
      </c>
      <c r="Q1047">
        <v>0.4375</v>
      </c>
    </row>
    <row r="1048" spans="1:17">
      <c r="A1048" s="48">
        <v>46031</v>
      </c>
      <c r="B1048">
        <v>2</v>
      </c>
      <c r="C1048" t="s">
        <v>267</v>
      </c>
      <c r="D1048" t="s">
        <v>1222</v>
      </c>
      <c r="E1048">
        <v>10</v>
      </c>
      <c r="F1048" t="s">
        <v>17</v>
      </c>
      <c r="G1048" t="s">
        <v>488</v>
      </c>
      <c r="H1048" t="s">
        <v>388</v>
      </c>
      <c r="I1048" t="s">
        <v>344</v>
      </c>
      <c r="J1048" t="s">
        <v>15</v>
      </c>
      <c r="K1048">
        <v>2880</v>
      </c>
      <c r="L1048">
        <v>2880</v>
      </c>
      <c r="M1048">
        <v>60</v>
      </c>
      <c r="N1048" t="b">
        <v>0</v>
      </c>
      <c r="O1048" t="s">
        <v>4709</v>
      </c>
      <c r="P1048" t="s">
        <v>1590</v>
      </c>
      <c r="Q1048">
        <v>0.4375</v>
      </c>
    </row>
    <row r="1049" spans="1:17">
      <c r="A1049" s="48">
        <v>46031</v>
      </c>
      <c r="B1049">
        <v>2</v>
      </c>
      <c r="C1049" t="s">
        <v>267</v>
      </c>
      <c r="D1049" t="s">
        <v>1222</v>
      </c>
      <c r="E1049">
        <v>10</v>
      </c>
      <c r="F1049" t="s">
        <v>17</v>
      </c>
      <c r="G1049" t="s">
        <v>488</v>
      </c>
      <c r="H1049" t="s">
        <v>1267</v>
      </c>
      <c r="I1049" t="s">
        <v>488</v>
      </c>
      <c r="J1049" t="s">
        <v>15</v>
      </c>
      <c r="K1049">
        <v>2880</v>
      </c>
      <c r="L1049">
        <v>2880</v>
      </c>
      <c r="M1049">
        <v>100</v>
      </c>
      <c r="N1049" t="b">
        <v>1</v>
      </c>
      <c r="O1049" t="s">
        <v>1623</v>
      </c>
      <c r="P1049" t="s">
        <v>1590</v>
      </c>
      <c r="Q1049">
        <v>0.4375</v>
      </c>
    </row>
    <row r="1050" spans="1:17">
      <c r="A1050" s="48">
        <v>46031</v>
      </c>
      <c r="B1050">
        <v>2</v>
      </c>
      <c r="C1050" t="s">
        <v>267</v>
      </c>
      <c r="D1050" t="s">
        <v>1222</v>
      </c>
      <c r="E1050">
        <v>10</v>
      </c>
      <c r="F1050" t="s">
        <v>17</v>
      </c>
      <c r="G1050" t="s">
        <v>488</v>
      </c>
      <c r="H1050" t="s">
        <v>389</v>
      </c>
      <c r="I1050" t="s">
        <v>488</v>
      </c>
      <c r="J1050" t="s">
        <v>16</v>
      </c>
      <c r="K1050">
        <v>2880</v>
      </c>
      <c r="L1050">
        <v>2880</v>
      </c>
      <c r="M1050">
        <v>100</v>
      </c>
      <c r="N1050" t="b">
        <v>1</v>
      </c>
      <c r="O1050" t="s">
        <v>1623</v>
      </c>
      <c r="P1050" t="s">
        <v>1590</v>
      </c>
      <c r="Q1050">
        <v>0.4375</v>
      </c>
    </row>
    <row r="1051" spans="1:17">
      <c r="A1051" s="48">
        <v>46031</v>
      </c>
      <c r="B1051">
        <v>2</v>
      </c>
      <c r="C1051" t="s">
        <v>267</v>
      </c>
      <c r="D1051" t="s">
        <v>1222</v>
      </c>
      <c r="E1051">
        <v>10</v>
      </c>
      <c r="F1051" t="s">
        <v>17</v>
      </c>
      <c r="G1051" t="s">
        <v>488</v>
      </c>
      <c r="H1051" t="s">
        <v>391</v>
      </c>
      <c r="I1051" t="s">
        <v>1266</v>
      </c>
      <c r="J1051" t="s">
        <v>15</v>
      </c>
      <c r="K1051">
        <v>2880</v>
      </c>
      <c r="L1051">
        <v>2880</v>
      </c>
      <c r="M1051">
        <v>60</v>
      </c>
      <c r="N1051" t="b">
        <v>0</v>
      </c>
      <c r="O1051" t="s">
        <v>4709</v>
      </c>
      <c r="P1051" t="s">
        <v>1590</v>
      </c>
      <c r="Q1051">
        <v>0.4375</v>
      </c>
    </row>
    <row r="1052" spans="1:17">
      <c r="A1052" s="48">
        <v>46031</v>
      </c>
      <c r="B1052">
        <v>2</v>
      </c>
      <c r="C1052" t="s">
        <v>276</v>
      </c>
      <c r="D1052" t="s">
        <v>1412</v>
      </c>
      <c r="E1052">
        <v>30</v>
      </c>
      <c r="F1052" t="s">
        <v>17</v>
      </c>
      <c r="G1052" t="s">
        <v>488</v>
      </c>
      <c r="H1052" t="s">
        <v>386</v>
      </c>
      <c r="I1052" t="s">
        <v>488</v>
      </c>
      <c r="J1052" t="s">
        <v>15</v>
      </c>
      <c r="K1052">
        <v>2880</v>
      </c>
      <c r="L1052">
        <v>2880</v>
      </c>
      <c r="M1052">
        <v>100</v>
      </c>
      <c r="N1052" t="b">
        <v>1</v>
      </c>
      <c r="O1052" t="s">
        <v>1623</v>
      </c>
      <c r="P1052" t="s">
        <v>1439</v>
      </c>
      <c r="Q1052">
        <v>0.625</v>
      </c>
    </row>
    <row r="1053" spans="1:17">
      <c r="A1053" s="48">
        <v>46031</v>
      </c>
      <c r="B1053">
        <v>2</v>
      </c>
      <c r="C1053" t="s">
        <v>276</v>
      </c>
      <c r="D1053" t="s">
        <v>1412</v>
      </c>
      <c r="E1053">
        <v>30</v>
      </c>
      <c r="F1053" t="s">
        <v>17</v>
      </c>
      <c r="G1053" t="s">
        <v>488</v>
      </c>
      <c r="H1053" t="s">
        <v>387</v>
      </c>
      <c r="I1053" t="s">
        <v>443</v>
      </c>
      <c r="J1053" t="s">
        <v>15</v>
      </c>
      <c r="K1053">
        <v>2880</v>
      </c>
      <c r="L1053">
        <v>2880</v>
      </c>
      <c r="M1053">
        <v>60</v>
      </c>
      <c r="N1053" t="b">
        <v>0</v>
      </c>
      <c r="O1053" t="s">
        <v>4709</v>
      </c>
      <c r="P1053" t="s">
        <v>1439</v>
      </c>
      <c r="Q1053">
        <v>0.625</v>
      </c>
    </row>
    <row r="1054" spans="1:17">
      <c r="A1054" s="48">
        <v>46031</v>
      </c>
      <c r="B1054">
        <v>2</v>
      </c>
      <c r="C1054" t="s">
        <v>276</v>
      </c>
      <c r="D1054" t="s">
        <v>1412</v>
      </c>
      <c r="E1054">
        <v>30</v>
      </c>
      <c r="F1054" t="s">
        <v>17</v>
      </c>
      <c r="G1054" t="s">
        <v>488</v>
      </c>
      <c r="H1054" t="s">
        <v>388</v>
      </c>
      <c r="I1054" t="s">
        <v>344</v>
      </c>
      <c r="J1054" t="s">
        <v>15</v>
      </c>
      <c r="K1054">
        <v>2880</v>
      </c>
      <c r="L1054">
        <v>2880</v>
      </c>
      <c r="M1054">
        <v>60</v>
      </c>
      <c r="N1054" t="b">
        <v>0</v>
      </c>
      <c r="O1054" t="s">
        <v>4709</v>
      </c>
      <c r="P1054" t="s">
        <v>1439</v>
      </c>
      <c r="Q1054">
        <v>0.625</v>
      </c>
    </row>
    <row r="1055" spans="1:17">
      <c r="A1055" s="48">
        <v>46031</v>
      </c>
      <c r="B1055">
        <v>2</v>
      </c>
      <c r="C1055" t="s">
        <v>276</v>
      </c>
      <c r="D1055" t="s">
        <v>1412</v>
      </c>
      <c r="E1055">
        <v>30</v>
      </c>
      <c r="F1055" t="s">
        <v>17</v>
      </c>
      <c r="G1055" t="s">
        <v>488</v>
      </c>
      <c r="H1055" t="s">
        <v>1267</v>
      </c>
      <c r="I1055" t="s">
        <v>488</v>
      </c>
      <c r="J1055" t="s">
        <v>15</v>
      </c>
      <c r="K1055">
        <v>2880</v>
      </c>
      <c r="L1055">
        <v>2880</v>
      </c>
      <c r="M1055">
        <v>100</v>
      </c>
      <c r="N1055" t="b">
        <v>1</v>
      </c>
      <c r="O1055" t="s">
        <v>1623</v>
      </c>
      <c r="P1055" t="s">
        <v>1439</v>
      </c>
      <c r="Q1055">
        <v>0.625</v>
      </c>
    </row>
    <row r="1056" spans="1:17">
      <c r="A1056" s="48">
        <v>46031</v>
      </c>
      <c r="B1056">
        <v>2</v>
      </c>
      <c r="C1056" t="s">
        <v>276</v>
      </c>
      <c r="D1056" t="s">
        <v>1412</v>
      </c>
      <c r="E1056">
        <v>30</v>
      </c>
      <c r="F1056" t="s">
        <v>17</v>
      </c>
      <c r="G1056" t="s">
        <v>488</v>
      </c>
      <c r="H1056" t="s">
        <v>389</v>
      </c>
      <c r="I1056" t="s">
        <v>488</v>
      </c>
      <c r="J1056" t="s">
        <v>16</v>
      </c>
      <c r="K1056">
        <v>2880</v>
      </c>
      <c r="L1056">
        <v>2880</v>
      </c>
      <c r="M1056">
        <v>100</v>
      </c>
      <c r="N1056" t="b">
        <v>1</v>
      </c>
      <c r="O1056" t="s">
        <v>1623</v>
      </c>
      <c r="P1056" t="s">
        <v>1439</v>
      </c>
      <c r="Q1056">
        <v>0.625</v>
      </c>
    </row>
    <row r="1057" spans="1:17">
      <c r="A1057" s="48">
        <v>46031</v>
      </c>
      <c r="B1057">
        <v>2</v>
      </c>
      <c r="C1057" t="s">
        <v>276</v>
      </c>
      <c r="D1057" t="s">
        <v>1412</v>
      </c>
      <c r="E1057">
        <v>30</v>
      </c>
      <c r="F1057" t="s">
        <v>17</v>
      </c>
      <c r="G1057" t="s">
        <v>488</v>
      </c>
      <c r="H1057" t="s">
        <v>391</v>
      </c>
      <c r="I1057" t="s">
        <v>1266</v>
      </c>
      <c r="J1057" t="s">
        <v>15</v>
      </c>
      <c r="K1057">
        <v>2880</v>
      </c>
      <c r="L1057">
        <v>2880</v>
      </c>
      <c r="M1057">
        <v>60</v>
      </c>
      <c r="N1057" t="b">
        <v>0</v>
      </c>
      <c r="O1057" t="s">
        <v>4709</v>
      </c>
      <c r="P1057" t="s">
        <v>1439</v>
      </c>
      <c r="Q1057">
        <v>0.625</v>
      </c>
    </row>
    <row r="1058" spans="1:17">
      <c r="A1058" s="48">
        <v>46031</v>
      </c>
      <c r="B1058">
        <v>2</v>
      </c>
      <c r="C1058" t="s">
        <v>284</v>
      </c>
      <c r="D1058" t="s">
        <v>98</v>
      </c>
      <c r="E1058">
        <v>10</v>
      </c>
      <c r="F1058" t="s">
        <v>17</v>
      </c>
      <c r="G1058" t="s">
        <v>1266</v>
      </c>
      <c r="H1058" t="s">
        <v>386</v>
      </c>
      <c r="I1058" t="s">
        <v>488</v>
      </c>
      <c r="J1058" t="s">
        <v>15</v>
      </c>
      <c r="K1058">
        <v>2880</v>
      </c>
      <c r="L1058">
        <v>2880</v>
      </c>
      <c r="M1058">
        <v>60</v>
      </c>
      <c r="N1058" t="b">
        <v>0</v>
      </c>
      <c r="O1058" t="s">
        <v>4709</v>
      </c>
      <c r="P1058" t="s">
        <v>2103</v>
      </c>
      <c r="Q1058">
        <v>0.44791666666666669</v>
      </c>
    </row>
    <row r="1059" spans="1:17">
      <c r="A1059" s="48">
        <v>46031</v>
      </c>
      <c r="B1059">
        <v>2</v>
      </c>
      <c r="C1059" t="s">
        <v>284</v>
      </c>
      <c r="D1059" t="s">
        <v>98</v>
      </c>
      <c r="E1059">
        <v>10</v>
      </c>
      <c r="F1059" t="s">
        <v>17</v>
      </c>
      <c r="G1059" t="s">
        <v>1266</v>
      </c>
      <c r="H1059" t="s">
        <v>387</v>
      </c>
      <c r="I1059" t="s">
        <v>443</v>
      </c>
      <c r="J1059" t="s">
        <v>15</v>
      </c>
      <c r="K1059">
        <v>2880</v>
      </c>
      <c r="L1059">
        <v>2880</v>
      </c>
      <c r="M1059">
        <v>60</v>
      </c>
      <c r="N1059" t="b">
        <v>0</v>
      </c>
      <c r="O1059" t="s">
        <v>4709</v>
      </c>
      <c r="P1059" t="s">
        <v>2103</v>
      </c>
      <c r="Q1059">
        <v>0.44791666666666669</v>
      </c>
    </row>
    <row r="1060" spans="1:17">
      <c r="A1060" s="48">
        <v>46031</v>
      </c>
      <c r="B1060">
        <v>2</v>
      </c>
      <c r="C1060" t="s">
        <v>284</v>
      </c>
      <c r="D1060" t="s">
        <v>98</v>
      </c>
      <c r="E1060">
        <v>10</v>
      </c>
      <c r="F1060" t="s">
        <v>17</v>
      </c>
      <c r="G1060" t="s">
        <v>1266</v>
      </c>
      <c r="H1060" t="s">
        <v>388</v>
      </c>
      <c r="I1060" t="s">
        <v>344</v>
      </c>
      <c r="J1060" t="s">
        <v>15</v>
      </c>
      <c r="K1060">
        <v>2880</v>
      </c>
      <c r="L1060">
        <v>2880</v>
      </c>
      <c r="M1060">
        <v>60</v>
      </c>
      <c r="N1060" t="b">
        <v>0</v>
      </c>
      <c r="O1060" t="s">
        <v>4709</v>
      </c>
      <c r="P1060" t="s">
        <v>2103</v>
      </c>
      <c r="Q1060">
        <v>0.44791666666666669</v>
      </c>
    </row>
    <row r="1061" spans="1:17">
      <c r="A1061" s="48">
        <v>46031</v>
      </c>
      <c r="B1061">
        <v>2</v>
      </c>
      <c r="C1061" t="s">
        <v>284</v>
      </c>
      <c r="D1061" t="s">
        <v>98</v>
      </c>
      <c r="E1061">
        <v>10</v>
      </c>
      <c r="F1061" t="s">
        <v>17</v>
      </c>
      <c r="G1061" t="s">
        <v>1266</v>
      </c>
      <c r="H1061" t="s">
        <v>1267</v>
      </c>
      <c r="I1061" t="s">
        <v>488</v>
      </c>
      <c r="J1061" t="s">
        <v>15</v>
      </c>
      <c r="K1061">
        <v>2880</v>
      </c>
      <c r="L1061">
        <v>2880</v>
      </c>
      <c r="M1061">
        <v>60</v>
      </c>
      <c r="N1061" t="b">
        <v>0</v>
      </c>
      <c r="O1061" t="s">
        <v>4709</v>
      </c>
      <c r="P1061" t="s">
        <v>2103</v>
      </c>
      <c r="Q1061">
        <v>0.44791666666666669</v>
      </c>
    </row>
    <row r="1062" spans="1:17">
      <c r="A1062" s="48">
        <v>46031</v>
      </c>
      <c r="B1062">
        <v>2</v>
      </c>
      <c r="C1062" t="s">
        <v>284</v>
      </c>
      <c r="D1062" t="s">
        <v>98</v>
      </c>
      <c r="E1062">
        <v>10</v>
      </c>
      <c r="F1062" t="s">
        <v>17</v>
      </c>
      <c r="G1062" t="s">
        <v>1266</v>
      </c>
      <c r="H1062" t="s">
        <v>389</v>
      </c>
      <c r="I1062" t="s">
        <v>488</v>
      </c>
      <c r="J1062" t="s">
        <v>16</v>
      </c>
      <c r="K1062">
        <v>2880</v>
      </c>
      <c r="L1062">
        <v>2880</v>
      </c>
      <c r="M1062">
        <v>60</v>
      </c>
      <c r="N1062" t="b">
        <v>0</v>
      </c>
      <c r="O1062" t="s">
        <v>4709</v>
      </c>
      <c r="P1062" t="s">
        <v>2103</v>
      </c>
      <c r="Q1062">
        <v>0.44791666666666669</v>
      </c>
    </row>
    <row r="1063" spans="1:17">
      <c r="A1063" s="48">
        <v>46031</v>
      </c>
      <c r="B1063">
        <v>2</v>
      </c>
      <c r="C1063" t="s">
        <v>284</v>
      </c>
      <c r="D1063" t="s">
        <v>98</v>
      </c>
      <c r="E1063">
        <v>10</v>
      </c>
      <c r="F1063" t="s">
        <v>17</v>
      </c>
      <c r="G1063" t="s">
        <v>1266</v>
      </c>
      <c r="H1063" t="s">
        <v>391</v>
      </c>
      <c r="I1063" t="s">
        <v>1266</v>
      </c>
      <c r="J1063" t="s">
        <v>15</v>
      </c>
      <c r="K1063">
        <v>2880</v>
      </c>
      <c r="L1063">
        <v>2880</v>
      </c>
      <c r="M1063">
        <v>100</v>
      </c>
      <c r="N1063" t="b">
        <v>1</v>
      </c>
      <c r="O1063" t="s">
        <v>1623</v>
      </c>
      <c r="P1063" t="s">
        <v>2103</v>
      </c>
      <c r="Q1063">
        <v>0.44791666666666669</v>
      </c>
    </row>
    <row r="1064" spans="1:17">
      <c r="A1064" s="48">
        <v>46031</v>
      </c>
      <c r="B1064">
        <v>2</v>
      </c>
      <c r="C1064" t="s">
        <v>285</v>
      </c>
      <c r="D1064" t="s">
        <v>1417</v>
      </c>
      <c r="E1064">
        <v>10</v>
      </c>
      <c r="F1064" t="s">
        <v>17</v>
      </c>
      <c r="G1064" t="s">
        <v>488</v>
      </c>
      <c r="H1064" t="s">
        <v>386</v>
      </c>
      <c r="I1064" t="s">
        <v>488</v>
      </c>
      <c r="J1064" t="s">
        <v>15</v>
      </c>
      <c r="K1064">
        <v>2880</v>
      </c>
      <c r="L1064">
        <v>2880</v>
      </c>
      <c r="M1064">
        <v>100</v>
      </c>
      <c r="N1064" t="b">
        <v>1</v>
      </c>
      <c r="O1064" t="s">
        <v>1623</v>
      </c>
      <c r="P1064" t="s">
        <v>1590</v>
      </c>
      <c r="Q1064">
        <v>0.4375</v>
      </c>
    </row>
    <row r="1065" spans="1:17">
      <c r="A1065" s="48">
        <v>46031</v>
      </c>
      <c r="B1065">
        <v>2</v>
      </c>
      <c r="C1065" t="s">
        <v>285</v>
      </c>
      <c r="D1065" t="s">
        <v>1417</v>
      </c>
      <c r="E1065">
        <v>10</v>
      </c>
      <c r="F1065" t="s">
        <v>17</v>
      </c>
      <c r="G1065" t="s">
        <v>488</v>
      </c>
      <c r="H1065" t="s">
        <v>387</v>
      </c>
      <c r="I1065" t="s">
        <v>443</v>
      </c>
      <c r="J1065" t="s">
        <v>15</v>
      </c>
      <c r="K1065">
        <v>2880</v>
      </c>
      <c r="L1065">
        <v>2880</v>
      </c>
      <c r="M1065">
        <v>60</v>
      </c>
      <c r="N1065" t="b">
        <v>0</v>
      </c>
      <c r="O1065" t="s">
        <v>4709</v>
      </c>
      <c r="P1065" t="s">
        <v>1590</v>
      </c>
      <c r="Q1065">
        <v>0.4375</v>
      </c>
    </row>
    <row r="1066" spans="1:17">
      <c r="A1066" s="48">
        <v>46031</v>
      </c>
      <c r="B1066">
        <v>2</v>
      </c>
      <c r="C1066" t="s">
        <v>285</v>
      </c>
      <c r="D1066" t="s">
        <v>1417</v>
      </c>
      <c r="E1066">
        <v>10</v>
      </c>
      <c r="F1066" t="s">
        <v>17</v>
      </c>
      <c r="G1066" t="s">
        <v>488</v>
      </c>
      <c r="H1066" t="s">
        <v>388</v>
      </c>
      <c r="I1066" t="s">
        <v>344</v>
      </c>
      <c r="J1066" t="s">
        <v>15</v>
      </c>
      <c r="K1066">
        <v>2880</v>
      </c>
      <c r="L1066">
        <v>2880</v>
      </c>
      <c r="M1066">
        <v>60</v>
      </c>
      <c r="N1066" t="b">
        <v>0</v>
      </c>
      <c r="O1066" t="s">
        <v>4709</v>
      </c>
      <c r="P1066" t="s">
        <v>1590</v>
      </c>
      <c r="Q1066">
        <v>0.4375</v>
      </c>
    </row>
    <row r="1067" spans="1:17">
      <c r="A1067" s="48">
        <v>46031</v>
      </c>
      <c r="B1067">
        <v>2</v>
      </c>
      <c r="C1067" t="s">
        <v>285</v>
      </c>
      <c r="D1067" t="s">
        <v>1417</v>
      </c>
      <c r="E1067">
        <v>10</v>
      </c>
      <c r="F1067" t="s">
        <v>17</v>
      </c>
      <c r="G1067" t="s">
        <v>488</v>
      </c>
      <c r="H1067" t="s">
        <v>1267</v>
      </c>
      <c r="I1067" t="s">
        <v>488</v>
      </c>
      <c r="J1067" t="s">
        <v>15</v>
      </c>
      <c r="K1067">
        <v>2880</v>
      </c>
      <c r="L1067">
        <v>2880</v>
      </c>
      <c r="M1067">
        <v>100</v>
      </c>
      <c r="N1067" t="b">
        <v>1</v>
      </c>
      <c r="O1067" t="s">
        <v>1623</v>
      </c>
      <c r="P1067" t="s">
        <v>1590</v>
      </c>
      <c r="Q1067">
        <v>0.4375</v>
      </c>
    </row>
    <row r="1068" spans="1:17">
      <c r="A1068" s="48">
        <v>46031</v>
      </c>
      <c r="B1068">
        <v>2</v>
      </c>
      <c r="C1068" t="s">
        <v>285</v>
      </c>
      <c r="D1068" t="s">
        <v>1417</v>
      </c>
      <c r="E1068">
        <v>10</v>
      </c>
      <c r="F1068" t="s">
        <v>17</v>
      </c>
      <c r="G1068" t="s">
        <v>488</v>
      </c>
      <c r="H1068" t="s">
        <v>389</v>
      </c>
      <c r="I1068" t="s">
        <v>488</v>
      </c>
      <c r="J1068" t="s">
        <v>16</v>
      </c>
      <c r="K1068">
        <v>2880</v>
      </c>
      <c r="L1068">
        <v>2880</v>
      </c>
      <c r="M1068">
        <v>100</v>
      </c>
      <c r="N1068" t="b">
        <v>1</v>
      </c>
      <c r="O1068" t="s">
        <v>1623</v>
      </c>
      <c r="P1068" t="s">
        <v>1590</v>
      </c>
      <c r="Q1068">
        <v>0.4375</v>
      </c>
    </row>
    <row r="1069" spans="1:17">
      <c r="A1069" s="48">
        <v>46031</v>
      </c>
      <c r="B1069">
        <v>2</v>
      </c>
      <c r="C1069" t="s">
        <v>285</v>
      </c>
      <c r="D1069" t="s">
        <v>1417</v>
      </c>
      <c r="E1069">
        <v>10</v>
      </c>
      <c r="F1069" t="s">
        <v>17</v>
      </c>
      <c r="G1069" t="s">
        <v>488</v>
      </c>
      <c r="H1069" t="s">
        <v>391</v>
      </c>
      <c r="I1069" t="s">
        <v>1266</v>
      </c>
      <c r="J1069" t="s">
        <v>15</v>
      </c>
      <c r="K1069">
        <v>2880</v>
      </c>
      <c r="L1069">
        <v>2880</v>
      </c>
      <c r="M1069">
        <v>60</v>
      </c>
      <c r="N1069" t="b">
        <v>0</v>
      </c>
      <c r="O1069" t="s">
        <v>4709</v>
      </c>
      <c r="P1069" t="s">
        <v>1590</v>
      </c>
      <c r="Q1069">
        <v>0.4375</v>
      </c>
    </row>
    <row r="1070" spans="1:17">
      <c r="A1070" s="48">
        <v>46031</v>
      </c>
      <c r="B1070">
        <v>2</v>
      </c>
      <c r="C1070" t="s">
        <v>287</v>
      </c>
      <c r="D1070" t="s">
        <v>1378</v>
      </c>
      <c r="E1070">
        <v>60</v>
      </c>
      <c r="F1070" t="s">
        <v>17</v>
      </c>
      <c r="G1070" t="s">
        <v>443</v>
      </c>
      <c r="H1070" t="s">
        <v>386</v>
      </c>
      <c r="I1070" t="s">
        <v>488</v>
      </c>
      <c r="J1070" t="s">
        <v>15</v>
      </c>
      <c r="K1070">
        <v>2880</v>
      </c>
      <c r="L1070">
        <v>2880</v>
      </c>
      <c r="M1070">
        <v>60</v>
      </c>
      <c r="N1070" t="b">
        <v>0</v>
      </c>
      <c r="O1070" t="s">
        <v>4709</v>
      </c>
      <c r="P1070" t="s">
        <v>2103</v>
      </c>
      <c r="Q1070">
        <v>0.76388888888888884</v>
      </c>
    </row>
    <row r="1071" spans="1:17">
      <c r="A1071" s="48">
        <v>46031</v>
      </c>
      <c r="B1071">
        <v>2</v>
      </c>
      <c r="C1071" t="s">
        <v>287</v>
      </c>
      <c r="D1071" t="s">
        <v>1378</v>
      </c>
      <c r="E1071">
        <v>60</v>
      </c>
      <c r="F1071" t="s">
        <v>17</v>
      </c>
      <c r="G1071" t="s">
        <v>443</v>
      </c>
      <c r="H1071" t="s">
        <v>387</v>
      </c>
      <c r="I1071" t="s">
        <v>443</v>
      </c>
      <c r="J1071" t="s">
        <v>15</v>
      </c>
      <c r="K1071">
        <v>2880</v>
      </c>
      <c r="L1071">
        <v>2880</v>
      </c>
      <c r="M1071">
        <v>100</v>
      </c>
      <c r="N1071" t="b">
        <v>1</v>
      </c>
      <c r="O1071" t="s">
        <v>1623</v>
      </c>
      <c r="P1071" t="s">
        <v>2103</v>
      </c>
      <c r="Q1071">
        <v>0.76388888888888884</v>
      </c>
    </row>
    <row r="1072" spans="1:17">
      <c r="A1072" s="48">
        <v>46031</v>
      </c>
      <c r="B1072">
        <v>2</v>
      </c>
      <c r="C1072" t="s">
        <v>287</v>
      </c>
      <c r="D1072" t="s">
        <v>1378</v>
      </c>
      <c r="E1072">
        <v>60</v>
      </c>
      <c r="F1072" t="s">
        <v>17</v>
      </c>
      <c r="G1072" t="s">
        <v>443</v>
      </c>
      <c r="H1072" t="s">
        <v>388</v>
      </c>
      <c r="I1072" t="s">
        <v>344</v>
      </c>
      <c r="J1072" t="s">
        <v>15</v>
      </c>
      <c r="K1072">
        <v>2880</v>
      </c>
      <c r="L1072">
        <v>2880</v>
      </c>
      <c r="M1072">
        <v>60</v>
      </c>
      <c r="N1072" t="b">
        <v>0</v>
      </c>
      <c r="O1072" t="s">
        <v>4709</v>
      </c>
      <c r="P1072" t="s">
        <v>2103</v>
      </c>
      <c r="Q1072">
        <v>0.76388888888888884</v>
      </c>
    </row>
    <row r="1073" spans="1:17">
      <c r="A1073" s="48">
        <v>46031</v>
      </c>
      <c r="B1073">
        <v>2</v>
      </c>
      <c r="C1073" t="s">
        <v>287</v>
      </c>
      <c r="D1073" t="s">
        <v>1378</v>
      </c>
      <c r="E1073">
        <v>60</v>
      </c>
      <c r="F1073" t="s">
        <v>17</v>
      </c>
      <c r="G1073" t="s">
        <v>443</v>
      </c>
      <c r="H1073" t="s">
        <v>1267</v>
      </c>
      <c r="I1073" t="s">
        <v>488</v>
      </c>
      <c r="J1073" t="s">
        <v>15</v>
      </c>
      <c r="K1073">
        <v>2880</v>
      </c>
      <c r="L1073">
        <v>2880</v>
      </c>
      <c r="M1073">
        <v>60</v>
      </c>
      <c r="N1073" t="b">
        <v>0</v>
      </c>
      <c r="O1073" t="s">
        <v>4709</v>
      </c>
      <c r="P1073" t="s">
        <v>2103</v>
      </c>
      <c r="Q1073">
        <v>0.76388888888888884</v>
      </c>
    </row>
    <row r="1074" spans="1:17">
      <c r="A1074" s="48">
        <v>46031</v>
      </c>
      <c r="B1074">
        <v>2</v>
      </c>
      <c r="C1074" t="s">
        <v>287</v>
      </c>
      <c r="D1074" t="s">
        <v>1378</v>
      </c>
      <c r="E1074">
        <v>60</v>
      </c>
      <c r="F1074" t="s">
        <v>17</v>
      </c>
      <c r="G1074" t="s">
        <v>443</v>
      </c>
      <c r="H1074" t="s">
        <v>389</v>
      </c>
      <c r="I1074" t="s">
        <v>488</v>
      </c>
      <c r="J1074" t="s">
        <v>16</v>
      </c>
      <c r="K1074">
        <v>2880</v>
      </c>
      <c r="L1074">
        <v>2880</v>
      </c>
      <c r="M1074">
        <v>60</v>
      </c>
      <c r="N1074" t="b">
        <v>0</v>
      </c>
      <c r="O1074" t="s">
        <v>4709</v>
      </c>
      <c r="P1074" t="s">
        <v>2103</v>
      </c>
      <c r="Q1074">
        <v>0.76388888888888884</v>
      </c>
    </row>
    <row r="1075" spans="1:17">
      <c r="A1075" s="48">
        <v>46031</v>
      </c>
      <c r="B1075">
        <v>2</v>
      </c>
      <c r="C1075" t="s">
        <v>287</v>
      </c>
      <c r="D1075" t="s">
        <v>1378</v>
      </c>
      <c r="E1075">
        <v>60</v>
      </c>
      <c r="F1075" t="s">
        <v>17</v>
      </c>
      <c r="G1075" t="s">
        <v>443</v>
      </c>
      <c r="H1075" t="s">
        <v>391</v>
      </c>
      <c r="I1075" t="s">
        <v>1266</v>
      </c>
      <c r="J1075" t="s">
        <v>15</v>
      </c>
      <c r="K1075">
        <v>2880</v>
      </c>
      <c r="L1075">
        <v>2880</v>
      </c>
      <c r="M1075">
        <v>60</v>
      </c>
      <c r="N1075" t="b">
        <v>0</v>
      </c>
      <c r="O1075" t="s">
        <v>4709</v>
      </c>
      <c r="P1075" t="s">
        <v>2103</v>
      </c>
      <c r="Q1075">
        <v>0.76388888888888884</v>
      </c>
    </row>
    <row r="1076" spans="1:17">
      <c r="A1076" s="48">
        <v>46031</v>
      </c>
      <c r="B1076">
        <v>2</v>
      </c>
      <c r="C1076" t="s">
        <v>289</v>
      </c>
      <c r="D1076" t="s">
        <v>108</v>
      </c>
      <c r="E1076">
        <v>30</v>
      </c>
      <c r="F1076" t="s">
        <v>17</v>
      </c>
      <c r="G1076" t="s">
        <v>443</v>
      </c>
      <c r="H1076" t="s">
        <v>386</v>
      </c>
      <c r="I1076" t="s">
        <v>488</v>
      </c>
      <c r="J1076" t="s">
        <v>15</v>
      </c>
      <c r="K1076">
        <v>2880</v>
      </c>
      <c r="L1076">
        <v>2880</v>
      </c>
      <c r="M1076">
        <v>60</v>
      </c>
      <c r="N1076" t="b">
        <v>0</v>
      </c>
      <c r="O1076" t="s">
        <v>4709</v>
      </c>
      <c r="P1076" t="s">
        <v>1590</v>
      </c>
      <c r="Q1076">
        <v>0.4375</v>
      </c>
    </row>
    <row r="1077" spans="1:17">
      <c r="A1077" s="48">
        <v>46031</v>
      </c>
      <c r="B1077">
        <v>2</v>
      </c>
      <c r="C1077" t="s">
        <v>289</v>
      </c>
      <c r="D1077" t="s">
        <v>108</v>
      </c>
      <c r="E1077">
        <v>30</v>
      </c>
      <c r="F1077" t="s">
        <v>17</v>
      </c>
      <c r="G1077" t="s">
        <v>443</v>
      </c>
      <c r="H1077" t="s">
        <v>387</v>
      </c>
      <c r="I1077" t="s">
        <v>443</v>
      </c>
      <c r="J1077" t="s">
        <v>15</v>
      </c>
      <c r="K1077">
        <v>2880</v>
      </c>
      <c r="L1077">
        <v>2880</v>
      </c>
      <c r="M1077">
        <v>100</v>
      </c>
      <c r="N1077" t="b">
        <v>1</v>
      </c>
      <c r="O1077" t="s">
        <v>1623</v>
      </c>
      <c r="P1077" t="s">
        <v>1590</v>
      </c>
      <c r="Q1077">
        <v>0.4375</v>
      </c>
    </row>
    <row r="1078" spans="1:17">
      <c r="A1078" s="48">
        <v>46031</v>
      </c>
      <c r="B1078">
        <v>2</v>
      </c>
      <c r="C1078" t="s">
        <v>289</v>
      </c>
      <c r="D1078" t="s">
        <v>108</v>
      </c>
      <c r="E1078">
        <v>30</v>
      </c>
      <c r="F1078" t="s">
        <v>17</v>
      </c>
      <c r="G1078" t="s">
        <v>443</v>
      </c>
      <c r="H1078" t="s">
        <v>388</v>
      </c>
      <c r="I1078" t="s">
        <v>344</v>
      </c>
      <c r="J1078" t="s">
        <v>15</v>
      </c>
      <c r="K1078">
        <v>2880</v>
      </c>
      <c r="L1078">
        <v>2880</v>
      </c>
      <c r="M1078">
        <v>60</v>
      </c>
      <c r="N1078" t="b">
        <v>0</v>
      </c>
      <c r="O1078" t="s">
        <v>4709</v>
      </c>
      <c r="P1078" t="s">
        <v>1590</v>
      </c>
      <c r="Q1078">
        <v>0.4375</v>
      </c>
    </row>
    <row r="1079" spans="1:17">
      <c r="A1079" s="48">
        <v>46031</v>
      </c>
      <c r="B1079">
        <v>2</v>
      </c>
      <c r="C1079" t="s">
        <v>289</v>
      </c>
      <c r="D1079" t="s">
        <v>108</v>
      </c>
      <c r="E1079">
        <v>30</v>
      </c>
      <c r="F1079" t="s">
        <v>17</v>
      </c>
      <c r="G1079" t="s">
        <v>443</v>
      </c>
      <c r="H1079" t="s">
        <v>1267</v>
      </c>
      <c r="I1079" t="s">
        <v>488</v>
      </c>
      <c r="J1079" t="s">
        <v>15</v>
      </c>
      <c r="K1079">
        <v>2880</v>
      </c>
      <c r="L1079">
        <v>2880</v>
      </c>
      <c r="M1079">
        <v>60</v>
      </c>
      <c r="N1079" t="b">
        <v>0</v>
      </c>
      <c r="O1079" t="s">
        <v>4709</v>
      </c>
      <c r="P1079" t="s">
        <v>1590</v>
      </c>
      <c r="Q1079">
        <v>0.4375</v>
      </c>
    </row>
    <row r="1080" spans="1:17">
      <c r="A1080" s="48">
        <v>46031</v>
      </c>
      <c r="B1080">
        <v>2</v>
      </c>
      <c r="C1080" t="s">
        <v>289</v>
      </c>
      <c r="D1080" t="s">
        <v>108</v>
      </c>
      <c r="E1080">
        <v>30</v>
      </c>
      <c r="F1080" t="s">
        <v>17</v>
      </c>
      <c r="G1080" t="s">
        <v>443</v>
      </c>
      <c r="H1080" t="s">
        <v>389</v>
      </c>
      <c r="I1080" t="s">
        <v>488</v>
      </c>
      <c r="J1080" t="s">
        <v>16</v>
      </c>
      <c r="K1080">
        <v>2880</v>
      </c>
      <c r="L1080">
        <v>2880</v>
      </c>
      <c r="M1080">
        <v>60</v>
      </c>
      <c r="N1080" t="b">
        <v>0</v>
      </c>
      <c r="O1080" t="s">
        <v>4709</v>
      </c>
      <c r="P1080" t="s">
        <v>1590</v>
      </c>
      <c r="Q1080">
        <v>0.4375</v>
      </c>
    </row>
    <row r="1081" spans="1:17">
      <c r="A1081" s="48">
        <v>46031</v>
      </c>
      <c r="B1081">
        <v>2</v>
      </c>
      <c r="C1081" t="s">
        <v>289</v>
      </c>
      <c r="D1081" t="s">
        <v>108</v>
      </c>
      <c r="E1081">
        <v>30</v>
      </c>
      <c r="F1081" t="s">
        <v>17</v>
      </c>
      <c r="G1081" t="s">
        <v>443</v>
      </c>
      <c r="H1081" t="s">
        <v>391</v>
      </c>
      <c r="I1081" t="s">
        <v>1266</v>
      </c>
      <c r="J1081" t="s">
        <v>15</v>
      </c>
      <c r="K1081">
        <v>2880</v>
      </c>
      <c r="L1081">
        <v>2880</v>
      </c>
      <c r="M1081">
        <v>60</v>
      </c>
      <c r="N1081" t="b">
        <v>0</v>
      </c>
      <c r="O1081" t="s">
        <v>4709</v>
      </c>
      <c r="P1081" t="s">
        <v>1590</v>
      </c>
      <c r="Q1081">
        <v>0.4375</v>
      </c>
    </row>
    <row r="1082" spans="1:17">
      <c r="A1082" s="48">
        <v>46031</v>
      </c>
      <c r="B1082">
        <v>2</v>
      </c>
      <c r="C1082" t="s">
        <v>298</v>
      </c>
      <c r="D1082" t="s">
        <v>1233</v>
      </c>
      <c r="E1082">
        <v>5</v>
      </c>
      <c r="F1082" t="s">
        <v>17</v>
      </c>
      <c r="G1082" t="s">
        <v>443</v>
      </c>
      <c r="H1082" t="s">
        <v>386</v>
      </c>
      <c r="I1082" t="s">
        <v>488</v>
      </c>
      <c r="J1082" t="s">
        <v>15</v>
      </c>
      <c r="K1082">
        <v>2880</v>
      </c>
      <c r="L1082">
        <v>2880</v>
      </c>
      <c r="M1082">
        <v>60</v>
      </c>
      <c r="N1082" t="b">
        <v>0</v>
      </c>
      <c r="O1082" t="s">
        <v>4709</v>
      </c>
      <c r="P1082" t="s">
        <v>2103</v>
      </c>
      <c r="Q1082">
        <v>0.38541666666666669</v>
      </c>
    </row>
    <row r="1083" spans="1:17">
      <c r="A1083" s="48">
        <v>46031</v>
      </c>
      <c r="B1083">
        <v>2</v>
      </c>
      <c r="C1083" t="s">
        <v>298</v>
      </c>
      <c r="D1083" t="s">
        <v>1233</v>
      </c>
      <c r="E1083">
        <v>5</v>
      </c>
      <c r="F1083" t="s">
        <v>17</v>
      </c>
      <c r="G1083" t="s">
        <v>443</v>
      </c>
      <c r="H1083" t="s">
        <v>387</v>
      </c>
      <c r="I1083" t="s">
        <v>443</v>
      </c>
      <c r="J1083" t="s">
        <v>15</v>
      </c>
      <c r="K1083">
        <v>2880</v>
      </c>
      <c r="L1083">
        <v>2880</v>
      </c>
      <c r="M1083">
        <v>100</v>
      </c>
      <c r="N1083" t="b">
        <v>1</v>
      </c>
      <c r="O1083" t="s">
        <v>1623</v>
      </c>
      <c r="P1083" t="s">
        <v>2103</v>
      </c>
      <c r="Q1083">
        <v>0.38541666666666669</v>
      </c>
    </row>
    <row r="1084" spans="1:17">
      <c r="A1084" s="48">
        <v>46031</v>
      </c>
      <c r="B1084">
        <v>2</v>
      </c>
      <c r="C1084" t="s">
        <v>298</v>
      </c>
      <c r="D1084" t="s">
        <v>1233</v>
      </c>
      <c r="E1084">
        <v>5</v>
      </c>
      <c r="F1084" t="s">
        <v>17</v>
      </c>
      <c r="G1084" t="s">
        <v>443</v>
      </c>
      <c r="H1084" t="s">
        <v>388</v>
      </c>
      <c r="I1084" t="s">
        <v>344</v>
      </c>
      <c r="J1084" t="s">
        <v>15</v>
      </c>
      <c r="K1084">
        <v>2880</v>
      </c>
      <c r="L1084">
        <v>2880</v>
      </c>
      <c r="M1084">
        <v>60</v>
      </c>
      <c r="N1084" t="b">
        <v>0</v>
      </c>
      <c r="O1084" t="s">
        <v>4709</v>
      </c>
      <c r="P1084" t="s">
        <v>2103</v>
      </c>
      <c r="Q1084">
        <v>0.38541666666666669</v>
      </c>
    </row>
    <row r="1085" spans="1:17">
      <c r="A1085" s="48">
        <v>46031</v>
      </c>
      <c r="B1085">
        <v>2</v>
      </c>
      <c r="C1085" t="s">
        <v>298</v>
      </c>
      <c r="D1085" t="s">
        <v>1233</v>
      </c>
      <c r="E1085">
        <v>5</v>
      </c>
      <c r="F1085" t="s">
        <v>17</v>
      </c>
      <c r="G1085" t="s">
        <v>443</v>
      </c>
      <c r="H1085" t="s">
        <v>1267</v>
      </c>
      <c r="I1085" t="s">
        <v>488</v>
      </c>
      <c r="J1085" t="s">
        <v>15</v>
      </c>
      <c r="K1085">
        <v>2880</v>
      </c>
      <c r="L1085">
        <v>2880</v>
      </c>
      <c r="M1085">
        <v>60</v>
      </c>
      <c r="N1085" t="b">
        <v>0</v>
      </c>
      <c r="O1085" t="s">
        <v>4709</v>
      </c>
      <c r="P1085" t="s">
        <v>2103</v>
      </c>
      <c r="Q1085">
        <v>0.38541666666666669</v>
      </c>
    </row>
    <row r="1086" spans="1:17">
      <c r="A1086" s="48">
        <v>46031</v>
      </c>
      <c r="B1086">
        <v>2</v>
      </c>
      <c r="C1086" t="s">
        <v>298</v>
      </c>
      <c r="D1086" t="s">
        <v>1233</v>
      </c>
      <c r="E1086">
        <v>5</v>
      </c>
      <c r="F1086" t="s">
        <v>17</v>
      </c>
      <c r="G1086" t="s">
        <v>443</v>
      </c>
      <c r="H1086" t="s">
        <v>389</v>
      </c>
      <c r="I1086" t="s">
        <v>488</v>
      </c>
      <c r="J1086" t="s">
        <v>16</v>
      </c>
      <c r="K1086">
        <v>2880</v>
      </c>
      <c r="L1086">
        <v>2880</v>
      </c>
      <c r="M1086">
        <v>60</v>
      </c>
      <c r="N1086" t="b">
        <v>0</v>
      </c>
      <c r="O1086" t="s">
        <v>4709</v>
      </c>
      <c r="P1086" t="s">
        <v>2103</v>
      </c>
      <c r="Q1086">
        <v>0.38541666666666669</v>
      </c>
    </row>
    <row r="1087" spans="1:17">
      <c r="A1087" s="48">
        <v>46031</v>
      </c>
      <c r="B1087">
        <v>2</v>
      </c>
      <c r="C1087" t="s">
        <v>298</v>
      </c>
      <c r="D1087" t="s">
        <v>1233</v>
      </c>
      <c r="E1087">
        <v>5</v>
      </c>
      <c r="F1087" t="s">
        <v>17</v>
      </c>
      <c r="G1087" t="s">
        <v>443</v>
      </c>
      <c r="H1087" t="s">
        <v>391</v>
      </c>
      <c r="I1087" t="s">
        <v>1266</v>
      </c>
      <c r="J1087" t="s">
        <v>15</v>
      </c>
      <c r="K1087">
        <v>2880</v>
      </c>
      <c r="L1087">
        <v>2880</v>
      </c>
      <c r="M1087">
        <v>60</v>
      </c>
      <c r="N1087" t="b">
        <v>0</v>
      </c>
      <c r="O1087" t="s">
        <v>4709</v>
      </c>
      <c r="P1087" t="s">
        <v>2103</v>
      </c>
      <c r="Q1087">
        <v>0.38541666666666669</v>
      </c>
    </row>
    <row r="1088" spans="1:17">
      <c r="A1088" s="48">
        <v>46032</v>
      </c>
      <c r="B1088">
        <v>2</v>
      </c>
      <c r="C1088" t="s">
        <v>176</v>
      </c>
      <c r="D1088" t="s">
        <v>1454</v>
      </c>
      <c r="E1088">
        <v>15</v>
      </c>
      <c r="F1088" t="s">
        <v>17</v>
      </c>
      <c r="G1088" t="s">
        <v>443</v>
      </c>
      <c r="H1088" t="s">
        <v>386</v>
      </c>
      <c r="I1088" t="s">
        <v>488</v>
      </c>
      <c r="J1088" t="s">
        <v>15</v>
      </c>
      <c r="K1088">
        <v>2880</v>
      </c>
      <c r="L1088">
        <v>2880</v>
      </c>
      <c r="M1088">
        <v>60</v>
      </c>
      <c r="N1088" t="b">
        <v>0</v>
      </c>
      <c r="O1088" t="s">
        <v>4709</v>
      </c>
      <c r="P1088" t="s">
        <v>1590</v>
      </c>
      <c r="Q1088">
        <v>0.38541666666666669</v>
      </c>
    </row>
    <row r="1089" spans="1:17">
      <c r="A1089" s="48">
        <v>46032</v>
      </c>
      <c r="B1089">
        <v>2</v>
      </c>
      <c r="C1089" t="s">
        <v>176</v>
      </c>
      <c r="D1089" t="s">
        <v>1454</v>
      </c>
      <c r="E1089">
        <v>15</v>
      </c>
      <c r="F1089" t="s">
        <v>17</v>
      </c>
      <c r="G1089" t="s">
        <v>443</v>
      </c>
      <c r="H1089" t="s">
        <v>387</v>
      </c>
      <c r="I1089" t="s">
        <v>443</v>
      </c>
      <c r="J1089" t="s">
        <v>15</v>
      </c>
      <c r="K1089">
        <v>2880</v>
      </c>
      <c r="L1089">
        <v>2880</v>
      </c>
      <c r="M1089">
        <v>100</v>
      </c>
      <c r="N1089" t="b">
        <v>1</v>
      </c>
      <c r="O1089" t="s">
        <v>1623</v>
      </c>
      <c r="P1089" t="s">
        <v>1590</v>
      </c>
      <c r="Q1089">
        <v>0.38541666666666669</v>
      </c>
    </row>
    <row r="1090" spans="1:17">
      <c r="A1090" s="48">
        <v>46032</v>
      </c>
      <c r="B1090">
        <v>2</v>
      </c>
      <c r="C1090" t="s">
        <v>176</v>
      </c>
      <c r="D1090" t="s">
        <v>1454</v>
      </c>
      <c r="E1090">
        <v>15</v>
      </c>
      <c r="F1090" t="s">
        <v>17</v>
      </c>
      <c r="G1090" t="s">
        <v>443</v>
      </c>
      <c r="H1090" t="s">
        <v>388</v>
      </c>
      <c r="I1090" t="s">
        <v>344</v>
      </c>
      <c r="J1090" t="s">
        <v>15</v>
      </c>
      <c r="K1090">
        <v>2880</v>
      </c>
      <c r="L1090">
        <v>2880</v>
      </c>
      <c r="M1090">
        <v>60</v>
      </c>
      <c r="N1090" t="b">
        <v>0</v>
      </c>
      <c r="O1090" t="s">
        <v>4709</v>
      </c>
      <c r="P1090" t="s">
        <v>1590</v>
      </c>
      <c r="Q1090">
        <v>0.38541666666666669</v>
      </c>
    </row>
    <row r="1091" spans="1:17">
      <c r="A1091" s="48">
        <v>46032</v>
      </c>
      <c r="B1091">
        <v>2</v>
      </c>
      <c r="C1091" t="s">
        <v>176</v>
      </c>
      <c r="D1091" t="s">
        <v>1454</v>
      </c>
      <c r="E1091">
        <v>15</v>
      </c>
      <c r="F1091" t="s">
        <v>17</v>
      </c>
      <c r="G1091" t="s">
        <v>443</v>
      </c>
      <c r="H1091" t="s">
        <v>1267</v>
      </c>
      <c r="I1091" t="s">
        <v>488</v>
      </c>
      <c r="J1091" t="s">
        <v>15</v>
      </c>
      <c r="K1091">
        <v>2880</v>
      </c>
      <c r="L1091">
        <v>2880</v>
      </c>
      <c r="M1091">
        <v>60</v>
      </c>
      <c r="N1091" t="b">
        <v>0</v>
      </c>
      <c r="O1091" t="s">
        <v>4709</v>
      </c>
      <c r="P1091" t="s">
        <v>1590</v>
      </c>
      <c r="Q1091">
        <v>0.38541666666666669</v>
      </c>
    </row>
    <row r="1092" spans="1:17">
      <c r="A1092" s="48">
        <v>46032</v>
      </c>
      <c r="B1092">
        <v>2</v>
      </c>
      <c r="C1092" t="s">
        <v>176</v>
      </c>
      <c r="D1092" t="s">
        <v>1454</v>
      </c>
      <c r="E1092">
        <v>15</v>
      </c>
      <c r="F1092" t="s">
        <v>17</v>
      </c>
      <c r="G1092" t="s">
        <v>443</v>
      </c>
      <c r="H1092" t="s">
        <v>389</v>
      </c>
      <c r="I1092" t="s">
        <v>488</v>
      </c>
      <c r="J1092" t="s">
        <v>16</v>
      </c>
      <c r="K1092">
        <v>2880</v>
      </c>
      <c r="L1092">
        <v>2880</v>
      </c>
      <c r="M1092">
        <v>60</v>
      </c>
      <c r="N1092" t="b">
        <v>0</v>
      </c>
      <c r="O1092" t="s">
        <v>4709</v>
      </c>
      <c r="P1092" t="s">
        <v>1590</v>
      </c>
      <c r="Q1092">
        <v>0.38541666666666669</v>
      </c>
    </row>
    <row r="1093" spans="1:17">
      <c r="A1093" s="48">
        <v>46032</v>
      </c>
      <c r="B1093">
        <v>2</v>
      </c>
      <c r="C1093" t="s">
        <v>176</v>
      </c>
      <c r="D1093" t="s">
        <v>1454</v>
      </c>
      <c r="E1093">
        <v>15</v>
      </c>
      <c r="F1093" t="s">
        <v>17</v>
      </c>
      <c r="G1093" t="s">
        <v>443</v>
      </c>
      <c r="H1093" t="s">
        <v>391</v>
      </c>
      <c r="I1093" t="s">
        <v>1266</v>
      </c>
      <c r="J1093" t="s">
        <v>15</v>
      </c>
      <c r="K1093">
        <v>2880</v>
      </c>
      <c r="L1093">
        <v>2880</v>
      </c>
      <c r="M1093">
        <v>60</v>
      </c>
      <c r="N1093" t="b">
        <v>0</v>
      </c>
      <c r="O1093" t="s">
        <v>4709</v>
      </c>
      <c r="P1093" t="s">
        <v>1590</v>
      </c>
      <c r="Q1093">
        <v>0.38541666666666669</v>
      </c>
    </row>
    <row r="1094" spans="1:17">
      <c r="A1094" s="48">
        <v>46032</v>
      </c>
      <c r="B1094">
        <v>2</v>
      </c>
      <c r="C1094" t="s">
        <v>183</v>
      </c>
      <c r="D1094" t="s">
        <v>1166</v>
      </c>
      <c r="E1094">
        <v>15</v>
      </c>
      <c r="F1094" t="s">
        <v>17</v>
      </c>
      <c r="G1094" t="s">
        <v>1266</v>
      </c>
      <c r="H1094" t="s">
        <v>386</v>
      </c>
      <c r="I1094" t="s">
        <v>488</v>
      </c>
      <c r="J1094" t="s">
        <v>15</v>
      </c>
      <c r="K1094">
        <v>2880</v>
      </c>
      <c r="L1094">
        <v>2880</v>
      </c>
      <c r="M1094">
        <v>60</v>
      </c>
      <c r="N1094" t="b">
        <v>0</v>
      </c>
      <c r="O1094" t="s">
        <v>4709</v>
      </c>
      <c r="P1094" t="s">
        <v>2103</v>
      </c>
      <c r="Q1094">
        <v>0.4375</v>
      </c>
    </row>
    <row r="1095" spans="1:17">
      <c r="A1095" s="48">
        <v>46032</v>
      </c>
      <c r="B1095">
        <v>2</v>
      </c>
      <c r="C1095" t="s">
        <v>183</v>
      </c>
      <c r="D1095" t="s">
        <v>1166</v>
      </c>
      <c r="E1095">
        <v>15</v>
      </c>
      <c r="F1095" t="s">
        <v>17</v>
      </c>
      <c r="G1095" t="s">
        <v>1266</v>
      </c>
      <c r="H1095" t="s">
        <v>387</v>
      </c>
      <c r="I1095" t="s">
        <v>443</v>
      </c>
      <c r="J1095" t="s">
        <v>15</v>
      </c>
      <c r="K1095">
        <v>2880</v>
      </c>
      <c r="L1095">
        <v>2880</v>
      </c>
      <c r="M1095">
        <v>60</v>
      </c>
      <c r="N1095" t="b">
        <v>0</v>
      </c>
      <c r="O1095" t="s">
        <v>4709</v>
      </c>
      <c r="P1095" t="s">
        <v>2103</v>
      </c>
      <c r="Q1095">
        <v>0.4375</v>
      </c>
    </row>
    <row r="1096" spans="1:17">
      <c r="A1096" s="48">
        <v>46032</v>
      </c>
      <c r="B1096">
        <v>2</v>
      </c>
      <c r="C1096" t="s">
        <v>183</v>
      </c>
      <c r="D1096" t="s">
        <v>1166</v>
      </c>
      <c r="E1096">
        <v>15</v>
      </c>
      <c r="F1096" t="s">
        <v>17</v>
      </c>
      <c r="G1096" t="s">
        <v>1266</v>
      </c>
      <c r="H1096" t="s">
        <v>388</v>
      </c>
      <c r="I1096" t="s">
        <v>344</v>
      </c>
      <c r="J1096" t="s">
        <v>15</v>
      </c>
      <c r="K1096">
        <v>2880</v>
      </c>
      <c r="L1096">
        <v>2880</v>
      </c>
      <c r="M1096">
        <v>60</v>
      </c>
      <c r="N1096" t="b">
        <v>0</v>
      </c>
      <c r="O1096" t="s">
        <v>4709</v>
      </c>
      <c r="P1096" t="s">
        <v>2103</v>
      </c>
      <c r="Q1096">
        <v>0.4375</v>
      </c>
    </row>
    <row r="1097" spans="1:17">
      <c r="A1097" s="48">
        <v>46032</v>
      </c>
      <c r="B1097">
        <v>2</v>
      </c>
      <c r="C1097" t="s">
        <v>183</v>
      </c>
      <c r="D1097" t="s">
        <v>1166</v>
      </c>
      <c r="E1097">
        <v>15</v>
      </c>
      <c r="F1097" t="s">
        <v>17</v>
      </c>
      <c r="G1097" t="s">
        <v>1266</v>
      </c>
      <c r="H1097" t="s">
        <v>1267</v>
      </c>
      <c r="I1097" t="s">
        <v>488</v>
      </c>
      <c r="J1097" t="s">
        <v>15</v>
      </c>
      <c r="K1097">
        <v>2880</v>
      </c>
      <c r="L1097">
        <v>2880</v>
      </c>
      <c r="M1097">
        <v>60</v>
      </c>
      <c r="N1097" t="b">
        <v>0</v>
      </c>
      <c r="O1097" t="s">
        <v>4709</v>
      </c>
      <c r="P1097" t="s">
        <v>2103</v>
      </c>
      <c r="Q1097">
        <v>0.4375</v>
      </c>
    </row>
    <row r="1098" spans="1:17">
      <c r="A1098" s="48">
        <v>46032</v>
      </c>
      <c r="B1098">
        <v>2</v>
      </c>
      <c r="C1098" t="s">
        <v>183</v>
      </c>
      <c r="D1098" t="s">
        <v>1166</v>
      </c>
      <c r="E1098">
        <v>15</v>
      </c>
      <c r="F1098" t="s">
        <v>17</v>
      </c>
      <c r="G1098" t="s">
        <v>1266</v>
      </c>
      <c r="H1098" t="s">
        <v>389</v>
      </c>
      <c r="I1098" t="s">
        <v>488</v>
      </c>
      <c r="J1098" t="s">
        <v>16</v>
      </c>
      <c r="K1098">
        <v>2880</v>
      </c>
      <c r="L1098">
        <v>2880</v>
      </c>
      <c r="M1098">
        <v>60</v>
      </c>
      <c r="N1098" t="b">
        <v>0</v>
      </c>
      <c r="O1098" t="s">
        <v>4709</v>
      </c>
      <c r="P1098" t="s">
        <v>2103</v>
      </c>
      <c r="Q1098">
        <v>0.4375</v>
      </c>
    </row>
    <row r="1099" spans="1:17">
      <c r="A1099" s="48">
        <v>46032</v>
      </c>
      <c r="B1099">
        <v>2</v>
      </c>
      <c r="C1099" t="s">
        <v>183</v>
      </c>
      <c r="D1099" t="s">
        <v>1166</v>
      </c>
      <c r="E1099">
        <v>15</v>
      </c>
      <c r="F1099" t="s">
        <v>17</v>
      </c>
      <c r="G1099" t="s">
        <v>1266</v>
      </c>
      <c r="H1099" t="s">
        <v>391</v>
      </c>
      <c r="I1099" t="s">
        <v>1266</v>
      </c>
      <c r="J1099" t="s">
        <v>15</v>
      </c>
      <c r="K1099">
        <v>2880</v>
      </c>
      <c r="L1099">
        <v>2880</v>
      </c>
      <c r="M1099">
        <v>100</v>
      </c>
      <c r="N1099" t="b">
        <v>1</v>
      </c>
      <c r="O1099" t="s">
        <v>1623</v>
      </c>
      <c r="P1099" t="s">
        <v>2103</v>
      </c>
      <c r="Q1099">
        <v>0.4375</v>
      </c>
    </row>
    <row r="1100" spans="1:17">
      <c r="A1100" s="48">
        <v>46032</v>
      </c>
      <c r="B1100">
        <v>2</v>
      </c>
      <c r="C1100" t="s">
        <v>190</v>
      </c>
      <c r="D1100" t="s">
        <v>59</v>
      </c>
      <c r="E1100">
        <v>10</v>
      </c>
      <c r="F1100" t="s">
        <v>17</v>
      </c>
      <c r="G1100" t="s">
        <v>1266</v>
      </c>
      <c r="H1100" t="s">
        <v>386</v>
      </c>
      <c r="I1100" t="s">
        <v>488</v>
      </c>
      <c r="J1100" t="s">
        <v>15</v>
      </c>
      <c r="K1100">
        <v>2880</v>
      </c>
      <c r="L1100">
        <v>2880</v>
      </c>
      <c r="M1100">
        <v>60</v>
      </c>
      <c r="N1100" t="b">
        <v>0</v>
      </c>
      <c r="O1100" t="s">
        <v>4709</v>
      </c>
      <c r="P1100" t="s">
        <v>2103</v>
      </c>
      <c r="Q1100">
        <v>0.77777777777777779</v>
      </c>
    </row>
    <row r="1101" spans="1:17">
      <c r="A1101" s="48">
        <v>46032</v>
      </c>
      <c r="B1101">
        <v>2</v>
      </c>
      <c r="C1101" t="s">
        <v>190</v>
      </c>
      <c r="D1101" t="s">
        <v>59</v>
      </c>
      <c r="E1101">
        <v>10</v>
      </c>
      <c r="F1101" t="s">
        <v>17</v>
      </c>
      <c r="G1101" t="s">
        <v>1266</v>
      </c>
      <c r="H1101" t="s">
        <v>387</v>
      </c>
      <c r="I1101" t="s">
        <v>443</v>
      </c>
      <c r="J1101" t="s">
        <v>15</v>
      </c>
      <c r="K1101">
        <v>2880</v>
      </c>
      <c r="L1101">
        <v>2880</v>
      </c>
      <c r="M1101">
        <v>60</v>
      </c>
      <c r="N1101" t="b">
        <v>0</v>
      </c>
      <c r="O1101" t="s">
        <v>4709</v>
      </c>
      <c r="P1101" t="s">
        <v>2103</v>
      </c>
      <c r="Q1101">
        <v>0.77777777777777779</v>
      </c>
    </row>
    <row r="1102" spans="1:17">
      <c r="A1102" s="48">
        <v>46032</v>
      </c>
      <c r="B1102">
        <v>2</v>
      </c>
      <c r="C1102" t="s">
        <v>190</v>
      </c>
      <c r="D1102" t="s">
        <v>59</v>
      </c>
      <c r="E1102">
        <v>10</v>
      </c>
      <c r="F1102" t="s">
        <v>17</v>
      </c>
      <c r="G1102" t="s">
        <v>1266</v>
      </c>
      <c r="H1102" t="s">
        <v>388</v>
      </c>
      <c r="I1102" t="s">
        <v>344</v>
      </c>
      <c r="J1102" t="s">
        <v>15</v>
      </c>
      <c r="K1102">
        <v>2880</v>
      </c>
      <c r="L1102">
        <v>2880</v>
      </c>
      <c r="M1102">
        <v>60</v>
      </c>
      <c r="N1102" t="b">
        <v>0</v>
      </c>
      <c r="O1102" t="s">
        <v>4709</v>
      </c>
      <c r="P1102" t="s">
        <v>2103</v>
      </c>
      <c r="Q1102">
        <v>0.77777777777777779</v>
      </c>
    </row>
    <row r="1103" spans="1:17">
      <c r="A1103" s="48">
        <v>46032</v>
      </c>
      <c r="B1103">
        <v>2</v>
      </c>
      <c r="C1103" t="s">
        <v>190</v>
      </c>
      <c r="D1103" t="s">
        <v>59</v>
      </c>
      <c r="E1103">
        <v>10</v>
      </c>
      <c r="F1103" t="s">
        <v>17</v>
      </c>
      <c r="G1103" t="s">
        <v>1266</v>
      </c>
      <c r="H1103" t="s">
        <v>1267</v>
      </c>
      <c r="I1103" t="s">
        <v>488</v>
      </c>
      <c r="J1103" t="s">
        <v>15</v>
      </c>
      <c r="K1103">
        <v>2880</v>
      </c>
      <c r="L1103">
        <v>2880</v>
      </c>
      <c r="M1103">
        <v>60</v>
      </c>
      <c r="N1103" t="b">
        <v>0</v>
      </c>
      <c r="O1103" t="s">
        <v>4709</v>
      </c>
      <c r="P1103" t="s">
        <v>2103</v>
      </c>
      <c r="Q1103">
        <v>0.77777777777777779</v>
      </c>
    </row>
    <row r="1104" spans="1:17">
      <c r="A1104" s="48">
        <v>46032</v>
      </c>
      <c r="B1104">
        <v>2</v>
      </c>
      <c r="C1104" t="s">
        <v>190</v>
      </c>
      <c r="D1104" t="s">
        <v>59</v>
      </c>
      <c r="E1104">
        <v>10</v>
      </c>
      <c r="F1104" t="s">
        <v>17</v>
      </c>
      <c r="G1104" t="s">
        <v>1266</v>
      </c>
      <c r="H1104" t="s">
        <v>389</v>
      </c>
      <c r="I1104" t="s">
        <v>488</v>
      </c>
      <c r="J1104" t="s">
        <v>16</v>
      </c>
      <c r="K1104">
        <v>2880</v>
      </c>
      <c r="L1104">
        <v>2880</v>
      </c>
      <c r="M1104">
        <v>60</v>
      </c>
      <c r="N1104" t="b">
        <v>0</v>
      </c>
      <c r="O1104" t="s">
        <v>4709</v>
      </c>
      <c r="P1104" t="s">
        <v>2103</v>
      </c>
      <c r="Q1104">
        <v>0.77777777777777779</v>
      </c>
    </row>
    <row r="1105" spans="1:17">
      <c r="A1105" s="48">
        <v>46032</v>
      </c>
      <c r="B1105">
        <v>2</v>
      </c>
      <c r="C1105" t="s">
        <v>190</v>
      </c>
      <c r="D1105" t="s">
        <v>59</v>
      </c>
      <c r="E1105">
        <v>10</v>
      </c>
      <c r="F1105" t="s">
        <v>17</v>
      </c>
      <c r="G1105" t="s">
        <v>1266</v>
      </c>
      <c r="H1105" t="s">
        <v>391</v>
      </c>
      <c r="I1105" t="s">
        <v>1266</v>
      </c>
      <c r="J1105" t="s">
        <v>15</v>
      </c>
      <c r="K1105">
        <v>2880</v>
      </c>
      <c r="L1105">
        <v>2880</v>
      </c>
      <c r="M1105">
        <v>100</v>
      </c>
      <c r="N1105" t="b">
        <v>1</v>
      </c>
      <c r="O1105" t="s">
        <v>1623</v>
      </c>
      <c r="P1105" t="s">
        <v>2103</v>
      </c>
      <c r="Q1105">
        <v>0.77777777777777779</v>
      </c>
    </row>
    <row r="1106" spans="1:17">
      <c r="A1106" s="48">
        <v>46032</v>
      </c>
      <c r="B1106">
        <v>2</v>
      </c>
      <c r="C1106" t="s">
        <v>194</v>
      </c>
      <c r="D1106" t="s">
        <v>1172</v>
      </c>
      <c r="E1106">
        <v>10</v>
      </c>
      <c r="F1106" t="s">
        <v>17</v>
      </c>
      <c r="G1106" t="s">
        <v>1266</v>
      </c>
      <c r="H1106" t="s">
        <v>386</v>
      </c>
      <c r="I1106" t="s">
        <v>488</v>
      </c>
      <c r="J1106" t="s">
        <v>15</v>
      </c>
      <c r="K1106">
        <v>2880</v>
      </c>
      <c r="L1106">
        <v>2880</v>
      </c>
      <c r="M1106">
        <v>60</v>
      </c>
      <c r="N1106" t="b">
        <v>0</v>
      </c>
      <c r="O1106" t="s">
        <v>4709</v>
      </c>
      <c r="P1106" t="s">
        <v>2103</v>
      </c>
      <c r="Q1106">
        <v>0.38194444444444442</v>
      </c>
    </row>
    <row r="1107" spans="1:17">
      <c r="A1107" s="48">
        <v>46032</v>
      </c>
      <c r="B1107">
        <v>2</v>
      </c>
      <c r="C1107" t="s">
        <v>194</v>
      </c>
      <c r="D1107" t="s">
        <v>1172</v>
      </c>
      <c r="E1107">
        <v>10</v>
      </c>
      <c r="F1107" t="s">
        <v>17</v>
      </c>
      <c r="G1107" t="s">
        <v>1266</v>
      </c>
      <c r="H1107" t="s">
        <v>387</v>
      </c>
      <c r="I1107" t="s">
        <v>443</v>
      </c>
      <c r="J1107" t="s">
        <v>15</v>
      </c>
      <c r="K1107">
        <v>2880</v>
      </c>
      <c r="L1107">
        <v>2880</v>
      </c>
      <c r="M1107">
        <v>60</v>
      </c>
      <c r="N1107" t="b">
        <v>0</v>
      </c>
      <c r="O1107" t="s">
        <v>4709</v>
      </c>
      <c r="P1107" t="s">
        <v>2103</v>
      </c>
      <c r="Q1107">
        <v>0.38194444444444442</v>
      </c>
    </row>
    <row r="1108" spans="1:17">
      <c r="A1108" s="48">
        <v>46032</v>
      </c>
      <c r="B1108">
        <v>2</v>
      </c>
      <c r="C1108" t="s">
        <v>194</v>
      </c>
      <c r="D1108" t="s">
        <v>1172</v>
      </c>
      <c r="E1108">
        <v>10</v>
      </c>
      <c r="F1108" t="s">
        <v>17</v>
      </c>
      <c r="G1108" t="s">
        <v>1266</v>
      </c>
      <c r="H1108" t="s">
        <v>388</v>
      </c>
      <c r="I1108" t="s">
        <v>344</v>
      </c>
      <c r="J1108" t="s">
        <v>15</v>
      </c>
      <c r="K1108">
        <v>2880</v>
      </c>
      <c r="L1108">
        <v>2880</v>
      </c>
      <c r="M1108">
        <v>60</v>
      </c>
      <c r="N1108" t="b">
        <v>0</v>
      </c>
      <c r="O1108" t="s">
        <v>4709</v>
      </c>
      <c r="P1108" t="s">
        <v>2103</v>
      </c>
      <c r="Q1108">
        <v>0.38194444444444442</v>
      </c>
    </row>
    <row r="1109" spans="1:17">
      <c r="A1109" s="48">
        <v>46032</v>
      </c>
      <c r="B1109">
        <v>2</v>
      </c>
      <c r="C1109" t="s">
        <v>194</v>
      </c>
      <c r="D1109" t="s">
        <v>1172</v>
      </c>
      <c r="E1109">
        <v>10</v>
      </c>
      <c r="F1109" t="s">
        <v>17</v>
      </c>
      <c r="G1109" t="s">
        <v>1266</v>
      </c>
      <c r="H1109" t="s">
        <v>1267</v>
      </c>
      <c r="I1109" t="s">
        <v>488</v>
      </c>
      <c r="J1109" t="s">
        <v>15</v>
      </c>
      <c r="K1109">
        <v>2880</v>
      </c>
      <c r="L1109">
        <v>2880</v>
      </c>
      <c r="M1109">
        <v>60</v>
      </c>
      <c r="N1109" t="b">
        <v>0</v>
      </c>
      <c r="O1109" t="s">
        <v>4709</v>
      </c>
      <c r="P1109" t="s">
        <v>2103</v>
      </c>
      <c r="Q1109">
        <v>0.38194444444444442</v>
      </c>
    </row>
    <row r="1110" spans="1:17">
      <c r="A1110" s="48">
        <v>46032</v>
      </c>
      <c r="B1110">
        <v>2</v>
      </c>
      <c r="C1110" t="s">
        <v>194</v>
      </c>
      <c r="D1110" t="s">
        <v>1172</v>
      </c>
      <c r="E1110">
        <v>10</v>
      </c>
      <c r="F1110" t="s">
        <v>17</v>
      </c>
      <c r="G1110" t="s">
        <v>1266</v>
      </c>
      <c r="H1110" t="s">
        <v>389</v>
      </c>
      <c r="I1110" t="s">
        <v>488</v>
      </c>
      <c r="J1110" t="s">
        <v>16</v>
      </c>
      <c r="K1110">
        <v>2880</v>
      </c>
      <c r="L1110">
        <v>2880</v>
      </c>
      <c r="M1110">
        <v>60</v>
      </c>
      <c r="N1110" t="b">
        <v>0</v>
      </c>
      <c r="O1110" t="s">
        <v>4709</v>
      </c>
      <c r="P1110" t="s">
        <v>2103</v>
      </c>
      <c r="Q1110">
        <v>0.38194444444444442</v>
      </c>
    </row>
    <row r="1111" spans="1:17">
      <c r="A1111" s="48">
        <v>46032</v>
      </c>
      <c r="B1111">
        <v>2</v>
      </c>
      <c r="C1111" t="s">
        <v>194</v>
      </c>
      <c r="D1111" t="s">
        <v>1172</v>
      </c>
      <c r="E1111">
        <v>10</v>
      </c>
      <c r="F1111" t="s">
        <v>17</v>
      </c>
      <c r="G1111" t="s">
        <v>1266</v>
      </c>
      <c r="H1111" t="s">
        <v>391</v>
      </c>
      <c r="I1111" t="s">
        <v>1266</v>
      </c>
      <c r="J1111" t="s">
        <v>15</v>
      </c>
      <c r="K1111">
        <v>2880</v>
      </c>
      <c r="L1111">
        <v>2880</v>
      </c>
      <c r="M1111">
        <v>100</v>
      </c>
      <c r="N1111" t="b">
        <v>1</v>
      </c>
      <c r="O1111" t="s">
        <v>1623</v>
      </c>
      <c r="P1111" t="s">
        <v>2103</v>
      </c>
      <c r="Q1111">
        <v>0.38194444444444442</v>
      </c>
    </row>
    <row r="1112" spans="1:17">
      <c r="A1112" s="48">
        <v>46032</v>
      </c>
      <c r="B1112">
        <v>2</v>
      </c>
      <c r="C1112" t="s">
        <v>201</v>
      </c>
      <c r="D1112" t="s">
        <v>1366</v>
      </c>
      <c r="E1112">
        <v>5</v>
      </c>
      <c r="F1112" t="s">
        <v>17</v>
      </c>
      <c r="G1112" t="s">
        <v>1266</v>
      </c>
      <c r="H1112" t="s">
        <v>386</v>
      </c>
      <c r="I1112" t="s">
        <v>488</v>
      </c>
      <c r="J1112" t="s">
        <v>15</v>
      </c>
      <c r="K1112">
        <v>2880</v>
      </c>
      <c r="L1112">
        <v>2880</v>
      </c>
      <c r="M1112">
        <v>60</v>
      </c>
      <c r="N1112" t="b">
        <v>0</v>
      </c>
      <c r="O1112" t="s">
        <v>4709</v>
      </c>
      <c r="P1112" t="s">
        <v>1439</v>
      </c>
      <c r="Q1112">
        <v>0.77083333333333337</v>
      </c>
    </row>
    <row r="1113" spans="1:17">
      <c r="A1113" s="48">
        <v>46032</v>
      </c>
      <c r="B1113">
        <v>2</v>
      </c>
      <c r="C1113" t="s">
        <v>201</v>
      </c>
      <c r="D1113" t="s">
        <v>1366</v>
      </c>
      <c r="E1113">
        <v>5</v>
      </c>
      <c r="F1113" t="s">
        <v>17</v>
      </c>
      <c r="G1113" t="s">
        <v>1266</v>
      </c>
      <c r="H1113" t="s">
        <v>387</v>
      </c>
      <c r="I1113" t="s">
        <v>443</v>
      </c>
      <c r="J1113" t="s">
        <v>15</v>
      </c>
      <c r="K1113">
        <v>2880</v>
      </c>
      <c r="L1113">
        <v>2880</v>
      </c>
      <c r="M1113">
        <v>60</v>
      </c>
      <c r="N1113" t="b">
        <v>0</v>
      </c>
      <c r="O1113" t="s">
        <v>4709</v>
      </c>
      <c r="P1113" t="s">
        <v>1439</v>
      </c>
      <c r="Q1113">
        <v>0.77083333333333337</v>
      </c>
    </row>
    <row r="1114" spans="1:17">
      <c r="A1114" s="48">
        <v>46032</v>
      </c>
      <c r="B1114">
        <v>2</v>
      </c>
      <c r="C1114" t="s">
        <v>201</v>
      </c>
      <c r="D1114" t="s">
        <v>1366</v>
      </c>
      <c r="E1114">
        <v>5</v>
      </c>
      <c r="F1114" t="s">
        <v>17</v>
      </c>
      <c r="G1114" t="s">
        <v>1266</v>
      </c>
      <c r="H1114" t="s">
        <v>388</v>
      </c>
      <c r="I1114" t="s">
        <v>344</v>
      </c>
      <c r="J1114" t="s">
        <v>15</v>
      </c>
      <c r="K1114">
        <v>2880</v>
      </c>
      <c r="L1114">
        <v>2880</v>
      </c>
      <c r="M1114">
        <v>60</v>
      </c>
      <c r="N1114" t="b">
        <v>0</v>
      </c>
      <c r="O1114" t="s">
        <v>4709</v>
      </c>
      <c r="P1114" t="s">
        <v>1439</v>
      </c>
      <c r="Q1114">
        <v>0.77083333333333337</v>
      </c>
    </row>
    <row r="1115" spans="1:17">
      <c r="A1115" s="48">
        <v>46032</v>
      </c>
      <c r="B1115">
        <v>2</v>
      </c>
      <c r="C1115" t="s">
        <v>201</v>
      </c>
      <c r="D1115" t="s">
        <v>1366</v>
      </c>
      <c r="E1115">
        <v>5</v>
      </c>
      <c r="F1115" t="s">
        <v>17</v>
      </c>
      <c r="G1115" t="s">
        <v>1266</v>
      </c>
      <c r="H1115" t="s">
        <v>1267</v>
      </c>
      <c r="I1115" t="s">
        <v>488</v>
      </c>
      <c r="J1115" t="s">
        <v>15</v>
      </c>
      <c r="K1115">
        <v>2880</v>
      </c>
      <c r="L1115">
        <v>2880</v>
      </c>
      <c r="M1115">
        <v>60</v>
      </c>
      <c r="N1115" t="b">
        <v>0</v>
      </c>
      <c r="O1115" t="s">
        <v>4709</v>
      </c>
      <c r="P1115" t="s">
        <v>1439</v>
      </c>
      <c r="Q1115">
        <v>0.77083333333333337</v>
      </c>
    </row>
    <row r="1116" spans="1:17">
      <c r="A1116" s="48">
        <v>46032</v>
      </c>
      <c r="B1116">
        <v>2</v>
      </c>
      <c r="C1116" t="s">
        <v>201</v>
      </c>
      <c r="D1116" t="s">
        <v>1366</v>
      </c>
      <c r="E1116">
        <v>5</v>
      </c>
      <c r="F1116" t="s">
        <v>17</v>
      </c>
      <c r="G1116" t="s">
        <v>1266</v>
      </c>
      <c r="H1116" t="s">
        <v>389</v>
      </c>
      <c r="I1116" t="s">
        <v>488</v>
      </c>
      <c r="J1116" t="s">
        <v>16</v>
      </c>
      <c r="K1116">
        <v>2880</v>
      </c>
      <c r="L1116">
        <v>2880</v>
      </c>
      <c r="M1116">
        <v>60</v>
      </c>
      <c r="N1116" t="b">
        <v>0</v>
      </c>
      <c r="O1116" t="s">
        <v>4709</v>
      </c>
      <c r="P1116" t="s">
        <v>1439</v>
      </c>
      <c r="Q1116">
        <v>0.77083333333333337</v>
      </c>
    </row>
    <row r="1117" spans="1:17">
      <c r="A1117" s="48">
        <v>46032</v>
      </c>
      <c r="B1117">
        <v>2</v>
      </c>
      <c r="C1117" t="s">
        <v>201</v>
      </c>
      <c r="D1117" t="s">
        <v>1366</v>
      </c>
      <c r="E1117">
        <v>5</v>
      </c>
      <c r="F1117" t="s">
        <v>17</v>
      </c>
      <c r="G1117" t="s">
        <v>1266</v>
      </c>
      <c r="H1117" t="s">
        <v>391</v>
      </c>
      <c r="I1117" t="s">
        <v>1266</v>
      </c>
      <c r="J1117" t="s">
        <v>15</v>
      </c>
      <c r="K1117">
        <v>2880</v>
      </c>
      <c r="L1117">
        <v>2880</v>
      </c>
      <c r="M1117">
        <v>100</v>
      </c>
      <c r="N1117" t="b">
        <v>1</v>
      </c>
      <c r="O1117" t="s">
        <v>1623</v>
      </c>
      <c r="P1117" t="s">
        <v>1439</v>
      </c>
      <c r="Q1117">
        <v>0.77083333333333337</v>
      </c>
    </row>
    <row r="1118" spans="1:17">
      <c r="A1118" s="48">
        <v>46032</v>
      </c>
      <c r="B1118">
        <v>2</v>
      </c>
      <c r="C1118" t="s">
        <v>202</v>
      </c>
      <c r="D1118" t="s">
        <v>1367</v>
      </c>
      <c r="E1118">
        <v>10</v>
      </c>
      <c r="F1118" t="s">
        <v>17</v>
      </c>
      <c r="G1118" t="s">
        <v>1266</v>
      </c>
      <c r="H1118" t="s">
        <v>386</v>
      </c>
      <c r="I1118" t="s">
        <v>488</v>
      </c>
      <c r="J1118" t="s">
        <v>15</v>
      </c>
      <c r="K1118">
        <v>2880</v>
      </c>
      <c r="L1118">
        <v>2880</v>
      </c>
      <c r="M1118">
        <v>60</v>
      </c>
      <c r="N1118" t="b">
        <v>0</v>
      </c>
      <c r="O1118" t="s">
        <v>4709</v>
      </c>
      <c r="P1118" t="s">
        <v>1439</v>
      </c>
      <c r="Q1118">
        <v>0.39583333333333331</v>
      </c>
    </row>
    <row r="1119" spans="1:17">
      <c r="A1119" s="48">
        <v>46032</v>
      </c>
      <c r="B1119">
        <v>2</v>
      </c>
      <c r="C1119" t="s">
        <v>202</v>
      </c>
      <c r="D1119" t="s">
        <v>1367</v>
      </c>
      <c r="E1119">
        <v>10</v>
      </c>
      <c r="F1119" t="s">
        <v>17</v>
      </c>
      <c r="G1119" t="s">
        <v>1266</v>
      </c>
      <c r="H1119" t="s">
        <v>387</v>
      </c>
      <c r="I1119" t="s">
        <v>443</v>
      </c>
      <c r="J1119" t="s">
        <v>15</v>
      </c>
      <c r="K1119">
        <v>2880</v>
      </c>
      <c r="L1119">
        <v>2880</v>
      </c>
      <c r="M1119">
        <v>60</v>
      </c>
      <c r="N1119" t="b">
        <v>0</v>
      </c>
      <c r="O1119" t="s">
        <v>4709</v>
      </c>
      <c r="P1119" t="s">
        <v>1439</v>
      </c>
      <c r="Q1119">
        <v>0.39583333333333331</v>
      </c>
    </row>
    <row r="1120" spans="1:17">
      <c r="A1120" s="48">
        <v>46032</v>
      </c>
      <c r="B1120">
        <v>2</v>
      </c>
      <c r="C1120" t="s">
        <v>202</v>
      </c>
      <c r="D1120" t="s">
        <v>1367</v>
      </c>
      <c r="E1120">
        <v>10</v>
      </c>
      <c r="F1120" t="s">
        <v>17</v>
      </c>
      <c r="G1120" t="s">
        <v>1266</v>
      </c>
      <c r="H1120" t="s">
        <v>388</v>
      </c>
      <c r="I1120" t="s">
        <v>344</v>
      </c>
      <c r="J1120" t="s">
        <v>15</v>
      </c>
      <c r="K1120">
        <v>2880</v>
      </c>
      <c r="L1120">
        <v>2880</v>
      </c>
      <c r="M1120">
        <v>60</v>
      </c>
      <c r="N1120" t="b">
        <v>0</v>
      </c>
      <c r="O1120" t="s">
        <v>4709</v>
      </c>
      <c r="P1120" t="s">
        <v>1439</v>
      </c>
      <c r="Q1120">
        <v>0.39583333333333331</v>
      </c>
    </row>
    <row r="1121" spans="1:17">
      <c r="A1121" s="48">
        <v>46032</v>
      </c>
      <c r="B1121">
        <v>2</v>
      </c>
      <c r="C1121" t="s">
        <v>202</v>
      </c>
      <c r="D1121" t="s">
        <v>1367</v>
      </c>
      <c r="E1121">
        <v>10</v>
      </c>
      <c r="F1121" t="s">
        <v>17</v>
      </c>
      <c r="G1121" t="s">
        <v>1266</v>
      </c>
      <c r="H1121" t="s">
        <v>1267</v>
      </c>
      <c r="I1121" t="s">
        <v>488</v>
      </c>
      <c r="J1121" t="s">
        <v>15</v>
      </c>
      <c r="K1121">
        <v>2880</v>
      </c>
      <c r="L1121">
        <v>2880</v>
      </c>
      <c r="M1121">
        <v>60</v>
      </c>
      <c r="N1121" t="b">
        <v>0</v>
      </c>
      <c r="O1121" t="s">
        <v>4709</v>
      </c>
      <c r="P1121" t="s">
        <v>1439</v>
      </c>
      <c r="Q1121">
        <v>0.39583333333333331</v>
      </c>
    </row>
    <row r="1122" spans="1:17">
      <c r="A1122" s="48">
        <v>46032</v>
      </c>
      <c r="B1122">
        <v>2</v>
      </c>
      <c r="C1122" t="s">
        <v>202</v>
      </c>
      <c r="D1122" t="s">
        <v>1367</v>
      </c>
      <c r="E1122">
        <v>10</v>
      </c>
      <c r="F1122" t="s">
        <v>17</v>
      </c>
      <c r="G1122" t="s">
        <v>1266</v>
      </c>
      <c r="H1122" t="s">
        <v>389</v>
      </c>
      <c r="I1122" t="s">
        <v>488</v>
      </c>
      <c r="J1122" t="s">
        <v>16</v>
      </c>
      <c r="K1122">
        <v>2880</v>
      </c>
      <c r="L1122">
        <v>2880</v>
      </c>
      <c r="M1122">
        <v>60</v>
      </c>
      <c r="N1122" t="b">
        <v>0</v>
      </c>
      <c r="O1122" t="s">
        <v>4709</v>
      </c>
      <c r="P1122" t="s">
        <v>1439</v>
      </c>
      <c r="Q1122">
        <v>0.39583333333333331</v>
      </c>
    </row>
    <row r="1123" spans="1:17">
      <c r="A1123" s="48">
        <v>46032</v>
      </c>
      <c r="B1123">
        <v>2</v>
      </c>
      <c r="C1123" t="s">
        <v>202</v>
      </c>
      <c r="D1123" t="s">
        <v>1367</v>
      </c>
      <c r="E1123">
        <v>10</v>
      </c>
      <c r="F1123" t="s">
        <v>17</v>
      </c>
      <c r="G1123" t="s">
        <v>1266</v>
      </c>
      <c r="H1123" t="s">
        <v>391</v>
      </c>
      <c r="I1123" t="s">
        <v>1266</v>
      </c>
      <c r="J1123" t="s">
        <v>15</v>
      </c>
      <c r="K1123">
        <v>2880</v>
      </c>
      <c r="L1123">
        <v>2880</v>
      </c>
      <c r="M1123">
        <v>100</v>
      </c>
      <c r="N1123" t="b">
        <v>1</v>
      </c>
      <c r="O1123" t="s">
        <v>1623</v>
      </c>
      <c r="P1123" t="s">
        <v>1439</v>
      </c>
      <c r="Q1123">
        <v>0.39583333333333331</v>
      </c>
    </row>
    <row r="1124" spans="1:17">
      <c r="A1124" s="48">
        <v>46032</v>
      </c>
      <c r="B1124">
        <v>2</v>
      </c>
      <c r="C1124" t="s">
        <v>205</v>
      </c>
      <c r="D1124" t="s">
        <v>1370</v>
      </c>
      <c r="E1124">
        <v>10</v>
      </c>
      <c r="F1124" t="s">
        <v>17</v>
      </c>
      <c r="G1124" t="s">
        <v>488</v>
      </c>
      <c r="H1124" t="s">
        <v>386</v>
      </c>
      <c r="I1124" t="s">
        <v>488</v>
      </c>
      <c r="J1124" t="s">
        <v>15</v>
      </c>
      <c r="K1124">
        <v>2880</v>
      </c>
      <c r="L1124">
        <v>2880</v>
      </c>
      <c r="M1124">
        <v>100</v>
      </c>
      <c r="N1124" t="b">
        <v>1</v>
      </c>
      <c r="O1124" t="s">
        <v>1623</v>
      </c>
      <c r="P1124" t="s">
        <v>1590</v>
      </c>
      <c r="Q1124">
        <v>0.77083333333333337</v>
      </c>
    </row>
    <row r="1125" spans="1:17">
      <c r="A1125" s="48">
        <v>46032</v>
      </c>
      <c r="B1125">
        <v>2</v>
      </c>
      <c r="C1125" t="s">
        <v>205</v>
      </c>
      <c r="D1125" t="s">
        <v>1370</v>
      </c>
      <c r="E1125">
        <v>10</v>
      </c>
      <c r="F1125" t="s">
        <v>17</v>
      </c>
      <c r="G1125" t="s">
        <v>488</v>
      </c>
      <c r="H1125" t="s">
        <v>387</v>
      </c>
      <c r="I1125" t="s">
        <v>443</v>
      </c>
      <c r="J1125" t="s">
        <v>15</v>
      </c>
      <c r="K1125">
        <v>2880</v>
      </c>
      <c r="L1125">
        <v>2880</v>
      </c>
      <c r="M1125">
        <v>60</v>
      </c>
      <c r="N1125" t="b">
        <v>0</v>
      </c>
      <c r="O1125" t="s">
        <v>4709</v>
      </c>
      <c r="P1125" t="s">
        <v>1590</v>
      </c>
      <c r="Q1125">
        <v>0.77083333333333337</v>
      </c>
    </row>
    <row r="1126" spans="1:17">
      <c r="A1126" s="48">
        <v>46032</v>
      </c>
      <c r="B1126">
        <v>2</v>
      </c>
      <c r="C1126" t="s">
        <v>205</v>
      </c>
      <c r="D1126" t="s">
        <v>1370</v>
      </c>
      <c r="E1126">
        <v>10</v>
      </c>
      <c r="F1126" t="s">
        <v>17</v>
      </c>
      <c r="G1126" t="s">
        <v>488</v>
      </c>
      <c r="H1126" t="s">
        <v>388</v>
      </c>
      <c r="I1126" t="s">
        <v>344</v>
      </c>
      <c r="J1126" t="s">
        <v>15</v>
      </c>
      <c r="K1126">
        <v>2880</v>
      </c>
      <c r="L1126">
        <v>2880</v>
      </c>
      <c r="M1126">
        <v>60</v>
      </c>
      <c r="N1126" t="b">
        <v>0</v>
      </c>
      <c r="O1126" t="s">
        <v>4709</v>
      </c>
      <c r="P1126" t="s">
        <v>1590</v>
      </c>
      <c r="Q1126">
        <v>0.77083333333333337</v>
      </c>
    </row>
    <row r="1127" spans="1:17">
      <c r="A1127" s="48">
        <v>46032</v>
      </c>
      <c r="B1127">
        <v>2</v>
      </c>
      <c r="C1127" t="s">
        <v>205</v>
      </c>
      <c r="D1127" t="s">
        <v>1370</v>
      </c>
      <c r="E1127">
        <v>10</v>
      </c>
      <c r="F1127" t="s">
        <v>17</v>
      </c>
      <c r="G1127" t="s">
        <v>488</v>
      </c>
      <c r="H1127" t="s">
        <v>1267</v>
      </c>
      <c r="I1127" t="s">
        <v>488</v>
      </c>
      <c r="J1127" t="s">
        <v>15</v>
      </c>
      <c r="K1127">
        <v>2880</v>
      </c>
      <c r="L1127">
        <v>2880</v>
      </c>
      <c r="M1127">
        <v>100</v>
      </c>
      <c r="N1127" t="b">
        <v>1</v>
      </c>
      <c r="O1127" t="s">
        <v>1623</v>
      </c>
      <c r="P1127" t="s">
        <v>1590</v>
      </c>
      <c r="Q1127">
        <v>0.77083333333333337</v>
      </c>
    </row>
    <row r="1128" spans="1:17">
      <c r="A1128" s="48">
        <v>46032</v>
      </c>
      <c r="B1128">
        <v>2</v>
      </c>
      <c r="C1128" t="s">
        <v>205</v>
      </c>
      <c r="D1128" t="s">
        <v>1370</v>
      </c>
      <c r="E1128">
        <v>10</v>
      </c>
      <c r="F1128" t="s">
        <v>17</v>
      </c>
      <c r="G1128" t="s">
        <v>488</v>
      </c>
      <c r="H1128" t="s">
        <v>389</v>
      </c>
      <c r="I1128" t="s">
        <v>488</v>
      </c>
      <c r="J1128" t="s">
        <v>16</v>
      </c>
      <c r="K1128">
        <v>2880</v>
      </c>
      <c r="L1128">
        <v>2880</v>
      </c>
      <c r="M1128">
        <v>100</v>
      </c>
      <c r="N1128" t="b">
        <v>1</v>
      </c>
      <c r="O1128" t="s">
        <v>1623</v>
      </c>
      <c r="P1128" t="s">
        <v>1590</v>
      </c>
      <c r="Q1128">
        <v>0.77083333333333337</v>
      </c>
    </row>
    <row r="1129" spans="1:17">
      <c r="A1129" s="48">
        <v>46032</v>
      </c>
      <c r="B1129">
        <v>2</v>
      </c>
      <c r="C1129" t="s">
        <v>205</v>
      </c>
      <c r="D1129" t="s">
        <v>1370</v>
      </c>
      <c r="E1129">
        <v>10</v>
      </c>
      <c r="F1129" t="s">
        <v>17</v>
      </c>
      <c r="G1129" t="s">
        <v>488</v>
      </c>
      <c r="H1129" t="s">
        <v>391</v>
      </c>
      <c r="I1129" t="s">
        <v>1266</v>
      </c>
      <c r="J1129" t="s">
        <v>15</v>
      </c>
      <c r="K1129">
        <v>2880</v>
      </c>
      <c r="L1129">
        <v>2880</v>
      </c>
      <c r="M1129">
        <v>60</v>
      </c>
      <c r="N1129" t="b">
        <v>0</v>
      </c>
      <c r="O1129" t="s">
        <v>4709</v>
      </c>
      <c r="P1129" t="s">
        <v>1590</v>
      </c>
      <c r="Q1129">
        <v>0.77083333333333337</v>
      </c>
    </row>
    <row r="1130" spans="1:17">
      <c r="A1130" s="48">
        <v>46032</v>
      </c>
      <c r="B1130">
        <v>2</v>
      </c>
      <c r="C1130" t="s">
        <v>207</v>
      </c>
      <c r="D1130" t="s">
        <v>1219</v>
      </c>
      <c r="E1130">
        <v>20</v>
      </c>
      <c r="F1130" t="s">
        <v>17</v>
      </c>
      <c r="G1130" t="s">
        <v>1266</v>
      </c>
      <c r="H1130" t="s">
        <v>386</v>
      </c>
      <c r="I1130" t="s">
        <v>488</v>
      </c>
      <c r="J1130" t="s">
        <v>15</v>
      </c>
      <c r="K1130">
        <v>2880</v>
      </c>
      <c r="L1130">
        <v>2880</v>
      </c>
      <c r="M1130">
        <v>60</v>
      </c>
      <c r="N1130" t="b">
        <v>0</v>
      </c>
      <c r="O1130" t="s">
        <v>4709</v>
      </c>
      <c r="P1130" t="s">
        <v>2103</v>
      </c>
      <c r="Q1130">
        <v>0.38194444444444442</v>
      </c>
    </row>
    <row r="1131" spans="1:17">
      <c r="A1131" s="48">
        <v>46032</v>
      </c>
      <c r="B1131">
        <v>2</v>
      </c>
      <c r="C1131" t="s">
        <v>207</v>
      </c>
      <c r="D1131" t="s">
        <v>1219</v>
      </c>
      <c r="E1131">
        <v>20</v>
      </c>
      <c r="F1131" t="s">
        <v>17</v>
      </c>
      <c r="G1131" t="s">
        <v>1266</v>
      </c>
      <c r="H1131" t="s">
        <v>387</v>
      </c>
      <c r="I1131" t="s">
        <v>443</v>
      </c>
      <c r="J1131" t="s">
        <v>15</v>
      </c>
      <c r="K1131">
        <v>2880</v>
      </c>
      <c r="L1131">
        <v>2880</v>
      </c>
      <c r="M1131">
        <v>60</v>
      </c>
      <c r="N1131" t="b">
        <v>0</v>
      </c>
      <c r="O1131" t="s">
        <v>4709</v>
      </c>
      <c r="P1131" t="s">
        <v>2103</v>
      </c>
      <c r="Q1131">
        <v>0.38194444444444442</v>
      </c>
    </row>
    <row r="1132" spans="1:17">
      <c r="A1132" s="48">
        <v>46032</v>
      </c>
      <c r="B1132">
        <v>2</v>
      </c>
      <c r="C1132" t="s">
        <v>207</v>
      </c>
      <c r="D1132" t="s">
        <v>1219</v>
      </c>
      <c r="E1132">
        <v>20</v>
      </c>
      <c r="F1132" t="s">
        <v>17</v>
      </c>
      <c r="G1132" t="s">
        <v>1266</v>
      </c>
      <c r="H1132" t="s">
        <v>388</v>
      </c>
      <c r="I1132" t="s">
        <v>344</v>
      </c>
      <c r="J1132" t="s">
        <v>15</v>
      </c>
      <c r="K1132">
        <v>2880</v>
      </c>
      <c r="L1132">
        <v>2880</v>
      </c>
      <c r="M1132">
        <v>60</v>
      </c>
      <c r="N1132" t="b">
        <v>0</v>
      </c>
      <c r="O1132" t="s">
        <v>4709</v>
      </c>
      <c r="P1132" t="s">
        <v>2103</v>
      </c>
      <c r="Q1132">
        <v>0.38194444444444442</v>
      </c>
    </row>
    <row r="1133" spans="1:17">
      <c r="A1133" s="48">
        <v>46032</v>
      </c>
      <c r="B1133">
        <v>2</v>
      </c>
      <c r="C1133" t="s">
        <v>207</v>
      </c>
      <c r="D1133" t="s">
        <v>1219</v>
      </c>
      <c r="E1133">
        <v>20</v>
      </c>
      <c r="F1133" t="s">
        <v>17</v>
      </c>
      <c r="G1133" t="s">
        <v>1266</v>
      </c>
      <c r="H1133" t="s">
        <v>1267</v>
      </c>
      <c r="I1133" t="s">
        <v>488</v>
      </c>
      <c r="J1133" t="s">
        <v>15</v>
      </c>
      <c r="K1133">
        <v>2880</v>
      </c>
      <c r="L1133">
        <v>2880</v>
      </c>
      <c r="M1133">
        <v>60</v>
      </c>
      <c r="N1133" t="b">
        <v>0</v>
      </c>
      <c r="O1133" t="s">
        <v>4709</v>
      </c>
      <c r="P1133" t="s">
        <v>2103</v>
      </c>
      <c r="Q1133">
        <v>0.38194444444444442</v>
      </c>
    </row>
    <row r="1134" spans="1:17">
      <c r="A1134" s="48">
        <v>46032</v>
      </c>
      <c r="B1134">
        <v>2</v>
      </c>
      <c r="C1134" t="s">
        <v>207</v>
      </c>
      <c r="D1134" t="s">
        <v>1219</v>
      </c>
      <c r="E1134">
        <v>20</v>
      </c>
      <c r="F1134" t="s">
        <v>17</v>
      </c>
      <c r="G1134" t="s">
        <v>1266</v>
      </c>
      <c r="H1134" t="s">
        <v>389</v>
      </c>
      <c r="I1134" t="s">
        <v>488</v>
      </c>
      <c r="J1134" t="s">
        <v>16</v>
      </c>
      <c r="K1134">
        <v>2880</v>
      </c>
      <c r="L1134">
        <v>2880</v>
      </c>
      <c r="M1134">
        <v>60</v>
      </c>
      <c r="N1134" t="b">
        <v>0</v>
      </c>
      <c r="O1134" t="s">
        <v>4709</v>
      </c>
      <c r="P1134" t="s">
        <v>2103</v>
      </c>
      <c r="Q1134">
        <v>0.38194444444444442</v>
      </c>
    </row>
    <row r="1135" spans="1:17">
      <c r="A1135" s="48">
        <v>46032</v>
      </c>
      <c r="B1135">
        <v>2</v>
      </c>
      <c r="C1135" t="s">
        <v>207</v>
      </c>
      <c r="D1135" t="s">
        <v>1219</v>
      </c>
      <c r="E1135">
        <v>20</v>
      </c>
      <c r="F1135" t="s">
        <v>17</v>
      </c>
      <c r="G1135" t="s">
        <v>1266</v>
      </c>
      <c r="H1135" t="s">
        <v>391</v>
      </c>
      <c r="I1135" t="s">
        <v>1266</v>
      </c>
      <c r="J1135" t="s">
        <v>15</v>
      </c>
      <c r="K1135">
        <v>2880</v>
      </c>
      <c r="L1135">
        <v>2880</v>
      </c>
      <c r="M1135">
        <v>100</v>
      </c>
      <c r="N1135" t="b">
        <v>1</v>
      </c>
      <c r="O1135" t="s">
        <v>1623</v>
      </c>
      <c r="P1135" t="s">
        <v>2103</v>
      </c>
      <c r="Q1135">
        <v>0.38194444444444442</v>
      </c>
    </row>
    <row r="1136" spans="1:17">
      <c r="A1136" s="48">
        <v>46032</v>
      </c>
      <c r="B1136">
        <v>2</v>
      </c>
      <c r="C1136" t="s">
        <v>211</v>
      </c>
      <c r="D1136" t="s">
        <v>1180</v>
      </c>
      <c r="E1136">
        <v>10</v>
      </c>
      <c r="F1136" t="s">
        <v>17</v>
      </c>
      <c r="G1136" t="s">
        <v>488</v>
      </c>
      <c r="H1136" t="s">
        <v>386</v>
      </c>
      <c r="I1136" t="s">
        <v>488</v>
      </c>
      <c r="J1136" t="s">
        <v>15</v>
      </c>
      <c r="K1136">
        <v>2880</v>
      </c>
      <c r="L1136">
        <v>2880</v>
      </c>
      <c r="M1136">
        <v>100</v>
      </c>
      <c r="N1136" t="b">
        <v>1</v>
      </c>
      <c r="O1136" t="s">
        <v>1623</v>
      </c>
      <c r="P1136" t="s">
        <v>1439</v>
      </c>
      <c r="Q1136">
        <v>0.76388888888888884</v>
      </c>
    </row>
    <row r="1137" spans="1:17">
      <c r="A1137" s="48">
        <v>46032</v>
      </c>
      <c r="B1137">
        <v>2</v>
      </c>
      <c r="C1137" t="s">
        <v>211</v>
      </c>
      <c r="D1137" t="s">
        <v>1180</v>
      </c>
      <c r="E1137">
        <v>10</v>
      </c>
      <c r="F1137" t="s">
        <v>17</v>
      </c>
      <c r="G1137" t="s">
        <v>488</v>
      </c>
      <c r="H1137" t="s">
        <v>387</v>
      </c>
      <c r="I1137" t="s">
        <v>443</v>
      </c>
      <c r="J1137" t="s">
        <v>15</v>
      </c>
      <c r="K1137">
        <v>2880</v>
      </c>
      <c r="L1137">
        <v>2880</v>
      </c>
      <c r="M1137">
        <v>60</v>
      </c>
      <c r="N1137" t="b">
        <v>0</v>
      </c>
      <c r="O1137" t="s">
        <v>4709</v>
      </c>
      <c r="P1137" t="s">
        <v>1439</v>
      </c>
      <c r="Q1137">
        <v>0.76388888888888884</v>
      </c>
    </row>
    <row r="1138" spans="1:17">
      <c r="A1138" s="48">
        <v>46032</v>
      </c>
      <c r="B1138">
        <v>2</v>
      </c>
      <c r="C1138" t="s">
        <v>211</v>
      </c>
      <c r="D1138" t="s">
        <v>1180</v>
      </c>
      <c r="E1138">
        <v>10</v>
      </c>
      <c r="F1138" t="s">
        <v>17</v>
      </c>
      <c r="G1138" t="s">
        <v>488</v>
      </c>
      <c r="H1138" t="s">
        <v>388</v>
      </c>
      <c r="I1138" t="s">
        <v>344</v>
      </c>
      <c r="J1138" t="s">
        <v>15</v>
      </c>
      <c r="K1138">
        <v>2880</v>
      </c>
      <c r="L1138">
        <v>2880</v>
      </c>
      <c r="M1138">
        <v>60</v>
      </c>
      <c r="N1138" t="b">
        <v>0</v>
      </c>
      <c r="O1138" t="s">
        <v>4709</v>
      </c>
      <c r="P1138" t="s">
        <v>1439</v>
      </c>
      <c r="Q1138">
        <v>0.76388888888888884</v>
      </c>
    </row>
    <row r="1139" spans="1:17">
      <c r="A1139" s="48">
        <v>46032</v>
      </c>
      <c r="B1139">
        <v>2</v>
      </c>
      <c r="C1139" t="s">
        <v>211</v>
      </c>
      <c r="D1139" t="s">
        <v>1180</v>
      </c>
      <c r="E1139">
        <v>10</v>
      </c>
      <c r="F1139" t="s">
        <v>17</v>
      </c>
      <c r="G1139" t="s">
        <v>488</v>
      </c>
      <c r="H1139" t="s">
        <v>1267</v>
      </c>
      <c r="I1139" t="s">
        <v>488</v>
      </c>
      <c r="J1139" t="s">
        <v>15</v>
      </c>
      <c r="K1139">
        <v>2880</v>
      </c>
      <c r="L1139">
        <v>2880</v>
      </c>
      <c r="M1139">
        <v>100</v>
      </c>
      <c r="N1139" t="b">
        <v>1</v>
      </c>
      <c r="O1139" t="s">
        <v>1623</v>
      </c>
      <c r="P1139" t="s">
        <v>1439</v>
      </c>
      <c r="Q1139">
        <v>0.76388888888888884</v>
      </c>
    </row>
    <row r="1140" spans="1:17">
      <c r="A1140" s="48">
        <v>46032</v>
      </c>
      <c r="B1140">
        <v>2</v>
      </c>
      <c r="C1140" t="s">
        <v>211</v>
      </c>
      <c r="D1140" t="s">
        <v>1180</v>
      </c>
      <c r="E1140">
        <v>10</v>
      </c>
      <c r="F1140" t="s">
        <v>17</v>
      </c>
      <c r="G1140" t="s">
        <v>488</v>
      </c>
      <c r="H1140" t="s">
        <v>389</v>
      </c>
      <c r="I1140" t="s">
        <v>488</v>
      </c>
      <c r="J1140" t="s">
        <v>16</v>
      </c>
      <c r="K1140">
        <v>2880</v>
      </c>
      <c r="L1140">
        <v>2880</v>
      </c>
      <c r="M1140">
        <v>100</v>
      </c>
      <c r="N1140" t="b">
        <v>1</v>
      </c>
      <c r="O1140" t="s">
        <v>1623</v>
      </c>
      <c r="P1140" t="s">
        <v>1439</v>
      </c>
      <c r="Q1140">
        <v>0.76388888888888884</v>
      </c>
    </row>
    <row r="1141" spans="1:17">
      <c r="A1141" s="48">
        <v>46032</v>
      </c>
      <c r="B1141">
        <v>2</v>
      </c>
      <c r="C1141" t="s">
        <v>211</v>
      </c>
      <c r="D1141" t="s">
        <v>1180</v>
      </c>
      <c r="E1141">
        <v>10</v>
      </c>
      <c r="F1141" t="s">
        <v>17</v>
      </c>
      <c r="G1141" t="s">
        <v>488</v>
      </c>
      <c r="H1141" t="s">
        <v>391</v>
      </c>
      <c r="I1141" t="s">
        <v>1266</v>
      </c>
      <c r="J1141" t="s">
        <v>15</v>
      </c>
      <c r="K1141">
        <v>2880</v>
      </c>
      <c r="L1141">
        <v>2880</v>
      </c>
      <c r="M1141">
        <v>60</v>
      </c>
      <c r="N1141" t="b">
        <v>0</v>
      </c>
      <c r="O1141" t="s">
        <v>4709</v>
      </c>
      <c r="P1141" t="s">
        <v>1439</v>
      </c>
      <c r="Q1141">
        <v>0.76388888888888884</v>
      </c>
    </row>
    <row r="1142" spans="1:17">
      <c r="A1142" s="48">
        <v>46032</v>
      </c>
      <c r="B1142">
        <v>2</v>
      </c>
      <c r="C1142" t="s">
        <v>214</v>
      </c>
      <c r="D1142" t="s">
        <v>1375</v>
      </c>
      <c r="E1142">
        <v>10</v>
      </c>
      <c r="F1142" t="s">
        <v>17</v>
      </c>
      <c r="G1142" t="s">
        <v>1266</v>
      </c>
      <c r="H1142" t="s">
        <v>386</v>
      </c>
      <c r="I1142" t="s">
        <v>488</v>
      </c>
      <c r="J1142" t="s">
        <v>15</v>
      </c>
      <c r="K1142">
        <v>2880</v>
      </c>
      <c r="L1142">
        <v>2880</v>
      </c>
      <c r="M1142">
        <v>60</v>
      </c>
      <c r="N1142" t="b">
        <v>0</v>
      </c>
      <c r="O1142" t="s">
        <v>4709</v>
      </c>
      <c r="P1142" t="s">
        <v>1439</v>
      </c>
      <c r="Q1142">
        <v>0.625</v>
      </c>
    </row>
    <row r="1143" spans="1:17">
      <c r="A1143" s="48">
        <v>46032</v>
      </c>
      <c r="B1143">
        <v>2</v>
      </c>
      <c r="C1143" t="s">
        <v>214</v>
      </c>
      <c r="D1143" t="s">
        <v>1375</v>
      </c>
      <c r="E1143">
        <v>10</v>
      </c>
      <c r="F1143" t="s">
        <v>17</v>
      </c>
      <c r="G1143" t="s">
        <v>1266</v>
      </c>
      <c r="H1143" t="s">
        <v>387</v>
      </c>
      <c r="I1143" t="s">
        <v>443</v>
      </c>
      <c r="J1143" t="s">
        <v>15</v>
      </c>
      <c r="K1143">
        <v>2880</v>
      </c>
      <c r="L1143">
        <v>2880</v>
      </c>
      <c r="M1143">
        <v>60</v>
      </c>
      <c r="N1143" t="b">
        <v>0</v>
      </c>
      <c r="O1143" t="s">
        <v>4709</v>
      </c>
      <c r="P1143" t="s">
        <v>1439</v>
      </c>
      <c r="Q1143">
        <v>0.625</v>
      </c>
    </row>
    <row r="1144" spans="1:17">
      <c r="A1144" s="48">
        <v>46032</v>
      </c>
      <c r="B1144">
        <v>2</v>
      </c>
      <c r="C1144" t="s">
        <v>214</v>
      </c>
      <c r="D1144" t="s">
        <v>1375</v>
      </c>
      <c r="E1144">
        <v>10</v>
      </c>
      <c r="F1144" t="s">
        <v>17</v>
      </c>
      <c r="G1144" t="s">
        <v>1266</v>
      </c>
      <c r="H1144" t="s">
        <v>388</v>
      </c>
      <c r="I1144" t="s">
        <v>344</v>
      </c>
      <c r="J1144" t="s">
        <v>15</v>
      </c>
      <c r="K1144">
        <v>2880</v>
      </c>
      <c r="L1144">
        <v>2880</v>
      </c>
      <c r="M1144">
        <v>60</v>
      </c>
      <c r="N1144" t="b">
        <v>0</v>
      </c>
      <c r="O1144" t="s">
        <v>4709</v>
      </c>
      <c r="P1144" t="s">
        <v>1439</v>
      </c>
      <c r="Q1144">
        <v>0.625</v>
      </c>
    </row>
    <row r="1145" spans="1:17">
      <c r="A1145" s="48">
        <v>46032</v>
      </c>
      <c r="B1145">
        <v>2</v>
      </c>
      <c r="C1145" t="s">
        <v>214</v>
      </c>
      <c r="D1145" t="s">
        <v>1375</v>
      </c>
      <c r="E1145">
        <v>10</v>
      </c>
      <c r="F1145" t="s">
        <v>17</v>
      </c>
      <c r="G1145" t="s">
        <v>1266</v>
      </c>
      <c r="H1145" t="s">
        <v>1267</v>
      </c>
      <c r="I1145" t="s">
        <v>488</v>
      </c>
      <c r="J1145" t="s">
        <v>15</v>
      </c>
      <c r="K1145">
        <v>2880</v>
      </c>
      <c r="L1145">
        <v>2880</v>
      </c>
      <c r="M1145">
        <v>60</v>
      </c>
      <c r="N1145" t="b">
        <v>0</v>
      </c>
      <c r="O1145" t="s">
        <v>4709</v>
      </c>
      <c r="P1145" t="s">
        <v>1439</v>
      </c>
      <c r="Q1145">
        <v>0.625</v>
      </c>
    </row>
    <row r="1146" spans="1:17">
      <c r="A1146" s="48">
        <v>46032</v>
      </c>
      <c r="B1146">
        <v>2</v>
      </c>
      <c r="C1146" t="s">
        <v>214</v>
      </c>
      <c r="D1146" t="s">
        <v>1375</v>
      </c>
      <c r="E1146">
        <v>10</v>
      </c>
      <c r="F1146" t="s">
        <v>17</v>
      </c>
      <c r="G1146" t="s">
        <v>1266</v>
      </c>
      <c r="H1146" t="s">
        <v>389</v>
      </c>
      <c r="I1146" t="s">
        <v>488</v>
      </c>
      <c r="J1146" t="s">
        <v>16</v>
      </c>
      <c r="K1146">
        <v>2880</v>
      </c>
      <c r="L1146">
        <v>2880</v>
      </c>
      <c r="M1146">
        <v>60</v>
      </c>
      <c r="N1146" t="b">
        <v>0</v>
      </c>
      <c r="O1146" t="s">
        <v>4709</v>
      </c>
      <c r="P1146" t="s">
        <v>1439</v>
      </c>
      <c r="Q1146">
        <v>0.625</v>
      </c>
    </row>
    <row r="1147" spans="1:17">
      <c r="A1147" s="48">
        <v>46032</v>
      </c>
      <c r="B1147">
        <v>2</v>
      </c>
      <c r="C1147" t="s">
        <v>214</v>
      </c>
      <c r="D1147" t="s">
        <v>1375</v>
      </c>
      <c r="E1147">
        <v>10</v>
      </c>
      <c r="F1147" t="s">
        <v>17</v>
      </c>
      <c r="G1147" t="s">
        <v>1266</v>
      </c>
      <c r="H1147" t="s">
        <v>391</v>
      </c>
      <c r="I1147" t="s">
        <v>1266</v>
      </c>
      <c r="J1147" t="s">
        <v>15</v>
      </c>
      <c r="K1147">
        <v>2880</v>
      </c>
      <c r="L1147">
        <v>2880</v>
      </c>
      <c r="M1147">
        <v>100</v>
      </c>
      <c r="N1147" t="b">
        <v>1</v>
      </c>
      <c r="O1147" t="s">
        <v>1623</v>
      </c>
      <c r="P1147" t="s">
        <v>1439</v>
      </c>
      <c r="Q1147">
        <v>0.625</v>
      </c>
    </row>
    <row r="1148" spans="1:17">
      <c r="A1148" s="48">
        <v>46032</v>
      </c>
      <c r="B1148">
        <v>2</v>
      </c>
      <c r="C1148" t="s">
        <v>223</v>
      </c>
      <c r="D1148" t="s">
        <v>1191</v>
      </c>
      <c r="E1148">
        <v>10</v>
      </c>
      <c r="F1148" t="s">
        <v>17</v>
      </c>
      <c r="G1148" t="s">
        <v>1266</v>
      </c>
      <c r="H1148" t="s">
        <v>386</v>
      </c>
      <c r="I1148" t="s">
        <v>488</v>
      </c>
      <c r="J1148" t="s">
        <v>15</v>
      </c>
      <c r="K1148">
        <v>2880</v>
      </c>
      <c r="L1148">
        <v>2880</v>
      </c>
      <c r="M1148">
        <v>60</v>
      </c>
      <c r="N1148" t="b">
        <v>0</v>
      </c>
      <c r="O1148" t="s">
        <v>4709</v>
      </c>
      <c r="P1148" t="s">
        <v>1439</v>
      </c>
      <c r="Q1148">
        <v>0.4375</v>
      </c>
    </row>
    <row r="1149" spans="1:17">
      <c r="A1149" s="48">
        <v>46032</v>
      </c>
      <c r="B1149">
        <v>2</v>
      </c>
      <c r="C1149" t="s">
        <v>223</v>
      </c>
      <c r="D1149" t="s">
        <v>1191</v>
      </c>
      <c r="E1149">
        <v>10</v>
      </c>
      <c r="F1149" t="s">
        <v>17</v>
      </c>
      <c r="G1149" t="s">
        <v>1266</v>
      </c>
      <c r="H1149" t="s">
        <v>387</v>
      </c>
      <c r="I1149" t="s">
        <v>443</v>
      </c>
      <c r="J1149" t="s">
        <v>15</v>
      </c>
      <c r="K1149">
        <v>2880</v>
      </c>
      <c r="L1149">
        <v>2880</v>
      </c>
      <c r="M1149">
        <v>60</v>
      </c>
      <c r="N1149" t="b">
        <v>0</v>
      </c>
      <c r="O1149" t="s">
        <v>4709</v>
      </c>
      <c r="P1149" t="s">
        <v>1439</v>
      </c>
      <c r="Q1149">
        <v>0.4375</v>
      </c>
    </row>
    <row r="1150" spans="1:17">
      <c r="A1150" s="48">
        <v>46032</v>
      </c>
      <c r="B1150">
        <v>2</v>
      </c>
      <c r="C1150" t="s">
        <v>223</v>
      </c>
      <c r="D1150" t="s">
        <v>1191</v>
      </c>
      <c r="E1150">
        <v>10</v>
      </c>
      <c r="F1150" t="s">
        <v>17</v>
      </c>
      <c r="G1150" t="s">
        <v>1266</v>
      </c>
      <c r="H1150" t="s">
        <v>388</v>
      </c>
      <c r="I1150" t="s">
        <v>344</v>
      </c>
      <c r="J1150" t="s">
        <v>15</v>
      </c>
      <c r="K1150">
        <v>2880</v>
      </c>
      <c r="L1150">
        <v>2880</v>
      </c>
      <c r="M1150">
        <v>60</v>
      </c>
      <c r="N1150" t="b">
        <v>0</v>
      </c>
      <c r="O1150" t="s">
        <v>4709</v>
      </c>
      <c r="P1150" t="s">
        <v>1439</v>
      </c>
      <c r="Q1150">
        <v>0.4375</v>
      </c>
    </row>
    <row r="1151" spans="1:17">
      <c r="A1151" s="48">
        <v>46032</v>
      </c>
      <c r="B1151">
        <v>2</v>
      </c>
      <c r="C1151" t="s">
        <v>223</v>
      </c>
      <c r="D1151" t="s">
        <v>1191</v>
      </c>
      <c r="E1151">
        <v>10</v>
      </c>
      <c r="F1151" t="s">
        <v>17</v>
      </c>
      <c r="G1151" t="s">
        <v>1266</v>
      </c>
      <c r="H1151" t="s">
        <v>1267</v>
      </c>
      <c r="I1151" t="s">
        <v>488</v>
      </c>
      <c r="J1151" t="s">
        <v>15</v>
      </c>
      <c r="K1151">
        <v>2880</v>
      </c>
      <c r="L1151">
        <v>2880</v>
      </c>
      <c r="M1151">
        <v>60</v>
      </c>
      <c r="N1151" t="b">
        <v>0</v>
      </c>
      <c r="O1151" t="s">
        <v>4709</v>
      </c>
      <c r="P1151" t="s">
        <v>1439</v>
      </c>
      <c r="Q1151">
        <v>0.4375</v>
      </c>
    </row>
    <row r="1152" spans="1:17">
      <c r="A1152" s="48">
        <v>46032</v>
      </c>
      <c r="B1152">
        <v>2</v>
      </c>
      <c r="C1152" t="s">
        <v>223</v>
      </c>
      <c r="D1152" t="s">
        <v>1191</v>
      </c>
      <c r="E1152">
        <v>10</v>
      </c>
      <c r="F1152" t="s">
        <v>17</v>
      </c>
      <c r="G1152" t="s">
        <v>1266</v>
      </c>
      <c r="H1152" t="s">
        <v>389</v>
      </c>
      <c r="I1152" t="s">
        <v>488</v>
      </c>
      <c r="J1152" t="s">
        <v>16</v>
      </c>
      <c r="K1152">
        <v>2880</v>
      </c>
      <c r="L1152">
        <v>2880</v>
      </c>
      <c r="M1152">
        <v>60</v>
      </c>
      <c r="N1152" t="b">
        <v>0</v>
      </c>
      <c r="O1152" t="s">
        <v>4709</v>
      </c>
      <c r="P1152" t="s">
        <v>1439</v>
      </c>
      <c r="Q1152">
        <v>0.4375</v>
      </c>
    </row>
    <row r="1153" spans="1:17">
      <c r="A1153" s="48">
        <v>46032</v>
      </c>
      <c r="B1153">
        <v>2</v>
      </c>
      <c r="C1153" t="s">
        <v>223</v>
      </c>
      <c r="D1153" t="s">
        <v>1191</v>
      </c>
      <c r="E1153">
        <v>10</v>
      </c>
      <c r="F1153" t="s">
        <v>17</v>
      </c>
      <c r="G1153" t="s">
        <v>1266</v>
      </c>
      <c r="H1153" t="s">
        <v>391</v>
      </c>
      <c r="I1153" t="s">
        <v>1266</v>
      </c>
      <c r="J1153" t="s">
        <v>15</v>
      </c>
      <c r="K1153">
        <v>2880</v>
      </c>
      <c r="L1153">
        <v>2880</v>
      </c>
      <c r="M1153">
        <v>100</v>
      </c>
      <c r="N1153" t="b">
        <v>1</v>
      </c>
      <c r="O1153" t="s">
        <v>1623</v>
      </c>
      <c r="P1153" t="s">
        <v>1439</v>
      </c>
      <c r="Q1153">
        <v>0.4375</v>
      </c>
    </row>
    <row r="1154" spans="1:17">
      <c r="A1154" s="48">
        <v>46032</v>
      </c>
      <c r="B1154">
        <v>2</v>
      </c>
      <c r="C1154" t="s">
        <v>226</v>
      </c>
      <c r="D1154" t="s">
        <v>1194</v>
      </c>
      <c r="E1154">
        <v>10</v>
      </c>
      <c r="F1154" t="s">
        <v>15</v>
      </c>
      <c r="G1154" t="s">
        <v>1266</v>
      </c>
      <c r="H1154" t="s">
        <v>386</v>
      </c>
      <c r="I1154" t="s">
        <v>488</v>
      </c>
      <c r="J1154" t="s">
        <v>15</v>
      </c>
      <c r="K1154">
        <v>2880</v>
      </c>
      <c r="L1154">
        <v>2880</v>
      </c>
      <c r="M1154">
        <v>60</v>
      </c>
      <c r="N1154" t="b">
        <v>0</v>
      </c>
      <c r="O1154" t="s">
        <v>4709</v>
      </c>
      <c r="P1154" t="s">
        <v>1590</v>
      </c>
      <c r="Q1154">
        <v>0.38194444444444442</v>
      </c>
    </row>
    <row r="1155" spans="1:17">
      <c r="A1155" s="48">
        <v>46032</v>
      </c>
      <c r="B1155">
        <v>2</v>
      </c>
      <c r="C1155" t="s">
        <v>226</v>
      </c>
      <c r="D1155" t="s">
        <v>1194</v>
      </c>
      <c r="E1155">
        <v>10</v>
      </c>
      <c r="F1155" t="s">
        <v>15</v>
      </c>
      <c r="G1155" t="s">
        <v>1266</v>
      </c>
      <c r="H1155" t="s">
        <v>387</v>
      </c>
      <c r="I1155" t="s">
        <v>443</v>
      </c>
      <c r="J1155" t="s">
        <v>15</v>
      </c>
      <c r="K1155">
        <v>2880</v>
      </c>
      <c r="L1155">
        <v>2880</v>
      </c>
      <c r="M1155">
        <v>60</v>
      </c>
      <c r="N1155" t="b">
        <v>0</v>
      </c>
      <c r="O1155" t="s">
        <v>4709</v>
      </c>
      <c r="P1155" t="s">
        <v>1590</v>
      </c>
      <c r="Q1155">
        <v>0.38194444444444442</v>
      </c>
    </row>
    <row r="1156" spans="1:17">
      <c r="A1156" s="48">
        <v>46032</v>
      </c>
      <c r="B1156">
        <v>2</v>
      </c>
      <c r="C1156" t="s">
        <v>226</v>
      </c>
      <c r="D1156" t="s">
        <v>1194</v>
      </c>
      <c r="E1156">
        <v>10</v>
      </c>
      <c r="F1156" t="s">
        <v>15</v>
      </c>
      <c r="G1156" t="s">
        <v>1266</v>
      </c>
      <c r="H1156" t="s">
        <v>388</v>
      </c>
      <c r="I1156" t="s">
        <v>344</v>
      </c>
      <c r="J1156" t="s">
        <v>15</v>
      </c>
      <c r="K1156">
        <v>2880</v>
      </c>
      <c r="L1156">
        <v>2880</v>
      </c>
      <c r="M1156">
        <v>60</v>
      </c>
      <c r="N1156" t="b">
        <v>0</v>
      </c>
      <c r="O1156" t="s">
        <v>4709</v>
      </c>
      <c r="P1156" t="s">
        <v>1590</v>
      </c>
      <c r="Q1156">
        <v>0.38194444444444442</v>
      </c>
    </row>
    <row r="1157" spans="1:17">
      <c r="A1157" s="48">
        <v>46032</v>
      </c>
      <c r="B1157">
        <v>2</v>
      </c>
      <c r="C1157" t="s">
        <v>226</v>
      </c>
      <c r="D1157" t="s">
        <v>1194</v>
      </c>
      <c r="E1157">
        <v>10</v>
      </c>
      <c r="F1157" t="s">
        <v>15</v>
      </c>
      <c r="G1157" t="s">
        <v>1266</v>
      </c>
      <c r="H1157" t="s">
        <v>1267</v>
      </c>
      <c r="I1157" t="s">
        <v>488</v>
      </c>
      <c r="J1157" t="s">
        <v>15</v>
      </c>
      <c r="K1157">
        <v>2880</v>
      </c>
      <c r="L1157">
        <v>2880</v>
      </c>
      <c r="M1157">
        <v>60</v>
      </c>
      <c r="N1157" t="b">
        <v>0</v>
      </c>
      <c r="O1157" t="s">
        <v>4709</v>
      </c>
      <c r="P1157" t="s">
        <v>1590</v>
      </c>
      <c r="Q1157">
        <v>0.38194444444444442</v>
      </c>
    </row>
    <row r="1158" spans="1:17">
      <c r="A1158" s="48">
        <v>46032</v>
      </c>
      <c r="B1158">
        <v>2</v>
      </c>
      <c r="C1158" t="s">
        <v>226</v>
      </c>
      <c r="D1158" t="s">
        <v>1194</v>
      </c>
      <c r="E1158">
        <v>10</v>
      </c>
      <c r="F1158" t="s">
        <v>15</v>
      </c>
      <c r="G1158" t="s">
        <v>1266</v>
      </c>
      <c r="H1158" t="s">
        <v>389</v>
      </c>
      <c r="I1158" t="s">
        <v>488</v>
      </c>
      <c r="J1158" t="s">
        <v>16</v>
      </c>
      <c r="K1158">
        <v>2880</v>
      </c>
      <c r="L1158">
        <v>2880</v>
      </c>
      <c r="M1158">
        <v>40</v>
      </c>
      <c r="N1158" t="b">
        <v>0</v>
      </c>
      <c r="O1158" t="s">
        <v>4709</v>
      </c>
      <c r="P1158" t="s">
        <v>1590</v>
      </c>
      <c r="Q1158">
        <v>0.38194444444444442</v>
      </c>
    </row>
    <row r="1159" spans="1:17">
      <c r="A1159" s="48">
        <v>46032</v>
      </c>
      <c r="B1159">
        <v>2</v>
      </c>
      <c r="C1159" t="s">
        <v>226</v>
      </c>
      <c r="D1159" t="s">
        <v>1194</v>
      </c>
      <c r="E1159">
        <v>10</v>
      </c>
      <c r="F1159" t="s">
        <v>15</v>
      </c>
      <c r="G1159" t="s">
        <v>1266</v>
      </c>
      <c r="H1159" t="s">
        <v>391</v>
      </c>
      <c r="I1159" t="s">
        <v>1266</v>
      </c>
      <c r="J1159" t="s">
        <v>15</v>
      </c>
      <c r="K1159">
        <v>2880</v>
      </c>
      <c r="L1159">
        <v>2880</v>
      </c>
      <c r="M1159">
        <v>100</v>
      </c>
      <c r="N1159" t="b">
        <v>1</v>
      </c>
      <c r="O1159" t="s">
        <v>1623</v>
      </c>
      <c r="P1159" t="s">
        <v>1590</v>
      </c>
      <c r="Q1159">
        <v>0.38194444444444442</v>
      </c>
    </row>
    <row r="1160" spans="1:17">
      <c r="A1160" s="48">
        <v>46032</v>
      </c>
      <c r="B1160">
        <v>2</v>
      </c>
      <c r="C1160" t="s">
        <v>229</v>
      </c>
      <c r="D1160" t="s">
        <v>1197</v>
      </c>
      <c r="E1160">
        <v>5</v>
      </c>
      <c r="F1160" t="s">
        <v>17</v>
      </c>
      <c r="G1160" t="s">
        <v>1266</v>
      </c>
      <c r="H1160" t="s">
        <v>386</v>
      </c>
      <c r="I1160" t="s">
        <v>488</v>
      </c>
      <c r="J1160" t="s">
        <v>15</v>
      </c>
      <c r="K1160">
        <v>2880</v>
      </c>
      <c r="L1160">
        <v>2880</v>
      </c>
      <c r="M1160">
        <v>60</v>
      </c>
      <c r="N1160" t="b">
        <v>0</v>
      </c>
      <c r="O1160" t="s">
        <v>4709</v>
      </c>
      <c r="P1160" t="s">
        <v>1439</v>
      </c>
      <c r="Q1160">
        <v>0.44791666666666669</v>
      </c>
    </row>
    <row r="1161" spans="1:17">
      <c r="A1161" s="48">
        <v>46032</v>
      </c>
      <c r="B1161">
        <v>2</v>
      </c>
      <c r="C1161" t="s">
        <v>229</v>
      </c>
      <c r="D1161" t="s">
        <v>1197</v>
      </c>
      <c r="E1161">
        <v>5</v>
      </c>
      <c r="F1161" t="s">
        <v>17</v>
      </c>
      <c r="G1161" t="s">
        <v>1266</v>
      </c>
      <c r="H1161" t="s">
        <v>387</v>
      </c>
      <c r="I1161" t="s">
        <v>443</v>
      </c>
      <c r="J1161" t="s">
        <v>15</v>
      </c>
      <c r="K1161">
        <v>2880</v>
      </c>
      <c r="L1161">
        <v>2880</v>
      </c>
      <c r="M1161">
        <v>60</v>
      </c>
      <c r="N1161" t="b">
        <v>0</v>
      </c>
      <c r="O1161" t="s">
        <v>4709</v>
      </c>
      <c r="P1161" t="s">
        <v>1439</v>
      </c>
      <c r="Q1161">
        <v>0.44791666666666669</v>
      </c>
    </row>
    <row r="1162" spans="1:17">
      <c r="A1162" s="48">
        <v>46032</v>
      </c>
      <c r="B1162">
        <v>2</v>
      </c>
      <c r="C1162" t="s">
        <v>229</v>
      </c>
      <c r="D1162" t="s">
        <v>1197</v>
      </c>
      <c r="E1162">
        <v>5</v>
      </c>
      <c r="F1162" t="s">
        <v>17</v>
      </c>
      <c r="G1162" t="s">
        <v>1266</v>
      </c>
      <c r="H1162" t="s">
        <v>388</v>
      </c>
      <c r="I1162" t="s">
        <v>344</v>
      </c>
      <c r="J1162" t="s">
        <v>15</v>
      </c>
      <c r="K1162">
        <v>2880</v>
      </c>
      <c r="L1162">
        <v>2880</v>
      </c>
      <c r="M1162">
        <v>60</v>
      </c>
      <c r="N1162" t="b">
        <v>0</v>
      </c>
      <c r="O1162" t="s">
        <v>4709</v>
      </c>
      <c r="P1162" t="s">
        <v>1439</v>
      </c>
      <c r="Q1162">
        <v>0.44791666666666669</v>
      </c>
    </row>
    <row r="1163" spans="1:17">
      <c r="A1163" s="48">
        <v>46032</v>
      </c>
      <c r="B1163">
        <v>2</v>
      </c>
      <c r="C1163" t="s">
        <v>229</v>
      </c>
      <c r="D1163" t="s">
        <v>1197</v>
      </c>
      <c r="E1163">
        <v>5</v>
      </c>
      <c r="F1163" t="s">
        <v>17</v>
      </c>
      <c r="G1163" t="s">
        <v>1266</v>
      </c>
      <c r="H1163" t="s">
        <v>1267</v>
      </c>
      <c r="I1163" t="s">
        <v>488</v>
      </c>
      <c r="J1163" t="s">
        <v>15</v>
      </c>
      <c r="K1163">
        <v>2880</v>
      </c>
      <c r="L1163">
        <v>2880</v>
      </c>
      <c r="M1163">
        <v>60</v>
      </c>
      <c r="N1163" t="b">
        <v>0</v>
      </c>
      <c r="O1163" t="s">
        <v>4709</v>
      </c>
      <c r="P1163" t="s">
        <v>1439</v>
      </c>
      <c r="Q1163">
        <v>0.44791666666666669</v>
      </c>
    </row>
    <row r="1164" spans="1:17">
      <c r="A1164" s="48">
        <v>46032</v>
      </c>
      <c r="B1164">
        <v>2</v>
      </c>
      <c r="C1164" t="s">
        <v>229</v>
      </c>
      <c r="D1164" t="s">
        <v>1197</v>
      </c>
      <c r="E1164">
        <v>5</v>
      </c>
      <c r="F1164" t="s">
        <v>17</v>
      </c>
      <c r="G1164" t="s">
        <v>1266</v>
      </c>
      <c r="H1164" t="s">
        <v>389</v>
      </c>
      <c r="I1164" t="s">
        <v>488</v>
      </c>
      <c r="J1164" t="s">
        <v>16</v>
      </c>
      <c r="K1164">
        <v>2880</v>
      </c>
      <c r="L1164">
        <v>2880</v>
      </c>
      <c r="M1164">
        <v>60</v>
      </c>
      <c r="N1164" t="b">
        <v>0</v>
      </c>
      <c r="O1164" t="s">
        <v>4709</v>
      </c>
      <c r="P1164" t="s">
        <v>1439</v>
      </c>
      <c r="Q1164">
        <v>0.44791666666666669</v>
      </c>
    </row>
    <row r="1165" spans="1:17">
      <c r="A1165" s="48">
        <v>46032</v>
      </c>
      <c r="B1165">
        <v>2</v>
      </c>
      <c r="C1165" t="s">
        <v>229</v>
      </c>
      <c r="D1165" t="s">
        <v>1197</v>
      </c>
      <c r="E1165">
        <v>5</v>
      </c>
      <c r="F1165" t="s">
        <v>17</v>
      </c>
      <c r="G1165" t="s">
        <v>1266</v>
      </c>
      <c r="H1165" t="s">
        <v>391</v>
      </c>
      <c r="I1165" t="s">
        <v>1266</v>
      </c>
      <c r="J1165" t="s">
        <v>15</v>
      </c>
      <c r="K1165">
        <v>2880</v>
      </c>
      <c r="L1165">
        <v>2880</v>
      </c>
      <c r="M1165">
        <v>100</v>
      </c>
      <c r="N1165" t="b">
        <v>1</v>
      </c>
      <c r="O1165" t="s">
        <v>1623</v>
      </c>
      <c r="P1165" t="s">
        <v>1439</v>
      </c>
      <c r="Q1165">
        <v>0.44791666666666669</v>
      </c>
    </row>
    <row r="1166" spans="1:17">
      <c r="A1166" s="48">
        <v>46032</v>
      </c>
      <c r="B1166">
        <v>2</v>
      </c>
      <c r="C1166" t="s">
        <v>230</v>
      </c>
      <c r="D1166" t="s">
        <v>1198</v>
      </c>
      <c r="E1166">
        <v>10</v>
      </c>
      <c r="F1166" t="s">
        <v>17</v>
      </c>
      <c r="G1166" t="s">
        <v>1266</v>
      </c>
      <c r="H1166" t="s">
        <v>386</v>
      </c>
      <c r="I1166" t="s">
        <v>488</v>
      </c>
      <c r="J1166" t="s">
        <v>15</v>
      </c>
      <c r="K1166">
        <v>2880</v>
      </c>
      <c r="L1166">
        <v>2880</v>
      </c>
      <c r="M1166">
        <v>60</v>
      </c>
      <c r="N1166" t="b">
        <v>0</v>
      </c>
      <c r="O1166" t="s">
        <v>4709</v>
      </c>
      <c r="P1166" t="s">
        <v>1439</v>
      </c>
      <c r="Q1166">
        <v>0.38541666666666669</v>
      </c>
    </row>
    <row r="1167" spans="1:17">
      <c r="A1167" s="48">
        <v>46032</v>
      </c>
      <c r="B1167">
        <v>2</v>
      </c>
      <c r="C1167" t="s">
        <v>230</v>
      </c>
      <c r="D1167" t="s">
        <v>1198</v>
      </c>
      <c r="E1167">
        <v>10</v>
      </c>
      <c r="F1167" t="s">
        <v>17</v>
      </c>
      <c r="G1167" t="s">
        <v>1266</v>
      </c>
      <c r="H1167" t="s">
        <v>387</v>
      </c>
      <c r="I1167" t="s">
        <v>443</v>
      </c>
      <c r="J1167" t="s">
        <v>15</v>
      </c>
      <c r="K1167">
        <v>2880</v>
      </c>
      <c r="L1167">
        <v>2880</v>
      </c>
      <c r="M1167">
        <v>60</v>
      </c>
      <c r="N1167" t="b">
        <v>0</v>
      </c>
      <c r="O1167" t="s">
        <v>4709</v>
      </c>
      <c r="P1167" t="s">
        <v>1439</v>
      </c>
      <c r="Q1167">
        <v>0.38541666666666669</v>
      </c>
    </row>
    <row r="1168" spans="1:17">
      <c r="A1168" s="48">
        <v>46032</v>
      </c>
      <c r="B1168">
        <v>2</v>
      </c>
      <c r="C1168" t="s">
        <v>230</v>
      </c>
      <c r="D1168" t="s">
        <v>1198</v>
      </c>
      <c r="E1168">
        <v>10</v>
      </c>
      <c r="F1168" t="s">
        <v>17</v>
      </c>
      <c r="G1168" t="s">
        <v>1266</v>
      </c>
      <c r="H1168" t="s">
        <v>388</v>
      </c>
      <c r="I1168" t="s">
        <v>344</v>
      </c>
      <c r="J1168" t="s">
        <v>15</v>
      </c>
      <c r="K1168">
        <v>2880</v>
      </c>
      <c r="L1168">
        <v>2880</v>
      </c>
      <c r="M1168">
        <v>60</v>
      </c>
      <c r="N1168" t="b">
        <v>0</v>
      </c>
      <c r="O1168" t="s">
        <v>4709</v>
      </c>
      <c r="P1168" t="s">
        <v>1439</v>
      </c>
      <c r="Q1168">
        <v>0.38541666666666669</v>
      </c>
    </row>
    <row r="1169" spans="1:17">
      <c r="A1169" s="48">
        <v>46032</v>
      </c>
      <c r="B1169">
        <v>2</v>
      </c>
      <c r="C1169" t="s">
        <v>230</v>
      </c>
      <c r="D1169" t="s">
        <v>1198</v>
      </c>
      <c r="E1169">
        <v>10</v>
      </c>
      <c r="F1169" t="s">
        <v>17</v>
      </c>
      <c r="G1169" t="s">
        <v>1266</v>
      </c>
      <c r="H1169" t="s">
        <v>1267</v>
      </c>
      <c r="I1169" t="s">
        <v>488</v>
      </c>
      <c r="J1169" t="s">
        <v>15</v>
      </c>
      <c r="K1169">
        <v>2880</v>
      </c>
      <c r="L1169">
        <v>2880</v>
      </c>
      <c r="M1169">
        <v>60</v>
      </c>
      <c r="N1169" t="b">
        <v>0</v>
      </c>
      <c r="O1169" t="s">
        <v>4709</v>
      </c>
      <c r="P1169" t="s">
        <v>1439</v>
      </c>
      <c r="Q1169">
        <v>0.38541666666666669</v>
      </c>
    </row>
    <row r="1170" spans="1:17">
      <c r="A1170" s="48">
        <v>46032</v>
      </c>
      <c r="B1170">
        <v>2</v>
      </c>
      <c r="C1170" t="s">
        <v>230</v>
      </c>
      <c r="D1170" t="s">
        <v>1198</v>
      </c>
      <c r="E1170">
        <v>10</v>
      </c>
      <c r="F1170" t="s">
        <v>17</v>
      </c>
      <c r="G1170" t="s">
        <v>1266</v>
      </c>
      <c r="H1170" t="s">
        <v>389</v>
      </c>
      <c r="I1170" t="s">
        <v>488</v>
      </c>
      <c r="J1170" t="s">
        <v>16</v>
      </c>
      <c r="K1170">
        <v>2880</v>
      </c>
      <c r="L1170">
        <v>2880</v>
      </c>
      <c r="M1170">
        <v>60</v>
      </c>
      <c r="N1170" t="b">
        <v>0</v>
      </c>
      <c r="O1170" t="s">
        <v>4709</v>
      </c>
      <c r="P1170" t="s">
        <v>1439</v>
      </c>
      <c r="Q1170">
        <v>0.38541666666666669</v>
      </c>
    </row>
    <row r="1171" spans="1:17">
      <c r="A1171" s="48">
        <v>46032</v>
      </c>
      <c r="B1171">
        <v>2</v>
      </c>
      <c r="C1171" t="s">
        <v>230</v>
      </c>
      <c r="D1171" t="s">
        <v>1198</v>
      </c>
      <c r="E1171">
        <v>10</v>
      </c>
      <c r="F1171" t="s">
        <v>17</v>
      </c>
      <c r="G1171" t="s">
        <v>1266</v>
      </c>
      <c r="H1171" t="s">
        <v>391</v>
      </c>
      <c r="I1171" t="s">
        <v>1266</v>
      </c>
      <c r="J1171" t="s">
        <v>15</v>
      </c>
      <c r="K1171">
        <v>2880</v>
      </c>
      <c r="L1171">
        <v>2880</v>
      </c>
      <c r="M1171">
        <v>100</v>
      </c>
      <c r="N1171" t="b">
        <v>1</v>
      </c>
      <c r="O1171" t="s">
        <v>1623</v>
      </c>
      <c r="P1171" t="s">
        <v>1439</v>
      </c>
      <c r="Q1171">
        <v>0.38541666666666669</v>
      </c>
    </row>
    <row r="1172" spans="1:17">
      <c r="A1172" s="48">
        <v>46032</v>
      </c>
      <c r="B1172">
        <v>2</v>
      </c>
      <c r="C1172" t="s">
        <v>235</v>
      </c>
      <c r="D1172" t="s">
        <v>1201</v>
      </c>
      <c r="E1172">
        <v>5</v>
      </c>
      <c r="F1172" t="s">
        <v>16</v>
      </c>
      <c r="G1172" t="s">
        <v>488</v>
      </c>
      <c r="H1172" t="s">
        <v>386</v>
      </c>
      <c r="I1172" t="s">
        <v>488</v>
      </c>
      <c r="J1172" t="s">
        <v>15</v>
      </c>
      <c r="K1172">
        <v>2880</v>
      </c>
      <c r="L1172">
        <v>2880</v>
      </c>
      <c r="M1172">
        <v>80</v>
      </c>
      <c r="N1172" t="b">
        <v>0</v>
      </c>
      <c r="O1172" t="s">
        <v>4710</v>
      </c>
      <c r="P1172" t="s">
        <v>2103</v>
      </c>
      <c r="Q1172">
        <v>0.38541666666666669</v>
      </c>
    </row>
    <row r="1173" spans="1:17">
      <c r="A1173" s="48">
        <v>46032</v>
      </c>
      <c r="B1173">
        <v>2</v>
      </c>
      <c r="C1173" t="s">
        <v>235</v>
      </c>
      <c r="D1173" t="s">
        <v>1201</v>
      </c>
      <c r="E1173">
        <v>5</v>
      </c>
      <c r="F1173" t="s">
        <v>16</v>
      </c>
      <c r="G1173" t="s">
        <v>488</v>
      </c>
      <c r="H1173" t="s">
        <v>387</v>
      </c>
      <c r="I1173" t="s">
        <v>443</v>
      </c>
      <c r="J1173" t="s">
        <v>15</v>
      </c>
      <c r="K1173">
        <v>2880</v>
      </c>
      <c r="L1173">
        <v>2880</v>
      </c>
      <c r="M1173">
        <v>40</v>
      </c>
      <c r="N1173" t="b">
        <v>0</v>
      </c>
      <c r="O1173" t="s">
        <v>4709</v>
      </c>
      <c r="P1173" t="s">
        <v>2103</v>
      </c>
      <c r="Q1173">
        <v>0.38541666666666669</v>
      </c>
    </row>
    <row r="1174" spans="1:17">
      <c r="A1174" s="48">
        <v>46032</v>
      </c>
      <c r="B1174">
        <v>2</v>
      </c>
      <c r="C1174" t="s">
        <v>235</v>
      </c>
      <c r="D1174" t="s">
        <v>1201</v>
      </c>
      <c r="E1174">
        <v>5</v>
      </c>
      <c r="F1174" t="s">
        <v>16</v>
      </c>
      <c r="G1174" t="s">
        <v>488</v>
      </c>
      <c r="H1174" t="s">
        <v>388</v>
      </c>
      <c r="I1174" t="s">
        <v>344</v>
      </c>
      <c r="J1174" t="s">
        <v>15</v>
      </c>
      <c r="K1174">
        <v>2880</v>
      </c>
      <c r="L1174">
        <v>2880</v>
      </c>
      <c r="M1174">
        <v>40</v>
      </c>
      <c r="N1174" t="b">
        <v>0</v>
      </c>
      <c r="O1174" t="s">
        <v>4709</v>
      </c>
      <c r="P1174" t="s">
        <v>2103</v>
      </c>
      <c r="Q1174">
        <v>0.38541666666666669</v>
      </c>
    </row>
    <row r="1175" spans="1:17">
      <c r="A1175" s="48">
        <v>46032</v>
      </c>
      <c r="B1175">
        <v>2</v>
      </c>
      <c r="C1175" t="s">
        <v>235</v>
      </c>
      <c r="D1175" t="s">
        <v>1201</v>
      </c>
      <c r="E1175">
        <v>5</v>
      </c>
      <c r="F1175" t="s">
        <v>16</v>
      </c>
      <c r="G1175" t="s">
        <v>488</v>
      </c>
      <c r="H1175" t="s">
        <v>1267</v>
      </c>
      <c r="I1175" t="s">
        <v>488</v>
      </c>
      <c r="J1175" t="s">
        <v>15</v>
      </c>
      <c r="K1175">
        <v>2880</v>
      </c>
      <c r="L1175">
        <v>2880</v>
      </c>
      <c r="M1175">
        <v>80</v>
      </c>
      <c r="N1175" t="b">
        <v>0</v>
      </c>
      <c r="O1175" t="s">
        <v>4710</v>
      </c>
      <c r="P1175" t="s">
        <v>2103</v>
      </c>
      <c r="Q1175">
        <v>0.38541666666666669</v>
      </c>
    </row>
    <row r="1176" spans="1:17">
      <c r="A1176" s="48">
        <v>46032</v>
      </c>
      <c r="B1176">
        <v>2</v>
      </c>
      <c r="C1176" t="s">
        <v>235</v>
      </c>
      <c r="D1176" t="s">
        <v>1201</v>
      </c>
      <c r="E1176">
        <v>5</v>
      </c>
      <c r="F1176" t="s">
        <v>16</v>
      </c>
      <c r="G1176" t="s">
        <v>488</v>
      </c>
      <c r="H1176" t="s">
        <v>389</v>
      </c>
      <c r="I1176" t="s">
        <v>488</v>
      </c>
      <c r="J1176" t="s">
        <v>16</v>
      </c>
      <c r="K1176">
        <v>2880</v>
      </c>
      <c r="L1176">
        <v>2880</v>
      </c>
      <c r="M1176">
        <v>100</v>
      </c>
      <c r="N1176" t="b">
        <v>1</v>
      </c>
      <c r="O1176" t="s">
        <v>1623</v>
      </c>
      <c r="P1176" t="s">
        <v>2103</v>
      </c>
      <c r="Q1176">
        <v>0.38541666666666669</v>
      </c>
    </row>
    <row r="1177" spans="1:17">
      <c r="A1177" s="48">
        <v>46032</v>
      </c>
      <c r="B1177">
        <v>2</v>
      </c>
      <c r="C1177" t="s">
        <v>235</v>
      </c>
      <c r="D1177" t="s">
        <v>1201</v>
      </c>
      <c r="E1177">
        <v>5</v>
      </c>
      <c r="F1177" t="s">
        <v>16</v>
      </c>
      <c r="G1177" t="s">
        <v>488</v>
      </c>
      <c r="H1177" t="s">
        <v>391</v>
      </c>
      <c r="I1177" t="s">
        <v>1266</v>
      </c>
      <c r="J1177" t="s">
        <v>15</v>
      </c>
      <c r="K1177">
        <v>2880</v>
      </c>
      <c r="L1177">
        <v>2880</v>
      </c>
      <c r="M1177">
        <v>40</v>
      </c>
      <c r="N1177" t="b">
        <v>0</v>
      </c>
      <c r="O1177" t="s">
        <v>4709</v>
      </c>
      <c r="P1177" t="s">
        <v>2103</v>
      </c>
      <c r="Q1177">
        <v>0.38541666666666669</v>
      </c>
    </row>
    <row r="1178" spans="1:17">
      <c r="A1178" s="48">
        <v>46032</v>
      </c>
      <c r="B1178">
        <v>2</v>
      </c>
      <c r="C1178" t="s">
        <v>236</v>
      </c>
      <c r="D1178" t="s">
        <v>24</v>
      </c>
      <c r="E1178">
        <v>5</v>
      </c>
      <c r="F1178" t="s">
        <v>17</v>
      </c>
      <c r="G1178" t="s">
        <v>488</v>
      </c>
      <c r="H1178" t="s">
        <v>386</v>
      </c>
      <c r="I1178" t="s">
        <v>488</v>
      </c>
      <c r="J1178" t="s">
        <v>15</v>
      </c>
      <c r="K1178">
        <v>2880</v>
      </c>
      <c r="L1178">
        <v>2880</v>
      </c>
      <c r="M1178">
        <v>100</v>
      </c>
      <c r="N1178" t="b">
        <v>1</v>
      </c>
      <c r="O1178" t="s">
        <v>1623</v>
      </c>
      <c r="P1178" t="s">
        <v>1590</v>
      </c>
      <c r="Q1178">
        <v>0.70833333333333337</v>
      </c>
    </row>
    <row r="1179" spans="1:17">
      <c r="A1179" s="48">
        <v>46032</v>
      </c>
      <c r="B1179">
        <v>2</v>
      </c>
      <c r="C1179" t="s">
        <v>236</v>
      </c>
      <c r="D1179" t="s">
        <v>24</v>
      </c>
      <c r="E1179">
        <v>5</v>
      </c>
      <c r="F1179" t="s">
        <v>17</v>
      </c>
      <c r="G1179" t="s">
        <v>488</v>
      </c>
      <c r="H1179" t="s">
        <v>387</v>
      </c>
      <c r="I1179" t="s">
        <v>443</v>
      </c>
      <c r="J1179" t="s">
        <v>15</v>
      </c>
      <c r="K1179">
        <v>2880</v>
      </c>
      <c r="L1179">
        <v>2880</v>
      </c>
      <c r="M1179">
        <v>60</v>
      </c>
      <c r="N1179" t="b">
        <v>0</v>
      </c>
      <c r="O1179" t="s">
        <v>4709</v>
      </c>
      <c r="P1179" t="s">
        <v>1590</v>
      </c>
      <c r="Q1179">
        <v>0.70833333333333337</v>
      </c>
    </row>
    <row r="1180" spans="1:17">
      <c r="A1180" s="48">
        <v>46032</v>
      </c>
      <c r="B1180">
        <v>2</v>
      </c>
      <c r="C1180" t="s">
        <v>236</v>
      </c>
      <c r="D1180" t="s">
        <v>24</v>
      </c>
      <c r="E1180">
        <v>5</v>
      </c>
      <c r="F1180" t="s">
        <v>17</v>
      </c>
      <c r="G1180" t="s">
        <v>488</v>
      </c>
      <c r="H1180" t="s">
        <v>388</v>
      </c>
      <c r="I1180" t="s">
        <v>344</v>
      </c>
      <c r="J1180" t="s">
        <v>15</v>
      </c>
      <c r="K1180">
        <v>2880</v>
      </c>
      <c r="L1180">
        <v>2880</v>
      </c>
      <c r="M1180">
        <v>60</v>
      </c>
      <c r="N1180" t="b">
        <v>0</v>
      </c>
      <c r="O1180" t="s">
        <v>4709</v>
      </c>
      <c r="P1180" t="s">
        <v>1590</v>
      </c>
      <c r="Q1180">
        <v>0.70833333333333337</v>
      </c>
    </row>
    <row r="1181" spans="1:17">
      <c r="A1181" s="48">
        <v>46032</v>
      </c>
      <c r="B1181">
        <v>2</v>
      </c>
      <c r="C1181" t="s">
        <v>236</v>
      </c>
      <c r="D1181" t="s">
        <v>24</v>
      </c>
      <c r="E1181">
        <v>5</v>
      </c>
      <c r="F1181" t="s">
        <v>17</v>
      </c>
      <c r="G1181" t="s">
        <v>488</v>
      </c>
      <c r="H1181" t="s">
        <v>1267</v>
      </c>
      <c r="I1181" t="s">
        <v>488</v>
      </c>
      <c r="J1181" t="s">
        <v>15</v>
      </c>
      <c r="K1181">
        <v>2880</v>
      </c>
      <c r="L1181">
        <v>2880</v>
      </c>
      <c r="M1181">
        <v>100</v>
      </c>
      <c r="N1181" t="b">
        <v>1</v>
      </c>
      <c r="O1181" t="s">
        <v>1623</v>
      </c>
      <c r="P1181" t="s">
        <v>1590</v>
      </c>
      <c r="Q1181">
        <v>0.70833333333333337</v>
      </c>
    </row>
    <row r="1182" spans="1:17">
      <c r="A1182" s="48">
        <v>46032</v>
      </c>
      <c r="B1182">
        <v>2</v>
      </c>
      <c r="C1182" t="s">
        <v>236</v>
      </c>
      <c r="D1182" t="s">
        <v>24</v>
      </c>
      <c r="E1182">
        <v>5</v>
      </c>
      <c r="F1182" t="s">
        <v>17</v>
      </c>
      <c r="G1182" t="s">
        <v>488</v>
      </c>
      <c r="H1182" t="s">
        <v>389</v>
      </c>
      <c r="I1182" t="s">
        <v>488</v>
      </c>
      <c r="J1182" t="s">
        <v>16</v>
      </c>
      <c r="K1182">
        <v>2880</v>
      </c>
      <c r="L1182">
        <v>2880</v>
      </c>
      <c r="M1182">
        <v>100</v>
      </c>
      <c r="N1182" t="b">
        <v>1</v>
      </c>
      <c r="O1182" t="s">
        <v>1623</v>
      </c>
      <c r="P1182" t="s">
        <v>1590</v>
      </c>
      <c r="Q1182">
        <v>0.70833333333333337</v>
      </c>
    </row>
    <row r="1183" spans="1:17">
      <c r="A1183" s="48">
        <v>46032</v>
      </c>
      <c r="B1183">
        <v>2</v>
      </c>
      <c r="C1183" t="s">
        <v>236</v>
      </c>
      <c r="D1183" t="s">
        <v>24</v>
      </c>
      <c r="E1183">
        <v>5</v>
      </c>
      <c r="F1183" t="s">
        <v>17</v>
      </c>
      <c r="G1183" t="s">
        <v>488</v>
      </c>
      <c r="H1183" t="s">
        <v>391</v>
      </c>
      <c r="I1183" t="s">
        <v>1266</v>
      </c>
      <c r="J1183" t="s">
        <v>15</v>
      </c>
      <c r="K1183">
        <v>2880</v>
      </c>
      <c r="L1183">
        <v>2880</v>
      </c>
      <c r="M1183">
        <v>60</v>
      </c>
      <c r="N1183" t="b">
        <v>0</v>
      </c>
      <c r="O1183" t="s">
        <v>4709</v>
      </c>
      <c r="P1183" t="s">
        <v>1590</v>
      </c>
      <c r="Q1183">
        <v>0.70833333333333337</v>
      </c>
    </row>
    <row r="1184" spans="1:17">
      <c r="A1184" s="48">
        <v>46032</v>
      </c>
      <c r="B1184">
        <v>2</v>
      </c>
      <c r="C1184" t="s">
        <v>237</v>
      </c>
      <c r="D1184" t="s">
        <v>1202</v>
      </c>
      <c r="E1184">
        <v>15</v>
      </c>
      <c r="F1184" t="s">
        <v>17</v>
      </c>
      <c r="G1184" t="s">
        <v>488</v>
      </c>
      <c r="H1184" t="s">
        <v>386</v>
      </c>
      <c r="I1184" t="s">
        <v>488</v>
      </c>
      <c r="J1184" t="s">
        <v>15</v>
      </c>
      <c r="K1184">
        <v>2880</v>
      </c>
      <c r="L1184">
        <v>2880</v>
      </c>
      <c r="M1184">
        <v>100</v>
      </c>
      <c r="N1184" t="b">
        <v>1</v>
      </c>
      <c r="O1184" t="s">
        <v>1623</v>
      </c>
      <c r="P1184" t="s">
        <v>1590</v>
      </c>
      <c r="Q1184">
        <v>0.38541666666666669</v>
      </c>
    </row>
    <row r="1185" spans="1:17">
      <c r="A1185" s="48">
        <v>46032</v>
      </c>
      <c r="B1185">
        <v>2</v>
      </c>
      <c r="C1185" t="s">
        <v>237</v>
      </c>
      <c r="D1185" t="s">
        <v>1202</v>
      </c>
      <c r="E1185">
        <v>15</v>
      </c>
      <c r="F1185" t="s">
        <v>17</v>
      </c>
      <c r="G1185" t="s">
        <v>488</v>
      </c>
      <c r="H1185" t="s">
        <v>387</v>
      </c>
      <c r="I1185" t="s">
        <v>443</v>
      </c>
      <c r="J1185" t="s">
        <v>15</v>
      </c>
      <c r="K1185">
        <v>2880</v>
      </c>
      <c r="L1185">
        <v>2880</v>
      </c>
      <c r="M1185">
        <v>60</v>
      </c>
      <c r="N1185" t="b">
        <v>0</v>
      </c>
      <c r="O1185" t="s">
        <v>4709</v>
      </c>
      <c r="P1185" t="s">
        <v>1590</v>
      </c>
      <c r="Q1185">
        <v>0.38541666666666669</v>
      </c>
    </row>
    <row r="1186" spans="1:17">
      <c r="A1186" s="48">
        <v>46032</v>
      </c>
      <c r="B1186">
        <v>2</v>
      </c>
      <c r="C1186" t="s">
        <v>237</v>
      </c>
      <c r="D1186" t="s">
        <v>1202</v>
      </c>
      <c r="E1186">
        <v>15</v>
      </c>
      <c r="F1186" t="s">
        <v>17</v>
      </c>
      <c r="G1186" t="s">
        <v>488</v>
      </c>
      <c r="H1186" t="s">
        <v>388</v>
      </c>
      <c r="I1186" t="s">
        <v>344</v>
      </c>
      <c r="J1186" t="s">
        <v>15</v>
      </c>
      <c r="K1186">
        <v>2880</v>
      </c>
      <c r="L1186">
        <v>2880</v>
      </c>
      <c r="M1186">
        <v>60</v>
      </c>
      <c r="N1186" t="b">
        <v>0</v>
      </c>
      <c r="O1186" t="s">
        <v>4709</v>
      </c>
      <c r="P1186" t="s">
        <v>1590</v>
      </c>
      <c r="Q1186">
        <v>0.38541666666666669</v>
      </c>
    </row>
    <row r="1187" spans="1:17">
      <c r="A1187" s="48">
        <v>46032</v>
      </c>
      <c r="B1187">
        <v>2</v>
      </c>
      <c r="C1187" t="s">
        <v>237</v>
      </c>
      <c r="D1187" t="s">
        <v>1202</v>
      </c>
      <c r="E1187">
        <v>15</v>
      </c>
      <c r="F1187" t="s">
        <v>17</v>
      </c>
      <c r="G1187" t="s">
        <v>488</v>
      </c>
      <c r="H1187" t="s">
        <v>1267</v>
      </c>
      <c r="I1187" t="s">
        <v>488</v>
      </c>
      <c r="J1187" t="s">
        <v>15</v>
      </c>
      <c r="K1187">
        <v>2880</v>
      </c>
      <c r="L1187">
        <v>2880</v>
      </c>
      <c r="M1187">
        <v>100</v>
      </c>
      <c r="N1187" t="b">
        <v>1</v>
      </c>
      <c r="O1187" t="s">
        <v>1623</v>
      </c>
      <c r="P1187" t="s">
        <v>1590</v>
      </c>
      <c r="Q1187">
        <v>0.38541666666666669</v>
      </c>
    </row>
    <row r="1188" spans="1:17">
      <c r="A1188" s="48">
        <v>46032</v>
      </c>
      <c r="B1188">
        <v>2</v>
      </c>
      <c r="C1188" t="s">
        <v>237</v>
      </c>
      <c r="D1188" t="s">
        <v>1202</v>
      </c>
      <c r="E1188">
        <v>15</v>
      </c>
      <c r="F1188" t="s">
        <v>17</v>
      </c>
      <c r="G1188" t="s">
        <v>488</v>
      </c>
      <c r="H1188" t="s">
        <v>389</v>
      </c>
      <c r="I1188" t="s">
        <v>488</v>
      </c>
      <c r="J1188" t="s">
        <v>16</v>
      </c>
      <c r="K1188">
        <v>2880</v>
      </c>
      <c r="L1188">
        <v>2880</v>
      </c>
      <c r="M1188">
        <v>100</v>
      </c>
      <c r="N1188" t="b">
        <v>1</v>
      </c>
      <c r="O1188" t="s">
        <v>1623</v>
      </c>
      <c r="P1188" t="s">
        <v>1590</v>
      </c>
      <c r="Q1188">
        <v>0.38541666666666669</v>
      </c>
    </row>
    <row r="1189" spans="1:17">
      <c r="A1189" s="48">
        <v>46032</v>
      </c>
      <c r="B1189">
        <v>2</v>
      </c>
      <c r="C1189" t="s">
        <v>237</v>
      </c>
      <c r="D1189" t="s">
        <v>1202</v>
      </c>
      <c r="E1189">
        <v>15</v>
      </c>
      <c r="F1189" t="s">
        <v>17</v>
      </c>
      <c r="G1189" t="s">
        <v>488</v>
      </c>
      <c r="H1189" t="s">
        <v>391</v>
      </c>
      <c r="I1189" t="s">
        <v>1266</v>
      </c>
      <c r="J1189" t="s">
        <v>15</v>
      </c>
      <c r="K1189">
        <v>2880</v>
      </c>
      <c r="L1189">
        <v>2880</v>
      </c>
      <c r="M1189">
        <v>60</v>
      </c>
      <c r="N1189" t="b">
        <v>0</v>
      </c>
      <c r="O1189" t="s">
        <v>4709</v>
      </c>
      <c r="P1189" t="s">
        <v>1590</v>
      </c>
      <c r="Q1189">
        <v>0.38541666666666669</v>
      </c>
    </row>
    <row r="1190" spans="1:17">
      <c r="A1190" s="48">
        <v>46032</v>
      </c>
      <c r="B1190">
        <v>2</v>
      </c>
      <c r="C1190" t="s">
        <v>238</v>
      </c>
      <c r="D1190" t="s">
        <v>1203</v>
      </c>
      <c r="E1190">
        <v>30</v>
      </c>
      <c r="F1190" t="s">
        <v>17</v>
      </c>
      <c r="G1190" t="s">
        <v>488</v>
      </c>
      <c r="H1190" t="s">
        <v>386</v>
      </c>
      <c r="I1190" t="s">
        <v>488</v>
      </c>
      <c r="J1190" t="s">
        <v>15</v>
      </c>
      <c r="K1190">
        <v>2880</v>
      </c>
      <c r="L1190">
        <v>2880</v>
      </c>
      <c r="M1190">
        <v>100</v>
      </c>
      <c r="N1190" t="b">
        <v>1</v>
      </c>
      <c r="O1190" t="s">
        <v>1623</v>
      </c>
      <c r="P1190" t="s">
        <v>1439</v>
      </c>
      <c r="Q1190">
        <v>0.38541666666666669</v>
      </c>
    </row>
    <row r="1191" spans="1:17">
      <c r="A1191" s="48">
        <v>46032</v>
      </c>
      <c r="B1191">
        <v>2</v>
      </c>
      <c r="C1191" t="s">
        <v>238</v>
      </c>
      <c r="D1191" t="s">
        <v>1203</v>
      </c>
      <c r="E1191">
        <v>30</v>
      </c>
      <c r="F1191" t="s">
        <v>17</v>
      </c>
      <c r="G1191" t="s">
        <v>488</v>
      </c>
      <c r="H1191" t="s">
        <v>387</v>
      </c>
      <c r="I1191" t="s">
        <v>443</v>
      </c>
      <c r="J1191" t="s">
        <v>15</v>
      </c>
      <c r="K1191">
        <v>2880</v>
      </c>
      <c r="L1191">
        <v>2880</v>
      </c>
      <c r="M1191">
        <v>60</v>
      </c>
      <c r="N1191" t="b">
        <v>0</v>
      </c>
      <c r="O1191" t="s">
        <v>4709</v>
      </c>
      <c r="P1191" t="s">
        <v>1439</v>
      </c>
      <c r="Q1191">
        <v>0.38541666666666669</v>
      </c>
    </row>
    <row r="1192" spans="1:17">
      <c r="A1192" s="48">
        <v>46032</v>
      </c>
      <c r="B1192">
        <v>2</v>
      </c>
      <c r="C1192" t="s">
        <v>238</v>
      </c>
      <c r="D1192" t="s">
        <v>1203</v>
      </c>
      <c r="E1192">
        <v>30</v>
      </c>
      <c r="F1192" t="s">
        <v>17</v>
      </c>
      <c r="G1192" t="s">
        <v>488</v>
      </c>
      <c r="H1192" t="s">
        <v>388</v>
      </c>
      <c r="I1192" t="s">
        <v>344</v>
      </c>
      <c r="J1192" t="s">
        <v>15</v>
      </c>
      <c r="K1192">
        <v>2880</v>
      </c>
      <c r="L1192">
        <v>2880</v>
      </c>
      <c r="M1192">
        <v>60</v>
      </c>
      <c r="N1192" t="b">
        <v>0</v>
      </c>
      <c r="O1192" t="s">
        <v>4709</v>
      </c>
      <c r="P1192" t="s">
        <v>1439</v>
      </c>
      <c r="Q1192">
        <v>0.38541666666666669</v>
      </c>
    </row>
    <row r="1193" spans="1:17">
      <c r="A1193" s="48">
        <v>46032</v>
      </c>
      <c r="B1193">
        <v>2</v>
      </c>
      <c r="C1193" t="s">
        <v>238</v>
      </c>
      <c r="D1193" t="s">
        <v>1203</v>
      </c>
      <c r="E1193">
        <v>30</v>
      </c>
      <c r="F1193" t="s">
        <v>17</v>
      </c>
      <c r="G1193" t="s">
        <v>488</v>
      </c>
      <c r="H1193" t="s">
        <v>1267</v>
      </c>
      <c r="I1193" t="s">
        <v>488</v>
      </c>
      <c r="J1193" t="s">
        <v>15</v>
      </c>
      <c r="K1193">
        <v>2880</v>
      </c>
      <c r="L1193">
        <v>2880</v>
      </c>
      <c r="M1193">
        <v>100</v>
      </c>
      <c r="N1193" t="b">
        <v>1</v>
      </c>
      <c r="O1193" t="s">
        <v>1623</v>
      </c>
      <c r="P1193" t="s">
        <v>1439</v>
      </c>
      <c r="Q1193">
        <v>0.38541666666666669</v>
      </c>
    </row>
    <row r="1194" spans="1:17">
      <c r="A1194" s="48">
        <v>46032</v>
      </c>
      <c r="B1194">
        <v>2</v>
      </c>
      <c r="C1194" t="s">
        <v>238</v>
      </c>
      <c r="D1194" t="s">
        <v>1203</v>
      </c>
      <c r="E1194">
        <v>30</v>
      </c>
      <c r="F1194" t="s">
        <v>17</v>
      </c>
      <c r="G1194" t="s">
        <v>488</v>
      </c>
      <c r="H1194" t="s">
        <v>389</v>
      </c>
      <c r="I1194" t="s">
        <v>488</v>
      </c>
      <c r="J1194" t="s">
        <v>16</v>
      </c>
      <c r="K1194">
        <v>2880</v>
      </c>
      <c r="L1194">
        <v>2880</v>
      </c>
      <c r="M1194">
        <v>100</v>
      </c>
      <c r="N1194" t="b">
        <v>1</v>
      </c>
      <c r="O1194" t="s">
        <v>1623</v>
      </c>
      <c r="P1194" t="s">
        <v>1439</v>
      </c>
      <c r="Q1194">
        <v>0.38541666666666669</v>
      </c>
    </row>
    <row r="1195" spans="1:17">
      <c r="A1195" s="48">
        <v>46032</v>
      </c>
      <c r="B1195">
        <v>2</v>
      </c>
      <c r="C1195" t="s">
        <v>238</v>
      </c>
      <c r="D1195" t="s">
        <v>1203</v>
      </c>
      <c r="E1195">
        <v>30</v>
      </c>
      <c r="F1195" t="s">
        <v>17</v>
      </c>
      <c r="G1195" t="s">
        <v>488</v>
      </c>
      <c r="H1195" t="s">
        <v>391</v>
      </c>
      <c r="I1195" t="s">
        <v>1266</v>
      </c>
      <c r="J1195" t="s">
        <v>15</v>
      </c>
      <c r="K1195">
        <v>2880</v>
      </c>
      <c r="L1195">
        <v>2880</v>
      </c>
      <c r="M1195">
        <v>60</v>
      </c>
      <c r="N1195" t="b">
        <v>0</v>
      </c>
      <c r="O1195" t="s">
        <v>4709</v>
      </c>
      <c r="P1195" t="s">
        <v>1439</v>
      </c>
      <c r="Q1195">
        <v>0.38541666666666669</v>
      </c>
    </row>
    <row r="1196" spans="1:17">
      <c r="A1196" s="48">
        <v>46032</v>
      </c>
      <c r="B1196">
        <v>2</v>
      </c>
      <c r="C1196" t="s">
        <v>240</v>
      </c>
      <c r="D1196" t="s">
        <v>1205</v>
      </c>
      <c r="E1196">
        <v>15</v>
      </c>
      <c r="F1196" t="s">
        <v>16</v>
      </c>
      <c r="G1196" t="s">
        <v>488</v>
      </c>
      <c r="H1196" t="s">
        <v>386</v>
      </c>
      <c r="I1196" t="s">
        <v>488</v>
      </c>
      <c r="J1196" t="s">
        <v>15</v>
      </c>
      <c r="K1196">
        <v>2880</v>
      </c>
      <c r="L1196">
        <v>2880</v>
      </c>
      <c r="M1196">
        <v>80</v>
      </c>
      <c r="N1196" t="b">
        <v>0</v>
      </c>
      <c r="O1196" t="s">
        <v>4710</v>
      </c>
      <c r="P1196" t="s">
        <v>2103</v>
      </c>
      <c r="Q1196">
        <v>0.4375</v>
      </c>
    </row>
    <row r="1197" spans="1:17">
      <c r="A1197" s="48">
        <v>46032</v>
      </c>
      <c r="B1197">
        <v>2</v>
      </c>
      <c r="C1197" t="s">
        <v>240</v>
      </c>
      <c r="D1197" t="s">
        <v>1205</v>
      </c>
      <c r="E1197">
        <v>15</v>
      </c>
      <c r="F1197" t="s">
        <v>16</v>
      </c>
      <c r="G1197" t="s">
        <v>488</v>
      </c>
      <c r="H1197" t="s">
        <v>387</v>
      </c>
      <c r="I1197" t="s">
        <v>443</v>
      </c>
      <c r="J1197" t="s">
        <v>15</v>
      </c>
      <c r="K1197">
        <v>2880</v>
      </c>
      <c r="L1197">
        <v>2880</v>
      </c>
      <c r="M1197">
        <v>40</v>
      </c>
      <c r="N1197" t="b">
        <v>0</v>
      </c>
      <c r="O1197" t="s">
        <v>4709</v>
      </c>
      <c r="P1197" t="s">
        <v>2103</v>
      </c>
      <c r="Q1197">
        <v>0.4375</v>
      </c>
    </row>
    <row r="1198" spans="1:17">
      <c r="A1198" s="48">
        <v>46032</v>
      </c>
      <c r="B1198">
        <v>2</v>
      </c>
      <c r="C1198" t="s">
        <v>240</v>
      </c>
      <c r="D1198" t="s">
        <v>1205</v>
      </c>
      <c r="E1198">
        <v>15</v>
      </c>
      <c r="F1198" t="s">
        <v>16</v>
      </c>
      <c r="G1198" t="s">
        <v>488</v>
      </c>
      <c r="H1198" t="s">
        <v>388</v>
      </c>
      <c r="I1198" t="s">
        <v>344</v>
      </c>
      <c r="J1198" t="s">
        <v>15</v>
      </c>
      <c r="K1198">
        <v>2880</v>
      </c>
      <c r="L1198">
        <v>2880</v>
      </c>
      <c r="M1198">
        <v>40</v>
      </c>
      <c r="N1198" t="b">
        <v>0</v>
      </c>
      <c r="O1198" t="s">
        <v>4709</v>
      </c>
      <c r="P1198" t="s">
        <v>2103</v>
      </c>
      <c r="Q1198">
        <v>0.4375</v>
      </c>
    </row>
    <row r="1199" spans="1:17">
      <c r="A1199" s="48">
        <v>46032</v>
      </c>
      <c r="B1199">
        <v>2</v>
      </c>
      <c r="C1199" t="s">
        <v>240</v>
      </c>
      <c r="D1199" t="s">
        <v>1205</v>
      </c>
      <c r="E1199">
        <v>15</v>
      </c>
      <c r="F1199" t="s">
        <v>16</v>
      </c>
      <c r="G1199" t="s">
        <v>488</v>
      </c>
      <c r="H1199" t="s">
        <v>1267</v>
      </c>
      <c r="I1199" t="s">
        <v>488</v>
      </c>
      <c r="J1199" t="s">
        <v>15</v>
      </c>
      <c r="K1199">
        <v>2880</v>
      </c>
      <c r="L1199">
        <v>2880</v>
      </c>
      <c r="M1199">
        <v>80</v>
      </c>
      <c r="N1199" t="b">
        <v>0</v>
      </c>
      <c r="O1199" t="s">
        <v>4710</v>
      </c>
      <c r="P1199" t="s">
        <v>2103</v>
      </c>
      <c r="Q1199">
        <v>0.4375</v>
      </c>
    </row>
    <row r="1200" spans="1:17">
      <c r="A1200" s="48">
        <v>46032</v>
      </c>
      <c r="B1200">
        <v>2</v>
      </c>
      <c r="C1200" t="s">
        <v>240</v>
      </c>
      <c r="D1200" t="s">
        <v>1205</v>
      </c>
      <c r="E1200">
        <v>15</v>
      </c>
      <c r="F1200" t="s">
        <v>16</v>
      </c>
      <c r="G1200" t="s">
        <v>488</v>
      </c>
      <c r="H1200" t="s">
        <v>389</v>
      </c>
      <c r="I1200" t="s">
        <v>488</v>
      </c>
      <c r="J1200" t="s">
        <v>16</v>
      </c>
      <c r="K1200">
        <v>2880</v>
      </c>
      <c r="L1200">
        <v>2880</v>
      </c>
      <c r="M1200">
        <v>100</v>
      </c>
      <c r="N1200" t="b">
        <v>1</v>
      </c>
      <c r="O1200" t="s">
        <v>1623</v>
      </c>
      <c r="P1200" t="s">
        <v>2103</v>
      </c>
      <c r="Q1200">
        <v>0.4375</v>
      </c>
    </row>
    <row r="1201" spans="1:17">
      <c r="A1201" s="48">
        <v>46032</v>
      </c>
      <c r="B1201">
        <v>2</v>
      </c>
      <c r="C1201" t="s">
        <v>240</v>
      </c>
      <c r="D1201" t="s">
        <v>1205</v>
      </c>
      <c r="E1201">
        <v>15</v>
      </c>
      <c r="F1201" t="s">
        <v>16</v>
      </c>
      <c r="G1201" t="s">
        <v>488</v>
      </c>
      <c r="H1201" t="s">
        <v>391</v>
      </c>
      <c r="I1201" t="s">
        <v>1266</v>
      </c>
      <c r="J1201" t="s">
        <v>15</v>
      </c>
      <c r="K1201">
        <v>2880</v>
      </c>
      <c r="L1201">
        <v>2880</v>
      </c>
      <c r="M1201">
        <v>40</v>
      </c>
      <c r="N1201" t="b">
        <v>0</v>
      </c>
      <c r="O1201" t="s">
        <v>4709</v>
      </c>
      <c r="P1201" t="s">
        <v>2103</v>
      </c>
      <c r="Q1201">
        <v>0.4375</v>
      </c>
    </row>
    <row r="1202" spans="1:17">
      <c r="A1202" s="48">
        <v>46032</v>
      </c>
      <c r="B1202">
        <v>2</v>
      </c>
      <c r="C1202" t="s">
        <v>252</v>
      </c>
      <c r="D1202" t="s">
        <v>1215</v>
      </c>
      <c r="E1202">
        <v>15</v>
      </c>
      <c r="F1202" t="s">
        <v>17</v>
      </c>
      <c r="G1202" t="s">
        <v>488</v>
      </c>
      <c r="H1202" t="s">
        <v>386</v>
      </c>
      <c r="I1202" t="s">
        <v>488</v>
      </c>
      <c r="J1202" t="s">
        <v>15</v>
      </c>
      <c r="K1202">
        <v>2880</v>
      </c>
      <c r="L1202">
        <v>2880</v>
      </c>
      <c r="M1202">
        <v>100</v>
      </c>
      <c r="N1202" t="b">
        <v>1</v>
      </c>
      <c r="O1202" t="s">
        <v>1623</v>
      </c>
      <c r="P1202" t="s">
        <v>1439</v>
      </c>
      <c r="Q1202">
        <v>0.38541666666666669</v>
      </c>
    </row>
    <row r="1203" spans="1:17">
      <c r="A1203" s="48">
        <v>46032</v>
      </c>
      <c r="B1203">
        <v>2</v>
      </c>
      <c r="C1203" t="s">
        <v>252</v>
      </c>
      <c r="D1203" t="s">
        <v>1215</v>
      </c>
      <c r="E1203">
        <v>15</v>
      </c>
      <c r="F1203" t="s">
        <v>17</v>
      </c>
      <c r="G1203" t="s">
        <v>488</v>
      </c>
      <c r="H1203" t="s">
        <v>387</v>
      </c>
      <c r="I1203" t="s">
        <v>443</v>
      </c>
      <c r="J1203" t="s">
        <v>15</v>
      </c>
      <c r="K1203">
        <v>2880</v>
      </c>
      <c r="L1203">
        <v>2880</v>
      </c>
      <c r="M1203">
        <v>60</v>
      </c>
      <c r="N1203" t="b">
        <v>0</v>
      </c>
      <c r="O1203" t="s">
        <v>4709</v>
      </c>
      <c r="P1203" t="s">
        <v>1439</v>
      </c>
      <c r="Q1203">
        <v>0.38541666666666669</v>
      </c>
    </row>
    <row r="1204" spans="1:17">
      <c r="A1204" s="48">
        <v>46032</v>
      </c>
      <c r="B1204">
        <v>2</v>
      </c>
      <c r="C1204" t="s">
        <v>252</v>
      </c>
      <c r="D1204" t="s">
        <v>1215</v>
      </c>
      <c r="E1204">
        <v>15</v>
      </c>
      <c r="F1204" t="s">
        <v>17</v>
      </c>
      <c r="G1204" t="s">
        <v>488</v>
      </c>
      <c r="H1204" t="s">
        <v>388</v>
      </c>
      <c r="I1204" t="s">
        <v>344</v>
      </c>
      <c r="J1204" t="s">
        <v>15</v>
      </c>
      <c r="K1204">
        <v>2880</v>
      </c>
      <c r="L1204">
        <v>2880</v>
      </c>
      <c r="M1204">
        <v>60</v>
      </c>
      <c r="N1204" t="b">
        <v>0</v>
      </c>
      <c r="O1204" t="s">
        <v>4709</v>
      </c>
      <c r="P1204" t="s">
        <v>1439</v>
      </c>
      <c r="Q1204">
        <v>0.38541666666666669</v>
      </c>
    </row>
    <row r="1205" spans="1:17">
      <c r="A1205" s="48">
        <v>46032</v>
      </c>
      <c r="B1205">
        <v>2</v>
      </c>
      <c r="C1205" t="s">
        <v>252</v>
      </c>
      <c r="D1205" t="s">
        <v>1215</v>
      </c>
      <c r="E1205">
        <v>15</v>
      </c>
      <c r="F1205" t="s">
        <v>17</v>
      </c>
      <c r="G1205" t="s">
        <v>488</v>
      </c>
      <c r="H1205" t="s">
        <v>1267</v>
      </c>
      <c r="I1205" t="s">
        <v>488</v>
      </c>
      <c r="J1205" t="s">
        <v>15</v>
      </c>
      <c r="K1205">
        <v>2880</v>
      </c>
      <c r="L1205">
        <v>2880</v>
      </c>
      <c r="M1205">
        <v>100</v>
      </c>
      <c r="N1205" t="b">
        <v>1</v>
      </c>
      <c r="O1205" t="s">
        <v>1623</v>
      </c>
      <c r="P1205" t="s">
        <v>1439</v>
      </c>
      <c r="Q1205">
        <v>0.38541666666666669</v>
      </c>
    </row>
    <row r="1206" spans="1:17">
      <c r="A1206" s="48">
        <v>46032</v>
      </c>
      <c r="B1206">
        <v>2</v>
      </c>
      <c r="C1206" t="s">
        <v>252</v>
      </c>
      <c r="D1206" t="s">
        <v>1215</v>
      </c>
      <c r="E1206">
        <v>15</v>
      </c>
      <c r="F1206" t="s">
        <v>17</v>
      </c>
      <c r="G1206" t="s">
        <v>488</v>
      </c>
      <c r="H1206" t="s">
        <v>389</v>
      </c>
      <c r="I1206" t="s">
        <v>488</v>
      </c>
      <c r="J1206" t="s">
        <v>16</v>
      </c>
      <c r="K1206">
        <v>2880</v>
      </c>
      <c r="L1206">
        <v>2880</v>
      </c>
      <c r="M1206">
        <v>100</v>
      </c>
      <c r="N1206" t="b">
        <v>1</v>
      </c>
      <c r="O1206" t="s">
        <v>1623</v>
      </c>
      <c r="P1206" t="s">
        <v>1439</v>
      </c>
      <c r="Q1206">
        <v>0.38541666666666669</v>
      </c>
    </row>
    <row r="1207" spans="1:17">
      <c r="A1207" s="48">
        <v>46032</v>
      </c>
      <c r="B1207">
        <v>2</v>
      </c>
      <c r="C1207" t="s">
        <v>252</v>
      </c>
      <c r="D1207" t="s">
        <v>1215</v>
      </c>
      <c r="E1207">
        <v>15</v>
      </c>
      <c r="F1207" t="s">
        <v>17</v>
      </c>
      <c r="G1207" t="s">
        <v>488</v>
      </c>
      <c r="H1207" t="s">
        <v>391</v>
      </c>
      <c r="I1207" t="s">
        <v>1266</v>
      </c>
      <c r="J1207" t="s">
        <v>15</v>
      </c>
      <c r="K1207">
        <v>2880</v>
      </c>
      <c r="L1207">
        <v>2880</v>
      </c>
      <c r="M1207">
        <v>60</v>
      </c>
      <c r="N1207" t="b">
        <v>0</v>
      </c>
      <c r="O1207" t="s">
        <v>4709</v>
      </c>
      <c r="P1207" t="s">
        <v>1439</v>
      </c>
      <c r="Q1207">
        <v>0.38541666666666669</v>
      </c>
    </row>
    <row r="1208" spans="1:17">
      <c r="A1208" s="48">
        <v>46032</v>
      </c>
      <c r="B1208">
        <v>2</v>
      </c>
      <c r="C1208" t="s">
        <v>253</v>
      </c>
      <c r="D1208" t="s">
        <v>1216</v>
      </c>
      <c r="E1208">
        <v>15</v>
      </c>
      <c r="F1208" t="s">
        <v>17</v>
      </c>
      <c r="G1208" t="s">
        <v>488</v>
      </c>
      <c r="H1208" t="s">
        <v>386</v>
      </c>
      <c r="I1208" t="s">
        <v>488</v>
      </c>
      <c r="J1208" t="s">
        <v>15</v>
      </c>
      <c r="K1208">
        <v>2880</v>
      </c>
      <c r="L1208">
        <v>2880</v>
      </c>
      <c r="M1208">
        <v>100</v>
      </c>
      <c r="N1208" t="b">
        <v>1</v>
      </c>
      <c r="O1208" t="s">
        <v>1623</v>
      </c>
      <c r="P1208" t="s">
        <v>2103</v>
      </c>
      <c r="Q1208">
        <v>0.38541666666666669</v>
      </c>
    </row>
    <row r="1209" spans="1:17">
      <c r="A1209" s="48">
        <v>46032</v>
      </c>
      <c r="B1209">
        <v>2</v>
      </c>
      <c r="C1209" t="s">
        <v>253</v>
      </c>
      <c r="D1209" t="s">
        <v>1216</v>
      </c>
      <c r="E1209">
        <v>15</v>
      </c>
      <c r="F1209" t="s">
        <v>17</v>
      </c>
      <c r="G1209" t="s">
        <v>488</v>
      </c>
      <c r="H1209" t="s">
        <v>387</v>
      </c>
      <c r="I1209" t="s">
        <v>443</v>
      </c>
      <c r="J1209" t="s">
        <v>15</v>
      </c>
      <c r="K1209">
        <v>2880</v>
      </c>
      <c r="L1209">
        <v>2880</v>
      </c>
      <c r="M1209">
        <v>60</v>
      </c>
      <c r="N1209" t="b">
        <v>0</v>
      </c>
      <c r="O1209" t="s">
        <v>4709</v>
      </c>
      <c r="P1209" t="s">
        <v>2103</v>
      </c>
      <c r="Q1209">
        <v>0.38541666666666669</v>
      </c>
    </row>
    <row r="1210" spans="1:17">
      <c r="A1210" s="48">
        <v>46032</v>
      </c>
      <c r="B1210">
        <v>2</v>
      </c>
      <c r="C1210" t="s">
        <v>253</v>
      </c>
      <c r="D1210" t="s">
        <v>1216</v>
      </c>
      <c r="E1210">
        <v>15</v>
      </c>
      <c r="F1210" t="s">
        <v>17</v>
      </c>
      <c r="G1210" t="s">
        <v>488</v>
      </c>
      <c r="H1210" t="s">
        <v>388</v>
      </c>
      <c r="I1210" t="s">
        <v>344</v>
      </c>
      <c r="J1210" t="s">
        <v>15</v>
      </c>
      <c r="K1210">
        <v>2880</v>
      </c>
      <c r="L1210">
        <v>2880</v>
      </c>
      <c r="M1210">
        <v>60</v>
      </c>
      <c r="N1210" t="b">
        <v>0</v>
      </c>
      <c r="O1210" t="s">
        <v>4709</v>
      </c>
      <c r="P1210" t="s">
        <v>2103</v>
      </c>
      <c r="Q1210">
        <v>0.38541666666666669</v>
      </c>
    </row>
    <row r="1211" spans="1:17">
      <c r="A1211" s="48">
        <v>46032</v>
      </c>
      <c r="B1211">
        <v>2</v>
      </c>
      <c r="C1211" t="s">
        <v>253</v>
      </c>
      <c r="D1211" t="s">
        <v>1216</v>
      </c>
      <c r="E1211">
        <v>15</v>
      </c>
      <c r="F1211" t="s">
        <v>17</v>
      </c>
      <c r="G1211" t="s">
        <v>488</v>
      </c>
      <c r="H1211" t="s">
        <v>1267</v>
      </c>
      <c r="I1211" t="s">
        <v>488</v>
      </c>
      <c r="J1211" t="s">
        <v>15</v>
      </c>
      <c r="K1211">
        <v>2880</v>
      </c>
      <c r="L1211">
        <v>2880</v>
      </c>
      <c r="M1211">
        <v>100</v>
      </c>
      <c r="N1211" t="b">
        <v>1</v>
      </c>
      <c r="O1211" t="s">
        <v>1623</v>
      </c>
      <c r="P1211" t="s">
        <v>2103</v>
      </c>
      <c r="Q1211">
        <v>0.38541666666666669</v>
      </c>
    </row>
    <row r="1212" spans="1:17">
      <c r="A1212" s="48">
        <v>46032</v>
      </c>
      <c r="B1212">
        <v>2</v>
      </c>
      <c r="C1212" t="s">
        <v>253</v>
      </c>
      <c r="D1212" t="s">
        <v>1216</v>
      </c>
      <c r="E1212">
        <v>15</v>
      </c>
      <c r="F1212" t="s">
        <v>17</v>
      </c>
      <c r="G1212" t="s">
        <v>488</v>
      </c>
      <c r="H1212" t="s">
        <v>389</v>
      </c>
      <c r="I1212" t="s">
        <v>488</v>
      </c>
      <c r="J1212" t="s">
        <v>16</v>
      </c>
      <c r="K1212">
        <v>2880</v>
      </c>
      <c r="L1212">
        <v>2880</v>
      </c>
      <c r="M1212">
        <v>100</v>
      </c>
      <c r="N1212" t="b">
        <v>1</v>
      </c>
      <c r="O1212" t="s">
        <v>1623</v>
      </c>
      <c r="P1212" t="s">
        <v>2103</v>
      </c>
      <c r="Q1212">
        <v>0.38541666666666669</v>
      </c>
    </row>
    <row r="1213" spans="1:17">
      <c r="A1213" s="48">
        <v>46032</v>
      </c>
      <c r="B1213">
        <v>2</v>
      </c>
      <c r="C1213" t="s">
        <v>253</v>
      </c>
      <c r="D1213" t="s">
        <v>1216</v>
      </c>
      <c r="E1213">
        <v>15</v>
      </c>
      <c r="F1213" t="s">
        <v>17</v>
      </c>
      <c r="G1213" t="s">
        <v>488</v>
      </c>
      <c r="H1213" t="s">
        <v>391</v>
      </c>
      <c r="I1213" t="s">
        <v>1266</v>
      </c>
      <c r="J1213" t="s">
        <v>15</v>
      </c>
      <c r="K1213">
        <v>2880</v>
      </c>
      <c r="L1213">
        <v>2880</v>
      </c>
      <c r="M1213">
        <v>60</v>
      </c>
      <c r="N1213" t="b">
        <v>0</v>
      </c>
      <c r="O1213" t="s">
        <v>4709</v>
      </c>
      <c r="P1213" t="s">
        <v>2103</v>
      </c>
      <c r="Q1213">
        <v>0.38541666666666669</v>
      </c>
    </row>
    <row r="1214" spans="1:17">
      <c r="A1214" s="48">
        <v>46032</v>
      </c>
      <c r="B1214">
        <v>2</v>
      </c>
      <c r="C1214" t="s">
        <v>256</v>
      </c>
      <c r="D1214" t="s">
        <v>1393</v>
      </c>
      <c r="E1214">
        <v>20</v>
      </c>
      <c r="F1214" t="s">
        <v>17</v>
      </c>
      <c r="G1214" t="s">
        <v>488</v>
      </c>
      <c r="H1214" t="s">
        <v>386</v>
      </c>
      <c r="I1214" t="s">
        <v>488</v>
      </c>
      <c r="J1214" t="s">
        <v>15</v>
      </c>
      <c r="K1214">
        <v>2880</v>
      </c>
      <c r="L1214">
        <v>2880</v>
      </c>
      <c r="M1214">
        <v>100</v>
      </c>
      <c r="N1214" t="b">
        <v>1</v>
      </c>
      <c r="O1214" t="s">
        <v>1623</v>
      </c>
      <c r="P1214" t="s">
        <v>1439</v>
      </c>
      <c r="Q1214">
        <v>0.38541666666666669</v>
      </c>
    </row>
    <row r="1215" spans="1:17">
      <c r="A1215" s="48">
        <v>46032</v>
      </c>
      <c r="B1215">
        <v>2</v>
      </c>
      <c r="C1215" t="s">
        <v>256</v>
      </c>
      <c r="D1215" t="s">
        <v>1393</v>
      </c>
      <c r="E1215">
        <v>20</v>
      </c>
      <c r="F1215" t="s">
        <v>17</v>
      </c>
      <c r="G1215" t="s">
        <v>488</v>
      </c>
      <c r="H1215" t="s">
        <v>387</v>
      </c>
      <c r="I1215" t="s">
        <v>443</v>
      </c>
      <c r="J1215" t="s">
        <v>15</v>
      </c>
      <c r="K1215">
        <v>2880</v>
      </c>
      <c r="L1215">
        <v>2880</v>
      </c>
      <c r="M1215">
        <v>60</v>
      </c>
      <c r="N1215" t="b">
        <v>0</v>
      </c>
      <c r="O1215" t="s">
        <v>4709</v>
      </c>
      <c r="P1215" t="s">
        <v>1439</v>
      </c>
      <c r="Q1215">
        <v>0.38541666666666669</v>
      </c>
    </row>
    <row r="1216" spans="1:17">
      <c r="A1216" s="48">
        <v>46032</v>
      </c>
      <c r="B1216">
        <v>2</v>
      </c>
      <c r="C1216" t="s">
        <v>256</v>
      </c>
      <c r="D1216" t="s">
        <v>1393</v>
      </c>
      <c r="E1216">
        <v>20</v>
      </c>
      <c r="F1216" t="s">
        <v>17</v>
      </c>
      <c r="G1216" t="s">
        <v>488</v>
      </c>
      <c r="H1216" t="s">
        <v>388</v>
      </c>
      <c r="I1216" t="s">
        <v>344</v>
      </c>
      <c r="J1216" t="s">
        <v>15</v>
      </c>
      <c r="K1216">
        <v>2880</v>
      </c>
      <c r="L1216">
        <v>2880</v>
      </c>
      <c r="M1216">
        <v>60</v>
      </c>
      <c r="N1216" t="b">
        <v>0</v>
      </c>
      <c r="O1216" t="s">
        <v>4709</v>
      </c>
      <c r="P1216" t="s">
        <v>1439</v>
      </c>
      <c r="Q1216">
        <v>0.38541666666666669</v>
      </c>
    </row>
    <row r="1217" spans="1:17">
      <c r="A1217" s="48">
        <v>46032</v>
      </c>
      <c r="B1217">
        <v>2</v>
      </c>
      <c r="C1217" t="s">
        <v>256</v>
      </c>
      <c r="D1217" t="s">
        <v>1393</v>
      </c>
      <c r="E1217">
        <v>20</v>
      </c>
      <c r="F1217" t="s">
        <v>17</v>
      </c>
      <c r="G1217" t="s">
        <v>488</v>
      </c>
      <c r="H1217" t="s">
        <v>1267</v>
      </c>
      <c r="I1217" t="s">
        <v>488</v>
      </c>
      <c r="J1217" t="s">
        <v>15</v>
      </c>
      <c r="K1217">
        <v>2880</v>
      </c>
      <c r="L1217">
        <v>2880</v>
      </c>
      <c r="M1217">
        <v>100</v>
      </c>
      <c r="N1217" t="b">
        <v>1</v>
      </c>
      <c r="O1217" t="s">
        <v>1623</v>
      </c>
      <c r="P1217" t="s">
        <v>1439</v>
      </c>
      <c r="Q1217">
        <v>0.38541666666666669</v>
      </c>
    </row>
    <row r="1218" spans="1:17">
      <c r="A1218" s="48">
        <v>46032</v>
      </c>
      <c r="B1218">
        <v>2</v>
      </c>
      <c r="C1218" t="s">
        <v>256</v>
      </c>
      <c r="D1218" t="s">
        <v>1393</v>
      </c>
      <c r="E1218">
        <v>20</v>
      </c>
      <c r="F1218" t="s">
        <v>17</v>
      </c>
      <c r="G1218" t="s">
        <v>488</v>
      </c>
      <c r="H1218" t="s">
        <v>389</v>
      </c>
      <c r="I1218" t="s">
        <v>488</v>
      </c>
      <c r="J1218" t="s">
        <v>16</v>
      </c>
      <c r="K1218">
        <v>2880</v>
      </c>
      <c r="L1218">
        <v>2880</v>
      </c>
      <c r="M1218">
        <v>100</v>
      </c>
      <c r="N1218" t="b">
        <v>1</v>
      </c>
      <c r="O1218" t="s">
        <v>1623</v>
      </c>
      <c r="P1218" t="s">
        <v>1439</v>
      </c>
      <c r="Q1218">
        <v>0.38541666666666669</v>
      </c>
    </row>
    <row r="1219" spans="1:17">
      <c r="A1219" s="48">
        <v>46032</v>
      </c>
      <c r="B1219">
        <v>2</v>
      </c>
      <c r="C1219" t="s">
        <v>256</v>
      </c>
      <c r="D1219" t="s">
        <v>1393</v>
      </c>
      <c r="E1219">
        <v>20</v>
      </c>
      <c r="F1219" t="s">
        <v>17</v>
      </c>
      <c r="G1219" t="s">
        <v>488</v>
      </c>
      <c r="H1219" t="s">
        <v>391</v>
      </c>
      <c r="I1219" t="s">
        <v>1266</v>
      </c>
      <c r="J1219" t="s">
        <v>15</v>
      </c>
      <c r="K1219">
        <v>2880</v>
      </c>
      <c r="L1219">
        <v>2880</v>
      </c>
      <c r="M1219">
        <v>60</v>
      </c>
      <c r="N1219" t="b">
        <v>0</v>
      </c>
      <c r="O1219" t="s">
        <v>4709</v>
      </c>
      <c r="P1219" t="s">
        <v>1439</v>
      </c>
      <c r="Q1219">
        <v>0.38541666666666669</v>
      </c>
    </row>
    <row r="1220" spans="1:17">
      <c r="A1220" s="48">
        <v>46032</v>
      </c>
      <c r="B1220">
        <v>2</v>
      </c>
      <c r="C1220" t="s">
        <v>257</v>
      </c>
      <c r="D1220" t="s">
        <v>1403</v>
      </c>
      <c r="E1220">
        <v>5</v>
      </c>
      <c r="F1220" t="s">
        <v>17</v>
      </c>
      <c r="G1220" t="s">
        <v>488</v>
      </c>
      <c r="H1220" t="s">
        <v>386</v>
      </c>
      <c r="I1220" t="s">
        <v>488</v>
      </c>
      <c r="J1220" t="s">
        <v>15</v>
      </c>
      <c r="K1220">
        <v>2880</v>
      </c>
      <c r="L1220">
        <v>2880</v>
      </c>
      <c r="M1220">
        <v>100</v>
      </c>
      <c r="N1220" t="b">
        <v>1</v>
      </c>
      <c r="O1220" t="s">
        <v>1623</v>
      </c>
      <c r="P1220" t="s">
        <v>1439</v>
      </c>
      <c r="Q1220">
        <v>0.44791666666666669</v>
      </c>
    </row>
    <row r="1221" spans="1:17">
      <c r="A1221" s="48">
        <v>46032</v>
      </c>
      <c r="B1221">
        <v>2</v>
      </c>
      <c r="C1221" t="s">
        <v>257</v>
      </c>
      <c r="D1221" t="s">
        <v>1403</v>
      </c>
      <c r="E1221">
        <v>5</v>
      </c>
      <c r="F1221" t="s">
        <v>17</v>
      </c>
      <c r="G1221" t="s">
        <v>488</v>
      </c>
      <c r="H1221" t="s">
        <v>387</v>
      </c>
      <c r="I1221" t="s">
        <v>443</v>
      </c>
      <c r="J1221" t="s">
        <v>15</v>
      </c>
      <c r="K1221">
        <v>2880</v>
      </c>
      <c r="L1221">
        <v>2880</v>
      </c>
      <c r="M1221">
        <v>60</v>
      </c>
      <c r="N1221" t="b">
        <v>0</v>
      </c>
      <c r="O1221" t="s">
        <v>4709</v>
      </c>
      <c r="P1221" t="s">
        <v>1439</v>
      </c>
      <c r="Q1221">
        <v>0.44791666666666669</v>
      </c>
    </row>
    <row r="1222" spans="1:17">
      <c r="A1222" s="48">
        <v>46032</v>
      </c>
      <c r="B1222">
        <v>2</v>
      </c>
      <c r="C1222" t="s">
        <v>257</v>
      </c>
      <c r="D1222" t="s">
        <v>1403</v>
      </c>
      <c r="E1222">
        <v>5</v>
      </c>
      <c r="F1222" t="s">
        <v>17</v>
      </c>
      <c r="G1222" t="s">
        <v>488</v>
      </c>
      <c r="H1222" t="s">
        <v>388</v>
      </c>
      <c r="I1222" t="s">
        <v>344</v>
      </c>
      <c r="J1222" t="s">
        <v>15</v>
      </c>
      <c r="K1222">
        <v>2880</v>
      </c>
      <c r="L1222">
        <v>2880</v>
      </c>
      <c r="M1222">
        <v>60</v>
      </c>
      <c r="N1222" t="b">
        <v>0</v>
      </c>
      <c r="O1222" t="s">
        <v>4709</v>
      </c>
      <c r="P1222" t="s">
        <v>1439</v>
      </c>
      <c r="Q1222">
        <v>0.44791666666666669</v>
      </c>
    </row>
    <row r="1223" spans="1:17">
      <c r="A1223" s="48">
        <v>46032</v>
      </c>
      <c r="B1223">
        <v>2</v>
      </c>
      <c r="C1223" t="s">
        <v>257</v>
      </c>
      <c r="D1223" t="s">
        <v>1403</v>
      </c>
      <c r="E1223">
        <v>5</v>
      </c>
      <c r="F1223" t="s">
        <v>17</v>
      </c>
      <c r="G1223" t="s">
        <v>488</v>
      </c>
      <c r="H1223" t="s">
        <v>1267</v>
      </c>
      <c r="I1223" t="s">
        <v>488</v>
      </c>
      <c r="J1223" t="s">
        <v>15</v>
      </c>
      <c r="K1223">
        <v>2880</v>
      </c>
      <c r="L1223">
        <v>2880</v>
      </c>
      <c r="M1223">
        <v>100</v>
      </c>
      <c r="N1223" t="b">
        <v>1</v>
      </c>
      <c r="O1223" t="s">
        <v>1623</v>
      </c>
      <c r="P1223" t="s">
        <v>1439</v>
      </c>
      <c r="Q1223">
        <v>0.44791666666666669</v>
      </c>
    </row>
    <row r="1224" spans="1:17">
      <c r="A1224" s="48">
        <v>46032</v>
      </c>
      <c r="B1224">
        <v>2</v>
      </c>
      <c r="C1224" t="s">
        <v>257</v>
      </c>
      <c r="D1224" t="s">
        <v>1403</v>
      </c>
      <c r="E1224">
        <v>5</v>
      </c>
      <c r="F1224" t="s">
        <v>17</v>
      </c>
      <c r="G1224" t="s">
        <v>488</v>
      </c>
      <c r="H1224" t="s">
        <v>389</v>
      </c>
      <c r="I1224" t="s">
        <v>488</v>
      </c>
      <c r="J1224" t="s">
        <v>16</v>
      </c>
      <c r="K1224">
        <v>2880</v>
      </c>
      <c r="L1224">
        <v>2880</v>
      </c>
      <c r="M1224">
        <v>100</v>
      </c>
      <c r="N1224" t="b">
        <v>1</v>
      </c>
      <c r="O1224" t="s">
        <v>1623</v>
      </c>
      <c r="P1224" t="s">
        <v>1439</v>
      </c>
      <c r="Q1224">
        <v>0.44791666666666669</v>
      </c>
    </row>
    <row r="1225" spans="1:17">
      <c r="A1225" s="48">
        <v>46032</v>
      </c>
      <c r="B1225">
        <v>2</v>
      </c>
      <c r="C1225" t="s">
        <v>257</v>
      </c>
      <c r="D1225" t="s">
        <v>1403</v>
      </c>
      <c r="E1225">
        <v>5</v>
      </c>
      <c r="F1225" t="s">
        <v>17</v>
      </c>
      <c r="G1225" t="s">
        <v>488</v>
      </c>
      <c r="H1225" t="s">
        <v>391</v>
      </c>
      <c r="I1225" t="s">
        <v>1266</v>
      </c>
      <c r="J1225" t="s">
        <v>15</v>
      </c>
      <c r="K1225">
        <v>2880</v>
      </c>
      <c r="L1225">
        <v>2880</v>
      </c>
      <c r="M1225">
        <v>60</v>
      </c>
      <c r="N1225" t="b">
        <v>0</v>
      </c>
      <c r="O1225" t="s">
        <v>4709</v>
      </c>
      <c r="P1225" t="s">
        <v>1439</v>
      </c>
      <c r="Q1225">
        <v>0.44791666666666669</v>
      </c>
    </row>
    <row r="1226" spans="1:17">
      <c r="A1226" s="48">
        <v>46032</v>
      </c>
      <c r="B1226">
        <v>2</v>
      </c>
      <c r="C1226" t="s">
        <v>260</v>
      </c>
      <c r="D1226" t="s">
        <v>1221</v>
      </c>
      <c r="E1226">
        <v>5</v>
      </c>
      <c r="F1226" t="s">
        <v>17</v>
      </c>
      <c r="G1226" t="s">
        <v>488</v>
      </c>
      <c r="H1226" t="s">
        <v>386</v>
      </c>
      <c r="I1226" t="s">
        <v>488</v>
      </c>
      <c r="J1226" t="s">
        <v>15</v>
      </c>
      <c r="K1226">
        <v>2880</v>
      </c>
      <c r="L1226">
        <v>2880</v>
      </c>
      <c r="M1226">
        <v>100</v>
      </c>
      <c r="N1226" t="b">
        <v>1</v>
      </c>
      <c r="O1226" t="s">
        <v>1623</v>
      </c>
      <c r="P1226" t="s">
        <v>2103</v>
      </c>
      <c r="Q1226">
        <v>0.38194444444444442</v>
      </c>
    </row>
    <row r="1227" spans="1:17">
      <c r="A1227" s="48">
        <v>46032</v>
      </c>
      <c r="B1227">
        <v>2</v>
      </c>
      <c r="C1227" t="s">
        <v>260</v>
      </c>
      <c r="D1227" t="s">
        <v>1221</v>
      </c>
      <c r="E1227">
        <v>5</v>
      </c>
      <c r="F1227" t="s">
        <v>17</v>
      </c>
      <c r="G1227" t="s">
        <v>488</v>
      </c>
      <c r="H1227" t="s">
        <v>387</v>
      </c>
      <c r="I1227" t="s">
        <v>443</v>
      </c>
      <c r="J1227" t="s">
        <v>15</v>
      </c>
      <c r="K1227">
        <v>2880</v>
      </c>
      <c r="L1227">
        <v>2880</v>
      </c>
      <c r="M1227">
        <v>60</v>
      </c>
      <c r="N1227" t="b">
        <v>0</v>
      </c>
      <c r="O1227" t="s">
        <v>4709</v>
      </c>
      <c r="P1227" t="s">
        <v>2103</v>
      </c>
      <c r="Q1227">
        <v>0.38194444444444442</v>
      </c>
    </row>
    <row r="1228" spans="1:17">
      <c r="A1228" s="48">
        <v>46032</v>
      </c>
      <c r="B1228">
        <v>2</v>
      </c>
      <c r="C1228" t="s">
        <v>260</v>
      </c>
      <c r="D1228" t="s">
        <v>1221</v>
      </c>
      <c r="E1228">
        <v>5</v>
      </c>
      <c r="F1228" t="s">
        <v>17</v>
      </c>
      <c r="G1228" t="s">
        <v>488</v>
      </c>
      <c r="H1228" t="s">
        <v>388</v>
      </c>
      <c r="I1228" t="s">
        <v>344</v>
      </c>
      <c r="J1228" t="s">
        <v>15</v>
      </c>
      <c r="K1228">
        <v>2880</v>
      </c>
      <c r="L1228">
        <v>2880</v>
      </c>
      <c r="M1228">
        <v>60</v>
      </c>
      <c r="N1228" t="b">
        <v>0</v>
      </c>
      <c r="O1228" t="s">
        <v>4709</v>
      </c>
      <c r="P1228" t="s">
        <v>2103</v>
      </c>
      <c r="Q1228">
        <v>0.38194444444444442</v>
      </c>
    </row>
    <row r="1229" spans="1:17">
      <c r="A1229" s="48">
        <v>46032</v>
      </c>
      <c r="B1229">
        <v>2</v>
      </c>
      <c r="C1229" t="s">
        <v>260</v>
      </c>
      <c r="D1229" t="s">
        <v>1221</v>
      </c>
      <c r="E1229">
        <v>5</v>
      </c>
      <c r="F1229" t="s">
        <v>17</v>
      </c>
      <c r="G1229" t="s">
        <v>488</v>
      </c>
      <c r="H1229" t="s">
        <v>1267</v>
      </c>
      <c r="I1229" t="s">
        <v>488</v>
      </c>
      <c r="J1229" t="s">
        <v>15</v>
      </c>
      <c r="K1229">
        <v>2880</v>
      </c>
      <c r="L1229">
        <v>2880</v>
      </c>
      <c r="M1229">
        <v>100</v>
      </c>
      <c r="N1229" t="b">
        <v>1</v>
      </c>
      <c r="O1229" t="s">
        <v>1623</v>
      </c>
      <c r="P1229" t="s">
        <v>2103</v>
      </c>
      <c r="Q1229">
        <v>0.38194444444444442</v>
      </c>
    </row>
    <row r="1230" spans="1:17">
      <c r="A1230" s="48">
        <v>46032</v>
      </c>
      <c r="B1230">
        <v>2</v>
      </c>
      <c r="C1230" t="s">
        <v>260</v>
      </c>
      <c r="D1230" t="s">
        <v>1221</v>
      </c>
      <c r="E1230">
        <v>5</v>
      </c>
      <c r="F1230" t="s">
        <v>17</v>
      </c>
      <c r="G1230" t="s">
        <v>488</v>
      </c>
      <c r="H1230" t="s">
        <v>389</v>
      </c>
      <c r="I1230" t="s">
        <v>488</v>
      </c>
      <c r="J1230" t="s">
        <v>16</v>
      </c>
      <c r="K1230">
        <v>2880</v>
      </c>
      <c r="L1230">
        <v>2880</v>
      </c>
      <c r="M1230">
        <v>100</v>
      </c>
      <c r="N1230" t="b">
        <v>1</v>
      </c>
      <c r="O1230" t="s">
        <v>1623</v>
      </c>
      <c r="P1230" t="s">
        <v>2103</v>
      </c>
      <c r="Q1230">
        <v>0.38194444444444442</v>
      </c>
    </row>
    <row r="1231" spans="1:17">
      <c r="A1231" s="48">
        <v>46032</v>
      </c>
      <c r="B1231">
        <v>2</v>
      </c>
      <c r="C1231" t="s">
        <v>260</v>
      </c>
      <c r="D1231" t="s">
        <v>1221</v>
      </c>
      <c r="E1231">
        <v>5</v>
      </c>
      <c r="F1231" t="s">
        <v>17</v>
      </c>
      <c r="G1231" t="s">
        <v>488</v>
      </c>
      <c r="H1231" t="s">
        <v>391</v>
      </c>
      <c r="I1231" t="s">
        <v>1266</v>
      </c>
      <c r="J1231" t="s">
        <v>15</v>
      </c>
      <c r="K1231">
        <v>2880</v>
      </c>
      <c r="L1231">
        <v>2880</v>
      </c>
      <c r="M1231">
        <v>60</v>
      </c>
      <c r="N1231" t="b">
        <v>0</v>
      </c>
      <c r="O1231" t="s">
        <v>4709</v>
      </c>
      <c r="P1231" t="s">
        <v>2103</v>
      </c>
      <c r="Q1231">
        <v>0.38194444444444442</v>
      </c>
    </row>
    <row r="1232" spans="1:17">
      <c r="A1232" s="48">
        <v>46032</v>
      </c>
      <c r="B1232">
        <v>2</v>
      </c>
      <c r="C1232" t="s">
        <v>261</v>
      </c>
      <c r="D1232" t="s">
        <v>1401</v>
      </c>
      <c r="E1232">
        <v>30</v>
      </c>
      <c r="F1232" t="s">
        <v>17</v>
      </c>
      <c r="G1232" t="s">
        <v>488</v>
      </c>
      <c r="H1232" t="s">
        <v>386</v>
      </c>
      <c r="I1232" t="s">
        <v>488</v>
      </c>
      <c r="J1232" t="s">
        <v>15</v>
      </c>
      <c r="K1232">
        <v>2880</v>
      </c>
      <c r="L1232">
        <v>2880</v>
      </c>
      <c r="M1232">
        <v>100</v>
      </c>
      <c r="N1232" t="b">
        <v>1</v>
      </c>
      <c r="O1232" t="s">
        <v>1623</v>
      </c>
      <c r="P1232" t="s">
        <v>2103</v>
      </c>
      <c r="Q1232">
        <v>0.625</v>
      </c>
    </row>
    <row r="1233" spans="1:17">
      <c r="A1233" s="48">
        <v>46032</v>
      </c>
      <c r="B1233">
        <v>2</v>
      </c>
      <c r="C1233" t="s">
        <v>261</v>
      </c>
      <c r="D1233" t="s">
        <v>1401</v>
      </c>
      <c r="E1233">
        <v>30</v>
      </c>
      <c r="F1233" t="s">
        <v>17</v>
      </c>
      <c r="G1233" t="s">
        <v>488</v>
      </c>
      <c r="H1233" t="s">
        <v>387</v>
      </c>
      <c r="I1233" t="s">
        <v>443</v>
      </c>
      <c r="J1233" t="s">
        <v>15</v>
      </c>
      <c r="K1233">
        <v>2880</v>
      </c>
      <c r="L1233">
        <v>2880</v>
      </c>
      <c r="M1233">
        <v>60</v>
      </c>
      <c r="N1233" t="b">
        <v>0</v>
      </c>
      <c r="O1233" t="s">
        <v>4709</v>
      </c>
      <c r="P1233" t="s">
        <v>2103</v>
      </c>
      <c r="Q1233">
        <v>0.625</v>
      </c>
    </row>
    <row r="1234" spans="1:17">
      <c r="A1234" s="48">
        <v>46032</v>
      </c>
      <c r="B1234">
        <v>2</v>
      </c>
      <c r="C1234" t="s">
        <v>261</v>
      </c>
      <c r="D1234" t="s">
        <v>1401</v>
      </c>
      <c r="E1234">
        <v>30</v>
      </c>
      <c r="F1234" t="s">
        <v>17</v>
      </c>
      <c r="G1234" t="s">
        <v>488</v>
      </c>
      <c r="H1234" t="s">
        <v>388</v>
      </c>
      <c r="I1234" t="s">
        <v>344</v>
      </c>
      <c r="J1234" t="s">
        <v>15</v>
      </c>
      <c r="K1234">
        <v>2880</v>
      </c>
      <c r="L1234">
        <v>2880</v>
      </c>
      <c r="M1234">
        <v>60</v>
      </c>
      <c r="N1234" t="b">
        <v>0</v>
      </c>
      <c r="O1234" t="s">
        <v>4709</v>
      </c>
      <c r="P1234" t="s">
        <v>2103</v>
      </c>
      <c r="Q1234">
        <v>0.625</v>
      </c>
    </row>
    <row r="1235" spans="1:17">
      <c r="A1235" s="48">
        <v>46032</v>
      </c>
      <c r="B1235">
        <v>2</v>
      </c>
      <c r="C1235" t="s">
        <v>261</v>
      </c>
      <c r="D1235" t="s">
        <v>1401</v>
      </c>
      <c r="E1235">
        <v>30</v>
      </c>
      <c r="F1235" t="s">
        <v>17</v>
      </c>
      <c r="G1235" t="s">
        <v>488</v>
      </c>
      <c r="H1235" t="s">
        <v>1267</v>
      </c>
      <c r="I1235" t="s">
        <v>488</v>
      </c>
      <c r="J1235" t="s">
        <v>15</v>
      </c>
      <c r="K1235">
        <v>2880</v>
      </c>
      <c r="L1235">
        <v>2880</v>
      </c>
      <c r="M1235">
        <v>100</v>
      </c>
      <c r="N1235" t="b">
        <v>1</v>
      </c>
      <c r="O1235" t="s">
        <v>1623</v>
      </c>
      <c r="P1235" t="s">
        <v>2103</v>
      </c>
      <c r="Q1235">
        <v>0.625</v>
      </c>
    </row>
    <row r="1236" spans="1:17">
      <c r="A1236" s="48">
        <v>46032</v>
      </c>
      <c r="B1236">
        <v>2</v>
      </c>
      <c r="C1236" t="s">
        <v>261</v>
      </c>
      <c r="D1236" t="s">
        <v>1401</v>
      </c>
      <c r="E1236">
        <v>30</v>
      </c>
      <c r="F1236" t="s">
        <v>17</v>
      </c>
      <c r="G1236" t="s">
        <v>488</v>
      </c>
      <c r="H1236" t="s">
        <v>389</v>
      </c>
      <c r="I1236" t="s">
        <v>488</v>
      </c>
      <c r="J1236" t="s">
        <v>16</v>
      </c>
      <c r="K1236">
        <v>2880</v>
      </c>
      <c r="L1236">
        <v>2880</v>
      </c>
      <c r="M1236">
        <v>100</v>
      </c>
      <c r="N1236" t="b">
        <v>1</v>
      </c>
      <c r="O1236" t="s">
        <v>1623</v>
      </c>
      <c r="P1236" t="s">
        <v>2103</v>
      </c>
      <c r="Q1236">
        <v>0.625</v>
      </c>
    </row>
    <row r="1237" spans="1:17">
      <c r="A1237" s="48">
        <v>46032</v>
      </c>
      <c r="B1237">
        <v>2</v>
      </c>
      <c r="C1237" t="s">
        <v>261</v>
      </c>
      <c r="D1237" t="s">
        <v>1401</v>
      </c>
      <c r="E1237">
        <v>30</v>
      </c>
      <c r="F1237" t="s">
        <v>17</v>
      </c>
      <c r="G1237" t="s">
        <v>488</v>
      </c>
      <c r="H1237" t="s">
        <v>391</v>
      </c>
      <c r="I1237" t="s">
        <v>1266</v>
      </c>
      <c r="J1237" t="s">
        <v>15</v>
      </c>
      <c r="K1237">
        <v>2880</v>
      </c>
      <c r="L1237">
        <v>2880</v>
      </c>
      <c r="M1237">
        <v>60</v>
      </c>
      <c r="N1237" t="b">
        <v>0</v>
      </c>
      <c r="O1237" t="s">
        <v>4709</v>
      </c>
      <c r="P1237" t="s">
        <v>2103</v>
      </c>
      <c r="Q1237">
        <v>0.625</v>
      </c>
    </row>
    <row r="1238" spans="1:17">
      <c r="A1238" s="48">
        <v>46032</v>
      </c>
      <c r="B1238">
        <v>2</v>
      </c>
      <c r="C1238" t="s">
        <v>266</v>
      </c>
      <c r="D1238" t="s">
        <v>1413</v>
      </c>
      <c r="E1238">
        <v>20</v>
      </c>
      <c r="F1238" t="s">
        <v>17</v>
      </c>
      <c r="G1238" t="s">
        <v>443</v>
      </c>
      <c r="H1238" t="s">
        <v>386</v>
      </c>
      <c r="I1238" t="s">
        <v>488</v>
      </c>
      <c r="J1238" t="s">
        <v>15</v>
      </c>
      <c r="K1238">
        <v>2880</v>
      </c>
      <c r="L1238">
        <v>2880</v>
      </c>
      <c r="M1238">
        <v>60</v>
      </c>
      <c r="N1238" t="b">
        <v>0</v>
      </c>
      <c r="O1238" t="s">
        <v>4709</v>
      </c>
      <c r="P1238" t="s">
        <v>1439</v>
      </c>
      <c r="Q1238">
        <v>0.44791666666666669</v>
      </c>
    </row>
    <row r="1239" spans="1:17">
      <c r="A1239" s="48">
        <v>46032</v>
      </c>
      <c r="B1239">
        <v>2</v>
      </c>
      <c r="C1239" t="s">
        <v>266</v>
      </c>
      <c r="D1239" t="s">
        <v>1413</v>
      </c>
      <c r="E1239">
        <v>20</v>
      </c>
      <c r="F1239" t="s">
        <v>17</v>
      </c>
      <c r="G1239" t="s">
        <v>443</v>
      </c>
      <c r="H1239" t="s">
        <v>387</v>
      </c>
      <c r="I1239" t="s">
        <v>443</v>
      </c>
      <c r="J1239" t="s">
        <v>15</v>
      </c>
      <c r="K1239">
        <v>2880</v>
      </c>
      <c r="L1239">
        <v>2880</v>
      </c>
      <c r="M1239">
        <v>100</v>
      </c>
      <c r="N1239" t="b">
        <v>1</v>
      </c>
      <c r="O1239" t="s">
        <v>1623</v>
      </c>
      <c r="P1239" t="s">
        <v>1439</v>
      </c>
      <c r="Q1239">
        <v>0.44791666666666669</v>
      </c>
    </row>
    <row r="1240" spans="1:17">
      <c r="A1240" s="48">
        <v>46032</v>
      </c>
      <c r="B1240">
        <v>2</v>
      </c>
      <c r="C1240" t="s">
        <v>266</v>
      </c>
      <c r="D1240" t="s">
        <v>1413</v>
      </c>
      <c r="E1240">
        <v>20</v>
      </c>
      <c r="F1240" t="s">
        <v>17</v>
      </c>
      <c r="G1240" t="s">
        <v>443</v>
      </c>
      <c r="H1240" t="s">
        <v>388</v>
      </c>
      <c r="I1240" t="s">
        <v>344</v>
      </c>
      <c r="J1240" t="s">
        <v>15</v>
      </c>
      <c r="K1240">
        <v>2880</v>
      </c>
      <c r="L1240">
        <v>2880</v>
      </c>
      <c r="M1240">
        <v>60</v>
      </c>
      <c r="N1240" t="b">
        <v>0</v>
      </c>
      <c r="O1240" t="s">
        <v>4709</v>
      </c>
      <c r="P1240" t="s">
        <v>1439</v>
      </c>
      <c r="Q1240">
        <v>0.44791666666666669</v>
      </c>
    </row>
    <row r="1241" spans="1:17">
      <c r="A1241" s="48">
        <v>46032</v>
      </c>
      <c r="B1241">
        <v>2</v>
      </c>
      <c r="C1241" t="s">
        <v>266</v>
      </c>
      <c r="D1241" t="s">
        <v>1413</v>
      </c>
      <c r="E1241">
        <v>20</v>
      </c>
      <c r="F1241" t="s">
        <v>17</v>
      </c>
      <c r="G1241" t="s">
        <v>443</v>
      </c>
      <c r="H1241" t="s">
        <v>1267</v>
      </c>
      <c r="I1241" t="s">
        <v>488</v>
      </c>
      <c r="J1241" t="s">
        <v>15</v>
      </c>
      <c r="K1241">
        <v>2880</v>
      </c>
      <c r="L1241">
        <v>2880</v>
      </c>
      <c r="M1241">
        <v>60</v>
      </c>
      <c r="N1241" t="b">
        <v>0</v>
      </c>
      <c r="O1241" t="s">
        <v>4709</v>
      </c>
      <c r="P1241" t="s">
        <v>1439</v>
      </c>
      <c r="Q1241">
        <v>0.44791666666666669</v>
      </c>
    </row>
    <row r="1242" spans="1:17">
      <c r="A1242" s="48">
        <v>46032</v>
      </c>
      <c r="B1242">
        <v>2</v>
      </c>
      <c r="C1242" t="s">
        <v>266</v>
      </c>
      <c r="D1242" t="s">
        <v>1413</v>
      </c>
      <c r="E1242">
        <v>20</v>
      </c>
      <c r="F1242" t="s">
        <v>17</v>
      </c>
      <c r="G1242" t="s">
        <v>443</v>
      </c>
      <c r="H1242" t="s">
        <v>389</v>
      </c>
      <c r="I1242" t="s">
        <v>488</v>
      </c>
      <c r="J1242" t="s">
        <v>16</v>
      </c>
      <c r="K1242">
        <v>2880</v>
      </c>
      <c r="L1242">
        <v>2880</v>
      </c>
      <c r="M1242">
        <v>60</v>
      </c>
      <c r="N1242" t="b">
        <v>0</v>
      </c>
      <c r="O1242" t="s">
        <v>4709</v>
      </c>
      <c r="P1242" t="s">
        <v>1439</v>
      </c>
      <c r="Q1242">
        <v>0.44791666666666669</v>
      </c>
    </row>
    <row r="1243" spans="1:17">
      <c r="A1243" s="48">
        <v>46032</v>
      </c>
      <c r="B1243">
        <v>2</v>
      </c>
      <c r="C1243" t="s">
        <v>266</v>
      </c>
      <c r="D1243" t="s">
        <v>1413</v>
      </c>
      <c r="E1243">
        <v>20</v>
      </c>
      <c r="F1243" t="s">
        <v>17</v>
      </c>
      <c r="G1243" t="s">
        <v>443</v>
      </c>
      <c r="H1243" t="s">
        <v>391</v>
      </c>
      <c r="I1243" t="s">
        <v>1266</v>
      </c>
      <c r="J1243" t="s">
        <v>15</v>
      </c>
      <c r="K1243">
        <v>2880</v>
      </c>
      <c r="L1243">
        <v>2880</v>
      </c>
      <c r="M1243">
        <v>60</v>
      </c>
      <c r="N1243" t="b">
        <v>0</v>
      </c>
      <c r="O1243" t="s">
        <v>4709</v>
      </c>
      <c r="P1243" t="s">
        <v>1439</v>
      </c>
      <c r="Q1243">
        <v>0.44791666666666669</v>
      </c>
    </row>
    <row r="1244" spans="1:17">
      <c r="A1244" s="48">
        <v>46032</v>
      </c>
      <c r="B1244">
        <v>2</v>
      </c>
      <c r="C1244" t="s">
        <v>268</v>
      </c>
      <c r="D1244" t="s">
        <v>1397</v>
      </c>
      <c r="E1244">
        <v>15</v>
      </c>
      <c r="F1244" t="s">
        <v>17</v>
      </c>
      <c r="G1244" t="s">
        <v>1266</v>
      </c>
      <c r="H1244" t="s">
        <v>386</v>
      </c>
      <c r="I1244" t="s">
        <v>488</v>
      </c>
      <c r="J1244" t="s">
        <v>15</v>
      </c>
      <c r="K1244">
        <v>2880</v>
      </c>
      <c r="L1244">
        <v>2880</v>
      </c>
      <c r="M1244">
        <v>60</v>
      </c>
      <c r="N1244" t="b">
        <v>0</v>
      </c>
      <c r="O1244" t="s">
        <v>4709</v>
      </c>
      <c r="P1244" t="s">
        <v>2103</v>
      </c>
      <c r="Q1244">
        <v>0.44791666666666669</v>
      </c>
    </row>
    <row r="1245" spans="1:17">
      <c r="A1245" s="48">
        <v>46032</v>
      </c>
      <c r="B1245">
        <v>2</v>
      </c>
      <c r="C1245" t="s">
        <v>268</v>
      </c>
      <c r="D1245" t="s">
        <v>1397</v>
      </c>
      <c r="E1245">
        <v>15</v>
      </c>
      <c r="F1245" t="s">
        <v>17</v>
      </c>
      <c r="G1245" t="s">
        <v>1266</v>
      </c>
      <c r="H1245" t="s">
        <v>387</v>
      </c>
      <c r="I1245" t="s">
        <v>443</v>
      </c>
      <c r="J1245" t="s">
        <v>15</v>
      </c>
      <c r="K1245">
        <v>2880</v>
      </c>
      <c r="L1245">
        <v>2880</v>
      </c>
      <c r="M1245">
        <v>60</v>
      </c>
      <c r="N1245" t="b">
        <v>0</v>
      </c>
      <c r="O1245" t="s">
        <v>4709</v>
      </c>
      <c r="P1245" t="s">
        <v>2103</v>
      </c>
      <c r="Q1245">
        <v>0.44791666666666669</v>
      </c>
    </row>
    <row r="1246" spans="1:17">
      <c r="A1246" s="48">
        <v>46032</v>
      </c>
      <c r="B1246">
        <v>2</v>
      </c>
      <c r="C1246" t="s">
        <v>268</v>
      </c>
      <c r="D1246" t="s">
        <v>1397</v>
      </c>
      <c r="E1246">
        <v>15</v>
      </c>
      <c r="F1246" t="s">
        <v>17</v>
      </c>
      <c r="G1246" t="s">
        <v>1266</v>
      </c>
      <c r="H1246" t="s">
        <v>388</v>
      </c>
      <c r="I1246" t="s">
        <v>344</v>
      </c>
      <c r="J1246" t="s">
        <v>15</v>
      </c>
      <c r="K1246">
        <v>2880</v>
      </c>
      <c r="L1246">
        <v>2880</v>
      </c>
      <c r="M1246">
        <v>60</v>
      </c>
      <c r="N1246" t="b">
        <v>0</v>
      </c>
      <c r="O1246" t="s">
        <v>4709</v>
      </c>
      <c r="P1246" t="s">
        <v>2103</v>
      </c>
      <c r="Q1246">
        <v>0.44791666666666669</v>
      </c>
    </row>
    <row r="1247" spans="1:17">
      <c r="A1247" s="48">
        <v>46032</v>
      </c>
      <c r="B1247">
        <v>2</v>
      </c>
      <c r="C1247" t="s">
        <v>268</v>
      </c>
      <c r="D1247" t="s">
        <v>1397</v>
      </c>
      <c r="E1247">
        <v>15</v>
      </c>
      <c r="F1247" t="s">
        <v>17</v>
      </c>
      <c r="G1247" t="s">
        <v>1266</v>
      </c>
      <c r="H1247" t="s">
        <v>1267</v>
      </c>
      <c r="I1247" t="s">
        <v>488</v>
      </c>
      <c r="J1247" t="s">
        <v>15</v>
      </c>
      <c r="K1247">
        <v>2880</v>
      </c>
      <c r="L1247">
        <v>2880</v>
      </c>
      <c r="M1247">
        <v>60</v>
      </c>
      <c r="N1247" t="b">
        <v>0</v>
      </c>
      <c r="O1247" t="s">
        <v>4709</v>
      </c>
      <c r="P1247" t="s">
        <v>2103</v>
      </c>
      <c r="Q1247">
        <v>0.44791666666666669</v>
      </c>
    </row>
    <row r="1248" spans="1:17">
      <c r="A1248" s="48">
        <v>46032</v>
      </c>
      <c r="B1248">
        <v>2</v>
      </c>
      <c r="C1248" t="s">
        <v>268</v>
      </c>
      <c r="D1248" t="s">
        <v>1397</v>
      </c>
      <c r="E1248">
        <v>15</v>
      </c>
      <c r="F1248" t="s">
        <v>17</v>
      </c>
      <c r="G1248" t="s">
        <v>1266</v>
      </c>
      <c r="H1248" t="s">
        <v>389</v>
      </c>
      <c r="I1248" t="s">
        <v>488</v>
      </c>
      <c r="J1248" t="s">
        <v>16</v>
      </c>
      <c r="K1248">
        <v>2880</v>
      </c>
      <c r="L1248">
        <v>2880</v>
      </c>
      <c r="M1248">
        <v>60</v>
      </c>
      <c r="N1248" t="b">
        <v>0</v>
      </c>
      <c r="O1248" t="s">
        <v>4709</v>
      </c>
      <c r="P1248" t="s">
        <v>2103</v>
      </c>
      <c r="Q1248">
        <v>0.44791666666666669</v>
      </c>
    </row>
    <row r="1249" spans="1:17">
      <c r="A1249" s="48">
        <v>46032</v>
      </c>
      <c r="B1249">
        <v>2</v>
      </c>
      <c r="C1249" t="s">
        <v>268</v>
      </c>
      <c r="D1249" t="s">
        <v>1397</v>
      </c>
      <c r="E1249">
        <v>15</v>
      </c>
      <c r="F1249" t="s">
        <v>17</v>
      </c>
      <c r="G1249" t="s">
        <v>1266</v>
      </c>
      <c r="H1249" t="s">
        <v>391</v>
      </c>
      <c r="I1249" t="s">
        <v>1266</v>
      </c>
      <c r="J1249" t="s">
        <v>15</v>
      </c>
      <c r="K1249">
        <v>2880</v>
      </c>
      <c r="L1249">
        <v>2880</v>
      </c>
      <c r="M1249">
        <v>100</v>
      </c>
      <c r="N1249" t="b">
        <v>1</v>
      </c>
      <c r="O1249" t="s">
        <v>1623</v>
      </c>
      <c r="P1249" t="s">
        <v>2103</v>
      </c>
      <c r="Q1249">
        <v>0.44791666666666669</v>
      </c>
    </row>
    <row r="1250" spans="1:17">
      <c r="A1250" s="48">
        <v>46032</v>
      </c>
      <c r="B1250">
        <v>2</v>
      </c>
      <c r="C1250" t="s">
        <v>276</v>
      </c>
      <c r="D1250" t="s">
        <v>1412</v>
      </c>
      <c r="E1250">
        <v>30</v>
      </c>
      <c r="F1250" t="s">
        <v>17</v>
      </c>
      <c r="G1250" t="s">
        <v>488</v>
      </c>
      <c r="H1250" t="s">
        <v>386</v>
      </c>
      <c r="I1250" t="s">
        <v>488</v>
      </c>
      <c r="J1250" t="s">
        <v>15</v>
      </c>
      <c r="K1250">
        <v>2880</v>
      </c>
      <c r="L1250">
        <v>2880</v>
      </c>
      <c r="M1250">
        <v>100</v>
      </c>
      <c r="N1250" t="b">
        <v>1</v>
      </c>
      <c r="O1250" t="s">
        <v>1623</v>
      </c>
      <c r="P1250" t="s">
        <v>1439</v>
      </c>
      <c r="Q1250">
        <v>0.625</v>
      </c>
    </row>
    <row r="1251" spans="1:17">
      <c r="A1251" s="48">
        <v>46032</v>
      </c>
      <c r="B1251">
        <v>2</v>
      </c>
      <c r="C1251" t="s">
        <v>276</v>
      </c>
      <c r="D1251" t="s">
        <v>1412</v>
      </c>
      <c r="E1251">
        <v>30</v>
      </c>
      <c r="F1251" t="s">
        <v>17</v>
      </c>
      <c r="G1251" t="s">
        <v>488</v>
      </c>
      <c r="H1251" t="s">
        <v>387</v>
      </c>
      <c r="I1251" t="s">
        <v>443</v>
      </c>
      <c r="J1251" t="s">
        <v>15</v>
      </c>
      <c r="K1251">
        <v>2880</v>
      </c>
      <c r="L1251">
        <v>2880</v>
      </c>
      <c r="M1251">
        <v>60</v>
      </c>
      <c r="N1251" t="b">
        <v>0</v>
      </c>
      <c r="O1251" t="s">
        <v>4709</v>
      </c>
      <c r="P1251" t="s">
        <v>1439</v>
      </c>
      <c r="Q1251">
        <v>0.625</v>
      </c>
    </row>
    <row r="1252" spans="1:17">
      <c r="A1252" s="48">
        <v>46032</v>
      </c>
      <c r="B1252">
        <v>2</v>
      </c>
      <c r="C1252" t="s">
        <v>276</v>
      </c>
      <c r="D1252" t="s">
        <v>1412</v>
      </c>
      <c r="E1252">
        <v>30</v>
      </c>
      <c r="F1252" t="s">
        <v>17</v>
      </c>
      <c r="G1252" t="s">
        <v>488</v>
      </c>
      <c r="H1252" t="s">
        <v>388</v>
      </c>
      <c r="I1252" t="s">
        <v>344</v>
      </c>
      <c r="J1252" t="s">
        <v>15</v>
      </c>
      <c r="K1252">
        <v>2880</v>
      </c>
      <c r="L1252">
        <v>2880</v>
      </c>
      <c r="M1252">
        <v>60</v>
      </c>
      <c r="N1252" t="b">
        <v>0</v>
      </c>
      <c r="O1252" t="s">
        <v>4709</v>
      </c>
      <c r="P1252" t="s">
        <v>1439</v>
      </c>
      <c r="Q1252">
        <v>0.625</v>
      </c>
    </row>
    <row r="1253" spans="1:17">
      <c r="A1253" s="48">
        <v>46032</v>
      </c>
      <c r="B1253">
        <v>2</v>
      </c>
      <c r="C1253" t="s">
        <v>276</v>
      </c>
      <c r="D1253" t="s">
        <v>1412</v>
      </c>
      <c r="E1253">
        <v>30</v>
      </c>
      <c r="F1253" t="s">
        <v>17</v>
      </c>
      <c r="G1253" t="s">
        <v>488</v>
      </c>
      <c r="H1253" t="s">
        <v>1267</v>
      </c>
      <c r="I1253" t="s">
        <v>488</v>
      </c>
      <c r="J1253" t="s">
        <v>15</v>
      </c>
      <c r="K1253">
        <v>2880</v>
      </c>
      <c r="L1253">
        <v>2880</v>
      </c>
      <c r="M1253">
        <v>100</v>
      </c>
      <c r="N1253" t="b">
        <v>1</v>
      </c>
      <c r="O1253" t="s">
        <v>1623</v>
      </c>
      <c r="P1253" t="s">
        <v>1439</v>
      </c>
      <c r="Q1253">
        <v>0.625</v>
      </c>
    </row>
    <row r="1254" spans="1:17">
      <c r="A1254" s="48">
        <v>46032</v>
      </c>
      <c r="B1254">
        <v>2</v>
      </c>
      <c r="C1254" t="s">
        <v>276</v>
      </c>
      <c r="D1254" t="s">
        <v>1412</v>
      </c>
      <c r="E1254">
        <v>30</v>
      </c>
      <c r="F1254" t="s">
        <v>17</v>
      </c>
      <c r="G1254" t="s">
        <v>488</v>
      </c>
      <c r="H1254" t="s">
        <v>389</v>
      </c>
      <c r="I1254" t="s">
        <v>488</v>
      </c>
      <c r="J1254" t="s">
        <v>16</v>
      </c>
      <c r="K1254">
        <v>2880</v>
      </c>
      <c r="L1254">
        <v>2880</v>
      </c>
      <c r="M1254">
        <v>100</v>
      </c>
      <c r="N1254" t="b">
        <v>1</v>
      </c>
      <c r="O1254" t="s">
        <v>1623</v>
      </c>
      <c r="P1254" t="s">
        <v>1439</v>
      </c>
      <c r="Q1254">
        <v>0.625</v>
      </c>
    </row>
    <row r="1255" spans="1:17">
      <c r="A1255" s="48">
        <v>46032</v>
      </c>
      <c r="B1255">
        <v>2</v>
      </c>
      <c r="C1255" t="s">
        <v>276</v>
      </c>
      <c r="D1255" t="s">
        <v>1412</v>
      </c>
      <c r="E1255">
        <v>30</v>
      </c>
      <c r="F1255" t="s">
        <v>17</v>
      </c>
      <c r="G1255" t="s">
        <v>488</v>
      </c>
      <c r="H1255" t="s">
        <v>391</v>
      </c>
      <c r="I1255" t="s">
        <v>1266</v>
      </c>
      <c r="J1255" t="s">
        <v>15</v>
      </c>
      <c r="K1255">
        <v>2880</v>
      </c>
      <c r="L1255">
        <v>2880</v>
      </c>
      <c r="M1255">
        <v>60</v>
      </c>
      <c r="N1255" t="b">
        <v>0</v>
      </c>
      <c r="O1255" t="s">
        <v>4709</v>
      </c>
      <c r="P1255" t="s">
        <v>1439</v>
      </c>
      <c r="Q1255">
        <v>0.625</v>
      </c>
    </row>
    <row r="1256" spans="1:17">
      <c r="A1256" s="48">
        <v>46032</v>
      </c>
      <c r="B1256">
        <v>2</v>
      </c>
      <c r="C1256" t="s">
        <v>284</v>
      </c>
      <c r="D1256" t="s">
        <v>98</v>
      </c>
      <c r="E1256">
        <v>10</v>
      </c>
      <c r="F1256" t="s">
        <v>17</v>
      </c>
      <c r="G1256" t="s">
        <v>1266</v>
      </c>
      <c r="H1256" t="s">
        <v>386</v>
      </c>
      <c r="I1256" t="s">
        <v>488</v>
      </c>
      <c r="J1256" t="s">
        <v>15</v>
      </c>
      <c r="K1256">
        <v>2880</v>
      </c>
      <c r="L1256">
        <v>2880</v>
      </c>
      <c r="M1256">
        <v>60</v>
      </c>
      <c r="N1256" t="b">
        <v>0</v>
      </c>
      <c r="O1256" t="s">
        <v>4709</v>
      </c>
      <c r="P1256" t="s">
        <v>2103</v>
      </c>
      <c r="Q1256">
        <v>0.44791666666666669</v>
      </c>
    </row>
    <row r="1257" spans="1:17">
      <c r="A1257" s="48">
        <v>46032</v>
      </c>
      <c r="B1257">
        <v>2</v>
      </c>
      <c r="C1257" t="s">
        <v>284</v>
      </c>
      <c r="D1257" t="s">
        <v>98</v>
      </c>
      <c r="E1257">
        <v>10</v>
      </c>
      <c r="F1257" t="s">
        <v>17</v>
      </c>
      <c r="G1257" t="s">
        <v>1266</v>
      </c>
      <c r="H1257" t="s">
        <v>387</v>
      </c>
      <c r="I1257" t="s">
        <v>443</v>
      </c>
      <c r="J1257" t="s">
        <v>15</v>
      </c>
      <c r="K1257">
        <v>2880</v>
      </c>
      <c r="L1257">
        <v>2880</v>
      </c>
      <c r="M1257">
        <v>60</v>
      </c>
      <c r="N1257" t="b">
        <v>0</v>
      </c>
      <c r="O1257" t="s">
        <v>4709</v>
      </c>
      <c r="P1257" t="s">
        <v>2103</v>
      </c>
      <c r="Q1257">
        <v>0.44791666666666669</v>
      </c>
    </row>
    <row r="1258" spans="1:17">
      <c r="A1258" s="48">
        <v>46032</v>
      </c>
      <c r="B1258">
        <v>2</v>
      </c>
      <c r="C1258" t="s">
        <v>284</v>
      </c>
      <c r="D1258" t="s">
        <v>98</v>
      </c>
      <c r="E1258">
        <v>10</v>
      </c>
      <c r="F1258" t="s">
        <v>17</v>
      </c>
      <c r="G1258" t="s">
        <v>1266</v>
      </c>
      <c r="H1258" t="s">
        <v>388</v>
      </c>
      <c r="I1258" t="s">
        <v>344</v>
      </c>
      <c r="J1258" t="s">
        <v>15</v>
      </c>
      <c r="K1258">
        <v>2880</v>
      </c>
      <c r="L1258">
        <v>2880</v>
      </c>
      <c r="M1258">
        <v>60</v>
      </c>
      <c r="N1258" t="b">
        <v>0</v>
      </c>
      <c r="O1258" t="s">
        <v>4709</v>
      </c>
      <c r="P1258" t="s">
        <v>2103</v>
      </c>
      <c r="Q1258">
        <v>0.44791666666666669</v>
      </c>
    </row>
    <row r="1259" spans="1:17">
      <c r="A1259" s="48">
        <v>46032</v>
      </c>
      <c r="B1259">
        <v>2</v>
      </c>
      <c r="C1259" t="s">
        <v>284</v>
      </c>
      <c r="D1259" t="s">
        <v>98</v>
      </c>
      <c r="E1259">
        <v>10</v>
      </c>
      <c r="F1259" t="s">
        <v>17</v>
      </c>
      <c r="G1259" t="s">
        <v>1266</v>
      </c>
      <c r="H1259" t="s">
        <v>1267</v>
      </c>
      <c r="I1259" t="s">
        <v>488</v>
      </c>
      <c r="J1259" t="s">
        <v>15</v>
      </c>
      <c r="K1259">
        <v>2880</v>
      </c>
      <c r="L1259">
        <v>2880</v>
      </c>
      <c r="M1259">
        <v>60</v>
      </c>
      <c r="N1259" t="b">
        <v>0</v>
      </c>
      <c r="O1259" t="s">
        <v>4709</v>
      </c>
      <c r="P1259" t="s">
        <v>2103</v>
      </c>
      <c r="Q1259">
        <v>0.44791666666666669</v>
      </c>
    </row>
    <row r="1260" spans="1:17">
      <c r="A1260" s="48">
        <v>46032</v>
      </c>
      <c r="B1260">
        <v>2</v>
      </c>
      <c r="C1260" t="s">
        <v>284</v>
      </c>
      <c r="D1260" t="s">
        <v>98</v>
      </c>
      <c r="E1260">
        <v>10</v>
      </c>
      <c r="F1260" t="s">
        <v>17</v>
      </c>
      <c r="G1260" t="s">
        <v>1266</v>
      </c>
      <c r="H1260" t="s">
        <v>389</v>
      </c>
      <c r="I1260" t="s">
        <v>488</v>
      </c>
      <c r="J1260" t="s">
        <v>16</v>
      </c>
      <c r="K1260">
        <v>2880</v>
      </c>
      <c r="L1260">
        <v>2880</v>
      </c>
      <c r="M1260">
        <v>60</v>
      </c>
      <c r="N1260" t="b">
        <v>0</v>
      </c>
      <c r="O1260" t="s">
        <v>4709</v>
      </c>
      <c r="P1260" t="s">
        <v>2103</v>
      </c>
      <c r="Q1260">
        <v>0.44791666666666669</v>
      </c>
    </row>
    <row r="1261" spans="1:17">
      <c r="A1261" s="48">
        <v>46032</v>
      </c>
      <c r="B1261">
        <v>2</v>
      </c>
      <c r="C1261" t="s">
        <v>284</v>
      </c>
      <c r="D1261" t="s">
        <v>98</v>
      </c>
      <c r="E1261">
        <v>10</v>
      </c>
      <c r="F1261" t="s">
        <v>17</v>
      </c>
      <c r="G1261" t="s">
        <v>1266</v>
      </c>
      <c r="H1261" t="s">
        <v>391</v>
      </c>
      <c r="I1261" t="s">
        <v>1266</v>
      </c>
      <c r="J1261" t="s">
        <v>15</v>
      </c>
      <c r="K1261">
        <v>2880</v>
      </c>
      <c r="L1261">
        <v>2880</v>
      </c>
      <c r="M1261">
        <v>100</v>
      </c>
      <c r="N1261" t="b">
        <v>1</v>
      </c>
      <c r="O1261" t="s">
        <v>1623</v>
      </c>
      <c r="P1261" t="s">
        <v>2103</v>
      </c>
      <c r="Q1261">
        <v>0.44791666666666669</v>
      </c>
    </row>
    <row r="1262" spans="1:17">
      <c r="A1262" s="48">
        <v>46032</v>
      </c>
      <c r="B1262">
        <v>2</v>
      </c>
      <c r="C1262" t="s">
        <v>286</v>
      </c>
      <c r="D1262" t="s">
        <v>101</v>
      </c>
      <c r="E1262">
        <v>10</v>
      </c>
      <c r="F1262" t="s">
        <v>17</v>
      </c>
      <c r="G1262" t="s">
        <v>1266</v>
      </c>
      <c r="H1262" t="s">
        <v>386</v>
      </c>
      <c r="I1262" t="s">
        <v>488</v>
      </c>
      <c r="J1262" t="s">
        <v>15</v>
      </c>
      <c r="K1262">
        <v>2880</v>
      </c>
      <c r="L1262">
        <v>2880</v>
      </c>
      <c r="M1262">
        <v>60</v>
      </c>
      <c r="N1262" t="b">
        <v>0</v>
      </c>
      <c r="O1262" t="s">
        <v>4709</v>
      </c>
      <c r="P1262" t="s">
        <v>1439</v>
      </c>
      <c r="Q1262">
        <v>0.41666666666666669</v>
      </c>
    </row>
    <row r="1263" spans="1:17">
      <c r="A1263" s="48">
        <v>46032</v>
      </c>
      <c r="B1263">
        <v>2</v>
      </c>
      <c r="C1263" t="s">
        <v>286</v>
      </c>
      <c r="D1263" t="s">
        <v>101</v>
      </c>
      <c r="E1263">
        <v>10</v>
      </c>
      <c r="F1263" t="s">
        <v>17</v>
      </c>
      <c r="G1263" t="s">
        <v>1266</v>
      </c>
      <c r="H1263" t="s">
        <v>387</v>
      </c>
      <c r="I1263" t="s">
        <v>443</v>
      </c>
      <c r="J1263" t="s">
        <v>15</v>
      </c>
      <c r="K1263">
        <v>2880</v>
      </c>
      <c r="L1263">
        <v>2880</v>
      </c>
      <c r="M1263">
        <v>60</v>
      </c>
      <c r="N1263" t="b">
        <v>0</v>
      </c>
      <c r="O1263" t="s">
        <v>4709</v>
      </c>
      <c r="P1263" t="s">
        <v>1439</v>
      </c>
      <c r="Q1263">
        <v>0.41666666666666669</v>
      </c>
    </row>
    <row r="1264" spans="1:17">
      <c r="A1264" s="48">
        <v>46032</v>
      </c>
      <c r="B1264">
        <v>2</v>
      </c>
      <c r="C1264" t="s">
        <v>286</v>
      </c>
      <c r="D1264" t="s">
        <v>101</v>
      </c>
      <c r="E1264">
        <v>10</v>
      </c>
      <c r="F1264" t="s">
        <v>17</v>
      </c>
      <c r="G1264" t="s">
        <v>1266</v>
      </c>
      <c r="H1264" t="s">
        <v>388</v>
      </c>
      <c r="I1264" t="s">
        <v>344</v>
      </c>
      <c r="J1264" t="s">
        <v>15</v>
      </c>
      <c r="K1264">
        <v>2880</v>
      </c>
      <c r="L1264">
        <v>2880</v>
      </c>
      <c r="M1264">
        <v>60</v>
      </c>
      <c r="N1264" t="b">
        <v>0</v>
      </c>
      <c r="O1264" t="s">
        <v>4709</v>
      </c>
      <c r="P1264" t="s">
        <v>1439</v>
      </c>
      <c r="Q1264">
        <v>0.41666666666666669</v>
      </c>
    </row>
    <row r="1265" spans="1:17">
      <c r="A1265" s="48">
        <v>46032</v>
      </c>
      <c r="B1265">
        <v>2</v>
      </c>
      <c r="C1265" t="s">
        <v>286</v>
      </c>
      <c r="D1265" t="s">
        <v>101</v>
      </c>
      <c r="E1265">
        <v>10</v>
      </c>
      <c r="F1265" t="s">
        <v>17</v>
      </c>
      <c r="G1265" t="s">
        <v>1266</v>
      </c>
      <c r="H1265" t="s">
        <v>1267</v>
      </c>
      <c r="I1265" t="s">
        <v>488</v>
      </c>
      <c r="J1265" t="s">
        <v>15</v>
      </c>
      <c r="K1265">
        <v>2880</v>
      </c>
      <c r="L1265">
        <v>2880</v>
      </c>
      <c r="M1265">
        <v>60</v>
      </c>
      <c r="N1265" t="b">
        <v>0</v>
      </c>
      <c r="O1265" t="s">
        <v>4709</v>
      </c>
      <c r="P1265" t="s">
        <v>1439</v>
      </c>
      <c r="Q1265">
        <v>0.41666666666666669</v>
      </c>
    </row>
    <row r="1266" spans="1:17">
      <c r="A1266" s="48">
        <v>46032</v>
      </c>
      <c r="B1266">
        <v>2</v>
      </c>
      <c r="C1266" t="s">
        <v>286</v>
      </c>
      <c r="D1266" t="s">
        <v>101</v>
      </c>
      <c r="E1266">
        <v>10</v>
      </c>
      <c r="F1266" t="s">
        <v>17</v>
      </c>
      <c r="G1266" t="s">
        <v>1266</v>
      </c>
      <c r="H1266" t="s">
        <v>389</v>
      </c>
      <c r="I1266" t="s">
        <v>488</v>
      </c>
      <c r="J1266" t="s">
        <v>16</v>
      </c>
      <c r="K1266">
        <v>2880</v>
      </c>
      <c r="L1266">
        <v>2880</v>
      </c>
      <c r="M1266">
        <v>60</v>
      </c>
      <c r="N1266" t="b">
        <v>0</v>
      </c>
      <c r="O1266" t="s">
        <v>4709</v>
      </c>
      <c r="P1266" t="s">
        <v>1439</v>
      </c>
      <c r="Q1266">
        <v>0.41666666666666669</v>
      </c>
    </row>
    <row r="1267" spans="1:17">
      <c r="A1267" s="48">
        <v>46032</v>
      </c>
      <c r="B1267">
        <v>2</v>
      </c>
      <c r="C1267" t="s">
        <v>286</v>
      </c>
      <c r="D1267" t="s">
        <v>101</v>
      </c>
      <c r="E1267">
        <v>10</v>
      </c>
      <c r="F1267" t="s">
        <v>17</v>
      </c>
      <c r="G1267" t="s">
        <v>1266</v>
      </c>
      <c r="H1267" t="s">
        <v>391</v>
      </c>
      <c r="I1267" t="s">
        <v>1266</v>
      </c>
      <c r="J1267" t="s">
        <v>15</v>
      </c>
      <c r="K1267">
        <v>2880</v>
      </c>
      <c r="L1267">
        <v>2880</v>
      </c>
      <c r="M1267">
        <v>100</v>
      </c>
      <c r="N1267" t="b">
        <v>1</v>
      </c>
      <c r="O1267" t="s">
        <v>1623</v>
      </c>
      <c r="P1267" t="s">
        <v>1439</v>
      </c>
      <c r="Q1267">
        <v>0.41666666666666669</v>
      </c>
    </row>
    <row r="1268" spans="1:17">
      <c r="A1268" s="48">
        <v>46032</v>
      </c>
      <c r="B1268">
        <v>2</v>
      </c>
      <c r="C1268" t="s">
        <v>289</v>
      </c>
      <c r="D1268" t="s">
        <v>108</v>
      </c>
      <c r="E1268">
        <v>30</v>
      </c>
      <c r="F1268" t="s">
        <v>17</v>
      </c>
      <c r="G1268" t="s">
        <v>443</v>
      </c>
      <c r="H1268" t="s">
        <v>386</v>
      </c>
      <c r="I1268" t="s">
        <v>488</v>
      </c>
      <c r="J1268" t="s">
        <v>15</v>
      </c>
      <c r="K1268">
        <v>2880</v>
      </c>
      <c r="L1268">
        <v>2880</v>
      </c>
      <c r="M1268">
        <v>60</v>
      </c>
      <c r="N1268" t="b">
        <v>0</v>
      </c>
      <c r="O1268" t="s">
        <v>4709</v>
      </c>
      <c r="P1268" t="s">
        <v>1590</v>
      </c>
      <c r="Q1268">
        <v>0.4375</v>
      </c>
    </row>
    <row r="1269" spans="1:17">
      <c r="A1269" s="48">
        <v>46032</v>
      </c>
      <c r="B1269">
        <v>2</v>
      </c>
      <c r="C1269" t="s">
        <v>289</v>
      </c>
      <c r="D1269" t="s">
        <v>108</v>
      </c>
      <c r="E1269">
        <v>30</v>
      </c>
      <c r="F1269" t="s">
        <v>17</v>
      </c>
      <c r="G1269" t="s">
        <v>443</v>
      </c>
      <c r="H1269" t="s">
        <v>387</v>
      </c>
      <c r="I1269" t="s">
        <v>443</v>
      </c>
      <c r="J1269" t="s">
        <v>15</v>
      </c>
      <c r="K1269">
        <v>2880</v>
      </c>
      <c r="L1269">
        <v>2880</v>
      </c>
      <c r="M1269">
        <v>100</v>
      </c>
      <c r="N1269" t="b">
        <v>1</v>
      </c>
      <c r="O1269" t="s">
        <v>1623</v>
      </c>
      <c r="P1269" t="s">
        <v>1590</v>
      </c>
      <c r="Q1269">
        <v>0.4375</v>
      </c>
    </row>
    <row r="1270" spans="1:17">
      <c r="A1270" s="48">
        <v>46032</v>
      </c>
      <c r="B1270">
        <v>2</v>
      </c>
      <c r="C1270" t="s">
        <v>289</v>
      </c>
      <c r="D1270" t="s">
        <v>108</v>
      </c>
      <c r="E1270">
        <v>30</v>
      </c>
      <c r="F1270" t="s">
        <v>17</v>
      </c>
      <c r="G1270" t="s">
        <v>443</v>
      </c>
      <c r="H1270" t="s">
        <v>388</v>
      </c>
      <c r="I1270" t="s">
        <v>344</v>
      </c>
      <c r="J1270" t="s">
        <v>15</v>
      </c>
      <c r="K1270">
        <v>2880</v>
      </c>
      <c r="L1270">
        <v>2880</v>
      </c>
      <c r="M1270">
        <v>60</v>
      </c>
      <c r="N1270" t="b">
        <v>0</v>
      </c>
      <c r="O1270" t="s">
        <v>4709</v>
      </c>
      <c r="P1270" t="s">
        <v>1590</v>
      </c>
      <c r="Q1270">
        <v>0.4375</v>
      </c>
    </row>
    <row r="1271" spans="1:17">
      <c r="A1271" s="48">
        <v>46032</v>
      </c>
      <c r="B1271">
        <v>2</v>
      </c>
      <c r="C1271" t="s">
        <v>289</v>
      </c>
      <c r="D1271" t="s">
        <v>108</v>
      </c>
      <c r="E1271">
        <v>30</v>
      </c>
      <c r="F1271" t="s">
        <v>17</v>
      </c>
      <c r="G1271" t="s">
        <v>443</v>
      </c>
      <c r="H1271" t="s">
        <v>1267</v>
      </c>
      <c r="I1271" t="s">
        <v>488</v>
      </c>
      <c r="J1271" t="s">
        <v>15</v>
      </c>
      <c r="K1271">
        <v>2880</v>
      </c>
      <c r="L1271">
        <v>2880</v>
      </c>
      <c r="M1271">
        <v>60</v>
      </c>
      <c r="N1271" t="b">
        <v>0</v>
      </c>
      <c r="O1271" t="s">
        <v>4709</v>
      </c>
      <c r="P1271" t="s">
        <v>1590</v>
      </c>
      <c r="Q1271">
        <v>0.4375</v>
      </c>
    </row>
    <row r="1272" spans="1:17">
      <c r="A1272" s="48">
        <v>46032</v>
      </c>
      <c r="B1272">
        <v>2</v>
      </c>
      <c r="C1272" t="s">
        <v>289</v>
      </c>
      <c r="D1272" t="s">
        <v>108</v>
      </c>
      <c r="E1272">
        <v>30</v>
      </c>
      <c r="F1272" t="s">
        <v>17</v>
      </c>
      <c r="G1272" t="s">
        <v>443</v>
      </c>
      <c r="H1272" t="s">
        <v>389</v>
      </c>
      <c r="I1272" t="s">
        <v>488</v>
      </c>
      <c r="J1272" t="s">
        <v>16</v>
      </c>
      <c r="K1272">
        <v>2880</v>
      </c>
      <c r="L1272">
        <v>2880</v>
      </c>
      <c r="M1272">
        <v>60</v>
      </c>
      <c r="N1272" t="b">
        <v>0</v>
      </c>
      <c r="O1272" t="s">
        <v>4709</v>
      </c>
      <c r="P1272" t="s">
        <v>1590</v>
      </c>
      <c r="Q1272">
        <v>0.4375</v>
      </c>
    </row>
    <row r="1273" spans="1:17">
      <c r="A1273" s="48">
        <v>46032</v>
      </c>
      <c r="B1273">
        <v>2</v>
      </c>
      <c r="C1273" t="s">
        <v>289</v>
      </c>
      <c r="D1273" t="s">
        <v>108</v>
      </c>
      <c r="E1273">
        <v>30</v>
      </c>
      <c r="F1273" t="s">
        <v>17</v>
      </c>
      <c r="G1273" t="s">
        <v>443</v>
      </c>
      <c r="H1273" t="s">
        <v>391</v>
      </c>
      <c r="I1273" t="s">
        <v>1266</v>
      </c>
      <c r="J1273" t="s">
        <v>15</v>
      </c>
      <c r="K1273">
        <v>2880</v>
      </c>
      <c r="L1273">
        <v>2880</v>
      </c>
      <c r="M1273">
        <v>60</v>
      </c>
      <c r="N1273" t="b">
        <v>0</v>
      </c>
      <c r="O1273" t="s">
        <v>4709</v>
      </c>
      <c r="P1273" t="s">
        <v>1590</v>
      </c>
      <c r="Q1273">
        <v>0.4375</v>
      </c>
    </row>
    <row r="1274" spans="1:17">
      <c r="A1274" s="48">
        <v>46032</v>
      </c>
      <c r="B1274">
        <v>2</v>
      </c>
      <c r="C1274" t="s">
        <v>298</v>
      </c>
      <c r="D1274" t="s">
        <v>1233</v>
      </c>
      <c r="E1274">
        <v>5</v>
      </c>
      <c r="F1274" t="s">
        <v>17</v>
      </c>
      <c r="G1274" t="s">
        <v>443</v>
      </c>
      <c r="H1274" t="s">
        <v>386</v>
      </c>
      <c r="I1274" t="s">
        <v>488</v>
      </c>
      <c r="J1274" t="s">
        <v>15</v>
      </c>
      <c r="K1274">
        <v>2880</v>
      </c>
      <c r="L1274">
        <v>2880</v>
      </c>
      <c r="M1274">
        <v>60</v>
      </c>
      <c r="N1274" t="b">
        <v>0</v>
      </c>
      <c r="O1274" t="s">
        <v>4709</v>
      </c>
      <c r="P1274" t="s">
        <v>2103</v>
      </c>
      <c r="Q1274">
        <v>0.38541666666666669</v>
      </c>
    </row>
    <row r="1275" spans="1:17">
      <c r="A1275" s="48">
        <v>46032</v>
      </c>
      <c r="B1275">
        <v>2</v>
      </c>
      <c r="C1275" t="s">
        <v>298</v>
      </c>
      <c r="D1275" t="s">
        <v>1233</v>
      </c>
      <c r="E1275">
        <v>5</v>
      </c>
      <c r="F1275" t="s">
        <v>17</v>
      </c>
      <c r="G1275" t="s">
        <v>443</v>
      </c>
      <c r="H1275" t="s">
        <v>387</v>
      </c>
      <c r="I1275" t="s">
        <v>443</v>
      </c>
      <c r="J1275" t="s">
        <v>15</v>
      </c>
      <c r="K1275">
        <v>2880</v>
      </c>
      <c r="L1275">
        <v>2880</v>
      </c>
      <c r="M1275">
        <v>100</v>
      </c>
      <c r="N1275" t="b">
        <v>1</v>
      </c>
      <c r="O1275" t="s">
        <v>1623</v>
      </c>
      <c r="P1275" t="s">
        <v>2103</v>
      </c>
      <c r="Q1275">
        <v>0.38541666666666669</v>
      </c>
    </row>
    <row r="1276" spans="1:17">
      <c r="A1276" s="48">
        <v>46032</v>
      </c>
      <c r="B1276">
        <v>2</v>
      </c>
      <c r="C1276" t="s">
        <v>298</v>
      </c>
      <c r="D1276" t="s">
        <v>1233</v>
      </c>
      <c r="E1276">
        <v>5</v>
      </c>
      <c r="F1276" t="s">
        <v>17</v>
      </c>
      <c r="G1276" t="s">
        <v>443</v>
      </c>
      <c r="H1276" t="s">
        <v>388</v>
      </c>
      <c r="I1276" t="s">
        <v>344</v>
      </c>
      <c r="J1276" t="s">
        <v>15</v>
      </c>
      <c r="K1276">
        <v>2880</v>
      </c>
      <c r="L1276">
        <v>2880</v>
      </c>
      <c r="M1276">
        <v>60</v>
      </c>
      <c r="N1276" t="b">
        <v>0</v>
      </c>
      <c r="O1276" t="s">
        <v>4709</v>
      </c>
      <c r="P1276" t="s">
        <v>2103</v>
      </c>
      <c r="Q1276">
        <v>0.38541666666666669</v>
      </c>
    </row>
    <row r="1277" spans="1:17">
      <c r="A1277" s="48">
        <v>46032</v>
      </c>
      <c r="B1277">
        <v>2</v>
      </c>
      <c r="C1277" t="s">
        <v>298</v>
      </c>
      <c r="D1277" t="s">
        <v>1233</v>
      </c>
      <c r="E1277">
        <v>5</v>
      </c>
      <c r="F1277" t="s">
        <v>17</v>
      </c>
      <c r="G1277" t="s">
        <v>443</v>
      </c>
      <c r="H1277" t="s">
        <v>1267</v>
      </c>
      <c r="I1277" t="s">
        <v>488</v>
      </c>
      <c r="J1277" t="s">
        <v>15</v>
      </c>
      <c r="K1277">
        <v>2880</v>
      </c>
      <c r="L1277">
        <v>2880</v>
      </c>
      <c r="M1277">
        <v>60</v>
      </c>
      <c r="N1277" t="b">
        <v>0</v>
      </c>
      <c r="O1277" t="s">
        <v>4709</v>
      </c>
      <c r="P1277" t="s">
        <v>2103</v>
      </c>
      <c r="Q1277">
        <v>0.38541666666666669</v>
      </c>
    </row>
    <row r="1278" spans="1:17">
      <c r="A1278" s="48">
        <v>46032</v>
      </c>
      <c r="B1278">
        <v>2</v>
      </c>
      <c r="C1278" t="s">
        <v>298</v>
      </c>
      <c r="D1278" t="s">
        <v>1233</v>
      </c>
      <c r="E1278">
        <v>5</v>
      </c>
      <c r="F1278" t="s">
        <v>17</v>
      </c>
      <c r="G1278" t="s">
        <v>443</v>
      </c>
      <c r="H1278" t="s">
        <v>389</v>
      </c>
      <c r="I1278" t="s">
        <v>488</v>
      </c>
      <c r="J1278" t="s">
        <v>16</v>
      </c>
      <c r="K1278">
        <v>2880</v>
      </c>
      <c r="L1278">
        <v>2880</v>
      </c>
      <c r="M1278">
        <v>60</v>
      </c>
      <c r="N1278" t="b">
        <v>0</v>
      </c>
      <c r="O1278" t="s">
        <v>4709</v>
      </c>
      <c r="P1278" t="s">
        <v>2103</v>
      </c>
      <c r="Q1278">
        <v>0.38541666666666669</v>
      </c>
    </row>
    <row r="1279" spans="1:17">
      <c r="A1279" s="48">
        <v>46032</v>
      </c>
      <c r="B1279">
        <v>2</v>
      </c>
      <c r="C1279" t="s">
        <v>298</v>
      </c>
      <c r="D1279" t="s">
        <v>1233</v>
      </c>
      <c r="E1279">
        <v>5</v>
      </c>
      <c r="F1279" t="s">
        <v>17</v>
      </c>
      <c r="G1279" t="s">
        <v>443</v>
      </c>
      <c r="H1279" t="s">
        <v>391</v>
      </c>
      <c r="I1279" t="s">
        <v>1266</v>
      </c>
      <c r="J1279" t="s">
        <v>15</v>
      </c>
      <c r="K1279">
        <v>2880</v>
      </c>
      <c r="L1279">
        <v>2880</v>
      </c>
      <c r="M1279">
        <v>60</v>
      </c>
      <c r="N1279" t="b">
        <v>0</v>
      </c>
      <c r="O1279" t="s">
        <v>4709</v>
      </c>
      <c r="P1279" t="s">
        <v>2103</v>
      </c>
      <c r="Q1279">
        <v>0.38541666666666669</v>
      </c>
    </row>
    <row r="1280" spans="1:17">
      <c r="A1280" s="48">
        <v>46032</v>
      </c>
      <c r="B1280">
        <v>2</v>
      </c>
      <c r="C1280" t="s">
        <v>299</v>
      </c>
      <c r="D1280" t="s">
        <v>1445</v>
      </c>
      <c r="E1280">
        <v>15</v>
      </c>
      <c r="F1280" t="s">
        <v>17</v>
      </c>
      <c r="G1280" t="s">
        <v>443</v>
      </c>
      <c r="H1280" t="s">
        <v>386</v>
      </c>
      <c r="I1280" t="s">
        <v>488</v>
      </c>
      <c r="J1280" t="s">
        <v>15</v>
      </c>
      <c r="K1280">
        <v>2880</v>
      </c>
      <c r="L1280">
        <v>2880</v>
      </c>
      <c r="M1280">
        <v>60</v>
      </c>
      <c r="N1280" t="b">
        <v>0</v>
      </c>
      <c r="O1280" t="s">
        <v>4709</v>
      </c>
      <c r="P1280" t="s">
        <v>1439</v>
      </c>
      <c r="Q1280">
        <v>0.41666666666666669</v>
      </c>
    </row>
    <row r="1281" spans="1:17">
      <c r="A1281" s="48">
        <v>46032</v>
      </c>
      <c r="B1281">
        <v>2</v>
      </c>
      <c r="C1281" t="s">
        <v>299</v>
      </c>
      <c r="D1281" t="s">
        <v>1445</v>
      </c>
      <c r="E1281">
        <v>15</v>
      </c>
      <c r="F1281" t="s">
        <v>17</v>
      </c>
      <c r="G1281" t="s">
        <v>443</v>
      </c>
      <c r="H1281" t="s">
        <v>387</v>
      </c>
      <c r="I1281" t="s">
        <v>443</v>
      </c>
      <c r="J1281" t="s">
        <v>15</v>
      </c>
      <c r="K1281">
        <v>2880</v>
      </c>
      <c r="L1281">
        <v>2880</v>
      </c>
      <c r="M1281">
        <v>100</v>
      </c>
      <c r="N1281" t="b">
        <v>1</v>
      </c>
      <c r="O1281" t="s">
        <v>1623</v>
      </c>
      <c r="P1281" t="s">
        <v>1439</v>
      </c>
      <c r="Q1281">
        <v>0.41666666666666669</v>
      </c>
    </row>
    <row r="1282" spans="1:17">
      <c r="A1282" s="48">
        <v>46032</v>
      </c>
      <c r="B1282">
        <v>2</v>
      </c>
      <c r="C1282" t="s">
        <v>299</v>
      </c>
      <c r="D1282" t="s">
        <v>1445</v>
      </c>
      <c r="E1282">
        <v>15</v>
      </c>
      <c r="F1282" t="s">
        <v>17</v>
      </c>
      <c r="G1282" t="s">
        <v>443</v>
      </c>
      <c r="H1282" t="s">
        <v>388</v>
      </c>
      <c r="I1282" t="s">
        <v>344</v>
      </c>
      <c r="J1282" t="s">
        <v>15</v>
      </c>
      <c r="K1282">
        <v>2880</v>
      </c>
      <c r="L1282">
        <v>2880</v>
      </c>
      <c r="M1282">
        <v>60</v>
      </c>
      <c r="N1282" t="b">
        <v>0</v>
      </c>
      <c r="O1282" t="s">
        <v>4709</v>
      </c>
      <c r="P1282" t="s">
        <v>1439</v>
      </c>
      <c r="Q1282">
        <v>0.41666666666666669</v>
      </c>
    </row>
    <row r="1283" spans="1:17">
      <c r="A1283" s="48">
        <v>46032</v>
      </c>
      <c r="B1283">
        <v>2</v>
      </c>
      <c r="C1283" t="s">
        <v>299</v>
      </c>
      <c r="D1283" t="s">
        <v>1445</v>
      </c>
      <c r="E1283">
        <v>15</v>
      </c>
      <c r="F1283" t="s">
        <v>17</v>
      </c>
      <c r="G1283" t="s">
        <v>443</v>
      </c>
      <c r="H1283" t="s">
        <v>1267</v>
      </c>
      <c r="I1283" t="s">
        <v>488</v>
      </c>
      <c r="J1283" t="s">
        <v>15</v>
      </c>
      <c r="K1283">
        <v>2880</v>
      </c>
      <c r="L1283">
        <v>2880</v>
      </c>
      <c r="M1283">
        <v>60</v>
      </c>
      <c r="N1283" t="b">
        <v>0</v>
      </c>
      <c r="O1283" t="s">
        <v>4709</v>
      </c>
      <c r="P1283" t="s">
        <v>1439</v>
      </c>
      <c r="Q1283">
        <v>0.41666666666666669</v>
      </c>
    </row>
    <row r="1284" spans="1:17">
      <c r="A1284" s="48">
        <v>46032</v>
      </c>
      <c r="B1284">
        <v>2</v>
      </c>
      <c r="C1284" t="s">
        <v>299</v>
      </c>
      <c r="D1284" t="s">
        <v>1445</v>
      </c>
      <c r="E1284">
        <v>15</v>
      </c>
      <c r="F1284" t="s">
        <v>17</v>
      </c>
      <c r="G1284" t="s">
        <v>443</v>
      </c>
      <c r="H1284" t="s">
        <v>389</v>
      </c>
      <c r="I1284" t="s">
        <v>488</v>
      </c>
      <c r="J1284" t="s">
        <v>16</v>
      </c>
      <c r="K1284">
        <v>2880</v>
      </c>
      <c r="L1284">
        <v>2880</v>
      </c>
      <c r="M1284">
        <v>60</v>
      </c>
      <c r="N1284" t="b">
        <v>0</v>
      </c>
      <c r="O1284" t="s">
        <v>4709</v>
      </c>
      <c r="P1284" t="s">
        <v>1439</v>
      </c>
      <c r="Q1284">
        <v>0.41666666666666669</v>
      </c>
    </row>
    <row r="1285" spans="1:17">
      <c r="A1285" s="48">
        <v>46032</v>
      </c>
      <c r="B1285">
        <v>2</v>
      </c>
      <c r="C1285" t="s">
        <v>299</v>
      </c>
      <c r="D1285" t="s">
        <v>1445</v>
      </c>
      <c r="E1285">
        <v>15</v>
      </c>
      <c r="F1285" t="s">
        <v>17</v>
      </c>
      <c r="G1285" t="s">
        <v>443</v>
      </c>
      <c r="H1285" t="s">
        <v>391</v>
      </c>
      <c r="I1285" t="s">
        <v>1266</v>
      </c>
      <c r="J1285" t="s">
        <v>15</v>
      </c>
      <c r="K1285">
        <v>2880</v>
      </c>
      <c r="L1285">
        <v>2880</v>
      </c>
      <c r="M1285">
        <v>60</v>
      </c>
      <c r="N1285" t="b">
        <v>0</v>
      </c>
      <c r="O1285" t="s">
        <v>4709</v>
      </c>
      <c r="P1285" t="s">
        <v>1439</v>
      </c>
      <c r="Q1285">
        <v>0.41666666666666669</v>
      </c>
    </row>
    <row r="1286" spans="1:17">
      <c r="A1286" s="48">
        <v>46032</v>
      </c>
      <c r="B1286">
        <v>2</v>
      </c>
      <c r="C1286" t="s">
        <v>4697</v>
      </c>
      <c r="D1286" t="s">
        <v>1446</v>
      </c>
      <c r="E1286">
        <v>15</v>
      </c>
      <c r="F1286" t="s">
        <v>17</v>
      </c>
      <c r="G1286" t="s">
        <v>443</v>
      </c>
      <c r="H1286" t="s">
        <v>386</v>
      </c>
      <c r="I1286" t="s">
        <v>488</v>
      </c>
      <c r="J1286" t="s">
        <v>15</v>
      </c>
      <c r="K1286">
        <v>2880</v>
      </c>
      <c r="L1286">
        <v>2880</v>
      </c>
      <c r="M1286">
        <v>60</v>
      </c>
      <c r="N1286" t="b">
        <v>0</v>
      </c>
      <c r="O1286" t="s">
        <v>4709</v>
      </c>
      <c r="P1286" t="s">
        <v>1439</v>
      </c>
      <c r="Q1286">
        <v>0.41666666666666669</v>
      </c>
    </row>
    <row r="1287" spans="1:17">
      <c r="A1287" s="48">
        <v>46032</v>
      </c>
      <c r="B1287">
        <v>2</v>
      </c>
      <c r="C1287" t="s">
        <v>4697</v>
      </c>
      <c r="D1287" t="s">
        <v>1446</v>
      </c>
      <c r="E1287">
        <v>15</v>
      </c>
      <c r="F1287" t="s">
        <v>17</v>
      </c>
      <c r="G1287" t="s">
        <v>443</v>
      </c>
      <c r="H1287" t="s">
        <v>387</v>
      </c>
      <c r="I1287" t="s">
        <v>443</v>
      </c>
      <c r="J1287" t="s">
        <v>15</v>
      </c>
      <c r="K1287">
        <v>2880</v>
      </c>
      <c r="L1287">
        <v>2880</v>
      </c>
      <c r="M1287">
        <v>100</v>
      </c>
      <c r="N1287" t="b">
        <v>1</v>
      </c>
      <c r="O1287" t="s">
        <v>1623</v>
      </c>
      <c r="P1287" t="s">
        <v>1439</v>
      </c>
      <c r="Q1287">
        <v>0.41666666666666669</v>
      </c>
    </row>
    <row r="1288" spans="1:17">
      <c r="A1288" s="48">
        <v>46032</v>
      </c>
      <c r="B1288">
        <v>2</v>
      </c>
      <c r="C1288" t="s">
        <v>4697</v>
      </c>
      <c r="D1288" t="s">
        <v>1446</v>
      </c>
      <c r="E1288">
        <v>15</v>
      </c>
      <c r="F1288" t="s">
        <v>17</v>
      </c>
      <c r="G1288" t="s">
        <v>443</v>
      </c>
      <c r="H1288" t="s">
        <v>388</v>
      </c>
      <c r="I1288" t="s">
        <v>344</v>
      </c>
      <c r="J1288" t="s">
        <v>15</v>
      </c>
      <c r="K1288">
        <v>2880</v>
      </c>
      <c r="L1288">
        <v>2880</v>
      </c>
      <c r="M1288">
        <v>60</v>
      </c>
      <c r="N1288" t="b">
        <v>0</v>
      </c>
      <c r="O1288" t="s">
        <v>4709</v>
      </c>
      <c r="P1288" t="s">
        <v>1439</v>
      </c>
      <c r="Q1288">
        <v>0.41666666666666669</v>
      </c>
    </row>
    <row r="1289" spans="1:17">
      <c r="A1289" s="48">
        <v>46032</v>
      </c>
      <c r="B1289">
        <v>2</v>
      </c>
      <c r="C1289" t="s">
        <v>4697</v>
      </c>
      <c r="D1289" t="s">
        <v>1446</v>
      </c>
      <c r="E1289">
        <v>15</v>
      </c>
      <c r="F1289" t="s">
        <v>17</v>
      </c>
      <c r="G1289" t="s">
        <v>443</v>
      </c>
      <c r="H1289" t="s">
        <v>1267</v>
      </c>
      <c r="I1289" t="s">
        <v>488</v>
      </c>
      <c r="J1289" t="s">
        <v>15</v>
      </c>
      <c r="K1289">
        <v>2880</v>
      </c>
      <c r="L1289">
        <v>2880</v>
      </c>
      <c r="M1289">
        <v>60</v>
      </c>
      <c r="N1289" t="b">
        <v>0</v>
      </c>
      <c r="O1289" t="s">
        <v>4709</v>
      </c>
      <c r="P1289" t="s">
        <v>1439</v>
      </c>
      <c r="Q1289">
        <v>0.41666666666666669</v>
      </c>
    </row>
    <row r="1290" spans="1:17">
      <c r="A1290" s="48">
        <v>46032</v>
      </c>
      <c r="B1290">
        <v>2</v>
      </c>
      <c r="C1290" t="s">
        <v>4697</v>
      </c>
      <c r="D1290" t="s">
        <v>1446</v>
      </c>
      <c r="E1290">
        <v>15</v>
      </c>
      <c r="F1290" t="s">
        <v>17</v>
      </c>
      <c r="G1290" t="s">
        <v>443</v>
      </c>
      <c r="H1290" t="s">
        <v>389</v>
      </c>
      <c r="I1290" t="s">
        <v>488</v>
      </c>
      <c r="J1290" t="s">
        <v>16</v>
      </c>
      <c r="K1290">
        <v>2880</v>
      </c>
      <c r="L1290">
        <v>2880</v>
      </c>
      <c r="M1290">
        <v>60</v>
      </c>
      <c r="N1290" t="b">
        <v>0</v>
      </c>
      <c r="O1290" t="s">
        <v>4709</v>
      </c>
      <c r="P1290" t="s">
        <v>1439</v>
      </c>
      <c r="Q1290">
        <v>0.41666666666666669</v>
      </c>
    </row>
    <row r="1291" spans="1:17">
      <c r="A1291" s="48">
        <v>46032</v>
      </c>
      <c r="B1291">
        <v>2</v>
      </c>
      <c r="C1291" t="s">
        <v>4697</v>
      </c>
      <c r="D1291" t="s">
        <v>1446</v>
      </c>
      <c r="E1291">
        <v>15</v>
      </c>
      <c r="F1291" t="s">
        <v>17</v>
      </c>
      <c r="G1291" t="s">
        <v>443</v>
      </c>
      <c r="H1291" t="s">
        <v>391</v>
      </c>
      <c r="I1291" t="s">
        <v>1266</v>
      </c>
      <c r="J1291" t="s">
        <v>15</v>
      </c>
      <c r="K1291">
        <v>2880</v>
      </c>
      <c r="L1291">
        <v>2880</v>
      </c>
      <c r="M1291">
        <v>60</v>
      </c>
      <c r="N1291" t="b">
        <v>0</v>
      </c>
      <c r="O1291" t="s">
        <v>4709</v>
      </c>
      <c r="P1291" t="s">
        <v>1439</v>
      </c>
      <c r="Q1291">
        <v>0.41666666666666669</v>
      </c>
    </row>
    <row r="1292" spans="1:17">
      <c r="A1292" s="48">
        <v>46032</v>
      </c>
      <c r="B1292">
        <v>2</v>
      </c>
      <c r="C1292" t="s">
        <v>315</v>
      </c>
      <c r="D1292" t="s">
        <v>1241</v>
      </c>
      <c r="E1292">
        <v>5</v>
      </c>
      <c r="F1292" t="s">
        <v>17</v>
      </c>
      <c r="G1292" t="s">
        <v>443</v>
      </c>
      <c r="H1292" t="s">
        <v>386</v>
      </c>
      <c r="I1292" t="s">
        <v>488</v>
      </c>
      <c r="J1292" t="s">
        <v>15</v>
      </c>
      <c r="K1292">
        <v>2880</v>
      </c>
      <c r="L1292">
        <v>2880</v>
      </c>
      <c r="M1292">
        <v>60</v>
      </c>
      <c r="N1292" t="b">
        <v>0</v>
      </c>
      <c r="O1292" t="s">
        <v>4709</v>
      </c>
      <c r="P1292" t="s">
        <v>2103</v>
      </c>
      <c r="Q1292">
        <v>0.41666666666666669</v>
      </c>
    </row>
    <row r="1293" spans="1:17">
      <c r="A1293" s="48">
        <v>46032</v>
      </c>
      <c r="B1293">
        <v>2</v>
      </c>
      <c r="C1293" t="s">
        <v>315</v>
      </c>
      <c r="D1293" t="s">
        <v>1241</v>
      </c>
      <c r="E1293">
        <v>5</v>
      </c>
      <c r="F1293" t="s">
        <v>17</v>
      </c>
      <c r="G1293" t="s">
        <v>443</v>
      </c>
      <c r="H1293" t="s">
        <v>387</v>
      </c>
      <c r="I1293" t="s">
        <v>443</v>
      </c>
      <c r="J1293" t="s">
        <v>15</v>
      </c>
      <c r="K1293">
        <v>2880</v>
      </c>
      <c r="L1293">
        <v>2880</v>
      </c>
      <c r="M1293">
        <v>100</v>
      </c>
      <c r="N1293" t="b">
        <v>1</v>
      </c>
      <c r="O1293" t="s">
        <v>1623</v>
      </c>
      <c r="P1293" t="s">
        <v>2103</v>
      </c>
      <c r="Q1293">
        <v>0.41666666666666669</v>
      </c>
    </row>
    <row r="1294" spans="1:17">
      <c r="A1294" s="48">
        <v>46032</v>
      </c>
      <c r="B1294">
        <v>2</v>
      </c>
      <c r="C1294" t="s">
        <v>315</v>
      </c>
      <c r="D1294" t="s">
        <v>1241</v>
      </c>
      <c r="E1294">
        <v>5</v>
      </c>
      <c r="F1294" t="s">
        <v>17</v>
      </c>
      <c r="G1294" t="s">
        <v>443</v>
      </c>
      <c r="H1294" t="s">
        <v>388</v>
      </c>
      <c r="I1294" t="s">
        <v>344</v>
      </c>
      <c r="J1294" t="s">
        <v>15</v>
      </c>
      <c r="K1294">
        <v>2880</v>
      </c>
      <c r="L1294">
        <v>2880</v>
      </c>
      <c r="M1294">
        <v>60</v>
      </c>
      <c r="N1294" t="b">
        <v>0</v>
      </c>
      <c r="O1294" t="s">
        <v>4709</v>
      </c>
      <c r="P1294" t="s">
        <v>2103</v>
      </c>
      <c r="Q1294">
        <v>0.41666666666666669</v>
      </c>
    </row>
    <row r="1295" spans="1:17">
      <c r="A1295" s="48">
        <v>46032</v>
      </c>
      <c r="B1295">
        <v>2</v>
      </c>
      <c r="C1295" t="s">
        <v>315</v>
      </c>
      <c r="D1295" t="s">
        <v>1241</v>
      </c>
      <c r="E1295">
        <v>5</v>
      </c>
      <c r="F1295" t="s">
        <v>17</v>
      </c>
      <c r="G1295" t="s">
        <v>443</v>
      </c>
      <c r="H1295" t="s">
        <v>1267</v>
      </c>
      <c r="I1295" t="s">
        <v>488</v>
      </c>
      <c r="J1295" t="s">
        <v>15</v>
      </c>
      <c r="K1295">
        <v>2880</v>
      </c>
      <c r="L1295">
        <v>2880</v>
      </c>
      <c r="M1295">
        <v>60</v>
      </c>
      <c r="N1295" t="b">
        <v>0</v>
      </c>
      <c r="O1295" t="s">
        <v>4709</v>
      </c>
      <c r="P1295" t="s">
        <v>2103</v>
      </c>
      <c r="Q1295">
        <v>0.41666666666666669</v>
      </c>
    </row>
    <row r="1296" spans="1:17">
      <c r="A1296" s="48">
        <v>46032</v>
      </c>
      <c r="B1296">
        <v>2</v>
      </c>
      <c r="C1296" t="s">
        <v>315</v>
      </c>
      <c r="D1296" t="s">
        <v>1241</v>
      </c>
      <c r="E1296">
        <v>5</v>
      </c>
      <c r="F1296" t="s">
        <v>17</v>
      </c>
      <c r="G1296" t="s">
        <v>443</v>
      </c>
      <c r="H1296" t="s">
        <v>389</v>
      </c>
      <c r="I1296" t="s">
        <v>488</v>
      </c>
      <c r="J1296" t="s">
        <v>16</v>
      </c>
      <c r="K1296">
        <v>2880</v>
      </c>
      <c r="L1296">
        <v>2880</v>
      </c>
      <c r="M1296">
        <v>60</v>
      </c>
      <c r="N1296" t="b">
        <v>0</v>
      </c>
      <c r="O1296" t="s">
        <v>4709</v>
      </c>
      <c r="P1296" t="s">
        <v>2103</v>
      </c>
      <c r="Q1296">
        <v>0.41666666666666669</v>
      </c>
    </row>
    <row r="1297" spans="1:17">
      <c r="A1297" s="48">
        <v>46032</v>
      </c>
      <c r="B1297">
        <v>2</v>
      </c>
      <c r="C1297" t="s">
        <v>315</v>
      </c>
      <c r="D1297" t="s">
        <v>1241</v>
      </c>
      <c r="E1297">
        <v>5</v>
      </c>
      <c r="F1297" t="s">
        <v>17</v>
      </c>
      <c r="G1297" t="s">
        <v>443</v>
      </c>
      <c r="H1297" t="s">
        <v>391</v>
      </c>
      <c r="I1297" t="s">
        <v>1266</v>
      </c>
      <c r="J1297" t="s">
        <v>15</v>
      </c>
      <c r="K1297">
        <v>2880</v>
      </c>
      <c r="L1297">
        <v>2880</v>
      </c>
      <c r="M1297">
        <v>60</v>
      </c>
      <c r="N1297" t="b">
        <v>0</v>
      </c>
      <c r="O1297" t="s">
        <v>4709</v>
      </c>
      <c r="P1297" t="s">
        <v>2103</v>
      </c>
      <c r="Q1297">
        <v>0.41666666666666669</v>
      </c>
    </row>
    <row r="1298" spans="1:17">
      <c r="A1298" s="48">
        <v>46032</v>
      </c>
      <c r="B1298">
        <v>2</v>
      </c>
      <c r="C1298" t="s">
        <v>328</v>
      </c>
      <c r="D1298" t="s">
        <v>1253</v>
      </c>
      <c r="E1298">
        <v>10</v>
      </c>
      <c r="F1298" t="s">
        <v>17</v>
      </c>
      <c r="G1298" t="s">
        <v>443</v>
      </c>
      <c r="H1298" t="s">
        <v>386</v>
      </c>
      <c r="I1298" t="s">
        <v>488</v>
      </c>
      <c r="J1298" t="s">
        <v>15</v>
      </c>
      <c r="K1298">
        <v>2880</v>
      </c>
      <c r="L1298">
        <v>2880</v>
      </c>
      <c r="M1298">
        <v>60</v>
      </c>
      <c r="N1298" t="b">
        <v>0</v>
      </c>
      <c r="O1298" t="s">
        <v>4709</v>
      </c>
      <c r="P1298" t="s">
        <v>2103</v>
      </c>
      <c r="Q1298">
        <v>0.44791666666666669</v>
      </c>
    </row>
    <row r="1299" spans="1:17">
      <c r="A1299" s="48">
        <v>46032</v>
      </c>
      <c r="B1299">
        <v>2</v>
      </c>
      <c r="C1299" t="s">
        <v>328</v>
      </c>
      <c r="D1299" t="s">
        <v>1253</v>
      </c>
      <c r="E1299">
        <v>10</v>
      </c>
      <c r="F1299" t="s">
        <v>17</v>
      </c>
      <c r="G1299" t="s">
        <v>443</v>
      </c>
      <c r="H1299" t="s">
        <v>387</v>
      </c>
      <c r="I1299" t="s">
        <v>443</v>
      </c>
      <c r="J1299" t="s">
        <v>15</v>
      </c>
      <c r="K1299">
        <v>2880</v>
      </c>
      <c r="L1299">
        <v>2880</v>
      </c>
      <c r="M1299">
        <v>100</v>
      </c>
      <c r="N1299" t="b">
        <v>1</v>
      </c>
      <c r="O1299" t="s">
        <v>1623</v>
      </c>
      <c r="P1299" t="s">
        <v>2103</v>
      </c>
      <c r="Q1299">
        <v>0.44791666666666669</v>
      </c>
    </row>
    <row r="1300" spans="1:17">
      <c r="A1300" s="48">
        <v>46032</v>
      </c>
      <c r="B1300">
        <v>2</v>
      </c>
      <c r="C1300" t="s">
        <v>328</v>
      </c>
      <c r="D1300" t="s">
        <v>1253</v>
      </c>
      <c r="E1300">
        <v>10</v>
      </c>
      <c r="F1300" t="s">
        <v>17</v>
      </c>
      <c r="G1300" t="s">
        <v>443</v>
      </c>
      <c r="H1300" t="s">
        <v>388</v>
      </c>
      <c r="I1300" t="s">
        <v>344</v>
      </c>
      <c r="J1300" t="s">
        <v>15</v>
      </c>
      <c r="K1300">
        <v>2880</v>
      </c>
      <c r="L1300">
        <v>2880</v>
      </c>
      <c r="M1300">
        <v>60</v>
      </c>
      <c r="N1300" t="b">
        <v>0</v>
      </c>
      <c r="O1300" t="s">
        <v>4709</v>
      </c>
      <c r="P1300" t="s">
        <v>2103</v>
      </c>
      <c r="Q1300">
        <v>0.44791666666666669</v>
      </c>
    </row>
    <row r="1301" spans="1:17">
      <c r="A1301" s="48">
        <v>46032</v>
      </c>
      <c r="B1301">
        <v>2</v>
      </c>
      <c r="C1301" t="s">
        <v>328</v>
      </c>
      <c r="D1301" t="s">
        <v>1253</v>
      </c>
      <c r="E1301">
        <v>10</v>
      </c>
      <c r="F1301" t="s">
        <v>17</v>
      </c>
      <c r="G1301" t="s">
        <v>443</v>
      </c>
      <c r="H1301" t="s">
        <v>1267</v>
      </c>
      <c r="I1301" t="s">
        <v>488</v>
      </c>
      <c r="J1301" t="s">
        <v>15</v>
      </c>
      <c r="K1301">
        <v>2880</v>
      </c>
      <c r="L1301">
        <v>2880</v>
      </c>
      <c r="M1301">
        <v>60</v>
      </c>
      <c r="N1301" t="b">
        <v>0</v>
      </c>
      <c r="O1301" t="s">
        <v>4709</v>
      </c>
      <c r="P1301" t="s">
        <v>2103</v>
      </c>
      <c r="Q1301">
        <v>0.44791666666666669</v>
      </c>
    </row>
    <row r="1302" spans="1:17">
      <c r="A1302" s="48">
        <v>46032</v>
      </c>
      <c r="B1302">
        <v>2</v>
      </c>
      <c r="C1302" t="s">
        <v>328</v>
      </c>
      <c r="D1302" t="s">
        <v>1253</v>
      </c>
      <c r="E1302">
        <v>10</v>
      </c>
      <c r="F1302" t="s">
        <v>17</v>
      </c>
      <c r="G1302" t="s">
        <v>443</v>
      </c>
      <c r="H1302" t="s">
        <v>389</v>
      </c>
      <c r="I1302" t="s">
        <v>488</v>
      </c>
      <c r="J1302" t="s">
        <v>16</v>
      </c>
      <c r="K1302">
        <v>2880</v>
      </c>
      <c r="L1302">
        <v>2880</v>
      </c>
      <c r="M1302">
        <v>60</v>
      </c>
      <c r="N1302" t="b">
        <v>0</v>
      </c>
      <c r="O1302" t="s">
        <v>4709</v>
      </c>
      <c r="P1302" t="s">
        <v>2103</v>
      </c>
      <c r="Q1302">
        <v>0.44791666666666669</v>
      </c>
    </row>
    <row r="1303" spans="1:17">
      <c r="A1303" s="48">
        <v>46032</v>
      </c>
      <c r="B1303">
        <v>2</v>
      </c>
      <c r="C1303" t="s">
        <v>328</v>
      </c>
      <c r="D1303" t="s">
        <v>1253</v>
      </c>
      <c r="E1303">
        <v>10</v>
      </c>
      <c r="F1303" t="s">
        <v>17</v>
      </c>
      <c r="G1303" t="s">
        <v>443</v>
      </c>
      <c r="H1303" t="s">
        <v>391</v>
      </c>
      <c r="I1303" t="s">
        <v>1266</v>
      </c>
      <c r="J1303" t="s">
        <v>15</v>
      </c>
      <c r="K1303">
        <v>2880</v>
      </c>
      <c r="L1303">
        <v>2880</v>
      </c>
      <c r="M1303">
        <v>60</v>
      </c>
      <c r="N1303" t="b">
        <v>0</v>
      </c>
      <c r="O1303" t="s">
        <v>4709</v>
      </c>
      <c r="P1303" t="s">
        <v>2103</v>
      </c>
      <c r="Q1303">
        <v>0.44791666666666669</v>
      </c>
    </row>
    <row r="1304" spans="1:17">
      <c r="A1304" s="48">
        <v>46032</v>
      </c>
      <c r="B1304">
        <v>2</v>
      </c>
      <c r="C1304" t="s">
        <v>4695</v>
      </c>
      <c r="D1304" t="s">
        <v>1453</v>
      </c>
      <c r="E1304">
        <v>120</v>
      </c>
      <c r="F1304" t="s">
        <v>17</v>
      </c>
      <c r="G1304" t="s">
        <v>443</v>
      </c>
      <c r="H1304" t="s">
        <v>386</v>
      </c>
      <c r="I1304" t="s">
        <v>488</v>
      </c>
      <c r="J1304" t="s">
        <v>15</v>
      </c>
      <c r="K1304">
        <v>2880</v>
      </c>
      <c r="L1304">
        <v>2880</v>
      </c>
      <c r="M1304">
        <v>60</v>
      </c>
      <c r="N1304" t="b">
        <v>0</v>
      </c>
      <c r="O1304" t="s">
        <v>4709</v>
      </c>
      <c r="P1304" t="s">
        <v>1439</v>
      </c>
      <c r="Q1304">
        <v>0.39583333333333331</v>
      </c>
    </row>
    <row r="1305" spans="1:17">
      <c r="A1305" s="48">
        <v>46032</v>
      </c>
      <c r="B1305">
        <v>2</v>
      </c>
      <c r="C1305" t="s">
        <v>4695</v>
      </c>
      <c r="D1305" t="s">
        <v>1453</v>
      </c>
      <c r="E1305">
        <v>120</v>
      </c>
      <c r="F1305" t="s">
        <v>17</v>
      </c>
      <c r="G1305" t="s">
        <v>443</v>
      </c>
      <c r="H1305" t="s">
        <v>387</v>
      </c>
      <c r="I1305" t="s">
        <v>443</v>
      </c>
      <c r="J1305" t="s">
        <v>15</v>
      </c>
      <c r="K1305">
        <v>2880</v>
      </c>
      <c r="L1305">
        <v>2880</v>
      </c>
      <c r="M1305">
        <v>100</v>
      </c>
      <c r="N1305" t="b">
        <v>1</v>
      </c>
      <c r="O1305" t="s">
        <v>1623</v>
      </c>
      <c r="P1305" t="s">
        <v>1439</v>
      </c>
      <c r="Q1305">
        <v>0.39583333333333331</v>
      </c>
    </row>
    <row r="1306" spans="1:17">
      <c r="A1306" s="48">
        <v>46032</v>
      </c>
      <c r="B1306">
        <v>2</v>
      </c>
      <c r="C1306" t="s">
        <v>4695</v>
      </c>
      <c r="D1306" t="s">
        <v>1453</v>
      </c>
      <c r="E1306">
        <v>120</v>
      </c>
      <c r="F1306" t="s">
        <v>17</v>
      </c>
      <c r="G1306" t="s">
        <v>443</v>
      </c>
      <c r="H1306" t="s">
        <v>388</v>
      </c>
      <c r="I1306" t="s">
        <v>344</v>
      </c>
      <c r="J1306" t="s">
        <v>15</v>
      </c>
      <c r="K1306">
        <v>2880</v>
      </c>
      <c r="L1306">
        <v>2880</v>
      </c>
      <c r="M1306">
        <v>60</v>
      </c>
      <c r="N1306" t="b">
        <v>0</v>
      </c>
      <c r="O1306" t="s">
        <v>4709</v>
      </c>
      <c r="P1306" t="s">
        <v>1439</v>
      </c>
      <c r="Q1306">
        <v>0.39583333333333331</v>
      </c>
    </row>
    <row r="1307" spans="1:17">
      <c r="A1307" s="48">
        <v>46032</v>
      </c>
      <c r="B1307">
        <v>2</v>
      </c>
      <c r="C1307" t="s">
        <v>4695</v>
      </c>
      <c r="D1307" t="s">
        <v>1453</v>
      </c>
      <c r="E1307">
        <v>120</v>
      </c>
      <c r="F1307" t="s">
        <v>17</v>
      </c>
      <c r="G1307" t="s">
        <v>443</v>
      </c>
      <c r="H1307" t="s">
        <v>1267</v>
      </c>
      <c r="I1307" t="s">
        <v>488</v>
      </c>
      <c r="J1307" t="s">
        <v>15</v>
      </c>
      <c r="K1307">
        <v>2880</v>
      </c>
      <c r="L1307">
        <v>2880</v>
      </c>
      <c r="M1307">
        <v>60</v>
      </c>
      <c r="N1307" t="b">
        <v>0</v>
      </c>
      <c r="O1307" t="s">
        <v>4709</v>
      </c>
      <c r="P1307" t="s">
        <v>1439</v>
      </c>
      <c r="Q1307">
        <v>0.39583333333333331</v>
      </c>
    </row>
    <row r="1308" spans="1:17">
      <c r="A1308" s="48">
        <v>46032</v>
      </c>
      <c r="B1308">
        <v>2</v>
      </c>
      <c r="C1308" t="s">
        <v>4695</v>
      </c>
      <c r="D1308" t="s">
        <v>1453</v>
      </c>
      <c r="E1308">
        <v>120</v>
      </c>
      <c r="F1308" t="s">
        <v>17</v>
      </c>
      <c r="G1308" t="s">
        <v>443</v>
      </c>
      <c r="H1308" t="s">
        <v>389</v>
      </c>
      <c r="I1308" t="s">
        <v>488</v>
      </c>
      <c r="J1308" t="s">
        <v>16</v>
      </c>
      <c r="K1308">
        <v>2880</v>
      </c>
      <c r="L1308">
        <v>2880</v>
      </c>
      <c r="M1308">
        <v>60</v>
      </c>
      <c r="N1308" t="b">
        <v>0</v>
      </c>
      <c r="O1308" t="s">
        <v>4709</v>
      </c>
      <c r="P1308" t="s">
        <v>1439</v>
      </c>
      <c r="Q1308">
        <v>0.39583333333333331</v>
      </c>
    </row>
    <row r="1309" spans="1:17">
      <c r="A1309" s="48">
        <v>46032</v>
      </c>
      <c r="B1309">
        <v>2</v>
      </c>
      <c r="C1309" t="s">
        <v>4695</v>
      </c>
      <c r="D1309" t="s">
        <v>1453</v>
      </c>
      <c r="E1309">
        <v>120</v>
      </c>
      <c r="F1309" t="s">
        <v>17</v>
      </c>
      <c r="G1309" t="s">
        <v>443</v>
      </c>
      <c r="H1309" t="s">
        <v>391</v>
      </c>
      <c r="I1309" t="s">
        <v>1266</v>
      </c>
      <c r="J1309" t="s">
        <v>15</v>
      </c>
      <c r="K1309">
        <v>2880</v>
      </c>
      <c r="L1309">
        <v>2880</v>
      </c>
      <c r="M1309">
        <v>60</v>
      </c>
      <c r="N1309" t="b">
        <v>0</v>
      </c>
      <c r="O1309" t="s">
        <v>4709</v>
      </c>
      <c r="P1309" t="s">
        <v>1439</v>
      </c>
      <c r="Q1309">
        <v>0.39583333333333331</v>
      </c>
    </row>
    <row r="1310" spans="1:17">
      <c r="A1310" s="48">
        <v>46033</v>
      </c>
      <c r="B1310">
        <v>2</v>
      </c>
      <c r="C1310" t="s">
        <v>176</v>
      </c>
      <c r="D1310" t="s">
        <v>1454</v>
      </c>
      <c r="E1310">
        <v>15</v>
      </c>
      <c r="F1310" t="s">
        <v>17</v>
      </c>
      <c r="G1310" t="s">
        <v>443</v>
      </c>
      <c r="H1310" t="s">
        <v>386</v>
      </c>
      <c r="I1310" t="s">
        <v>488</v>
      </c>
      <c r="J1310" t="s">
        <v>15</v>
      </c>
      <c r="K1310">
        <v>2880</v>
      </c>
      <c r="L1310">
        <v>2880</v>
      </c>
      <c r="M1310">
        <v>40</v>
      </c>
      <c r="N1310" t="b">
        <v>0</v>
      </c>
      <c r="O1310" t="s">
        <v>4709</v>
      </c>
      <c r="P1310" t="s">
        <v>1590</v>
      </c>
      <c r="Q1310">
        <v>0.38541666666666669</v>
      </c>
    </row>
    <row r="1311" spans="1:17">
      <c r="A1311" s="48">
        <v>46033</v>
      </c>
      <c r="B1311">
        <v>2</v>
      </c>
      <c r="C1311" t="s">
        <v>176</v>
      </c>
      <c r="D1311" t="s">
        <v>1454</v>
      </c>
      <c r="E1311">
        <v>15</v>
      </c>
      <c r="F1311" t="s">
        <v>17</v>
      </c>
      <c r="G1311" t="s">
        <v>443</v>
      </c>
      <c r="H1311" t="s">
        <v>387</v>
      </c>
      <c r="I1311" t="s">
        <v>443</v>
      </c>
      <c r="J1311" t="s">
        <v>15</v>
      </c>
      <c r="K1311">
        <v>2880</v>
      </c>
      <c r="L1311">
        <v>2880</v>
      </c>
      <c r="M1311">
        <v>80</v>
      </c>
      <c r="N1311" t="b">
        <v>0</v>
      </c>
      <c r="O1311" t="s">
        <v>4711</v>
      </c>
      <c r="P1311" t="s">
        <v>1590</v>
      </c>
      <c r="Q1311">
        <v>0.38541666666666669</v>
      </c>
    </row>
    <row r="1312" spans="1:17">
      <c r="A1312" s="48">
        <v>46033</v>
      </c>
      <c r="B1312">
        <v>2</v>
      </c>
      <c r="C1312" t="s">
        <v>176</v>
      </c>
      <c r="D1312" t="s">
        <v>1454</v>
      </c>
      <c r="E1312">
        <v>15</v>
      </c>
      <c r="F1312" t="s">
        <v>17</v>
      </c>
      <c r="G1312" t="s">
        <v>443</v>
      </c>
      <c r="H1312" t="s">
        <v>388</v>
      </c>
      <c r="I1312" t="s">
        <v>344</v>
      </c>
      <c r="J1312" t="s">
        <v>15</v>
      </c>
      <c r="K1312">
        <v>2880</v>
      </c>
      <c r="L1312">
        <v>2880</v>
      </c>
      <c r="M1312">
        <v>40</v>
      </c>
      <c r="N1312" t="b">
        <v>0</v>
      </c>
      <c r="O1312" t="s">
        <v>4709</v>
      </c>
      <c r="P1312" t="s">
        <v>1590</v>
      </c>
      <c r="Q1312">
        <v>0.38541666666666669</v>
      </c>
    </row>
    <row r="1313" spans="1:17">
      <c r="A1313" s="48">
        <v>46033</v>
      </c>
      <c r="B1313">
        <v>2</v>
      </c>
      <c r="C1313" t="s">
        <v>176</v>
      </c>
      <c r="D1313" t="s">
        <v>1454</v>
      </c>
      <c r="E1313">
        <v>15</v>
      </c>
      <c r="F1313" t="s">
        <v>17</v>
      </c>
      <c r="G1313" t="s">
        <v>443</v>
      </c>
      <c r="H1313" t="s">
        <v>1267</v>
      </c>
      <c r="I1313" t="s">
        <v>488</v>
      </c>
      <c r="J1313" t="s">
        <v>15</v>
      </c>
      <c r="K1313">
        <v>2880</v>
      </c>
      <c r="L1313">
        <v>2880</v>
      </c>
      <c r="M1313">
        <v>40</v>
      </c>
      <c r="N1313" t="b">
        <v>0</v>
      </c>
      <c r="O1313" t="s">
        <v>4709</v>
      </c>
      <c r="P1313" t="s">
        <v>1590</v>
      </c>
      <c r="Q1313">
        <v>0.38541666666666669</v>
      </c>
    </row>
    <row r="1314" spans="1:17">
      <c r="A1314" s="48">
        <v>46033</v>
      </c>
      <c r="B1314">
        <v>2</v>
      </c>
      <c r="C1314" t="s">
        <v>176</v>
      </c>
      <c r="D1314" t="s">
        <v>1454</v>
      </c>
      <c r="E1314">
        <v>15</v>
      </c>
      <c r="F1314" t="s">
        <v>17</v>
      </c>
      <c r="G1314" t="s">
        <v>443</v>
      </c>
      <c r="H1314" t="s">
        <v>389</v>
      </c>
      <c r="I1314" t="s">
        <v>488</v>
      </c>
      <c r="J1314" t="s">
        <v>16</v>
      </c>
      <c r="K1314">
        <v>2880</v>
      </c>
      <c r="L1314">
        <v>2880</v>
      </c>
      <c r="M1314">
        <v>40</v>
      </c>
      <c r="N1314" t="b">
        <v>0</v>
      </c>
      <c r="O1314" t="s">
        <v>4709</v>
      </c>
      <c r="P1314" t="s">
        <v>1590</v>
      </c>
      <c r="Q1314">
        <v>0.38541666666666669</v>
      </c>
    </row>
    <row r="1315" spans="1:17">
      <c r="A1315" s="48">
        <v>46033</v>
      </c>
      <c r="B1315">
        <v>2</v>
      </c>
      <c r="C1315" t="s">
        <v>176</v>
      </c>
      <c r="D1315" t="s">
        <v>1454</v>
      </c>
      <c r="E1315">
        <v>15</v>
      </c>
      <c r="F1315" t="s">
        <v>17</v>
      </c>
      <c r="G1315" t="s">
        <v>443</v>
      </c>
      <c r="H1315" t="s">
        <v>391</v>
      </c>
      <c r="I1315" t="s">
        <v>1266</v>
      </c>
      <c r="J1315" t="s">
        <v>15</v>
      </c>
      <c r="K1315">
        <v>2880</v>
      </c>
      <c r="L1315">
        <v>2880</v>
      </c>
      <c r="M1315">
        <v>40</v>
      </c>
      <c r="N1315" t="b">
        <v>0</v>
      </c>
      <c r="O1315" t="s">
        <v>4709</v>
      </c>
      <c r="P1315" t="s">
        <v>1590</v>
      </c>
      <c r="Q1315">
        <v>0.38541666666666669</v>
      </c>
    </row>
    <row r="1316" spans="1:17">
      <c r="A1316" s="48">
        <v>46033</v>
      </c>
      <c r="B1316">
        <v>2</v>
      </c>
      <c r="C1316" t="s">
        <v>177</v>
      </c>
      <c r="D1316" t="s">
        <v>1359</v>
      </c>
      <c r="E1316">
        <v>120</v>
      </c>
      <c r="F1316" t="s">
        <v>17</v>
      </c>
      <c r="G1316" t="s">
        <v>443</v>
      </c>
      <c r="H1316" t="s">
        <v>386</v>
      </c>
      <c r="I1316" t="s">
        <v>488</v>
      </c>
      <c r="J1316" t="s">
        <v>15</v>
      </c>
      <c r="K1316">
        <v>2880</v>
      </c>
      <c r="L1316">
        <v>2880</v>
      </c>
      <c r="M1316">
        <v>40</v>
      </c>
      <c r="N1316" t="b">
        <v>0</v>
      </c>
      <c r="O1316" t="s">
        <v>4709</v>
      </c>
      <c r="P1316" t="s">
        <v>1590</v>
      </c>
      <c r="Q1316">
        <v>0.42708333333333331</v>
      </c>
    </row>
    <row r="1317" spans="1:17">
      <c r="A1317" s="48">
        <v>46033</v>
      </c>
      <c r="B1317">
        <v>2</v>
      </c>
      <c r="C1317" t="s">
        <v>177</v>
      </c>
      <c r="D1317" t="s">
        <v>1359</v>
      </c>
      <c r="E1317">
        <v>120</v>
      </c>
      <c r="F1317" t="s">
        <v>17</v>
      </c>
      <c r="G1317" t="s">
        <v>443</v>
      </c>
      <c r="H1317" t="s">
        <v>387</v>
      </c>
      <c r="I1317" t="s">
        <v>443</v>
      </c>
      <c r="J1317" t="s">
        <v>15</v>
      </c>
      <c r="K1317">
        <v>2880</v>
      </c>
      <c r="L1317">
        <v>2880</v>
      </c>
      <c r="M1317">
        <v>80</v>
      </c>
      <c r="N1317" t="b">
        <v>0</v>
      </c>
      <c r="O1317" t="s">
        <v>4711</v>
      </c>
      <c r="P1317" t="s">
        <v>1590</v>
      </c>
      <c r="Q1317">
        <v>0.42708333333333331</v>
      </c>
    </row>
    <row r="1318" spans="1:17">
      <c r="A1318" s="48">
        <v>46033</v>
      </c>
      <c r="B1318">
        <v>2</v>
      </c>
      <c r="C1318" t="s">
        <v>177</v>
      </c>
      <c r="D1318" t="s">
        <v>1359</v>
      </c>
      <c r="E1318">
        <v>120</v>
      </c>
      <c r="F1318" t="s">
        <v>17</v>
      </c>
      <c r="G1318" t="s">
        <v>443</v>
      </c>
      <c r="H1318" t="s">
        <v>388</v>
      </c>
      <c r="I1318" t="s">
        <v>344</v>
      </c>
      <c r="J1318" t="s">
        <v>15</v>
      </c>
      <c r="K1318">
        <v>2880</v>
      </c>
      <c r="L1318">
        <v>2880</v>
      </c>
      <c r="M1318">
        <v>40</v>
      </c>
      <c r="N1318" t="b">
        <v>0</v>
      </c>
      <c r="O1318" t="s">
        <v>4709</v>
      </c>
      <c r="P1318" t="s">
        <v>1590</v>
      </c>
      <c r="Q1318">
        <v>0.42708333333333331</v>
      </c>
    </row>
    <row r="1319" spans="1:17">
      <c r="A1319" s="48">
        <v>46033</v>
      </c>
      <c r="B1319">
        <v>2</v>
      </c>
      <c r="C1319" t="s">
        <v>177</v>
      </c>
      <c r="D1319" t="s">
        <v>1359</v>
      </c>
      <c r="E1319">
        <v>120</v>
      </c>
      <c r="F1319" t="s">
        <v>17</v>
      </c>
      <c r="G1319" t="s">
        <v>443</v>
      </c>
      <c r="H1319" t="s">
        <v>1267</v>
      </c>
      <c r="I1319" t="s">
        <v>488</v>
      </c>
      <c r="J1319" t="s">
        <v>15</v>
      </c>
      <c r="K1319">
        <v>2880</v>
      </c>
      <c r="L1319">
        <v>2880</v>
      </c>
      <c r="M1319">
        <v>40</v>
      </c>
      <c r="N1319" t="b">
        <v>0</v>
      </c>
      <c r="O1319" t="s">
        <v>4709</v>
      </c>
      <c r="P1319" t="s">
        <v>1590</v>
      </c>
      <c r="Q1319">
        <v>0.42708333333333331</v>
      </c>
    </row>
    <row r="1320" spans="1:17">
      <c r="A1320" s="48">
        <v>46033</v>
      </c>
      <c r="B1320">
        <v>2</v>
      </c>
      <c r="C1320" t="s">
        <v>177</v>
      </c>
      <c r="D1320" t="s">
        <v>1359</v>
      </c>
      <c r="E1320">
        <v>120</v>
      </c>
      <c r="F1320" t="s">
        <v>17</v>
      </c>
      <c r="G1320" t="s">
        <v>443</v>
      </c>
      <c r="H1320" t="s">
        <v>389</v>
      </c>
      <c r="I1320" t="s">
        <v>488</v>
      </c>
      <c r="J1320" t="s">
        <v>16</v>
      </c>
      <c r="K1320">
        <v>2880</v>
      </c>
      <c r="L1320">
        <v>2880</v>
      </c>
      <c r="M1320">
        <v>40</v>
      </c>
      <c r="N1320" t="b">
        <v>0</v>
      </c>
      <c r="O1320" t="s">
        <v>4709</v>
      </c>
      <c r="P1320" t="s">
        <v>1590</v>
      </c>
      <c r="Q1320">
        <v>0.42708333333333331</v>
      </c>
    </row>
    <row r="1321" spans="1:17">
      <c r="A1321" s="48">
        <v>46033</v>
      </c>
      <c r="B1321">
        <v>2</v>
      </c>
      <c r="C1321" t="s">
        <v>177</v>
      </c>
      <c r="D1321" t="s">
        <v>1359</v>
      </c>
      <c r="E1321">
        <v>120</v>
      </c>
      <c r="F1321" t="s">
        <v>17</v>
      </c>
      <c r="G1321" t="s">
        <v>443</v>
      </c>
      <c r="H1321" t="s">
        <v>391</v>
      </c>
      <c r="I1321" t="s">
        <v>1266</v>
      </c>
      <c r="J1321" t="s">
        <v>15</v>
      </c>
      <c r="K1321">
        <v>2880</v>
      </c>
      <c r="L1321">
        <v>2880</v>
      </c>
      <c r="M1321">
        <v>40</v>
      </c>
      <c r="N1321" t="b">
        <v>0</v>
      </c>
      <c r="O1321" t="s">
        <v>4709</v>
      </c>
      <c r="P1321" t="s">
        <v>1590</v>
      </c>
      <c r="Q1321">
        <v>0.42708333333333331</v>
      </c>
    </row>
    <row r="1322" spans="1:17">
      <c r="A1322" s="48">
        <v>46033</v>
      </c>
      <c r="B1322">
        <v>2</v>
      </c>
      <c r="C1322" t="s">
        <v>190</v>
      </c>
      <c r="D1322" t="s">
        <v>59</v>
      </c>
      <c r="E1322">
        <v>10</v>
      </c>
      <c r="F1322" t="s">
        <v>17</v>
      </c>
      <c r="G1322" t="s">
        <v>1266</v>
      </c>
      <c r="H1322" t="s">
        <v>386</v>
      </c>
      <c r="I1322" t="s">
        <v>488</v>
      </c>
      <c r="J1322" t="s">
        <v>15</v>
      </c>
      <c r="K1322">
        <v>2880</v>
      </c>
      <c r="L1322">
        <v>2880</v>
      </c>
      <c r="M1322">
        <v>40</v>
      </c>
      <c r="N1322" t="b">
        <v>0</v>
      </c>
      <c r="O1322" t="s">
        <v>4709</v>
      </c>
      <c r="P1322" t="s">
        <v>2103</v>
      </c>
      <c r="Q1322">
        <v>0.77777777777777779</v>
      </c>
    </row>
    <row r="1323" spans="1:17">
      <c r="A1323" s="48">
        <v>46033</v>
      </c>
      <c r="B1323">
        <v>2</v>
      </c>
      <c r="C1323" t="s">
        <v>190</v>
      </c>
      <c r="D1323" t="s">
        <v>59</v>
      </c>
      <c r="E1323">
        <v>10</v>
      </c>
      <c r="F1323" t="s">
        <v>17</v>
      </c>
      <c r="G1323" t="s">
        <v>1266</v>
      </c>
      <c r="H1323" t="s">
        <v>387</v>
      </c>
      <c r="I1323" t="s">
        <v>443</v>
      </c>
      <c r="J1323" t="s">
        <v>15</v>
      </c>
      <c r="K1323">
        <v>2880</v>
      </c>
      <c r="L1323">
        <v>2880</v>
      </c>
      <c r="M1323">
        <v>40</v>
      </c>
      <c r="N1323" t="b">
        <v>0</v>
      </c>
      <c r="O1323" t="s">
        <v>4709</v>
      </c>
      <c r="P1323" t="s">
        <v>2103</v>
      </c>
      <c r="Q1323">
        <v>0.77777777777777779</v>
      </c>
    </row>
    <row r="1324" spans="1:17">
      <c r="A1324" s="48">
        <v>46033</v>
      </c>
      <c r="B1324">
        <v>2</v>
      </c>
      <c r="C1324" t="s">
        <v>190</v>
      </c>
      <c r="D1324" t="s">
        <v>59</v>
      </c>
      <c r="E1324">
        <v>10</v>
      </c>
      <c r="F1324" t="s">
        <v>17</v>
      </c>
      <c r="G1324" t="s">
        <v>1266</v>
      </c>
      <c r="H1324" t="s">
        <v>388</v>
      </c>
      <c r="I1324" t="s">
        <v>344</v>
      </c>
      <c r="J1324" t="s">
        <v>15</v>
      </c>
      <c r="K1324">
        <v>2880</v>
      </c>
      <c r="L1324">
        <v>2880</v>
      </c>
      <c r="M1324">
        <v>40</v>
      </c>
      <c r="N1324" t="b">
        <v>0</v>
      </c>
      <c r="O1324" t="s">
        <v>4709</v>
      </c>
      <c r="P1324" t="s">
        <v>2103</v>
      </c>
      <c r="Q1324">
        <v>0.77777777777777779</v>
      </c>
    </row>
    <row r="1325" spans="1:17">
      <c r="A1325" s="48">
        <v>46033</v>
      </c>
      <c r="B1325">
        <v>2</v>
      </c>
      <c r="C1325" t="s">
        <v>190</v>
      </c>
      <c r="D1325" t="s">
        <v>59</v>
      </c>
      <c r="E1325">
        <v>10</v>
      </c>
      <c r="F1325" t="s">
        <v>17</v>
      </c>
      <c r="G1325" t="s">
        <v>1266</v>
      </c>
      <c r="H1325" t="s">
        <v>1267</v>
      </c>
      <c r="I1325" t="s">
        <v>488</v>
      </c>
      <c r="J1325" t="s">
        <v>15</v>
      </c>
      <c r="K1325">
        <v>2880</v>
      </c>
      <c r="L1325">
        <v>2880</v>
      </c>
      <c r="M1325">
        <v>40</v>
      </c>
      <c r="N1325" t="b">
        <v>0</v>
      </c>
      <c r="O1325" t="s">
        <v>4709</v>
      </c>
      <c r="P1325" t="s">
        <v>2103</v>
      </c>
      <c r="Q1325">
        <v>0.77777777777777779</v>
      </c>
    </row>
    <row r="1326" spans="1:17">
      <c r="A1326" s="48">
        <v>46033</v>
      </c>
      <c r="B1326">
        <v>2</v>
      </c>
      <c r="C1326" t="s">
        <v>190</v>
      </c>
      <c r="D1326" t="s">
        <v>59</v>
      </c>
      <c r="E1326">
        <v>10</v>
      </c>
      <c r="F1326" t="s">
        <v>17</v>
      </c>
      <c r="G1326" t="s">
        <v>1266</v>
      </c>
      <c r="H1326" t="s">
        <v>389</v>
      </c>
      <c r="I1326" t="s">
        <v>488</v>
      </c>
      <c r="J1326" t="s">
        <v>16</v>
      </c>
      <c r="K1326">
        <v>2880</v>
      </c>
      <c r="L1326">
        <v>2880</v>
      </c>
      <c r="M1326">
        <v>40</v>
      </c>
      <c r="N1326" t="b">
        <v>0</v>
      </c>
      <c r="O1326" t="s">
        <v>4709</v>
      </c>
      <c r="P1326" t="s">
        <v>2103</v>
      </c>
      <c r="Q1326">
        <v>0.77777777777777779</v>
      </c>
    </row>
    <row r="1327" spans="1:17">
      <c r="A1327" s="48">
        <v>46033</v>
      </c>
      <c r="B1327">
        <v>2</v>
      </c>
      <c r="C1327" t="s">
        <v>190</v>
      </c>
      <c r="D1327" t="s">
        <v>59</v>
      </c>
      <c r="E1327">
        <v>10</v>
      </c>
      <c r="F1327" t="s">
        <v>17</v>
      </c>
      <c r="G1327" t="s">
        <v>1266</v>
      </c>
      <c r="H1327" t="s">
        <v>391</v>
      </c>
      <c r="I1327" t="s">
        <v>1266</v>
      </c>
      <c r="J1327" t="s">
        <v>15</v>
      </c>
      <c r="K1327">
        <v>2880</v>
      </c>
      <c r="L1327">
        <v>2880</v>
      </c>
      <c r="M1327">
        <v>80</v>
      </c>
      <c r="N1327" t="b">
        <v>0</v>
      </c>
      <c r="O1327" t="s">
        <v>4711</v>
      </c>
      <c r="P1327" t="s">
        <v>2103</v>
      </c>
      <c r="Q1327">
        <v>0.77777777777777779</v>
      </c>
    </row>
    <row r="1328" spans="1:17">
      <c r="A1328" s="48">
        <v>46033</v>
      </c>
      <c r="B1328">
        <v>2</v>
      </c>
      <c r="C1328" t="s">
        <v>194</v>
      </c>
      <c r="D1328" t="s">
        <v>1172</v>
      </c>
      <c r="E1328">
        <v>10</v>
      </c>
      <c r="F1328" t="s">
        <v>17</v>
      </c>
      <c r="G1328" t="s">
        <v>1266</v>
      </c>
      <c r="H1328" t="s">
        <v>386</v>
      </c>
      <c r="I1328" t="s">
        <v>488</v>
      </c>
      <c r="J1328" t="s">
        <v>15</v>
      </c>
      <c r="K1328">
        <v>2880</v>
      </c>
      <c r="L1328">
        <v>2880</v>
      </c>
      <c r="M1328">
        <v>40</v>
      </c>
      <c r="N1328" t="b">
        <v>0</v>
      </c>
      <c r="O1328" t="s">
        <v>4709</v>
      </c>
      <c r="P1328" t="s">
        <v>2103</v>
      </c>
      <c r="Q1328">
        <v>0.38194444444444442</v>
      </c>
    </row>
    <row r="1329" spans="1:17">
      <c r="A1329" s="48">
        <v>46033</v>
      </c>
      <c r="B1329">
        <v>2</v>
      </c>
      <c r="C1329" t="s">
        <v>194</v>
      </c>
      <c r="D1329" t="s">
        <v>1172</v>
      </c>
      <c r="E1329">
        <v>10</v>
      </c>
      <c r="F1329" t="s">
        <v>17</v>
      </c>
      <c r="G1329" t="s">
        <v>1266</v>
      </c>
      <c r="H1329" t="s">
        <v>387</v>
      </c>
      <c r="I1329" t="s">
        <v>443</v>
      </c>
      <c r="J1329" t="s">
        <v>15</v>
      </c>
      <c r="K1329">
        <v>2880</v>
      </c>
      <c r="L1329">
        <v>2880</v>
      </c>
      <c r="M1329">
        <v>40</v>
      </c>
      <c r="N1329" t="b">
        <v>0</v>
      </c>
      <c r="O1329" t="s">
        <v>4709</v>
      </c>
      <c r="P1329" t="s">
        <v>2103</v>
      </c>
      <c r="Q1329">
        <v>0.38194444444444442</v>
      </c>
    </row>
    <row r="1330" spans="1:17">
      <c r="A1330" s="48">
        <v>46033</v>
      </c>
      <c r="B1330">
        <v>2</v>
      </c>
      <c r="C1330" t="s">
        <v>194</v>
      </c>
      <c r="D1330" t="s">
        <v>1172</v>
      </c>
      <c r="E1330">
        <v>10</v>
      </c>
      <c r="F1330" t="s">
        <v>17</v>
      </c>
      <c r="G1330" t="s">
        <v>1266</v>
      </c>
      <c r="H1330" t="s">
        <v>388</v>
      </c>
      <c r="I1330" t="s">
        <v>344</v>
      </c>
      <c r="J1330" t="s">
        <v>15</v>
      </c>
      <c r="K1330">
        <v>2880</v>
      </c>
      <c r="L1330">
        <v>2880</v>
      </c>
      <c r="M1330">
        <v>40</v>
      </c>
      <c r="N1330" t="b">
        <v>0</v>
      </c>
      <c r="O1330" t="s">
        <v>4709</v>
      </c>
      <c r="P1330" t="s">
        <v>2103</v>
      </c>
      <c r="Q1330">
        <v>0.38194444444444442</v>
      </c>
    </row>
    <row r="1331" spans="1:17">
      <c r="A1331" s="48">
        <v>46033</v>
      </c>
      <c r="B1331">
        <v>2</v>
      </c>
      <c r="C1331" t="s">
        <v>194</v>
      </c>
      <c r="D1331" t="s">
        <v>1172</v>
      </c>
      <c r="E1331">
        <v>10</v>
      </c>
      <c r="F1331" t="s">
        <v>17</v>
      </c>
      <c r="G1331" t="s">
        <v>1266</v>
      </c>
      <c r="H1331" t="s">
        <v>1267</v>
      </c>
      <c r="I1331" t="s">
        <v>488</v>
      </c>
      <c r="J1331" t="s">
        <v>15</v>
      </c>
      <c r="K1331">
        <v>2880</v>
      </c>
      <c r="L1331">
        <v>2880</v>
      </c>
      <c r="M1331">
        <v>40</v>
      </c>
      <c r="N1331" t="b">
        <v>0</v>
      </c>
      <c r="O1331" t="s">
        <v>4709</v>
      </c>
      <c r="P1331" t="s">
        <v>2103</v>
      </c>
      <c r="Q1331">
        <v>0.38194444444444442</v>
      </c>
    </row>
    <row r="1332" spans="1:17">
      <c r="A1332" s="48">
        <v>46033</v>
      </c>
      <c r="B1332">
        <v>2</v>
      </c>
      <c r="C1332" t="s">
        <v>194</v>
      </c>
      <c r="D1332" t="s">
        <v>1172</v>
      </c>
      <c r="E1332">
        <v>10</v>
      </c>
      <c r="F1332" t="s">
        <v>17</v>
      </c>
      <c r="G1332" t="s">
        <v>1266</v>
      </c>
      <c r="H1332" t="s">
        <v>389</v>
      </c>
      <c r="I1332" t="s">
        <v>488</v>
      </c>
      <c r="J1332" t="s">
        <v>16</v>
      </c>
      <c r="K1332">
        <v>2880</v>
      </c>
      <c r="L1332">
        <v>2880</v>
      </c>
      <c r="M1332">
        <v>40</v>
      </c>
      <c r="N1332" t="b">
        <v>0</v>
      </c>
      <c r="O1332" t="s">
        <v>4709</v>
      </c>
      <c r="P1332" t="s">
        <v>2103</v>
      </c>
      <c r="Q1332">
        <v>0.38194444444444442</v>
      </c>
    </row>
    <row r="1333" spans="1:17">
      <c r="A1333" s="48">
        <v>46033</v>
      </c>
      <c r="B1333">
        <v>2</v>
      </c>
      <c r="C1333" t="s">
        <v>194</v>
      </c>
      <c r="D1333" t="s">
        <v>1172</v>
      </c>
      <c r="E1333">
        <v>10</v>
      </c>
      <c r="F1333" t="s">
        <v>17</v>
      </c>
      <c r="G1333" t="s">
        <v>1266</v>
      </c>
      <c r="H1333" t="s">
        <v>391</v>
      </c>
      <c r="I1333" t="s">
        <v>1266</v>
      </c>
      <c r="J1333" t="s">
        <v>15</v>
      </c>
      <c r="K1333">
        <v>2880</v>
      </c>
      <c r="L1333">
        <v>2880</v>
      </c>
      <c r="M1333">
        <v>80</v>
      </c>
      <c r="N1333" t="b">
        <v>0</v>
      </c>
      <c r="O1333" t="s">
        <v>4711</v>
      </c>
      <c r="P1333" t="s">
        <v>2103</v>
      </c>
      <c r="Q1333">
        <v>0.38194444444444442</v>
      </c>
    </row>
    <row r="1334" spans="1:17">
      <c r="A1334" s="48">
        <v>46033</v>
      </c>
      <c r="B1334">
        <v>2</v>
      </c>
      <c r="C1334" t="s">
        <v>218</v>
      </c>
      <c r="D1334" t="s">
        <v>1185</v>
      </c>
      <c r="E1334">
        <v>10</v>
      </c>
      <c r="F1334" t="s">
        <v>17</v>
      </c>
      <c r="G1334" t="s">
        <v>1266</v>
      </c>
      <c r="H1334" t="s">
        <v>386</v>
      </c>
      <c r="I1334" t="s">
        <v>488</v>
      </c>
      <c r="J1334" t="s">
        <v>15</v>
      </c>
      <c r="K1334">
        <v>2880</v>
      </c>
      <c r="L1334">
        <v>2880</v>
      </c>
      <c r="M1334">
        <v>40</v>
      </c>
      <c r="N1334" t="b">
        <v>0</v>
      </c>
      <c r="O1334" t="s">
        <v>4709</v>
      </c>
      <c r="P1334" t="s">
        <v>2103</v>
      </c>
      <c r="Q1334">
        <v>0.38541666666666669</v>
      </c>
    </row>
    <row r="1335" spans="1:17">
      <c r="A1335" s="48">
        <v>46033</v>
      </c>
      <c r="B1335">
        <v>2</v>
      </c>
      <c r="C1335" t="s">
        <v>218</v>
      </c>
      <c r="D1335" t="s">
        <v>1185</v>
      </c>
      <c r="E1335">
        <v>10</v>
      </c>
      <c r="F1335" t="s">
        <v>17</v>
      </c>
      <c r="G1335" t="s">
        <v>1266</v>
      </c>
      <c r="H1335" t="s">
        <v>387</v>
      </c>
      <c r="I1335" t="s">
        <v>443</v>
      </c>
      <c r="J1335" t="s">
        <v>15</v>
      </c>
      <c r="K1335">
        <v>2880</v>
      </c>
      <c r="L1335">
        <v>2880</v>
      </c>
      <c r="M1335">
        <v>40</v>
      </c>
      <c r="N1335" t="b">
        <v>0</v>
      </c>
      <c r="O1335" t="s">
        <v>4709</v>
      </c>
      <c r="P1335" t="s">
        <v>2103</v>
      </c>
      <c r="Q1335">
        <v>0.38541666666666669</v>
      </c>
    </row>
    <row r="1336" spans="1:17">
      <c r="A1336" s="48">
        <v>46033</v>
      </c>
      <c r="B1336">
        <v>2</v>
      </c>
      <c r="C1336" t="s">
        <v>218</v>
      </c>
      <c r="D1336" t="s">
        <v>1185</v>
      </c>
      <c r="E1336">
        <v>10</v>
      </c>
      <c r="F1336" t="s">
        <v>17</v>
      </c>
      <c r="G1336" t="s">
        <v>1266</v>
      </c>
      <c r="H1336" t="s">
        <v>388</v>
      </c>
      <c r="I1336" t="s">
        <v>344</v>
      </c>
      <c r="J1336" t="s">
        <v>15</v>
      </c>
      <c r="K1336">
        <v>2880</v>
      </c>
      <c r="L1336">
        <v>2880</v>
      </c>
      <c r="M1336">
        <v>40</v>
      </c>
      <c r="N1336" t="b">
        <v>0</v>
      </c>
      <c r="O1336" t="s">
        <v>4709</v>
      </c>
      <c r="P1336" t="s">
        <v>2103</v>
      </c>
      <c r="Q1336">
        <v>0.38541666666666669</v>
      </c>
    </row>
    <row r="1337" spans="1:17">
      <c r="A1337" s="48">
        <v>46033</v>
      </c>
      <c r="B1337">
        <v>2</v>
      </c>
      <c r="C1337" t="s">
        <v>218</v>
      </c>
      <c r="D1337" t="s">
        <v>1185</v>
      </c>
      <c r="E1337">
        <v>10</v>
      </c>
      <c r="F1337" t="s">
        <v>17</v>
      </c>
      <c r="G1337" t="s">
        <v>1266</v>
      </c>
      <c r="H1337" t="s">
        <v>1267</v>
      </c>
      <c r="I1337" t="s">
        <v>488</v>
      </c>
      <c r="J1337" t="s">
        <v>15</v>
      </c>
      <c r="K1337">
        <v>2880</v>
      </c>
      <c r="L1337">
        <v>2880</v>
      </c>
      <c r="M1337">
        <v>40</v>
      </c>
      <c r="N1337" t="b">
        <v>0</v>
      </c>
      <c r="O1337" t="s">
        <v>4709</v>
      </c>
      <c r="P1337" t="s">
        <v>2103</v>
      </c>
      <c r="Q1337">
        <v>0.38541666666666669</v>
      </c>
    </row>
    <row r="1338" spans="1:17">
      <c r="A1338" s="48">
        <v>46033</v>
      </c>
      <c r="B1338">
        <v>2</v>
      </c>
      <c r="C1338" t="s">
        <v>218</v>
      </c>
      <c r="D1338" t="s">
        <v>1185</v>
      </c>
      <c r="E1338">
        <v>10</v>
      </c>
      <c r="F1338" t="s">
        <v>17</v>
      </c>
      <c r="G1338" t="s">
        <v>1266</v>
      </c>
      <c r="H1338" t="s">
        <v>389</v>
      </c>
      <c r="I1338" t="s">
        <v>488</v>
      </c>
      <c r="J1338" t="s">
        <v>16</v>
      </c>
      <c r="K1338">
        <v>2880</v>
      </c>
      <c r="L1338">
        <v>2880</v>
      </c>
      <c r="M1338">
        <v>40</v>
      </c>
      <c r="N1338" t="b">
        <v>0</v>
      </c>
      <c r="O1338" t="s">
        <v>4709</v>
      </c>
      <c r="P1338" t="s">
        <v>2103</v>
      </c>
      <c r="Q1338">
        <v>0.38541666666666669</v>
      </c>
    </row>
    <row r="1339" spans="1:17">
      <c r="A1339" s="48">
        <v>46033</v>
      </c>
      <c r="B1339">
        <v>2</v>
      </c>
      <c r="C1339" t="s">
        <v>218</v>
      </c>
      <c r="D1339" t="s">
        <v>1185</v>
      </c>
      <c r="E1339">
        <v>10</v>
      </c>
      <c r="F1339" t="s">
        <v>17</v>
      </c>
      <c r="G1339" t="s">
        <v>1266</v>
      </c>
      <c r="H1339" t="s">
        <v>391</v>
      </c>
      <c r="I1339" t="s">
        <v>1266</v>
      </c>
      <c r="J1339" t="s">
        <v>15</v>
      </c>
      <c r="K1339">
        <v>2880</v>
      </c>
      <c r="L1339">
        <v>2880</v>
      </c>
      <c r="M1339">
        <v>80</v>
      </c>
      <c r="N1339" t="b">
        <v>0</v>
      </c>
      <c r="O1339" t="s">
        <v>4711</v>
      </c>
      <c r="P1339" t="s">
        <v>2103</v>
      </c>
      <c r="Q1339">
        <v>0.38541666666666669</v>
      </c>
    </row>
    <row r="1340" spans="1:17">
      <c r="A1340" s="48">
        <v>46033</v>
      </c>
      <c r="B1340">
        <v>2</v>
      </c>
      <c r="C1340" t="s">
        <v>224</v>
      </c>
      <c r="D1340" t="s">
        <v>1192</v>
      </c>
      <c r="E1340">
        <v>10</v>
      </c>
      <c r="F1340" t="s">
        <v>17</v>
      </c>
      <c r="G1340" t="s">
        <v>1266</v>
      </c>
      <c r="H1340" t="s">
        <v>386</v>
      </c>
      <c r="I1340" t="s">
        <v>488</v>
      </c>
      <c r="J1340" t="s">
        <v>15</v>
      </c>
      <c r="K1340">
        <v>2880</v>
      </c>
      <c r="L1340">
        <v>2880</v>
      </c>
      <c r="M1340">
        <v>40</v>
      </c>
      <c r="N1340" t="b">
        <v>0</v>
      </c>
      <c r="O1340" t="s">
        <v>4709</v>
      </c>
      <c r="P1340" t="s">
        <v>2103</v>
      </c>
      <c r="Q1340">
        <v>0.4375</v>
      </c>
    </row>
    <row r="1341" spans="1:17">
      <c r="A1341" s="48">
        <v>46033</v>
      </c>
      <c r="B1341">
        <v>2</v>
      </c>
      <c r="C1341" t="s">
        <v>224</v>
      </c>
      <c r="D1341" t="s">
        <v>1192</v>
      </c>
      <c r="E1341">
        <v>10</v>
      </c>
      <c r="F1341" t="s">
        <v>17</v>
      </c>
      <c r="G1341" t="s">
        <v>1266</v>
      </c>
      <c r="H1341" t="s">
        <v>387</v>
      </c>
      <c r="I1341" t="s">
        <v>443</v>
      </c>
      <c r="J1341" t="s">
        <v>15</v>
      </c>
      <c r="K1341">
        <v>2880</v>
      </c>
      <c r="L1341">
        <v>2880</v>
      </c>
      <c r="M1341">
        <v>40</v>
      </c>
      <c r="N1341" t="b">
        <v>0</v>
      </c>
      <c r="O1341" t="s">
        <v>4709</v>
      </c>
      <c r="P1341" t="s">
        <v>2103</v>
      </c>
      <c r="Q1341">
        <v>0.4375</v>
      </c>
    </row>
    <row r="1342" spans="1:17">
      <c r="A1342" s="48">
        <v>46033</v>
      </c>
      <c r="B1342">
        <v>2</v>
      </c>
      <c r="C1342" t="s">
        <v>224</v>
      </c>
      <c r="D1342" t="s">
        <v>1192</v>
      </c>
      <c r="E1342">
        <v>10</v>
      </c>
      <c r="F1342" t="s">
        <v>17</v>
      </c>
      <c r="G1342" t="s">
        <v>1266</v>
      </c>
      <c r="H1342" t="s">
        <v>388</v>
      </c>
      <c r="I1342" t="s">
        <v>344</v>
      </c>
      <c r="J1342" t="s">
        <v>15</v>
      </c>
      <c r="K1342">
        <v>2880</v>
      </c>
      <c r="L1342">
        <v>2880</v>
      </c>
      <c r="M1342">
        <v>40</v>
      </c>
      <c r="N1342" t="b">
        <v>0</v>
      </c>
      <c r="O1342" t="s">
        <v>4709</v>
      </c>
      <c r="P1342" t="s">
        <v>2103</v>
      </c>
      <c r="Q1342">
        <v>0.4375</v>
      </c>
    </row>
    <row r="1343" spans="1:17">
      <c r="A1343" s="48">
        <v>46033</v>
      </c>
      <c r="B1343">
        <v>2</v>
      </c>
      <c r="C1343" t="s">
        <v>224</v>
      </c>
      <c r="D1343" t="s">
        <v>1192</v>
      </c>
      <c r="E1343">
        <v>10</v>
      </c>
      <c r="F1343" t="s">
        <v>17</v>
      </c>
      <c r="G1343" t="s">
        <v>1266</v>
      </c>
      <c r="H1343" t="s">
        <v>1267</v>
      </c>
      <c r="I1343" t="s">
        <v>488</v>
      </c>
      <c r="J1343" t="s">
        <v>15</v>
      </c>
      <c r="K1343">
        <v>2880</v>
      </c>
      <c r="L1343">
        <v>2880</v>
      </c>
      <c r="M1343">
        <v>40</v>
      </c>
      <c r="N1343" t="b">
        <v>0</v>
      </c>
      <c r="O1343" t="s">
        <v>4709</v>
      </c>
      <c r="P1343" t="s">
        <v>2103</v>
      </c>
      <c r="Q1343">
        <v>0.4375</v>
      </c>
    </row>
    <row r="1344" spans="1:17">
      <c r="A1344" s="48">
        <v>46033</v>
      </c>
      <c r="B1344">
        <v>2</v>
      </c>
      <c r="C1344" t="s">
        <v>224</v>
      </c>
      <c r="D1344" t="s">
        <v>1192</v>
      </c>
      <c r="E1344">
        <v>10</v>
      </c>
      <c r="F1344" t="s">
        <v>17</v>
      </c>
      <c r="G1344" t="s">
        <v>1266</v>
      </c>
      <c r="H1344" t="s">
        <v>389</v>
      </c>
      <c r="I1344" t="s">
        <v>488</v>
      </c>
      <c r="J1344" t="s">
        <v>16</v>
      </c>
      <c r="K1344">
        <v>2880</v>
      </c>
      <c r="L1344">
        <v>2880</v>
      </c>
      <c r="M1344">
        <v>40</v>
      </c>
      <c r="N1344" t="b">
        <v>0</v>
      </c>
      <c r="O1344" t="s">
        <v>4709</v>
      </c>
      <c r="P1344" t="s">
        <v>2103</v>
      </c>
      <c r="Q1344">
        <v>0.4375</v>
      </c>
    </row>
    <row r="1345" spans="1:17">
      <c r="A1345" s="48">
        <v>46033</v>
      </c>
      <c r="B1345">
        <v>2</v>
      </c>
      <c r="C1345" t="s">
        <v>224</v>
      </c>
      <c r="D1345" t="s">
        <v>1192</v>
      </c>
      <c r="E1345">
        <v>10</v>
      </c>
      <c r="F1345" t="s">
        <v>17</v>
      </c>
      <c r="G1345" t="s">
        <v>1266</v>
      </c>
      <c r="H1345" t="s">
        <v>391</v>
      </c>
      <c r="I1345" t="s">
        <v>1266</v>
      </c>
      <c r="J1345" t="s">
        <v>15</v>
      </c>
      <c r="K1345">
        <v>2880</v>
      </c>
      <c r="L1345">
        <v>2880</v>
      </c>
      <c r="M1345">
        <v>80</v>
      </c>
      <c r="N1345" t="b">
        <v>0</v>
      </c>
      <c r="O1345" t="s">
        <v>4711</v>
      </c>
      <c r="P1345" t="s">
        <v>2103</v>
      </c>
      <c r="Q1345">
        <v>0.4375</v>
      </c>
    </row>
    <row r="1346" spans="1:17">
      <c r="A1346" s="48">
        <v>46033</v>
      </c>
      <c r="B1346">
        <v>2</v>
      </c>
      <c r="C1346" t="s">
        <v>235</v>
      </c>
      <c r="D1346" t="s">
        <v>1201</v>
      </c>
      <c r="E1346">
        <v>5</v>
      </c>
      <c r="F1346" t="s">
        <v>16</v>
      </c>
      <c r="G1346" t="s">
        <v>488</v>
      </c>
      <c r="H1346" t="s">
        <v>386</v>
      </c>
      <c r="I1346" t="s">
        <v>488</v>
      </c>
      <c r="J1346" t="s">
        <v>15</v>
      </c>
      <c r="K1346">
        <v>2880</v>
      </c>
      <c r="L1346">
        <v>2880</v>
      </c>
      <c r="M1346">
        <v>60</v>
      </c>
      <c r="N1346" t="b">
        <v>0</v>
      </c>
      <c r="O1346" t="s">
        <v>4710</v>
      </c>
      <c r="P1346" t="s">
        <v>2103</v>
      </c>
      <c r="Q1346">
        <v>0.38541666666666669</v>
      </c>
    </row>
    <row r="1347" spans="1:17">
      <c r="A1347" s="48">
        <v>46033</v>
      </c>
      <c r="B1347">
        <v>2</v>
      </c>
      <c r="C1347" t="s">
        <v>235</v>
      </c>
      <c r="D1347" t="s">
        <v>1201</v>
      </c>
      <c r="E1347">
        <v>5</v>
      </c>
      <c r="F1347" t="s">
        <v>16</v>
      </c>
      <c r="G1347" t="s">
        <v>488</v>
      </c>
      <c r="H1347" t="s">
        <v>387</v>
      </c>
      <c r="I1347" t="s">
        <v>443</v>
      </c>
      <c r="J1347" t="s">
        <v>15</v>
      </c>
      <c r="K1347">
        <v>2880</v>
      </c>
      <c r="L1347">
        <v>2880</v>
      </c>
      <c r="M1347">
        <v>20</v>
      </c>
      <c r="N1347" t="b">
        <v>0</v>
      </c>
      <c r="O1347" t="s">
        <v>4709</v>
      </c>
      <c r="P1347" t="s">
        <v>2103</v>
      </c>
      <c r="Q1347">
        <v>0.38541666666666669</v>
      </c>
    </row>
    <row r="1348" spans="1:17">
      <c r="A1348" s="48">
        <v>46033</v>
      </c>
      <c r="B1348">
        <v>2</v>
      </c>
      <c r="C1348" t="s">
        <v>235</v>
      </c>
      <c r="D1348" t="s">
        <v>1201</v>
      </c>
      <c r="E1348">
        <v>5</v>
      </c>
      <c r="F1348" t="s">
        <v>16</v>
      </c>
      <c r="G1348" t="s">
        <v>488</v>
      </c>
      <c r="H1348" t="s">
        <v>388</v>
      </c>
      <c r="I1348" t="s">
        <v>344</v>
      </c>
      <c r="J1348" t="s">
        <v>15</v>
      </c>
      <c r="K1348">
        <v>2880</v>
      </c>
      <c r="L1348">
        <v>2880</v>
      </c>
      <c r="M1348">
        <v>20</v>
      </c>
      <c r="N1348" t="b">
        <v>0</v>
      </c>
      <c r="O1348" t="s">
        <v>4709</v>
      </c>
      <c r="P1348" t="s">
        <v>2103</v>
      </c>
      <c r="Q1348">
        <v>0.38541666666666669</v>
      </c>
    </row>
    <row r="1349" spans="1:17">
      <c r="A1349" s="48">
        <v>46033</v>
      </c>
      <c r="B1349">
        <v>2</v>
      </c>
      <c r="C1349" t="s">
        <v>235</v>
      </c>
      <c r="D1349" t="s">
        <v>1201</v>
      </c>
      <c r="E1349">
        <v>5</v>
      </c>
      <c r="F1349" t="s">
        <v>16</v>
      </c>
      <c r="G1349" t="s">
        <v>488</v>
      </c>
      <c r="H1349" t="s">
        <v>1267</v>
      </c>
      <c r="I1349" t="s">
        <v>488</v>
      </c>
      <c r="J1349" t="s">
        <v>15</v>
      </c>
      <c r="K1349">
        <v>2880</v>
      </c>
      <c r="L1349">
        <v>2880</v>
      </c>
      <c r="M1349">
        <v>60</v>
      </c>
      <c r="N1349" t="b">
        <v>0</v>
      </c>
      <c r="O1349" t="s">
        <v>4710</v>
      </c>
      <c r="P1349" t="s">
        <v>2103</v>
      </c>
      <c r="Q1349">
        <v>0.38541666666666669</v>
      </c>
    </row>
    <row r="1350" spans="1:17">
      <c r="A1350" s="48">
        <v>46033</v>
      </c>
      <c r="B1350">
        <v>2</v>
      </c>
      <c r="C1350" t="s">
        <v>235</v>
      </c>
      <c r="D1350" t="s">
        <v>1201</v>
      </c>
      <c r="E1350">
        <v>5</v>
      </c>
      <c r="F1350" t="s">
        <v>16</v>
      </c>
      <c r="G1350" t="s">
        <v>488</v>
      </c>
      <c r="H1350" t="s">
        <v>389</v>
      </c>
      <c r="I1350" t="s">
        <v>488</v>
      </c>
      <c r="J1350" t="s">
        <v>16</v>
      </c>
      <c r="K1350">
        <v>2880</v>
      </c>
      <c r="L1350">
        <v>2880</v>
      </c>
      <c r="M1350">
        <v>80</v>
      </c>
      <c r="N1350" t="b">
        <v>0</v>
      </c>
      <c r="O1350" t="s">
        <v>4711</v>
      </c>
      <c r="P1350" t="s">
        <v>2103</v>
      </c>
      <c r="Q1350">
        <v>0.38541666666666669</v>
      </c>
    </row>
    <row r="1351" spans="1:17">
      <c r="A1351" s="48">
        <v>46033</v>
      </c>
      <c r="B1351">
        <v>2</v>
      </c>
      <c r="C1351" t="s">
        <v>235</v>
      </c>
      <c r="D1351" t="s">
        <v>1201</v>
      </c>
      <c r="E1351">
        <v>5</v>
      </c>
      <c r="F1351" t="s">
        <v>16</v>
      </c>
      <c r="G1351" t="s">
        <v>488</v>
      </c>
      <c r="H1351" t="s">
        <v>391</v>
      </c>
      <c r="I1351" t="s">
        <v>1266</v>
      </c>
      <c r="J1351" t="s">
        <v>15</v>
      </c>
      <c r="K1351">
        <v>2880</v>
      </c>
      <c r="L1351">
        <v>2880</v>
      </c>
      <c r="M1351">
        <v>20</v>
      </c>
      <c r="N1351" t="b">
        <v>0</v>
      </c>
      <c r="O1351" t="s">
        <v>4709</v>
      </c>
      <c r="P1351" t="s">
        <v>2103</v>
      </c>
      <c r="Q1351">
        <v>0.38541666666666669</v>
      </c>
    </row>
    <row r="1352" spans="1:17">
      <c r="A1352" s="48">
        <v>46033</v>
      </c>
      <c r="B1352">
        <v>2</v>
      </c>
      <c r="C1352" t="s">
        <v>236</v>
      </c>
      <c r="D1352" t="s">
        <v>24</v>
      </c>
      <c r="E1352">
        <v>5</v>
      </c>
      <c r="F1352" t="s">
        <v>17</v>
      </c>
      <c r="G1352" t="s">
        <v>488</v>
      </c>
      <c r="H1352" t="s">
        <v>386</v>
      </c>
      <c r="I1352" t="s">
        <v>488</v>
      </c>
      <c r="J1352" t="s">
        <v>15</v>
      </c>
      <c r="K1352">
        <v>2880</v>
      </c>
      <c r="L1352">
        <v>2880</v>
      </c>
      <c r="M1352">
        <v>80</v>
      </c>
      <c r="N1352" t="b">
        <v>0</v>
      </c>
      <c r="O1352" t="s">
        <v>4711</v>
      </c>
      <c r="P1352" t="s">
        <v>1590</v>
      </c>
      <c r="Q1352">
        <v>0.70833333333333337</v>
      </c>
    </row>
    <row r="1353" spans="1:17">
      <c r="A1353" s="48">
        <v>46033</v>
      </c>
      <c r="B1353">
        <v>2</v>
      </c>
      <c r="C1353" t="s">
        <v>236</v>
      </c>
      <c r="D1353" t="s">
        <v>24</v>
      </c>
      <c r="E1353">
        <v>5</v>
      </c>
      <c r="F1353" t="s">
        <v>17</v>
      </c>
      <c r="G1353" t="s">
        <v>488</v>
      </c>
      <c r="H1353" t="s">
        <v>387</v>
      </c>
      <c r="I1353" t="s">
        <v>443</v>
      </c>
      <c r="J1353" t="s">
        <v>15</v>
      </c>
      <c r="K1353">
        <v>2880</v>
      </c>
      <c r="L1353">
        <v>2880</v>
      </c>
      <c r="M1353">
        <v>40</v>
      </c>
      <c r="N1353" t="b">
        <v>0</v>
      </c>
      <c r="O1353" t="s">
        <v>4709</v>
      </c>
      <c r="P1353" t="s">
        <v>1590</v>
      </c>
      <c r="Q1353">
        <v>0.70833333333333337</v>
      </c>
    </row>
    <row r="1354" spans="1:17">
      <c r="A1354" s="48">
        <v>46033</v>
      </c>
      <c r="B1354">
        <v>2</v>
      </c>
      <c r="C1354" t="s">
        <v>236</v>
      </c>
      <c r="D1354" t="s">
        <v>24</v>
      </c>
      <c r="E1354">
        <v>5</v>
      </c>
      <c r="F1354" t="s">
        <v>17</v>
      </c>
      <c r="G1354" t="s">
        <v>488</v>
      </c>
      <c r="H1354" t="s">
        <v>388</v>
      </c>
      <c r="I1354" t="s">
        <v>344</v>
      </c>
      <c r="J1354" t="s">
        <v>15</v>
      </c>
      <c r="K1354">
        <v>2880</v>
      </c>
      <c r="L1354">
        <v>2880</v>
      </c>
      <c r="M1354">
        <v>40</v>
      </c>
      <c r="N1354" t="b">
        <v>0</v>
      </c>
      <c r="O1354" t="s">
        <v>4709</v>
      </c>
      <c r="P1354" t="s">
        <v>1590</v>
      </c>
      <c r="Q1354">
        <v>0.70833333333333337</v>
      </c>
    </row>
    <row r="1355" spans="1:17">
      <c r="A1355" s="48">
        <v>46033</v>
      </c>
      <c r="B1355">
        <v>2</v>
      </c>
      <c r="C1355" t="s">
        <v>236</v>
      </c>
      <c r="D1355" t="s">
        <v>24</v>
      </c>
      <c r="E1355">
        <v>5</v>
      </c>
      <c r="F1355" t="s">
        <v>17</v>
      </c>
      <c r="G1355" t="s">
        <v>488</v>
      </c>
      <c r="H1355" t="s">
        <v>1267</v>
      </c>
      <c r="I1355" t="s">
        <v>488</v>
      </c>
      <c r="J1355" t="s">
        <v>15</v>
      </c>
      <c r="K1355">
        <v>2880</v>
      </c>
      <c r="L1355">
        <v>2880</v>
      </c>
      <c r="M1355">
        <v>80</v>
      </c>
      <c r="N1355" t="b">
        <v>0</v>
      </c>
      <c r="O1355" t="s">
        <v>4711</v>
      </c>
      <c r="P1355" t="s">
        <v>1590</v>
      </c>
      <c r="Q1355">
        <v>0.70833333333333337</v>
      </c>
    </row>
    <row r="1356" spans="1:17">
      <c r="A1356" s="48">
        <v>46033</v>
      </c>
      <c r="B1356">
        <v>2</v>
      </c>
      <c r="C1356" t="s">
        <v>236</v>
      </c>
      <c r="D1356" t="s">
        <v>24</v>
      </c>
      <c r="E1356">
        <v>5</v>
      </c>
      <c r="F1356" t="s">
        <v>17</v>
      </c>
      <c r="G1356" t="s">
        <v>488</v>
      </c>
      <c r="H1356" t="s">
        <v>389</v>
      </c>
      <c r="I1356" t="s">
        <v>488</v>
      </c>
      <c r="J1356" t="s">
        <v>16</v>
      </c>
      <c r="K1356">
        <v>2880</v>
      </c>
      <c r="L1356">
        <v>2880</v>
      </c>
      <c r="M1356">
        <v>80</v>
      </c>
      <c r="N1356" t="b">
        <v>0</v>
      </c>
      <c r="O1356" t="s">
        <v>4711</v>
      </c>
      <c r="P1356" t="s">
        <v>1590</v>
      </c>
      <c r="Q1356">
        <v>0.70833333333333337</v>
      </c>
    </row>
    <row r="1357" spans="1:17">
      <c r="A1357" s="48">
        <v>46033</v>
      </c>
      <c r="B1357">
        <v>2</v>
      </c>
      <c r="C1357" t="s">
        <v>236</v>
      </c>
      <c r="D1357" t="s">
        <v>24</v>
      </c>
      <c r="E1357">
        <v>5</v>
      </c>
      <c r="F1357" t="s">
        <v>17</v>
      </c>
      <c r="G1357" t="s">
        <v>488</v>
      </c>
      <c r="H1357" t="s">
        <v>391</v>
      </c>
      <c r="I1357" t="s">
        <v>1266</v>
      </c>
      <c r="J1357" t="s">
        <v>15</v>
      </c>
      <c r="K1357">
        <v>2880</v>
      </c>
      <c r="L1357">
        <v>2880</v>
      </c>
      <c r="M1357">
        <v>40</v>
      </c>
      <c r="N1357" t="b">
        <v>0</v>
      </c>
      <c r="O1357" t="s">
        <v>4709</v>
      </c>
      <c r="P1357" t="s">
        <v>1590</v>
      </c>
      <c r="Q1357">
        <v>0.70833333333333337</v>
      </c>
    </row>
    <row r="1358" spans="1:17">
      <c r="A1358" s="48">
        <v>46033</v>
      </c>
      <c r="B1358">
        <v>2</v>
      </c>
      <c r="C1358" t="s">
        <v>237</v>
      </c>
      <c r="D1358" t="s">
        <v>1202</v>
      </c>
      <c r="E1358">
        <v>15</v>
      </c>
      <c r="F1358" t="s">
        <v>17</v>
      </c>
      <c r="G1358" t="s">
        <v>488</v>
      </c>
      <c r="H1358" t="s">
        <v>386</v>
      </c>
      <c r="I1358" t="s">
        <v>488</v>
      </c>
      <c r="J1358" t="s">
        <v>15</v>
      </c>
      <c r="K1358">
        <v>2880</v>
      </c>
      <c r="L1358">
        <v>2880</v>
      </c>
      <c r="M1358">
        <v>80</v>
      </c>
      <c r="N1358" t="b">
        <v>0</v>
      </c>
      <c r="O1358" t="s">
        <v>4711</v>
      </c>
      <c r="P1358" t="s">
        <v>1590</v>
      </c>
      <c r="Q1358">
        <v>0.38541666666666669</v>
      </c>
    </row>
    <row r="1359" spans="1:17">
      <c r="A1359" s="48">
        <v>46033</v>
      </c>
      <c r="B1359">
        <v>2</v>
      </c>
      <c r="C1359" t="s">
        <v>237</v>
      </c>
      <c r="D1359" t="s">
        <v>1202</v>
      </c>
      <c r="E1359">
        <v>15</v>
      </c>
      <c r="F1359" t="s">
        <v>17</v>
      </c>
      <c r="G1359" t="s">
        <v>488</v>
      </c>
      <c r="H1359" t="s">
        <v>387</v>
      </c>
      <c r="I1359" t="s">
        <v>443</v>
      </c>
      <c r="J1359" t="s">
        <v>15</v>
      </c>
      <c r="K1359">
        <v>2880</v>
      </c>
      <c r="L1359">
        <v>2880</v>
      </c>
      <c r="M1359">
        <v>40</v>
      </c>
      <c r="N1359" t="b">
        <v>0</v>
      </c>
      <c r="O1359" t="s">
        <v>4709</v>
      </c>
      <c r="P1359" t="s">
        <v>1590</v>
      </c>
      <c r="Q1359">
        <v>0.38541666666666669</v>
      </c>
    </row>
    <row r="1360" spans="1:17">
      <c r="A1360" s="48">
        <v>46033</v>
      </c>
      <c r="B1360">
        <v>2</v>
      </c>
      <c r="C1360" t="s">
        <v>237</v>
      </c>
      <c r="D1360" t="s">
        <v>1202</v>
      </c>
      <c r="E1360">
        <v>15</v>
      </c>
      <c r="F1360" t="s">
        <v>17</v>
      </c>
      <c r="G1360" t="s">
        <v>488</v>
      </c>
      <c r="H1360" t="s">
        <v>388</v>
      </c>
      <c r="I1360" t="s">
        <v>344</v>
      </c>
      <c r="J1360" t="s">
        <v>15</v>
      </c>
      <c r="K1360">
        <v>2880</v>
      </c>
      <c r="L1360">
        <v>2880</v>
      </c>
      <c r="M1360">
        <v>40</v>
      </c>
      <c r="N1360" t="b">
        <v>0</v>
      </c>
      <c r="O1360" t="s">
        <v>4709</v>
      </c>
      <c r="P1360" t="s">
        <v>1590</v>
      </c>
      <c r="Q1360">
        <v>0.38541666666666669</v>
      </c>
    </row>
    <row r="1361" spans="1:17">
      <c r="A1361" s="48">
        <v>46033</v>
      </c>
      <c r="B1361">
        <v>2</v>
      </c>
      <c r="C1361" t="s">
        <v>237</v>
      </c>
      <c r="D1361" t="s">
        <v>1202</v>
      </c>
      <c r="E1361">
        <v>15</v>
      </c>
      <c r="F1361" t="s">
        <v>17</v>
      </c>
      <c r="G1361" t="s">
        <v>488</v>
      </c>
      <c r="H1361" t="s">
        <v>1267</v>
      </c>
      <c r="I1361" t="s">
        <v>488</v>
      </c>
      <c r="J1361" t="s">
        <v>15</v>
      </c>
      <c r="K1361">
        <v>2880</v>
      </c>
      <c r="L1361">
        <v>2880</v>
      </c>
      <c r="M1361">
        <v>80</v>
      </c>
      <c r="N1361" t="b">
        <v>0</v>
      </c>
      <c r="O1361" t="s">
        <v>4711</v>
      </c>
      <c r="P1361" t="s">
        <v>1590</v>
      </c>
      <c r="Q1361">
        <v>0.38541666666666669</v>
      </c>
    </row>
    <row r="1362" spans="1:17">
      <c r="A1362" s="48">
        <v>46033</v>
      </c>
      <c r="B1362">
        <v>2</v>
      </c>
      <c r="C1362" t="s">
        <v>237</v>
      </c>
      <c r="D1362" t="s">
        <v>1202</v>
      </c>
      <c r="E1362">
        <v>15</v>
      </c>
      <c r="F1362" t="s">
        <v>17</v>
      </c>
      <c r="G1362" t="s">
        <v>488</v>
      </c>
      <c r="H1362" t="s">
        <v>389</v>
      </c>
      <c r="I1362" t="s">
        <v>488</v>
      </c>
      <c r="J1362" t="s">
        <v>16</v>
      </c>
      <c r="K1362">
        <v>2880</v>
      </c>
      <c r="L1362">
        <v>2880</v>
      </c>
      <c r="M1362">
        <v>80</v>
      </c>
      <c r="N1362" t="b">
        <v>0</v>
      </c>
      <c r="O1362" t="s">
        <v>4711</v>
      </c>
      <c r="P1362" t="s">
        <v>1590</v>
      </c>
      <c r="Q1362">
        <v>0.38541666666666669</v>
      </c>
    </row>
    <row r="1363" spans="1:17">
      <c r="A1363" s="48">
        <v>46033</v>
      </c>
      <c r="B1363">
        <v>2</v>
      </c>
      <c r="C1363" t="s">
        <v>237</v>
      </c>
      <c r="D1363" t="s">
        <v>1202</v>
      </c>
      <c r="E1363">
        <v>15</v>
      </c>
      <c r="F1363" t="s">
        <v>17</v>
      </c>
      <c r="G1363" t="s">
        <v>488</v>
      </c>
      <c r="H1363" t="s">
        <v>391</v>
      </c>
      <c r="I1363" t="s">
        <v>1266</v>
      </c>
      <c r="J1363" t="s">
        <v>15</v>
      </c>
      <c r="K1363">
        <v>2880</v>
      </c>
      <c r="L1363">
        <v>2880</v>
      </c>
      <c r="M1363">
        <v>40</v>
      </c>
      <c r="N1363" t="b">
        <v>0</v>
      </c>
      <c r="O1363" t="s">
        <v>4709</v>
      </c>
      <c r="P1363" t="s">
        <v>1590</v>
      </c>
      <c r="Q1363">
        <v>0.38541666666666669</v>
      </c>
    </row>
    <row r="1364" spans="1:17">
      <c r="A1364" s="48">
        <v>46033</v>
      </c>
      <c r="B1364">
        <v>2</v>
      </c>
      <c r="C1364" t="s">
        <v>238</v>
      </c>
      <c r="D1364" t="s">
        <v>1203</v>
      </c>
      <c r="E1364">
        <v>30</v>
      </c>
      <c r="F1364" t="s">
        <v>17</v>
      </c>
      <c r="G1364" t="s">
        <v>488</v>
      </c>
      <c r="H1364" t="s">
        <v>386</v>
      </c>
      <c r="I1364" t="s">
        <v>488</v>
      </c>
      <c r="J1364" t="s">
        <v>15</v>
      </c>
      <c r="K1364">
        <v>2880</v>
      </c>
      <c r="L1364">
        <v>2880</v>
      </c>
      <c r="M1364">
        <v>80</v>
      </c>
      <c r="N1364" t="b">
        <v>0</v>
      </c>
      <c r="O1364" t="s">
        <v>4711</v>
      </c>
      <c r="P1364" t="s">
        <v>1439</v>
      </c>
      <c r="Q1364">
        <v>0.38541666666666669</v>
      </c>
    </row>
    <row r="1365" spans="1:17">
      <c r="A1365" s="48">
        <v>46033</v>
      </c>
      <c r="B1365">
        <v>2</v>
      </c>
      <c r="C1365" t="s">
        <v>238</v>
      </c>
      <c r="D1365" t="s">
        <v>1203</v>
      </c>
      <c r="E1365">
        <v>30</v>
      </c>
      <c r="F1365" t="s">
        <v>17</v>
      </c>
      <c r="G1365" t="s">
        <v>488</v>
      </c>
      <c r="H1365" t="s">
        <v>387</v>
      </c>
      <c r="I1365" t="s">
        <v>443</v>
      </c>
      <c r="J1365" t="s">
        <v>15</v>
      </c>
      <c r="K1365">
        <v>2880</v>
      </c>
      <c r="L1365">
        <v>2880</v>
      </c>
      <c r="M1365">
        <v>40</v>
      </c>
      <c r="N1365" t="b">
        <v>0</v>
      </c>
      <c r="O1365" t="s">
        <v>4709</v>
      </c>
      <c r="P1365" t="s">
        <v>1439</v>
      </c>
      <c r="Q1365">
        <v>0.38541666666666669</v>
      </c>
    </row>
    <row r="1366" spans="1:17">
      <c r="A1366" s="48">
        <v>46033</v>
      </c>
      <c r="B1366">
        <v>2</v>
      </c>
      <c r="C1366" t="s">
        <v>238</v>
      </c>
      <c r="D1366" t="s">
        <v>1203</v>
      </c>
      <c r="E1366">
        <v>30</v>
      </c>
      <c r="F1366" t="s">
        <v>17</v>
      </c>
      <c r="G1366" t="s">
        <v>488</v>
      </c>
      <c r="H1366" t="s">
        <v>388</v>
      </c>
      <c r="I1366" t="s">
        <v>344</v>
      </c>
      <c r="J1366" t="s">
        <v>15</v>
      </c>
      <c r="K1366">
        <v>2880</v>
      </c>
      <c r="L1366">
        <v>2880</v>
      </c>
      <c r="M1366">
        <v>40</v>
      </c>
      <c r="N1366" t="b">
        <v>0</v>
      </c>
      <c r="O1366" t="s">
        <v>4709</v>
      </c>
      <c r="P1366" t="s">
        <v>1439</v>
      </c>
      <c r="Q1366">
        <v>0.38541666666666669</v>
      </c>
    </row>
    <row r="1367" spans="1:17">
      <c r="A1367" s="48">
        <v>46033</v>
      </c>
      <c r="B1367">
        <v>2</v>
      </c>
      <c r="C1367" t="s">
        <v>238</v>
      </c>
      <c r="D1367" t="s">
        <v>1203</v>
      </c>
      <c r="E1367">
        <v>30</v>
      </c>
      <c r="F1367" t="s">
        <v>17</v>
      </c>
      <c r="G1367" t="s">
        <v>488</v>
      </c>
      <c r="H1367" t="s">
        <v>1267</v>
      </c>
      <c r="I1367" t="s">
        <v>488</v>
      </c>
      <c r="J1367" t="s">
        <v>15</v>
      </c>
      <c r="K1367">
        <v>2880</v>
      </c>
      <c r="L1367">
        <v>2880</v>
      </c>
      <c r="M1367">
        <v>80</v>
      </c>
      <c r="N1367" t="b">
        <v>0</v>
      </c>
      <c r="O1367" t="s">
        <v>4711</v>
      </c>
      <c r="P1367" t="s">
        <v>1439</v>
      </c>
      <c r="Q1367">
        <v>0.38541666666666669</v>
      </c>
    </row>
    <row r="1368" spans="1:17">
      <c r="A1368" s="48">
        <v>46033</v>
      </c>
      <c r="B1368">
        <v>2</v>
      </c>
      <c r="C1368" t="s">
        <v>238</v>
      </c>
      <c r="D1368" t="s">
        <v>1203</v>
      </c>
      <c r="E1368">
        <v>30</v>
      </c>
      <c r="F1368" t="s">
        <v>17</v>
      </c>
      <c r="G1368" t="s">
        <v>488</v>
      </c>
      <c r="H1368" t="s">
        <v>389</v>
      </c>
      <c r="I1368" t="s">
        <v>488</v>
      </c>
      <c r="J1368" t="s">
        <v>16</v>
      </c>
      <c r="K1368">
        <v>2880</v>
      </c>
      <c r="L1368">
        <v>2880</v>
      </c>
      <c r="M1368">
        <v>80</v>
      </c>
      <c r="N1368" t="b">
        <v>0</v>
      </c>
      <c r="O1368" t="s">
        <v>4711</v>
      </c>
      <c r="P1368" t="s">
        <v>1439</v>
      </c>
      <c r="Q1368">
        <v>0.38541666666666669</v>
      </c>
    </row>
    <row r="1369" spans="1:17">
      <c r="A1369" s="48">
        <v>46033</v>
      </c>
      <c r="B1369">
        <v>2</v>
      </c>
      <c r="C1369" t="s">
        <v>238</v>
      </c>
      <c r="D1369" t="s">
        <v>1203</v>
      </c>
      <c r="E1369">
        <v>30</v>
      </c>
      <c r="F1369" t="s">
        <v>17</v>
      </c>
      <c r="G1369" t="s">
        <v>488</v>
      </c>
      <c r="H1369" t="s">
        <v>391</v>
      </c>
      <c r="I1369" t="s">
        <v>1266</v>
      </c>
      <c r="J1369" t="s">
        <v>15</v>
      </c>
      <c r="K1369">
        <v>2880</v>
      </c>
      <c r="L1369">
        <v>2880</v>
      </c>
      <c r="M1369">
        <v>40</v>
      </c>
      <c r="N1369" t="b">
        <v>0</v>
      </c>
      <c r="O1369" t="s">
        <v>4709</v>
      </c>
      <c r="P1369" t="s">
        <v>1439</v>
      </c>
      <c r="Q1369">
        <v>0.38541666666666669</v>
      </c>
    </row>
    <row r="1370" spans="1:17">
      <c r="A1370" s="48">
        <v>46033</v>
      </c>
      <c r="B1370">
        <v>2</v>
      </c>
      <c r="C1370" t="s">
        <v>240</v>
      </c>
      <c r="D1370" t="s">
        <v>1205</v>
      </c>
      <c r="E1370">
        <v>15</v>
      </c>
      <c r="F1370" t="s">
        <v>16</v>
      </c>
      <c r="G1370" t="s">
        <v>488</v>
      </c>
      <c r="H1370" t="s">
        <v>386</v>
      </c>
      <c r="I1370" t="s">
        <v>488</v>
      </c>
      <c r="J1370" t="s">
        <v>15</v>
      </c>
      <c r="K1370">
        <v>2880</v>
      </c>
      <c r="L1370">
        <v>2880</v>
      </c>
      <c r="M1370">
        <v>60</v>
      </c>
      <c r="N1370" t="b">
        <v>0</v>
      </c>
      <c r="O1370" t="s">
        <v>4710</v>
      </c>
      <c r="P1370" t="s">
        <v>2103</v>
      </c>
      <c r="Q1370">
        <v>0.4375</v>
      </c>
    </row>
    <row r="1371" spans="1:17">
      <c r="A1371" s="48">
        <v>46033</v>
      </c>
      <c r="B1371">
        <v>2</v>
      </c>
      <c r="C1371" t="s">
        <v>240</v>
      </c>
      <c r="D1371" t="s">
        <v>1205</v>
      </c>
      <c r="E1371">
        <v>15</v>
      </c>
      <c r="F1371" t="s">
        <v>16</v>
      </c>
      <c r="G1371" t="s">
        <v>488</v>
      </c>
      <c r="H1371" t="s">
        <v>387</v>
      </c>
      <c r="I1371" t="s">
        <v>443</v>
      </c>
      <c r="J1371" t="s">
        <v>15</v>
      </c>
      <c r="K1371">
        <v>2880</v>
      </c>
      <c r="L1371">
        <v>2880</v>
      </c>
      <c r="M1371">
        <v>20</v>
      </c>
      <c r="N1371" t="b">
        <v>0</v>
      </c>
      <c r="O1371" t="s">
        <v>4709</v>
      </c>
      <c r="P1371" t="s">
        <v>2103</v>
      </c>
      <c r="Q1371">
        <v>0.4375</v>
      </c>
    </row>
    <row r="1372" spans="1:17">
      <c r="A1372" s="48">
        <v>46033</v>
      </c>
      <c r="B1372">
        <v>2</v>
      </c>
      <c r="C1372" t="s">
        <v>240</v>
      </c>
      <c r="D1372" t="s">
        <v>1205</v>
      </c>
      <c r="E1372">
        <v>15</v>
      </c>
      <c r="F1372" t="s">
        <v>16</v>
      </c>
      <c r="G1372" t="s">
        <v>488</v>
      </c>
      <c r="H1372" t="s">
        <v>388</v>
      </c>
      <c r="I1372" t="s">
        <v>344</v>
      </c>
      <c r="J1372" t="s">
        <v>15</v>
      </c>
      <c r="K1372">
        <v>2880</v>
      </c>
      <c r="L1372">
        <v>2880</v>
      </c>
      <c r="M1372">
        <v>20</v>
      </c>
      <c r="N1372" t="b">
        <v>0</v>
      </c>
      <c r="O1372" t="s">
        <v>4709</v>
      </c>
      <c r="P1372" t="s">
        <v>2103</v>
      </c>
      <c r="Q1372">
        <v>0.4375</v>
      </c>
    </row>
    <row r="1373" spans="1:17">
      <c r="A1373" s="48">
        <v>46033</v>
      </c>
      <c r="B1373">
        <v>2</v>
      </c>
      <c r="C1373" t="s">
        <v>240</v>
      </c>
      <c r="D1373" t="s">
        <v>1205</v>
      </c>
      <c r="E1373">
        <v>15</v>
      </c>
      <c r="F1373" t="s">
        <v>16</v>
      </c>
      <c r="G1373" t="s">
        <v>488</v>
      </c>
      <c r="H1373" t="s">
        <v>1267</v>
      </c>
      <c r="I1373" t="s">
        <v>488</v>
      </c>
      <c r="J1373" t="s">
        <v>15</v>
      </c>
      <c r="K1373">
        <v>2880</v>
      </c>
      <c r="L1373">
        <v>2880</v>
      </c>
      <c r="M1373">
        <v>60</v>
      </c>
      <c r="N1373" t="b">
        <v>0</v>
      </c>
      <c r="O1373" t="s">
        <v>4710</v>
      </c>
      <c r="P1373" t="s">
        <v>2103</v>
      </c>
      <c r="Q1373">
        <v>0.4375</v>
      </c>
    </row>
    <row r="1374" spans="1:17">
      <c r="A1374" s="48">
        <v>46033</v>
      </c>
      <c r="B1374">
        <v>2</v>
      </c>
      <c r="C1374" t="s">
        <v>240</v>
      </c>
      <c r="D1374" t="s">
        <v>1205</v>
      </c>
      <c r="E1374">
        <v>15</v>
      </c>
      <c r="F1374" t="s">
        <v>16</v>
      </c>
      <c r="G1374" t="s">
        <v>488</v>
      </c>
      <c r="H1374" t="s">
        <v>389</v>
      </c>
      <c r="I1374" t="s">
        <v>488</v>
      </c>
      <c r="J1374" t="s">
        <v>16</v>
      </c>
      <c r="K1374">
        <v>2880</v>
      </c>
      <c r="L1374">
        <v>2880</v>
      </c>
      <c r="M1374">
        <v>80</v>
      </c>
      <c r="N1374" t="b">
        <v>0</v>
      </c>
      <c r="O1374" t="s">
        <v>4711</v>
      </c>
      <c r="P1374" t="s">
        <v>2103</v>
      </c>
      <c r="Q1374">
        <v>0.4375</v>
      </c>
    </row>
    <row r="1375" spans="1:17">
      <c r="A1375" s="48">
        <v>46033</v>
      </c>
      <c r="B1375">
        <v>2</v>
      </c>
      <c r="C1375" t="s">
        <v>240</v>
      </c>
      <c r="D1375" t="s">
        <v>1205</v>
      </c>
      <c r="E1375">
        <v>15</v>
      </c>
      <c r="F1375" t="s">
        <v>16</v>
      </c>
      <c r="G1375" t="s">
        <v>488</v>
      </c>
      <c r="H1375" t="s">
        <v>391</v>
      </c>
      <c r="I1375" t="s">
        <v>1266</v>
      </c>
      <c r="J1375" t="s">
        <v>15</v>
      </c>
      <c r="K1375">
        <v>2880</v>
      </c>
      <c r="L1375">
        <v>2880</v>
      </c>
      <c r="M1375">
        <v>20</v>
      </c>
      <c r="N1375" t="b">
        <v>0</v>
      </c>
      <c r="O1375" t="s">
        <v>4709</v>
      </c>
      <c r="P1375" t="s">
        <v>2103</v>
      </c>
      <c r="Q1375">
        <v>0.4375</v>
      </c>
    </row>
    <row r="1376" spans="1:17">
      <c r="A1376" s="48">
        <v>46033</v>
      </c>
      <c r="B1376">
        <v>2</v>
      </c>
      <c r="C1376" t="s">
        <v>245</v>
      </c>
      <c r="D1376" t="s">
        <v>1210</v>
      </c>
      <c r="E1376">
        <v>15</v>
      </c>
      <c r="F1376" t="s">
        <v>17</v>
      </c>
      <c r="G1376" t="s">
        <v>488</v>
      </c>
      <c r="H1376" t="s">
        <v>386</v>
      </c>
      <c r="I1376" t="s">
        <v>488</v>
      </c>
      <c r="J1376" t="s">
        <v>15</v>
      </c>
      <c r="K1376">
        <v>2880</v>
      </c>
      <c r="L1376">
        <v>2880</v>
      </c>
      <c r="M1376">
        <v>80</v>
      </c>
      <c r="N1376" t="b">
        <v>0</v>
      </c>
      <c r="O1376" t="s">
        <v>4711</v>
      </c>
      <c r="P1376" t="s">
        <v>1590</v>
      </c>
      <c r="Q1376">
        <v>0.38541666666666669</v>
      </c>
    </row>
    <row r="1377" spans="1:17">
      <c r="A1377" s="48">
        <v>46033</v>
      </c>
      <c r="B1377">
        <v>2</v>
      </c>
      <c r="C1377" t="s">
        <v>245</v>
      </c>
      <c r="D1377" t="s">
        <v>1210</v>
      </c>
      <c r="E1377">
        <v>15</v>
      </c>
      <c r="F1377" t="s">
        <v>17</v>
      </c>
      <c r="G1377" t="s">
        <v>488</v>
      </c>
      <c r="H1377" t="s">
        <v>387</v>
      </c>
      <c r="I1377" t="s">
        <v>443</v>
      </c>
      <c r="J1377" t="s">
        <v>15</v>
      </c>
      <c r="K1377">
        <v>2880</v>
      </c>
      <c r="L1377">
        <v>2880</v>
      </c>
      <c r="M1377">
        <v>40</v>
      </c>
      <c r="N1377" t="b">
        <v>0</v>
      </c>
      <c r="O1377" t="s">
        <v>4709</v>
      </c>
      <c r="P1377" t="s">
        <v>1590</v>
      </c>
      <c r="Q1377">
        <v>0.38541666666666669</v>
      </c>
    </row>
    <row r="1378" spans="1:17">
      <c r="A1378" s="48">
        <v>46033</v>
      </c>
      <c r="B1378">
        <v>2</v>
      </c>
      <c r="C1378" t="s">
        <v>245</v>
      </c>
      <c r="D1378" t="s">
        <v>1210</v>
      </c>
      <c r="E1378">
        <v>15</v>
      </c>
      <c r="F1378" t="s">
        <v>17</v>
      </c>
      <c r="G1378" t="s">
        <v>488</v>
      </c>
      <c r="H1378" t="s">
        <v>388</v>
      </c>
      <c r="I1378" t="s">
        <v>344</v>
      </c>
      <c r="J1378" t="s">
        <v>15</v>
      </c>
      <c r="K1378">
        <v>2880</v>
      </c>
      <c r="L1378">
        <v>2880</v>
      </c>
      <c r="M1378">
        <v>40</v>
      </c>
      <c r="N1378" t="b">
        <v>0</v>
      </c>
      <c r="O1378" t="s">
        <v>4709</v>
      </c>
      <c r="P1378" t="s">
        <v>1590</v>
      </c>
      <c r="Q1378">
        <v>0.38541666666666669</v>
      </c>
    </row>
    <row r="1379" spans="1:17">
      <c r="A1379" s="48">
        <v>46033</v>
      </c>
      <c r="B1379">
        <v>2</v>
      </c>
      <c r="C1379" t="s">
        <v>245</v>
      </c>
      <c r="D1379" t="s">
        <v>1210</v>
      </c>
      <c r="E1379">
        <v>15</v>
      </c>
      <c r="F1379" t="s">
        <v>17</v>
      </c>
      <c r="G1379" t="s">
        <v>488</v>
      </c>
      <c r="H1379" t="s">
        <v>1267</v>
      </c>
      <c r="I1379" t="s">
        <v>488</v>
      </c>
      <c r="J1379" t="s">
        <v>15</v>
      </c>
      <c r="K1379">
        <v>2880</v>
      </c>
      <c r="L1379">
        <v>2880</v>
      </c>
      <c r="M1379">
        <v>80</v>
      </c>
      <c r="N1379" t="b">
        <v>0</v>
      </c>
      <c r="O1379" t="s">
        <v>4711</v>
      </c>
      <c r="P1379" t="s">
        <v>1590</v>
      </c>
      <c r="Q1379">
        <v>0.38541666666666669</v>
      </c>
    </row>
    <row r="1380" spans="1:17">
      <c r="A1380" s="48">
        <v>46033</v>
      </c>
      <c r="B1380">
        <v>2</v>
      </c>
      <c r="C1380" t="s">
        <v>245</v>
      </c>
      <c r="D1380" t="s">
        <v>1210</v>
      </c>
      <c r="E1380">
        <v>15</v>
      </c>
      <c r="F1380" t="s">
        <v>17</v>
      </c>
      <c r="G1380" t="s">
        <v>488</v>
      </c>
      <c r="H1380" t="s">
        <v>389</v>
      </c>
      <c r="I1380" t="s">
        <v>488</v>
      </c>
      <c r="J1380" t="s">
        <v>16</v>
      </c>
      <c r="K1380">
        <v>2880</v>
      </c>
      <c r="L1380">
        <v>2880</v>
      </c>
      <c r="M1380">
        <v>80</v>
      </c>
      <c r="N1380" t="b">
        <v>0</v>
      </c>
      <c r="O1380" t="s">
        <v>4711</v>
      </c>
      <c r="P1380" t="s">
        <v>1590</v>
      </c>
      <c r="Q1380">
        <v>0.38541666666666669</v>
      </c>
    </row>
    <row r="1381" spans="1:17">
      <c r="A1381" s="48">
        <v>46033</v>
      </c>
      <c r="B1381">
        <v>2</v>
      </c>
      <c r="C1381" t="s">
        <v>245</v>
      </c>
      <c r="D1381" t="s">
        <v>1210</v>
      </c>
      <c r="E1381">
        <v>15</v>
      </c>
      <c r="F1381" t="s">
        <v>17</v>
      </c>
      <c r="G1381" t="s">
        <v>488</v>
      </c>
      <c r="H1381" t="s">
        <v>391</v>
      </c>
      <c r="I1381" t="s">
        <v>1266</v>
      </c>
      <c r="J1381" t="s">
        <v>15</v>
      </c>
      <c r="K1381">
        <v>2880</v>
      </c>
      <c r="L1381">
        <v>2880</v>
      </c>
      <c r="M1381">
        <v>40</v>
      </c>
      <c r="N1381" t="b">
        <v>0</v>
      </c>
      <c r="O1381" t="s">
        <v>4709</v>
      </c>
      <c r="P1381" t="s">
        <v>1590</v>
      </c>
      <c r="Q1381">
        <v>0.38541666666666669</v>
      </c>
    </row>
    <row r="1382" spans="1:17">
      <c r="A1382" s="48">
        <v>46033</v>
      </c>
      <c r="B1382">
        <v>2</v>
      </c>
      <c r="C1382" t="s">
        <v>252</v>
      </c>
      <c r="D1382" t="s">
        <v>1215</v>
      </c>
      <c r="E1382">
        <v>15</v>
      </c>
      <c r="F1382" t="s">
        <v>17</v>
      </c>
      <c r="G1382" t="s">
        <v>488</v>
      </c>
      <c r="H1382" t="s">
        <v>386</v>
      </c>
      <c r="I1382" t="s">
        <v>488</v>
      </c>
      <c r="J1382" t="s">
        <v>15</v>
      </c>
      <c r="K1382">
        <v>2880</v>
      </c>
      <c r="L1382">
        <v>2880</v>
      </c>
      <c r="M1382">
        <v>80</v>
      </c>
      <c r="N1382" t="b">
        <v>0</v>
      </c>
      <c r="O1382" t="s">
        <v>4711</v>
      </c>
      <c r="P1382" t="s">
        <v>1439</v>
      </c>
      <c r="Q1382">
        <v>0.38541666666666669</v>
      </c>
    </row>
    <row r="1383" spans="1:17">
      <c r="A1383" s="48">
        <v>46033</v>
      </c>
      <c r="B1383">
        <v>2</v>
      </c>
      <c r="C1383" t="s">
        <v>252</v>
      </c>
      <c r="D1383" t="s">
        <v>1215</v>
      </c>
      <c r="E1383">
        <v>15</v>
      </c>
      <c r="F1383" t="s">
        <v>17</v>
      </c>
      <c r="G1383" t="s">
        <v>488</v>
      </c>
      <c r="H1383" t="s">
        <v>387</v>
      </c>
      <c r="I1383" t="s">
        <v>443</v>
      </c>
      <c r="J1383" t="s">
        <v>15</v>
      </c>
      <c r="K1383">
        <v>2880</v>
      </c>
      <c r="L1383">
        <v>2880</v>
      </c>
      <c r="M1383">
        <v>40</v>
      </c>
      <c r="N1383" t="b">
        <v>0</v>
      </c>
      <c r="O1383" t="s">
        <v>4709</v>
      </c>
      <c r="P1383" t="s">
        <v>1439</v>
      </c>
      <c r="Q1383">
        <v>0.38541666666666669</v>
      </c>
    </row>
    <row r="1384" spans="1:17">
      <c r="A1384" s="48">
        <v>46033</v>
      </c>
      <c r="B1384">
        <v>2</v>
      </c>
      <c r="C1384" t="s">
        <v>252</v>
      </c>
      <c r="D1384" t="s">
        <v>1215</v>
      </c>
      <c r="E1384">
        <v>15</v>
      </c>
      <c r="F1384" t="s">
        <v>17</v>
      </c>
      <c r="G1384" t="s">
        <v>488</v>
      </c>
      <c r="H1384" t="s">
        <v>388</v>
      </c>
      <c r="I1384" t="s">
        <v>344</v>
      </c>
      <c r="J1384" t="s">
        <v>15</v>
      </c>
      <c r="K1384">
        <v>2880</v>
      </c>
      <c r="L1384">
        <v>2880</v>
      </c>
      <c r="M1384">
        <v>40</v>
      </c>
      <c r="N1384" t="b">
        <v>0</v>
      </c>
      <c r="O1384" t="s">
        <v>4709</v>
      </c>
      <c r="P1384" t="s">
        <v>1439</v>
      </c>
      <c r="Q1384">
        <v>0.38541666666666669</v>
      </c>
    </row>
    <row r="1385" spans="1:17">
      <c r="A1385" s="48">
        <v>46033</v>
      </c>
      <c r="B1385">
        <v>2</v>
      </c>
      <c r="C1385" t="s">
        <v>252</v>
      </c>
      <c r="D1385" t="s">
        <v>1215</v>
      </c>
      <c r="E1385">
        <v>15</v>
      </c>
      <c r="F1385" t="s">
        <v>17</v>
      </c>
      <c r="G1385" t="s">
        <v>488</v>
      </c>
      <c r="H1385" t="s">
        <v>1267</v>
      </c>
      <c r="I1385" t="s">
        <v>488</v>
      </c>
      <c r="J1385" t="s">
        <v>15</v>
      </c>
      <c r="K1385">
        <v>2880</v>
      </c>
      <c r="L1385">
        <v>2880</v>
      </c>
      <c r="M1385">
        <v>80</v>
      </c>
      <c r="N1385" t="b">
        <v>0</v>
      </c>
      <c r="O1385" t="s">
        <v>4711</v>
      </c>
      <c r="P1385" t="s">
        <v>1439</v>
      </c>
      <c r="Q1385">
        <v>0.38541666666666669</v>
      </c>
    </row>
    <row r="1386" spans="1:17">
      <c r="A1386" s="48">
        <v>46033</v>
      </c>
      <c r="B1386">
        <v>2</v>
      </c>
      <c r="C1386" t="s">
        <v>252</v>
      </c>
      <c r="D1386" t="s">
        <v>1215</v>
      </c>
      <c r="E1386">
        <v>15</v>
      </c>
      <c r="F1386" t="s">
        <v>17</v>
      </c>
      <c r="G1386" t="s">
        <v>488</v>
      </c>
      <c r="H1386" t="s">
        <v>389</v>
      </c>
      <c r="I1386" t="s">
        <v>488</v>
      </c>
      <c r="J1386" t="s">
        <v>16</v>
      </c>
      <c r="K1386">
        <v>2880</v>
      </c>
      <c r="L1386">
        <v>2880</v>
      </c>
      <c r="M1386">
        <v>80</v>
      </c>
      <c r="N1386" t="b">
        <v>0</v>
      </c>
      <c r="O1386" t="s">
        <v>4711</v>
      </c>
      <c r="P1386" t="s">
        <v>1439</v>
      </c>
      <c r="Q1386">
        <v>0.38541666666666669</v>
      </c>
    </row>
    <row r="1387" spans="1:17">
      <c r="A1387" s="48">
        <v>46033</v>
      </c>
      <c r="B1387">
        <v>2</v>
      </c>
      <c r="C1387" t="s">
        <v>252</v>
      </c>
      <c r="D1387" t="s">
        <v>1215</v>
      </c>
      <c r="E1387">
        <v>15</v>
      </c>
      <c r="F1387" t="s">
        <v>17</v>
      </c>
      <c r="G1387" t="s">
        <v>488</v>
      </c>
      <c r="H1387" t="s">
        <v>391</v>
      </c>
      <c r="I1387" t="s">
        <v>1266</v>
      </c>
      <c r="J1387" t="s">
        <v>15</v>
      </c>
      <c r="K1387">
        <v>2880</v>
      </c>
      <c r="L1387">
        <v>2880</v>
      </c>
      <c r="M1387">
        <v>40</v>
      </c>
      <c r="N1387" t="b">
        <v>0</v>
      </c>
      <c r="O1387" t="s">
        <v>4709</v>
      </c>
      <c r="P1387" t="s">
        <v>1439</v>
      </c>
      <c r="Q1387">
        <v>0.38541666666666669</v>
      </c>
    </row>
    <row r="1388" spans="1:17">
      <c r="A1388" s="48">
        <v>46033</v>
      </c>
      <c r="B1388">
        <v>2</v>
      </c>
      <c r="C1388" t="s">
        <v>253</v>
      </c>
      <c r="D1388" t="s">
        <v>1216</v>
      </c>
      <c r="E1388">
        <v>15</v>
      </c>
      <c r="F1388" t="s">
        <v>17</v>
      </c>
      <c r="G1388" t="s">
        <v>488</v>
      </c>
      <c r="H1388" t="s">
        <v>386</v>
      </c>
      <c r="I1388" t="s">
        <v>488</v>
      </c>
      <c r="J1388" t="s">
        <v>15</v>
      </c>
      <c r="K1388">
        <v>2880</v>
      </c>
      <c r="L1388">
        <v>2880</v>
      </c>
      <c r="M1388">
        <v>80</v>
      </c>
      <c r="N1388" t="b">
        <v>0</v>
      </c>
      <c r="O1388" t="s">
        <v>4711</v>
      </c>
      <c r="P1388" t="s">
        <v>2103</v>
      </c>
      <c r="Q1388">
        <v>0.38541666666666669</v>
      </c>
    </row>
    <row r="1389" spans="1:17">
      <c r="A1389" s="48">
        <v>46033</v>
      </c>
      <c r="B1389">
        <v>2</v>
      </c>
      <c r="C1389" t="s">
        <v>253</v>
      </c>
      <c r="D1389" t="s">
        <v>1216</v>
      </c>
      <c r="E1389">
        <v>15</v>
      </c>
      <c r="F1389" t="s">
        <v>17</v>
      </c>
      <c r="G1389" t="s">
        <v>488</v>
      </c>
      <c r="H1389" t="s">
        <v>387</v>
      </c>
      <c r="I1389" t="s">
        <v>443</v>
      </c>
      <c r="J1389" t="s">
        <v>15</v>
      </c>
      <c r="K1389">
        <v>2880</v>
      </c>
      <c r="L1389">
        <v>2880</v>
      </c>
      <c r="M1389">
        <v>40</v>
      </c>
      <c r="N1389" t="b">
        <v>0</v>
      </c>
      <c r="O1389" t="s">
        <v>4709</v>
      </c>
      <c r="P1389" t="s">
        <v>2103</v>
      </c>
      <c r="Q1389">
        <v>0.38541666666666669</v>
      </c>
    </row>
    <row r="1390" spans="1:17">
      <c r="A1390" s="48">
        <v>46033</v>
      </c>
      <c r="B1390">
        <v>2</v>
      </c>
      <c r="C1390" t="s">
        <v>253</v>
      </c>
      <c r="D1390" t="s">
        <v>1216</v>
      </c>
      <c r="E1390">
        <v>15</v>
      </c>
      <c r="F1390" t="s">
        <v>17</v>
      </c>
      <c r="G1390" t="s">
        <v>488</v>
      </c>
      <c r="H1390" t="s">
        <v>388</v>
      </c>
      <c r="I1390" t="s">
        <v>344</v>
      </c>
      <c r="J1390" t="s">
        <v>15</v>
      </c>
      <c r="K1390">
        <v>2880</v>
      </c>
      <c r="L1390">
        <v>2880</v>
      </c>
      <c r="M1390">
        <v>40</v>
      </c>
      <c r="N1390" t="b">
        <v>0</v>
      </c>
      <c r="O1390" t="s">
        <v>4709</v>
      </c>
      <c r="P1390" t="s">
        <v>2103</v>
      </c>
      <c r="Q1390">
        <v>0.38541666666666669</v>
      </c>
    </row>
    <row r="1391" spans="1:17">
      <c r="A1391" s="48">
        <v>46033</v>
      </c>
      <c r="B1391">
        <v>2</v>
      </c>
      <c r="C1391" t="s">
        <v>253</v>
      </c>
      <c r="D1391" t="s">
        <v>1216</v>
      </c>
      <c r="E1391">
        <v>15</v>
      </c>
      <c r="F1391" t="s">
        <v>17</v>
      </c>
      <c r="G1391" t="s">
        <v>488</v>
      </c>
      <c r="H1391" t="s">
        <v>1267</v>
      </c>
      <c r="I1391" t="s">
        <v>488</v>
      </c>
      <c r="J1391" t="s">
        <v>15</v>
      </c>
      <c r="K1391">
        <v>2880</v>
      </c>
      <c r="L1391">
        <v>2880</v>
      </c>
      <c r="M1391">
        <v>80</v>
      </c>
      <c r="N1391" t="b">
        <v>0</v>
      </c>
      <c r="O1391" t="s">
        <v>4711</v>
      </c>
      <c r="P1391" t="s">
        <v>2103</v>
      </c>
      <c r="Q1391">
        <v>0.38541666666666669</v>
      </c>
    </row>
    <row r="1392" spans="1:17">
      <c r="A1392" s="48">
        <v>46033</v>
      </c>
      <c r="B1392">
        <v>2</v>
      </c>
      <c r="C1392" t="s">
        <v>253</v>
      </c>
      <c r="D1392" t="s">
        <v>1216</v>
      </c>
      <c r="E1392">
        <v>15</v>
      </c>
      <c r="F1392" t="s">
        <v>17</v>
      </c>
      <c r="G1392" t="s">
        <v>488</v>
      </c>
      <c r="H1392" t="s">
        <v>389</v>
      </c>
      <c r="I1392" t="s">
        <v>488</v>
      </c>
      <c r="J1392" t="s">
        <v>16</v>
      </c>
      <c r="K1392">
        <v>2880</v>
      </c>
      <c r="L1392">
        <v>2880</v>
      </c>
      <c r="M1392">
        <v>80</v>
      </c>
      <c r="N1392" t="b">
        <v>0</v>
      </c>
      <c r="O1392" t="s">
        <v>4711</v>
      </c>
      <c r="P1392" t="s">
        <v>2103</v>
      </c>
      <c r="Q1392">
        <v>0.38541666666666669</v>
      </c>
    </row>
    <row r="1393" spans="1:17">
      <c r="A1393" s="48">
        <v>46033</v>
      </c>
      <c r="B1393">
        <v>2</v>
      </c>
      <c r="C1393" t="s">
        <v>253</v>
      </c>
      <c r="D1393" t="s">
        <v>1216</v>
      </c>
      <c r="E1393">
        <v>15</v>
      </c>
      <c r="F1393" t="s">
        <v>17</v>
      </c>
      <c r="G1393" t="s">
        <v>488</v>
      </c>
      <c r="H1393" t="s">
        <v>391</v>
      </c>
      <c r="I1393" t="s">
        <v>1266</v>
      </c>
      <c r="J1393" t="s">
        <v>15</v>
      </c>
      <c r="K1393">
        <v>2880</v>
      </c>
      <c r="L1393">
        <v>2880</v>
      </c>
      <c r="M1393">
        <v>40</v>
      </c>
      <c r="N1393" t="b">
        <v>0</v>
      </c>
      <c r="O1393" t="s">
        <v>4709</v>
      </c>
      <c r="P1393" t="s">
        <v>2103</v>
      </c>
      <c r="Q1393">
        <v>0.38541666666666669</v>
      </c>
    </row>
    <row r="1394" spans="1:17">
      <c r="A1394" s="48">
        <v>46033</v>
      </c>
      <c r="B1394">
        <v>2</v>
      </c>
      <c r="C1394" t="s">
        <v>256</v>
      </c>
      <c r="D1394" t="s">
        <v>1393</v>
      </c>
      <c r="E1394">
        <v>20</v>
      </c>
      <c r="F1394" t="s">
        <v>17</v>
      </c>
      <c r="G1394" t="s">
        <v>488</v>
      </c>
      <c r="H1394" t="s">
        <v>386</v>
      </c>
      <c r="I1394" t="s">
        <v>488</v>
      </c>
      <c r="J1394" t="s">
        <v>15</v>
      </c>
      <c r="K1394">
        <v>2880</v>
      </c>
      <c r="L1394">
        <v>2880</v>
      </c>
      <c r="M1394">
        <v>80</v>
      </c>
      <c r="N1394" t="b">
        <v>0</v>
      </c>
      <c r="O1394" t="s">
        <v>4711</v>
      </c>
      <c r="P1394" t="s">
        <v>1439</v>
      </c>
      <c r="Q1394">
        <v>0.38541666666666669</v>
      </c>
    </row>
    <row r="1395" spans="1:17">
      <c r="A1395" s="48">
        <v>46033</v>
      </c>
      <c r="B1395">
        <v>2</v>
      </c>
      <c r="C1395" t="s">
        <v>256</v>
      </c>
      <c r="D1395" t="s">
        <v>1393</v>
      </c>
      <c r="E1395">
        <v>20</v>
      </c>
      <c r="F1395" t="s">
        <v>17</v>
      </c>
      <c r="G1395" t="s">
        <v>488</v>
      </c>
      <c r="H1395" t="s">
        <v>387</v>
      </c>
      <c r="I1395" t="s">
        <v>443</v>
      </c>
      <c r="J1395" t="s">
        <v>15</v>
      </c>
      <c r="K1395">
        <v>2880</v>
      </c>
      <c r="L1395">
        <v>2880</v>
      </c>
      <c r="M1395">
        <v>40</v>
      </c>
      <c r="N1395" t="b">
        <v>0</v>
      </c>
      <c r="O1395" t="s">
        <v>4709</v>
      </c>
      <c r="P1395" t="s">
        <v>1439</v>
      </c>
      <c r="Q1395">
        <v>0.38541666666666669</v>
      </c>
    </row>
    <row r="1396" spans="1:17">
      <c r="A1396" s="48">
        <v>46033</v>
      </c>
      <c r="B1396">
        <v>2</v>
      </c>
      <c r="C1396" t="s">
        <v>256</v>
      </c>
      <c r="D1396" t="s">
        <v>1393</v>
      </c>
      <c r="E1396">
        <v>20</v>
      </c>
      <c r="F1396" t="s">
        <v>17</v>
      </c>
      <c r="G1396" t="s">
        <v>488</v>
      </c>
      <c r="H1396" t="s">
        <v>388</v>
      </c>
      <c r="I1396" t="s">
        <v>344</v>
      </c>
      <c r="J1396" t="s">
        <v>15</v>
      </c>
      <c r="K1396">
        <v>2880</v>
      </c>
      <c r="L1396">
        <v>2880</v>
      </c>
      <c r="M1396">
        <v>40</v>
      </c>
      <c r="N1396" t="b">
        <v>0</v>
      </c>
      <c r="O1396" t="s">
        <v>4709</v>
      </c>
      <c r="P1396" t="s">
        <v>1439</v>
      </c>
      <c r="Q1396">
        <v>0.38541666666666669</v>
      </c>
    </row>
    <row r="1397" spans="1:17">
      <c r="A1397" s="48">
        <v>46033</v>
      </c>
      <c r="B1397">
        <v>2</v>
      </c>
      <c r="C1397" t="s">
        <v>256</v>
      </c>
      <c r="D1397" t="s">
        <v>1393</v>
      </c>
      <c r="E1397">
        <v>20</v>
      </c>
      <c r="F1397" t="s">
        <v>17</v>
      </c>
      <c r="G1397" t="s">
        <v>488</v>
      </c>
      <c r="H1397" t="s">
        <v>1267</v>
      </c>
      <c r="I1397" t="s">
        <v>488</v>
      </c>
      <c r="J1397" t="s">
        <v>15</v>
      </c>
      <c r="K1397">
        <v>2880</v>
      </c>
      <c r="L1397">
        <v>2880</v>
      </c>
      <c r="M1397">
        <v>80</v>
      </c>
      <c r="N1397" t="b">
        <v>0</v>
      </c>
      <c r="O1397" t="s">
        <v>4711</v>
      </c>
      <c r="P1397" t="s">
        <v>1439</v>
      </c>
      <c r="Q1397">
        <v>0.38541666666666669</v>
      </c>
    </row>
    <row r="1398" spans="1:17">
      <c r="A1398" s="48">
        <v>46033</v>
      </c>
      <c r="B1398">
        <v>2</v>
      </c>
      <c r="C1398" t="s">
        <v>256</v>
      </c>
      <c r="D1398" t="s">
        <v>1393</v>
      </c>
      <c r="E1398">
        <v>20</v>
      </c>
      <c r="F1398" t="s">
        <v>17</v>
      </c>
      <c r="G1398" t="s">
        <v>488</v>
      </c>
      <c r="H1398" t="s">
        <v>389</v>
      </c>
      <c r="I1398" t="s">
        <v>488</v>
      </c>
      <c r="J1398" t="s">
        <v>16</v>
      </c>
      <c r="K1398">
        <v>2880</v>
      </c>
      <c r="L1398">
        <v>2880</v>
      </c>
      <c r="M1398">
        <v>80</v>
      </c>
      <c r="N1398" t="b">
        <v>0</v>
      </c>
      <c r="O1398" t="s">
        <v>4711</v>
      </c>
      <c r="P1398" t="s">
        <v>1439</v>
      </c>
      <c r="Q1398">
        <v>0.38541666666666669</v>
      </c>
    </row>
    <row r="1399" spans="1:17">
      <c r="A1399" s="48">
        <v>46033</v>
      </c>
      <c r="B1399">
        <v>2</v>
      </c>
      <c r="C1399" t="s">
        <v>256</v>
      </c>
      <c r="D1399" t="s">
        <v>1393</v>
      </c>
      <c r="E1399">
        <v>20</v>
      </c>
      <c r="F1399" t="s">
        <v>17</v>
      </c>
      <c r="G1399" t="s">
        <v>488</v>
      </c>
      <c r="H1399" t="s">
        <v>391</v>
      </c>
      <c r="I1399" t="s">
        <v>1266</v>
      </c>
      <c r="J1399" t="s">
        <v>15</v>
      </c>
      <c r="K1399">
        <v>2880</v>
      </c>
      <c r="L1399">
        <v>2880</v>
      </c>
      <c r="M1399">
        <v>40</v>
      </c>
      <c r="N1399" t="b">
        <v>0</v>
      </c>
      <c r="O1399" t="s">
        <v>4709</v>
      </c>
      <c r="P1399" t="s">
        <v>1439</v>
      </c>
      <c r="Q1399">
        <v>0.38541666666666669</v>
      </c>
    </row>
    <row r="1400" spans="1:17">
      <c r="A1400" s="48">
        <v>46033</v>
      </c>
      <c r="B1400">
        <v>2</v>
      </c>
      <c r="C1400" t="s">
        <v>257</v>
      </c>
      <c r="D1400" t="s">
        <v>1403</v>
      </c>
      <c r="E1400">
        <v>5</v>
      </c>
      <c r="F1400" t="s">
        <v>17</v>
      </c>
      <c r="G1400" t="s">
        <v>488</v>
      </c>
      <c r="H1400" t="s">
        <v>386</v>
      </c>
      <c r="I1400" t="s">
        <v>488</v>
      </c>
      <c r="J1400" t="s">
        <v>15</v>
      </c>
      <c r="K1400">
        <v>2880</v>
      </c>
      <c r="L1400">
        <v>2880</v>
      </c>
      <c r="M1400">
        <v>80</v>
      </c>
      <c r="N1400" t="b">
        <v>0</v>
      </c>
      <c r="O1400" t="s">
        <v>4711</v>
      </c>
      <c r="P1400" t="s">
        <v>1439</v>
      </c>
      <c r="Q1400">
        <v>0.44791666666666669</v>
      </c>
    </row>
    <row r="1401" spans="1:17">
      <c r="A1401" s="48">
        <v>46033</v>
      </c>
      <c r="B1401">
        <v>2</v>
      </c>
      <c r="C1401" t="s">
        <v>257</v>
      </c>
      <c r="D1401" t="s">
        <v>1403</v>
      </c>
      <c r="E1401">
        <v>5</v>
      </c>
      <c r="F1401" t="s">
        <v>17</v>
      </c>
      <c r="G1401" t="s">
        <v>488</v>
      </c>
      <c r="H1401" t="s">
        <v>387</v>
      </c>
      <c r="I1401" t="s">
        <v>443</v>
      </c>
      <c r="J1401" t="s">
        <v>15</v>
      </c>
      <c r="K1401">
        <v>2880</v>
      </c>
      <c r="L1401">
        <v>2880</v>
      </c>
      <c r="M1401">
        <v>40</v>
      </c>
      <c r="N1401" t="b">
        <v>0</v>
      </c>
      <c r="O1401" t="s">
        <v>4709</v>
      </c>
      <c r="P1401" t="s">
        <v>1439</v>
      </c>
      <c r="Q1401">
        <v>0.44791666666666669</v>
      </c>
    </row>
    <row r="1402" spans="1:17">
      <c r="A1402" s="48">
        <v>46033</v>
      </c>
      <c r="B1402">
        <v>2</v>
      </c>
      <c r="C1402" t="s">
        <v>257</v>
      </c>
      <c r="D1402" t="s">
        <v>1403</v>
      </c>
      <c r="E1402">
        <v>5</v>
      </c>
      <c r="F1402" t="s">
        <v>17</v>
      </c>
      <c r="G1402" t="s">
        <v>488</v>
      </c>
      <c r="H1402" t="s">
        <v>388</v>
      </c>
      <c r="I1402" t="s">
        <v>344</v>
      </c>
      <c r="J1402" t="s">
        <v>15</v>
      </c>
      <c r="K1402">
        <v>2880</v>
      </c>
      <c r="L1402">
        <v>2880</v>
      </c>
      <c r="M1402">
        <v>40</v>
      </c>
      <c r="N1402" t="b">
        <v>0</v>
      </c>
      <c r="O1402" t="s">
        <v>4709</v>
      </c>
      <c r="P1402" t="s">
        <v>1439</v>
      </c>
      <c r="Q1402">
        <v>0.44791666666666669</v>
      </c>
    </row>
    <row r="1403" spans="1:17">
      <c r="A1403" s="48">
        <v>46033</v>
      </c>
      <c r="B1403">
        <v>2</v>
      </c>
      <c r="C1403" t="s">
        <v>257</v>
      </c>
      <c r="D1403" t="s">
        <v>1403</v>
      </c>
      <c r="E1403">
        <v>5</v>
      </c>
      <c r="F1403" t="s">
        <v>17</v>
      </c>
      <c r="G1403" t="s">
        <v>488</v>
      </c>
      <c r="H1403" t="s">
        <v>1267</v>
      </c>
      <c r="I1403" t="s">
        <v>488</v>
      </c>
      <c r="J1403" t="s">
        <v>15</v>
      </c>
      <c r="K1403">
        <v>2880</v>
      </c>
      <c r="L1403">
        <v>2880</v>
      </c>
      <c r="M1403">
        <v>80</v>
      </c>
      <c r="N1403" t="b">
        <v>0</v>
      </c>
      <c r="O1403" t="s">
        <v>4711</v>
      </c>
      <c r="P1403" t="s">
        <v>1439</v>
      </c>
      <c r="Q1403">
        <v>0.44791666666666669</v>
      </c>
    </row>
    <row r="1404" spans="1:17">
      <c r="A1404" s="48">
        <v>46033</v>
      </c>
      <c r="B1404">
        <v>2</v>
      </c>
      <c r="C1404" t="s">
        <v>257</v>
      </c>
      <c r="D1404" t="s">
        <v>1403</v>
      </c>
      <c r="E1404">
        <v>5</v>
      </c>
      <c r="F1404" t="s">
        <v>17</v>
      </c>
      <c r="G1404" t="s">
        <v>488</v>
      </c>
      <c r="H1404" t="s">
        <v>389</v>
      </c>
      <c r="I1404" t="s">
        <v>488</v>
      </c>
      <c r="J1404" t="s">
        <v>16</v>
      </c>
      <c r="K1404">
        <v>2880</v>
      </c>
      <c r="L1404">
        <v>2880</v>
      </c>
      <c r="M1404">
        <v>80</v>
      </c>
      <c r="N1404" t="b">
        <v>0</v>
      </c>
      <c r="O1404" t="s">
        <v>4711</v>
      </c>
      <c r="P1404" t="s">
        <v>1439</v>
      </c>
      <c r="Q1404">
        <v>0.44791666666666669</v>
      </c>
    </row>
    <row r="1405" spans="1:17">
      <c r="A1405" s="48">
        <v>46033</v>
      </c>
      <c r="B1405">
        <v>2</v>
      </c>
      <c r="C1405" t="s">
        <v>257</v>
      </c>
      <c r="D1405" t="s">
        <v>1403</v>
      </c>
      <c r="E1405">
        <v>5</v>
      </c>
      <c r="F1405" t="s">
        <v>17</v>
      </c>
      <c r="G1405" t="s">
        <v>488</v>
      </c>
      <c r="H1405" t="s">
        <v>391</v>
      </c>
      <c r="I1405" t="s">
        <v>1266</v>
      </c>
      <c r="J1405" t="s">
        <v>15</v>
      </c>
      <c r="K1405">
        <v>2880</v>
      </c>
      <c r="L1405">
        <v>2880</v>
      </c>
      <c r="M1405">
        <v>40</v>
      </c>
      <c r="N1405" t="b">
        <v>0</v>
      </c>
      <c r="O1405" t="s">
        <v>4709</v>
      </c>
      <c r="P1405" t="s">
        <v>1439</v>
      </c>
      <c r="Q1405">
        <v>0.44791666666666669</v>
      </c>
    </row>
    <row r="1406" spans="1:17">
      <c r="A1406" s="48">
        <v>46033</v>
      </c>
      <c r="B1406">
        <v>2</v>
      </c>
      <c r="C1406" t="s">
        <v>260</v>
      </c>
      <c r="D1406" t="s">
        <v>1221</v>
      </c>
      <c r="E1406">
        <v>5</v>
      </c>
      <c r="F1406" t="s">
        <v>17</v>
      </c>
      <c r="G1406" t="s">
        <v>488</v>
      </c>
      <c r="H1406" t="s">
        <v>386</v>
      </c>
      <c r="I1406" t="s">
        <v>488</v>
      </c>
      <c r="J1406" t="s">
        <v>15</v>
      </c>
      <c r="K1406">
        <v>2880</v>
      </c>
      <c r="L1406">
        <v>2880</v>
      </c>
      <c r="M1406">
        <v>80</v>
      </c>
      <c r="N1406" t="b">
        <v>0</v>
      </c>
      <c r="O1406" t="s">
        <v>4711</v>
      </c>
      <c r="P1406" t="s">
        <v>2103</v>
      </c>
      <c r="Q1406">
        <v>0.38194444444444442</v>
      </c>
    </row>
    <row r="1407" spans="1:17">
      <c r="A1407" s="48">
        <v>46033</v>
      </c>
      <c r="B1407">
        <v>2</v>
      </c>
      <c r="C1407" t="s">
        <v>260</v>
      </c>
      <c r="D1407" t="s">
        <v>1221</v>
      </c>
      <c r="E1407">
        <v>5</v>
      </c>
      <c r="F1407" t="s">
        <v>17</v>
      </c>
      <c r="G1407" t="s">
        <v>488</v>
      </c>
      <c r="H1407" t="s">
        <v>387</v>
      </c>
      <c r="I1407" t="s">
        <v>443</v>
      </c>
      <c r="J1407" t="s">
        <v>15</v>
      </c>
      <c r="K1407">
        <v>2880</v>
      </c>
      <c r="L1407">
        <v>2880</v>
      </c>
      <c r="M1407">
        <v>40</v>
      </c>
      <c r="N1407" t="b">
        <v>0</v>
      </c>
      <c r="O1407" t="s">
        <v>4709</v>
      </c>
      <c r="P1407" t="s">
        <v>2103</v>
      </c>
      <c r="Q1407">
        <v>0.38194444444444442</v>
      </c>
    </row>
    <row r="1408" spans="1:17">
      <c r="A1408" s="48">
        <v>46033</v>
      </c>
      <c r="B1408">
        <v>2</v>
      </c>
      <c r="C1408" t="s">
        <v>260</v>
      </c>
      <c r="D1408" t="s">
        <v>1221</v>
      </c>
      <c r="E1408">
        <v>5</v>
      </c>
      <c r="F1408" t="s">
        <v>17</v>
      </c>
      <c r="G1408" t="s">
        <v>488</v>
      </c>
      <c r="H1408" t="s">
        <v>388</v>
      </c>
      <c r="I1408" t="s">
        <v>344</v>
      </c>
      <c r="J1408" t="s">
        <v>15</v>
      </c>
      <c r="K1408">
        <v>2880</v>
      </c>
      <c r="L1408">
        <v>2880</v>
      </c>
      <c r="M1408">
        <v>40</v>
      </c>
      <c r="N1408" t="b">
        <v>0</v>
      </c>
      <c r="O1408" t="s">
        <v>4709</v>
      </c>
      <c r="P1408" t="s">
        <v>2103</v>
      </c>
      <c r="Q1408">
        <v>0.38194444444444442</v>
      </c>
    </row>
    <row r="1409" spans="1:17">
      <c r="A1409" s="48">
        <v>46033</v>
      </c>
      <c r="B1409">
        <v>2</v>
      </c>
      <c r="C1409" t="s">
        <v>260</v>
      </c>
      <c r="D1409" t="s">
        <v>1221</v>
      </c>
      <c r="E1409">
        <v>5</v>
      </c>
      <c r="F1409" t="s">
        <v>17</v>
      </c>
      <c r="G1409" t="s">
        <v>488</v>
      </c>
      <c r="H1409" t="s">
        <v>1267</v>
      </c>
      <c r="I1409" t="s">
        <v>488</v>
      </c>
      <c r="J1409" t="s">
        <v>15</v>
      </c>
      <c r="K1409">
        <v>2880</v>
      </c>
      <c r="L1409">
        <v>2880</v>
      </c>
      <c r="M1409">
        <v>80</v>
      </c>
      <c r="N1409" t="b">
        <v>0</v>
      </c>
      <c r="O1409" t="s">
        <v>4711</v>
      </c>
      <c r="P1409" t="s">
        <v>2103</v>
      </c>
      <c r="Q1409">
        <v>0.38194444444444442</v>
      </c>
    </row>
    <row r="1410" spans="1:17">
      <c r="A1410" s="48">
        <v>46033</v>
      </c>
      <c r="B1410">
        <v>2</v>
      </c>
      <c r="C1410" t="s">
        <v>260</v>
      </c>
      <c r="D1410" t="s">
        <v>1221</v>
      </c>
      <c r="E1410">
        <v>5</v>
      </c>
      <c r="F1410" t="s">
        <v>17</v>
      </c>
      <c r="G1410" t="s">
        <v>488</v>
      </c>
      <c r="H1410" t="s">
        <v>389</v>
      </c>
      <c r="I1410" t="s">
        <v>488</v>
      </c>
      <c r="J1410" t="s">
        <v>16</v>
      </c>
      <c r="K1410">
        <v>2880</v>
      </c>
      <c r="L1410">
        <v>2880</v>
      </c>
      <c r="M1410">
        <v>80</v>
      </c>
      <c r="N1410" t="b">
        <v>0</v>
      </c>
      <c r="O1410" t="s">
        <v>4711</v>
      </c>
      <c r="P1410" t="s">
        <v>2103</v>
      </c>
      <c r="Q1410">
        <v>0.38194444444444442</v>
      </c>
    </row>
    <row r="1411" spans="1:17">
      <c r="A1411" s="48">
        <v>46033</v>
      </c>
      <c r="B1411">
        <v>2</v>
      </c>
      <c r="C1411" t="s">
        <v>260</v>
      </c>
      <c r="D1411" t="s">
        <v>1221</v>
      </c>
      <c r="E1411">
        <v>5</v>
      </c>
      <c r="F1411" t="s">
        <v>17</v>
      </c>
      <c r="G1411" t="s">
        <v>488</v>
      </c>
      <c r="H1411" t="s">
        <v>391</v>
      </c>
      <c r="I1411" t="s">
        <v>1266</v>
      </c>
      <c r="J1411" t="s">
        <v>15</v>
      </c>
      <c r="K1411">
        <v>2880</v>
      </c>
      <c r="L1411">
        <v>2880</v>
      </c>
      <c r="M1411">
        <v>40</v>
      </c>
      <c r="N1411" t="b">
        <v>0</v>
      </c>
      <c r="O1411" t="s">
        <v>4709</v>
      </c>
      <c r="P1411" t="s">
        <v>2103</v>
      </c>
      <c r="Q1411">
        <v>0.38194444444444442</v>
      </c>
    </row>
    <row r="1412" spans="1:17">
      <c r="A1412" s="48">
        <v>46033</v>
      </c>
      <c r="B1412">
        <v>2</v>
      </c>
      <c r="C1412" t="s">
        <v>261</v>
      </c>
      <c r="D1412" t="s">
        <v>1401</v>
      </c>
      <c r="E1412">
        <v>30</v>
      </c>
      <c r="F1412" t="s">
        <v>17</v>
      </c>
      <c r="G1412" t="s">
        <v>488</v>
      </c>
      <c r="H1412" t="s">
        <v>386</v>
      </c>
      <c r="I1412" t="s">
        <v>488</v>
      </c>
      <c r="J1412" t="s">
        <v>15</v>
      </c>
      <c r="K1412">
        <v>2880</v>
      </c>
      <c r="L1412">
        <v>2880</v>
      </c>
      <c r="M1412">
        <v>80</v>
      </c>
      <c r="N1412" t="b">
        <v>0</v>
      </c>
      <c r="O1412" t="s">
        <v>4711</v>
      </c>
      <c r="P1412" t="s">
        <v>2103</v>
      </c>
      <c r="Q1412">
        <v>0.625</v>
      </c>
    </row>
    <row r="1413" spans="1:17">
      <c r="A1413" s="48">
        <v>46033</v>
      </c>
      <c r="B1413">
        <v>2</v>
      </c>
      <c r="C1413" t="s">
        <v>261</v>
      </c>
      <c r="D1413" t="s">
        <v>1401</v>
      </c>
      <c r="E1413">
        <v>30</v>
      </c>
      <c r="F1413" t="s">
        <v>17</v>
      </c>
      <c r="G1413" t="s">
        <v>488</v>
      </c>
      <c r="H1413" t="s">
        <v>387</v>
      </c>
      <c r="I1413" t="s">
        <v>443</v>
      </c>
      <c r="J1413" t="s">
        <v>15</v>
      </c>
      <c r="K1413">
        <v>2880</v>
      </c>
      <c r="L1413">
        <v>2880</v>
      </c>
      <c r="M1413">
        <v>40</v>
      </c>
      <c r="N1413" t="b">
        <v>0</v>
      </c>
      <c r="O1413" t="s">
        <v>4709</v>
      </c>
      <c r="P1413" t="s">
        <v>2103</v>
      </c>
      <c r="Q1413">
        <v>0.625</v>
      </c>
    </row>
    <row r="1414" spans="1:17">
      <c r="A1414" s="48">
        <v>46033</v>
      </c>
      <c r="B1414">
        <v>2</v>
      </c>
      <c r="C1414" t="s">
        <v>261</v>
      </c>
      <c r="D1414" t="s">
        <v>1401</v>
      </c>
      <c r="E1414">
        <v>30</v>
      </c>
      <c r="F1414" t="s">
        <v>17</v>
      </c>
      <c r="G1414" t="s">
        <v>488</v>
      </c>
      <c r="H1414" t="s">
        <v>388</v>
      </c>
      <c r="I1414" t="s">
        <v>344</v>
      </c>
      <c r="J1414" t="s">
        <v>15</v>
      </c>
      <c r="K1414">
        <v>2880</v>
      </c>
      <c r="L1414">
        <v>2880</v>
      </c>
      <c r="M1414">
        <v>40</v>
      </c>
      <c r="N1414" t="b">
        <v>0</v>
      </c>
      <c r="O1414" t="s">
        <v>4709</v>
      </c>
      <c r="P1414" t="s">
        <v>2103</v>
      </c>
      <c r="Q1414">
        <v>0.625</v>
      </c>
    </row>
    <row r="1415" spans="1:17">
      <c r="A1415" s="48">
        <v>46033</v>
      </c>
      <c r="B1415">
        <v>2</v>
      </c>
      <c r="C1415" t="s">
        <v>261</v>
      </c>
      <c r="D1415" t="s">
        <v>1401</v>
      </c>
      <c r="E1415">
        <v>30</v>
      </c>
      <c r="F1415" t="s">
        <v>17</v>
      </c>
      <c r="G1415" t="s">
        <v>488</v>
      </c>
      <c r="H1415" t="s">
        <v>1267</v>
      </c>
      <c r="I1415" t="s">
        <v>488</v>
      </c>
      <c r="J1415" t="s">
        <v>15</v>
      </c>
      <c r="K1415">
        <v>2880</v>
      </c>
      <c r="L1415">
        <v>2880</v>
      </c>
      <c r="M1415">
        <v>80</v>
      </c>
      <c r="N1415" t="b">
        <v>0</v>
      </c>
      <c r="O1415" t="s">
        <v>4711</v>
      </c>
      <c r="P1415" t="s">
        <v>2103</v>
      </c>
      <c r="Q1415">
        <v>0.625</v>
      </c>
    </row>
    <row r="1416" spans="1:17">
      <c r="A1416" s="48">
        <v>46033</v>
      </c>
      <c r="B1416">
        <v>2</v>
      </c>
      <c r="C1416" t="s">
        <v>261</v>
      </c>
      <c r="D1416" t="s">
        <v>1401</v>
      </c>
      <c r="E1416">
        <v>30</v>
      </c>
      <c r="F1416" t="s">
        <v>17</v>
      </c>
      <c r="G1416" t="s">
        <v>488</v>
      </c>
      <c r="H1416" t="s">
        <v>389</v>
      </c>
      <c r="I1416" t="s">
        <v>488</v>
      </c>
      <c r="J1416" t="s">
        <v>16</v>
      </c>
      <c r="K1416">
        <v>2880</v>
      </c>
      <c r="L1416">
        <v>2880</v>
      </c>
      <c r="M1416">
        <v>80</v>
      </c>
      <c r="N1416" t="b">
        <v>0</v>
      </c>
      <c r="O1416" t="s">
        <v>4711</v>
      </c>
      <c r="P1416" t="s">
        <v>2103</v>
      </c>
      <c r="Q1416">
        <v>0.625</v>
      </c>
    </row>
    <row r="1417" spans="1:17">
      <c r="A1417" s="48">
        <v>46033</v>
      </c>
      <c r="B1417">
        <v>2</v>
      </c>
      <c r="C1417" t="s">
        <v>261</v>
      </c>
      <c r="D1417" t="s">
        <v>1401</v>
      </c>
      <c r="E1417">
        <v>30</v>
      </c>
      <c r="F1417" t="s">
        <v>17</v>
      </c>
      <c r="G1417" t="s">
        <v>488</v>
      </c>
      <c r="H1417" t="s">
        <v>391</v>
      </c>
      <c r="I1417" t="s">
        <v>1266</v>
      </c>
      <c r="J1417" t="s">
        <v>15</v>
      </c>
      <c r="K1417">
        <v>2880</v>
      </c>
      <c r="L1417">
        <v>2880</v>
      </c>
      <c r="M1417">
        <v>40</v>
      </c>
      <c r="N1417" t="b">
        <v>0</v>
      </c>
      <c r="O1417" t="s">
        <v>4709</v>
      </c>
      <c r="P1417" t="s">
        <v>2103</v>
      </c>
      <c r="Q1417">
        <v>0.625</v>
      </c>
    </row>
    <row r="1418" spans="1:17">
      <c r="A1418" s="48">
        <v>46033</v>
      </c>
      <c r="B1418">
        <v>2</v>
      </c>
      <c r="C1418" t="s">
        <v>269</v>
      </c>
      <c r="D1418" t="s">
        <v>1400</v>
      </c>
      <c r="E1418">
        <v>10</v>
      </c>
      <c r="F1418" t="s">
        <v>17</v>
      </c>
      <c r="G1418" t="s">
        <v>488</v>
      </c>
      <c r="H1418" t="s">
        <v>386</v>
      </c>
      <c r="I1418" t="s">
        <v>488</v>
      </c>
      <c r="J1418" t="s">
        <v>15</v>
      </c>
      <c r="K1418">
        <v>2880</v>
      </c>
      <c r="L1418">
        <v>2880</v>
      </c>
      <c r="M1418">
        <v>80</v>
      </c>
      <c r="N1418" t="b">
        <v>0</v>
      </c>
      <c r="O1418" t="s">
        <v>4711</v>
      </c>
      <c r="P1418" t="s">
        <v>1590</v>
      </c>
      <c r="Q1418">
        <v>0.4375</v>
      </c>
    </row>
    <row r="1419" spans="1:17">
      <c r="A1419" s="48">
        <v>46033</v>
      </c>
      <c r="B1419">
        <v>2</v>
      </c>
      <c r="C1419" t="s">
        <v>269</v>
      </c>
      <c r="D1419" t="s">
        <v>1400</v>
      </c>
      <c r="E1419">
        <v>10</v>
      </c>
      <c r="F1419" t="s">
        <v>17</v>
      </c>
      <c r="G1419" t="s">
        <v>488</v>
      </c>
      <c r="H1419" t="s">
        <v>387</v>
      </c>
      <c r="I1419" t="s">
        <v>443</v>
      </c>
      <c r="J1419" t="s">
        <v>15</v>
      </c>
      <c r="K1419">
        <v>2880</v>
      </c>
      <c r="L1419">
        <v>2880</v>
      </c>
      <c r="M1419">
        <v>40</v>
      </c>
      <c r="N1419" t="b">
        <v>0</v>
      </c>
      <c r="O1419" t="s">
        <v>4709</v>
      </c>
      <c r="P1419" t="s">
        <v>1590</v>
      </c>
      <c r="Q1419">
        <v>0.4375</v>
      </c>
    </row>
    <row r="1420" spans="1:17">
      <c r="A1420" s="48">
        <v>46033</v>
      </c>
      <c r="B1420">
        <v>2</v>
      </c>
      <c r="C1420" t="s">
        <v>269</v>
      </c>
      <c r="D1420" t="s">
        <v>1400</v>
      </c>
      <c r="E1420">
        <v>10</v>
      </c>
      <c r="F1420" t="s">
        <v>17</v>
      </c>
      <c r="G1420" t="s">
        <v>488</v>
      </c>
      <c r="H1420" t="s">
        <v>388</v>
      </c>
      <c r="I1420" t="s">
        <v>344</v>
      </c>
      <c r="J1420" t="s">
        <v>15</v>
      </c>
      <c r="K1420">
        <v>2880</v>
      </c>
      <c r="L1420">
        <v>2880</v>
      </c>
      <c r="M1420">
        <v>40</v>
      </c>
      <c r="N1420" t="b">
        <v>0</v>
      </c>
      <c r="O1420" t="s">
        <v>4709</v>
      </c>
      <c r="P1420" t="s">
        <v>1590</v>
      </c>
      <c r="Q1420">
        <v>0.4375</v>
      </c>
    </row>
    <row r="1421" spans="1:17">
      <c r="A1421" s="48">
        <v>46033</v>
      </c>
      <c r="B1421">
        <v>2</v>
      </c>
      <c r="C1421" t="s">
        <v>269</v>
      </c>
      <c r="D1421" t="s">
        <v>1400</v>
      </c>
      <c r="E1421">
        <v>10</v>
      </c>
      <c r="F1421" t="s">
        <v>17</v>
      </c>
      <c r="G1421" t="s">
        <v>488</v>
      </c>
      <c r="H1421" t="s">
        <v>1267</v>
      </c>
      <c r="I1421" t="s">
        <v>488</v>
      </c>
      <c r="J1421" t="s">
        <v>15</v>
      </c>
      <c r="K1421">
        <v>2880</v>
      </c>
      <c r="L1421">
        <v>2880</v>
      </c>
      <c r="M1421">
        <v>80</v>
      </c>
      <c r="N1421" t="b">
        <v>0</v>
      </c>
      <c r="O1421" t="s">
        <v>4711</v>
      </c>
      <c r="P1421" t="s">
        <v>1590</v>
      </c>
      <c r="Q1421">
        <v>0.4375</v>
      </c>
    </row>
    <row r="1422" spans="1:17">
      <c r="A1422" s="48">
        <v>46033</v>
      </c>
      <c r="B1422">
        <v>2</v>
      </c>
      <c r="C1422" t="s">
        <v>269</v>
      </c>
      <c r="D1422" t="s">
        <v>1400</v>
      </c>
      <c r="E1422">
        <v>10</v>
      </c>
      <c r="F1422" t="s">
        <v>17</v>
      </c>
      <c r="G1422" t="s">
        <v>488</v>
      </c>
      <c r="H1422" t="s">
        <v>389</v>
      </c>
      <c r="I1422" t="s">
        <v>488</v>
      </c>
      <c r="J1422" t="s">
        <v>16</v>
      </c>
      <c r="K1422">
        <v>2880</v>
      </c>
      <c r="L1422">
        <v>2880</v>
      </c>
      <c r="M1422">
        <v>80</v>
      </c>
      <c r="N1422" t="b">
        <v>0</v>
      </c>
      <c r="O1422" t="s">
        <v>4711</v>
      </c>
      <c r="P1422" t="s">
        <v>1590</v>
      </c>
      <c r="Q1422">
        <v>0.4375</v>
      </c>
    </row>
    <row r="1423" spans="1:17">
      <c r="A1423" s="48">
        <v>46033</v>
      </c>
      <c r="B1423">
        <v>2</v>
      </c>
      <c r="C1423" t="s">
        <v>269</v>
      </c>
      <c r="D1423" t="s">
        <v>1400</v>
      </c>
      <c r="E1423">
        <v>10</v>
      </c>
      <c r="F1423" t="s">
        <v>17</v>
      </c>
      <c r="G1423" t="s">
        <v>488</v>
      </c>
      <c r="H1423" t="s">
        <v>391</v>
      </c>
      <c r="I1423" t="s">
        <v>1266</v>
      </c>
      <c r="J1423" t="s">
        <v>15</v>
      </c>
      <c r="K1423">
        <v>2880</v>
      </c>
      <c r="L1423">
        <v>2880</v>
      </c>
      <c r="M1423">
        <v>40</v>
      </c>
      <c r="N1423" t="b">
        <v>0</v>
      </c>
      <c r="O1423" t="s">
        <v>4709</v>
      </c>
      <c r="P1423" t="s">
        <v>1590</v>
      </c>
      <c r="Q1423">
        <v>0.4375</v>
      </c>
    </row>
    <row r="1424" spans="1:17">
      <c r="A1424" s="48">
        <v>46033</v>
      </c>
      <c r="B1424">
        <v>2</v>
      </c>
      <c r="C1424" t="s">
        <v>276</v>
      </c>
      <c r="D1424" t="s">
        <v>1412</v>
      </c>
      <c r="E1424">
        <v>30</v>
      </c>
      <c r="F1424" t="s">
        <v>17</v>
      </c>
      <c r="G1424" t="s">
        <v>488</v>
      </c>
      <c r="H1424" t="s">
        <v>386</v>
      </c>
      <c r="I1424" t="s">
        <v>488</v>
      </c>
      <c r="J1424" t="s">
        <v>15</v>
      </c>
      <c r="K1424">
        <v>2880</v>
      </c>
      <c r="L1424">
        <v>2880</v>
      </c>
      <c r="M1424">
        <v>80</v>
      </c>
      <c r="N1424" t="b">
        <v>0</v>
      </c>
      <c r="O1424" t="s">
        <v>4711</v>
      </c>
      <c r="P1424" t="s">
        <v>1439</v>
      </c>
      <c r="Q1424">
        <v>0.625</v>
      </c>
    </row>
    <row r="1425" spans="1:17">
      <c r="A1425" s="48">
        <v>46033</v>
      </c>
      <c r="B1425">
        <v>2</v>
      </c>
      <c r="C1425" t="s">
        <v>276</v>
      </c>
      <c r="D1425" t="s">
        <v>1412</v>
      </c>
      <c r="E1425">
        <v>30</v>
      </c>
      <c r="F1425" t="s">
        <v>17</v>
      </c>
      <c r="G1425" t="s">
        <v>488</v>
      </c>
      <c r="H1425" t="s">
        <v>387</v>
      </c>
      <c r="I1425" t="s">
        <v>443</v>
      </c>
      <c r="J1425" t="s">
        <v>15</v>
      </c>
      <c r="K1425">
        <v>2880</v>
      </c>
      <c r="L1425">
        <v>2880</v>
      </c>
      <c r="M1425">
        <v>40</v>
      </c>
      <c r="N1425" t="b">
        <v>0</v>
      </c>
      <c r="O1425" t="s">
        <v>4709</v>
      </c>
      <c r="P1425" t="s">
        <v>1439</v>
      </c>
      <c r="Q1425">
        <v>0.625</v>
      </c>
    </row>
    <row r="1426" spans="1:17">
      <c r="A1426" s="48">
        <v>46033</v>
      </c>
      <c r="B1426">
        <v>2</v>
      </c>
      <c r="C1426" t="s">
        <v>276</v>
      </c>
      <c r="D1426" t="s">
        <v>1412</v>
      </c>
      <c r="E1426">
        <v>30</v>
      </c>
      <c r="F1426" t="s">
        <v>17</v>
      </c>
      <c r="G1426" t="s">
        <v>488</v>
      </c>
      <c r="H1426" t="s">
        <v>388</v>
      </c>
      <c r="I1426" t="s">
        <v>344</v>
      </c>
      <c r="J1426" t="s">
        <v>15</v>
      </c>
      <c r="K1426">
        <v>2880</v>
      </c>
      <c r="L1426">
        <v>2880</v>
      </c>
      <c r="M1426">
        <v>40</v>
      </c>
      <c r="N1426" t="b">
        <v>0</v>
      </c>
      <c r="O1426" t="s">
        <v>4709</v>
      </c>
      <c r="P1426" t="s">
        <v>1439</v>
      </c>
      <c r="Q1426">
        <v>0.625</v>
      </c>
    </row>
    <row r="1427" spans="1:17">
      <c r="A1427" s="48">
        <v>46033</v>
      </c>
      <c r="B1427">
        <v>2</v>
      </c>
      <c r="C1427" t="s">
        <v>276</v>
      </c>
      <c r="D1427" t="s">
        <v>1412</v>
      </c>
      <c r="E1427">
        <v>30</v>
      </c>
      <c r="F1427" t="s">
        <v>17</v>
      </c>
      <c r="G1427" t="s">
        <v>488</v>
      </c>
      <c r="H1427" t="s">
        <v>1267</v>
      </c>
      <c r="I1427" t="s">
        <v>488</v>
      </c>
      <c r="J1427" t="s">
        <v>15</v>
      </c>
      <c r="K1427">
        <v>2880</v>
      </c>
      <c r="L1427">
        <v>2880</v>
      </c>
      <c r="M1427">
        <v>80</v>
      </c>
      <c r="N1427" t="b">
        <v>0</v>
      </c>
      <c r="O1427" t="s">
        <v>4711</v>
      </c>
      <c r="P1427" t="s">
        <v>1439</v>
      </c>
      <c r="Q1427">
        <v>0.625</v>
      </c>
    </row>
    <row r="1428" spans="1:17">
      <c r="A1428" s="48">
        <v>46033</v>
      </c>
      <c r="B1428">
        <v>2</v>
      </c>
      <c r="C1428" t="s">
        <v>276</v>
      </c>
      <c r="D1428" t="s">
        <v>1412</v>
      </c>
      <c r="E1428">
        <v>30</v>
      </c>
      <c r="F1428" t="s">
        <v>17</v>
      </c>
      <c r="G1428" t="s">
        <v>488</v>
      </c>
      <c r="H1428" t="s">
        <v>389</v>
      </c>
      <c r="I1428" t="s">
        <v>488</v>
      </c>
      <c r="J1428" t="s">
        <v>16</v>
      </c>
      <c r="K1428">
        <v>2880</v>
      </c>
      <c r="L1428">
        <v>2880</v>
      </c>
      <c r="M1428">
        <v>80</v>
      </c>
      <c r="N1428" t="b">
        <v>0</v>
      </c>
      <c r="O1428" t="s">
        <v>4711</v>
      </c>
      <c r="P1428" t="s">
        <v>1439</v>
      </c>
      <c r="Q1428">
        <v>0.625</v>
      </c>
    </row>
    <row r="1429" spans="1:17">
      <c r="A1429" s="48">
        <v>46033</v>
      </c>
      <c r="B1429">
        <v>2</v>
      </c>
      <c r="C1429" t="s">
        <v>276</v>
      </c>
      <c r="D1429" t="s">
        <v>1412</v>
      </c>
      <c r="E1429">
        <v>30</v>
      </c>
      <c r="F1429" t="s">
        <v>17</v>
      </c>
      <c r="G1429" t="s">
        <v>488</v>
      </c>
      <c r="H1429" t="s">
        <v>391</v>
      </c>
      <c r="I1429" t="s">
        <v>1266</v>
      </c>
      <c r="J1429" t="s">
        <v>15</v>
      </c>
      <c r="K1429">
        <v>2880</v>
      </c>
      <c r="L1429">
        <v>2880</v>
      </c>
      <c r="M1429">
        <v>40</v>
      </c>
      <c r="N1429" t="b">
        <v>0</v>
      </c>
      <c r="O1429" t="s">
        <v>4709</v>
      </c>
      <c r="P1429" t="s">
        <v>1439</v>
      </c>
      <c r="Q1429">
        <v>0.625</v>
      </c>
    </row>
    <row r="1430" spans="1:17">
      <c r="A1430" s="48">
        <v>46033</v>
      </c>
      <c r="B1430">
        <v>2</v>
      </c>
      <c r="C1430" t="s">
        <v>284</v>
      </c>
      <c r="D1430" t="s">
        <v>98</v>
      </c>
      <c r="E1430">
        <v>10</v>
      </c>
      <c r="F1430" t="s">
        <v>17</v>
      </c>
      <c r="G1430" t="s">
        <v>1266</v>
      </c>
      <c r="H1430" t="s">
        <v>386</v>
      </c>
      <c r="I1430" t="s">
        <v>488</v>
      </c>
      <c r="J1430" t="s">
        <v>15</v>
      </c>
      <c r="K1430">
        <v>2880</v>
      </c>
      <c r="L1430">
        <v>2880</v>
      </c>
      <c r="M1430">
        <v>40</v>
      </c>
      <c r="N1430" t="b">
        <v>0</v>
      </c>
      <c r="O1430" t="s">
        <v>4709</v>
      </c>
      <c r="P1430" t="s">
        <v>2103</v>
      </c>
      <c r="Q1430">
        <v>0.44791666666666669</v>
      </c>
    </row>
    <row r="1431" spans="1:17">
      <c r="A1431" s="48">
        <v>46033</v>
      </c>
      <c r="B1431">
        <v>2</v>
      </c>
      <c r="C1431" t="s">
        <v>284</v>
      </c>
      <c r="D1431" t="s">
        <v>98</v>
      </c>
      <c r="E1431">
        <v>10</v>
      </c>
      <c r="F1431" t="s">
        <v>17</v>
      </c>
      <c r="G1431" t="s">
        <v>1266</v>
      </c>
      <c r="H1431" t="s">
        <v>387</v>
      </c>
      <c r="I1431" t="s">
        <v>443</v>
      </c>
      <c r="J1431" t="s">
        <v>15</v>
      </c>
      <c r="K1431">
        <v>2880</v>
      </c>
      <c r="L1431">
        <v>2880</v>
      </c>
      <c r="M1431">
        <v>40</v>
      </c>
      <c r="N1431" t="b">
        <v>0</v>
      </c>
      <c r="O1431" t="s">
        <v>4709</v>
      </c>
      <c r="P1431" t="s">
        <v>2103</v>
      </c>
      <c r="Q1431">
        <v>0.44791666666666669</v>
      </c>
    </row>
    <row r="1432" spans="1:17">
      <c r="A1432" s="48">
        <v>46033</v>
      </c>
      <c r="B1432">
        <v>2</v>
      </c>
      <c r="C1432" t="s">
        <v>284</v>
      </c>
      <c r="D1432" t="s">
        <v>98</v>
      </c>
      <c r="E1432">
        <v>10</v>
      </c>
      <c r="F1432" t="s">
        <v>17</v>
      </c>
      <c r="G1432" t="s">
        <v>1266</v>
      </c>
      <c r="H1432" t="s">
        <v>388</v>
      </c>
      <c r="I1432" t="s">
        <v>344</v>
      </c>
      <c r="J1432" t="s">
        <v>15</v>
      </c>
      <c r="K1432">
        <v>2880</v>
      </c>
      <c r="L1432">
        <v>2880</v>
      </c>
      <c r="M1432">
        <v>40</v>
      </c>
      <c r="N1432" t="b">
        <v>0</v>
      </c>
      <c r="O1432" t="s">
        <v>4709</v>
      </c>
      <c r="P1432" t="s">
        <v>2103</v>
      </c>
      <c r="Q1432">
        <v>0.44791666666666669</v>
      </c>
    </row>
    <row r="1433" spans="1:17">
      <c r="A1433" s="48">
        <v>46033</v>
      </c>
      <c r="B1433">
        <v>2</v>
      </c>
      <c r="C1433" t="s">
        <v>284</v>
      </c>
      <c r="D1433" t="s">
        <v>98</v>
      </c>
      <c r="E1433">
        <v>10</v>
      </c>
      <c r="F1433" t="s">
        <v>17</v>
      </c>
      <c r="G1433" t="s">
        <v>1266</v>
      </c>
      <c r="H1433" t="s">
        <v>1267</v>
      </c>
      <c r="I1433" t="s">
        <v>488</v>
      </c>
      <c r="J1433" t="s">
        <v>15</v>
      </c>
      <c r="K1433">
        <v>2880</v>
      </c>
      <c r="L1433">
        <v>2880</v>
      </c>
      <c r="M1433">
        <v>40</v>
      </c>
      <c r="N1433" t="b">
        <v>0</v>
      </c>
      <c r="O1433" t="s">
        <v>4709</v>
      </c>
      <c r="P1433" t="s">
        <v>2103</v>
      </c>
      <c r="Q1433">
        <v>0.44791666666666669</v>
      </c>
    </row>
    <row r="1434" spans="1:17">
      <c r="A1434" s="48">
        <v>46033</v>
      </c>
      <c r="B1434">
        <v>2</v>
      </c>
      <c r="C1434" t="s">
        <v>284</v>
      </c>
      <c r="D1434" t="s">
        <v>98</v>
      </c>
      <c r="E1434">
        <v>10</v>
      </c>
      <c r="F1434" t="s">
        <v>17</v>
      </c>
      <c r="G1434" t="s">
        <v>1266</v>
      </c>
      <c r="H1434" t="s">
        <v>389</v>
      </c>
      <c r="I1434" t="s">
        <v>488</v>
      </c>
      <c r="J1434" t="s">
        <v>16</v>
      </c>
      <c r="K1434">
        <v>2880</v>
      </c>
      <c r="L1434">
        <v>2880</v>
      </c>
      <c r="M1434">
        <v>40</v>
      </c>
      <c r="N1434" t="b">
        <v>0</v>
      </c>
      <c r="O1434" t="s">
        <v>4709</v>
      </c>
      <c r="P1434" t="s">
        <v>2103</v>
      </c>
      <c r="Q1434">
        <v>0.44791666666666669</v>
      </c>
    </row>
    <row r="1435" spans="1:17">
      <c r="A1435" s="48">
        <v>46033</v>
      </c>
      <c r="B1435">
        <v>2</v>
      </c>
      <c r="C1435" t="s">
        <v>284</v>
      </c>
      <c r="D1435" t="s">
        <v>98</v>
      </c>
      <c r="E1435">
        <v>10</v>
      </c>
      <c r="F1435" t="s">
        <v>17</v>
      </c>
      <c r="G1435" t="s">
        <v>1266</v>
      </c>
      <c r="H1435" t="s">
        <v>391</v>
      </c>
      <c r="I1435" t="s">
        <v>1266</v>
      </c>
      <c r="J1435" t="s">
        <v>15</v>
      </c>
      <c r="K1435">
        <v>2880</v>
      </c>
      <c r="L1435">
        <v>2880</v>
      </c>
      <c r="M1435">
        <v>80</v>
      </c>
      <c r="N1435" t="b">
        <v>0</v>
      </c>
      <c r="O1435" t="s">
        <v>4711</v>
      </c>
      <c r="P1435" t="s">
        <v>2103</v>
      </c>
      <c r="Q1435">
        <v>0.44791666666666669</v>
      </c>
    </row>
    <row r="1436" spans="1:17">
      <c r="A1436" s="48">
        <v>46033</v>
      </c>
      <c r="B1436">
        <v>2</v>
      </c>
      <c r="C1436" t="s">
        <v>289</v>
      </c>
      <c r="D1436" t="s">
        <v>108</v>
      </c>
      <c r="E1436">
        <v>30</v>
      </c>
      <c r="F1436" t="s">
        <v>17</v>
      </c>
      <c r="G1436" t="s">
        <v>443</v>
      </c>
      <c r="H1436" t="s">
        <v>386</v>
      </c>
      <c r="I1436" t="s">
        <v>488</v>
      </c>
      <c r="J1436" t="s">
        <v>15</v>
      </c>
      <c r="K1436">
        <v>2880</v>
      </c>
      <c r="L1436">
        <v>2880</v>
      </c>
      <c r="M1436">
        <v>40</v>
      </c>
      <c r="N1436" t="b">
        <v>0</v>
      </c>
      <c r="O1436" t="s">
        <v>4709</v>
      </c>
      <c r="P1436" t="s">
        <v>1590</v>
      </c>
      <c r="Q1436">
        <v>0.4375</v>
      </c>
    </row>
    <row r="1437" spans="1:17">
      <c r="A1437" s="48">
        <v>46033</v>
      </c>
      <c r="B1437">
        <v>2</v>
      </c>
      <c r="C1437" t="s">
        <v>289</v>
      </c>
      <c r="D1437" t="s">
        <v>108</v>
      </c>
      <c r="E1437">
        <v>30</v>
      </c>
      <c r="F1437" t="s">
        <v>17</v>
      </c>
      <c r="G1437" t="s">
        <v>443</v>
      </c>
      <c r="H1437" t="s">
        <v>387</v>
      </c>
      <c r="I1437" t="s">
        <v>443</v>
      </c>
      <c r="J1437" t="s">
        <v>15</v>
      </c>
      <c r="K1437">
        <v>2880</v>
      </c>
      <c r="L1437">
        <v>2880</v>
      </c>
      <c r="M1437">
        <v>80</v>
      </c>
      <c r="N1437" t="b">
        <v>0</v>
      </c>
      <c r="O1437" t="s">
        <v>4711</v>
      </c>
      <c r="P1437" t="s">
        <v>1590</v>
      </c>
      <c r="Q1437">
        <v>0.4375</v>
      </c>
    </row>
    <row r="1438" spans="1:17">
      <c r="A1438" s="48">
        <v>46033</v>
      </c>
      <c r="B1438">
        <v>2</v>
      </c>
      <c r="C1438" t="s">
        <v>289</v>
      </c>
      <c r="D1438" t="s">
        <v>108</v>
      </c>
      <c r="E1438">
        <v>30</v>
      </c>
      <c r="F1438" t="s">
        <v>17</v>
      </c>
      <c r="G1438" t="s">
        <v>443</v>
      </c>
      <c r="H1438" t="s">
        <v>388</v>
      </c>
      <c r="I1438" t="s">
        <v>344</v>
      </c>
      <c r="J1438" t="s">
        <v>15</v>
      </c>
      <c r="K1438">
        <v>2880</v>
      </c>
      <c r="L1438">
        <v>2880</v>
      </c>
      <c r="M1438">
        <v>40</v>
      </c>
      <c r="N1438" t="b">
        <v>0</v>
      </c>
      <c r="O1438" t="s">
        <v>4709</v>
      </c>
      <c r="P1438" t="s">
        <v>1590</v>
      </c>
      <c r="Q1438">
        <v>0.4375</v>
      </c>
    </row>
    <row r="1439" spans="1:17">
      <c r="A1439" s="48">
        <v>46033</v>
      </c>
      <c r="B1439">
        <v>2</v>
      </c>
      <c r="C1439" t="s">
        <v>289</v>
      </c>
      <c r="D1439" t="s">
        <v>108</v>
      </c>
      <c r="E1439">
        <v>30</v>
      </c>
      <c r="F1439" t="s">
        <v>17</v>
      </c>
      <c r="G1439" t="s">
        <v>443</v>
      </c>
      <c r="H1439" t="s">
        <v>1267</v>
      </c>
      <c r="I1439" t="s">
        <v>488</v>
      </c>
      <c r="J1439" t="s">
        <v>15</v>
      </c>
      <c r="K1439">
        <v>2880</v>
      </c>
      <c r="L1439">
        <v>2880</v>
      </c>
      <c r="M1439">
        <v>40</v>
      </c>
      <c r="N1439" t="b">
        <v>0</v>
      </c>
      <c r="O1439" t="s">
        <v>4709</v>
      </c>
      <c r="P1439" t="s">
        <v>1590</v>
      </c>
      <c r="Q1439">
        <v>0.4375</v>
      </c>
    </row>
    <row r="1440" spans="1:17">
      <c r="A1440" s="48">
        <v>46033</v>
      </c>
      <c r="B1440">
        <v>2</v>
      </c>
      <c r="C1440" t="s">
        <v>289</v>
      </c>
      <c r="D1440" t="s">
        <v>108</v>
      </c>
      <c r="E1440">
        <v>30</v>
      </c>
      <c r="F1440" t="s">
        <v>17</v>
      </c>
      <c r="G1440" t="s">
        <v>443</v>
      </c>
      <c r="H1440" t="s">
        <v>389</v>
      </c>
      <c r="I1440" t="s">
        <v>488</v>
      </c>
      <c r="J1440" t="s">
        <v>16</v>
      </c>
      <c r="K1440">
        <v>2880</v>
      </c>
      <c r="L1440">
        <v>2880</v>
      </c>
      <c r="M1440">
        <v>40</v>
      </c>
      <c r="N1440" t="b">
        <v>0</v>
      </c>
      <c r="O1440" t="s">
        <v>4709</v>
      </c>
      <c r="P1440" t="s">
        <v>1590</v>
      </c>
      <c r="Q1440">
        <v>0.4375</v>
      </c>
    </row>
    <row r="1441" spans="1:17">
      <c r="A1441" s="48">
        <v>46033</v>
      </c>
      <c r="B1441">
        <v>2</v>
      </c>
      <c r="C1441" t="s">
        <v>289</v>
      </c>
      <c r="D1441" t="s">
        <v>108</v>
      </c>
      <c r="E1441">
        <v>30</v>
      </c>
      <c r="F1441" t="s">
        <v>17</v>
      </c>
      <c r="G1441" t="s">
        <v>443</v>
      </c>
      <c r="H1441" t="s">
        <v>391</v>
      </c>
      <c r="I1441" t="s">
        <v>1266</v>
      </c>
      <c r="J1441" t="s">
        <v>15</v>
      </c>
      <c r="K1441">
        <v>2880</v>
      </c>
      <c r="L1441">
        <v>2880</v>
      </c>
      <c r="M1441">
        <v>40</v>
      </c>
      <c r="N1441" t="b">
        <v>0</v>
      </c>
      <c r="O1441" t="s">
        <v>4709</v>
      </c>
      <c r="P1441" t="s">
        <v>1590</v>
      </c>
      <c r="Q1441">
        <v>0.4375</v>
      </c>
    </row>
    <row r="1442" spans="1:17">
      <c r="A1442" s="48">
        <v>46033</v>
      </c>
      <c r="B1442">
        <v>2</v>
      </c>
      <c r="C1442" t="s">
        <v>292</v>
      </c>
      <c r="D1442" t="s">
        <v>1305</v>
      </c>
      <c r="E1442">
        <v>10</v>
      </c>
      <c r="F1442" t="s">
        <v>17</v>
      </c>
      <c r="G1442" t="s">
        <v>443</v>
      </c>
      <c r="H1442" t="s">
        <v>386</v>
      </c>
      <c r="I1442" t="s">
        <v>488</v>
      </c>
      <c r="J1442" t="s">
        <v>15</v>
      </c>
      <c r="K1442">
        <v>2880</v>
      </c>
      <c r="L1442">
        <v>2880</v>
      </c>
      <c r="M1442">
        <v>40</v>
      </c>
      <c r="N1442" t="b">
        <v>0</v>
      </c>
      <c r="O1442" t="s">
        <v>4709</v>
      </c>
      <c r="P1442" t="s">
        <v>2103</v>
      </c>
      <c r="Q1442">
        <v>0.4375</v>
      </c>
    </row>
    <row r="1443" spans="1:17">
      <c r="A1443" s="48">
        <v>46033</v>
      </c>
      <c r="B1443">
        <v>2</v>
      </c>
      <c r="C1443" t="s">
        <v>292</v>
      </c>
      <c r="D1443" t="s">
        <v>1305</v>
      </c>
      <c r="E1443">
        <v>10</v>
      </c>
      <c r="F1443" t="s">
        <v>17</v>
      </c>
      <c r="G1443" t="s">
        <v>443</v>
      </c>
      <c r="H1443" t="s">
        <v>387</v>
      </c>
      <c r="I1443" t="s">
        <v>443</v>
      </c>
      <c r="J1443" t="s">
        <v>15</v>
      </c>
      <c r="K1443">
        <v>2880</v>
      </c>
      <c r="L1443">
        <v>2880</v>
      </c>
      <c r="M1443">
        <v>80</v>
      </c>
      <c r="N1443" t="b">
        <v>0</v>
      </c>
      <c r="O1443" t="s">
        <v>4711</v>
      </c>
      <c r="P1443" t="s">
        <v>2103</v>
      </c>
      <c r="Q1443">
        <v>0.4375</v>
      </c>
    </row>
    <row r="1444" spans="1:17">
      <c r="A1444" s="48">
        <v>46033</v>
      </c>
      <c r="B1444">
        <v>2</v>
      </c>
      <c r="C1444" t="s">
        <v>292</v>
      </c>
      <c r="D1444" t="s">
        <v>1305</v>
      </c>
      <c r="E1444">
        <v>10</v>
      </c>
      <c r="F1444" t="s">
        <v>17</v>
      </c>
      <c r="G1444" t="s">
        <v>443</v>
      </c>
      <c r="H1444" t="s">
        <v>388</v>
      </c>
      <c r="I1444" t="s">
        <v>344</v>
      </c>
      <c r="J1444" t="s">
        <v>15</v>
      </c>
      <c r="K1444">
        <v>2880</v>
      </c>
      <c r="L1444">
        <v>2880</v>
      </c>
      <c r="M1444">
        <v>40</v>
      </c>
      <c r="N1444" t="b">
        <v>0</v>
      </c>
      <c r="O1444" t="s">
        <v>4709</v>
      </c>
      <c r="P1444" t="s">
        <v>2103</v>
      </c>
      <c r="Q1444">
        <v>0.4375</v>
      </c>
    </row>
    <row r="1445" spans="1:17">
      <c r="A1445" s="48">
        <v>46033</v>
      </c>
      <c r="B1445">
        <v>2</v>
      </c>
      <c r="C1445" t="s">
        <v>292</v>
      </c>
      <c r="D1445" t="s">
        <v>1305</v>
      </c>
      <c r="E1445">
        <v>10</v>
      </c>
      <c r="F1445" t="s">
        <v>17</v>
      </c>
      <c r="G1445" t="s">
        <v>443</v>
      </c>
      <c r="H1445" t="s">
        <v>1267</v>
      </c>
      <c r="I1445" t="s">
        <v>488</v>
      </c>
      <c r="J1445" t="s">
        <v>15</v>
      </c>
      <c r="K1445">
        <v>2880</v>
      </c>
      <c r="L1445">
        <v>2880</v>
      </c>
      <c r="M1445">
        <v>40</v>
      </c>
      <c r="N1445" t="b">
        <v>0</v>
      </c>
      <c r="O1445" t="s">
        <v>4709</v>
      </c>
      <c r="P1445" t="s">
        <v>2103</v>
      </c>
      <c r="Q1445">
        <v>0.4375</v>
      </c>
    </row>
    <row r="1446" spans="1:17">
      <c r="A1446" s="48">
        <v>46033</v>
      </c>
      <c r="B1446">
        <v>2</v>
      </c>
      <c r="C1446" t="s">
        <v>292</v>
      </c>
      <c r="D1446" t="s">
        <v>1305</v>
      </c>
      <c r="E1446">
        <v>10</v>
      </c>
      <c r="F1446" t="s">
        <v>17</v>
      </c>
      <c r="G1446" t="s">
        <v>443</v>
      </c>
      <c r="H1446" t="s">
        <v>389</v>
      </c>
      <c r="I1446" t="s">
        <v>488</v>
      </c>
      <c r="J1446" t="s">
        <v>16</v>
      </c>
      <c r="K1446">
        <v>2880</v>
      </c>
      <c r="L1446">
        <v>2880</v>
      </c>
      <c r="M1446">
        <v>40</v>
      </c>
      <c r="N1446" t="b">
        <v>0</v>
      </c>
      <c r="O1446" t="s">
        <v>4709</v>
      </c>
      <c r="P1446" t="s">
        <v>2103</v>
      </c>
      <c r="Q1446">
        <v>0.4375</v>
      </c>
    </row>
    <row r="1447" spans="1:17">
      <c r="A1447" s="48">
        <v>46033</v>
      </c>
      <c r="B1447">
        <v>2</v>
      </c>
      <c r="C1447" t="s">
        <v>292</v>
      </c>
      <c r="D1447" t="s">
        <v>1305</v>
      </c>
      <c r="E1447">
        <v>10</v>
      </c>
      <c r="F1447" t="s">
        <v>17</v>
      </c>
      <c r="G1447" t="s">
        <v>443</v>
      </c>
      <c r="H1447" t="s">
        <v>391</v>
      </c>
      <c r="I1447" t="s">
        <v>1266</v>
      </c>
      <c r="J1447" t="s">
        <v>15</v>
      </c>
      <c r="K1447">
        <v>2880</v>
      </c>
      <c r="L1447">
        <v>2880</v>
      </c>
      <c r="M1447">
        <v>40</v>
      </c>
      <c r="N1447" t="b">
        <v>0</v>
      </c>
      <c r="O1447" t="s">
        <v>4709</v>
      </c>
      <c r="P1447" t="s">
        <v>2103</v>
      </c>
      <c r="Q1447">
        <v>0.4375</v>
      </c>
    </row>
    <row r="1448" spans="1:17">
      <c r="A1448" s="48">
        <v>46033</v>
      </c>
      <c r="B1448">
        <v>2</v>
      </c>
      <c r="C1448" t="s">
        <v>298</v>
      </c>
      <c r="D1448" t="s">
        <v>1233</v>
      </c>
      <c r="E1448">
        <v>5</v>
      </c>
      <c r="F1448" t="s">
        <v>17</v>
      </c>
      <c r="G1448" t="s">
        <v>443</v>
      </c>
      <c r="H1448" t="s">
        <v>386</v>
      </c>
      <c r="I1448" t="s">
        <v>488</v>
      </c>
      <c r="J1448" t="s">
        <v>15</v>
      </c>
      <c r="K1448">
        <v>2880</v>
      </c>
      <c r="L1448">
        <v>2880</v>
      </c>
      <c r="M1448">
        <v>40</v>
      </c>
      <c r="N1448" t="b">
        <v>0</v>
      </c>
      <c r="O1448" t="s">
        <v>4709</v>
      </c>
      <c r="P1448" t="s">
        <v>2103</v>
      </c>
      <c r="Q1448">
        <v>0.38541666666666669</v>
      </c>
    </row>
    <row r="1449" spans="1:17">
      <c r="A1449" s="48">
        <v>46033</v>
      </c>
      <c r="B1449">
        <v>2</v>
      </c>
      <c r="C1449" t="s">
        <v>298</v>
      </c>
      <c r="D1449" t="s">
        <v>1233</v>
      </c>
      <c r="E1449">
        <v>5</v>
      </c>
      <c r="F1449" t="s">
        <v>17</v>
      </c>
      <c r="G1449" t="s">
        <v>443</v>
      </c>
      <c r="H1449" t="s">
        <v>387</v>
      </c>
      <c r="I1449" t="s">
        <v>443</v>
      </c>
      <c r="J1449" t="s">
        <v>15</v>
      </c>
      <c r="K1449">
        <v>2880</v>
      </c>
      <c r="L1449">
        <v>2880</v>
      </c>
      <c r="M1449">
        <v>80</v>
      </c>
      <c r="N1449" t="b">
        <v>0</v>
      </c>
      <c r="O1449" t="s">
        <v>4711</v>
      </c>
      <c r="P1449" t="s">
        <v>2103</v>
      </c>
      <c r="Q1449">
        <v>0.38541666666666669</v>
      </c>
    </row>
    <row r="1450" spans="1:17">
      <c r="A1450" s="48">
        <v>46033</v>
      </c>
      <c r="B1450">
        <v>2</v>
      </c>
      <c r="C1450" t="s">
        <v>298</v>
      </c>
      <c r="D1450" t="s">
        <v>1233</v>
      </c>
      <c r="E1450">
        <v>5</v>
      </c>
      <c r="F1450" t="s">
        <v>17</v>
      </c>
      <c r="G1450" t="s">
        <v>443</v>
      </c>
      <c r="H1450" t="s">
        <v>388</v>
      </c>
      <c r="I1450" t="s">
        <v>344</v>
      </c>
      <c r="J1450" t="s">
        <v>15</v>
      </c>
      <c r="K1450">
        <v>2880</v>
      </c>
      <c r="L1450">
        <v>2880</v>
      </c>
      <c r="M1450">
        <v>40</v>
      </c>
      <c r="N1450" t="b">
        <v>0</v>
      </c>
      <c r="O1450" t="s">
        <v>4709</v>
      </c>
      <c r="P1450" t="s">
        <v>2103</v>
      </c>
      <c r="Q1450">
        <v>0.38541666666666669</v>
      </c>
    </row>
    <row r="1451" spans="1:17">
      <c r="A1451" s="48">
        <v>46033</v>
      </c>
      <c r="B1451">
        <v>2</v>
      </c>
      <c r="C1451" t="s">
        <v>298</v>
      </c>
      <c r="D1451" t="s">
        <v>1233</v>
      </c>
      <c r="E1451">
        <v>5</v>
      </c>
      <c r="F1451" t="s">
        <v>17</v>
      </c>
      <c r="G1451" t="s">
        <v>443</v>
      </c>
      <c r="H1451" t="s">
        <v>1267</v>
      </c>
      <c r="I1451" t="s">
        <v>488</v>
      </c>
      <c r="J1451" t="s">
        <v>15</v>
      </c>
      <c r="K1451">
        <v>2880</v>
      </c>
      <c r="L1451">
        <v>2880</v>
      </c>
      <c r="M1451">
        <v>40</v>
      </c>
      <c r="N1451" t="b">
        <v>0</v>
      </c>
      <c r="O1451" t="s">
        <v>4709</v>
      </c>
      <c r="P1451" t="s">
        <v>2103</v>
      </c>
      <c r="Q1451">
        <v>0.38541666666666669</v>
      </c>
    </row>
    <row r="1452" spans="1:17">
      <c r="A1452" s="48">
        <v>46033</v>
      </c>
      <c r="B1452">
        <v>2</v>
      </c>
      <c r="C1452" t="s">
        <v>298</v>
      </c>
      <c r="D1452" t="s">
        <v>1233</v>
      </c>
      <c r="E1452">
        <v>5</v>
      </c>
      <c r="F1452" t="s">
        <v>17</v>
      </c>
      <c r="G1452" t="s">
        <v>443</v>
      </c>
      <c r="H1452" t="s">
        <v>389</v>
      </c>
      <c r="I1452" t="s">
        <v>488</v>
      </c>
      <c r="J1452" t="s">
        <v>16</v>
      </c>
      <c r="K1452">
        <v>2880</v>
      </c>
      <c r="L1452">
        <v>2880</v>
      </c>
      <c r="M1452">
        <v>40</v>
      </c>
      <c r="N1452" t="b">
        <v>0</v>
      </c>
      <c r="O1452" t="s">
        <v>4709</v>
      </c>
      <c r="P1452" t="s">
        <v>2103</v>
      </c>
      <c r="Q1452">
        <v>0.38541666666666669</v>
      </c>
    </row>
    <row r="1453" spans="1:17">
      <c r="A1453" s="48">
        <v>46033</v>
      </c>
      <c r="B1453">
        <v>2</v>
      </c>
      <c r="C1453" t="s">
        <v>298</v>
      </c>
      <c r="D1453" t="s">
        <v>1233</v>
      </c>
      <c r="E1453">
        <v>5</v>
      </c>
      <c r="F1453" t="s">
        <v>17</v>
      </c>
      <c r="G1453" t="s">
        <v>443</v>
      </c>
      <c r="H1453" t="s">
        <v>391</v>
      </c>
      <c r="I1453" t="s">
        <v>1266</v>
      </c>
      <c r="J1453" t="s">
        <v>15</v>
      </c>
      <c r="K1453">
        <v>2880</v>
      </c>
      <c r="L1453">
        <v>2880</v>
      </c>
      <c r="M1453">
        <v>40</v>
      </c>
      <c r="N1453" t="b">
        <v>0</v>
      </c>
      <c r="O1453" t="s">
        <v>4709</v>
      </c>
      <c r="P1453" t="s">
        <v>2103</v>
      </c>
      <c r="Q1453">
        <v>0.38541666666666669</v>
      </c>
    </row>
    <row r="1454" spans="1:17">
      <c r="A1454" s="48">
        <v>46033</v>
      </c>
      <c r="B1454">
        <v>2</v>
      </c>
      <c r="C1454" t="s">
        <v>302</v>
      </c>
      <c r="D1454" t="s">
        <v>128</v>
      </c>
      <c r="E1454">
        <v>30</v>
      </c>
      <c r="F1454" t="s">
        <v>17</v>
      </c>
      <c r="G1454" t="s">
        <v>443</v>
      </c>
      <c r="H1454" t="s">
        <v>386</v>
      </c>
      <c r="I1454" t="s">
        <v>488</v>
      </c>
      <c r="J1454" t="s">
        <v>15</v>
      </c>
      <c r="K1454">
        <v>2880</v>
      </c>
      <c r="L1454">
        <v>2880</v>
      </c>
      <c r="M1454">
        <v>40</v>
      </c>
      <c r="N1454" t="b">
        <v>0</v>
      </c>
      <c r="O1454" t="s">
        <v>4709</v>
      </c>
      <c r="P1454" t="s">
        <v>1439</v>
      </c>
      <c r="Q1454">
        <v>0.41666666666666669</v>
      </c>
    </row>
    <row r="1455" spans="1:17">
      <c r="A1455" s="48">
        <v>46033</v>
      </c>
      <c r="B1455">
        <v>2</v>
      </c>
      <c r="C1455" t="s">
        <v>302</v>
      </c>
      <c r="D1455" t="s">
        <v>128</v>
      </c>
      <c r="E1455">
        <v>30</v>
      </c>
      <c r="F1455" t="s">
        <v>17</v>
      </c>
      <c r="G1455" t="s">
        <v>443</v>
      </c>
      <c r="H1455" t="s">
        <v>387</v>
      </c>
      <c r="I1455" t="s">
        <v>443</v>
      </c>
      <c r="J1455" t="s">
        <v>15</v>
      </c>
      <c r="K1455">
        <v>2880</v>
      </c>
      <c r="L1455">
        <v>2880</v>
      </c>
      <c r="M1455">
        <v>80</v>
      </c>
      <c r="N1455" t="b">
        <v>0</v>
      </c>
      <c r="O1455" t="s">
        <v>4711</v>
      </c>
      <c r="P1455" t="s">
        <v>1439</v>
      </c>
      <c r="Q1455">
        <v>0.41666666666666669</v>
      </c>
    </row>
    <row r="1456" spans="1:17">
      <c r="A1456" s="48">
        <v>46033</v>
      </c>
      <c r="B1456">
        <v>2</v>
      </c>
      <c r="C1456" t="s">
        <v>302</v>
      </c>
      <c r="D1456" t="s">
        <v>128</v>
      </c>
      <c r="E1456">
        <v>30</v>
      </c>
      <c r="F1456" t="s">
        <v>17</v>
      </c>
      <c r="G1456" t="s">
        <v>443</v>
      </c>
      <c r="H1456" t="s">
        <v>388</v>
      </c>
      <c r="I1456" t="s">
        <v>344</v>
      </c>
      <c r="J1456" t="s">
        <v>15</v>
      </c>
      <c r="K1456">
        <v>2880</v>
      </c>
      <c r="L1456">
        <v>2880</v>
      </c>
      <c r="M1456">
        <v>40</v>
      </c>
      <c r="N1456" t="b">
        <v>0</v>
      </c>
      <c r="O1456" t="s">
        <v>4709</v>
      </c>
      <c r="P1456" t="s">
        <v>1439</v>
      </c>
      <c r="Q1456">
        <v>0.41666666666666669</v>
      </c>
    </row>
    <row r="1457" spans="1:17">
      <c r="A1457" s="48">
        <v>46033</v>
      </c>
      <c r="B1457">
        <v>2</v>
      </c>
      <c r="C1457" t="s">
        <v>302</v>
      </c>
      <c r="D1457" t="s">
        <v>128</v>
      </c>
      <c r="E1457">
        <v>30</v>
      </c>
      <c r="F1457" t="s">
        <v>17</v>
      </c>
      <c r="G1457" t="s">
        <v>443</v>
      </c>
      <c r="H1457" t="s">
        <v>1267</v>
      </c>
      <c r="I1457" t="s">
        <v>488</v>
      </c>
      <c r="J1457" t="s">
        <v>15</v>
      </c>
      <c r="K1457">
        <v>2880</v>
      </c>
      <c r="L1457">
        <v>2880</v>
      </c>
      <c r="M1457">
        <v>40</v>
      </c>
      <c r="N1457" t="b">
        <v>0</v>
      </c>
      <c r="O1457" t="s">
        <v>4709</v>
      </c>
      <c r="P1457" t="s">
        <v>1439</v>
      </c>
      <c r="Q1457">
        <v>0.41666666666666669</v>
      </c>
    </row>
    <row r="1458" spans="1:17">
      <c r="A1458" s="48">
        <v>46033</v>
      </c>
      <c r="B1458">
        <v>2</v>
      </c>
      <c r="C1458" t="s">
        <v>302</v>
      </c>
      <c r="D1458" t="s">
        <v>128</v>
      </c>
      <c r="E1458">
        <v>30</v>
      </c>
      <c r="F1458" t="s">
        <v>17</v>
      </c>
      <c r="G1458" t="s">
        <v>443</v>
      </c>
      <c r="H1458" t="s">
        <v>389</v>
      </c>
      <c r="I1458" t="s">
        <v>488</v>
      </c>
      <c r="J1458" t="s">
        <v>16</v>
      </c>
      <c r="K1458">
        <v>2880</v>
      </c>
      <c r="L1458">
        <v>2880</v>
      </c>
      <c r="M1458">
        <v>40</v>
      </c>
      <c r="N1458" t="b">
        <v>0</v>
      </c>
      <c r="O1458" t="s">
        <v>4709</v>
      </c>
      <c r="P1458" t="s">
        <v>1439</v>
      </c>
      <c r="Q1458">
        <v>0.41666666666666669</v>
      </c>
    </row>
    <row r="1459" spans="1:17">
      <c r="A1459" s="48">
        <v>46033</v>
      </c>
      <c r="B1459">
        <v>2</v>
      </c>
      <c r="C1459" t="s">
        <v>302</v>
      </c>
      <c r="D1459" t="s">
        <v>128</v>
      </c>
      <c r="E1459">
        <v>30</v>
      </c>
      <c r="F1459" t="s">
        <v>17</v>
      </c>
      <c r="G1459" t="s">
        <v>443</v>
      </c>
      <c r="H1459" t="s">
        <v>391</v>
      </c>
      <c r="I1459" t="s">
        <v>1266</v>
      </c>
      <c r="J1459" t="s">
        <v>15</v>
      </c>
      <c r="K1459">
        <v>2880</v>
      </c>
      <c r="L1459">
        <v>2880</v>
      </c>
      <c r="M1459">
        <v>40</v>
      </c>
      <c r="N1459" t="b">
        <v>0</v>
      </c>
      <c r="O1459" t="s">
        <v>4709</v>
      </c>
      <c r="P1459" t="s">
        <v>1439</v>
      </c>
      <c r="Q1459">
        <v>0.41666666666666669</v>
      </c>
    </row>
    <row r="1460" spans="1:17">
      <c r="A1460" s="48">
        <v>46033</v>
      </c>
      <c r="B1460">
        <v>2</v>
      </c>
      <c r="C1460" t="s">
        <v>306</v>
      </c>
      <c r="D1460" t="s">
        <v>1237</v>
      </c>
      <c r="E1460">
        <v>120</v>
      </c>
      <c r="F1460" t="s">
        <v>17</v>
      </c>
      <c r="G1460" t="s">
        <v>443</v>
      </c>
      <c r="H1460" t="s">
        <v>386</v>
      </c>
      <c r="I1460" t="s">
        <v>488</v>
      </c>
      <c r="J1460" t="s">
        <v>15</v>
      </c>
      <c r="K1460">
        <v>2880</v>
      </c>
      <c r="L1460">
        <v>2880</v>
      </c>
      <c r="M1460">
        <v>40</v>
      </c>
      <c r="N1460" t="b">
        <v>0</v>
      </c>
      <c r="O1460" t="s">
        <v>4709</v>
      </c>
      <c r="P1460" t="s">
        <v>2103</v>
      </c>
      <c r="Q1460">
        <v>0.41666666666666669</v>
      </c>
    </row>
    <row r="1461" spans="1:17">
      <c r="A1461" s="48">
        <v>46033</v>
      </c>
      <c r="B1461">
        <v>2</v>
      </c>
      <c r="C1461" t="s">
        <v>306</v>
      </c>
      <c r="D1461" t="s">
        <v>1237</v>
      </c>
      <c r="E1461">
        <v>120</v>
      </c>
      <c r="F1461" t="s">
        <v>17</v>
      </c>
      <c r="G1461" t="s">
        <v>443</v>
      </c>
      <c r="H1461" t="s">
        <v>387</v>
      </c>
      <c r="I1461" t="s">
        <v>443</v>
      </c>
      <c r="J1461" t="s">
        <v>15</v>
      </c>
      <c r="K1461">
        <v>2880</v>
      </c>
      <c r="L1461">
        <v>2880</v>
      </c>
      <c r="M1461">
        <v>80</v>
      </c>
      <c r="N1461" t="b">
        <v>0</v>
      </c>
      <c r="O1461" t="s">
        <v>4711</v>
      </c>
      <c r="P1461" t="s">
        <v>2103</v>
      </c>
      <c r="Q1461">
        <v>0.41666666666666669</v>
      </c>
    </row>
    <row r="1462" spans="1:17">
      <c r="A1462" s="48">
        <v>46033</v>
      </c>
      <c r="B1462">
        <v>2</v>
      </c>
      <c r="C1462" t="s">
        <v>306</v>
      </c>
      <c r="D1462" t="s">
        <v>1237</v>
      </c>
      <c r="E1462">
        <v>120</v>
      </c>
      <c r="F1462" t="s">
        <v>17</v>
      </c>
      <c r="G1462" t="s">
        <v>443</v>
      </c>
      <c r="H1462" t="s">
        <v>388</v>
      </c>
      <c r="I1462" t="s">
        <v>344</v>
      </c>
      <c r="J1462" t="s">
        <v>15</v>
      </c>
      <c r="K1462">
        <v>2880</v>
      </c>
      <c r="L1462">
        <v>2880</v>
      </c>
      <c r="M1462">
        <v>40</v>
      </c>
      <c r="N1462" t="b">
        <v>0</v>
      </c>
      <c r="O1462" t="s">
        <v>4709</v>
      </c>
      <c r="P1462" t="s">
        <v>2103</v>
      </c>
      <c r="Q1462">
        <v>0.41666666666666669</v>
      </c>
    </row>
    <row r="1463" spans="1:17">
      <c r="A1463" s="48">
        <v>46033</v>
      </c>
      <c r="B1463">
        <v>2</v>
      </c>
      <c r="C1463" t="s">
        <v>306</v>
      </c>
      <c r="D1463" t="s">
        <v>1237</v>
      </c>
      <c r="E1463">
        <v>120</v>
      </c>
      <c r="F1463" t="s">
        <v>17</v>
      </c>
      <c r="G1463" t="s">
        <v>443</v>
      </c>
      <c r="H1463" t="s">
        <v>1267</v>
      </c>
      <c r="I1463" t="s">
        <v>488</v>
      </c>
      <c r="J1463" t="s">
        <v>15</v>
      </c>
      <c r="K1463">
        <v>2880</v>
      </c>
      <c r="L1463">
        <v>2880</v>
      </c>
      <c r="M1463">
        <v>40</v>
      </c>
      <c r="N1463" t="b">
        <v>0</v>
      </c>
      <c r="O1463" t="s">
        <v>4709</v>
      </c>
      <c r="P1463" t="s">
        <v>2103</v>
      </c>
      <c r="Q1463">
        <v>0.41666666666666669</v>
      </c>
    </row>
    <row r="1464" spans="1:17">
      <c r="A1464" s="48">
        <v>46033</v>
      </c>
      <c r="B1464">
        <v>2</v>
      </c>
      <c r="C1464" t="s">
        <v>306</v>
      </c>
      <c r="D1464" t="s">
        <v>1237</v>
      </c>
      <c r="E1464">
        <v>120</v>
      </c>
      <c r="F1464" t="s">
        <v>17</v>
      </c>
      <c r="G1464" t="s">
        <v>443</v>
      </c>
      <c r="H1464" t="s">
        <v>389</v>
      </c>
      <c r="I1464" t="s">
        <v>488</v>
      </c>
      <c r="J1464" t="s">
        <v>16</v>
      </c>
      <c r="K1464">
        <v>2880</v>
      </c>
      <c r="L1464">
        <v>2880</v>
      </c>
      <c r="M1464">
        <v>40</v>
      </c>
      <c r="N1464" t="b">
        <v>0</v>
      </c>
      <c r="O1464" t="s">
        <v>4709</v>
      </c>
      <c r="P1464" t="s">
        <v>2103</v>
      </c>
      <c r="Q1464">
        <v>0.41666666666666669</v>
      </c>
    </row>
    <row r="1465" spans="1:17">
      <c r="A1465" s="48">
        <v>46033</v>
      </c>
      <c r="B1465">
        <v>2</v>
      </c>
      <c r="C1465" t="s">
        <v>306</v>
      </c>
      <c r="D1465" t="s">
        <v>1237</v>
      </c>
      <c r="E1465">
        <v>120</v>
      </c>
      <c r="F1465" t="s">
        <v>17</v>
      </c>
      <c r="G1465" t="s">
        <v>443</v>
      </c>
      <c r="H1465" t="s">
        <v>391</v>
      </c>
      <c r="I1465" t="s">
        <v>1266</v>
      </c>
      <c r="J1465" t="s">
        <v>15</v>
      </c>
      <c r="K1465">
        <v>2880</v>
      </c>
      <c r="L1465">
        <v>2880</v>
      </c>
      <c r="M1465">
        <v>40</v>
      </c>
      <c r="N1465" t="b">
        <v>0</v>
      </c>
      <c r="O1465" t="s">
        <v>4709</v>
      </c>
      <c r="P1465" t="s">
        <v>2103</v>
      </c>
      <c r="Q1465">
        <v>0.41666666666666669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11E1D-4EF8-4763-9B4A-297C7FBB54CE}">
  <sheetPr codeName="Hoja42"/>
  <dimension ref="A1:U31"/>
  <sheetViews>
    <sheetView workbookViewId="0">
      <selection activeCell="E14" sqref="E14"/>
    </sheetView>
  </sheetViews>
  <sheetFormatPr baseColWidth="10" defaultRowHeight="13.5"/>
  <cols>
    <col min="1" max="1" width="6.6875" bestFit="1" customWidth="1"/>
    <col min="2" max="2" width="10.4375" bestFit="1" customWidth="1"/>
    <col min="3" max="3" width="7" bestFit="1" customWidth="1"/>
    <col min="4" max="4" width="21.3125" bestFit="1" customWidth="1"/>
    <col min="5" max="5" width="34.875" bestFit="1" customWidth="1"/>
    <col min="6" max="6" width="8.5625" bestFit="1" customWidth="1"/>
    <col min="7" max="7" width="16.6875" bestFit="1" customWidth="1"/>
    <col min="8" max="10" width="8.5625" bestFit="1" customWidth="1"/>
    <col min="11" max="11" width="8.3125" bestFit="1" customWidth="1"/>
    <col min="12" max="12" width="8.125" bestFit="1" customWidth="1"/>
    <col min="13" max="13" width="8.5625" bestFit="1" customWidth="1"/>
    <col min="14" max="14" width="9.5625" bestFit="1" customWidth="1"/>
    <col min="15" max="15" width="13.3125" bestFit="1" customWidth="1"/>
    <col min="16" max="16" width="20" bestFit="1" customWidth="1"/>
    <col min="17" max="17" width="22" bestFit="1" customWidth="1"/>
    <col min="18" max="18" width="20.3125" bestFit="1" customWidth="1"/>
    <col min="19" max="19" width="16.5625" bestFit="1" customWidth="1"/>
    <col min="20" max="20" width="12.6875" bestFit="1" customWidth="1"/>
    <col min="21" max="21" width="19.4375" bestFit="1" customWidth="1"/>
  </cols>
  <sheetData>
    <row r="1" spans="1:21">
      <c r="A1" t="s">
        <v>378</v>
      </c>
      <c r="B1" t="s">
        <v>19</v>
      </c>
      <c r="C1" t="s">
        <v>1</v>
      </c>
      <c r="D1" t="s">
        <v>647</v>
      </c>
      <c r="E1" t="s">
        <v>13</v>
      </c>
      <c r="F1" t="s">
        <v>21</v>
      </c>
      <c r="G1" t="s">
        <v>1273</v>
      </c>
      <c r="H1" t="s">
        <v>640</v>
      </c>
      <c r="I1" t="s">
        <v>641</v>
      </c>
      <c r="J1" t="s">
        <v>642</v>
      </c>
      <c r="K1" t="s">
        <v>643</v>
      </c>
      <c r="L1" t="s">
        <v>644</v>
      </c>
      <c r="M1" t="s">
        <v>645</v>
      </c>
      <c r="N1" t="s">
        <v>646</v>
      </c>
      <c r="O1" t="s">
        <v>3010</v>
      </c>
      <c r="P1" t="s">
        <v>1625</v>
      </c>
      <c r="Q1" t="s">
        <v>1626</v>
      </c>
      <c r="R1" t="s">
        <v>1627</v>
      </c>
      <c r="S1" t="s">
        <v>1628</v>
      </c>
      <c r="T1" t="s">
        <v>3011</v>
      </c>
      <c r="U1" t="s">
        <v>3012</v>
      </c>
    </row>
    <row r="2" spans="1:21">
      <c r="A2">
        <v>2026</v>
      </c>
      <c r="B2">
        <v>2</v>
      </c>
      <c r="C2">
        <v>7</v>
      </c>
      <c r="D2" t="s">
        <v>488</v>
      </c>
      <c r="E2" t="s">
        <v>386</v>
      </c>
      <c r="F2" t="s">
        <v>15</v>
      </c>
      <c r="G2">
        <v>1</v>
      </c>
      <c r="H2">
        <v>1</v>
      </c>
      <c r="I2">
        <v>1</v>
      </c>
      <c r="J2">
        <v>1</v>
      </c>
      <c r="K2">
        <v>1</v>
      </c>
      <c r="L2">
        <v>1</v>
      </c>
      <c r="M2">
        <v>1</v>
      </c>
      <c r="N2">
        <v>0</v>
      </c>
      <c r="O2">
        <v>48</v>
      </c>
      <c r="P2">
        <v>48</v>
      </c>
      <c r="Q2">
        <v>2880</v>
      </c>
      <c r="R2">
        <v>0</v>
      </c>
      <c r="S2">
        <v>2880</v>
      </c>
      <c r="T2">
        <v>0</v>
      </c>
      <c r="U2" t="s">
        <v>3835</v>
      </c>
    </row>
    <row r="3" spans="1:21">
      <c r="A3">
        <v>2026</v>
      </c>
      <c r="B3">
        <v>2</v>
      </c>
      <c r="C3">
        <v>7</v>
      </c>
      <c r="D3" t="s">
        <v>443</v>
      </c>
      <c r="E3" t="s">
        <v>387</v>
      </c>
      <c r="F3" t="s">
        <v>15</v>
      </c>
      <c r="G3">
        <v>1</v>
      </c>
      <c r="H3">
        <v>1</v>
      </c>
      <c r="I3">
        <v>1</v>
      </c>
      <c r="J3">
        <v>1</v>
      </c>
      <c r="K3">
        <v>1</v>
      </c>
      <c r="L3">
        <v>1</v>
      </c>
      <c r="M3">
        <v>1</v>
      </c>
      <c r="N3">
        <v>0</v>
      </c>
      <c r="O3">
        <v>48</v>
      </c>
      <c r="P3">
        <v>48</v>
      </c>
      <c r="Q3">
        <v>2880</v>
      </c>
      <c r="R3">
        <v>0</v>
      </c>
      <c r="S3">
        <v>2880</v>
      </c>
      <c r="T3">
        <v>0</v>
      </c>
      <c r="U3" t="s">
        <v>3835</v>
      </c>
    </row>
    <row r="4" spans="1:21">
      <c r="A4">
        <v>2026</v>
      </c>
      <c r="B4">
        <v>2</v>
      </c>
      <c r="C4">
        <v>7</v>
      </c>
      <c r="D4" t="s">
        <v>344</v>
      </c>
      <c r="E4" t="s">
        <v>388</v>
      </c>
      <c r="F4" t="s">
        <v>15</v>
      </c>
      <c r="G4">
        <v>1</v>
      </c>
      <c r="H4">
        <v>1</v>
      </c>
      <c r="I4">
        <v>1</v>
      </c>
      <c r="J4">
        <v>1</v>
      </c>
      <c r="K4">
        <v>1</v>
      </c>
      <c r="L4">
        <v>1</v>
      </c>
      <c r="M4">
        <v>1</v>
      </c>
      <c r="N4">
        <v>0</v>
      </c>
      <c r="O4">
        <v>48</v>
      </c>
      <c r="P4">
        <v>48</v>
      </c>
      <c r="Q4">
        <v>2880</v>
      </c>
      <c r="R4">
        <v>0</v>
      </c>
      <c r="S4">
        <v>2880</v>
      </c>
      <c r="T4">
        <v>0</v>
      </c>
      <c r="U4" t="s">
        <v>3835</v>
      </c>
    </row>
    <row r="5" spans="1:21">
      <c r="A5">
        <v>2026</v>
      </c>
      <c r="B5">
        <v>2</v>
      </c>
      <c r="C5">
        <v>7</v>
      </c>
      <c r="D5" t="s">
        <v>488</v>
      </c>
      <c r="E5" t="s">
        <v>1267</v>
      </c>
      <c r="F5" t="s">
        <v>15</v>
      </c>
      <c r="G5">
        <v>1</v>
      </c>
      <c r="H5">
        <v>1</v>
      </c>
      <c r="I5">
        <v>1</v>
      </c>
      <c r="J5">
        <v>1</v>
      </c>
      <c r="K5">
        <v>1</v>
      </c>
      <c r="L5">
        <v>1</v>
      </c>
      <c r="M5">
        <v>1</v>
      </c>
      <c r="N5">
        <v>0</v>
      </c>
      <c r="O5">
        <v>48</v>
      </c>
      <c r="P5">
        <v>48</v>
      </c>
      <c r="Q5">
        <v>2880</v>
      </c>
      <c r="R5">
        <v>0</v>
      </c>
      <c r="S5">
        <v>2880</v>
      </c>
      <c r="T5">
        <v>0</v>
      </c>
      <c r="U5" t="s">
        <v>3835</v>
      </c>
    </row>
    <row r="6" spans="1:21">
      <c r="A6">
        <v>2026</v>
      </c>
      <c r="B6">
        <v>2</v>
      </c>
      <c r="C6">
        <v>7</v>
      </c>
      <c r="D6" t="s">
        <v>488</v>
      </c>
      <c r="E6" t="s">
        <v>389</v>
      </c>
      <c r="F6" t="s">
        <v>16</v>
      </c>
      <c r="G6">
        <v>1</v>
      </c>
      <c r="H6">
        <v>1</v>
      </c>
      <c r="I6">
        <v>1</v>
      </c>
      <c r="J6">
        <v>1</v>
      </c>
      <c r="K6">
        <v>1</v>
      </c>
      <c r="L6">
        <v>1</v>
      </c>
      <c r="M6">
        <v>1</v>
      </c>
      <c r="N6">
        <v>0</v>
      </c>
      <c r="O6">
        <v>48</v>
      </c>
      <c r="P6">
        <v>48</v>
      </c>
      <c r="Q6">
        <v>2880</v>
      </c>
      <c r="R6">
        <v>0</v>
      </c>
      <c r="S6">
        <v>2880</v>
      </c>
      <c r="T6">
        <v>0</v>
      </c>
      <c r="U6" t="s">
        <v>3835</v>
      </c>
    </row>
    <row r="7" spans="1:21">
      <c r="A7">
        <v>2026</v>
      </c>
      <c r="B7">
        <v>2</v>
      </c>
      <c r="C7">
        <v>7</v>
      </c>
      <c r="D7" t="s">
        <v>1266</v>
      </c>
      <c r="E7" t="s">
        <v>391</v>
      </c>
      <c r="F7" t="s">
        <v>15</v>
      </c>
      <c r="G7">
        <v>1</v>
      </c>
      <c r="H7">
        <v>1</v>
      </c>
      <c r="I7">
        <v>1</v>
      </c>
      <c r="J7">
        <v>1</v>
      </c>
      <c r="K7">
        <v>1</v>
      </c>
      <c r="L7">
        <v>1</v>
      </c>
      <c r="M7">
        <v>1</v>
      </c>
      <c r="N7">
        <v>0</v>
      </c>
      <c r="O7">
        <v>48</v>
      </c>
      <c r="P7">
        <v>48</v>
      </c>
      <c r="Q7">
        <v>2880</v>
      </c>
      <c r="R7">
        <v>0</v>
      </c>
      <c r="S7">
        <v>2880</v>
      </c>
      <c r="T7">
        <v>0</v>
      </c>
      <c r="U7" t="s">
        <v>3835</v>
      </c>
    </row>
    <row r="18" spans="7:8">
      <c r="H18" t="s">
        <v>2073</v>
      </c>
    </row>
    <row r="31" spans="7:8">
      <c r="G31" s="79"/>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2339-F913-420F-90BE-C524CE032ACB}">
  <sheetPr codeName="Hoja5"/>
  <dimension ref="A1:U20"/>
  <sheetViews>
    <sheetView workbookViewId="0">
      <selection activeCell="P25" sqref="A1:P25"/>
    </sheetView>
  </sheetViews>
  <sheetFormatPr baseColWidth="10" defaultRowHeight="13.5"/>
  <cols>
    <col min="5" max="5" width="14.3125" customWidth="1"/>
    <col min="7" max="7" width="16.5625" customWidth="1"/>
    <col min="15" max="15" width="8.3125" customWidth="1"/>
    <col min="16" max="16" width="6.3125" customWidth="1"/>
    <col min="17" max="17" width="7.875" customWidth="1"/>
    <col min="18" max="18" width="5.875" customWidth="1"/>
    <col min="19" max="19" width="12.3125" customWidth="1"/>
    <col min="20" max="20" width="14.5625" customWidth="1"/>
    <col min="21" max="21" width="19.6875" customWidth="1"/>
  </cols>
  <sheetData>
    <row r="1" spans="1:21" ht="13.9">
      <c r="A1" s="76" t="s">
        <v>378</v>
      </c>
      <c r="B1" s="55" t="s">
        <v>19</v>
      </c>
      <c r="C1" s="55" t="s">
        <v>1</v>
      </c>
      <c r="D1" s="55" t="s">
        <v>647</v>
      </c>
      <c r="E1" s="55" t="s">
        <v>13</v>
      </c>
      <c r="F1" s="55" t="s">
        <v>21</v>
      </c>
      <c r="G1" s="55" t="s">
        <v>1273</v>
      </c>
      <c r="H1" s="55" t="s">
        <v>640</v>
      </c>
      <c r="I1" s="55" t="s">
        <v>641</v>
      </c>
      <c r="J1" s="55" t="s">
        <v>642</v>
      </c>
      <c r="K1" s="55" t="s">
        <v>643</v>
      </c>
      <c r="L1" s="55" t="s">
        <v>644</v>
      </c>
      <c r="M1" s="55" t="s">
        <v>645</v>
      </c>
      <c r="N1" s="55" t="s">
        <v>646</v>
      </c>
      <c r="O1" s="55" t="s">
        <v>1624</v>
      </c>
      <c r="P1" s="55" t="s">
        <v>1625</v>
      </c>
      <c r="Q1" s="55" t="s">
        <v>1626</v>
      </c>
      <c r="R1" s="55" t="s">
        <v>1627</v>
      </c>
      <c r="S1" s="55" t="s">
        <v>1628</v>
      </c>
      <c r="T1" s="55" t="s">
        <v>1629</v>
      </c>
      <c r="U1" s="72" t="s">
        <v>1630</v>
      </c>
    </row>
    <row r="2" spans="1:21">
      <c r="A2" s="77"/>
      <c r="B2" s="57"/>
      <c r="C2" s="57"/>
      <c r="D2" s="57"/>
      <c r="E2" s="57"/>
      <c r="F2" s="57"/>
      <c r="G2" s="57"/>
      <c r="H2" s="57"/>
      <c r="I2" s="57"/>
      <c r="J2" s="57"/>
      <c r="K2" s="57"/>
      <c r="L2" s="57"/>
      <c r="M2" s="57"/>
      <c r="N2" s="57"/>
      <c r="O2" s="57"/>
      <c r="P2" s="57"/>
      <c r="Q2" s="57"/>
      <c r="R2" s="57"/>
      <c r="S2" s="57"/>
      <c r="T2" s="57"/>
      <c r="U2" s="73"/>
    </row>
    <row r="3" spans="1:21">
      <c r="A3" s="78"/>
      <c r="B3" s="59"/>
      <c r="C3" s="59"/>
      <c r="D3" s="59"/>
      <c r="E3" s="59"/>
      <c r="F3" s="59"/>
      <c r="G3" s="59"/>
      <c r="H3" s="59"/>
      <c r="I3" s="59"/>
      <c r="J3" s="59"/>
      <c r="K3" s="59"/>
      <c r="L3" s="59"/>
      <c r="M3" s="59"/>
      <c r="N3" s="59"/>
      <c r="O3" s="59"/>
      <c r="P3" s="59"/>
      <c r="Q3" s="59"/>
      <c r="R3" s="59"/>
      <c r="S3" s="59"/>
      <c r="T3" s="59"/>
      <c r="U3" s="74"/>
    </row>
    <row r="4" spans="1:21">
      <c r="A4" s="77"/>
      <c r="B4" s="57"/>
      <c r="C4" s="57"/>
      <c r="D4" s="57"/>
      <c r="E4" s="57"/>
      <c r="F4" s="57"/>
      <c r="G4" s="57"/>
      <c r="H4" s="57"/>
      <c r="I4" s="57"/>
      <c r="J4" s="57"/>
      <c r="K4" s="57"/>
      <c r="L4" s="57"/>
      <c r="M4" s="57"/>
      <c r="N4" s="57"/>
      <c r="O4" s="57"/>
      <c r="P4" s="57"/>
      <c r="Q4" s="57"/>
      <c r="R4" s="57"/>
      <c r="S4" s="57"/>
      <c r="T4" s="57"/>
      <c r="U4" s="73"/>
    </row>
    <row r="5" spans="1:21">
      <c r="A5" s="78"/>
      <c r="B5" s="59"/>
      <c r="C5" s="59"/>
      <c r="D5" s="59"/>
      <c r="E5" s="59"/>
      <c r="F5" s="59"/>
      <c r="G5" s="59"/>
      <c r="H5" s="59"/>
      <c r="I5" s="59"/>
      <c r="J5" s="59"/>
      <c r="K5" s="59"/>
      <c r="L5" s="59"/>
      <c r="M5" s="59"/>
      <c r="N5" s="59"/>
      <c r="O5" s="59"/>
      <c r="P5" s="59"/>
      <c r="Q5" s="59"/>
      <c r="R5" s="59"/>
      <c r="S5" s="59"/>
      <c r="T5" s="59"/>
      <c r="U5" s="74"/>
    </row>
    <row r="6" spans="1:21">
      <c r="A6" s="77"/>
      <c r="B6" s="57"/>
      <c r="C6" s="57"/>
      <c r="D6" s="57"/>
      <c r="E6" s="57"/>
      <c r="F6" s="57"/>
      <c r="G6" s="57"/>
      <c r="H6" s="57"/>
      <c r="I6" s="57"/>
      <c r="J6" s="57"/>
      <c r="K6" s="57"/>
      <c r="L6" s="57"/>
      <c r="M6" s="57"/>
      <c r="N6" s="57"/>
      <c r="O6" s="57"/>
      <c r="P6" s="57"/>
      <c r="Q6" s="57"/>
      <c r="R6" s="57"/>
      <c r="S6" s="57"/>
      <c r="T6" s="57"/>
      <c r="U6" s="73"/>
    </row>
    <row r="7" spans="1:21">
      <c r="A7" s="78"/>
      <c r="B7" s="59"/>
      <c r="C7" s="59"/>
      <c r="D7" s="59"/>
      <c r="E7" s="59"/>
      <c r="F7" s="59"/>
      <c r="G7" s="59"/>
      <c r="H7" s="59"/>
      <c r="I7" s="59"/>
      <c r="J7" s="59"/>
      <c r="K7" s="59"/>
      <c r="L7" s="59"/>
      <c r="M7" s="59"/>
      <c r="N7" s="59"/>
      <c r="O7" s="59"/>
      <c r="P7" s="59"/>
      <c r="Q7" s="59"/>
      <c r="R7" s="59"/>
      <c r="S7" s="59"/>
      <c r="T7" s="59"/>
      <c r="U7" s="74"/>
    </row>
    <row r="8" spans="1:21">
      <c r="A8" s="77"/>
      <c r="B8" s="57"/>
      <c r="C8" s="57"/>
      <c r="D8" s="57"/>
      <c r="E8" s="57"/>
      <c r="F8" s="57"/>
      <c r="G8" s="57"/>
      <c r="H8" s="57"/>
      <c r="I8" s="57"/>
      <c r="J8" s="57"/>
      <c r="K8" s="57"/>
      <c r="L8" s="57"/>
      <c r="M8" s="57"/>
      <c r="N8" s="57"/>
      <c r="O8" s="57"/>
      <c r="P8" s="57"/>
      <c r="Q8" s="57"/>
      <c r="R8" s="57"/>
      <c r="S8" s="57"/>
      <c r="T8" s="57"/>
      <c r="U8" s="73"/>
    </row>
    <row r="9" spans="1:21">
      <c r="A9" s="78"/>
      <c r="B9" s="59"/>
      <c r="C9" s="59"/>
      <c r="D9" s="59"/>
      <c r="E9" s="59"/>
      <c r="F9" s="59"/>
      <c r="G9" s="59"/>
      <c r="H9" s="59"/>
      <c r="I9" s="59"/>
      <c r="J9" s="59"/>
      <c r="K9" s="59"/>
      <c r="L9" s="59"/>
      <c r="M9" s="59"/>
      <c r="N9" s="59"/>
      <c r="O9" s="59"/>
      <c r="P9" s="59"/>
      <c r="Q9" s="59"/>
      <c r="R9" s="59"/>
      <c r="S9" s="59"/>
      <c r="T9" s="59"/>
      <c r="U9" s="74"/>
    </row>
    <row r="10" spans="1:21">
      <c r="A10" s="77"/>
      <c r="B10" s="57"/>
      <c r="C10" s="57"/>
      <c r="D10" s="57"/>
      <c r="E10" s="57"/>
      <c r="F10" s="57"/>
      <c r="G10" s="57"/>
      <c r="H10" s="57"/>
      <c r="I10" s="57"/>
      <c r="J10" s="57"/>
      <c r="K10" s="57"/>
      <c r="L10" s="57"/>
      <c r="M10" s="57"/>
      <c r="N10" s="57"/>
      <c r="O10" s="57"/>
      <c r="P10" s="57"/>
      <c r="Q10" s="57"/>
      <c r="R10" s="57"/>
      <c r="S10" s="57"/>
      <c r="T10" s="57"/>
      <c r="U10" s="73"/>
    </row>
    <row r="11" spans="1:21">
      <c r="A11" s="78"/>
      <c r="B11" s="59"/>
      <c r="C11" s="59"/>
      <c r="D11" s="59"/>
      <c r="E11" s="59"/>
      <c r="F11" s="59"/>
      <c r="G11" s="59"/>
      <c r="H11" s="59"/>
      <c r="I11" s="59"/>
      <c r="J11" s="59"/>
      <c r="K11" s="59"/>
      <c r="L11" s="59"/>
      <c r="M11" s="59"/>
      <c r="N11" s="59"/>
      <c r="O11" s="59"/>
      <c r="P11" s="59"/>
      <c r="Q11" s="59"/>
      <c r="R11" s="59"/>
      <c r="S11" s="59"/>
      <c r="T11" s="59"/>
      <c r="U11" s="74"/>
    </row>
    <row r="12" spans="1:21">
      <c r="A12" s="77"/>
      <c r="B12" s="57"/>
      <c r="C12" s="57"/>
      <c r="D12" s="57"/>
      <c r="E12" s="57"/>
      <c r="F12" s="57"/>
      <c r="G12" s="57"/>
      <c r="H12" s="57"/>
      <c r="I12" s="57"/>
      <c r="J12" s="57"/>
      <c r="K12" s="57"/>
      <c r="L12" s="57"/>
      <c r="M12" s="57"/>
      <c r="N12" s="57"/>
      <c r="O12" s="57"/>
      <c r="P12" s="57"/>
      <c r="Q12" s="57"/>
      <c r="R12" s="57"/>
      <c r="S12" s="57"/>
      <c r="T12" s="57"/>
      <c r="U12" s="73"/>
    </row>
    <row r="13" spans="1:21">
      <c r="A13" s="78"/>
      <c r="B13" s="59"/>
      <c r="C13" s="59"/>
      <c r="D13" s="59"/>
      <c r="E13" s="59"/>
      <c r="F13" s="59"/>
      <c r="G13" s="59"/>
      <c r="H13" s="59"/>
      <c r="I13" s="59"/>
      <c r="J13" s="59"/>
      <c r="K13" s="59"/>
      <c r="L13" s="59"/>
      <c r="M13" s="59"/>
      <c r="N13" s="59"/>
      <c r="O13" s="59"/>
      <c r="P13" s="59"/>
      <c r="Q13" s="59"/>
      <c r="R13" s="59"/>
      <c r="S13" s="59"/>
      <c r="T13" s="59"/>
      <c r="U13" s="74"/>
    </row>
    <row r="14" spans="1:21">
      <c r="A14" s="77"/>
      <c r="B14" s="57"/>
      <c r="C14" s="57"/>
      <c r="D14" s="57"/>
      <c r="E14" s="57"/>
      <c r="F14" s="57"/>
      <c r="G14" s="57"/>
      <c r="H14" s="57"/>
      <c r="I14" s="57"/>
      <c r="J14" s="57"/>
      <c r="K14" s="57"/>
      <c r="L14" s="57"/>
      <c r="M14" s="57"/>
      <c r="N14" s="57"/>
      <c r="O14" s="57"/>
      <c r="P14" s="57"/>
      <c r="Q14" s="57"/>
      <c r="R14" s="57"/>
      <c r="S14" s="57"/>
      <c r="T14" s="57"/>
      <c r="U14" s="73"/>
    </row>
    <row r="15" spans="1:21">
      <c r="A15" s="78"/>
      <c r="B15" s="59"/>
      <c r="C15" s="59"/>
      <c r="D15" s="59"/>
      <c r="E15" s="59"/>
      <c r="F15" s="59"/>
      <c r="G15" s="59"/>
      <c r="H15" s="59"/>
      <c r="I15" s="59"/>
      <c r="J15" s="59"/>
      <c r="K15" s="59"/>
      <c r="L15" s="59"/>
      <c r="M15" s="59"/>
      <c r="N15" s="59"/>
      <c r="O15" s="59"/>
      <c r="P15" s="59"/>
      <c r="Q15" s="59"/>
      <c r="R15" s="59"/>
      <c r="S15" s="59"/>
      <c r="T15" s="59"/>
      <c r="U15" s="74"/>
    </row>
    <row r="16" spans="1:21">
      <c r="A16" s="77"/>
      <c r="B16" s="57"/>
      <c r="C16" s="57"/>
      <c r="D16" s="57"/>
      <c r="E16" s="57"/>
      <c r="F16" s="57"/>
      <c r="G16" s="57"/>
      <c r="H16" s="57"/>
      <c r="I16" s="57"/>
      <c r="J16" s="57"/>
      <c r="K16" s="57"/>
      <c r="L16" s="57"/>
      <c r="M16" s="57"/>
      <c r="N16" s="57"/>
      <c r="O16" s="57"/>
      <c r="P16" s="57"/>
      <c r="Q16" s="57"/>
      <c r="R16" s="57"/>
      <c r="S16" s="57"/>
      <c r="T16" s="57"/>
      <c r="U16" s="73"/>
    </row>
    <row r="17" spans="1:21">
      <c r="A17" s="78"/>
      <c r="B17" s="59"/>
      <c r="C17" s="59"/>
      <c r="D17" s="59"/>
      <c r="E17" s="59"/>
      <c r="F17" s="59"/>
      <c r="G17" s="59"/>
      <c r="H17" s="59"/>
      <c r="I17" s="59"/>
      <c r="J17" s="59"/>
      <c r="K17" s="59"/>
      <c r="L17" s="59"/>
      <c r="M17" s="59"/>
      <c r="N17" s="59"/>
      <c r="O17" s="59"/>
      <c r="P17" s="59"/>
      <c r="Q17" s="59"/>
      <c r="R17" s="59"/>
      <c r="S17" s="59"/>
      <c r="T17" s="59"/>
      <c r="U17" s="74"/>
    </row>
    <row r="18" spans="1:21">
      <c r="A18" s="77"/>
      <c r="B18" s="57"/>
      <c r="C18" s="57"/>
      <c r="D18" s="57"/>
      <c r="E18" s="57"/>
      <c r="F18" s="57"/>
      <c r="G18" s="57"/>
      <c r="H18" s="57"/>
      <c r="I18" s="57"/>
      <c r="J18" s="57"/>
      <c r="K18" s="57"/>
      <c r="L18" s="57"/>
      <c r="M18" s="57"/>
      <c r="N18" s="57"/>
      <c r="O18" s="57"/>
      <c r="P18" s="57"/>
      <c r="Q18" s="57"/>
      <c r="R18" s="57"/>
      <c r="S18" s="57"/>
      <c r="T18" s="57"/>
      <c r="U18" s="73"/>
    </row>
    <row r="19" spans="1:21">
      <c r="A19" s="78"/>
      <c r="B19" s="59"/>
      <c r="C19" s="59"/>
      <c r="D19" s="59"/>
      <c r="E19" s="59"/>
      <c r="F19" s="59"/>
      <c r="G19" s="59"/>
      <c r="H19" s="59"/>
      <c r="I19" s="59"/>
      <c r="J19" s="59"/>
      <c r="K19" s="59"/>
      <c r="L19" s="59"/>
      <c r="M19" s="59"/>
      <c r="N19" s="59"/>
      <c r="O19" s="59"/>
      <c r="P19" s="59"/>
      <c r="Q19" s="59"/>
      <c r="R19" s="59"/>
      <c r="S19" s="59"/>
      <c r="T19" s="59"/>
      <c r="U19" s="74"/>
    </row>
    <row r="20" spans="1:21">
      <c r="A20" s="75"/>
      <c r="B20" s="53"/>
      <c r="C20" s="53"/>
      <c r="D20" s="53"/>
      <c r="E20" s="53"/>
      <c r="F20" s="53"/>
      <c r="G20" s="53"/>
      <c r="H20" s="53"/>
      <c r="I20" s="53"/>
      <c r="J20" s="53"/>
      <c r="K20" s="53"/>
      <c r="L20" s="53"/>
      <c r="M20" s="53"/>
      <c r="N20" s="53"/>
      <c r="O20" s="53"/>
      <c r="P20" s="53"/>
      <c r="Q20" s="53"/>
      <c r="R20" s="53"/>
      <c r="S20" s="53"/>
      <c r="T20" s="53"/>
      <c r="U20" s="7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0B7BC-03C8-4882-AF9F-B141CC66A8A2}">
  <sheetPr codeName="Hoja6"/>
  <dimension ref="A1:L38"/>
  <sheetViews>
    <sheetView workbookViewId="0">
      <selection activeCell="L1" sqref="A1:L38"/>
    </sheetView>
  </sheetViews>
  <sheetFormatPr baseColWidth="10" defaultRowHeight="13.5"/>
  <cols>
    <col min="2" max="2" width="15.875" customWidth="1"/>
    <col min="3" max="3" width="12.4375" customWidth="1"/>
    <col min="6" max="6" width="18.875" customWidth="1"/>
    <col min="7" max="7" width="16.125" customWidth="1"/>
    <col min="9" max="9" width="23.4375" customWidth="1"/>
    <col min="11" max="11" width="14.875" customWidth="1"/>
    <col min="12" max="12" width="24.875" customWidth="1"/>
  </cols>
  <sheetData>
    <row r="1" spans="1:12">
      <c r="A1" t="s">
        <v>1499</v>
      </c>
      <c r="B1" t="s">
        <v>1500</v>
      </c>
      <c r="C1" t="s">
        <v>1501</v>
      </c>
      <c r="D1" t="s">
        <v>1502</v>
      </c>
      <c r="E1" t="s">
        <v>5</v>
      </c>
      <c r="F1" t="s">
        <v>1808</v>
      </c>
      <c r="G1" t="s">
        <v>1809</v>
      </c>
      <c r="H1" t="s">
        <v>345</v>
      </c>
      <c r="I1" t="s">
        <v>1810</v>
      </c>
      <c r="J1" t="s">
        <v>1713</v>
      </c>
      <c r="K1" t="s">
        <v>662</v>
      </c>
      <c r="L1" t="s">
        <v>1806</v>
      </c>
    </row>
    <row r="2" spans="1:12">
      <c r="A2" t="s">
        <v>1503</v>
      </c>
      <c r="B2" t="s">
        <v>1504</v>
      </c>
      <c r="C2" t="s">
        <v>1811</v>
      </c>
      <c r="D2" t="s">
        <v>1506</v>
      </c>
      <c r="E2" t="s">
        <v>1507</v>
      </c>
      <c r="F2">
        <v>10</v>
      </c>
      <c r="G2" t="s">
        <v>1487</v>
      </c>
      <c r="H2" t="s">
        <v>1473</v>
      </c>
      <c r="I2" t="s">
        <v>1645</v>
      </c>
      <c r="J2" t="s">
        <v>1715</v>
      </c>
      <c r="K2" t="s">
        <v>1508</v>
      </c>
    </row>
    <row r="3" spans="1:12">
      <c r="A3" t="s">
        <v>1509</v>
      </c>
      <c r="B3" t="s">
        <v>1510</v>
      </c>
      <c r="C3" t="s">
        <v>1511</v>
      </c>
      <c r="D3" t="s">
        <v>1506</v>
      </c>
      <c r="E3" t="s">
        <v>1507</v>
      </c>
      <c r="F3">
        <v>20</v>
      </c>
      <c r="G3" t="s">
        <v>1487</v>
      </c>
      <c r="H3" t="s">
        <v>1473</v>
      </c>
      <c r="I3" t="s">
        <v>1645</v>
      </c>
      <c r="J3" t="s">
        <v>1715</v>
      </c>
    </row>
    <row r="4" spans="1:12">
      <c r="A4" t="s">
        <v>1512</v>
      </c>
      <c r="B4" t="s">
        <v>1513</v>
      </c>
      <c r="C4" t="s">
        <v>1514</v>
      </c>
      <c r="D4" t="s">
        <v>1506</v>
      </c>
      <c r="E4" t="s">
        <v>1507</v>
      </c>
      <c r="F4">
        <v>30</v>
      </c>
      <c r="G4" t="s">
        <v>1487</v>
      </c>
      <c r="H4" t="s">
        <v>1473</v>
      </c>
      <c r="I4" t="s">
        <v>1645</v>
      </c>
      <c r="J4" t="s">
        <v>1715</v>
      </c>
    </row>
    <row r="5" spans="1:12">
      <c r="A5" t="s">
        <v>1515</v>
      </c>
      <c r="B5" t="s">
        <v>1516</v>
      </c>
      <c r="C5" t="s">
        <v>1517</v>
      </c>
      <c r="D5" t="s">
        <v>1518</v>
      </c>
      <c r="E5" t="s">
        <v>1507</v>
      </c>
      <c r="F5">
        <v>40</v>
      </c>
      <c r="G5" t="s">
        <v>1487</v>
      </c>
      <c r="H5" t="s">
        <v>1473</v>
      </c>
      <c r="I5" t="s">
        <v>1645</v>
      </c>
      <c r="J5" t="s">
        <v>1715</v>
      </c>
    </row>
    <row r="6" spans="1:12">
      <c r="A6" t="s">
        <v>1519</v>
      </c>
      <c r="B6" t="s">
        <v>1520</v>
      </c>
      <c r="C6" t="s">
        <v>1521</v>
      </c>
      <c r="D6" t="s">
        <v>1522</v>
      </c>
      <c r="E6" t="s">
        <v>1507</v>
      </c>
      <c r="F6">
        <v>50</v>
      </c>
      <c r="G6" t="s">
        <v>1487</v>
      </c>
      <c r="H6" t="s">
        <v>1473</v>
      </c>
      <c r="I6" t="s">
        <v>1645</v>
      </c>
      <c r="J6" t="s">
        <v>1715</v>
      </c>
    </row>
    <row r="7" spans="1:12">
      <c r="A7" t="s">
        <v>1523</v>
      </c>
      <c r="B7" t="s">
        <v>1524</v>
      </c>
      <c r="C7" t="s">
        <v>1812</v>
      </c>
      <c r="D7" t="s">
        <v>1526</v>
      </c>
      <c r="E7" t="s">
        <v>1527</v>
      </c>
      <c r="F7">
        <v>60</v>
      </c>
      <c r="G7" t="s">
        <v>1487</v>
      </c>
      <c r="H7" t="s">
        <v>1473</v>
      </c>
      <c r="I7" t="s">
        <v>1645</v>
      </c>
      <c r="J7" t="s">
        <v>1715</v>
      </c>
    </row>
    <row r="8" spans="1:12">
      <c r="A8" t="s">
        <v>1528</v>
      </c>
      <c r="B8" t="s">
        <v>1529</v>
      </c>
      <c r="C8" t="s">
        <v>1530</v>
      </c>
      <c r="D8" t="s">
        <v>1531</v>
      </c>
      <c r="E8" t="s">
        <v>1507</v>
      </c>
      <c r="F8">
        <v>70</v>
      </c>
      <c r="G8" t="s">
        <v>1487</v>
      </c>
      <c r="H8" t="s">
        <v>1473</v>
      </c>
      <c r="I8" t="s">
        <v>1645</v>
      </c>
      <c r="J8" t="s">
        <v>1715</v>
      </c>
    </row>
    <row r="9" spans="1:12">
      <c r="A9" t="s">
        <v>1532</v>
      </c>
      <c r="B9" t="s">
        <v>1813</v>
      </c>
      <c r="C9" t="s">
        <v>1814</v>
      </c>
      <c r="D9" t="s">
        <v>1542</v>
      </c>
      <c r="E9" t="s">
        <v>1507</v>
      </c>
      <c r="F9">
        <v>80</v>
      </c>
      <c r="G9" t="s">
        <v>1487</v>
      </c>
      <c r="H9" t="s">
        <v>1473</v>
      </c>
      <c r="I9" t="s">
        <v>1670</v>
      </c>
      <c r="J9" t="s">
        <v>1719</v>
      </c>
    </row>
    <row r="10" spans="1:12">
      <c r="A10" t="s">
        <v>1536</v>
      </c>
      <c r="B10" t="s">
        <v>1815</v>
      </c>
      <c r="C10" t="s">
        <v>1537</v>
      </c>
      <c r="D10" t="s">
        <v>1538</v>
      </c>
      <c r="E10" t="s">
        <v>1527</v>
      </c>
      <c r="F10">
        <v>90</v>
      </c>
      <c r="G10" t="s">
        <v>1487</v>
      </c>
      <c r="H10" t="s">
        <v>1473</v>
      </c>
      <c r="I10" t="s">
        <v>1969</v>
      </c>
      <c r="J10" t="s">
        <v>1717</v>
      </c>
    </row>
    <row r="11" spans="1:12">
      <c r="A11" t="s">
        <v>1539</v>
      </c>
      <c r="B11" t="s">
        <v>1816</v>
      </c>
      <c r="C11" t="s">
        <v>1541</v>
      </c>
      <c r="D11" t="s">
        <v>1542</v>
      </c>
      <c r="E11" t="s">
        <v>1507</v>
      </c>
      <c r="F11">
        <v>100</v>
      </c>
      <c r="G11" t="s">
        <v>1487</v>
      </c>
      <c r="H11" t="s">
        <v>1473</v>
      </c>
      <c r="I11" t="s">
        <v>1670</v>
      </c>
      <c r="J11" t="s">
        <v>1719</v>
      </c>
    </row>
    <row r="12" spans="1:12">
      <c r="A12" t="s">
        <v>1817</v>
      </c>
      <c r="B12" t="s">
        <v>1818</v>
      </c>
      <c r="C12" t="s">
        <v>1819</v>
      </c>
      <c r="D12" t="s">
        <v>1623</v>
      </c>
      <c r="E12" t="s">
        <v>1507</v>
      </c>
      <c r="F12">
        <v>110</v>
      </c>
      <c r="G12" t="s">
        <v>1487</v>
      </c>
      <c r="H12" t="s">
        <v>1473</v>
      </c>
      <c r="I12" t="s">
        <v>1670</v>
      </c>
      <c r="J12" t="s">
        <v>1719</v>
      </c>
    </row>
    <row r="13" spans="1:12">
      <c r="A13" t="s">
        <v>1820</v>
      </c>
      <c r="B13" t="s">
        <v>1821</v>
      </c>
      <c r="C13" t="s">
        <v>1822</v>
      </c>
      <c r="D13" t="s">
        <v>1623</v>
      </c>
      <c r="E13" t="s">
        <v>1507</v>
      </c>
      <c r="F13">
        <v>120</v>
      </c>
      <c r="G13" t="s">
        <v>1487</v>
      </c>
      <c r="H13" t="s">
        <v>1473</v>
      </c>
      <c r="I13" t="s">
        <v>1670</v>
      </c>
      <c r="J13" t="s">
        <v>1719</v>
      </c>
    </row>
    <row r="14" spans="1:12">
      <c r="A14" t="s">
        <v>1823</v>
      </c>
      <c r="B14" t="s">
        <v>1824</v>
      </c>
      <c r="C14" t="s">
        <v>1825</v>
      </c>
      <c r="D14" t="s">
        <v>1623</v>
      </c>
      <c r="E14" t="s">
        <v>1507</v>
      </c>
      <c r="F14">
        <v>130</v>
      </c>
      <c r="G14" t="s">
        <v>1487</v>
      </c>
      <c r="H14" t="s">
        <v>1473</v>
      </c>
      <c r="I14" t="s">
        <v>1670</v>
      </c>
      <c r="J14" t="s">
        <v>1719</v>
      </c>
    </row>
    <row r="15" spans="1:12">
      <c r="A15" t="s">
        <v>1826</v>
      </c>
      <c r="B15" t="s">
        <v>1827</v>
      </c>
      <c r="C15" t="s">
        <v>1828</v>
      </c>
      <c r="D15" t="s">
        <v>1623</v>
      </c>
      <c r="E15" t="s">
        <v>1507</v>
      </c>
      <c r="F15">
        <v>140</v>
      </c>
      <c r="G15" t="s">
        <v>1487</v>
      </c>
      <c r="H15" t="s">
        <v>1473</v>
      </c>
      <c r="I15" t="s">
        <v>1670</v>
      </c>
      <c r="J15" t="s">
        <v>1719</v>
      </c>
    </row>
    <row r="16" spans="1:12">
      <c r="A16" t="s">
        <v>1829</v>
      </c>
      <c r="B16" t="s">
        <v>1830</v>
      </c>
      <c r="C16" t="s">
        <v>1831</v>
      </c>
      <c r="D16" t="s">
        <v>1623</v>
      </c>
      <c r="E16" t="s">
        <v>1527</v>
      </c>
      <c r="F16">
        <v>150</v>
      </c>
      <c r="G16" t="s">
        <v>1487</v>
      </c>
      <c r="H16" t="s">
        <v>1473</v>
      </c>
      <c r="I16" t="s">
        <v>1670</v>
      </c>
      <c r="J16" t="s">
        <v>1719</v>
      </c>
    </row>
    <row r="17" spans="1:11">
      <c r="A17" t="s">
        <v>1832</v>
      </c>
      <c r="B17" t="s">
        <v>1833</v>
      </c>
      <c r="C17" t="s">
        <v>1834</v>
      </c>
      <c r="D17" t="s">
        <v>1835</v>
      </c>
      <c r="E17" t="s">
        <v>1507</v>
      </c>
      <c r="F17">
        <v>160</v>
      </c>
      <c r="G17" t="s">
        <v>1487</v>
      </c>
      <c r="H17" t="s">
        <v>1473</v>
      </c>
      <c r="I17" t="s">
        <v>1969</v>
      </c>
      <c r="J17" t="s">
        <v>1717</v>
      </c>
    </row>
    <row r="18" spans="1:11">
      <c r="A18" t="s">
        <v>1836</v>
      </c>
      <c r="B18" t="s">
        <v>1837</v>
      </c>
      <c r="C18" t="s">
        <v>1838</v>
      </c>
      <c r="D18" t="s">
        <v>1839</v>
      </c>
      <c r="E18" t="s">
        <v>1527</v>
      </c>
      <c r="F18">
        <v>170</v>
      </c>
      <c r="G18" t="s">
        <v>1487</v>
      </c>
      <c r="H18" t="s">
        <v>1473</v>
      </c>
      <c r="I18" t="s">
        <v>1969</v>
      </c>
      <c r="J18" t="s">
        <v>1717</v>
      </c>
    </row>
    <row r="19" spans="1:11">
      <c r="A19" t="s">
        <v>1840</v>
      </c>
      <c r="B19" t="s">
        <v>1841</v>
      </c>
      <c r="C19" t="s">
        <v>1842</v>
      </c>
      <c r="D19" t="s">
        <v>1843</v>
      </c>
      <c r="E19" t="s">
        <v>1507</v>
      </c>
      <c r="F19">
        <v>180</v>
      </c>
      <c r="G19" t="s">
        <v>1487</v>
      </c>
      <c r="H19" t="s">
        <v>1473</v>
      </c>
      <c r="I19" t="s">
        <v>1969</v>
      </c>
      <c r="J19" t="s">
        <v>1717</v>
      </c>
    </row>
    <row r="20" spans="1:11">
      <c r="A20" t="s">
        <v>1844</v>
      </c>
      <c r="B20" t="s">
        <v>1845</v>
      </c>
      <c r="C20" t="s">
        <v>1846</v>
      </c>
      <c r="D20" t="s">
        <v>1847</v>
      </c>
      <c r="E20" t="s">
        <v>1527</v>
      </c>
      <c r="F20">
        <v>190</v>
      </c>
      <c r="G20" t="s">
        <v>1487</v>
      </c>
      <c r="H20" t="s">
        <v>1473</v>
      </c>
      <c r="I20" t="s">
        <v>1969</v>
      </c>
      <c r="J20" t="s">
        <v>1717</v>
      </c>
    </row>
    <row r="21" spans="1:11">
      <c r="A21" t="s">
        <v>1848</v>
      </c>
      <c r="B21" t="s">
        <v>1849</v>
      </c>
      <c r="C21" t="s">
        <v>1850</v>
      </c>
      <c r="D21" t="s">
        <v>1851</v>
      </c>
      <c r="E21" t="s">
        <v>1852</v>
      </c>
      <c r="F21">
        <v>200</v>
      </c>
      <c r="G21" t="s">
        <v>1487</v>
      </c>
      <c r="H21" t="s">
        <v>1473</v>
      </c>
      <c r="I21" t="s">
        <v>1969</v>
      </c>
      <c r="J21" t="s">
        <v>1717</v>
      </c>
    </row>
    <row r="22" spans="1:11">
      <c r="A22" t="s">
        <v>1853</v>
      </c>
      <c r="B22" t="s">
        <v>1854</v>
      </c>
      <c r="C22" t="s">
        <v>1855</v>
      </c>
      <c r="D22" t="s">
        <v>1856</v>
      </c>
      <c r="E22" t="s">
        <v>1527</v>
      </c>
      <c r="F22">
        <v>210</v>
      </c>
      <c r="G22" t="s">
        <v>1487</v>
      </c>
      <c r="H22" t="s">
        <v>1473</v>
      </c>
      <c r="I22" t="s">
        <v>1670</v>
      </c>
      <c r="J22" t="s">
        <v>1719</v>
      </c>
      <c r="K22" t="s">
        <v>1438</v>
      </c>
    </row>
    <row r="23" spans="1:11">
      <c r="A23" t="s">
        <v>1857</v>
      </c>
      <c r="B23" t="s">
        <v>1858</v>
      </c>
      <c r="C23" t="s">
        <v>1859</v>
      </c>
      <c r="D23" t="s">
        <v>1860</v>
      </c>
      <c r="E23" t="s">
        <v>1852</v>
      </c>
      <c r="F23">
        <v>220</v>
      </c>
      <c r="G23" t="s">
        <v>1487</v>
      </c>
      <c r="H23" t="s">
        <v>1473</v>
      </c>
      <c r="I23" t="s">
        <v>1861</v>
      </c>
      <c r="J23" t="s">
        <v>1862</v>
      </c>
      <c r="K23" t="s">
        <v>1706</v>
      </c>
    </row>
    <row r="24" spans="1:11">
      <c r="A24" t="s">
        <v>1863</v>
      </c>
      <c r="B24" t="s">
        <v>1864</v>
      </c>
      <c r="C24" t="s">
        <v>1865</v>
      </c>
      <c r="D24" t="s">
        <v>1860</v>
      </c>
      <c r="E24" t="s">
        <v>1852</v>
      </c>
      <c r="F24">
        <v>230</v>
      </c>
      <c r="G24" t="s">
        <v>1487</v>
      </c>
      <c r="H24" t="s">
        <v>1473</v>
      </c>
      <c r="I24" t="s">
        <v>1866</v>
      </c>
      <c r="J24" t="s">
        <v>1716</v>
      </c>
      <c r="K24" t="s">
        <v>1706</v>
      </c>
    </row>
    <row r="25" spans="1:11">
      <c r="A25" t="s">
        <v>1867</v>
      </c>
      <c r="B25" t="s">
        <v>1868</v>
      </c>
      <c r="C25" t="s">
        <v>1869</v>
      </c>
      <c r="D25" t="s">
        <v>1870</v>
      </c>
      <c r="E25" t="s">
        <v>1852</v>
      </c>
      <c r="F25">
        <v>240</v>
      </c>
      <c r="G25" t="s">
        <v>1487</v>
      </c>
      <c r="H25" t="s">
        <v>1473</v>
      </c>
      <c r="I25" t="s">
        <v>1871</v>
      </c>
      <c r="J25" t="s">
        <v>1720</v>
      </c>
    </row>
    <row r="26" spans="1:11">
      <c r="A26" t="s">
        <v>1872</v>
      </c>
      <c r="B26" t="s">
        <v>1873</v>
      </c>
      <c r="C26" t="s">
        <v>1874</v>
      </c>
      <c r="D26" t="s">
        <v>1875</v>
      </c>
      <c r="E26" t="s">
        <v>1852</v>
      </c>
      <c r="F26">
        <v>250</v>
      </c>
      <c r="G26" t="s">
        <v>1487</v>
      </c>
      <c r="H26" t="s">
        <v>1473</v>
      </c>
      <c r="I26" t="s">
        <v>1871</v>
      </c>
      <c r="J26" t="s">
        <v>1720</v>
      </c>
    </row>
    <row r="27" spans="1:11">
      <c r="A27" t="s">
        <v>1989</v>
      </c>
      <c r="B27" t="s">
        <v>1990</v>
      </c>
      <c r="C27" t="s">
        <v>1530</v>
      </c>
      <c r="D27" t="s">
        <v>1991</v>
      </c>
      <c r="E27" t="s">
        <v>1507</v>
      </c>
      <c r="F27">
        <v>260</v>
      </c>
      <c r="G27" t="s">
        <v>1487</v>
      </c>
      <c r="H27" t="s">
        <v>1473</v>
      </c>
      <c r="I27" t="s">
        <v>1969</v>
      </c>
      <c r="J27" t="s">
        <v>1717</v>
      </c>
      <c r="K27" t="s">
        <v>1992</v>
      </c>
    </row>
    <row r="28" spans="1:11">
      <c r="A28" t="s">
        <v>1993</v>
      </c>
      <c r="B28" t="s">
        <v>1994</v>
      </c>
      <c r="C28" t="s">
        <v>1995</v>
      </c>
      <c r="D28" t="s">
        <v>1996</v>
      </c>
      <c r="E28" t="s">
        <v>1507</v>
      </c>
      <c r="F28">
        <v>270</v>
      </c>
      <c r="G28" t="s">
        <v>1487</v>
      </c>
      <c r="H28" t="s">
        <v>1473</v>
      </c>
      <c r="I28" t="s">
        <v>1969</v>
      </c>
      <c r="J28" t="s">
        <v>1717</v>
      </c>
    </row>
    <row r="29" spans="1:11">
      <c r="A29" t="s">
        <v>1997</v>
      </c>
      <c r="B29" t="s">
        <v>1998</v>
      </c>
      <c r="C29" t="s">
        <v>1999</v>
      </c>
      <c r="D29" t="s">
        <v>2000</v>
      </c>
      <c r="E29" t="s">
        <v>1527</v>
      </c>
      <c r="F29">
        <v>280</v>
      </c>
      <c r="G29" t="s">
        <v>1487</v>
      </c>
      <c r="H29" t="s">
        <v>1473</v>
      </c>
      <c r="I29" t="s">
        <v>1969</v>
      </c>
      <c r="J29" t="s">
        <v>1717</v>
      </c>
    </row>
    <row r="30" spans="1:11">
      <c r="A30" t="s">
        <v>2001</v>
      </c>
      <c r="B30" t="s">
        <v>2002</v>
      </c>
      <c r="C30" t="s">
        <v>2003</v>
      </c>
      <c r="D30" t="s">
        <v>2004</v>
      </c>
      <c r="E30" t="s">
        <v>1527</v>
      </c>
      <c r="F30">
        <v>290</v>
      </c>
      <c r="G30" t="s">
        <v>1487</v>
      </c>
      <c r="H30" t="s">
        <v>1473</v>
      </c>
      <c r="I30" t="s">
        <v>1969</v>
      </c>
      <c r="J30" t="s">
        <v>1717</v>
      </c>
    </row>
    <row r="31" spans="1:11">
      <c r="A31" t="s">
        <v>2005</v>
      </c>
      <c r="B31" t="s">
        <v>2006</v>
      </c>
      <c r="C31" t="s">
        <v>2007</v>
      </c>
      <c r="D31" t="s">
        <v>2008</v>
      </c>
      <c r="E31" t="s">
        <v>1507</v>
      </c>
      <c r="F31">
        <v>300</v>
      </c>
      <c r="G31" t="s">
        <v>1487</v>
      </c>
      <c r="H31" t="s">
        <v>1473</v>
      </c>
      <c r="I31" t="s">
        <v>1969</v>
      </c>
      <c r="J31" t="s">
        <v>1717</v>
      </c>
    </row>
    <row r="32" spans="1:11">
      <c r="A32" t="s">
        <v>2009</v>
      </c>
      <c r="B32" t="s">
        <v>2010</v>
      </c>
      <c r="C32" t="s">
        <v>2011</v>
      </c>
      <c r="D32" t="s">
        <v>2012</v>
      </c>
      <c r="E32" t="s">
        <v>1507</v>
      </c>
      <c r="F32">
        <v>310</v>
      </c>
      <c r="G32" t="s">
        <v>1487</v>
      </c>
      <c r="H32" t="s">
        <v>1473</v>
      </c>
      <c r="I32" t="s">
        <v>1969</v>
      </c>
      <c r="J32" t="s">
        <v>1717</v>
      </c>
    </row>
    <row r="33" spans="1:10">
      <c r="A33" t="s">
        <v>2013</v>
      </c>
      <c r="B33" t="s">
        <v>2014</v>
      </c>
      <c r="C33" t="s">
        <v>2015</v>
      </c>
      <c r="D33" t="s">
        <v>2016</v>
      </c>
      <c r="E33" t="s">
        <v>1527</v>
      </c>
      <c r="F33">
        <v>320</v>
      </c>
      <c r="G33" t="s">
        <v>1487</v>
      </c>
      <c r="H33" t="s">
        <v>1473</v>
      </c>
      <c r="I33" t="s">
        <v>1969</v>
      </c>
      <c r="J33" t="s">
        <v>1717</v>
      </c>
    </row>
    <row r="34" spans="1:10">
      <c r="A34" t="s">
        <v>2017</v>
      </c>
      <c r="B34" t="s">
        <v>2018</v>
      </c>
      <c r="C34" t="s">
        <v>2019</v>
      </c>
      <c r="D34" t="s">
        <v>2020</v>
      </c>
      <c r="E34" t="s">
        <v>1527</v>
      </c>
      <c r="F34">
        <v>330</v>
      </c>
      <c r="G34" t="s">
        <v>1487</v>
      </c>
      <c r="H34" t="s">
        <v>1473</v>
      </c>
      <c r="I34" t="s">
        <v>1969</v>
      </c>
      <c r="J34" t="s">
        <v>1717</v>
      </c>
    </row>
    <row r="35" spans="1:10">
      <c r="A35" t="s">
        <v>2021</v>
      </c>
      <c r="B35" t="s">
        <v>2022</v>
      </c>
      <c r="C35" t="s">
        <v>2023</v>
      </c>
      <c r="D35" t="s">
        <v>2024</v>
      </c>
      <c r="E35" t="s">
        <v>1507</v>
      </c>
      <c r="F35">
        <v>340</v>
      </c>
      <c r="G35" t="s">
        <v>1487</v>
      </c>
      <c r="H35" t="s">
        <v>1473</v>
      </c>
      <c r="I35" t="s">
        <v>1969</v>
      </c>
      <c r="J35" t="s">
        <v>1717</v>
      </c>
    </row>
    <row r="36" spans="1:10">
      <c r="A36" t="s">
        <v>2025</v>
      </c>
      <c r="B36" t="s">
        <v>2026</v>
      </c>
      <c r="C36" t="s">
        <v>2027</v>
      </c>
      <c r="D36" t="s">
        <v>2028</v>
      </c>
      <c r="E36" t="s">
        <v>1507</v>
      </c>
      <c r="F36">
        <v>350</v>
      </c>
      <c r="G36" t="s">
        <v>1487</v>
      </c>
      <c r="H36" t="s">
        <v>1473</v>
      </c>
      <c r="I36" t="s">
        <v>1969</v>
      </c>
      <c r="J36" t="s">
        <v>1717</v>
      </c>
    </row>
    <row r="37" spans="1:10">
      <c r="A37" t="s">
        <v>2029</v>
      </c>
      <c r="B37" t="s">
        <v>2030</v>
      </c>
      <c r="C37" t="s">
        <v>2031</v>
      </c>
      <c r="D37" t="s">
        <v>2032</v>
      </c>
      <c r="E37" t="s">
        <v>1507</v>
      </c>
      <c r="F37">
        <v>360</v>
      </c>
      <c r="G37" t="s">
        <v>1487</v>
      </c>
      <c r="H37" t="s">
        <v>1473</v>
      </c>
      <c r="I37" t="s">
        <v>1969</v>
      </c>
      <c r="J37" t="s">
        <v>1862</v>
      </c>
    </row>
    <row r="38" spans="1:10">
      <c r="A38" t="s">
        <v>2033</v>
      </c>
      <c r="B38" t="s">
        <v>2034</v>
      </c>
      <c r="C38" t="s">
        <v>2035</v>
      </c>
      <c r="D38" t="s">
        <v>2036</v>
      </c>
      <c r="E38" t="s">
        <v>1527</v>
      </c>
      <c r="F38">
        <v>370</v>
      </c>
      <c r="G38" t="s">
        <v>1487</v>
      </c>
      <c r="H38" t="s">
        <v>1473</v>
      </c>
      <c r="I38" t="s">
        <v>1986</v>
      </c>
      <c r="J38" t="s">
        <v>1862</v>
      </c>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027A5-BCB0-446F-A86A-B76FEFD3E737}">
  <sheetPr codeName="modSGOL_Balanceador"/>
  <dimension ref="A1:X244"/>
  <sheetViews>
    <sheetView zoomScale="67" workbookViewId="0">
      <selection activeCell="K23" sqref="K23"/>
    </sheetView>
  </sheetViews>
  <sheetFormatPr baseColWidth="10" defaultRowHeight="13.5"/>
  <cols>
    <col min="1" max="1" width="14.5625" customWidth="1"/>
    <col min="2" max="2" width="16.3125" customWidth="1"/>
    <col min="5" max="5" width="30.875" customWidth="1"/>
    <col min="6" max="6" width="18.875" bestFit="1" customWidth="1"/>
    <col min="7" max="7" width="23" bestFit="1" customWidth="1"/>
    <col min="8" max="8" width="11.125" customWidth="1"/>
    <col min="9" max="9" width="16.125" customWidth="1"/>
    <col min="10" max="10" width="17.125" customWidth="1"/>
    <col min="11" max="11" width="22.4375" customWidth="1"/>
    <col min="12" max="12" width="17.875" customWidth="1"/>
    <col min="13" max="13" width="16.875" customWidth="1"/>
    <col min="14" max="14" width="14.6875" customWidth="1"/>
    <col min="15" max="15" width="17.5625" customWidth="1"/>
    <col min="16" max="16" width="18.3125" customWidth="1"/>
    <col min="17" max="17" width="14" customWidth="1"/>
    <col min="18" max="18" width="13.875" customWidth="1"/>
    <col min="19" max="19" width="22.4375" customWidth="1"/>
    <col min="20" max="20" width="18.3125" customWidth="1"/>
    <col min="21" max="21" width="14.5625" customWidth="1"/>
    <col min="22" max="22" width="17" customWidth="1"/>
    <col min="23" max="23" width="18.4375" customWidth="1"/>
  </cols>
  <sheetData>
    <row r="1" spans="1:24">
      <c r="A1" t="s">
        <v>2063</v>
      </c>
      <c r="B1" t="s">
        <v>0</v>
      </c>
      <c r="C1" t="s">
        <v>19</v>
      </c>
      <c r="D1" t="s">
        <v>1129</v>
      </c>
      <c r="E1" t="s">
        <v>11</v>
      </c>
      <c r="F1" t="s">
        <v>2102</v>
      </c>
      <c r="G1" t="s">
        <v>2128</v>
      </c>
      <c r="H1" t="s">
        <v>2051</v>
      </c>
      <c r="I1" t="s">
        <v>2052</v>
      </c>
      <c r="J1" t="s">
        <v>2053</v>
      </c>
      <c r="K1" t="s">
        <v>2054</v>
      </c>
      <c r="L1" t="s">
        <v>2064</v>
      </c>
      <c r="M1" t="s">
        <v>2065</v>
      </c>
      <c r="N1" t="s">
        <v>2066</v>
      </c>
      <c r="O1" t="s">
        <v>2057</v>
      </c>
      <c r="P1" t="s">
        <v>2058</v>
      </c>
      <c r="Q1" t="s">
        <v>2059</v>
      </c>
      <c r="R1" t="s">
        <v>2067</v>
      </c>
      <c r="S1" t="s">
        <v>2068</v>
      </c>
      <c r="T1" t="s">
        <v>2062</v>
      </c>
      <c r="U1" t="s">
        <v>2069</v>
      </c>
      <c r="V1" t="s">
        <v>2070</v>
      </c>
      <c r="W1" t="s">
        <v>2071</v>
      </c>
      <c r="X1" t="s">
        <v>2072</v>
      </c>
    </row>
    <row r="2" spans="1:24">
      <c r="A2" t="s">
        <v>4716</v>
      </c>
      <c r="B2" s="6">
        <v>46027</v>
      </c>
      <c r="C2">
        <v>2</v>
      </c>
      <c r="D2" t="s">
        <v>235</v>
      </c>
      <c r="E2" t="s">
        <v>1201</v>
      </c>
      <c r="F2" t="s">
        <v>2103</v>
      </c>
      <c r="G2">
        <v>0.38541666666666669</v>
      </c>
      <c r="H2">
        <v>5</v>
      </c>
      <c r="I2" t="s">
        <v>1472</v>
      </c>
      <c r="J2" t="s">
        <v>16</v>
      </c>
      <c r="K2" t="s">
        <v>488</v>
      </c>
      <c r="L2" t="s">
        <v>389</v>
      </c>
      <c r="M2" t="s">
        <v>488</v>
      </c>
      <c r="N2" t="s">
        <v>16</v>
      </c>
      <c r="O2">
        <v>2880</v>
      </c>
      <c r="P2">
        <v>2875</v>
      </c>
      <c r="Q2">
        <v>100</v>
      </c>
      <c r="R2" t="s">
        <v>2106</v>
      </c>
      <c r="S2" t="s">
        <v>3836</v>
      </c>
      <c r="T2" t="s">
        <v>1487</v>
      </c>
      <c r="U2" t="s">
        <v>2038</v>
      </c>
      <c r="V2" t="s">
        <v>2107</v>
      </c>
      <c r="W2" s="48">
        <v>46234.553680555553</v>
      </c>
      <c r="X2" t="s">
        <v>1654</v>
      </c>
    </row>
    <row r="3" spans="1:24">
      <c r="A3" t="s">
        <v>4717</v>
      </c>
      <c r="B3" s="6">
        <v>46028</v>
      </c>
      <c r="C3">
        <v>2</v>
      </c>
      <c r="D3" t="s">
        <v>235</v>
      </c>
      <c r="E3" t="s">
        <v>1201</v>
      </c>
      <c r="F3" t="s">
        <v>2103</v>
      </c>
      <c r="G3">
        <v>0.38541666666666669</v>
      </c>
      <c r="H3">
        <v>5</v>
      </c>
      <c r="I3" t="s">
        <v>1472</v>
      </c>
      <c r="J3" t="s">
        <v>16</v>
      </c>
      <c r="K3" t="s">
        <v>488</v>
      </c>
      <c r="L3" t="s">
        <v>389</v>
      </c>
      <c r="M3" t="s">
        <v>488</v>
      </c>
      <c r="N3" t="s">
        <v>16</v>
      </c>
      <c r="O3">
        <v>2875</v>
      </c>
      <c r="P3">
        <v>2870</v>
      </c>
      <c r="Q3">
        <v>100</v>
      </c>
      <c r="R3" t="s">
        <v>2106</v>
      </c>
      <c r="S3" t="s">
        <v>3837</v>
      </c>
      <c r="T3" t="s">
        <v>1487</v>
      </c>
      <c r="U3" t="s">
        <v>2038</v>
      </c>
      <c r="V3" t="s">
        <v>2107</v>
      </c>
      <c r="W3" s="48">
        <v>46234.553680555553</v>
      </c>
      <c r="X3" t="s">
        <v>1654</v>
      </c>
    </row>
    <row r="4" spans="1:24">
      <c r="A4" t="s">
        <v>4718</v>
      </c>
      <c r="B4" s="6">
        <v>46029</v>
      </c>
      <c r="C4">
        <v>2</v>
      </c>
      <c r="D4" t="s">
        <v>235</v>
      </c>
      <c r="E4" t="s">
        <v>1201</v>
      </c>
      <c r="F4" t="s">
        <v>2103</v>
      </c>
      <c r="G4">
        <v>0.38541666666666669</v>
      </c>
      <c r="H4">
        <v>5</v>
      </c>
      <c r="I4" t="s">
        <v>1472</v>
      </c>
      <c r="J4" t="s">
        <v>16</v>
      </c>
      <c r="K4" t="s">
        <v>488</v>
      </c>
      <c r="L4" t="s">
        <v>389</v>
      </c>
      <c r="M4" t="s">
        <v>488</v>
      </c>
      <c r="N4" t="s">
        <v>16</v>
      </c>
      <c r="O4">
        <v>2870</v>
      </c>
      <c r="P4">
        <v>2865</v>
      </c>
      <c r="Q4">
        <v>100</v>
      </c>
      <c r="R4" t="s">
        <v>2106</v>
      </c>
      <c r="S4" t="s">
        <v>3837</v>
      </c>
      <c r="T4" t="s">
        <v>1487</v>
      </c>
      <c r="U4" t="s">
        <v>2038</v>
      </c>
      <c r="V4" t="s">
        <v>2107</v>
      </c>
      <c r="W4" s="48">
        <v>46234.553680555553</v>
      </c>
      <c r="X4" t="s">
        <v>1654</v>
      </c>
    </row>
    <row r="5" spans="1:24">
      <c r="A5" t="s">
        <v>4719</v>
      </c>
      <c r="B5" s="6">
        <v>46030</v>
      </c>
      <c r="C5">
        <v>2</v>
      </c>
      <c r="D5" t="s">
        <v>235</v>
      </c>
      <c r="E5" t="s">
        <v>1201</v>
      </c>
      <c r="F5" t="s">
        <v>2103</v>
      </c>
      <c r="G5">
        <v>0.38541666666666669</v>
      </c>
      <c r="H5">
        <v>5</v>
      </c>
      <c r="I5" t="s">
        <v>1472</v>
      </c>
      <c r="J5" t="s">
        <v>16</v>
      </c>
      <c r="K5" t="s">
        <v>488</v>
      </c>
      <c r="L5" t="s">
        <v>389</v>
      </c>
      <c r="M5" t="s">
        <v>488</v>
      </c>
      <c r="N5" t="s">
        <v>16</v>
      </c>
      <c r="O5">
        <v>2865</v>
      </c>
      <c r="P5">
        <v>2860</v>
      </c>
      <c r="Q5">
        <v>100</v>
      </c>
      <c r="R5" t="s">
        <v>2106</v>
      </c>
      <c r="S5" t="s">
        <v>3837</v>
      </c>
      <c r="T5" t="s">
        <v>1487</v>
      </c>
      <c r="U5" t="s">
        <v>2038</v>
      </c>
      <c r="V5" t="s">
        <v>2107</v>
      </c>
      <c r="W5" s="48">
        <v>46234.553680555553</v>
      </c>
      <c r="X5" t="s">
        <v>1654</v>
      </c>
    </row>
    <row r="6" spans="1:24">
      <c r="A6" t="s">
        <v>4720</v>
      </c>
      <c r="B6" s="6">
        <v>46031</v>
      </c>
      <c r="C6">
        <v>2</v>
      </c>
      <c r="D6" t="s">
        <v>235</v>
      </c>
      <c r="E6" t="s">
        <v>1201</v>
      </c>
      <c r="F6" t="s">
        <v>2103</v>
      </c>
      <c r="G6">
        <v>0.38541666666666669</v>
      </c>
      <c r="H6">
        <v>5</v>
      </c>
      <c r="I6" t="s">
        <v>1472</v>
      </c>
      <c r="J6" t="s">
        <v>16</v>
      </c>
      <c r="K6" t="s">
        <v>488</v>
      </c>
      <c r="L6" t="s">
        <v>389</v>
      </c>
      <c r="M6" t="s">
        <v>488</v>
      </c>
      <c r="N6" t="s">
        <v>16</v>
      </c>
      <c r="O6">
        <v>2860</v>
      </c>
      <c r="P6">
        <v>2855</v>
      </c>
      <c r="Q6">
        <v>100</v>
      </c>
      <c r="R6" t="s">
        <v>2106</v>
      </c>
      <c r="S6" t="s">
        <v>3837</v>
      </c>
      <c r="T6" t="s">
        <v>1487</v>
      </c>
      <c r="U6" t="s">
        <v>2038</v>
      </c>
      <c r="V6" t="s">
        <v>2107</v>
      </c>
      <c r="W6" s="48">
        <v>46234.553680555553</v>
      </c>
      <c r="X6" t="s">
        <v>1654</v>
      </c>
    </row>
    <row r="7" spans="1:24">
      <c r="A7" t="s">
        <v>4721</v>
      </c>
      <c r="B7" s="6">
        <v>46032</v>
      </c>
      <c r="C7">
        <v>2</v>
      </c>
      <c r="D7" t="s">
        <v>235</v>
      </c>
      <c r="E7" t="s">
        <v>1201</v>
      </c>
      <c r="F7" t="s">
        <v>2103</v>
      </c>
      <c r="G7">
        <v>0.38541666666666669</v>
      </c>
      <c r="H7">
        <v>5</v>
      </c>
      <c r="I7" t="s">
        <v>1472</v>
      </c>
      <c r="J7" t="s">
        <v>16</v>
      </c>
      <c r="K7" t="s">
        <v>488</v>
      </c>
      <c r="L7" t="s">
        <v>389</v>
      </c>
      <c r="M7" t="s">
        <v>488</v>
      </c>
      <c r="N7" t="s">
        <v>16</v>
      </c>
      <c r="O7">
        <v>2855</v>
      </c>
      <c r="P7">
        <v>2850</v>
      </c>
      <c r="Q7">
        <v>100</v>
      </c>
      <c r="R7" t="s">
        <v>2106</v>
      </c>
      <c r="S7" t="s">
        <v>3837</v>
      </c>
      <c r="T7" t="s">
        <v>1487</v>
      </c>
      <c r="U7" t="s">
        <v>2038</v>
      </c>
      <c r="V7" t="s">
        <v>2107</v>
      </c>
      <c r="W7" s="48">
        <v>46234.553680555553</v>
      </c>
      <c r="X7" t="s">
        <v>1654</v>
      </c>
    </row>
    <row r="8" spans="1:24">
      <c r="A8" t="s">
        <v>4722</v>
      </c>
      <c r="B8" s="6">
        <v>46033</v>
      </c>
      <c r="C8">
        <v>2</v>
      </c>
      <c r="D8" t="s">
        <v>235</v>
      </c>
      <c r="E8" t="s">
        <v>1201</v>
      </c>
      <c r="F8" t="s">
        <v>2103</v>
      </c>
      <c r="G8">
        <v>0.38541666666666669</v>
      </c>
      <c r="H8">
        <v>5</v>
      </c>
      <c r="I8" t="s">
        <v>1472</v>
      </c>
      <c r="J8" t="s">
        <v>16</v>
      </c>
      <c r="K8" t="s">
        <v>488</v>
      </c>
      <c r="O8">
        <v>0</v>
      </c>
      <c r="P8">
        <v>0</v>
      </c>
      <c r="Q8">
        <v>0</v>
      </c>
      <c r="R8" t="s">
        <v>2121</v>
      </c>
      <c r="S8" t="s">
        <v>2122</v>
      </c>
      <c r="T8" t="s">
        <v>1473</v>
      </c>
      <c r="U8" t="s">
        <v>2038</v>
      </c>
      <c r="V8" t="s">
        <v>2107</v>
      </c>
      <c r="W8" s="48">
        <v>46234.553680555553</v>
      </c>
      <c r="X8" t="s">
        <v>1654</v>
      </c>
    </row>
    <row r="9" spans="1:24">
      <c r="A9" t="s">
        <v>4723</v>
      </c>
      <c r="B9" s="6">
        <v>46027</v>
      </c>
      <c r="C9">
        <v>2</v>
      </c>
      <c r="D9" t="s">
        <v>226</v>
      </c>
      <c r="E9" t="s">
        <v>1194</v>
      </c>
      <c r="F9" t="s">
        <v>1590</v>
      </c>
      <c r="G9">
        <v>0.38194444444444442</v>
      </c>
      <c r="H9">
        <v>10</v>
      </c>
      <c r="I9" t="s">
        <v>1472</v>
      </c>
      <c r="J9" t="s">
        <v>15</v>
      </c>
      <c r="K9" t="s">
        <v>1266</v>
      </c>
      <c r="L9" t="s">
        <v>391</v>
      </c>
      <c r="M9" t="s">
        <v>1266</v>
      </c>
      <c r="N9" t="s">
        <v>15</v>
      </c>
      <c r="O9">
        <v>2880</v>
      </c>
      <c r="P9">
        <v>2870</v>
      </c>
      <c r="Q9">
        <v>100</v>
      </c>
      <c r="R9" t="s">
        <v>2106</v>
      </c>
      <c r="S9" t="s">
        <v>3836</v>
      </c>
      <c r="T9" t="s">
        <v>1487</v>
      </c>
      <c r="U9" t="s">
        <v>2038</v>
      </c>
      <c r="V9" t="s">
        <v>2107</v>
      </c>
      <c r="W9" s="48">
        <v>46234.553680555553</v>
      </c>
      <c r="X9" t="s">
        <v>1654</v>
      </c>
    </row>
    <row r="10" spans="1:24">
      <c r="A10" t="s">
        <v>4724</v>
      </c>
      <c r="B10" s="6">
        <v>46028</v>
      </c>
      <c r="C10">
        <v>2</v>
      </c>
      <c r="D10" t="s">
        <v>226</v>
      </c>
      <c r="E10" t="s">
        <v>1194</v>
      </c>
      <c r="F10" t="s">
        <v>1590</v>
      </c>
      <c r="G10">
        <v>0.38194444444444442</v>
      </c>
      <c r="H10">
        <v>10</v>
      </c>
      <c r="I10" t="s">
        <v>1472</v>
      </c>
      <c r="J10" t="s">
        <v>15</v>
      </c>
      <c r="K10" t="s">
        <v>1266</v>
      </c>
      <c r="L10" t="s">
        <v>391</v>
      </c>
      <c r="M10" t="s">
        <v>1266</v>
      </c>
      <c r="N10" t="s">
        <v>15</v>
      </c>
      <c r="O10">
        <v>2870</v>
      </c>
      <c r="P10">
        <v>2860</v>
      </c>
      <c r="Q10">
        <v>100</v>
      </c>
      <c r="R10" t="s">
        <v>2106</v>
      </c>
      <c r="S10" t="s">
        <v>3837</v>
      </c>
      <c r="T10" t="s">
        <v>1487</v>
      </c>
      <c r="U10" t="s">
        <v>2038</v>
      </c>
      <c r="V10" t="s">
        <v>2107</v>
      </c>
      <c r="W10" s="48">
        <v>46234.553680555553</v>
      </c>
      <c r="X10" t="s">
        <v>1654</v>
      </c>
    </row>
    <row r="11" spans="1:24">
      <c r="A11" t="s">
        <v>4725</v>
      </c>
      <c r="B11" s="6">
        <v>46029</v>
      </c>
      <c r="C11">
        <v>2</v>
      </c>
      <c r="D11" t="s">
        <v>226</v>
      </c>
      <c r="E11" t="s">
        <v>1194</v>
      </c>
      <c r="F11" t="s">
        <v>1590</v>
      </c>
      <c r="G11">
        <v>0.38194444444444442</v>
      </c>
      <c r="H11">
        <v>10</v>
      </c>
      <c r="I11" t="s">
        <v>1472</v>
      </c>
      <c r="J11" t="s">
        <v>15</v>
      </c>
      <c r="K11" t="s">
        <v>1266</v>
      </c>
      <c r="L11" t="s">
        <v>391</v>
      </c>
      <c r="M11" t="s">
        <v>1266</v>
      </c>
      <c r="N11" t="s">
        <v>15</v>
      </c>
      <c r="O11">
        <v>2860</v>
      </c>
      <c r="P11">
        <v>2850</v>
      </c>
      <c r="Q11">
        <v>100</v>
      </c>
      <c r="R11" t="s">
        <v>2106</v>
      </c>
      <c r="S11" t="s">
        <v>3837</v>
      </c>
      <c r="T11" t="s">
        <v>1487</v>
      </c>
      <c r="U11" t="s">
        <v>2038</v>
      </c>
      <c r="V11" t="s">
        <v>2107</v>
      </c>
      <c r="W11" s="48">
        <v>46234.553680555553</v>
      </c>
      <c r="X11" t="s">
        <v>1654</v>
      </c>
    </row>
    <row r="12" spans="1:24">
      <c r="A12" t="s">
        <v>4726</v>
      </c>
      <c r="B12" s="6">
        <v>46030</v>
      </c>
      <c r="C12">
        <v>2</v>
      </c>
      <c r="D12" t="s">
        <v>226</v>
      </c>
      <c r="E12" t="s">
        <v>1194</v>
      </c>
      <c r="F12" t="s">
        <v>1590</v>
      </c>
      <c r="G12">
        <v>0.38194444444444442</v>
      </c>
      <c r="H12">
        <v>10</v>
      </c>
      <c r="I12" t="s">
        <v>1472</v>
      </c>
      <c r="J12" t="s">
        <v>15</v>
      </c>
      <c r="K12" t="s">
        <v>1266</v>
      </c>
      <c r="L12" t="s">
        <v>391</v>
      </c>
      <c r="M12" t="s">
        <v>1266</v>
      </c>
      <c r="N12" t="s">
        <v>15</v>
      </c>
      <c r="O12">
        <v>2850</v>
      </c>
      <c r="P12">
        <v>2840</v>
      </c>
      <c r="Q12">
        <v>100</v>
      </c>
      <c r="R12" t="s">
        <v>2106</v>
      </c>
      <c r="S12" t="s">
        <v>3837</v>
      </c>
      <c r="T12" t="s">
        <v>1487</v>
      </c>
      <c r="U12" t="s">
        <v>2038</v>
      </c>
      <c r="V12" t="s">
        <v>2107</v>
      </c>
      <c r="W12" s="48">
        <v>46234.553680555553</v>
      </c>
      <c r="X12" t="s">
        <v>1654</v>
      </c>
    </row>
    <row r="13" spans="1:24">
      <c r="A13" t="s">
        <v>4727</v>
      </c>
      <c r="B13" s="6">
        <v>46031</v>
      </c>
      <c r="C13">
        <v>2</v>
      </c>
      <c r="D13" t="s">
        <v>226</v>
      </c>
      <c r="E13" t="s">
        <v>1194</v>
      </c>
      <c r="F13" t="s">
        <v>1590</v>
      </c>
      <c r="G13">
        <v>0.38194444444444442</v>
      </c>
      <c r="H13">
        <v>10</v>
      </c>
      <c r="I13" t="s">
        <v>1472</v>
      </c>
      <c r="J13" t="s">
        <v>15</v>
      </c>
      <c r="K13" t="s">
        <v>1266</v>
      </c>
      <c r="L13" t="s">
        <v>391</v>
      </c>
      <c r="M13" t="s">
        <v>1266</v>
      </c>
      <c r="N13" t="s">
        <v>15</v>
      </c>
      <c r="O13">
        <v>2840</v>
      </c>
      <c r="P13">
        <v>2830</v>
      </c>
      <c r="Q13">
        <v>100</v>
      </c>
      <c r="R13" t="s">
        <v>2106</v>
      </c>
      <c r="S13" t="s">
        <v>3837</v>
      </c>
      <c r="T13" t="s">
        <v>1487</v>
      </c>
      <c r="U13" t="s">
        <v>2038</v>
      </c>
      <c r="V13" t="s">
        <v>2107</v>
      </c>
      <c r="W13" s="48">
        <v>46234.553680555553</v>
      </c>
      <c r="X13" t="s">
        <v>1654</v>
      </c>
    </row>
    <row r="14" spans="1:24">
      <c r="A14" t="s">
        <v>4728</v>
      </c>
      <c r="B14" s="6">
        <v>46032</v>
      </c>
      <c r="C14">
        <v>2</v>
      </c>
      <c r="D14" t="s">
        <v>226</v>
      </c>
      <c r="E14" t="s">
        <v>1194</v>
      </c>
      <c r="F14" t="s">
        <v>1590</v>
      </c>
      <c r="G14">
        <v>0.38194444444444442</v>
      </c>
      <c r="H14">
        <v>10</v>
      </c>
      <c r="I14" t="s">
        <v>1472</v>
      </c>
      <c r="J14" t="s">
        <v>15</v>
      </c>
      <c r="K14" t="s">
        <v>1266</v>
      </c>
      <c r="L14" t="s">
        <v>391</v>
      </c>
      <c r="M14" t="s">
        <v>1266</v>
      </c>
      <c r="N14" t="s">
        <v>15</v>
      </c>
      <c r="O14">
        <v>2830</v>
      </c>
      <c r="P14">
        <v>2820</v>
      </c>
      <c r="Q14">
        <v>100</v>
      </c>
      <c r="R14" t="s">
        <v>2106</v>
      </c>
      <c r="S14" t="s">
        <v>3837</v>
      </c>
      <c r="T14" t="s">
        <v>1487</v>
      </c>
      <c r="U14" t="s">
        <v>2038</v>
      </c>
      <c r="V14" t="s">
        <v>2107</v>
      </c>
      <c r="W14" s="48">
        <v>46234.553680555553</v>
      </c>
      <c r="X14" t="s">
        <v>1654</v>
      </c>
    </row>
    <row r="15" spans="1:24">
      <c r="A15" t="s">
        <v>4729</v>
      </c>
      <c r="B15" s="6">
        <v>46027</v>
      </c>
      <c r="C15">
        <v>2</v>
      </c>
      <c r="D15" t="s">
        <v>240</v>
      </c>
      <c r="E15" t="s">
        <v>2108</v>
      </c>
      <c r="F15" t="s">
        <v>2103</v>
      </c>
      <c r="G15">
        <v>0.4375</v>
      </c>
      <c r="H15">
        <v>15</v>
      </c>
      <c r="I15" t="s">
        <v>1472</v>
      </c>
      <c r="J15" t="s">
        <v>16</v>
      </c>
      <c r="K15" t="s">
        <v>488</v>
      </c>
      <c r="L15" t="s">
        <v>389</v>
      </c>
      <c r="M15" t="s">
        <v>488</v>
      </c>
      <c r="N15" t="s">
        <v>16</v>
      </c>
      <c r="O15">
        <v>2850</v>
      </c>
      <c r="P15">
        <v>2835</v>
      </c>
      <c r="Q15">
        <v>100</v>
      </c>
      <c r="R15" t="s">
        <v>2106</v>
      </c>
      <c r="S15" t="s">
        <v>3836</v>
      </c>
      <c r="T15" t="s">
        <v>1487</v>
      </c>
      <c r="U15" t="s">
        <v>2038</v>
      </c>
      <c r="V15" t="s">
        <v>2107</v>
      </c>
      <c r="W15" s="48">
        <v>46234.553680555553</v>
      </c>
      <c r="X15" t="s">
        <v>1654</v>
      </c>
    </row>
    <row r="16" spans="1:24">
      <c r="A16" t="s">
        <v>4730</v>
      </c>
      <c r="B16" s="6">
        <v>46028</v>
      </c>
      <c r="C16">
        <v>2</v>
      </c>
      <c r="D16" t="s">
        <v>240</v>
      </c>
      <c r="E16" t="s">
        <v>2108</v>
      </c>
      <c r="F16" t="s">
        <v>2103</v>
      </c>
      <c r="G16">
        <v>0.4375</v>
      </c>
      <c r="H16">
        <v>15</v>
      </c>
      <c r="I16" t="s">
        <v>1472</v>
      </c>
      <c r="J16" t="s">
        <v>16</v>
      </c>
      <c r="K16" t="s">
        <v>488</v>
      </c>
      <c r="L16" t="s">
        <v>389</v>
      </c>
      <c r="M16" t="s">
        <v>488</v>
      </c>
      <c r="N16" t="s">
        <v>16</v>
      </c>
      <c r="O16">
        <v>2835</v>
      </c>
      <c r="P16">
        <v>2820</v>
      </c>
      <c r="Q16">
        <v>100</v>
      </c>
      <c r="R16" t="s">
        <v>2106</v>
      </c>
      <c r="S16" t="s">
        <v>3837</v>
      </c>
      <c r="T16" t="s">
        <v>1487</v>
      </c>
      <c r="U16" t="s">
        <v>2038</v>
      </c>
      <c r="V16" t="s">
        <v>2107</v>
      </c>
      <c r="W16" s="48">
        <v>46234.553680555553</v>
      </c>
      <c r="X16" t="s">
        <v>1654</v>
      </c>
    </row>
    <row r="17" spans="1:24">
      <c r="A17" t="s">
        <v>4731</v>
      </c>
      <c r="B17" s="6">
        <v>46029</v>
      </c>
      <c r="C17">
        <v>2</v>
      </c>
      <c r="D17" t="s">
        <v>240</v>
      </c>
      <c r="E17" t="s">
        <v>2108</v>
      </c>
      <c r="F17" t="s">
        <v>2103</v>
      </c>
      <c r="G17">
        <v>0.4375</v>
      </c>
      <c r="H17">
        <v>15</v>
      </c>
      <c r="I17" t="s">
        <v>1472</v>
      </c>
      <c r="J17" t="s">
        <v>16</v>
      </c>
      <c r="K17" t="s">
        <v>488</v>
      </c>
      <c r="L17" t="s">
        <v>389</v>
      </c>
      <c r="M17" t="s">
        <v>488</v>
      </c>
      <c r="N17" t="s">
        <v>16</v>
      </c>
      <c r="O17">
        <v>2820</v>
      </c>
      <c r="P17">
        <v>2805</v>
      </c>
      <c r="Q17">
        <v>100</v>
      </c>
      <c r="R17" t="s">
        <v>2106</v>
      </c>
      <c r="S17" t="s">
        <v>3837</v>
      </c>
      <c r="T17" t="s">
        <v>1487</v>
      </c>
      <c r="U17" t="s">
        <v>2038</v>
      </c>
      <c r="V17" t="s">
        <v>2107</v>
      </c>
      <c r="W17" s="48">
        <v>46234.553680555553</v>
      </c>
      <c r="X17" t="s">
        <v>1654</v>
      </c>
    </row>
    <row r="18" spans="1:24">
      <c r="A18" t="s">
        <v>4732</v>
      </c>
      <c r="B18" s="6">
        <v>46030</v>
      </c>
      <c r="C18">
        <v>2</v>
      </c>
      <c r="D18" t="s">
        <v>240</v>
      </c>
      <c r="E18" t="s">
        <v>2108</v>
      </c>
      <c r="F18" t="s">
        <v>2103</v>
      </c>
      <c r="G18">
        <v>0.4375</v>
      </c>
      <c r="H18">
        <v>15</v>
      </c>
      <c r="I18" t="s">
        <v>1472</v>
      </c>
      <c r="J18" t="s">
        <v>16</v>
      </c>
      <c r="K18" t="s">
        <v>488</v>
      </c>
      <c r="L18" t="s">
        <v>389</v>
      </c>
      <c r="M18" t="s">
        <v>488</v>
      </c>
      <c r="N18" t="s">
        <v>16</v>
      </c>
      <c r="O18">
        <v>2805</v>
      </c>
      <c r="P18">
        <v>2790</v>
      </c>
      <c r="Q18">
        <v>100</v>
      </c>
      <c r="R18" t="s">
        <v>2106</v>
      </c>
      <c r="S18" t="s">
        <v>3837</v>
      </c>
      <c r="T18" t="s">
        <v>1487</v>
      </c>
      <c r="U18" t="s">
        <v>2038</v>
      </c>
      <c r="V18" t="s">
        <v>2107</v>
      </c>
      <c r="W18" s="48">
        <v>46234.553680555553</v>
      </c>
      <c r="X18" t="s">
        <v>1654</v>
      </c>
    </row>
    <row r="19" spans="1:24">
      <c r="A19" t="s">
        <v>4733</v>
      </c>
      <c r="B19" s="6">
        <v>46031</v>
      </c>
      <c r="C19">
        <v>2</v>
      </c>
      <c r="D19" t="s">
        <v>240</v>
      </c>
      <c r="E19" t="s">
        <v>2108</v>
      </c>
      <c r="F19" t="s">
        <v>2103</v>
      </c>
      <c r="G19">
        <v>0.4375</v>
      </c>
      <c r="H19">
        <v>15</v>
      </c>
      <c r="I19" t="s">
        <v>1472</v>
      </c>
      <c r="J19" t="s">
        <v>16</v>
      </c>
      <c r="K19" t="s">
        <v>488</v>
      </c>
      <c r="L19" t="s">
        <v>389</v>
      </c>
      <c r="M19" t="s">
        <v>488</v>
      </c>
      <c r="N19" t="s">
        <v>16</v>
      </c>
      <c r="O19">
        <v>2790</v>
      </c>
      <c r="P19">
        <v>2775</v>
      </c>
      <c r="Q19">
        <v>100</v>
      </c>
      <c r="R19" t="s">
        <v>2106</v>
      </c>
      <c r="S19" t="s">
        <v>3837</v>
      </c>
      <c r="T19" t="s">
        <v>1487</v>
      </c>
      <c r="U19" t="s">
        <v>2038</v>
      </c>
      <c r="V19" t="s">
        <v>2107</v>
      </c>
      <c r="W19" s="48">
        <v>46234.553680555553</v>
      </c>
      <c r="X19" t="s">
        <v>1654</v>
      </c>
    </row>
    <row r="20" spans="1:24">
      <c r="A20" t="s">
        <v>4734</v>
      </c>
      <c r="B20" s="6">
        <v>46031</v>
      </c>
      <c r="C20">
        <v>2</v>
      </c>
      <c r="D20" t="s">
        <v>254</v>
      </c>
      <c r="E20" t="s">
        <v>3013</v>
      </c>
      <c r="F20" t="s">
        <v>2103</v>
      </c>
      <c r="G20">
        <v>0.38194444444444442</v>
      </c>
      <c r="H20">
        <v>15</v>
      </c>
      <c r="I20" t="s">
        <v>1472</v>
      </c>
      <c r="J20" t="s">
        <v>15</v>
      </c>
      <c r="K20" t="s">
        <v>488</v>
      </c>
      <c r="L20" t="s">
        <v>386</v>
      </c>
      <c r="M20" t="s">
        <v>488</v>
      </c>
      <c r="N20" t="s">
        <v>15</v>
      </c>
      <c r="O20">
        <v>2880</v>
      </c>
      <c r="P20">
        <v>2865</v>
      </c>
      <c r="Q20">
        <v>100</v>
      </c>
      <c r="R20" t="s">
        <v>2106</v>
      </c>
      <c r="S20" t="s">
        <v>3836</v>
      </c>
      <c r="T20" t="s">
        <v>1487</v>
      </c>
      <c r="U20" t="s">
        <v>2038</v>
      </c>
      <c r="V20" t="s">
        <v>2107</v>
      </c>
      <c r="W20" s="48">
        <v>46234.553680555553</v>
      </c>
      <c r="X20" t="s">
        <v>1654</v>
      </c>
    </row>
    <row r="21" spans="1:24">
      <c r="A21" t="s">
        <v>4735</v>
      </c>
      <c r="B21" s="6">
        <v>46032</v>
      </c>
      <c r="C21">
        <v>2</v>
      </c>
      <c r="D21" t="s">
        <v>240</v>
      </c>
      <c r="E21" t="s">
        <v>2108</v>
      </c>
      <c r="F21" t="s">
        <v>2103</v>
      </c>
      <c r="G21">
        <v>0.4375</v>
      </c>
      <c r="H21">
        <v>15</v>
      </c>
      <c r="I21" t="s">
        <v>1472</v>
      </c>
      <c r="J21" t="s">
        <v>16</v>
      </c>
      <c r="K21" t="s">
        <v>488</v>
      </c>
      <c r="L21" t="s">
        <v>389</v>
      </c>
      <c r="M21" t="s">
        <v>488</v>
      </c>
      <c r="N21" t="s">
        <v>16</v>
      </c>
      <c r="O21">
        <v>2775</v>
      </c>
      <c r="P21">
        <v>2760</v>
      </c>
      <c r="Q21">
        <v>100</v>
      </c>
      <c r="R21" t="s">
        <v>2106</v>
      </c>
      <c r="S21" t="s">
        <v>3837</v>
      </c>
      <c r="T21" t="s">
        <v>1487</v>
      </c>
      <c r="U21" t="s">
        <v>2038</v>
      </c>
      <c r="V21" t="s">
        <v>2107</v>
      </c>
      <c r="W21" s="48">
        <v>46234.553680555553</v>
      </c>
      <c r="X21" t="s">
        <v>1654</v>
      </c>
    </row>
    <row r="22" spans="1:24">
      <c r="A22" t="s">
        <v>4736</v>
      </c>
      <c r="B22" s="6">
        <v>46033</v>
      </c>
      <c r="C22">
        <v>2</v>
      </c>
      <c r="D22" t="s">
        <v>240</v>
      </c>
      <c r="E22" t="s">
        <v>2108</v>
      </c>
      <c r="F22" t="s">
        <v>2103</v>
      </c>
      <c r="G22">
        <v>0.4375</v>
      </c>
      <c r="H22">
        <v>15</v>
      </c>
      <c r="I22" t="s">
        <v>1472</v>
      </c>
      <c r="J22" t="s">
        <v>16</v>
      </c>
      <c r="K22" t="s">
        <v>488</v>
      </c>
      <c r="O22">
        <v>0</v>
      </c>
      <c r="P22">
        <v>0</v>
      </c>
      <c r="Q22">
        <v>0</v>
      </c>
      <c r="R22" t="s">
        <v>2121</v>
      </c>
      <c r="S22" t="s">
        <v>2122</v>
      </c>
      <c r="T22" t="s">
        <v>1473</v>
      </c>
      <c r="U22" t="s">
        <v>2038</v>
      </c>
      <c r="V22" t="s">
        <v>2107</v>
      </c>
      <c r="W22" s="48">
        <v>46234.553680555553</v>
      </c>
      <c r="X22" t="s">
        <v>1654</v>
      </c>
    </row>
    <row r="23" spans="1:24">
      <c r="A23" t="s">
        <v>4737</v>
      </c>
      <c r="B23" s="6">
        <v>46027</v>
      </c>
      <c r="C23">
        <v>2</v>
      </c>
      <c r="D23" t="s">
        <v>193</v>
      </c>
      <c r="E23" t="s">
        <v>3014</v>
      </c>
      <c r="F23" t="s">
        <v>2103</v>
      </c>
      <c r="G23">
        <v>0.4375</v>
      </c>
      <c r="H23">
        <v>5</v>
      </c>
      <c r="I23" t="s">
        <v>1472</v>
      </c>
      <c r="J23" t="s">
        <v>17</v>
      </c>
      <c r="K23" t="s">
        <v>1266</v>
      </c>
      <c r="L23" t="s">
        <v>391</v>
      </c>
      <c r="M23" t="s">
        <v>1266</v>
      </c>
      <c r="N23" t="s">
        <v>15</v>
      </c>
      <c r="O23">
        <v>2820</v>
      </c>
      <c r="P23">
        <v>2815</v>
      </c>
      <c r="Q23">
        <v>100</v>
      </c>
      <c r="R23" t="s">
        <v>2106</v>
      </c>
      <c r="S23" t="s">
        <v>3836</v>
      </c>
      <c r="T23" t="s">
        <v>1487</v>
      </c>
      <c r="U23" t="s">
        <v>2038</v>
      </c>
      <c r="V23" t="s">
        <v>2107</v>
      </c>
      <c r="W23" s="48">
        <v>46234.553680555553</v>
      </c>
      <c r="X23" t="s">
        <v>1654</v>
      </c>
    </row>
    <row r="24" spans="1:24">
      <c r="A24" t="s">
        <v>4738</v>
      </c>
      <c r="B24" s="6">
        <v>46027</v>
      </c>
      <c r="C24">
        <v>2</v>
      </c>
      <c r="D24" t="s">
        <v>199</v>
      </c>
      <c r="E24" t="s">
        <v>1175</v>
      </c>
      <c r="F24" t="s">
        <v>1439</v>
      </c>
      <c r="G24">
        <v>0.4375</v>
      </c>
      <c r="H24">
        <v>5</v>
      </c>
      <c r="I24" t="s">
        <v>1472</v>
      </c>
      <c r="J24" t="s">
        <v>17</v>
      </c>
      <c r="K24" t="s">
        <v>1266</v>
      </c>
      <c r="L24" t="s">
        <v>391</v>
      </c>
      <c r="M24" t="s">
        <v>1266</v>
      </c>
      <c r="N24" t="s">
        <v>15</v>
      </c>
      <c r="O24">
        <v>2815</v>
      </c>
      <c r="P24">
        <v>2810</v>
      </c>
      <c r="Q24">
        <v>100</v>
      </c>
      <c r="R24" t="s">
        <v>2106</v>
      </c>
      <c r="S24" t="s">
        <v>3836</v>
      </c>
      <c r="T24" t="s">
        <v>1487</v>
      </c>
      <c r="U24" t="s">
        <v>2038</v>
      </c>
      <c r="V24" t="s">
        <v>2107</v>
      </c>
      <c r="W24" s="48">
        <v>46234.55369212963</v>
      </c>
      <c r="X24" t="s">
        <v>1654</v>
      </c>
    </row>
    <row r="25" spans="1:24">
      <c r="A25" t="s">
        <v>4739</v>
      </c>
      <c r="B25" s="6">
        <v>46027</v>
      </c>
      <c r="C25">
        <v>2</v>
      </c>
      <c r="D25" t="s">
        <v>201</v>
      </c>
      <c r="E25" t="s">
        <v>1366</v>
      </c>
      <c r="F25" t="s">
        <v>1439</v>
      </c>
      <c r="G25">
        <v>0.77083333333333337</v>
      </c>
      <c r="H25">
        <v>5</v>
      </c>
      <c r="I25" t="s">
        <v>1472</v>
      </c>
      <c r="J25" t="s">
        <v>17</v>
      </c>
      <c r="K25" t="s">
        <v>1266</v>
      </c>
      <c r="L25" t="s">
        <v>391</v>
      </c>
      <c r="M25" t="s">
        <v>1266</v>
      </c>
      <c r="N25" t="s">
        <v>15</v>
      </c>
      <c r="O25">
        <v>2810</v>
      </c>
      <c r="P25">
        <v>2805</v>
      </c>
      <c r="Q25">
        <v>100</v>
      </c>
      <c r="R25" t="s">
        <v>2106</v>
      </c>
      <c r="S25" t="s">
        <v>3836</v>
      </c>
      <c r="T25" t="s">
        <v>1487</v>
      </c>
      <c r="U25" t="s">
        <v>2038</v>
      </c>
      <c r="V25" t="s">
        <v>2107</v>
      </c>
      <c r="W25" s="48">
        <v>46234.55369212963</v>
      </c>
      <c r="X25" t="s">
        <v>1654</v>
      </c>
    </row>
    <row r="26" spans="1:24">
      <c r="A26" t="s">
        <v>4740</v>
      </c>
      <c r="B26" s="6">
        <v>46027</v>
      </c>
      <c r="C26">
        <v>2</v>
      </c>
      <c r="D26" t="s">
        <v>229</v>
      </c>
      <c r="E26" t="s">
        <v>1197</v>
      </c>
      <c r="F26" t="s">
        <v>1439</v>
      </c>
      <c r="G26">
        <v>0.44791666666666669</v>
      </c>
      <c r="H26">
        <v>5</v>
      </c>
      <c r="I26" t="s">
        <v>1472</v>
      </c>
      <c r="J26" t="s">
        <v>17</v>
      </c>
      <c r="K26" t="s">
        <v>1266</v>
      </c>
      <c r="L26" t="s">
        <v>391</v>
      </c>
      <c r="M26" t="s">
        <v>1266</v>
      </c>
      <c r="N26" t="s">
        <v>15</v>
      </c>
      <c r="O26">
        <v>2805</v>
      </c>
      <c r="P26">
        <v>2800</v>
      </c>
      <c r="Q26">
        <v>100</v>
      </c>
      <c r="R26" t="s">
        <v>2106</v>
      </c>
      <c r="S26" t="s">
        <v>3836</v>
      </c>
      <c r="T26" t="s">
        <v>1487</v>
      </c>
      <c r="U26" t="s">
        <v>2038</v>
      </c>
      <c r="V26" t="s">
        <v>2107</v>
      </c>
      <c r="W26" s="48">
        <v>46234.55369212963</v>
      </c>
      <c r="X26" t="s">
        <v>1654</v>
      </c>
    </row>
    <row r="27" spans="1:24">
      <c r="A27" t="s">
        <v>4741</v>
      </c>
      <c r="B27" s="6">
        <v>46027</v>
      </c>
      <c r="C27">
        <v>2</v>
      </c>
      <c r="D27" t="s">
        <v>236</v>
      </c>
      <c r="E27" t="s">
        <v>24</v>
      </c>
      <c r="F27" t="s">
        <v>1590</v>
      </c>
      <c r="G27">
        <v>0.70833333333333337</v>
      </c>
      <c r="H27">
        <v>5</v>
      </c>
      <c r="I27" t="s">
        <v>1472</v>
      </c>
      <c r="J27" t="s">
        <v>17</v>
      </c>
      <c r="K27" t="s">
        <v>488</v>
      </c>
      <c r="L27" t="s">
        <v>1267</v>
      </c>
      <c r="M27" t="s">
        <v>488</v>
      </c>
      <c r="N27" t="s">
        <v>15</v>
      </c>
      <c r="O27">
        <v>2880</v>
      </c>
      <c r="P27">
        <v>2875</v>
      </c>
      <c r="Q27">
        <v>100</v>
      </c>
      <c r="R27" t="s">
        <v>2106</v>
      </c>
      <c r="S27" t="s">
        <v>3836</v>
      </c>
      <c r="T27" t="s">
        <v>1487</v>
      </c>
      <c r="U27" t="s">
        <v>2038</v>
      </c>
      <c r="V27" t="s">
        <v>2107</v>
      </c>
      <c r="W27" s="48">
        <v>46234.55369212963</v>
      </c>
      <c r="X27" t="s">
        <v>1654</v>
      </c>
    </row>
    <row r="28" spans="1:24">
      <c r="A28" t="s">
        <v>4742</v>
      </c>
      <c r="B28" s="6">
        <v>46027</v>
      </c>
      <c r="C28">
        <v>2</v>
      </c>
      <c r="D28" t="s">
        <v>257</v>
      </c>
      <c r="E28" t="s">
        <v>1403</v>
      </c>
      <c r="F28" t="s">
        <v>1439</v>
      </c>
      <c r="G28">
        <v>0.44791666666666669</v>
      </c>
      <c r="H28">
        <v>5</v>
      </c>
      <c r="I28" t="s">
        <v>1472</v>
      </c>
      <c r="J28" t="s">
        <v>17</v>
      </c>
      <c r="K28" t="s">
        <v>488</v>
      </c>
      <c r="L28" t="s">
        <v>1267</v>
      </c>
      <c r="M28" t="s">
        <v>488</v>
      </c>
      <c r="N28" t="s">
        <v>15</v>
      </c>
      <c r="O28">
        <v>2875</v>
      </c>
      <c r="P28">
        <v>2870</v>
      </c>
      <c r="Q28">
        <v>100</v>
      </c>
      <c r="R28" t="s">
        <v>2106</v>
      </c>
      <c r="S28" t="s">
        <v>3836</v>
      </c>
      <c r="T28" t="s">
        <v>1487</v>
      </c>
      <c r="U28" t="s">
        <v>2038</v>
      </c>
      <c r="V28" t="s">
        <v>2107</v>
      </c>
      <c r="W28" s="48">
        <v>46234.55369212963</v>
      </c>
      <c r="X28" t="s">
        <v>1654</v>
      </c>
    </row>
    <row r="29" spans="1:24">
      <c r="A29" t="s">
        <v>4743</v>
      </c>
      <c r="B29" s="6">
        <v>46027</v>
      </c>
      <c r="C29">
        <v>2</v>
      </c>
      <c r="D29" t="s">
        <v>260</v>
      </c>
      <c r="E29" t="s">
        <v>1221</v>
      </c>
      <c r="F29" t="s">
        <v>2103</v>
      </c>
      <c r="G29">
        <v>0.38194444444444442</v>
      </c>
      <c r="H29">
        <v>5</v>
      </c>
      <c r="I29" t="s">
        <v>1472</v>
      </c>
      <c r="J29" t="s">
        <v>17</v>
      </c>
      <c r="K29" t="s">
        <v>488</v>
      </c>
      <c r="L29" t="s">
        <v>1267</v>
      </c>
      <c r="M29" t="s">
        <v>488</v>
      </c>
      <c r="N29" t="s">
        <v>15</v>
      </c>
      <c r="O29">
        <v>2870</v>
      </c>
      <c r="P29">
        <v>2865</v>
      </c>
      <c r="Q29">
        <v>100</v>
      </c>
      <c r="R29" t="s">
        <v>2106</v>
      </c>
      <c r="S29" t="s">
        <v>3836</v>
      </c>
      <c r="T29" t="s">
        <v>1487</v>
      </c>
      <c r="U29" t="s">
        <v>2038</v>
      </c>
      <c r="V29" t="s">
        <v>2107</v>
      </c>
      <c r="W29" s="48">
        <v>46234.55369212963</v>
      </c>
      <c r="X29" t="s">
        <v>1654</v>
      </c>
    </row>
    <row r="30" spans="1:24">
      <c r="A30" t="s">
        <v>4744</v>
      </c>
      <c r="B30" s="6">
        <v>46027</v>
      </c>
      <c r="C30">
        <v>2</v>
      </c>
      <c r="D30" t="s">
        <v>270</v>
      </c>
      <c r="E30" t="s">
        <v>1402</v>
      </c>
      <c r="F30" t="s">
        <v>1439</v>
      </c>
      <c r="G30">
        <v>0.625</v>
      </c>
      <c r="H30">
        <v>5</v>
      </c>
      <c r="I30" t="s">
        <v>1472</v>
      </c>
      <c r="J30" t="s">
        <v>17</v>
      </c>
      <c r="K30" t="s">
        <v>488</v>
      </c>
      <c r="L30" t="s">
        <v>386</v>
      </c>
      <c r="M30" t="s">
        <v>488</v>
      </c>
      <c r="N30" t="s">
        <v>15</v>
      </c>
      <c r="O30">
        <v>2865</v>
      </c>
      <c r="P30">
        <v>2860</v>
      </c>
      <c r="Q30">
        <v>100</v>
      </c>
      <c r="R30" t="s">
        <v>2106</v>
      </c>
      <c r="S30" t="s">
        <v>3836</v>
      </c>
      <c r="T30" t="s">
        <v>1487</v>
      </c>
      <c r="U30" t="s">
        <v>2038</v>
      </c>
      <c r="V30" t="s">
        <v>2107</v>
      </c>
      <c r="W30" s="48">
        <v>46234.55369212963</v>
      </c>
      <c r="X30" t="s">
        <v>1654</v>
      </c>
    </row>
    <row r="31" spans="1:24">
      <c r="A31" t="s">
        <v>4745</v>
      </c>
      <c r="B31" s="6">
        <v>46027</v>
      </c>
      <c r="C31">
        <v>2</v>
      </c>
      <c r="D31" t="s">
        <v>291</v>
      </c>
      <c r="E31" t="s">
        <v>1230</v>
      </c>
      <c r="F31" t="s">
        <v>2103</v>
      </c>
      <c r="G31">
        <v>0.4375</v>
      </c>
      <c r="H31">
        <v>5</v>
      </c>
      <c r="I31" t="s">
        <v>1472</v>
      </c>
      <c r="J31" t="s">
        <v>17</v>
      </c>
      <c r="K31" t="s">
        <v>443</v>
      </c>
      <c r="L31" t="s">
        <v>387</v>
      </c>
      <c r="M31" t="s">
        <v>443</v>
      </c>
      <c r="N31" t="s">
        <v>15</v>
      </c>
      <c r="O31">
        <v>2880</v>
      </c>
      <c r="P31">
        <v>2875</v>
      </c>
      <c r="Q31">
        <v>100</v>
      </c>
      <c r="R31" t="s">
        <v>2106</v>
      </c>
      <c r="S31" t="s">
        <v>3836</v>
      </c>
      <c r="T31" t="s">
        <v>1487</v>
      </c>
      <c r="U31" t="s">
        <v>2038</v>
      </c>
      <c r="V31" t="s">
        <v>2107</v>
      </c>
      <c r="W31" s="48">
        <v>46234.55369212963</v>
      </c>
      <c r="X31" t="s">
        <v>1654</v>
      </c>
    </row>
    <row r="32" spans="1:24">
      <c r="A32" t="s">
        <v>4746</v>
      </c>
      <c r="B32" s="6">
        <v>46027</v>
      </c>
      <c r="C32">
        <v>2</v>
      </c>
      <c r="D32" t="s">
        <v>298</v>
      </c>
      <c r="E32" t="s">
        <v>1233</v>
      </c>
      <c r="F32" t="s">
        <v>2103</v>
      </c>
      <c r="G32">
        <v>0.38541666666666669</v>
      </c>
      <c r="H32">
        <v>5</v>
      </c>
      <c r="I32" t="s">
        <v>1472</v>
      </c>
      <c r="J32" t="s">
        <v>17</v>
      </c>
      <c r="K32" t="s">
        <v>443</v>
      </c>
      <c r="L32" t="s">
        <v>387</v>
      </c>
      <c r="M32" t="s">
        <v>443</v>
      </c>
      <c r="N32" t="s">
        <v>15</v>
      </c>
      <c r="O32">
        <v>2875</v>
      </c>
      <c r="P32">
        <v>2870</v>
      </c>
      <c r="Q32">
        <v>100</v>
      </c>
      <c r="R32" t="s">
        <v>2106</v>
      </c>
      <c r="S32" t="s">
        <v>3836</v>
      </c>
      <c r="T32" t="s">
        <v>1487</v>
      </c>
      <c r="U32" t="s">
        <v>2038</v>
      </c>
      <c r="V32" t="s">
        <v>2107</v>
      </c>
      <c r="W32" s="48">
        <v>46234.55369212963</v>
      </c>
      <c r="X32" t="s">
        <v>1654</v>
      </c>
    </row>
    <row r="33" spans="1:24">
      <c r="A33" t="s">
        <v>4747</v>
      </c>
      <c r="B33" s="6">
        <v>46028</v>
      </c>
      <c r="C33">
        <v>2</v>
      </c>
      <c r="D33" t="s">
        <v>201</v>
      </c>
      <c r="E33" t="s">
        <v>1366</v>
      </c>
      <c r="F33" t="s">
        <v>1439</v>
      </c>
      <c r="G33">
        <v>0.77083333333333337</v>
      </c>
      <c r="H33">
        <v>5</v>
      </c>
      <c r="I33" t="s">
        <v>1472</v>
      </c>
      <c r="J33" t="s">
        <v>17</v>
      </c>
      <c r="K33" t="s">
        <v>1266</v>
      </c>
      <c r="L33" t="s">
        <v>391</v>
      </c>
      <c r="M33" t="s">
        <v>1266</v>
      </c>
      <c r="N33" t="s">
        <v>15</v>
      </c>
      <c r="O33">
        <v>2800</v>
      </c>
      <c r="P33">
        <v>2795</v>
      </c>
      <c r="Q33">
        <v>100</v>
      </c>
      <c r="R33" t="s">
        <v>2106</v>
      </c>
      <c r="S33" t="s">
        <v>3837</v>
      </c>
      <c r="T33" t="s">
        <v>1487</v>
      </c>
      <c r="U33" t="s">
        <v>2038</v>
      </c>
      <c r="V33" t="s">
        <v>2107</v>
      </c>
      <c r="W33" s="48">
        <v>46234.553703703707</v>
      </c>
      <c r="X33" t="s">
        <v>1654</v>
      </c>
    </row>
    <row r="34" spans="1:24">
      <c r="A34" t="s">
        <v>4748</v>
      </c>
      <c r="B34" s="6">
        <v>46028</v>
      </c>
      <c r="C34">
        <v>2</v>
      </c>
      <c r="D34" t="s">
        <v>229</v>
      </c>
      <c r="E34" t="s">
        <v>1197</v>
      </c>
      <c r="F34" t="s">
        <v>1439</v>
      </c>
      <c r="G34">
        <v>0.44791666666666669</v>
      </c>
      <c r="H34">
        <v>5</v>
      </c>
      <c r="I34" t="s">
        <v>1472</v>
      </c>
      <c r="J34" t="s">
        <v>17</v>
      </c>
      <c r="K34" t="s">
        <v>1266</v>
      </c>
      <c r="L34" t="s">
        <v>391</v>
      </c>
      <c r="M34" t="s">
        <v>1266</v>
      </c>
      <c r="N34" t="s">
        <v>15</v>
      </c>
      <c r="O34">
        <v>2795</v>
      </c>
      <c r="P34">
        <v>2790</v>
      </c>
      <c r="Q34">
        <v>100</v>
      </c>
      <c r="R34" t="s">
        <v>2106</v>
      </c>
      <c r="S34" t="s">
        <v>3837</v>
      </c>
      <c r="T34" t="s">
        <v>1487</v>
      </c>
      <c r="U34" t="s">
        <v>2038</v>
      </c>
      <c r="V34" t="s">
        <v>2107</v>
      </c>
      <c r="W34" s="48">
        <v>46234.553703703707</v>
      </c>
      <c r="X34" t="s">
        <v>1654</v>
      </c>
    </row>
    <row r="35" spans="1:24">
      <c r="A35" t="s">
        <v>4749</v>
      </c>
      <c r="B35" s="6">
        <v>46028</v>
      </c>
      <c r="C35">
        <v>2</v>
      </c>
      <c r="D35" t="s">
        <v>236</v>
      </c>
      <c r="E35" t="s">
        <v>24</v>
      </c>
      <c r="F35" t="s">
        <v>1590</v>
      </c>
      <c r="G35">
        <v>0.70833333333333337</v>
      </c>
      <c r="H35">
        <v>5</v>
      </c>
      <c r="I35" t="s">
        <v>1472</v>
      </c>
      <c r="J35" t="s">
        <v>17</v>
      </c>
      <c r="K35" t="s">
        <v>488</v>
      </c>
      <c r="L35" t="s">
        <v>386</v>
      </c>
      <c r="M35" t="s">
        <v>488</v>
      </c>
      <c r="N35" t="s">
        <v>15</v>
      </c>
      <c r="O35">
        <v>2860</v>
      </c>
      <c r="P35">
        <v>2855</v>
      </c>
      <c r="Q35">
        <v>100</v>
      </c>
      <c r="R35" t="s">
        <v>2106</v>
      </c>
      <c r="S35" t="s">
        <v>3836</v>
      </c>
      <c r="T35" t="s">
        <v>1487</v>
      </c>
      <c r="U35" t="s">
        <v>2038</v>
      </c>
      <c r="V35" t="s">
        <v>2107</v>
      </c>
      <c r="W35" s="48">
        <v>46234.553703703707</v>
      </c>
      <c r="X35" t="s">
        <v>1654</v>
      </c>
    </row>
    <row r="36" spans="1:24">
      <c r="A36" t="s">
        <v>4750</v>
      </c>
      <c r="B36" s="6">
        <v>46028</v>
      </c>
      <c r="C36">
        <v>2</v>
      </c>
      <c r="D36" t="s">
        <v>257</v>
      </c>
      <c r="E36" t="s">
        <v>1403</v>
      </c>
      <c r="F36" t="s">
        <v>1439</v>
      </c>
      <c r="G36">
        <v>0.44791666666666669</v>
      </c>
      <c r="H36">
        <v>5</v>
      </c>
      <c r="I36" t="s">
        <v>1472</v>
      </c>
      <c r="J36" t="s">
        <v>17</v>
      </c>
      <c r="K36" t="s">
        <v>488</v>
      </c>
      <c r="L36" t="s">
        <v>386</v>
      </c>
      <c r="M36" t="s">
        <v>488</v>
      </c>
      <c r="N36" t="s">
        <v>15</v>
      </c>
      <c r="O36">
        <v>2855</v>
      </c>
      <c r="P36">
        <v>2850</v>
      </c>
      <c r="Q36">
        <v>100</v>
      </c>
      <c r="R36" t="s">
        <v>2106</v>
      </c>
      <c r="S36" t="s">
        <v>3836</v>
      </c>
      <c r="T36" t="s">
        <v>1487</v>
      </c>
      <c r="U36" t="s">
        <v>2038</v>
      </c>
      <c r="V36" t="s">
        <v>2107</v>
      </c>
      <c r="W36" s="48">
        <v>46234.553703703707</v>
      </c>
      <c r="X36" t="s">
        <v>1654</v>
      </c>
    </row>
    <row r="37" spans="1:24">
      <c r="A37" t="s">
        <v>4751</v>
      </c>
      <c r="B37" s="6">
        <v>46028</v>
      </c>
      <c r="C37">
        <v>2</v>
      </c>
      <c r="D37" t="s">
        <v>260</v>
      </c>
      <c r="E37" t="s">
        <v>1221</v>
      </c>
      <c r="F37" t="s">
        <v>2103</v>
      </c>
      <c r="G37">
        <v>0.38194444444444442</v>
      </c>
      <c r="H37">
        <v>5</v>
      </c>
      <c r="I37" t="s">
        <v>1472</v>
      </c>
      <c r="J37" t="s">
        <v>17</v>
      </c>
      <c r="K37" t="s">
        <v>488</v>
      </c>
      <c r="L37" t="s">
        <v>386</v>
      </c>
      <c r="M37" t="s">
        <v>488</v>
      </c>
      <c r="N37" t="s">
        <v>15</v>
      </c>
      <c r="O37">
        <v>2850</v>
      </c>
      <c r="P37">
        <v>2845</v>
      </c>
      <c r="Q37">
        <v>100</v>
      </c>
      <c r="R37" t="s">
        <v>2106</v>
      </c>
      <c r="S37" t="s">
        <v>3836</v>
      </c>
      <c r="T37" t="s">
        <v>1487</v>
      </c>
      <c r="U37" t="s">
        <v>2038</v>
      </c>
      <c r="V37" t="s">
        <v>2107</v>
      </c>
      <c r="W37" s="48">
        <v>46234.553703703707</v>
      </c>
      <c r="X37" t="s">
        <v>1654</v>
      </c>
    </row>
    <row r="38" spans="1:24">
      <c r="A38" t="s">
        <v>4752</v>
      </c>
      <c r="B38" s="6">
        <v>46028</v>
      </c>
      <c r="C38">
        <v>2</v>
      </c>
      <c r="D38" t="s">
        <v>298</v>
      </c>
      <c r="E38" t="s">
        <v>1233</v>
      </c>
      <c r="F38" t="s">
        <v>2103</v>
      </c>
      <c r="G38">
        <v>0.38541666666666669</v>
      </c>
      <c r="H38">
        <v>5</v>
      </c>
      <c r="I38" t="s">
        <v>1472</v>
      </c>
      <c r="J38" t="s">
        <v>17</v>
      </c>
      <c r="K38" t="s">
        <v>443</v>
      </c>
      <c r="L38" t="s">
        <v>387</v>
      </c>
      <c r="M38" t="s">
        <v>443</v>
      </c>
      <c r="N38" t="s">
        <v>15</v>
      </c>
      <c r="O38">
        <v>2870</v>
      </c>
      <c r="P38">
        <v>2865</v>
      </c>
      <c r="Q38">
        <v>100</v>
      </c>
      <c r="R38" t="s">
        <v>2106</v>
      </c>
      <c r="S38" t="s">
        <v>3837</v>
      </c>
      <c r="T38" t="s">
        <v>1487</v>
      </c>
      <c r="U38" t="s">
        <v>2038</v>
      </c>
      <c r="V38" t="s">
        <v>2107</v>
      </c>
      <c r="W38" s="48">
        <v>46234.553703703707</v>
      </c>
      <c r="X38" t="s">
        <v>1654</v>
      </c>
    </row>
    <row r="39" spans="1:24">
      <c r="A39" t="s">
        <v>4753</v>
      </c>
      <c r="B39" s="6">
        <v>46029</v>
      </c>
      <c r="C39">
        <v>2</v>
      </c>
      <c r="D39" t="s">
        <v>201</v>
      </c>
      <c r="E39" t="s">
        <v>1366</v>
      </c>
      <c r="F39" t="s">
        <v>1439</v>
      </c>
      <c r="G39">
        <v>0.77083333333333337</v>
      </c>
      <c r="H39">
        <v>5</v>
      </c>
      <c r="I39" t="s">
        <v>1472</v>
      </c>
      <c r="J39" t="s">
        <v>17</v>
      </c>
      <c r="K39" t="s">
        <v>1266</v>
      </c>
      <c r="L39" t="s">
        <v>391</v>
      </c>
      <c r="M39" t="s">
        <v>1266</v>
      </c>
      <c r="N39" t="s">
        <v>15</v>
      </c>
      <c r="O39">
        <v>2790</v>
      </c>
      <c r="P39">
        <v>2785</v>
      </c>
      <c r="Q39">
        <v>100</v>
      </c>
      <c r="R39" t="s">
        <v>2106</v>
      </c>
      <c r="S39" t="s">
        <v>3837</v>
      </c>
      <c r="T39" t="s">
        <v>1487</v>
      </c>
      <c r="U39" t="s">
        <v>2038</v>
      </c>
      <c r="V39" t="s">
        <v>2107</v>
      </c>
      <c r="W39" s="48">
        <v>46234.553703703707</v>
      </c>
      <c r="X39" t="s">
        <v>1654</v>
      </c>
    </row>
    <row r="40" spans="1:24">
      <c r="A40" t="s">
        <v>4754</v>
      </c>
      <c r="B40" s="6">
        <v>46029</v>
      </c>
      <c r="C40">
        <v>2</v>
      </c>
      <c r="D40" t="s">
        <v>229</v>
      </c>
      <c r="E40" t="s">
        <v>1197</v>
      </c>
      <c r="F40" t="s">
        <v>1439</v>
      </c>
      <c r="G40">
        <v>0.44791666666666669</v>
      </c>
      <c r="H40">
        <v>5</v>
      </c>
      <c r="I40" t="s">
        <v>1472</v>
      </c>
      <c r="J40" t="s">
        <v>17</v>
      </c>
      <c r="K40" t="s">
        <v>1266</v>
      </c>
      <c r="L40" t="s">
        <v>391</v>
      </c>
      <c r="M40" t="s">
        <v>1266</v>
      </c>
      <c r="N40" t="s">
        <v>15</v>
      </c>
      <c r="O40">
        <v>2785</v>
      </c>
      <c r="P40">
        <v>2780</v>
      </c>
      <c r="Q40">
        <v>100</v>
      </c>
      <c r="R40" t="s">
        <v>2106</v>
      </c>
      <c r="S40" t="s">
        <v>3837</v>
      </c>
      <c r="T40" t="s">
        <v>1487</v>
      </c>
      <c r="U40" t="s">
        <v>2038</v>
      </c>
      <c r="V40" t="s">
        <v>2107</v>
      </c>
      <c r="W40" s="48">
        <v>46234.553703703707</v>
      </c>
      <c r="X40" t="s">
        <v>1654</v>
      </c>
    </row>
    <row r="41" spans="1:24">
      <c r="A41" t="s">
        <v>4755</v>
      </c>
      <c r="B41" s="6">
        <v>46029</v>
      </c>
      <c r="C41">
        <v>2</v>
      </c>
      <c r="D41" t="s">
        <v>236</v>
      </c>
      <c r="E41" t="s">
        <v>24</v>
      </c>
      <c r="F41" t="s">
        <v>1590</v>
      </c>
      <c r="G41">
        <v>0.70833333333333337</v>
      </c>
      <c r="H41">
        <v>5</v>
      </c>
      <c r="I41" t="s">
        <v>1472</v>
      </c>
      <c r="J41" t="s">
        <v>17</v>
      </c>
      <c r="K41" t="s">
        <v>488</v>
      </c>
      <c r="L41" t="s">
        <v>389</v>
      </c>
      <c r="M41" t="s">
        <v>488</v>
      </c>
      <c r="N41" t="s">
        <v>16</v>
      </c>
      <c r="O41">
        <v>2760</v>
      </c>
      <c r="P41">
        <v>2755</v>
      </c>
      <c r="Q41">
        <v>100</v>
      </c>
      <c r="R41" t="s">
        <v>2106</v>
      </c>
      <c r="S41" t="s">
        <v>3836</v>
      </c>
      <c r="T41" t="s">
        <v>1487</v>
      </c>
      <c r="U41" t="s">
        <v>2038</v>
      </c>
      <c r="V41" t="s">
        <v>2107</v>
      </c>
      <c r="W41" s="48">
        <v>46234.553703703707</v>
      </c>
      <c r="X41" t="s">
        <v>1654</v>
      </c>
    </row>
    <row r="42" spans="1:24">
      <c r="A42" t="s">
        <v>4756</v>
      </c>
      <c r="B42" s="6">
        <v>46029</v>
      </c>
      <c r="C42">
        <v>2</v>
      </c>
      <c r="D42" t="s">
        <v>257</v>
      </c>
      <c r="E42" t="s">
        <v>1403</v>
      </c>
      <c r="F42" t="s">
        <v>1439</v>
      </c>
      <c r="G42">
        <v>0.44791666666666669</v>
      </c>
      <c r="H42">
        <v>5</v>
      </c>
      <c r="I42" t="s">
        <v>1472</v>
      </c>
      <c r="J42" t="s">
        <v>17</v>
      </c>
      <c r="K42" t="s">
        <v>488</v>
      </c>
      <c r="L42" t="s">
        <v>389</v>
      </c>
      <c r="M42" t="s">
        <v>488</v>
      </c>
      <c r="N42" t="s">
        <v>16</v>
      </c>
      <c r="O42">
        <v>2755</v>
      </c>
      <c r="P42">
        <v>2750</v>
      </c>
      <c r="Q42">
        <v>100</v>
      </c>
      <c r="R42" t="s">
        <v>2106</v>
      </c>
      <c r="S42" t="s">
        <v>3836</v>
      </c>
      <c r="T42" t="s">
        <v>1487</v>
      </c>
      <c r="U42" t="s">
        <v>2038</v>
      </c>
      <c r="V42" t="s">
        <v>2107</v>
      </c>
      <c r="W42" s="48">
        <v>46234.553703703707</v>
      </c>
      <c r="X42" t="s">
        <v>1654</v>
      </c>
    </row>
    <row r="43" spans="1:24">
      <c r="A43" t="s">
        <v>4757</v>
      </c>
      <c r="B43" s="6">
        <v>46029</v>
      </c>
      <c r="C43">
        <v>2</v>
      </c>
      <c r="D43" t="s">
        <v>260</v>
      </c>
      <c r="E43" t="s">
        <v>1221</v>
      </c>
      <c r="F43" t="s">
        <v>2103</v>
      </c>
      <c r="G43">
        <v>0.38194444444444442</v>
      </c>
      <c r="H43">
        <v>5</v>
      </c>
      <c r="I43" t="s">
        <v>1472</v>
      </c>
      <c r="J43" t="s">
        <v>17</v>
      </c>
      <c r="K43" t="s">
        <v>488</v>
      </c>
      <c r="L43" t="s">
        <v>389</v>
      </c>
      <c r="M43" t="s">
        <v>488</v>
      </c>
      <c r="N43" t="s">
        <v>16</v>
      </c>
      <c r="O43">
        <v>2750</v>
      </c>
      <c r="P43">
        <v>2745</v>
      </c>
      <c r="Q43">
        <v>100</v>
      </c>
      <c r="R43" t="s">
        <v>2106</v>
      </c>
      <c r="S43" t="s">
        <v>3836</v>
      </c>
      <c r="T43" t="s">
        <v>1487</v>
      </c>
      <c r="U43" t="s">
        <v>2038</v>
      </c>
      <c r="V43" t="s">
        <v>2107</v>
      </c>
      <c r="W43" s="48">
        <v>46234.553715277776</v>
      </c>
      <c r="X43" t="s">
        <v>1654</v>
      </c>
    </row>
    <row r="44" spans="1:24">
      <c r="A44" t="s">
        <v>4758</v>
      </c>
      <c r="B44" s="6">
        <v>46029</v>
      </c>
      <c r="C44">
        <v>2</v>
      </c>
      <c r="D44" t="s">
        <v>298</v>
      </c>
      <c r="E44" t="s">
        <v>1233</v>
      </c>
      <c r="F44" t="s">
        <v>2103</v>
      </c>
      <c r="G44">
        <v>0.38541666666666669</v>
      </c>
      <c r="H44">
        <v>5</v>
      </c>
      <c r="I44" t="s">
        <v>1472</v>
      </c>
      <c r="J44" t="s">
        <v>17</v>
      </c>
      <c r="K44" t="s">
        <v>443</v>
      </c>
      <c r="L44" t="s">
        <v>387</v>
      </c>
      <c r="M44" t="s">
        <v>443</v>
      </c>
      <c r="N44" t="s">
        <v>15</v>
      </c>
      <c r="O44">
        <v>2865</v>
      </c>
      <c r="P44">
        <v>2860</v>
      </c>
      <c r="Q44">
        <v>100</v>
      </c>
      <c r="R44" t="s">
        <v>2106</v>
      </c>
      <c r="S44" t="s">
        <v>3837</v>
      </c>
      <c r="T44" t="s">
        <v>1487</v>
      </c>
      <c r="U44" t="s">
        <v>2038</v>
      </c>
      <c r="V44" t="s">
        <v>2107</v>
      </c>
      <c r="W44" s="48">
        <v>46234.553715277776</v>
      </c>
      <c r="X44" t="s">
        <v>1654</v>
      </c>
    </row>
    <row r="45" spans="1:24">
      <c r="A45" t="s">
        <v>4759</v>
      </c>
      <c r="B45" s="6">
        <v>46030</v>
      </c>
      <c r="C45">
        <v>2</v>
      </c>
      <c r="D45" t="s">
        <v>201</v>
      </c>
      <c r="E45" t="s">
        <v>1366</v>
      </c>
      <c r="F45" t="s">
        <v>1439</v>
      </c>
      <c r="G45">
        <v>0.77083333333333337</v>
      </c>
      <c r="H45">
        <v>5</v>
      </c>
      <c r="I45" t="s">
        <v>1472</v>
      </c>
      <c r="J45" t="s">
        <v>17</v>
      </c>
      <c r="K45" t="s">
        <v>1266</v>
      </c>
      <c r="L45" t="s">
        <v>391</v>
      </c>
      <c r="M45" t="s">
        <v>1266</v>
      </c>
      <c r="N45" t="s">
        <v>15</v>
      </c>
      <c r="O45">
        <v>2780</v>
      </c>
      <c r="P45">
        <v>2775</v>
      </c>
      <c r="Q45">
        <v>100</v>
      </c>
      <c r="R45" t="s">
        <v>2106</v>
      </c>
      <c r="S45" t="s">
        <v>3837</v>
      </c>
      <c r="T45" t="s">
        <v>1487</v>
      </c>
      <c r="U45" t="s">
        <v>2038</v>
      </c>
      <c r="V45" t="s">
        <v>2107</v>
      </c>
      <c r="W45" s="48">
        <v>46234.553715277776</v>
      </c>
      <c r="X45" t="s">
        <v>1654</v>
      </c>
    </row>
    <row r="46" spans="1:24">
      <c r="A46" t="s">
        <v>4760</v>
      </c>
      <c r="B46" s="6">
        <v>46030</v>
      </c>
      <c r="C46">
        <v>2</v>
      </c>
      <c r="D46" t="s">
        <v>204</v>
      </c>
      <c r="E46" t="s">
        <v>1369</v>
      </c>
      <c r="F46" t="s">
        <v>2103</v>
      </c>
      <c r="G46">
        <v>0.4375</v>
      </c>
      <c r="H46">
        <v>5</v>
      </c>
      <c r="I46" t="s">
        <v>1472</v>
      </c>
      <c r="J46" t="s">
        <v>17</v>
      </c>
      <c r="K46" t="s">
        <v>1266</v>
      </c>
      <c r="L46" t="s">
        <v>391</v>
      </c>
      <c r="M46" t="s">
        <v>1266</v>
      </c>
      <c r="N46" t="s">
        <v>15</v>
      </c>
      <c r="O46">
        <v>2775</v>
      </c>
      <c r="P46">
        <v>2770</v>
      </c>
      <c r="Q46">
        <v>100</v>
      </c>
      <c r="R46" t="s">
        <v>2106</v>
      </c>
      <c r="S46" t="s">
        <v>3836</v>
      </c>
      <c r="T46" t="s">
        <v>1487</v>
      </c>
      <c r="U46" t="s">
        <v>2038</v>
      </c>
      <c r="V46" t="s">
        <v>2107</v>
      </c>
      <c r="W46" s="48">
        <v>46234.553715277776</v>
      </c>
      <c r="X46" t="s">
        <v>1654</v>
      </c>
    </row>
    <row r="47" spans="1:24">
      <c r="A47" t="s">
        <v>4761</v>
      </c>
      <c r="B47" s="6">
        <v>46030</v>
      </c>
      <c r="C47">
        <v>2</v>
      </c>
      <c r="D47" t="s">
        <v>229</v>
      </c>
      <c r="E47" t="s">
        <v>1197</v>
      </c>
      <c r="F47" t="s">
        <v>1439</v>
      </c>
      <c r="G47">
        <v>0.44791666666666669</v>
      </c>
      <c r="H47">
        <v>5</v>
      </c>
      <c r="I47" t="s">
        <v>1472</v>
      </c>
      <c r="J47" t="s">
        <v>17</v>
      </c>
      <c r="K47" t="s">
        <v>1266</v>
      </c>
      <c r="L47" t="s">
        <v>391</v>
      </c>
      <c r="M47" t="s">
        <v>1266</v>
      </c>
      <c r="N47" t="s">
        <v>15</v>
      </c>
      <c r="O47">
        <v>2770</v>
      </c>
      <c r="P47">
        <v>2765</v>
      </c>
      <c r="Q47">
        <v>100</v>
      </c>
      <c r="R47" t="s">
        <v>2106</v>
      </c>
      <c r="S47" t="s">
        <v>3837</v>
      </c>
      <c r="T47" t="s">
        <v>1487</v>
      </c>
      <c r="U47" t="s">
        <v>2038</v>
      </c>
      <c r="V47" t="s">
        <v>2107</v>
      </c>
      <c r="W47" s="48">
        <v>46234.553715277776</v>
      </c>
      <c r="X47" t="s">
        <v>1654</v>
      </c>
    </row>
    <row r="48" spans="1:24">
      <c r="A48" t="s">
        <v>4762</v>
      </c>
      <c r="B48" s="6">
        <v>46030</v>
      </c>
      <c r="C48">
        <v>2</v>
      </c>
      <c r="D48" t="s">
        <v>236</v>
      </c>
      <c r="E48" t="s">
        <v>24</v>
      </c>
      <c r="F48" t="s">
        <v>1590</v>
      </c>
      <c r="G48">
        <v>0.70833333333333337</v>
      </c>
      <c r="H48">
        <v>5</v>
      </c>
      <c r="I48" t="s">
        <v>1472</v>
      </c>
      <c r="J48" t="s">
        <v>17</v>
      </c>
      <c r="K48" t="s">
        <v>488</v>
      </c>
      <c r="L48" t="s">
        <v>1267</v>
      </c>
      <c r="M48" t="s">
        <v>488</v>
      </c>
      <c r="N48" t="s">
        <v>15</v>
      </c>
      <c r="O48">
        <v>2865</v>
      </c>
      <c r="P48">
        <v>2860</v>
      </c>
      <c r="Q48">
        <v>100</v>
      </c>
      <c r="R48" t="s">
        <v>2106</v>
      </c>
      <c r="S48" t="s">
        <v>3837</v>
      </c>
      <c r="T48" t="s">
        <v>1487</v>
      </c>
      <c r="U48" t="s">
        <v>2038</v>
      </c>
      <c r="V48" t="s">
        <v>2107</v>
      </c>
      <c r="W48" s="48">
        <v>46234.553715277776</v>
      </c>
      <c r="X48" t="s">
        <v>1654</v>
      </c>
    </row>
    <row r="49" spans="1:24">
      <c r="A49" t="s">
        <v>4763</v>
      </c>
      <c r="B49" s="6">
        <v>46030</v>
      </c>
      <c r="C49">
        <v>2</v>
      </c>
      <c r="D49" t="s">
        <v>257</v>
      </c>
      <c r="E49" t="s">
        <v>1403</v>
      </c>
      <c r="F49" t="s">
        <v>1439</v>
      </c>
      <c r="G49">
        <v>0.44791666666666669</v>
      </c>
      <c r="H49">
        <v>5</v>
      </c>
      <c r="I49" t="s">
        <v>1472</v>
      </c>
      <c r="J49" t="s">
        <v>17</v>
      </c>
      <c r="K49" t="s">
        <v>488</v>
      </c>
      <c r="L49" t="s">
        <v>1267</v>
      </c>
      <c r="M49" t="s">
        <v>488</v>
      </c>
      <c r="N49" t="s">
        <v>15</v>
      </c>
      <c r="O49">
        <v>2860</v>
      </c>
      <c r="P49">
        <v>2855</v>
      </c>
      <c r="Q49">
        <v>100</v>
      </c>
      <c r="R49" t="s">
        <v>2106</v>
      </c>
      <c r="S49" t="s">
        <v>3837</v>
      </c>
      <c r="T49" t="s">
        <v>1487</v>
      </c>
      <c r="U49" t="s">
        <v>2038</v>
      </c>
      <c r="V49" t="s">
        <v>2107</v>
      </c>
      <c r="W49" s="48">
        <v>46234.553715277776</v>
      </c>
      <c r="X49" t="s">
        <v>1654</v>
      </c>
    </row>
    <row r="50" spans="1:24">
      <c r="A50" t="s">
        <v>4764</v>
      </c>
      <c r="B50" s="6">
        <v>46030</v>
      </c>
      <c r="C50">
        <v>2</v>
      </c>
      <c r="D50" t="s">
        <v>260</v>
      </c>
      <c r="E50" t="s">
        <v>1221</v>
      </c>
      <c r="F50" t="s">
        <v>2103</v>
      </c>
      <c r="G50">
        <v>0.38194444444444442</v>
      </c>
      <c r="H50">
        <v>5</v>
      </c>
      <c r="I50" t="s">
        <v>1472</v>
      </c>
      <c r="J50" t="s">
        <v>17</v>
      </c>
      <c r="K50" t="s">
        <v>488</v>
      </c>
      <c r="L50" t="s">
        <v>1267</v>
      </c>
      <c r="M50" t="s">
        <v>488</v>
      </c>
      <c r="N50" t="s">
        <v>15</v>
      </c>
      <c r="O50">
        <v>2855</v>
      </c>
      <c r="P50">
        <v>2850</v>
      </c>
      <c r="Q50">
        <v>100</v>
      </c>
      <c r="R50" t="s">
        <v>2106</v>
      </c>
      <c r="S50" t="s">
        <v>3837</v>
      </c>
      <c r="T50" t="s">
        <v>1487</v>
      </c>
      <c r="U50" t="s">
        <v>2038</v>
      </c>
      <c r="V50" t="s">
        <v>2107</v>
      </c>
      <c r="W50" s="48">
        <v>46234.553715277776</v>
      </c>
      <c r="X50" t="s">
        <v>1654</v>
      </c>
    </row>
    <row r="51" spans="1:24">
      <c r="A51" t="s">
        <v>4765</v>
      </c>
      <c r="B51" s="6">
        <v>46030</v>
      </c>
      <c r="C51">
        <v>2</v>
      </c>
      <c r="D51" t="s">
        <v>298</v>
      </c>
      <c r="E51" t="s">
        <v>1233</v>
      </c>
      <c r="F51" t="s">
        <v>2103</v>
      </c>
      <c r="G51">
        <v>0.38541666666666669</v>
      </c>
      <c r="H51">
        <v>5</v>
      </c>
      <c r="I51" t="s">
        <v>1472</v>
      </c>
      <c r="J51" t="s">
        <v>17</v>
      </c>
      <c r="K51" t="s">
        <v>443</v>
      </c>
      <c r="L51" t="s">
        <v>387</v>
      </c>
      <c r="M51" t="s">
        <v>443</v>
      </c>
      <c r="N51" t="s">
        <v>15</v>
      </c>
      <c r="O51">
        <v>2860</v>
      </c>
      <c r="P51">
        <v>2855</v>
      </c>
      <c r="Q51">
        <v>100</v>
      </c>
      <c r="R51" t="s">
        <v>2106</v>
      </c>
      <c r="S51" t="s">
        <v>3837</v>
      </c>
      <c r="T51" t="s">
        <v>1487</v>
      </c>
      <c r="U51" t="s">
        <v>2038</v>
      </c>
      <c r="V51" t="s">
        <v>2107</v>
      </c>
      <c r="W51" s="48">
        <v>46234.553715277776</v>
      </c>
      <c r="X51" t="s">
        <v>1654</v>
      </c>
    </row>
    <row r="52" spans="1:24">
      <c r="A52" t="s">
        <v>4766</v>
      </c>
      <c r="B52" s="6">
        <v>46031</v>
      </c>
      <c r="C52">
        <v>2</v>
      </c>
      <c r="D52" t="s">
        <v>201</v>
      </c>
      <c r="E52" t="s">
        <v>1366</v>
      </c>
      <c r="F52" t="s">
        <v>1439</v>
      </c>
      <c r="G52">
        <v>0.77083333333333337</v>
      </c>
      <c r="H52">
        <v>5</v>
      </c>
      <c r="I52" t="s">
        <v>1472</v>
      </c>
      <c r="J52" t="s">
        <v>17</v>
      </c>
      <c r="K52" t="s">
        <v>1266</v>
      </c>
      <c r="L52" t="s">
        <v>391</v>
      </c>
      <c r="M52" t="s">
        <v>1266</v>
      </c>
      <c r="N52" t="s">
        <v>15</v>
      </c>
      <c r="O52">
        <v>2765</v>
      </c>
      <c r="P52">
        <v>2760</v>
      </c>
      <c r="Q52">
        <v>100</v>
      </c>
      <c r="R52" t="s">
        <v>2106</v>
      </c>
      <c r="S52" t="s">
        <v>3837</v>
      </c>
      <c r="T52" t="s">
        <v>1487</v>
      </c>
      <c r="U52" t="s">
        <v>2038</v>
      </c>
      <c r="V52" t="s">
        <v>2107</v>
      </c>
      <c r="W52" s="48">
        <v>46234.553726851853</v>
      </c>
      <c r="X52" t="s">
        <v>1654</v>
      </c>
    </row>
    <row r="53" spans="1:24">
      <c r="A53" t="s">
        <v>4767</v>
      </c>
      <c r="B53" s="6">
        <v>46031</v>
      </c>
      <c r="C53">
        <v>2</v>
      </c>
      <c r="D53" t="s">
        <v>229</v>
      </c>
      <c r="E53" t="s">
        <v>1197</v>
      </c>
      <c r="F53" t="s">
        <v>1439</v>
      </c>
      <c r="G53">
        <v>0.44791666666666669</v>
      </c>
      <c r="H53">
        <v>5</v>
      </c>
      <c r="I53" t="s">
        <v>1472</v>
      </c>
      <c r="J53" t="s">
        <v>17</v>
      </c>
      <c r="K53" t="s">
        <v>1266</v>
      </c>
      <c r="L53" t="s">
        <v>391</v>
      </c>
      <c r="M53" t="s">
        <v>1266</v>
      </c>
      <c r="N53" t="s">
        <v>15</v>
      </c>
      <c r="O53">
        <v>2760</v>
      </c>
      <c r="P53">
        <v>2755</v>
      </c>
      <c r="Q53">
        <v>100</v>
      </c>
      <c r="R53" t="s">
        <v>2106</v>
      </c>
      <c r="S53" t="s">
        <v>3837</v>
      </c>
      <c r="T53" t="s">
        <v>1487</v>
      </c>
      <c r="U53" t="s">
        <v>2038</v>
      </c>
      <c r="V53" t="s">
        <v>2107</v>
      </c>
      <c r="W53" s="48">
        <v>46234.553726851853</v>
      </c>
      <c r="X53" t="s">
        <v>1654</v>
      </c>
    </row>
    <row r="54" spans="1:24">
      <c r="A54" t="s">
        <v>4768</v>
      </c>
      <c r="B54" s="6">
        <v>46031</v>
      </c>
      <c r="C54">
        <v>2</v>
      </c>
      <c r="D54" t="s">
        <v>236</v>
      </c>
      <c r="E54" t="s">
        <v>24</v>
      </c>
      <c r="F54" t="s">
        <v>1590</v>
      </c>
      <c r="G54">
        <v>0.70833333333333337</v>
      </c>
      <c r="H54">
        <v>5</v>
      </c>
      <c r="I54" t="s">
        <v>1472</v>
      </c>
      <c r="J54" t="s">
        <v>17</v>
      </c>
      <c r="K54" t="s">
        <v>488</v>
      </c>
      <c r="L54" t="s">
        <v>386</v>
      </c>
      <c r="M54" t="s">
        <v>488</v>
      </c>
      <c r="N54" t="s">
        <v>15</v>
      </c>
      <c r="O54">
        <v>2845</v>
      </c>
      <c r="P54">
        <v>2840</v>
      </c>
      <c r="Q54">
        <v>100</v>
      </c>
      <c r="R54" t="s">
        <v>2106</v>
      </c>
      <c r="S54" t="s">
        <v>3837</v>
      </c>
      <c r="T54" t="s">
        <v>1487</v>
      </c>
      <c r="U54" t="s">
        <v>2038</v>
      </c>
      <c r="V54" t="s">
        <v>2107</v>
      </c>
      <c r="W54" s="48">
        <v>46234.553726851853</v>
      </c>
      <c r="X54" t="s">
        <v>1654</v>
      </c>
    </row>
    <row r="55" spans="1:24">
      <c r="A55" t="s">
        <v>4769</v>
      </c>
      <c r="B55" s="6">
        <v>46031</v>
      </c>
      <c r="C55">
        <v>2</v>
      </c>
      <c r="D55" t="s">
        <v>257</v>
      </c>
      <c r="E55" t="s">
        <v>1403</v>
      </c>
      <c r="F55" t="s">
        <v>1439</v>
      </c>
      <c r="G55">
        <v>0.44791666666666669</v>
      </c>
      <c r="H55">
        <v>5</v>
      </c>
      <c r="I55" t="s">
        <v>1472</v>
      </c>
      <c r="J55" t="s">
        <v>17</v>
      </c>
      <c r="K55" t="s">
        <v>488</v>
      </c>
      <c r="L55" t="s">
        <v>386</v>
      </c>
      <c r="M55" t="s">
        <v>488</v>
      </c>
      <c r="N55" t="s">
        <v>15</v>
      </c>
      <c r="O55">
        <v>2840</v>
      </c>
      <c r="P55">
        <v>2835</v>
      </c>
      <c r="Q55">
        <v>100</v>
      </c>
      <c r="R55" t="s">
        <v>2106</v>
      </c>
      <c r="S55" t="s">
        <v>3837</v>
      </c>
      <c r="T55" t="s">
        <v>1487</v>
      </c>
      <c r="U55" t="s">
        <v>2038</v>
      </c>
      <c r="V55" t="s">
        <v>2107</v>
      </c>
      <c r="W55" s="48">
        <v>46234.553726851853</v>
      </c>
      <c r="X55" t="s">
        <v>1654</v>
      </c>
    </row>
    <row r="56" spans="1:24">
      <c r="A56" t="s">
        <v>4770</v>
      </c>
      <c r="B56" s="6">
        <v>46031</v>
      </c>
      <c r="C56">
        <v>2</v>
      </c>
      <c r="D56" t="s">
        <v>260</v>
      </c>
      <c r="E56" t="s">
        <v>1221</v>
      </c>
      <c r="F56" t="s">
        <v>2103</v>
      </c>
      <c r="G56">
        <v>0.38194444444444442</v>
      </c>
      <c r="H56">
        <v>5</v>
      </c>
      <c r="I56" t="s">
        <v>1472</v>
      </c>
      <c r="J56" t="s">
        <v>17</v>
      </c>
      <c r="K56" t="s">
        <v>488</v>
      </c>
      <c r="L56" t="s">
        <v>386</v>
      </c>
      <c r="M56" t="s">
        <v>488</v>
      </c>
      <c r="N56" t="s">
        <v>15</v>
      </c>
      <c r="O56">
        <v>2835</v>
      </c>
      <c r="P56">
        <v>2830</v>
      </c>
      <c r="Q56">
        <v>100</v>
      </c>
      <c r="R56" t="s">
        <v>2106</v>
      </c>
      <c r="S56" t="s">
        <v>3837</v>
      </c>
      <c r="T56" t="s">
        <v>1487</v>
      </c>
      <c r="U56" t="s">
        <v>2038</v>
      </c>
      <c r="V56" t="s">
        <v>2107</v>
      </c>
      <c r="W56" s="48">
        <v>46234.553726851853</v>
      </c>
      <c r="X56" t="s">
        <v>1654</v>
      </c>
    </row>
    <row r="57" spans="1:24">
      <c r="A57" t="s">
        <v>4771</v>
      </c>
      <c r="B57" s="6">
        <v>46031</v>
      </c>
      <c r="C57">
        <v>2</v>
      </c>
      <c r="D57" t="s">
        <v>298</v>
      </c>
      <c r="E57" t="s">
        <v>1233</v>
      </c>
      <c r="F57" t="s">
        <v>2103</v>
      </c>
      <c r="G57">
        <v>0.38541666666666669</v>
      </c>
      <c r="H57">
        <v>5</v>
      </c>
      <c r="I57" t="s">
        <v>1472</v>
      </c>
      <c r="J57" t="s">
        <v>17</v>
      </c>
      <c r="K57" t="s">
        <v>443</v>
      </c>
      <c r="L57" t="s">
        <v>387</v>
      </c>
      <c r="M57" t="s">
        <v>443</v>
      </c>
      <c r="N57" t="s">
        <v>15</v>
      </c>
      <c r="O57">
        <v>2855</v>
      </c>
      <c r="P57">
        <v>2850</v>
      </c>
      <c r="Q57">
        <v>100</v>
      </c>
      <c r="R57" t="s">
        <v>2106</v>
      </c>
      <c r="S57" t="s">
        <v>3837</v>
      </c>
      <c r="T57" t="s">
        <v>1487</v>
      </c>
      <c r="U57" t="s">
        <v>2038</v>
      </c>
      <c r="V57" t="s">
        <v>2107</v>
      </c>
      <c r="W57" s="48">
        <v>46234.553726851853</v>
      </c>
      <c r="X57" t="s">
        <v>1654</v>
      </c>
    </row>
    <row r="58" spans="1:24">
      <c r="A58" t="s">
        <v>4772</v>
      </c>
      <c r="B58" s="6">
        <v>46032</v>
      </c>
      <c r="C58">
        <v>2</v>
      </c>
      <c r="D58" t="s">
        <v>201</v>
      </c>
      <c r="E58" t="s">
        <v>1366</v>
      </c>
      <c r="F58" t="s">
        <v>1439</v>
      </c>
      <c r="G58">
        <v>0.77083333333333337</v>
      </c>
      <c r="H58">
        <v>5</v>
      </c>
      <c r="I58" t="s">
        <v>1472</v>
      </c>
      <c r="J58" t="s">
        <v>17</v>
      </c>
      <c r="K58" t="s">
        <v>1266</v>
      </c>
      <c r="L58" t="s">
        <v>391</v>
      </c>
      <c r="M58" t="s">
        <v>1266</v>
      </c>
      <c r="N58" t="s">
        <v>15</v>
      </c>
      <c r="O58">
        <v>2755</v>
      </c>
      <c r="P58">
        <v>2750</v>
      </c>
      <c r="Q58">
        <v>100</v>
      </c>
      <c r="R58" t="s">
        <v>2106</v>
      </c>
      <c r="S58" t="s">
        <v>3837</v>
      </c>
      <c r="T58" t="s">
        <v>1487</v>
      </c>
      <c r="U58" t="s">
        <v>2038</v>
      </c>
      <c r="V58" t="s">
        <v>2107</v>
      </c>
      <c r="W58" s="48">
        <v>46234.553726851853</v>
      </c>
      <c r="X58" t="s">
        <v>1654</v>
      </c>
    </row>
    <row r="59" spans="1:24">
      <c r="A59" t="s">
        <v>4773</v>
      </c>
      <c r="B59" s="6">
        <v>46032</v>
      </c>
      <c r="C59">
        <v>2</v>
      </c>
      <c r="D59" t="s">
        <v>229</v>
      </c>
      <c r="E59" t="s">
        <v>1197</v>
      </c>
      <c r="F59" t="s">
        <v>1439</v>
      </c>
      <c r="G59">
        <v>0.44791666666666669</v>
      </c>
      <c r="H59">
        <v>5</v>
      </c>
      <c r="I59" t="s">
        <v>1472</v>
      </c>
      <c r="J59" t="s">
        <v>17</v>
      </c>
      <c r="K59" t="s">
        <v>1266</v>
      </c>
      <c r="L59" t="s">
        <v>391</v>
      </c>
      <c r="M59" t="s">
        <v>1266</v>
      </c>
      <c r="N59" t="s">
        <v>15</v>
      </c>
      <c r="O59">
        <v>2750</v>
      </c>
      <c r="P59">
        <v>2745</v>
      </c>
      <c r="Q59">
        <v>100</v>
      </c>
      <c r="R59" t="s">
        <v>2106</v>
      </c>
      <c r="S59" t="s">
        <v>3837</v>
      </c>
      <c r="T59" t="s">
        <v>1487</v>
      </c>
      <c r="U59" t="s">
        <v>2038</v>
      </c>
      <c r="V59" t="s">
        <v>2107</v>
      </c>
      <c r="W59" s="48">
        <v>46234.553726851853</v>
      </c>
      <c r="X59" t="s">
        <v>1654</v>
      </c>
    </row>
    <row r="60" spans="1:24">
      <c r="A60" t="s">
        <v>4774</v>
      </c>
      <c r="B60" s="6">
        <v>46032</v>
      </c>
      <c r="C60">
        <v>2</v>
      </c>
      <c r="D60" t="s">
        <v>236</v>
      </c>
      <c r="E60" t="s">
        <v>24</v>
      </c>
      <c r="F60" t="s">
        <v>1590</v>
      </c>
      <c r="G60">
        <v>0.70833333333333337</v>
      </c>
      <c r="H60">
        <v>5</v>
      </c>
      <c r="I60" t="s">
        <v>1472</v>
      </c>
      <c r="J60" t="s">
        <v>17</v>
      </c>
      <c r="K60" t="s">
        <v>488</v>
      </c>
      <c r="L60" t="s">
        <v>389</v>
      </c>
      <c r="M60" t="s">
        <v>488</v>
      </c>
      <c r="N60" t="s">
        <v>16</v>
      </c>
      <c r="O60">
        <v>2745</v>
      </c>
      <c r="P60">
        <v>2740</v>
      </c>
      <c r="Q60">
        <v>100</v>
      </c>
      <c r="R60" t="s">
        <v>2106</v>
      </c>
      <c r="S60" t="s">
        <v>3837</v>
      </c>
      <c r="T60" t="s">
        <v>1487</v>
      </c>
      <c r="U60" t="s">
        <v>2038</v>
      </c>
      <c r="V60" t="s">
        <v>2107</v>
      </c>
      <c r="W60" s="48">
        <v>46234.553726851853</v>
      </c>
      <c r="X60" t="s">
        <v>1654</v>
      </c>
    </row>
    <row r="61" spans="1:24">
      <c r="A61" t="s">
        <v>4775</v>
      </c>
      <c r="B61" s="6">
        <v>46032</v>
      </c>
      <c r="C61">
        <v>2</v>
      </c>
      <c r="D61" t="s">
        <v>257</v>
      </c>
      <c r="E61" t="s">
        <v>1403</v>
      </c>
      <c r="F61" t="s">
        <v>1439</v>
      </c>
      <c r="G61">
        <v>0.44791666666666669</v>
      </c>
      <c r="H61">
        <v>5</v>
      </c>
      <c r="I61" t="s">
        <v>1472</v>
      </c>
      <c r="J61" t="s">
        <v>17</v>
      </c>
      <c r="K61" t="s">
        <v>488</v>
      </c>
      <c r="L61" t="s">
        <v>389</v>
      </c>
      <c r="M61" t="s">
        <v>488</v>
      </c>
      <c r="N61" t="s">
        <v>16</v>
      </c>
      <c r="O61">
        <v>2740</v>
      </c>
      <c r="P61">
        <v>2735</v>
      </c>
      <c r="Q61">
        <v>100</v>
      </c>
      <c r="R61" t="s">
        <v>2106</v>
      </c>
      <c r="S61" t="s">
        <v>3837</v>
      </c>
      <c r="T61" t="s">
        <v>1487</v>
      </c>
      <c r="U61" t="s">
        <v>2038</v>
      </c>
      <c r="V61" t="s">
        <v>2107</v>
      </c>
      <c r="W61" s="48">
        <v>46234.553726851853</v>
      </c>
      <c r="X61" t="s">
        <v>1654</v>
      </c>
    </row>
    <row r="62" spans="1:24">
      <c r="A62" t="s">
        <v>4776</v>
      </c>
      <c r="B62" s="6">
        <v>46032</v>
      </c>
      <c r="C62">
        <v>2</v>
      </c>
      <c r="D62" t="s">
        <v>260</v>
      </c>
      <c r="E62" t="s">
        <v>1221</v>
      </c>
      <c r="F62" t="s">
        <v>2103</v>
      </c>
      <c r="G62">
        <v>0.38194444444444442</v>
      </c>
      <c r="H62">
        <v>5</v>
      </c>
      <c r="I62" t="s">
        <v>1472</v>
      </c>
      <c r="J62" t="s">
        <v>17</v>
      </c>
      <c r="K62" t="s">
        <v>488</v>
      </c>
      <c r="L62" t="s">
        <v>389</v>
      </c>
      <c r="M62" t="s">
        <v>488</v>
      </c>
      <c r="N62" t="s">
        <v>16</v>
      </c>
      <c r="O62">
        <v>2735</v>
      </c>
      <c r="P62">
        <v>2730</v>
      </c>
      <c r="Q62">
        <v>100</v>
      </c>
      <c r="R62" t="s">
        <v>2106</v>
      </c>
      <c r="S62" t="s">
        <v>3837</v>
      </c>
      <c r="T62" t="s">
        <v>1487</v>
      </c>
      <c r="U62" t="s">
        <v>2038</v>
      </c>
      <c r="V62" t="s">
        <v>2107</v>
      </c>
      <c r="W62" s="48">
        <v>46234.553738425922</v>
      </c>
      <c r="X62" t="s">
        <v>1654</v>
      </c>
    </row>
    <row r="63" spans="1:24">
      <c r="A63" t="s">
        <v>4777</v>
      </c>
      <c r="B63" s="6">
        <v>46032</v>
      </c>
      <c r="C63">
        <v>2</v>
      </c>
      <c r="D63" t="s">
        <v>298</v>
      </c>
      <c r="E63" t="s">
        <v>1233</v>
      </c>
      <c r="F63" t="s">
        <v>2103</v>
      </c>
      <c r="G63">
        <v>0.38541666666666669</v>
      </c>
      <c r="H63">
        <v>5</v>
      </c>
      <c r="I63" t="s">
        <v>1472</v>
      </c>
      <c r="J63" t="s">
        <v>17</v>
      </c>
      <c r="K63" t="s">
        <v>443</v>
      </c>
      <c r="L63" t="s">
        <v>387</v>
      </c>
      <c r="M63" t="s">
        <v>443</v>
      </c>
      <c r="N63" t="s">
        <v>15</v>
      </c>
      <c r="O63">
        <v>2850</v>
      </c>
      <c r="P63">
        <v>2845</v>
      </c>
      <c r="Q63">
        <v>100</v>
      </c>
      <c r="R63" t="s">
        <v>2106</v>
      </c>
      <c r="S63" t="s">
        <v>3837</v>
      </c>
      <c r="T63" t="s">
        <v>1487</v>
      </c>
      <c r="U63" t="s">
        <v>2038</v>
      </c>
      <c r="V63" t="s">
        <v>2107</v>
      </c>
      <c r="W63" s="48">
        <v>46234.553738425922</v>
      </c>
      <c r="X63" t="s">
        <v>1654</v>
      </c>
    </row>
    <row r="64" spans="1:24">
      <c r="A64" t="s">
        <v>4778</v>
      </c>
      <c r="B64" s="6">
        <v>46032</v>
      </c>
      <c r="C64">
        <v>2</v>
      </c>
      <c r="D64" t="s">
        <v>315</v>
      </c>
      <c r="E64" t="s">
        <v>1241</v>
      </c>
      <c r="F64" t="s">
        <v>2103</v>
      </c>
      <c r="G64">
        <v>0.41666666666666669</v>
      </c>
      <c r="H64">
        <v>5</v>
      </c>
      <c r="I64" t="s">
        <v>1472</v>
      </c>
      <c r="J64" t="s">
        <v>17</v>
      </c>
      <c r="K64" t="s">
        <v>443</v>
      </c>
      <c r="L64" t="s">
        <v>387</v>
      </c>
      <c r="M64" t="s">
        <v>443</v>
      </c>
      <c r="N64" t="s">
        <v>15</v>
      </c>
      <c r="O64">
        <v>2845</v>
      </c>
      <c r="P64">
        <v>2840</v>
      </c>
      <c r="Q64">
        <v>100</v>
      </c>
      <c r="R64" t="s">
        <v>2106</v>
      </c>
      <c r="S64" t="s">
        <v>3836</v>
      </c>
      <c r="T64" t="s">
        <v>1487</v>
      </c>
      <c r="U64" t="s">
        <v>2038</v>
      </c>
      <c r="V64" t="s">
        <v>2107</v>
      </c>
      <c r="W64" s="48">
        <v>46234.553738425922</v>
      </c>
      <c r="X64" t="s">
        <v>1654</v>
      </c>
    </row>
    <row r="65" spans="1:24">
      <c r="A65" t="s">
        <v>4779</v>
      </c>
      <c r="B65" s="6">
        <v>46033</v>
      </c>
      <c r="C65">
        <v>2</v>
      </c>
      <c r="D65" t="s">
        <v>236</v>
      </c>
      <c r="E65" t="s">
        <v>24</v>
      </c>
      <c r="F65" t="s">
        <v>1590</v>
      </c>
      <c r="G65">
        <v>0.70833333333333337</v>
      </c>
      <c r="H65">
        <v>5</v>
      </c>
      <c r="I65" t="s">
        <v>1472</v>
      </c>
      <c r="J65" t="s">
        <v>17</v>
      </c>
      <c r="K65" t="s">
        <v>488</v>
      </c>
      <c r="O65">
        <v>0</v>
      </c>
      <c r="P65">
        <v>0</v>
      </c>
      <c r="Q65">
        <v>0</v>
      </c>
      <c r="R65" t="s">
        <v>2121</v>
      </c>
      <c r="S65" t="s">
        <v>2122</v>
      </c>
      <c r="T65" t="s">
        <v>1473</v>
      </c>
      <c r="U65" t="s">
        <v>2038</v>
      </c>
      <c r="V65" t="s">
        <v>2107</v>
      </c>
      <c r="W65" s="48">
        <v>46234.553738425922</v>
      </c>
      <c r="X65" t="s">
        <v>1654</v>
      </c>
    </row>
    <row r="66" spans="1:24">
      <c r="A66" t="s">
        <v>4780</v>
      </c>
      <c r="B66" s="6">
        <v>46033</v>
      </c>
      <c r="C66">
        <v>2</v>
      </c>
      <c r="D66" t="s">
        <v>257</v>
      </c>
      <c r="E66" t="s">
        <v>1403</v>
      </c>
      <c r="F66" t="s">
        <v>1439</v>
      </c>
      <c r="G66">
        <v>0.44791666666666669</v>
      </c>
      <c r="H66">
        <v>5</v>
      </c>
      <c r="I66" t="s">
        <v>1472</v>
      </c>
      <c r="J66" t="s">
        <v>17</v>
      </c>
      <c r="K66" t="s">
        <v>488</v>
      </c>
      <c r="O66">
        <v>0</v>
      </c>
      <c r="P66">
        <v>0</v>
      </c>
      <c r="Q66">
        <v>0</v>
      </c>
      <c r="R66" t="s">
        <v>2121</v>
      </c>
      <c r="S66" t="s">
        <v>2122</v>
      </c>
      <c r="T66" t="s">
        <v>1473</v>
      </c>
      <c r="U66" t="s">
        <v>2038</v>
      </c>
      <c r="V66" t="s">
        <v>2107</v>
      </c>
      <c r="W66" s="48">
        <v>46234.553738425922</v>
      </c>
      <c r="X66" t="s">
        <v>1654</v>
      </c>
    </row>
    <row r="67" spans="1:24">
      <c r="A67" t="s">
        <v>4781</v>
      </c>
      <c r="B67" s="6">
        <v>46033</v>
      </c>
      <c r="C67">
        <v>2</v>
      </c>
      <c r="D67" t="s">
        <v>260</v>
      </c>
      <c r="E67" t="s">
        <v>1221</v>
      </c>
      <c r="F67" t="s">
        <v>2103</v>
      </c>
      <c r="G67">
        <v>0.38194444444444442</v>
      </c>
      <c r="H67">
        <v>5</v>
      </c>
      <c r="I67" t="s">
        <v>1472</v>
      </c>
      <c r="J67" t="s">
        <v>17</v>
      </c>
      <c r="K67" t="s">
        <v>488</v>
      </c>
      <c r="O67">
        <v>0</v>
      </c>
      <c r="P67">
        <v>0</v>
      </c>
      <c r="Q67">
        <v>0</v>
      </c>
      <c r="R67" t="s">
        <v>2121</v>
      </c>
      <c r="S67" t="s">
        <v>2122</v>
      </c>
      <c r="T67" t="s">
        <v>1473</v>
      </c>
      <c r="U67" t="s">
        <v>2038</v>
      </c>
      <c r="V67" t="s">
        <v>2107</v>
      </c>
      <c r="W67" s="48">
        <v>46234.553738425922</v>
      </c>
      <c r="X67" t="s">
        <v>1654</v>
      </c>
    </row>
    <row r="68" spans="1:24">
      <c r="A68" t="s">
        <v>4782</v>
      </c>
      <c r="B68" s="6">
        <v>46033</v>
      </c>
      <c r="C68">
        <v>2</v>
      </c>
      <c r="D68" t="s">
        <v>298</v>
      </c>
      <c r="E68" t="s">
        <v>1233</v>
      </c>
      <c r="F68" t="s">
        <v>2103</v>
      </c>
      <c r="G68">
        <v>0.38541666666666669</v>
      </c>
      <c r="H68">
        <v>5</v>
      </c>
      <c r="I68" t="s">
        <v>1472</v>
      </c>
      <c r="J68" t="s">
        <v>17</v>
      </c>
      <c r="K68" t="s">
        <v>443</v>
      </c>
      <c r="O68">
        <v>0</v>
      </c>
      <c r="P68">
        <v>0</v>
      </c>
      <c r="Q68">
        <v>0</v>
      </c>
      <c r="R68" t="s">
        <v>2121</v>
      </c>
      <c r="S68" t="s">
        <v>2122</v>
      </c>
      <c r="T68" t="s">
        <v>1473</v>
      </c>
      <c r="U68" t="s">
        <v>2038</v>
      </c>
      <c r="V68" t="s">
        <v>2107</v>
      </c>
      <c r="W68" s="48">
        <v>46234.553738425922</v>
      </c>
      <c r="X68" t="s">
        <v>1654</v>
      </c>
    </row>
    <row r="69" spans="1:24">
      <c r="A69" t="s">
        <v>4783</v>
      </c>
      <c r="B69" s="6">
        <v>46027</v>
      </c>
      <c r="C69">
        <v>2</v>
      </c>
      <c r="D69" t="s">
        <v>190</v>
      </c>
      <c r="E69" t="s">
        <v>59</v>
      </c>
      <c r="F69" t="s">
        <v>2103</v>
      </c>
      <c r="G69">
        <v>0.77777777777777779</v>
      </c>
      <c r="H69">
        <v>10</v>
      </c>
      <c r="I69" t="s">
        <v>1472</v>
      </c>
      <c r="J69" t="s">
        <v>17</v>
      </c>
      <c r="K69" t="s">
        <v>1266</v>
      </c>
      <c r="L69" t="s">
        <v>391</v>
      </c>
      <c r="M69" t="s">
        <v>1266</v>
      </c>
      <c r="N69" t="s">
        <v>15</v>
      </c>
      <c r="O69">
        <v>2745</v>
      </c>
      <c r="P69">
        <v>2735</v>
      </c>
      <c r="Q69">
        <v>100</v>
      </c>
      <c r="R69" t="s">
        <v>2106</v>
      </c>
      <c r="S69" t="s">
        <v>3836</v>
      </c>
      <c r="T69" t="s">
        <v>1487</v>
      </c>
      <c r="U69" t="s">
        <v>2038</v>
      </c>
      <c r="V69" t="s">
        <v>2107</v>
      </c>
      <c r="W69" s="48">
        <v>46234.553738425922</v>
      </c>
      <c r="X69" t="s">
        <v>1654</v>
      </c>
    </row>
    <row r="70" spans="1:24">
      <c r="A70" t="s">
        <v>4784</v>
      </c>
      <c r="B70" s="6">
        <v>46027</v>
      </c>
      <c r="C70">
        <v>2</v>
      </c>
      <c r="D70" t="s">
        <v>194</v>
      </c>
      <c r="E70" t="s">
        <v>2109</v>
      </c>
      <c r="F70" t="s">
        <v>2103</v>
      </c>
      <c r="G70">
        <v>0.38194444444444442</v>
      </c>
      <c r="H70">
        <v>10</v>
      </c>
      <c r="I70" t="s">
        <v>1472</v>
      </c>
      <c r="J70" t="s">
        <v>17</v>
      </c>
      <c r="K70" t="s">
        <v>1266</v>
      </c>
      <c r="L70" t="s">
        <v>391</v>
      </c>
      <c r="M70" t="s">
        <v>1266</v>
      </c>
      <c r="N70" t="s">
        <v>15</v>
      </c>
      <c r="O70">
        <v>2735</v>
      </c>
      <c r="P70">
        <v>2725</v>
      </c>
      <c r="Q70">
        <v>100</v>
      </c>
      <c r="R70" t="s">
        <v>2106</v>
      </c>
      <c r="S70" t="s">
        <v>3836</v>
      </c>
      <c r="T70" t="s">
        <v>1487</v>
      </c>
      <c r="U70" t="s">
        <v>2038</v>
      </c>
      <c r="V70" t="s">
        <v>2107</v>
      </c>
      <c r="W70" s="48">
        <v>46234.553738425922</v>
      </c>
      <c r="X70" t="s">
        <v>1654</v>
      </c>
    </row>
    <row r="71" spans="1:24">
      <c r="A71" t="s">
        <v>4785</v>
      </c>
      <c r="B71" s="6">
        <v>46027</v>
      </c>
      <c r="C71">
        <v>2</v>
      </c>
      <c r="D71" t="s">
        <v>197</v>
      </c>
      <c r="E71" t="s">
        <v>1173</v>
      </c>
      <c r="F71" t="s">
        <v>1439</v>
      </c>
      <c r="G71">
        <v>0.4375</v>
      </c>
      <c r="H71">
        <v>10</v>
      </c>
      <c r="I71" t="s">
        <v>1472</v>
      </c>
      <c r="J71" t="s">
        <v>17</v>
      </c>
      <c r="K71" t="s">
        <v>1266</v>
      </c>
      <c r="L71" t="s">
        <v>391</v>
      </c>
      <c r="M71" t="s">
        <v>1266</v>
      </c>
      <c r="N71" t="s">
        <v>15</v>
      </c>
      <c r="O71">
        <v>2725</v>
      </c>
      <c r="P71">
        <v>2715</v>
      </c>
      <c r="Q71">
        <v>100</v>
      </c>
      <c r="R71" t="s">
        <v>2106</v>
      </c>
      <c r="S71" t="s">
        <v>3836</v>
      </c>
      <c r="T71" t="s">
        <v>1487</v>
      </c>
      <c r="U71" t="s">
        <v>2038</v>
      </c>
      <c r="V71" t="s">
        <v>2107</v>
      </c>
      <c r="W71" s="48">
        <v>46234.553738425922</v>
      </c>
      <c r="X71" t="s">
        <v>1654</v>
      </c>
    </row>
    <row r="72" spans="1:24">
      <c r="A72" t="s">
        <v>4786</v>
      </c>
      <c r="B72" s="6">
        <v>46027</v>
      </c>
      <c r="C72">
        <v>2</v>
      </c>
      <c r="D72" t="s">
        <v>200</v>
      </c>
      <c r="E72" t="s">
        <v>1176</v>
      </c>
      <c r="F72" t="s">
        <v>1590</v>
      </c>
      <c r="G72">
        <v>0.39583333333333331</v>
      </c>
      <c r="H72">
        <v>10</v>
      </c>
      <c r="I72" t="s">
        <v>1472</v>
      </c>
      <c r="J72" t="s">
        <v>17</v>
      </c>
      <c r="K72" t="s">
        <v>1266</v>
      </c>
      <c r="L72" t="s">
        <v>391</v>
      </c>
      <c r="M72" t="s">
        <v>1266</v>
      </c>
      <c r="N72" t="s">
        <v>15</v>
      </c>
      <c r="O72">
        <v>2715</v>
      </c>
      <c r="P72">
        <v>2705</v>
      </c>
      <c r="Q72">
        <v>100</v>
      </c>
      <c r="R72" t="s">
        <v>2106</v>
      </c>
      <c r="S72" t="s">
        <v>3836</v>
      </c>
      <c r="T72" t="s">
        <v>1487</v>
      </c>
      <c r="U72" t="s">
        <v>2038</v>
      </c>
      <c r="V72" t="s">
        <v>2107</v>
      </c>
      <c r="W72" s="48">
        <v>46234.553749999999</v>
      </c>
      <c r="X72" t="s">
        <v>1654</v>
      </c>
    </row>
    <row r="73" spans="1:24">
      <c r="A73" t="s">
        <v>4787</v>
      </c>
      <c r="B73" s="6">
        <v>46027</v>
      </c>
      <c r="C73">
        <v>2</v>
      </c>
      <c r="D73" t="s">
        <v>202</v>
      </c>
      <c r="E73" t="s">
        <v>1367</v>
      </c>
      <c r="F73" t="s">
        <v>1439</v>
      </c>
      <c r="G73">
        <v>0.39583333333333331</v>
      </c>
      <c r="H73">
        <v>10</v>
      </c>
      <c r="I73" t="s">
        <v>1472</v>
      </c>
      <c r="J73" t="s">
        <v>17</v>
      </c>
      <c r="K73" t="s">
        <v>1266</v>
      </c>
      <c r="L73" t="s">
        <v>391</v>
      </c>
      <c r="M73" t="s">
        <v>1266</v>
      </c>
      <c r="N73" t="s">
        <v>15</v>
      </c>
      <c r="O73">
        <v>2705</v>
      </c>
      <c r="P73">
        <v>2695</v>
      </c>
      <c r="Q73">
        <v>100</v>
      </c>
      <c r="R73" t="s">
        <v>2106</v>
      </c>
      <c r="S73" t="s">
        <v>3836</v>
      </c>
      <c r="T73" t="s">
        <v>1487</v>
      </c>
      <c r="U73" t="s">
        <v>2038</v>
      </c>
      <c r="V73" t="s">
        <v>2107</v>
      </c>
      <c r="W73" s="48">
        <v>46234.553749999999</v>
      </c>
      <c r="X73" t="s">
        <v>1654</v>
      </c>
    </row>
    <row r="74" spans="1:24">
      <c r="A74" t="s">
        <v>4788</v>
      </c>
      <c r="B74" s="6">
        <v>46027</v>
      </c>
      <c r="C74">
        <v>2</v>
      </c>
      <c r="D74" t="s">
        <v>205</v>
      </c>
      <c r="E74" t="s">
        <v>1370</v>
      </c>
      <c r="F74" t="s">
        <v>1590</v>
      </c>
      <c r="G74">
        <v>0.77083333333333337</v>
      </c>
      <c r="H74">
        <v>10</v>
      </c>
      <c r="I74" t="s">
        <v>1472</v>
      </c>
      <c r="J74" t="s">
        <v>17</v>
      </c>
      <c r="K74" t="s">
        <v>488</v>
      </c>
      <c r="L74" t="s">
        <v>1267</v>
      </c>
      <c r="M74" t="s">
        <v>488</v>
      </c>
      <c r="N74" t="s">
        <v>15</v>
      </c>
      <c r="O74">
        <v>2850</v>
      </c>
      <c r="P74">
        <v>2840</v>
      </c>
      <c r="Q74">
        <v>100</v>
      </c>
      <c r="R74" t="s">
        <v>2106</v>
      </c>
      <c r="S74" t="s">
        <v>3836</v>
      </c>
      <c r="T74" t="s">
        <v>1487</v>
      </c>
      <c r="U74" t="s">
        <v>2038</v>
      </c>
      <c r="V74" t="s">
        <v>2107</v>
      </c>
      <c r="W74" s="48">
        <v>46234.553749999999</v>
      </c>
      <c r="X74" t="s">
        <v>1654</v>
      </c>
    </row>
    <row r="75" spans="1:24">
      <c r="A75" t="s">
        <v>4789</v>
      </c>
      <c r="B75" s="6">
        <v>46027</v>
      </c>
      <c r="C75">
        <v>2</v>
      </c>
      <c r="D75" t="s">
        <v>211</v>
      </c>
      <c r="E75" t="s">
        <v>1180</v>
      </c>
      <c r="F75" t="s">
        <v>1439</v>
      </c>
      <c r="G75">
        <v>0.76388888888888884</v>
      </c>
      <c r="H75">
        <v>10</v>
      </c>
      <c r="I75" t="s">
        <v>1472</v>
      </c>
      <c r="J75" t="s">
        <v>17</v>
      </c>
      <c r="K75" t="s">
        <v>488</v>
      </c>
      <c r="L75" t="s">
        <v>1267</v>
      </c>
      <c r="M75" t="s">
        <v>488</v>
      </c>
      <c r="N75" t="s">
        <v>15</v>
      </c>
      <c r="O75">
        <v>2840</v>
      </c>
      <c r="P75">
        <v>2830</v>
      </c>
      <c r="Q75">
        <v>100</v>
      </c>
      <c r="R75" t="s">
        <v>2106</v>
      </c>
      <c r="S75" t="s">
        <v>3836</v>
      </c>
      <c r="T75" t="s">
        <v>1487</v>
      </c>
      <c r="U75" t="s">
        <v>2038</v>
      </c>
      <c r="V75" t="s">
        <v>2107</v>
      </c>
      <c r="W75" s="48">
        <v>46234.553749999999</v>
      </c>
      <c r="X75" t="s">
        <v>1654</v>
      </c>
    </row>
    <row r="76" spans="1:24">
      <c r="A76" t="s">
        <v>4790</v>
      </c>
      <c r="B76" s="6">
        <v>46027</v>
      </c>
      <c r="C76">
        <v>2</v>
      </c>
      <c r="D76" t="s">
        <v>213</v>
      </c>
      <c r="E76" t="s">
        <v>1182</v>
      </c>
      <c r="F76" t="s">
        <v>2103</v>
      </c>
      <c r="G76">
        <v>0.4375</v>
      </c>
      <c r="H76">
        <v>10</v>
      </c>
      <c r="I76" t="s">
        <v>1472</v>
      </c>
      <c r="J76" t="s">
        <v>17</v>
      </c>
      <c r="K76" t="s">
        <v>1266</v>
      </c>
      <c r="L76" t="s">
        <v>391</v>
      </c>
      <c r="M76" t="s">
        <v>1266</v>
      </c>
      <c r="N76" t="s">
        <v>15</v>
      </c>
      <c r="O76">
        <v>2695</v>
      </c>
      <c r="P76">
        <v>2685</v>
      </c>
      <c r="Q76">
        <v>100</v>
      </c>
      <c r="R76" t="s">
        <v>2106</v>
      </c>
      <c r="S76" t="s">
        <v>3836</v>
      </c>
      <c r="T76" t="s">
        <v>1487</v>
      </c>
      <c r="U76" t="s">
        <v>2038</v>
      </c>
      <c r="V76" t="s">
        <v>2107</v>
      </c>
      <c r="W76" s="48">
        <v>46234.553749999999</v>
      </c>
      <c r="X76" t="s">
        <v>1654</v>
      </c>
    </row>
    <row r="77" spans="1:24">
      <c r="A77" t="s">
        <v>4791</v>
      </c>
      <c r="B77" s="6">
        <v>46027</v>
      </c>
      <c r="C77">
        <v>2</v>
      </c>
      <c r="D77" t="s">
        <v>219</v>
      </c>
      <c r="E77" t="s">
        <v>1186</v>
      </c>
      <c r="F77" t="s">
        <v>1590</v>
      </c>
      <c r="G77">
        <v>0.38541666666666669</v>
      </c>
      <c r="H77">
        <v>10</v>
      </c>
      <c r="I77" t="s">
        <v>1472</v>
      </c>
      <c r="J77" t="s">
        <v>17</v>
      </c>
      <c r="K77" t="s">
        <v>1266</v>
      </c>
      <c r="L77" t="s">
        <v>391</v>
      </c>
      <c r="M77" t="s">
        <v>1266</v>
      </c>
      <c r="N77" t="s">
        <v>15</v>
      </c>
      <c r="O77">
        <v>2685</v>
      </c>
      <c r="P77">
        <v>2675</v>
      </c>
      <c r="Q77">
        <v>100</v>
      </c>
      <c r="R77" t="s">
        <v>2106</v>
      </c>
      <c r="S77" t="s">
        <v>3836</v>
      </c>
      <c r="T77" t="s">
        <v>1487</v>
      </c>
      <c r="U77" t="s">
        <v>2038</v>
      </c>
      <c r="V77" t="s">
        <v>2107</v>
      </c>
      <c r="W77" s="48">
        <v>46234.553749999999</v>
      </c>
      <c r="X77" t="s">
        <v>1654</v>
      </c>
    </row>
    <row r="78" spans="1:24">
      <c r="A78" t="s">
        <v>4792</v>
      </c>
      <c r="B78" s="6">
        <v>46027</v>
      </c>
      <c r="C78">
        <v>2</v>
      </c>
      <c r="D78" t="s">
        <v>225</v>
      </c>
      <c r="E78" t="s">
        <v>1193</v>
      </c>
      <c r="F78" t="s">
        <v>2103</v>
      </c>
      <c r="G78">
        <v>0.4375</v>
      </c>
      <c r="H78">
        <v>10</v>
      </c>
      <c r="I78" t="s">
        <v>1472</v>
      </c>
      <c r="J78" t="s">
        <v>17</v>
      </c>
      <c r="K78" t="s">
        <v>1266</v>
      </c>
      <c r="L78" t="s">
        <v>391</v>
      </c>
      <c r="M78" t="s">
        <v>1266</v>
      </c>
      <c r="N78" t="s">
        <v>15</v>
      </c>
      <c r="O78">
        <v>2675</v>
      </c>
      <c r="P78">
        <v>2665</v>
      </c>
      <c r="Q78">
        <v>100</v>
      </c>
      <c r="R78" t="s">
        <v>2106</v>
      </c>
      <c r="S78" t="s">
        <v>3836</v>
      </c>
      <c r="T78" t="s">
        <v>1487</v>
      </c>
      <c r="U78" t="s">
        <v>2038</v>
      </c>
      <c r="V78" t="s">
        <v>2107</v>
      </c>
      <c r="W78" s="48">
        <v>46234.553749999999</v>
      </c>
      <c r="X78" t="s">
        <v>1654</v>
      </c>
    </row>
    <row r="79" spans="1:24">
      <c r="A79" t="s">
        <v>4793</v>
      </c>
      <c r="B79" s="6">
        <v>46027</v>
      </c>
      <c r="C79">
        <v>2</v>
      </c>
      <c r="D79" t="s">
        <v>232</v>
      </c>
      <c r="E79" t="s">
        <v>1200</v>
      </c>
      <c r="F79" t="s">
        <v>1590</v>
      </c>
      <c r="G79">
        <v>0.4375</v>
      </c>
      <c r="H79">
        <v>10</v>
      </c>
      <c r="I79" t="s">
        <v>1472</v>
      </c>
      <c r="J79" t="s">
        <v>17</v>
      </c>
      <c r="K79" t="s">
        <v>1266</v>
      </c>
      <c r="L79" t="s">
        <v>391</v>
      </c>
      <c r="M79" t="s">
        <v>1266</v>
      </c>
      <c r="N79" t="s">
        <v>15</v>
      </c>
      <c r="O79">
        <v>2665</v>
      </c>
      <c r="P79">
        <v>2655</v>
      </c>
      <c r="Q79">
        <v>100</v>
      </c>
      <c r="R79" t="s">
        <v>2106</v>
      </c>
      <c r="S79" t="s">
        <v>3836</v>
      </c>
      <c r="T79" t="s">
        <v>1487</v>
      </c>
      <c r="U79" t="s">
        <v>2038</v>
      </c>
      <c r="V79" t="s">
        <v>2107</v>
      </c>
      <c r="W79" s="48">
        <v>46234.553749999999</v>
      </c>
      <c r="X79" t="s">
        <v>1654</v>
      </c>
    </row>
    <row r="80" spans="1:24">
      <c r="A80" t="s">
        <v>4794</v>
      </c>
      <c r="B80" s="6">
        <v>46027</v>
      </c>
      <c r="C80">
        <v>2</v>
      </c>
      <c r="D80" t="s">
        <v>281</v>
      </c>
      <c r="E80" t="s">
        <v>1227</v>
      </c>
      <c r="F80" t="s">
        <v>1439</v>
      </c>
      <c r="G80">
        <v>0.625</v>
      </c>
      <c r="H80">
        <v>10</v>
      </c>
      <c r="I80" t="s">
        <v>1472</v>
      </c>
      <c r="J80" t="s">
        <v>17</v>
      </c>
      <c r="K80" t="s">
        <v>1266</v>
      </c>
      <c r="L80" t="s">
        <v>391</v>
      </c>
      <c r="M80" t="s">
        <v>1266</v>
      </c>
      <c r="N80" t="s">
        <v>15</v>
      </c>
      <c r="O80">
        <v>2655</v>
      </c>
      <c r="P80">
        <v>2645</v>
      </c>
      <c r="Q80">
        <v>100</v>
      </c>
      <c r="R80" t="s">
        <v>2106</v>
      </c>
      <c r="S80" t="s">
        <v>3836</v>
      </c>
      <c r="T80" t="s">
        <v>1487</v>
      </c>
      <c r="U80" t="s">
        <v>2038</v>
      </c>
      <c r="V80" t="s">
        <v>2107</v>
      </c>
      <c r="W80" s="48">
        <v>46234.553749999999</v>
      </c>
      <c r="X80" t="s">
        <v>1654</v>
      </c>
    </row>
    <row r="81" spans="1:24">
      <c r="A81" t="s">
        <v>4795</v>
      </c>
      <c r="B81" s="6">
        <v>46027</v>
      </c>
      <c r="C81">
        <v>2</v>
      </c>
      <c r="D81" t="s">
        <v>284</v>
      </c>
      <c r="E81" t="s">
        <v>98</v>
      </c>
      <c r="F81" t="s">
        <v>2103</v>
      </c>
      <c r="G81">
        <v>0.44791666666666669</v>
      </c>
      <c r="H81">
        <v>10</v>
      </c>
      <c r="I81" t="s">
        <v>1472</v>
      </c>
      <c r="J81" t="s">
        <v>17</v>
      </c>
      <c r="K81" t="s">
        <v>1266</v>
      </c>
      <c r="L81" t="s">
        <v>391</v>
      </c>
      <c r="M81" t="s">
        <v>1266</v>
      </c>
      <c r="N81" t="s">
        <v>15</v>
      </c>
      <c r="O81">
        <v>2645</v>
      </c>
      <c r="P81">
        <v>2635</v>
      </c>
      <c r="Q81">
        <v>100</v>
      </c>
      <c r="R81" t="s">
        <v>2106</v>
      </c>
      <c r="S81" t="s">
        <v>3836</v>
      </c>
      <c r="T81" t="s">
        <v>1487</v>
      </c>
      <c r="U81" t="s">
        <v>2038</v>
      </c>
      <c r="V81" t="s">
        <v>2107</v>
      </c>
      <c r="W81" s="48">
        <v>46234.553761574076</v>
      </c>
      <c r="X81" t="s">
        <v>1654</v>
      </c>
    </row>
    <row r="82" spans="1:24">
      <c r="A82" t="s">
        <v>4796</v>
      </c>
      <c r="B82" s="6">
        <v>46027</v>
      </c>
      <c r="C82">
        <v>2</v>
      </c>
      <c r="D82" t="s">
        <v>296</v>
      </c>
      <c r="E82" t="s">
        <v>1443</v>
      </c>
      <c r="F82" t="s">
        <v>1590</v>
      </c>
      <c r="G82">
        <v>0.41666666666666669</v>
      </c>
      <c r="H82">
        <v>10</v>
      </c>
      <c r="I82" t="s">
        <v>1472</v>
      </c>
      <c r="J82" t="s">
        <v>17</v>
      </c>
      <c r="K82" t="s">
        <v>443</v>
      </c>
      <c r="L82" t="s">
        <v>387</v>
      </c>
      <c r="M82" t="s">
        <v>443</v>
      </c>
      <c r="N82" t="s">
        <v>15</v>
      </c>
      <c r="O82">
        <v>2840</v>
      </c>
      <c r="P82">
        <v>2830</v>
      </c>
      <c r="Q82">
        <v>100</v>
      </c>
      <c r="R82" t="s">
        <v>2106</v>
      </c>
      <c r="S82" t="s">
        <v>3836</v>
      </c>
      <c r="T82" t="s">
        <v>1487</v>
      </c>
      <c r="U82" t="s">
        <v>2038</v>
      </c>
      <c r="V82" t="s">
        <v>2107</v>
      </c>
      <c r="W82" s="48">
        <v>46234.553761574076</v>
      </c>
      <c r="X82" t="s">
        <v>1654</v>
      </c>
    </row>
    <row r="83" spans="1:24">
      <c r="A83" t="s">
        <v>4797</v>
      </c>
      <c r="B83" s="6">
        <v>46027</v>
      </c>
      <c r="C83">
        <v>2</v>
      </c>
      <c r="D83" t="s">
        <v>297</v>
      </c>
      <c r="E83" t="s">
        <v>1232</v>
      </c>
      <c r="F83" t="s">
        <v>1439</v>
      </c>
      <c r="G83">
        <v>0.38541666666666669</v>
      </c>
      <c r="H83">
        <v>10</v>
      </c>
      <c r="I83" t="s">
        <v>1472</v>
      </c>
      <c r="J83" t="s">
        <v>17</v>
      </c>
      <c r="K83" t="s">
        <v>443</v>
      </c>
      <c r="L83" t="s">
        <v>387</v>
      </c>
      <c r="M83" t="s">
        <v>443</v>
      </c>
      <c r="N83" t="s">
        <v>15</v>
      </c>
      <c r="O83">
        <v>2830</v>
      </c>
      <c r="P83">
        <v>2820</v>
      </c>
      <c r="Q83">
        <v>100</v>
      </c>
      <c r="R83" t="s">
        <v>2106</v>
      </c>
      <c r="S83" t="s">
        <v>3836</v>
      </c>
      <c r="T83" t="s">
        <v>1487</v>
      </c>
      <c r="U83" t="s">
        <v>2038</v>
      </c>
      <c r="V83" t="s">
        <v>2107</v>
      </c>
      <c r="W83" s="48">
        <v>46234.553761574076</v>
      </c>
      <c r="X83" t="s">
        <v>1654</v>
      </c>
    </row>
    <row r="84" spans="1:24">
      <c r="A84" t="s">
        <v>4798</v>
      </c>
      <c r="B84" s="6">
        <v>46028</v>
      </c>
      <c r="C84">
        <v>2</v>
      </c>
      <c r="D84" t="s">
        <v>190</v>
      </c>
      <c r="E84" t="s">
        <v>59</v>
      </c>
      <c r="F84" t="s">
        <v>2103</v>
      </c>
      <c r="G84">
        <v>0.77777777777777779</v>
      </c>
      <c r="H84">
        <v>10</v>
      </c>
      <c r="I84" t="s">
        <v>1472</v>
      </c>
      <c r="J84" t="s">
        <v>17</v>
      </c>
      <c r="K84" t="s">
        <v>1266</v>
      </c>
      <c r="L84" t="s">
        <v>391</v>
      </c>
      <c r="M84" t="s">
        <v>1266</v>
      </c>
      <c r="N84" t="s">
        <v>15</v>
      </c>
      <c r="O84">
        <v>2635</v>
      </c>
      <c r="P84">
        <v>2625</v>
      </c>
      <c r="Q84">
        <v>100</v>
      </c>
      <c r="R84" t="s">
        <v>2106</v>
      </c>
      <c r="S84" t="s">
        <v>3837</v>
      </c>
      <c r="T84" t="s">
        <v>1487</v>
      </c>
      <c r="U84" t="s">
        <v>2038</v>
      </c>
      <c r="V84" t="s">
        <v>2107</v>
      </c>
      <c r="W84" s="48">
        <v>46234.553761574076</v>
      </c>
      <c r="X84" t="s">
        <v>1654</v>
      </c>
    </row>
    <row r="85" spans="1:24">
      <c r="A85" t="s">
        <v>4799</v>
      </c>
      <c r="B85" s="6">
        <v>46028</v>
      </c>
      <c r="C85">
        <v>2</v>
      </c>
      <c r="D85" t="s">
        <v>194</v>
      </c>
      <c r="E85" t="s">
        <v>2109</v>
      </c>
      <c r="F85" t="s">
        <v>2103</v>
      </c>
      <c r="G85">
        <v>0.38194444444444442</v>
      </c>
      <c r="H85">
        <v>10</v>
      </c>
      <c r="I85" t="s">
        <v>1472</v>
      </c>
      <c r="J85" t="s">
        <v>17</v>
      </c>
      <c r="K85" t="s">
        <v>1266</v>
      </c>
      <c r="L85" t="s">
        <v>391</v>
      </c>
      <c r="M85" t="s">
        <v>1266</v>
      </c>
      <c r="N85" t="s">
        <v>15</v>
      </c>
      <c r="O85">
        <v>2625</v>
      </c>
      <c r="P85">
        <v>2615</v>
      </c>
      <c r="Q85">
        <v>100</v>
      </c>
      <c r="R85" t="s">
        <v>2106</v>
      </c>
      <c r="S85" t="s">
        <v>3837</v>
      </c>
      <c r="T85" t="s">
        <v>1487</v>
      </c>
      <c r="U85" t="s">
        <v>2038</v>
      </c>
      <c r="V85" t="s">
        <v>2107</v>
      </c>
      <c r="W85" s="48">
        <v>46234.553761574076</v>
      </c>
      <c r="X85" t="s">
        <v>1654</v>
      </c>
    </row>
    <row r="86" spans="1:24">
      <c r="A86" t="s">
        <v>4800</v>
      </c>
      <c r="B86" s="6">
        <v>46028</v>
      </c>
      <c r="C86">
        <v>2</v>
      </c>
      <c r="D86" t="s">
        <v>202</v>
      </c>
      <c r="E86" t="s">
        <v>1367</v>
      </c>
      <c r="F86" t="s">
        <v>1439</v>
      </c>
      <c r="G86">
        <v>0.39583333333333331</v>
      </c>
      <c r="H86">
        <v>10</v>
      </c>
      <c r="I86" t="s">
        <v>1472</v>
      </c>
      <c r="J86" t="s">
        <v>17</v>
      </c>
      <c r="K86" t="s">
        <v>1266</v>
      </c>
      <c r="L86" t="s">
        <v>391</v>
      </c>
      <c r="M86" t="s">
        <v>1266</v>
      </c>
      <c r="N86" t="s">
        <v>15</v>
      </c>
      <c r="O86">
        <v>2615</v>
      </c>
      <c r="P86">
        <v>2605</v>
      </c>
      <c r="Q86">
        <v>100</v>
      </c>
      <c r="R86" t="s">
        <v>2106</v>
      </c>
      <c r="S86" t="s">
        <v>3837</v>
      </c>
      <c r="T86" t="s">
        <v>1487</v>
      </c>
      <c r="U86" t="s">
        <v>2038</v>
      </c>
      <c r="V86" t="s">
        <v>2107</v>
      </c>
      <c r="W86" s="48">
        <v>46234.553761574076</v>
      </c>
      <c r="X86" t="s">
        <v>1654</v>
      </c>
    </row>
    <row r="87" spans="1:24">
      <c r="A87" t="s">
        <v>4801</v>
      </c>
      <c r="B87" s="6">
        <v>46028</v>
      </c>
      <c r="C87">
        <v>2</v>
      </c>
      <c r="D87" t="s">
        <v>205</v>
      </c>
      <c r="E87" t="s">
        <v>1370</v>
      </c>
      <c r="F87" t="s">
        <v>1590</v>
      </c>
      <c r="G87">
        <v>0.77083333333333337</v>
      </c>
      <c r="H87">
        <v>10</v>
      </c>
      <c r="I87" t="s">
        <v>1472</v>
      </c>
      <c r="J87" t="s">
        <v>17</v>
      </c>
      <c r="K87" t="s">
        <v>488</v>
      </c>
      <c r="L87" t="s">
        <v>386</v>
      </c>
      <c r="M87" t="s">
        <v>488</v>
      </c>
      <c r="N87" t="s">
        <v>15</v>
      </c>
      <c r="O87">
        <v>2830</v>
      </c>
      <c r="P87">
        <v>2820</v>
      </c>
      <c r="Q87">
        <v>100</v>
      </c>
      <c r="R87" t="s">
        <v>2106</v>
      </c>
      <c r="S87" t="s">
        <v>3836</v>
      </c>
      <c r="T87" t="s">
        <v>1487</v>
      </c>
      <c r="U87" t="s">
        <v>2038</v>
      </c>
      <c r="V87" t="s">
        <v>2107</v>
      </c>
      <c r="W87" s="48">
        <v>46234.553761574076</v>
      </c>
      <c r="X87" t="s">
        <v>1654</v>
      </c>
    </row>
    <row r="88" spans="1:24">
      <c r="A88" t="s">
        <v>4802</v>
      </c>
      <c r="B88" s="6">
        <v>46028</v>
      </c>
      <c r="C88">
        <v>2</v>
      </c>
      <c r="D88" t="s">
        <v>211</v>
      </c>
      <c r="E88" t="s">
        <v>1180</v>
      </c>
      <c r="F88" t="s">
        <v>1439</v>
      </c>
      <c r="G88">
        <v>0.76388888888888884</v>
      </c>
      <c r="H88">
        <v>10</v>
      </c>
      <c r="I88" t="s">
        <v>1472</v>
      </c>
      <c r="J88" t="s">
        <v>17</v>
      </c>
      <c r="K88" t="s">
        <v>488</v>
      </c>
      <c r="L88" t="s">
        <v>386</v>
      </c>
      <c r="M88" t="s">
        <v>488</v>
      </c>
      <c r="N88" t="s">
        <v>15</v>
      </c>
      <c r="O88">
        <v>2820</v>
      </c>
      <c r="P88">
        <v>2810</v>
      </c>
      <c r="Q88">
        <v>100</v>
      </c>
      <c r="R88" t="s">
        <v>2106</v>
      </c>
      <c r="S88" t="s">
        <v>3836</v>
      </c>
      <c r="T88" t="s">
        <v>1487</v>
      </c>
      <c r="U88" t="s">
        <v>2038</v>
      </c>
      <c r="V88" t="s">
        <v>2107</v>
      </c>
      <c r="W88" s="48">
        <v>46234.553761574076</v>
      </c>
      <c r="X88" t="s">
        <v>1654</v>
      </c>
    </row>
    <row r="89" spans="1:24">
      <c r="A89" t="s">
        <v>4803</v>
      </c>
      <c r="B89" s="6">
        <v>46028</v>
      </c>
      <c r="C89">
        <v>2</v>
      </c>
      <c r="D89" t="s">
        <v>239</v>
      </c>
      <c r="E89" t="s">
        <v>2110</v>
      </c>
      <c r="F89" t="s">
        <v>1439</v>
      </c>
      <c r="G89">
        <v>0.625</v>
      </c>
      <c r="H89">
        <v>10</v>
      </c>
      <c r="I89" t="s">
        <v>1472</v>
      </c>
      <c r="J89" t="s">
        <v>17</v>
      </c>
      <c r="K89" t="s">
        <v>488</v>
      </c>
      <c r="L89" t="s">
        <v>1267</v>
      </c>
      <c r="M89" t="s">
        <v>488</v>
      </c>
      <c r="N89" t="s">
        <v>15</v>
      </c>
      <c r="O89">
        <v>2830</v>
      </c>
      <c r="P89">
        <v>2820</v>
      </c>
      <c r="Q89">
        <v>100</v>
      </c>
      <c r="R89" t="s">
        <v>2106</v>
      </c>
      <c r="S89" t="s">
        <v>3836</v>
      </c>
      <c r="T89" t="s">
        <v>1487</v>
      </c>
      <c r="U89" t="s">
        <v>2038</v>
      </c>
      <c r="V89" t="s">
        <v>2107</v>
      </c>
      <c r="W89" s="48">
        <v>46234.553761574076</v>
      </c>
      <c r="X89" t="s">
        <v>1654</v>
      </c>
    </row>
    <row r="90" spans="1:24">
      <c r="A90" t="s">
        <v>4804</v>
      </c>
      <c r="B90" s="6">
        <v>46028</v>
      </c>
      <c r="C90">
        <v>2</v>
      </c>
      <c r="D90" t="s">
        <v>284</v>
      </c>
      <c r="E90" t="s">
        <v>98</v>
      </c>
      <c r="F90" t="s">
        <v>2103</v>
      </c>
      <c r="G90">
        <v>0.44791666666666669</v>
      </c>
      <c r="H90">
        <v>10</v>
      </c>
      <c r="I90" t="s">
        <v>1472</v>
      </c>
      <c r="J90" t="s">
        <v>17</v>
      </c>
      <c r="K90" t="s">
        <v>1266</v>
      </c>
      <c r="L90" t="s">
        <v>391</v>
      </c>
      <c r="M90" t="s">
        <v>1266</v>
      </c>
      <c r="N90" t="s">
        <v>15</v>
      </c>
      <c r="O90">
        <v>2605</v>
      </c>
      <c r="P90">
        <v>2595</v>
      </c>
      <c r="Q90">
        <v>100</v>
      </c>
      <c r="R90" t="s">
        <v>2106</v>
      </c>
      <c r="S90" t="s">
        <v>3837</v>
      </c>
      <c r="T90" t="s">
        <v>1487</v>
      </c>
      <c r="U90" t="s">
        <v>2038</v>
      </c>
      <c r="V90" t="s">
        <v>2107</v>
      </c>
      <c r="W90" s="48">
        <v>46234.553773148145</v>
      </c>
      <c r="X90" t="s">
        <v>1654</v>
      </c>
    </row>
    <row r="91" spans="1:24">
      <c r="A91" t="s">
        <v>4805</v>
      </c>
      <c r="B91" s="6">
        <v>46029</v>
      </c>
      <c r="C91">
        <v>2</v>
      </c>
      <c r="D91" t="s">
        <v>190</v>
      </c>
      <c r="E91" t="s">
        <v>59</v>
      </c>
      <c r="F91" t="s">
        <v>2103</v>
      </c>
      <c r="G91">
        <v>0.77777777777777779</v>
      </c>
      <c r="H91">
        <v>10</v>
      </c>
      <c r="I91" t="s">
        <v>1472</v>
      </c>
      <c r="J91" t="s">
        <v>17</v>
      </c>
      <c r="K91" t="s">
        <v>1266</v>
      </c>
      <c r="L91" t="s">
        <v>391</v>
      </c>
      <c r="M91" t="s">
        <v>1266</v>
      </c>
      <c r="N91" t="s">
        <v>15</v>
      </c>
      <c r="O91">
        <v>2595</v>
      </c>
      <c r="P91">
        <v>2585</v>
      </c>
      <c r="Q91">
        <v>100</v>
      </c>
      <c r="R91" t="s">
        <v>2106</v>
      </c>
      <c r="S91" t="s">
        <v>3837</v>
      </c>
      <c r="T91" t="s">
        <v>1487</v>
      </c>
      <c r="U91" t="s">
        <v>2038</v>
      </c>
      <c r="V91" t="s">
        <v>2107</v>
      </c>
      <c r="W91" s="48">
        <v>46234.553773148145</v>
      </c>
      <c r="X91" t="s">
        <v>1654</v>
      </c>
    </row>
    <row r="92" spans="1:24">
      <c r="A92" t="s">
        <v>4806</v>
      </c>
      <c r="B92" s="6">
        <v>46029</v>
      </c>
      <c r="C92">
        <v>2</v>
      </c>
      <c r="D92" t="s">
        <v>194</v>
      </c>
      <c r="E92" t="s">
        <v>2109</v>
      </c>
      <c r="F92" t="s">
        <v>2103</v>
      </c>
      <c r="G92">
        <v>0.38194444444444442</v>
      </c>
      <c r="H92">
        <v>10</v>
      </c>
      <c r="I92" t="s">
        <v>1472</v>
      </c>
      <c r="J92" t="s">
        <v>17</v>
      </c>
      <c r="K92" t="s">
        <v>1266</v>
      </c>
      <c r="L92" t="s">
        <v>391</v>
      </c>
      <c r="M92" t="s">
        <v>1266</v>
      </c>
      <c r="N92" t="s">
        <v>15</v>
      </c>
      <c r="O92">
        <v>2585</v>
      </c>
      <c r="P92">
        <v>2575</v>
      </c>
      <c r="Q92">
        <v>100</v>
      </c>
      <c r="R92" t="s">
        <v>2106</v>
      </c>
      <c r="S92" t="s">
        <v>3837</v>
      </c>
      <c r="T92" t="s">
        <v>1487</v>
      </c>
      <c r="U92" t="s">
        <v>2038</v>
      </c>
      <c r="V92" t="s">
        <v>2107</v>
      </c>
      <c r="W92" s="48">
        <v>46234.553773148145</v>
      </c>
      <c r="X92" t="s">
        <v>1654</v>
      </c>
    </row>
    <row r="93" spans="1:24">
      <c r="A93" t="s">
        <v>4807</v>
      </c>
      <c r="B93" s="6">
        <v>46029</v>
      </c>
      <c r="C93">
        <v>2</v>
      </c>
      <c r="D93" t="s">
        <v>202</v>
      </c>
      <c r="E93" t="s">
        <v>1367</v>
      </c>
      <c r="F93" t="s">
        <v>1439</v>
      </c>
      <c r="G93">
        <v>0.39583333333333331</v>
      </c>
      <c r="H93">
        <v>10</v>
      </c>
      <c r="I93" t="s">
        <v>1472</v>
      </c>
      <c r="J93" t="s">
        <v>17</v>
      </c>
      <c r="K93" t="s">
        <v>1266</v>
      </c>
      <c r="L93" t="s">
        <v>391</v>
      </c>
      <c r="M93" t="s">
        <v>1266</v>
      </c>
      <c r="N93" t="s">
        <v>15</v>
      </c>
      <c r="O93">
        <v>2575</v>
      </c>
      <c r="P93">
        <v>2565</v>
      </c>
      <c r="Q93">
        <v>100</v>
      </c>
      <c r="R93" t="s">
        <v>2106</v>
      </c>
      <c r="S93" t="s">
        <v>3837</v>
      </c>
      <c r="T93" t="s">
        <v>1487</v>
      </c>
      <c r="U93" t="s">
        <v>2038</v>
      </c>
      <c r="V93" t="s">
        <v>2107</v>
      </c>
      <c r="W93" s="48">
        <v>46234.553773148145</v>
      </c>
      <c r="X93" t="s">
        <v>1654</v>
      </c>
    </row>
    <row r="94" spans="1:24">
      <c r="A94" t="s">
        <v>4808</v>
      </c>
      <c r="B94" s="6">
        <v>46029</v>
      </c>
      <c r="C94">
        <v>2</v>
      </c>
      <c r="D94" t="s">
        <v>205</v>
      </c>
      <c r="E94" t="s">
        <v>1370</v>
      </c>
      <c r="F94" t="s">
        <v>1590</v>
      </c>
      <c r="G94">
        <v>0.77083333333333337</v>
      </c>
      <c r="H94">
        <v>10</v>
      </c>
      <c r="I94" t="s">
        <v>1472</v>
      </c>
      <c r="J94" t="s">
        <v>17</v>
      </c>
      <c r="K94" t="s">
        <v>488</v>
      </c>
      <c r="L94" t="s">
        <v>389</v>
      </c>
      <c r="M94" t="s">
        <v>488</v>
      </c>
      <c r="N94" t="s">
        <v>16</v>
      </c>
      <c r="O94">
        <v>2730</v>
      </c>
      <c r="P94">
        <v>2720</v>
      </c>
      <c r="Q94">
        <v>100</v>
      </c>
      <c r="R94" t="s">
        <v>2106</v>
      </c>
      <c r="S94" t="s">
        <v>3836</v>
      </c>
      <c r="T94" t="s">
        <v>1487</v>
      </c>
      <c r="U94" t="s">
        <v>2038</v>
      </c>
      <c r="V94" t="s">
        <v>2107</v>
      </c>
      <c r="W94" s="48">
        <v>46234.553773148145</v>
      </c>
      <c r="X94" t="s">
        <v>1654</v>
      </c>
    </row>
    <row r="95" spans="1:24">
      <c r="A95" t="s">
        <v>4809</v>
      </c>
      <c r="B95" s="6">
        <v>46029</v>
      </c>
      <c r="C95">
        <v>2</v>
      </c>
      <c r="D95" t="s">
        <v>208</v>
      </c>
      <c r="E95" t="s">
        <v>1178</v>
      </c>
      <c r="F95" t="s">
        <v>2103</v>
      </c>
      <c r="G95">
        <v>0.41666666666666669</v>
      </c>
      <c r="H95">
        <v>10</v>
      </c>
      <c r="I95" t="s">
        <v>1472</v>
      </c>
      <c r="J95" t="s">
        <v>17</v>
      </c>
      <c r="K95" t="s">
        <v>1266</v>
      </c>
      <c r="L95" t="s">
        <v>391</v>
      </c>
      <c r="M95" t="s">
        <v>1266</v>
      </c>
      <c r="N95" t="s">
        <v>15</v>
      </c>
      <c r="O95">
        <v>2565</v>
      </c>
      <c r="P95">
        <v>2555</v>
      </c>
      <c r="Q95">
        <v>100</v>
      </c>
      <c r="R95" t="s">
        <v>2106</v>
      </c>
      <c r="S95" t="s">
        <v>3836</v>
      </c>
      <c r="T95" t="s">
        <v>1487</v>
      </c>
      <c r="U95" t="s">
        <v>2038</v>
      </c>
      <c r="V95" t="s">
        <v>2107</v>
      </c>
      <c r="W95" s="48">
        <v>46234.553773148145</v>
      </c>
      <c r="X95" t="s">
        <v>1654</v>
      </c>
    </row>
    <row r="96" spans="1:24">
      <c r="A96" t="s">
        <v>4810</v>
      </c>
      <c r="B96" s="6">
        <v>46029</v>
      </c>
      <c r="C96">
        <v>2</v>
      </c>
      <c r="D96" t="s">
        <v>211</v>
      </c>
      <c r="E96" t="s">
        <v>1180</v>
      </c>
      <c r="F96" t="s">
        <v>1439</v>
      </c>
      <c r="G96">
        <v>0.76388888888888884</v>
      </c>
      <c r="H96">
        <v>10</v>
      </c>
      <c r="I96" t="s">
        <v>1472</v>
      </c>
      <c r="J96" t="s">
        <v>17</v>
      </c>
      <c r="K96" t="s">
        <v>488</v>
      </c>
      <c r="L96" t="s">
        <v>389</v>
      </c>
      <c r="M96" t="s">
        <v>488</v>
      </c>
      <c r="N96" t="s">
        <v>16</v>
      </c>
      <c r="O96">
        <v>2720</v>
      </c>
      <c r="P96">
        <v>2710</v>
      </c>
      <c r="Q96">
        <v>100</v>
      </c>
      <c r="R96" t="s">
        <v>2106</v>
      </c>
      <c r="S96" t="s">
        <v>3836</v>
      </c>
      <c r="T96" t="s">
        <v>1487</v>
      </c>
      <c r="U96" t="s">
        <v>2038</v>
      </c>
      <c r="V96" t="s">
        <v>2107</v>
      </c>
      <c r="W96" s="48">
        <v>46234.553773148145</v>
      </c>
      <c r="X96" t="s">
        <v>1654</v>
      </c>
    </row>
    <row r="97" spans="1:24">
      <c r="A97" t="s">
        <v>4811</v>
      </c>
      <c r="B97" s="6">
        <v>46029</v>
      </c>
      <c r="C97">
        <v>2</v>
      </c>
      <c r="D97" t="s">
        <v>215</v>
      </c>
      <c r="E97" t="s">
        <v>1183</v>
      </c>
      <c r="F97" t="s">
        <v>1439</v>
      </c>
      <c r="G97">
        <v>0.4375</v>
      </c>
      <c r="H97">
        <v>10</v>
      </c>
      <c r="I97" t="s">
        <v>1472</v>
      </c>
      <c r="J97" t="s">
        <v>17</v>
      </c>
      <c r="K97" t="s">
        <v>1266</v>
      </c>
      <c r="L97" t="s">
        <v>391</v>
      </c>
      <c r="M97" t="s">
        <v>1266</v>
      </c>
      <c r="N97" t="s">
        <v>15</v>
      </c>
      <c r="O97">
        <v>2555</v>
      </c>
      <c r="P97">
        <v>2545</v>
      </c>
      <c r="Q97">
        <v>100</v>
      </c>
      <c r="R97" t="s">
        <v>2106</v>
      </c>
      <c r="S97" t="s">
        <v>3836</v>
      </c>
      <c r="T97" t="s">
        <v>1487</v>
      </c>
      <c r="U97" t="s">
        <v>2038</v>
      </c>
      <c r="V97" t="s">
        <v>2107</v>
      </c>
      <c r="W97" s="48">
        <v>46234.553773148145</v>
      </c>
      <c r="X97" t="s">
        <v>1654</v>
      </c>
    </row>
    <row r="98" spans="1:24">
      <c r="A98" t="s">
        <v>4812</v>
      </c>
      <c r="B98" s="6">
        <v>46029</v>
      </c>
      <c r="C98">
        <v>2</v>
      </c>
      <c r="D98" t="s">
        <v>220</v>
      </c>
      <c r="E98" t="s">
        <v>1188</v>
      </c>
      <c r="F98" t="s">
        <v>2103</v>
      </c>
      <c r="G98">
        <v>0.4375</v>
      </c>
      <c r="H98">
        <v>10</v>
      </c>
      <c r="I98" t="s">
        <v>1472</v>
      </c>
      <c r="J98" t="s">
        <v>17</v>
      </c>
      <c r="K98" t="s">
        <v>1266</v>
      </c>
      <c r="L98" t="s">
        <v>391</v>
      </c>
      <c r="M98" t="s">
        <v>1266</v>
      </c>
      <c r="N98" t="s">
        <v>15</v>
      </c>
      <c r="O98">
        <v>2545</v>
      </c>
      <c r="P98">
        <v>2535</v>
      </c>
      <c r="Q98">
        <v>100</v>
      </c>
      <c r="R98" t="s">
        <v>2106</v>
      </c>
      <c r="S98" t="s">
        <v>3836</v>
      </c>
      <c r="T98" t="s">
        <v>1487</v>
      </c>
      <c r="U98" t="s">
        <v>2038</v>
      </c>
      <c r="V98" t="s">
        <v>2107</v>
      </c>
      <c r="W98" s="48">
        <v>46234.553773148145</v>
      </c>
      <c r="X98" t="s">
        <v>1654</v>
      </c>
    </row>
    <row r="99" spans="1:24">
      <c r="A99" t="s">
        <v>4813</v>
      </c>
      <c r="B99" s="6">
        <v>46029</v>
      </c>
      <c r="C99">
        <v>2</v>
      </c>
      <c r="D99" t="s">
        <v>227</v>
      </c>
      <c r="E99" t="s">
        <v>1195</v>
      </c>
      <c r="F99" t="s">
        <v>1439</v>
      </c>
      <c r="G99">
        <v>0.4375</v>
      </c>
      <c r="H99">
        <v>10</v>
      </c>
      <c r="I99" t="s">
        <v>1472</v>
      </c>
      <c r="J99" t="s">
        <v>17</v>
      </c>
      <c r="K99" t="s">
        <v>1266</v>
      </c>
      <c r="L99" t="s">
        <v>391</v>
      </c>
      <c r="M99" t="s">
        <v>1266</v>
      </c>
      <c r="N99" t="s">
        <v>15</v>
      </c>
      <c r="O99">
        <v>2535</v>
      </c>
      <c r="P99">
        <v>2525</v>
      </c>
      <c r="Q99">
        <v>100</v>
      </c>
      <c r="R99" t="s">
        <v>2106</v>
      </c>
      <c r="S99" t="s">
        <v>3836</v>
      </c>
      <c r="T99" t="s">
        <v>1487</v>
      </c>
      <c r="U99" t="s">
        <v>2038</v>
      </c>
      <c r="V99" t="s">
        <v>2107</v>
      </c>
      <c r="W99" s="48">
        <v>46234.553784722222</v>
      </c>
      <c r="X99" t="s">
        <v>1654</v>
      </c>
    </row>
    <row r="100" spans="1:24">
      <c r="A100" t="s">
        <v>4814</v>
      </c>
      <c r="B100" s="6">
        <v>46029</v>
      </c>
      <c r="C100">
        <v>2</v>
      </c>
      <c r="D100" t="s">
        <v>242</v>
      </c>
      <c r="E100" t="s">
        <v>2111</v>
      </c>
      <c r="F100" t="s">
        <v>2103</v>
      </c>
      <c r="G100">
        <v>0.38541666666666669</v>
      </c>
      <c r="H100">
        <v>10</v>
      </c>
      <c r="I100" t="s">
        <v>1472</v>
      </c>
      <c r="J100" t="s">
        <v>17</v>
      </c>
      <c r="K100" t="s">
        <v>488</v>
      </c>
      <c r="L100" t="s">
        <v>1267</v>
      </c>
      <c r="M100" t="s">
        <v>488</v>
      </c>
      <c r="N100" t="s">
        <v>15</v>
      </c>
      <c r="O100">
        <v>2820</v>
      </c>
      <c r="P100">
        <v>2810</v>
      </c>
      <c r="Q100">
        <v>100</v>
      </c>
      <c r="R100" t="s">
        <v>2106</v>
      </c>
      <c r="S100" t="s">
        <v>3836</v>
      </c>
      <c r="T100" t="s">
        <v>1487</v>
      </c>
      <c r="U100" t="s">
        <v>2038</v>
      </c>
      <c r="V100" t="s">
        <v>2107</v>
      </c>
      <c r="W100" s="48">
        <v>46234.553784722222</v>
      </c>
      <c r="X100" t="s">
        <v>1654</v>
      </c>
    </row>
    <row r="101" spans="1:24">
      <c r="A101" t="s">
        <v>4815</v>
      </c>
      <c r="B101" s="6">
        <v>46029</v>
      </c>
      <c r="C101">
        <v>2</v>
      </c>
      <c r="D101" t="s">
        <v>284</v>
      </c>
      <c r="E101" t="s">
        <v>98</v>
      </c>
      <c r="F101" t="s">
        <v>2103</v>
      </c>
      <c r="G101">
        <v>0.44791666666666669</v>
      </c>
      <c r="H101">
        <v>10</v>
      </c>
      <c r="I101" t="s">
        <v>1472</v>
      </c>
      <c r="J101" t="s">
        <v>17</v>
      </c>
      <c r="K101" t="s">
        <v>1266</v>
      </c>
      <c r="L101" t="s">
        <v>391</v>
      </c>
      <c r="M101" t="s">
        <v>1266</v>
      </c>
      <c r="N101" t="s">
        <v>15</v>
      </c>
      <c r="O101">
        <v>2525</v>
      </c>
      <c r="P101">
        <v>2515</v>
      </c>
      <c r="Q101">
        <v>100</v>
      </c>
      <c r="R101" t="s">
        <v>2106</v>
      </c>
      <c r="S101" t="s">
        <v>3837</v>
      </c>
      <c r="T101" t="s">
        <v>1487</v>
      </c>
      <c r="U101" t="s">
        <v>2038</v>
      </c>
      <c r="V101" t="s">
        <v>2107</v>
      </c>
      <c r="W101" s="48">
        <v>46234.553784722222</v>
      </c>
      <c r="X101" t="s">
        <v>1654</v>
      </c>
    </row>
    <row r="102" spans="1:24">
      <c r="A102" t="s">
        <v>4816</v>
      </c>
      <c r="B102" s="6">
        <v>46030</v>
      </c>
      <c r="C102">
        <v>2</v>
      </c>
      <c r="D102" t="s">
        <v>190</v>
      </c>
      <c r="E102" t="s">
        <v>59</v>
      </c>
      <c r="F102" t="s">
        <v>2103</v>
      </c>
      <c r="G102">
        <v>0.77777777777777779</v>
      </c>
      <c r="H102">
        <v>10</v>
      </c>
      <c r="I102" t="s">
        <v>1472</v>
      </c>
      <c r="J102" t="s">
        <v>17</v>
      </c>
      <c r="K102" t="s">
        <v>1266</v>
      </c>
      <c r="L102" t="s">
        <v>391</v>
      </c>
      <c r="M102" t="s">
        <v>1266</v>
      </c>
      <c r="N102" t="s">
        <v>15</v>
      </c>
      <c r="O102">
        <v>2515</v>
      </c>
      <c r="P102">
        <v>2505</v>
      </c>
      <c r="Q102">
        <v>100</v>
      </c>
      <c r="R102" t="s">
        <v>2106</v>
      </c>
      <c r="S102" t="s">
        <v>3837</v>
      </c>
      <c r="T102" t="s">
        <v>1487</v>
      </c>
      <c r="U102" t="s">
        <v>2038</v>
      </c>
      <c r="V102" t="s">
        <v>2107</v>
      </c>
      <c r="W102" s="48">
        <v>46234.553784722222</v>
      </c>
      <c r="X102" t="s">
        <v>1654</v>
      </c>
    </row>
    <row r="103" spans="1:24">
      <c r="A103" t="s">
        <v>4817</v>
      </c>
      <c r="B103" s="6">
        <v>46030</v>
      </c>
      <c r="C103">
        <v>2</v>
      </c>
      <c r="D103" t="s">
        <v>194</v>
      </c>
      <c r="E103" t="s">
        <v>2109</v>
      </c>
      <c r="F103" t="s">
        <v>2103</v>
      </c>
      <c r="G103">
        <v>0.38194444444444442</v>
      </c>
      <c r="H103">
        <v>10</v>
      </c>
      <c r="I103" t="s">
        <v>1472</v>
      </c>
      <c r="J103" t="s">
        <v>17</v>
      </c>
      <c r="K103" t="s">
        <v>1266</v>
      </c>
      <c r="L103" t="s">
        <v>391</v>
      </c>
      <c r="M103" t="s">
        <v>1266</v>
      </c>
      <c r="N103" t="s">
        <v>15</v>
      </c>
      <c r="O103">
        <v>2505</v>
      </c>
      <c r="P103">
        <v>2495</v>
      </c>
      <c r="Q103">
        <v>100</v>
      </c>
      <c r="R103" t="s">
        <v>2106</v>
      </c>
      <c r="S103" t="s">
        <v>3837</v>
      </c>
      <c r="T103" t="s">
        <v>1487</v>
      </c>
      <c r="U103" t="s">
        <v>2038</v>
      </c>
      <c r="V103" t="s">
        <v>2107</v>
      </c>
      <c r="W103" s="48">
        <v>46234.553784722222</v>
      </c>
      <c r="X103" t="s">
        <v>1654</v>
      </c>
    </row>
    <row r="104" spans="1:24">
      <c r="A104" t="s">
        <v>4818</v>
      </c>
      <c r="B104" s="6">
        <v>46030</v>
      </c>
      <c r="C104">
        <v>2</v>
      </c>
      <c r="D104" t="s">
        <v>202</v>
      </c>
      <c r="E104" t="s">
        <v>1367</v>
      </c>
      <c r="F104" t="s">
        <v>1439</v>
      </c>
      <c r="G104">
        <v>0.39583333333333331</v>
      </c>
      <c r="H104">
        <v>10</v>
      </c>
      <c r="I104" t="s">
        <v>1472</v>
      </c>
      <c r="J104" t="s">
        <v>17</v>
      </c>
      <c r="K104" t="s">
        <v>1266</v>
      </c>
      <c r="L104" t="s">
        <v>391</v>
      </c>
      <c r="M104" t="s">
        <v>1266</v>
      </c>
      <c r="N104" t="s">
        <v>15</v>
      </c>
      <c r="O104">
        <v>2495</v>
      </c>
      <c r="P104">
        <v>2485</v>
      </c>
      <c r="Q104">
        <v>100</v>
      </c>
      <c r="R104" t="s">
        <v>2106</v>
      </c>
      <c r="S104" t="s">
        <v>3837</v>
      </c>
      <c r="T104" t="s">
        <v>1487</v>
      </c>
      <c r="U104" t="s">
        <v>2038</v>
      </c>
      <c r="V104" t="s">
        <v>2107</v>
      </c>
      <c r="W104" s="48">
        <v>46234.553784722222</v>
      </c>
      <c r="X104" t="s">
        <v>1654</v>
      </c>
    </row>
    <row r="105" spans="1:24">
      <c r="A105" t="s">
        <v>4819</v>
      </c>
      <c r="B105" s="6">
        <v>46030</v>
      </c>
      <c r="C105">
        <v>2</v>
      </c>
      <c r="D105" t="s">
        <v>205</v>
      </c>
      <c r="E105" t="s">
        <v>1370</v>
      </c>
      <c r="F105" t="s">
        <v>1590</v>
      </c>
      <c r="G105">
        <v>0.77083333333333337</v>
      </c>
      <c r="H105">
        <v>10</v>
      </c>
      <c r="I105" t="s">
        <v>1472</v>
      </c>
      <c r="J105" t="s">
        <v>17</v>
      </c>
      <c r="K105" t="s">
        <v>488</v>
      </c>
      <c r="L105" t="s">
        <v>386</v>
      </c>
      <c r="M105" t="s">
        <v>488</v>
      </c>
      <c r="N105" t="s">
        <v>15</v>
      </c>
      <c r="O105">
        <v>2810</v>
      </c>
      <c r="P105">
        <v>2800</v>
      </c>
      <c r="Q105">
        <v>100</v>
      </c>
      <c r="R105" t="s">
        <v>2106</v>
      </c>
      <c r="S105" t="s">
        <v>3837</v>
      </c>
      <c r="T105" t="s">
        <v>1487</v>
      </c>
      <c r="U105" t="s">
        <v>2038</v>
      </c>
      <c r="V105" t="s">
        <v>2107</v>
      </c>
      <c r="W105" s="48">
        <v>46234.553784722222</v>
      </c>
      <c r="X105" t="s">
        <v>1654</v>
      </c>
    </row>
    <row r="106" spans="1:24">
      <c r="A106" t="s">
        <v>4820</v>
      </c>
      <c r="B106" s="6">
        <v>46030</v>
      </c>
      <c r="C106">
        <v>2</v>
      </c>
      <c r="D106" t="s">
        <v>209</v>
      </c>
      <c r="E106" t="s">
        <v>1179</v>
      </c>
      <c r="F106" t="s">
        <v>2103</v>
      </c>
      <c r="G106">
        <v>0.4375</v>
      </c>
      <c r="H106">
        <v>10</v>
      </c>
      <c r="I106" t="s">
        <v>1472</v>
      </c>
      <c r="J106" t="s">
        <v>17</v>
      </c>
      <c r="K106" t="s">
        <v>1266</v>
      </c>
      <c r="L106" t="s">
        <v>391</v>
      </c>
      <c r="M106" t="s">
        <v>1266</v>
      </c>
      <c r="N106" t="s">
        <v>15</v>
      </c>
      <c r="O106">
        <v>2485</v>
      </c>
      <c r="P106">
        <v>2475</v>
      </c>
      <c r="Q106">
        <v>100</v>
      </c>
      <c r="R106" t="s">
        <v>2106</v>
      </c>
      <c r="S106" t="s">
        <v>3836</v>
      </c>
      <c r="T106" t="s">
        <v>1487</v>
      </c>
      <c r="U106" t="s">
        <v>2038</v>
      </c>
      <c r="V106" t="s">
        <v>2107</v>
      </c>
      <c r="W106" s="48">
        <v>46234.553784722222</v>
      </c>
      <c r="X106" t="s">
        <v>1654</v>
      </c>
    </row>
    <row r="107" spans="1:24">
      <c r="A107" t="s">
        <v>4821</v>
      </c>
      <c r="B107" s="6">
        <v>46030</v>
      </c>
      <c r="C107">
        <v>2</v>
      </c>
      <c r="D107" t="s">
        <v>210</v>
      </c>
      <c r="E107" t="s">
        <v>1374</v>
      </c>
      <c r="F107" t="s">
        <v>1439</v>
      </c>
      <c r="G107">
        <v>0.4375</v>
      </c>
      <c r="H107">
        <v>10</v>
      </c>
      <c r="I107" t="s">
        <v>1472</v>
      </c>
      <c r="J107" t="s">
        <v>17</v>
      </c>
      <c r="K107" t="s">
        <v>1266</v>
      </c>
      <c r="L107" t="s">
        <v>391</v>
      </c>
      <c r="M107" t="s">
        <v>1266</v>
      </c>
      <c r="N107" t="s">
        <v>15</v>
      </c>
      <c r="O107">
        <v>2475</v>
      </c>
      <c r="P107">
        <v>2465</v>
      </c>
      <c r="Q107">
        <v>100</v>
      </c>
      <c r="R107" t="s">
        <v>2106</v>
      </c>
      <c r="S107" t="s">
        <v>3836</v>
      </c>
      <c r="T107" t="s">
        <v>1487</v>
      </c>
      <c r="U107" t="s">
        <v>2038</v>
      </c>
      <c r="V107" t="s">
        <v>2107</v>
      </c>
      <c r="W107" s="48">
        <v>46234.553784722222</v>
      </c>
      <c r="X107" t="s">
        <v>1654</v>
      </c>
    </row>
    <row r="108" spans="1:24">
      <c r="A108" t="s">
        <v>4822</v>
      </c>
      <c r="B108" s="6">
        <v>46030</v>
      </c>
      <c r="C108">
        <v>2</v>
      </c>
      <c r="D108" t="s">
        <v>211</v>
      </c>
      <c r="E108" t="s">
        <v>1180</v>
      </c>
      <c r="F108" t="s">
        <v>1439</v>
      </c>
      <c r="G108">
        <v>0.76388888888888884</v>
      </c>
      <c r="H108">
        <v>10</v>
      </c>
      <c r="I108" t="s">
        <v>1472</v>
      </c>
      <c r="J108" t="s">
        <v>17</v>
      </c>
      <c r="K108" t="s">
        <v>488</v>
      </c>
      <c r="L108" t="s">
        <v>1267</v>
      </c>
      <c r="M108" t="s">
        <v>488</v>
      </c>
      <c r="N108" t="s">
        <v>15</v>
      </c>
      <c r="O108">
        <v>2810</v>
      </c>
      <c r="P108">
        <v>2800</v>
      </c>
      <c r="Q108">
        <v>100</v>
      </c>
      <c r="R108" t="s">
        <v>2106</v>
      </c>
      <c r="S108" t="s">
        <v>3837</v>
      </c>
      <c r="T108" t="s">
        <v>1487</v>
      </c>
      <c r="U108" t="s">
        <v>2038</v>
      </c>
      <c r="V108" t="s">
        <v>2107</v>
      </c>
      <c r="W108" s="48">
        <v>46234.553784722222</v>
      </c>
      <c r="X108" t="s">
        <v>1654</v>
      </c>
    </row>
    <row r="109" spans="1:24">
      <c r="A109" t="s">
        <v>4823</v>
      </c>
      <c r="B109" s="6">
        <v>46030</v>
      </c>
      <c r="C109">
        <v>2</v>
      </c>
      <c r="D109" t="s">
        <v>217</v>
      </c>
      <c r="E109" t="s">
        <v>1184</v>
      </c>
      <c r="F109" t="s">
        <v>1590</v>
      </c>
      <c r="G109">
        <v>0.625</v>
      </c>
      <c r="H109">
        <v>10</v>
      </c>
      <c r="I109" t="s">
        <v>1472</v>
      </c>
      <c r="J109" t="s">
        <v>17</v>
      </c>
      <c r="K109" t="s">
        <v>1266</v>
      </c>
      <c r="L109" t="s">
        <v>391</v>
      </c>
      <c r="M109" t="s">
        <v>1266</v>
      </c>
      <c r="N109" t="s">
        <v>15</v>
      </c>
      <c r="O109">
        <v>2465</v>
      </c>
      <c r="P109">
        <v>2455</v>
      </c>
      <c r="Q109">
        <v>100</v>
      </c>
      <c r="R109" t="s">
        <v>2106</v>
      </c>
      <c r="S109" t="s">
        <v>3836</v>
      </c>
      <c r="T109" t="s">
        <v>1487</v>
      </c>
      <c r="U109" t="s">
        <v>2038</v>
      </c>
      <c r="V109" t="s">
        <v>2107</v>
      </c>
      <c r="W109" s="48">
        <v>46234.553796296299</v>
      </c>
      <c r="X109" t="s">
        <v>1654</v>
      </c>
    </row>
    <row r="110" spans="1:24">
      <c r="A110" t="s">
        <v>4824</v>
      </c>
      <c r="B110" s="6">
        <v>46030</v>
      </c>
      <c r="C110">
        <v>2</v>
      </c>
      <c r="D110" t="s">
        <v>221</v>
      </c>
      <c r="E110" t="s">
        <v>1189</v>
      </c>
      <c r="F110" t="s">
        <v>1439</v>
      </c>
      <c r="G110">
        <v>0.41666666666666669</v>
      </c>
      <c r="H110">
        <v>10</v>
      </c>
      <c r="I110" t="s">
        <v>1472</v>
      </c>
      <c r="J110" t="s">
        <v>17</v>
      </c>
      <c r="K110" t="s">
        <v>1266</v>
      </c>
      <c r="L110" t="s">
        <v>391</v>
      </c>
      <c r="M110" t="s">
        <v>1266</v>
      </c>
      <c r="N110" t="s">
        <v>15</v>
      </c>
      <c r="O110">
        <v>2455</v>
      </c>
      <c r="P110">
        <v>2445</v>
      </c>
      <c r="Q110">
        <v>100</v>
      </c>
      <c r="R110" t="s">
        <v>2106</v>
      </c>
      <c r="S110" t="s">
        <v>3836</v>
      </c>
      <c r="T110" t="s">
        <v>1487</v>
      </c>
      <c r="U110" t="s">
        <v>2038</v>
      </c>
      <c r="V110" t="s">
        <v>2107</v>
      </c>
      <c r="W110" s="48">
        <v>46234.553796296299</v>
      </c>
      <c r="X110" t="s">
        <v>1654</v>
      </c>
    </row>
    <row r="111" spans="1:24">
      <c r="A111" t="s">
        <v>4825</v>
      </c>
      <c r="B111" s="6">
        <v>46030</v>
      </c>
      <c r="C111">
        <v>2</v>
      </c>
      <c r="D111" t="s">
        <v>228</v>
      </c>
      <c r="E111" t="s">
        <v>1196</v>
      </c>
      <c r="F111" t="s">
        <v>1439</v>
      </c>
      <c r="G111">
        <v>0.4375</v>
      </c>
      <c r="H111">
        <v>10</v>
      </c>
      <c r="I111" t="s">
        <v>1472</v>
      </c>
      <c r="J111" t="s">
        <v>17</v>
      </c>
      <c r="K111" t="s">
        <v>1266</v>
      </c>
      <c r="L111" t="s">
        <v>391</v>
      </c>
      <c r="M111" t="s">
        <v>1266</v>
      </c>
      <c r="N111" t="s">
        <v>15</v>
      </c>
      <c r="O111">
        <v>2445</v>
      </c>
      <c r="P111">
        <v>2435</v>
      </c>
      <c r="Q111">
        <v>100</v>
      </c>
      <c r="R111" t="s">
        <v>2106</v>
      </c>
      <c r="S111" t="s">
        <v>3836</v>
      </c>
      <c r="T111" t="s">
        <v>1487</v>
      </c>
      <c r="U111" t="s">
        <v>2038</v>
      </c>
      <c r="V111" t="s">
        <v>2107</v>
      </c>
      <c r="W111" s="48">
        <v>46234.553796296299</v>
      </c>
      <c r="X111" t="s">
        <v>1654</v>
      </c>
    </row>
    <row r="112" spans="1:24">
      <c r="A112" t="s">
        <v>4826</v>
      </c>
      <c r="B112" s="6">
        <v>46030</v>
      </c>
      <c r="C112">
        <v>2</v>
      </c>
      <c r="D112" t="s">
        <v>231</v>
      </c>
      <c r="E112" t="s">
        <v>1199</v>
      </c>
      <c r="F112" t="s">
        <v>2103</v>
      </c>
      <c r="G112">
        <v>0.4375</v>
      </c>
      <c r="H112">
        <v>10</v>
      </c>
      <c r="I112" t="s">
        <v>1472</v>
      </c>
      <c r="J112" t="s">
        <v>17</v>
      </c>
      <c r="K112" t="s">
        <v>1266</v>
      </c>
      <c r="L112" t="s">
        <v>391</v>
      </c>
      <c r="M112" t="s">
        <v>1266</v>
      </c>
      <c r="N112" t="s">
        <v>15</v>
      </c>
      <c r="O112">
        <v>2435</v>
      </c>
      <c r="P112">
        <v>2425</v>
      </c>
      <c r="Q112">
        <v>100</v>
      </c>
      <c r="R112" t="s">
        <v>2106</v>
      </c>
      <c r="S112" t="s">
        <v>3836</v>
      </c>
      <c r="T112" t="s">
        <v>1487</v>
      </c>
      <c r="U112" t="s">
        <v>2038</v>
      </c>
      <c r="V112" t="s">
        <v>2107</v>
      </c>
      <c r="W112" s="48">
        <v>46234.553796296299</v>
      </c>
      <c r="X112" t="s">
        <v>1654</v>
      </c>
    </row>
    <row r="113" spans="1:24">
      <c r="A113" t="s">
        <v>4827</v>
      </c>
      <c r="B113" s="6">
        <v>46030</v>
      </c>
      <c r="C113">
        <v>2</v>
      </c>
      <c r="D113" t="s">
        <v>284</v>
      </c>
      <c r="E113" t="s">
        <v>98</v>
      </c>
      <c r="F113" t="s">
        <v>2103</v>
      </c>
      <c r="G113">
        <v>0.44791666666666669</v>
      </c>
      <c r="H113">
        <v>10</v>
      </c>
      <c r="I113" t="s">
        <v>1472</v>
      </c>
      <c r="J113" t="s">
        <v>17</v>
      </c>
      <c r="K113" t="s">
        <v>1266</v>
      </c>
      <c r="L113" t="s">
        <v>391</v>
      </c>
      <c r="M113" t="s">
        <v>1266</v>
      </c>
      <c r="N113" t="s">
        <v>15</v>
      </c>
      <c r="O113">
        <v>2425</v>
      </c>
      <c r="P113">
        <v>2415</v>
      </c>
      <c r="Q113">
        <v>100</v>
      </c>
      <c r="R113" t="s">
        <v>2106</v>
      </c>
      <c r="S113" t="s">
        <v>3837</v>
      </c>
      <c r="T113" t="s">
        <v>1487</v>
      </c>
      <c r="U113" t="s">
        <v>2038</v>
      </c>
      <c r="V113" t="s">
        <v>2107</v>
      </c>
      <c r="W113" s="48">
        <v>46234.553796296299</v>
      </c>
      <c r="X113" t="s">
        <v>1654</v>
      </c>
    </row>
    <row r="114" spans="1:24">
      <c r="A114" t="s">
        <v>4828</v>
      </c>
      <c r="B114" s="6">
        <v>46031</v>
      </c>
      <c r="C114">
        <v>2</v>
      </c>
      <c r="D114" t="s">
        <v>190</v>
      </c>
      <c r="E114" t="s">
        <v>59</v>
      </c>
      <c r="F114" t="s">
        <v>2103</v>
      </c>
      <c r="G114">
        <v>0.77777777777777779</v>
      </c>
      <c r="H114">
        <v>10</v>
      </c>
      <c r="I114" t="s">
        <v>1472</v>
      </c>
      <c r="J114" t="s">
        <v>17</v>
      </c>
      <c r="K114" t="s">
        <v>1266</v>
      </c>
      <c r="L114" t="s">
        <v>391</v>
      </c>
      <c r="M114" t="s">
        <v>1266</v>
      </c>
      <c r="N114" t="s">
        <v>15</v>
      </c>
      <c r="O114">
        <v>2415</v>
      </c>
      <c r="P114">
        <v>2405</v>
      </c>
      <c r="Q114">
        <v>100</v>
      </c>
      <c r="R114" t="s">
        <v>2106</v>
      </c>
      <c r="S114" t="s">
        <v>3837</v>
      </c>
      <c r="T114" t="s">
        <v>1487</v>
      </c>
      <c r="U114" t="s">
        <v>2038</v>
      </c>
      <c r="V114" t="s">
        <v>2107</v>
      </c>
      <c r="W114" s="48">
        <v>46234.553796296299</v>
      </c>
      <c r="X114" t="s">
        <v>1654</v>
      </c>
    </row>
    <row r="115" spans="1:24">
      <c r="A115" t="s">
        <v>4829</v>
      </c>
      <c r="B115" s="6">
        <v>46031</v>
      </c>
      <c r="C115">
        <v>2</v>
      </c>
      <c r="D115" t="s">
        <v>194</v>
      </c>
      <c r="E115" t="s">
        <v>2109</v>
      </c>
      <c r="F115" t="s">
        <v>2103</v>
      </c>
      <c r="G115">
        <v>0.38194444444444442</v>
      </c>
      <c r="H115">
        <v>10</v>
      </c>
      <c r="I115" t="s">
        <v>1472</v>
      </c>
      <c r="J115" t="s">
        <v>17</v>
      </c>
      <c r="K115" t="s">
        <v>1266</v>
      </c>
      <c r="L115" t="s">
        <v>391</v>
      </c>
      <c r="M115" t="s">
        <v>1266</v>
      </c>
      <c r="N115" t="s">
        <v>15</v>
      </c>
      <c r="O115">
        <v>2405</v>
      </c>
      <c r="P115">
        <v>2395</v>
      </c>
      <c r="Q115">
        <v>100</v>
      </c>
      <c r="R115" t="s">
        <v>2106</v>
      </c>
      <c r="S115" t="s">
        <v>3837</v>
      </c>
      <c r="T115" t="s">
        <v>1487</v>
      </c>
      <c r="U115" t="s">
        <v>2038</v>
      </c>
      <c r="V115" t="s">
        <v>2107</v>
      </c>
      <c r="W115" s="48">
        <v>46234.553796296299</v>
      </c>
      <c r="X115" t="s">
        <v>1654</v>
      </c>
    </row>
    <row r="116" spans="1:24">
      <c r="A116" t="s">
        <v>4830</v>
      </c>
      <c r="B116" s="6">
        <v>46031</v>
      </c>
      <c r="C116">
        <v>2</v>
      </c>
      <c r="D116" t="s">
        <v>202</v>
      </c>
      <c r="E116" t="s">
        <v>1367</v>
      </c>
      <c r="F116" t="s">
        <v>1439</v>
      </c>
      <c r="G116">
        <v>0.39583333333333331</v>
      </c>
      <c r="H116">
        <v>10</v>
      </c>
      <c r="I116" t="s">
        <v>1472</v>
      </c>
      <c r="J116" t="s">
        <v>17</v>
      </c>
      <c r="K116" t="s">
        <v>1266</v>
      </c>
      <c r="L116" t="s">
        <v>391</v>
      </c>
      <c r="M116" t="s">
        <v>1266</v>
      </c>
      <c r="N116" t="s">
        <v>15</v>
      </c>
      <c r="O116">
        <v>2395</v>
      </c>
      <c r="P116">
        <v>2385</v>
      </c>
      <c r="Q116">
        <v>100</v>
      </c>
      <c r="R116" t="s">
        <v>2106</v>
      </c>
      <c r="S116" t="s">
        <v>3837</v>
      </c>
      <c r="T116" t="s">
        <v>1487</v>
      </c>
      <c r="U116" t="s">
        <v>2038</v>
      </c>
      <c r="V116" t="s">
        <v>2107</v>
      </c>
      <c r="W116" s="48">
        <v>46234.553796296299</v>
      </c>
      <c r="X116" t="s">
        <v>1654</v>
      </c>
    </row>
    <row r="117" spans="1:24">
      <c r="A117" t="s">
        <v>4831</v>
      </c>
      <c r="B117" s="6">
        <v>46031</v>
      </c>
      <c r="C117">
        <v>2</v>
      </c>
      <c r="D117" t="s">
        <v>205</v>
      </c>
      <c r="E117" t="s">
        <v>1370</v>
      </c>
      <c r="F117" t="s">
        <v>1590</v>
      </c>
      <c r="G117">
        <v>0.77083333333333337</v>
      </c>
      <c r="H117">
        <v>10</v>
      </c>
      <c r="I117" t="s">
        <v>1472</v>
      </c>
      <c r="J117" t="s">
        <v>17</v>
      </c>
      <c r="K117" t="s">
        <v>488</v>
      </c>
      <c r="L117" t="s">
        <v>1267</v>
      </c>
      <c r="M117" t="s">
        <v>488</v>
      </c>
      <c r="N117" t="s">
        <v>15</v>
      </c>
      <c r="O117">
        <v>2800</v>
      </c>
      <c r="P117">
        <v>2790</v>
      </c>
      <c r="Q117">
        <v>100</v>
      </c>
      <c r="R117" t="s">
        <v>2106</v>
      </c>
      <c r="S117" t="s">
        <v>3837</v>
      </c>
      <c r="T117" t="s">
        <v>1487</v>
      </c>
      <c r="U117" t="s">
        <v>2038</v>
      </c>
      <c r="V117" t="s">
        <v>2107</v>
      </c>
      <c r="W117" s="48">
        <v>46234.553796296299</v>
      </c>
      <c r="X117" t="s">
        <v>1654</v>
      </c>
    </row>
    <row r="118" spans="1:24">
      <c r="A118" t="s">
        <v>4832</v>
      </c>
      <c r="B118" s="6">
        <v>46031</v>
      </c>
      <c r="C118">
        <v>2</v>
      </c>
      <c r="D118" t="s">
        <v>211</v>
      </c>
      <c r="E118" t="s">
        <v>1180</v>
      </c>
      <c r="F118" t="s">
        <v>1439</v>
      </c>
      <c r="G118">
        <v>0.76388888888888884</v>
      </c>
      <c r="H118">
        <v>10</v>
      </c>
      <c r="I118" t="s">
        <v>1472</v>
      </c>
      <c r="J118" t="s">
        <v>17</v>
      </c>
      <c r="K118" t="s">
        <v>488</v>
      </c>
      <c r="L118" t="s">
        <v>386</v>
      </c>
      <c r="M118" t="s">
        <v>488</v>
      </c>
      <c r="N118" t="s">
        <v>15</v>
      </c>
      <c r="O118">
        <v>2800</v>
      </c>
      <c r="P118">
        <v>2790</v>
      </c>
      <c r="Q118">
        <v>100</v>
      </c>
      <c r="R118" t="s">
        <v>2106</v>
      </c>
      <c r="S118" t="s">
        <v>3837</v>
      </c>
      <c r="T118" t="s">
        <v>1487</v>
      </c>
      <c r="U118" t="s">
        <v>2038</v>
      </c>
      <c r="V118" t="s">
        <v>2107</v>
      </c>
      <c r="W118" s="48">
        <v>46234.553807870368</v>
      </c>
      <c r="X118" t="s">
        <v>1654</v>
      </c>
    </row>
    <row r="119" spans="1:24">
      <c r="A119" t="s">
        <v>4833</v>
      </c>
      <c r="B119" s="6">
        <v>46031</v>
      </c>
      <c r="C119">
        <v>2</v>
      </c>
      <c r="D119" t="s">
        <v>213</v>
      </c>
      <c r="E119" t="s">
        <v>1182</v>
      </c>
      <c r="F119" t="s">
        <v>2103</v>
      </c>
      <c r="G119">
        <v>0.4375</v>
      </c>
      <c r="H119">
        <v>10</v>
      </c>
      <c r="I119" t="s">
        <v>1472</v>
      </c>
      <c r="J119" t="s">
        <v>17</v>
      </c>
      <c r="K119" t="s">
        <v>1266</v>
      </c>
      <c r="L119" t="s">
        <v>391</v>
      </c>
      <c r="M119" t="s">
        <v>1266</v>
      </c>
      <c r="N119" t="s">
        <v>15</v>
      </c>
      <c r="O119">
        <v>2385</v>
      </c>
      <c r="P119">
        <v>2375</v>
      </c>
      <c r="Q119">
        <v>100</v>
      </c>
      <c r="R119" t="s">
        <v>2106</v>
      </c>
      <c r="S119" t="s">
        <v>3837</v>
      </c>
      <c r="T119" t="s">
        <v>1487</v>
      </c>
      <c r="U119" t="s">
        <v>2038</v>
      </c>
      <c r="V119" t="s">
        <v>2107</v>
      </c>
      <c r="W119" s="48">
        <v>46234.553807870368</v>
      </c>
      <c r="X119" t="s">
        <v>1654</v>
      </c>
    </row>
    <row r="120" spans="1:24">
      <c r="A120" t="s">
        <v>4834</v>
      </c>
      <c r="B120" s="6">
        <v>46031</v>
      </c>
      <c r="C120">
        <v>2</v>
      </c>
      <c r="D120" t="s">
        <v>222</v>
      </c>
      <c r="E120" t="s">
        <v>1190</v>
      </c>
      <c r="F120" t="s">
        <v>1439</v>
      </c>
      <c r="G120">
        <v>0.4375</v>
      </c>
      <c r="H120">
        <v>10</v>
      </c>
      <c r="I120" t="s">
        <v>1472</v>
      </c>
      <c r="J120" t="s">
        <v>17</v>
      </c>
      <c r="K120" t="s">
        <v>1266</v>
      </c>
      <c r="L120" t="s">
        <v>391</v>
      </c>
      <c r="M120" t="s">
        <v>1266</v>
      </c>
      <c r="N120" t="s">
        <v>15</v>
      </c>
      <c r="O120">
        <v>2375</v>
      </c>
      <c r="P120">
        <v>2365</v>
      </c>
      <c r="Q120">
        <v>100</v>
      </c>
      <c r="R120" t="s">
        <v>2106</v>
      </c>
      <c r="S120" t="s">
        <v>3836</v>
      </c>
      <c r="T120" t="s">
        <v>1487</v>
      </c>
      <c r="U120" t="s">
        <v>2038</v>
      </c>
      <c r="V120" t="s">
        <v>2107</v>
      </c>
      <c r="W120" s="48">
        <v>46234.553807870368</v>
      </c>
      <c r="X120" t="s">
        <v>1654</v>
      </c>
    </row>
    <row r="121" spans="1:24">
      <c r="A121" t="s">
        <v>4835</v>
      </c>
      <c r="B121" s="6">
        <v>46031</v>
      </c>
      <c r="C121">
        <v>2</v>
      </c>
      <c r="D121" t="s">
        <v>225</v>
      </c>
      <c r="E121" t="s">
        <v>1193</v>
      </c>
      <c r="F121" t="s">
        <v>2103</v>
      </c>
      <c r="G121">
        <v>0.4375</v>
      </c>
      <c r="H121">
        <v>10</v>
      </c>
      <c r="I121" t="s">
        <v>1472</v>
      </c>
      <c r="J121" t="s">
        <v>17</v>
      </c>
      <c r="K121" t="s">
        <v>1266</v>
      </c>
      <c r="L121" t="s">
        <v>391</v>
      </c>
      <c r="M121" t="s">
        <v>1266</v>
      </c>
      <c r="N121" t="s">
        <v>15</v>
      </c>
      <c r="O121">
        <v>2365</v>
      </c>
      <c r="P121">
        <v>2355</v>
      </c>
      <c r="Q121">
        <v>100</v>
      </c>
      <c r="R121" t="s">
        <v>2106</v>
      </c>
      <c r="S121" t="s">
        <v>3837</v>
      </c>
      <c r="T121" t="s">
        <v>1487</v>
      </c>
      <c r="U121" t="s">
        <v>2038</v>
      </c>
      <c r="V121" t="s">
        <v>2107</v>
      </c>
      <c r="W121" s="48">
        <v>46234.553807870368</v>
      </c>
      <c r="X121" t="s">
        <v>1654</v>
      </c>
    </row>
    <row r="122" spans="1:24">
      <c r="A122" t="s">
        <v>4836</v>
      </c>
      <c r="B122" s="6">
        <v>46031</v>
      </c>
      <c r="C122">
        <v>2</v>
      </c>
      <c r="D122" t="s">
        <v>267</v>
      </c>
      <c r="E122" t="s">
        <v>3016</v>
      </c>
      <c r="F122" t="s">
        <v>1590</v>
      </c>
      <c r="G122">
        <v>0.4375</v>
      </c>
      <c r="H122">
        <v>10</v>
      </c>
      <c r="I122" t="s">
        <v>1472</v>
      </c>
      <c r="J122" t="s">
        <v>17</v>
      </c>
      <c r="K122" t="s">
        <v>488</v>
      </c>
      <c r="L122" t="s">
        <v>386</v>
      </c>
      <c r="M122" t="s">
        <v>488</v>
      </c>
      <c r="N122" t="s">
        <v>15</v>
      </c>
      <c r="O122">
        <v>2790</v>
      </c>
      <c r="P122">
        <v>2780</v>
      </c>
      <c r="Q122">
        <v>100</v>
      </c>
      <c r="R122" t="s">
        <v>2106</v>
      </c>
      <c r="S122" t="s">
        <v>3836</v>
      </c>
      <c r="T122" t="s">
        <v>1487</v>
      </c>
      <c r="U122" t="s">
        <v>2038</v>
      </c>
      <c r="V122" t="s">
        <v>2107</v>
      </c>
      <c r="W122" s="48">
        <v>46234.553807870368</v>
      </c>
      <c r="X122" t="s">
        <v>1654</v>
      </c>
    </row>
    <row r="123" spans="1:24">
      <c r="A123" t="s">
        <v>4837</v>
      </c>
      <c r="B123" s="6">
        <v>46031</v>
      </c>
      <c r="C123">
        <v>2</v>
      </c>
      <c r="D123" t="s">
        <v>284</v>
      </c>
      <c r="E123" t="s">
        <v>98</v>
      </c>
      <c r="F123" t="s">
        <v>2103</v>
      </c>
      <c r="G123">
        <v>0.44791666666666669</v>
      </c>
      <c r="H123">
        <v>10</v>
      </c>
      <c r="I123" t="s">
        <v>1472</v>
      </c>
      <c r="J123" t="s">
        <v>17</v>
      </c>
      <c r="K123" t="s">
        <v>1266</v>
      </c>
      <c r="L123" t="s">
        <v>391</v>
      </c>
      <c r="M123" t="s">
        <v>1266</v>
      </c>
      <c r="N123" t="s">
        <v>15</v>
      </c>
      <c r="O123">
        <v>2355</v>
      </c>
      <c r="P123">
        <v>2345</v>
      </c>
      <c r="Q123">
        <v>100</v>
      </c>
      <c r="R123" t="s">
        <v>2106</v>
      </c>
      <c r="S123" t="s">
        <v>3837</v>
      </c>
      <c r="T123" t="s">
        <v>1487</v>
      </c>
      <c r="U123" t="s">
        <v>2038</v>
      </c>
      <c r="V123" t="s">
        <v>2107</v>
      </c>
      <c r="W123" s="48">
        <v>46234.553807870368</v>
      </c>
      <c r="X123" t="s">
        <v>1654</v>
      </c>
    </row>
    <row r="124" spans="1:24">
      <c r="A124" t="s">
        <v>4838</v>
      </c>
      <c r="B124" s="6">
        <v>46031</v>
      </c>
      <c r="C124">
        <v>2</v>
      </c>
      <c r="D124" t="s">
        <v>285</v>
      </c>
      <c r="E124" t="s">
        <v>1417</v>
      </c>
      <c r="F124" t="s">
        <v>1590</v>
      </c>
      <c r="G124">
        <v>0.4375</v>
      </c>
      <c r="H124">
        <v>10</v>
      </c>
      <c r="I124" t="s">
        <v>1472</v>
      </c>
      <c r="J124" t="s">
        <v>17</v>
      </c>
      <c r="K124" t="s">
        <v>488</v>
      </c>
      <c r="L124" t="s">
        <v>1267</v>
      </c>
      <c r="M124" t="s">
        <v>488</v>
      </c>
      <c r="N124" t="s">
        <v>15</v>
      </c>
      <c r="O124">
        <v>2790</v>
      </c>
      <c r="P124">
        <v>2780</v>
      </c>
      <c r="Q124">
        <v>100</v>
      </c>
      <c r="R124" t="s">
        <v>2106</v>
      </c>
      <c r="S124" t="s">
        <v>3836</v>
      </c>
      <c r="T124" t="s">
        <v>1487</v>
      </c>
      <c r="U124" t="s">
        <v>2038</v>
      </c>
      <c r="V124" t="s">
        <v>2107</v>
      </c>
      <c r="W124" s="48">
        <v>46234.553807870368</v>
      </c>
      <c r="X124" t="s">
        <v>1654</v>
      </c>
    </row>
    <row r="125" spans="1:24">
      <c r="A125" t="s">
        <v>4839</v>
      </c>
      <c r="B125" s="6">
        <v>46032</v>
      </c>
      <c r="C125">
        <v>2</v>
      </c>
      <c r="D125" t="s">
        <v>190</v>
      </c>
      <c r="E125" t="s">
        <v>59</v>
      </c>
      <c r="F125" t="s">
        <v>2103</v>
      </c>
      <c r="G125">
        <v>0.77777777777777779</v>
      </c>
      <c r="H125">
        <v>10</v>
      </c>
      <c r="I125" t="s">
        <v>1472</v>
      </c>
      <c r="J125" t="s">
        <v>17</v>
      </c>
      <c r="K125" t="s">
        <v>1266</v>
      </c>
      <c r="L125" t="s">
        <v>391</v>
      </c>
      <c r="M125" t="s">
        <v>1266</v>
      </c>
      <c r="N125" t="s">
        <v>15</v>
      </c>
      <c r="O125">
        <v>2345</v>
      </c>
      <c r="P125">
        <v>2335</v>
      </c>
      <c r="Q125">
        <v>100</v>
      </c>
      <c r="R125" t="s">
        <v>2106</v>
      </c>
      <c r="S125" t="s">
        <v>3837</v>
      </c>
      <c r="T125" t="s">
        <v>1487</v>
      </c>
      <c r="U125" t="s">
        <v>2038</v>
      </c>
      <c r="V125" t="s">
        <v>2107</v>
      </c>
      <c r="W125" s="48">
        <v>46234.553807870368</v>
      </c>
      <c r="X125" t="s">
        <v>1654</v>
      </c>
    </row>
    <row r="126" spans="1:24">
      <c r="A126" t="s">
        <v>4840</v>
      </c>
      <c r="B126" s="6">
        <v>46032</v>
      </c>
      <c r="C126">
        <v>2</v>
      </c>
      <c r="D126" t="s">
        <v>194</v>
      </c>
      <c r="E126" t="s">
        <v>2109</v>
      </c>
      <c r="F126" t="s">
        <v>2103</v>
      </c>
      <c r="G126">
        <v>0.38194444444444442</v>
      </c>
      <c r="H126">
        <v>10</v>
      </c>
      <c r="I126" t="s">
        <v>1472</v>
      </c>
      <c r="J126" t="s">
        <v>17</v>
      </c>
      <c r="K126" t="s">
        <v>1266</v>
      </c>
      <c r="L126" t="s">
        <v>391</v>
      </c>
      <c r="M126" t="s">
        <v>1266</v>
      </c>
      <c r="N126" t="s">
        <v>15</v>
      </c>
      <c r="O126">
        <v>2335</v>
      </c>
      <c r="P126">
        <v>2325</v>
      </c>
      <c r="Q126">
        <v>100</v>
      </c>
      <c r="R126" t="s">
        <v>2106</v>
      </c>
      <c r="S126" t="s">
        <v>3837</v>
      </c>
      <c r="T126" t="s">
        <v>1487</v>
      </c>
      <c r="U126" t="s">
        <v>2038</v>
      </c>
      <c r="V126" t="s">
        <v>2107</v>
      </c>
      <c r="W126" s="48">
        <v>46234.553807870368</v>
      </c>
      <c r="X126" t="s">
        <v>1654</v>
      </c>
    </row>
    <row r="127" spans="1:24">
      <c r="A127" t="s">
        <v>4841</v>
      </c>
      <c r="B127" s="6">
        <v>46032</v>
      </c>
      <c r="C127">
        <v>2</v>
      </c>
      <c r="D127" t="s">
        <v>202</v>
      </c>
      <c r="E127" t="s">
        <v>1367</v>
      </c>
      <c r="F127" t="s">
        <v>1439</v>
      </c>
      <c r="G127">
        <v>0.39583333333333331</v>
      </c>
      <c r="H127">
        <v>10</v>
      </c>
      <c r="I127" t="s">
        <v>1472</v>
      </c>
      <c r="J127" t="s">
        <v>17</v>
      </c>
      <c r="K127" t="s">
        <v>1266</v>
      </c>
      <c r="L127" t="s">
        <v>391</v>
      </c>
      <c r="M127" t="s">
        <v>1266</v>
      </c>
      <c r="N127" t="s">
        <v>15</v>
      </c>
      <c r="O127">
        <v>2325</v>
      </c>
      <c r="P127">
        <v>2315</v>
      </c>
      <c r="Q127">
        <v>100</v>
      </c>
      <c r="R127" t="s">
        <v>2106</v>
      </c>
      <c r="S127" t="s">
        <v>3837</v>
      </c>
      <c r="T127" t="s">
        <v>1487</v>
      </c>
      <c r="U127" t="s">
        <v>2038</v>
      </c>
      <c r="V127" t="s">
        <v>2107</v>
      </c>
      <c r="W127" s="48">
        <v>46234.553819444445</v>
      </c>
      <c r="X127" t="s">
        <v>1654</v>
      </c>
    </row>
    <row r="128" spans="1:24">
      <c r="A128" t="s">
        <v>4842</v>
      </c>
      <c r="B128" s="6">
        <v>46032</v>
      </c>
      <c r="C128">
        <v>2</v>
      </c>
      <c r="D128" t="s">
        <v>205</v>
      </c>
      <c r="E128" t="s">
        <v>1370</v>
      </c>
      <c r="F128" t="s">
        <v>1590</v>
      </c>
      <c r="G128">
        <v>0.77083333333333337</v>
      </c>
      <c r="H128">
        <v>10</v>
      </c>
      <c r="I128" t="s">
        <v>1472</v>
      </c>
      <c r="J128" t="s">
        <v>17</v>
      </c>
      <c r="K128" t="s">
        <v>488</v>
      </c>
      <c r="L128" t="s">
        <v>389</v>
      </c>
      <c r="M128" t="s">
        <v>488</v>
      </c>
      <c r="N128" t="s">
        <v>16</v>
      </c>
      <c r="O128">
        <v>2710</v>
      </c>
      <c r="P128">
        <v>2700</v>
      </c>
      <c r="Q128">
        <v>100</v>
      </c>
      <c r="R128" t="s">
        <v>2106</v>
      </c>
      <c r="S128" t="s">
        <v>3837</v>
      </c>
      <c r="T128" t="s">
        <v>1487</v>
      </c>
      <c r="U128" t="s">
        <v>2038</v>
      </c>
      <c r="V128" t="s">
        <v>2107</v>
      </c>
      <c r="W128" s="48">
        <v>46234.553819444445</v>
      </c>
      <c r="X128" t="s">
        <v>1654</v>
      </c>
    </row>
    <row r="129" spans="1:24">
      <c r="A129" t="s">
        <v>4843</v>
      </c>
      <c r="B129" s="6">
        <v>46032</v>
      </c>
      <c r="C129">
        <v>2</v>
      </c>
      <c r="D129" t="s">
        <v>211</v>
      </c>
      <c r="E129" t="s">
        <v>1180</v>
      </c>
      <c r="F129" t="s">
        <v>1439</v>
      </c>
      <c r="G129">
        <v>0.76388888888888884</v>
      </c>
      <c r="H129">
        <v>10</v>
      </c>
      <c r="I129" t="s">
        <v>1472</v>
      </c>
      <c r="J129" t="s">
        <v>17</v>
      </c>
      <c r="K129" t="s">
        <v>488</v>
      </c>
      <c r="L129" t="s">
        <v>389</v>
      </c>
      <c r="M129" t="s">
        <v>488</v>
      </c>
      <c r="N129" t="s">
        <v>16</v>
      </c>
      <c r="O129">
        <v>2700</v>
      </c>
      <c r="P129">
        <v>2690</v>
      </c>
      <c r="Q129">
        <v>100</v>
      </c>
      <c r="R129" t="s">
        <v>2106</v>
      </c>
      <c r="S129" t="s">
        <v>3837</v>
      </c>
      <c r="T129" t="s">
        <v>1487</v>
      </c>
      <c r="U129" t="s">
        <v>2038</v>
      </c>
      <c r="V129" t="s">
        <v>2107</v>
      </c>
      <c r="W129" s="48">
        <v>46234.553819444445</v>
      </c>
      <c r="X129" t="s">
        <v>1654</v>
      </c>
    </row>
    <row r="130" spans="1:24">
      <c r="A130" t="s">
        <v>4844</v>
      </c>
      <c r="B130" s="6">
        <v>46032</v>
      </c>
      <c r="C130">
        <v>2</v>
      </c>
      <c r="D130" t="s">
        <v>214</v>
      </c>
      <c r="E130" t="s">
        <v>1375</v>
      </c>
      <c r="F130" t="s">
        <v>1439</v>
      </c>
      <c r="G130">
        <v>0.625</v>
      </c>
      <c r="H130">
        <v>10</v>
      </c>
      <c r="I130" t="s">
        <v>1472</v>
      </c>
      <c r="J130" t="s">
        <v>17</v>
      </c>
      <c r="K130" t="s">
        <v>1266</v>
      </c>
      <c r="L130" t="s">
        <v>391</v>
      </c>
      <c r="M130" t="s">
        <v>1266</v>
      </c>
      <c r="N130" t="s">
        <v>15</v>
      </c>
      <c r="O130">
        <v>2315</v>
      </c>
      <c r="P130">
        <v>2305</v>
      </c>
      <c r="Q130">
        <v>100</v>
      </c>
      <c r="R130" t="s">
        <v>2106</v>
      </c>
      <c r="S130" t="s">
        <v>3836</v>
      </c>
      <c r="T130" t="s">
        <v>1487</v>
      </c>
      <c r="U130" t="s">
        <v>2038</v>
      </c>
      <c r="V130" t="s">
        <v>2107</v>
      </c>
      <c r="W130" s="48">
        <v>46234.553819444445</v>
      </c>
      <c r="X130" t="s">
        <v>1654</v>
      </c>
    </row>
    <row r="131" spans="1:24">
      <c r="A131" t="s">
        <v>4845</v>
      </c>
      <c r="B131" s="6">
        <v>46032</v>
      </c>
      <c r="C131">
        <v>2</v>
      </c>
      <c r="D131" t="s">
        <v>223</v>
      </c>
      <c r="E131" t="s">
        <v>1191</v>
      </c>
      <c r="F131" t="s">
        <v>1439</v>
      </c>
      <c r="G131">
        <v>0.4375</v>
      </c>
      <c r="H131">
        <v>10</v>
      </c>
      <c r="I131" t="s">
        <v>1472</v>
      </c>
      <c r="J131" t="s">
        <v>17</v>
      </c>
      <c r="K131" t="s">
        <v>1266</v>
      </c>
      <c r="L131" t="s">
        <v>391</v>
      </c>
      <c r="M131" t="s">
        <v>1266</v>
      </c>
      <c r="N131" t="s">
        <v>15</v>
      </c>
      <c r="O131">
        <v>2305</v>
      </c>
      <c r="P131">
        <v>2295</v>
      </c>
      <c r="Q131">
        <v>100</v>
      </c>
      <c r="R131" t="s">
        <v>2106</v>
      </c>
      <c r="S131" t="s">
        <v>3836</v>
      </c>
      <c r="T131" t="s">
        <v>1487</v>
      </c>
      <c r="U131" t="s">
        <v>2038</v>
      </c>
      <c r="V131" t="s">
        <v>2107</v>
      </c>
      <c r="W131" s="48">
        <v>46234.553819444445</v>
      </c>
      <c r="X131" t="s">
        <v>1654</v>
      </c>
    </row>
    <row r="132" spans="1:24">
      <c r="A132" t="s">
        <v>4846</v>
      </c>
      <c r="B132" s="6">
        <v>46032</v>
      </c>
      <c r="C132">
        <v>2</v>
      </c>
      <c r="D132" t="s">
        <v>230</v>
      </c>
      <c r="E132" t="s">
        <v>1198</v>
      </c>
      <c r="F132" t="s">
        <v>1439</v>
      </c>
      <c r="G132">
        <v>0.38541666666666669</v>
      </c>
      <c r="H132">
        <v>10</v>
      </c>
      <c r="I132" t="s">
        <v>1472</v>
      </c>
      <c r="J132" t="s">
        <v>17</v>
      </c>
      <c r="K132" t="s">
        <v>1266</v>
      </c>
      <c r="L132" t="s">
        <v>391</v>
      </c>
      <c r="M132" t="s">
        <v>1266</v>
      </c>
      <c r="N132" t="s">
        <v>15</v>
      </c>
      <c r="O132">
        <v>2295</v>
      </c>
      <c r="P132">
        <v>2285</v>
      </c>
      <c r="Q132">
        <v>100</v>
      </c>
      <c r="R132" t="s">
        <v>2106</v>
      </c>
      <c r="S132" t="s">
        <v>3836</v>
      </c>
      <c r="T132" t="s">
        <v>1487</v>
      </c>
      <c r="U132" t="s">
        <v>2038</v>
      </c>
      <c r="V132" t="s">
        <v>2107</v>
      </c>
      <c r="W132" s="48">
        <v>46234.553819444445</v>
      </c>
      <c r="X132" t="s">
        <v>1654</v>
      </c>
    </row>
    <row r="133" spans="1:24">
      <c r="A133" t="s">
        <v>4847</v>
      </c>
      <c r="B133" s="6">
        <v>46032</v>
      </c>
      <c r="C133">
        <v>2</v>
      </c>
      <c r="D133" t="s">
        <v>284</v>
      </c>
      <c r="E133" t="s">
        <v>98</v>
      </c>
      <c r="F133" t="s">
        <v>2103</v>
      </c>
      <c r="G133">
        <v>0.44791666666666669</v>
      </c>
      <c r="H133">
        <v>10</v>
      </c>
      <c r="I133" t="s">
        <v>1472</v>
      </c>
      <c r="J133" t="s">
        <v>17</v>
      </c>
      <c r="K133" t="s">
        <v>1266</v>
      </c>
      <c r="L133" t="s">
        <v>391</v>
      </c>
      <c r="M133" t="s">
        <v>1266</v>
      </c>
      <c r="N133" t="s">
        <v>15</v>
      </c>
      <c r="O133">
        <v>2285</v>
      </c>
      <c r="P133">
        <v>2275</v>
      </c>
      <c r="Q133">
        <v>100</v>
      </c>
      <c r="R133" t="s">
        <v>2106</v>
      </c>
      <c r="S133" t="s">
        <v>3837</v>
      </c>
      <c r="T133" t="s">
        <v>1487</v>
      </c>
      <c r="U133" t="s">
        <v>2038</v>
      </c>
      <c r="V133" t="s">
        <v>2107</v>
      </c>
      <c r="W133" s="48">
        <v>46234.553819444445</v>
      </c>
      <c r="X133" t="s">
        <v>1654</v>
      </c>
    </row>
    <row r="134" spans="1:24">
      <c r="A134" t="s">
        <v>4848</v>
      </c>
      <c r="B134" s="6">
        <v>46032</v>
      </c>
      <c r="C134">
        <v>2</v>
      </c>
      <c r="D134" t="s">
        <v>286</v>
      </c>
      <c r="E134" t="s">
        <v>2112</v>
      </c>
      <c r="F134" t="s">
        <v>1439</v>
      </c>
      <c r="G134">
        <v>0.41666666666666669</v>
      </c>
      <c r="H134">
        <v>10</v>
      </c>
      <c r="I134" t="s">
        <v>1472</v>
      </c>
      <c r="J134" t="s">
        <v>17</v>
      </c>
      <c r="K134" t="s">
        <v>1266</v>
      </c>
      <c r="L134" t="s">
        <v>391</v>
      </c>
      <c r="M134" t="s">
        <v>1266</v>
      </c>
      <c r="N134" t="s">
        <v>15</v>
      </c>
      <c r="O134">
        <v>2275</v>
      </c>
      <c r="P134">
        <v>2265</v>
      </c>
      <c r="Q134">
        <v>100</v>
      </c>
      <c r="R134" t="s">
        <v>2106</v>
      </c>
      <c r="S134" t="s">
        <v>3836</v>
      </c>
      <c r="T134" t="s">
        <v>1487</v>
      </c>
      <c r="U134" t="s">
        <v>2038</v>
      </c>
      <c r="V134" t="s">
        <v>2107</v>
      </c>
      <c r="W134" s="48">
        <v>46234.553819444445</v>
      </c>
      <c r="X134" t="s">
        <v>1654</v>
      </c>
    </row>
    <row r="135" spans="1:24">
      <c r="A135" t="s">
        <v>4849</v>
      </c>
      <c r="B135" s="6">
        <v>46032</v>
      </c>
      <c r="C135">
        <v>2</v>
      </c>
      <c r="D135" t="s">
        <v>328</v>
      </c>
      <c r="E135" t="s">
        <v>1253</v>
      </c>
      <c r="F135" t="s">
        <v>2103</v>
      </c>
      <c r="G135">
        <v>0.44791666666666669</v>
      </c>
      <c r="H135">
        <v>10</v>
      </c>
      <c r="I135" t="s">
        <v>1472</v>
      </c>
      <c r="J135" t="s">
        <v>17</v>
      </c>
      <c r="K135" t="s">
        <v>443</v>
      </c>
      <c r="L135" t="s">
        <v>387</v>
      </c>
      <c r="M135" t="s">
        <v>443</v>
      </c>
      <c r="N135" t="s">
        <v>15</v>
      </c>
      <c r="O135">
        <v>2820</v>
      </c>
      <c r="P135">
        <v>2810</v>
      </c>
      <c r="Q135">
        <v>100</v>
      </c>
      <c r="R135" t="s">
        <v>2106</v>
      </c>
      <c r="S135" t="s">
        <v>3836</v>
      </c>
      <c r="T135" t="s">
        <v>1487</v>
      </c>
      <c r="U135" t="s">
        <v>2038</v>
      </c>
      <c r="V135" t="s">
        <v>2107</v>
      </c>
      <c r="W135" s="48">
        <v>46234.553819444445</v>
      </c>
      <c r="X135" t="s">
        <v>1654</v>
      </c>
    </row>
    <row r="136" spans="1:24">
      <c r="A136" t="s">
        <v>4850</v>
      </c>
      <c r="B136" s="6">
        <v>46033</v>
      </c>
      <c r="C136">
        <v>2</v>
      </c>
      <c r="D136" t="s">
        <v>190</v>
      </c>
      <c r="E136" t="s">
        <v>59</v>
      </c>
      <c r="F136" t="s">
        <v>2103</v>
      </c>
      <c r="G136">
        <v>0.77777777777777779</v>
      </c>
      <c r="H136">
        <v>10</v>
      </c>
      <c r="I136" t="s">
        <v>1472</v>
      </c>
      <c r="J136" t="s">
        <v>17</v>
      </c>
      <c r="K136" t="s">
        <v>1266</v>
      </c>
      <c r="O136">
        <v>0</v>
      </c>
      <c r="P136">
        <v>0</v>
      </c>
      <c r="Q136">
        <v>0</v>
      </c>
      <c r="R136" t="s">
        <v>2121</v>
      </c>
      <c r="S136" t="s">
        <v>2122</v>
      </c>
      <c r="T136" t="s">
        <v>1473</v>
      </c>
      <c r="U136" t="s">
        <v>2038</v>
      </c>
      <c r="V136" t="s">
        <v>2107</v>
      </c>
      <c r="W136" s="48">
        <v>46234.553831018522</v>
      </c>
      <c r="X136" t="s">
        <v>1654</v>
      </c>
    </row>
    <row r="137" spans="1:24">
      <c r="A137" t="s">
        <v>4851</v>
      </c>
      <c r="B137" s="6">
        <v>46033</v>
      </c>
      <c r="C137">
        <v>2</v>
      </c>
      <c r="D137" t="s">
        <v>194</v>
      </c>
      <c r="E137" t="s">
        <v>2109</v>
      </c>
      <c r="F137" t="s">
        <v>2103</v>
      </c>
      <c r="G137">
        <v>0.38194444444444442</v>
      </c>
      <c r="H137">
        <v>10</v>
      </c>
      <c r="I137" t="s">
        <v>1472</v>
      </c>
      <c r="J137" t="s">
        <v>17</v>
      </c>
      <c r="K137" t="s">
        <v>1266</v>
      </c>
      <c r="O137">
        <v>0</v>
      </c>
      <c r="P137">
        <v>0</v>
      </c>
      <c r="Q137">
        <v>0</v>
      </c>
      <c r="R137" t="s">
        <v>2121</v>
      </c>
      <c r="S137" t="s">
        <v>2122</v>
      </c>
      <c r="T137" t="s">
        <v>1473</v>
      </c>
      <c r="U137" t="s">
        <v>2038</v>
      </c>
      <c r="V137" t="s">
        <v>2107</v>
      </c>
      <c r="W137" s="48">
        <v>46234.553831018522</v>
      </c>
      <c r="X137" t="s">
        <v>1654</v>
      </c>
    </row>
    <row r="138" spans="1:24">
      <c r="A138" t="s">
        <v>4852</v>
      </c>
      <c r="B138" s="6">
        <v>46033</v>
      </c>
      <c r="C138">
        <v>2</v>
      </c>
      <c r="D138" t="s">
        <v>218</v>
      </c>
      <c r="E138" t="s">
        <v>1185</v>
      </c>
      <c r="F138" t="s">
        <v>2103</v>
      </c>
      <c r="G138">
        <v>0.38541666666666669</v>
      </c>
      <c r="H138">
        <v>10</v>
      </c>
      <c r="I138" t="s">
        <v>1472</v>
      </c>
      <c r="J138" t="s">
        <v>17</v>
      </c>
      <c r="K138" t="s">
        <v>1266</v>
      </c>
      <c r="O138">
        <v>0</v>
      </c>
      <c r="P138">
        <v>0</v>
      </c>
      <c r="Q138">
        <v>0</v>
      </c>
      <c r="R138" t="s">
        <v>2121</v>
      </c>
      <c r="S138" t="s">
        <v>2122</v>
      </c>
      <c r="T138" t="s">
        <v>1473</v>
      </c>
      <c r="U138" t="s">
        <v>2038</v>
      </c>
      <c r="V138" t="s">
        <v>2107</v>
      </c>
      <c r="W138" s="48">
        <v>46234.553831018522</v>
      </c>
      <c r="X138" t="s">
        <v>1654</v>
      </c>
    </row>
    <row r="139" spans="1:24">
      <c r="A139" t="s">
        <v>4853</v>
      </c>
      <c r="B139" s="6">
        <v>46033</v>
      </c>
      <c r="C139">
        <v>2</v>
      </c>
      <c r="D139" t="s">
        <v>224</v>
      </c>
      <c r="E139" t="s">
        <v>1192</v>
      </c>
      <c r="F139" t="s">
        <v>2103</v>
      </c>
      <c r="G139">
        <v>0.4375</v>
      </c>
      <c r="H139">
        <v>10</v>
      </c>
      <c r="I139" t="s">
        <v>1472</v>
      </c>
      <c r="J139" t="s">
        <v>17</v>
      </c>
      <c r="K139" t="s">
        <v>1266</v>
      </c>
      <c r="O139">
        <v>0</v>
      </c>
      <c r="P139">
        <v>0</v>
      </c>
      <c r="Q139">
        <v>0</v>
      </c>
      <c r="R139" t="s">
        <v>2121</v>
      </c>
      <c r="S139" t="s">
        <v>2122</v>
      </c>
      <c r="T139" t="s">
        <v>1473</v>
      </c>
      <c r="U139" t="s">
        <v>2038</v>
      </c>
      <c r="V139" t="s">
        <v>2107</v>
      </c>
      <c r="W139" s="48">
        <v>46234.553831018522</v>
      </c>
      <c r="X139" t="s">
        <v>1654</v>
      </c>
    </row>
    <row r="140" spans="1:24">
      <c r="A140" t="s">
        <v>4854</v>
      </c>
      <c r="B140" s="6">
        <v>46033</v>
      </c>
      <c r="C140">
        <v>2</v>
      </c>
      <c r="D140" t="s">
        <v>269</v>
      </c>
      <c r="E140" t="s">
        <v>1400</v>
      </c>
      <c r="F140" t="s">
        <v>1590</v>
      </c>
      <c r="G140">
        <v>0.4375</v>
      </c>
      <c r="H140">
        <v>10</v>
      </c>
      <c r="I140" t="s">
        <v>1472</v>
      </c>
      <c r="J140" t="s">
        <v>17</v>
      </c>
      <c r="K140" t="s">
        <v>488</v>
      </c>
      <c r="O140">
        <v>0</v>
      </c>
      <c r="P140">
        <v>0</v>
      </c>
      <c r="Q140">
        <v>0</v>
      </c>
      <c r="R140" t="s">
        <v>2121</v>
      </c>
      <c r="S140" t="s">
        <v>2122</v>
      </c>
      <c r="T140" t="s">
        <v>1473</v>
      </c>
      <c r="U140" t="s">
        <v>2038</v>
      </c>
      <c r="V140" t="s">
        <v>2107</v>
      </c>
      <c r="W140" s="48">
        <v>46234.553831018522</v>
      </c>
      <c r="X140" t="s">
        <v>1654</v>
      </c>
    </row>
    <row r="141" spans="1:24">
      <c r="A141" t="s">
        <v>4855</v>
      </c>
      <c r="B141" s="6">
        <v>46033</v>
      </c>
      <c r="C141">
        <v>2</v>
      </c>
      <c r="D141" t="s">
        <v>284</v>
      </c>
      <c r="E141" t="s">
        <v>98</v>
      </c>
      <c r="F141" t="s">
        <v>2103</v>
      </c>
      <c r="G141">
        <v>0.44791666666666669</v>
      </c>
      <c r="H141">
        <v>10</v>
      </c>
      <c r="I141" t="s">
        <v>1472</v>
      </c>
      <c r="J141" t="s">
        <v>17</v>
      </c>
      <c r="K141" t="s">
        <v>1266</v>
      </c>
      <c r="O141">
        <v>0</v>
      </c>
      <c r="P141">
        <v>0</v>
      </c>
      <c r="Q141">
        <v>0</v>
      </c>
      <c r="R141" t="s">
        <v>2121</v>
      </c>
      <c r="S141" t="s">
        <v>2122</v>
      </c>
      <c r="T141" t="s">
        <v>1473</v>
      </c>
      <c r="U141" t="s">
        <v>2038</v>
      </c>
      <c r="V141" t="s">
        <v>2107</v>
      </c>
      <c r="W141" s="48">
        <v>46234.553831018522</v>
      </c>
      <c r="X141" t="s">
        <v>1654</v>
      </c>
    </row>
    <row r="142" spans="1:24">
      <c r="A142" t="s">
        <v>4856</v>
      </c>
      <c r="B142" s="6">
        <v>46033</v>
      </c>
      <c r="C142">
        <v>2</v>
      </c>
      <c r="D142" t="s">
        <v>292</v>
      </c>
      <c r="E142" t="s">
        <v>1305</v>
      </c>
      <c r="F142" t="s">
        <v>2103</v>
      </c>
      <c r="G142">
        <v>0.4375</v>
      </c>
      <c r="H142">
        <v>10</v>
      </c>
      <c r="I142" t="s">
        <v>1472</v>
      </c>
      <c r="J142" t="s">
        <v>17</v>
      </c>
      <c r="K142" t="s">
        <v>443</v>
      </c>
      <c r="O142">
        <v>0</v>
      </c>
      <c r="P142">
        <v>0</v>
      </c>
      <c r="Q142">
        <v>0</v>
      </c>
      <c r="R142" t="s">
        <v>2121</v>
      </c>
      <c r="S142" t="s">
        <v>2122</v>
      </c>
      <c r="T142" t="s">
        <v>1473</v>
      </c>
      <c r="U142" t="s">
        <v>2038</v>
      </c>
      <c r="V142" t="s">
        <v>2107</v>
      </c>
      <c r="W142" s="48">
        <v>46234.553831018522</v>
      </c>
      <c r="X142" t="s">
        <v>1654</v>
      </c>
    </row>
    <row r="143" spans="1:24">
      <c r="A143" t="s">
        <v>4857</v>
      </c>
      <c r="B143" s="6">
        <v>46027</v>
      </c>
      <c r="C143">
        <v>2</v>
      </c>
      <c r="D143" t="s">
        <v>176</v>
      </c>
      <c r="E143" t="s">
        <v>1454</v>
      </c>
      <c r="F143" t="s">
        <v>1590</v>
      </c>
      <c r="G143">
        <v>0.38541666666666669</v>
      </c>
      <c r="H143">
        <v>15</v>
      </c>
      <c r="I143" t="s">
        <v>1472</v>
      </c>
      <c r="J143" t="s">
        <v>17</v>
      </c>
      <c r="K143" t="s">
        <v>443</v>
      </c>
      <c r="L143" t="s">
        <v>387</v>
      </c>
      <c r="M143" t="s">
        <v>443</v>
      </c>
      <c r="N143" t="s">
        <v>15</v>
      </c>
      <c r="O143">
        <v>2810</v>
      </c>
      <c r="P143">
        <v>2795</v>
      </c>
      <c r="Q143">
        <v>100</v>
      </c>
      <c r="R143" t="s">
        <v>2106</v>
      </c>
      <c r="S143" t="s">
        <v>3836</v>
      </c>
      <c r="T143" t="s">
        <v>1487</v>
      </c>
      <c r="U143" t="s">
        <v>2038</v>
      </c>
      <c r="V143" t="s">
        <v>2107</v>
      </c>
      <c r="W143" s="48">
        <v>46234.553831018522</v>
      </c>
      <c r="X143" t="s">
        <v>1654</v>
      </c>
    </row>
    <row r="144" spans="1:24">
      <c r="A144" t="s">
        <v>4858</v>
      </c>
      <c r="B144" s="6">
        <v>46027</v>
      </c>
      <c r="C144">
        <v>2</v>
      </c>
      <c r="D144" t="s">
        <v>198</v>
      </c>
      <c r="E144" t="s">
        <v>1174</v>
      </c>
      <c r="F144" t="s">
        <v>1590</v>
      </c>
      <c r="G144">
        <v>0.4375</v>
      </c>
      <c r="H144">
        <v>15</v>
      </c>
      <c r="I144" t="s">
        <v>1472</v>
      </c>
      <c r="J144" t="s">
        <v>17</v>
      </c>
      <c r="K144" t="s">
        <v>1266</v>
      </c>
      <c r="L144" t="s">
        <v>391</v>
      </c>
      <c r="M144" t="s">
        <v>1266</v>
      </c>
      <c r="N144" t="s">
        <v>15</v>
      </c>
      <c r="O144">
        <v>2265</v>
      </c>
      <c r="P144">
        <v>2250</v>
      </c>
      <c r="Q144">
        <v>100</v>
      </c>
      <c r="R144" t="s">
        <v>2106</v>
      </c>
      <c r="S144" t="s">
        <v>3836</v>
      </c>
      <c r="T144" t="s">
        <v>1487</v>
      </c>
      <c r="U144" t="s">
        <v>2038</v>
      </c>
      <c r="V144" t="s">
        <v>2107</v>
      </c>
      <c r="W144" s="48">
        <v>46234.553831018522</v>
      </c>
      <c r="X144" t="s">
        <v>1654</v>
      </c>
    </row>
    <row r="145" spans="1:24">
      <c r="A145" t="s">
        <v>4859</v>
      </c>
      <c r="B145" s="6">
        <v>46027</v>
      </c>
      <c r="C145">
        <v>2</v>
      </c>
      <c r="D145" t="s">
        <v>206</v>
      </c>
      <c r="E145" t="s">
        <v>1177</v>
      </c>
      <c r="F145" t="s">
        <v>1590</v>
      </c>
      <c r="G145">
        <v>0.625</v>
      </c>
      <c r="H145">
        <v>15</v>
      </c>
      <c r="I145" t="s">
        <v>1472</v>
      </c>
      <c r="J145" t="s">
        <v>17</v>
      </c>
      <c r="K145" t="s">
        <v>1266</v>
      </c>
      <c r="L145" t="s">
        <v>391</v>
      </c>
      <c r="M145" t="s">
        <v>1266</v>
      </c>
      <c r="N145" t="s">
        <v>15</v>
      </c>
      <c r="O145">
        <v>2250</v>
      </c>
      <c r="P145">
        <v>2235</v>
      </c>
      <c r="Q145">
        <v>100</v>
      </c>
      <c r="R145" t="s">
        <v>2106</v>
      </c>
      <c r="S145" t="s">
        <v>3836</v>
      </c>
      <c r="T145" t="s">
        <v>1487</v>
      </c>
      <c r="U145" t="s">
        <v>2038</v>
      </c>
      <c r="V145" t="s">
        <v>2107</v>
      </c>
      <c r="W145" s="48">
        <v>46234.553842592592</v>
      </c>
      <c r="X145" t="s">
        <v>1654</v>
      </c>
    </row>
    <row r="146" spans="1:24">
      <c r="A146" t="s">
        <v>4860</v>
      </c>
      <c r="B146" s="6">
        <v>46027</v>
      </c>
      <c r="C146">
        <v>2</v>
      </c>
      <c r="D146" t="s">
        <v>237</v>
      </c>
      <c r="E146" t="s">
        <v>2113</v>
      </c>
      <c r="F146" t="s">
        <v>1590</v>
      </c>
      <c r="G146">
        <v>0.38541666666666669</v>
      </c>
      <c r="H146">
        <v>15</v>
      </c>
      <c r="I146" t="s">
        <v>1472</v>
      </c>
      <c r="J146" t="s">
        <v>17</v>
      </c>
      <c r="K146" t="s">
        <v>488</v>
      </c>
      <c r="L146" t="s">
        <v>386</v>
      </c>
      <c r="M146" t="s">
        <v>488</v>
      </c>
      <c r="N146" t="s">
        <v>15</v>
      </c>
      <c r="O146">
        <v>2780</v>
      </c>
      <c r="P146">
        <v>2765</v>
      </c>
      <c r="Q146">
        <v>100</v>
      </c>
      <c r="R146" t="s">
        <v>2106</v>
      </c>
      <c r="S146" t="s">
        <v>3836</v>
      </c>
      <c r="T146" t="s">
        <v>1487</v>
      </c>
      <c r="U146" t="s">
        <v>2038</v>
      </c>
      <c r="V146" t="s">
        <v>2107</v>
      </c>
      <c r="W146" s="48">
        <v>46234.553842592592</v>
      </c>
      <c r="X146" t="s">
        <v>1654</v>
      </c>
    </row>
    <row r="147" spans="1:24">
      <c r="A147" t="s">
        <v>4861</v>
      </c>
      <c r="B147" s="6">
        <v>46027</v>
      </c>
      <c r="C147">
        <v>2</v>
      </c>
      <c r="D147" t="s">
        <v>252</v>
      </c>
      <c r="E147" t="s">
        <v>2114</v>
      </c>
      <c r="F147" t="s">
        <v>1439</v>
      </c>
      <c r="G147">
        <v>0.38541666666666669</v>
      </c>
      <c r="H147">
        <v>15</v>
      </c>
      <c r="I147" t="s">
        <v>1472</v>
      </c>
      <c r="J147" t="s">
        <v>17</v>
      </c>
      <c r="K147" t="s">
        <v>488</v>
      </c>
      <c r="L147" t="s">
        <v>1267</v>
      </c>
      <c r="M147" t="s">
        <v>488</v>
      </c>
      <c r="N147" t="s">
        <v>15</v>
      </c>
      <c r="O147">
        <v>2780</v>
      </c>
      <c r="P147">
        <v>2765</v>
      </c>
      <c r="Q147">
        <v>100</v>
      </c>
      <c r="R147" t="s">
        <v>2106</v>
      </c>
      <c r="S147" t="s">
        <v>3836</v>
      </c>
      <c r="T147" t="s">
        <v>1487</v>
      </c>
      <c r="U147" t="s">
        <v>2038</v>
      </c>
      <c r="V147" t="s">
        <v>2107</v>
      </c>
      <c r="W147" s="48">
        <v>46234.553842592592</v>
      </c>
      <c r="X147" t="s">
        <v>1654</v>
      </c>
    </row>
    <row r="148" spans="1:24">
      <c r="A148" t="s">
        <v>4862</v>
      </c>
      <c r="B148" s="6">
        <v>46027</v>
      </c>
      <c r="C148">
        <v>2</v>
      </c>
      <c r="D148" t="s">
        <v>253</v>
      </c>
      <c r="E148" t="s">
        <v>2115</v>
      </c>
      <c r="F148" t="s">
        <v>2103</v>
      </c>
      <c r="G148">
        <v>0.38541666666666669</v>
      </c>
      <c r="H148">
        <v>15</v>
      </c>
      <c r="I148" t="s">
        <v>1472</v>
      </c>
      <c r="J148" t="s">
        <v>17</v>
      </c>
      <c r="K148" t="s">
        <v>488</v>
      </c>
      <c r="L148" t="s">
        <v>386</v>
      </c>
      <c r="M148" t="s">
        <v>488</v>
      </c>
      <c r="N148" t="s">
        <v>15</v>
      </c>
      <c r="O148">
        <v>2765</v>
      </c>
      <c r="P148">
        <v>2750</v>
      </c>
      <c r="Q148">
        <v>100</v>
      </c>
      <c r="R148" t="s">
        <v>2106</v>
      </c>
      <c r="S148" t="s">
        <v>3836</v>
      </c>
      <c r="T148" t="s">
        <v>1487</v>
      </c>
      <c r="U148" t="s">
        <v>2038</v>
      </c>
      <c r="V148" t="s">
        <v>2107</v>
      </c>
      <c r="W148" s="48">
        <v>46234.553842592592</v>
      </c>
      <c r="X148" t="s">
        <v>1654</v>
      </c>
    </row>
    <row r="149" spans="1:24">
      <c r="A149" t="s">
        <v>4863</v>
      </c>
      <c r="B149" s="6">
        <v>46027</v>
      </c>
      <c r="C149">
        <v>2</v>
      </c>
      <c r="D149" t="s">
        <v>277</v>
      </c>
      <c r="E149" t="s">
        <v>1411</v>
      </c>
      <c r="F149" t="s">
        <v>1590</v>
      </c>
      <c r="G149">
        <v>0.44791666666666669</v>
      </c>
      <c r="H149">
        <v>15</v>
      </c>
      <c r="I149" t="s">
        <v>1472</v>
      </c>
      <c r="J149" t="s">
        <v>17</v>
      </c>
      <c r="K149" t="s">
        <v>488</v>
      </c>
      <c r="L149" t="s">
        <v>1267</v>
      </c>
      <c r="M149" t="s">
        <v>488</v>
      </c>
      <c r="N149" t="s">
        <v>15</v>
      </c>
      <c r="O149">
        <v>2765</v>
      </c>
      <c r="P149">
        <v>2750</v>
      </c>
      <c r="Q149">
        <v>100</v>
      </c>
      <c r="R149" t="s">
        <v>2106</v>
      </c>
      <c r="S149" t="s">
        <v>3836</v>
      </c>
      <c r="T149" t="s">
        <v>1487</v>
      </c>
      <c r="U149" t="s">
        <v>2038</v>
      </c>
      <c r="V149" t="s">
        <v>2107</v>
      </c>
      <c r="W149" s="48">
        <v>46234.553842592592</v>
      </c>
      <c r="X149" t="s">
        <v>1654</v>
      </c>
    </row>
    <row r="150" spans="1:24">
      <c r="A150" t="s">
        <v>4864</v>
      </c>
      <c r="B150" s="6">
        <v>46028</v>
      </c>
      <c r="C150">
        <v>2</v>
      </c>
      <c r="D150" t="s">
        <v>176</v>
      </c>
      <c r="E150" t="s">
        <v>1454</v>
      </c>
      <c r="F150" t="s">
        <v>1590</v>
      </c>
      <c r="G150">
        <v>0.38541666666666669</v>
      </c>
      <c r="H150">
        <v>15</v>
      </c>
      <c r="I150" t="s">
        <v>1472</v>
      </c>
      <c r="J150" t="s">
        <v>17</v>
      </c>
      <c r="K150" t="s">
        <v>443</v>
      </c>
      <c r="L150" t="s">
        <v>387</v>
      </c>
      <c r="M150" t="s">
        <v>443</v>
      </c>
      <c r="N150" t="s">
        <v>15</v>
      </c>
      <c r="O150">
        <v>2795</v>
      </c>
      <c r="P150">
        <v>2780</v>
      </c>
      <c r="Q150">
        <v>100</v>
      </c>
      <c r="R150" t="s">
        <v>2106</v>
      </c>
      <c r="S150" t="s">
        <v>3837</v>
      </c>
      <c r="T150" t="s">
        <v>1487</v>
      </c>
      <c r="U150" t="s">
        <v>2038</v>
      </c>
      <c r="V150" t="s">
        <v>2107</v>
      </c>
      <c r="W150" s="48">
        <v>46234.553842592592</v>
      </c>
      <c r="X150" t="s">
        <v>1654</v>
      </c>
    </row>
    <row r="151" spans="1:24">
      <c r="A151" t="s">
        <v>4865</v>
      </c>
      <c r="B151" s="6">
        <v>46028</v>
      </c>
      <c r="C151">
        <v>2</v>
      </c>
      <c r="D151" t="s">
        <v>180</v>
      </c>
      <c r="E151" t="s">
        <v>1450</v>
      </c>
      <c r="F151" t="s">
        <v>1439</v>
      </c>
      <c r="G151">
        <v>0.44791666666666669</v>
      </c>
      <c r="H151">
        <v>15</v>
      </c>
      <c r="I151" t="s">
        <v>1472</v>
      </c>
      <c r="J151" t="s">
        <v>17</v>
      </c>
      <c r="K151" t="s">
        <v>1266</v>
      </c>
      <c r="L151" t="s">
        <v>391</v>
      </c>
      <c r="M151" t="s">
        <v>1266</v>
      </c>
      <c r="N151" t="s">
        <v>15</v>
      </c>
      <c r="O151">
        <v>2235</v>
      </c>
      <c r="P151">
        <v>2220</v>
      </c>
      <c r="Q151">
        <v>100</v>
      </c>
      <c r="R151" t="s">
        <v>2106</v>
      </c>
      <c r="S151" t="s">
        <v>3836</v>
      </c>
      <c r="T151" t="s">
        <v>1487</v>
      </c>
      <c r="U151" t="s">
        <v>2038</v>
      </c>
      <c r="V151" t="s">
        <v>2107</v>
      </c>
      <c r="W151" s="48">
        <v>46234.553842592592</v>
      </c>
      <c r="X151" t="s">
        <v>1654</v>
      </c>
    </row>
    <row r="152" spans="1:24">
      <c r="A152" t="s">
        <v>4866</v>
      </c>
      <c r="B152" s="6">
        <v>46028</v>
      </c>
      <c r="C152">
        <v>2</v>
      </c>
      <c r="D152" t="s">
        <v>237</v>
      </c>
      <c r="E152" t="s">
        <v>2113</v>
      </c>
      <c r="F152" t="s">
        <v>1590</v>
      </c>
      <c r="G152">
        <v>0.38541666666666669</v>
      </c>
      <c r="H152">
        <v>15</v>
      </c>
      <c r="I152" t="s">
        <v>1472</v>
      </c>
      <c r="J152" t="s">
        <v>17</v>
      </c>
      <c r="K152" t="s">
        <v>488</v>
      </c>
      <c r="L152" t="s">
        <v>1267</v>
      </c>
      <c r="M152" t="s">
        <v>488</v>
      </c>
      <c r="N152" t="s">
        <v>15</v>
      </c>
      <c r="O152">
        <v>2750</v>
      </c>
      <c r="P152">
        <v>2735</v>
      </c>
      <c r="Q152">
        <v>100</v>
      </c>
      <c r="R152" t="s">
        <v>2106</v>
      </c>
      <c r="S152" t="s">
        <v>3836</v>
      </c>
      <c r="T152" t="s">
        <v>1487</v>
      </c>
      <c r="U152" t="s">
        <v>2038</v>
      </c>
      <c r="V152" t="s">
        <v>2107</v>
      </c>
      <c r="W152" s="48">
        <v>46234.553842592592</v>
      </c>
      <c r="X152" t="s">
        <v>1654</v>
      </c>
    </row>
    <row r="153" spans="1:24">
      <c r="A153" t="s">
        <v>4867</v>
      </c>
      <c r="B153" s="6">
        <v>46028</v>
      </c>
      <c r="C153">
        <v>2</v>
      </c>
      <c r="D153" t="s">
        <v>252</v>
      </c>
      <c r="E153" t="s">
        <v>2114</v>
      </c>
      <c r="F153" t="s">
        <v>1439</v>
      </c>
      <c r="G153">
        <v>0.38541666666666669</v>
      </c>
      <c r="H153">
        <v>15</v>
      </c>
      <c r="I153" t="s">
        <v>1472</v>
      </c>
      <c r="J153" t="s">
        <v>17</v>
      </c>
      <c r="K153" t="s">
        <v>488</v>
      </c>
      <c r="L153" t="s">
        <v>386</v>
      </c>
      <c r="M153" t="s">
        <v>488</v>
      </c>
      <c r="N153" t="s">
        <v>15</v>
      </c>
      <c r="O153">
        <v>2750</v>
      </c>
      <c r="P153">
        <v>2735</v>
      </c>
      <c r="Q153">
        <v>100</v>
      </c>
      <c r="R153" t="s">
        <v>2106</v>
      </c>
      <c r="S153" t="s">
        <v>3836</v>
      </c>
      <c r="T153" t="s">
        <v>1487</v>
      </c>
      <c r="U153" t="s">
        <v>2038</v>
      </c>
      <c r="V153" t="s">
        <v>2107</v>
      </c>
      <c r="W153" s="48">
        <v>46234.553842592592</v>
      </c>
      <c r="X153" t="s">
        <v>1654</v>
      </c>
    </row>
    <row r="154" spans="1:24">
      <c r="A154" t="s">
        <v>4868</v>
      </c>
      <c r="B154" s="6">
        <v>46028</v>
      </c>
      <c r="C154">
        <v>2</v>
      </c>
      <c r="D154" t="s">
        <v>253</v>
      </c>
      <c r="E154" t="s">
        <v>2115</v>
      </c>
      <c r="F154" t="s">
        <v>2103</v>
      </c>
      <c r="G154">
        <v>0.38541666666666669</v>
      </c>
      <c r="H154">
        <v>15</v>
      </c>
      <c r="I154" t="s">
        <v>1472</v>
      </c>
      <c r="J154" t="s">
        <v>17</v>
      </c>
      <c r="K154" t="s">
        <v>488</v>
      </c>
      <c r="L154" t="s">
        <v>1267</v>
      </c>
      <c r="M154" t="s">
        <v>488</v>
      </c>
      <c r="N154" t="s">
        <v>15</v>
      </c>
      <c r="O154">
        <v>2735</v>
      </c>
      <c r="P154">
        <v>2720</v>
      </c>
      <c r="Q154">
        <v>100</v>
      </c>
      <c r="R154" t="s">
        <v>2106</v>
      </c>
      <c r="S154" t="s">
        <v>3836</v>
      </c>
      <c r="T154" t="s">
        <v>1487</v>
      </c>
      <c r="U154" t="s">
        <v>2038</v>
      </c>
      <c r="V154" t="s">
        <v>2107</v>
      </c>
      <c r="W154" s="48">
        <v>46234.553854166668</v>
      </c>
      <c r="X154" t="s">
        <v>1654</v>
      </c>
    </row>
    <row r="155" spans="1:24">
      <c r="A155" t="s">
        <v>4869</v>
      </c>
      <c r="B155" s="6">
        <v>46029</v>
      </c>
      <c r="C155">
        <v>2</v>
      </c>
      <c r="D155" t="s">
        <v>176</v>
      </c>
      <c r="E155" t="s">
        <v>1454</v>
      </c>
      <c r="F155" t="s">
        <v>1590</v>
      </c>
      <c r="G155">
        <v>0.38541666666666669</v>
      </c>
      <c r="H155">
        <v>15</v>
      </c>
      <c r="I155" t="s">
        <v>1472</v>
      </c>
      <c r="J155" t="s">
        <v>17</v>
      </c>
      <c r="K155" t="s">
        <v>443</v>
      </c>
      <c r="L155" t="s">
        <v>387</v>
      </c>
      <c r="M155" t="s">
        <v>443</v>
      </c>
      <c r="N155" t="s">
        <v>15</v>
      </c>
      <c r="O155">
        <v>2780</v>
      </c>
      <c r="P155">
        <v>2765</v>
      </c>
      <c r="Q155">
        <v>100</v>
      </c>
      <c r="R155" t="s">
        <v>2106</v>
      </c>
      <c r="S155" t="s">
        <v>3837</v>
      </c>
      <c r="T155" t="s">
        <v>1487</v>
      </c>
      <c r="U155" t="s">
        <v>2038</v>
      </c>
      <c r="V155" t="s">
        <v>2107</v>
      </c>
      <c r="W155" s="48">
        <v>46234.553854166668</v>
      </c>
      <c r="X155" t="s">
        <v>1654</v>
      </c>
    </row>
    <row r="156" spans="1:24">
      <c r="A156" t="s">
        <v>4870</v>
      </c>
      <c r="B156" s="6">
        <v>46029</v>
      </c>
      <c r="C156">
        <v>2</v>
      </c>
      <c r="D156" t="s">
        <v>237</v>
      </c>
      <c r="E156" t="s">
        <v>2113</v>
      </c>
      <c r="F156" t="s">
        <v>1590</v>
      </c>
      <c r="G156">
        <v>0.38541666666666669</v>
      </c>
      <c r="H156">
        <v>15</v>
      </c>
      <c r="I156" t="s">
        <v>1472</v>
      </c>
      <c r="J156" t="s">
        <v>17</v>
      </c>
      <c r="K156" t="s">
        <v>488</v>
      </c>
      <c r="L156" t="s">
        <v>389</v>
      </c>
      <c r="M156" t="s">
        <v>488</v>
      </c>
      <c r="N156" t="s">
        <v>16</v>
      </c>
      <c r="O156">
        <v>2690</v>
      </c>
      <c r="P156">
        <v>2675</v>
      </c>
      <c r="Q156">
        <v>100</v>
      </c>
      <c r="R156" t="s">
        <v>2106</v>
      </c>
      <c r="S156" t="s">
        <v>3836</v>
      </c>
      <c r="T156" t="s">
        <v>1487</v>
      </c>
      <c r="U156" t="s">
        <v>2038</v>
      </c>
      <c r="V156" t="s">
        <v>2107</v>
      </c>
      <c r="W156" s="48">
        <v>46234.553854166668</v>
      </c>
      <c r="X156" t="s">
        <v>1654</v>
      </c>
    </row>
    <row r="157" spans="1:24">
      <c r="A157" t="s">
        <v>4871</v>
      </c>
      <c r="B157" s="6">
        <v>46029</v>
      </c>
      <c r="C157">
        <v>2</v>
      </c>
      <c r="D157" t="s">
        <v>252</v>
      </c>
      <c r="E157" t="s">
        <v>2114</v>
      </c>
      <c r="F157" t="s">
        <v>1439</v>
      </c>
      <c r="G157">
        <v>0.38541666666666669</v>
      </c>
      <c r="H157">
        <v>15</v>
      </c>
      <c r="I157" t="s">
        <v>1472</v>
      </c>
      <c r="J157" t="s">
        <v>17</v>
      </c>
      <c r="K157" t="s">
        <v>488</v>
      </c>
      <c r="L157" t="s">
        <v>389</v>
      </c>
      <c r="M157" t="s">
        <v>488</v>
      </c>
      <c r="N157" t="s">
        <v>16</v>
      </c>
      <c r="O157">
        <v>2675</v>
      </c>
      <c r="P157">
        <v>2660</v>
      </c>
      <c r="Q157">
        <v>100</v>
      </c>
      <c r="R157" t="s">
        <v>2106</v>
      </c>
      <c r="S157" t="s">
        <v>3836</v>
      </c>
      <c r="T157" t="s">
        <v>1487</v>
      </c>
      <c r="U157" t="s">
        <v>2038</v>
      </c>
      <c r="V157" t="s">
        <v>2107</v>
      </c>
      <c r="W157" s="48">
        <v>46234.553854166668</v>
      </c>
      <c r="X157" t="s">
        <v>1654</v>
      </c>
    </row>
    <row r="158" spans="1:24">
      <c r="A158" t="s">
        <v>4872</v>
      </c>
      <c r="B158" s="6">
        <v>46029</v>
      </c>
      <c r="C158">
        <v>2</v>
      </c>
      <c r="D158" t="s">
        <v>253</v>
      </c>
      <c r="E158" t="s">
        <v>2115</v>
      </c>
      <c r="F158" t="s">
        <v>2103</v>
      </c>
      <c r="G158">
        <v>0.38541666666666669</v>
      </c>
      <c r="H158">
        <v>15</v>
      </c>
      <c r="I158" t="s">
        <v>1472</v>
      </c>
      <c r="J158" t="s">
        <v>17</v>
      </c>
      <c r="K158" t="s">
        <v>488</v>
      </c>
      <c r="L158" t="s">
        <v>389</v>
      </c>
      <c r="M158" t="s">
        <v>488</v>
      </c>
      <c r="N158" t="s">
        <v>16</v>
      </c>
      <c r="O158">
        <v>2660</v>
      </c>
      <c r="P158">
        <v>2645</v>
      </c>
      <c r="Q158">
        <v>100</v>
      </c>
      <c r="R158" t="s">
        <v>2106</v>
      </c>
      <c r="S158" t="s">
        <v>3836</v>
      </c>
      <c r="T158" t="s">
        <v>1487</v>
      </c>
      <c r="U158" t="s">
        <v>2038</v>
      </c>
      <c r="V158" t="s">
        <v>2107</v>
      </c>
      <c r="W158" s="48">
        <v>46234.553854166668</v>
      </c>
      <c r="X158" t="s">
        <v>1654</v>
      </c>
    </row>
    <row r="159" spans="1:24">
      <c r="A159" t="s">
        <v>4873</v>
      </c>
      <c r="B159" s="6">
        <v>46030</v>
      </c>
      <c r="C159">
        <v>2</v>
      </c>
      <c r="D159" t="s">
        <v>176</v>
      </c>
      <c r="E159" t="s">
        <v>1454</v>
      </c>
      <c r="F159" t="s">
        <v>1590</v>
      </c>
      <c r="G159">
        <v>0.38541666666666669</v>
      </c>
      <c r="H159">
        <v>15</v>
      </c>
      <c r="I159" t="s">
        <v>1472</v>
      </c>
      <c r="J159" t="s">
        <v>17</v>
      </c>
      <c r="K159" t="s">
        <v>443</v>
      </c>
      <c r="L159" t="s">
        <v>387</v>
      </c>
      <c r="M159" t="s">
        <v>443</v>
      </c>
      <c r="N159" t="s">
        <v>15</v>
      </c>
      <c r="O159">
        <v>2765</v>
      </c>
      <c r="P159">
        <v>2750</v>
      </c>
      <c r="Q159">
        <v>100</v>
      </c>
      <c r="R159" t="s">
        <v>2106</v>
      </c>
      <c r="S159" t="s">
        <v>3837</v>
      </c>
      <c r="T159" t="s">
        <v>1487</v>
      </c>
      <c r="U159" t="s">
        <v>2038</v>
      </c>
      <c r="V159" t="s">
        <v>2107</v>
      </c>
      <c r="W159" s="48">
        <v>46234.553854166668</v>
      </c>
      <c r="X159" t="s">
        <v>1654</v>
      </c>
    </row>
    <row r="160" spans="1:24">
      <c r="A160" t="s">
        <v>4874</v>
      </c>
      <c r="B160" s="6">
        <v>46030</v>
      </c>
      <c r="C160">
        <v>2</v>
      </c>
      <c r="D160" t="s">
        <v>237</v>
      </c>
      <c r="E160" t="s">
        <v>2113</v>
      </c>
      <c r="F160" t="s">
        <v>1590</v>
      </c>
      <c r="G160">
        <v>0.38541666666666669</v>
      </c>
      <c r="H160">
        <v>15</v>
      </c>
      <c r="I160" t="s">
        <v>1472</v>
      </c>
      <c r="J160" t="s">
        <v>17</v>
      </c>
      <c r="K160" t="s">
        <v>488</v>
      </c>
      <c r="L160" t="s">
        <v>386</v>
      </c>
      <c r="M160" t="s">
        <v>488</v>
      </c>
      <c r="N160" t="s">
        <v>15</v>
      </c>
      <c r="O160">
        <v>2735</v>
      </c>
      <c r="P160">
        <v>2720</v>
      </c>
      <c r="Q160">
        <v>100</v>
      </c>
      <c r="R160" t="s">
        <v>2106</v>
      </c>
      <c r="S160" t="s">
        <v>3837</v>
      </c>
      <c r="T160" t="s">
        <v>1487</v>
      </c>
      <c r="U160" t="s">
        <v>2038</v>
      </c>
      <c r="V160" t="s">
        <v>2107</v>
      </c>
      <c r="W160" s="48">
        <v>46234.553854166668</v>
      </c>
      <c r="X160" t="s">
        <v>1654</v>
      </c>
    </row>
    <row r="161" spans="1:24">
      <c r="A161" t="s">
        <v>4875</v>
      </c>
      <c r="B161" s="6">
        <v>46030</v>
      </c>
      <c r="C161">
        <v>2</v>
      </c>
      <c r="D161" t="s">
        <v>243</v>
      </c>
      <c r="E161" t="s">
        <v>2116</v>
      </c>
      <c r="F161" t="s">
        <v>2103</v>
      </c>
      <c r="G161">
        <v>0.38541666666666669</v>
      </c>
      <c r="H161">
        <v>15</v>
      </c>
      <c r="I161" t="s">
        <v>1472</v>
      </c>
      <c r="J161" t="s">
        <v>17</v>
      </c>
      <c r="K161" t="s">
        <v>488</v>
      </c>
      <c r="L161" t="s">
        <v>386</v>
      </c>
      <c r="M161" t="s">
        <v>488</v>
      </c>
      <c r="N161" t="s">
        <v>15</v>
      </c>
      <c r="O161">
        <v>2720</v>
      </c>
      <c r="P161">
        <v>2705</v>
      </c>
      <c r="Q161">
        <v>100</v>
      </c>
      <c r="R161" t="s">
        <v>2106</v>
      </c>
      <c r="S161" t="s">
        <v>3836</v>
      </c>
      <c r="T161" t="s">
        <v>1487</v>
      </c>
      <c r="U161" t="s">
        <v>2038</v>
      </c>
      <c r="V161" t="s">
        <v>2107</v>
      </c>
      <c r="W161" s="48">
        <v>46234.553854166668</v>
      </c>
      <c r="X161" t="s">
        <v>1654</v>
      </c>
    </row>
    <row r="162" spans="1:24">
      <c r="A162" t="s">
        <v>4876</v>
      </c>
      <c r="B162" s="6">
        <v>46030</v>
      </c>
      <c r="C162">
        <v>2</v>
      </c>
      <c r="D162" t="s">
        <v>252</v>
      </c>
      <c r="E162" t="s">
        <v>2114</v>
      </c>
      <c r="F162" t="s">
        <v>1439</v>
      </c>
      <c r="G162">
        <v>0.38541666666666669</v>
      </c>
      <c r="H162">
        <v>15</v>
      </c>
      <c r="I162" t="s">
        <v>1472</v>
      </c>
      <c r="J162" t="s">
        <v>17</v>
      </c>
      <c r="K162" t="s">
        <v>488</v>
      </c>
      <c r="L162" t="s">
        <v>1267</v>
      </c>
      <c r="M162" t="s">
        <v>488</v>
      </c>
      <c r="N162" t="s">
        <v>15</v>
      </c>
      <c r="O162">
        <v>2720</v>
      </c>
      <c r="P162">
        <v>2705</v>
      </c>
      <c r="Q162">
        <v>100</v>
      </c>
      <c r="R162" t="s">
        <v>2106</v>
      </c>
      <c r="S162" t="s">
        <v>3837</v>
      </c>
      <c r="T162" t="s">
        <v>1487</v>
      </c>
      <c r="U162" t="s">
        <v>2038</v>
      </c>
      <c r="V162" t="s">
        <v>2107</v>
      </c>
      <c r="W162" s="48">
        <v>46234.553854166668</v>
      </c>
      <c r="X162" t="s">
        <v>1654</v>
      </c>
    </row>
    <row r="163" spans="1:24">
      <c r="A163" t="s">
        <v>4877</v>
      </c>
      <c r="B163" s="6">
        <v>46030</v>
      </c>
      <c r="C163">
        <v>2</v>
      </c>
      <c r="D163" t="s">
        <v>253</v>
      </c>
      <c r="E163" t="s">
        <v>2115</v>
      </c>
      <c r="F163" t="s">
        <v>2103</v>
      </c>
      <c r="G163">
        <v>0.38541666666666669</v>
      </c>
      <c r="H163">
        <v>15</v>
      </c>
      <c r="I163" t="s">
        <v>1472</v>
      </c>
      <c r="J163" t="s">
        <v>17</v>
      </c>
      <c r="K163" t="s">
        <v>488</v>
      </c>
      <c r="L163" t="s">
        <v>386</v>
      </c>
      <c r="M163" t="s">
        <v>488</v>
      </c>
      <c r="N163" t="s">
        <v>15</v>
      </c>
      <c r="O163">
        <v>2705</v>
      </c>
      <c r="P163">
        <v>2690</v>
      </c>
      <c r="Q163">
        <v>100</v>
      </c>
      <c r="R163" t="s">
        <v>2106</v>
      </c>
      <c r="S163" t="s">
        <v>3837</v>
      </c>
      <c r="T163" t="s">
        <v>1487</v>
      </c>
      <c r="U163" t="s">
        <v>2038</v>
      </c>
      <c r="V163" t="s">
        <v>2107</v>
      </c>
      <c r="W163" s="48">
        <v>46234.553865740738</v>
      </c>
      <c r="X163" t="s">
        <v>1654</v>
      </c>
    </row>
    <row r="164" spans="1:24">
      <c r="A164" t="s">
        <v>4878</v>
      </c>
      <c r="B164" s="6">
        <v>46031</v>
      </c>
      <c r="C164">
        <v>2</v>
      </c>
      <c r="D164" t="s">
        <v>176</v>
      </c>
      <c r="E164" t="s">
        <v>1454</v>
      </c>
      <c r="F164" t="s">
        <v>1590</v>
      </c>
      <c r="G164">
        <v>0.38541666666666669</v>
      </c>
      <c r="H164">
        <v>15</v>
      </c>
      <c r="I164" t="s">
        <v>1472</v>
      </c>
      <c r="J164" t="s">
        <v>17</v>
      </c>
      <c r="K164" t="s">
        <v>443</v>
      </c>
      <c r="L164" t="s">
        <v>387</v>
      </c>
      <c r="M164" t="s">
        <v>443</v>
      </c>
      <c r="N164" t="s">
        <v>15</v>
      </c>
      <c r="O164">
        <v>2750</v>
      </c>
      <c r="P164">
        <v>2735</v>
      </c>
      <c r="Q164">
        <v>100</v>
      </c>
      <c r="R164" t="s">
        <v>2106</v>
      </c>
      <c r="S164" t="s">
        <v>3837</v>
      </c>
      <c r="T164" t="s">
        <v>1487</v>
      </c>
      <c r="U164" t="s">
        <v>2038</v>
      </c>
      <c r="V164" t="s">
        <v>2107</v>
      </c>
      <c r="W164" s="48">
        <v>46234.553865740738</v>
      </c>
      <c r="X164" t="s">
        <v>1654</v>
      </c>
    </row>
    <row r="165" spans="1:24">
      <c r="A165" t="s">
        <v>4879</v>
      </c>
      <c r="B165" s="6">
        <v>46031</v>
      </c>
      <c r="C165">
        <v>2</v>
      </c>
      <c r="D165" t="s">
        <v>237</v>
      </c>
      <c r="E165" t="s">
        <v>2113</v>
      </c>
      <c r="F165" t="s">
        <v>1590</v>
      </c>
      <c r="G165">
        <v>0.38541666666666669</v>
      </c>
      <c r="H165">
        <v>15</v>
      </c>
      <c r="I165" t="s">
        <v>1472</v>
      </c>
      <c r="J165" t="s">
        <v>17</v>
      </c>
      <c r="K165" t="s">
        <v>488</v>
      </c>
      <c r="L165" t="s">
        <v>1267</v>
      </c>
      <c r="M165" t="s">
        <v>488</v>
      </c>
      <c r="N165" t="s">
        <v>15</v>
      </c>
      <c r="O165">
        <v>2705</v>
      </c>
      <c r="P165">
        <v>2690</v>
      </c>
      <c r="Q165">
        <v>100</v>
      </c>
      <c r="R165" t="s">
        <v>2106</v>
      </c>
      <c r="S165" t="s">
        <v>3837</v>
      </c>
      <c r="T165" t="s">
        <v>1487</v>
      </c>
      <c r="U165" t="s">
        <v>2038</v>
      </c>
      <c r="V165" t="s">
        <v>2107</v>
      </c>
      <c r="W165" s="48">
        <v>46234.553865740738</v>
      </c>
      <c r="X165" t="s">
        <v>1654</v>
      </c>
    </row>
    <row r="166" spans="1:24">
      <c r="A166" t="s">
        <v>4880</v>
      </c>
      <c r="B166" s="6">
        <v>46031</v>
      </c>
      <c r="C166">
        <v>2</v>
      </c>
      <c r="D166" t="s">
        <v>252</v>
      </c>
      <c r="E166" t="s">
        <v>2114</v>
      </c>
      <c r="F166" t="s">
        <v>1439</v>
      </c>
      <c r="G166">
        <v>0.38541666666666669</v>
      </c>
      <c r="H166">
        <v>15</v>
      </c>
      <c r="I166" t="s">
        <v>1472</v>
      </c>
      <c r="J166" t="s">
        <v>17</v>
      </c>
      <c r="K166" t="s">
        <v>488</v>
      </c>
      <c r="L166" t="s">
        <v>386</v>
      </c>
      <c r="M166" t="s">
        <v>488</v>
      </c>
      <c r="N166" t="s">
        <v>15</v>
      </c>
      <c r="O166">
        <v>2690</v>
      </c>
      <c r="P166">
        <v>2675</v>
      </c>
      <c r="Q166">
        <v>100</v>
      </c>
      <c r="R166" t="s">
        <v>2106</v>
      </c>
      <c r="S166" t="s">
        <v>3837</v>
      </c>
      <c r="T166" t="s">
        <v>1487</v>
      </c>
      <c r="U166" t="s">
        <v>2038</v>
      </c>
      <c r="V166" t="s">
        <v>2107</v>
      </c>
      <c r="W166" s="48">
        <v>46234.553865740738</v>
      </c>
      <c r="X166" t="s">
        <v>1654</v>
      </c>
    </row>
    <row r="167" spans="1:24">
      <c r="A167" t="s">
        <v>4881</v>
      </c>
      <c r="B167" s="6">
        <v>46031</v>
      </c>
      <c r="C167">
        <v>2</v>
      </c>
      <c r="D167" t="s">
        <v>253</v>
      </c>
      <c r="E167" t="s">
        <v>2115</v>
      </c>
      <c r="F167" t="s">
        <v>2103</v>
      </c>
      <c r="G167">
        <v>0.38541666666666669</v>
      </c>
      <c r="H167">
        <v>15</v>
      </c>
      <c r="I167" t="s">
        <v>1472</v>
      </c>
      <c r="J167" t="s">
        <v>17</v>
      </c>
      <c r="K167" t="s">
        <v>488</v>
      </c>
      <c r="L167" t="s">
        <v>1267</v>
      </c>
      <c r="M167" t="s">
        <v>488</v>
      </c>
      <c r="N167" t="s">
        <v>15</v>
      </c>
      <c r="O167">
        <v>2690</v>
      </c>
      <c r="P167">
        <v>2675</v>
      </c>
      <c r="Q167">
        <v>100</v>
      </c>
      <c r="R167" t="s">
        <v>2106</v>
      </c>
      <c r="S167" t="s">
        <v>3837</v>
      </c>
      <c r="T167" t="s">
        <v>1487</v>
      </c>
      <c r="U167" t="s">
        <v>2038</v>
      </c>
      <c r="V167" t="s">
        <v>2107</v>
      </c>
      <c r="W167" s="48">
        <v>46234.553865740738</v>
      </c>
      <c r="X167" t="s">
        <v>1654</v>
      </c>
    </row>
    <row r="168" spans="1:24">
      <c r="A168" t="s">
        <v>4882</v>
      </c>
      <c r="B168" s="6">
        <v>46032</v>
      </c>
      <c r="C168">
        <v>2</v>
      </c>
      <c r="D168" t="s">
        <v>176</v>
      </c>
      <c r="E168" t="s">
        <v>1454</v>
      </c>
      <c r="F168" t="s">
        <v>1590</v>
      </c>
      <c r="G168">
        <v>0.38541666666666669</v>
      </c>
      <c r="H168">
        <v>15</v>
      </c>
      <c r="I168" t="s">
        <v>1472</v>
      </c>
      <c r="J168" t="s">
        <v>17</v>
      </c>
      <c r="K168" t="s">
        <v>443</v>
      </c>
      <c r="L168" t="s">
        <v>387</v>
      </c>
      <c r="M168" t="s">
        <v>443</v>
      </c>
      <c r="N168" t="s">
        <v>15</v>
      </c>
      <c r="O168">
        <v>2735</v>
      </c>
      <c r="P168">
        <v>2720</v>
      </c>
      <c r="Q168">
        <v>100</v>
      </c>
      <c r="R168" t="s">
        <v>2106</v>
      </c>
      <c r="S168" t="s">
        <v>3837</v>
      </c>
      <c r="T168" t="s">
        <v>1487</v>
      </c>
      <c r="U168" t="s">
        <v>2038</v>
      </c>
      <c r="V168" t="s">
        <v>2107</v>
      </c>
      <c r="W168" s="48">
        <v>46234.553865740738</v>
      </c>
      <c r="X168" t="s">
        <v>1654</v>
      </c>
    </row>
    <row r="169" spans="1:24">
      <c r="A169" t="s">
        <v>4883</v>
      </c>
      <c r="B169" s="6">
        <v>46032</v>
      </c>
      <c r="C169">
        <v>2</v>
      </c>
      <c r="D169" t="s">
        <v>183</v>
      </c>
      <c r="E169" t="s">
        <v>1166</v>
      </c>
      <c r="F169" t="s">
        <v>2103</v>
      </c>
      <c r="G169">
        <v>0.4375</v>
      </c>
      <c r="H169">
        <v>15</v>
      </c>
      <c r="I169" t="s">
        <v>1472</v>
      </c>
      <c r="J169" t="s">
        <v>17</v>
      </c>
      <c r="K169" t="s">
        <v>1266</v>
      </c>
      <c r="L169" t="s">
        <v>391</v>
      </c>
      <c r="M169" t="s">
        <v>1266</v>
      </c>
      <c r="N169" t="s">
        <v>15</v>
      </c>
      <c r="O169">
        <v>2220</v>
      </c>
      <c r="P169">
        <v>2205</v>
      </c>
      <c r="Q169">
        <v>100</v>
      </c>
      <c r="R169" t="s">
        <v>2106</v>
      </c>
      <c r="S169" t="s">
        <v>3836</v>
      </c>
      <c r="T169" t="s">
        <v>1487</v>
      </c>
      <c r="U169" t="s">
        <v>2038</v>
      </c>
      <c r="V169" t="s">
        <v>2107</v>
      </c>
      <c r="W169" s="48">
        <v>46234.553865740738</v>
      </c>
      <c r="X169" t="s">
        <v>1654</v>
      </c>
    </row>
    <row r="170" spans="1:24">
      <c r="A170" t="s">
        <v>4884</v>
      </c>
      <c r="B170" s="6">
        <v>46032</v>
      </c>
      <c r="C170">
        <v>2</v>
      </c>
      <c r="D170" t="s">
        <v>237</v>
      </c>
      <c r="E170" t="s">
        <v>2113</v>
      </c>
      <c r="F170" t="s">
        <v>1590</v>
      </c>
      <c r="G170">
        <v>0.38541666666666669</v>
      </c>
      <c r="H170">
        <v>15</v>
      </c>
      <c r="I170" t="s">
        <v>1472</v>
      </c>
      <c r="J170" t="s">
        <v>17</v>
      </c>
      <c r="K170" t="s">
        <v>488</v>
      </c>
      <c r="L170" t="s">
        <v>389</v>
      </c>
      <c r="M170" t="s">
        <v>488</v>
      </c>
      <c r="N170" t="s">
        <v>16</v>
      </c>
      <c r="O170">
        <v>2645</v>
      </c>
      <c r="P170">
        <v>2630</v>
      </c>
      <c r="Q170">
        <v>100</v>
      </c>
      <c r="R170" t="s">
        <v>2106</v>
      </c>
      <c r="S170" t="s">
        <v>3837</v>
      </c>
      <c r="T170" t="s">
        <v>1487</v>
      </c>
      <c r="U170" t="s">
        <v>2038</v>
      </c>
      <c r="V170" t="s">
        <v>2107</v>
      </c>
      <c r="W170" s="48">
        <v>46234.553865740738</v>
      </c>
      <c r="X170" t="s">
        <v>1654</v>
      </c>
    </row>
    <row r="171" spans="1:24">
      <c r="A171" t="s">
        <v>4885</v>
      </c>
      <c r="B171" s="6">
        <v>46032</v>
      </c>
      <c r="C171">
        <v>2</v>
      </c>
      <c r="D171" t="s">
        <v>252</v>
      </c>
      <c r="E171" t="s">
        <v>2114</v>
      </c>
      <c r="F171" t="s">
        <v>1439</v>
      </c>
      <c r="G171">
        <v>0.38541666666666669</v>
      </c>
      <c r="H171">
        <v>15</v>
      </c>
      <c r="I171" t="s">
        <v>1472</v>
      </c>
      <c r="J171" t="s">
        <v>17</v>
      </c>
      <c r="K171" t="s">
        <v>488</v>
      </c>
      <c r="L171" t="s">
        <v>389</v>
      </c>
      <c r="M171" t="s">
        <v>488</v>
      </c>
      <c r="N171" t="s">
        <v>16</v>
      </c>
      <c r="O171">
        <v>2630</v>
      </c>
      <c r="P171">
        <v>2615</v>
      </c>
      <c r="Q171">
        <v>100</v>
      </c>
      <c r="R171" t="s">
        <v>2106</v>
      </c>
      <c r="S171" t="s">
        <v>3837</v>
      </c>
      <c r="T171" t="s">
        <v>1487</v>
      </c>
      <c r="U171" t="s">
        <v>2038</v>
      </c>
      <c r="V171" t="s">
        <v>2107</v>
      </c>
      <c r="W171" s="48">
        <v>46234.553865740738</v>
      </c>
      <c r="X171" t="s">
        <v>1654</v>
      </c>
    </row>
    <row r="172" spans="1:24">
      <c r="A172" t="s">
        <v>4886</v>
      </c>
      <c r="B172" s="6">
        <v>46032</v>
      </c>
      <c r="C172">
        <v>2</v>
      </c>
      <c r="D172" t="s">
        <v>253</v>
      </c>
      <c r="E172" t="s">
        <v>2115</v>
      </c>
      <c r="F172" t="s">
        <v>2103</v>
      </c>
      <c r="G172">
        <v>0.38541666666666669</v>
      </c>
      <c r="H172">
        <v>15</v>
      </c>
      <c r="I172" t="s">
        <v>1472</v>
      </c>
      <c r="J172" t="s">
        <v>17</v>
      </c>
      <c r="K172" t="s">
        <v>488</v>
      </c>
      <c r="L172" t="s">
        <v>389</v>
      </c>
      <c r="M172" t="s">
        <v>488</v>
      </c>
      <c r="N172" t="s">
        <v>16</v>
      </c>
      <c r="O172">
        <v>2615</v>
      </c>
      <c r="P172">
        <v>2600</v>
      </c>
      <c r="Q172">
        <v>100</v>
      </c>
      <c r="R172" t="s">
        <v>2106</v>
      </c>
      <c r="S172" t="s">
        <v>3837</v>
      </c>
      <c r="T172" t="s">
        <v>1487</v>
      </c>
      <c r="U172" t="s">
        <v>2038</v>
      </c>
      <c r="V172" t="s">
        <v>2107</v>
      </c>
      <c r="W172" s="48">
        <v>46234.553877314815</v>
      </c>
      <c r="X172" t="s">
        <v>1654</v>
      </c>
    </row>
    <row r="173" spans="1:24">
      <c r="A173" t="s">
        <v>4887</v>
      </c>
      <c r="B173" s="6">
        <v>46032</v>
      </c>
      <c r="C173">
        <v>2</v>
      </c>
      <c r="D173" t="s">
        <v>268</v>
      </c>
      <c r="E173" t="s">
        <v>3017</v>
      </c>
      <c r="F173" t="s">
        <v>2103</v>
      </c>
      <c r="G173">
        <v>0.44791666666666669</v>
      </c>
      <c r="H173">
        <v>15</v>
      </c>
      <c r="I173" t="s">
        <v>1472</v>
      </c>
      <c r="J173" t="s">
        <v>17</v>
      </c>
      <c r="K173" t="s">
        <v>1266</v>
      </c>
      <c r="L173" t="s">
        <v>391</v>
      </c>
      <c r="M173" t="s">
        <v>1266</v>
      </c>
      <c r="N173" t="s">
        <v>15</v>
      </c>
      <c r="O173">
        <v>2205</v>
      </c>
      <c r="P173">
        <v>2190</v>
      </c>
      <c r="Q173">
        <v>100</v>
      </c>
      <c r="R173" t="s">
        <v>2106</v>
      </c>
      <c r="S173" t="s">
        <v>3836</v>
      </c>
      <c r="T173" t="s">
        <v>1487</v>
      </c>
      <c r="U173" t="s">
        <v>2038</v>
      </c>
      <c r="V173" t="s">
        <v>2107</v>
      </c>
      <c r="W173" s="48">
        <v>46234.553877314815</v>
      </c>
      <c r="X173" t="s">
        <v>1654</v>
      </c>
    </row>
    <row r="174" spans="1:24">
      <c r="A174" t="s">
        <v>4888</v>
      </c>
      <c r="B174" s="6">
        <v>46032</v>
      </c>
      <c r="C174">
        <v>2</v>
      </c>
      <c r="D174" t="s">
        <v>299</v>
      </c>
      <c r="E174" t="s">
        <v>1445</v>
      </c>
      <c r="F174" t="s">
        <v>1439</v>
      </c>
      <c r="G174">
        <v>0.41666666666666669</v>
      </c>
      <c r="H174">
        <v>15</v>
      </c>
      <c r="I174" t="s">
        <v>1472</v>
      </c>
      <c r="J174" t="s">
        <v>17</v>
      </c>
      <c r="K174" t="s">
        <v>443</v>
      </c>
      <c r="L174" t="s">
        <v>387</v>
      </c>
      <c r="M174" t="s">
        <v>443</v>
      </c>
      <c r="N174" t="s">
        <v>15</v>
      </c>
      <c r="O174">
        <v>2720</v>
      </c>
      <c r="P174">
        <v>2705</v>
      </c>
      <c r="Q174">
        <v>100</v>
      </c>
      <c r="R174" t="s">
        <v>2106</v>
      </c>
      <c r="S174" t="s">
        <v>3836</v>
      </c>
      <c r="T174" t="s">
        <v>1487</v>
      </c>
      <c r="U174" t="s">
        <v>2038</v>
      </c>
      <c r="V174" t="s">
        <v>2107</v>
      </c>
      <c r="W174" s="48">
        <v>46234.553877314815</v>
      </c>
      <c r="X174" t="s">
        <v>1654</v>
      </c>
    </row>
    <row r="175" spans="1:24">
      <c r="A175" t="s">
        <v>4889</v>
      </c>
      <c r="B175" s="6">
        <v>46032</v>
      </c>
      <c r="C175">
        <v>2</v>
      </c>
      <c r="D175" t="s">
        <v>4697</v>
      </c>
      <c r="E175" t="s">
        <v>1446</v>
      </c>
      <c r="F175" t="s">
        <v>1439</v>
      </c>
      <c r="G175">
        <v>0.41666666666666669</v>
      </c>
      <c r="H175">
        <v>15</v>
      </c>
      <c r="I175" t="s">
        <v>1472</v>
      </c>
      <c r="J175" t="s">
        <v>17</v>
      </c>
      <c r="K175" t="s">
        <v>443</v>
      </c>
      <c r="L175" t="s">
        <v>387</v>
      </c>
      <c r="M175" t="s">
        <v>443</v>
      </c>
      <c r="N175" t="s">
        <v>15</v>
      </c>
      <c r="O175">
        <v>2705</v>
      </c>
      <c r="P175">
        <v>2690</v>
      </c>
      <c r="Q175">
        <v>100</v>
      </c>
      <c r="R175" t="s">
        <v>2106</v>
      </c>
      <c r="S175" t="s">
        <v>3836</v>
      </c>
      <c r="T175" t="s">
        <v>1487</v>
      </c>
      <c r="U175" t="s">
        <v>2038</v>
      </c>
      <c r="V175" t="s">
        <v>2107</v>
      </c>
      <c r="W175" s="48">
        <v>46234.553877314815</v>
      </c>
      <c r="X175" t="s">
        <v>1654</v>
      </c>
    </row>
    <row r="176" spans="1:24">
      <c r="A176" t="s">
        <v>4890</v>
      </c>
      <c r="B176" s="6">
        <v>46033</v>
      </c>
      <c r="C176">
        <v>2</v>
      </c>
      <c r="D176" t="s">
        <v>176</v>
      </c>
      <c r="E176" t="s">
        <v>1454</v>
      </c>
      <c r="F176" t="s">
        <v>1590</v>
      </c>
      <c r="G176">
        <v>0.38541666666666669</v>
      </c>
      <c r="H176">
        <v>15</v>
      </c>
      <c r="I176" t="s">
        <v>1472</v>
      </c>
      <c r="J176" t="s">
        <v>17</v>
      </c>
      <c r="K176" t="s">
        <v>443</v>
      </c>
      <c r="O176">
        <v>0</v>
      </c>
      <c r="P176">
        <v>0</v>
      </c>
      <c r="Q176">
        <v>0</v>
      </c>
      <c r="R176" t="s">
        <v>2121</v>
      </c>
      <c r="S176" t="s">
        <v>2122</v>
      </c>
      <c r="T176" t="s">
        <v>1473</v>
      </c>
      <c r="U176" t="s">
        <v>2038</v>
      </c>
      <c r="V176" t="s">
        <v>2107</v>
      </c>
      <c r="W176" s="48">
        <v>46234.553877314815</v>
      </c>
      <c r="X176" t="s">
        <v>1654</v>
      </c>
    </row>
    <row r="177" spans="1:24">
      <c r="A177" t="s">
        <v>4891</v>
      </c>
      <c r="B177" s="6">
        <v>46033</v>
      </c>
      <c r="C177">
        <v>2</v>
      </c>
      <c r="D177" t="s">
        <v>237</v>
      </c>
      <c r="E177" t="s">
        <v>2113</v>
      </c>
      <c r="F177" t="s">
        <v>1590</v>
      </c>
      <c r="G177">
        <v>0.38541666666666669</v>
      </c>
      <c r="H177">
        <v>15</v>
      </c>
      <c r="I177" t="s">
        <v>1472</v>
      </c>
      <c r="J177" t="s">
        <v>17</v>
      </c>
      <c r="K177" t="s">
        <v>488</v>
      </c>
      <c r="O177">
        <v>0</v>
      </c>
      <c r="P177">
        <v>0</v>
      </c>
      <c r="Q177">
        <v>0</v>
      </c>
      <c r="R177" t="s">
        <v>2121</v>
      </c>
      <c r="S177" t="s">
        <v>2122</v>
      </c>
      <c r="T177" t="s">
        <v>1473</v>
      </c>
      <c r="U177" t="s">
        <v>2038</v>
      </c>
      <c r="V177" t="s">
        <v>2107</v>
      </c>
      <c r="W177" s="48">
        <v>46234.553877314815</v>
      </c>
      <c r="X177" t="s">
        <v>1654</v>
      </c>
    </row>
    <row r="178" spans="1:24">
      <c r="A178" t="s">
        <v>4892</v>
      </c>
      <c r="B178" s="6">
        <v>46033</v>
      </c>
      <c r="C178">
        <v>2</v>
      </c>
      <c r="D178" t="s">
        <v>245</v>
      </c>
      <c r="E178" t="s">
        <v>1210</v>
      </c>
      <c r="F178" t="s">
        <v>1590</v>
      </c>
      <c r="G178">
        <v>0.38541666666666669</v>
      </c>
      <c r="H178">
        <v>15</v>
      </c>
      <c r="I178" t="s">
        <v>1472</v>
      </c>
      <c r="J178" t="s">
        <v>17</v>
      </c>
      <c r="K178" t="s">
        <v>488</v>
      </c>
      <c r="O178">
        <v>0</v>
      </c>
      <c r="P178">
        <v>0</v>
      </c>
      <c r="Q178">
        <v>0</v>
      </c>
      <c r="R178" t="s">
        <v>2121</v>
      </c>
      <c r="S178" t="s">
        <v>2122</v>
      </c>
      <c r="T178" t="s">
        <v>1473</v>
      </c>
      <c r="U178" t="s">
        <v>2038</v>
      </c>
      <c r="V178" t="s">
        <v>2107</v>
      </c>
      <c r="W178" s="48">
        <v>46234.553877314815</v>
      </c>
      <c r="X178" t="s">
        <v>1654</v>
      </c>
    </row>
    <row r="179" spans="1:24">
      <c r="A179" t="s">
        <v>4893</v>
      </c>
      <c r="B179" s="6">
        <v>46033</v>
      </c>
      <c r="C179">
        <v>2</v>
      </c>
      <c r="D179" t="s">
        <v>252</v>
      </c>
      <c r="E179" t="s">
        <v>2114</v>
      </c>
      <c r="F179" t="s">
        <v>1439</v>
      </c>
      <c r="G179">
        <v>0.38541666666666669</v>
      </c>
      <c r="H179">
        <v>15</v>
      </c>
      <c r="I179" t="s">
        <v>1472</v>
      </c>
      <c r="J179" t="s">
        <v>17</v>
      </c>
      <c r="K179" t="s">
        <v>488</v>
      </c>
      <c r="O179">
        <v>0</v>
      </c>
      <c r="P179">
        <v>0</v>
      </c>
      <c r="Q179">
        <v>0</v>
      </c>
      <c r="R179" t="s">
        <v>2121</v>
      </c>
      <c r="S179" t="s">
        <v>2122</v>
      </c>
      <c r="T179" t="s">
        <v>1473</v>
      </c>
      <c r="U179" t="s">
        <v>2038</v>
      </c>
      <c r="V179" t="s">
        <v>2107</v>
      </c>
      <c r="W179" s="48">
        <v>46234.553877314815</v>
      </c>
      <c r="X179" t="s">
        <v>1654</v>
      </c>
    </row>
    <row r="180" spans="1:24">
      <c r="A180" t="s">
        <v>4894</v>
      </c>
      <c r="B180" s="6">
        <v>46033</v>
      </c>
      <c r="C180">
        <v>2</v>
      </c>
      <c r="D180" t="s">
        <v>253</v>
      </c>
      <c r="E180" t="s">
        <v>2115</v>
      </c>
      <c r="F180" t="s">
        <v>2103</v>
      </c>
      <c r="G180">
        <v>0.38541666666666669</v>
      </c>
      <c r="H180">
        <v>15</v>
      </c>
      <c r="I180" t="s">
        <v>1472</v>
      </c>
      <c r="J180" t="s">
        <v>17</v>
      </c>
      <c r="K180" t="s">
        <v>488</v>
      </c>
      <c r="O180">
        <v>0</v>
      </c>
      <c r="P180">
        <v>0</v>
      </c>
      <c r="Q180">
        <v>0</v>
      </c>
      <c r="R180" t="s">
        <v>2121</v>
      </c>
      <c r="S180" t="s">
        <v>2122</v>
      </c>
      <c r="T180" t="s">
        <v>1473</v>
      </c>
      <c r="U180" t="s">
        <v>2038</v>
      </c>
      <c r="V180" t="s">
        <v>2107</v>
      </c>
      <c r="W180" s="48">
        <v>46234.553877314815</v>
      </c>
      <c r="X180" t="s">
        <v>1654</v>
      </c>
    </row>
    <row r="181" spans="1:24">
      <c r="A181" t="s">
        <v>4895</v>
      </c>
      <c r="B181" s="6">
        <v>46027</v>
      </c>
      <c r="C181">
        <v>2</v>
      </c>
      <c r="D181" t="s">
        <v>207</v>
      </c>
      <c r="E181" t="s">
        <v>2118</v>
      </c>
      <c r="F181" t="s">
        <v>2103</v>
      </c>
      <c r="G181">
        <v>0.38194444444444442</v>
      </c>
      <c r="H181">
        <v>20</v>
      </c>
      <c r="I181" t="s">
        <v>1472</v>
      </c>
      <c r="J181" t="s">
        <v>17</v>
      </c>
      <c r="K181" t="s">
        <v>1266</v>
      </c>
      <c r="L181" t="s">
        <v>391</v>
      </c>
      <c r="M181" t="s">
        <v>1266</v>
      </c>
      <c r="N181" t="s">
        <v>15</v>
      </c>
      <c r="O181">
        <v>2190</v>
      </c>
      <c r="P181">
        <v>2170</v>
      </c>
      <c r="Q181">
        <v>100</v>
      </c>
      <c r="R181" t="s">
        <v>2106</v>
      </c>
      <c r="S181" t="s">
        <v>3836</v>
      </c>
      <c r="T181" t="s">
        <v>1487</v>
      </c>
      <c r="U181" t="s">
        <v>2038</v>
      </c>
      <c r="V181" t="s">
        <v>2107</v>
      </c>
      <c r="W181" s="48">
        <v>46234.553888888891</v>
      </c>
      <c r="X181" t="s">
        <v>1654</v>
      </c>
    </row>
    <row r="182" spans="1:24">
      <c r="A182" t="s">
        <v>4896</v>
      </c>
      <c r="B182" s="6">
        <v>46027</v>
      </c>
      <c r="C182">
        <v>2</v>
      </c>
      <c r="D182" t="s">
        <v>256</v>
      </c>
      <c r="E182" t="s">
        <v>1393</v>
      </c>
      <c r="F182" t="s">
        <v>1439</v>
      </c>
      <c r="G182">
        <v>0.38541666666666669</v>
      </c>
      <c r="H182">
        <v>20</v>
      </c>
      <c r="I182" t="s">
        <v>1472</v>
      </c>
      <c r="J182" t="s">
        <v>17</v>
      </c>
      <c r="K182" t="s">
        <v>488</v>
      </c>
      <c r="L182" t="s">
        <v>386</v>
      </c>
      <c r="M182" t="s">
        <v>488</v>
      </c>
      <c r="N182" t="s">
        <v>15</v>
      </c>
      <c r="O182">
        <v>2675</v>
      </c>
      <c r="P182">
        <v>2655</v>
      </c>
      <c r="Q182">
        <v>100</v>
      </c>
      <c r="R182" t="s">
        <v>2106</v>
      </c>
      <c r="S182" t="s">
        <v>3836</v>
      </c>
      <c r="T182" t="s">
        <v>1487</v>
      </c>
      <c r="U182" t="s">
        <v>2038</v>
      </c>
      <c r="V182" t="s">
        <v>2107</v>
      </c>
      <c r="W182" s="48">
        <v>46234.553888888891</v>
      </c>
      <c r="X182" t="s">
        <v>1654</v>
      </c>
    </row>
    <row r="183" spans="1:24">
      <c r="A183" t="s">
        <v>4897</v>
      </c>
      <c r="B183" s="6">
        <v>46027</v>
      </c>
      <c r="C183">
        <v>2</v>
      </c>
      <c r="D183" t="s">
        <v>290</v>
      </c>
      <c r="E183" t="s">
        <v>1229</v>
      </c>
      <c r="F183" t="s">
        <v>1439</v>
      </c>
      <c r="G183">
        <v>0.4375</v>
      </c>
      <c r="H183">
        <v>20</v>
      </c>
      <c r="I183" t="s">
        <v>1472</v>
      </c>
      <c r="J183" t="s">
        <v>17</v>
      </c>
      <c r="K183" t="s">
        <v>443</v>
      </c>
      <c r="L183" t="s">
        <v>387</v>
      </c>
      <c r="M183" t="s">
        <v>443</v>
      </c>
      <c r="N183" t="s">
        <v>15</v>
      </c>
      <c r="O183">
        <v>2690</v>
      </c>
      <c r="P183">
        <v>2670</v>
      </c>
      <c r="Q183">
        <v>100</v>
      </c>
      <c r="R183" t="s">
        <v>2106</v>
      </c>
      <c r="S183" t="s">
        <v>3836</v>
      </c>
      <c r="T183" t="s">
        <v>1487</v>
      </c>
      <c r="U183" t="s">
        <v>2038</v>
      </c>
      <c r="V183" t="s">
        <v>2107</v>
      </c>
      <c r="W183" s="48">
        <v>46234.553888888891</v>
      </c>
      <c r="X183" t="s">
        <v>1654</v>
      </c>
    </row>
    <row r="184" spans="1:24">
      <c r="A184" t="s">
        <v>4898</v>
      </c>
      <c r="B184" s="6">
        <v>46028</v>
      </c>
      <c r="C184">
        <v>2</v>
      </c>
      <c r="D184" t="s">
        <v>184</v>
      </c>
      <c r="E184" t="s">
        <v>2117</v>
      </c>
      <c r="F184" t="s">
        <v>1439</v>
      </c>
      <c r="G184">
        <v>0.41666666666666669</v>
      </c>
      <c r="H184">
        <v>20</v>
      </c>
      <c r="I184" t="s">
        <v>1472</v>
      </c>
      <c r="J184" t="s">
        <v>17</v>
      </c>
      <c r="K184" t="s">
        <v>1266</v>
      </c>
      <c r="L184" t="s">
        <v>391</v>
      </c>
      <c r="M184" t="s">
        <v>1266</v>
      </c>
      <c r="N184" t="s">
        <v>15</v>
      </c>
      <c r="O184">
        <v>2170</v>
      </c>
      <c r="P184">
        <v>2150</v>
      </c>
      <c r="Q184">
        <v>100</v>
      </c>
      <c r="R184" t="s">
        <v>2106</v>
      </c>
      <c r="S184" t="s">
        <v>3836</v>
      </c>
      <c r="T184" t="s">
        <v>1487</v>
      </c>
      <c r="U184" t="s">
        <v>2038</v>
      </c>
      <c r="V184" t="s">
        <v>2107</v>
      </c>
      <c r="W184" s="48">
        <v>46234.553888888891</v>
      </c>
      <c r="X184" t="s">
        <v>1654</v>
      </c>
    </row>
    <row r="185" spans="1:24">
      <c r="A185" t="s">
        <v>4899</v>
      </c>
      <c r="B185" s="6">
        <v>46028</v>
      </c>
      <c r="C185">
        <v>2</v>
      </c>
      <c r="D185" t="s">
        <v>207</v>
      </c>
      <c r="E185" t="s">
        <v>2118</v>
      </c>
      <c r="F185" t="s">
        <v>2103</v>
      </c>
      <c r="G185">
        <v>0.38194444444444442</v>
      </c>
      <c r="H185">
        <v>20</v>
      </c>
      <c r="I185" t="s">
        <v>1472</v>
      </c>
      <c r="J185" t="s">
        <v>17</v>
      </c>
      <c r="K185" t="s">
        <v>1266</v>
      </c>
      <c r="L185" t="s">
        <v>391</v>
      </c>
      <c r="M185" t="s">
        <v>1266</v>
      </c>
      <c r="N185" t="s">
        <v>15</v>
      </c>
      <c r="O185">
        <v>2150</v>
      </c>
      <c r="P185">
        <v>2130</v>
      </c>
      <c r="Q185">
        <v>100</v>
      </c>
      <c r="R185" t="s">
        <v>2106</v>
      </c>
      <c r="S185" t="s">
        <v>3837</v>
      </c>
      <c r="T185" t="s">
        <v>1487</v>
      </c>
      <c r="U185" t="s">
        <v>2038</v>
      </c>
      <c r="V185" t="s">
        <v>2107</v>
      </c>
      <c r="W185" s="48">
        <v>46234.553888888891</v>
      </c>
      <c r="X185" t="s">
        <v>1654</v>
      </c>
    </row>
    <row r="186" spans="1:24">
      <c r="A186" t="s">
        <v>4900</v>
      </c>
      <c r="B186" s="6">
        <v>46028</v>
      </c>
      <c r="C186">
        <v>2</v>
      </c>
      <c r="D186" t="s">
        <v>256</v>
      </c>
      <c r="E186" t="s">
        <v>1393</v>
      </c>
      <c r="F186" t="s">
        <v>1439</v>
      </c>
      <c r="G186">
        <v>0.38541666666666669</v>
      </c>
      <c r="H186">
        <v>20</v>
      </c>
      <c r="I186" t="s">
        <v>1472</v>
      </c>
      <c r="J186" t="s">
        <v>17</v>
      </c>
      <c r="K186" t="s">
        <v>488</v>
      </c>
      <c r="L186" t="s">
        <v>1267</v>
      </c>
      <c r="M186" t="s">
        <v>488</v>
      </c>
      <c r="N186" t="s">
        <v>15</v>
      </c>
      <c r="O186">
        <v>2675</v>
      </c>
      <c r="P186">
        <v>2655</v>
      </c>
      <c r="Q186">
        <v>100</v>
      </c>
      <c r="R186" t="s">
        <v>2106</v>
      </c>
      <c r="S186" t="s">
        <v>3836</v>
      </c>
      <c r="T186" t="s">
        <v>1487</v>
      </c>
      <c r="U186" t="s">
        <v>2038</v>
      </c>
      <c r="V186" t="s">
        <v>2107</v>
      </c>
      <c r="W186" s="48">
        <v>46234.553888888891</v>
      </c>
      <c r="X186" t="s">
        <v>1654</v>
      </c>
    </row>
    <row r="187" spans="1:24">
      <c r="A187" t="s">
        <v>4901</v>
      </c>
      <c r="B187" s="6">
        <v>46029</v>
      </c>
      <c r="C187">
        <v>2</v>
      </c>
      <c r="D187" t="s">
        <v>207</v>
      </c>
      <c r="E187" t="s">
        <v>2118</v>
      </c>
      <c r="F187" t="s">
        <v>2103</v>
      </c>
      <c r="G187">
        <v>0.38194444444444442</v>
      </c>
      <c r="H187">
        <v>20</v>
      </c>
      <c r="I187" t="s">
        <v>1472</v>
      </c>
      <c r="J187" t="s">
        <v>17</v>
      </c>
      <c r="K187" t="s">
        <v>1266</v>
      </c>
      <c r="L187" t="s">
        <v>391</v>
      </c>
      <c r="M187" t="s">
        <v>1266</v>
      </c>
      <c r="N187" t="s">
        <v>15</v>
      </c>
      <c r="O187">
        <v>2130</v>
      </c>
      <c r="P187">
        <v>2110</v>
      </c>
      <c r="Q187">
        <v>100</v>
      </c>
      <c r="R187" t="s">
        <v>2106</v>
      </c>
      <c r="S187" t="s">
        <v>3837</v>
      </c>
      <c r="T187" t="s">
        <v>1487</v>
      </c>
      <c r="U187" t="s">
        <v>2038</v>
      </c>
      <c r="V187" t="s">
        <v>2107</v>
      </c>
      <c r="W187" s="48">
        <v>46234.553888888891</v>
      </c>
      <c r="X187" t="s">
        <v>1654</v>
      </c>
    </row>
    <row r="188" spans="1:24">
      <c r="A188" t="s">
        <v>4902</v>
      </c>
      <c r="B188" s="6">
        <v>46029</v>
      </c>
      <c r="C188">
        <v>2</v>
      </c>
      <c r="D188" t="s">
        <v>256</v>
      </c>
      <c r="E188" t="s">
        <v>1393</v>
      </c>
      <c r="F188" t="s">
        <v>1439</v>
      </c>
      <c r="G188">
        <v>0.38541666666666669</v>
      </c>
      <c r="H188">
        <v>20</v>
      </c>
      <c r="I188" t="s">
        <v>1472</v>
      </c>
      <c r="J188" t="s">
        <v>17</v>
      </c>
      <c r="K188" t="s">
        <v>488</v>
      </c>
      <c r="L188" t="s">
        <v>389</v>
      </c>
      <c r="M188" t="s">
        <v>488</v>
      </c>
      <c r="N188" t="s">
        <v>16</v>
      </c>
      <c r="O188">
        <v>2600</v>
      </c>
      <c r="P188">
        <v>2580</v>
      </c>
      <c r="Q188">
        <v>100</v>
      </c>
      <c r="R188" t="s">
        <v>2106</v>
      </c>
      <c r="S188" t="s">
        <v>3836</v>
      </c>
      <c r="T188" t="s">
        <v>1487</v>
      </c>
      <c r="U188" t="s">
        <v>2038</v>
      </c>
      <c r="V188" t="s">
        <v>2107</v>
      </c>
      <c r="W188" s="48">
        <v>46234.553888888891</v>
      </c>
      <c r="X188" t="s">
        <v>1654</v>
      </c>
    </row>
    <row r="189" spans="1:24">
      <c r="A189" t="s">
        <v>4903</v>
      </c>
      <c r="B189" s="6">
        <v>46030</v>
      </c>
      <c r="C189">
        <v>2</v>
      </c>
      <c r="D189" t="s">
        <v>207</v>
      </c>
      <c r="E189" t="s">
        <v>2118</v>
      </c>
      <c r="F189" t="s">
        <v>2103</v>
      </c>
      <c r="G189">
        <v>0.38194444444444442</v>
      </c>
      <c r="H189">
        <v>20</v>
      </c>
      <c r="I189" t="s">
        <v>1472</v>
      </c>
      <c r="J189" t="s">
        <v>17</v>
      </c>
      <c r="K189" t="s">
        <v>1266</v>
      </c>
      <c r="L189" t="s">
        <v>391</v>
      </c>
      <c r="M189" t="s">
        <v>1266</v>
      </c>
      <c r="N189" t="s">
        <v>15</v>
      </c>
      <c r="O189">
        <v>2110</v>
      </c>
      <c r="P189">
        <v>2090</v>
      </c>
      <c r="Q189">
        <v>100</v>
      </c>
      <c r="R189" t="s">
        <v>2106</v>
      </c>
      <c r="S189" t="s">
        <v>3837</v>
      </c>
      <c r="T189" t="s">
        <v>1487</v>
      </c>
      <c r="U189" t="s">
        <v>2038</v>
      </c>
      <c r="V189" t="s">
        <v>2107</v>
      </c>
      <c r="W189" s="48">
        <v>46234.553888888891</v>
      </c>
      <c r="X189" t="s">
        <v>1654</v>
      </c>
    </row>
    <row r="190" spans="1:24">
      <c r="A190" t="s">
        <v>4904</v>
      </c>
      <c r="B190" s="6">
        <v>46030</v>
      </c>
      <c r="C190">
        <v>2</v>
      </c>
      <c r="D190" t="s">
        <v>256</v>
      </c>
      <c r="E190" t="s">
        <v>1393</v>
      </c>
      <c r="F190" t="s">
        <v>1439</v>
      </c>
      <c r="G190">
        <v>0.38541666666666669</v>
      </c>
      <c r="H190">
        <v>20</v>
      </c>
      <c r="I190" t="s">
        <v>1472</v>
      </c>
      <c r="J190" t="s">
        <v>17</v>
      </c>
      <c r="K190" t="s">
        <v>488</v>
      </c>
      <c r="L190" t="s">
        <v>386</v>
      </c>
      <c r="M190" t="s">
        <v>488</v>
      </c>
      <c r="N190" t="s">
        <v>15</v>
      </c>
      <c r="O190">
        <v>2655</v>
      </c>
      <c r="P190">
        <v>2635</v>
      </c>
      <c r="Q190">
        <v>100</v>
      </c>
      <c r="R190" t="s">
        <v>2106</v>
      </c>
      <c r="S190" t="s">
        <v>3837</v>
      </c>
      <c r="T190" t="s">
        <v>1487</v>
      </c>
      <c r="U190" t="s">
        <v>2038</v>
      </c>
      <c r="V190" t="s">
        <v>2107</v>
      </c>
      <c r="W190" s="48">
        <v>46234.553900462961</v>
      </c>
      <c r="X190" t="s">
        <v>1654</v>
      </c>
    </row>
    <row r="191" spans="1:24">
      <c r="A191" t="s">
        <v>4905</v>
      </c>
      <c r="B191" s="6">
        <v>46030</v>
      </c>
      <c r="C191">
        <v>2</v>
      </c>
      <c r="D191" t="s">
        <v>274</v>
      </c>
      <c r="E191" t="s">
        <v>1407</v>
      </c>
      <c r="F191" t="s">
        <v>2103</v>
      </c>
      <c r="G191">
        <v>0.44791666666666669</v>
      </c>
      <c r="H191">
        <v>20</v>
      </c>
      <c r="I191" t="s">
        <v>1472</v>
      </c>
      <c r="J191" t="s">
        <v>17</v>
      </c>
      <c r="K191" t="s">
        <v>488</v>
      </c>
      <c r="L191" t="s">
        <v>1267</v>
      </c>
      <c r="M191" t="s">
        <v>488</v>
      </c>
      <c r="N191" t="s">
        <v>15</v>
      </c>
      <c r="O191">
        <v>2655</v>
      </c>
      <c r="P191">
        <v>2635</v>
      </c>
      <c r="Q191">
        <v>100</v>
      </c>
      <c r="R191" t="s">
        <v>2106</v>
      </c>
      <c r="S191" t="s">
        <v>3836</v>
      </c>
      <c r="T191" t="s">
        <v>1487</v>
      </c>
      <c r="U191" t="s">
        <v>2038</v>
      </c>
      <c r="V191" t="s">
        <v>2107</v>
      </c>
      <c r="W191" s="48">
        <v>46234.553900462961</v>
      </c>
      <c r="X191" t="s">
        <v>1654</v>
      </c>
    </row>
    <row r="192" spans="1:24">
      <c r="A192" t="s">
        <v>4906</v>
      </c>
      <c r="B192" s="6">
        <v>46031</v>
      </c>
      <c r="C192">
        <v>2</v>
      </c>
      <c r="D192" t="s">
        <v>207</v>
      </c>
      <c r="E192" t="s">
        <v>2118</v>
      </c>
      <c r="F192" t="s">
        <v>2103</v>
      </c>
      <c r="G192">
        <v>0.38194444444444442</v>
      </c>
      <c r="H192">
        <v>20</v>
      </c>
      <c r="I192" t="s">
        <v>1472</v>
      </c>
      <c r="J192" t="s">
        <v>17</v>
      </c>
      <c r="K192" t="s">
        <v>1266</v>
      </c>
      <c r="L192" t="s">
        <v>391</v>
      </c>
      <c r="M192" t="s">
        <v>1266</v>
      </c>
      <c r="N192" t="s">
        <v>15</v>
      </c>
      <c r="O192">
        <v>2090</v>
      </c>
      <c r="P192">
        <v>2070</v>
      </c>
      <c r="Q192">
        <v>100</v>
      </c>
      <c r="R192" t="s">
        <v>2106</v>
      </c>
      <c r="S192" t="s">
        <v>3837</v>
      </c>
      <c r="T192" t="s">
        <v>1487</v>
      </c>
      <c r="U192" t="s">
        <v>2038</v>
      </c>
      <c r="V192" t="s">
        <v>2107</v>
      </c>
      <c r="W192" s="48">
        <v>46234.553900462961</v>
      </c>
      <c r="X192" t="s">
        <v>1654</v>
      </c>
    </row>
    <row r="193" spans="1:24">
      <c r="A193" t="s">
        <v>4907</v>
      </c>
      <c r="B193" s="6">
        <v>46031</v>
      </c>
      <c r="C193">
        <v>2</v>
      </c>
      <c r="D193" t="s">
        <v>246</v>
      </c>
      <c r="E193" t="s">
        <v>1211</v>
      </c>
      <c r="F193" t="s">
        <v>2103</v>
      </c>
      <c r="G193">
        <v>0.38541666666666669</v>
      </c>
      <c r="H193">
        <v>20</v>
      </c>
      <c r="I193" t="s">
        <v>1472</v>
      </c>
      <c r="J193" t="s">
        <v>17</v>
      </c>
      <c r="K193" t="s">
        <v>488</v>
      </c>
      <c r="L193" t="s">
        <v>386</v>
      </c>
      <c r="M193" t="s">
        <v>488</v>
      </c>
      <c r="N193" t="s">
        <v>15</v>
      </c>
      <c r="O193">
        <v>2635</v>
      </c>
      <c r="P193">
        <v>2615</v>
      </c>
      <c r="Q193">
        <v>100</v>
      </c>
      <c r="R193" t="s">
        <v>2106</v>
      </c>
      <c r="S193" t="s">
        <v>3836</v>
      </c>
      <c r="T193" t="s">
        <v>1487</v>
      </c>
      <c r="U193" t="s">
        <v>2038</v>
      </c>
      <c r="V193" t="s">
        <v>2107</v>
      </c>
      <c r="W193" s="48">
        <v>46234.553900462961</v>
      </c>
      <c r="X193" t="s">
        <v>1654</v>
      </c>
    </row>
    <row r="194" spans="1:24">
      <c r="A194" t="s">
        <v>4908</v>
      </c>
      <c r="B194" s="6">
        <v>46031</v>
      </c>
      <c r="C194">
        <v>2</v>
      </c>
      <c r="D194" t="s">
        <v>256</v>
      </c>
      <c r="E194" t="s">
        <v>1393</v>
      </c>
      <c r="F194" t="s">
        <v>1439</v>
      </c>
      <c r="G194">
        <v>0.38541666666666669</v>
      </c>
      <c r="H194">
        <v>20</v>
      </c>
      <c r="I194" t="s">
        <v>1472</v>
      </c>
      <c r="J194" t="s">
        <v>17</v>
      </c>
      <c r="K194" t="s">
        <v>488</v>
      </c>
      <c r="L194" t="s">
        <v>1267</v>
      </c>
      <c r="M194" t="s">
        <v>488</v>
      </c>
      <c r="N194" t="s">
        <v>15</v>
      </c>
      <c r="O194">
        <v>2635</v>
      </c>
      <c r="P194">
        <v>2615</v>
      </c>
      <c r="Q194">
        <v>100</v>
      </c>
      <c r="R194" t="s">
        <v>2106</v>
      </c>
      <c r="S194" t="s">
        <v>3837</v>
      </c>
      <c r="T194" t="s">
        <v>1487</v>
      </c>
      <c r="U194" t="s">
        <v>2038</v>
      </c>
      <c r="V194" t="s">
        <v>2107</v>
      </c>
      <c r="W194" s="48">
        <v>46234.553900462961</v>
      </c>
      <c r="X194" t="s">
        <v>1654</v>
      </c>
    </row>
    <row r="195" spans="1:24">
      <c r="A195" t="s">
        <v>4909</v>
      </c>
      <c r="B195" s="6">
        <v>46032</v>
      </c>
      <c r="C195">
        <v>2</v>
      </c>
      <c r="D195" t="s">
        <v>207</v>
      </c>
      <c r="E195" t="s">
        <v>2118</v>
      </c>
      <c r="F195" t="s">
        <v>2103</v>
      </c>
      <c r="G195">
        <v>0.38194444444444442</v>
      </c>
      <c r="H195">
        <v>20</v>
      </c>
      <c r="I195" t="s">
        <v>1472</v>
      </c>
      <c r="J195" t="s">
        <v>17</v>
      </c>
      <c r="K195" t="s">
        <v>1266</v>
      </c>
      <c r="L195" t="s">
        <v>391</v>
      </c>
      <c r="M195" t="s">
        <v>1266</v>
      </c>
      <c r="N195" t="s">
        <v>15</v>
      </c>
      <c r="O195">
        <v>2070</v>
      </c>
      <c r="P195">
        <v>2050</v>
      </c>
      <c r="Q195">
        <v>100</v>
      </c>
      <c r="R195" t="s">
        <v>2106</v>
      </c>
      <c r="S195" t="s">
        <v>3837</v>
      </c>
      <c r="T195" t="s">
        <v>1487</v>
      </c>
      <c r="U195" t="s">
        <v>2038</v>
      </c>
      <c r="V195" t="s">
        <v>2107</v>
      </c>
      <c r="W195" s="48">
        <v>46234.553900462961</v>
      </c>
      <c r="X195" t="s">
        <v>1654</v>
      </c>
    </row>
    <row r="196" spans="1:24">
      <c r="A196" t="s">
        <v>4910</v>
      </c>
      <c r="B196" s="6">
        <v>46032</v>
      </c>
      <c r="C196">
        <v>2</v>
      </c>
      <c r="D196" t="s">
        <v>256</v>
      </c>
      <c r="E196" t="s">
        <v>1393</v>
      </c>
      <c r="F196" t="s">
        <v>1439</v>
      </c>
      <c r="G196">
        <v>0.38541666666666669</v>
      </c>
      <c r="H196">
        <v>20</v>
      </c>
      <c r="I196" t="s">
        <v>1472</v>
      </c>
      <c r="J196" t="s">
        <v>17</v>
      </c>
      <c r="K196" t="s">
        <v>488</v>
      </c>
      <c r="L196" t="s">
        <v>389</v>
      </c>
      <c r="M196" t="s">
        <v>488</v>
      </c>
      <c r="N196" t="s">
        <v>16</v>
      </c>
      <c r="O196">
        <v>2580</v>
      </c>
      <c r="P196">
        <v>2560</v>
      </c>
      <c r="Q196">
        <v>100</v>
      </c>
      <c r="R196" t="s">
        <v>2106</v>
      </c>
      <c r="S196" t="s">
        <v>3837</v>
      </c>
      <c r="T196" t="s">
        <v>1487</v>
      </c>
      <c r="U196" t="s">
        <v>2038</v>
      </c>
      <c r="V196" t="s">
        <v>2107</v>
      </c>
      <c r="W196" s="48">
        <v>46234.553900462961</v>
      </c>
      <c r="X196" t="s">
        <v>1654</v>
      </c>
    </row>
    <row r="197" spans="1:24">
      <c r="A197" t="s">
        <v>4911</v>
      </c>
      <c r="B197" s="6">
        <v>46032</v>
      </c>
      <c r="C197">
        <v>2</v>
      </c>
      <c r="D197" t="s">
        <v>266</v>
      </c>
      <c r="E197" t="s">
        <v>1413</v>
      </c>
      <c r="F197" t="s">
        <v>1439</v>
      </c>
      <c r="G197">
        <v>0.44791666666666669</v>
      </c>
      <c r="H197">
        <v>20</v>
      </c>
      <c r="I197" t="s">
        <v>1472</v>
      </c>
      <c r="J197" t="s">
        <v>17</v>
      </c>
      <c r="K197" t="s">
        <v>443</v>
      </c>
      <c r="L197" t="s">
        <v>387</v>
      </c>
      <c r="M197" t="s">
        <v>443</v>
      </c>
      <c r="N197" t="s">
        <v>15</v>
      </c>
      <c r="O197">
        <v>2670</v>
      </c>
      <c r="P197">
        <v>2650</v>
      </c>
      <c r="Q197">
        <v>100</v>
      </c>
      <c r="R197" t="s">
        <v>2106</v>
      </c>
      <c r="S197" t="s">
        <v>3836</v>
      </c>
      <c r="T197" t="s">
        <v>1487</v>
      </c>
      <c r="U197" t="s">
        <v>2038</v>
      </c>
      <c r="V197" t="s">
        <v>2107</v>
      </c>
      <c r="W197" s="48">
        <v>46234.553900462961</v>
      </c>
      <c r="X197" t="s">
        <v>1654</v>
      </c>
    </row>
    <row r="198" spans="1:24">
      <c r="A198" t="s">
        <v>4912</v>
      </c>
      <c r="B198" s="6">
        <v>46033</v>
      </c>
      <c r="C198">
        <v>2</v>
      </c>
      <c r="D198" t="s">
        <v>256</v>
      </c>
      <c r="E198" t="s">
        <v>1393</v>
      </c>
      <c r="F198" t="s">
        <v>1439</v>
      </c>
      <c r="G198">
        <v>0.38541666666666669</v>
      </c>
      <c r="H198">
        <v>20</v>
      </c>
      <c r="I198" t="s">
        <v>1472</v>
      </c>
      <c r="J198" t="s">
        <v>17</v>
      </c>
      <c r="K198" t="s">
        <v>488</v>
      </c>
      <c r="O198">
        <v>0</v>
      </c>
      <c r="P198">
        <v>0</v>
      </c>
      <c r="Q198">
        <v>0</v>
      </c>
      <c r="R198" t="s">
        <v>2121</v>
      </c>
      <c r="S198" t="s">
        <v>2122</v>
      </c>
      <c r="T198" t="s">
        <v>1473</v>
      </c>
      <c r="U198" t="s">
        <v>2038</v>
      </c>
      <c r="V198" t="s">
        <v>2107</v>
      </c>
      <c r="W198" s="48">
        <v>46234.553900462961</v>
      </c>
      <c r="X198" t="s">
        <v>1654</v>
      </c>
    </row>
    <row r="199" spans="1:24">
      <c r="A199" t="s">
        <v>4913</v>
      </c>
      <c r="B199" s="6">
        <v>46027</v>
      </c>
      <c r="C199">
        <v>2</v>
      </c>
      <c r="D199" t="s">
        <v>189</v>
      </c>
      <c r="E199" t="s">
        <v>1299</v>
      </c>
      <c r="F199" t="s">
        <v>2103</v>
      </c>
      <c r="G199">
        <v>0.42708333333333331</v>
      </c>
      <c r="H199">
        <v>30</v>
      </c>
      <c r="I199" t="s">
        <v>1472</v>
      </c>
      <c r="J199" t="s">
        <v>17</v>
      </c>
      <c r="K199" t="s">
        <v>443</v>
      </c>
      <c r="L199" t="s">
        <v>387</v>
      </c>
      <c r="M199" t="s">
        <v>443</v>
      </c>
      <c r="N199" t="s">
        <v>15</v>
      </c>
      <c r="O199">
        <v>2650</v>
      </c>
      <c r="P199">
        <v>2620</v>
      </c>
      <c r="Q199">
        <v>100</v>
      </c>
      <c r="R199" t="s">
        <v>2106</v>
      </c>
      <c r="S199" t="s">
        <v>3836</v>
      </c>
      <c r="T199" t="s">
        <v>1487</v>
      </c>
      <c r="U199" t="s">
        <v>2038</v>
      </c>
      <c r="V199" t="s">
        <v>2107</v>
      </c>
      <c r="W199" s="48">
        <v>46234.553912037038</v>
      </c>
      <c r="X199" t="s">
        <v>1654</v>
      </c>
    </row>
    <row r="200" spans="1:24">
      <c r="A200" t="s">
        <v>4914</v>
      </c>
      <c r="B200" s="6">
        <v>46027</v>
      </c>
      <c r="C200">
        <v>2</v>
      </c>
      <c r="D200" t="s">
        <v>238</v>
      </c>
      <c r="E200" t="s">
        <v>2119</v>
      </c>
      <c r="F200" t="s">
        <v>1439</v>
      </c>
      <c r="G200">
        <v>0.38541666666666669</v>
      </c>
      <c r="H200">
        <v>30</v>
      </c>
      <c r="I200" t="s">
        <v>1472</v>
      </c>
      <c r="J200" t="s">
        <v>17</v>
      </c>
      <c r="K200" t="s">
        <v>488</v>
      </c>
      <c r="L200" t="s">
        <v>386</v>
      </c>
      <c r="M200" t="s">
        <v>488</v>
      </c>
      <c r="N200" t="s">
        <v>15</v>
      </c>
      <c r="O200">
        <v>2615</v>
      </c>
      <c r="P200">
        <v>2585</v>
      </c>
      <c r="Q200">
        <v>100</v>
      </c>
      <c r="R200" t="s">
        <v>2106</v>
      </c>
      <c r="S200" t="s">
        <v>3836</v>
      </c>
      <c r="T200" t="s">
        <v>1487</v>
      </c>
      <c r="U200" t="s">
        <v>2038</v>
      </c>
      <c r="V200" t="s">
        <v>2107</v>
      </c>
      <c r="W200" s="48">
        <v>46234.553912037038</v>
      </c>
      <c r="X200" t="s">
        <v>1654</v>
      </c>
    </row>
    <row r="201" spans="1:24">
      <c r="A201" t="s">
        <v>4915</v>
      </c>
      <c r="B201" s="6">
        <v>46027</v>
      </c>
      <c r="C201">
        <v>2</v>
      </c>
      <c r="D201" t="s">
        <v>261</v>
      </c>
      <c r="E201" t="s">
        <v>1401</v>
      </c>
      <c r="F201" t="s">
        <v>2103</v>
      </c>
      <c r="G201">
        <v>0.625</v>
      </c>
      <c r="H201">
        <v>30</v>
      </c>
      <c r="I201" t="s">
        <v>1472</v>
      </c>
      <c r="J201" t="s">
        <v>17</v>
      </c>
      <c r="K201" t="s">
        <v>488</v>
      </c>
      <c r="L201" t="s">
        <v>1267</v>
      </c>
      <c r="M201" t="s">
        <v>488</v>
      </c>
      <c r="N201" t="s">
        <v>15</v>
      </c>
      <c r="O201">
        <v>2615</v>
      </c>
      <c r="P201">
        <v>2585</v>
      </c>
      <c r="Q201">
        <v>100</v>
      </c>
      <c r="R201" t="s">
        <v>2106</v>
      </c>
      <c r="S201" t="s">
        <v>3836</v>
      </c>
      <c r="T201" t="s">
        <v>1487</v>
      </c>
      <c r="U201" t="s">
        <v>2038</v>
      </c>
      <c r="V201" t="s">
        <v>2107</v>
      </c>
      <c r="W201" s="48">
        <v>46234.553912037038</v>
      </c>
      <c r="X201" t="s">
        <v>1654</v>
      </c>
    </row>
    <row r="202" spans="1:24">
      <c r="A202" t="s">
        <v>4916</v>
      </c>
      <c r="B202" s="6">
        <v>46027</v>
      </c>
      <c r="C202">
        <v>2</v>
      </c>
      <c r="D202" t="s">
        <v>276</v>
      </c>
      <c r="E202" t="s">
        <v>1412</v>
      </c>
      <c r="F202" t="s">
        <v>1439</v>
      </c>
      <c r="G202">
        <v>0.625</v>
      </c>
      <c r="H202">
        <v>30</v>
      </c>
      <c r="I202" t="s">
        <v>1472</v>
      </c>
      <c r="J202" t="s">
        <v>17</v>
      </c>
      <c r="K202" t="s">
        <v>488</v>
      </c>
      <c r="L202" t="s">
        <v>386</v>
      </c>
      <c r="M202" t="s">
        <v>488</v>
      </c>
      <c r="N202" t="s">
        <v>15</v>
      </c>
      <c r="O202">
        <v>2585</v>
      </c>
      <c r="P202">
        <v>2555</v>
      </c>
      <c r="Q202">
        <v>100</v>
      </c>
      <c r="R202" t="s">
        <v>2106</v>
      </c>
      <c r="S202" t="s">
        <v>3836</v>
      </c>
      <c r="T202" t="s">
        <v>1487</v>
      </c>
      <c r="U202" t="s">
        <v>2038</v>
      </c>
      <c r="V202" t="s">
        <v>2107</v>
      </c>
      <c r="W202" s="48">
        <v>46234.553912037038</v>
      </c>
      <c r="X202" t="s">
        <v>1654</v>
      </c>
    </row>
    <row r="203" spans="1:24">
      <c r="A203" t="s">
        <v>4917</v>
      </c>
      <c r="B203" s="6">
        <v>46027</v>
      </c>
      <c r="C203">
        <v>2</v>
      </c>
      <c r="D203" t="s">
        <v>289</v>
      </c>
      <c r="E203" t="s">
        <v>108</v>
      </c>
      <c r="F203" t="s">
        <v>1590</v>
      </c>
      <c r="G203">
        <v>0.4375</v>
      </c>
      <c r="H203">
        <v>30</v>
      </c>
      <c r="I203" t="s">
        <v>1472</v>
      </c>
      <c r="J203" t="s">
        <v>17</v>
      </c>
      <c r="K203" t="s">
        <v>443</v>
      </c>
      <c r="L203" t="s">
        <v>387</v>
      </c>
      <c r="M203" t="s">
        <v>443</v>
      </c>
      <c r="N203" t="s">
        <v>15</v>
      </c>
      <c r="O203">
        <v>2620</v>
      </c>
      <c r="P203">
        <v>2590</v>
      </c>
      <c r="Q203">
        <v>100</v>
      </c>
      <c r="R203" t="s">
        <v>2106</v>
      </c>
      <c r="S203" t="s">
        <v>3836</v>
      </c>
      <c r="T203" t="s">
        <v>1487</v>
      </c>
      <c r="U203" t="s">
        <v>2038</v>
      </c>
      <c r="V203" t="s">
        <v>2107</v>
      </c>
      <c r="W203" s="48">
        <v>46234.553912037038</v>
      </c>
      <c r="X203" t="s">
        <v>1654</v>
      </c>
    </row>
    <row r="204" spans="1:24">
      <c r="A204" t="s">
        <v>4918</v>
      </c>
      <c r="B204" s="6">
        <v>46028</v>
      </c>
      <c r="C204">
        <v>2</v>
      </c>
      <c r="D204" t="s">
        <v>238</v>
      </c>
      <c r="E204" t="s">
        <v>2119</v>
      </c>
      <c r="F204" t="s">
        <v>1439</v>
      </c>
      <c r="G204">
        <v>0.38541666666666669</v>
      </c>
      <c r="H204">
        <v>30</v>
      </c>
      <c r="I204" t="s">
        <v>1472</v>
      </c>
      <c r="J204" t="s">
        <v>17</v>
      </c>
      <c r="K204" t="s">
        <v>488</v>
      </c>
      <c r="L204" t="s">
        <v>1267</v>
      </c>
      <c r="M204" t="s">
        <v>488</v>
      </c>
      <c r="N204" t="s">
        <v>15</v>
      </c>
      <c r="O204">
        <v>2585</v>
      </c>
      <c r="P204">
        <v>2555</v>
      </c>
      <c r="Q204">
        <v>100</v>
      </c>
      <c r="R204" t="s">
        <v>2106</v>
      </c>
      <c r="S204" t="s">
        <v>3836</v>
      </c>
      <c r="T204" t="s">
        <v>1487</v>
      </c>
      <c r="U204" t="s">
        <v>2038</v>
      </c>
      <c r="V204" t="s">
        <v>2107</v>
      </c>
      <c r="W204" s="48">
        <v>46234.553912037038</v>
      </c>
      <c r="X204" t="s">
        <v>1654</v>
      </c>
    </row>
    <row r="205" spans="1:24">
      <c r="A205" t="s">
        <v>4919</v>
      </c>
      <c r="B205" s="6">
        <v>46028</v>
      </c>
      <c r="C205">
        <v>2</v>
      </c>
      <c r="D205" t="s">
        <v>261</v>
      </c>
      <c r="E205" t="s">
        <v>1401</v>
      </c>
      <c r="F205" t="s">
        <v>2103</v>
      </c>
      <c r="G205">
        <v>0.625</v>
      </c>
      <c r="H205">
        <v>30</v>
      </c>
      <c r="I205" t="s">
        <v>1472</v>
      </c>
      <c r="J205" t="s">
        <v>17</v>
      </c>
      <c r="K205" t="s">
        <v>488</v>
      </c>
      <c r="L205" t="s">
        <v>386</v>
      </c>
      <c r="M205" t="s">
        <v>488</v>
      </c>
      <c r="N205" t="s">
        <v>15</v>
      </c>
      <c r="O205">
        <v>2555</v>
      </c>
      <c r="P205">
        <v>2525</v>
      </c>
      <c r="Q205">
        <v>100</v>
      </c>
      <c r="R205" t="s">
        <v>2106</v>
      </c>
      <c r="S205" t="s">
        <v>3836</v>
      </c>
      <c r="T205" t="s">
        <v>1487</v>
      </c>
      <c r="U205" t="s">
        <v>2038</v>
      </c>
      <c r="V205" t="s">
        <v>2107</v>
      </c>
      <c r="W205" s="48">
        <v>46234.553912037038</v>
      </c>
      <c r="X205" t="s">
        <v>1654</v>
      </c>
    </row>
    <row r="206" spans="1:24">
      <c r="A206" t="s">
        <v>4920</v>
      </c>
      <c r="B206" s="6">
        <v>46028</v>
      </c>
      <c r="C206">
        <v>2</v>
      </c>
      <c r="D206" t="s">
        <v>276</v>
      </c>
      <c r="E206" t="s">
        <v>1412</v>
      </c>
      <c r="F206" t="s">
        <v>1439</v>
      </c>
      <c r="G206">
        <v>0.625</v>
      </c>
      <c r="H206">
        <v>30</v>
      </c>
      <c r="I206" t="s">
        <v>1472</v>
      </c>
      <c r="J206" t="s">
        <v>17</v>
      </c>
      <c r="K206" t="s">
        <v>488</v>
      </c>
      <c r="L206" t="s">
        <v>1267</v>
      </c>
      <c r="M206" t="s">
        <v>488</v>
      </c>
      <c r="N206" t="s">
        <v>15</v>
      </c>
      <c r="O206">
        <v>2555</v>
      </c>
      <c r="P206">
        <v>2525</v>
      </c>
      <c r="Q206">
        <v>100</v>
      </c>
      <c r="R206" t="s">
        <v>2106</v>
      </c>
      <c r="S206" t="s">
        <v>3836</v>
      </c>
      <c r="T206" t="s">
        <v>1487</v>
      </c>
      <c r="U206" t="s">
        <v>2038</v>
      </c>
      <c r="V206" t="s">
        <v>2107</v>
      </c>
      <c r="W206" s="48">
        <v>46234.553912037038</v>
      </c>
      <c r="X206" t="s">
        <v>1654</v>
      </c>
    </row>
    <row r="207" spans="1:24">
      <c r="A207" t="s">
        <v>4921</v>
      </c>
      <c r="B207" s="6">
        <v>46028</v>
      </c>
      <c r="C207">
        <v>2</v>
      </c>
      <c r="D207" t="s">
        <v>289</v>
      </c>
      <c r="E207" t="s">
        <v>108</v>
      </c>
      <c r="F207" t="s">
        <v>1590</v>
      </c>
      <c r="G207">
        <v>0.4375</v>
      </c>
      <c r="H207">
        <v>30</v>
      </c>
      <c r="I207" t="s">
        <v>1472</v>
      </c>
      <c r="J207" t="s">
        <v>17</v>
      </c>
      <c r="K207" t="s">
        <v>443</v>
      </c>
      <c r="L207" t="s">
        <v>387</v>
      </c>
      <c r="M207" t="s">
        <v>443</v>
      </c>
      <c r="N207" t="s">
        <v>15</v>
      </c>
      <c r="O207">
        <v>2590</v>
      </c>
      <c r="P207">
        <v>2560</v>
      </c>
      <c r="Q207">
        <v>100</v>
      </c>
      <c r="R207" t="s">
        <v>2106</v>
      </c>
      <c r="S207" t="s">
        <v>3837</v>
      </c>
      <c r="T207" t="s">
        <v>1487</v>
      </c>
      <c r="U207" t="s">
        <v>2038</v>
      </c>
      <c r="V207" t="s">
        <v>2107</v>
      </c>
      <c r="W207" s="48">
        <v>46234.553912037038</v>
      </c>
      <c r="X207" t="s">
        <v>1654</v>
      </c>
    </row>
    <row r="208" spans="1:24">
      <c r="A208" t="s">
        <v>4922</v>
      </c>
      <c r="B208" s="6">
        <v>46029</v>
      </c>
      <c r="C208">
        <v>2</v>
      </c>
      <c r="D208" t="s">
        <v>238</v>
      </c>
      <c r="E208" t="s">
        <v>2119</v>
      </c>
      <c r="F208" t="s">
        <v>1439</v>
      </c>
      <c r="G208">
        <v>0.38541666666666669</v>
      </c>
      <c r="H208">
        <v>30</v>
      </c>
      <c r="I208" t="s">
        <v>1472</v>
      </c>
      <c r="J208" t="s">
        <v>17</v>
      </c>
      <c r="K208" t="s">
        <v>488</v>
      </c>
      <c r="L208" t="s">
        <v>389</v>
      </c>
      <c r="M208" t="s">
        <v>488</v>
      </c>
      <c r="N208" t="s">
        <v>16</v>
      </c>
      <c r="O208">
        <v>2560</v>
      </c>
      <c r="P208">
        <v>2530</v>
      </c>
      <c r="Q208">
        <v>100</v>
      </c>
      <c r="R208" t="s">
        <v>2106</v>
      </c>
      <c r="S208" t="s">
        <v>3836</v>
      </c>
      <c r="T208" t="s">
        <v>1487</v>
      </c>
      <c r="U208" t="s">
        <v>2038</v>
      </c>
      <c r="V208" t="s">
        <v>2107</v>
      </c>
      <c r="W208" s="48">
        <v>46234.553923611114</v>
      </c>
      <c r="X208" t="s">
        <v>1654</v>
      </c>
    </row>
    <row r="209" spans="1:24">
      <c r="A209" t="s">
        <v>4923</v>
      </c>
      <c r="B209" s="6">
        <v>46029</v>
      </c>
      <c r="C209">
        <v>2</v>
      </c>
      <c r="D209" t="s">
        <v>261</v>
      </c>
      <c r="E209" t="s">
        <v>1401</v>
      </c>
      <c r="F209" t="s">
        <v>2103</v>
      </c>
      <c r="G209">
        <v>0.625</v>
      </c>
      <c r="H209">
        <v>30</v>
      </c>
      <c r="I209" t="s">
        <v>1472</v>
      </c>
      <c r="J209" t="s">
        <v>17</v>
      </c>
      <c r="K209" t="s">
        <v>488</v>
      </c>
      <c r="L209" t="s">
        <v>389</v>
      </c>
      <c r="M209" t="s">
        <v>488</v>
      </c>
      <c r="N209" t="s">
        <v>16</v>
      </c>
      <c r="O209">
        <v>2530</v>
      </c>
      <c r="P209">
        <v>2500</v>
      </c>
      <c r="Q209">
        <v>100</v>
      </c>
      <c r="R209" t="s">
        <v>2106</v>
      </c>
      <c r="S209" t="s">
        <v>3836</v>
      </c>
      <c r="T209" t="s">
        <v>1487</v>
      </c>
      <c r="U209" t="s">
        <v>2038</v>
      </c>
      <c r="V209" t="s">
        <v>2107</v>
      </c>
      <c r="W209" s="48">
        <v>46234.553923611114</v>
      </c>
      <c r="X209" t="s">
        <v>1654</v>
      </c>
    </row>
    <row r="210" spans="1:24">
      <c r="A210" t="s">
        <v>4924</v>
      </c>
      <c r="B210" s="6">
        <v>46029</v>
      </c>
      <c r="C210">
        <v>2</v>
      </c>
      <c r="D210" t="s">
        <v>276</v>
      </c>
      <c r="E210" t="s">
        <v>1412</v>
      </c>
      <c r="F210" t="s">
        <v>1439</v>
      </c>
      <c r="G210">
        <v>0.625</v>
      </c>
      <c r="H210">
        <v>30</v>
      </c>
      <c r="I210" t="s">
        <v>1472</v>
      </c>
      <c r="J210" t="s">
        <v>17</v>
      </c>
      <c r="K210" t="s">
        <v>488</v>
      </c>
      <c r="L210" t="s">
        <v>389</v>
      </c>
      <c r="M210" t="s">
        <v>488</v>
      </c>
      <c r="N210" t="s">
        <v>16</v>
      </c>
      <c r="O210">
        <v>2500</v>
      </c>
      <c r="P210">
        <v>2470</v>
      </c>
      <c r="Q210">
        <v>100</v>
      </c>
      <c r="R210" t="s">
        <v>2106</v>
      </c>
      <c r="S210" t="s">
        <v>3836</v>
      </c>
      <c r="T210" t="s">
        <v>1487</v>
      </c>
      <c r="U210" t="s">
        <v>2038</v>
      </c>
      <c r="V210" t="s">
        <v>2107</v>
      </c>
      <c r="W210" s="48">
        <v>46234.553923611114</v>
      </c>
      <c r="X210" t="s">
        <v>1654</v>
      </c>
    </row>
    <row r="211" spans="1:24">
      <c r="A211" t="s">
        <v>4925</v>
      </c>
      <c r="B211" s="6">
        <v>46029</v>
      </c>
      <c r="C211">
        <v>2</v>
      </c>
      <c r="D211" t="s">
        <v>289</v>
      </c>
      <c r="E211" t="s">
        <v>108</v>
      </c>
      <c r="F211" t="s">
        <v>1590</v>
      </c>
      <c r="G211">
        <v>0.4375</v>
      </c>
      <c r="H211">
        <v>30</v>
      </c>
      <c r="I211" t="s">
        <v>1472</v>
      </c>
      <c r="J211" t="s">
        <v>17</v>
      </c>
      <c r="K211" t="s">
        <v>443</v>
      </c>
      <c r="L211" t="s">
        <v>387</v>
      </c>
      <c r="M211" t="s">
        <v>443</v>
      </c>
      <c r="N211" t="s">
        <v>15</v>
      </c>
      <c r="O211">
        <v>2560</v>
      </c>
      <c r="P211">
        <v>2530</v>
      </c>
      <c r="Q211">
        <v>100</v>
      </c>
      <c r="R211" t="s">
        <v>2106</v>
      </c>
      <c r="S211" t="s">
        <v>3837</v>
      </c>
      <c r="T211" t="s">
        <v>1487</v>
      </c>
      <c r="U211" t="s">
        <v>2038</v>
      </c>
      <c r="V211" t="s">
        <v>2107</v>
      </c>
      <c r="W211" s="48">
        <v>46234.553923611114</v>
      </c>
      <c r="X211" t="s">
        <v>1654</v>
      </c>
    </row>
    <row r="212" spans="1:24">
      <c r="A212" t="s">
        <v>4926</v>
      </c>
      <c r="B212" s="6">
        <v>46030</v>
      </c>
      <c r="C212">
        <v>2</v>
      </c>
      <c r="D212" t="s">
        <v>238</v>
      </c>
      <c r="E212" t="s">
        <v>2119</v>
      </c>
      <c r="F212" t="s">
        <v>1439</v>
      </c>
      <c r="G212">
        <v>0.38541666666666669</v>
      </c>
      <c r="H212">
        <v>30</v>
      </c>
      <c r="I212" t="s">
        <v>1472</v>
      </c>
      <c r="J212" t="s">
        <v>17</v>
      </c>
      <c r="K212" t="s">
        <v>488</v>
      </c>
      <c r="L212" t="s">
        <v>386</v>
      </c>
      <c r="M212" t="s">
        <v>488</v>
      </c>
      <c r="N212" t="s">
        <v>15</v>
      </c>
      <c r="O212">
        <v>2525</v>
      </c>
      <c r="P212">
        <v>2495</v>
      </c>
      <c r="Q212">
        <v>100</v>
      </c>
      <c r="R212" t="s">
        <v>2106</v>
      </c>
      <c r="S212" t="s">
        <v>3837</v>
      </c>
      <c r="T212" t="s">
        <v>1487</v>
      </c>
      <c r="U212" t="s">
        <v>2038</v>
      </c>
      <c r="V212" t="s">
        <v>2107</v>
      </c>
      <c r="W212" s="48">
        <v>46234.553923611114</v>
      </c>
      <c r="X212" t="s">
        <v>1654</v>
      </c>
    </row>
    <row r="213" spans="1:24">
      <c r="A213" t="s">
        <v>4927</v>
      </c>
      <c r="B213" s="6">
        <v>46030</v>
      </c>
      <c r="C213">
        <v>2</v>
      </c>
      <c r="D213" t="s">
        <v>261</v>
      </c>
      <c r="E213" t="s">
        <v>1401</v>
      </c>
      <c r="F213" t="s">
        <v>2103</v>
      </c>
      <c r="G213">
        <v>0.625</v>
      </c>
      <c r="H213">
        <v>30</v>
      </c>
      <c r="I213" t="s">
        <v>1472</v>
      </c>
      <c r="J213" t="s">
        <v>17</v>
      </c>
      <c r="K213" t="s">
        <v>488</v>
      </c>
      <c r="L213" t="s">
        <v>1267</v>
      </c>
      <c r="M213" t="s">
        <v>488</v>
      </c>
      <c r="N213" t="s">
        <v>15</v>
      </c>
      <c r="O213">
        <v>2525</v>
      </c>
      <c r="P213">
        <v>2495</v>
      </c>
      <c r="Q213">
        <v>100</v>
      </c>
      <c r="R213" t="s">
        <v>2106</v>
      </c>
      <c r="S213" t="s">
        <v>3837</v>
      </c>
      <c r="T213" t="s">
        <v>1487</v>
      </c>
      <c r="U213" t="s">
        <v>2038</v>
      </c>
      <c r="V213" t="s">
        <v>2107</v>
      </c>
      <c r="W213" s="48">
        <v>46234.553923611114</v>
      </c>
      <c r="X213" t="s">
        <v>1654</v>
      </c>
    </row>
    <row r="214" spans="1:24">
      <c r="A214" t="s">
        <v>4928</v>
      </c>
      <c r="B214" s="6">
        <v>46030</v>
      </c>
      <c r="C214">
        <v>2</v>
      </c>
      <c r="D214" t="s">
        <v>276</v>
      </c>
      <c r="E214" t="s">
        <v>1412</v>
      </c>
      <c r="F214" t="s">
        <v>1439</v>
      </c>
      <c r="G214">
        <v>0.625</v>
      </c>
      <c r="H214">
        <v>30</v>
      </c>
      <c r="I214" t="s">
        <v>1472</v>
      </c>
      <c r="J214" t="s">
        <v>17</v>
      </c>
      <c r="K214" t="s">
        <v>488</v>
      </c>
      <c r="L214" t="s">
        <v>386</v>
      </c>
      <c r="M214" t="s">
        <v>488</v>
      </c>
      <c r="N214" t="s">
        <v>15</v>
      </c>
      <c r="O214">
        <v>2495</v>
      </c>
      <c r="P214">
        <v>2465</v>
      </c>
      <c r="Q214">
        <v>100</v>
      </c>
      <c r="R214" t="s">
        <v>2106</v>
      </c>
      <c r="S214" t="s">
        <v>3837</v>
      </c>
      <c r="T214" t="s">
        <v>1487</v>
      </c>
      <c r="U214" t="s">
        <v>2038</v>
      </c>
      <c r="V214" t="s">
        <v>2107</v>
      </c>
      <c r="W214" s="48">
        <v>46234.553923611114</v>
      </c>
      <c r="X214" t="s">
        <v>1654</v>
      </c>
    </row>
    <row r="215" spans="1:24">
      <c r="A215" t="s">
        <v>4929</v>
      </c>
      <c r="B215" s="6">
        <v>46030</v>
      </c>
      <c r="C215">
        <v>2</v>
      </c>
      <c r="D215" t="s">
        <v>289</v>
      </c>
      <c r="E215" t="s">
        <v>108</v>
      </c>
      <c r="F215" t="s">
        <v>1590</v>
      </c>
      <c r="G215">
        <v>0.4375</v>
      </c>
      <c r="H215">
        <v>30</v>
      </c>
      <c r="I215" t="s">
        <v>1472</v>
      </c>
      <c r="J215" t="s">
        <v>17</v>
      </c>
      <c r="K215" t="s">
        <v>443</v>
      </c>
      <c r="L215" t="s">
        <v>387</v>
      </c>
      <c r="M215" t="s">
        <v>443</v>
      </c>
      <c r="N215" t="s">
        <v>15</v>
      </c>
      <c r="O215">
        <v>2530</v>
      </c>
      <c r="P215">
        <v>2500</v>
      </c>
      <c r="Q215">
        <v>100</v>
      </c>
      <c r="R215" t="s">
        <v>2106</v>
      </c>
      <c r="S215" t="s">
        <v>3837</v>
      </c>
      <c r="T215" t="s">
        <v>1487</v>
      </c>
      <c r="U215" t="s">
        <v>2038</v>
      </c>
      <c r="V215" t="s">
        <v>2107</v>
      </c>
      <c r="W215" s="48">
        <v>46234.553923611114</v>
      </c>
      <c r="X215" t="s">
        <v>1654</v>
      </c>
    </row>
    <row r="216" spans="1:24">
      <c r="A216" t="s">
        <v>4930</v>
      </c>
      <c r="B216" s="6">
        <v>46030</v>
      </c>
      <c r="C216">
        <v>2</v>
      </c>
      <c r="D216" t="s">
        <v>4696</v>
      </c>
      <c r="E216" t="s">
        <v>1372</v>
      </c>
      <c r="F216" t="s">
        <v>2103</v>
      </c>
      <c r="G216">
        <v>0.77083333333333337</v>
      </c>
      <c r="H216">
        <v>30</v>
      </c>
      <c r="I216" t="s">
        <v>1472</v>
      </c>
      <c r="J216" t="s">
        <v>17</v>
      </c>
      <c r="K216" t="s">
        <v>1266</v>
      </c>
      <c r="L216" t="s">
        <v>391</v>
      </c>
      <c r="M216" t="s">
        <v>1266</v>
      </c>
      <c r="N216" t="s">
        <v>15</v>
      </c>
      <c r="O216">
        <v>2050</v>
      </c>
      <c r="P216">
        <v>2020</v>
      </c>
      <c r="Q216">
        <v>100</v>
      </c>
      <c r="R216" t="s">
        <v>2106</v>
      </c>
      <c r="S216" t="s">
        <v>3836</v>
      </c>
      <c r="T216" t="s">
        <v>1487</v>
      </c>
      <c r="U216" t="s">
        <v>2038</v>
      </c>
      <c r="V216" t="s">
        <v>2107</v>
      </c>
      <c r="W216" s="48">
        <v>46234.553923611114</v>
      </c>
      <c r="X216" t="s">
        <v>1654</v>
      </c>
    </row>
    <row r="217" spans="1:24">
      <c r="A217" t="s">
        <v>4931</v>
      </c>
      <c r="B217" s="6">
        <v>46031</v>
      </c>
      <c r="C217">
        <v>2</v>
      </c>
      <c r="D217" t="s">
        <v>238</v>
      </c>
      <c r="E217" t="s">
        <v>2119</v>
      </c>
      <c r="F217" t="s">
        <v>1439</v>
      </c>
      <c r="G217">
        <v>0.38541666666666669</v>
      </c>
      <c r="H217">
        <v>30</v>
      </c>
      <c r="I217" t="s">
        <v>1472</v>
      </c>
      <c r="J217" t="s">
        <v>17</v>
      </c>
      <c r="K217" t="s">
        <v>488</v>
      </c>
      <c r="L217" t="s">
        <v>1267</v>
      </c>
      <c r="M217" t="s">
        <v>488</v>
      </c>
      <c r="N217" t="s">
        <v>15</v>
      </c>
      <c r="O217">
        <v>2495</v>
      </c>
      <c r="P217">
        <v>2465</v>
      </c>
      <c r="Q217">
        <v>100</v>
      </c>
      <c r="R217" t="s">
        <v>2106</v>
      </c>
      <c r="S217" t="s">
        <v>3837</v>
      </c>
      <c r="T217" t="s">
        <v>1487</v>
      </c>
      <c r="U217" t="s">
        <v>2038</v>
      </c>
      <c r="V217" t="s">
        <v>2107</v>
      </c>
      <c r="W217" s="48">
        <v>46234.553935185184</v>
      </c>
      <c r="X217" t="s">
        <v>1654</v>
      </c>
    </row>
    <row r="218" spans="1:24">
      <c r="A218" t="s">
        <v>4932</v>
      </c>
      <c r="B218" s="6">
        <v>46031</v>
      </c>
      <c r="C218">
        <v>2</v>
      </c>
      <c r="D218" t="s">
        <v>261</v>
      </c>
      <c r="E218" t="s">
        <v>1401</v>
      </c>
      <c r="F218" t="s">
        <v>2103</v>
      </c>
      <c r="G218">
        <v>0.625</v>
      </c>
      <c r="H218">
        <v>30</v>
      </c>
      <c r="I218" t="s">
        <v>1472</v>
      </c>
      <c r="J218" t="s">
        <v>17</v>
      </c>
      <c r="K218" t="s">
        <v>488</v>
      </c>
      <c r="L218" t="s">
        <v>386</v>
      </c>
      <c r="M218" t="s">
        <v>488</v>
      </c>
      <c r="N218" t="s">
        <v>15</v>
      </c>
      <c r="O218">
        <v>2465</v>
      </c>
      <c r="P218">
        <v>2435</v>
      </c>
      <c r="Q218">
        <v>100</v>
      </c>
      <c r="R218" t="s">
        <v>2106</v>
      </c>
      <c r="S218" t="s">
        <v>3837</v>
      </c>
      <c r="T218" t="s">
        <v>1487</v>
      </c>
      <c r="U218" t="s">
        <v>2038</v>
      </c>
      <c r="V218" t="s">
        <v>2107</v>
      </c>
      <c r="W218" s="48">
        <v>46234.553935185184</v>
      </c>
      <c r="X218" t="s">
        <v>1654</v>
      </c>
    </row>
    <row r="219" spans="1:24">
      <c r="A219" t="s">
        <v>4933</v>
      </c>
      <c r="B219" s="6">
        <v>46031</v>
      </c>
      <c r="C219">
        <v>2</v>
      </c>
      <c r="D219" t="s">
        <v>276</v>
      </c>
      <c r="E219" t="s">
        <v>1412</v>
      </c>
      <c r="F219" t="s">
        <v>1439</v>
      </c>
      <c r="G219">
        <v>0.625</v>
      </c>
      <c r="H219">
        <v>30</v>
      </c>
      <c r="I219" t="s">
        <v>1472</v>
      </c>
      <c r="J219" t="s">
        <v>17</v>
      </c>
      <c r="K219" t="s">
        <v>488</v>
      </c>
      <c r="L219" t="s">
        <v>1267</v>
      </c>
      <c r="M219" t="s">
        <v>488</v>
      </c>
      <c r="N219" t="s">
        <v>15</v>
      </c>
      <c r="O219">
        <v>2465</v>
      </c>
      <c r="P219">
        <v>2435</v>
      </c>
      <c r="Q219">
        <v>100</v>
      </c>
      <c r="R219" t="s">
        <v>2106</v>
      </c>
      <c r="S219" t="s">
        <v>3837</v>
      </c>
      <c r="T219" t="s">
        <v>1487</v>
      </c>
      <c r="U219" t="s">
        <v>2038</v>
      </c>
      <c r="V219" t="s">
        <v>2107</v>
      </c>
      <c r="W219" s="48">
        <v>46234.553935185184</v>
      </c>
      <c r="X219" t="s">
        <v>1654</v>
      </c>
    </row>
    <row r="220" spans="1:24">
      <c r="A220" t="s">
        <v>4934</v>
      </c>
      <c r="B220" s="6">
        <v>46031</v>
      </c>
      <c r="C220">
        <v>2</v>
      </c>
      <c r="D220" t="s">
        <v>289</v>
      </c>
      <c r="E220" t="s">
        <v>108</v>
      </c>
      <c r="F220" t="s">
        <v>1590</v>
      </c>
      <c r="G220">
        <v>0.4375</v>
      </c>
      <c r="H220">
        <v>30</v>
      </c>
      <c r="I220" t="s">
        <v>1472</v>
      </c>
      <c r="J220" t="s">
        <v>17</v>
      </c>
      <c r="K220" t="s">
        <v>443</v>
      </c>
      <c r="L220" t="s">
        <v>387</v>
      </c>
      <c r="M220" t="s">
        <v>443</v>
      </c>
      <c r="N220" t="s">
        <v>15</v>
      </c>
      <c r="O220">
        <v>2500</v>
      </c>
      <c r="P220">
        <v>2470</v>
      </c>
      <c r="Q220">
        <v>100</v>
      </c>
      <c r="R220" t="s">
        <v>2106</v>
      </c>
      <c r="S220" t="s">
        <v>3837</v>
      </c>
      <c r="T220" t="s">
        <v>1487</v>
      </c>
      <c r="U220" t="s">
        <v>2038</v>
      </c>
      <c r="V220" t="s">
        <v>2107</v>
      </c>
      <c r="W220" s="48">
        <v>46234.553935185184</v>
      </c>
      <c r="X220" t="s">
        <v>1654</v>
      </c>
    </row>
    <row r="221" spans="1:24">
      <c r="A221" t="s">
        <v>4935</v>
      </c>
      <c r="B221" s="6">
        <v>46032</v>
      </c>
      <c r="C221">
        <v>2</v>
      </c>
      <c r="D221" t="s">
        <v>238</v>
      </c>
      <c r="E221" t="s">
        <v>2119</v>
      </c>
      <c r="F221" t="s">
        <v>1439</v>
      </c>
      <c r="G221">
        <v>0.38541666666666669</v>
      </c>
      <c r="H221">
        <v>30</v>
      </c>
      <c r="I221" t="s">
        <v>1472</v>
      </c>
      <c r="J221" t="s">
        <v>17</v>
      </c>
      <c r="K221" t="s">
        <v>488</v>
      </c>
      <c r="L221" t="s">
        <v>389</v>
      </c>
      <c r="M221" t="s">
        <v>488</v>
      </c>
      <c r="N221" t="s">
        <v>16</v>
      </c>
      <c r="O221">
        <v>2470</v>
      </c>
      <c r="P221">
        <v>2440</v>
      </c>
      <c r="Q221">
        <v>100</v>
      </c>
      <c r="R221" t="s">
        <v>2106</v>
      </c>
      <c r="S221" t="s">
        <v>3837</v>
      </c>
      <c r="T221" t="s">
        <v>1487</v>
      </c>
      <c r="U221" t="s">
        <v>2038</v>
      </c>
      <c r="V221" t="s">
        <v>2107</v>
      </c>
      <c r="W221" s="48">
        <v>46234.553935185184</v>
      </c>
      <c r="X221" t="s">
        <v>1654</v>
      </c>
    </row>
    <row r="222" spans="1:24">
      <c r="A222" t="s">
        <v>4936</v>
      </c>
      <c r="B222" s="6">
        <v>46032</v>
      </c>
      <c r="C222">
        <v>2</v>
      </c>
      <c r="D222" t="s">
        <v>261</v>
      </c>
      <c r="E222" t="s">
        <v>1401</v>
      </c>
      <c r="F222" t="s">
        <v>2103</v>
      </c>
      <c r="G222">
        <v>0.625</v>
      </c>
      <c r="H222">
        <v>30</v>
      </c>
      <c r="I222" t="s">
        <v>1472</v>
      </c>
      <c r="J222" t="s">
        <v>17</v>
      </c>
      <c r="K222" t="s">
        <v>488</v>
      </c>
      <c r="L222" t="s">
        <v>389</v>
      </c>
      <c r="M222" t="s">
        <v>488</v>
      </c>
      <c r="N222" t="s">
        <v>16</v>
      </c>
      <c r="O222">
        <v>2440</v>
      </c>
      <c r="P222">
        <v>2410</v>
      </c>
      <c r="Q222">
        <v>100</v>
      </c>
      <c r="R222" t="s">
        <v>2106</v>
      </c>
      <c r="S222" t="s">
        <v>3837</v>
      </c>
      <c r="T222" t="s">
        <v>1487</v>
      </c>
      <c r="U222" t="s">
        <v>2038</v>
      </c>
      <c r="V222" t="s">
        <v>2107</v>
      </c>
      <c r="W222" s="48">
        <v>46234.553935185184</v>
      </c>
      <c r="X222" t="s">
        <v>1654</v>
      </c>
    </row>
    <row r="223" spans="1:24">
      <c r="A223" t="s">
        <v>4937</v>
      </c>
      <c r="B223" s="6">
        <v>46032</v>
      </c>
      <c r="C223">
        <v>2</v>
      </c>
      <c r="D223" t="s">
        <v>276</v>
      </c>
      <c r="E223" t="s">
        <v>1412</v>
      </c>
      <c r="F223" t="s">
        <v>1439</v>
      </c>
      <c r="G223">
        <v>0.625</v>
      </c>
      <c r="H223">
        <v>30</v>
      </c>
      <c r="I223" t="s">
        <v>1472</v>
      </c>
      <c r="J223" t="s">
        <v>17</v>
      </c>
      <c r="K223" t="s">
        <v>488</v>
      </c>
      <c r="L223" t="s">
        <v>389</v>
      </c>
      <c r="M223" t="s">
        <v>488</v>
      </c>
      <c r="N223" t="s">
        <v>16</v>
      </c>
      <c r="O223">
        <v>2410</v>
      </c>
      <c r="P223">
        <v>2380</v>
      </c>
      <c r="Q223">
        <v>100</v>
      </c>
      <c r="R223" t="s">
        <v>2106</v>
      </c>
      <c r="S223" t="s">
        <v>3837</v>
      </c>
      <c r="T223" t="s">
        <v>1487</v>
      </c>
      <c r="U223" t="s">
        <v>2038</v>
      </c>
      <c r="V223" t="s">
        <v>2107</v>
      </c>
      <c r="W223" s="48">
        <v>46234.553935185184</v>
      </c>
      <c r="X223" t="s">
        <v>1654</v>
      </c>
    </row>
    <row r="224" spans="1:24">
      <c r="A224" t="s">
        <v>4938</v>
      </c>
      <c r="B224" s="6">
        <v>46032</v>
      </c>
      <c r="C224">
        <v>2</v>
      </c>
      <c r="D224" t="s">
        <v>289</v>
      </c>
      <c r="E224" t="s">
        <v>108</v>
      </c>
      <c r="F224" t="s">
        <v>1590</v>
      </c>
      <c r="G224">
        <v>0.4375</v>
      </c>
      <c r="H224">
        <v>30</v>
      </c>
      <c r="I224" t="s">
        <v>1472</v>
      </c>
      <c r="J224" t="s">
        <v>17</v>
      </c>
      <c r="K224" t="s">
        <v>443</v>
      </c>
      <c r="L224" t="s">
        <v>387</v>
      </c>
      <c r="M224" t="s">
        <v>443</v>
      </c>
      <c r="N224" t="s">
        <v>15</v>
      </c>
      <c r="O224">
        <v>2470</v>
      </c>
      <c r="P224">
        <v>2440</v>
      </c>
      <c r="Q224">
        <v>100</v>
      </c>
      <c r="R224" t="s">
        <v>2106</v>
      </c>
      <c r="S224" t="s">
        <v>3837</v>
      </c>
      <c r="T224" t="s">
        <v>1487</v>
      </c>
      <c r="U224" t="s">
        <v>2038</v>
      </c>
      <c r="V224" t="s">
        <v>2107</v>
      </c>
      <c r="W224" s="48">
        <v>46234.553935185184</v>
      </c>
      <c r="X224" t="s">
        <v>1654</v>
      </c>
    </row>
    <row r="225" spans="1:24">
      <c r="A225" t="s">
        <v>4939</v>
      </c>
      <c r="B225" s="6">
        <v>46033</v>
      </c>
      <c r="C225">
        <v>2</v>
      </c>
      <c r="D225" t="s">
        <v>238</v>
      </c>
      <c r="E225" t="s">
        <v>2119</v>
      </c>
      <c r="F225" t="s">
        <v>1439</v>
      </c>
      <c r="G225">
        <v>0.38541666666666669</v>
      </c>
      <c r="H225">
        <v>30</v>
      </c>
      <c r="I225" t="s">
        <v>1472</v>
      </c>
      <c r="J225" t="s">
        <v>17</v>
      </c>
      <c r="K225" t="s">
        <v>488</v>
      </c>
      <c r="O225">
        <v>0</v>
      </c>
      <c r="P225">
        <v>0</v>
      </c>
      <c r="Q225">
        <v>0</v>
      </c>
      <c r="R225" t="s">
        <v>2121</v>
      </c>
      <c r="S225" t="s">
        <v>2122</v>
      </c>
      <c r="T225" t="s">
        <v>1473</v>
      </c>
      <c r="U225" t="s">
        <v>2038</v>
      </c>
      <c r="V225" t="s">
        <v>2107</v>
      </c>
      <c r="W225" s="48">
        <v>46234.553935185184</v>
      </c>
      <c r="X225" t="s">
        <v>1654</v>
      </c>
    </row>
    <row r="226" spans="1:24">
      <c r="A226" t="s">
        <v>4940</v>
      </c>
      <c r="B226" s="6">
        <v>46033</v>
      </c>
      <c r="C226">
        <v>2</v>
      </c>
      <c r="D226" t="s">
        <v>261</v>
      </c>
      <c r="E226" t="s">
        <v>1401</v>
      </c>
      <c r="F226" t="s">
        <v>2103</v>
      </c>
      <c r="G226">
        <v>0.625</v>
      </c>
      <c r="H226">
        <v>30</v>
      </c>
      <c r="I226" t="s">
        <v>1472</v>
      </c>
      <c r="J226" t="s">
        <v>17</v>
      </c>
      <c r="K226" t="s">
        <v>488</v>
      </c>
      <c r="O226">
        <v>0</v>
      </c>
      <c r="P226">
        <v>0</v>
      </c>
      <c r="Q226">
        <v>0</v>
      </c>
      <c r="R226" t="s">
        <v>2121</v>
      </c>
      <c r="S226" t="s">
        <v>2122</v>
      </c>
      <c r="T226" t="s">
        <v>1473</v>
      </c>
      <c r="U226" t="s">
        <v>2038</v>
      </c>
      <c r="V226" t="s">
        <v>2107</v>
      </c>
      <c r="W226" s="48">
        <v>46234.553946759261</v>
      </c>
      <c r="X226" t="s">
        <v>1654</v>
      </c>
    </row>
    <row r="227" spans="1:24">
      <c r="A227" t="s">
        <v>4941</v>
      </c>
      <c r="B227" s="6">
        <v>46033</v>
      </c>
      <c r="C227">
        <v>2</v>
      </c>
      <c r="D227" t="s">
        <v>276</v>
      </c>
      <c r="E227" t="s">
        <v>1412</v>
      </c>
      <c r="F227" t="s">
        <v>1439</v>
      </c>
      <c r="G227">
        <v>0.625</v>
      </c>
      <c r="H227">
        <v>30</v>
      </c>
      <c r="I227" t="s">
        <v>1472</v>
      </c>
      <c r="J227" t="s">
        <v>17</v>
      </c>
      <c r="K227" t="s">
        <v>488</v>
      </c>
      <c r="O227">
        <v>0</v>
      </c>
      <c r="P227">
        <v>0</v>
      </c>
      <c r="Q227">
        <v>0</v>
      </c>
      <c r="R227" t="s">
        <v>2121</v>
      </c>
      <c r="S227" t="s">
        <v>2122</v>
      </c>
      <c r="T227" t="s">
        <v>1473</v>
      </c>
      <c r="U227" t="s">
        <v>2038</v>
      </c>
      <c r="V227" t="s">
        <v>2107</v>
      </c>
      <c r="W227" s="48">
        <v>46234.553946759261</v>
      </c>
      <c r="X227" t="s">
        <v>1654</v>
      </c>
    </row>
    <row r="228" spans="1:24">
      <c r="A228" t="s">
        <v>4942</v>
      </c>
      <c r="B228" s="6">
        <v>46033</v>
      </c>
      <c r="C228">
        <v>2</v>
      </c>
      <c r="D228" t="s">
        <v>289</v>
      </c>
      <c r="E228" t="s">
        <v>108</v>
      </c>
      <c r="F228" t="s">
        <v>1590</v>
      </c>
      <c r="G228">
        <v>0.4375</v>
      </c>
      <c r="H228">
        <v>30</v>
      </c>
      <c r="I228" t="s">
        <v>1472</v>
      </c>
      <c r="J228" t="s">
        <v>17</v>
      </c>
      <c r="K228" t="s">
        <v>443</v>
      </c>
      <c r="O228">
        <v>0</v>
      </c>
      <c r="P228">
        <v>0</v>
      </c>
      <c r="Q228">
        <v>0</v>
      </c>
      <c r="R228" t="s">
        <v>2121</v>
      </c>
      <c r="S228" t="s">
        <v>2122</v>
      </c>
      <c r="T228" t="s">
        <v>1473</v>
      </c>
      <c r="U228" t="s">
        <v>2038</v>
      </c>
      <c r="V228" t="s">
        <v>2107</v>
      </c>
      <c r="W228" s="48">
        <v>46234.553946759261</v>
      </c>
      <c r="X228" t="s">
        <v>1654</v>
      </c>
    </row>
    <row r="229" spans="1:24">
      <c r="A229" t="s">
        <v>4943</v>
      </c>
      <c r="B229" s="6">
        <v>46033</v>
      </c>
      <c r="C229">
        <v>2</v>
      </c>
      <c r="D229" t="s">
        <v>302</v>
      </c>
      <c r="E229" t="s">
        <v>2120</v>
      </c>
      <c r="F229" t="s">
        <v>1439</v>
      </c>
      <c r="G229">
        <v>0.41666666666666669</v>
      </c>
      <c r="H229">
        <v>30</v>
      </c>
      <c r="I229" t="s">
        <v>1472</v>
      </c>
      <c r="J229" t="s">
        <v>17</v>
      </c>
      <c r="K229" t="s">
        <v>443</v>
      </c>
      <c r="O229">
        <v>0</v>
      </c>
      <c r="P229">
        <v>0</v>
      </c>
      <c r="Q229">
        <v>0</v>
      </c>
      <c r="R229" t="s">
        <v>2121</v>
      </c>
      <c r="S229" t="s">
        <v>2122</v>
      </c>
      <c r="T229" t="s">
        <v>1473</v>
      </c>
      <c r="U229" t="s">
        <v>2038</v>
      </c>
      <c r="V229" t="s">
        <v>2107</v>
      </c>
      <c r="W229" s="48">
        <v>46234.553946759261</v>
      </c>
      <c r="X229" t="s">
        <v>1654</v>
      </c>
    </row>
    <row r="230" spans="1:24">
      <c r="A230" t="s">
        <v>4944</v>
      </c>
      <c r="B230" s="6">
        <v>46027</v>
      </c>
      <c r="C230">
        <v>2</v>
      </c>
      <c r="D230" t="s">
        <v>342</v>
      </c>
      <c r="E230" t="s">
        <v>1260</v>
      </c>
      <c r="F230" t="s">
        <v>2103</v>
      </c>
      <c r="G230">
        <v>0.625</v>
      </c>
      <c r="H230">
        <v>50</v>
      </c>
      <c r="I230" t="s">
        <v>1472</v>
      </c>
      <c r="J230" t="s">
        <v>17</v>
      </c>
      <c r="K230" t="s">
        <v>443</v>
      </c>
      <c r="L230" t="s">
        <v>387</v>
      </c>
      <c r="M230" t="s">
        <v>443</v>
      </c>
      <c r="N230" t="s">
        <v>15</v>
      </c>
      <c r="O230">
        <v>2440</v>
      </c>
      <c r="P230">
        <v>2390</v>
      </c>
      <c r="Q230">
        <v>100</v>
      </c>
      <c r="R230" t="s">
        <v>2106</v>
      </c>
      <c r="S230" t="s">
        <v>3836</v>
      </c>
      <c r="T230" t="s">
        <v>1487</v>
      </c>
      <c r="U230" t="s">
        <v>2038</v>
      </c>
      <c r="V230" t="s">
        <v>2107</v>
      </c>
      <c r="W230" s="48">
        <v>46234.553946759261</v>
      </c>
      <c r="X230" t="s">
        <v>1654</v>
      </c>
    </row>
    <row r="231" spans="1:24">
      <c r="A231" t="s">
        <v>4945</v>
      </c>
      <c r="B231" s="6">
        <v>46027</v>
      </c>
      <c r="C231">
        <v>2</v>
      </c>
      <c r="D231" t="s">
        <v>203</v>
      </c>
      <c r="E231" t="s">
        <v>1368</v>
      </c>
      <c r="F231" t="s">
        <v>1439</v>
      </c>
      <c r="G231">
        <v>0.375</v>
      </c>
      <c r="H231">
        <v>60</v>
      </c>
      <c r="I231" t="s">
        <v>1472</v>
      </c>
      <c r="J231" t="s">
        <v>17</v>
      </c>
      <c r="K231" t="s">
        <v>1266</v>
      </c>
      <c r="L231" t="s">
        <v>391</v>
      </c>
      <c r="M231" t="s">
        <v>1266</v>
      </c>
      <c r="N231" t="s">
        <v>15</v>
      </c>
      <c r="O231">
        <v>2020</v>
      </c>
      <c r="P231">
        <v>1960</v>
      </c>
      <c r="Q231">
        <v>100</v>
      </c>
      <c r="R231" t="s">
        <v>2106</v>
      </c>
      <c r="S231" t="s">
        <v>3836</v>
      </c>
      <c r="T231" t="s">
        <v>1487</v>
      </c>
      <c r="U231" t="s">
        <v>2038</v>
      </c>
      <c r="V231" t="s">
        <v>2107</v>
      </c>
      <c r="W231" s="48">
        <v>46234.553946759261</v>
      </c>
      <c r="X231" t="s">
        <v>1654</v>
      </c>
    </row>
    <row r="232" spans="1:24">
      <c r="A232" t="s">
        <v>4946</v>
      </c>
      <c r="B232" s="6">
        <v>46027</v>
      </c>
      <c r="C232">
        <v>2</v>
      </c>
      <c r="D232" t="s">
        <v>255</v>
      </c>
      <c r="E232" t="s">
        <v>1218</v>
      </c>
      <c r="F232" t="s">
        <v>1439</v>
      </c>
      <c r="G232">
        <v>0.38541666666666669</v>
      </c>
      <c r="H232">
        <v>60</v>
      </c>
      <c r="I232" t="s">
        <v>1472</v>
      </c>
      <c r="J232" t="s">
        <v>17</v>
      </c>
      <c r="K232" t="s">
        <v>488</v>
      </c>
      <c r="L232" t="s">
        <v>386</v>
      </c>
      <c r="M232" t="s">
        <v>488</v>
      </c>
      <c r="N232" t="s">
        <v>15</v>
      </c>
      <c r="O232">
        <v>2435</v>
      </c>
      <c r="P232">
        <v>2375</v>
      </c>
      <c r="Q232">
        <v>100</v>
      </c>
      <c r="R232" t="s">
        <v>2106</v>
      </c>
      <c r="S232" t="s">
        <v>3836</v>
      </c>
      <c r="T232" t="s">
        <v>1487</v>
      </c>
      <c r="U232" t="s">
        <v>2038</v>
      </c>
      <c r="V232" t="s">
        <v>2107</v>
      </c>
      <c r="W232" s="48">
        <v>46234.553946759261</v>
      </c>
      <c r="X232" t="s">
        <v>1654</v>
      </c>
    </row>
    <row r="233" spans="1:24">
      <c r="A233" t="s">
        <v>4947</v>
      </c>
      <c r="B233" s="6">
        <v>46027</v>
      </c>
      <c r="C233">
        <v>2</v>
      </c>
      <c r="D233" t="s">
        <v>300</v>
      </c>
      <c r="E233" t="s">
        <v>1447</v>
      </c>
      <c r="F233" t="s">
        <v>1439</v>
      </c>
      <c r="G233">
        <v>0.4375</v>
      </c>
      <c r="H233">
        <v>60</v>
      </c>
      <c r="I233" t="s">
        <v>1472</v>
      </c>
      <c r="J233" t="s">
        <v>17</v>
      </c>
      <c r="K233" t="s">
        <v>1266</v>
      </c>
      <c r="L233" t="s">
        <v>391</v>
      </c>
      <c r="M233" t="s">
        <v>1266</v>
      </c>
      <c r="N233" t="s">
        <v>15</v>
      </c>
      <c r="O233">
        <v>1960</v>
      </c>
      <c r="P233">
        <v>1900</v>
      </c>
      <c r="Q233">
        <v>100</v>
      </c>
      <c r="R233" t="s">
        <v>2106</v>
      </c>
      <c r="S233" t="s">
        <v>3836</v>
      </c>
      <c r="T233" t="s">
        <v>1487</v>
      </c>
      <c r="U233" t="s">
        <v>2038</v>
      </c>
      <c r="V233" t="s">
        <v>2107</v>
      </c>
      <c r="W233" s="48">
        <v>46234.553946759261</v>
      </c>
      <c r="X233" t="s">
        <v>1654</v>
      </c>
    </row>
    <row r="234" spans="1:24">
      <c r="A234" t="s">
        <v>4948</v>
      </c>
      <c r="B234" s="6">
        <v>46030</v>
      </c>
      <c r="C234">
        <v>2</v>
      </c>
      <c r="D234" t="s">
        <v>241</v>
      </c>
      <c r="E234" t="s">
        <v>1206</v>
      </c>
      <c r="F234" t="s">
        <v>2103</v>
      </c>
      <c r="G234">
        <v>0.58333333333333337</v>
      </c>
      <c r="H234">
        <v>60</v>
      </c>
      <c r="I234" t="s">
        <v>1472</v>
      </c>
      <c r="J234" t="s">
        <v>17</v>
      </c>
      <c r="K234" t="s">
        <v>488</v>
      </c>
      <c r="L234" t="s">
        <v>1267</v>
      </c>
      <c r="M234" t="s">
        <v>488</v>
      </c>
      <c r="N234" t="s">
        <v>15</v>
      </c>
      <c r="O234">
        <v>2435</v>
      </c>
      <c r="P234">
        <v>2375</v>
      </c>
      <c r="Q234">
        <v>100</v>
      </c>
      <c r="R234" t="s">
        <v>2106</v>
      </c>
      <c r="S234" t="s">
        <v>3836</v>
      </c>
      <c r="T234" t="s">
        <v>1487</v>
      </c>
      <c r="U234" t="s">
        <v>2038</v>
      </c>
      <c r="V234" t="s">
        <v>2107</v>
      </c>
      <c r="W234" s="48">
        <v>46234.553946759261</v>
      </c>
      <c r="X234" t="s">
        <v>1654</v>
      </c>
    </row>
    <row r="235" spans="1:24">
      <c r="A235" t="s">
        <v>4949</v>
      </c>
      <c r="B235" s="6">
        <v>46031</v>
      </c>
      <c r="C235">
        <v>2</v>
      </c>
      <c r="D235" t="s">
        <v>264</v>
      </c>
      <c r="E235" t="s">
        <v>1391</v>
      </c>
      <c r="F235" t="s">
        <v>1590</v>
      </c>
      <c r="G235">
        <v>0.76388888888888884</v>
      </c>
      <c r="H235">
        <v>60</v>
      </c>
      <c r="I235" t="s">
        <v>1472</v>
      </c>
      <c r="J235" t="s">
        <v>17</v>
      </c>
      <c r="K235" t="s">
        <v>488</v>
      </c>
      <c r="L235" t="s">
        <v>386</v>
      </c>
      <c r="M235" t="s">
        <v>488</v>
      </c>
      <c r="N235" t="s">
        <v>15</v>
      </c>
      <c r="O235">
        <v>2375</v>
      </c>
      <c r="P235">
        <v>2315</v>
      </c>
      <c r="Q235">
        <v>100</v>
      </c>
      <c r="R235" t="s">
        <v>2106</v>
      </c>
      <c r="S235" t="s">
        <v>3836</v>
      </c>
      <c r="T235" t="s">
        <v>1487</v>
      </c>
      <c r="U235" t="s">
        <v>2038</v>
      </c>
      <c r="V235" t="s">
        <v>2107</v>
      </c>
      <c r="W235" s="48">
        <v>46234.55395833333</v>
      </c>
      <c r="X235" t="s">
        <v>1654</v>
      </c>
    </row>
    <row r="236" spans="1:24">
      <c r="A236" t="s">
        <v>4950</v>
      </c>
      <c r="B236" s="6">
        <v>46031</v>
      </c>
      <c r="C236">
        <v>2</v>
      </c>
      <c r="D236" t="s">
        <v>287</v>
      </c>
      <c r="E236" t="s">
        <v>1378</v>
      </c>
      <c r="F236" t="s">
        <v>2103</v>
      </c>
      <c r="G236">
        <v>0.76388888888888884</v>
      </c>
      <c r="H236">
        <v>60</v>
      </c>
      <c r="I236" t="s">
        <v>1472</v>
      </c>
      <c r="J236" t="s">
        <v>17</v>
      </c>
      <c r="K236" t="s">
        <v>443</v>
      </c>
      <c r="L236" t="s">
        <v>387</v>
      </c>
      <c r="M236" t="s">
        <v>443</v>
      </c>
      <c r="N236" t="s">
        <v>15</v>
      </c>
      <c r="O236">
        <v>2390</v>
      </c>
      <c r="P236">
        <v>2330</v>
      </c>
      <c r="Q236">
        <v>100</v>
      </c>
      <c r="R236" t="s">
        <v>2106</v>
      </c>
      <c r="S236" t="s">
        <v>3836</v>
      </c>
      <c r="T236" t="s">
        <v>1487</v>
      </c>
      <c r="U236" t="s">
        <v>2038</v>
      </c>
      <c r="V236" t="s">
        <v>2107</v>
      </c>
      <c r="W236" s="48">
        <v>46234.55395833333</v>
      </c>
      <c r="X236" t="s">
        <v>1654</v>
      </c>
    </row>
    <row r="237" spans="1:24">
      <c r="A237" t="s">
        <v>4951</v>
      </c>
      <c r="B237" s="6">
        <v>46027</v>
      </c>
      <c r="C237">
        <v>2</v>
      </c>
      <c r="D237" t="s">
        <v>177</v>
      </c>
      <c r="E237" t="s">
        <v>1359</v>
      </c>
      <c r="F237" t="s">
        <v>1590</v>
      </c>
      <c r="G237">
        <v>0.42708333333333331</v>
      </c>
      <c r="H237">
        <v>120</v>
      </c>
      <c r="I237" t="s">
        <v>1472</v>
      </c>
      <c r="J237" t="s">
        <v>17</v>
      </c>
      <c r="K237" t="s">
        <v>443</v>
      </c>
      <c r="L237" t="s">
        <v>387</v>
      </c>
      <c r="M237" t="s">
        <v>443</v>
      </c>
      <c r="N237" t="s">
        <v>15</v>
      </c>
      <c r="O237">
        <v>2330</v>
      </c>
      <c r="P237">
        <v>2210</v>
      </c>
      <c r="Q237">
        <v>100</v>
      </c>
      <c r="R237" t="s">
        <v>2106</v>
      </c>
      <c r="S237" t="s">
        <v>3836</v>
      </c>
      <c r="T237" t="s">
        <v>1487</v>
      </c>
      <c r="U237" t="s">
        <v>2038</v>
      </c>
      <c r="V237" t="s">
        <v>2107</v>
      </c>
      <c r="W237" s="48">
        <v>46234.55395833333</v>
      </c>
      <c r="X237" t="s">
        <v>1654</v>
      </c>
    </row>
    <row r="238" spans="1:24">
      <c r="A238" t="s">
        <v>4952</v>
      </c>
      <c r="B238" s="6">
        <v>46027</v>
      </c>
      <c r="C238">
        <v>2</v>
      </c>
      <c r="D238" t="s">
        <v>293</v>
      </c>
      <c r="E238" t="s">
        <v>1430</v>
      </c>
      <c r="F238" t="s">
        <v>2103</v>
      </c>
      <c r="G238">
        <v>0.41666666666666669</v>
      </c>
      <c r="H238">
        <v>120</v>
      </c>
      <c r="I238" t="s">
        <v>1472</v>
      </c>
      <c r="J238" t="s">
        <v>17</v>
      </c>
      <c r="K238" t="s">
        <v>443</v>
      </c>
      <c r="L238" t="s">
        <v>387</v>
      </c>
      <c r="M238" t="s">
        <v>443</v>
      </c>
      <c r="N238" t="s">
        <v>15</v>
      </c>
      <c r="O238">
        <v>2210</v>
      </c>
      <c r="P238">
        <v>2090</v>
      </c>
      <c r="Q238">
        <v>100</v>
      </c>
      <c r="R238" t="s">
        <v>2106</v>
      </c>
      <c r="S238" t="s">
        <v>3836</v>
      </c>
      <c r="T238" t="s">
        <v>1487</v>
      </c>
      <c r="U238" t="s">
        <v>2038</v>
      </c>
      <c r="V238" t="s">
        <v>2107</v>
      </c>
      <c r="W238" s="48">
        <v>46234.55395833333</v>
      </c>
      <c r="X238" t="s">
        <v>1654</v>
      </c>
    </row>
    <row r="239" spans="1:24">
      <c r="A239" t="s">
        <v>4953</v>
      </c>
      <c r="B239" s="6">
        <v>46032</v>
      </c>
      <c r="C239">
        <v>2</v>
      </c>
      <c r="D239" t="s">
        <v>4695</v>
      </c>
      <c r="E239" t="s">
        <v>1453</v>
      </c>
      <c r="F239" t="s">
        <v>1439</v>
      </c>
      <c r="G239">
        <v>0.39583333333333331</v>
      </c>
      <c r="H239">
        <v>120</v>
      </c>
      <c r="I239" t="s">
        <v>1472</v>
      </c>
      <c r="J239" t="s">
        <v>17</v>
      </c>
      <c r="K239" t="s">
        <v>443</v>
      </c>
      <c r="L239" t="s">
        <v>387</v>
      </c>
      <c r="M239" t="s">
        <v>443</v>
      </c>
      <c r="N239" t="s">
        <v>15</v>
      </c>
      <c r="O239">
        <v>2090</v>
      </c>
      <c r="P239">
        <v>1970</v>
      </c>
      <c r="Q239">
        <v>100</v>
      </c>
      <c r="R239" t="s">
        <v>2106</v>
      </c>
      <c r="S239" t="s">
        <v>3836</v>
      </c>
      <c r="T239" t="s">
        <v>1487</v>
      </c>
      <c r="U239" t="s">
        <v>2038</v>
      </c>
      <c r="V239" t="s">
        <v>2107</v>
      </c>
      <c r="W239" s="48">
        <v>46234.55395833333</v>
      </c>
      <c r="X239" t="s">
        <v>1654</v>
      </c>
    </row>
    <row r="240" spans="1:24">
      <c r="A240" t="s">
        <v>4954</v>
      </c>
      <c r="B240" s="6">
        <v>46033</v>
      </c>
      <c r="C240">
        <v>2</v>
      </c>
      <c r="D240" t="s">
        <v>177</v>
      </c>
      <c r="E240" t="s">
        <v>1359</v>
      </c>
      <c r="F240" t="s">
        <v>1590</v>
      </c>
      <c r="G240">
        <v>0.42708333333333331</v>
      </c>
      <c r="H240">
        <v>120</v>
      </c>
      <c r="I240" t="s">
        <v>1472</v>
      </c>
      <c r="J240" t="s">
        <v>17</v>
      </c>
      <c r="K240" t="s">
        <v>443</v>
      </c>
      <c r="O240">
        <v>0</v>
      </c>
      <c r="P240">
        <v>0</v>
      </c>
      <c r="Q240">
        <v>0</v>
      </c>
      <c r="R240" t="s">
        <v>2121</v>
      </c>
      <c r="S240" t="s">
        <v>2122</v>
      </c>
      <c r="T240" t="s">
        <v>1473</v>
      </c>
      <c r="U240" t="s">
        <v>2038</v>
      </c>
      <c r="V240" t="s">
        <v>2107</v>
      </c>
      <c r="W240" s="48">
        <v>46234.55395833333</v>
      </c>
      <c r="X240" t="s">
        <v>1654</v>
      </c>
    </row>
    <row r="241" spans="1:24">
      <c r="A241" t="s">
        <v>4955</v>
      </c>
      <c r="B241" s="6">
        <v>46033</v>
      </c>
      <c r="C241">
        <v>2</v>
      </c>
      <c r="D241" t="s">
        <v>306</v>
      </c>
      <c r="E241" t="s">
        <v>1237</v>
      </c>
      <c r="F241" t="s">
        <v>2103</v>
      </c>
      <c r="G241">
        <v>0.41666666666666669</v>
      </c>
      <c r="H241">
        <v>120</v>
      </c>
      <c r="I241" t="s">
        <v>1472</v>
      </c>
      <c r="J241" t="s">
        <v>17</v>
      </c>
      <c r="K241" t="s">
        <v>443</v>
      </c>
      <c r="O241">
        <v>0</v>
      </c>
      <c r="P241">
        <v>0</v>
      </c>
      <c r="Q241">
        <v>0</v>
      </c>
      <c r="R241" t="s">
        <v>2121</v>
      </c>
      <c r="S241" t="s">
        <v>2122</v>
      </c>
      <c r="T241" t="s">
        <v>1473</v>
      </c>
      <c r="U241" t="s">
        <v>2038</v>
      </c>
      <c r="V241" t="s">
        <v>2107</v>
      </c>
      <c r="W241" s="48">
        <v>46234.55395833333</v>
      </c>
      <c r="X241" t="s">
        <v>1654</v>
      </c>
    </row>
    <row r="244" spans="1:24">
      <c r="G244" t="s">
        <v>2073</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E960-4174-4660-AC94-96566CEE8509}">
  <sheetPr codeName="Hoja11"/>
  <dimension ref="A1:BH80"/>
  <sheetViews>
    <sheetView topLeftCell="A15" zoomScale="85" zoomScaleNormal="85" workbookViewId="0">
      <selection activeCell="A30" sqref="A30:F40"/>
    </sheetView>
  </sheetViews>
  <sheetFormatPr baseColWidth="10" defaultRowHeight="13.5"/>
  <cols>
    <col min="1" max="1" width="34.125" bestFit="1" customWidth="1"/>
    <col min="2" max="2" width="16.125" customWidth="1"/>
    <col min="3" max="3" width="67.6875" bestFit="1" customWidth="1"/>
    <col min="4" max="4" width="30.4375" customWidth="1"/>
    <col min="5" max="5" width="21.875" bestFit="1" customWidth="1"/>
    <col min="6" max="7" width="23.5625" customWidth="1"/>
    <col min="8" max="8" width="27.5625" customWidth="1"/>
    <col min="9" max="9" width="8" customWidth="1"/>
    <col min="10" max="14" width="7.5625" customWidth="1"/>
    <col min="15" max="15" width="29.875" customWidth="1"/>
    <col min="16" max="22" width="0.875" customWidth="1"/>
    <col min="25" max="25" width="12.875" customWidth="1"/>
    <col min="29" max="29" width="16.5625" customWidth="1"/>
    <col min="30" max="38" width="0.6875" customWidth="1"/>
    <col min="39" max="44" width="12.3125" customWidth="1"/>
    <col min="45" max="54" width="1.875" customWidth="1"/>
    <col min="56" max="56" width="14.5625" customWidth="1"/>
    <col min="58" max="58" width="13.3125" customWidth="1"/>
    <col min="60" max="60" width="13.4375" customWidth="1"/>
  </cols>
  <sheetData>
    <row r="1" spans="1:60" ht="28.5" customHeight="1">
      <c r="A1" s="3" t="s">
        <v>1876</v>
      </c>
      <c r="B1" s="3" t="s">
        <v>647</v>
      </c>
      <c r="C1" s="3" t="s">
        <v>1877</v>
      </c>
      <c r="D1" s="46" t="s">
        <v>1878</v>
      </c>
      <c r="E1" s="46" t="s">
        <v>1624</v>
      </c>
      <c r="F1" s="3" t="s">
        <v>1879</v>
      </c>
      <c r="G1" s="3" t="s">
        <v>20</v>
      </c>
      <c r="H1" s="3" t="s">
        <v>1880</v>
      </c>
      <c r="I1" s="3" t="s">
        <v>2088</v>
      </c>
      <c r="J1" s="3" t="s">
        <v>2089</v>
      </c>
      <c r="K1" s="3" t="s">
        <v>2090</v>
      </c>
      <c r="L1" s="3" t="s">
        <v>2091</v>
      </c>
      <c r="M1" s="3" t="s">
        <v>2092</v>
      </c>
      <c r="N1" s="3" t="s">
        <v>2093</v>
      </c>
      <c r="O1" s="3" t="s">
        <v>2094</v>
      </c>
      <c r="W1" t="s">
        <v>1897</v>
      </c>
      <c r="X1" t="s">
        <v>21</v>
      </c>
      <c r="Y1" t="s">
        <v>1898</v>
      </c>
      <c r="Z1" t="s">
        <v>1899</v>
      </c>
      <c r="AA1" t="s">
        <v>14</v>
      </c>
      <c r="AB1" t="s">
        <v>20</v>
      </c>
      <c r="AC1" t="s">
        <v>1880</v>
      </c>
      <c r="AM1" t="s">
        <v>1800</v>
      </c>
      <c r="AN1" t="s">
        <v>1801</v>
      </c>
      <c r="AO1" t="s">
        <v>1802</v>
      </c>
      <c r="AP1" t="s">
        <v>1803</v>
      </c>
      <c r="AQ1" t="s">
        <v>1804</v>
      </c>
      <c r="AR1" t="s">
        <v>1805</v>
      </c>
      <c r="BC1" t="s">
        <v>1930</v>
      </c>
      <c r="BD1" t="s">
        <v>1931</v>
      </c>
      <c r="BE1" t="s">
        <v>1932</v>
      </c>
      <c r="BF1" t="s">
        <v>1471</v>
      </c>
      <c r="BG1" t="s">
        <v>6</v>
      </c>
      <c r="BH1" t="s">
        <v>1933</v>
      </c>
    </row>
    <row r="2" spans="1:60" ht="14.25" customHeight="1">
      <c r="A2" s="4" t="s">
        <v>1881</v>
      </c>
      <c r="B2" s="4" t="s">
        <v>344</v>
      </c>
      <c r="C2" s="4" t="s">
        <v>1882</v>
      </c>
      <c r="D2" s="45">
        <v>5</v>
      </c>
      <c r="E2" s="45">
        <v>48</v>
      </c>
      <c r="F2" s="4" t="s">
        <v>1473</v>
      </c>
      <c r="G2" s="4" t="s">
        <v>1473</v>
      </c>
      <c r="H2" s="4" t="s">
        <v>1883</v>
      </c>
      <c r="I2" s="4">
        <v>0.2</v>
      </c>
      <c r="J2" s="4">
        <v>0.1</v>
      </c>
      <c r="K2" s="4">
        <v>0.6</v>
      </c>
      <c r="L2" s="4">
        <v>0.7</v>
      </c>
      <c r="M2" s="4">
        <v>0.1</v>
      </c>
      <c r="N2" s="4" t="s">
        <v>1473</v>
      </c>
      <c r="O2" s="4" t="s">
        <v>2095</v>
      </c>
      <c r="W2" t="s">
        <v>1900</v>
      </c>
      <c r="X2" t="s">
        <v>15</v>
      </c>
      <c r="Y2" s="47">
        <v>0.375</v>
      </c>
      <c r="Z2" s="47">
        <v>0.625</v>
      </c>
      <c r="AA2" t="s">
        <v>1465</v>
      </c>
      <c r="AB2" t="s">
        <v>1473</v>
      </c>
      <c r="AC2" t="s">
        <v>1901</v>
      </c>
      <c r="AM2" t="s">
        <v>1911</v>
      </c>
      <c r="AN2" t="s">
        <v>1912</v>
      </c>
      <c r="AO2" t="s">
        <v>1471</v>
      </c>
      <c r="AP2" t="s">
        <v>1913</v>
      </c>
      <c r="AQ2" t="s">
        <v>345</v>
      </c>
      <c r="AR2" t="s">
        <v>1880</v>
      </c>
      <c r="BC2" t="s">
        <v>1934</v>
      </c>
      <c r="BD2" t="s">
        <v>1935</v>
      </c>
      <c r="BE2" t="s">
        <v>1936</v>
      </c>
      <c r="BF2" t="s">
        <v>1937</v>
      </c>
      <c r="BG2" t="s">
        <v>20</v>
      </c>
      <c r="BH2" t="s">
        <v>1670</v>
      </c>
    </row>
    <row r="3" spans="1:60" ht="14.25" customHeight="1">
      <c r="A3" s="4" t="s">
        <v>1884</v>
      </c>
      <c r="B3" s="4" t="s">
        <v>1266</v>
      </c>
      <c r="C3" s="4" t="s">
        <v>1885</v>
      </c>
      <c r="D3" s="45">
        <v>4</v>
      </c>
      <c r="E3" s="45">
        <v>48</v>
      </c>
      <c r="F3" s="4" t="s">
        <v>1473</v>
      </c>
      <c r="G3" s="4" t="s">
        <v>1473</v>
      </c>
      <c r="H3" s="4" t="s">
        <v>1886</v>
      </c>
      <c r="I3" s="4">
        <v>0.6</v>
      </c>
      <c r="J3" s="4">
        <v>0.45</v>
      </c>
      <c r="K3" s="4">
        <v>0.25</v>
      </c>
      <c r="L3" s="4">
        <v>0.35</v>
      </c>
      <c r="M3" s="4">
        <v>0.15</v>
      </c>
      <c r="N3" s="4" t="s">
        <v>1473</v>
      </c>
      <c r="O3" s="4" t="s">
        <v>2096</v>
      </c>
      <c r="W3" t="s">
        <v>1902</v>
      </c>
      <c r="X3" t="s">
        <v>16</v>
      </c>
      <c r="Y3" s="47">
        <v>0.625</v>
      </c>
      <c r="Z3" s="47">
        <v>0.83333333333333337</v>
      </c>
      <c r="AA3" t="s">
        <v>1465</v>
      </c>
      <c r="AB3" t="s">
        <v>1473</v>
      </c>
      <c r="AC3" t="s">
        <v>1903</v>
      </c>
      <c r="AM3" t="s">
        <v>1914</v>
      </c>
      <c r="AN3" t="s">
        <v>1146</v>
      </c>
      <c r="AO3" t="s">
        <v>1915</v>
      </c>
      <c r="AP3" t="s">
        <v>1487</v>
      </c>
      <c r="AQ3" t="s">
        <v>1473</v>
      </c>
      <c r="BC3" t="s">
        <v>1938</v>
      </c>
      <c r="BD3" t="s">
        <v>1939</v>
      </c>
      <c r="BE3" t="s">
        <v>1936</v>
      </c>
      <c r="BF3" t="s">
        <v>1940</v>
      </c>
      <c r="BG3" t="s">
        <v>20</v>
      </c>
      <c r="BH3" t="s">
        <v>1670</v>
      </c>
    </row>
    <row r="4" spans="1:60" ht="14.25" customHeight="1">
      <c r="A4" s="4" t="s">
        <v>1887</v>
      </c>
      <c r="B4" s="4" t="s">
        <v>443</v>
      </c>
      <c r="C4" s="4" t="s">
        <v>1561</v>
      </c>
      <c r="D4" s="45">
        <v>3</v>
      </c>
      <c r="E4" s="45">
        <v>48</v>
      </c>
      <c r="F4" s="4" t="s">
        <v>1473</v>
      </c>
      <c r="G4" s="4" t="s">
        <v>1473</v>
      </c>
      <c r="H4" s="4" t="s">
        <v>1888</v>
      </c>
      <c r="I4" s="4">
        <v>0.7</v>
      </c>
      <c r="J4" s="4">
        <v>0.5</v>
      </c>
      <c r="K4" s="4">
        <v>0.2</v>
      </c>
      <c r="L4" s="4">
        <v>0.3</v>
      </c>
      <c r="M4" s="4">
        <v>0.1</v>
      </c>
      <c r="N4" s="4" t="s">
        <v>1473</v>
      </c>
      <c r="O4" s="4" t="s">
        <v>2097</v>
      </c>
      <c r="W4" t="s">
        <v>1904</v>
      </c>
      <c r="X4" t="s">
        <v>17</v>
      </c>
      <c r="Y4" s="47">
        <v>0</v>
      </c>
      <c r="Z4" s="47">
        <v>0.99930555555555556</v>
      </c>
      <c r="AA4" t="s">
        <v>1285</v>
      </c>
      <c r="AB4" t="s">
        <v>1473</v>
      </c>
      <c r="AC4" t="s">
        <v>1905</v>
      </c>
      <c r="AM4" t="s">
        <v>1916</v>
      </c>
      <c r="AN4" t="s">
        <v>1158</v>
      </c>
      <c r="AO4" t="s">
        <v>1917</v>
      </c>
      <c r="AP4" t="s">
        <v>1473</v>
      </c>
      <c r="AQ4" t="s">
        <v>1473</v>
      </c>
      <c r="BC4" t="s">
        <v>1941</v>
      </c>
      <c r="BD4" t="s">
        <v>1942</v>
      </c>
      <c r="BE4" t="s">
        <v>1936</v>
      </c>
      <c r="BF4" t="s">
        <v>1943</v>
      </c>
      <c r="BG4" t="s">
        <v>20</v>
      </c>
      <c r="BH4" t="s">
        <v>1645</v>
      </c>
    </row>
    <row r="5" spans="1:60" ht="14.25" customHeight="1">
      <c r="A5" s="4" t="s">
        <v>1889</v>
      </c>
      <c r="B5" s="4" t="s">
        <v>488</v>
      </c>
      <c r="C5" s="4" t="s">
        <v>394</v>
      </c>
      <c r="D5" s="45">
        <v>2</v>
      </c>
      <c r="E5" s="45">
        <v>48</v>
      </c>
      <c r="F5" s="4" t="s">
        <v>1487</v>
      </c>
      <c r="G5" s="4" t="s">
        <v>1473</v>
      </c>
      <c r="H5" s="4" t="s">
        <v>1890</v>
      </c>
      <c r="I5" s="4">
        <v>0.35</v>
      </c>
      <c r="J5" s="4">
        <v>0.25</v>
      </c>
      <c r="K5" s="4">
        <v>0.5</v>
      </c>
      <c r="L5" s="4">
        <v>0.6</v>
      </c>
      <c r="M5" s="4">
        <v>0.15</v>
      </c>
      <c r="N5" s="4" t="s">
        <v>1473</v>
      </c>
      <c r="O5" s="4" t="s">
        <v>2098</v>
      </c>
      <c r="W5" t="s">
        <v>1906</v>
      </c>
      <c r="X5" t="s">
        <v>1468</v>
      </c>
      <c r="Y5" s="47">
        <v>0.375</v>
      </c>
      <c r="Z5" s="47">
        <v>0.75</v>
      </c>
      <c r="AA5" t="s">
        <v>1468</v>
      </c>
      <c r="AB5" t="s">
        <v>1473</v>
      </c>
      <c r="AC5" t="s">
        <v>1907</v>
      </c>
      <c r="AM5" t="s">
        <v>1918</v>
      </c>
      <c r="AN5" t="s">
        <v>1156</v>
      </c>
      <c r="AO5" t="s">
        <v>1919</v>
      </c>
      <c r="AP5" t="s">
        <v>1473</v>
      </c>
      <c r="AQ5" t="s">
        <v>1473</v>
      </c>
      <c r="BC5" t="s">
        <v>1944</v>
      </c>
      <c r="BD5" t="s">
        <v>1945</v>
      </c>
      <c r="BE5" t="s">
        <v>1936</v>
      </c>
      <c r="BF5" t="s">
        <v>1946</v>
      </c>
      <c r="BG5" t="s">
        <v>1947</v>
      </c>
      <c r="BH5" t="s">
        <v>1670</v>
      </c>
    </row>
    <row r="6" spans="1:60" ht="14.25" customHeight="1">
      <c r="A6" s="4" t="s">
        <v>1891</v>
      </c>
      <c r="B6" s="4" t="s">
        <v>565</v>
      </c>
      <c r="C6" s="4" t="s">
        <v>1436</v>
      </c>
      <c r="D6" s="45">
        <v>2</v>
      </c>
      <c r="E6" s="45">
        <v>48</v>
      </c>
      <c r="F6" s="4" t="s">
        <v>1487</v>
      </c>
      <c r="G6" s="4" t="s">
        <v>1473</v>
      </c>
      <c r="H6" s="4" t="s">
        <v>1892</v>
      </c>
      <c r="I6" s="4">
        <v>0.35</v>
      </c>
      <c r="J6" s="4">
        <v>0.25</v>
      </c>
      <c r="K6" s="4">
        <v>0.5</v>
      </c>
      <c r="L6" s="4">
        <v>0.6</v>
      </c>
      <c r="M6" s="4">
        <v>0.15</v>
      </c>
      <c r="N6" s="4" t="s">
        <v>1473</v>
      </c>
      <c r="O6" s="4" t="s">
        <v>2099</v>
      </c>
      <c r="W6" t="s">
        <v>1908</v>
      </c>
      <c r="X6" t="s">
        <v>1909</v>
      </c>
      <c r="Y6" s="47">
        <v>0.375</v>
      </c>
      <c r="Z6" s="47">
        <v>0.83333333333333337</v>
      </c>
      <c r="AA6" t="s">
        <v>1465</v>
      </c>
      <c r="AB6" t="s">
        <v>1473</v>
      </c>
      <c r="AC6" t="s">
        <v>1910</v>
      </c>
      <c r="AM6" t="s">
        <v>1920</v>
      </c>
      <c r="AN6" t="s">
        <v>1155</v>
      </c>
      <c r="AO6" t="s">
        <v>1921</v>
      </c>
      <c r="AP6" t="s">
        <v>1473</v>
      </c>
      <c r="AQ6" t="s">
        <v>1473</v>
      </c>
      <c r="BC6" t="s">
        <v>1948</v>
      </c>
      <c r="BD6" t="s">
        <v>1949</v>
      </c>
      <c r="BE6" t="s">
        <v>1936</v>
      </c>
      <c r="BF6" t="s">
        <v>1950</v>
      </c>
      <c r="BG6" t="s">
        <v>1947</v>
      </c>
      <c r="BH6" t="s">
        <v>1692</v>
      </c>
    </row>
    <row r="7" spans="1:60" ht="14.25" customHeight="1">
      <c r="A7" s="4" t="s">
        <v>1893</v>
      </c>
      <c r="B7" s="4" t="s">
        <v>856</v>
      </c>
      <c r="C7" s="4" t="s">
        <v>1568</v>
      </c>
      <c r="D7" s="45">
        <v>3</v>
      </c>
      <c r="E7" s="45">
        <v>48</v>
      </c>
      <c r="F7" s="4" t="s">
        <v>1487</v>
      </c>
      <c r="G7" s="4" t="s">
        <v>1473</v>
      </c>
      <c r="H7" s="4" t="s">
        <v>1894</v>
      </c>
      <c r="I7" s="4">
        <v>0.7</v>
      </c>
      <c r="J7" s="4">
        <v>0.55000000000000004</v>
      </c>
      <c r="K7" s="4">
        <v>0.15</v>
      </c>
      <c r="L7" s="4">
        <v>0.25</v>
      </c>
      <c r="M7" s="4">
        <v>0.1</v>
      </c>
      <c r="N7" s="4" t="s">
        <v>1473</v>
      </c>
      <c r="O7" s="4" t="s">
        <v>2100</v>
      </c>
      <c r="AM7" t="s">
        <v>1922</v>
      </c>
      <c r="AN7" t="s">
        <v>1154</v>
      </c>
      <c r="AO7" t="s">
        <v>1923</v>
      </c>
      <c r="AP7" t="s">
        <v>1473</v>
      </c>
      <c r="AQ7" t="s">
        <v>1473</v>
      </c>
      <c r="BC7" t="s">
        <v>1951</v>
      </c>
      <c r="BD7" t="s">
        <v>1952</v>
      </c>
      <c r="BE7" t="s">
        <v>1936</v>
      </c>
      <c r="BF7" t="s">
        <v>1953</v>
      </c>
      <c r="BG7" t="s">
        <v>1947</v>
      </c>
      <c r="BH7" t="s">
        <v>1692</v>
      </c>
    </row>
    <row r="8" spans="1:60" ht="14.25" customHeight="1">
      <c r="A8" s="4" t="s">
        <v>1895</v>
      </c>
      <c r="B8" s="4" t="s">
        <v>1441</v>
      </c>
      <c r="C8" s="4" t="s">
        <v>1432</v>
      </c>
      <c r="D8" s="45">
        <v>2</v>
      </c>
      <c r="E8" s="45">
        <v>48</v>
      </c>
      <c r="F8" s="4" t="s">
        <v>1487</v>
      </c>
      <c r="G8" s="4" t="s">
        <v>1473</v>
      </c>
      <c r="H8" s="4" t="s">
        <v>1896</v>
      </c>
      <c r="I8" s="4">
        <v>0.7</v>
      </c>
      <c r="J8" s="4">
        <v>0.5</v>
      </c>
      <c r="K8" s="4">
        <v>0.15</v>
      </c>
      <c r="L8" s="4">
        <v>0.25</v>
      </c>
      <c r="M8" s="4">
        <v>0.15</v>
      </c>
      <c r="N8" s="4" t="s">
        <v>1473</v>
      </c>
      <c r="O8" s="4" t="s">
        <v>2101</v>
      </c>
      <c r="AM8" t="s">
        <v>1924</v>
      </c>
      <c r="AN8" t="s">
        <v>1157</v>
      </c>
      <c r="AO8" t="s">
        <v>1925</v>
      </c>
      <c r="AP8" t="s">
        <v>1473</v>
      </c>
      <c r="AQ8" t="s">
        <v>1473</v>
      </c>
      <c r="BC8" t="s">
        <v>1954</v>
      </c>
      <c r="BD8" t="s">
        <v>1955</v>
      </c>
      <c r="BE8" t="s">
        <v>1936</v>
      </c>
      <c r="BF8" t="s">
        <v>1956</v>
      </c>
      <c r="BG8" t="s">
        <v>1947</v>
      </c>
      <c r="BH8" t="s">
        <v>1957</v>
      </c>
    </row>
    <row r="9" spans="1:60" ht="14.25" customHeight="1">
      <c r="AM9" t="s">
        <v>1926</v>
      </c>
      <c r="AN9" t="s">
        <v>1159</v>
      </c>
      <c r="AO9" t="s">
        <v>1927</v>
      </c>
      <c r="AP9" t="s">
        <v>1473</v>
      </c>
      <c r="AQ9" t="s">
        <v>1473</v>
      </c>
      <c r="BC9" t="s">
        <v>1958</v>
      </c>
      <c r="BD9" t="s">
        <v>1959</v>
      </c>
      <c r="BE9" t="s">
        <v>1936</v>
      </c>
      <c r="BF9" t="s">
        <v>1960</v>
      </c>
      <c r="BG9" t="s">
        <v>1947</v>
      </c>
      <c r="BH9" t="s">
        <v>1673</v>
      </c>
    </row>
    <row r="10" spans="1:60" ht="14.25" customHeight="1">
      <c r="AM10" t="s">
        <v>1928</v>
      </c>
      <c r="AN10" t="s">
        <v>1161</v>
      </c>
      <c r="AO10" t="s">
        <v>1929</v>
      </c>
      <c r="AP10" t="s">
        <v>1473</v>
      </c>
      <c r="AQ10" t="s">
        <v>1473</v>
      </c>
      <c r="BC10" t="s">
        <v>1961</v>
      </c>
      <c r="BD10" t="s">
        <v>1962</v>
      </c>
      <c r="BE10" t="s">
        <v>1936</v>
      </c>
      <c r="BF10" t="s">
        <v>1963</v>
      </c>
      <c r="BG10" t="s">
        <v>20</v>
      </c>
      <c r="BH10" t="s">
        <v>1964</v>
      </c>
    </row>
    <row r="12" spans="1:60">
      <c r="H12" s="41"/>
      <c r="I12" s="41"/>
      <c r="J12" s="41"/>
      <c r="K12" s="41"/>
      <c r="L12" s="41"/>
    </row>
    <row r="13" spans="1:60">
      <c r="H13" s="41"/>
      <c r="I13" s="41"/>
      <c r="J13" s="41"/>
      <c r="K13" s="41"/>
      <c r="L13" s="41"/>
    </row>
    <row r="14" spans="1:60">
      <c r="H14" s="41"/>
      <c r="I14" s="41"/>
      <c r="J14" s="41"/>
      <c r="K14" s="41"/>
      <c r="L14" s="41"/>
    </row>
    <row r="15" spans="1:60">
      <c r="H15" s="41"/>
      <c r="I15" s="41"/>
      <c r="J15" s="41"/>
      <c r="K15" s="41"/>
      <c r="L15" s="41"/>
    </row>
    <row r="16" spans="1:60">
      <c r="H16" s="41"/>
      <c r="I16" s="41"/>
      <c r="J16" s="41"/>
      <c r="K16" s="41"/>
      <c r="L16" s="41"/>
    </row>
    <row r="17" spans="1:12">
      <c r="H17" s="41"/>
      <c r="I17" s="41"/>
      <c r="J17" s="41"/>
      <c r="K17" s="41"/>
      <c r="L17" s="41"/>
    </row>
    <row r="18" spans="1:12">
      <c r="H18" s="41"/>
      <c r="I18" s="41"/>
      <c r="J18" s="41"/>
      <c r="K18" s="41"/>
      <c r="L18" s="41"/>
    </row>
    <row r="30" spans="1:12">
      <c r="A30" t="s">
        <v>2209</v>
      </c>
      <c r="B30" t="s">
        <v>2169</v>
      </c>
      <c r="C30" t="s">
        <v>2210</v>
      </c>
      <c r="D30" t="s">
        <v>2211</v>
      </c>
      <c r="E30" t="s">
        <v>2212</v>
      </c>
      <c r="F30" t="s">
        <v>20</v>
      </c>
    </row>
    <row r="31" spans="1:12">
      <c r="A31" t="s">
        <v>2213</v>
      </c>
      <c r="B31" t="s">
        <v>2214</v>
      </c>
      <c r="C31" t="s">
        <v>1473</v>
      </c>
      <c r="D31" t="s">
        <v>1487</v>
      </c>
      <c r="E31" t="s">
        <v>1473</v>
      </c>
      <c r="F31" t="s">
        <v>1473</v>
      </c>
    </row>
    <row r="32" spans="1:12">
      <c r="A32" t="s">
        <v>2215</v>
      </c>
      <c r="B32" t="s">
        <v>2216</v>
      </c>
      <c r="C32" t="s">
        <v>1473</v>
      </c>
      <c r="D32" t="s">
        <v>1473</v>
      </c>
      <c r="E32" t="s">
        <v>1473</v>
      </c>
      <c r="F32" t="s">
        <v>1473</v>
      </c>
    </row>
    <row r="33" spans="1:6">
      <c r="A33" t="s">
        <v>2217</v>
      </c>
      <c r="B33" t="s">
        <v>2218</v>
      </c>
      <c r="C33" t="s">
        <v>1473</v>
      </c>
      <c r="D33" t="s">
        <v>1487</v>
      </c>
      <c r="E33" t="s">
        <v>1473</v>
      </c>
      <c r="F33" t="s">
        <v>1473</v>
      </c>
    </row>
    <row r="34" spans="1:6">
      <c r="A34" t="s">
        <v>2219</v>
      </c>
      <c r="B34" t="s">
        <v>2220</v>
      </c>
      <c r="C34" t="s">
        <v>1473</v>
      </c>
      <c r="D34" t="s">
        <v>1473</v>
      </c>
      <c r="E34" t="s">
        <v>1473</v>
      </c>
      <c r="F34" t="s">
        <v>1473</v>
      </c>
    </row>
    <row r="35" spans="1:6">
      <c r="A35" t="s">
        <v>2221</v>
      </c>
      <c r="B35" t="s">
        <v>2222</v>
      </c>
      <c r="C35" t="s">
        <v>1473</v>
      </c>
      <c r="D35" t="s">
        <v>1487</v>
      </c>
      <c r="E35" t="s">
        <v>1473</v>
      </c>
      <c r="F35" t="s">
        <v>1473</v>
      </c>
    </row>
    <row r="36" spans="1:6">
      <c r="A36" t="s">
        <v>2223</v>
      </c>
      <c r="B36" t="s">
        <v>2224</v>
      </c>
      <c r="C36" t="s">
        <v>1473</v>
      </c>
      <c r="D36" t="s">
        <v>1473</v>
      </c>
      <c r="E36" t="s">
        <v>1473</v>
      </c>
      <c r="F36" t="s">
        <v>1473</v>
      </c>
    </row>
    <row r="37" spans="1:6">
      <c r="A37" t="s">
        <v>2225</v>
      </c>
      <c r="B37" t="s">
        <v>2226</v>
      </c>
      <c r="C37" t="s">
        <v>1487</v>
      </c>
      <c r="D37" t="s">
        <v>1473</v>
      </c>
      <c r="E37" t="s">
        <v>1473</v>
      </c>
      <c r="F37" t="s">
        <v>1473</v>
      </c>
    </row>
    <row r="38" spans="1:6">
      <c r="A38" t="s">
        <v>2227</v>
      </c>
      <c r="B38" t="s">
        <v>2228</v>
      </c>
      <c r="C38" t="s">
        <v>1487</v>
      </c>
      <c r="D38" t="s">
        <v>1487</v>
      </c>
      <c r="E38" t="s">
        <v>1473</v>
      </c>
      <c r="F38" t="s">
        <v>1473</v>
      </c>
    </row>
    <row r="39" spans="1:6">
      <c r="A39" t="s">
        <v>2229</v>
      </c>
      <c r="B39" t="s">
        <v>2230</v>
      </c>
      <c r="C39" t="s">
        <v>1473</v>
      </c>
      <c r="D39" t="s">
        <v>1487</v>
      </c>
      <c r="E39" t="s">
        <v>1473</v>
      </c>
      <c r="F39" t="s">
        <v>1473</v>
      </c>
    </row>
    <row r="40" spans="1:6">
      <c r="A40" t="s">
        <v>2231</v>
      </c>
      <c r="B40" t="s">
        <v>2232</v>
      </c>
      <c r="C40" t="s">
        <v>1487</v>
      </c>
      <c r="D40" t="s">
        <v>1487</v>
      </c>
      <c r="E40" t="s">
        <v>1487</v>
      </c>
      <c r="F40" t="s">
        <v>1473</v>
      </c>
    </row>
    <row r="43" spans="1:6">
      <c r="A43" t="s">
        <v>2233</v>
      </c>
      <c r="B43" t="s">
        <v>2169</v>
      </c>
      <c r="C43" t="s">
        <v>2234</v>
      </c>
      <c r="D43" t="s">
        <v>2235</v>
      </c>
      <c r="E43" t="s">
        <v>20</v>
      </c>
    </row>
    <row r="44" spans="1:6">
      <c r="A44" t="s">
        <v>2236</v>
      </c>
      <c r="B44" t="s">
        <v>2237</v>
      </c>
      <c r="C44" t="s">
        <v>1473</v>
      </c>
      <c r="D44" t="s">
        <v>1487</v>
      </c>
      <c r="E44" t="s">
        <v>1473</v>
      </c>
    </row>
    <row r="45" spans="1:6">
      <c r="A45" t="s">
        <v>2238</v>
      </c>
      <c r="B45" t="s">
        <v>2239</v>
      </c>
      <c r="C45" t="s">
        <v>2193</v>
      </c>
      <c r="D45" t="s">
        <v>2193</v>
      </c>
      <c r="E45" t="s">
        <v>1473</v>
      </c>
    </row>
    <row r="46" spans="1:6">
      <c r="A46" t="s">
        <v>2240</v>
      </c>
      <c r="B46" t="s">
        <v>2241</v>
      </c>
      <c r="C46" t="s">
        <v>1487</v>
      </c>
      <c r="D46" t="s">
        <v>1473</v>
      </c>
      <c r="E46" t="s">
        <v>1473</v>
      </c>
    </row>
    <row r="47" spans="1:6">
      <c r="A47" t="s">
        <v>2231</v>
      </c>
      <c r="B47" t="s">
        <v>2242</v>
      </c>
      <c r="C47" t="s">
        <v>2200</v>
      </c>
      <c r="D47" t="s">
        <v>1487</v>
      </c>
      <c r="E47" t="s">
        <v>1473</v>
      </c>
    </row>
    <row r="48" spans="1:6">
      <c r="A48" t="s">
        <v>151</v>
      </c>
      <c r="B48" t="s">
        <v>2243</v>
      </c>
      <c r="C48" t="s">
        <v>1594</v>
      </c>
      <c r="D48" t="s">
        <v>2244</v>
      </c>
      <c r="E48" t="s">
        <v>1473</v>
      </c>
    </row>
    <row r="51" spans="1:6">
      <c r="A51" t="s">
        <v>2167</v>
      </c>
      <c r="B51" t="s">
        <v>2168</v>
      </c>
      <c r="C51" t="s">
        <v>2169</v>
      </c>
      <c r="D51" t="s">
        <v>2170</v>
      </c>
      <c r="E51" t="s">
        <v>2171</v>
      </c>
      <c r="F51" t="s">
        <v>20</v>
      </c>
    </row>
    <row r="52" spans="1:6">
      <c r="A52" t="s">
        <v>2106</v>
      </c>
      <c r="B52" t="s">
        <v>2172</v>
      </c>
      <c r="C52" t="s">
        <v>2173</v>
      </c>
      <c r="D52" t="s">
        <v>1487</v>
      </c>
      <c r="E52" t="s">
        <v>1487</v>
      </c>
      <c r="F52" t="s">
        <v>1473</v>
      </c>
    </row>
    <row r="53" spans="1:6">
      <c r="A53" t="s">
        <v>2121</v>
      </c>
      <c r="B53" t="s">
        <v>2172</v>
      </c>
      <c r="C53" t="s">
        <v>2174</v>
      </c>
      <c r="D53" t="s">
        <v>1487</v>
      </c>
      <c r="E53" t="s">
        <v>1473</v>
      </c>
      <c r="F53" t="s">
        <v>1473</v>
      </c>
    </row>
    <row r="54" spans="1:6">
      <c r="A54" t="s">
        <v>2175</v>
      </c>
      <c r="B54" t="s">
        <v>2172</v>
      </c>
      <c r="C54" t="s">
        <v>2176</v>
      </c>
      <c r="D54" t="s">
        <v>1487</v>
      </c>
      <c r="E54" t="s">
        <v>1473</v>
      </c>
      <c r="F54" t="s">
        <v>1473</v>
      </c>
    </row>
    <row r="55" spans="1:6">
      <c r="A55" t="s">
        <v>2177</v>
      </c>
      <c r="B55" t="s">
        <v>2172</v>
      </c>
      <c r="C55" t="s">
        <v>2178</v>
      </c>
      <c r="D55" t="s">
        <v>2179</v>
      </c>
      <c r="E55" t="s">
        <v>2180</v>
      </c>
      <c r="F55" t="s">
        <v>1473</v>
      </c>
    </row>
    <row r="56" spans="1:6">
      <c r="A56" t="s">
        <v>2181</v>
      </c>
      <c r="B56" t="s">
        <v>2172</v>
      </c>
      <c r="C56" t="s">
        <v>2182</v>
      </c>
      <c r="D56" t="s">
        <v>2179</v>
      </c>
      <c r="E56" t="s">
        <v>1473</v>
      </c>
      <c r="F56" t="s">
        <v>1473</v>
      </c>
    </row>
    <row r="57" spans="1:6">
      <c r="A57" t="s">
        <v>2183</v>
      </c>
      <c r="B57" t="s">
        <v>2184</v>
      </c>
      <c r="C57" t="s">
        <v>2185</v>
      </c>
      <c r="D57" t="s">
        <v>1594</v>
      </c>
      <c r="E57" t="s">
        <v>1487</v>
      </c>
      <c r="F57" t="s">
        <v>1473</v>
      </c>
    </row>
    <row r="58" spans="1:6">
      <c r="A58" t="s">
        <v>2186</v>
      </c>
      <c r="B58" t="s">
        <v>2184</v>
      </c>
      <c r="C58" t="s">
        <v>2187</v>
      </c>
      <c r="D58" t="s">
        <v>1594</v>
      </c>
      <c r="E58" t="s">
        <v>1473</v>
      </c>
      <c r="F58" t="s">
        <v>1473</v>
      </c>
    </row>
    <row r="59" spans="1:6">
      <c r="A59" t="s">
        <v>2188</v>
      </c>
      <c r="B59" t="s">
        <v>2184</v>
      </c>
      <c r="C59" t="s">
        <v>2189</v>
      </c>
      <c r="D59" t="s">
        <v>2190</v>
      </c>
      <c r="E59" t="s">
        <v>1473</v>
      </c>
      <c r="F59" t="s">
        <v>1473</v>
      </c>
    </row>
    <row r="60" spans="1:6">
      <c r="A60" t="s">
        <v>2191</v>
      </c>
      <c r="B60" t="s">
        <v>2184</v>
      </c>
      <c r="C60" t="s">
        <v>2192</v>
      </c>
      <c r="D60" t="s">
        <v>2193</v>
      </c>
      <c r="E60" t="s">
        <v>1473</v>
      </c>
      <c r="F60" t="s">
        <v>1473</v>
      </c>
    </row>
    <row r="61" spans="1:6">
      <c r="A61" t="s">
        <v>2194</v>
      </c>
      <c r="B61" t="s">
        <v>2184</v>
      </c>
      <c r="C61" t="s">
        <v>2195</v>
      </c>
      <c r="D61" t="s">
        <v>2196</v>
      </c>
      <c r="E61" t="s">
        <v>1473</v>
      </c>
      <c r="F61" t="s">
        <v>1473</v>
      </c>
    </row>
    <row r="62" spans="1:6">
      <c r="A62" t="s">
        <v>2197</v>
      </c>
      <c r="B62" t="s">
        <v>2198</v>
      </c>
      <c r="C62" t="s">
        <v>2199</v>
      </c>
      <c r="D62" t="s">
        <v>2200</v>
      </c>
      <c r="E62" t="s">
        <v>1473</v>
      </c>
      <c r="F62" t="s">
        <v>1473</v>
      </c>
    </row>
    <row r="63" spans="1:6">
      <c r="A63" t="s">
        <v>2201</v>
      </c>
      <c r="B63" t="s">
        <v>2198</v>
      </c>
      <c r="C63" t="s">
        <v>2202</v>
      </c>
      <c r="D63" t="s">
        <v>2203</v>
      </c>
      <c r="E63" t="s">
        <v>1473</v>
      </c>
      <c r="F63" t="s">
        <v>1473</v>
      </c>
    </row>
    <row r="64" spans="1:6">
      <c r="A64" t="s">
        <v>2204</v>
      </c>
      <c r="B64" t="s">
        <v>2198</v>
      </c>
      <c r="C64" t="s">
        <v>2205</v>
      </c>
      <c r="D64" t="s">
        <v>1594</v>
      </c>
      <c r="E64" t="s">
        <v>1473</v>
      </c>
      <c r="F64" t="s">
        <v>1473</v>
      </c>
    </row>
    <row r="65" spans="1:9">
      <c r="A65" t="s">
        <v>2206</v>
      </c>
      <c r="B65" t="s">
        <v>16</v>
      </c>
      <c r="C65" t="s">
        <v>2207</v>
      </c>
      <c r="D65" t="s">
        <v>2208</v>
      </c>
      <c r="E65" t="s">
        <v>1473</v>
      </c>
      <c r="F65" t="s">
        <v>1473</v>
      </c>
    </row>
    <row r="69" spans="1:9">
      <c r="A69" t="s">
        <v>2932</v>
      </c>
      <c r="B69" t="s">
        <v>2313</v>
      </c>
      <c r="C69" t="s">
        <v>2169</v>
      </c>
      <c r="D69" t="s">
        <v>2933</v>
      </c>
      <c r="E69" t="s">
        <v>2934</v>
      </c>
      <c r="F69" t="s">
        <v>2935</v>
      </c>
      <c r="G69" t="s">
        <v>2936</v>
      </c>
      <c r="H69" t="s">
        <v>2314</v>
      </c>
      <c r="I69" t="s">
        <v>345</v>
      </c>
    </row>
    <row r="70" spans="1:9">
      <c r="A70" t="s">
        <v>2937</v>
      </c>
      <c r="B70" t="s">
        <v>2938</v>
      </c>
      <c r="C70" t="s">
        <v>2939</v>
      </c>
      <c r="D70" t="s">
        <v>2231</v>
      </c>
      <c r="E70" t="s">
        <v>2940</v>
      </c>
      <c r="F70" t="s">
        <v>1487</v>
      </c>
      <c r="G70" t="s">
        <v>1473</v>
      </c>
      <c r="H70" t="s">
        <v>1487</v>
      </c>
      <c r="I70" t="s">
        <v>1473</v>
      </c>
    </row>
    <row r="71" spans="1:9">
      <c r="A71" t="s">
        <v>2941</v>
      </c>
      <c r="B71" t="s">
        <v>2942</v>
      </c>
      <c r="C71" t="s">
        <v>2943</v>
      </c>
      <c r="D71" t="s">
        <v>2231</v>
      </c>
      <c r="E71" t="s">
        <v>2940</v>
      </c>
      <c r="F71" t="s">
        <v>1487</v>
      </c>
      <c r="G71" t="s">
        <v>1473</v>
      </c>
      <c r="H71" t="s">
        <v>1487</v>
      </c>
      <c r="I71" t="s">
        <v>1473</v>
      </c>
    </row>
    <row r="72" spans="1:9">
      <c r="A72" t="s">
        <v>2944</v>
      </c>
      <c r="B72" t="s">
        <v>2945</v>
      </c>
      <c r="C72" t="s">
        <v>2946</v>
      </c>
      <c r="D72" t="s">
        <v>2231</v>
      </c>
      <c r="E72" t="s">
        <v>2940</v>
      </c>
      <c r="F72" t="s">
        <v>1487</v>
      </c>
      <c r="G72" t="s">
        <v>1473</v>
      </c>
      <c r="H72" t="s">
        <v>1487</v>
      </c>
      <c r="I72" t="s">
        <v>1473</v>
      </c>
    </row>
    <row r="73" spans="1:9">
      <c r="A73" t="s">
        <v>2947</v>
      </c>
      <c r="B73" t="s">
        <v>2948</v>
      </c>
      <c r="C73" t="s">
        <v>2949</v>
      </c>
      <c r="D73" t="s">
        <v>151</v>
      </c>
      <c r="E73" t="s">
        <v>2940</v>
      </c>
      <c r="F73" t="s">
        <v>1487</v>
      </c>
      <c r="G73" t="s">
        <v>1473</v>
      </c>
      <c r="H73" t="s">
        <v>1473</v>
      </c>
      <c r="I73" t="s">
        <v>1473</v>
      </c>
    </row>
    <row r="74" spans="1:9">
      <c r="A74" t="s">
        <v>2950</v>
      </c>
      <c r="B74" t="s">
        <v>2951</v>
      </c>
      <c r="C74" t="s">
        <v>2952</v>
      </c>
      <c r="D74" t="s">
        <v>2240</v>
      </c>
      <c r="E74" t="s">
        <v>2940</v>
      </c>
      <c r="F74" t="s">
        <v>1487</v>
      </c>
      <c r="G74" t="s">
        <v>1473</v>
      </c>
      <c r="H74" t="s">
        <v>1473</v>
      </c>
      <c r="I74" t="s">
        <v>1473</v>
      </c>
    </row>
    <row r="75" spans="1:9">
      <c r="A75" t="s">
        <v>2953</v>
      </c>
      <c r="B75" t="s">
        <v>2954</v>
      </c>
      <c r="C75" t="s">
        <v>2955</v>
      </c>
      <c r="D75" t="s">
        <v>151</v>
      </c>
      <c r="E75" t="s">
        <v>2940</v>
      </c>
      <c r="F75" t="s">
        <v>1487</v>
      </c>
      <c r="G75" t="s">
        <v>1473</v>
      </c>
      <c r="H75" t="s">
        <v>1473</v>
      </c>
      <c r="I75" t="s">
        <v>1473</v>
      </c>
    </row>
    <row r="76" spans="1:9">
      <c r="A76" t="s">
        <v>2956</v>
      </c>
      <c r="B76" t="s">
        <v>2957</v>
      </c>
      <c r="C76" t="s">
        <v>2958</v>
      </c>
      <c r="D76" t="s">
        <v>2231</v>
      </c>
      <c r="E76" t="s">
        <v>2940</v>
      </c>
      <c r="F76" t="s">
        <v>1487</v>
      </c>
      <c r="G76" t="s">
        <v>1473</v>
      </c>
      <c r="H76" t="s">
        <v>1487</v>
      </c>
      <c r="I76" t="s">
        <v>1473</v>
      </c>
    </row>
    <row r="77" spans="1:9">
      <c r="A77" t="s">
        <v>2959</v>
      </c>
      <c r="B77" t="s">
        <v>2960</v>
      </c>
      <c r="C77" t="s">
        <v>2961</v>
      </c>
      <c r="D77" t="s">
        <v>2231</v>
      </c>
      <c r="E77" t="s">
        <v>2940</v>
      </c>
      <c r="F77" t="s">
        <v>1487</v>
      </c>
      <c r="G77" t="s">
        <v>1473</v>
      </c>
      <c r="H77" t="s">
        <v>1473</v>
      </c>
      <c r="I77" t="s">
        <v>1473</v>
      </c>
    </row>
    <row r="78" spans="1:9">
      <c r="A78" t="s">
        <v>2962</v>
      </c>
      <c r="B78" t="s">
        <v>2963</v>
      </c>
      <c r="C78" t="s">
        <v>2964</v>
      </c>
      <c r="D78" t="s">
        <v>2231</v>
      </c>
      <c r="E78" t="s">
        <v>2940</v>
      </c>
      <c r="F78" t="s">
        <v>1487</v>
      </c>
      <c r="G78" t="s">
        <v>1473</v>
      </c>
      <c r="H78" t="s">
        <v>1487</v>
      </c>
      <c r="I78" t="s">
        <v>1473</v>
      </c>
    </row>
    <row r="79" spans="1:9">
      <c r="A79" t="s">
        <v>2965</v>
      </c>
      <c r="B79" t="s">
        <v>2966</v>
      </c>
      <c r="C79" t="s">
        <v>2967</v>
      </c>
      <c r="D79" t="s">
        <v>2231</v>
      </c>
      <c r="E79" t="s">
        <v>2940</v>
      </c>
      <c r="F79" t="s">
        <v>1487</v>
      </c>
      <c r="G79" t="s">
        <v>1473</v>
      </c>
      <c r="H79" t="s">
        <v>1473</v>
      </c>
      <c r="I79" t="s">
        <v>1473</v>
      </c>
    </row>
    <row r="80" spans="1:9">
      <c r="A80" t="s">
        <v>2968</v>
      </c>
      <c r="B80" t="s">
        <v>2969</v>
      </c>
      <c r="C80" t="s">
        <v>2970</v>
      </c>
      <c r="D80" t="s">
        <v>151</v>
      </c>
      <c r="E80" t="s">
        <v>2971</v>
      </c>
      <c r="F80" t="s">
        <v>1473</v>
      </c>
      <c r="G80" t="s">
        <v>1473</v>
      </c>
      <c r="H80" t="s">
        <v>1473</v>
      </c>
      <c r="I80" t="s">
        <v>1473</v>
      </c>
    </row>
  </sheetData>
  <pageMargins left="0.7" right="0.7" top="0.75" bottom="0.75" header="0.3" footer="0.3"/>
  <tableParts count="8">
    <tablePart r:id="rId1"/>
    <tablePart r:id="rId2"/>
    <tablePart r:id="rId3"/>
    <tablePart r:id="rId4"/>
    <tablePart r:id="rId5"/>
    <tablePart r:id="rId6"/>
    <tablePart r:id="rId7"/>
    <tablePart r:id="rId8"/>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6F461-8098-4F90-98F5-60ED5E5D6925}">
  <sheetPr codeName="Hoja12"/>
  <dimension ref="A1:H15"/>
  <sheetViews>
    <sheetView workbookViewId="0">
      <selection activeCell="B4" sqref="B4"/>
    </sheetView>
  </sheetViews>
  <sheetFormatPr baseColWidth="10" defaultRowHeight="13.5"/>
  <cols>
    <col min="1" max="1" width="11.875" customWidth="1"/>
    <col min="2" max="2" width="15.875" customWidth="1"/>
    <col min="3" max="3" width="24" customWidth="1"/>
    <col min="4" max="4" width="20.5625" customWidth="1"/>
    <col min="5" max="5" width="24.4375" customWidth="1"/>
    <col min="6" max="6" width="14.4375" customWidth="1"/>
  </cols>
  <sheetData>
    <row r="1" spans="1:8">
      <c r="A1" t="s">
        <v>4</v>
      </c>
      <c r="B1" t="s">
        <v>1545</v>
      </c>
      <c r="C1" t="s">
        <v>1544</v>
      </c>
      <c r="D1" t="s">
        <v>1546</v>
      </c>
      <c r="E1" t="s">
        <v>1559</v>
      </c>
      <c r="F1" t="s">
        <v>1560</v>
      </c>
      <c r="G1" t="s">
        <v>1713</v>
      </c>
      <c r="H1" t="s">
        <v>1807</v>
      </c>
    </row>
    <row r="2" spans="1:8">
      <c r="A2" t="s">
        <v>1431</v>
      </c>
      <c r="B2" t="s">
        <v>1561</v>
      </c>
      <c r="C2" t="s">
        <v>1562</v>
      </c>
      <c r="D2" t="s">
        <v>1473</v>
      </c>
      <c r="E2" t="s">
        <v>1563</v>
      </c>
      <c r="F2" t="s">
        <v>1564</v>
      </c>
    </row>
    <row r="3" spans="1:8">
      <c r="A3" t="s">
        <v>1436</v>
      </c>
      <c r="B3" t="s">
        <v>1436</v>
      </c>
      <c r="C3" t="s">
        <v>1565</v>
      </c>
      <c r="D3" t="s">
        <v>1473</v>
      </c>
      <c r="E3" t="s">
        <v>1566</v>
      </c>
      <c r="F3" t="s">
        <v>1567</v>
      </c>
    </row>
    <row r="4" spans="1:8">
      <c r="A4" t="s">
        <v>1433</v>
      </c>
      <c r="B4" t="s">
        <v>1568</v>
      </c>
      <c r="C4" t="s">
        <v>1569</v>
      </c>
      <c r="D4" t="s">
        <v>1473</v>
      </c>
      <c r="E4" t="s">
        <v>1570</v>
      </c>
      <c r="F4" t="s">
        <v>1571</v>
      </c>
    </row>
    <row r="5" spans="1:8">
      <c r="A5" t="s">
        <v>1432</v>
      </c>
      <c r="B5" t="s">
        <v>1432</v>
      </c>
      <c r="C5" t="s">
        <v>1572</v>
      </c>
      <c r="D5" t="s">
        <v>1473</v>
      </c>
      <c r="E5" t="s">
        <v>1573</v>
      </c>
      <c r="F5" t="s">
        <v>1574</v>
      </c>
    </row>
    <row r="6" spans="1:8">
      <c r="A6" t="s">
        <v>1434</v>
      </c>
      <c r="B6" t="s">
        <v>1575</v>
      </c>
      <c r="C6" t="s">
        <v>1576</v>
      </c>
      <c r="D6" t="s">
        <v>1473</v>
      </c>
      <c r="E6" t="s">
        <v>1577</v>
      </c>
      <c r="F6" t="s">
        <v>1578</v>
      </c>
    </row>
    <row r="7" spans="1:8">
      <c r="A7" t="s">
        <v>1441</v>
      </c>
      <c r="B7" t="s">
        <v>1579</v>
      </c>
      <c r="C7" t="s">
        <v>1580</v>
      </c>
      <c r="D7" t="s">
        <v>1473</v>
      </c>
      <c r="E7" t="s">
        <v>1581</v>
      </c>
      <c r="F7" t="s">
        <v>1582</v>
      </c>
    </row>
    <row r="8" spans="1:8">
      <c r="A8" t="s">
        <v>1437</v>
      </c>
      <c r="B8" t="s">
        <v>1583</v>
      </c>
      <c r="C8" t="s">
        <v>1584</v>
      </c>
      <c r="D8" t="s">
        <v>1473</v>
      </c>
      <c r="E8" t="s">
        <v>1581</v>
      </c>
      <c r="F8" t="s">
        <v>1585</v>
      </c>
    </row>
    <row r="9" spans="1:8">
      <c r="A9" t="s">
        <v>1451</v>
      </c>
      <c r="B9" t="s">
        <v>1586</v>
      </c>
      <c r="C9" t="s">
        <v>1587</v>
      </c>
      <c r="D9" t="s">
        <v>1473</v>
      </c>
      <c r="E9" t="s">
        <v>1588</v>
      </c>
      <c r="F9" t="s">
        <v>1589</v>
      </c>
    </row>
    <row r="10" spans="1:8">
      <c r="A10" t="s">
        <v>1435</v>
      </c>
      <c r="B10" t="s">
        <v>1590</v>
      </c>
      <c r="C10" t="s">
        <v>1591</v>
      </c>
      <c r="D10" t="s">
        <v>1473</v>
      </c>
      <c r="E10" t="s">
        <v>1592</v>
      </c>
      <c r="F10" t="s">
        <v>1593</v>
      </c>
    </row>
    <row r="11" spans="1:8">
      <c r="A11" t="s">
        <v>452</v>
      </c>
      <c r="B11" t="s">
        <v>452</v>
      </c>
      <c r="C11" t="s">
        <v>1594</v>
      </c>
      <c r="D11" t="s">
        <v>1473</v>
      </c>
      <c r="E11" t="s">
        <v>1595</v>
      </c>
      <c r="F11" t="s">
        <v>1596</v>
      </c>
    </row>
    <row r="12" spans="1:8">
      <c r="A12" t="s">
        <v>1442</v>
      </c>
      <c r="B12" t="s">
        <v>1442</v>
      </c>
      <c r="C12" t="s">
        <v>1597</v>
      </c>
      <c r="D12" t="s">
        <v>1473</v>
      </c>
      <c r="E12" t="s">
        <v>1598</v>
      </c>
      <c r="F12" t="s">
        <v>1599</v>
      </c>
    </row>
    <row r="13" spans="1:8">
      <c r="A13" t="s">
        <v>1439</v>
      </c>
      <c r="B13" t="s">
        <v>1600</v>
      </c>
      <c r="C13" t="s">
        <v>1601</v>
      </c>
      <c r="D13" t="s">
        <v>1473</v>
      </c>
      <c r="E13" t="s">
        <v>1602</v>
      </c>
      <c r="F13" t="s">
        <v>1603</v>
      </c>
    </row>
    <row r="14" spans="1:8">
      <c r="A14" t="s">
        <v>1438</v>
      </c>
      <c r="B14" t="s">
        <v>1604</v>
      </c>
      <c r="C14" t="s">
        <v>1605</v>
      </c>
      <c r="D14" t="s">
        <v>1473</v>
      </c>
      <c r="E14" t="s">
        <v>1606</v>
      </c>
      <c r="F14" t="s">
        <v>1607</v>
      </c>
    </row>
    <row r="15" spans="1:8">
      <c r="A15" t="s">
        <v>1440</v>
      </c>
      <c r="B15" t="s">
        <v>1608</v>
      </c>
      <c r="C15" t="s">
        <v>1609</v>
      </c>
      <c r="D15" t="s">
        <v>1473</v>
      </c>
      <c r="E15" t="s">
        <v>1610</v>
      </c>
      <c r="F15" t="s">
        <v>1611</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DC5DD-0144-40E7-972D-CCC6E0630F9A}">
  <sheetPr codeName="Hoja13"/>
  <dimension ref="A1:N1303"/>
  <sheetViews>
    <sheetView zoomScale="85" zoomScaleNormal="85" workbookViewId="0">
      <selection activeCell="B1" sqref="B1:B1048576"/>
    </sheetView>
  </sheetViews>
  <sheetFormatPr baseColWidth="10" defaultRowHeight="13.5"/>
  <cols>
    <col min="1" max="1" width="13.3125" bestFit="1" customWidth="1"/>
    <col min="2" max="2" width="15.3125" bestFit="1" customWidth="1"/>
    <col min="3" max="4" width="12.3125" customWidth="1"/>
    <col min="6" max="6" width="37.875" customWidth="1"/>
    <col min="8" max="8" width="56.125" bestFit="1" customWidth="1"/>
  </cols>
  <sheetData>
    <row r="1" spans="1:14">
      <c r="A1" t="s">
        <v>0</v>
      </c>
      <c r="B1" t="s">
        <v>19</v>
      </c>
      <c r="C1" t="s">
        <v>18</v>
      </c>
      <c r="D1" t="s">
        <v>1</v>
      </c>
      <c r="E1" t="s">
        <v>1129</v>
      </c>
      <c r="F1" t="s">
        <v>11</v>
      </c>
      <c r="G1" t="s">
        <v>1130</v>
      </c>
      <c r="H1" t="s">
        <v>1131</v>
      </c>
      <c r="I1" t="s">
        <v>1132</v>
      </c>
      <c r="J1" t="s">
        <v>21</v>
      </c>
      <c r="K1" t="s">
        <v>1133</v>
      </c>
      <c r="L1" t="s">
        <v>346</v>
      </c>
      <c r="M1" t="s">
        <v>1135</v>
      </c>
      <c r="N1" t="s">
        <v>1134</v>
      </c>
    </row>
    <row r="2" spans="1:14">
      <c r="A2" s="6">
        <v>46027</v>
      </c>
      <c r="B2">
        <f>IFERROR(_xlfn.XLOOKUP(tblGenerador[[#This Row],[Fecha]],tblCalendario[Fecha],tblCalendario[Num de Sem],""),"")</f>
        <v>2</v>
      </c>
      <c r="C2" t="str">
        <f>IFERROR(_xlfn.XLOOKUP(tblGenerador[[#This Row],[Fecha]],tblCalendario[Fecha],tblCalendario[Dia Semana],""),"")</f>
        <v>lunes</v>
      </c>
      <c r="D2">
        <f>IFERROR(_xlfn.XLOOKUP(tblGenerador[[#This Row],[Fecha]],tblCalendario[Fecha],tblCalendario[Mes],""),"")</f>
        <v>1</v>
      </c>
      <c r="E2" t="s">
        <v>176</v>
      </c>
      <c r="F2" t="str">
        <f>_xlfn.XLOOKUP(tblGenerador[[#This Row],[ID_Tarea]],tblTareas[ID],tblTareas[TAREAS],"")</f>
        <v>Asignación Y Seguimiento Tareas Al Equipo</v>
      </c>
      <c r="G2" t="str">
        <f>_xlfn.XLOOKUP(tblGenerador[[#This Row],[ID_Tarea]],tblTareas[ID],tblTareas[Tipo frecuencia],"")</f>
        <v>diario</v>
      </c>
      <c r="H2" t="str">
        <f>_xlfn.XLOOKUP(tblGenerador[[#This Row],[ID_Tarea]],tblTareas[ID],tblTareas[Regla frecuencia],"")</f>
        <v>diario</v>
      </c>
      <c r="I2">
        <f>_xlfn.XLOOKUP(tblGenerador[[#This Row],[ID_Tarea]],tblTareas[ID],tblTareas[Duración Estándar (min)],"")</f>
        <v>15</v>
      </c>
      <c r="J2" t="str">
        <f>_xlfn.XLOOKUP(tblGenerador[[#This Row],[ID_Tarea]],tblTareas[ID],tblTareas[Turno],"")</f>
        <v>Cualquiera</v>
      </c>
      <c r="K2" t="str">
        <f>_xlfn.XLOOKUP(tblGenerador[[#This Row],[ID_Tarea]],tblTareas[ID],tblTareas[Puesto],"")</f>
        <v>Auxiliar Administrativo</v>
      </c>
      <c r="L2">
        <f>_xlfn.XLOOKUP(tblGenerador[[#This Row],[ID_Tarea]],tblTareas[ID],tblTareas[Frec Diaria],"")</f>
        <v>1</v>
      </c>
      <c r="M2" t="str">
        <f>_xlfn.XLOOKUP(tblGenerador[[#This Row],[ID_Tarea]],tblTareas[ID],tblTareas[Excluir_Festivos],"")</f>
        <v>si</v>
      </c>
      <c r="N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 spans="1:14">
      <c r="A3" s="6">
        <v>46027</v>
      </c>
      <c r="B3">
        <f>IFERROR(_xlfn.XLOOKUP(tblGenerador[[#This Row],[Fecha]],tblCalendario[Fecha],tblCalendario[Num de Sem],""),"")</f>
        <v>2</v>
      </c>
      <c r="C3" t="str">
        <f>IFERROR(_xlfn.XLOOKUP(tblGenerador[[#This Row],[Fecha]],tblCalendario[Fecha],tblCalendario[Dia Semana],""),"")</f>
        <v>lunes</v>
      </c>
      <c r="D3">
        <f>IFERROR(_xlfn.XLOOKUP(tblGenerador[[#This Row],[Fecha]],tblCalendario[Fecha],tblCalendario[Mes],""),"")</f>
        <v>1</v>
      </c>
      <c r="E3" t="s">
        <v>177</v>
      </c>
      <c r="F3" t="str">
        <f>_xlfn.XLOOKUP(tblGenerador[[#This Row],[ID_Tarea]],tblTareas[ID],tblTareas[TAREAS],"")</f>
        <v>Cobranza Telefonica CD</v>
      </c>
      <c r="G3" t="str">
        <f>_xlfn.XLOOKUP(tblGenerador[[#This Row],[ID_Tarea]],tblTareas[ID],tblTareas[Tipo frecuencia],"")</f>
        <v>personalizada</v>
      </c>
      <c r="H3" t="str">
        <f>_xlfn.XLOOKUP(tblGenerador[[#This Row],[ID_Tarea]],tblTareas[ID],tblTareas[Regla frecuencia],"")</f>
        <v>dia 27, dia 28, dia 4, dia 5, dia 14, dia 13, dia 20, dia 22, dia 11, dia 12, dia 26, dia 26, dia 30, dia 31</v>
      </c>
      <c r="I3">
        <f>_xlfn.XLOOKUP(tblGenerador[[#This Row],[ID_Tarea]],tblTareas[ID],tblTareas[Duración Estándar (min)],"")</f>
        <v>120</v>
      </c>
      <c r="J3" t="str">
        <f>_xlfn.XLOOKUP(tblGenerador[[#This Row],[ID_Tarea]],tblTareas[ID],tblTareas[Turno],"")</f>
        <v>Cualquiera</v>
      </c>
      <c r="K3" t="str">
        <f>_xlfn.XLOOKUP(tblGenerador[[#This Row],[ID_Tarea]],tblTareas[ID],tblTareas[Puesto],"")</f>
        <v>Auxiliar Administrativo</v>
      </c>
      <c r="L3">
        <f>_xlfn.XLOOKUP(tblGenerador[[#This Row],[ID_Tarea]],tblTareas[ID],tblTareas[Frec Diaria],"")</f>
        <v>1</v>
      </c>
      <c r="M3" t="str">
        <f>_xlfn.XLOOKUP(tblGenerador[[#This Row],[ID_Tarea]],tblTareas[ID],tblTareas[Excluir_Festivos],"")</f>
        <v>si</v>
      </c>
      <c r="N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 spans="1:14">
      <c r="A4" s="6">
        <v>46027</v>
      </c>
      <c r="B4">
        <f>IFERROR(_xlfn.XLOOKUP(tblGenerador[[#This Row],[Fecha]],tblCalendario[Fecha],tblCalendario[Num de Sem],""),"")</f>
        <v>2</v>
      </c>
      <c r="C4" t="str">
        <f>IFERROR(_xlfn.XLOOKUP(tblGenerador[[#This Row],[Fecha]],tblCalendario[Fecha],tblCalendario[Dia Semana],""),"")</f>
        <v>lunes</v>
      </c>
      <c r="D4">
        <f>IFERROR(_xlfn.XLOOKUP(tblGenerador[[#This Row],[Fecha]],tblCalendario[Fecha],tblCalendario[Mes],""),"")</f>
        <v>1</v>
      </c>
      <c r="E4" t="s">
        <v>178</v>
      </c>
      <c r="F4" t="str">
        <f>_xlfn.XLOOKUP(tblGenerador[[#This Row],[ID_Tarea]],tblTareas[ID],tblTareas[TAREAS],"")</f>
        <v>Enviar Fotos Lista De Exhibicion</v>
      </c>
      <c r="G4" t="str">
        <f>_xlfn.XLOOKUP(tblGenerador[[#This Row],[ID_Tarea]],tblTareas[ID],tblTareas[Tipo frecuencia],"")</f>
        <v>semanal</v>
      </c>
      <c r="H4" t="str">
        <f>_xlfn.XLOOKUP(tblGenerador[[#This Row],[ID_Tarea]],tblTareas[ID],tblTareas[Regla frecuencia],"")</f>
        <v>jueves</v>
      </c>
      <c r="I4">
        <f>_xlfn.XLOOKUP(tblGenerador[[#This Row],[ID_Tarea]],tblTareas[ID],tblTareas[Duración Estándar (min)],"")</f>
        <v>10</v>
      </c>
      <c r="J4" t="str">
        <f>_xlfn.XLOOKUP(tblGenerador[[#This Row],[ID_Tarea]],tblTareas[ID],tblTareas[Turno],"")</f>
        <v>Cualquiera</v>
      </c>
      <c r="K4" t="str">
        <f>_xlfn.XLOOKUP(tblGenerador[[#This Row],[ID_Tarea]],tblTareas[ID],tblTareas[Puesto],"")</f>
        <v>Auxiliar Administrativo</v>
      </c>
      <c r="L4">
        <f>_xlfn.XLOOKUP(tblGenerador[[#This Row],[ID_Tarea]],tblTareas[ID],tblTareas[Frec Diaria],"")</f>
        <v>1</v>
      </c>
      <c r="M4" t="str">
        <f>_xlfn.XLOOKUP(tblGenerador[[#This Row],[ID_Tarea]],tblTareas[ID],tblTareas[Excluir_Festivos],"")</f>
        <v>si</v>
      </c>
      <c r="N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 spans="1:14">
      <c r="A5" s="6">
        <v>46027</v>
      </c>
      <c r="B5">
        <f>IFERROR(_xlfn.XLOOKUP(tblGenerador[[#This Row],[Fecha]],tblCalendario[Fecha],tblCalendario[Num de Sem],""),"")</f>
        <v>2</v>
      </c>
      <c r="C5" t="str">
        <f>IFERROR(_xlfn.XLOOKUP(tblGenerador[[#This Row],[Fecha]],tblCalendario[Fecha],tblCalendario[Dia Semana],""),"")</f>
        <v>lunes</v>
      </c>
      <c r="D5">
        <f>IFERROR(_xlfn.XLOOKUP(tblGenerador[[#This Row],[Fecha]],tblCalendario[Fecha],tblCalendario[Mes],""),"")</f>
        <v>1</v>
      </c>
      <c r="E5" t="s">
        <v>1316</v>
      </c>
      <c r="F5" t="str">
        <f>_xlfn.XLOOKUP(tblGenerador[[#This Row],[ID_Tarea]],tblTareas[ID],tblTareas[TAREAS],"")</f>
        <v>Pago De Telefono</v>
      </c>
      <c r="G5" t="str">
        <f>_xlfn.XLOOKUP(tblGenerador[[#This Row],[ID_Tarea]],tblTareas[ID],tblTareas[Tipo frecuencia],"")</f>
        <v>mensual</v>
      </c>
      <c r="H5" t="str">
        <f>_xlfn.XLOOKUP(tblGenerador[[#This Row],[ID_Tarea]],tblTareas[ID],tblTareas[Regla frecuencia],"")</f>
        <v>dia 24</v>
      </c>
      <c r="I5">
        <f>_xlfn.XLOOKUP(tblGenerador[[#This Row],[ID_Tarea]],tblTareas[ID],tblTareas[Duración Estándar (min)],"")</f>
        <v>10</v>
      </c>
      <c r="J5" t="str">
        <f>_xlfn.XLOOKUP(tblGenerador[[#This Row],[ID_Tarea]],tblTareas[ID],tblTareas[Turno],"")</f>
        <v>Cualquiera</v>
      </c>
      <c r="K5" t="str">
        <f>_xlfn.XLOOKUP(tblGenerador[[#This Row],[ID_Tarea]],tblTareas[ID],tblTareas[Puesto],"")</f>
        <v>Auxiliar Administrativo</v>
      </c>
      <c r="L5">
        <f>_xlfn.XLOOKUP(tblGenerador[[#This Row],[ID_Tarea]],tblTareas[ID],tblTareas[Frec Diaria],"")</f>
        <v>1</v>
      </c>
      <c r="M5" t="str">
        <f>_xlfn.XLOOKUP(tblGenerador[[#This Row],[ID_Tarea]],tblTareas[ID],tblTareas[Excluir_Festivos],"")</f>
        <v>si</v>
      </c>
      <c r="N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 spans="1:14">
      <c r="A6" s="6">
        <v>46027</v>
      </c>
      <c r="B6">
        <f>IFERROR(_xlfn.XLOOKUP(tblGenerador[[#This Row],[Fecha]],tblCalendario[Fecha],tblCalendario[Num de Sem],""),"")</f>
        <v>2</v>
      </c>
      <c r="C6" t="str">
        <f>IFERROR(_xlfn.XLOOKUP(tblGenerador[[#This Row],[Fecha]],tblCalendario[Fecha],tblCalendario[Dia Semana],""),"")</f>
        <v>lunes</v>
      </c>
      <c r="D6">
        <f>IFERROR(_xlfn.XLOOKUP(tblGenerador[[#This Row],[Fecha]],tblCalendario[Fecha],tblCalendario[Mes],""),"")</f>
        <v>1</v>
      </c>
      <c r="E6" t="s">
        <v>1317</v>
      </c>
      <c r="F6" t="str">
        <f>_xlfn.XLOOKUP(tblGenerador[[#This Row],[ID_Tarea]],tblTareas[ID],tblTareas[TAREAS],"")</f>
        <v>Pago De Agua</v>
      </c>
      <c r="G6" t="str">
        <f>_xlfn.XLOOKUP(tblGenerador[[#This Row],[ID_Tarea]],tblTareas[ID],tblTareas[Tipo frecuencia],"")</f>
        <v>mensual</v>
      </c>
      <c r="H6" t="str">
        <f>_xlfn.XLOOKUP(tblGenerador[[#This Row],[ID_Tarea]],tblTareas[ID],tblTareas[Regla frecuencia],"")</f>
        <v>dia 24</v>
      </c>
      <c r="I6">
        <f>_xlfn.XLOOKUP(tblGenerador[[#This Row],[ID_Tarea]],tblTareas[ID],tblTareas[Duración Estándar (min)],"")</f>
        <v>10</v>
      </c>
      <c r="J6" t="str">
        <f>_xlfn.XLOOKUP(tblGenerador[[#This Row],[ID_Tarea]],tblTareas[ID],tblTareas[Turno],"")</f>
        <v>Cualquiera</v>
      </c>
      <c r="K6" t="str">
        <f>_xlfn.XLOOKUP(tblGenerador[[#This Row],[ID_Tarea]],tblTareas[ID],tblTareas[Puesto],"")</f>
        <v>Auxiliar Administrativo</v>
      </c>
      <c r="L6">
        <f>_xlfn.XLOOKUP(tblGenerador[[#This Row],[ID_Tarea]],tblTareas[ID],tblTareas[Frec Diaria],"")</f>
        <v>1</v>
      </c>
      <c r="M6" t="str">
        <f>_xlfn.XLOOKUP(tblGenerador[[#This Row],[ID_Tarea]],tblTareas[ID],tblTareas[Excluir_Festivos],"")</f>
        <v>si</v>
      </c>
      <c r="N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 spans="1:14">
      <c r="A7" s="6">
        <v>46027</v>
      </c>
      <c r="B7">
        <f>IFERROR(_xlfn.XLOOKUP(tblGenerador[[#This Row],[Fecha]],tblCalendario[Fecha],tblCalendario[Num de Sem],""),"")</f>
        <v>2</v>
      </c>
      <c r="C7" t="str">
        <f>IFERROR(_xlfn.XLOOKUP(tblGenerador[[#This Row],[Fecha]],tblCalendario[Fecha],tblCalendario[Dia Semana],""),"")</f>
        <v>lunes</v>
      </c>
      <c r="D7">
        <f>IFERROR(_xlfn.XLOOKUP(tblGenerador[[#This Row],[Fecha]],tblCalendario[Fecha],tblCalendario[Mes],""),"")</f>
        <v>1</v>
      </c>
      <c r="E7" t="s">
        <v>1318</v>
      </c>
      <c r="F7" t="str">
        <f>_xlfn.XLOOKUP(tblGenerador[[#This Row],[ID_Tarea]],tblTareas[ID],tblTareas[TAREAS],"")</f>
        <v>Pago De Luz</v>
      </c>
      <c r="G7" t="str">
        <f>_xlfn.XLOOKUP(tblGenerador[[#This Row],[ID_Tarea]],tblTareas[ID],tblTareas[Tipo frecuencia],"")</f>
        <v>mensual</v>
      </c>
      <c r="H7" t="str">
        <f>_xlfn.XLOOKUP(tblGenerador[[#This Row],[ID_Tarea]],tblTareas[ID],tblTareas[Regla frecuencia],"")</f>
        <v>dia 24</v>
      </c>
      <c r="I7">
        <f>_xlfn.XLOOKUP(tblGenerador[[#This Row],[ID_Tarea]],tblTareas[ID],tblTareas[Duración Estándar (min)],"")</f>
        <v>10</v>
      </c>
      <c r="J7" t="str">
        <f>_xlfn.XLOOKUP(tblGenerador[[#This Row],[ID_Tarea]],tblTareas[ID],tblTareas[Turno],"")</f>
        <v>Cualquiera</v>
      </c>
      <c r="K7" t="str">
        <f>_xlfn.XLOOKUP(tblGenerador[[#This Row],[ID_Tarea]],tblTareas[ID],tblTareas[Puesto],"")</f>
        <v>Auxiliar Administrativo</v>
      </c>
      <c r="L7">
        <f>_xlfn.XLOOKUP(tblGenerador[[#This Row],[ID_Tarea]],tblTareas[ID],tblTareas[Frec Diaria],"")</f>
        <v>1</v>
      </c>
      <c r="M7" t="str">
        <f>_xlfn.XLOOKUP(tblGenerador[[#This Row],[ID_Tarea]],tblTareas[ID],tblTareas[Excluir_Festivos],"")</f>
        <v>si</v>
      </c>
      <c r="N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 spans="1:14">
      <c r="A8" s="6">
        <v>46027</v>
      </c>
      <c r="B8">
        <f>IFERROR(_xlfn.XLOOKUP(tblGenerador[[#This Row],[Fecha]],tblCalendario[Fecha],tblCalendario[Num de Sem],""),"")</f>
        <v>2</v>
      </c>
      <c r="C8" t="str">
        <f>IFERROR(_xlfn.XLOOKUP(tblGenerador[[#This Row],[Fecha]],tblCalendario[Fecha],tblCalendario[Dia Semana],""),"")</f>
        <v>lunes</v>
      </c>
      <c r="D8">
        <f>IFERROR(_xlfn.XLOOKUP(tblGenerador[[#This Row],[Fecha]],tblCalendario[Fecha],tblCalendario[Mes],""),"")</f>
        <v>1</v>
      </c>
      <c r="E8" t="s">
        <v>179</v>
      </c>
      <c r="F8" t="str">
        <f>_xlfn.XLOOKUP(tblGenerador[[#This Row],[ID_Tarea]],tblTareas[ID],tblTareas[TAREAS],"")</f>
        <v xml:space="preserve">Totales Check Lista Caja </v>
      </c>
      <c r="G8" t="str">
        <f>_xlfn.XLOOKUP(tblGenerador[[#This Row],[ID_Tarea]],tblTareas[ID],tblTareas[Tipo frecuencia],"")</f>
        <v>mensual</v>
      </c>
      <c r="H8" t="str">
        <f>_xlfn.XLOOKUP(tblGenerador[[#This Row],[ID_Tarea]],tblTareas[ID],tblTareas[Regla frecuencia],"")</f>
        <v>dia 24</v>
      </c>
      <c r="I8">
        <f>_xlfn.XLOOKUP(tblGenerador[[#This Row],[ID_Tarea]],tblTareas[ID],tblTareas[Duración Estándar (min)],"")</f>
        <v>10</v>
      </c>
      <c r="J8" t="str">
        <f>_xlfn.XLOOKUP(tblGenerador[[#This Row],[ID_Tarea]],tblTareas[ID],tblTareas[Turno],"")</f>
        <v>Cualquiera</v>
      </c>
      <c r="K8" t="str">
        <f>_xlfn.XLOOKUP(tblGenerador[[#This Row],[ID_Tarea]],tblTareas[ID],tblTareas[Puesto],"")</f>
        <v>Auxiliar Administrativo</v>
      </c>
      <c r="L8">
        <f>_xlfn.XLOOKUP(tblGenerador[[#This Row],[ID_Tarea]],tblTareas[ID],tblTareas[Frec Diaria],"")</f>
        <v>1</v>
      </c>
      <c r="M8" t="str">
        <f>_xlfn.XLOOKUP(tblGenerador[[#This Row],[ID_Tarea]],tblTareas[ID],tblTareas[Excluir_Festivos],"")</f>
        <v>si</v>
      </c>
      <c r="N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 spans="1:14">
      <c r="A9" s="6">
        <v>46027</v>
      </c>
      <c r="B9">
        <f>IFERROR(_xlfn.XLOOKUP(tblGenerador[[#This Row],[Fecha]],tblCalendario[Fecha],tblCalendario[Num de Sem],""),"")</f>
        <v>2</v>
      </c>
      <c r="C9" t="str">
        <f>IFERROR(_xlfn.XLOOKUP(tblGenerador[[#This Row],[Fecha]],tblCalendario[Fecha],tblCalendario[Dia Semana],""),"")</f>
        <v>lunes</v>
      </c>
      <c r="D9">
        <f>IFERROR(_xlfn.XLOOKUP(tblGenerador[[#This Row],[Fecha]],tblCalendario[Fecha],tblCalendario[Mes],""),"")</f>
        <v>1</v>
      </c>
      <c r="E9" t="s">
        <v>180</v>
      </c>
      <c r="F9" t="str">
        <f>_xlfn.XLOOKUP(tblGenerador[[#This Row],[ID_Tarea]],tblTareas[ID],tblTareas[TAREAS],"")</f>
        <v>Conciliar Apartados En Sistema Vs Físicos</v>
      </c>
      <c r="G9" t="str">
        <f>_xlfn.XLOOKUP(tblGenerador[[#This Row],[ID_Tarea]],tblTareas[ID],tblTareas[Tipo frecuencia],"")</f>
        <v>semanal</v>
      </c>
      <c r="H9" t="str">
        <f>_xlfn.XLOOKUP(tblGenerador[[#This Row],[ID_Tarea]],tblTareas[ID],tblTareas[Regla frecuencia],"")</f>
        <v>Martes</v>
      </c>
      <c r="I9">
        <f>_xlfn.XLOOKUP(tblGenerador[[#This Row],[ID_Tarea]],tblTareas[ID],tblTareas[Duración Estándar (min)],"")</f>
        <v>15</v>
      </c>
      <c r="J9" t="str">
        <f>_xlfn.XLOOKUP(tblGenerador[[#This Row],[ID_Tarea]],tblTareas[ID],tblTareas[Turno],"")</f>
        <v>Cualquiera</v>
      </c>
      <c r="K9" t="str">
        <f>_xlfn.XLOOKUP(tblGenerador[[#This Row],[ID_Tarea]],tblTareas[ID],tblTareas[Puesto],"")</f>
        <v>Sub Coordinadora</v>
      </c>
      <c r="L9">
        <f>_xlfn.XLOOKUP(tblGenerador[[#This Row],[ID_Tarea]],tblTareas[ID],tblTareas[Frec Diaria],"")</f>
        <v>1</v>
      </c>
      <c r="M9" t="str">
        <f>_xlfn.XLOOKUP(tblGenerador[[#This Row],[ID_Tarea]],tblTareas[ID],tblTareas[Excluir_Festivos],"")</f>
        <v>si</v>
      </c>
      <c r="N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 spans="1:14">
      <c r="A10" s="6">
        <v>46027</v>
      </c>
      <c r="B10">
        <f>IFERROR(_xlfn.XLOOKUP(tblGenerador[[#This Row],[Fecha]],tblCalendario[Fecha],tblCalendario[Num de Sem],""),"")</f>
        <v>2</v>
      </c>
      <c r="C10" t="str">
        <f>IFERROR(_xlfn.XLOOKUP(tblGenerador[[#This Row],[Fecha]],tblCalendario[Fecha],tblCalendario[Dia Semana],""),"")</f>
        <v>lunes</v>
      </c>
      <c r="D10">
        <f>IFERROR(_xlfn.XLOOKUP(tblGenerador[[#This Row],[Fecha]],tblCalendario[Fecha],tblCalendario[Mes],""),"")</f>
        <v>1</v>
      </c>
      <c r="E10" t="s">
        <v>181</v>
      </c>
      <c r="F10" t="str">
        <f>_xlfn.XLOOKUP(tblGenerador[[#This Row],[ID_Tarea]],tblTareas[ID],tblTareas[TAREAS],"")</f>
        <v xml:space="preserve">Reunion Cierre De Mes </v>
      </c>
      <c r="G10" t="str">
        <f>_xlfn.XLOOKUP(tblGenerador[[#This Row],[ID_Tarea]],tblTareas[ID],tblTareas[Tipo frecuencia],"")</f>
        <v>mensual</v>
      </c>
      <c r="H10" t="str">
        <f>_xlfn.XLOOKUP(tblGenerador[[#This Row],[ID_Tarea]],tblTareas[ID],tblTareas[Regla frecuencia],"")</f>
        <v>dia 27</v>
      </c>
      <c r="I10">
        <f>_xlfn.XLOOKUP(tblGenerador[[#This Row],[ID_Tarea]],tblTareas[ID],tblTareas[Duración Estándar (min)],"")</f>
        <v>120</v>
      </c>
      <c r="J10" t="str">
        <f>_xlfn.XLOOKUP(tblGenerador[[#This Row],[ID_Tarea]],tblTareas[ID],tblTareas[Turno],"")</f>
        <v>Cualquiera</v>
      </c>
      <c r="K10" t="str">
        <f>_xlfn.XLOOKUP(tblGenerador[[#This Row],[ID_Tarea]],tblTareas[ID],tblTareas[Puesto],"")</f>
        <v>Sub Coordinadora</v>
      </c>
      <c r="L10">
        <f>_xlfn.XLOOKUP(tblGenerador[[#This Row],[ID_Tarea]],tblTareas[ID],tblTareas[Frec Diaria],"")</f>
        <v>1</v>
      </c>
      <c r="M10" t="str">
        <f>_xlfn.XLOOKUP(tblGenerador[[#This Row],[ID_Tarea]],tblTareas[ID],tblTareas[Excluir_Festivos],"")</f>
        <v>si</v>
      </c>
      <c r="N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 spans="1:14">
      <c r="A11" s="6">
        <v>46027</v>
      </c>
      <c r="B11">
        <f>IFERROR(_xlfn.XLOOKUP(tblGenerador[[#This Row],[Fecha]],tblCalendario[Fecha],tblCalendario[Num de Sem],""),"")</f>
        <v>2</v>
      </c>
      <c r="C11" t="str">
        <f>IFERROR(_xlfn.XLOOKUP(tblGenerador[[#This Row],[Fecha]],tblCalendario[Fecha],tblCalendario[Dia Semana],""),"")</f>
        <v>lunes</v>
      </c>
      <c r="D11">
        <f>IFERROR(_xlfn.XLOOKUP(tblGenerador[[#This Row],[Fecha]],tblCalendario[Fecha],tblCalendario[Mes],""),"")</f>
        <v>1</v>
      </c>
      <c r="E11" t="s">
        <v>182</v>
      </c>
      <c r="F11" t="str">
        <f>_xlfn.XLOOKUP(tblGenerador[[#This Row],[ID_Tarea]],tblTareas[ID],tblTareas[TAREAS],"")</f>
        <v>Depurar Pagares Saldados</v>
      </c>
      <c r="G11" t="str">
        <f>_xlfn.XLOOKUP(tblGenerador[[#This Row],[ID_Tarea]],tblTareas[ID],tblTareas[Tipo frecuencia],"")</f>
        <v>trimestral</v>
      </c>
      <c r="H11" t="str">
        <f>_xlfn.XLOOKUP(tblGenerador[[#This Row],[ID_Tarea]],tblTareas[ID],tblTareas[Regla frecuencia],"")</f>
        <v>trimestral, primer lunes</v>
      </c>
      <c r="I11">
        <f>_xlfn.XLOOKUP(tblGenerador[[#This Row],[ID_Tarea]],tblTareas[ID],tblTareas[Duración Estándar (min)],"")</f>
        <v>10</v>
      </c>
      <c r="J11" t="str">
        <f>_xlfn.XLOOKUP(tblGenerador[[#This Row],[ID_Tarea]],tblTareas[ID],tblTareas[Turno],"")</f>
        <v>Cualquiera</v>
      </c>
      <c r="K11" t="str">
        <f>_xlfn.XLOOKUP(tblGenerador[[#This Row],[ID_Tarea]],tblTareas[ID],tblTareas[Puesto],"")</f>
        <v>Sub Coordinadora</v>
      </c>
      <c r="L11">
        <f>_xlfn.XLOOKUP(tblGenerador[[#This Row],[ID_Tarea]],tblTareas[ID],tblTareas[Frec Diaria],"")</f>
        <v>1</v>
      </c>
      <c r="M11" t="str">
        <f>_xlfn.XLOOKUP(tblGenerador[[#This Row],[ID_Tarea]],tblTareas[ID],tblTareas[Excluir_Festivos],"")</f>
        <v>si</v>
      </c>
      <c r="N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 spans="1:14">
      <c r="A12" s="6">
        <v>46027</v>
      </c>
      <c r="B12">
        <f>IFERROR(_xlfn.XLOOKUP(tblGenerador[[#This Row],[Fecha]],tblCalendario[Fecha],tblCalendario[Num de Sem],""),"")</f>
        <v>2</v>
      </c>
      <c r="C12" t="str">
        <f>IFERROR(_xlfn.XLOOKUP(tblGenerador[[#This Row],[Fecha]],tblCalendario[Fecha],tblCalendario[Dia Semana],""),"")</f>
        <v>lunes</v>
      </c>
      <c r="D12">
        <f>IFERROR(_xlfn.XLOOKUP(tblGenerador[[#This Row],[Fecha]],tblCalendario[Fecha],tblCalendario[Mes],""),"")</f>
        <v>1</v>
      </c>
      <c r="E12" t="s">
        <v>183</v>
      </c>
      <c r="F12" t="str">
        <f>_xlfn.XLOOKUP(tblGenerador[[#This Row],[ID_Tarea]],tblTareas[ID],tblTareas[TAREAS],"")</f>
        <v>Sugerir Art A Descontinuar</v>
      </c>
      <c r="G12" t="str">
        <f>_xlfn.XLOOKUP(tblGenerador[[#This Row],[ID_Tarea]],tblTareas[ID],tblTareas[Tipo frecuencia],"")</f>
        <v>mensual</v>
      </c>
      <c r="H12" t="str">
        <f>_xlfn.XLOOKUP(tblGenerador[[#This Row],[ID_Tarea]],tblTareas[ID],tblTareas[Regla frecuencia],"")</f>
        <v>dia 10</v>
      </c>
      <c r="I12">
        <f>_xlfn.XLOOKUP(tblGenerador[[#This Row],[ID_Tarea]],tblTareas[ID],tblTareas[Duración Estándar (min)],"")</f>
        <v>15</v>
      </c>
      <c r="J12" t="str">
        <f>_xlfn.XLOOKUP(tblGenerador[[#This Row],[ID_Tarea]],tblTareas[ID],tblTareas[Turno],"")</f>
        <v>Cualquiera</v>
      </c>
      <c r="K12" t="str">
        <f>_xlfn.XLOOKUP(tblGenerador[[#This Row],[ID_Tarea]],tblTareas[ID],tblTareas[Puesto],"")</f>
        <v>Sub Coordinadora</v>
      </c>
      <c r="L12">
        <f>_xlfn.XLOOKUP(tblGenerador[[#This Row],[ID_Tarea]],tblTareas[ID],tblTareas[Frec Diaria],"")</f>
        <v>1</v>
      </c>
      <c r="M12" t="str">
        <f>_xlfn.XLOOKUP(tblGenerador[[#This Row],[ID_Tarea]],tblTareas[ID],tblTareas[Excluir_Festivos],"")</f>
        <v>si</v>
      </c>
      <c r="N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 spans="1:14">
      <c r="A13" s="6">
        <v>46027</v>
      </c>
      <c r="B13">
        <f>IFERROR(_xlfn.XLOOKUP(tblGenerador[[#This Row],[Fecha]],tblCalendario[Fecha],tblCalendario[Num de Sem],""),"")</f>
        <v>2</v>
      </c>
      <c r="C13" t="str">
        <f>IFERROR(_xlfn.XLOOKUP(tblGenerador[[#This Row],[Fecha]],tblCalendario[Fecha],tblCalendario[Dia Semana],""),"")</f>
        <v>lunes</v>
      </c>
      <c r="D13">
        <f>IFERROR(_xlfn.XLOOKUP(tblGenerador[[#This Row],[Fecha]],tblCalendario[Fecha],tblCalendario[Mes],""),"")</f>
        <v>1</v>
      </c>
      <c r="E13" t="s">
        <v>184</v>
      </c>
      <c r="F13" t="str">
        <f>_xlfn.XLOOKUP(tblGenerador[[#This Row],[ID_Tarea]],tblTareas[ID],tblTareas[TAREAS],"")</f>
        <v xml:space="preserve">Plantilla De Personal </v>
      </c>
      <c r="G13" t="str">
        <f>_xlfn.XLOOKUP(tblGenerador[[#This Row],[ID_Tarea]],tblTareas[ID],tblTareas[Tipo frecuencia],"")</f>
        <v>semanal</v>
      </c>
      <c r="H13" t="str">
        <f>_xlfn.XLOOKUP(tblGenerador[[#This Row],[ID_Tarea]],tblTareas[ID],tblTareas[Regla frecuencia],"")</f>
        <v>martes</v>
      </c>
      <c r="I13">
        <f>_xlfn.XLOOKUP(tblGenerador[[#This Row],[ID_Tarea]],tblTareas[ID],tblTareas[Duración Estándar (min)],"")</f>
        <v>20</v>
      </c>
      <c r="J13" t="str">
        <f>_xlfn.XLOOKUP(tblGenerador[[#This Row],[ID_Tarea]],tblTareas[ID],tblTareas[Turno],"")</f>
        <v>Cualquiera</v>
      </c>
      <c r="K13" t="str">
        <f>_xlfn.XLOOKUP(tblGenerador[[#This Row],[ID_Tarea]],tblTareas[ID],tblTareas[Puesto],"")</f>
        <v>Sub Coordinadora</v>
      </c>
      <c r="L13">
        <f>_xlfn.XLOOKUP(tblGenerador[[#This Row],[ID_Tarea]],tblTareas[ID],tblTareas[Frec Diaria],"")</f>
        <v>1</v>
      </c>
      <c r="M13" t="str">
        <f>_xlfn.XLOOKUP(tblGenerador[[#This Row],[ID_Tarea]],tblTareas[ID],tblTareas[Excluir_Festivos],"")</f>
        <v>si</v>
      </c>
      <c r="N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 spans="1:14">
      <c r="A14" s="6">
        <v>46027</v>
      </c>
      <c r="B14">
        <f>IFERROR(_xlfn.XLOOKUP(tblGenerador[[#This Row],[Fecha]],tblCalendario[Fecha],tblCalendario[Num de Sem],""),"")</f>
        <v>2</v>
      </c>
      <c r="C14" t="str">
        <f>IFERROR(_xlfn.XLOOKUP(tblGenerador[[#This Row],[Fecha]],tblCalendario[Fecha],tblCalendario[Dia Semana],""),"")</f>
        <v>lunes</v>
      </c>
      <c r="D14">
        <f>IFERROR(_xlfn.XLOOKUP(tblGenerador[[#This Row],[Fecha]],tblCalendario[Fecha],tblCalendario[Mes],""),"")</f>
        <v>1</v>
      </c>
      <c r="E14" t="s">
        <v>185</v>
      </c>
      <c r="F14" t="str">
        <f>_xlfn.XLOOKUP(tblGenerador[[#This Row],[ID_Tarea]],tblTareas[ID],tblTareas[TAREAS],"")</f>
        <v xml:space="preserve">Promocion De Vales </v>
      </c>
      <c r="G14" t="str">
        <f>_xlfn.XLOOKUP(tblGenerador[[#This Row],[ID_Tarea]],tblTareas[ID],tblTareas[Tipo frecuencia],"")</f>
        <v>mensual</v>
      </c>
      <c r="H14" t="str">
        <f>_xlfn.XLOOKUP(tblGenerador[[#This Row],[ID_Tarea]],tblTareas[ID],tblTareas[Regla frecuencia],"")</f>
        <v>dia 24</v>
      </c>
      <c r="I14">
        <f>_xlfn.XLOOKUP(tblGenerador[[#This Row],[ID_Tarea]],tblTareas[ID],tblTareas[Duración Estándar (min)],"")</f>
        <v>5</v>
      </c>
      <c r="J14" t="str">
        <f>_xlfn.XLOOKUP(tblGenerador[[#This Row],[ID_Tarea]],tblTareas[ID],tblTareas[Turno],"")</f>
        <v>Cualquiera</v>
      </c>
      <c r="K14" t="str">
        <f>_xlfn.XLOOKUP(tblGenerador[[#This Row],[ID_Tarea]],tblTareas[ID],tblTareas[Puesto],"")</f>
        <v>Sub Coordinadora</v>
      </c>
      <c r="L14">
        <f>_xlfn.XLOOKUP(tblGenerador[[#This Row],[ID_Tarea]],tblTareas[ID],tblTareas[Frec Diaria],"")</f>
        <v>1</v>
      </c>
      <c r="M14" t="str">
        <f>_xlfn.XLOOKUP(tblGenerador[[#This Row],[ID_Tarea]],tblTareas[ID],tblTareas[Excluir_Festivos],"")</f>
        <v>si</v>
      </c>
      <c r="N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 spans="1:14">
      <c r="A15" s="6">
        <v>46027</v>
      </c>
      <c r="B15">
        <f>IFERROR(_xlfn.XLOOKUP(tblGenerador[[#This Row],[Fecha]],tblCalendario[Fecha],tblCalendario[Num de Sem],""),"")</f>
        <v>2</v>
      </c>
      <c r="C15" t="str">
        <f>IFERROR(_xlfn.XLOOKUP(tblGenerador[[#This Row],[Fecha]],tblCalendario[Fecha],tblCalendario[Dia Semana],""),"")</f>
        <v>lunes</v>
      </c>
      <c r="D15">
        <f>IFERROR(_xlfn.XLOOKUP(tblGenerador[[#This Row],[Fecha]],tblCalendario[Fecha],tblCalendario[Mes],""),"")</f>
        <v>1</v>
      </c>
      <c r="E15" t="s">
        <v>186</v>
      </c>
      <c r="F15" t="str">
        <f>_xlfn.XLOOKUP(tblGenerador[[#This Row],[ID_Tarea]],tblTareas[ID],tblTareas[TAREAS],"")</f>
        <v xml:space="preserve">Resurtidos </v>
      </c>
      <c r="G15" t="str">
        <f>_xlfn.XLOOKUP(tblGenerador[[#This Row],[ID_Tarea]],tblTareas[ID],tblTareas[Tipo frecuencia],"")</f>
        <v>mensual</v>
      </c>
      <c r="H15" t="str">
        <f>_xlfn.XLOOKUP(tblGenerador[[#This Row],[ID_Tarea]],tblTareas[ID],tblTareas[Regla frecuencia],"")</f>
        <v>dia 26</v>
      </c>
      <c r="I15">
        <f>_xlfn.XLOOKUP(tblGenerador[[#This Row],[ID_Tarea]],tblTareas[ID],tblTareas[Duración Estándar (min)],"")</f>
        <v>15</v>
      </c>
      <c r="J15" t="str">
        <f>_xlfn.XLOOKUP(tblGenerador[[#This Row],[ID_Tarea]],tblTareas[ID],tblTareas[Turno],"")</f>
        <v>Cualquiera</v>
      </c>
      <c r="K15" t="str">
        <f>_xlfn.XLOOKUP(tblGenerador[[#This Row],[ID_Tarea]],tblTareas[ID],tblTareas[Puesto],"")</f>
        <v>Sub Coordinadora</v>
      </c>
      <c r="L15">
        <f>_xlfn.XLOOKUP(tblGenerador[[#This Row],[ID_Tarea]],tblTareas[ID],tblTareas[Frec Diaria],"")</f>
        <v>1</v>
      </c>
      <c r="M15" t="str">
        <f>_xlfn.XLOOKUP(tblGenerador[[#This Row],[ID_Tarea]],tblTareas[ID],tblTareas[Excluir_Festivos],"")</f>
        <v>si</v>
      </c>
      <c r="N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 spans="1:14">
      <c r="A16" s="6">
        <v>46027</v>
      </c>
      <c r="B16">
        <f>IFERROR(_xlfn.XLOOKUP(tblGenerador[[#This Row],[Fecha]],tblCalendario[Fecha],tblCalendario[Num de Sem],""),"")</f>
        <v>2</v>
      </c>
      <c r="C16" t="str">
        <f>IFERROR(_xlfn.XLOOKUP(tblGenerador[[#This Row],[Fecha]],tblCalendario[Fecha],tblCalendario[Dia Semana],""),"")</f>
        <v>lunes</v>
      </c>
      <c r="D16">
        <f>IFERROR(_xlfn.XLOOKUP(tblGenerador[[#This Row],[Fecha]],tblCalendario[Fecha],tblCalendario[Mes],""),"")</f>
        <v>1</v>
      </c>
      <c r="E16" t="s">
        <v>187</v>
      </c>
      <c r="F16" t="str">
        <f>_xlfn.XLOOKUP(tblGenerador[[#This Row],[ID_Tarea]],tblTareas[ID],tblTareas[TAREAS],"")</f>
        <v>Reunion Metas Comerciales</v>
      </c>
      <c r="G16" t="str">
        <f>_xlfn.XLOOKUP(tblGenerador[[#This Row],[ID_Tarea]],tblTareas[ID],tblTareas[Tipo frecuencia],"")</f>
        <v>personalizada</v>
      </c>
      <c r="H16" t="str">
        <f>_xlfn.XLOOKUP(tblGenerador[[#This Row],[ID_Tarea]],tblTareas[ID],tblTareas[Regla frecuencia],"")</f>
        <v>lunes a sabado</v>
      </c>
      <c r="I16">
        <f>_xlfn.XLOOKUP(tblGenerador[[#This Row],[ID_Tarea]],tblTareas[ID],tblTareas[Duración Estándar (min)],"")</f>
        <v>20</v>
      </c>
      <c r="J16" t="str">
        <f>_xlfn.XLOOKUP(tblGenerador[[#This Row],[ID_Tarea]],tblTareas[ID],tblTareas[Turno],"")</f>
        <v>Cualquiera</v>
      </c>
      <c r="K16" t="str">
        <f>_xlfn.XLOOKUP(tblGenerador[[#This Row],[ID_Tarea]],tblTareas[ID],tblTareas[Puesto],"")</f>
        <v>Sub Coordinadora</v>
      </c>
      <c r="L16">
        <f>_xlfn.XLOOKUP(tblGenerador[[#This Row],[ID_Tarea]],tblTareas[ID],tblTareas[Frec Diaria],"")</f>
        <v>1</v>
      </c>
      <c r="M16" t="str">
        <f>_xlfn.XLOOKUP(tblGenerador[[#This Row],[ID_Tarea]],tblTareas[ID],tblTareas[Excluir_Festivos],"")</f>
        <v>si</v>
      </c>
      <c r="N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 spans="1:14">
      <c r="A17" s="6">
        <v>46027</v>
      </c>
      <c r="B17">
        <f>IFERROR(_xlfn.XLOOKUP(tblGenerador[[#This Row],[Fecha]],tblCalendario[Fecha],tblCalendario[Num de Sem],""),"")</f>
        <v>2</v>
      </c>
      <c r="C17" t="str">
        <f>IFERROR(_xlfn.XLOOKUP(tblGenerador[[#This Row],[Fecha]],tblCalendario[Fecha],tblCalendario[Dia Semana],""),"")</f>
        <v>lunes</v>
      </c>
      <c r="D17">
        <f>IFERROR(_xlfn.XLOOKUP(tblGenerador[[#This Row],[Fecha]],tblCalendario[Fecha],tblCalendario[Mes],""),"")</f>
        <v>1</v>
      </c>
      <c r="E17" t="s">
        <v>188</v>
      </c>
      <c r="F17" t="str">
        <f>_xlfn.XLOOKUP(tblGenerador[[#This Row],[ID_Tarea]],tblTareas[ID],tblTareas[TAREAS],"")</f>
        <v>Revisar Negativos</v>
      </c>
      <c r="G17" t="str">
        <f>_xlfn.XLOOKUP(tblGenerador[[#This Row],[ID_Tarea]],tblTareas[ID],tblTareas[Tipo frecuencia],"")</f>
        <v>mensual</v>
      </c>
      <c r="H17" t="str">
        <f>_xlfn.XLOOKUP(tblGenerador[[#This Row],[ID_Tarea]],tblTareas[ID],tblTareas[Regla frecuencia],"")</f>
        <v>dia 24</v>
      </c>
      <c r="I17">
        <f>_xlfn.XLOOKUP(tblGenerador[[#This Row],[ID_Tarea]],tblTareas[ID],tblTareas[Duración Estándar (min)],"")</f>
        <v>10</v>
      </c>
      <c r="J17" t="str">
        <f>_xlfn.XLOOKUP(tblGenerador[[#This Row],[ID_Tarea]],tblTareas[ID],tblTareas[Turno],"")</f>
        <v>Cualquiera</v>
      </c>
      <c r="K17" t="str">
        <f>_xlfn.XLOOKUP(tblGenerador[[#This Row],[ID_Tarea]],tblTareas[ID],tblTareas[Puesto],"")</f>
        <v>Sub Coordinadora</v>
      </c>
      <c r="L17">
        <f>_xlfn.XLOOKUP(tblGenerador[[#This Row],[ID_Tarea]],tblTareas[ID],tblTareas[Frec Diaria],"")</f>
        <v>1</v>
      </c>
      <c r="M17" t="str">
        <f>_xlfn.XLOOKUP(tblGenerador[[#This Row],[ID_Tarea]],tblTareas[ID],tblTareas[Excluir_Festivos],"")</f>
        <v>si</v>
      </c>
      <c r="N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 spans="1:14">
      <c r="A18" s="6">
        <v>46027</v>
      </c>
      <c r="B18">
        <f>IFERROR(_xlfn.XLOOKUP(tblGenerador[[#This Row],[Fecha]],tblCalendario[Fecha],tblCalendario[Num de Sem],""),"")</f>
        <v>2</v>
      </c>
      <c r="C18" t="str">
        <f>IFERROR(_xlfn.XLOOKUP(tblGenerador[[#This Row],[Fecha]],tblCalendario[Fecha],tblCalendario[Dia Semana],""),"")</f>
        <v>lunes</v>
      </c>
      <c r="D18">
        <f>IFERROR(_xlfn.XLOOKUP(tblGenerador[[#This Row],[Fecha]],tblCalendario[Fecha],tblCalendario[Mes],""),"")</f>
        <v>1</v>
      </c>
      <c r="E18" t="s">
        <v>189</v>
      </c>
      <c r="F18" t="str">
        <f>_xlfn.XLOOKUP(tblGenerador[[#This Row],[ID_Tarea]],tblTareas[ID],tblTareas[TAREAS],"")</f>
        <v>Seguimiento Cobranza Dv</v>
      </c>
      <c r="G18" t="str">
        <f>_xlfn.XLOOKUP(tblGenerador[[#This Row],[ID_Tarea]],tblTareas[ID],tblTareas[Tipo frecuencia],"")</f>
        <v>personalizada</v>
      </c>
      <c r="H18" t="str">
        <f>_xlfn.XLOOKUP(tblGenerador[[#This Row],[ID_Tarea]],tblTareas[ID],tblTareas[Regla frecuencia],"")</f>
        <v>dia 19, dia 4, dia 20, dia 21, dia 5, dia 3</v>
      </c>
      <c r="I18">
        <f>_xlfn.XLOOKUP(tblGenerador[[#This Row],[ID_Tarea]],tblTareas[ID],tblTareas[Duración Estándar (min)],"")</f>
        <v>30</v>
      </c>
      <c r="J18" t="str">
        <f>_xlfn.XLOOKUP(tblGenerador[[#This Row],[ID_Tarea]],tblTareas[ID],tblTareas[Turno],"")</f>
        <v>Cualquiera</v>
      </c>
      <c r="K18" t="str">
        <f>_xlfn.XLOOKUP(tblGenerador[[#This Row],[ID_Tarea]],tblTareas[ID],tblTareas[Puesto],"")</f>
        <v>Auxiliar Administrativo</v>
      </c>
      <c r="L18">
        <f>_xlfn.XLOOKUP(tblGenerador[[#This Row],[ID_Tarea]],tblTareas[ID],tblTareas[Frec Diaria],"")</f>
        <v>1</v>
      </c>
      <c r="M18" t="str">
        <f>_xlfn.XLOOKUP(tblGenerador[[#This Row],[ID_Tarea]],tblTareas[ID],tblTareas[Excluir_Festivos],"")</f>
        <v>si</v>
      </c>
      <c r="N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 spans="1:14">
      <c r="A19" s="6">
        <v>46027</v>
      </c>
      <c r="B19">
        <f>IFERROR(_xlfn.XLOOKUP(tblGenerador[[#This Row],[Fecha]],tblCalendario[Fecha],tblCalendario[Num de Sem],""),"")</f>
        <v>2</v>
      </c>
      <c r="C19" t="str">
        <f>IFERROR(_xlfn.XLOOKUP(tblGenerador[[#This Row],[Fecha]],tblCalendario[Fecha],tblCalendario[Dia Semana],""),"")</f>
        <v>lunes</v>
      </c>
      <c r="D19">
        <f>IFERROR(_xlfn.XLOOKUP(tblGenerador[[#This Row],[Fecha]],tblCalendario[Fecha],tblCalendario[Mes],""),"")</f>
        <v>1</v>
      </c>
      <c r="E19" t="s">
        <v>190</v>
      </c>
      <c r="F19" t="str">
        <f>_xlfn.XLOOKUP(tblGenerador[[#This Row],[ID_Tarea]],tblTareas[ID],tblTareas[TAREAS],"")</f>
        <v>Seguimiento Tareas</v>
      </c>
      <c r="G19" t="str">
        <f>_xlfn.XLOOKUP(tblGenerador[[#This Row],[ID_Tarea]],tblTareas[ID],tblTareas[Tipo frecuencia],"")</f>
        <v>diario</v>
      </c>
      <c r="H19" t="str">
        <f>_xlfn.XLOOKUP(tblGenerador[[#This Row],[ID_Tarea]],tblTareas[ID],tblTareas[Regla frecuencia],"")</f>
        <v>diario</v>
      </c>
      <c r="I19">
        <f>_xlfn.XLOOKUP(tblGenerador[[#This Row],[ID_Tarea]],tblTareas[ID],tblTareas[Duración Estándar (min)],"")</f>
        <v>10</v>
      </c>
      <c r="J19" t="str">
        <f>_xlfn.XLOOKUP(tblGenerador[[#This Row],[ID_Tarea]],tblTareas[ID],tblTareas[Turno],"")</f>
        <v>Cualquiera</v>
      </c>
      <c r="K19" t="str">
        <f>_xlfn.XLOOKUP(tblGenerador[[#This Row],[ID_Tarea]],tblTareas[ID],tblTareas[Puesto],"")</f>
        <v>Sub Coordinadora</v>
      </c>
      <c r="L19">
        <f>_xlfn.XLOOKUP(tblGenerador[[#This Row],[ID_Tarea]],tblTareas[ID],tblTareas[Frec Diaria],"")</f>
        <v>1</v>
      </c>
      <c r="M19" t="str">
        <f>_xlfn.XLOOKUP(tblGenerador[[#This Row],[ID_Tarea]],tblTareas[ID],tblTareas[Excluir_Festivos],"")</f>
        <v>si</v>
      </c>
      <c r="N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 spans="1:14">
      <c r="A20" s="6">
        <v>46027</v>
      </c>
      <c r="B20">
        <f>IFERROR(_xlfn.XLOOKUP(tblGenerador[[#This Row],[Fecha]],tblCalendario[Fecha],tblCalendario[Num de Sem],""),"")</f>
        <v>2</v>
      </c>
      <c r="C20" t="str">
        <f>IFERROR(_xlfn.XLOOKUP(tblGenerador[[#This Row],[Fecha]],tblCalendario[Fecha],tblCalendario[Dia Semana],""),"")</f>
        <v>lunes</v>
      </c>
      <c r="D20">
        <f>IFERROR(_xlfn.XLOOKUP(tblGenerador[[#This Row],[Fecha]],tblCalendario[Fecha],tblCalendario[Mes],""),"")</f>
        <v>1</v>
      </c>
      <c r="E20" t="s">
        <v>191</v>
      </c>
      <c r="F20" t="str">
        <f>_xlfn.XLOOKUP(tblGenerador[[#This Row],[ID_Tarea]],tblTareas[ID],tblTareas[TAREAS],"")</f>
        <v>Avances Solicitudes credito directo o DV Pendientes</v>
      </c>
      <c r="G20" t="str">
        <f>_xlfn.XLOOKUP(tblGenerador[[#This Row],[ID_Tarea]],tblTareas[ID],tblTareas[Tipo frecuencia],"")</f>
        <v>personalizada</v>
      </c>
      <c r="H20" t="str">
        <f>_xlfn.XLOOKUP(tblGenerador[[#This Row],[ID_Tarea]],tblTareas[ID],tblTareas[Regla frecuencia],"")</f>
        <v>Martes, Jueves</v>
      </c>
      <c r="I20">
        <f>_xlfn.XLOOKUP(tblGenerador[[#This Row],[ID_Tarea]],tblTareas[ID],tblTareas[Duración Estándar (min)],"")</f>
        <v>25</v>
      </c>
      <c r="J20" t="str">
        <f>_xlfn.XLOOKUP(tblGenerador[[#This Row],[ID_Tarea]],tblTareas[ID],tblTareas[Turno],"")</f>
        <v>Cualquiera</v>
      </c>
      <c r="K20" t="str">
        <f>_xlfn.XLOOKUP(tblGenerador[[#This Row],[ID_Tarea]],tblTareas[ID],tblTareas[Puesto],"")</f>
        <v>Sub Coordinadora</v>
      </c>
      <c r="L20">
        <f>_xlfn.XLOOKUP(tblGenerador[[#This Row],[ID_Tarea]],tblTareas[ID],tblTareas[Frec Diaria],"")</f>
        <v>1</v>
      </c>
      <c r="M20" t="str">
        <f>_xlfn.XLOOKUP(tblGenerador[[#This Row],[ID_Tarea]],tblTareas[ID],tblTareas[Excluir_Festivos],"")</f>
        <v>si</v>
      </c>
      <c r="N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 spans="1:14">
      <c r="A21" s="6">
        <v>46027</v>
      </c>
      <c r="B21">
        <f>IFERROR(_xlfn.XLOOKUP(tblGenerador[[#This Row],[Fecha]],tblCalendario[Fecha],tblCalendario[Num de Sem],""),"")</f>
        <v>2</v>
      </c>
      <c r="C21" t="str">
        <f>IFERROR(_xlfn.XLOOKUP(tblGenerador[[#This Row],[Fecha]],tblCalendario[Fecha],tblCalendario[Dia Semana],""),"")</f>
        <v>lunes</v>
      </c>
      <c r="D21">
        <f>IFERROR(_xlfn.XLOOKUP(tblGenerador[[#This Row],[Fecha]],tblCalendario[Fecha],tblCalendario[Mes],""),"")</f>
        <v>1</v>
      </c>
      <c r="E21" t="s">
        <v>192</v>
      </c>
      <c r="F21" t="str">
        <f>_xlfn.XLOOKUP(tblGenerador[[#This Row],[ID_Tarea]],tblTareas[ID],tblTareas[TAREAS],"")</f>
        <v xml:space="preserve">Videos Tv </v>
      </c>
      <c r="G21" t="str">
        <f>_xlfn.XLOOKUP(tblGenerador[[#This Row],[ID_Tarea]],tblTareas[ID],tblTareas[Tipo frecuencia],"")</f>
        <v>quincenal</v>
      </c>
      <c r="H21" t="str">
        <f>_xlfn.XLOOKUP(tblGenerador[[#This Row],[ID_Tarea]],tblTareas[ID],tblTareas[Regla frecuencia],"")</f>
        <v>viernes</v>
      </c>
      <c r="I21">
        <f>_xlfn.XLOOKUP(tblGenerador[[#This Row],[ID_Tarea]],tblTareas[ID],tblTareas[Duración Estándar (min)],"")</f>
        <v>5</v>
      </c>
      <c r="J21" t="str">
        <f>_xlfn.XLOOKUP(tblGenerador[[#This Row],[ID_Tarea]],tblTareas[ID],tblTareas[Turno],"")</f>
        <v>Cualquiera</v>
      </c>
      <c r="K21" t="str">
        <f>_xlfn.XLOOKUP(tblGenerador[[#This Row],[ID_Tarea]],tblTareas[ID],tblTareas[Puesto],"")</f>
        <v>Sub Coordinadora</v>
      </c>
      <c r="L21">
        <f>_xlfn.XLOOKUP(tblGenerador[[#This Row],[ID_Tarea]],tblTareas[ID],tblTareas[Frec Diaria],"")</f>
        <v>1</v>
      </c>
      <c r="M21" t="str">
        <f>_xlfn.XLOOKUP(tblGenerador[[#This Row],[ID_Tarea]],tblTareas[ID],tblTareas[Excluir_Festivos],"")</f>
        <v>si</v>
      </c>
      <c r="N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 spans="1:14">
      <c r="A22" s="6">
        <v>46027</v>
      </c>
      <c r="B22">
        <f>IFERROR(_xlfn.XLOOKUP(tblGenerador[[#This Row],[Fecha]],tblCalendario[Fecha],tblCalendario[Num de Sem],""),"")</f>
        <v>2</v>
      </c>
      <c r="C22" t="str">
        <f>IFERROR(_xlfn.XLOOKUP(tblGenerador[[#This Row],[Fecha]],tblCalendario[Fecha],tblCalendario[Dia Semana],""),"")</f>
        <v>lunes</v>
      </c>
      <c r="D22">
        <f>IFERROR(_xlfn.XLOOKUP(tblGenerador[[#This Row],[Fecha]],tblCalendario[Fecha],tblCalendario[Mes],""),"")</f>
        <v>1</v>
      </c>
      <c r="E22" t="s">
        <v>193</v>
      </c>
      <c r="F22" t="str">
        <f>_xlfn.XLOOKUP(tblGenerador[[#This Row],[ID_Tarea]],tblTareas[ID],tblTareas[TAREAS],"")</f>
        <v xml:space="preserve">Formatos Disponibles </v>
      </c>
      <c r="G22" t="str">
        <f>_xlfn.XLOOKUP(tblGenerador[[#This Row],[ID_Tarea]],tblTareas[ID],tblTareas[Tipo frecuencia],"")</f>
        <v>semanal</v>
      </c>
      <c r="H22" t="str">
        <f>_xlfn.XLOOKUP(tblGenerador[[#This Row],[ID_Tarea]],tblTareas[ID],tblTareas[Regla frecuencia],"")</f>
        <v>lunes</v>
      </c>
      <c r="I22">
        <f>_xlfn.XLOOKUP(tblGenerador[[#This Row],[ID_Tarea]],tblTareas[ID],tblTareas[Duración Estándar (min)],"")</f>
        <v>5</v>
      </c>
      <c r="J22" t="str">
        <f>_xlfn.XLOOKUP(tblGenerador[[#This Row],[ID_Tarea]],tblTareas[ID],tblTareas[Turno],"")</f>
        <v>Cualquiera</v>
      </c>
      <c r="K22" t="str">
        <f>_xlfn.XLOOKUP(tblGenerador[[#This Row],[ID_Tarea]],tblTareas[ID],tblTareas[Puesto],"")</f>
        <v>Sub Coordinadora</v>
      </c>
      <c r="L22">
        <f>_xlfn.XLOOKUP(tblGenerador[[#This Row],[ID_Tarea]],tblTareas[ID],tblTareas[Frec Diaria],"")</f>
        <v>1</v>
      </c>
      <c r="M22" t="str">
        <f>_xlfn.XLOOKUP(tblGenerador[[#This Row],[ID_Tarea]],tblTareas[ID],tblTareas[Excluir_Festivos],"")</f>
        <v>si</v>
      </c>
      <c r="N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3" spans="1:14">
      <c r="A23" s="6">
        <v>46027</v>
      </c>
      <c r="B23">
        <f>IFERROR(_xlfn.XLOOKUP(tblGenerador[[#This Row],[Fecha]],tblCalendario[Fecha],tblCalendario[Num de Sem],""),"")</f>
        <v>2</v>
      </c>
      <c r="C23" t="str">
        <f>IFERROR(_xlfn.XLOOKUP(tblGenerador[[#This Row],[Fecha]],tblCalendario[Fecha],tblCalendario[Dia Semana],""),"")</f>
        <v>lunes</v>
      </c>
      <c r="D23">
        <f>IFERROR(_xlfn.XLOOKUP(tblGenerador[[#This Row],[Fecha]],tblCalendario[Fecha],tblCalendario[Mes],""),"")</f>
        <v>1</v>
      </c>
      <c r="E23" t="s">
        <v>194</v>
      </c>
      <c r="F23" t="str">
        <f>_xlfn.XLOOKUP(tblGenerador[[#This Row],[ID_Tarea]],tblTareas[ID],tblTareas[TAREAS],"")</f>
        <v xml:space="preserve">Inspeccion Tienda </v>
      </c>
      <c r="G23" t="str">
        <f>_xlfn.XLOOKUP(tblGenerador[[#This Row],[ID_Tarea]],tblTareas[ID],tblTareas[Tipo frecuencia],"")</f>
        <v>diario</v>
      </c>
      <c r="H23" t="str">
        <f>_xlfn.XLOOKUP(tblGenerador[[#This Row],[ID_Tarea]],tblTareas[ID],tblTareas[Regla frecuencia],"")</f>
        <v>diario</v>
      </c>
      <c r="I23">
        <f>_xlfn.XLOOKUP(tblGenerador[[#This Row],[ID_Tarea]],tblTareas[ID],tblTareas[Duración Estándar (min)],"")</f>
        <v>10</v>
      </c>
      <c r="J23" t="str">
        <f>_xlfn.XLOOKUP(tblGenerador[[#This Row],[ID_Tarea]],tblTareas[ID],tblTareas[Turno],"")</f>
        <v>Cualquiera</v>
      </c>
      <c r="K23" t="str">
        <f>_xlfn.XLOOKUP(tblGenerador[[#This Row],[ID_Tarea]],tblTareas[ID],tblTareas[Puesto],"")</f>
        <v>Sub Coordinadora</v>
      </c>
      <c r="L23">
        <f>_xlfn.XLOOKUP(tblGenerador[[#This Row],[ID_Tarea]],tblTareas[ID],tblTareas[Frec Diaria],"")</f>
        <v>1</v>
      </c>
      <c r="M23" t="str">
        <f>_xlfn.XLOOKUP(tblGenerador[[#This Row],[ID_Tarea]],tblTareas[ID],tblTareas[Excluir_Festivos],"")</f>
        <v>si</v>
      </c>
      <c r="N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 spans="1:14">
      <c r="A24" s="6">
        <v>46027</v>
      </c>
      <c r="B24">
        <f>IFERROR(_xlfn.XLOOKUP(tblGenerador[[#This Row],[Fecha]],tblCalendario[Fecha],tblCalendario[Num de Sem],""),"")</f>
        <v>2</v>
      </c>
      <c r="C24" t="str">
        <f>IFERROR(_xlfn.XLOOKUP(tblGenerador[[#This Row],[Fecha]],tblCalendario[Fecha],tblCalendario[Dia Semana],""),"")</f>
        <v>lunes</v>
      </c>
      <c r="D24">
        <f>IFERROR(_xlfn.XLOOKUP(tblGenerador[[#This Row],[Fecha]],tblCalendario[Fecha],tblCalendario[Mes],""),"")</f>
        <v>1</v>
      </c>
      <c r="E24" t="s">
        <v>195</v>
      </c>
      <c r="F24" t="str">
        <f>_xlfn.XLOOKUP(tblGenerador[[#This Row],[ID_Tarea]],tblTareas[ID],tblTareas[TAREAS],"")</f>
        <v>Revision Marcas x Colaborador</v>
      </c>
      <c r="G24" t="str">
        <f>_xlfn.XLOOKUP(tblGenerador[[#This Row],[ID_Tarea]],tblTareas[ID],tblTareas[Tipo frecuencia],"")</f>
        <v>mensual</v>
      </c>
      <c r="H24" t="str">
        <f>_xlfn.XLOOKUP(tblGenerador[[#This Row],[ID_Tarea]],tblTareas[ID],tblTareas[Regla frecuencia],"")</f>
        <v>dia 26</v>
      </c>
      <c r="I24">
        <f>_xlfn.XLOOKUP(tblGenerador[[#This Row],[ID_Tarea]],tblTareas[ID],tblTareas[Duración Estándar (min)],"")</f>
        <v>15</v>
      </c>
      <c r="J24" t="str">
        <f>_xlfn.XLOOKUP(tblGenerador[[#This Row],[ID_Tarea]],tblTareas[ID],tblTareas[Turno],"")</f>
        <v>Cualquiera</v>
      </c>
      <c r="K24" t="str">
        <f>_xlfn.XLOOKUP(tblGenerador[[#This Row],[ID_Tarea]],tblTareas[ID],tblTareas[Puesto],"")</f>
        <v>Sub Coordinadora</v>
      </c>
      <c r="L24">
        <f>_xlfn.XLOOKUP(tblGenerador[[#This Row],[ID_Tarea]],tblTareas[ID],tblTareas[Frec Diaria],"")</f>
        <v>1</v>
      </c>
      <c r="M24" t="str">
        <f>_xlfn.XLOOKUP(tblGenerador[[#This Row],[ID_Tarea]],tblTareas[ID],tblTareas[Excluir_Festivos],"")</f>
        <v>si</v>
      </c>
      <c r="N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 spans="1:14">
      <c r="A25" s="6">
        <v>46027</v>
      </c>
      <c r="B25">
        <f>IFERROR(_xlfn.XLOOKUP(tblGenerador[[#This Row],[Fecha]],tblCalendario[Fecha],tblCalendario[Num de Sem],""),"")</f>
        <v>2</v>
      </c>
      <c r="C25" t="str">
        <f>IFERROR(_xlfn.XLOOKUP(tblGenerador[[#This Row],[Fecha]],tblCalendario[Fecha],tblCalendario[Dia Semana],""),"")</f>
        <v>lunes</v>
      </c>
      <c r="D25">
        <f>IFERROR(_xlfn.XLOOKUP(tblGenerador[[#This Row],[Fecha]],tblCalendario[Fecha],tblCalendario[Mes],""),"")</f>
        <v>1</v>
      </c>
      <c r="E25" t="s">
        <v>196</v>
      </c>
      <c r="F25" t="str">
        <f>_xlfn.XLOOKUP(tblGenerador[[#This Row],[ID_Tarea]],tblTareas[ID],tblTareas[TAREAS],"")</f>
        <v>Enviar ventas perdidas</v>
      </c>
      <c r="G25" t="str">
        <f>_xlfn.XLOOKUP(tblGenerador[[#This Row],[ID_Tarea]],tblTareas[ID],tblTareas[Tipo frecuencia],"")</f>
        <v>semanal</v>
      </c>
      <c r="H25" t="str">
        <f>_xlfn.XLOOKUP(tblGenerador[[#This Row],[ID_Tarea]],tblTareas[ID],tblTareas[Regla frecuencia],"")</f>
        <v>Sabado</v>
      </c>
      <c r="I25">
        <f>_xlfn.XLOOKUP(tblGenerador[[#This Row],[ID_Tarea]],tblTareas[ID],tblTareas[Duración Estándar (min)],"")</f>
        <v>5</v>
      </c>
      <c r="J25" t="str">
        <f>_xlfn.XLOOKUP(tblGenerador[[#This Row],[ID_Tarea]],tblTareas[ID],tblTareas[Turno],"")</f>
        <v>Cualquiera</v>
      </c>
      <c r="K25" t="str">
        <f>_xlfn.XLOOKUP(tblGenerador[[#This Row],[ID_Tarea]],tblTareas[ID],tblTareas[Puesto],"")</f>
        <v>Sub Coordinadora</v>
      </c>
      <c r="L25">
        <f>_xlfn.XLOOKUP(tblGenerador[[#This Row],[ID_Tarea]],tblTareas[ID],tblTareas[Frec Diaria],"")</f>
        <v>1</v>
      </c>
      <c r="M25" t="str">
        <f>_xlfn.XLOOKUP(tblGenerador[[#This Row],[ID_Tarea]],tblTareas[ID],tblTareas[Excluir_Festivos],"")</f>
        <v>si</v>
      </c>
      <c r="N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 spans="1:14">
      <c r="A26" s="6">
        <v>46027</v>
      </c>
      <c r="B26">
        <f>IFERROR(_xlfn.XLOOKUP(tblGenerador[[#This Row],[Fecha]],tblCalendario[Fecha],tblCalendario[Num de Sem],""),"")</f>
        <v>2</v>
      </c>
      <c r="C26" t="str">
        <f>IFERROR(_xlfn.XLOOKUP(tblGenerador[[#This Row],[Fecha]],tblCalendario[Fecha],tblCalendario[Dia Semana],""),"")</f>
        <v>lunes</v>
      </c>
      <c r="D26">
        <f>IFERROR(_xlfn.XLOOKUP(tblGenerador[[#This Row],[Fecha]],tblCalendario[Fecha],tblCalendario[Mes],""),"")</f>
        <v>1</v>
      </c>
      <c r="E26" t="s">
        <v>197</v>
      </c>
      <c r="F26" t="str">
        <f>_xlfn.XLOOKUP(tblGenerador[[#This Row],[ID_Tarea]],tblTareas[ID],tblTareas[TAREAS],"")</f>
        <v>Reporte De Activaciones De Cd Y Dv</v>
      </c>
      <c r="G26" t="str">
        <f>_xlfn.XLOOKUP(tblGenerador[[#This Row],[ID_Tarea]],tblTareas[ID],tblTareas[Tipo frecuencia],"")</f>
        <v>semanal</v>
      </c>
      <c r="H26" t="str">
        <f>_xlfn.XLOOKUP(tblGenerador[[#This Row],[ID_Tarea]],tblTareas[ID],tblTareas[Regla frecuencia],"")</f>
        <v>Lunes</v>
      </c>
      <c r="I26">
        <f>_xlfn.XLOOKUP(tblGenerador[[#This Row],[ID_Tarea]],tblTareas[ID],tblTareas[Duración Estándar (min)],"")</f>
        <v>10</v>
      </c>
      <c r="J26" t="str">
        <f>_xlfn.XLOOKUP(tblGenerador[[#This Row],[ID_Tarea]],tblTareas[ID],tblTareas[Turno],"")</f>
        <v>Cualquiera</v>
      </c>
      <c r="K26" t="str">
        <f>_xlfn.XLOOKUP(tblGenerador[[#This Row],[ID_Tarea]],tblTareas[ID],tblTareas[Puesto],"")</f>
        <v>Sub Coordinadora</v>
      </c>
      <c r="L26">
        <f>_xlfn.XLOOKUP(tblGenerador[[#This Row],[ID_Tarea]],tblTareas[ID],tblTareas[Frec Diaria],"")</f>
        <v>1</v>
      </c>
      <c r="M26" t="str">
        <f>_xlfn.XLOOKUP(tblGenerador[[#This Row],[ID_Tarea]],tblTareas[ID],tblTareas[Excluir_Festivos],"")</f>
        <v>si</v>
      </c>
      <c r="N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 spans="1:14">
      <c r="A27" s="6">
        <v>46027</v>
      </c>
      <c r="B27">
        <f>IFERROR(_xlfn.XLOOKUP(tblGenerador[[#This Row],[Fecha]],tblCalendario[Fecha],tblCalendario[Num de Sem],""),"")</f>
        <v>2</v>
      </c>
      <c r="C27" t="str">
        <f>IFERROR(_xlfn.XLOOKUP(tblGenerador[[#This Row],[Fecha]],tblCalendario[Fecha],tblCalendario[Dia Semana],""),"")</f>
        <v>lunes</v>
      </c>
      <c r="D27">
        <f>IFERROR(_xlfn.XLOOKUP(tblGenerador[[#This Row],[Fecha]],tblCalendario[Fecha],tblCalendario[Mes],""),"")</f>
        <v>1</v>
      </c>
      <c r="E27" t="s">
        <v>198</v>
      </c>
      <c r="F27" t="str">
        <f>_xlfn.XLOOKUP(tblGenerador[[#This Row],[ID_Tarea]],tblTareas[ID],tblTareas[TAREAS],"")</f>
        <v>Solicitar Comisión Artículos De Promoción</v>
      </c>
      <c r="G27" t="str">
        <f>_xlfn.XLOOKUP(tblGenerador[[#This Row],[ID_Tarea]],tblTareas[ID],tblTareas[Tipo frecuencia],"")</f>
        <v>semanal</v>
      </c>
      <c r="H27" t="str">
        <f>_xlfn.XLOOKUP(tblGenerador[[#This Row],[ID_Tarea]],tblTareas[ID],tblTareas[Regla frecuencia],"")</f>
        <v>lunes</v>
      </c>
      <c r="I27">
        <f>_xlfn.XLOOKUP(tblGenerador[[#This Row],[ID_Tarea]],tblTareas[ID],tblTareas[Duración Estándar (min)],"")</f>
        <v>15</v>
      </c>
      <c r="J27" t="str">
        <f>_xlfn.XLOOKUP(tblGenerador[[#This Row],[ID_Tarea]],tblTareas[ID],tblTareas[Turno],"")</f>
        <v>Cualquiera</v>
      </c>
      <c r="K27" t="str">
        <f>_xlfn.XLOOKUP(tblGenerador[[#This Row],[ID_Tarea]],tblTareas[ID],tblTareas[Puesto],"")</f>
        <v>Sub Coordinadora</v>
      </c>
      <c r="L27">
        <f>_xlfn.XLOOKUP(tblGenerador[[#This Row],[ID_Tarea]],tblTareas[ID],tblTareas[Frec Diaria],"")</f>
        <v>1</v>
      </c>
      <c r="M27" t="str">
        <f>_xlfn.XLOOKUP(tblGenerador[[#This Row],[ID_Tarea]],tblTareas[ID],tblTareas[Excluir_Festivos],"")</f>
        <v>si</v>
      </c>
      <c r="N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8" spans="1:14">
      <c r="A28" s="6">
        <v>46027</v>
      </c>
      <c r="B28">
        <f>IFERROR(_xlfn.XLOOKUP(tblGenerador[[#This Row],[Fecha]],tblCalendario[Fecha],tblCalendario[Num de Sem],""),"")</f>
        <v>2</v>
      </c>
      <c r="C28" t="str">
        <f>IFERROR(_xlfn.XLOOKUP(tblGenerador[[#This Row],[Fecha]],tblCalendario[Fecha],tblCalendario[Dia Semana],""),"")</f>
        <v>lunes</v>
      </c>
      <c r="D28">
        <f>IFERROR(_xlfn.XLOOKUP(tblGenerador[[#This Row],[Fecha]],tblCalendario[Fecha],tblCalendario[Mes],""),"")</f>
        <v>1</v>
      </c>
      <c r="E28" t="s">
        <v>199</v>
      </c>
      <c r="F28" t="str">
        <f>_xlfn.XLOOKUP(tblGenerador[[#This Row],[ID_Tarea]],tblTareas[ID],tblTareas[TAREAS],"")</f>
        <v>Reporte De Horas Extras</v>
      </c>
      <c r="G28" t="str">
        <f>_xlfn.XLOOKUP(tblGenerador[[#This Row],[ID_Tarea]],tblTareas[ID],tblTareas[Tipo frecuencia],"")</f>
        <v>semanal</v>
      </c>
      <c r="H28" t="str">
        <f>_xlfn.XLOOKUP(tblGenerador[[#This Row],[ID_Tarea]],tblTareas[ID],tblTareas[Regla frecuencia],"")</f>
        <v>lunes</v>
      </c>
      <c r="I28">
        <f>_xlfn.XLOOKUP(tblGenerador[[#This Row],[ID_Tarea]],tblTareas[ID],tblTareas[Duración Estándar (min)],"")</f>
        <v>5</v>
      </c>
      <c r="J28" t="str">
        <f>_xlfn.XLOOKUP(tblGenerador[[#This Row],[ID_Tarea]],tblTareas[ID],tblTareas[Turno],"")</f>
        <v>Cualquiera</v>
      </c>
      <c r="K28" t="str">
        <f>_xlfn.XLOOKUP(tblGenerador[[#This Row],[ID_Tarea]],tblTareas[ID],tblTareas[Puesto],"")</f>
        <v>Sub Coordinadora</v>
      </c>
      <c r="L28">
        <f>_xlfn.XLOOKUP(tblGenerador[[#This Row],[ID_Tarea]],tblTareas[ID],tblTareas[Frec Diaria],"")</f>
        <v>1</v>
      </c>
      <c r="M28" t="str">
        <f>_xlfn.XLOOKUP(tblGenerador[[#This Row],[ID_Tarea]],tblTareas[ID],tblTareas[Excluir_Festivos],"")</f>
        <v>si</v>
      </c>
      <c r="N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9" spans="1:14">
      <c r="A29" s="6">
        <v>46027</v>
      </c>
      <c r="B29">
        <f>IFERROR(_xlfn.XLOOKUP(tblGenerador[[#This Row],[Fecha]],tblCalendario[Fecha],tblCalendario[Num de Sem],""),"")</f>
        <v>2</v>
      </c>
      <c r="C29" t="str">
        <f>IFERROR(_xlfn.XLOOKUP(tblGenerador[[#This Row],[Fecha]],tblCalendario[Fecha],tblCalendario[Dia Semana],""),"")</f>
        <v>lunes</v>
      </c>
      <c r="D29">
        <f>IFERROR(_xlfn.XLOOKUP(tblGenerador[[#This Row],[Fecha]],tblCalendario[Fecha],tblCalendario[Mes],""),"")</f>
        <v>1</v>
      </c>
      <c r="E29" t="s">
        <v>200</v>
      </c>
      <c r="F29" t="str">
        <f>_xlfn.XLOOKUP(tblGenerador[[#This Row],[ID_Tarea]],tblTareas[ID],tblTareas[TAREAS],"")</f>
        <v>Presupuesto De Venta Semanal (Lunes, Hrs Sac)</v>
      </c>
      <c r="G29" t="str">
        <f>_xlfn.XLOOKUP(tblGenerador[[#This Row],[ID_Tarea]],tblTareas[ID],tblTareas[Tipo frecuencia],"")</f>
        <v>semanal</v>
      </c>
      <c r="H29" t="str">
        <f>_xlfn.XLOOKUP(tblGenerador[[#This Row],[ID_Tarea]],tblTareas[ID],tblTareas[Regla frecuencia],"")</f>
        <v>lunes</v>
      </c>
      <c r="I29">
        <f>_xlfn.XLOOKUP(tblGenerador[[#This Row],[ID_Tarea]],tblTareas[ID],tblTareas[Duración Estándar (min)],"")</f>
        <v>10</v>
      </c>
      <c r="J29" t="str">
        <f>_xlfn.XLOOKUP(tblGenerador[[#This Row],[ID_Tarea]],tblTareas[ID],tblTareas[Turno],"")</f>
        <v>Cualquiera</v>
      </c>
      <c r="K29" t="str">
        <f>_xlfn.XLOOKUP(tblGenerador[[#This Row],[ID_Tarea]],tblTareas[ID],tblTareas[Puesto],"")</f>
        <v>Sub Coordinadora</v>
      </c>
      <c r="L29">
        <f>_xlfn.XLOOKUP(tblGenerador[[#This Row],[ID_Tarea]],tblTareas[ID],tblTareas[Frec Diaria],"")</f>
        <v>1</v>
      </c>
      <c r="M29" t="str">
        <f>_xlfn.XLOOKUP(tblGenerador[[#This Row],[ID_Tarea]],tblTareas[ID],tblTareas[Excluir_Festivos],"")</f>
        <v>si</v>
      </c>
      <c r="N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0" spans="1:14">
      <c r="A30" s="6">
        <v>46027</v>
      </c>
      <c r="B30">
        <f>IFERROR(_xlfn.XLOOKUP(tblGenerador[[#This Row],[Fecha]],tblCalendario[Fecha],tblCalendario[Num de Sem],""),"")</f>
        <v>2</v>
      </c>
      <c r="C30" t="str">
        <f>IFERROR(_xlfn.XLOOKUP(tblGenerador[[#This Row],[Fecha]],tblCalendario[Fecha],tblCalendario[Dia Semana],""),"")</f>
        <v>lunes</v>
      </c>
      <c r="D30">
        <f>IFERROR(_xlfn.XLOOKUP(tblGenerador[[#This Row],[Fecha]],tblCalendario[Fecha],tblCalendario[Mes],""),"")</f>
        <v>1</v>
      </c>
      <c r="E30" t="s">
        <v>201</v>
      </c>
      <c r="F30" t="str">
        <f>_xlfn.XLOOKUP(tblGenerador[[#This Row],[ID_Tarea]],tblTareas[ID],tblTareas[TAREAS],"")</f>
        <v>Seguimiento Tareas Colaboradores</v>
      </c>
      <c r="G30" t="str">
        <f>_xlfn.XLOOKUP(tblGenerador[[#This Row],[ID_Tarea]],tblTareas[ID],tblTareas[Tipo frecuencia],"")</f>
        <v>diario</v>
      </c>
      <c r="H30" t="str">
        <f>_xlfn.XLOOKUP(tblGenerador[[#This Row],[ID_Tarea]],tblTareas[ID],tblTareas[Regla frecuencia],"")</f>
        <v>lunes a sabado</v>
      </c>
      <c r="I30">
        <f>_xlfn.XLOOKUP(tblGenerador[[#This Row],[ID_Tarea]],tblTareas[ID],tblTareas[Duración Estándar (min)],"")</f>
        <v>5</v>
      </c>
      <c r="J30" t="str">
        <f>_xlfn.XLOOKUP(tblGenerador[[#This Row],[ID_Tarea]],tblTareas[ID],tblTareas[Turno],"")</f>
        <v>Cualquiera</v>
      </c>
      <c r="K30" t="str">
        <f>_xlfn.XLOOKUP(tblGenerador[[#This Row],[ID_Tarea]],tblTareas[ID],tblTareas[Puesto],"")</f>
        <v>Sub Coordinadora</v>
      </c>
      <c r="L30">
        <f>_xlfn.XLOOKUP(tblGenerador[[#This Row],[ID_Tarea]],tblTareas[ID],tblTareas[Frec Diaria],"")</f>
        <v>1</v>
      </c>
      <c r="M30" t="str">
        <f>_xlfn.XLOOKUP(tblGenerador[[#This Row],[ID_Tarea]],tblTareas[ID],tblTareas[Excluir_Festivos],"")</f>
        <v>si</v>
      </c>
      <c r="N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1" spans="1:14">
      <c r="A31" s="6">
        <v>46027</v>
      </c>
      <c r="B31">
        <f>IFERROR(_xlfn.XLOOKUP(tblGenerador[[#This Row],[Fecha]],tblCalendario[Fecha],tblCalendario[Num de Sem],""),"")</f>
        <v>2</v>
      </c>
      <c r="C31" t="str">
        <f>IFERROR(_xlfn.XLOOKUP(tblGenerador[[#This Row],[Fecha]],tblCalendario[Fecha],tblCalendario[Dia Semana],""),"")</f>
        <v>lunes</v>
      </c>
      <c r="D31">
        <f>IFERROR(_xlfn.XLOOKUP(tblGenerador[[#This Row],[Fecha]],tblCalendario[Fecha],tblCalendario[Mes],""),"")</f>
        <v>1</v>
      </c>
      <c r="E31" t="s">
        <v>202</v>
      </c>
      <c r="F31" t="str">
        <f>_xlfn.XLOOKUP(tblGenerador[[#This Row],[ID_Tarea]],tblTareas[ID],tblTareas[TAREAS],"")</f>
        <v>Capacitacion equipo</v>
      </c>
      <c r="G31" t="str">
        <f>_xlfn.XLOOKUP(tblGenerador[[#This Row],[ID_Tarea]],tblTareas[ID],tblTareas[Tipo frecuencia],"")</f>
        <v>diario</v>
      </c>
      <c r="H31" t="str">
        <f>_xlfn.XLOOKUP(tblGenerador[[#This Row],[ID_Tarea]],tblTareas[ID],tblTareas[Regla frecuencia],"")</f>
        <v>lunes a sabado</v>
      </c>
      <c r="I31">
        <f>_xlfn.XLOOKUP(tblGenerador[[#This Row],[ID_Tarea]],tblTareas[ID],tblTareas[Duración Estándar (min)],"")</f>
        <v>10</v>
      </c>
      <c r="J31" t="str">
        <f>_xlfn.XLOOKUP(tblGenerador[[#This Row],[ID_Tarea]],tblTareas[ID],tblTareas[Turno],"")</f>
        <v>Cualquiera</v>
      </c>
      <c r="K31" t="str">
        <f>_xlfn.XLOOKUP(tblGenerador[[#This Row],[ID_Tarea]],tblTareas[ID],tblTareas[Puesto],"")</f>
        <v>Sub Coordinadora</v>
      </c>
      <c r="L31">
        <f>_xlfn.XLOOKUP(tblGenerador[[#This Row],[ID_Tarea]],tblTareas[ID],tblTareas[Frec Diaria],"")</f>
        <v>1</v>
      </c>
      <c r="M31" t="str">
        <f>_xlfn.XLOOKUP(tblGenerador[[#This Row],[ID_Tarea]],tblTareas[ID],tblTareas[Excluir_Festivos],"")</f>
        <v>si</v>
      </c>
      <c r="N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2" spans="1:14">
      <c r="A32" s="6">
        <v>46027</v>
      </c>
      <c r="B32">
        <f>IFERROR(_xlfn.XLOOKUP(tblGenerador[[#This Row],[Fecha]],tblCalendario[Fecha],tblCalendario[Num de Sem],""),"")</f>
        <v>2</v>
      </c>
      <c r="C32" t="str">
        <f>IFERROR(_xlfn.XLOOKUP(tblGenerador[[#This Row],[Fecha]],tblCalendario[Fecha],tblCalendario[Dia Semana],""),"")</f>
        <v>lunes</v>
      </c>
      <c r="D32">
        <f>IFERROR(_xlfn.XLOOKUP(tblGenerador[[#This Row],[Fecha]],tblCalendario[Fecha],tblCalendario[Mes],""),"")</f>
        <v>1</v>
      </c>
      <c r="E32" t="s">
        <v>203</v>
      </c>
      <c r="F32" t="str">
        <f>_xlfn.XLOOKUP(tblGenerador[[#This Row],[ID_Tarea]],tblTareas[ID],tblTareas[TAREAS],"")</f>
        <v>Reunión Acountability Coordinador 9:00am</v>
      </c>
      <c r="G32" t="str">
        <f>_xlfn.XLOOKUP(tblGenerador[[#This Row],[ID_Tarea]],tblTareas[ID],tblTareas[Tipo frecuencia],"")</f>
        <v>semanal</v>
      </c>
      <c r="H32" t="str">
        <f>_xlfn.XLOOKUP(tblGenerador[[#This Row],[ID_Tarea]],tblTareas[ID],tblTareas[Regla frecuencia],"")</f>
        <v>Lunes</v>
      </c>
      <c r="I32">
        <f>_xlfn.XLOOKUP(tblGenerador[[#This Row],[ID_Tarea]],tblTareas[ID],tblTareas[Duración Estándar (min)],"")</f>
        <v>60</v>
      </c>
      <c r="J32" t="str">
        <f>_xlfn.XLOOKUP(tblGenerador[[#This Row],[ID_Tarea]],tblTareas[ID],tblTareas[Turno],"")</f>
        <v>Cualquiera</v>
      </c>
      <c r="K32" t="str">
        <f>_xlfn.XLOOKUP(tblGenerador[[#This Row],[ID_Tarea]],tblTareas[ID],tblTareas[Puesto],"")</f>
        <v>Sub Coordinadora</v>
      </c>
      <c r="L32">
        <f>_xlfn.XLOOKUP(tblGenerador[[#This Row],[ID_Tarea]],tblTareas[ID],tblTareas[Frec Diaria],"")</f>
        <v>1</v>
      </c>
      <c r="M32" t="str">
        <f>_xlfn.XLOOKUP(tblGenerador[[#This Row],[ID_Tarea]],tblTareas[ID],tblTareas[Excluir_Festivos],"")</f>
        <v>si</v>
      </c>
      <c r="N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3" spans="1:14">
      <c r="A33" s="6">
        <v>46027</v>
      </c>
      <c r="B33">
        <f>IFERROR(_xlfn.XLOOKUP(tblGenerador[[#This Row],[Fecha]],tblCalendario[Fecha],tblCalendario[Num de Sem],""),"")</f>
        <v>2</v>
      </c>
      <c r="C33" t="str">
        <f>IFERROR(_xlfn.XLOOKUP(tblGenerador[[#This Row],[Fecha]],tblCalendario[Fecha],tblCalendario[Dia Semana],""),"")</f>
        <v>lunes</v>
      </c>
      <c r="D33">
        <f>IFERROR(_xlfn.XLOOKUP(tblGenerador[[#This Row],[Fecha]],tblCalendario[Fecha],tblCalendario[Mes],""),"")</f>
        <v>1</v>
      </c>
      <c r="E33" t="s">
        <v>204</v>
      </c>
      <c r="F33" t="str">
        <f>_xlfn.XLOOKUP(tblGenerador[[#This Row],[ID_Tarea]],tblTareas[ID],tblTareas[TAREAS],"")</f>
        <v># De Contactos Nuevos Por Vendedor</v>
      </c>
      <c r="G33" t="str">
        <f>_xlfn.XLOOKUP(tblGenerador[[#This Row],[ID_Tarea]],tblTareas[ID],tblTareas[Tipo frecuencia],"")</f>
        <v>semanal</v>
      </c>
      <c r="H33" t="str">
        <f>_xlfn.XLOOKUP(tblGenerador[[#This Row],[ID_Tarea]],tblTareas[ID],tblTareas[Regla frecuencia],"")</f>
        <v>jueves</v>
      </c>
      <c r="I33">
        <f>_xlfn.XLOOKUP(tblGenerador[[#This Row],[ID_Tarea]],tblTareas[ID],tblTareas[Duración Estándar (min)],"")</f>
        <v>5</v>
      </c>
      <c r="J33" t="str">
        <f>_xlfn.XLOOKUP(tblGenerador[[#This Row],[ID_Tarea]],tblTareas[ID],tblTareas[Turno],"")</f>
        <v>Cualquiera</v>
      </c>
      <c r="K33" t="str">
        <f>_xlfn.XLOOKUP(tblGenerador[[#This Row],[ID_Tarea]],tblTareas[ID],tblTareas[Puesto],"")</f>
        <v>Sub Coordinadora</v>
      </c>
      <c r="L33">
        <f>_xlfn.XLOOKUP(tblGenerador[[#This Row],[ID_Tarea]],tblTareas[ID],tblTareas[Frec Diaria],"")</f>
        <v>1</v>
      </c>
      <c r="M33" t="str">
        <f>_xlfn.XLOOKUP(tblGenerador[[#This Row],[ID_Tarea]],tblTareas[ID],tblTareas[Excluir_Festivos],"")</f>
        <v>si</v>
      </c>
      <c r="N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 spans="1:14">
      <c r="A34" s="6">
        <v>46027</v>
      </c>
      <c r="B34">
        <f>IFERROR(_xlfn.XLOOKUP(tblGenerador[[#This Row],[Fecha]],tblCalendario[Fecha],tblCalendario[Num de Sem],""),"")</f>
        <v>2</v>
      </c>
      <c r="C34" t="str">
        <f>IFERROR(_xlfn.XLOOKUP(tblGenerador[[#This Row],[Fecha]],tblCalendario[Fecha],tblCalendario[Dia Semana],""),"")</f>
        <v>lunes</v>
      </c>
      <c r="D34">
        <f>IFERROR(_xlfn.XLOOKUP(tblGenerador[[#This Row],[Fecha]],tblCalendario[Fecha],tblCalendario[Mes],""),"")</f>
        <v>1</v>
      </c>
      <c r="E34" t="s">
        <v>205</v>
      </c>
      <c r="F34" t="str">
        <f>_xlfn.XLOOKUP(tblGenerador[[#This Row],[ID_Tarea]],tblTareas[ID],tblTareas[TAREAS],"")</f>
        <v>Registro de Ventas Perdidas</v>
      </c>
      <c r="G34" t="str">
        <f>_xlfn.XLOOKUP(tblGenerador[[#This Row],[ID_Tarea]],tblTareas[ID],tblTareas[Tipo frecuencia],"")</f>
        <v>diario</v>
      </c>
      <c r="H34" t="str">
        <f>_xlfn.XLOOKUP(tblGenerador[[#This Row],[ID_Tarea]],tblTareas[ID],tblTareas[Regla frecuencia],"")</f>
        <v>lunes a sabado</v>
      </c>
      <c r="I34">
        <f>_xlfn.XLOOKUP(tblGenerador[[#This Row],[ID_Tarea]],tblTareas[ID],tblTareas[Duración Estándar (min)],"")</f>
        <v>10</v>
      </c>
      <c r="J34" t="str">
        <f>_xlfn.XLOOKUP(tblGenerador[[#This Row],[ID_Tarea]],tblTareas[ID],tblTareas[Turno],"")</f>
        <v>Cualquiera</v>
      </c>
      <c r="K34" t="str">
        <f>_xlfn.XLOOKUP(tblGenerador[[#This Row],[ID_Tarea]],tblTareas[ID],tblTareas[Puesto],"")</f>
        <v>Asesora Ventas</v>
      </c>
      <c r="L34">
        <f>_xlfn.XLOOKUP(tblGenerador[[#This Row],[ID_Tarea]],tblTareas[ID],tblTareas[Frec Diaria],"")</f>
        <v>2</v>
      </c>
      <c r="M34" t="str">
        <f>_xlfn.XLOOKUP(tblGenerador[[#This Row],[ID_Tarea]],tblTareas[ID],tblTareas[Excluir_Festivos],"")</f>
        <v>si</v>
      </c>
      <c r="N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5" spans="1:14">
      <c r="A35" s="6">
        <v>46027</v>
      </c>
      <c r="B35">
        <f>IFERROR(_xlfn.XLOOKUP(tblGenerador[[#This Row],[Fecha]],tblCalendario[Fecha],tblCalendario[Num de Sem],""),"")</f>
        <v>2</v>
      </c>
      <c r="C35" t="str">
        <f>IFERROR(_xlfn.XLOOKUP(tblGenerador[[#This Row],[Fecha]],tblCalendario[Fecha],tblCalendario[Dia Semana],""),"")</f>
        <v>lunes</v>
      </c>
      <c r="D35">
        <f>IFERROR(_xlfn.XLOOKUP(tblGenerador[[#This Row],[Fecha]],tblCalendario[Fecha],tblCalendario[Mes],""),"")</f>
        <v>1</v>
      </c>
      <c r="E35" t="s">
        <v>4696</v>
      </c>
      <c r="F35" t="str">
        <f>_xlfn.XLOOKUP(tblGenerador[[#This Row],[ID_Tarea]],tblTareas[ID],tblTareas[TAREAS],"")</f>
        <v>Impresion Lista De Exhibición</v>
      </c>
      <c r="G35" t="str">
        <f>_xlfn.XLOOKUP(tblGenerador[[#This Row],[ID_Tarea]],tblTareas[ID],tblTareas[Tipo frecuencia],"")</f>
        <v>personalizada</v>
      </c>
      <c r="H35" t="str">
        <f>_xlfn.XLOOKUP(tblGenerador[[#This Row],[ID_Tarea]],tblTareas[ID],tblTareas[Regla frecuencia],"")</f>
        <v>dia 8, dia 23</v>
      </c>
      <c r="I35">
        <f>_xlfn.XLOOKUP(tblGenerador[[#This Row],[ID_Tarea]],tblTareas[ID],tblTareas[Duración Estándar (min)],"")</f>
        <v>30</v>
      </c>
      <c r="J35" t="str">
        <f>_xlfn.XLOOKUP(tblGenerador[[#This Row],[ID_Tarea]],tblTareas[ID],tblTareas[Turno],"")</f>
        <v>Cualquiera</v>
      </c>
      <c r="K35" t="str">
        <f>_xlfn.XLOOKUP(tblGenerador[[#This Row],[ID_Tarea]],tblTareas[ID],tblTareas[Puesto],"")</f>
        <v>Sub Coordinadora</v>
      </c>
      <c r="L35">
        <f>_xlfn.XLOOKUP(tblGenerador[[#This Row],[ID_Tarea]],tblTareas[ID],tblTareas[Frec Diaria],"")</f>
        <v>1</v>
      </c>
      <c r="M35" t="str">
        <f>_xlfn.XLOOKUP(tblGenerador[[#This Row],[ID_Tarea]],tblTareas[ID],tblTareas[Excluir_Festivos],"")</f>
        <v>si</v>
      </c>
      <c r="N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 spans="1:14">
      <c r="A36" s="6">
        <v>46027</v>
      </c>
      <c r="B36">
        <f>IFERROR(_xlfn.XLOOKUP(tblGenerador[[#This Row],[Fecha]],tblCalendario[Fecha],tblCalendario[Num de Sem],""),"")</f>
        <v>2</v>
      </c>
      <c r="C36" t="str">
        <f>IFERROR(_xlfn.XLOOKUP(tblGenerador[[#This Row],[Fecha]],tblCalendario[Fecha],tblCalendario[Dia Semana],""),"")</f>
        <v>lunes</v>
      </c>
      <c r="D36">
        <f>IFERROR(_xlfn.XLOOKUP(tblGenerador[[#This Row],[Fecha]],tblCalendario[Fecha],tblCalendario[Mes],""),"")</f>
        <v>1</v>
      </c>
      <c r="E36" t="s">
        <v>206</v>
      </c>
      <c r="F36" t="str">
        <f>_xlfn.XLOOKUP(tblGenerador[[#This Row],[ID_Tarea]],tblTareas[ID],tblTareas[TAREAS],"")</f>
        <v>Calca D Tallas En C/Zapato De Exhibición</v>
      </c>
      <c r="G36" t="str">
        <f>_xlfn.XLOOKUP(tblGenerador[[#This Row],[ID_Tarea]],tblTareas[ID],tblTareas[Tipo frecuencia],"")</f>
        <v>semanal</v>
      </c>
      <c r="H36" t="str">
        <f>_xlfn.XLOOKUP(tblGenerador[[#This Row],[ID_Tarea]],tblTareas[ID],tblTareas[Regla frecuencia],"")</f>
        <v>lunes</v>
      </c>
      <c r="I36">
        <f>_xlfn.XLOOKUP(tblGenerador[[#This Row],[ID_Tarea]],tblTareas[ID],tblTareas[Duración Estándar (min)],"")</f>
        <v>15</v>
      </c>
      <c r="J36" t="str">
        <f>_xlfn.XLOOKUP(tblGenerador[[#This Row],[ID_Tarea]],tblTareas[ID],tblTareas[Turno],"")</f>
        <v>Cualquiera</v>
      </c>
      <c r="K36" t="str">
        <f>_xlfn.XLOOKUP(tblGenerador[[#This Row],[ID_Tarea]],tblTareas[ID],tblTareas[Puesto],"")</f>
        <v>Sub Coordinadora</v>
      </c>
      <c r="L36">
        <f>_xlfn.XLOOKUP(tblGenerador[[#This Row],[ID_Tarea]],tblTareas[ID],tblTareas[Frec Diaria],"")</f>
        <v>1</v>
      </c>
      <c r="M36" t="str">
        <f>_xlfn.XLOOKUP(tblGenerador[[#This Row],[ID_Tarea]],tblTareas[ID],tblTareas[Excluir_Festivos],"")</f>
        <v>si</v>
      </c>
      <c r="N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7" spans="1:14">
      <c r="A37" s="6">
        <v>46027</v>
      </c>
      <c r="B37">
        <f>IFERROR(_xlfn.XLOOKUP(tblGenerador[[#This Row],[Fecha]],tblCalendario[Fecha],tblCalendario[Num de Sem],""),"")</f>
        <v>2</v>
      </c>
      <c r="C37" t="str">
        <f>IFERROR(_xlfn.XLOOKUP(tblGenerador[[#This Row],[Fecha]],tblCalendario[Fecha],tblCalendario[Dia Semana],""),"")</f>
        <v>lunes</v>
      </c>
      <c r="D37">
        <f>IFERROR(_xlfn.XLOOKUP(tblGenerador[[#This Row],[Fecha]],tblCalendario[Fecha],tblCalendario[Mes],""),"")</f>
        <v>1</v>
      </c>
      <c r="E37" t="s">
        <v>207</v>
      </c>
      <c r="F37" t="str">
        <f>_xlfn.XLOOKUP(tblGenerador[[#This Row],[ID_Tarea]],tblTareas[ID],tblTareas[TAREAS],"")</f>
        <v xml:space="preserve">Limpieza Y Orden En Mostrador </v>
      </c>
      <c r="G37" t="str">
        <f>_xlfn.XLOOKUP(tblGenerador[[#This Row],[ID_Tarea]],tblTareas[ID],tblTareas[Tipo frecuencia],"")</f>
        <v>diario</v>
      </c>
      <c r="H37" t="str">
        <f>_xlfn.XLOOKUP(tblGenerador[[#This Row],[ID_Tarea]],tblTareas[ID],tblTareas[Regla frecuencia],"")</f>
        <v>lunes a sabado</v>
      </c>
      <c r="I37">
        <f>_xlfn.XLOOKUP(tblGenerador[[#This Row],[ID_Tarea]],tblTareas[ID],tblTareas[Duración Estándar (min)],"")</f>
        <v>20</v>
      </c>
      <c r="J37" t="str">
        <f>_xlfn.XLOOKUP(tblGenerador[[#This Row],[ID_Tarea]],tblTareas[ID],tblTareas[Turno],"")</f>
        <v>Cualquiera</v>
      </c>
      <c r="K37" t="str">
        <f>_xlfn.XLOOKUP(tblGenerador[[#This Row],[ID_Tarea]],tblTareas[ID],tblTareas[Puesto],"")</f>
        <v>Sub Coordinadora</v>
      </c>
      <c r="L37">
        <f>_xlfn.XLOOKUP(tblGenerador[[#This Row],[ID_Tarea]],tblTareas[ID],tblTareas[Frec Diaria],"")</f>
        <v>1</v>
      </c>
      <c r="M37" t="str">
        <f>_xlfn.XLOOKUP(tblGenerador[[#This Row],[ID_Tarea]],tblTareas[ID],tblTareas[Excluir_Festivos],"")</f>
        <v>si</v>
      </c>
      <c r="N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 spans="1:14">
      <c r="A38" s="6">
        <v>46027</v>
      </c>
      <c r="B38">
        <f>IFERROR(_xlfn.XLOOKUP(tblGenerador[[#This Row],[Fecha]],tblCalendario[Fecha],tblCalendario[Num de Sem],""),"")</f>
        <v>2</v>
      </c>
      <c r="C38" t="str">
        <f>IFERROR(_xlfn.XLOOKUP(tblGenerador[[#This Row],[Fecha]],tblCalendario[Fecha],tblCalendario[Dia Semana],""),"")</f>
        <v>lunes</v>
      </c>
      <c r="D38">
        <f>IFERROR(_xlfn.XLOOKUP(tblGenerador[[#This Row],[Fecha]],tblCalendario[Fecha],tblCalendario[Mes],""),"")</f>
        <v>1</v>
      </c>
      <c r="E38" t="s">
        <v>208</v>
      </c>
      <c r="F38" t="str">
        <f>_xlfn.XLOOKUP(tblGenerador[[#This Row],[ID_Tarea]],tblTareas[ID],tblTareas[TAREAS],"")</f>
        <v>Acomodo Y Orden En Exhibiciones</v>
      </c>
      <c r="G38" t="str">
        <f>_xlfn.XLOOKUP(tblGenerador[[#This Row],[ID_Tarea]],tblTareas[ID],tblTareas[Tipo frecuencia],"")</f>
        <v>semanal</v>
      </c>
      <c r="H38" t="str">
        <f>_xlfn.XLOOKUP(tblGenerador[[#This Row],[ID_Tarea]],tblTareas[ID],tblTareas[Regla frecuencia],"")</f>
        <v>miércoles</v>
      </c>
      <c r="I38">
        <f>_xlfn.XLOOKUP(tblGenerador[[#This Row],[ID_Tarea]],tblTareas[ID],tblTareas[Duración Estándar (min)],"")</f>
        <v>10</v>
      </c>
      <c r="J38" t="str">
        <f>_xlfn.XLOOKUP(tblGenerador[[#This Row],[ID_Tarea]],tblTareas[ID],tblTareas[Turno],"")</f>
        <v>Cualquiera</v>
      </c>
      <c r="K38" t="str">
        <f>_xlfn.XLOOKUP(tblGenerador[[#This Row],[ID_Tarea]],tblTareas[ID],tblTareas[Puesto],"")</f>
        <v>Sub Coordinadora</v>
      </c>
      <c r="L38">
        <f>_xlfn.XLOOKUP(tblGenerador[[#This Row],[ID_Tarea]],tblTareas[ID],tblTareas[Frec Diaria],"")</f>
        <v>1</v>
      </c>
      <c r="M38" t="str">
        <f>_xlfn.XLOOKUP(tblGenerador[[#This Row],[ID_Tarea]],tblTareas[ID],tblTareas[Excluir_Festivos],"")</f>
        <v>si</v>
      </c>
      <c r="N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 spans="1:14">
      <c r="A39" s="6">
        <v>46027</v>
      </c>
      <c r="B39">
        <f>IFERROR(_xlfn.XLOOKUP(tblGenerador[[#This Row],[Fecha]],tblCalendario[Fecha],tblCalendario[Num de Sem],""),"")</f>
        <v>2</v>
      </c>
      <c r="C39" t="str">
        <f>IFERROR(_xlfn.XLOOKUP(tblGenerador[[#This Row],[Fecha]],tblCalendario[Fecha],tblCalendario[Dia Semana],""),"")</f>
        <v>lunes</v>
      </c>
      <c r="D39">
        <f>IFERROR(_xlfn.XLOOKUP(tblGenerador[[#This Row],[Fecha]],tblCalendario[Fecha],tblCalendario[Mes],""),"")</f>
        <v>1</v>
      </c>
      <c r="E39" t="s">
        <v>209</v>
      </c>
      <c r="F39" t="str">
        <f>_xlfn.XLOOKUP(tblGenerador[[#This Row],[ID_Tarea]],tblTareas[ID],tblTareas[TAREAS],"")</f>
        <v>Evidencia De Aparadores</v>
      </c>
      <c r="G39" t="str">
        <f>_xlfn.XLOOKUP(tblGenerador[[#This Row],[ID_Tarea]],tblTareas[ID],tblTareas[Tipo frecuencia],"")</f>
        <v>semanal</v>
      </c>
      <c r="H39" t="str">
        <f>_xlfn.XLOOKUP(tblGenerador[[#This Row],[ID_Tarea]],tblTareas[ID],tblTareas[Regla frecuencia],"")</f>
        <v>jueves</v>
      </c>
      <c r="I39">
        <f>_xlfn.XLOOKUP(tblGenerador[[#This Row],[ID_Tarea]],tblTareas[ID],tblTareas[Duración Estándar (min)],"")</f>
        <v>10</v>
      </c>
      <c r="J39" t="str">
        <f>_xlfn.XLOOKUP(tblGenerador[[#This Row],[ID_Tarea]],tblTareas[ID],tblTareas[Turno],"")</f>
        <v>Cualquiera</v>
      </c>
      <c r="K39" t="str">
        <f>_xlfn.XLOOKUP(tblGenerador[[#This Row],[ID_Tarea]],tblTareas[ID],tblTareas[Puesto],"")</f>
        <v>Sub Coordinadora</v>
      </c>
      <c r="L39">
        <f>_xlfn.XLOOKUP(tblGenerador[[#This Row],[ID_Tarea]],tblTareas[ID],tblTareas[Frec Diaria],"")</f>
        <v>1</v>
      </c>
      <c r="M39" t="str">
        <f>_xlfn.XLOOKUP(tblGenerador[[#This Row],[ID_Tarea]],tblTareas[ID],tblTareas[Excluir_Festivos],"")</f>
        <v>si</v>
      </c>
      <c r="N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 spans="1:14">
      <c r="A40" s="6">
        <v>46027</v>
      </c>
      <c r="B40">
        <f>IFERROR(_xlfn.XLOOKUP(tblGenerador[[#This Row],[Fecha]],tblCalendario[Fecha],tblCalendario[Num de Sem],""),"")</f>
        <v>2</v>
      </c>
      <c r="C40" t="str">
        <f>IFERROR(_xlfn.XLOOKUP(tblGenerador[[#This Row],[Fecha]],tblCalendario[Fecha],tblCalendario[Dia Semana],""),"")</f>
        <v>lunes</v>
      </c>
      <c r="D40">
        <f>IFERROR(_xlfn.XLOOKUP(tblGenerador[[#This Row],[Fecha]],tblCalendario[Fecha],tblCalendario[Mes],""),"")</f>
        <v>1</v>
      </c>
      <c r="E40" t="s">
        <v>210</v>
      </c>
      <c r="F40" t="str">
        <f>_xlfn.XLOOKUP(tblGenerador[[#This Row],[ID_Tarea]],tblTareas[ID],tblTareas[TAREAS],"")</f>
        <v>Identificar Art Con Foto Errónea</v>
      </c>
      <c r="G40" t="str">
        <f>_xlfn.XLOOKUP(tblGenerador[[#This Row],[ID_Tarea]],tblTareas[ID],tblTareas[Tipo frecuencia],"")</f>
        <v>personalizada</v>
      </c>
      <c r="H40" t="str">
        <f>_xlfn.XLOOKUP(tblGenerador[[#This Row],[ID_Tarea]],tblTareas[ID],tblTareas[Regla frecuencia],"")</f>
        <v>dia 8, dia 23</v>
      </c>
      <c r="I40">
        <f>_xlfn.XLOOKUP(tblGenerador[[#This Row],[ID_Tarea]],tblTareas[ID],tblTareas[Duración Estándar (min)],"")</f>
        <v>10</v>
      </c>
      <c r="J40" t="str">
        <f>_xlfn.XLOOKUP(tblGenerador[[#This Row],[ID_Tarea]],tblTareas[ID],tblTareas[Turno],"")</f>
        <v>Cualquiera</v>
      </c>
      <c r="K40" t="str">
        <f>_xlfn.XLOOKUP(tblGenerador[[#This Row],[ID_Tarea]],tblTareas[ID],tblTareas[Puesto],"")</f>
        <v>Sub Coordinadora</v>
      </c>
      <c r="L40">
        <f>_xlfn.XLOOKUP(tblGenerador[[#This Row],[ID_Tarea]],tblTareas[ID],tblTareas[Frec Diaria],"")</f>
        <v>1</v>
      </c>
      <c r="M40" t="str">
        <f>_xlfn.XLOOKUP(tblGenerador[[#This Row],[ID_Tarea]],tblTareas[ID],tblTareas[Excluir_Festivos],"")</f>
        <v>si</v>
      </c>
      <c r="N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 spans="1:14">
      <c r="A41" s="6">
        <v>46027</v>
      </c>
      <c r="B41">
        <f>IFERROR(_xlfn.XLOOKUP(tblGenerador[[#This Row],[Fecha]],tblCalendario[Fecha],tblCalendario[Num de Sem],""),"")</f>
        <v>2</v>
      </c>
      <c r="C41" t="str">
        <f>IFERROR(_xlfn.XLOOKUP(tblGenerador[[#This Row],[Fecha]],tblCalendario[Fecha],tblCalendario[Dia Semana],""),"")</f>
        <v>lunes</v>
      </c>
      <c r="D41">
        <f>IFERROR(_xlfn.XLOOKUP(tblGenerador[[#This Row],[Fecha]],tblCalendario[Fecha],tblCalendario[Mes],""),"")</f>
        <v>1</v>
      </c>
      <c r="E41" t="s">
        <v>211</v>
      </c>
      <c r="F41" t="str">
        <f>_xlfn.XLOOKUP(tblGenerador[[#This Row],[ID_Tarea]],tblTareas[ID],tblTareas[TAREAS],"")</f>
        <v>Lista De Puntos Verdes Vendidos</v>
      </c>
      <c r="G41" t="str">
        <f>_xlfn.XLOOKUP(tblGenerador[[#This Row],[ID_Tarea]],tblTareas[ID],tblTareas[Tipo frecuencia],"")</f>
        <v>diario</v>
      </c>
      <c r="H41" t="str">
        <f>_xlfn.XLOOKUP(tblGenerador[[#This Row],[ID_Tarea]],tblTareas[ID],tblTareas[Regla frecuencia],"")</f>
        <v>lunes a sabado</v>
      </c>
      <c r="I41">
        <f>_xlfn.XLOOKUP(tblGenerador[[#This Row],[ID_Tarea]],tblTareas[ID],tblTareas[Duración Estándar (min)],"")</f>
        <v>10</v>
      </c>
      <c r="J41" t="str">
        <f>_xlfn.XLOOKUP(tblGenerador[[#This Row],[ID_Tarea]],tblTareas[ID],tblTareas[Turno],"")</f>
        <v>Cualquiera</v>
      </c>
      <c r="K41" t="str">
        <f>_xlfn.XLOOKUP(tblGenerador[[#This Row],[ID_Tarea]],tblTareas[ID],tblTareas[Puesto],"")</f>
        <v>Asesora Ventas</v>
      </c>
      <c r="L41">
        <f>_xlfn.XLOOKUP(tblGenerador[[#This Row],[ID_Tarea]],tblTareas[ID],tblTareas[Frec Diaria],"")</f>
        <v>1</v>
      </c>
      <c r="M41" t="str">
        <f>_xlfn.XLOOKUP(tblGenerador[[#This Row],[ID_Tarea]],tblTareas[ID],tblTareas[Excluir_Festivos],"")</f>
        <v>si</v>
      </c>
      <c r="N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 spans="1:14">
      <c r="A42" s="6">
        <v>46027</v>
      </c>
      <c r="B42">
        <f>IFERROR(_xlfn.XLOOKUP(tblGenerador[[#This Row],[Fecha]],tblCalendario[Fecha],tblCalendario[Num de Sem],""),"")</f>
        <v>2</v>
      </c>
      <c r="C42" t="str">
        <f>IFERROR(_xlfn.XLOOKUP(tblGenerador[[#This Row],[Fecha]],tblCalendario[Fecha],tblCalendario[Dia Semana],""),"")</f>
        <v>lunes</v>
      </c>
      <c r="D42">
        <f>IFERROR(_xlfn.XLOOKUP(tblGenerador[[#This Row],[Fecha]],tblCalendario[Fecha],tblCalendario[Mes],""),"")</f>
        <v>1</v>
      </c>
      <c r="E42" t="s">
        <v>212</v>
      </c>
      <c r="F42" t="str">
        <f>_xlfn.XLOOKUP(tblGenerador[[#This Row],[ID_Tarea]],tblTareas[ID],tblTareas[TAREAS],"")</f>
        <v>Reporte Traspasos X Devolver Y Recibir.</v>
      </c>
      <c r="G42" t="str">
        <f>_xlfn.XLOOKUP(tblGenerador[[#This Row],[ID_Tarea]],tblTareas[ID],tblTareas[Tipo frecuencia],"")</f>
        <v>mensual</v>
      </c>
      <c r="H42" t="str">
        <f>_xlfn.XLOOKUP(tblGenerador[[#This Row],[ID_Tarea]],tblTareas[ID],tblTareas[Regla frecuencia],"")</f>
        <v>ultimo dia del mes</v>
      </c>
      <c r="I42">
        <f>_xlfn.XLOOKUP(tblGenerador[[#This Row],[ID_Tarea]],tblTareas[ID],tblTareas[Duración Estándar (min)],"")</f>
        <v>10</v>
      </c>
      <c r="J42" t="str">
        <f>_xlfn.XLOOKUP(tblGenerador[[#This Row],[ID_Tarea]],tblTareas[ID],tblTareas[Turno],"")</f>
        <v>Cualquiera</v>
      </c>
      <c r="K42" t="str">
        <f>_xlfn.XLOOKUP(tblGenerador[[#This Row],[ID_Tarea]],tblTareas[ID],tblTareas[Puesto],"")</f>
        <v>Auxiliar Administrativo</v>
      </c>
      <c r="L42">
        <f>_xlfn.XLOOKUP(tblGenerador[[#This Row],[ID_Tarea]],tblTareas[ID],tblTareas[Frec Diaria],"")</f>
        <v>1</v>
      </c>
      <c r="M42" t="str">
        <f>_xlfn.XLOOKUP(tblGenerador[[#This Row],[ID_Tarea]],tblTareas[ID],tblTareas[Excluir_Festivos],"")</f>
        <v>si</v>
      </c>
      <c r="N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 spans="1:14">
      <c r="A43" s="6">
        <v>46027</v>
      </c>
      <c r="B43">
        <f>IFERROR(_xlfn.XLOOKUP(tblGenerador[[#This Row],[Fecha]],tblCalendario[Fecha],tblCalendario[Num de Sem],""),"")</f>
        <v>2</v>
      </c>
      <c r="C43" t="str">
        <f>IFERROR(_xlfn.XLOOKUP(tblGenerador[[#This Row],[Fecha]],tblCalendario[Fecha],tblCalendario[Dia Semana],""),"")</f>
        <v>lunes</v>
      </c>
      <c r="D43">
        <f>IFERROR(_xlfn.XLOOKUP(tblGenerador[[#This Row],[Fecha]],tblCalendario[Fecha],tblCalendario[Mes],""),"")</f>
        <v>1</v>
      </c>
      <c r="E43" t="s">
        <v>213</v>
      </c>
      <c r="F43" t="str">
        <f>_xlfn.XLOOKUP(tblGenerador[[#This Row],[ID_Tarea]],tblTareas[ID],tblTareas[TAREAS],"")</f>
        <v>Orden En Almacén</v>
      </c>
      <c r="G43" t="str">
        <f>_xlfn.XLOOKUP(tblGenerador[[#This Row],[ID_Tarea]],tblTareas[ID],tblTareas[Tipo frecuencia],"")</f>
        <v>semanal</v>
      </c>
      <c r="H43" t="str">
        <f>_xlfn.XLOOKUP(tblGenerador[[#This Row],[ID_Tarea]],tblTareas[ID],tblTareas[Regla frecuencia],"")</f>
        <v>lunes, miercoles, viernes</v>
      </c>
      <c r="I43">
        <f>_xlfn.XLOOKUP(tblGenerador[[#This Row],[ID_Tarea]],tblTareas[ID],tblTareas[Duración Estándar (min)],"")</f>
        <v>10</v>
      </c>
      <c r="J43" t="str">
        <f>_xlfn.XLOOKUP(tblGenerador[[#This Row],[ID_Tarea]],tblTareas[ID],tblTareas[Turno],"")</f>
        <v>Cualquiera</v>
      </c>
      <c r="K43" t="str">
        <f>_xlfn.XLOOKUP(tblGenerador[[#This Row],[ID_Tarea]],tblTareas[ID],tblTareas[Puesto],"")</f>
        <v>Sub Coordinadora</v>
      </c>
      <c r="L43">
        <f>_xlfn.XLOOKUP(tblGenerador[[#This Row],[ID_Tarea]],tblTareas[ID],tblTareas[Frec Diaria],"")</f>
        <v>1</v>
      </c>
      <c r="M43" t="str">
        <f>_xlfn.XLOOKUP(tblGenerador[[#This Row],[ID_Tarea]],tblTareas[ID],tblTareas[Excluir_Festivos],"")</f>
        <v>si</v>
      </c>
      <c r="N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 spans="1:14">
      <c r="A44" s="6">
        <v>46027</v>
      </c>
      <c r="B44">
        <f>IFERROR(_xlfn.XLOOKUP(tblGenerador[[#This Row],[Fecha]],tblCalendario[Fecha],tblCalendario[Num de Sem],""),"")</f>
        <v>2</v>
      </c>
      <c r="C44" t="str">
        <f>IFERROR(_xlfn.XLOOKUP(tblGenerador[[#This Row],[Fecha]],tblCalendario[Fecha],tblCalendario[Dia Semana],""),"")</f>
        <v>lunes</v>
      </c>
      <c r="D44">
        <f>IFERROR(_xlfn.XLOOKUP(tblGenerador[[#This Row],[Fecha]],tblCalendario[Fecha],tblCalendario[Mes],""),"")</f>
        <v>1</v>
      </c>
      <c r="E44" t="s">
        <v>214</v>
      </c>
      <c r="F44" t="str">
        <f>_xlfn.XLOOKUP(tblGenerador[[#This Row],[ID_Tarea]],tblTareas[ID],tblTareas[TAREAS],"")</f>
        <v>Cajas De Punto Verde contadas vs Art en exhibicion</v>
      </c>
      <c r="G44" t="str">
        <f>_xlfn.XLOOKUP(tblGenerador[[#This Row],[ID_Tarea]],tblTareas[ID],tblTareas[Tipo frecuencia],"")</f>
        <v>personalizada</v>
      </c>
      <c r="H44" t="str">
        <f>_xlfn.XLOOKUP(tblGenerador[[#This Row],[ID_Tarea]],tblTareas[ID],tblTareas[Regla frecuencia],"")</f>
        <v>dia 10</v>
      </c>
      <c r="I44">
        <f>_xlfn.XLOOKUP(tblGenerador[[#This Row],[ID_Tarea]],tblTareas[ID],tblTareas[Duración Estándar (min)],"")</f>
        <v>10</v>
      </c>
      <c r="J44" t="str">
        <f>_xlfn.XLOOKUP(tblGenerador[[#This Row],[ID_Tarea]],tblTareas[ID],tblTareas[Turno],"")</f>
        <v>Cualquiera</v>
      </c>
      <c r="K44" t="str">
        <f>_xlfn.XLOOKUP(tblGenerador[[#This Row],[ID_Tarea]],tblTareas[ID],tblTareas[Puesto],"")</f>
        <v>Sub Coordinadora</v>
      </c>
      <c r="L44">
        <f>_xlfn.XLOOKUP(tblGenerador[[#This Row],[ID_Tarea]],tblTareas[ID],tblTareas[Frec Diaria],"")</f>
        <v>1</v>
      </c>
      <c r="M44" t="str">
        <f>_xlfn.XLOOKUP(tblGenerador[[#This Row],[ID_Tarea]],tblTareas[ID],tblTareas[Excluir_Festivos],"")</f>
        <v>si</v>
      </c>
      <c r="N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 spans="1:14">
      <c r="A45" s="6">
        <v>46027</v>
      </c>
      <c r="B45">
        <f>IFERROR(_xlfn.XLOOKUP(tblGenerador[[#This Row],[Fecha]],tblCalendario[Fecha],tblCalendario[Num de Sem],""),"")</f>
        <v>2</v>
      </c>
      <c r="C45" t="str">
        <f>IFERROR(_xlfn.XLOOKUP(tblGenerador[[#This Row],[Fecha]],tblCalendario[Fecha],tblCalendario[Dia Semana],""),"")</f>
        <v>lunes</v>
      </c>
      <c r="D45">
        <f>IFERROR(_xlfn.XLOOKUP(tblGenerador[[#This Row],[Fecha]],tblCalendario[Fecha],tblCalendario[Mes],""),"")</f>
        <v>1</v>
      </c>
      <c r="E45" t="s">
        <v>215</v>
      </c>
      <c r="F45" t="str">
        <f>_xlfn.XLOOKUP(tblGenerador[[#This Row],[ID_Tarea]],tblTareas[ID],tblTareas[TAREAS],"")</f>
        <v>Cajas En Almacén Sin Punto Verde O Tachado</v>
      </c>
      <c r="G45" t="str">
        <f>_xlfn.XLOOKUP(tblGenerador[[#This Row],[ID_Tarea]],tblTareas[ID],tblTareas[Tipo frecuencia],"")</f>
        <v>semanal</v>
      </c>
      <c r="H45" t="str">
        <f>_xlfn.XLOOKUP(tblGenerador[[#This Row],[ID_Tarea]],tblTareas[ID],tblTareas[Regla frecuencia],"")</f>
        <v>miércoles</v>
      </c>
      <c r="I45">
        <f>_xlfn.XLOOKUP(tblGenerador[[#This Row],[ID_Tarea]],tblTareas[ID],tblTareas[Duración Estándar (min)],"")</f>
        <v>10</v>
      </c>
      <c r="J45" t="str">
        <f>_xlfn.XLOOKUP(tblGenerador[[#This Row],[ID_Tarea]],tblTareas[ID],tblTareas[Turno],"")</f>
        <v>Cualquiera</v>
      </c>
      <c r="K45" t="str">
        <f>_xlfn.XLOOKUP(tblGenerador[[#This Row],[ID_Tarea]],tblTareas[ID],tblTareas[Puesto],"")</f>
        <v>Sub Coordinadora</v>
      </c>
      <c r="L45">
        <f>_xlfn.XLOOKUP(tblGenerador[[#This Row],[ID_Tarea]],tblTareas[ID],tblTareas[Frec Diaria],"")</f>
        <v>1</v>
      </c>
      <c r="M45" t="str">
        <f>_xlfn.XLOOKUP(tblGenerador[[#This Row],[ID_Tarea]],tblTareas[ID],tblTareas[Excluir_Festivos],"")</f>
        <v>si</v>
      </c>
      <c r="N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 spans="1:14">
      <c r="A46" s="6">
        <v>46027</v>
      </c>
      <c r="B46">
        <f>IFERROR(_xlfn.XLOOKUP(tblGenerador[[#This Row],[Fecha]],tblCalendario[Fecha],tblCalendario[Num de Sem],""),"")</f>
        <v>2</v>
      </c>
      <c r="C46" t="str">
        <f>IFERROR(_xlfn.XLOOKUP(tblGenerador[[#This Row],[Fecha]],tblCalendario[Fecha],tblCalendario[Dia Semana],""),"")</f>
        <v>lunes</v>
      </c>
      <c r="D46">
        <f>IFERROR(_xlfn.XLOOKUP(tblGenerador[[#This Row],[Fecha]],tblCalendario[Fecha],tblCalendario[Mes],""),"")</f>
        <v>1</v>
      </c>
      <c r="E46" t="s">
        <v>216</v>
      </c>
      <c r="F46" t="str">
        <f>_xlfn.XLOOKUP(tblGenerador[[#This Row],[ID_Tarea]],tblTareas[ID],tblTareas[TAREAS],"")</f>
        <v>Marcas Agrupadas en Almacen</v>
      </c>
      <c r="G46" t="str">
        <f>_xlfn.XLOOKUP(tblGenerador[[#This Row],[ID_Tarea]],tblTareas[ID],tblTareas[Tipo frecuencia],"")</f>
        <v>semanal</v>
      </c>
      <c r="H46" t="str">
        <f>_xlfn.XLOOKUP(tblGenerador[[#This Row],[ID_Tarea]],tblTareas[ID],tblTareas[Regla frecuencia],"")</f>
        <v>jueves</v>
      </c>
      <c r="I46">
        <f>_xlfn.XLOOKUP(tblGenerador[[#This Row],[ID_Tarea]],tblTareas[ID],tblTareas[Duración Estándar (min)],"")</f>
        <v>10</v>
      </c>
      <c r="J46" t="str">
        <f>_xlfn.XLOOKUP(tblGenerador[[#This Row],[ID_Tarea]],tblTareas[ID],tblTareas[Turno],"")</f>
        <v>Cualquiera</v>
      </c>
      <c r="K46" t="str">
        <f>_xlfn.XLOOKUP(tblGenerador[[#This Row],[ID_Tarea]],tblTareas[ID],tblTareas[Puesto],"")</f>
        <v>Sub Coordinadora</v>
      </c>
      <c r="L46">
        <f>_xlfn.XLOOKUP(tblGenerador[[#This Row],[ID_Tarea]],tblTareas[ID],tblTareas[Frec Diaria],"")</f>
        <v>1</v>
      </c>
      <c r="M46" t="str">
        <f>_xlfn.XLOOKUP(tblGenerador[[#This Row],[ID_Tarea]],tblTareas[ID],tblTareas[Excluir_Festivos],"")</f>
        <v>si</v>
      </c>
      <c r="N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 spans="1:14">
      <c r="A47" s="6">
        <v>46027</v>
      </c>
      <c r="B47">
        <f>IFERROR(_xlfn.XLOOKUP(tblGenerador[[#This Row],[Fecha]],tblCalendario[Fecha],tblCalendario[Num de Sem],""),"")</f>
        <v>2</v>
      </c>
      <c r="C47" t="str">
        <f>IFERROR(_xlfn.XLOOKUP(tblGenerador[[#This Row],[Fecha]],tblCalendario[Fecha],tblCalendario[Dia Semana],""),"")</f>
        <v>lunes</v>
      </c>
      <c r="D47">
        <f>IFERROR(_xlfn.XLOOKUP(tblGenerador[[#This Row],[Fecha]],tblCalendario[Fecha],tblCalendario[Mes],""),"")</f>
        <v>1</v>
      </c>
      <c r="E47" t="s">
        <v>217</v>
      </c>
      <c r="F47" t="str">
        <f>_xlfn.XLOOKUP(tblGenerador[[#This Row],[ID_Tarea]],tblTareas[ID],tblTareas[TAREAS],"")</f>
        <v>Cajas Maltratadas, Reparadas</v>
      </c>
      <c r="G47" t="str">
        <f>_xlfn.XLOOKUP(tblGenerador[[#This Row],[ID_Tarea]],tblTareas[ID],tblTareas[Tipo frecuencia],"")</f>
        <v>semanal</v>
      </c>
      <c r="H47" t="str">
        <f>_xlfn.XLOOKUP(tblGenerador[[#This Row],[ID_Tarea]],tblTareas[ID],tblTareas[Regla frecuencia],"")</f>
        <v>jueves</v>
      </c>
      <c r="I47">
        <f>_xlfn.XLOOKUP(tblGenerador[[#This Row],[ID_Tarea]],tblTareas[ID],tblTareas[Duración Estándar (min)],"")</f>
        <v>10</v>
      </c>
      <c r="J47" t="str">
        <f>_xlfn.XLOOKUP(tblGenerador[[#This Row],[ID_Tarea]],tblTareas[ID],tblTareas[Turno],"")</f>
        <v>Cualquiera</v>
      </c>
      <c r="K47" t="str">
        <f>_xlfn.XLOOKUP(tblGenerador[[#This Row],[ID_Tarea]],tblTareas[ID],tblTareas[Puesto],"")</f>
        <v>Sub Coordinadora</v>
      </c>
      <c r="L47">
        <f>_xlfn.XLOOKUP(tblGenerador[[#This Row],[ID_Tarea]],tblTareas[ID],tblTareas[Frec Diaria],"")</f>
        <v>1</v>
      </c>
      <c r="M47" t="str">
        <f>_xlfn.XLOOKUP(tblGenerador[[#This Row],[ID_Tarea]],tblTareas[ID],tblTareas[Excluir_Festivos],"")</f>
        <v>si</v>
      </c>
      <c r="N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 spans="1:14">
      <c r="A48" s="6">
        <v>46027</v>
      </c>
      <c r="B48">
        <f>IFERROR(_xlfn.XLOOKUP(tblGenerador[[#This Row],[Fecha]],tblCalendario[Fecha],tblCalendario[Num de Sem],""),"")</f>
        <v>2</v>
      </c>
      <c r="C48" t="str">
        <f>IFERROR(_xlfn.XLOOKUP(tblGenerador[[#This Row],[Fecha]],tblCalendario[Fecha],tblCalendario[Dia Semana],""),"")</f>
        <v>lunes</v>
      </c>
      <c r="D48">
        <f>IFERROR(_xlfn.XLOOKUP(tblGenerador[[#This Row],[Fecha]],tblCalendario[Fecha],tblCalendario[Mes],""),"")</f>
        <v>1</v>
      </c>
      <c r="E48" t="s">
        <v>218</v>
      </c>
      <c r="F48" t="str">
        <f>_xlfn.XLOOKUP(tblGenerador[[#This Row],[ID_Tarea]],tblTareas[ID],tblTareas[TAREAS],"")</f>
        <v>Cocina Limpia.</v>
      </c>
      <c r="G48" t="str">
        <f>_xlfn.XLOOKUP(tblGenerador[[#This Row],[ID_Tarea]],tblTareas[ID],tblTareas[Tipo frecuencia],"")</f>
        <v>semanal</v>
      </c>
      <c r="H48" t="str">
        <f>_xlfn.XLOOKUP(tblGenerador[[#This Row],[ID_Tarea]],tblTareas[ID],tblTareas[Regla frecuencia],"")</f>
        <v>domingo</v>
      </c>
      <c r="I48">
        <f>_xlfn.XLOOKUP(tblGenerador[[#This Row],[ID_Tarea]],tblTareas[ID],tblTareas[Duración Estándar (min)],"")</f>
        <v>10</v>
      </c>
      <c r="J48" t="str">
        <f>_xlfn.XLOOKUP(tblGenerador[[#This Row],[ID_Tarea]],tblTareas[ID],tblTareas[Turno],"")</f>
        <v>Cualquiera</v>
      </c>
      <c r="K48" t="str">
        <f>_xlfn.XLOOKUP(tblGenerador[[#This Row],[ID_Tarea]],tblTareas[ID],tblTareas[Puesto],"")</f>
        <v>Sub Coordinadora</v>
      </c>
      <c r="L48">
        <f>_xlfn.XLOOKUP(tblGenerador[[#This Row],[ID_Tarea]],tblTareas[ID],tblTareas[Frec Diaria],"")</f>
        <v>1</v>
      </c>
      <c r="M48" t="str">
        <f>_xlfn.XLOOKUP(tblGenerador[[#This Row],[ID_Tarea]],tblTareas[ID],tblTareas[Excluir_Festivos],"")</f>
        <v>si</v>
      </c>
      <c r="N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 spans="1:14">
      <c r="A49" s="6">
        <v>46027</v>
      </c>
      <c r="B49">
        <f>IFERROR(_xlfn.XLOOKUP(tblGenerador[[#This Row],[Fecha]],tblCalendario[Fecha],tblCalendario[Num de Sem],""),"")</f>
        <v>2</v>
      </c>
      <c r="C49" t="str">
        <f>IFERROR(_xlfn.XLOOKUP(tblGenerador[[#This Row],[Fecha]],tblCalendario[Fecha],tblCalendario[Dia Semana],""),"")</f>
        <v>lunes</v>
      </c>
      <c r="D49">
        <f>IFERROR(_xlfn.XLOOKUP(tblGenerador[[#This Row],[Fecha]],tblCalendario[Fecha],tblCalendario[Mes],""),"")</f>
        <v>1</v>
      </c>
      <c r="E49" t="s">
        <v>219</v>
      </c>
      <c r="F49" t="str">
        <f>_xlfn.XLOOKUP(tblGenerador[[#This Row],[ID_Tarea]],tblTareas[ID],tblTareas[TAREAS],"")</f>
        <v>Piso Limpio (Barrido/Trapeado)</v>
      </c>
      <c r="G49" t="str">
        <f>_xlfn.XLOOKUP(tblGenerador[[#This Row],[ID_Tarea]],tblTareas[ID],tblTareas[Tipo frecuencia],"")</f>
        <v>semanal</v>
      </c>
      <c r="H49" t="str">
        <f>_xlfn.XLOOKUP(tblGenerador[[#This Row],[ID_Tarea]],tblTareas[ID],tblTareas[Regla frecuencia],"")</f>
        <v>lunes</v>
      </c>
      <c r="I49">
        <f>_xlfn.XLOOKUP(tblGenerador[[#This Row],[ID_Tarea]],tblTareas[ID],tblTareas[Duración Estándar (min)],"")</f>
        <v>10</v>
      </c>
      <c r="J49" t="str">
        <f>_xlfn.XLOOKUP(tblGenerador[[#This Row],[ID_Tarea]],tblTareas[ID],tblTareas[Turno],"")</f>
        <v>Cualquiera</v>
      </c>
      <c r="K49" t="str">
        <f>_xlfn.XLOOKUP(tblGenerador[[#This Row],[ID_Tarea]],tblTareas[ID],tblTareas[Puesto],"")</f>
        <v>Sub Coordinadora</v>
      </c>
      <c r="L49">
        <f>_xlfn.XLOOKUP(tblGenerador[[#This Row],[ID_Tarea]],tblTareas[ID],tblTareas[Frec Diaria],"")</f>
        <v>1</v>
      </c>
      <c r="M49" t="str">
        <f>_xlfn.XLOOKUP(tblGenerador[[#This Row],[ID_Tarea]],tblTareas[ID],tblTareas[Excluir_Festivos],"")</f>
        <v>si</v>
      </c>
      <c r="N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0" spans="1:14">
      <c r="A50" s="6">
        <v>46027</v>
      </c>
      <c r="B50">
        <f>IFERROR(_xlfn.XLOOKUP(tblGenerador[[#This Row],[Fecha]],tblCalendario[Fecha],tblCalendario[Num de Sem],""),"")</f>
        <v>2</v>
      </c>
      <c r="C50" t="str">
        <f>IFERROR(_xlfn.XLOOKUP(tblGenerador[[#This Row],[Fecha]],tblCalendario[Fecha],tblCalendario[Dia Semana],""),"")</f>
        <v>lunes</v>
      </c>
      <c r="D50">
        <f>IFERROR(_xlfn.XLOOKUP(tblGenerador[[#This Row],[Fecha]],tblCalendario[Fecha],tblCalendario[Mes],""),"")</f>
        <v>1</v>
      </c>
      <c r="E50" t="s">
        <v>220</v>
      </c>
      <c r="F50" t="str">
        <f>_xlfn.XLOOKUP(tblGenerador[[#This Row],[ID_Tarea]],tblTareas[ID],tblTareas[TAREAS],"")</f>
        <v>Sol. Cd/Lospi Autorizadas Archivadas</v>
      </c>
      <c r="G50" t="str">
        <f>_xlfn.XLOOKUP(tblGenerador[[#This Row],[ID_Tarea]],tblTareas[ID],tblTareas[Tipo frecuencia],"")</f>
        <v>semanal</v>
      </c>
      <c r="H50" t="str">
        <f>_xlfn.XLOOKUP(tblGenerador[[#This Row],[ID_Tarea]],tblTareas[ID],tblTareas[Regla frecuencia],"")</f>
        <v>miércoles</v>
      </c>
      <c r="I50">
        <f>_xlfn.XLOOKUP(tblGenerador[[#This Row],[ID_Tarea]],tblTareas[ID],tblTareas[Duración Estándar (min)],"")</f>
        <v>10</v>
      </c>
      <c r="J50" t="str">
        <f>_xlfn.XLOOKUP(tblGenerador[[#This Row],[ID_Tarea]],tblTareas[ID],tblTareas[Turno],"")</f>
        <v>Cualquiera</v>
      </c>
      <c r="K50" t="str">
        <f>_xlfn.XLOOKUP(tblGenerador[[#This Row],[ID_Tarea]],tblTareas[ID],tblTareas[Puesto],"")</f>
        <v>Sub Coordinadora</v>
      </c>
      <c r="L50">
        <f>_xlfn.XLOOKUP(tblGenerador[[#This Row],[ID_Tarea]],tblTareas[ID],tblTareas[Frec Diaria],"")</f>
        <v>1</v>
      </c>
      <c r="M50" t="str">
        <f>_xlfn.XLOOKUP(tblGenerador[[#This Row],[ID_Tarea]],tblTareas[ID],tblTareas[Excluir_Festivos],"")</f>
        <v>si</v>
      </c>
      <c r="N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 spans="1:14">
      <c r="A51" s="6">
        <v>46027</v>
      </c>
      <c r="B51">
        <f>IFERROR(_xlfn.XLOOKUP(tblGenerador[[#This Row],[Fecha]],tblCalendario[Fecha],tblCalendario[Num de Sem],""),"")</f>
        <v>2</v>
      </c>
      <c r="C51" t="str">
        <f>IFERROR(_xlfn.XLOOKUP(tblGenerador[[#This Row],[Fecha]],tblCalendario[Fecha],tblCalendario[Dia Semana],""),"")</f>
        <v>lunes</v>
      </c>
      <c r="D51">
        <f>IFERROR(_xlfn.XLOOKUP(tblGenerador[[#This Row],[Fecha]],tblCalendario[Fecha],tblCalendario[Mes],""),"")</f>
        <v>1</v>
      </c>
      <c r="E51" t="s">
        <v>221</v>
      </c>
      <c r="F51" t="str">
        <f>_xlfn.XLOOKUP(tblGenerador[[#This Row],[ID_Tarea]],tblTareas[ID],tblTareas[TAREAS],"")</f>
        <v>Lospi Autorizada Modificado En Sist. A Loal</v>
      </c>
      <c r="G51" t="str">
        <f>_xlfn.XLOOKUP(tblGenerador[[#This Row],[ID_Tarea]],tblTareas[ID],tblTareas[Tipo frecuencia],"")</f>
        <v>semanal</v>
      </c>
      <c r="H51" t="str">
        <f>_xlfn.XLOOKUP(tblGenerador[[#This Row],[ID_Tarea]],tblTareas[ID],tblTareas[Regla frecuencia],"")</f>
        <v>jueves</v>
      </c>
      <c r="I51">
        <f>_xlfn.XLOOKUP(tblGenerador[[#This Row],[ID_Tarea]],tblTareas[ID],tblTareas[Duración Estándar (min)],"")</f>
        <v>10</v>
      </c>
      <c r="J51" t="str">
        <f>_xlfn.XLOOKUP(tblGenerador[[#This Row],[ID_Tarea]],tblTareas[ID],tblTareas[Turno],"")</f>
        <v>Cualquiera</v>
      </c>
      <c r="K51" t="str">
        <f>_xlfn.XLOOKUP(tblGenerador[[#This Row],[ID_Tarea]],tblTareas[ID],tblTareas[Puesto],"")</f>
        <v>Sub Coordinadora</v>
      </c>
      <c r="L51">
        <f>_xlfn.XLOOKUP(tblGenerador[[#This Row],[ID_Tarea]],tblTareas[ID],tblTareas[Frec Diaria],"")</f>
        <v>1</v>
      </c>
      <c r="M51" t="str">
        <f>_xlfn.XLOOKUP(tblGenerador[[#This Row],[ID_Tarea]],tblTareas[ID],tblTareas[Excluir_Festivos],"")</f>
        <v>si</v>
      </c>
      <c r="N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 spans="1:14">
      <c r="A52" s="6">
        <v>46027</v>
      </c>
      <c r="B52">
        <f>IFERROR(_xlfn.XLOOKUP(tblGenerador[[#This Row],[Fecha]],tblCalendario[Fecha],tblCalendario[Num de Sem],""),"")</f>
        <v>2</v>
      </c>
      <c r="C52" t="str">
        <f>IFERROR(_xlfn.XLOOKUP(tblGenerador[[#This Row],[Fecha]],tblCalendario[Fecha],tblCalendario[Dia Semana],""),"")</f>
        <v>lunes</v>
      </c>
      <c r="D52">
        <f>IFERROR(_xlfn.XLOOKUP(tblGenerador[[#This Row],[Fecha]],tblCalendario[Fecha],tblCalendario[Mes],""),"")</f>
        <v>1</v>
      </c>
      <c r="E52" t="s">
        <v>222</v>
      </c>
      <c r="F52" t="str">
        <f>_xlfn.XLOOKUP(tblGenerador[[#This Row],[ID_Tarea]],tblTareas[ID],tblTareas[TAREAS],"")</f>
        <v>Sol. Cd/Lospi Autorizadas En Lista De Difusión</v>
      </c>
      <c r="G52" t="str">
        <f>_xlfn.XLOOKUP(tblGenerador[[#This Row],[ID_Tarea]],tblTareas[ID],tblTareas[Tipo frecuencia],"")</f>
        <v>semanal</v>
      </c>
      <c r="H52" t="str">
        <f>_xlfn.XLOOKUP(tblGenerador[[#This Row],[ID_Tarea]],tblTareas[ID],tblTareas[Regla frecuencia],"")</f>
        <v>viernes</v>
      </c>
      <c r="I52">
        <f>_xlfn.XLOOKUP(tblGenerador[[#This Row],[ID_Tarea]],tblTareas[ID],tblTareas[Duración Estándar (min)],"")</f>
        <v>10</v>
      </c>
      <c r="J52" t="str">
        <f>_xlfn.XLOOKUP(tblGenerador[[#This Row],[ID_Tarea]],tblTareas[ID],tblTareas[Turno],"")</f>
        <v>Cualquiera</v>
      </c>
      <c r="K52" t="str">
        <f>_xlfn.XLOOKUP(tblGenerador[[#This Row],[ID_Tarea]],tblTareas[ID],tblTareas[Puesto],"")</f>
        <v>Sub Coordinadora</v>
      </c>
      <c r="L52">
        <f>_xlfn.XLOOKUP(tblGenerador[[#This Row],[ID_Tarea]],tblTareas[ID],tblTareas[Frec Diaria],"")</f>
        <v>1</v>
      </c>
      <c r="M52" t="str">
        <f>_xlfn.XLOOKUP(tblGenerador[[#This Row],[ID_Tarea]],tblTareas[ID],tblTareas[Excluir_Festivos],"")</f>
        <v>si</v>
      </c>
      <c r="N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 spans="1:14">
      <c r="A53" s="6">
        <v>46027</v>
      </c>
      <c r="B53">
        <f>IFERROR(_xlfn.XLOOKUP(tblGenerador[[#This Row],[Fecha]],tblCalendario[Fecha],tblCalendario[Num de Sem],""),"")</f>
        <v>2</v>
      </c>
      <c r="C53" t="str">
        <f>IFERROR(_xlfn.XLOOKUP(tblGenerador[[#This Row],[Fecha]],tblCalendario[Fecha],tblCalendario[Dia Semana],""),"")</f>
        <v>lunes</v>
      </c>
      <c r="D53">
        <f>IFERROR(_xlfn.XLOOKUP(tblGenerador[[#This Row],[Fecha]],tblCalendario[Fecha],tblCalendario[Mes],""),"")</f>
        <v>1</v>
      </c>
      <c r="E53" t="s">
        <v>223</v>
      </c>
      <c r="F53" t="str">
        <f>_xlfn.XLOOKUP(tblGenerador[[#This Row],[ID_Tarea]],tblTareas[ID],tblTareas[TAREAS],"")</f>
        <v>Notas Generales Capturadas</v>
      </c>
      <c r="G53" t="str">
        <f>_xlfn.XLOOKUP(tblGenerador[[#This Row],[ID_Tarea]],tblTareas[ID],tblTareas[Tipo frecuencia],"")</f>
        <v>semanal</v>
      </c>
      <c r="H53" t="str">
        <f>_xlfn.XLOOKUP(tblGenerador[[#This Row],[ID_Tarea]],tblTareas[ID],tblTareas[Regla frecuencia],"")</f>
        <v>sábado</v>
      </c>
      <c r="I53">
        <f>_xlfn.XLOOKUP(tblGenerador[[#This Row],[ID_Tarea]],tblTareas[ID],tblTareas[Duración Estándar (min)],"")</f>
        <v>10</v>
      </c>
      <c r="J53" t="str">
        <f>_xlfn.XLOOKUP(tblGenerador[[#This Row],[ID_Tarea]],tblTareas[ID],tblTareas[Turno],"")</f>
        <v>Cualquiera</v>
      </c>
      <c r="K53" t="str">
        <f>_xlfn.XLOOKUP(tblGenerador[[#This Row],[ID_Tarea]],tblTareas[ID],tblTareas[Puesto],"")</f>
        <v>Sub Coordinadora</v>
      </c>
      <c r="L53">
        <f>_xlfn.XLOOKUP(tblGenerador[[#This Row],[ID_Tarea]],tblTareas[ID],tblTareas[Frec Diaria],"")</f>
        <v>1</v>
      </c>
      <c r="M53" t="str">
        <f>_xlfn.XLOOKUP(tblGenerador[[#This Row],[ID_Tarea]],tblTareas[ID],tblTareas[Excluir_Festivos],"")</f>
        <v>si</v>
      </c>
      <c r="N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 spans="1:14">
      <c r="A54" s="6">
        <v>46027</v>
      </c>
      <c r="B54">
        <f>IFERROR(_xlfn.XLOOKUP(tblGenerador[[#This Row],[Fecha]],tblCalendario[Fecha],tblCalendario[Num de Sem],""),"")</f>
        <v>2</v>
      </c>
      <c r="C54" t="str">
        <f>IFERROR(_xlfn.XLOOKUP(tblGenerador[[#This Row],[Fecha]],tblCalendario[Fecha],tblCalendario[Dia Semana],""),"")</f>
        <v>lunes</v>
      </c>
      <c r="D54">
        <f>IFERROR(_xlfn.XLOOKUP(tblGenerador[[#This Row],[Fecha]],tblCalendario[Fecha],tblCalendario[Mes],""),"")</f>
        <v>1</v>
      </c>
      <c r="E54" t="s">
        <v>224</v>
      </c>
      <c r="F54" t="str">
        <f>_xlfn.XLOOKUP(tblGenerador[[#This Row],[ID_Tarea]],tblTareas[ID],tblTareas[TAREAS],"")</f>
        <v>Formatos Disponibles Crédito Dir. Y Buro De Credito (20/40)</v>
      </c>
      <c r="G54" t="str">
        <f>_xlfn.XLOOKUP(tblGenerador[[#This Row],[ID_Tarea]],tblTareas[ID],tblTareas[Tipo frecuencia],"")</f>
        <v>semanal</v>
      </c>
      <c r="H54" t="str">
        <f>_xlfn.XLOOKUP(tblGenerador[[#This Row],[ID_Tarea]],tblTareas[ID],tblTareas[Regla frecuencia],"")</f>
        <v>domingo</v>
      </c>
      <c r="I54">
        <f>_xlfn.XLOOKUP(tblGenerador[[#This Row],[ID_Tarea]],tblTareas[ID],tblTareas[Duración Estándar (min)],"")</f>
        <v>10</v>
      </c>
      <c r="J54" t="str">
        <f>_xlfn.XLOOKUP(tblGenerador[[#This Row],[ID_Tarea]],tblTareas[ID],tblTareas[Turno],"")</f>
        <v>Cualquiera</v>
      </c>
      <c r="K54" t="str">
        <f>_xlfn.XLOOKUP(tblGenerador[[#This Row],[ID_Tarea]],tblTareas[ID],tblTareas[Puesto],"")</f>
        <v>Sub Coordinadora</v>
      </c>
      <c r="L54">
        <f>_xlfn.XLOOKUP(tblGenerador[[#This Row],[ID_Tarea]],tblTareas[ID],tblTareas[Frec Diaria],"")</f>
        <v>1</v>
      </c>
      <c r="M54" t="str">
        <f>_xlfn.XLOOKUP(tblGenerador[[#This Row],[ID_Tarea]],tblTareas[ID],tblTareas[Excluir_Festivos],"")</f>
        <v>si</v>
      </c>
      <c r="N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 spans="1:14">
      <c r="A55" s="6">
        <v>46027</v>
      </c>
      <c r="B55">
        <f>IFERROR(_xlfn.XLOOKUP(tblGenerador[[#This Row],[Fecha]],tblCalendario[Fecha],tblCalendario[Num de Sem],""),"")</f>
        <v>2</v>
      </c>
      <c r="C55" t="str">
        <f>IFERROR(_xlfn.XLOOKUP(tblGenerador[[#This Row],[Fecha]],tblCalendario[Fecha],tblCalendario[Dia Semana],""),"")</f>
        <v>lunes</v>
      </c>
      <c r="D55">
        <f>IFERROR(_xlfn.XLOOKUP(tblGenerador[[#This Row],[Fecha]],tblCalendario[Fecha],tblCalendario[Mes],""),"")</f>
        <v>1</v>
      </c>
      <c r="E55" t="s">
        <v>225</v>
      </c>
      <c r="F55" t="str">
        <f>_xlfn.XLOOKUP(tblGenerador[[#This Row],[ID_Tarea]],tblTareas[ID],tblTareas[TAREAS],"")</f>
        <v>Transferencias Registradas En Sistema</v>
      </c>
      <c r="G55" t="str">
        <f>_xlfn.XLOOKUP(tblGenerador[[#This Row],[ID_Tarea]],tblTareas[ID],tblTareas[Tipo frecuencia],"")</f>
        <v>semanal</v>
      </c>
      <c r="H55" t="str">
        <f>_xlfn.XLOOKUP(tblGenerador[[#This Row],[ID_Tarea]],tblTareas[ID],tblTareas[Regla frecuencia],"")</f>
        <v>lunes, miercoles, viernes</v>
      </c>
      <c r="I55">
        <f>_xlfn.XLOOKUP(tblGenerador[[#This Row],[ID_Tarea]],tblTareas[ID],tblTareas[Duración Estándar (min)],"")</f>
        <v>10</v>
      </c>
      <c r="J55" t="str">
        <f>_xlfn.XLOOKUP(tblGenerador[[#This Row],[ID_Tarea]],tblTareas[ID],tblTareas[Turno],"")</f>
        <v>Cualquiera</v>
      </c>
      <c r="K55" t="str">
        <f>_xlfn.XLOOKUP(tblGenerador[[#This Row],[ID_Tarea]],tblTareas[ID],tblTareas[Puesto],"")</f>
        <v>Sub Coordinadora</v>
      </c>
      <c r="L55">
        <f>_xlfn.XLOOKUP(tblGenerador[[#This Row],[ID_Tarea]],tblTareas[ID],tblTareas[Frec Diaria],"")</f>
        <v>1</v>
      </c>
      <c r="M55" t="str">
        <f>_xlfn.XLOOKUP(tblGenerador[[#This Row],[ID_Tarea]],tblTareas[ID],tblTareas[Excluir_Festivos],"")</f>
        <v>si</v>
      </c>
      <c r="N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6" spans="1:14">
      <c r="A56" s="6">
        <v>46027</v>
      </c>
      <c r="B56">
        <f>IFERROR(_xlfn.XLOOKUP(tblGenerador[[#This Row],[Fecha]],tblCalendario[Fecha],tblCalendario[Num de Sem],""),"")</f>
        <v>2</v>
      </c>
      <c r="C56" t="str">
        <f>IFERROR(_xlfn.XLOOKUP(tblGenerador[[#This Row],[Fecha]],tblCalendario[Fecha],tblCalendario[Dia Semana],""),"")</f>
        <v>lunes</v>
      </c>
      <c r="D56">
        <f>IFERROR(_xlfn.XLOOKUP(tblGenerador[[#This Row],[Fecha]],tblCalendario[Fecha],tblCalendario[Mes],""),"")</f>
        <v>1</v>
      </c>
      <c r="E56" t="s">
        <v>226</v>
      </c>
      <c r="F56" t="str">
        <f>_xlfn.XLOOKUP(tblGenerador[[#This Row],[ID_Tarea]],tblTareas[ID],tblTareas[TAREAS],"")</f>
        <v>Mensajes De Whatsapp Respondidos</v>
      </c>
      <c r="G56" t="str">
        <f>_xlfn.XLOOKUP(tblGenerador[[#This Row],[ID_Tarea]],tblTareas[ID],tblTareas[Tipo frecuencia],"")</f>
        <v>diario</v>
      </c>
      <c r="H56" t="str">
        <f>_xlfn.XLOOKUP(tblGenerador[[#This Row],[ID_Tarea]],tblTareas[ID],tblTareas[Regla frecuencia],"")</f>
        <v>lunes a sabado</v>
      </c>
      <c r="I56">
        <f>_xlfn.XLOOKUP(tblGenerador[[#This Row],[ID_Tarea]],tblTareas[ID],tblTareas[Duración Estándar (min)],"")</f>
        <v>10</v>
      </c>
      <c r="J56" t="str">
        <f>_xlfn.XLOOKUP(tblGenerador[[#This Row],[ID_Tarea]],tblTareas[ID],tblTareas[Turno],"")</f>
        <v>Apertura</v>
      </c>
      <c r="K56" t="str">
        <f>_xlfn.XLOOKUP(tblGenerador[[#This Row],[ID_Tarea]],tblTareas[ID],tblTareas[Puesto],"")</f>
        <v>Sub Coordinadora</v>
      </c>
      <c r="L56">
        <f>_xlfn.XLOOKUP(tblGenerador[[#This Row],[ID_Tarea]],tblTareas[ID],tblTareas[Frec Diaria],"")</f>
        <v>1</v>
      </c>
      <c r="M56" t="str">
        <f>_xlfn.XLOOKUP(tblGenerador[[#This Row],[ID_Tarea]],tblTareas[ID],tblTareas[Excluir_Festivos],"")</f>
        <v>si</v>
      </c>
      <c r="N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 spans="1:14">
      <c r="A57" s="6">
        <v>46027</v>
      </c>
      <c r="B57">
        <f>IFERROR(_xlfn.XLOOKUP(tblGenerador[[#This Row],[Fecha]],tblCalendario[Fecha],tblCalendario[Num de Sem],""),"")</f>
        <v>2</v>
      </c>
      <c r="C57" t="str">
        <f>IFERROR(_xlfn.XLOOKUP(tblGenerador[[#This Row],[Fecha]],tblCalendario[Fecha],tblCalendario[Dia Semana],""),"")</f>
        <v>lunes</v>
      </c>
      <c r="D57">
        <f>IFERROR(_xlfn.XLOOKUP(tblGenerador[[#This Row],[Fecha]],tblCalendario[Fecha],tblCalendario[Mes],""),"")</f>
        <v>1</v>
      </c>
      <c r="E57" t="s">
        <v>227</v>
      </c>
      <c r="F57" t="str">
        <f>_xlfn.XLOOKUP(tblGenerador[[#This Row],[ID_Tarea]],tblTareas[ID],tblTareas[TAREAS],"")</f>
        <v>Evaluación Cajero (# De Ine’S En Caja)</v>
      </c>
      <c r="G57" t="str">
        <f>_xlfn.XLOOKUP(tblGenerador[[#This Row],[ID_Tarea]],tblTareas[ID],tblTareas[Tipo frecuencia],"")</f>
        <v>semanal</v>
      </c>
      <c r="H57" t="str">
        <f>_xlfn.XLOOKUP(tblGenerador[[#This Row],[ID_Tarea]],tblTareas[ID],tblTareas[Regla frecuencia],"")</f>
        <v>miércoles</v>
      </c>
      <c r="I57">
        <f>_xlfn.XLOOKUP(tblGenerador[[#This Row],[ID_Tarea]],tblTareas[ID],tblTareas[Duración Estándar (min)],"")</f>
        <v>10</v>
      </c>
      <c r="J57" t="str">
        <f>_xlfn.XLOOKUP(tblGenerador[[#This Row],[ID_Tarea]],tblTareas[ID],tblTareas[Turno],"")</f>
        <v>Cualquiera</v>
      </c>
      <c r="K57" t="str">
        <f>_xlfn.XLOOKUP(tblGenerador[[#This Row],[ID_Tarea]],tblTareas[ID],tblTareas[Puesto],"")</f>
        <v>Sub Coordinadora</v>
      </c>
      <c r="L57">
        <f>_xlfn.XLOOKUP(tblGenerador[[#This Row],[ID_Tarea]],tblTareas[ID],tblTareas[Frec Diaria],"")</f>
        <v>1</v>
      </c>
      <c r="M57" t="str">
        <f>_xlfn.XLOOKUP(tblGenerador[[#This Row],[ID_Tarea]],tblTareas[ID],tblTareas[Excluir_Festivos],"")</f>
        <v>si</v>
      </c>
      <c r="N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 spans="1:14">
      <c r="A58" s="6">
        <v>46027</v>
      </c>
      <c r="B58">
        <f>IFERROR(_xlfn.XLOOKUP(tblGenerador[[#This Row],[Fecha]],tblCalendario[Fecha],tblCalendario[Num de Sem],""),"")</f>
        <v>2</v>
      </c>
      <c r="C58" t="str">
        <f>IFERROR(_xlfn.XLOOKUP(tblGenerador[[#This Row],[Fecha]],tblCalendario[Fecha],tblCalendario[Dia Semana],""),"")</f>
        <v>lunes</v>
      </c>
      <c r="D58">
        <f>IFERROR(_xlfn.XLOOKUP(tblGenerador[[#This Row],[Fecha]],tblCalendario[Fecha],tblCalendario[Mes],""),"")</f>
        <v>1</v>
      </c>
      <c r="E58" t="s">
        <v>228</v>
      </c>
      <c r="F58" t="str">
        <f>_xlfn.XLOOKUP(tblGenerador[[#This Row],[ID_Tarea]],tblTareas[ID],tblTareas[TAREAS],"")</f>
        <v>Cambio En Fondo De Caja</v>
      </c>
      <c r="G58" t="str">
        <f>_xlfn.XLOOKUP(tblGenerador[[#This Row],[ID_Tarea]],tblTareas[ID],tblTareas[Tipo frecuencia],"")</f>
        <v>semanal</v>
      </c>
      <c r="H58" t="str">
        <f>_xlfn.XLOOKUP(tblGenerador[[#This Row],[ID_Tarea]],tblTareas[ID],tblTareas[Regla frecuencia],"")</f>
        <v>jueves</v>
      </c>
      <c r="I58">
        <f>_xlfn.XLOOKUP(tblGenerador[[#This Row],[ID_Tarea]],tblTareas[ID],tblTareas[Duración Estándar (min)],"")</f>
        <v>10</v>
      </c>
      <c r="J58" t="str">
        <f>_xlfn.XLOOKUP(tblGenerador[[#This Row],[ID_Tarea]],tblTareas[ID],tblTareas[Turno],"")</f>
        <v>Cualquiera</v>
      </c>
      <c r="K58" t="str">
        <f>_xlfn.XLOOKUP(tblGenerador[[#This Row],[ID_Tarea]],tblTareas[ID],tblTareas[Puesto],"")</f>
        <v>Sub Coordinadora</v>
      </c>
      <c r="L58">
        <f>_xlfn.XLOOKUP(tblGenerador[[#This Row],[ID_Tarea]],tblTareas[ID],tblTareas[Frec Diaria],"")</f>
        <v>1</v>
      </c>
      <c r="M58" t="str">
        <f>_xlfn.XLOOKUP(tblGenerador[[#This Row],[ID_Tarea]],tblTareas[ID],tblTareas[Excluir_Festivos],"")</f>
        <v>si</v>
      </c>
      <c r="N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 spans="1:14">
      <c r="A59" s="6">
        <v>46027</v>
      </c>
      <c r="B59">
        <f>IFERROR(_xlfn.XLOOKUP(tblGenerador[[#This Row],[Fecha]],tblCalendario[Fecha],tblCalendario[Num de Sem],""),"")</f>
        <v>2</v>
      </c>
      <c r="C59" t="str">
        <f>IFERROR(_xlfn.XLOOKUP(tblGenerador[[#This Row],[Fecha]],tblCalendario[Fecha],tblCalendario[Dia Semana],""),"")</f>
        <v>lunes</v>
      </c>
      <c r="D59">
        <f>IFERROR(_xlfn.XLOOKUP(tblGenerador[[#This Row],[Fecha]],tblCalendario[Fecha],tblCalendario[Mes],""),"")</f>
        <v>1</v>
      </c>
      <c r="E59" t="s">
        <v>229</v>
      </c>
      <c r="F59" t="str">
        <f>_xlfn.XLOOKUP(tblGenerador[[#This Row],[ID_Tarea]],tblTareas[ID],tblTareas[TAREAS],"")</f>
        <v>Revisión De Fondos De Caja</v>
      </c>
      <c r="G59" t="str">
        <f>_xlfn.XLOOKUP(tblGenerador[[#This Row],[ID_Tarea]],tblTareas[ID],tblTareas[Tipo frecuencia],"")</f>
        <v>diario</v>
      </c>
      <c r="H59" t="str">
        <f>_xlfn.XLOOKUP(tblGenerador[[#This Row],[ID_Tarea]],tblTareas[ID],tblTareas[Regla frecuencia],"")</f>
        <v>lunes a sabado</v>
      </c>
      <c r="I59">
        <f>_xlfn.XLOOKUP(tblGenerador[[#This Row],[ID_Tarea]],tblTareas[ID],tblTareas[Duración Estándar (min)],"")</f>
        <v>5</v>
      </c>
      <c r="J59" t="str">
        <f>_xlfn.XLOOKUP(tblGenerador[[#This Row],[ID_Tarea]],tblTareas[ID],tblTareas[Turno],"")</f>
        <v>Cualquiera</v>
      </c>
      <c r="K59" t="str">
        <f>_xlfn.XLOOKUP(tblGenerador[[#This Row],[ID_Tarea]],tblTareas[ID],tblTareas[Puesto],"")</f>
        <v>Sub Coordinadora</v>
      </c>
      <c r="L59">
        <f>_xlfn.XLOOKUP(tblGenerador[[#This Row],[ID_Tarea]],tblTareas[ID],tblTareas[Frec Diaria],"")</f>
        <v>1</v>
      </c>
      <c r="M59" t="str">
        <f>_xlfn.XLOOKUP(tblGenerador[[#This Row],[ID_Tarea]],tblTareas[ID],tblTareas[Excluir_Festivos],"")</f>
        <v>si</v>
      </c>
      <c r="N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 spans="1:14">
      <c r="A60" s="6">
        <v>46027</v>
      </c>
      <c r="B60">
        <f>IFERROR(_xlfn.XLOOKUP(tblGenerador[[#This Row],[Fecha]],tblCalendario[Fecha],tblCalendario[Num de Sem],""),"")</f>
        <v>2</v>
      </c>
      <c r="C60" t="str">
        <f>IFERROR(_xlfn.XLOOKUP(tblGenerador[[#This Row],[Fecha]],tblCalendario[Fecha],tblCalendario[Dia Semana],""),"")</f>
        <v>lunes</v>
      </c>
      <c r="D60">
        <f>IFERROR(_xlfn.XLOOKUP(tblGenerador[[#This Row],[Fecha]],tblCalendario[Fecha],tblCalendario[Mes],""),"")</f>
        <v>1</v>
      </c>
      <c r="E60" t="s">
        <v>230</v>
      </c>
      <c r="F60" t="str">
        <f>_xlfn.XLOOKUP(tblGenerador[[#This Row],[ID_Tarea]],tblTareas[ID],tblTareas[TAREAS],"")</f>
        <v>Colaboradores Compartieron Estados</v>
      </c>
      <c r="G60" t="str">
        <f>_xlfn.XLOOKUP(tblGenerador[[#This Row],[ID_Tarea]],tblTareas[ID],tblTareas[Tipo frecuencia],"")</f>
        <v>semanal</v>
      </c>
      <c r="H60" t="str">
        <f>_xlfn.XLOOKUP(tblGenerador[[#This Row],[ID_Tarea]],tblTareas[ID],tblTareas[Regla frecuencia],"")</f>
        <v>sábado</v>
      </c>
      <c r="I60">
        <f>_xlfn.XLOOKUP(tblGenerador[[#This Row],[ID_Tarea]],tblTareas[ID],tblTareas[Duración Estándar (min)],"")</f>
        <v>10</v>
      </c>
      <c r="J60" t="str">
        <f>_xlfn.XLOOKUP(tblGenerador[[#This Row],[ID_Tarea]],tblTareas[ID],tblTareas[Turno],"")</f>
        <v>Cualquiera</v>
      </c>
      <c r="K60" t="str">
        <f>_xlfn.XLOOKUP(tblGenerador[[#This Row],[ID_Tarea]],tblTareas[ID],tblTareas[Puesto],"")</f>
        <v>Sub Coordinadora</v>
      </c>
      <c r="L60">
        <f>_xlfn.XLOOKUP(tblGenerador[[#This Row],[ID_Tarea]],tblTareas[ID],tblTareas[Frec Diaria],"")</f>
        <v>1</v>
      </c>
      <c r="M60" t="str">
        <f>_xlfn.XLOOKUP(tblGenerador[[#This Row],[ID_Tarea]],tblTareas[ID],tblTareas[Excluir_Festivos],"")</f>
        <v>si</v>
      </c>
      <c r="N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 spans="1:14">
      <c r="A61" s="6">
        <v>46027</v>
      </c>
      <c r="B61">
        <f>IFERROR(_xlfn.XLOOKUP(tblGenerador[[#This Row],[Fecha]],tblCalendario[Fecha],tblCalendario[Num de Sem],""),"")</f>
        <v>2</v>
      </c>
      <c r="C61" t="str">
        <f>IFERROR(_xlfn.XLOOKUP(tblGenerador[[#This Row],[Fecha]],tblCalendario[Fecha],tblCalendario[Dia Semana],""),"")</f>
        <v>lunes</v>
      </c>
      <c r="D61">
        <f>IFERROR(_xlfn.XLOOKUP(tblGenerador[[#This Row],[Fecha]],tblCalendario[Fecha],tblCalendario[Mes],""),"")</f>
        <v>1</v>
      </c>
      <c r="E61" t="s">
        <v>231</v>
      </c>
      <c r="F61" t="str">
        <f>_xlfn.XLOOKUP(tblGenerador[[#This Row],[ID_Tarea]],tblTareas[ID],tblTareas[TAREAS],"")</f>
        <v>Listas De Difusión Whatsapp</v>
      </c>
      <c r="G61" t="str">
        <f>_xlfn.XLOOKUP(tblGenerador[[#This Row],[ID_Tarea]],tblTareas[ID],tblTareas[Tipo frecuencia],"")</f>
        <v>semanal</v>
      </c>
      <c r="H61" t="str">
        <f>_xlfn.XLOOKUP(tblGenerador[[#This Row],[ID_Tarea]],tblTareas[ID],tblTareas[Regla frecuencia],"")</f>
        <v>Jueves</v>
      </c>
      <c r="I61">
        <f>_xlfn.XLOOKUP(tblGenerador[[#This Row],[ID_Tarea]],tblTareas[ID],tblTareas[Duración Estándar (min)],"")</f>
        <v>10</v>
      </c>
      <c r="J61" t="str">
        <f>_xlfn.XLOOKUP(tblGenerador[[#This Row],[ID_Tarea]],tblTareas[ID],tblTareas[Turno],"")</f>
        <v>Cualquiera</v>
      </c>
      <c r="K61" t="str">
        <f>_xlfn.XLOOKUP(tblGenerador[[#This Row],[ID_Tarea]],tblTareas[ID],tblTareas[Puesto],"")</f>
        <v>Sub Coordinadora</v>
      </c>
      <c r="L61">
        <f>_xlfn.XLOOKUP(tblGenerador[[#This Row],[ID_Tarea]],tblTareas[ID],tblTareas[Frec Diaria],"")</f>
        <v>1</v>
      </c>
      <c r="M61" t="str">
        <f>_xlfn.XLOOKUP(tblGenerador[[#This Row],[ID_Tarea]],tblTareas[ID],tblTareas[Excluir_Festivos],"")</f>
        <v>si</v>
      </c>
      <c r="N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 spans="1:14">
      <c r="A62" s="6">
        <v>46027</v>
      </c>
      <c r="B62">
        <f>IFERROR(_xlfn.XLOOKUP(tblGenerador[[#This Row],[Fecha]],tblCalendario[Fecha],tblCalendario[Num de Sem],""),"")</f>
        <v>2</v>
      </c>
      <c r="C62" t="str">
        <f>IFERROR(_xlfn.XLOOKUP(tblGenerador[[#This Row],[Fecha]],tblCalendario[Fecha],tblCalendario[Dia Semana],""),"")</f>
        <v>lunes</v>
      </c>
      <c r="D62">
        <f>IFERROR(_xlfn.XLOOKUP(tblGenerador[[#This Row],[Fecha]],tblCalendario[Fecha],tblCalendario[Mes],""),"")</f>
        <v>1</v>
      </c>
      <c r="E62" t="s">
        <v>232</v>
      </c>
      <c r="F62" t="str">
        <f>_xlfn.XLOOKUP(tblGenerador[[#This Row],[ID_Tarea]],tblTareas[ID],tblTareas[TAREAS],"")</f>
        <v>Validar Que Cte. Reciba Lista De Difusión</v>
      </c>
      <c r="G62" t="str">
        <f>_xlfn.XLOOKUP(tblGenerador[[#This Row],[ID_Tarea]],tblTareas[ID],tblTareas[Tipo frecuencia],"")</f>
        <v>semanal</v>
      </c>
      <c r="H62" t="str">
        <f>_xlfn.XLOOKUP(tblGenerador[[#This Row],[ID_Tarea]],tblTareas[ID],tblTareas[Regla frecuencia],"")</f>
        <v>lunes</v>
      </c>
      <c r="I62">
        <f>_xlfn.XLOOKUP(tblGenerador[[#This Row],[ID_Tarea]],tblTareas[ID],tblTareas[Duración Estándar (min)],"")</f>
        <v>10</v>
      </c>
      <c r="J62" t="str">
        <f>_xlfn.XLOOKUP(tblGenerador[[#This Row],[ID_Tarea]],tblTareas[ID],tblTareas[Turno],"")</f>
        <v>Cualquiera</v>
      </c>
      <c r="K62" t="str">
        <f>_xlfn.XLOOKUP(tblGenerador[[#This Row],[ID_Tarea]],tblTareas[ID],tblTareas[Puesto],"")</f>
        <v>Sub Coordinadora</v>
      </c>
      <c r="L62">
        <f>_xlfn.XLOOKUP(tblGenerador[[#This Row],[ID_Tarea]],tblTareas[ID],tblTareas[Frec Diaria],"")</f>
        <v>1</v>
      </c>
      <c r="M62" t="str">
        <f>_xlfn.XLOOKUP(tblGenerador[[#This Row],[ID_Tarea]],tblTareas[ID],tblTareas[Excluir_Festivos],"")</f>
        <v>si</v>
      </c>
      <c r="N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 spans="1:14">
      <c r="A63" s="6">
        <v>46027</v>
      </c>
      <c r="B63">
        <f>IFERROR(_xlfn.XLOOKUP(tblGenerador[[#This Row],[Fecha]],tblCalendario[Fecha],tblCalendario[Num de Sem],""),"")</f>
        <v>2</v>
      </c>
      <c r="C63" t="str">
        <f>IFERROR(_xlfn.XLOOKUP(tblGenerador[[#This Row],[Fecha]],tblCalendario[Fecha],tblCalendario[Dia Semana],""),"")</f>
        <v>lunes</v>
      </c>
      <c r="D63">
        <f>IFERROR(_xlfn.XLOOKUP(tblGenerador[[#This Row],[Fecha]],tblCalendario[Fecha],tblCalendario[Mes],""),"")</f>
        <v>1</v>
      </c>
      <c r="E63" t="s">
        <v>233</v>
      </c>
      <c r="F63" t="str">
        <f>_xlfn.XLOOKUP(tblGenerador[[#This Row],[ID_Tarea]],tblTareas[ID],tblTareas[TAREAS],"")</f>
        <v>Limpieza Profunda Sillones Jabon y Cepillo</v>
      </c>
      <c r="G63" t="str">
        <f>_xlfn.XLOOKUP(tblGenerador[[#This Row],[ID_Tarea]],tblTareas[ID],tblTareas[Tipo frecuencia],"")</f>
        <v>trimestral</v>
      </c>
      <c r="H63" t="str">
        <f>_xlfn.XLOOKUP(tblGenerador[[#This Row],[ID_Tarea]],tblTareas[ID],tblTareas[Regla frecuencia],"")</f>
        <v>trimestral, primer lunes</v>
      </c>
      <c r="I63">
        <f>_xlfn.XLOOKUP(tblGenerador[[#This Row],[ID_Tarea]],tblTareas[ID],tblTareas[Duración Estándar (min)],"")</f>
        <v>60</v>
      </c>
      <c r="J63" t="str">
        <f>_xlfn.XLOOKUP(tblGenerador[[#This Row],[ID_Tarea]],tblTareas[ID],tblTareas[Turno],"")</f>
        <v>Cualquiera</v>
      </c>
      <c r="K63" t="str">
        <f>_xlfn.XLOOKUP(tblGenerador[[#This Row],[ID_Tarea]],tblTareas[ID],tblTareas[Puesto],"")</f>
        <v>Asesora Ventas</v>
      </c>
      <c r="L63">
        <f>_xlfn.XLOOKUP(tblGenerador[[#This Row],[ID_Tarea]],tblTareas[ID],tblTareas[Frec Diaria],"")</f>
        <v>1</v>
      </c>
      <c r="M63" t="str">
        <f>_xlfn.XLOOKUP(tblGenerador[[#This Row],[ID_Tarea]],tblTareas[ID],tblTareas[Excluir_Festivos],"")</f>
        <v>si</v>
      </c>
      <c r="N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 spans="1:14">
      <c r="A64" s="6">
        <v>46027</v>
      </c>
      <c r="B64">
        <f>IFERROR(_xlfn.XLOOKUP(tblGenerador[[#This Row],[Fecha]],tblCalendario[Fecha],tblCalendario[Num de Sem],""),"")</f>
        <v>2</v>
      </c>
      <c r="C64" t="str">
        <f>IFERROR(_xlfn.XLOOKUP(tblGenerador[[#This Row],[Fecha]],tblCalendario[Fecha],tblCalendario[Dia Semana],""),"")</f>
        <v>lunes</v>
      </c>
      <c r="D64">
        <f>IFERROR(_xlfn.XLOOKUP(tblGenerador[[#This Row],[Fecha]],tblCalendario[Fecha],tblCalendario[Mes],""),"")</f>
        <v>1</v>
      </c>
      <c r="E64" t="s">
        <v>234</v>
      </c>
      <c r="F64" t="str">
        <f>_xlfn.XLOOKUP(tblGenerador[[#This Row],[ID_Tarea]],tblTareas[ID],tblTareas[TAREAS],"")</f>
        <v>Abrochado De Correas Y Cintas</v>
      </c>
      <c r="G64" t="str">
        <f>_xlfn.XLOOKUP(tblGenerador[[#This Row],[ID_Tarea]],tblTareas[ID],tblTareas[Tipo frecuencia],"")</f>
        <v>personalizada</v>
      </c>
      <c r="H64" t="str">
        <f>_xlfn.XLOOKUP(tblGenerador[[#This Row],[ID_Tarea]],tblTareas[ID],tblTareas[Regla frecuencia],"")</f>
        <v>lunes, miercoles, viernes</v>
      </c>
      <c r="I64">
        <f>_xlfn.XLOOKUP(tblGenerador[[#This Row],[ID_Tarea]],tblTareas[ID],tblTareas[Duración Estándar (min)],"")</f>
        <v>10</v>
      </c>
      <c r="J64" t="str">
        <f>_xlfn.XLOOKUP(tblGenerador[[#This Row],[ID_Tarea]],tblTareas[ID],tblTareas[Turno],"")</f>
        <v>Cualquiera</v>
      </c>
      <c r="K64" t="str">
        <f>_xlfn.XLOOKUP(tblGenerador[[#This Row],[ID_Tarea]],tblTareas[ID],tblTareas[Puesto],"")</f>
        <v>Asesora Ventas</v>
      </c>
      <c r="L64">
        <f>_xlfn.XLOOKUP(tblGenerador[[#This Row],[ID_Tarea]],tblTareas[ID],tblTareas[Frec Diaria],"")</f>
        <v>1</v>
      </c>
      <c r="M64" t="str">
        <f>_xlfn.XLOOKUP(tblGenerador[[#This Row],[ID_Tarea]],tblTareas[ID],tblTareas[Excluir_Festivos],"")</f>
        <v>si</v>
      </c>
      <c r="N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 spans="1:14">
      <c r="A65" s="6">
        <v>46027</v>
      </c>
      <c r="B65">
        <f>IFERROR(_xlfn.XLOOKUP(tblGenerador[[#This Row],[Fecha]],tblCalendario[Fecha],tblCalendario[Num de Sem],""),"")</f>
        <v>2</v>
      </c>
      <c r="C65" t="str">
        <f>IFERROR(_xlfn.XLOOKUP(tblGenerador[[#This Row],[Fecha]],tblCalendario[Fecha],tblCalendario[Dia Semana],""),"")</f>
        <v>lunes</v>
      </c>
      <c r="D65">
        <f>IFERROR(_xlfn.XLOOKUP(tblGenerador[[#This Row],[Fecha]],tblCalendario[Fecha],tblCalendario[Mes],""),"")</f>
        <v>1</v>
      </c>
      <c r="E65" t="s">
        <v>235</v>
      </c>
      <c r="F65" t="str">
        <f>_xlfn.XLOOKUP(tblGenerador[[#This Row],[ID_Tarea]],tblTareas[ID],tblTareas[TAREAS],"")</f>
        <v>Cierre De Tienda</v>
      </c>
      <c r="G65" t="str">
        <f>_xlfn.XLOOKUP(tblGenerador[[#This Row],[ID_Tarea]],tblTareas[ID],tblTareas[Tipo frecuencia],"")</f>
        <v>diario</v>
      </c>
      <c r="H65" t="str">
        <f>_xlfn.XLOOKUP(tblGenerador[[#This Row],[ID_Tarea]],tblTareas[ID],tblTareas[Regla frecuencia],"")</f>
        <v>diario</v>
      </c>
      <c r="I65">
        <f>_xlfn.XLOOKUP(tblGenerador[[#This Row],[ID_Tarea]],tblTareas[ID],tblTareas[Duración Estándar (min)],"")</f>
        <v>5</v>
      </c>
      <c r="J65" t="str">
        <f>_xlfn.XLOOKUP(tblGenerador[[#This Row],[ID_Tarea]],tblTareas[ID],tblTareas[Turno],"")</f>
        <v>Cierre</v>
      </c>
      <c r="K65" t="str">
        <f>_xlfn.XLOOKUP(tblGenerador[[#This Row],[ID_Tarea]],tblTareas[ID],tblTareas[Puesto],"")</f>
        <v>Asesora Ventas</v>
      </c>
      <c r="L65">
        <f>_xlfn.XLOOKUP(tblGenerador[[#This Row],[ID_Tarea]],tblTareas[ID],tblTareas[Frec Diaria],"")</f>
        <v>1</v>
      </c>
      <c r="M65" t="str">
        <f>_xlfn.XLOOKUP(tblGenerador[[#This Row],[ID_Tarea]],tblTareas[ID],tblTareas[Excluir_Festivos],"")</f>
        <v>si</v>
      </c>
      <c r="N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 spans="1:14">
      <c r="A66" s="6">
        <v>46027</v>
      </c>
      <c r="B66">
        <f>IFERROR(_xlfn.XLOOKUP(tblGenerador[[#This Row],[Fecha]],tblCalendario[Fecha],tblCalendario[Num de Sem],""),"")</f>
        <v>2</v>
      </c>
      <c r="C66" t="str">
        <f>IFERROR(_xlfn.XLOOKUP(tblGenerador[[#This Row],[Fecha]],tblCalendario[Fecha],tblCalendario[Dia Semana],""),"")</f>
        <v>lunes</v>
      </c>
      <c r="D66">
        <f>IFERROR(_xlfn.XLOOKUP(tblGenerador[[#This Row],[Fecha]],tblCalendario[Fecha],tblCalendario[Mes],""),"")</f>
        <v>1</v>
      </c>
      <c r="E66" t="s">
        <v>236</v>
      </c>
      <c r="F66" t="str">
        <f>_xlfn.XLOOKUP(tblGenerador[[#This Row],[ID_Tarea]],tblTareas[ID],tblTareas[TAREAS],"")</f>
        <v>Bajar Cortina Sol</v>
      </c>
      <c r="G66" t="str">
        <f>_xlfn.XLOOKUP(tblGenerador[[#This Row],[ID_Tarea]],tblTareas[ID],tblTareas[Tipo frecuencia],"")</f>
        <v>diario</v>
      </c>
      <c r="H66" t="str">
        <f>_xlfn.XLOOKUP(tblGenerador[[#This Row],[ID_Tarea]],tblTareas[ID],tblTareas[Regla frecuencia],"")</f>
        <v>diario</v>
      </c>
      <c r="I66">
        <f>_xlfn.XLOOKUP(tblGenerador[[#This Row],[ID_Tarea]],tblTareas[ID],tblTareas[Duración Estándar (min)],"")</f>
        <v>5</v>
      </c>
      <c r="J66" t="str">
        <f>_xlfn.XLOOKUP(tblGenerador[[#This Row],[ID_Tarea]],tblTareas[ID],tblTareas[Turno],"")</f>
        <v>Cualquiera</v>
      </c>
      <c r="K66" t="str">
        <f>_xlfn.XLOOKUP(tblGenerador[[#This Row],[ID_Tarea]],tblTareas[ID],tblTareas[Puesto],"")</f>
        <v>Asesora Ventas</v>
      </c>
      <c r="L66">
        <f>_xlfn.XLOOKUP(tblGenerador[[#This Row],[ID_Tarea]],tblTareas[ID],tblTareas[Frec Diaria],"")</f>
        <v>1</v>
      </c>
      <c r="M66" t="str">
        <f>_xlfn.XLOOKUP(tblGenerador[[#This Row],[ID_Tarea]],tblTareas[ID],tblTareas[Excluir_Festivos],"")</f>
        <v>si</v>
      </c>
      <c r="N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7" spans="1:14">
      <c r="A67" s="6">
        <v>46027</v>
      </c>
      <c r="B67">
        <f>IFERROR(_xlfn.XLOOKUP(tblGenerador[[#This Row],[Fecha]],tblCalendario[Fecha],tblCalendario[Num de Sem],""),"")</f>
        <v>2</v>
      </c>
      <c r="C67" t="str">
        <f>IFERROR(_xlfn.XLOOKUP(tblGenerador[[#This Row],[Fecha]],tblCalendario[Fecha],tblCalendario[Dia Semana],""),"")</f>
        <v>lunes</v>
      </c>
      <c r="D67">
        <f>IFERROR(_xlfn.XLOOKUP(tblGenerador[[#This Row],[Fecha]],tblCalendario[Fecha],tblCalendario[Mes],""),"")</f>
        <v>1</v>
      </c>
      <c r="E67" t="s">
        <v>237</v>
      </c>
      <c r="F67" t="str">
        <f>_xlfn.XLOOKUP(tblGenerador[[#This Row],[ID_Tarea]],tblTareas[ID],tblTareas[TAREAS],"")</f>
        <v xml:space="preserve">Barrer Tienda Y Banqueta </v>
      </c>
      <c r="G67" t="str">
        <f>_xlfn.XLOOKUP(tblGenerador[[#This Row],[ID_Tarea]],tblTareas[ID],tblTareas[Tipo frecuencia],"")</f>
        <v>diario</v>
      </c>
      <c r="H67" t="str">
        <f>_xlfn.XLOOKUP(tblGenerador[[#This Row],[ID_Tarea]],tblTareas[ID],tblTareas[Regla frecuencia],"")</f>
        <v>diario</v>
      </c>
      <c r="I67">
        <f>_xlfn.XLOOKUP(tblGenerador[[#This Row],[ID_Tarea]],tblTareas[ID],tblTareas[Duración Estándar (min)],"")</f>
        <v>15</v>
      </c>
      <c r="J67" t="str">
        <f>_xlfn.XLOOKUP(tblGenerador[[#This Row],[ID_Tarea]],tblTareas[ID],tblTareas[Turno],"")</f>
        <v>Cualquiera</v>
      </c>
      <c r="K67" t="str">
        <f>_xlfn.XLOOKUP(tblGenerador[[#This Row],[ID_Tarea]],tblTareas[ID],tblTareas[Puesto],"")</f>
        <v>Asesora Ventas</v>
      </c>
      <c r="L67">
        <f>_xlfn.XLOOKUP(tblGenerador[[#This Row],[ID_Tarea]],tblTareas[ID],tblTareas[Frec Diaria],"")</f>
        <v>1</v>
      </c>
      <c r="M67" t="str">
        <f>_xlfn.XLOOKUP(tblGenerador[[#This Row],[ID_Tarea]],tblTareas[ID],tblTareas[Excluir_Festivos],"")</f>
        <v>si</v>
      </c>
      <c r="N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8" spans="1:14">
      <c r="A68" s="6">
        <v>46027</v>
      </c>
      <c r="B68">
        <f>IFERROR(_xlfn.XLOOKUP(tblGenerador[[#This Row],[Fecha]],tblCalendario[Fecha],tblCalendario[Num de Sem],""),"")</f>
        <v>2</v>
      </c>
      <c r="C68" t="str">
        <f>IFERROR(_xlfn.XLOOKUP(tblGenerador[[#This Row],[Fecha]],tblCalendario[Fecha],tblCalendario[Dia Semana],""),"")</f>
        <v>lunes</v>
      </c>
      <c r="D68">
        <f>IFERROR(_xlfn.XLOOKUP(tblGenerador[[#This Row],[Fecha]],tblCalendario[Fecha],tblCalendario[Mes],""),"")</f>
        <v>1</v>
      </c>
      <c r="E68" t="s">
        <v>238</v>
      </c>
      <c r="F68" t="str">
        <f>_xlfn.XLOOKUP(tblGenerador[[#This Row],[ID_Tarea]],tblTareas[ID],tblTareas[TAREAS],"")</f>
        <v xml:space="preserve">Barrer Y Traperar Bodega </v>
      </c>
      <c r="G68" t="str">
        <f>_xlfn.XLOOKUP(tblGenerador[[#This Row],[ID_Tarea]],tblTareas[ID],tblTareas[Tipo frecuencia],"")</f>
        <v>diario</v>
      </c>
      <c r="H68" t="str">
        <f>_xlfn.XLOOKUP(tblGenerador[[#This Row],[ID_Tarea]],tblTareas[ID],tblTareas[Regla frecuencia],"")</f>
        <v>diario</v>
      </c>
      <c r="I68">
        <f>_xlfn.XLOOKUP(tblGenerador[[#This Row],[ID_Tarea]],tblTareas[ID],tblTareas[Duración Estándar (min)],"")</f>
        <v>30</v>
      </c>
      <c r="J68" t="str">
        <f>_xlfn.XLOOKUP(tblGenerador[[#This Row],[ID_Tarea]],tblTareas[ID],tblTareas[Turno],"")</f>
        <v>Cualquiera</v>
      </c>
      <c r="K68" t="str">
        <f>_xlfn.XLOOKUP(tblGenerador[[#This Row],[ID_Tarea]],tblTareas[ID],tblTareas[Puesto],"")</f>
        <v>Asesora Ventas</v>
      </c>
      <c r="L68">
        <f>_xlfn.XLOOKUP(tblGenerador[[#This Row],[ID_Tarea]],tblTareas[ID],tblTareas[Frec Diaria],"")</f>
        <v>1</v>
      </c>
      <c r="M68" t="str">
        <f>_xlfn.XLOOKUP(tblGenerador[[#This Row],[ID_Tarea]],tblTareas[ID],tblTareas[Excluir_Festivos],"")</f>
        <v>si</v>
      </c>
      <c r="N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9" spans="1:14">
      <c r="A69" s="6">
        <v>46027</v>
      </c>
      <c r="B69">
        <f>IFERROR(_xlfn.XLOOKUP(tblGenerador[[#This Row],[Fecha]],tblCalendario[Fecha],tblCalendario[Num de Sem],""),"")</f>
        <v>2</v>
      </c>
      <c r="C69" t="str">
        <f>IFERROR(_xlfn.XLOOKUP(tblGenerador[[#This Row],[Fecha]],tblCalendario[Fecha],tblCalendario[Dia Semana],""),"")</f>
        <v>lunes</v>
      </c>
      <c r="D69">
        <f>IFERROR(_xlfn.XLOOKUP(tblGenerador[[#This Row],[Fecha]],tblCalendario[Fecha],tblCalendario[Mes],""),"")</f>
        <v>1</v>
      </c>
      <c r="E69" t="s">
        <v>239</v>
      </c>
      <c r="F69" t="str">
        <f>_xlfn.XLOOKUP(tblGenerador[[#This Row],[ID_Tarea]],tblTareas[ID],tblTareas[TAREAS],"")</f>
        <v xml:space="preserve">Supervisar Bodega / Area Del Punto </v>
      </c>
      <c r="G69" t="str">
        <f>_xlfn.XLOOKUP(tblGenerador[[#This Row],[ID_Tarea]],tblTareas[ID],tblTareas[Tipo frecuencia],"")</f>
        <v>semanal</v>
      </c>
      <c r="H69" t="str">
        <f>_xlfn.XLOOKUP(tblGenerador[[#This Row],[ID_Tarea]],tblTareas[ID],tblTareas[Regla frecuencia],"")</f>
        <v>martes</v>
      </c>
      <c r="I69">
        <f>_xlfn.XLOOKUP(tblGenerador[[#This Row],[ID_Tarea]],tblTareas[ID],tblTareas[Duración Estándar (min)],"")</f>
        <v>10</v>
      </c>
      <c r="J69" t="str">
        <f>_xlfn.XLOOKUP(tblGenerador[[#This Row],[ID_Tarea]],tblTareas[ID],tblTareas[Turno],"")</f>
        <v>Cualquiera</v>
      </c>
      <c r="K69" t="str">
        <f>_xlfn.XLOOKUP(tblGenerador[[#This Row],[ID_Tarea]],tblTareas[ID],tblTareas[Puesto],"")</f>
        <v>Asesora Ventas</v>
      </c>
      <c r="L69">
        <f>_xlfn.XLOOKUP(tblGenerador[[#This Row],[ID_Tarea]],tblTareas[ID],tblTareas[Frec Diaria],"")</f>
        <v>1</v>
      </c>
      <c r="M69" t="str">
        <f>_xlfn.XLOOKUP(tblGenerador[[#This Row],[ID_Tarea]],tblTareas[ID],tblTareas[Excluir_Festivos],"")</f>
        <v>si</v>
      </c>
      <c r="N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 spans="1:14">
      <c r="A70" s="6">
        <v>46027</v>
      </c>
      <c r="B70">
        <f>IFERROR(_xlfn.XLOOKUP(tblGenerador[[#This Row],[Fecha]],tblCalendario[Fecha],tblCalendario[Num de Sem],""),"")</f>
        <v>2</v>
      </c>
      <c r="C70" t="str">
        <f>IFERROR(_xlfn.XLOOKUP(tblGenerador[[#This Row],[Fecha]],tblCalendario[Fecha],tblCalendario[Dia Semana],""),"")</f>
        <v>lunes</v>
      </c>
      <c r="D70">
        <f>IFERROR(_xlfn.XLOOKUP(tblGenerador[[#This Row],[Fecha]],tblCalendario[Fecha],tblCalendario[Mes],""),"")</f>
        <v>1</v>
      </c>
      <c r="E70" t="s">
        <v>240</v>
      </c>
      <c r="F70" t="str">
        <f>_xlfn.XLOOKUP(tblGenerador[[#This Row],[ID_Tarea]],tblTareas[ID],tblTareas[TAREAS],"")</f>
        <v xml:space="preserve">Contestar Mensajes  De Whatsapp  Promotoria Y Publicidad </v>
      </c>
      <c r="G70" t="str">
        <f>_xlfn.XLOOKUP(tblGenerador[[#This Row],[ID_Tarea]],tblTareas[ID],tblTareas[Tipo frecuencia],"")</f>
        <v>diario</v>
      </c>
      <c r="H70" t="str">
        <f>_xlfn.XLOOKUP(tblGenerador[[#This Row],[ID_Tarea]],tblTareas[ID],tblTareas[Regla frecuencia],"")</f>
        <v>diario</v>
      </c>
      <c r="I70">
        <f>_xlfn.XLOOKUP(tblGenerador[[#This Row],[ID_Tarea]],tblTareas[ID],tblTareas[Duración Estándar (min)],"")</f>
        <v>15</v>
      </c>
      <c r="J70" t="str">
        <f>_xlfn.XLOOKUP(tblGenerador[[#This Row],[ID_Tarea]],tblTareas[ID],tblTareas[Turno],"")</f>
        <v>Cierre</v>
      </c>
      <c r="K70" t="str">
        <f>_xlfn.XLOOKUP(tblGenerador[[#This Row],[ID_Tarea]],tblTareas[ID],tblTareas[Puesto],"")</f>
        <v>Asesora Ventas</v>
      </c>
      <c r="L70">
        <f>_xlfn.XLOOKUP(tblGenerador[[#This Row],[ID_Tarea]],tblTareas[ID],tblTareas[Frec Diaria],"")</f>
        <v>1</v>
      </c>
      <c r="M70" t="str">
        <f>_xlfn.XLOOKUP(tblGenerador[[#This Row],[ID_Tarea]],tblTareas[ID],tblTareas[Excluir_Festivos],"")</f>
        <v>si</v>
      </c>
      <c r="N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1" spans="1:14">
      <c r="A71" s="6">
        <v>46027</v>
      </c>
      <c r="B71">
        <f>IFERROR(_xlfn.XLOOKUP(tblGenerador[[#This Row],[Fecha]],tblCalendario[Fecha],tblCalendario[Num de Sem],""),"")</f>
        <v>2</v>
      </c>
      <c r="C71" t="str">
        <f>IFERROR(_xlfn.XLOOKUP(tblGenerador[[#This Row],[Fecha]],tblCalendario[Fecha],tblCalendario[Dia Semana],""),"")</f>
        <v>lunes</v>
      </c>
      <c r="D71">
        <f>IFERROR(_xlfn.XLOOKUP(tblGenerador[[#This Row],[Fecha]],tblCalendario[Fecha],tblCalendario[Mes],""),"")</f>
        <v>1</v>
      </c>
      <c r="E71" t="s">
        <v>241</v>
      </c>
      <c r="F71" t="str">
        <f>_xlfn.XLOOKUP(tblGenerador[[#This Row],[ID_Tarea]],tblTareas[ID],tblTareas[TAREAS],"")</f>
        <v>Impresion/Depuracion De Relaciones Dia 8 Y 23</v>
      </c>
      <c r="G71" t="str">
        <f>_xlfn.XLOOKUP(tblGenerador[[#This Row],[ID_Tarea]],tblTareas[ID],tblTareas[Tipo frecuencia],"")</f>
        <v>quincenal</v>
      </c>
      <c r="H71" t="str">
        <f>_xlfn.XLOOKUP(tblGenerador[[#This Row],[ID_Tarea]],tblTareas[ID],tblTareas[Regla frecuencia],"")</f>
        <v>dia 8, dia 23</v>
      </c>
      <c r="I71">
        <f>_xlfn.XLOOKUP(tblGenerador[[#This Row],[ID_Tarea]],tblTareas[ID],tblTareas[Duración Estándar (min)],"")</f>
        <v>60</v>
      </c>
      <c r="J71" t="str">
        <f>_xlfn.XLOOKUP(tblGenerador[[#This Row],[ID_Tarea]],tblTareas[ID],tblTareas[Turno],"")</f>
        <v>Cualquiera</v>
      </c>
      <c r="K71" t="str">
        <f>_xlfn.XLOOKUP(tblGenerador[[#This Row],[ID_Tarea]],tblTareas[ID],tblTareas[Puesto],"")</f>
        <v>Asesora Ventas</v>
      </c>
      <c r="L71">
        <f>_xlfn.XLOOKUP(tblGenerador[[#This Row],[ID_Tarea]],tblTareas[ID],tblTareas[Frec Diaria],"")</f>
        <v>1</v>
      </c>
      <c r="M71" t="str">
        <f>_xlfn.XLOOKUP(tblGenerador[[#This Row],[ID_Tarea]],tblTareas[ID],tblTareas[Excluir_Festivos],"")</f>
        <v>si</v>
      </c>
      <c r="N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 spans="1:14">
      <c r="A72" s="6">
        <v>46027</v>
      </c>
      <c r="B72">
        <f>IFERROR(_xlfn.XLOOKUP(tblGenerador[[#This Row],[Fecha]],tblCalendario[Fecha],tblCalendario[Num de Sem],""),"")</f>
        <v>2</v>
      </c>
      <c r="C72" t="str">
        <f>IFERROR(_xlfn.XLOOKUP(tblGenerador[[#This Row],[Fecha]],tblCalendario[Fecha],tblCalendario[Dia Semana],""),"")</f>
        <v>lunes</v>
      </c>
      <c r="D72">
        <f>IFERROR(_xlfn.XLOOKUP(tblGenerador[[#This Row],[Fecha]],tblCalendario[Fecha],tblCalendario[Mes],""),"")</f>
        <v>1</v>
      </c>
      <c r="E72" t="s">
        <v>242</v>
      </c>
      <c r="F72" t="str">
        <f>_xlfn.XLOOKUP(tblGenerador[[#This Row],[ID_Tarea]],tblTareas[ID],tblTareas[TAREAS],"")</f>
        <v xml:space="preserve">Lavar Tapete De Afuera </v>
      </c>
      <c r="G72" t="str">
        <f>_xlfn.XLOOKUP(tblGenerador[[#This Row],[ID_Tarea]],tblTareas[ID],tblTareas[Tipo frecuencia],"")</f>
        <v>semanal</v>
      </c>
      <c r="H72" t="str">
        <f>_xlfn.XLOOKUP(tblGenerador[[#This Row],[ID_Tarea]],tblTareas[ID],tblTareas[Regla frecuencia],"")</f>
        <v>miércoles</v>
      </c>
      <c r="I72">
        <f>_xlfn.XLOOKUP(tblGenerador[[#This Row],[ID_Tarea]],tblTareas[ID],tblTareas[Duración Estándar (min)],"")</f>
        <v>10</v>
      </c>
      <c r="J72" t="str">
        <f>_xlfn.XLOOKUP(tblGenerador[[#This Row],[ID_Tarea]],tblTareas[ID],tblTareas[Turno],"")</f>
        <v>Cualquiera</v>
      </c>
      <c r="K72" t="str">
        <f>_xlfn.XLOOKUP(tblGenerador[[#This Row],[ID_Tarea]],tblTareas[ID],tblTareas[Puesto],"")</f>
        <v>Asesora Ventas</v>
      </c>
      <c r="L72">
        <f>_xlfn.XLOOKUP(tblGenerador[[#This Row],[ID_Tarea]],tblTareas[ID],tblTareas[Frec Diaria],"")</f>
        <v>1</v>
      </c>
      <c r="M72" t="str">
        <f>_xlfn.XLOOKUP(tblGenerador[[#This Row],[ID_Tarea]],tblTareas[ID],tblTareas[Excluir_Festivos],"")</f>
        <v>si</v>
      </c>
      <c r="N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 spans="1:14">
      <c r="A73" s="6">
        <v>46027</v>
      </c>
      <c r="B73">
        <f>IFERROR(_xlfn.XLOOKUP(tblGenerador[[#This Row],[Fecha]],tblCalendario[Fecha],tblCalendario[Num de Sem],""),"")</f>
        <v>2</v>
      </c>
      <c r="C73" t="str">
        <f>IFERROR(_xlfn.XLOOKUP(tblGenerador[[#This Row],[Fecha]],tblCalendario[Fecha],tblCalendario[Dia Semana],""),"")</f>
        <v>lunes</v>
      </c>
      <c r="D73">
        <f>IFERROR(_xlfn.XLOOKUP(tblGenerador[[#This Row],[Fecha]],tblCalendario[Fecha],tblCalendario[Mes],""),"")</f>
        <v>1</v>
      </c>
      <c r="E73" t="s">
        <v>243</v>
      </c>
      <c r="F73" t="str">
        <f>_xlfn.XLOOKUP(tblGenerador[[#This Row],[ID_Tarea]],tblTareas[ID],tblTareas[TAREAS],"")</f>
        <v xml:space="preserve">Limpiar Atrás De Los Muebles </v>
      </c>
      <c r="G73" t="str">
        <f>_xlfn.XLOOKUP(tblGenerador[[#This Row],[ID_Tarea]],tblTareas[ID],tblTareas[Tipo frecuencia],"")</f>
        <v>semanal</v>
      </c>
      <c r="H73" t="str">
        <f>_xlfn.XLOOKUP(tblGenerador[[#This Row],[ID_Tarea]],tblTareas[ID],tblTareas[Regla frecuencia],"")</f>
        <v>jueves</v>
      </c>
      <c r="I73">
        <f>_xlfn.XLOOKUP(tblGenerador[[#This Row],[ID_Tarea]],tblTareas[ID],tblTareas[Duración Estándar (min)],"")</f>
        <v>15</v>
      </c>
      <c r="J73" t="str">
        <f>_xlfn.XLOOKUP(tblGenerador[[#This Row],[ID_Tarea]],tblTareas[ID],tblTareas[Turno],"")</f>
        <v>Cualquiera</v>
      </c>
      <c r="K73" t="str">
        <f>_xlfn.XLOOKUP(tblGenerador[[#This Row],[ID_Tarea]],tblTareas[ID],tblTareas[Puesto],"")</f>
        <v>Asesora Ventas</v>
      </c>
      <c r="L73">
        <f>_xlfn.XLOOKUP(tblGenerador[[#This Row],[ID_Tarea]],tblTareas[ID],tblTareas[Frec Diaria],"")</f>
        <v>1</v>
      </c>
      <c r="M73" t="str">
        <f>_xlfn.XLOOKUP(tblGenerador[[#This Row],[ID_Tarea]],tblTareas[ID],tblTareas[Excluir_Festivos],"")</f>
        <v>si</v>
      </c>
      <c r="N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 spans="1:14">
      <c r="A74" s="6">
        <v>46027</v>
      </c>
      <c r="B74">
        <f>IFERROR(_xlfn.XLOOKUP(tblGenerador[[#This Row],[Fecha]],tblCalendario[Fecha],tblCalendario[Num de Sem],""),"")</f>
        <v>2</v>
      </c>
      <c r="C74" t="str">
        <f>IFERROR(_xlfn.XLOOKUP(tblGenerador[[#This Row],[Fecha]],tblCalendario[Fecha],tblCalendario[Dia Semana],""),"")</f>
        <v>lunes</v>
      </c>
      <c r="D74">
        <f>IFERROR(_xlfn.XLOOKUP(tblGenerador[[#This Row],[Fecha]],tblCalendario[Fecha],tblCalendario[Mes],""),"")</f>
        <v>1</v>
      </c>
      <c r="E74" t="s">
        <v>244</v>
      </c>
      <c r="F74" t="str">
        <f>_xlfn.XLOOKUP(tblGenerador[[#This Row],[ID_Tarea]],tblTareas[ID],tblTareas[TAREAS],"")</f>
        <v>Limpiar Baño</v>
      </c>
      <c r="G74" t="str">
        <f>_xlfn.XLOOKUP(tblGenerador[[#This Row],[ID_Tarea]],tblTareas[ID],tblTareas[Tipo frecuencia],"")</f>
        <v>personalizada</v>
      </c>
      <c r="H74" t="str">
        <f>_xlfn.XLOOKUP(tblGenerador[[#This Row],[ID_Tarea]],tblTareas[ID],tblTareas[Regla frecuencia],"")</f>
        <v>martes, jueves, sabado</v>
      </c>
      <c r="I74">
        <f>_xlfn.XLOOKUP(tblGenerador[[#This Row],[ID_Tarea]],tblTareas[ID],tblTareas[Duración Estándar (min)],"")</f>
        <v>15</v>
      </c>
      <c r="J74" t="str">
        <f>_xlfn.XLOOKUP(tblGenerador[[#This Row],[ID_Tarea]],tblTareas[ID],tblTareas[Turno],"")</f>
        <v>Cualquiera</v>
      </c>
      <c r="K74" t="str">
        <f>_xlfn.XLOOKUP(tblGenerador[[#This Row],[ID_Tarea]],tblTareas[ID],tblTareas[Puesto],"")</f>
        <v>Asesora Ventas</v>
      </c>
      <c r="L74">
        <f>_xlfn.XLOOKUP(tblGenerador[[#This Row],[ID_Tarea]],tblTareas[ID],tblTareas[Frec Diaria],"")</f>
        <v>1</v>
      </c>
      <c r="M74" t="str">
        <f>_xlfn.XLOOKUP(tblGenerador[[#This Row],[ID_Tarea]],tblTareas[ID],tblTareas[Excluir_Festivos],"")</f>
        <v>si</v>
      </c>
      <c r="N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 spans="1:14">
      <c r="A75" s="6">
        <v>46027</v>
      </c>
      <c r="B75">
        <f>IFERROR(_xlfn.XLOOKUP(tblGenerador[[#This Row],[Fecha]],tblCalendario[Fecha],tblCalendario[Num de Sem],""),"")</f>
        <v>2</v>
      </c>
      <c r="C75" t="str">
        <f>IFERROR(_xlfn.XLOOKUP(tblGenerador[[#This Row],[Fecha]],tblCalendario[Fecha],tblCalendario[Dia Semana],""),"")</f>
        <v>lunes</v>
      </c>
      <c r="D75">
        <f>IFERROR(_xlfn.XLOOKUP(tblGenerador[[#This Row],[Fecha]],tblCalendario[Fecha],tblCalendario[Mes],""),"")</f>
        <v>1</v>
      </c>
      <c r="E75" t="s">
        <v>245</v>
      </c>
      <c r="F75" t="str">
        <f>_xlfn.XLOOKUP(tblGenerador[[#This Row],[ID_Tarea]],tblTareas[ID],tblTareas[TAREAS],"")</f>
        <v>Limpiar Bolsas</v>
      </c>
      <c r="G75" t="str">
        <f>_xlfn.XLOOKUP(tblGenerador[[#This Row],[ID_Tarea]],tblTareas[ID],tblTareas[Tipo frecuencia],"")</f>
        <v>personalizada</v>
      </c>
      <c r="H75" t="str">
        <f>_xlfn.XLOOKUP(tblGenerador[[#This Row],[ID_Tarea]],tblTareas[ID],tblTareas[Regla frecuencia],"")</f>
        <v>dia 25, dia 11</v>
      </c>
      <c r="I75">
        <f>_xlfn.XLOOKUP(tblGenerador[[#This Row],[ID_Tarea]],tblTareas[ID],tblTareas[Duración Estándar (min)],"")</f>
        <v>15</v>
      </c>
      <c r="J75" t="str">
        <f>_xlfn.XLOOKUP(tblGenerador[[#This Row],[ID_Tarea]],tblTareas[ID],tblTareas[Turno],"")</f>
        <v>Cualquiera</v>
      </c>
      <c r="K75" t="str">
        <f>_xlfn.XLOOKUP(tblGenerador[[#This Row],[ID_Tarea]],tblTareas[ID],tblTareas[Puesto],"")</f>
        <v>Asesora Ventas</v>
      </c>
      <c r="L75">
        <f>_xlfn.XLOOKUP(tblGenerador[[#This Row],[ID_Tarea]],tblTareas[ID],tblTareas[Frec Diaria],"")</f>
        <v>1</v>
      </c>
      <c r="M75" t="str">
        <f>_xlfn.XLOOKUP(tblGenerador[[#This Row],[ID_Tarea]],tblTareas[ID],tblTareas[Excluir_Festivos],"")</f>
        <v>si</v>
      </c>
      <c r="N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 spans="1:14">
      <c r="A76" s="6">
        <v>46027</v>
      </c>
      <c r="B76">
        <f>IFERROR(_xlfn.XLOOKUP(tblGenerador[[#This Row],[Fecha]],tblCalendario[Fecha],tblCalendario[Num de Sem],""),"")</f>
        <v>2</v>
      </c>
      <c r="C76" t="str">
        <f>IFERROR(_xlfn.XLOOKUP(tblGenerador[[#This Row],[Fecha]],tblCalendario[Fecha],tblCalendario[Dia Semana],""),"")</f>
        <v>lunes</v>
      </c>
      <c r="D76">
        <f>IFERROR(_xlfn.XLOOKUP(tblGenerador[[#This Row],[Fecha]],tblCalendario[Fecha],tblCalendario[Mes],""),"")</f>
        <v>1</v>
      </c>
      <c r="E76" t="s">
        <v>246</v>
      </c>
      <c r="F76" t="str">
        <f>_xlfn.XLOOKUP(tblGenerador[[#This Row],[ID_Tarea]],tblTareas[ID],tblTareas[TAREAS],"")</f>
        <v>Limpiar Cajas Y Anaqueles De Polvo</v>
      </c>
      <c r="G76" t="str">
        <f>_xlfn.XLOOKUP(tblGenerador[[#This Row],[ID_Tarea]],tblTareas[ID],tblTareas[Tipo frecuencia],"")</f>
        <v>semanal</v>
      </c>
      <c r="H76" t="str">
        <f>_xlfn.XLOOKUP(tblGenerador[[#This Row],[ID_Tarea]],tblTareas[ID],tblTareas[Regla frecuencia],"")</f>
        <v>viernes</v>
      </c>
      <c r="I76">
        <f>_xlfn.XLOOKUP(tblGenerador[[#This Row],[ID_Tarea]],tblTareas[ID],tblTareas[Duración Estándar (min)],"")</f>
        <v>20</v>
      </c>
      <c r="J76" t="str">
        <f>_xlfn.XLOOKUP(tblGenerador[[#This Row],[ID_Tarea]],tblTareas[ID],tblTareas[Turno],"")</f>
        <v>Cualquiera</v>
      </c>
      <c r="K76" t="str">
        <f>_xlfn.XLOOKUP(tblGenerador[[#This Row],[ID_Tarea]],tblTareas[ID],tblTareas[Puesto],"")</f>
        <v>Asesora Ventas</v>
      </c>
      <c r="L76">
        <f>_xlfn.XLOOKUP(tblGenerador[[#This Row],[ID_Tarea]],tblTareas[ID],tblTareas[Frec Diaria],"")</f>
        <v>1</v>
      </c>
      <c r="M76" t="str">
        <f>_xlfn.XLOOKUP(tblGenerador[[#This Row],[ID_Tarea]],tblTareas[ID],tblTareas[Excluir_Festivos],"")</f>
        <v>si</v>
      </c>
      <c r="N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 spans="1:14">
      <c r="A77" s="6">
        <v>46027</v>
      </c>
      <c r="B77">
        <f>IFERROR(_xlfn.XLOOKUP(tblGenerador[[#This Row],[Fecha]],tblCalendario[Fecha],tblCalendario[Num de Sem],""),"")</f>
        <v>2</v>
      </c>
      <c r="C77" t="str">
        <f>IFERROR(_xlfn.XLOOKUP(tblGenerador[[#This Row],[Fecha]],tblCalendario[Fecha],tblCalendario[Dia Semana],""),"")</f>
        <v>lunes</v>
      </c>
      <c r="D77">
        <f>IFERROR(_xlfn.XLOOKUP(tblGenerador[[#This Row],[Fecha]],tblCalendario[Fecha],tblCalendario[Mes],""),"")</f>
        <v>1</v>
      </c>
      <c r="E77" t="s">
        <v>247</v>
      </c>
      <c r="F77" t="str">
        <f>_xlfn.XLOOKUP(tblGenerador[[#This Row],[ID_Tarea]],tblTareas[ID],tblTareas[TAREAS],"")</f>
        <v xml:space="preserve">Limpiar Muebles Y Repisas </v>
      </c>
      <c r="G77" t="str">
        <f>_xlfn.XLOOKUP(tblGenerador[[#This Row],[ID_Tarea]],tblTareas[ID],tblTareas[Tipo frecuencia],"")</f>
        <v>personalizada</v>
      </c>
      <c r="H77" t="str">
        <f>_xlfn.XLOOKUP(tblGenerador[[#This Row],[ID_Tarea]],tblTareas[ID],tblTareas[Regla frecuencia],"")</f>
        <v>martes, jueves, sabado</v>
      </c>
      <c r="I77">
        <f>_xlfn.XLOOKUP(tblGenerador[[#This Row],[ID_Tarea]],tblTareas[ID],tblTareas[Duración Estándar (min)],"")</f>
        <v>30</v>
      </c>
      <c r="J77" t="str">
        <f>_xlfn.XLOOKUP(tblGenerador[[#This Row],[ID_Tarea]],tblTareas[ID],tblTareas[Turno],"")</f>
        <v>Cualquiera</v>
      </c>
      <c r="K77" t="str">
        <f>_xlfn.XLOOKUP(tblGenerador[[#This Row],[ID_Tarea]],tblTareas[ID],tblTareas[Puesto],"")</f>
        <v>Asesora Ventas</v>
      </c>
      <c r="L77">
        <f>_xlfn.XLOOKUP(tblGenerador[[#This Row],[ID_Tarea]],tblTareas[ID],tblTareas[Frec Diaria],"")</f>
        <v>1</v>
      </c>
      <c r="M77" t="str">
        <f>_xlfn.XLOOKUP(tblGenerador[[#This Row],[ID_Tarea]],tblTareas[ID],tblTareas[Excluir_Festivos],"")</f>
        <v>si</v>
      </c>
      <c r="N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 spans="1:14">
      <c r="A78" s="6">
        <v>46027</v>
      </c>
      <c r="B78">
        <f>IFERROR(_xlfn.XLOOKUP(tblGenerador[[#This Row],[Fecha]],tblCalendario[Fecha],tblCalendario[Num de Sem],""),"")</f>
        <v>2</v>
      </c>
      <c r="C78" t="str">
        <f>IFERROR(_xlfn.XLOOKUP(tblGenerador[[#This Row],[Fecha]],tblCalendario[Fecha],tblCalendario[Dia Semana],""),"")</f>
        <v>lunes</v>
      </c>
      <c r="D78">
        <f>IFERROR(_xlfn.XLOOKUP(tblGenerador[[#This Row],[Fecha]],tblCalendario[Fecha],tblCalendario[Mes],""),"")</f>
        <v>1</v>
      </c>
      <c r="E78" t="s">
        <v>248</v>
      </c>
      <c r="F78" t="str">
        <f>_xlfn.XLOOKUP(tblGenerador[[#This Row],[ID_Tarea]],tblTareas[ID],tblTareas[TAREAS],"")</f>
        <v xml:space="preserve">Limpiar Sillones </v>
      </c>
      <c r="G78" t="str">
        <f>_xlfn.XLOOKUP(tblGenerador[[#This Row],[ID_Tarea]],tblTareas[ID],tblTareas[Tipo frecuencia],"")</f>
        <v>personalizada</v>
      </c>
      <c r="H78" t="str">
        <f>_xlfn.XLOOKUP(tblGenerador[[#This Row],[ID_Tarea]],tblTareas[ID],tblTareas[Regla frecuencia],"")</f>
        <v>martes, jueves</v>
      </c>
      <c r="I78">
        <f>_xlfn.XLOOKUP(tblGenerador[[#This Row],[ID_Tarea]],tblTareas[ID],tblTareas[Duración Estándar (min)],"")</f>
        <v>10</v>
      </c>
      <c r="J78" t="str">
        <f>_xlfn.XLOOKUP(tblGenerador[[#This Row],[ID_Tarea]],tblTareas[ID],tblTareas[Turno],"")</f>
        <v>Cualquiera</v>
      </c>
      <c r="K78" t="str">
        <f>_xlfn.XLOOKUP(tblGenerador[[#This Row],[ID_Tarea]],tblTareas[ID],tblTareas[Puesto],"")</f>
        <v>Asesora Ventas</v>
      </c>
      <c r="L78">
        <f>_xlfn.XLOOKUP(tblGenerador[[#This Row],[ID_Tarea]],tblTareas[ID],tblTareas[Frec Diaria],"")</f>
        <v>1</v>
      </c>
      <c r="M78" t="str">
        <f>_xlfn.XLOOKUP(tblGenerador[[#This Row],[ID_Tarea]],tblTareas[ID],tblTareas[Excluir_Festivos],"")</f>
        <v>si</v>
      </c>
      <c r="N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 spans="1:14">
      <c r="A79" s="6">
        <v>46027</v>
      </c>
      <c r="B79">
        <f>IFERROR(_xlfn.XLOOKUP(tblGenerador[[#This Row],[Fecha]],tblCalendario[Fecha],tblCalendario[Num de Sem],""),"")</f>
        <v>2</v>
      </c>
      <c r="C79" t="str">
        <f>IFERROR(_xlfn.XLOOKUP(tblGenerador[[#This Row],[Fecha]],tblCalendario[Fecha],tblCalendario[Dia Semana],""),"")</f>
        <v>lunes</v>
      </c>
      <c r="D79">
        <f>IFERROR(_xlfn.XLOOKUP(tblGenerador[[#This Row],[Fecha]],tblCalendario[Fecha],tblCalendario[Mes],""),"")</f>
        <v>1</v>
      </c>
      <c r="E79" t="s">
        <v>249</v>
      </c>
      <c r="F79" t="str">
        <f>_xlfn.XLOOKUP(tblGenerador[[#This Row],[ID_Tarea]],tblTareas[ID],tblTareas[TAREAS],"")</f>
        <v xml:space="preserve">Limpiar Ventanas De Adentro, muebles Aparador Y Piso Del Aparador </v>
      </c>
      <c r="G79" t="str">
        <f>_xlfn.XLOOKUP(tblGenerador[[#This Row],[ID_Tarea]],tblTareas[ID],tblTareas[Tipo frecuencia],"")</f>
        <v>personalizada</v>
      </c>
      <c r="H79" t="str">
        <f>_xlfn.XLOOKUP(tblGenerador[[#This Row],[ID_Tarea]],tblTareas[ID],tblTareas[Regla frecuencia],"")</f>
        <v>martes, jueves, sabado</v>
      </c>
      <c r="I79">
        <f>_xlfn.XLOOKUP(tblGenerador[[#This Row],[ID_Tarea]],tblTareas[ID],tblTareas[Duración Estándar (min)],"")</f>
        <v>30</v>
      </c>
      <c r="J79" t="str">
        <f>_xlfn.XLOOKUP(tblGenerador[[#This Row],[ID_Tarea]],tblTareas[ID],tblTareas[Turno],"")</f>
        <v>Cualquiera</v>
      </c>
      <c r="K79" t="str">
        <f>_xlfn.XLOOKUP(tblGenerador[[#This Row],[ID_Tarea]],tblTareas[ID],tblTareas[Puesto],"")</f>
        <v>Asesora Ventas</v>
      </c>
      <c r="L79">
        <f>_xlfn.XLOOKUP(tblGenerador[[#This Row],[ID_Tarea]],tblTareas[ID],tblTareas[Frec Diaria],"")</f>
        <v>1</v>
      </c>
      <c r="M79" t="str">
        <f>_xlfn.XLOOKUP(tblGenerador[[#This Row],[ID_Tarea]],tblTareas[ID],tblTareas[Excluir_Festivos],"")</f>
        <v>si</v>
      </c>
      <c r="N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 spans="1:14">
      <c r="A80" s="6">
        <v>46027</v>
      </c>
      <c r="B80">
        <f>IFERROR(_xlfn.XLOOKUP(tblGenerador[[#This Row],[Fecha]],tblCalendario[Fecha],tblCalendario[Num de Sem],""),"")</f>
        <v>2</v>
      </c>
      <c r="C80" t="str">
        <f>IFERROR(_xlfn.XLOOKUP(tblGenerador[[#This Row],[Fecha]],tblCalendario[Fecha],tblCalendario[Dia Semana],""),"")</f>
        <v>lunes</v>
      </c>
      <c r="D80">
        <f>IFERROR(_xlfn.XLOOKUP(tblGenerador[[#This Row],[Fecha]],tblCalendario[Fecha],tblCalendario[Mes],""),"")</f>
        <v>1</v>
      </c>
      <c r="E80" t="s">
        <v>250</v>
      </c>
      <c r="F80" t="str">
        <f>_xlfn.XLOOKUP(tblGenerador[[#This Row],[ID_Tarea]],tblTareas[ID],tblTareas[TAREAS],"")</f>
        <v xml:space="preserve">Limpiar Espejos </v>
      </c>
      <c r="G80" t="str">
        <f>_xlfn.XLOOKUP(tblGenerador[[#This Row],[ID_Tarea]],tblTareas[ID],tblTareas[Tipo frecuencia],"")</f>
        <v>personalizada</v>
      </c>
      <c r="H80" t="str">
        <f>_xlfn.XLOOKUP(tblGenerador[[#This Row],[ID_Tarea]],tblTareas[ID],tblTareas[Regla frecuencia],"")</f>
        <v>lunes, miercoles, viernes</v>
      </c>
      <c r="I80">
        <f>_xlfn.XLOOKUP(tblGenerador[[#This Row],[ID_Tarea]],tblTareas[ID],tblTareas[Duración Estándar (min)],"")</f>
        <v>10</v>
      </c>
      <c r="J80" t="str">
        <f>_xlfn.XLOOKUP(tblGenerador[[#This Row],[ID_Tarea]],tblTareas[ID],tblTareas[Turno],"")</f>
        <v>Cualquiera</v>
      </c>
      <c r="K80" t="str">
        <f>_xlfn.XLOOKUP(tblGenerador[[#This Row],[ID_Tarea]],tblTareas[ID],tblTareas[Puesto],"")</f>
        <v>Asesora Ventas</v>
      </c>
      <c r="L80">
        <f>_xlfn.XLOOKUP(tblGenerador[[#This Row],[ID_Tarea]],tblTareas[ID],tblTareas[Frec Diaria],"")</f>
        <v>1</v>
      </c>
      <c r="M80" t="str">
        <f>_xlfn.XLOOKUP(tblGenerador[[#This Row],[ID_Tarea]],tblTareas[ID],tblTareas[Excluir_Festivos],"")</f>
        <v>si</v>
      </c>
      <c r="N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 spans="1:14">
      <c r="A81" s="6">
        <v>46027</v>
      </c>
      <c r="B81">
        <f>IFERROR(_xlfn.XLOOKUP(tblGenerador[[#This Row],[Fecha]],tblCalendario[Fecha],tblCalendario[Num de Sem],""),"")</f>
        <v>2</v>
      </c>
      <c r="C81" t="str">
        <f>IFERROR(_xlfn.XLOOKUP(tblGenerador[[#This Row],[Fecha]],tblCalendario[Fecha],tblCalendario[Dia Semana],""),"")</f>
        <v>lunes</v>
      </c>
      <c r="D81">
        <f>IFERROR(_xlfn.XLOOKUP(tblGenerador[[#This Row],[Fecha]],tblCalendario[Fecha],tblCalendario[Mes],""),"")</f>
        <v>1</v>
      </c>
      <c r="E81" t="s">
        <v>251</v>
      </c>
      <c r="F81" t="str">
        <f>_xlfn.XLOOKUP(tblGenerador[[#This Row],[ID_Tarea]],tblTareas[ID],tblTareas[TAREAS],"")</f>
        <v>Limpiar Ventanas De Afuera</v>
      </c>
      <c r="G81" t="str">
        <f>_xlfn.XLOOKUP(tblGenerador[[#This Row],[ID_Tarea]],tblTareas[ID],tblTareas[Tipo frecuencia],"")</f>
        <v>personalizada</v>
      </c>
      <c r="H81" t="str">
        <f>_xlfn.XLOOKUP(tblGenerador[[#This Row],[ID_Tarea]],tblTareas[ID],tblTareas[Regla frecuencia],"")</f>
        <v>lunes a sabado</v>
      </c>
      <c r="I81">
        <f>_xlfn.XLOOKUP(tblGenerador[[#This Row],[ID_Tarea]],tblTareas[ID],tblTareas[Duración Estándar (min)],"")</f>
        <v>20</v>
      </c>
      <c r="J81" t="str">
        <f>_xlfn.XLOOKUP(tblGenerador[[#This Row],[ID_Tarea]],tblTareas[ID],tblTareas[Turno],"")</f>
        <v>Cualquiera</v>
      </c>
      <c r="K81" t="str">
        <f>_xlfn.XLOOKUP(tblGenerador[[#This Row],[ID_Tarea]],tblTareas[ID],tblTareas[Puesto],"")</f>
        <v>Asesora Ventas</v>
      </c>
      <c r="L81">
        <f>_xlfn.XLOOKUP(tblGenerador[[#This Row],[ID_Tarea]],tblTareas[ID],tblTareas[Frec Diaria],"")</f>
        <v>1</v>
      </c>
      <c r="M81" t="str">
        <f>_xlfn.XLOOKUP(tblGenerador[[#This Row],[ID_Tarea]],tblTareas[ID],tblTareas[Excluir_Festivos],"")</f>
        <v>si</v>
      </c>
      <c r="N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 spans="1:14">
      <c r="A82" s="6">
        <v>46027</v>
      </c>
      <c r="B82">
        <f>IFERROR(_xlfn.XLOOKUP(tblGenerador[[#This Row],[Fecha]],tblCalendario[Fecha],tblCalendario[Num de Sem],""),"")</f>
        <v>2</v>
      </c>
      <c r="C82" t="str">
        <f>IFERROR(_xlfn.XLOOKUP(tblGenerador[[#This Row],[Fecha]],tblCalendario[Fecha],tblCalendario[Dia Semana],""),"")</f>
        <v>lunes</v>
      </c>
      <c r="D82">
        <f>IFERROR(_xlfn.XLOOKUP(tblGenerador[[#This Row],[Fecha]],tblCalendario[Fecha],tblCalendario[Mes],""),"")</f>
        <v>1</v>
      </c>
      <c r="E82" t="s">
        <v>252</v>
      </c>
      <c r="F82" t="str">
        <f>_xlfn.XLOOKUP(tblGenerador[[#This Row],[ID_Tarea]],tblTareas[ID],tblTareas[TAREAS],"")</f>
        <v xml:space="preserve">Limpieza De Calzado </v>
      </c>
      <c r="G82" t="str">
        <f>_xlfn.XLOOKUP(tblGenerador[[#This Row],[ID_Tarea]],tblTareas[ID],tblTareas[Tipo frecuencia],"")</f>
        <v>diario</v>
      </c>
      <c r="H82" t="str">
        <f>_xlfn.XLOOKUP(tblGenerador[[#This Row],[ID_Tarea]],tblTareas[ID],tblTareas[Regla frecuencia],"")</f>
        <v>diario</v>
      </c>
      <c r="I82">
        <f>_xlfn.XLOOKUP(tblGenerador[[#This Row],[ID_Tarea]],tblTareas[ID],tblTareas[Duración Estándar (min)],"")</f>
        <v>15</v>
      </c>
      <c r="J82" t="str">
        <f>_xlfn.XLOOKUP(tblGenerador[[#This Row],[ID_Tarea]],tblTareas[ID],tblTareas[Turno],"")</f>
        <v>Cualquiera</v>
      </c>
      <c r="K82" t="str">
        <f>_xlfn.XLOOKUP(tblGenerador[[#This Row],[ID_Tarea]],tblTareas[ID],tblTareas[Puesto],"")</f>
        <v>Asesora Ventas</v>
      </c>
      <c r="L82">
        <f>_xlfn.XLOOKUP(tblGenerador[[#This Row],[ID_Tarea]],tblTareas[ID],tblTareas[Frec Diaria],"")</f>
        <v>1</v>
      </c>
      <c r="M82" t="str">
        <f>_xlfn.XLOOKUP(tblGenerador[[#This Row],[ID_Tarea]],tblTareas[ID],tblTareas[Excluir_Festivos],"")</f>
        <v>si</v>
      </c>
      <c r="N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3" spans="1:14">
      <c r="A83" s="6">
        <v>46027</v>
      </c>
      <c r="B83">
        <f>IFERROR(_xlfn.XLOOKUP(tblGenerador[[#This Row],[Fecha]],tblCalendario[Fecha],tblCalendario[Num de Sem],""),"")</f>
        <v>2</v>
      </c>
      <c r="C83" t="str">
        <f>IFERROR(_xlfn.XLOOKUP(tblGenerador[[#This Row],[Fecha]],tblCalendario[Fecha],tblCalendario[Dia Semana],""),"")</f>
        <v>lunes</v>
      </c>
      <c r="D83">
        <f>IFERROR(_xlfn.XLOOKUP(tblGenerador[[#This Row],[Fecha]],tblCalendario[Fecha],tblCalendario[Mes],""),"")</f>
        <v>1</v>
      </c>
      <c r="E83" t="s">
        <v>253</v>
      </c>
      <c r="F83" t="str">
        <f>_xlfn.XLOOKUP(tblGenerador[[#This Row],[ID_Tarea]],tblTareas[ID],tblTareas[TAREAS],"")</f>
        <v xml:space="preserve">Limpieza De Suelas </v>
      </c>
      <c r="G83" t="str">
        <f>_xlfn.XLOOKUP(tblGenerador[[#This Row],[ID_Tarea]],tblTareas[ID],tblTareas[Tipo frecuencia],"")</f>
        <v>diario</v>
      </c>
      <c r="H83" t="str">
        <f>_xlfn.XLOOKUP(tblGenerador[[#This Row],[ID_Tarea]],tblTareas[ID],tblTareas[Regla frecuencia],"")</f>
        <v>diario</v>
      </c>
      <c r="I83">
        <f>_xlfn.XLOOKUP(tblGenerador[[#This Row],[ID_Tarea]],tblTareas[ID],tblTareas[Duración Estándar (min)],"")</f>
        <v>15</v>
      </c>
      <c r="J83" t="str">
        <f>_xlfn.XLOOKUP(tblGenerador[[#This Row],[ID_Tarea]],tblTareas[ID],tblTareas[Turno],"")</f>
        <v>Cualquiera</v>
      </c>
      <c r="K83" t="str">
        <f>_xlfn.XLOOKUP(tblGenerador[[#This Row],[ID_Tarea]],tblTareas[ID],tblTareas[Puesto],"")</f>
        <v>Asesora Ventas</v>
      </c>
      <c r="L83">
        <f>_xlfn.XLOOKUP(tblGenerador[[#This Row],[ID_Tarea]],tblTareas[ID],tblTareas[Frec Diaria],"")</f>
        <v>1</v>
      </c>
      <c r="M83" t="str">
        <f>_xlfn.XLOOKUP(tblGenerador[[#This Row],[ID_Tarea]],tblTareas[ID],tblTareas[Excluir_Festivos],"")</f>
        <v>si</v>
      </c>
      <c r="N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 spans="1:14">
      <c r="A84" s="6">
        <v>46027</v>
      </c>
      <c r="B84">
        <f>IFERROR(_xlfn.XLOOKUP(tblGenerador[[#This Row],[Fecha]],tblCalendario[Fecha],tblCalendario[Num de Sem],""),"")</f>
        <v>2</v>
      </c>
      <c r="C84" t="str">
        <f>IFERROR(_xlfn.XLOOKUP(tblGenerador[[#This Row],[Fecha]],tblCalendario[Fecha],tblCalendario[Dia Semana],""),"")</f>
        <v>lunes</v>
      </c>
      <c r="D84">
        <f>IFERROR(_xlfn.XLOOKUP(tblGenerador[[#This Row],[Fecha]],tblCalendario[Fecha],tblCalendario[Mes],""),"")</f>
        <v>1</v>
      </c>
      <c r="E84" t="s">
        <v>254</v>
      </c>
      <c r="F84" t="str">
        <f>_xlfn.XLOOKUP(tblGenerador[[#This Row],[ID_Tarea]],tblTareas[ID],tblTareas[TAREAS],"")</f>
        <v xml:space="preserve">Barrer Trapear Escalera </v>
      </c>
      <c r="G84" t="str">
        <f>_xlfn.XLOOKUP(tblGenerador[[#This Row],[ID_Tarea]],tblTareas[ID],tblTareas[Tipo frecuencia],"")</f>
        <v>semanal</v>
      </c>
      <c r="H84" t="str">
        <f>_xlfn.XLOOKUP(tblGenerador[[#This Row],[ID_Tarea]],tblTareas[ID],tblTareas[Regla frecuencia],"")</f>
        <v>viernes</v>
      </c>
      <c r="I84">
        <f>_xlfn.XLOOKUP(tblGenerador[[#This Row],[ID_Tarea]],tblTareas[ID],tblTareas[Duración Estándar (min)],"")</f>
        <v>15</v>
      </c>
      <c r="J84" t="str">
        <f>_xlfn.XLOOKUP(tblGenerador[[#This Row],[ID_Tarea]],tblTareas[ID],tblTareas[Turno],"")</f>
        <v>Apertura</v>
      </c>
      <c r="K84" t="str">
        <f>_xlfn.XLOOKUP(tblGenerador[[#This Row],[ID_Tarea]],tblTareas[ID],tblTareas[Puesto],"")</f>
        <v>Asesora Ventas</v>
      </c>
      <c r="L84">
        <f>_xlfn.XLOOKUP(tblGenerador[[#This Row],[ID_Tarea]],tblTareas[ID],tblTareas[Frec Diaria],"")</f>
        <v>1</v>
      </c>
      <c r="M84" t="str">
        <f>_xlfn.XLOOKUP(tblGenerador[[#This Row],[ID_Tarea]],tblTareas[ID],tblTareas[Excluir_Festivos],"")</f>
        <v>si</v>
      </c>
      <c r="N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 spans="1:14">
      <c r="A85" s="6">
        <v>46027</v>
      </c>
      <c r="B85">
        <f>IFERROR(_xlfn.XLOOKUP(tblGenerador[[#This Row],[Fecha]],tblCalendario[Fecha],tblCalendario[Num de Sem],""),"")</f>
        <v>2</v>
      </c>
      <c r="C85" t="str">
        <f>IFERROR(_xlfn.XLOOKUP(tblGenerador[[#This Row],[Fecha]],tblCalendario[Fecha],tblCalendario[Dia Semana],""),"")</f>
        <v>lunes</v>
      </c>
      <c r="D85">
        <f>IFERROR(_xlfn.XLOOKUP(tblGenerador[[#This Row],[Fecha]],tblCalendario[Fecha],tblCalendario[Mes],""),"")</f>
        <v>1</v>
      </c>
      <c r="E85" t="s">
        <v>255</v>
      </c>
      <c r="F85" t="str">
        <f>_xlfn.XLOOKUP(tblGenerador[[#This Row],[ID_Tarea]],tblTareas[ID],tblTareas[TAREAS],"")</f>
        <v>Limpieza Oficina De Alex  Y Limpieza De Refri</v>
      </c>
      <c r="G85" t="str">
        <f>_xlfn.XLOOKUP(tblGenerador[[#This Row],[ID_Tarea]],tblTareas[ID],tblTareas[Tipo frecuencia],"")</f>
        <v>semanal</v>
      </c>
      <c r="H85" t="str">
        <f>_xlfn.XLOOKUP(tblGenerador[[#This Row],[ID_Tarea]],tblTareas[ID],tblTareas[Regla frecuencia],"")</f>
        <v>lunes</v>
      </c>
      <c r="I85">
        <f>_xlfn.XLOOKUP(tblGenerador[[#This Row],[ID_Tarea]],tblTareas[ID],tblTareas[Duración Estándar (min)],"")</f>
        <v>60</v>
      </c>
      <c r="J85" t="str">
        <f>_xlfn.XLOOKUP(tblGenerador[[#This Row],[ID_Tarea]],tblTareas[ID],tblTareas[Turno],"")</f>
        <v>Cualquiera</v>
      </c>
      <c r="K85" t="str">
        <f>_xlfn.XLOOKUP(tblGenerador[[#This Row],[ID_Tarea]],tblTareas[ID],tblTareas[Puesto],"")</f>
        <v>Asesora Ventas</v>
      </c>
      <c r="L85">
        <f>_xlfn.XLOOKUP(tblGenerador[[#This Row],[ID_Tarea]],tblTareas[ID],tblTareas[Frec Diaria],"")</f>
        <v>1</v>
      </c>
      <c r="M85" t="str">
        <f>_xlfn.XLOOKUP(tblGenerador[[#This Row],[ID_Tarea]],tblTareas[ID],tblTareas[Excluir_Festivos],"")</f>
        <v>si</v>
      </c>
      <c r="N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6" spans="1:14">
      <c r="A86" s="6">
        <v>46027</v>
      </c>
      <c r="B86">
        <f>IFERROR(_xlfn.XLOOKUP(tblGenerador[[#This Row],[Fecha]],tblCalendario[Fecha],tblCalendario[Num de Sem],""),"")</f>
        <v>2</v>
      </c>
      <c r="C86" t="str">
        <f>IFERROR(_xlfn.XLOOKUP(tblGenerador[[#This Row],[Fecha]],tblCalendario[Fecha],tblCalendario[Dia Semana],""),"")</f>
        <v>lunes</v>
      </c>
      <c r="D86">
        <f>IFERROR(_xlfn.XLOOKUP(tblGenerador[[#This Row],[Fecha]],tblCalendario[Fecha],tblCalendario[Mes],""),"")</f>
        <v>1</v>
      </c>
      <c r="E86" t="s">
        <v>256</v>
      </c>
      <c r="F86" t="str">
        <f>_xlfn.XLOOKUP(tblGenerador[[#This Row],[ID_Tarea]],tblTareas[ID],tblTareas[TAREAS],"")</f>
        <v>Limpieza modulos y repisas</v>
      </c>
      <c r="G86" t="str">
        <f>_xlfn.XLOOKUP(tblGenerador[[#This Row],[ID_Tarea]],tblTareas[ID],tblTareas[Tipo frecuencia],"")</f>
        <v>diario</v>
      </c>
      <c r="H86" t="str">
        <f>_xlfn.XLOOKUP(tblGenerador[[#This Row],[ID_Tarea]],tblTareas[ID],tblTareas[Regla frecuencia],"")</f>
        <v>diario</v>
      </c>
      <c r="I86">
        <f>_xlfn.XLOOKUP(tblGenerador[[#This Row],[ID_Tarea]],tblTareas[ID],tblTareas[Duración Estándar (min)],"")</f>
        <v>20</v>
      </c>
      <c r="J86" t="str">
        <f>_xlfn.XLOOKUP(tblGenerador[[#This Row],[ID_Tarea]],tblTareas[ID],tblTareas[Turno],"")</f>
        <v>Cualquiera</v>
      </c>
      <c r="K86" t="str">
        <f>_xlfn.XLOOKUP(tblGenerador[[#This Row],[ID_Tarea]],tblTareas[ID],tblTareas[Puesto],"")</f>
        <v>Asesora Ventas</v>
      </c>
      <c r="L86">
        <f>_xlfn.XLOOKUP(tblGenerador[[#This Row],[ID_Tarea]],tblTareas[ID],tblTareas[Frec Diaria],"")</f>
        <v>1</v>
      </c>
      <c r="M86" t="str">
        <f>_xlfn.XLOOKUP(tblGenerador[[#This Row],[ID_Tarea]],tblTareas[ID],tblTareas[Excluir_Festivos],"")</f>
        <v>si</v>
      </c>
      <c r="N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7" spans="1:14">
      <c r="A87" s="6">
        <v>46027</v>
      </c>
      <c r="B87">
        <f>IFERROR(_xlfn.XLOOKUP(tblGenerador[[#This Row],[Fecha]],tblCalendario[Fecha],tblCalendario[Num de Sem],""),"")</f>
        <v>2</v>
      </c>
      <c r="C87" t="str">
        <f>IFERROR(_xlfn.XLOOKUP(tblGenerador[[#This Row],[Fecha]],tblCalendario[Fecha],tblCalendario[Dia Semana],""),"")</f>
        <v>lunes</v>
      </c>
      <c r="D87">
        <f>IFERROR(_xlfn.XLOOKUP(tblGenerador[[#This Row],[Fecha]],tblCalendario[Fecha],tblCalendario[Mes],""),"")</f>
        <v>1</v>
      </c>
      <c r="E87" t="s">
        <v>257</v>
      </c>
      <c r="F87" t="str">
        <f>_xlfn.XLOOKUP(tblGenerador[[#This Row],[ID_Tarea]],tblTareas[ID],tblTareas[TAREAS],"")</f>
        <v>Poner Alarma 8:00</v>
      </c>
      <c r="G87" t="str">
        <f>_xlfn.XLOOKUP(tblGenerador[[#This Row],[ID_Tarea]],tblTareas[ID],tblTareas[Tipo frecuencia],"")</f>
        <v>diario</v>
      </c>
      <c r="H87" t="str">
        <f>_xlfn.XLOOKUP(tblGenerador[[#This Row],[ID_Tarea]],tblTareas[ID],tblTareas[Regla frecuencia],"")</f>
        <v>diario</v>
      </c>
      <c r="I87">
        <f>_xlfn.XLOOKUP(tblGenerador[[#This Row],[ID_Tarea]],tblTareas[ID],tblTareas[Duración Estándar (min)],"")</f>
        <v>5</v>
      </c>
      <c r="J87" t="str">
        <f>_xlfn.XLOOKUP(tblGenerador[[#This Row],[ID_Tarea]],tblTareas[ID],tblTareas[Turno],"")</f>
        <v>Cualquiera</v>
      </c>
      <c r="K87" t="str">
        <f>_xlfn.XLOOKUP(tblGenerador[[#This Row],[ID_Tarea]],tblTareas[ID],tblTareas[Puesto],"")</f>
        <v>Asesora Ventas</v>
      </c>
      <c r="L87">
        <f>_xlfn.XLOOKUP(tblGenerador[[#This Row],[ID_Tarea]],tblTareas[ID],tblTareas[Frec Diaria],"")</f>
        <v>1</v>
      </c>
      <c r="M87" t="str">
        <f>_xlfn.XLOOKUP(tblGenerador[[#This Row],[ID_Tarea]],tblTareas[ID],tblTareas[Excluir_Festivos],"")</f>
        <v>si</v>
      </c>
      <c r="N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8" spans="1:14">
      <c r="A88" s="6">
        <v>46027</v>
      </c>
      <c r="B88">
        <f>IFERROR(_xlfn.XLOOKUP(tblGenerador[[#This Row],[Fecha]],tblCalendario[Fecha],tblCalendario[Num de Sem],""),"")</f>
        <v>2</v>
      </c>
      <c r="C88" t="str">
        <f>IFERROR(_xlfn.XLOOKUP(tblGenerador[[#This Row],[Fecha]],tblCalendario[Fecha],tblCalendario[Dia Semana],""),"")</f>
        <v>lunes</v>
      </c>
      <c r="D88">
        <f>IFERROR(_xlfn.XLOOKUP(tblGenerador[[#This Row],[Fecha]],tblCalendario[Fecha],tblCalendario[Mes],""),"")</f>
        <v>1</v>
      </c>
      <c r="E88" t="s">
        <v>258</v>
      </c>
      <c r="F88" t="str">
        <f>_xlfn.XLOOKUP(tblGenerador[[#This Row],[ID_Tarea]],tblTareas[ID],tblTareas[TAREAS],"")</f>
        <v>Revisión De Mercancía</v>
      </c>
      <c r="G88" t="str">
        <f>_xlfn.XLOOKUP(tblGenerador[[#This Row],[ID_Tarea]],tblTareas[ID],tblTareas[Tipo frecuencia],"")</f>
        <v>mensual</v>
      </c>
      <c r="H88" t="str">
        <f>_xlfn.XLOOKUP(tblGenerador[[#This Row],[ID_Tarea]],tblTareas[ID],tblTareas[Regla frecuencia],"")</f>
        <v>dia 21, dia 22, dia 23</v>
      </c>
      <c r="I88">
        <f>_xlfn.XLOOKUP(tblGenerador[[#This Row],[ID_Tarea]],tblTareas[ID],tblTareas[Duración Estándar (min)],"")</f>
        <v>960</v>
      </c>
      <c r="J88" t="str">
        <f>_xlfn.XLOOKUP(tblGenerador[[#This Row],[ID_Tarea]],tblTareas[ID],tblTareas[Turno],"")</f>
        <v>Cualquiera</v>
      </c>
      <c r="K88" t="str">
        <f>_xlfn.XLOOKUP(tblGenerador[[#This Row],[ID_Tarea]],tblTareas[ID],tblTareas[Puesto],"")</f>
        <v>Asesora Ventas</v>
      </c>
      <c r="L88">
        <f>_xlfn.XLOOKUP(tblGenerador[[#This Row],[ID_Tarea]],tblTareas[ID],tblTareas[Frec Diaria],"")</f>
        <v>1</v>
      </c>
      <c r="M88" t="str">
        <f>_xlfn.XLOOKUP(tblGenerador[[#This Row],[ID_Tarea]],tblTareas[ID],tblTareas[Excluir_Festivos],"")</f>
        <v>si</v>
      </c>
      <c r="N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 spans="1:14">
      <c r="A89" s="6">
        <v>46027</v>
      </c>
      <c r="B89">
        <f>IFERROR(_xlfn.XLOOKUP(tblGenerador[[#This Row],[Fecha]],tblCalendario[Fecha],tblCalendario[Num de Sem],""),"")</f>
        <v>2</v>
      </c>
      <c r="C89" t="str">
        <f>IFERROR(_xlfn.XLOOKUP(tblGenerador[[#This Row],[Fecha]],tblCalendario[Fecha],tblCalendario[Dia Semana],""),"")</f>
        <v>lunes</v>
      </c>
      <c r="D89">
        <f>IFERROR(_xlfn.XLOOKUP(tblGenerador[[#This Row],[Fecha]],tblCalendario[Fecha],tblCalendario[Mes],""),"")</f>
        <v>1</v>
      </c>
      <c r="E89" t="s">
        <v>259</v>
      </c>
      <c r="F89" t="str">
        <f>_xlfn.XLOOKUP(tblGenerador[[#This Row],[ID_Tarea]],tblTareas[ID],tblTareas[TAREAS],"")</f>
        <v xml:space="preserve">Rotar Mercancía De Exhibidores </v>
      </c>
      <c r="G89" t="str">
        <f>_xlfn.XLOOKUP(tblGenerador[[#This Row],[ID_Tarea]],tblTareas[ID],tblTareas[Tipo frecuencia],"")</f>
        <v>mensual</v>
      </c>
      <c r="H89" t="str">
        <f>_xlfn.XLOOKUP(tblGenerador[[#This Row],[ID_Tarea]],tblTareas[ID],tblTareas[Regla frecuencia],"")</f>
        <v>dia 27</v>
      </c>
      <c r="I89">
        <f>_xlfn.XLOOKUP(tblGenerador[[#This Row],[ID_Tarea]],tblTareas[ID],tblTareas[Duración Estándar (min)],"")</f>
        <v>40</v>
      </c>
      <c r="J89" t="str">
        <f>_xlfn.XLOOKUP(tblGenerador[[#This Row],[ID_Tarea]],tblTareas[ID],tblTareas[Turno],"")</f>
        <v>Cualquiera</v>
      </c>
      <c r="K89" t="str">
        <f>_xlfn.XLOOKUP(tblGenerador[[#This Row],[ID_Tarea]],tblTareas[ID],tblTareas[Puesto],"")</f>
        <v>Asesora Ventas</v>
      </c>
      <c r="L89">
        <f>_xlfn.XLOOKUP(tblGenerador[[#This Row],[ID_Tarea]],tblTareas[ID],tblTareas[Frec Diaria],"")</f>
        <v>1</v>
      </c>
      <c r="M89" t="str">
        <f>_xlfn.XLOOKUP(tblGenerador[[#This Row],[ID_Tarea]],tblTareas[ID],tblTareas[Excluir_Festivos],"")</f>
        <v>si</v>
      </c>
      <c r="N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 spans="1:14">
      <c r="A90" s="6">
        <v>46027</v>
      </c>
      <c r="B90">
        <f>IFERROR(_xlfn.XLOOKUP(tblGenerador[[#This Row],[Fecha]],tblCalendario[Fecha],tblCalendario[Num de Sem],""),"")</f>
        <v>2</v>
      </c>
      <c r="C90" t="str">
        <f>IFERROR(_xlfn.XLOOKUP(tblGenerador[[#This Row],[Fecha]],tblCalendario[Fecha],tblCalendario[Dia Semana],""),"")</f>
        <v>lunes</v>
      </c>
      <c r="D90">
        <f>IFERROR(_xlfn.XLOOKUP(tblGenerador[[#This Row],[Fecha]],tblCalendario[Fecha],tblCalendario[Mes],""),"")</f>
        <v>1</v>
      </c>
      <c r="E90" t="s">
        <v>260</v>
      </c>
      <c r="F90" t="str">
        <f>_xlfn.XLOOKUP(tblGenerador[[#This Row],[ID_Tarea]],tblTareas[ID],tblTareas[TAREAS],"")</f>
        <v>Subir Cortinas 6;00 Pm</v>
      </c>
      <c r="G90" t="str">
        <f>_xlfn.XLOOKUP(tblGenerador[[#This Row],[ID_Tarea]],tblTareas[ID],tblTareas[Tipo frecuencia],"")</f>
        <v>diario</v>
      </c>
      <c r="H90" t="str">
        <f>_xlfn.XLOOKUP(tblGenerador[[#This Row],[ID_Tarea]],tblTareas[ID],tblTareas[Regla frecuencia],"")</f>
        <v>diario</v>
      </c>
      <c r="I90">
        <f>_xlfn.XLOOKUP(tblGenerador[[#This Row],[ID_Tarea]],tblTareas[ID],tblTareas[Duración Estándar (min)],"")</f>
        <v>5</v>
      </c>
      <c r="J90" t="str">
        <f>_xlfn.XLOOKUP(tblGenerador[[#This Row],[ID_Tarea]],tblTareas[ID],tblTareas[Turno],"")</f>
        <v>Cualquiera</v>
      </c>
      <c r="K90" t="str">
        <f>_xlfn.XLOOKUP(tblGenerador[[#This Row],[ID_Tarea]],tblTareas[ID],tblTareas[Puesto],"")</f>
        <v>Asesora Ventas</v>
      </c>
      <c r="L90">
        <f>_xlfn.XLOOKUP(tblGenerador[[#This Row],[ID_Tarea]],tblTareas[ID],tblTareas[Frec Diaria],"")</f>
        <v>1</v>
      </c>
      <c r="M90" t="str">
        <f>_xlfn.XLOOKUP(tblGenerador[[#This Row],[ID_Tarea]],tblTareas[ID],tblTareas[Excluir_Festivos],"")</f>
        <v>si</v>
      </c>
      <c r="N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1" spans="1:14">
      <c r="A91" s="6">
        <v>46027</v>
      </c>
      <c r="B91">
        <f>IFERROR(_xlfn.XLOOKUP(tblGenerador[[#This Row],[Fecha]],tblCalendario[Fecha],tblCalendario[Num de Sem],""),"")</f>
        <v>2</v>
      </c>
      <c r="C91" t="str">
        <f>IFERROR(_xlfn.XLOOKUP(tblGenerador[[#This Row],[Fecha]],tblCalendario[Fecha],tblCalendario[Dia Semana],""),"")</f>
        <v>lunes</v>
      </c>
      <c r="D91">
        <f>IFERROR(_xlfn.XLOOKUP(tblGenerador[[#This Row],[Fecha]],tblCalendario[Fecha],tblCalendario[Mes],""),"")</f>
        <v>1</v>
      </c>
      <c r="E91" t="s">
        <v>261</v>
      </c>
      <c r="F91" t="str">
        <f>_xlfn.XLOOKUP(tblGenerador[[#This Row],[ID_Tarea]],tblTareas[ID],tblTareas[TAREAS],"")</f>
        <v>Tableo De Cajas</v>
      </c>
      <c r="G91" t="str">
        <f>_xlfn.XLOOKUP(tblGenerador[[#This Row],[ID_Tarea]],tblTareas[ID],tblTareas[Tipo frecuencia],"")</f>
        <v>diario</v>
      </c>
      <c r="H91" t="str">
        <f>_xlfn.XLOOKUP(tblGenerador[[#This Row],[ID_Tarea]],tblTareas[ID],tblTareas[Regla frecuencia],"")</f>
        <v>diario</v>
      </c>
      <c r="I91">
        <f>_xlfn.XLOOKUP(tblGenerador[[#This Row],[ID_Tarea]],tblTareas[ID],tblTareas[Duración Estándar (min)],"")</f>
        <v>30</v>
      </c>
      <c r="J91" t="str">
        <f>_xlfn.XLOOKUP(tblGenerador[[#This Row],[ID_Tarea]],tblTareas[ID],tblTareas[Turno],"")</f>
        <v>Cualquiera</v>
      </c>
      <c r="K91" t="str">
        <f>_xlfn.XLOOKUP(tblGenerador[[#This Row],[ID_Tarea]],tblTareas[ID],tblTareas[Puesto],"")</f>
        <v>Asesora Ventas</v>
      </c>
      <c r="L91">
        <f>_xlfn.XLOOKUP(tblGenerador[[#This Row],[ID_Tarea]],tblTareas[ID],tblTareas[Frec Diaria],"")</f>
        <v>1</v>
      </c>
      <c r="M91" t="str">
        <f>_xlfn.XLOOKUP(tblGenerador[[#This Row],[ID_Tarea]],tblTareas[ID],tblTareas[Excluir_Festivos],"")</f>
        <v>si</v>
      </c>
      <c r="N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2" spans="1:14">
      <c r="A92" s="6">
        <v>46027</v>
      </c>
      <c r="B92">
        <f>IFERROR(_xlfn.XLOOKUP(tblGenerador[[#This Row],[Fecha]],tblCalendario[Fecha],tblCalendario[Num de Sem],""),"")</f>
        <v>2</v>
      </c>
      <c r="C92" t="str">
        <f>IFERROR(_xlfn.XLOOKUP(tblGenerador[[#This Row],[Fecha]],tblCalendario[Fecha],tblCalendario[Dia Semana],""),"")</f>
        <v>lunes</v>
      </c>
      <c r="D92">
        <f>IFERROR(_xlfn.XLOOKUP(tblGenerador[[#This Row],[Fecha]],tblCalendario[Fecha],tblCalendario[Mes],""),"")</f>
        <v>1</v>
      </c>
      <c r="E92" t="s">
        <v>262</v>
      </c>
      <c r="F92" t="str">
        <f>_xlfn.XLOOKUP(tblGenerador[[#This Row],[ID_Tarea]],tblTareas[ID],tblTareas[TAREAS],"")</f>
        <v xml:space="preserve">Regar Arboles </v>
      </c>
      <c r="G92" t="str">
        <f>_xlfn.XLOOKUP(tblGenerador[[#This Row],[ID_Tarea]],tblTareas[ID],tblTareas[Tipo frecuencia],"")</f>
        <v>personalizada</v>
      </c>
      <c r="H92" t="str">
        <f>_xlfn.XLOOKUP(tblGenerador[[#This Row],[ID_Tarea]],tblTareas[ID],tblTareas[Regla frecuencia],"")</f>
        <v>martes, jueves, sabado</v>
      </c>
      <c r="I92">
        <f>_xlfn.XLOOKUP(tblGenerador[[#This Row],[ID_Tarea]],tblTareas[ID],tblTareas[Duración Estándar (min)],"")</f>
        <v>15</v>
      </c>
      <c r="J92" t="str">
        <f>_xlfn.XLOOKUP(tblGenerador[[#This Row],[ID_Tarea]],tblTareas[ID],tblTareas[Turno],"")</f>
        <v>Cualquiera</v>
      </c>
      <c r="K92" t="str">
        <f>_xlfn.XLOOKUP(tblGenerador[[#This Row],[ID_Tarea]],tblTareas[ID],tblTareas[Puesto],"")</f>
        <v>Asesora Ventas</v>
      </c>
      <c r="L92">
        <f>_xlfn.XLOOKUP(tblGenerador[[#This Row],[ID_Tarea]],tblTareas[ID],tblTareas[Frec Diaria],"")</f>
        <v>1</v>
      </c>
      <c r="M92" t="str">
        <f>_xlfn.XLOOKUP(tblGenerador[[#This Row],[ID_Tarea]],tblTareas[ID],tblTareas[Excluir_Festivos],"")</f>
        <v>si</v>
      </c>
      <c r="N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 spans="1:14">
      <c r="A93" s="6">
        <v>46027</v>
      </c>
      <c r="B93">
        <f>IFERROR(_xlfn.XLOOKUP(tblGenerador[[#This Row],[Fecha]],tblCalendario[Fecha],tblCalendario[Num de Sem],""),"")</f>
        <v>2</v>
      </c>
      <c r="C93" t="str">
        <f>IFERROR(_xlfn.XLOOKUP(tblGenerador[[#This Row],[Fecha]],tblCalendario[Fecha],tblCalendario[Dia Semana],""),"")</f>
        <v>lunes</v>
      </c>
      <c r="D93">
        <f>IFERROR(_xlfn.XLOOKUP(tblGenerador[[#This Row],[Fecha]],tblCalendario[Fecha],tblCalendario[Mes],""),"")</f>
        <v>1</v>
      </c>
      <c r="E93" t="s">
        <v>263</v>
      </c>
      <c r="F93" t="str">
        <f>_xlfn.XLOOKUP(tblGenerador[[#This Row],[ID_Tarea]],tblTareas[ID],tblTareas[TAREAS],"")</f>
        <v>Asignar Responsable Redes Sociales Semana</v>
      </c>
      <c r="G93" t="str">
        <f>_xlfn.XLOOKUP(tblGenerador[[#This Row],[ID_Tarea]],tblTareas[ID],tblTareas[Tipo frecuencia],"")</f>
        <v>semanal</v>
      </c>
      <c r="H93" t="str">
        <f>_xlfn.XLOOKUP(tblGenerador[[#This Row],[ID_Tarea]],tblTareas[ID],tblTareas[Regla frecuencia],"")</f>
        <v>Lunes</v>
      </c>
      <c r="I93">
        <f>_xlfn.XLOOKUP(tblGenerador[[#This Row],[ID_Tarea]],tblTareas[ID],tblTareas[Duración Estándar (min)],"")</f>
        <v>5</v>
      </c>
      <c r="J93" t="str">
        <f>_xlfn.XLOOKUP(tblGenerador[[#This Row],[ID_Tarea]],tblTareas[ID],tblTareas[Turno],"")</f>
        <v>Cualquiera</v>
      </c>
      <c r="K93" t="str">
        <f>_xlfn.XLOOKUP(tblGenerador[[#This Row],[ID_Tarea]],tblTareas[ID],tblTareas[Puesto],"")</f>
        <v>Asesora Ventas</v>
      </c>
      <c r="L93">
        <f>_xlfn.XLOOKUP(tblGenerador[[#This Row],[ID_Tarea]],tblTareas[ID],tblTareas[Frec Diaria],"")</f>
        <v>1</v>
      </c>
      <c r="M93" t="str">
        <f>_xlfn.XLOOKUP(tblGenerador[[#This Row],[ID_Tarea]],tblTareas[ID],tblTareas[Excluir_Festivos],"")</f>
        <v>si</v>
      </c>
      <c r="N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 spans="1:14">
      <c r="A94" s="6">
        <v>46027</v>
      </c>
      <c r="B94">
        <f>IFERROR(_xlfn.XLOOKUP(tblGenerador[[#This Row],[Fecha]],tblCalendario[Fecha],tblCalendario[Num de Sem],""),"")</f>
        <v>2</v>
      </c>
      <c r="C94" t="str">
        <f>IFERROR(_xlfn.XLOOKUP(tblGenerador[[#This Row],[Fecha]],tblCalendario[Fecha],tblCalendario[Dia Semana],""),"")</f>
        <v>lunes</v>
      </c>
      <c r="D94">
        <f>IFERROR(_xlfn.XLOOKUP(tblGenerador[[#This Row],[Fecha]],tblCalendario[Fecha],tblCalendario[Mes],""),"")</f>
        <v>1</v>
      </c>
      <c r="E94" t="s">
        <v>264</v>
      </c>
      <c r="F94" t="str">
        <f>_xlfn.XLOOKUP(tblGenerador[[#This Row],[ID_Tarea]],tblTareas[ID],tblTareas[TAREAS],"")</f>
        <v>Revisar mi Zona de Exhibicion</v>
      </c>
      <c r="G94" t="str">
        <f>_xlfn.XLOOKUP(tblGenerador[[#This Row],[ID_Tarea]],tblTareas[ID],tblTareas[Tipo frecuencia],"")</f>
        <v>quincenal</v>
      </c>
      <c r="H94" t="str">
        <f>_xlfn.XLOOKUP(tblGenerador[[#This Row],[ID_Tarea]],tblTareas[ID],tblTareas[Regla frecuencia],"")</f>
        <v>dia 9, dia 24</v>
      </c>
      <c r="I94">
        <f>_xlfn.XLOOKUP(tblGenerador[[#This Row],[ID_Tarea]],tblTareas[ID],tblTareas[Duración Estándar (min)],"")</f>
        <v>60</v>
      </c>
      <c r="J94" t="str">
        <f>_xlfn.XLOOKUP(tblGenerador[[#This Row],[ID_Tarea]],tblTareas[ID],tblTareas[Turno],"")</f>
        <v>Cualquiera</v>
      </c>
      <c r="K94" t="str">
        <f>_xlfn.XLOOKUP(tblGenerador[[#This Row],[ID_Tarea]],tblTareas[ID],tblTareas[Puesto],"")</f>
        <v>Asesora Ventas</v>
      </c>
      <c r="L94">
        <f>_xlfn.XLOOKUP(tblGenerador[[#This Row],[ID_Tarea]],tblTareas[ID],tblTareas[Frec Diaria],"")</f>
        <v>1</v>
      </c>
      <c r="M94" t="str">
        <f>_xlfn.XLOOKUP(tblGenerador[[#This Row],[ID_Tarea]],tblTareas[ID],tblTareas[Excluir_Festivos],"")</f>
        <v>si</v>
      </c>
      <c r="N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 spans="1:14">
      <c r="A95" s="6">
        <v>46027</v>
      </c>
      <c r="B95">
        <f>IFERROR(_xlfn.XLOOKUP(tblGenerador[[#This Row],[Fecha]],tblCalendario[Fecha],tblCalendario[Num de Sem],""),"")</f>
        <v>2</v>
      </c>
      <c r="C95" t="str">
        <f>IFERROR(_xlfn.XLOOKUP(tblGenerador[[#This Row],[Fecha]],tblCalendario[Fecha],tblCalendario[Dia Semana],""),"")</f>
        <v>lunes</v>
      </c>
      <c r="D95">
        <f>IFERROR(_xlfn.XLOOKUP(tblGenerador[[#This Row],[Fecha]],tblCalendario[Fecha],tblCalendario[Mes],""),"")</f>
        <v>1</v>
      </c>
      <c r="E95" t="s">
        <v>265</v>
      </c>
      <c r="F95" t="str">
        <f>_xlfn.XLOOKUP(tblGenerador[[#This Row],[ID_Tarea]],tblTareas[ID],tblTareas[TAREAS],"")</f>
        <v>Recuperar Acrilicos y ponerlos en su lugar</v>
      </c>
      <c r="G95" t="str">
        <f>_xlfn.XLOOKUP(tblGenerador[[#This Row],[ID_Tarea]],tblTareas[ID],tblTareas[Tipo frecuencia],"")</f>
        <v>personalizada</v>
      </c>
      <c r="H95" t="str">
        <f>_xlfn.XLOOKUP(tblGenerador[[#This Row],[ID_Tarea]],tblTareas[ID],tblTareas[Regla frecuencia],"")</f>
        <v>lunes, miercoles, viernes</v>
      </c>
      <c r="I95">
        <f>_xlfn.XLOOKUP(tblGenerador[[#This Row],[ID_Tarea]],tblTareas[ID],tblTareas[Duración Estándar (min)],"")</f>
        <v>5</v>
      </c>
      <c r="J95" t="str">
        <f>_xlfn.XLOOKUP(tblGenerador[[#This Row],[ID_Tarea]],tblTareas[ID],tblTareas[Turno],"")</f>
        <v>Cualquiera</v>
      </c>
      <c r="K95" t="str">
        <f>_xlfn.XLOOKUP(tblGenerador[[#This Row],[ID_Tarea]],tblTareas[ID],tblTareas[Puesto],"")</f>
        <v>Asesora Ventas</v>
      </c>
      <c r="L95">
        <f>_xlfn.XLOOKUP(tblGenerador[[#This Row],[ID_Tarea]],tblTareas[ID],tblTareas[Frec Diaria],"")</f>
        <v>1</v>
      </c>
      <c r="M95" t="str">
        <f>_xlfn.XLOOKUP(tblGenerador[[#This Row],[ID_Tarea]],tblTareas[ID],tblTareas[Excluir_Festivos],"")</f>
        <v>si</v>
      </c>
      <c r="N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 spans="1:14">
      <c r="A96" s="6">
        <v>46027</v>
      </c>
      <c r="B96">
        <f>IFERROR(_xlfn.XLOOKUP(tblGenerador[[#This Row],[Fecha]],tblCalendario[Fecha],tblCalendario[Num de Sem],""),"")</f>
        <v>2</v>
      </c>
      <c r="C96" t="str">
        <f>IFERROR(_xlfn.XLOOKUP(tblGenerador[[#This Row],[Fecha]],tblCalendario[Fecha],tblCalendario[Dia Semana],""),"")</f>
        <v>lunes</v>
      </c>
      <c r="D96">
        <f>IFERROR(_xlfn.XLOOKUP(tblGenerador[[#This Row],[Fecha]],tblCalendario[Fecha],tblCalendario[Mes],""),"")</f>
        <v>1</v>
      </c>
      <c r="E96" t="s">
        <v>266</v>
      </c>
      <c r="F96" t="str">
        <f>_xlfn.XLOOKUP(tblGenerador[[#This Row],[ID_Tarea]],tblTareas[ID],tblTareas[TAREAS],"")</f>
        <v>Validar INE's vs ventas con Vale y CD Vs Veriscan</v>
      </c>
      <c r="G96" t="str">
        <f>_xlfn.XLOOKUP(tblGenerador[[#This Row],[ID_Tarea]],tblTareas[ID],tblTareas[Tipo frecuencia],"")</f>
        <v>semanal</v>
      </c>
      <c r="H96" t="str">
        <f>_xlfn.XLOOKUP(tblGenerador[[#This Row],[ID_Tarea]],tblTareas[ID],tblTareas[Regla frecuencia],"")</f>
        <v>sábado</v>
      </c>
      <c r="I96">
        <f>_xlfn.XLOOKUP(tblGenerador[[#This Row],[ID_Tarea]],tblTareas[ID],tblTareas[Duración Estándar (min)],"")</f>
        <v>20</v>
      </c>
      <c r="J96" t="str">
        <f>_xlfn.XLOOKUP(tblGenerador[[#This Row],[ID_Tarea]],tblTareas[ID],tblTareas[Turno],"")</f>
        <v>Cualquiera</v>
      </c>
      <c r="K96" t="str">
        <f>_xlfn.XLOOKUP(tblGenerador[[#This Row],[ID_Tarea]],tblTareas[ID],tblTareas[Puesto],"")</f>
        <v>Auxiliar Administrativo</v>
      </c>
      <c r="L96">
        <f>_xlfn.XLOOKUP(tblGenerador[[#This Row],[ID_Tarea]],tblTareas[ID],tblTareas[Frec Diaria],"")</f>
        <v>1</v>
      </c>
      <c r="M96" t="str">
        <f>_xlfn.XLOOKUP(tblGenerador[[#This Row],[ID_Tarea]],tblTareas[ID],tblTareas[Excluir_Festivos],"")</f>
        <v>si</v>
      </c>
      <c r="N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 spans="1:14">
      <c r="A97" s="6">
        <v>46027</v>
      </c>
      <c r="B97">
        <f>IFERROR(_xlfn.XLOOKUP(tblGenerador[[#This Row],[Fecha]],tblCalendario[Fecha],tblCalendario[Num de Sem],""),"")</f>
        <v>2</v>
      </c>
      <c r="C97" t="str">
        <f>IFERROR(_xlfn.XLOOKUP(tblGenerador[[#This Row],[Fecha]],tblCalendario[Fecha],tblCalendario[Dia Semana],""),"")</f>
        <v>lunes</v>
      </c>
      <c r="D97">
        <f>IFERROR(_xlfn.XLOOKUP(tblGenerador[[#This Row],[Fecha]],tblCalendario[Fecha],tblCalendario[Mes],""),"")</f>
        <v>1</v>
      </c>
      <c r="E97" t="s">
        <v>267</v>
      </c>
      <c r="F97" t="str">
        <f>_xlfn.XLOOKUP(tblGenerador[[#This Row],[ID_Tarea]],tblTareas[ID],tblTareas[TAREAS],"")</f>
        <v xml:space="preserve">Archivar Solicitudes </v>
      </c>
      <c r="G97" t="str">
        <f>_xlfn.XLOOKUP(tblGenerador[[#This Row],[ID_Tarea]],tblTareas[ID],tblTareas[Tipo frecuencia],"")</f>
        <v>semanal</v>
      </c>
      <c r="H97" t="str">
        <f>_xlfn.XLOOKUP(tblGenerador[[#This Row],[ID_Tarea]],tblTareas[ID],tblTareas[Regla frecuencia],"")</f>
        <v>viernes</v>
      </c>
      <c r="I97">
        <f>_xlfn.XLOOKUP(tblGenerador[[#This Row],[ID_Tarea]],tblTareas[ID],tblTareas[Duración Estándar (min)],"")</f>
        <v>10</v>
      </c>
      <c r="J97" t="str">
        <f>_xlfn.XLOOKUP(tblGenerador[[#This Row],[ID_Tarea]],tblTareas[ID],tblTareas[Turno],"")</f>
        <v>Cualquiera</v>
      </c>
      <c r="K97" t="str">
        <f>_xlfn.XLOOKUP(tblGenerador[[#This Row],[ID_Tarea]],tblTareas[ID],tblTareas[Puesto],"")</f>
        <v>Asesora Ventas</v>
      </c>
      <c r="L97">
        <f>_xlfn.XLOOKUP(tblGenerador[[#This Row],[ID_Tarea]],tblTareas[ID],tblTareas[Frec Diaria],"")</f>
        <v>1</v>
      </c>
      <c r="M97" t="str">
        <f>_xlfn.XLOOKUP(tblGenerador[[#This Row],[ID_Tarea]],tblTareas[ID],tblTareas[Excluir_Festivos],"")</f>
        <v>si</v>
      </c>
      <c r="N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 spans="1:14">
      <c r="A98" s="6">
        <v>46027</v>
      </c>
      <c r="B98">
        <f>IFERROR(_xlfn.XLOOKUP(tblGenerador[[#This Row],[Fecha]],tblCalendario[Fecha],tblCalendario[Num de Sem],""),"")</f>
        <v>2</v>
      </c>
      <c r="C98" t="str">
        <f>IFERROR(_xlfn.XLOOKUP(tblGenerador[[#This Row],[Fecha]],tblCalendario[Fecha],tblCalendario[Dia Semana],""),"")</f>
        <v>lunes</v>
      </c>
      <c r="D98">
        <f>IFERROR(_xlfn.XLOOKUP(tblGenerador[[#This Row],[Fecha]],tblCalendario[Fecha],tblCalendario[Mes],""),"")</f>
        <v>1</v>
      </c>
      <c r="E98" t="s">
        <v>268</v>
      </c>
      <c r="F98" t="str">
        <f>_xlfn.XLOOKUP(tblGenerador[[#This Row],[ID_Tarea]],tblTareas[ID],tblTareas[TAREAS],"")</f>
        <v xml:space="preserve">Orden Clasificacion y depuracion de documentos en Organizador Blanco </v>
      </c>
      <c r="G98" t="str">
        <f>_xlfn.XLOOKUP(tblGenerador[[#This Row],[ID_Tarea]],tblTareas[ID],tblTareas[Tipo frecuencia],"")</f>
        <v>semanal</v>
      </c>
      <c r="H98" t="str">
        <f>_xlfn.XLOOKUP(tblGenerador[[#This Row],[ID_Tarea]],tblTareas[ID],tblTareas[Regla frecuencia],"")</f>
        <v>sábado</v>
      </c>
      <c r="I98">
        <f>_xlfn.XLOOKUP(tblGenerador[[#This Row],[ID_Tarea]],tblTareas[ID],tblTareas[Duración Estándar (min)],"")</f>
        <v>15</v>
      </c>
      <c r="J98" t="str">
        <f>_xlfn.XLOOKUP(tblGenerador[[#This Row],[ID_Tarea]],tblTareas[ID],tblTareas[Turno],"")</f>
        <v>Cualquiera</v>
      </c>
      <c r="K98" t="str">
        <f>_xlfn.XLOOKUP(tblGenerador[[#This Row],[ID_Tarea]],tblTareas[ID],tblTareas[Puesto],"")</f>
        <v>Sub Coordinadora</v>
      </c>
      <c r="L98">
        <f>_xlfn.XLOOKUP(tblGenerador[[#This Row],[ID_Tarea]],tblTareas[ID],tblTareas[Frec Diaria],"")</f>
        <v>1</v>
      </c>
      <c r="M98" t="str">
        <f>_xlfn.XLOOKUP(tblGenerador[[#This Row],[ID_Tarea]],tblTareas[ID],tblTareas[Excluir_Festivos],"")</f>
        <v>si</v>
      </c>
      <c r="N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 spans="1:14">
      <c r="A99" s="6">
        <v>46027</v>
      </c>
      <c r="B99">
        <f>IFERROR(_xlfn.XLOOKUP(tblGenerador[[#This Row],[Fecha]],tblCalendario[Fecha],tblCalendario[Num de Sem],""),"")</f>
        <v>2</v>
      </c>
      <c r="C99" t="str">
        <f>IFERROR(_xlfn.XLOOKUP(tblGenerador[[#This Row],[Fecha]],tblCalendario[Fecha],tblCalendario[Dia Semana],""),"")</f>
        <v>lunes</v>
      </c>
      <c r="D99">
        <f>IFERROR(_xlfn.XLOOKUP(tblGenerador[[#This Row],[Fecha]],tblCalendario[Fecha],tblCalendario[Mes],""),"")</f>
        <v>1</v>
      </c>
      <c r="E99" t="s">
        <v>269</v>
      </c>
      <c r="F99" t="str">
        <f>_xlfn.XLOOKUP(tblGenerador[[#This Row],[ID_Tarea]],tblTareas[ID],tblTareas[TAREAS],"")</f>
        <v>Reparar Cajas Maltratadas</v>
      </c>
      <c r="G99" t="str">
        <f>_xlfn.XLOOKUP(tblGenerador[[#This Row],[ID_Tarea]],tblTareas[ID],tblTareas[Tipo frecuencia],"")</f>
        <v>semanal</v>
      </c>
      <c r="H99" t="str">
        <f>_xlfn.XLOOKUP(tblGenerador[[#This Row],[ID_Tarea]],tblTareas[ID],tblTareas[Regla frecuencia],"")</f>
        <v>domingo</v>
      </c>
      <c r="I99">
        <f>_xlfn.XLOOKUP(tblGenerador[[#This Row],[ID_Tarea]],tblTareas[ID],tblTareas[Duración Estándar (min)],"")</f>
        <v>10</v>
      </c>
      <c r="J99" t="str">
        <f>_xlfn.XLOOKUP(tblGenerador[[#This Row],[ID_Tarea]],tblTareas[ID],tblTareas[Turno],"")</f>
        <v>Cualquiera</v>
      </c>
      <c r="K99" t="str">
        <f>_xlfn.XLOOKUP(tblGenerador[[#This Row],[ID_Tarea]],tblTareas[ID],tblTareas[Puesto],"")</f>
        <v>Asesora Ventas</v>
      </c>
      <c r="L99">
        <f>_xlfn.XLOOKUP(tblGenerador[[#This Row],[ID_Tarea]],tblTareas[ID],tblTareas[Frec Diaria],"")</f>
        <v>1</v>
      </c>
      <c r="M99" t="str">
        <f>_xlfn.XLOOKUP(tblGenerador[[#This Row],[ID_Tarea]],tblTareas[ID],tblTareas[Excluir_Festivos],"")</f>
        <v>si</v>
      </c>
      <c r="N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 spans="1:14">
      <c r="A100" s="6">
        <v>46027</v>
      </c>
      <c r="B100">
        <f>IFERROR(_xlfn.XLOOKUP(tblGenerador[[#This Row],[Fecha]],tblCalendario[Fecha],tblCalendario[Num de Sem],""),"")</f>
        <v>2</v>
      </c>
      <c r="C100" t="str">
        <f>IFERROR(_xlfn.XLOOKUP(tblGenerador[[#This Row],[Fecha]],tblCalendario[Fecha],tblCalendario[Dia Semana],""),"")</f>
        <v>lunes</v>
      </c>
      <c r="D100">
        <f>IFERROR(_xlfn.XLOOKUP(tblGenerador[[#This Row],[Fecha]],tblCalendario[Fecha],tblCalendario[Mes],""),"")</f>
        <v>1</v>
      </c>
      <c r="E100" t="s">
        <v>270</v>
      </c>
      <c r="F100" t="str">
        <f>_xlfn.XLOOKUP(tblGenerador[[#This Row],[ID_Tarea]],tblTareas[ID],tblTareas[TAREAS],"")</f>
        <v>Proponer Calzado a Descuento</v>
      </c>
      <c r="G100" t="str">
        <f>_xlfn.XLOOKUP(tblGenerador[[#This Row],[ID_Tarea]],tblTareas[ID],tblTareas[Tipo frecuencia],"")</f>
        <v>semanal</v>
      </c>
      <c r="H100" t="str">
        <f>_xlfn.XLOOKUP(tblGenerador[[#This Row],[ID_Tarea]],tblTareas[ID],tblTareas[Regla frecuencia],"")</f>
        <v>lunes</v>
      </c>
      <c r="I100">
        <f>_xlfn.XLOOKUP(tblGenerador[[#This Row],[ID_Tarea]],tblTareas[ID],tblTareas[Duración Estándar (min)],"")</f>
        <v>5</v>
      </c>
      <c r="J100" t="str">
        <f>_xlfn.XLOOKUP(tblGenerador[[#This Row],[ID_Tarea]],tblTareas[ID],tblTareas[Turno],"")</f>
        <v>Cualquiera</v>
      </c>
      <c r="K100" t="str">
        <f>_xlfn.XLOOKUP(tblGenerador[[#This Row],[ID_Tarea]],tblTareas[ID],tblTareas[Puesto],"")</f>
        <v>Asesora Ventas</v>
      </c>
      <c r="L100">
        <f>_xlfn.XLOOKUP(tblGenerador[[#This Row],[ID_Tarea]],tblTareas[ID],tblTareas[Frec Diaria],"")</f>
        <v>1</v>
      </c>
      <c r="M100" t="str">
        <f>_xlfn.XLOOKUP(tblGenerador[[#This Row],[ID_Tarea]],tblTareas[ID],tblTareas[Excluir_Festivos],"")</f>
        <v>si</v>
      </c>
      <c r="N1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1" spans="1:14">
      <c r="A101" s="6">
        <v>46027</v>
      </c>
      <c r="B101">
        <f>IFERROR(_xlfn.XLOOKUP(tblGenerador[[#This Row],[Fecha]],tblCalendario[Fecha],tblCalendario[Num de Sem],""),"")</f>
        <v>2</v>
      </c>
      <c r="C101" t="str">
        <f>IFERROR(_xlfn.XLOOKUP(tblGenerador[[#This Row],[Fecha]],tblCalendario[Fecha],tblCalendario[Dia Semana],""),"")</f>
        <v>lunes</v>
      </c>
      <c r="D101">
        <f>IFERROR(_xlfn.XLOOKUP(tblGenerador[[#This Row],[Fecha]],tblCalendario[Fecha],tblCalendario[Mes],""),"")</f>
        <v>1</v>
      </c>
      <c r="E101" t="s">
        <v>271</v>
      </c>
      <c r="F101" t="str">
        <f>_xlfn.XLOOKUP(tblGenerador[[#This Row],[ID_Tarea]],tblTareas[ID],tblTareas[TAREAS],"")</f>
        <v xml:space="preserve">Computadoras Limpias </v>
      </c>
      <c r="G101" t="str">
        <f>_xlfn.XLOOKUP(tblGenerador[[#This Row],[ID_Tarea]],tblTareas[ID],tblTareas[Tipo frecuencia],"")</f>
        <v>mensual</v>
      </c>
      <c r="H101" t="str">
        <f>_xlfn.XLOOKUP(tblGenerador[[#This Row],[ID_Tarea]],tblTareas[ID],tblTareas[Regla frecuencia],"")</f>
        <v>dia 12</v>
      </c>
      <c r="I101">
        <f>_xlfn.XLOOKUP(tblGenerador[[#This Row],[ID_Tarea]],tblTareas[ID],tblTareas[Duración Estándar (min)],"")</f>
        <v>10</v>
      </c>
      <c r="J101" t="str">
        <f>_xlfn.XLOOKUP(tblGenerador[[#This Row],[ID_Tarea]],tblTareas[ID],tblTareas[Turno],"")</f>
        <v>Cualquiera</v>
      </c>
      <c r="K101" t="str">
        <f>_xlfn.XLOOKUP(tblGenerador[[#This Row],[ID_Tarea]],tblTareas[ID],tblTareas[Puesto],"")</f>
        <v>Asesora Ventas</v>
      </c>
      <c r="L101">
        <f>_xlfn.XLOOKUP(tblGenerador[[#This Row],[ID_Tarea]],tblTareas[ID],tblTareas[Frec Diaria],"")</f>
        <v>1</v>
      </c>
      <c r="M101" t="str">
        <f>_xlfn.XLOOKUP(tblGenerador[[#This Row],[ID_Tarea]],tblTareas[ID],tblTareas[Excluir_Festivos],"")</f>
        <v>si</v>
      </c>
      <c r="N1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 spans="1:14">
      <c r="A102" s="6">
        <v>46027</v>
      </c>
      <c r="B102">
        <f>IFERROR(_xlfn.XLOOKUP(tblGenerador[[#This Row],[Fecha]],tblCalendario[Fecha],tblCalendario[Num de Sem],""),"")</f>
        <v>2</v>
      </c>
      <c r="C102" t="str">
        <f>IFERROR(_xlfn.XLOOKUP(tblGenerador[[#This Row],[Fecha]],tblCalendario[Fecha],tblCalendario[Dia Semana],""),"")</f>
        <v>lunes</v>
      </c>
      <c r="D102">
        <f>IFERROR(_xlfn.XLOOKUP(tblGenerador[[#This Row],[Fecha]],tblCalendario[Fecha],tblCalendario[Mes],""),"")</f>
        <v>1</v>
      </c>
      <c r="E102" t="s">
        <v>272</v>
      </c>
      <c r="F102" t="str">
        <f>_xlfn.XLOOKUP(tblGenerador[[#This Row],[ID_Tarea]],tblTareas[ID],tblTareas[TAREAS],"")</f>
        <v>Depuracion De Relaciones Saldadas</v>
      </c>
      <c r="G102" t="str">
        <f>_xlfn.XLOOKUP(tblGenerador[[#This Row],[ID_Tarea]],tblTareas[ID],tblTareas[Tipo frecuencia],"")</f>
        <v>mensual</v>
      </c>
      <c r="H102" t="str">
        <f>_xlfn.XLOOKUP(tblGenerador[[#This Row],[ID_Tarea]],tblTareas[ID],tblTareas[Regla frecuencia],"")</f>
        <v>dia 13</v>
      </c>
      <c r="I102">
        <f>_xlfn.XLOOKUP(tblGenerador[[#This Row],[ID_Tarea]],tblTareas[ID],tblTareas[Duración Estándar (min)],"")</f>
        <v>20</v>
      </c>
      <c r="J102" t="str">
        <f>_xlfn.XLOOKUP(tblGenerador[[#This Row],[ID_Tarea]],tblTareas[ID],tblTareas[Turno],"")</f>
        <v>Cualquiera</v>
      </c>
      <c r="K102" t="str">
        <f>_xlfn.XLOOKUP(tblGenerador[[#This Row],[ID_Tarea]],tblTareas[ID],tblTareas[Puesto],"")</f>
        <v>Asesora Ventas</v>
      </c>
      <c r="L102">
        <f>_xlfn.XLOOKUP(tblGenerador[[#This Row],[ID_Tarea]],tblTareas[ID],tblTareas[Frec Diaria],"")</f>
        <v>1</v>
      </c>
      <c r="M102" t="str">
        <f>_xlfn.XLOOKUP(tblGenerador[[#This Row],[ID_Tarea]],tblTareas[ID],tblTareas[Excluir_Festivos],"")</f>
        <v>si</v>
      </c>
      <c r="N1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 spans="1:14">
      <c r="A103" s="6">
        <v>46027</v>
      </c>
      <c r="B103">
        <f>IFERROR(_xlfn.XLOOKUP(tblGenerador[[#This Row],[Fecha]],tblCalendario[Fecha],tblCalendario[Num de Sem],""),"")</f>
        <v>2</v>
      </c>
      <c r="C103" t="str">
        <f>IFERROR(_xlfn.XLOOKUP(tblGenerador[[#This Row],[Fecha]],tblCalendario[Fecha],tblCalendario[Dia Semana],""),"")</f>
        <v>lunes</v>
      </c>
      <c r="D103">
        <f>IFERROR(_xlfn.XLOOKUP(tblGenerador[[#This Row],[Fecha]],tblCalendario[Fecha],tblCalendario[Mes],""),"")</f>
        <v>1</v>
      </c>
      <c r="E103" t="s">
        <v>273</v>
      </c>
      <c r="F103" t="str">
        <f>_xlfn.XLOOKUP(tblGenerador[[#This Row],[ID_Tarea]],tblTareas[ID],tblTareas[TAREAS],"")</f>
        <v>Re imprimir Etiquetas D/ Codigo De Barra Despegadas, Borrosas</v>
      </c>
      <c r="G103" t="str">
        <f>_xlfn.XLOOKUP(tblGenerador[[#This Row],[ID_Tarea]],tblTareas[ID],tblTareas[Tipo frecuencia],"")</f>
        <v>mensual</v>
      </c>
      <c r="H103" t="str">
        <f>_xlfn.XLOOKUP(tblGenerador[[#This Row],[ID_Tarea]],tblTareas[ID],tblTareas[Regla frecuencia],"")</f>
        <v>dia 24</v>
      </c>
      <c r="I103">
        <f>_xlfn.XLOOKUP(tblGenerador[[#This Row],[ID_Tarea]],tblTareas[ID],tblTareas[Duración Estándar (min)],"")</f>
        <v>10</v>
      </c>
      <c r="J103" t="str">
        <f>_xlfn.XLOOKUP(tblGenerador[[#This Row],[ID_Tarea]],tblTareas[ID],tblTareas[Turno],"")</f>
        <v>Cualquiera</v>
      </c>
      <c r="K103" t="str">
        <f>_xlfn.XLOOKUP(tblGenerador[[#This Row],[ID_Tarea]],tblTareas[ID],tblTareas[Puesto],"")</f>
        <v>Asesora Ventas</v>
      </c>
      <c r="L103">
        <f>_xlfn.XLOOKUP(tblGenerador[[#This Row],[ID_Tarea]],tblTareas[ID],tblTareas[Frec Diaria],"")</f>
        <v>1</v>
      </c>
      <c r="M103" t="str">
        <f>_xlfn.XLOOKUP(tblGenerador[[#This Row],[ID_Tarea]],tblTareas[ID],tblTareas[Excluir_Festivos],"")</f>
        <v>si</v>
      </c>
      <c r="N1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 spans="1:14">
      <c r="A104" s="6">
        <v>46027</v>
      </c>
      <c r="B104">
        <f>IFERROR(_xlfn.XLOOKUP(tblGenerador[[#This Row],[Fecha]],tblCalendario[Fecha],tblCalendario[Num de Sem],""),"")</f>
        <v>2</v>
      </c>
      <c r="C104" t="str">
        <f>IFERROR(_xlfn.XLOOKUP(tblGenerador[[#This Row],[Fecha]],tblCalendario[Fecha],tblCalendario[Dia Semana],""),"")</f>
        <v>lunes</v>
      </c>
      <c r="D104">
        <f>IFERROR(_xlfn.XLOOKUP(tblGenerador[[#This Row],[Fecha]],tblCalendario[Fecha],tblCalendario[Mes],""),"")</f>
        <v>1</v>
      </c>
      <c r="E104" t="s">
        <v>274</v>
      </c>
      <c r="F104" t="str">
        <f>_xlfn.XLOOKUP(tblGenerador[[#This Row],[ID_Tarea]],tblTareas[ID],tblTareas[TAREAS],"")</f>
        <v>Hacer Espacios en almacen</v>
      </c>
      <c r="G104" t="str">
        <f>_xlfn.XLOOKUP(tblGenerador[[#This Row],[ID_Tarea]],tblTareas[ID],tblTareas[Tipo frecuencia],"")</f>
        <v>semanal</v>
      </c>
      <c r="H104" t="str">
        <f>_xlfn.XLOOKUP(tblGenerador[[#This Row],[ID_Tarea]],tblTareas[ID],tblTareas[Regla frecuencia],"")</f>
        <v>jueves</v>
      </c>
      <c r="I104">
        <f>_xlfn.XLOOKUP(tblGenerador[[#This Row],[ID_Tarea]],tblTareas[ID],tblTareas[Duración Estándar (min)],"")</f>
        <v>20</v>
      </c>
      <c r="J104" t="str">
        <f>_xlfn.XLOOKUP(tblGenerador[[#This Row],[ID_Tarea]],tblTareas[ID],tblTareas[Turno],"")</f>
        <v>Cualquiera</v>
      </c>
      <c r="K104" t="str">
        <f>_xlfn.XLOOKUP(tblGenerador[[#This Row],[ID_Tarea]],tblTareas[ID],tblTareas[Puesto],"")</f>
        <v>Asesora Ventas</v>
      </c>
      <c r="L104">
        <f>_xlfn.XLOOKUP(tblGenerador[[#This Row],[ID_Tarea]],tblTareas[ID],tblTareas[Frec Diaria],"")</f>
        <v>1</v>
      </c>
      <c r="M104" t="str">
        <f>_xlfn.XLOOKUP(tblGenerador[[#This Row],[ID_Tarea]],tblTareas[ID],tblTareas[Excluir_Festivos],"")</f>
        <v>si</v>
      </c>
      <c r="N1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 spans="1:14">
      <c r="A105" s="6">
        <v>46027</v>
      </c>
      <c r="B105">
        <f>IFERROR(_xlfn.XLOOKUP(tblGenerador[[#This Row],[Fecha]],tblCalendario[Fecha],tblCalendario[Num de Sem],""),"")</f>
        <v>2</v>
      </c>
      <c r="C105" t="str">
        <f>IFERROR(_xlfn.XLOOKUP(tblGenerador[[#This Row],[Fecha]],tblCalendario[Fecha],tblCalendario[Dia Semana],""),"")</f>
        <v>lunes</v>
      </c>
      <c r="D105">
        <f>IFERROR(_xlfn.XLOOKUP(tblGenerador[[#This Row],[Fecha]],tblCalendario[Fecha],tblCalendario[Mes],""),"")</f>
        <v>1</v>
      </c>
      <c r="E105" t="s">
        <v>275</v>
      </c>
      <c r="F105" t="str">
        <f>_xlfn.XLOOKUP(tblGenerador[[#This Row],[ID_Tarea]],tblTareas[ID],tblTareas[TAREAS],"")</f>
        <v xml:space="preserve">Lavar Cintas Percudidas </v>
      </c>
      <c r="G105" t="str">
        <f>_xlfn.XLOOKUP(tblGenerador[[#This Row],[ID_Tarea]],tblTareas[ID],tblTareas[Tipo frecuencia],"")</f>
        <v>bimestral</v>
      </c>
      <c r="H105" t="str">
        <f>_xlfn.XLOOKUP(tblGenerador[[#This Row],[ID_Tarea]],tblTareas[ID],tblTareas[Regla frecuencia],"")</f>
        <v>ultimo dia del mes</v>
      </c>
      <c r="I105">
        <f>_xlfn.XLOOKUP(tblGenerador[[#This Row],[ID_Tarea]],tblTareas[ID],tblTareas[Duración Estándar (min)],"")</f>
        <v>15</v>
      </c>
      <c r="J105" t="str">
        <f>_xlfn.XLOOKUP(tblGenerador[[#This Row],[ID_Tarea]],tblTareas[ID],tblTareas[Turno],"")</f>
        <v>Cualquiera</v>
      </c>
      <c r="K105" t="str">
        <f>_xlfn.XLOOKUP(tblGenerador[[#This Row],[ID_Tarea]],tblTareas[ID],tblTareas[Puesto],"")</f>
        <v>Asesora Ventas</v>
      </c>
      <c r="L105">
        <f>_xlfn.XLOOKUP(tblGenerador[[#This Row],[ID_Tarea]],tblTareas[ID],tblTareas[Frec Diaria],"")</f>
        <v>1</v>
      </c>
      <c r="M105" t="str">
        <f>_xlfn.XLOOKUP(tblGenerador[[#This Row],[ID_Tarea]],tblTareas[ID],tblTareas[Excluir_Festivos],"")</f>
        <v>si</v>
      </c>
      <c r="N1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 spans="1:14">
      <c r="A106" s="6">
        <v>46027</v>
      </c>
      <c r="B106">
        <f>IFERROR(_xlfn.XLOOKUP(tblGenerador[[#This Row],[Fecha]],tblCalendario[Fecha],tblCalendario[Num de Sem],""),"")</f>
        <v>2</v>
      </c>
      <c r="C106" t="str">
        <f>IFERROR(_xlfn.XLOOKUP(tblGenerador[[#This Row],[Fecha]],tblCalendario[Fecha],tblCalendario[Dia Semana],""),"")</f>
        <v>lunes</v>
      </c>
      <c r="D106">
        <f>IFERROR(_xlfn.XLOOKUP(tblGenerador[[#This Row],[Fecha]],tblCalendario[Fecha],tblCalendario[Mes],""),"")</f>
        <v>1</v>
      </c>
      <c r="E106" t="s">
        <v>276</v>
      </c>
      <c r="F106" t="str">
        <f>_xlfn.XLOOKUP(tblGenerador[[#This Row],[ID_Tarea]],tblTareas[ID],tblTareas[TAREAS],"")</f>
        <v>Capturar lotes de Recepcion De Mercancia</v>
      </c>
      <c r="G106" t="str">
        <f>_xlfn.XLOOKUP(tblGenerador[[#This Row],[ID_Tarea]],tblTareas[ID],tblTareas[Tipo frecuencia],"")</f>
        <v>diario</v>
      </c>
      <c r="H106" t="str">
        <f>_xlfn.XLOOKUP(tblGenerador[[#This Row],[ID_Tarea]],tblTareas[ID],tblTareas[Regla frecuencia],"")</f>
        <v>diario</v>
      </c>
      <c r="I106">
        <f>_xlfn.XLOOKUP(tblGenerador[[#This Row],[ID_Tarea]],tblTareas[ID],tblTareas[Duración Estándar (min)],"")</f>
        <v>30</v>
      </c>
      <c r="J106" t="str">
        <f>_xlfn.XLOOKUP(tblGenerador[[#This Row],[ID_Tarea]],tblTareas[ID],tblTareas[Turno],"")</f>
        <v>Cualquiera</v>
      </c>
      <c r="K106" t="str">
        <f>_xlfn.XLOOKUP(tblGenerador[[#This Row],[ID_Tarea]],tblTareas[ID],tblTareas[Puesto],"")</f>
        <v>Asesora Ventas</v>
      </c>
      <c r="L106">
        <f>_xlfn.XLOOKUP(tblGenerador[[#This Row],[ID_Tarea]],tblTareas[ID],tblTareas[Frec Diaria],"")</f>
        <v>1</v>
      </c>
      <c r="M106" t="str">
        <f>_xlfn.XLOOKUP(tblGenerador[[#This Row],[ID_Tarea]],tblTareas[ID],tblTareas[Excluir_Festivos],"")</f>
        <v>si</v>
      </c>
      <c r="N1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7" spans="1:14">
      <c r="A107" s="6">
        <v>46027</v>
      </c>
      <c r="B107">
        <f>IFERROR(_xlfn.XLOOKUP(tblGenerador[[#This Row],[Fecha]],tblCalendario[Fecha],tblCalendario[Num de Sem],""),"")</f>
        <v>2</v>
      </c>
      <c r="C107" t="str">
        <f>IFERROR(_xlfn.XLOOKUP(tblGenerador[[#This Row],[Fecha]],tblCalendario[Fecha],tblCalendario[Dia Semana],""),"")</f>
        <v>lunes</v>
      </c>
      <c r="D107">
        <f>IFERROR(_xlfn.XLOOKUP(tblGenerador[[#This Row],[Fecha]],tblCalendario[Fecha],tblCalendario[Mes],""),"")</f>
        <v>1</v>
      </c>
      <c r="E107" t="s">
        <v>277</v>
      </c>
      <c r="F107" t="str">
        <f>_xlfn.XLOOKUP(tblGenerador[[#This Row],[ID_Tarea]],tblTareas[ID],tblTareas[TAREAS],"")</f>
        <v>Alto flujo de Transferencias</v>
      </c>
      <c r="G107" t="str">
        <f>_xlfn.XLOOKUP(tblGenerador[[#This Row],[ID_Tarea]],tblTareas[ID],tblTareas[Tipo frecuencia],"")</f>
        <v>personalizada</v>
      </c>
      <c r="H107" t="str">
        <f>_xlfn.XLOOKUP(tblGenerador[[#This Row],[ID_Tarea]],tblTareas[ID],tblTareas[Regla frecuencia],"")</f>
        <v>dia 1, dia 2, dia 3, dia 4, dia 5, dia 15, dia 16, dia 17, dia 18, dia 19, dia 20</v>
      </c>
      <c r="I107">
        <f>_xlfn.XLOOKUP(tblGenerador[[#This Row],[ID_Tarea]],tblTareas[ID],tblTareas[Duración Estándar (min)],"")</f>
        <v>15</v>
      </c>
      <c r="J107" t="str">
        <f>_xlfn.XLOOKUP(tblGenerador[[#This Row],[ID_Tarea]],tblTareas[ID],tblTareas[Turno],"")</f>
        <v>Cualquiera</v>
      </c>
      <c r="K107" t="str">
        <f>_xlfn.XLOOKUP(tblGenerador[[#This Row],[ID_Tarea]],tblTareas[ID],tblTareas[Puesto],"")</f>
        <v>Asesora Ventas</v>
      </c>
      <c r="L107">
        <f>_xlfn.XLOOKUP(tblGenerador[[#This Row],[ID_Tarea]],tblTareas[ID],tblTareas[Frec Diaria],"")</f>
        <v>1</v>
      </c>
      <c r="M107" t="str">
        <f>_xlfn.XLOOKUP(tblGenerador[[#This Row],[ID_Tarea]],tblTareas[ID],tblTareas[Excluir_Festivos],"")</f>
        <v>si</v>
      </c>
      <c r="N1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8" spans="1:14">
      <c r="A108" s="6">
        <v>46027</v>
      </c>
      <c r="B108">
        <f>IFERROR(_xlfn.XLOOKUP(tblGenerador[[#This Row],[Fecha]],tblCalendario[Fecha],tblCalendario[Num de Sem],""),"")</f>
        <v>2</v>
      </c>
      <c r="C108" t="str">
        <f>IFERROR(_xlfn.XLOOKUP(tblGenerador[[#This Row],[Fecha]],tblCalendario[Fecha],tblCalendario[Dia Semana],""),"")</f>
        <v>lunes</v>
      </c>
      <c r="D108">
        <f>IFERROR(_xlfn.XLOOKUP(tblGenerador[[#This Row],[Fecha]],tblCalendario[Fecha],tblCalendario[Mes],""),"")</f>
        <v>1</v>
      </c>
      <c r="E108" t="s">
        <v>278</v>
      </c>
      <c r="F108" t="str">
        <f>_xlfn.XLOOKUP(tblGenerador[[#This Row],[ID_Tarea]],tblTareas[ID],tblTareas[TAREAS],"")</f>
        <v>Preparar/Organizar Revisión De Mcia.</v>
      </c>
      <c r="G108" t="str">
        <f>_xlfn.XLOOKUP(tblGenerador[[#This Row],[ID_Tarea]],tblTareas[ID],tblTareas[Tipo frecuencia],"")</f>
        <v>mensual</v>
      </c>
      <c r="H108" t="str">
        <f>_xlfn.XLOOKUP(tblGenerador[[#This Row],[ID_Tarea]],tblTareas[ID],tblTareas[Regla frecuencia],"")</f>
        <v>dia 21, dia 22, dia 23</v>
      </c>
      <c r="I108">
        <f>_xlfn.XLOOKUP(tblGenerador[[#This Row],[ID_Tarea]],tblTareas[ID],tblTareas[Duración Estándar (min)],"")</f>
        <v>10</v>
      </c>
      <c r="J108" t="str">
        <f>_xlfn.XLOOKUP(tblGenerador[[#This Row],[ID_Tarea]],tblTareas[ID],tblTareas[Turno],"")</f>
        <v>Cualquiera</v>
      </c>
      <c r="K108" t="str">
        <f>_xlfn.XLOOKUP(tblGenerador[[#This Row],[ID_Tarea]],tblTareas[ID],tblTareas[Puesto],"")</f>
        <v>Sub Coordinadora</v>
      </c>
      <c r="L108">
        <f>_xlfn.XLOOKUP(tblGenerador[[#This Row],[ID_Tarea]],tblTareas[ID],tblTareas[Frec Diaria],"")</f>
        <v>1</v>
      </c>
      <c r="M108" t="str">
        <f>_xlfn.XLOOKUP(tblGenerador[[#This Row],[ID_Tarea]],tblTareas[ID],tblTareas[Excluir_Festivos],"")</f>
        <v>si</v>
      </c>
      <c r="N1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 spans="1:14">
      <c r="A109" s="6">
        <v>46027</v>
      </c>
      <c r="B109">
        <f>IFERROR(_xlfn.XLOOKUP(tblGenerador[[#This Row],[Fecha]],tblCalendario[Fecha],tblCalendario[Num de Sem],""),"")</f>
        <v>2</v>
      </c>
      <c r="C109" t="str">
        <f>IFERROR(_xlfn.XLOOKUP(tblGenerador[[#This Row],[Fecha]],tblCalendario[Fecha],tblCalendario[Dia Semana],""),"")</f>
        <v>lunes</v>
      </c>
      <c r="D109">
        <f>IFERROR(_xlfn.XLOOKUP(tblGenerador[[#This Row],[Fecha]],tblCalendario[Fecha],tblCalendario[Mes],""),"")</f>
        <v>1</v>
      </c>
      <c r="E109" t="s">
        <v>279</v>
      </c>
      <c r="F109" t="str">
        <f>_xlfn.XLOOKUP(tblGenerador[[#This Row],[ID_Tarea]],tblTareas[ID],tblTareas[TAREAS],"")</f>
        <v>Recibí Libro De Entradas Y Salidas Del Mes</v>
      </c>
      <c r="G109" t="str">
        <f>_xlfn.XLOOKUP(tblGenerador[[#This Row],[ID_Tarea]],tblTareas[ID],tblTareas[Tipo frecuencia],"")</f>
        <v>mensual</v>
      </c>
      <c r="H109" t="str">
        <f>_xlfn.XLOOKUP(tblGenerador[[#This Row],[ID_Tarea]],tblTareas[ID],tblTareas[Regla frecuencia],"")</f>
        <v>dia 25</v>
      </c>
      <c r="I109">
        <f>_xlfn.XLOOKUP(tblGenerador[[#This Row],[ID_Tarea]],tblTareas[ID],tblTareas[Duración Estándar (min)],"")</f>
        <v>10</v>
      </c>
      <c r="J109" t="str">
        <f>_xlfn.XLOOKUP(tblGenerador[[#This Row],[ID_Tarea]],tblTareas[ID],tblTareas[Turno],"")</f>
        <v>Cualquiera</v>
      </c>
      <c r="K109" t="str">
        <f>_xlfn.XLOOKUP(tblGenerador[[#This Row],[ID_Tarea]],tblTareas[ID],tblTareas[Puesto],"")</f>
        <v>Sub Coordinadora</v>
      </c>
      <c r="L109">
        <f>_xlfn.XLOOKUP(tblGenerador[[#This Row],[ID_Tarea]],tblTareas[ID],tblTareas[Frec Diaria],"")</f>
        <v>1</v>
      </c>
      <c r="M109" t="str">
        <f>_xlfn.XLOOKUP(tblGenerador[[#This Row],[ID_Tarea]],tblTareas[ID],tblTareas[Excluir_Festivos],"")</f>
        <v>si</v>
      </c>
      <c r="N1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 spans="1:14">
      <c r="A110" s="6">
        <v>46027</v>
      </c>
      <c r="B110">
        <f>IFERROR(_xlfn.XLOOKUP(tblGenerador[[#This Row],[Fecha]],tblCalendario[Fecha],tblCalendario[Num de Sem],""),"")</f>
        <v>2</v>
      </c>
      <c r="C110" t="str">
        <f>IFERROR(_xlfn.XLOOKUP(tblGenerador[[#This Row],[Fecha]],tblCalendario[Fecha],tblCalendario[Dia Semana],""),"")</f>
        <v>lunes</v>
      </c>
      <c r="D110">
        <f>IFERROR(_xlfn.XLOOKUP(tblGenerador[[#This Row],[Fecha]],tblCalendario[Fecha],tblCalendario[Mes],""),"")</f>
        <v>1</v>
      </c>
      <c r="E110" t="s">
        <v>280</v>
      </c>
      <c r="F110" t="str">
        <f>_xlfn.XLOOKUP(tblGenerador[[#This Row],[ID_Tarea]],tblTareas[ID],tblTareas[TAREAS],"")</f>
        <v>Notas Generales Capturadas</v>
      </c>
      <c r="G110" t="str">
        <f>_xlfn.XLOOKUP(tblGenerador[[#This Row],[ID_Tarea]],tblTareas[ID],tblTareas[Tipo frecuencia],"")</f>
        <v>Semanal</v>
      </c>
      <c r="H110" t="str">
        <f>_xlfn.XLOOKUP(tblGenerador[[#This Row],[ID_Tarea]],tblTareas[ID],tblTareas[Regla frecuencia],"")</f>
        <v>Sabado</v>
      </c>
      <c r="I110">
        <f>_xlfn.XLOOKUP(tblGenerador[[#This Row],[ID_Tarea]],tblTareas[ID],tblTareas[Duración Estándar (min)],"")</f>
        <v>10</v>
      </c>
      <c r="J110" t="str">
        <f>_xlfn.XLOOKUP(tblGenerador[[#This Row],[ID_Tarea]],tblTareas[ID],tblTareas[Turno],"")</f>
        <v>Cualquiera</v>
      </c>
      <c r="K110" t="str">
        <f>_xlfn.XLOOKUP(tblGenerador[[#This Row],[ID_Tarea]],tblTareas[ID],tblTareas[Puesto],"")</f>
        <v>Sub Coordinadora</v>
      </c>
      <c r="L110">
        <f>_xlfn.XLOOKUP(tblGenerador[[#This Row],[ID_Tarea]],tblTareas[ID],tblTareas[Frec Diaria],"")</f>
        <v>1</v>
      </c>
      <c r="M110" t="str">
        <f>_xlfn.XLOOKUP(tblGenerador[[#This Row],[ID_Tarea]],tblTareas[ID],tblTareas[Excluir_Festivos],"")</f>
        <v>si</v>
      </c>
      <c r="N1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 spans="1:14">
      <c r="A111" s="6">
        <v>46027</v>
      </c>
      <c r="B111">
        <f>IFERROR(_xlfn.XLOOKUP(tblGenerador[[#This Row],[Fecha]],tblCalendario[Fecha],tblCalendario[Num de Sem],""),"")</f>
        <v>2</v>
      </c>
      <c r="C111" t="str">
        <f>IFERROR(_xlfn.XLOOKUP(tblGenerador[[#This Row],[Fecha]],tblCalendario[Fecha],tblCalendario[Dia Semana],""),"")</f>
        <v>lunes</v>
      </c>
      <c r="D111">
        <f>IFERROR(_xlfn.XLOOKUP(tblGenerador[[#This Row],[Fecha]],tblCalendario[Fecha],tblCalendario[Mes],""),"")</f>
        <v>1</v>
      </c>
      <c r="E111" t="s">
        <v>281</v>
      </c>
      <c r="F111" t="str">
        <f>_xlfn.XLOOKUP(tblGenerador[[#This Row],[ID_Tarea]],tblTareas[ID],tblTareas[TAREAS],"")</f>
        <v>Recibir Traspasos Pendientes</v>
      </c>
      <c r="G111" t="str">
        <f>_xlfn.XLOOKUP(tblGenerador[[#This Row],[ID_Tarea]],tblTareas[ID],tblTareas[Tipo frecuencia],"")</f>
        <v>Semanal</v>
      </c>
      <c r="H111" t="str">
        <f>_xlfn.XLOOKUP(tblGenerador[[#This Row],[ID_Tarea]],tblTareas[ID],tblTareas[Regla frecuencia],"")</f>
        <v>Lunes</v>
      </c>
      <c r="I111">
        <f>_xlfn.XLOOKUP(tblGenerador[[#This Row],[ID_Tarea]],tblTareas[ID],tblTareas[Duración Estándar (min)],"")</f>
        <v>10</v>
      </c>
      <c r="J111" t="str">
        <f>_xlfn.XLOOKUP(tblGenerador[[#This Row],[ID_Tarea]],tblTareas[ID],tblTareas[Turno],"")</f>
        <v>Cualquiera</v>
      </c>
      <c r="K111" t="str">
        <f>_xlfn.XLOOKUP(tblGenerador[[#This Row],[ID_Tarea]],tblTareas[ID],tblTareas[Puesto],"")</f>
        <v>Sub Coordinadora</v>
      </c>
      <c r="L111">
        <f>_xlfn.XLOOKUP(tblGenerador[[#This Row],[ID_Tarea]],tblTareas[ID],tblTareas[Frec Diaria],"")</f>
        <v>1</v>
      </c>
      <c r="M111" t="str">
        <f>_xlfn.XLOOKUP(tblGenerador[[#This Row],[ID_Tarea]],tblTareas[ID],tblTareas[Excluir_Festivos],"")</f>
        <v>si</v>
      </c>
      <c r="N1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2" spans="1:14">
      <c r="A112" s="6">
        <v>46027</v>
      </c>
      <c r="B112">
        <f>IFERROR(_xlfn.XLOOKUP(tblGenerador[[#This Row],[Fecha]],tblCalendario[Fecha],tblCalendario[Num de Sem],""),"")</f>
        <v>2</v>
      </c>
      <c r="C112" t="str">
        <f>IFERROR(_xlfn.XLOOKUP(tblGenerador[[#This Row],[Fecha]],tblCalendario[Fecha],tblCalendario[Dia Semana],""),"")</f>
        <v>lunes</v>
      </c>
      <c r="D112">
        <f>IFERROR(_xlfn.XLOOKUP(tblGenerador[[#This Row],[Fecha]],tblCalendario[Fecha],tblCalendario[Mes],""),"")</f>
        <v>1</v>
      </c>
      <c r="E112" t="s">
        <v>282</v>
      </c>
      <c r="F112" t="str">
        <f>_xlfn.XLOOKUP(tblGenerador[[#This Row],[ID_Tarea]],tblTareas[ID],tblTareas[TAREAS],"")</f>
        <v>Revisar Puntos Ciegos atrás De Anaquel a En Almacén</v>
      </c>
      <c r="G112" t="str">
        <f>_xlfn.XLOOKUP(tblGenerador[[#This Row],[ID_Tarea]],tblTareas[ID],tblTareas[Tipo frecuencia],"")</f>
        <v>mensual</v>
      </c>
      <c r="H112" t="str">
        <f>_xlfn.XLOOKUP(tblGenerador[[#This Row],[ID_Tarea]],tblTareas[ID],tblTareas[Regla frecuencia],"")</f>
        <v>dia 25</v>
      </c>
      <c r="I112">
        <f>_xlfn.XLOOKUP(tblGenerador[[#This Row],[ID_Tarea]],tblTareas[ID],tblTareas[Duración Estándar (min)],"")</f>
        <v>10</v>
      </c>
      <c r="J112" t="str">
        <f>_xlfn.XLOOKUP(tblGenerador[[#This Row],[ID_Tarea]],tblTareas[ID],tblTareas[Turno],"")</f>
        <v>Cualquiera</v>
      </c>
      <c r="K112" t="str">
        <f>_xlfn.XLOOKUP(tblGenerador[[#This Row],[ID_Tarea]],tblTareas[ID],tblTareas[Puesto],"")</f>
        <v>Sub Coordinadora</v>
      </c>
      <c r="L112">
        <f>_xlfn.XLOOKUP(tblGenerador[[#This Row],[ID_Tarea]],tblTareas[ID],tblTareas[Frec Diaria],"")</f>
        <v>1</v>
      </c>
      <c r="M112" t="str">
        <f>_xlfn.XLOOKUP(tblGenerador[[#This Row],[ID_Tarea]],tblTareas[ID],tblTareas[Excluir_Festivos],"")</f>
        <v>si</v>
      </c>
      <c r="N1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 spans="1:14">
      <c r="A113" s="6">
        <v>46027</v>
      </c>
      <c r="B113">
        <f>IFERROR(_xlfn.XLOOKUP(tblGenerador[[#This Row],[Fecha]],tblCalendario[Fecha],tblCalendario[Num de Sem],""),"")</f>
        <v>2</v>
      </c>
      <c r="C113" t="str">
        <f>IFERROR(_xlfn.XLOOKUP(tblGenerador[[#This Row],[Fecha]],tblCalendario[Fecha],tblCalendario[Dia Semana],""),"")</f>
        <v>lunes</v>
      </c>
      <c r="D113">
        <f>IFERROR(_xlfn.XLOOKUP(tblGenerador[[#This Row],[Fecha]],tblCalendario[Fecha],tblCalendario[Mes],""),"")</f>
        <v>1</v>
      </c>
      <c r="E113" t="s">
        <v>283</v>
      </c>
      <c r="F113" t="str">
        <f>_xlfn.XLOOKUP(tblGenerador[[#This Row],[ID_Tarea]],tblTareas[ID],tblTareas[TAREAS],"")</f>
        <v>Revisar Y Cargar Lectores De Códigos para inventarios</v>
      </c>
      <c r="G113" t="str">
        <f>_xlfn.XLOOKUP(tblGenerador[[#This Row],[ID_Tarea]],tblTareas[ID],tblTareas[Tipo frecuencia],"")</f>
        <v>mensual</v>
      </c>
      <c r="H113" t="str">
        <f>_xlfn.XLOOKUP(tblGenerador[[#This Row],[ID_Tarea]],tblTareas[ID],tblTareas[Regla frecuencia],"")</f>
        <v>dia 25</v>
      </c>
      <c r="I113">
        <f>_xlfn.XLOOKUP(tblGenerador[[#This Row],[ID_Tarea]],tblTareas[ID],tblTareas[Duración Estándar (min)],"")</f>
        <v>10</v>
      </c>
      <c r="J113" t="str">
        <f>_xlfn.XLOOKUP(tblGenerador[[#This Row],[ID_Tarea]],tblTareas[ID],tblTareas[Turno],"")</f>
        <v>Cualquiera</v>
      </c>
      <c r="K113" t="str">
        <f>_xlfn.XLOOKUP(tblGenerador[[#This Row],[ID_Tarea]],tblTareas[ID],tblTareas[Puesto],"")</f>
        <v>Sub Coordinadora</v>
      </c>
      <c r="L113">
        <f>_xlfn.XLOOKUP(tblGenerador[[#This Row],[ID_Tarea]],tblTareas[ID],tblTareas[Frec Diaria],"")</f>
        <v>1</v>
      </c>
      <c r="M113" t="str">
        <f>_xlfn.XLOOKUP(tblGenerador[[#This Row],[ID_Tarea]],tblTareas[ID],tblTareas[Excluir_Festivos],"")</f>
        <v>si</v>
      </c>
      <c r="N1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 spans="1:14">
      <c r="A114" s="6">
        <v>46027</v>
      </c>
      <c r="B114">
        <f>IFERROR(_xlfn.XLOOKUP(tblGenerador[[#This Row],[Fecha]],tblCalendario[Fecha],tblCalendario[Num de Sem],""),"")</f>
        <v>2</v>
      </c>
      <c r="C114" t="str">
        <f>IFERROR(_xlfn.XLOOKUP(tblGenerador[[#This Row],[Fecha]],tblCalendario[Fecha],tblCalendario[Dia Semana],""),"")</f>
        <v>lunes</v>
      </c>
      <c r="D114">
        <f>IFERROR(_xlfn.XLOOKUP(tblGenerador[[#This Row],[Fecha]],tblCalendario[Fecha],tblCalendario[Mes],""),"")</f>
        <v>1</v>
      </c>
      <c r="E114" t="s">
        <v>284</v>
      </c>
      <c r="F114" t="str">
        <f>_xlfn.XLOOKUP(tblGenerador[[#This Row],[ID_Tarea]],tblTareas[ID],tblTareas[TAREAS],"")</f>
        <v>Seguimiento Agenda</v>
      </c>
      <c r="G114" t="str">
        <f>_xlfn.XLOOKUP(tblGenerador[[#This Row],[ID_Tarea]],tblTareas[ID],tblTareas[Tipo frecuencia],"")</f>
        <v>diario</v>
      </c>
      <c r="H114" t="str">
        <f>_xlfn.XLOOKUP(tblGenerador[[#This Row],[ID_Tarea]],tblTareas[ID],tblTareas[Regla frecuencia],"")</f>
        <v>diario</v>
      </c>
      <c r="I114">
        <f>_xlfn.XLOOKUP(tblGenerador[[#This Row],[ID_Tarea]],tblTareas[ID],tblTareas[Duración Estándar (min)],"")</f>
        <v>10</v>
      </c>
      <c r="J114" t="str">
        <f>_xlfn.XLOOKUP(tblGenerador[[#This Row],[ID_Tarea]],tblTareas[ID],tblTareas[Turno],"")</f>
        <v>Cualquiera</v>
      </c>
      <c r="K114" t="str">
        <f>_xlfn.XLOOKUP(tblGenerador[[#This Row],[ID_Tarea]],tblTareas[ID],tblTareas[Puesto],"")</f>
        <v>Sub Coordinadora</v>
      </c>
      <c r="L114">
        <f>_xlfn.XLOOKUP(tblGenerador[[#This Row],[ID_Tarea]],tblTareas[ID],tblTareas[Frec Diaria],"")</f>
        <v>1</v>
      </c>
      <c r="M114" t="str">
        <f>_xlfn.XLOOKUP(tblGenerador[[#This Row],[ID_Tarea]],tblTareas[ID],tblTareas[Excluir_Festivos],"")</f>
        <v>si</v>
      </c>
      <c r="N1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 spans="1:14">
      <c r="A115" s="6">
        <v>46027</v>
      </c>
      <c r="B115">
        <f>IFERROR(_xlfn.XLOOKUP(tblGenerador[[#This Row],[Fecha]],tblCalendario[Fecha],tblCalendario[Num de Sem],""),"")</f>
        <v>2</v>
      </c>
      <c r="C115" t="str">
        <f>IFERROR(_xlfn.XLOOKUP(tblGenerador[[#This Row],[Fecha]],tblCalendario[Fecha],tblCalendario[Dia Semana],""),"")</f>
        <v>lunes</v>
      </c>
      <c r="D115">
        <f>IFERROR(_xlfn.XLOOKUP(tblGenerador[[#This Row],[Fecha]],tblCalendario[Fecha],tblCalendario[Mes],""),"")</f>
        <v>1</v>
      </c>
      <c r="E115" t="s">
        <v>285</v>
      </c>
      <c r="F115" t="str">
        <f>_xlfn.XLOOKUP(tblGenerador[[#This Row],[ID_Tarea]],tblTareas[ID],tblTareas[TAREAS],"")</f>
        <v>Activacion De 2 Credito directos Por Semana</v>
      </c>
      <c r="G115" t="str">
        <f>_xlfn.XLOOKUP(tblGenerador[[#This Row],[ID_Tarea]],tblTareas[ID],tblTareas[Tipo frecuencia],"")</f>
        <v>semanal</v>
      </c>
      <c r="H115" t="str">
        <f>_xlfn.XLOOKUP(tblGenerador[[#This Row],[ID_Tarea]],tblTareas[ID],tblTareas[Regla frecuencia],"")</f>
        <v>viernes</v>
      </c>
      <c r="I115">
        <f>_xlfn.XLOOKUP(tblGenerador[[#This Row],[ID_Tarea]],tblTareas[ID],tblTareas[Duración Estándar (min)],"")</f>
        <v>10</v>
      </c>
      <c r="J115" t="str">
        <f>_xlfn.XLOOKUP(tblGenerador[[#This Row],[ID_Tarea]],tblTareas[ID],tblTareas[Turno],"")</f>
        <v>Cualquiera</v>
      </c>
      <c r="K115" t="str">
        <f>_xlfn.XLOOKUP(tblGenerador[[#This Row],[ID_Tarea]],tblTareas[ID],tblTareas[Puesto],"")</f>
        <v>Asesora Ventas</v>
      </c>
      <c r="L115">
        <f>_xlfn.XLOOKUP(tblGenerador[[#This Row],[ID_Tarea]],tblTareas[ID],tblTareas[Frec Diaria],"")</f>
        <v>1</v>
      </c>
      <c r="M115" t="str">
        <f>_xlfn.XLOOKUP(tblGenerador[[#This Row],[ID_Tarea]],tblTareas[ID],tblTareas[Excluir_Festivos],"")</f>
        <v>si</v>
      </c>
      <c r="N1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 spans="1:14">
      <c r="A116" s="6">
        <v>46027</v>
      </c>
      <c r="B116">
        <f>IFERROR(_xlfn.XLOOKUP(tblGenerador[[#This Row],[Fecha]],tblCalendario[Fecha],tblCalendario[Num de Sem],""),"")</f>
        <v>2</v>
      </c>
      <c r="C116" t="str">
        <f>IFERROR(_xlfn.XLOOKUP(tblGenerador[[#This Row],[Fecha]],tblCalendario[Fecha],tblCalendario[Dia Semana],""),"")</f>
        <v>lunes</v>
      </c>
      <c r="D116">
        <f>IFERROR(_xlfn.XLOOKUP(tblGenerador[[#This Row],[Fecha]],tblCalendario[Fecha],tblCalendario[Mes],""),"")</f>
        <v>1</v>
      </c>
      <c r="E116" t="s">
        <v>286</v>
      </c>
      <c r="F116" t="str">
        <f>_xlfn.XLOOKUP(tblGenerador[[#This Row],[ID_Tarea]],tblTareas[ID],tblTareas[TAREAS],"")</f>
        <v xml:space="preserve">Evaluar Exhibicon </v>
      </c>
      <c r="G116" t="str">
        <f>_xlfn.XLOOKUP(tblGenerador[[#This Row],[ID_Tarea]],tblTareas[ID],tblTareas[Tipo frecuencia],"")</f>
        <v>semanal</v>
      </c>
      <c r="H116" t="str">
        <f>_xlfn.XLOOKUP(tblGenerador[[#This Row],[ID_Tarea]],tblTareas[ID],tblTareas[Regla frecuencia],"")</f>
        <v>sábado</v>
      </c>
      <c r="I116">
        <f>_xlfn.XLOOKUP(tblGenerador[[#This Row],[ID_Tarea]],tblTareas[ID],tblTareas[Duración Estándar (min)],"")</f>
        <v>10</v>
      </c>
      <c r="J116" t="str">
        <f>_xlfn.XLOOKUP(tblGenerador[[#This Row],[ID_Tarea]],tblTareas[ID],tblTareas[Turno],"")</f>
        <v>Cualquiera</v>
      </c>
      <c r="K116" t="str">
        <f>_xlfn.XLOOKUP(tblGenerador[[#This Row],[ID_Tarea]],tblTareas[ID],tblTareas[Puesto],"")</f>
        <v>Sub Coordinadora</v>
      </c>
      <c r="L116">
        <f>_xlfn.XLOOKUP(tblGenerador[[#This Row],[ID_Tarea]],tblTareas[ID],tblTareas[Frec Diaria],"")</f>
        <v>1</v>
      </c>
      <c r="M116" t="str">
        <f>_xlfn.XLOOKUP(tblGenerador[[#This Row],[ID_Tarea]],tblTareas[ID],tblTareas[Excluir_Festivos],"")</f>
        <v>si</v>
      </c>
      <c r="N1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 spans="1:14">
      <c r="A117" s="6">
        <v>46027</v>
      </c>
      <c r="B117">
        <f>IFERROR(_xlfn.XLOOKUP(tblGenerador[[#This Row],[Fecha]],tblCalendario[Fecha],tblCalendario[Num de Sem],""),"")</f>
        <v>2</v>
      </c>
      <c r="C117" t="str">
        <f>IFERROR(_xlfn.XLOOKUP(tblGenerador[[#This Row],[Fecha]],tblCalendario[Fecha],tblCalendario[Dia Semana],""),"")</f>
        <v>lunes</v>
      </c>
      <c r="D117">
        <f>IFERROR(_xlfn.XLOOKUP(tblGenerador[[#This Row],[Fecha]],tblCalendario[Fecha],tblCalendario[Mes],""),"")</f>
        <v>1</v>
      </c>
      <c r="E117" t="s">
        <v>287</v>
      </c>
      <c r="F117" t="str">
        <f>_xlfn.XLOOKUP(tblGenerador[[#This Row],[ID_Tarea]],tblTareas[ID],tblTareas[TAREAS],"")</f>
        <v>Revisión De Cortes</v>
      </c>
      <c r="G117" t="str">
        <f>_xlfn.XLOOKUP(tblGenerador[[#This Row],[ID_Tarea]],tblTareas[ID],tblTareas[Tipo frecuencia],"")</f>
        <v>semanal</v>
      </c>
      <c r="H117" t="str">
        <f>_xlfn.XLOOKUP(tblGenerador[[#This Row],[ID_Tarea]],tblTareas[ID],tblTareas[Regla frecuencia],"")</f>
        <v>viernes</v>
      </c>
      <c r="I117">
        <f>_xlfn.XLOOKUP(tblGenerador[[#This Row],[ID_Tarea]],tblTareas[ID],tblTareas[Duración Estándar (min)],"")</f>
        <v>60</v>
      </c>
      <c r="J117" t="str">
        <f>_xlfn.XLOOKUP(tblGenerador[[#This Row],[ID_Tarea]],tblTareas[ID],tblTareas[Turno],"")</f>
        <v>Cualquiera</v>
      </c>
      <c r="K117" t="str">
        <f>_xlfn.XLOOKUP(tblGenerador[[#This Row],[ID_Tarea]],tblTareas[ID],tblTareas[Puesto],"")</f>
        <v>Auxiliar Administrativo</v>
      </c>
      <c r="L117">
        <f>_xlfn.XLOOKUP(tblGenerador[[#This Row],[ID_Tarea]],tblTareas[ID],tblTareas[Frec Diaria],"")</f>
        <v>1</v>
      </c>
      <c r="M117" t="str">
        <f>_xlfn.XLOOKUP(tblGenerador[[#This Row],[ID_Tarea]],tblTareas[ID],tblTareas[Excluir_Festivos],"")</f>
        <v>si</v>
      </c>
      <c r="N1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 spans="1:14">
      <c r="A118" s="6">
        <v>46027</v>
      </c>
      <c r="B118">
        <f>IFERROR(_xlfn.XLOOKUP(tblGenerador[[#This Row],[Fecha]],tblCalendario[Fecha],tblCalendario[Num de Sem],""),"")</f>
        <v>2</v>
      </c>
      <c r="C118" t="str">
        <f>IFERROR(_xlfn.XLOOKUP(tblGenerador[[#This Row],[Fecha]],tblCalendario[Fecha],tblCalendario[Dia Semana],""),"")</f>
        <v>lunes</v>
      </c>
      <c r="D118">
        <f>IFERROR(_xlfn.XLOOKUP(tblGenerador[[#This Row],[Fecha]],tblCalendario[Fecha],tblCalendario[Mes],""),"")</f>
        <v>1</v>
      </c>
      <c r="E118" t="s">
        <v>288</v>
      </c>
      <c r="F118" t="str">
        <f>_xlfn.XLOOKUP(tblGenerador[[#This Row],[ID_Tarea]],tblTareas[ID],tblTareas[TAREAS],"")</f>
        <v>Reporte Artículos Sin Foto</v>
      </c>
      <c r="G118" t="str">
        <f>_xlfn.XLOOKUP(tblGenerador[[#This Row],[ID_Tarea]],tblTareas[ID],tblTareas[Tipo frecuencia],"")</f>
        <v>mensual</v>
      </c>
      <c r="H118" t="str">
        <f>_xlfn.XLOOKUP(tblGenerador[[#This Row],[ID_Tarea]],tblTareas[ID],tblTareas[Regla frecuencia],"")</f>
        <v>viernes</v>
      </c>
      <c r="I118">
        <f>_xlfn.XLOOKUP(tblGenerador[[#This Row],[ID_Tarea]],tblTareas[ID],tblTareas[Duración Estándar (min)],"")</f>
        <v>15</v>
      </c>
      <c r="J118" t="str">
        <f>_xlfn.XLOOKUP(tblGenerador[[#This Row],[ID_Tarea]],tblTareas[ID],tblTareas[Turno],"")</f>
        <v>Cualquiera</v>
      </c>
      <c r="K118" t="str">
        <f>_xlfn.XLOOKUP(tblGenerador[[#This Row],[ID_Tarea]],tblTareas[ID],tblTareas[Puesto],"")</f>
        <v>Auxiliar Administrativo</v>
      </c>
      <c r="L118">
        <f>_xlfn.XLOOKUP(tblGenerador[[#This Row],[ID_Tarea]],tblTareas[ID],tblTareas[Frec Diaria],"")</f>
        <v>1</v>
      </c>
      <c r="M118" t="str">
        <f>_xlfn.XLOOKUP(tblGenerador[[#This Row],[ID_Tarea]],tblTareas[ID],tblTareas[Excluir_Festivos],"")</f>
        <v>si</v>
      </c>
      <c r="N1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 spans="1:14">
      <c r="A119" s="6">
        <v>46027</v>
      </c>
      <c r="B119">
        <f>IFERROR(_xlfn.XLOOKUP(tblGenerador[[#This Row],[Fecha]],tblCalendario[Fecha],tblCalendario[Num de Sem],""),"")</f>
        <v>2</v>
      </c>
      <c r="C119" t="str">
        <f>IFERROR(_xlfn.XLOOKUP(tblGenerador[[#This Row],[Fecha]],tblCalendario[Fecha],tblCalendario[Dia Semana],""),"")</f>
        <v>lunes</v>
      </c>
      <c r="D119">
        <f>IFERROR(_xlfn.XLOOKUP(tblGenerador[[#This Row],[Fecha]],tblCalendario[Fecha],tblCalendario[Mes],""),"")</f>
        <v>1</v>
      </c>
      <c r="E119" t="s">
        <v>289</v>
      </c>
      <c r="F119" t="str">
        <f>_xlfn.XLOOKUP(tblGenerador[[#This Row],[ID_Tarea]],tblTareas[ID],tblTareas[TAREAS],"")</f>
        <v>Reporte Descuentos</v>
      </c>
      <c r="G119" t="str">
        <f>_xlfn.XLOOKUP(tblGenerador[[#This Row],[ID_Tarea]],tblTareas[ID],tblTareas[Tipo frecuencia],"")</f>
        <v>diario</v>
      </c>
      <c r="H119" t="str">
        <f>_xlfn.XLOOKUP(tblGenerador[[#This Row],[ID_Tarea]],tblTareas[ID],tblTareas[Regla frecuencia],"")</f>
        <v>diario</v>
      </c>
      <c r="I119">
        <f>_xlfn.XLOOKUP(tblGenerador[[#This Row],[ID_Tarea]],tblTareas[ID],tblTareas[Duración Estándar (min)],"")</f>
        <v>30</v>
      </c>
      <c r="J119" t="str">
        <f>_xlfn.XLOOKUP(tblGenerador[[#This Row],[ID_Tarea]],tblTareas[ID],tblTareas[Turno],"")</f>
        <v>Cualquiera</v>
      </c>
      <c r="K119" t="str">
        <f>_xlfn.XLOOKUP(tblGenerador[[#This Row],[ID_Tarea]],tblTareas[ID],tblTareas[Puesto],"")</f>
        <v>Auxiliar Administrativo</v>
      </c>
      <c r="L119">
        <f>_xlfn.XLOOKUP(tblGenerador[[#This Row],[ID_Tarea]],tblTareas[ID],tblTareas[Frec Diaria],"")</f>
        <v>1</v>
      </c>
      <c r="M119" t="str">
        <f>_xlfn.XLOOKUP(tblGenerador[[#This Row],[ID_Tarea]],tblTareas[ID],tblTareas[Excluir_Festivos],"")</f>
        <v>si</v>
      </c>
      <c r="N1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0" spans="1:14">
      <c r="A120" s="6">
        <v>46027</v>
      </c>
      <c r="B120">
        <f>IFERROR(_xlfn.XLOOKUP(tblGenerador[[#This Row],[Fecha]],tblCalendario[Fecha],tblCalendario[Num de Sem],""),"")</f>
        <v>2</v>
      </c>
      <c r="C120" t="str">
        <f>IFERROR(_xlfn.XLOOKUP(tblGenerador[[#This Row],[Fecha]],tblCalendario[Fecha],tblCalendario[Dia Semana],""),"")</f>
        <v>lunes</v>
      </c>
      <c r="D120">
        <f>IFERROR(_xlfn.XLOOKUP(tblGenerador[[#This Row],[Fecha]],tblCalendario[Fecha],tblCalendario[Mes],""),"")</f>
        <v>1</v>
      </c>
      <c r="E120" t="s">
        <v>290</v>
      </c>
      <c r="F120" t="str">
        <f>_xlfn.XLOOKUP(tblGenerador[[#This Row],[ID_Tarea]],tblTareas[ID],tblTareas[TAREAS],"")</f>
        <v>Reporte De Metas</v>
      </c>
      <c r="G120" t="str">
        <f>_xlfn.XLOOKUP(tblGenerador[[#This Row],[ID_Tarea]],tblTareas[ID],tblTareas[Tipo frecuencia],"")</f>
        <v>semanal</v>
      </c>
      <c r="H120" t="str">
        <f>_xlfn.XLOOKUP(tblGenerador[[#This Row],[ID_Tarea]],tblTareas[ID],tblTareas[Regla frecuencia],"")</f>
        <v>Lunes</v>
      </c>
      <c r="I120">
        <f>_xlfn.XLOOKUP(tblGenerador[[#This Row],[ID_Tarea]],tblTareas[ID],tblTareas[Duración Estándar (min)],"")</f>
        <v>20</v>
      </c>
      <c r="J120" t="str">
        <f>_xlfn.XLOOKUP(tblGenerador[[#This Row],[ID_Tarea]],tblTareas[ID],tblTareas[Turno],"")</f>
        <v>Cualquiera</v>
      </c>
      <c r="K120" t="str">
        <f>_xlfn.XLOOKUP(tblGenerador[[#This Row],[ID_Tarea]],tblTareas[ID],tblTareas[Puesto],"")</f>
        <v>Auxiliar Administrativo</v>
      </c>
      <c r="L120">
        <f>_xlfn.XLOOKUP(tblGenerador[[#This Row],[ID_Tarea]],tblTareas[ID],tblTareas[Frec Diaria],"")</f>
        <v>1</v>
      </c>
      <c r="M120" t="str">
        <f>_xlfn.XLOOKUP(tblGenerador[[#This Row],[ID_Tarea]],tblTareas[ID],tblTareas[Excluir_Festivos],"")</f>
        <v>si</v>
      </c>
      <c r="N1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 spans="1:14">
      <c r="A121" s="6">
        <v>46027</v>
      </c>
      <c r="B121">
        <f>IFERROR(_xlfn.XLOOKUP(tblGenerador[[#This Row],[Fecha]],tblCalendario[Fecha],tblCalendario[Num de Sem],""),"")</f>
        <v>2</v>
      </c>
      <c r="C121" t="str">
        <f>IFERROR(_xlfn.XLOOKUP(tblGenerador[[#This Row],[Fecha]],tblCalendario[Fecha],tblCalendario[Dia Semana],""),"")</f>
        <v>lunes</v>
      </c>
      <c r="D121">
        <f>IFERROR(_xlfn.XLOOKUP(tblGenerador[[#This Row],[Fecha]],tblCalendario[Fecha],tblCalendario[Mes],""),"")</f>
        <v>1</v>
      </c>
      <c r="E121" t="s">
        <v>291</v>
      </c>
      <c r="F121" t="str">
        <f>_xlfn.XLOOKUP(tblGenerador[[#This Row],[ID_Tarea]],tblTareas[ID],tblTareas[TAREAS],"")</f>
        <v>Evaluación A Cajero (Sobrante En Caja)</v>
      </c>
      <c r="G121" t="str">
        <f>_xlfn.XLOOKUP(tblGenerador[[#This Row],[ID_Tarea]],tblTareas[ID],tblTareas[Tipo frecuencia],"")</f>
        <v>semanal</v>
      </c>
      <c r="H121" t="str">
        <f>_xlfn.XLOOKUP(tblGenerador[[#This Row],[ID_Tarea]],tblTareas[ID],tblTareas[Regla frecuencia],"")</f>
        <v>lunes</v>
      </c>
      <c r="I121">
        <f>_xlfn.XLOOKUP(tblGenerador[[#This Row],[ID_Tarea]],tblTareas[ID],tblTareas[Duración Estándar (min)],"")</f>
        <v>5</v>
      </c>
      <c r="J121" t="str">
        <f>_xlfn.XLOOKUP(tblGenerador[[#This Row],[ID_Tarea]],tblTareas[ID],tblTareas[Turno],"")</f>
        <v>Cualquiera</v>
      </c>
      <c r="K121" t="str">
        <f>_xlfn.XLOOKUP(tblGenerador[[#This Row],[ID_Tarea]],tblTareas[ID],tblTareas[Puesto],"")</f>
        <v>Auxiliar Administrativo</v>
      </c>
      <c r="L121">
        <f>_xlfn.XLOOKUP(tblGenerador[[#This Row],[ID_Tarea]],tblTareas[ID],tblTareas[Frec Diaria],"")</f>
        <v>1</v>
      </c>
      <c r="M121" t="str">
        <f>_xlfn.XLOOKUP(tblGenerador[[#This Row],[ID_Tarea]],tblTareas[ID],tblTareas[Excluir_Festivos],"")</f>
        <v>si</v>
      </c>
      <c r="N1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 spans="1:14">
      <c r="A122" s="6">
        <v>46027</v>
      </c>
      <c r="B122">
        <f>IFERROR(_xlfn.XLOOKUP(tblGenerador[[#This Row],[Fecha]],tblCalendario[Fecha],tblCalendario[Num de Sem],""),"")</f>
        <v>2</v>
      </c>
      <c r="C122" t="str">
        <f>IFERROR(_xlfn.XLOOKUP(tblGenerador[[#This Row],[Fecha]],tblCalendario[Fecha],tblCalendario[Dia Semana],""),"")</f>
        <v>lunes</v>
      </c>
      <c r="D122">
        <f>IFERROR(_xlfn.XLOOKUP(tblGenerador[[#This Row],[Fecha]],tblCalendario[Fecha],tblCalendario[Mes],""),"")</f>
        <v>1</v>
      </c>
      <c r="E122" t="s">
        <v>292</v>
      </c>
      <c r="F122" t="str">
        <f>_xlfn.XLOOKUP(tblGenerador[[#This Row],[ID_Tarea]],tblTareas[ID],tblTareas[TAREAS],"")</f>
        <v>Reaccionar Publicación Fb Ig Tt</v>
      </c>
      <c r="G122" t="str">
        <f>_xlfn.XLOOKUP(tblGenerador[[#This Row],[ID_Tarea]],tblTareas[ID],tblTareas[Tipo frecuencia],"")</f>
        <v>semanal</v>
      </c>
      <c r="H122" t="str">
        <f>_xlfn.XLOOKUP(tblGenerador[[#This Row],[ID_Tarea]],tblTareas[ID],tblTareas[Regla frecuencia],"")</f>
        <v>domingo</v>
      </c>
      <c r="I122">
        <f>_xlfn.XLOOKUP(tblGenerador[[#This Row],[ID_Tarea]],tblTareas[ID],tblTareas[Duración Estándar (min)],"")</f>
        <v>10</v>
      </c>
      <c r="J122" t="str">
        <f>_xlfn.XLOOKUP(tblGenerador[[#This Row],[ID_Tarea]],tblTareas[ID],tblTareas[Turno],"")</f>
        <v>Cualquiera</v>
      </c>
      <c r="K122" t="str">
        <f>_xlfn.XLOOKUP(tblGenerador[[#This Row],[ID_Tarea]],tblTareas[ID],tblTareas[Puesto],"")</f>
        <v>Auxiliar Administrativo</v>
      </c>
      <c r="L122">
        <f>_xlfn.XLOOKUP(tblGenerador[[#This Row],[ID_Tarea]],tblTareas[ID],tblTareas[Frec Diaria],"")</f>
        <v>1</v>
      </c>
      <c r="M122" t="str">
        <f>_xlfn.XLOOKUP(tblGenerador[[#This Row],[ID_Tarea]],tblTareas[ID],tblTareas[Excluir_Festivos],"")</f>
        <v>si</v>
      </c>
      <c r="N1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 spans="1:14">
      <c r="A123" s="6">
        <v>46027</v>
      </c>
      <c r="B123">
        <f>IFERROR(_xlfn.XLOOKUP(tblGenerador[[#This Row],[Fecha]],tblCalendario[Fecha],tblCalendario[Num de Sem],""),"")</f>
        <v>2</v>
      </c>
      <c r="C123" t="str">
        <f>IFERROR(_xlfn.XLOOKUP(tblGenerador[[#This Row],[Fecha]],tblCalendario[Fecha],tblCalendario[Dia Semana],""),"")</f>
        <v>lunes</v>
      </c>
      <c r="D123">
        <f>IFERROR(_xlfn.XLOOKUP(tblGenerador[[#This Row],[Fecha]],tblCalendario[Fecha],tblCalendario[Mes],""),"")</f>
        <v>1</v>
      </c>
      <c r="E123" t="s">
        <v>293</v>
      </c>
      <c r="F123" t="str">
        <f>_xlfn.XLOOKUP(tblGenerador[[#This Row],[ID_Tarea]],tblTareas[ID],tblTareas[TAREAS],"")</f>
        <v>Fact. En Cash Planner</v>
      </c>
      <c r="G123" t="str">
        <f>_xlfn.XLOOKUP(tblGenerador[[#This Row],[ID_Tarea]],tblTareas[ID],tblTareas[Tipo frecuencia],"")</f>
        <v>quincenal</v>
      </c>
      <c r="H123" t="str">
        <f>_xlfn.XLOOKUP(tblGenerador[[#This Row],[ID_Tarea]],tblTareas[ID],tblTareas[Regla frecuencia],"")</f>
        <v>dia 20, dia 5</v>
      </c>
      <c r="I123">
        <f>_xlfn.XLOOKUP(tblGenerador[[#This Row],[ID_Tarea]],tblTareas[ID],tblTareas[Duración Estándar (min)],"")</f>
        <v>120</v>
      </c>
      <c r="J123" t="str">
        <f>_xlfn.XLOOKUP(tblGenerador[[#This Row],[ID_Tarea]],tblTareas[ID],tblTareas[Turno],"")</f>
        <v>Cualquiera</v>
      </c>
      <c r="K123" t="str">
        <f>_xlfn.XLOOKUP(tblGenerador[[#This Row],[ID_Tarea]],tblTareas[ID],tblTareas[Puesto],"")</f>
        <v>Auxiliar Administrativo</v>
      </c>
      <c r="L123">
        <f>_xlfn.XLOOKUP(tblGenerador[[#This Row],[ID_Tarea]],tblTareas[ID],tblTareas[Frec Diaria],"")</f>
        <v>1</v>
      </c>
      <c r="M123" t="str">
        <f>_xlfn.XLOOKUP(tblGenerador[[#This Row],[ID_Tarea]],tblTareas[ID],tblTareas[Excluir_Festivos],"")</f>
        <v>si</v>
      </c>
      <c r="N1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4" spans="1:14">
      <c r="A124" s="6">
        <v>46027</v>
      </c>
      <c r="B124">
        <f>IFERROR(_xlfn.XLOOKUP(tblGenerador[[#This Row],[Fecha]],tblCalendario[Fecha],tblCalendario[Num de Sem],""),"")</f>
        <v>2</v>
      </c>
      <c r="C124" t="str">
        <f>IFERROR(_xlfn.XLOOKUP(tblGenerador[[#This Row],[Fecha]],tblCalendario[Fecha],tblCalendario[Dia Semana],""),"")</f>
        <v>lunes</v>
      </c>
      <c r="D124">
        <f>IFERROR(_xlfn.XLOOKUP(tblGenerador[[#This Row],[Fecha]],tblCalendario[Fecha],tblCalendario[Mes],""),"")</f>
        <v>1</v>
      </c>
      <c r="E124" t="s">
        <v>294</v>
      </c>
      <c r="F124" t="str">
        <f>_xlfn.XLOOKUP(tblGenerador[[#This Row],[ID_Tarea]],tblTareas[ID],tblTareas[TAREAS],"")</f>
        <v>Conciliación De Documentos Con Cash Planner</v>
      </c>
      <c r="G124" t="str">
        <f>_xlfn.XLOOKUP(tblGenerador[[#This Row],[ID_Tarea]],tblTareas[ID],tblTareas[Tipo frecuencia],"")</f>
        <v>quincenal</v>
      </c>
      <c r="H124" t="str">
        <f>_xlfn.XLOOKUP(tblGenerador[[#This Row],[ID_Tarea]],tblTareas[ID],tblTareas[Regla frecuencia],"")</f>
        <v>viernes</v>
      </c>
      <c r="I124">
        <f>_xlfn.XLOOKUP(tblGenerador[[#This Row],[ID_Tarea]],tblTareas[ID],tblTareas[Duración Estándar (min)],"")</f>
        <v>10</v>
      </c>
      <c r="J124" t="str">
        <f>_xlfn.XLOOKUP(tblGenerador[[#This Row],[ID_Tarea]],tblTareas[ID],tblTareas[Turno],"")</f>
        <v>Cualquiera</v>
      </c>
      <c r="K124" t="str">
        <f>_xlfn.XLOOKUP(tblGenerador[[#This Row],[ID_Tarea]],tblTareas[ID],tblTareas[Puesto],"")</f>
        <v>Auxiliar Administrativo</v>
      </c>
      <c r="L124">
        <f>_xlfn.XLOOKUP(tblGenerador[[#This Row],[ID_Tarea]],tblTareas[ID],tblTareas[Frec Diaria],"")</f>
        <v>1</v>
      </c>
      <c r="M124" t="str">
        <f>_xlfn.XLOOKUP(tblGenerador[[#This Row],[ID_Tarea]],tblTareas[ID],tblTareas[Excluir_Festivos],"")</f>
        <v>si</v>
      </c>
      <c r="N1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 spans="1:14">
      <c r="A125" s="6">
        <v>46027</v>
      </c>
      <c r="B125">
        <f>IFERROR(_xlfn.XLOOKUP(tblGenerador[[#This Row],[Fecha]],tblCalendario[Fecha],tblCalendario[Num de Sem],""),"")</f>
        <v>2</v>
      </c>
      <c r="C125" t="str">
        <f>IFERROR(_xlfn.XLOOKUP(tblGenerador[[#This Row],[Fecha]],tblCalendario[Fecha],tblCalendario[Dia Semana],""),"")</f>
        <v>lunes</v>
      </c>
      <c r="D125">
        <f>IFERROR(_xlfn.XLOOKUP(tblGenerador[[#This Row],[Fecha]],tblCalendario[Fecha],tblCalendario[Mes],""),"")</f>
        <v>1</v>
      </c>
      <c r="E125" t="s">
        <v>295</v>
      </c>
      <c r="F125" t="str">
        <f>_xlfn.XLOOKUP(tblGenerador[[#This Row],[ID_Tarea]],tblTareas[ID],tblTareas[TAREAS],"")</f>
        <v>Control Y Planeación De Pagos</v>
      </c>
      <c r="G125" t="str">
        <f>_xlfn.XLOOKUP(tblGenerador[[#This Row],[ID_Tarea]],tblTareas[ID],tblTareas[Tipo frecuencia],"")</f>
        <v>quincenal</v>
      </c>
      <c r="H125" t="str">
        <f>_xlfn.XLOOKUP(tblGenerador[[#This Row],[ID_Tarea]],tblTareas[ID],tblTareas[Regla frecuencia],"")</f>
        <v>dia 20, dia 5</v>
      </c>
      <c r="I125">
        <f>_xlfn.XLOOKUP(tblGenerador[[#This Row],[ID_Tarea]],tblTareas[ID],tblTareas[Duración Estándar (min)],"")</f>
        <v>10</v>
      </c>
      <c r="J125" t="str">
        <f>_xlfn.XLOOKUP(tblGenerador[[#This Row],[ID_Tarea]],tblTareas[ID],tblTareas[Turno],"")</f>
        <v>Cualquiera</v>
      </c>
      <c r="K125" t="str">
        <f>_xlfn.XLOOKUP(tblGenerador[[#This Row],[ID_Tarea]],tblTareas[ID],tblTareas[Puesto],"")</f>
        <v>Auxiliar Administrativo</v>
      </c>
      <c r="L125">
        <f>_xlfn.XLOOKUP(tblGenerador[[#This Row],[ID_Tarea]],tblTareas[ID],tblTareas[Frec Diaria],"")</f>
        <v>1</v>
      </c>
      <c r="M125" t="str">
        <f>_xlfn.XLOOKUP(tblGenerador[[#This Row],[ID_Tarea]],tblTareas[ID],tblTareas[Excluir_Festivos],"")</f>
        <v>si</v>
      </c>
      <c r="N1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6" spans="1:14">
      <c r="A126" s="6">
        <v>46027</v>
      </c>
      <c r="B126">
        <f>IFERROR(_xlfn.XLOOKUP(tblGenerador[[#This Row],[Fecha]],tblCalendario[Fecha],tblCalendario[Num de Sem],""),"")</f>
        <v>2</v>
      </c>
      <c r="C126" t="str">
        <f>IFERROR(_xlfn.XLOOKUP(tblGenerador[[#This Row],[Fecha]],tblCalendario[Fecha],tblCalendario[Dia Semana],""),"")</f>
        <v>lunes</v>
      </c>
      <c r="D126">
        <f>IFERROR(_xlfn.XLOOKUP(tblGenerador[[#This Row],[Fecha]],tblCalendario[Fecha],tblCalendario[Mes],""),"")</f>
        <v>1</v>
      </c>
      <c r="E126" t="s">
        <v>296</v>
      </c>
      <c r="F126" t="str">
        <f>_xlfn.XLOOKUP(tblGenerador[[#This Row],[ID_Tarea]],tblTareas[ID],tblTareas[TAREAS],"")</f>
        <v>Saldos En Bancos</v>
      </c>
      <c r="G126" t="str">
        <f>_xlfn.XLOOKUP(tblGenerador[[#This Row],[ID_Tarea]],tblTareas[ID],tblTareas[Tipo frecuencia],"")</f>
        <v>quincenal</v>
      </c>
      <c r="H126" t="str">
        <f>_xlfn.XLOOKUP(tblGenerador[[#This Row],[ID_Tarea]],tblTareas[ID],tblTareas[Regla frecuencia],"")</f>
        <v>dia 20, dia 5</v>
      </c>
      <c r="I126">
        <f>_xlfn.XLOOKUP(tblGenerador[[#This Row],[ID_Tarea]],tblTareas[ID],tblTareas[Duración Estándar (min)],"")</f>
        <v>10</v>
      </c>
      <c r="J126" t="str">
        <f>_xlfn.XLOOKUP(tblGenerador[[#This Row],[ID_Tarea]],tblTareas[ID],tblTareas[Turno],"")</f>
        <v>Cualquiera</v>
      </c>
      <c r="K126" t="str">
        <f>_xlfn.XLOOKUP(tblGenerador[[#This Row],[ID_Tarea]],tblTareas[ID],tblTareas[Puesto],"")</f>
        <v>Auxiliar Administrativo</v>
      </c>
      <c r="L126">
        <f>_xlfn.XLOOKUP(tblGenerador[[#This Row],[ID_Tarea]],tblTareas[ID],tblTareas[Frec Diaria],"")</f>
        <v>1</v>
      </c>
      <c r="M126" t="str">
        <f>_xlfn.XLOOKUP(tblGenerador[[#This Row],[ID_Tarea]],tblTareas[ID],tblTareas[Excluir_Festivos],"")</f>
        <v>si</v>
      </c>
      <c r="N1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7" spans="1:14">
      <c r="A127" s="6">
        <v>46027</v>
      </c>
      <c r="B127">
        <f>IFERROR(_xlfn.XLOOKUP(tblGenerador[[#This Row],[Fecha]],tblCalendario[Fecha],tblCalendario[Num de Sem],""),"")</f>
        <v>2</v>
      </c>
      <c r="C127" t="str">
        <f>IFERROR(_xlfn.XLOOKUP(tblGenerador[[#This Row],[Fecha]],tblCalendario[Fecha],tblCalendario[Dia Semana],""),"")</f>
        <v>lunes</v>
      </c>
      <c r="D127">
        <f>IFERROR(_xlfn.XLOOKUP(tblGenerador[[#This Row],[Fecha]],tblCalendario[Fecha],tblCalendario[Mes],""),"")</f>
        <v>1</v>
      </c>
      <c r="E127" t="s">
        <v>297</v>
      </c>
      <c r="F127" t="str">
        <f>_xlfn.XLOOKUP(tblGenerador[[#This Row],[ID_Tarea]],tblTareas[ID],tblTareas[TAREAS],"")</f>
        <v>Supervisar El Aroma En Piso De Venta</v>
      </c>
      <c r="G127" t="str">
        <f>_xlfn.XLOOKUP(tblGenerador[[#This Row],[ID_Tarea]],tblTareas[ID],tblTareas[Tipo frecuencia],"")</f>
        <v>semanal</v>
      </c>
      <c r="H127" t="str">
        <f>_xlfn.XLOOKUP(tblGenerador[[#This Row],[ID_Tarea]],tblTareas[ID],tblTareas[Regla frecuencia],"")</f>
        <v>lunes</v>
      </c>
      <c r="I127">
        <f>_xlfn.XLOOKUP(tblGenerador[[#This Row],[ID_Tarea]],tblTareas[ID],tblTareas[Duración Estándar (min)],"")</f>
        <v>10</v>
      </c>
      <c r="J127" t="str">
        <f>_xlfn.XLOOKUP(tblGenerador[[#This Row],[ID_Tarea]],tblTareas[ID],tblTareas[Turno],"")</f>
        <v>Cualquiera</v>
      </c>
      <c r="K127" t="str">
        <f>_xlfn.XLOOKUP(tblGenerador[[#This Row],[ID_Tarea]],tblTareas[ID],tblTareas[Puesto],"")</f>
        <v>Auxiliar Administrativo</v>
      </c>
      <c r="L127">
        <f>_xlfn.XLOOKUP(tblGenerador[[#This Row],[ID_Tarea]],tblTareas[ID],tblTareas[Frec Diaria],"")</f>
        <v>1</v>
      </c>
      <c r="M127" t="str">
        <f>_xlfn.XLOOKUP(tblGenerador[[#This Row],[ID_Tarea]],tblTareas[ID],tblTareas[Excluir_Festivos],"")</f>
        <v>si</v>
      </c>
      <c r="N1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8" spans="1:14">
      <c r="A128" s="6">
        <v>46027</v>
      </c>
      <c r="B128">
        <f>IFERROR(_xlfn.XLOOKUP(tblGenerador[[#This Row],[Fecha]],tblCalendario[Fecha],tblCalendario[Num de Sem],""),"")</f>
        <v>2</v>
      </c>
      <c r="C128" t="str">
        <f>IFERROR(_xlfn.XLOOKUP(tblGenerador[[#This Row],[Fecha]],tblCalendario[Fecha],tblCalendario[Dia Semana],""),"")</f>
        <v>lunes</v>
      </c>
      <c r="D128">
        <f>IFERROR(_xlfn.XLOOKUP(tblGenerador[[#This Row],[Fecha]],tblCalendario[Fecha],tblCalendario[Mes],""),"")</f>
        <v>1</v>
      </c>
      <c r="E128" t="s">
        <v>298</v>
      </c>
      <c r="F128" t="str">
        <f>_xlfn.XLOOKUP(tblGenerador[[#This Row],[ID_Tarea]],tblTareas[ID],tblTareas[TAREAS],"")</f>
        <v>Envio De Tareas Diarias A Alex 5:00</v>
      </c>
      <c r="G128" t="str">
        <f>_xlfn.XLOOKUP(tblGenerador[[#This Row],[ID_Tarea]],tblTareas[ID],tblTareas[Tipo frecuencia],"")</f>
        <v>diario</v>
      </c>
      <c r="H128" t="str">
        <f>_xlfn.XLOOKUP(tblGenerador[[#This Row],[ID_Tarea]],tblTareas[ID],tblTareas[Regla frecuencia],"")</f>
        <v>diario</v>
      </c>
      <c r="I128">
        <f>_xlfn.XLOOKUP(tblGenerador[[#This Row],[ID_Tarea]],tblTareas[ID],tblTareas[Duración Estándar (min)],"")</f>
        <v>5</v>
      </c>
      <c r="J128" t="str">
        <f>_xlfn.XLOOKUP(tblGenerador[[#This Row],[ID_Tarea]],tblTareas[ID],tblTareas[Turno],"")</f>
        <v>Cualquiera</v>
      </c>
      <c r="K128" t="str">
        <f>_xlfn.XLOOKUP(tblGenerador[[#This Row],[ID_Tarea]],tblTareas[ID],tblTareas[Puesto],"")</f>
        <v>Auxiliar Administrativo</v>
      </c>
      <c r="L128">
        <f>_xlfn.XLOOKUP(tblGenerador[[#This Row],[ID_Tarea]],tblTareas[ID],tblTareas[Frec Diaria],"")</f>
        <v>1</v>
      </c>
      <c r="M128" t="str">
        <f>_xlfn.XLOOKUP(tblGenerador[[#This Row],[ID_Tarea]],tblTareas[ID],tblTareas[Excluir_Festivos],"")</f>
        <v>si</v>
      </c>
      <c r="N1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9" spans="1:14">
      <c r="A129" s="6">
        <v>46027</v>
      </c>
      <c r="B129">
        <f>IFERROR(_xlfn.XLOOKUP(tblGenerador[[#This Row],[Fecha]],tblCalendario[Fecha],tblCalendario[Num de Sem],""),"")</f>
        <v>2</v>
      </c>
      <c r="C129" t="str">
        <f>IFERROR(_xlfn.XLOOKUP(tblGenerador[[#This Row],[Fecha]],tblCalendario[Fecha],tblCalendario[Dia Semana],""),"")</f>
        <v>lunes</v>
      </c>
      <c r="D129">
        <f>IFERROR(_xlfn.XLOOKUP(tblGenerador[[#This Row],[Fecha]],tblCalendario[Fecha],tblCalendario[Mes],""),"")</f>
        <v>1</v>
      </c>
      <c r="E129" t="s">
        <v>299</v>
      </c>
      <c r="F129" t="str">
        <f>_xlfn.XLOOKUP(tblGenerador[[#This Row],[ID_Tarea]],tblTareas[ID],tblTareas[TAREAS],"")</f>
        <v>Lista De Raya Firmada Jaime Y Olga</v>
      </c>
      <c r="G129" t="str">
        <f>_xlfn.XLOOKUP(tblGenerador[[#This Row],[ID_Tarea]],tblTareas[ID],tblTareas[Tipo frecuencia],"")</f>
        <v>semanal</v>
      </c>
      <c r="H129" t="str">
        <f>_xlfn.XLOOKUP(tblGenerador[[#This Row],[ID_Tarea]],tblTareas[ID],tblTareas[Regla frecuencia],"")</f>
        <v>sábado</v>
      </c>
      <c r="I129">
        <f>_xlfn.XLOOKUP(tblGenerador[[#This Row],[ID_Tarea]],tblTareas[ID],tblTareas[Duración Estándar (min)],"")</f>
        <v>15</v>
      </c>
      <c r="J129" t="str">
        <f>_xlfn.XLOOKUP(tblGenerador[[#This Row],[ID_Tarea]],tblTareas[ID],tblTareas[Turno],"")</f>
        <v>Cualquiera</v>
      </c>
      <c r="K129" t="str">
        <f>_xlfn.XLOOKUP(tblGenerador[[#This Row],[ID_Tarea]],tblTareas[ID],tblTareas[Puesto],"")</f>
        <v>Auxiliar Administrativo</v>
      </c>
      <c r="L129">
        <f>_xlfn.XLOOKUP(tblGenerador[[#This Row],[ID_Tarea]],tblTareas[ID],tblTareas[Frec Diaria],"")</f>
        <v>1</v>
      </c>
      <c r="M129" t="str">
        <f>_xlfn.XLOOKUP(tblGenerador[[#This Row],[ID_Tarea]],tblTareas[ID],tblTareas[Excluir_Festivos],"")</f>
        <v>si</v>
      </c>
      <c r="N1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0" spans="1:14">
      <c r="A130" s="6">
        <v>46027</v>
      </c>
      <c r="B130">
        <f>IFERROR(_xlfn.XLOOKUP(tblGenerador[[#This Row],[Fecha]],tblCalendario[Fecha],tblCalendario[Num de Sem],""),"")</f>
        <v>2</v>
      </c>
      <c r="C130" t="str">
        <f>IFERROR(_xlfn.XLOOKUP(tblGenerador[[#This Row],[Fecha]],tblCalendario[Fecha],tblCalendario[Dia Semana],""),"")</f>
        <v>lunes</v>
      </c>
      <c r="D130">
        <f>IFERROR(_xlfn.XLOOKUP(tblGenerador[[#This Row],[Fecha]],tblCalendario[Fecha],tblCalendario[Mes],""),"")</f>
        <v>1</v>
      </c>
      <c r="E130" t="s">
        <v>4697</v>
      </c>
      <c r="F130" t="str">
        <f>_xlfn.XLOOKUP(tblGenerador[[#This Row],[ID_Tarea]],tblTareas[ID],tblTareas[TAREAS],"")</f>
        <v>Lista De Asistencia Firmada Jaime Y Olga</v>
      </c>
      <c r="G130" t="str">
        <f>_xlfn.XLOOKUP(tblGenerador[[#This Row],[ID_Tarea]],tblTareas[ID],tblTareas[Tipo frecuencia],"")</f>
        <v>semanal</v>
      </c>
      <c r="H130" t="str">
        <f>_xlfn.XLOOKUP(tblGenerador[[#This Row],[ID_Tarea]],tblTareas[ID],tblTareas[Regla frecuencia],"")</f>
        <v>sábado</v>
      </c>
      <c r="I130">
        <f>_xlfn.XLOOKUP(tblGenerador[[#This Row],[ID_Tarea]],tblTareas[ID],tblTareas[Duración Estándar (min)],"")</f>
        <v>15</v>
      </c>
      <c r="J130" t="str">
        <f>_xlfn.XLOOKUP(tblGenerador[[#This Row],[ID_Tarea]],tblTareas[ID],tblTareas[Turno],"")</f>
        <v>Cualquiera</v>
      </c>
      <c r="K130" t="str">
        <f>_xlfn.XLOOKUP(tblGenerador[[#This Row],[ID_Tarea]],tblTareas[ID],tblTareas[Puesto],"")</f>
        <v>Auxiliar Administrativo</v>
      </c>
      <c r="L130">
        <f>_xlfn.XLOOKUP(tblGenerador[[#This Row],[ID_Tarea]],tblTareas[ID],tblTareas[Frec Diaria],"")</f>
        <v>1</v>
      </c>
      <c r="M130" t="str">
        <f>_xlfn.XLOOKUP(tblGenerador[[#This Row],[ID_Tarea]],tblTareas[ID],tblTareas[Excluir_Festivos],"")</f>
        <v>si</v>
      </c>
      <c r="N1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1" spans="1:14">
      <c r="A131" s="6">
        <v>46027</v>
      </c>
      <c r="B131">
        <f>IFERROR(_xlfn.XLOOKUP(tblGenerador[[#This Row],[Fecha]],tblCalendario[Fecha],tblCalendario[Num de Sem],""),"")</f>
        <v>2</v>
      </c>
      <c r="C131" t="str">
        <f>IFERROR(_xlfn.XLOOKUP(tblGenerador[[#This Row],[Fecha]],tblCalendario[Fecha],tblCalendario[Dia Semana],""),"")</f>
        <v>lunes</v>
      </c>
      <c r="D131">
        <f>IFERROR(_xlfn.XLOOKUP(tblGenerador[[#This Row],[Fecha]],tblCalendario[Fecha],tblCalendario[Mes],""),"")</f>
        <v>1</v>
      </c>
      <c r="E131" t="s">
        <v>300</v>
      </c>
      <c r="F131" t="str">
        <f>_xlfn.XLOOKUP(tblGenerador[[#This Row],[ID_Tarea]],tblTareas[ID],tblTareas[TAREAS],"")</f>
        <v>Reporte Semanal Asistencia Jaime Y Olga</v>
      </c>
      <c r="G131" t="str">
        <f>_xlfn.XLOOKUP(tblGenerador[[#This Row],[ID_Tarea]],tblTareas[ID],tblTareas[Tipo frecuencia],"")</f>
        <v>semanal</v>
      </c>
      <c r="H131" t="str">
        <f>_xlfn.XLOOKUP(tblGenerador[[#This Row],[ID_Tarea]],tblTareas[ID],tblTareas[Regla frecuencia],"")</f>
        <v>Lunes</v>
      </c>
      <c r="I131">
        <f>_xlfn.XLOOKUP(tblGenerador[[#This Row],[ID_Tarea]],tblTareas[ID],tblTareas[Duración Estándar (min)],"")</f>
        <v>60</v>
      </c>
      <c r="J131" t="str">
        <f>_xlfn.XLOOKUP(tblGenerador[[#This Row],[ID_Tarea]],tblTareas[ID],tblTareas[Turno],"")</f>
        <v>Cualquiera</v>
      </c>
      <c r="K131" t="str">
        <f>_xlfn.XLOOKUP(tblGenerador[[#This Row],[ID_Tarea]],tblTareas[ID],tblTareas[Puesto],"")</f>
        <v>Sub Coordinadora</v>
      </c>
      <c r="L131">
        <f>_xlfn.XLOOKUP(tblGenerador[[#This Row],[ID_Tarea]],tblTareas[ID],tblTareas[Frec Diaria],"")</f>
        <v>1</v>
      </c>
      <c r="M131" t="str">
        <f>_xlfn.XLOOKUP(tblGenerador[[#This Row],[ID_Tarea]],tblTareas[ID],tblTareas[Excluir_Festivos],"")</f>
        <v>si</v>
      </c>
      <c r="N1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32" spans="1:14">
      <c r="A132" s="6">
        <v>46027</v>
      </c>
      <c r="B132">
        <f>IFERROR(_xlfn.XLOOKUP(tblGenerador[[#This Row],[Fecha]],tblCalendario[Fecha],tblCalendario[Num de Sem],""),"")</f>
        <v>2</v>
      </c>
      <c r="C132" t="str">
        <f>IFERROR(_xlfn.XLOOKUP(tblGenerador[[#This Row],[Fecha]],tblCalendario[Fecha],tblCalendario[Dia Semana],""),"")</f>
        <v>lunes</v>
      </c>
      <c r="D132">
        <f>IFERROR(_xlfn.XLOOKUP(tblGenerador[[#This Row],[Fecha]],tblCalendario[Fecha],tblCalendario[Mes],""),"")</f>
        <v>1</v>
      </c>
      <c r="E132" t="s">
        <v>301</v>
      </c>
      <c r="F132" t="str">
        <f>_xlfn.XLOOKUP(tblGenerador[[#This Row],[ID_Tarea]],tblTareas[ID],tblTareas[TAREAS],"")</f>
        <v>Auditar Lista De Raya Olga / Jaime</v>
      </c>
      <c r="G132" t="str">
        <f>_xlfn.XLOOKUP(tblGenerador[[#This Row],[ID_Tarea]],tblTareas[ID],tblTareas[Tipo frecuencia],"")</f>
        <v>mensual</v>
      </c>
      <c r="H132" t="str">
        <f>_xlfn.XLOOKUP(tblGenerador[[#This Row],[ID_Tarea]],tblTareas[ID],tblTareas[Regla frecuencia],"")</f>
        <v>martes</v>
      </c>
      <c r="I132">
        <f>_xlfn.XLOOKUP(tblGenerador[[#This Row],[ID_Tarea]],tblTareas[ID],tblTareas[Duración Estándar (min)],"")</f>
        <v>10</v>
      </c>
      <c r="J132" t="str">
        <f>_xlfn.XLOOKUP(tblGenerador[[#This Row],[ID_Tarea]],tblTareas[ID],tblTareas[Turno],"")</f>
        <v>Cualquiera</v>
      </c>
      <c r="K132" t="str">
        <f>_xlfn.XLOOKUP(tblGenerador[[#This Row],[ID_Tarea]],tblTareas[ID],tblTareas[Puesto],"")</f>
        <v>Auxiliar Administrativo</v>
      </c>
      <c r="L132">
        <f>_xlfn.XLOOKUP(tblGenerador[[#This Row],[ID_Tarea]],tblTareas[ID],tblTareas[Frec Diaria],"")</f>
        <v>1</v>
      </c>
      <c r="M132" t="str">
        <f>_xlfn.XLOOKUP(tblGenerador[[#This Row],[ID_Tarea]],tblTareas[ID],tblTareas[Excluir_Festivos],"")</f>
        <v>si</v>
      </c>
      <c r="N1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3" spans="1:14">
      <c r="A133" s="6">
        <v>46027</v>
      </c>
      <c r="B133">
        <f>IFERROR(_xlfn.XLOOKUP(tblGenerador[[#This Row],[Fecha]],tblCalendario[Fecha],tblCalendario[Num de Sem],""),"")</f>
        <v>2</v>
      </c>
      <c r="C133" t="str">
        <f>IFERROR(_xlfn.XLOOKUP(tblGenerador[[#This Row],[Fecha]],tblCalendario[Fecha],tblCalendario[Dia Semana],""),"")</f>
        <v>lunes</v>
      </c>
      <c r="D133">
        <f>IFERROR(_xlfn.XLOOKUP(tblGenerador[[#This Row],[Fecha]],tblCalendario[Fecha],tblCalendario[Mes],""),"")</f>
        <v>1</v>
      </c>
      <c r="E133" t="s">
        <v>4698</v>
      </c>
      <c r="F133" t="str">
        <f>_xlfn.XLOOKUP(tblGenerador[[#This Row],[ID_Tarea]],tblTareas[ID],tblTareas[TAREAS],"")</f>
        <v>Auditar Lista De Asistencia Olga / Jaime</v>
      </c>
      <c r="G133" t="str">
        <f>_xlfn.XLOOKUP(tblGenerador[[#This Row],[ID_Tarea]],tblTareas[ID],tblTareas[Tipo frecuencia],"")</f>
        <v>mensual</v>
      </c>
      <c r="H133" t="str">
        <f>_xlfn.XLOOKUP(tblGenerador[[#This Row],[ID_Tarea]],tblTareas[ID],tblTareas[Regla frecuencia],"")</f>
        <v>martes</v>
      </c>
      <c r="I133">
        <f>_xlfn.XLOOKUP(tblGenerador[[#This Row],[ID_Tarea]],tblTareas[ID],tblTareas[Duración Estándar (min)],"")</f>
        <v>10</v>
      </c>
      <c r="J133" t="str">
        <f>_xlfn.XLOOKUP(tblGenerador[[#This Row],[ID_Tarea]],tblTareas[ID],tblTareas[Turno],"")</f>
        <v>Cualquiera</v>
      </c>
      <c r="K133" t="str">
        <f>_xlfn.XLOOKUP(tblGenerador[[#This Row],[ID_Tarea]],tblTareas[ID],tblTareas[Puesto],"")</f>
        <v>Auxiliar Administrativo</v>
      </c>
      <c r="L133">
        <f>_xlfn.XLOOKUP(tblGenerador[[#This Row],[ID_Tarea]],tblTareas[ID],tblTareas[Frec Diaria],"")</f>
        <v>1</v>
      </c>
      <c r="M133" t="str">
        <f>_xlfn.XLOOKUP(tblGenerador[[#This Row],[ID_Tarea]],tblTareas[ID],tblTareas[Excluir_Festivos],"")</f>
        <v>si</v>
      </c>
      <c r="N1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4" spans="1:14">
      <c r="A134" s="6">
        <v>46027</v>
      </c>
      <c r="B134">
        <f>IFERROR(_xlfn.XLOOKUP(tblGenerador[[#This Row],[Fecha]],tblCalendario[Fecha],tblCalendario[Num de Sem],""),"")</f>
        <v>2</v>
      </c>
      <c r="C134" t="str">
        <f>IFERROR(_xlfn.XLOOKUP(tblGenerador[[#This Row],[Fecha]],tblCalendario[Fecha],tblCalendario[Dia Semana],""),"")</f>
        <v>lunes</v>
      </c>
      <c r="D134">
        <f>IFERROR(_xlfn.XLOOKUP(tblGenerador[[#This Row],[Fecha]],tblCalendario[Fecha],tblCalendario[Mes],""),"")</f>
        <v>1</v>
      </c>
      <c r="E134" t="s">
        <v>302</v>
      </c>
      <c r="F134" t="str">
        <f>_xlfn.XLOOKUP(tblGenerador[[#This Row],[ID_Tarea]],tblTareas[ID],tblTareas[TAREAS],"")</f>
        <v xml:space="preserve">Generar Nomina Sem Anterior(Lunes)                               </v>
      </c>
      <c r="G134" t="str">
        <f>_xlfn.XLOOKUP(tblGenerador[[#This Row],[ID_Tarea]],tblTareas[ID],tblTareas[Tipo frecuencia],"")</f>
        <v>semanal</v>
      </c>
      <c r="H134" t="str">
        <f>_xlfn.XLOOKUP(tblGenerador[[#This Row],[ID_Tarea]],tblTareas[ID],tblTareas[Regla frecuencia],"")</f>
        <v>domingo</v>
      </c>
      <c r="I134">
        <f>_xlfn.XLOOKUP(tblGenerador[[#This Row],[ID_Tarea]],tblTareas[ID],tblTareas[Duración Estándar (min)],"")</f>
        <v>30</v>
      </c>
      <c r="J134" t="str">
        <f>_xlfn.XLOOKUP(tblGenerador[[#This Row],[ID_Tarea]],tblTareas[ID],tblTareas[Turno],"")</f>
        <v>Cualquiera</v>
      </c>
      <c r="K134" t="str">
        <f>_xlfn.XLOOKUP(tblGenerador[[#This Row],[ID_Tarea]],tblTareas[ID],tblTareas[Puesto],"")</f>
        <v>Auxiliar Administrativo</v>
      </c>
      <c r="L134">
        <f>_xlfn.XLOOKUP(tblGenerador[[#This Row],[ID_Tarea]],tblTareas[ID],tblTareas[Frec Diaria],"")</f>
        <v>1</v>
      </c>
      <c r="M134" t="str">
        <f>_xlfn.XLOOKUP(tblGenerador[[#This Row],[ID_Tarea]],tblTareas[ID],tblTareas[Excluir_Festivos],"")</f>
        <v>si</v>
      </c>
      <c r="N1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5" spans="1:14">
      <c r="A135" s="6">
        <v>46027</v>
      </c>
      <c r="B135">
        <f>IFERROR(_xlfn.XLOOKUP(tblGenerador[[#This Row],[Fecha]],tblCalendario[Fecha],tblCalendario[Num de Sem],""),"")</f>
        <v>2</v>
      </c>
      <c r="C135" t="str">
        <f>IFERROR(_xlfn.XLOOKUP(tblGenerador[[#This Row],[Fecha]],tblCalendario[Fecha],tblCalendario[Dia Semana],""),"")</f>
        <v>lunes</v>
      </c>
      <c r="D135">
        <f>IFERROR(_xlfn.XLOOKUP(tblGenerador[[#This Row],[Fecha]],tblCalendario[Fecha],tblCalendario[Mes],""),"")</f>
        <v>1</v>
      </c>
      <c r="E135" t="s">
        <v>303</v>
      </c>
      <c r="F135" t="str">
        <f>_xlfn.XLOOKUP(tblGenerador[[#This Row],[ID_Tarea]],tblTareas[ID],tblTareas[TAREAS],"")</f>
        <v>Colaborador Mas Valioso / Vendedor Del Mes</v>
      </c>
      <c r="G135" t="str">
        <f>_xlfn.XLOOKUP(tblGenerador[[#This Row],[ID_Tarea]],tblTareas[ID],tblTareas[Tipo frecuencia],"")</f>
        <v>mensual</v>
      </c>
      <c r="H135" t="str">
        <f>_xlfn.XLOOKUP(tblGenerador[[#This Row],[ID_Tarea]],tblTareas[ID],tblTareas[Regla frecuencia],"")</f>
        <v>dia 27</v>
      </c>
      <c r="I135">
        <f>_xlfn.XLOOKUP(tblGenerador[[#This Row],[ID_Tarea]],tblTareas[ID],tblTareas[Duración Estándar (min)],"")</f>
        <v>50</v>
      </c>
      <c r="J135" t="str">
        <f>_xlfn.XLOOKUP(tblGenerador[[#This Row],[ID_Tarea]],tblTareas[ID],tblTareas[Turno],"")</f>
        <v>Cualquiera</v>
      </c>
      <c r="K135" t="str">
        <f>_xlfn.XLOOKUP(tblGenerador[[#This Row],[ID_Tarea]],tblTareas[ID],tblTareas[Puesto],"")</f>
        <v>Auxiliar Administrativo</v>
      </c>
      <c r="L135">
        <f>_xlfn.XLOOKUP(tblGenerador[[#This Row],[ID_Tarea]],tblTareas[ID],tblTareas[Frec Diaria],"")</f>
        <v>1</v>
      </c>
      <c r="M135" t="str">
        <f>_xlfn.XLOOKUP(tblGenerador[[#This Row],[ID_Tarea]],tblTareas[ID],tblTareas[Excluir_Festivos],"")</f>
        <v>si</v>
      </c>
      <c r="N1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6" spans="1:14">
      <c r="A136" s="6">
        <v>46027</v>
      </c>
      <c r="B136">
        <f>IFERROR(_xlfn.XLOOKUP(tblGenerador[[#This Row],[Fecha]],tblCalendario[Fecha],tblCalendario[Num de Sem],""),"")</f>
        <v>2</v>
      </c>
      <c r="C136" t="str">
        <f>IFERROR(_xlfn.XLOOKUP(tblGenerador[[#This Row],[Fecha]],tblCalendario[Fecha],tblCalendario[Dia Semana],""),"")</f>
        <v>lunes</v>
      </c>
      <c r="D136">
        <f>IFERROR(_xlfn.XLOOKUP(tblGenerador[[#This Row],[Fecha]],tblCalendario[Fecha],tblCalendario[Mes],""),"")</f>
        <v>1</v>
      </c>
      <c r="E136" t="s">
        <v>304</v>
      </c>
      <c r="F136" t="str">
        <f>_xlfn.XLOOKUP(tblGenerador[[#This Row],[ID_Tarea]],tblTareas[ID],tblTareas[TAREAS],"")</f>
        <v>Programar Festejos (Aniversarios/Cumpleaños)</v>
      </c>
      <c r="G136" t="str">
        <f>_xlfn.XLOOKUP(tblGenerador[[#This Row],[ID_Tarea]],tblTareas[ID],tblTareas[Tipo frecuencia],"")</f>
        <v>mensual</v>
      </c>
      <c r="H136" t="str">
        <f>_xlfn.XLOOKUP(tblGenerador[[#This Row],[ID_Tarea]],tblTareas[ID],tblTareas[Regla frecuencia],"")</f>
        <v>dia 26</v>
      </c>
      <c r="I136">
        <f>_xlfn.XLOOKUP(tblGenerador[[#This Row],[ID_Tarea]],tblTareas[ID],tblTareas[Duración Estándar (min)],"")</f>
        <v>15</v>
      </c>
      <c r="J136" t="str">
        <f>_xlfn.XLOOKUP(tblGenerador[[#This Row],[ID_Tarea]],tblTareas[ID],tblTareas[Turno],"")</f>
        <v>Cualquiera</v>
      </c>
      <c r="K136" t="str">
        <f>_xlfn.XLOOKUP(tblGenerador[[#This Row],[ID_Tarea]],tblTareas[ID],tblTareas[Puesto],"")</f>
        <v>Auxiliar Administrativo</v>
      </c>
      <c r="L136">
        <f>_xlfn.XLOOKUP(tblGenerador[[#This Row],[ID_Tarea]],tblTareas[ID],tblTareas[Frec Diaria],"")</f>
        <v>1</v>
      </c>
      <c r="M136" t="str">
        <f>_xlfn.XLOOKUP(tblGenerador[[#This Row],[ID_Tarea]],tblTareas[ID],tblTareas[Excluir_Festivos],"")</f>
        <v>si</v>
      </c>
      <c r="N1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7" spans="1:14">
      <c r="A137" s="6">
        <v>46027</v>
      </c>
      <c r="B137">
        <f>IFERROR(_xlfn.XLOOKUP(tblGenerador[[#This Row],[Fecha]],tblCalendario[Fecha],tblCalendario[Num de Sem],""),"")</f>
        <v>2</v>
      </c>
      <c r="C137" t="str">
        <f>IFERROR(_xlfn.XLOOKUP(tblGenerador[[#This Row],[Fecha]],tblCalendario[Fecha],tblCalendario[Dia Semana],""),"")</f>
        <v>lunes</v>
      </c>
      <c r="D137">
        <f>IFERROR(_xlfn.XLOOKUP(tblGenerador[[#This Row],[Fecha]],tblCalendario[Fecha],tblCalendario[Mes],""),"")</f>
        <v>1</v>
      </c>
      <c r="E137" t="s">
        <v>305</v>
      </c>
      <c r="F137" t="str">
        <f>_xlfn.XLOOKUP(tblGenerador[[#This Row],[ID_Tarea]],tblTareas[ID],tblTareas[TAREAS],"")</f>
        <v>Revisión De Tareas Variables Mensuales</v>
      </c>
      <c r="G137" t="str">
        <f>_xlfn.XLOOKUP(tblGenerador[[#This Row],[ID_Tarea]],tblTareas[ID],tblTareas[Tipo frecuencia],"")</f>
        <v>mensual</v>
      </c>
      <c r="H137" t="str">
        <f>_xlfn.XLOOKUP(tblGenerador[[#This Row],[ID_Tarea]],tblTareas[ID],tblTareas[Regla frecuencia],"")</f>
        <v>dia 24</v>
      </c>
      <c r="I137">
        <f>_xlfn.XLOOKUP(tblGenerador[[#This Row],[ID_Tarea]],tblTareas[ID],tblTareas[Duración Estándar (min)],"")</f>
        <v>5</v>
      </c>
      <c r="J137" t="str">
        <f>_xlfn.XLOOKUP(tblGenerador[[#This Row],[ID_Tarea]],tblTareas[ID],tblTareas[Turno],"")</f>
        <v>Cualquiera</v>
      </c>
      <c r="K137" t="str">
        <f>_xlfn.XLOOKUP(tblGenerador[[#This Row],[ID_Tarea]],tblTareas[ID],tblTareas[Puesto],"")</f>
        <v>Auxiliar Administrativo</v>
      </c>
      <c r="L137">
        <f>_xlfn.XLOOKUP(tblGenerador[[#This Row],[ID_Tarea]],tblTareas[ID],tblTareas[Frec Diaria],"")</f>
        <v>1</v>
      </c>
      <c r="M137" t="str">
        <f>_xlfn.XLOOKUP(tblGenerador[[#This Row],[ID_Tarea]],tblTareas[ID],tblTareas[Excluir_Festivos],"")</f>
        <v>si</v>
      </c>
      <c r="N1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8" spans="1:14">
      <c r="A138" s="6">
        <v>46027</v>
      </c>
      <c r="B138">
        <f>IFERROR(_xlfn.XLOOKUP(tblGenerador[[#This Row],[Fecha]],tblCalendario[Fecha],tblCalendario[Num de Sem],""),"")</f>
        <v>2</v>
      </c>
      <c r="C138" t="str">
        <f>IFERROR(_xlfn.XLOOKUP(tblGenerador[[#This Row],[Fecha]],tblCalendario[Fecha],tblCalendario[Dia Semana],""),"")</f>
        <v>lunes</v>
      </c>
      <c r="D138">
        <f>IFERROR(_xlfn.XLOOKUP(tblGenerador[[#This Row],[Fecha]],tblCalendario[Fecha],tblCalendario[Mes],""),"")</f>
        <v>1</v>
      </c>
      <c r="E138" t="s">
        <v>1326</v>
      </c>
      <c r="F138" t="str">
        <f>_xlfn.XLOOKUP(tblGenerador[[#This Row],[ID_Tarea]],tblTareas[ID],tblTareas[TAREAS],"")</f>
        <v>Programar Pagos Del Mes En Cash Planner Renta Dpto Alex</v>
      </c>
      <c r="G138" t="str">
        <f>_xlfn.XLOOKUP(tblGenerador[[#This Row],[ID_Tarea]],tblTareas[ID],tblTareas[Tipo frecuencia],"")</f>
        <v>mensual</v>
      </c>
      <c r="H138" t="str">
        <f>_xlfn.XLOOKUP(tblGenerador[[#This Row],[ID_Tarea]],tblTareas[ID],tblTareas[Regla frecuencia],"")</f>
        <v>dia 26</v>
      </c>
      <c r="I138">
        <f>_xlfn.XLOOKUP(tblGenerador[[#This Row],[ID_Tarea]],tblTareas[ID],tblTareas[Duración Estándar (min)],"")</f>
        <v>5</v>
      </c>
      <c r="J138" t="str">
        <f>_xlfn.XLOOKUP(tblGenerador[[#This Row],[ID_Tarea]],tblTareas[ID],tblTareas[Turno],"")</f>
        <v>Cualquiera</v>
      </c>
      <c r="K138" t="str">
        <f>_xlfn.XLOOKUP(tblGenerador[[#This Row],[ID_Tarea]],tblTareas[ID],tblTareas[Puesto],"")</f>
        <v>Auxiliar Administrativo</v>
      </c>
      <c r="L138">
        <f>_xlfn.XLOOKUP(tblGenerador[[#This Row],[ID_Tarea]],tblTareas[ID],tblTareas[Frec Diaria],"")</f>
        <v>1</v>
      </c>
      <c r="M138" t="str">
        <f>_xlfn.XLOOKUP(tblGenerador[[#This Row],[ID_Tarea]],tblTareas[ID],tblTareas[Excluir_Festivos],"")</f>
        <v>si</v>
      </c>
      <c r="N1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39" spans="1:14">
      <c r="A139" s="6">
        <v>46027</v>
      </c>
      <c r="B139">
        <f>IFERROR(_xlfn.XLOOKUP(tblGenerador[[#This Row],[Fecha]],tblCalendario[Fecha],tblCalendario[Num de Sem],""),"")</f>
        <v>2</v>
      </c>
      <c r="C139" t="str">
        <f>IFERROR(_xlfn.XLOOKUP(tblGenerador[[#This Row],[Fecha]],tblCalendario[Fecha],tblCalendario[Dia Semana],""),"")</f>
        <v>lunes</v>
      </c>
      <c r="D139">
        <f>IFERROR(_xlfn.XLOOKUP(tblGenerador[[#This Row],[Fecha]],tblCalendario[Fecha],tblCalendario[Mes],""),"")</f>
        <v>1</v>
      </c>
      <c r="E139" t="s">
        <v>1327</v>
      </c>
      <c r="F139" t="str">
        <f>_xlfn.XLOOKUP(tblGenerador[[#This Row],[ID_Tarea]],tblTareas[ID],tblTareas[TAREAS],"")</f>
        <v>Programar Pagos Del Mes En Cash Planner Honorarios Contador Olga / Jaime</v>
      </c>
      <c r="G139" t="str">
        <f>_xlfn.XLOOKUP(tblGenerador[[#This Row],[ID_Tarea]],tblTareas[ID],tblTareas[Tipo frecuencia],"")</f>
        <v>mensual</v>
      </c>
      <c r="H139" t="str">
        <f>_xlfn.XLOOKUP(tblGenerador[[#This Row],[ID_Tarea]],tblTareas[ID],tblTareas[Regla frecuencia],"")</f>
        <v>dia 27</v>
      </c>
      <c r="I139">
        <f>_xlfn.XLOOKUP(tblGenerador[[#This Row],[ID_Tarea]],tblTareas[ID],tblTareas[Duración Estándar (min)],"")</f>
        <v>5</v>
      </c>
      <c r="J139" t="str">
        <f>_xlfn.XLOOKUP(tblGenerador[[#This Row],[ID_Tarea]],tblTareas[ID],tblTareas[Turno],"")</f>
        <v>Cualquiera</v>
      </c>
      <c r="K139" t="str">
        <f>_xlfn.XLOOKUP(tblGenerador[[#This Row],[ID_Tarea]],tblTareas[ID],tblTareas[Puesto],"")</f>
        <v>Auxiliar Administrativo</v>
      </c>
      <c r="L139">
        <f>_xlfn.XLOOKUP(tblGenerador[[#This Row],[ID_Tarea]],tblTareas[ID],tblTareas[Frec Diaria],"")</f>
        <v>1</v>
      </c>
      <c r="M139" t="str">
        <f>_xlfn.XLOOKUP(tblGenerador[[#This Row],[ID_Tarea]],tblTareas[ID],tblTareas[Excluir_Festivos],"")</f>
        <v>si</v>
      </c>
      <c r="N1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0" spans="1:14">
      <c r="A140" s="6">
        <v>46027</v>
      </c>
      <c r="B140">
        <f>IFERROR(_xlfn.XLOOKUP(tblGenerador[[#This Row],[Fecha]],tblCalendario[Fecha],tblCalendario[Num de Sem],""),"")</f>
        <v>2</v>
      </c>
      <c r="C140" t="str">
        <f>IFERROR(_xlfn.XLOOKUP(tblGenerador[[#This Row],[Fecha]],tblCalendario[Fecha],tblCalendario[Dia Semana],""),"")</f>
        <v>lunes</v>
      </c>
      <c r="D140">
        <f>IFERROR(_xlfn.XLOOKUP(tblGenerador[[#This Row],[Fecha]],tblCalendario[Fecha],tblCalendario[Mes],""),"")</f>
        <v>1</v>
      </c>
      <c r="E140" t="s">
        <v>1328</v>
      </c>
      <c r="F140" t="str">
        <f>_xlfn.XLOOKUP(tblGenerador[[#This Row],[ID_Tarea]],tblTareas[ID],tblTareas[TAREAS],"")</f>
        <v>Programar Pagos Del Mes En Cash Planner SAT Jaime / Olga</v>
      </c>
      <c r="G140" t="str">
        <f>_xlfn.XLOOKUP(tblGenerador[[#This Row],[ID_Tarea]],tblTareas[ID],tblTareas[Tipo frecuencia],"")</f>
        <v>mensual</v>
      </c>
      <c r="H140" t="str">
        <f>_xlfn.XLOOKUP(tblGenerador[[#This Row],[ID_Tarea]],tblTareas[ID],tblTareas[Regla frecuencia],"")</f>
        <v>dia 29</v>
      </c>
      <c r="I140">
        <f>_xlfn.XLOOKUP(tblGenerador[[#This Row],[ID_Tarea]],tblTareas[ID],tblTareas[Duración Estándar (min)],"")</f>
        <v>5</v>
      </c>
      <c r="J140" t="str">
        <f>_xlfn.XLOOKUP(tblGenerador[[#This Row],[ID_Tarea]],tblTareas[ID],tblTareas[Turno],"")</f>
        <v>Cualquiera</v>
      </c>
      <c r="K140" t="str">
        <f>_xlfn.XLOOKUP(tblGenerador[[#This Row],[ID_Tarea]],tblTareas[ID],tblTareas[Puesto],"")</f>
        <v>Auxiliar Administrativo</v>
      </c>
      <c r="L140">
        <f>_xlfn.XLOOKUP(tblGenerador[[#This Row],[ID_Tarea]],tblTareas[ID],tblTareas[Frec Diaria],"")</f>
        <v>1</v>
      </c>
      <c r="M140" t="str">
        <f>_xlfn.XLOOKUP(tblGenerador[[#This Row],[ID_Tarea]],tblTareas[ID],tblTareas[Excluir_Festivos],"")</f>
        <v>si</v>
      </c>
      <c r="N1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1" spans="1:14">
      <c r="A141" s="6">
        <v>46027</v>
      </c>
      <c r="B141">
        <f>IFERROR(_xlfn.XLOOKUP(tblGenerador[[#This Row],[Fecha]],tblCalendario[Fecha],tblCalendario[Num de Sem],""),"")</f>
        <v>2</v>
      </c>
      <c r="C141" t="str">
        <f>IFERROR(_xlfn.XLOOKUP(tblGenerador[[#This Row],[Fecha]],tblCalendario[Fecha],tblCalendario[Dia Semana],""),"")</f>
        <v>lunes</v>
      </c>
      <c r="D141">
        <f>IFERROR(_xlfn.XLOOKUP(tblGenerador[[#This Row],[Fecha]],tblCalendario[Fecha],tblCalendario[Mes],""),"")</f>
        <v>1</v>
      </c>
      <c r="E141" t="s">
        <v>1329</v>
      </c>
      <c r="F141" t="str">
        <f>_xlfn.XLOOKUP(tblGenerador[[#This Row],[ID_Tarea]],tblTareas[ID],tblTareas[TAREAS],"")</f>
        <v>Programar Pagos Del Mes En Cash Planner Isn Olga / Jaime</v>
      </c>
      <c r="G141" t="str">
        <f>_xlfn.XLOOKUP(tblGenerador[[#This Row],[ID_Tarea]],tblTareas[ID],tblTareas[Tipo frecuencia],"")</f>
        <v>mensual</v>
      </c>
      <c r="H141" t="str">
        <f>_xlfn.XLOOKUP(tblGenerador[[#This Row],[ID_Tarea]],tblTareas[ID],tblTareas[Regla frecuencia],"")</f>
        <v>dia 30</v>
      </c>
      <c r="I141">
        <f>_xlfn.XLOOKUP(tblGenerador[[#This Row],[ID_Tarea]],tblTareas[ID],tblTareas[Duración Estándar (min)],"")</f>
        <v>5</v>
      </c>
      <c r="J141" t="str">
        <f>_xlfn.XLOOKUP(tblGenerador[[#This Row],[ID_Tarea]],tblTareas[ID],tblTareas[Turno],"")</f>
        <v>Cualquiera</v>
      </c>
      <c r="K141" t="str">
        <f>_xlfn.XLOOKUP(tblGenerador[[#This Row],[ID_Tarea]],tblTareas[ID],tblTareas[Puesto],"")</f>
        <v>Auxiliar Administrativo</v>
      </c>
      <c r="L141">
        <f>_xlfn.XLOOKUP(tblGenerador[[#This Row],[ID_Tarea]],tblTareas[ID],tblTareas[Frec Diaria],"")</f>
        <v>1</v>
      </c>
      <c r="M141" t="str">
        <f>_xlfn.XLOOKUP(tblGenerador[[#This Row],[ID_Tarea]],tblTareas[ID],tblTareas[Excluir_Festivos],"")</f>
        <v>si</v>
      </c>
      <c r="N1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2" spans="1:14">
      <c r="A142" s="6">
        <v>46027</v>
      </c>
      <c r="B142">
        <f>IFERROR(_xlfn.XLOOKUP(tblGenerador[[#This Row],[Fecha]],tblCalendario[Fecha],tblCalendario[Num de Sem],""),"")</f>
        <v>2</v>
      </c>
      <c r="C142" t="str">
        <f>IFERROR(_xlfn.XLOOKUP(tblGenerador[[#This Row],[Fecha]],tblCalendario[Fecha],tblCalendario[Dia Semana],""),"")</f>
        <v>lunes</v>
      </c>
      <c r="D142">
        <f>IFERROR(_xlfn.XLOOKUP(tblGenerador[[#This Row],[Fecha]],tblCalendario[Fecha],tblCalendario[Mes],""),"")</f>
        <v>1</v>
      </c>
      <c r="E142" t="s">
        <v>1330</v>
      </c>
      <c r="F142" t="str">
        <f>_xlfn.XLOOKUP(tblGenerador[[#This Row],[ID_Tarea]],tblTareas[ID],tblTareas[TAREAS],"")</f>
        <v>Programar Pagos Del Mes En Cash Planner Imss Olga / Jaime</v>
      </c>
      <c r="G142" t="str">
        <f>_xlfn.XLOOKUP(tblGenerador[[#This Row],[ID_Tarea]],tblTareas[ID],tblTareas[Tipo frecuencia],"")</f>
        <v>mensual</v>
      </c>
      <c r="H142" t="str">
        <f>_xlfn.XLOOKUP(tblGenerador[[#This Row],[ID_Tarea]],tblTareas[ID],tblTareas[Regla frecuencia],"")</f>
        <v>dia 31</v>
      </c>
      <c r="I142">
        <f>_xlfn.XLOOKUP(tblGenerador[[#This Row],[ID_Tarea]],tblTareas[ID],tblTareas[Duración Estándar (min)],"")</f>
        <v>5</v>
      </c>
      <c r="J142" t="str">
        <f>_xlfn.XLOOKUP(tblGenerador[[#This Row],[ID_Tarea]],tblTareas[ID],tblTareas[Turno],"")</f>
        <v>Cualquiera</v>
      </c>
      <c r="K142" t="str">
        <f>_xlfn.XLOOKUP(tblGenerador[[#This Row],[ID_Tarea]],tblTareas[ID],tblTareas[Puesto],"")</f>
        <v>Auxiliar Administrativo</v>
      </c>
      <c r="L142">
        <f>_xlfn.XLOOKUP(tblGenerador[[#This Row],[ID_Tarea]],tblTareas[ID],tblTareas[Frec Diaria],"")</f>
        <v>1</v>
      </c>
      <c r="M142" t="str">
        <f>_xlfn.XLOOKUP(tblGenerador[[#This Row],[ID_Tarea]],tblTareas[ID],tblTareas[Excluir_Festivos],"")</f>
        <v>si</v>
      </c>
      <c r="N1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3" spans="1:14">
      <c r="A143" s="6">
        <v>46027</v>
      </c>
      <c r="B143">
        <f>IFERROR(_xlfn.XLOOKUP(tblGenerador[[#This Row],[Fecha]],tblCalendario[Fecha],tblCalendario[Num de Sem],""),"")</f>
        <v>2</v>
      </c>
      <c r="C143" t="str">
        <f>IFERROR(_xlfn.XLOOKUP(tblGenerador[[#This Row],[Fecha]],tblCalendario[Fecha],tblCalendario[Dia Semana],""),"")</f>
        <v>lunes</v>
      </c>
      <c r="D143">
        <f>IFERROR(_xlfn.XLOOKUP(tblGenerador[[#This Row],[Fecha]],tblCalendario[Fecha],tblCalendario[Mes],""),"")</f>
        <v>1</v>
      </c>
      <c r="E143" t="s">
        <v>306</v>
      </c>
      <c r="F143" t="str">
        <f>_xlfn.XLOOKUP(tblGenerador[[#This Row],[ID_Tarea]],tblTareas[ID],tblTareas[TAREAS],"")</f>
        <v>Presentar Control Semanal</v>
      </c>
      <c r="G143" t="str">
        <f>_xlfn.XLOOKUP(tblGenerador[[#This Row],[ID_Tarea]],tblTareas[ID],tblTareas[Tipo frecuencia],"")</f>
        <v>semanal</v>
      </c>
      <c r="H143" t="str">
        <f>_xlfn.XLOOKUP(tblGenerador[[#This Row],[ID_Tarea]],tblTareas[ID],tblTareas[Regla frecuencia],"")</f>
        <v>domingo</v>
      </c>
      <c r="I143">
        <f>_xlfn.XLOOKUP(tblGenerador[[#This Row],[ID_Tarea]],tblTareas[ID],tblTareas[Duración Estándar (min)],"")</f>
        <v>120</v>
      </c>
      <c r="J143" t="str">
        <f>_xlfn.XLOOKUP(tblGenerador[[#This Row],[ID_Tarea]],tblTareas[ID],tblTareas[Turno],"")</f>
        <v>Cualquiera</v>
      </c>
      <c r="K143" t="str">
        <f>_xlfn.XLOOKUP(tblGenerador[[#This Row],[ID_Tarea]],tblTareas[ID],tblTareas[Puesto],"")</f>
        <v>Auxiliar Administrativo</v>
      </c>
      <c r="L143">
        <f>_xlfn.XLOOKUP(tblGenerador[[#This Row],[ID_Tarea]],tblTareas[ID],tblTareas[Frec Diaria],"")</f>
        <v>1</v>
      </c>
      <c r="M143" t="str">
        <f>_xlfn.XLOOKUP(tblGenerador[[#This Row],[ID_Tarea]],tblTareas[ID],tblTareas[Excluir_Festivos],"")</f>
        <v>si</v>
      </c>
      <c r="N1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4" spans="1:14">
      <c r="A144" s="6">
        <v>46027</v>
      </c>
      <c r="B144">
        <f>IFERROR(_xlfn.XLOOKUP(tblGenerador[[#This Row],[Fecha]],tblCalendario[Fecha],tblCalendario[Num de Sem],""),"")</f>
        <v>2</v>
      </c>
      <c r="C144" t="str">
        <f>IFERROR(_xlfn.XLOOKUP(tblGenerador[[#This Row],[Fecha]],tblCalendario[Fecha],tblCalendario[Dia Semana],""),"")</f>
        <v>lunes</v>
      </c>
      <c r="D144">
        <f>IFERROR(_xlfn.XLOOKUP(tblGenerador[[#This Row],[Fecha]],tblCalendario[Fecha],tblCalendario[Mes],""),"")</f>
        <v>1</v>
      </c>
      <c r="E144" t="s">
        <v>307</v>
      </c>
      <c r="F144" t="str">
        <f>_xlfn.XLOOKUP(tblGenerador[[#This Row],[ID_Tarea]],tblTareas[ID],tblTareas[TAREAS],"")</f>
        <v>Realizar Depósitos Efectivo</v>
      </c>
      <c r="G144" t="str">
        <f>_xlfn.XLOOKUP(tblGenerador[[#This Row],[ID_Tarea]],tblTareas[ID],tblTareas[Tipo frecuencia],"")</f>
        <v>personalizada</v>
      </c>
      <c r="H144" t="str">
        <f>_xlfn.XLOOKUP(tblGenerador[[#This Row],[ID_Tarea]],tblTareas[ID],tblTareas[Regla frecuencia],"")</f>
        <v>dia 30</v>
      </c>
      <c r="I144">
        <f>_xlfn.XLOOKUP(tblGenerador[[#This Row],[ID_Tarea]],tblTareas[ID],tblTareas[Duración Estándar (min)],"")</f>
        <v>60</v>
      </c>
      <c r="J144" t="str">
        <f>_xlfn.XLOOKUP(tblGenerador[[#This Row],[ID_Tarea]],tblTareas[ID],tblTareas[Turno],"")</f>
        <v>Cualquiera</v>
      </c>
      <c r="K144" t="str">
        <f>_xlfn.XLOOKUP(tblGenerador[[#This Row],[ID_Tarea]],tblTareas[ID],tblTareas[Puesto],"")</f>
        <v>Auxiliar Administrativo</v>
      </c>
      <c r="L144">
        <f>_xlfn.XLOOKUP(tblGenerador[[#This Row],[ID_Tarea]],tblTareas[ID],tblTareas[Frec Diaria],"")</f>
        <v>1</v>
      </c>
      <c r="M144" t="str">
        <f>_xlfn.XLOOKUP(tblGenerador[[#This Row],[ID_Tarea]],tblTareas[ID],tblTareas[Excluir_Festivos],"")</f>
        <v>si</v>
      </c>
      <c r="N1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5" spans="1:14">
      <c r="A145" s="6">
        <v>46027</v>
      </c>
      <c r="B145">
        <f>IFERROR(_xlfn.XLOOKUP(tblGenerador[[#This Row],[Fecha]],tblCalendario[Fecha],tblCalendario[Num de Sem],""),"")</f>
        <v>2</v>
      </c>
      <c r="C145" t="str">
        <f>IFERROR(_xlfn.XLOOKUP(tblGenerador[[#This Row],[Fecha]],tblCalendario[Fecha],tblCalendario[Dia Semana],""),"")</f>
        <v>lunes</v>
      </c>
      <c r="D145">
        <f>IFERROR(_xlfn.XLOOKUP(tblGenerador[[#This Row],[Fecha]],tblCalendario[Fecha],tblCalendario[Mes],""),"")</f>
        <v>1</v>
      </c>
      <c r="E145" t="s">
        <v>308</v>
      </c>
      <c r="F145" t="str">
        <f>_xlfn.XLOOKUP(tblGenerador[[#This Row],[ID_Tarea]],tblTareas[ID],tblTareas[TAREAS],"")</f>
        <v>Solicitar Movs. Bancarios</v>
      </c>
      <c r="G145" t="str">
        <f>_xlfn.XLOOKUP(tblGenerador[[#This Row],[ID_Tarea]],tblTareas[ID],tblTareas[Tipo frecuencia],"")</f>
        <v>quincenal</v>
      </c>
      <c r="H145" t="str">
        <f>_xlfn.XLOOKUP(tblGenerador[[#This Row],[ID_Tarea]],tblTareas[ID],tblTareas[Regla frecuencia],"")</f>
        <v>Ultimo dia del mes</v>
      </c>
      <c r="I145">
        <f>_xlfn.XLOOKUP(tblGenerador[[#This Row],[ID_Tarea]],tblTareas[ID],tblTareas[Duración Estándar (min)],"")</f>
        <v>5</v>
      </c>
      <c r="J145" t="str">
        <f>_xlfn.XLOOKUP(tblGenerador[[#This Row],[ID_Tarea]],tblTareas[ID],tblTareas[Turno],"")</f>
        <v>Cualquiera</v>
      </c>
      <c r="K145" t="str">
        <f>_xlfn.XLOOKUP(tblGenerador[[#This Row],[ID_Tarea]],tblTareas[ID],tblTareas[Puesto],"")</f>
        <v>Auxiliar Administrativo</v>
      </c>
      <c r="L145">
        <f>_xlfn.XLOOKUP(tblGenerador[[#This Row],[ID_Tarea]],tblTareas[ID],tblTareas[Frec Diaria],"")</f>
        <v>1</v>
      </c>
      <c r="M145" t="str">
        <f>_xlfn.XLOOKUP(tblGenerador[[#This Row],[ID_Tarea]],tblTareas[ID],tblTareas[Excluir_Festivos],"")</f>
        <v>si</v>
      </c>
      <c r="N1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6" spans="1:14">
      <c r="A146" s="6">
        <v>46027</v>
      </c>
      <c r="B146">
        <f>IFERROR(_xlfn.XLOOKUP(tblGenerador[[#This Row],[Fecha]],tblCalendario[Fecha],tblCalendario[Num de Sem],""),"")</f>
        <v>2</v>
      </c>
      <c r="C146" t="str">
        <f>IFERROR(_xlfn.XLOOKUP(tblGenerador[[#This Row],[Fecha]],tblCalendario[Fecha],tblCalendario[Dia Semana],""),"")</f>
        <v>lunes</v>
      </c>
      <c r="D146">
        <f>IFERROR(_xlfn.XLOOKUP(tblGenerador[[#This Row],[Fecha]],tblCalendario[Fecha],tblCalendario[Mes],""),"")</f>
        <v>1</v>
      </c>
      <c r="E146" t="s">
        <v>309</v>
      </c>
      <c r="F146" t="str">
        <f>_xlfn.XLOOKUP(tblGenerador[[#This Row],[ID_Tarea]],tblTareas[ID],tblTareas[TAREAS],"")</f>
        <v>Solicitar Facturas Jaime</v>
      </c>
      <c r="G146" t="str">
        <f>_xlfn.XLOOKUP(tblGenerador[[#This Row],[ID_Tarea]],tblTareas[ID],tblTareas[Tipo frecuencia],"")</f>
        <v>personalizada</v>
      </c>
      <c r="H146" t="str">
        <f>_xlfn.XLOOKUP(tblGenerador[[#This Row],[ID_Tarea]],tblTareas[ID],tblTareas[Regla frecuencia],"")</f>
        <v>dia 30</v>
      </c>
      <c r="I146">
        <f>_xlfn.XLOOKUP(tblGenerador[[#This Row],[ID_Tarea]],tblTareas[ID],tblTareas[Duración Estándar (min)],"")</f>
        <v>120</v>
      </c>
      <c r="J146" t="str">
        <f>_xlfn.XLOOKUP(tblGenerador[[#This Row],[ID_Tarea]],tblTareas[ID],tblTareas[Turno],"")</f>
        <v>Cualquiera</v>
      </c>
      <c r="K146" t="str">
        <f>_xlfn.XLOOKUP(tblGenerador[[#This Row],[ID_Tarea]],tblTareas[ID],tblTareas[Puesto],"")</f>
        <v>Auxiliar Administrativo</v>
      </c>
      <c r="L146">
        <f>_xlfn.XLOOKUP(tblGenerador[[#This Row],[ID_Tarea]],tblTareas[ID],tblTareas[Frec Diaria],"")</f>
        <v>1</v>
      </c>
      <c r="M146" t="str">
        <f>_xlfn.XLOOKUP(tblGenerador[[#This Row],[ID_Tarea]],tblTareas[ID],tblTareas[Excluir_Festivos],"")</f>
        <v>si</v>
      </c>
      <c r="N1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7" spans="1:14">
      <c r="A147" s="6">
        <v>46027</v>
      </c>
      <c r="B147">
        <f>IFERROR(_xlfn.XLOOKUP(tblGenerador[[#This Row],[Fecha]],tblCalendario[Fecha],tblCalendario[Num de Sem],""),"")</f>
        <v>2</v>
      </c>
      <c r="C147" t="str">
        <f>IFERROR(_xlfn.XLOOKUP(tblGenerador[[#This Row],[Fecha]],tblCalendario[Fecha],tblCalendario[Dia Semana],""),"")</f>
        <v>lunes</v>
      </c>
      <c r="D147">
        <f>IFERROR(_xlfn.XLOOKUP(tblGenerador[[#This Row],[Fecha]],tblCalendario[Fecha],tblCalendario[Mes],""),"")</f>
        <v>1</v>
      </c>
      <c r="E147" t="s">
        <v>4699</v>
      </c>
      <c r="F147" t="str">
        <f>_xlfn.XLOOKUP(tblGenerador[[#This Row],[ID_Tarea]],tblTareas[ID],tblTareas[TAREAS],"")</f>
        <v>Solicitar Facturas Olga</v>
      </c>
      <c r="G147" t="str">
        <f>_xlfn.XLOOKUP(tblGenerador[[#This Row],[ID_Tarea]],tblTareas[ID],tblTareas[Tipo frecuencia],"")</f>
        <v>personalizada</v>
      </c>
      <c r="H147" t="str">
        <f>_xlfn.XLOOKUP(tblGenerador[[#This Row],[ID_Tarea]],tblTareas[ID],tblTareas[Regla frecuencia],"")</f>
        <v>dia 30</v>
      </c>
      <c r="I147">
        <f>_xlfn.XLOOKUP(tblGenerador[[#This Row],[ID_Tarea]],tblTareas[ID],tblTareas[Duración Estándar (min)],"")</f>
        <v>120</v>
      </c>
      <c r="J147" t="str">
        <f>_xlfn.XLOOKUP(tblGenerador[[#This Row],[ID_Tarea]],tblTareas[ID],tblTareas[Turno],"")</f>
        <v>Cualquiera</v>
      </c>
      <c r="K147" t="str">
        <f>_xlfn.XLOOKUP(tblGenerador[[#This Row],[ID_Tarea]],tblTareas[ID],tblTareas[Puesto],"")</f>
        <v>Auxiliar Administrativo</v>
      </c>
      <c r="L147">
        <f>_xlfn.XLOOKUP(tblGenerador[[#This Row],[ID_Tarea]],tblTareas[ID],tblTareas[Frec Diaria],"")</f>
        <v>1</v>
      </c>
      <c r="M147" t="str">
        <f>_xlfn.XLOOKUP(tblGenerador[[#This Row],[ID_Tarea]],tblTareas[ID],tblTareas[Excluir_Festivos],"")</f>
        <v>si</v>
      </c>
      <c r="N1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8" spans="1:14">
      <c r="A148" s="6">
        <v>46027</v>
      </c>
      <c r="B148">
        <f>IFERROR(_xlfn.XLOOKUP(tblGenerador[[#This Row],[Fecha]],tblCalendario[Fecha],tblCalendario[Num de Sem],""),"")</f>
        <v>2</v>
      </c>
      <c r="C148" t="str">
        <f>IFERROR(_xlfn.XLOOKUP(tblGenerador[[#This Row],[Fecha]],tblCalendario[Fecha],tblCalendario[Dia Semana],""),"")</f>
        <v>lunes</v>
      </c>
      <c r="D148">
        <f>IFERROR(_xlfn.XLOOKUP(tblGenerador[[#This Row],[Fecha]],tblCalendario[Fecha],tblCalendario[Mes],""),"")</f>
        <v>1</v>
      </c>
      <c r="E148" t="s">
        <v>310</v>
      </c>
      <c r="F148" t="str">
        <f>_xlfn.XLOOKUP(tblGenerador[[#This Row],[ID_Tarea]],tblTareas[ID],tblTareas[TAREAS],"")</f>
        <v>Hacer Notas De Venta</v>
      </c>
      <c r="G148" t="str">
        <f>_xlfn.XLOOKUP(tblGenerador[[#This Row],[ID_Tarea]],tblTareas[ID],tblTareas[Tipo frecuencia],"")</f>
        <v>mensual</v>
      </c>
      <c r="H148" t="str">
        <f>_xlfn.XLOOKUP(tblGenerador[[#This Row],[ID_Tarea]],tblTareas[ID],tblTareas[Regla frecuencia],"")</f>
        <v>Ultimo dia del mes</v>
      </c>
      <c r="I148">
        <f>_xlfn.XLOOKUP(tblGenerador[[#This Row],[ID_Tarea]],tblTareas[ID],tblTareas[Duración Estándar (min)],"")</f>
        <v>120</v>
      </c>
      <c r="J148" t="str">
        <f>_xlfn.XLOOKUP(tblGenerador[[#This Row],[ID_Tarea]],tblTareas[ID],tblTareas[Turno],"")</f>
        <v>Cualquiera</v>
      </c>
      <c r="K148" t="str">
        <f>_xlfn.XLOOKUP(tblGenerador[[#This Row],[ID_Tarea]],tblTareas[ID],tblTareas[Puesto],"")</f>
        <v>Sub Coordinadora</v>
      </c>
      <c r="L148">
        <f>_xlfn.XLOOKUP(tblGenerador[[#This Row],[ID_Tarea]],tblTareas[ID],tblTareas[Frec Diaria],"")</f>
        <v>1</v>
      </c>
      <c r="M148" t="str">
        <f>_xlfn.XLOOKUP(tblGenerador[[#This Row],[ID_Tarea]],tblTareas[ID],tblTareas[Excluir_Festivos],"")</f>
        <v>si</v>
      </c>
      <c r="N1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49" spans="1:14">
      <c r="A149" s="6">
        <v>46027</v>
      </c>
      <c r="B149">
        <f>IFERROR(_xlfn.XLOOKUP(tblGenerador[[#This Row],[Fecha]],tblCalendario[Fecha],tblCalendario[Num de Sem],""),"")</f>
        <v>2</v>
      </c>
      <c r="C149" t="str">
        <f>IFERROR(_xlfn.XLOOKUP(tblGenerador[[#This Row],[Fecha]],tblCalendario[Fecha],tblCalendario[Dia Semana],""),"")</f>
        <v>lunes</v>
      </c>
      <c r="D149">
        <f>IFERROR(_xlfn.XLOOKUP(tblGenerador[[#This Row],[Fecha]],tblCalendario[Fecha],tblCalendario[Mes],""),"")</f>
        <v>1</v>
      </c>
      <c r="E149" t="s">
        <v>1309</v>
      </c>
      <c r="F149" t="str">
        <f>_xlfn.XLOOKUP(tblGenerador[[#This Row],[ID_Tarea]],tblTareas[ID],tblTareas[TAREAS],"")</f>
        <v>Planear Hacer Notas De Venta</v>
      </c>
      <c r="G149" t="str">
        <f>_xlfn.XLOOKUP(tblGenerador[[#This Row],[ID_Tarea]],tblTareas[ID],tblTareas[Tipo frecuencia],"")</f>
        <v>mensual</v>
      </c>
      <c r="H149" t="str">
        <f>_xlfn.XLOOKUP(tblGenerador[[#This Row],[ID_Tarea]],tblTareas[ID],tblTareas[Regla frecuencia],"")</f>
        <v>Ultimo dia del mes</v>
      </c>
      <c r="I149">
        <f>_xlfn.XLOOKUP(tblGenerador[[#This Row],[ID_Tarea]],tblTareas[ID],tblTareas[Duración Estándar (min)],"")</f>
        <v>20</v>
      </c>
      <c r="J149" t="str">
        <f>_xlfn.XLOOKUP(tblGenerador[[#This Row],[ID_Tarea]],tblTareas[ID],tblTareas[Turno],"")</f>
        <v>Cualquiera</v>
      </c>
      <c r="K149" t="str">
        <f>_xlfn.XLOOKUP(tblGenerador[[#This Row],[ID_Tarea]],tblTareas[ID],tblTareas[Puesto],"")</f>
        <v>Auxiliar Administrativo</v>
      </c>
      <c r="L149">
        <f>_xlfn.XLOOKUP(tblGenerador[[#This Row],[ID_Tarea]],tblTareas[ID],tblTareas[Frec Diaria],"")</f>
        <v>0</v>
      </c>
      <c r="M149" t="str">
        <f>_xlfn.XLOOKUP(tblGenerador[[#This Row],[ID_Tarea]],tblTareas[ID],tblTareas[Excluir_Festivos],"")</f>
        <v>si</v>
      </c>
      <c r="N1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0" spans="1:14">
      <c r="A150" s="6">
        <v>46027</v>
      </c>
      <c r="B150">
        <f>IFERROR(_xlfn.XLOOKUP(tblGenerador[[#This Row],[Fecha]],tblCalendario[Fecha],tblCalendario[Num de Sem],""),"")</f>
        <v>2</v>
      </c>
      <c r="C150" t="str">
        <f>IFERROR(_xlfn.XLOOKUP(tblGenerador[[#This Row],[Fecha]],tblCalendario[Fecha],tblCalendario[Dia Semana],""),"")</f>
        <v>lunes</v>
      </c>
      <c r="D150">
        <f>IFERROR(_xlfn.XLOOKUP(tblGenerador[[#This Row],[Fecha]],tblCalendario[Fecha],tblCalendario[Mes],""),"")</f>
        <v>1</v>
      </c>
      <c r="E150" t="s">
        <v>311</v>
      </c>
      <c r="F150" t="str">
        <f>_xlfn.XLOOKUP(tblGenerador[[#This Row],[ID_Tarea]],tblTareas[ID],tblTareas[TAREAS],"")</f>
        <v>Auditar Notas De Venta</v>
      </c>
      <c r="G150" t="str">
        <f>_xlfn.XLOOKUP(tblGenerador[[#This Row],[ID_Tarea]],tblTareas[ID],tblTareas[Tipo frecuencia],"")</f>
        <v>mensual</v>
      </c>
      <c r="H150" t="str">
        <f>_xlfn.XLOOKUP(tblGenerador[[#This Row],[ID_Tarea]],tblTareas[ID],tblTareas[Regla frecuencia],"")</f>
        <v>dia 26</v>
      </c>
      <c r="I150">
        <f>_xlfn.XLOOKUP(tblGenerador[[#This Row],[ID_Tarea]],tblTareas[ID],tblTareas[Duración Estándar (min)],"")</f>
        <v>20</v>
      </c>
      <c r="J150" t="str">
        <f>_xlfn.XLOOKUP(tblGenerador[[#This Row],[ID_Tarea]],tblTareas[ID],tblTareas[Turno],"")</f>
        <v>Cualquiera</v>
      </c>
      <c r="K150" t="str">
        <f>_xlfn.XLOOKUP(tblGenerador[[#This Row],[ID_Tarea]],tblTareas[ID],tblTareas[Puesto],"")</f>
        <v>Auxiliar Administrativo</v>
      </c>
      <c r="L150">
        <f>_xlfn.XLOOKUP(tblGenerador[[#This Row],[ID_Tarea]],tblTareas[ID],tblTareas[Frec Diaria],"")</f>
        <v>1</v>
      </c>
      <c r="M150" t="str">
        <f>_xlfn.XLOOKUP(tblGenerador[[#This Row],[ID_Tarea]],tblTareas[ID],tblTareas[Excluir_Festivos],"")</f>
        <v>si</v>
      </c>
      <c r="N1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1" spans="1:14">
      <c r="A151" s="6">
        <v>46027</v>
      </c>
      <c r="B151">
        <f>IFERROR(_xlfn.XLOOKUP(tblGenerador[[#This Row],[Fecha]],tblCalendario[Fecha],tblCalendario[Num de Sem],""),"")</f>
        <v>2</v>
      </c>
      <c r="C151" t="str">
        <f>IFERROR(_xlfn.XLOOKUP(tblGenerador[[#This Row],[Fecha]],tblCalendario[Fecha],tblCalendario[Dia Semana],""),"")</f>
        <v>lunes</v>
      </c>
      <c r="D151">
        <f>IFERROR(_xlfn.XLOOKUP(tblGenerador[[#This Row],[Fecha]],tblCalendario[Fecha],tblCalendario[Mes],""),"")</f>
        <v>1</v>
      </c>
      <c r="E151" t="s">
        <v>312</v>
      </c>
      <c r="F151" t="str">
        <f>_xlfn.XLOOKUP(tblGenerador[[#This Row],[ID_Tarea]],tblTareas[ID],tblTareas[TAREAS],"")</f>
        <v>Papelería A Contador, Estado Cta, Notas Vta, $ Isn, Facturas Pagadas)</v>
      </c>
      <c r="G151" t="str">
        <f>_xlfn.XLOOKUP(tblGenerador[[#This Row],[ID_Tarea]],tblTareas[ID],tblTareas[Tipo frecuencia],"")</f>
        <v>mensual</v>
      </c>
      <c r="H151" t="str">
        <f>_xlfn.XLOOKUP(tblGenerador[[#This Row],[ID_Tarea]],tblTareas[ID],tblTareas[Regla frecuencia],"")</f>
        <v>dia 14</v>
      </c>
      <c r="I151">
        <f>_xlfn.XLOOKUP(tblGenerador[[#This Row],[ID_Tarea]],tblTareas[ID],tblTareas[Duración Estándar (min)],"")</f>
        <v>30</v>
      </c>
      <c r="J151" t="str">
        <f>_xlfn.XLOOKUP(tblGenerador[[#This Row],[ID_Tarea]],tblTareas[ID],tblTareas[Turno],"")</f>
        <v>Cualquiera</v>
      </c>
      <c r="K151" t="str">
        <f>_xlfn.XLOOKUP(tblGenerador[[#This Row],[ID_Tarea]],tblTareas[ID],tblTareas[Puesto],"")</f>
        <v>Auxiliar Administrativo</v>
      </c>
      <c r="L151">
        <f>_xlfn.XLOOKUP(tblGenerador[[#This Row],[ID_Tarea]],tblTareas[ID],tblTareas[Frec Diaria],"")</f>
        <v>1</v>
      </c>
      <c r="M151" t="str">
        <f>_xlfn.XLOOKUP(tblGenerador[[#This Row],[ID_Tarea]],tblTareas[ID],tblTareas[Excluir_Festivos],"")</f>
        <v>si</v>
      </c>
      <c r="N1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2" spans="1:14">
      <c r="A152" s="6">
        <v>46027</v>
      </c>
      <c r="B152">
        <f>IFERROR(_xlfn.XLOOKUP(tblGenerador[[#This Row],[Fecha]],tblCalendario[Fecha],tblCalendario[Num de Sem],""),"")</f>
        <v>2</v>
      </c>
      <c r="C152" t="str">
        <f>IFERROR(_xlfn.XLOOKUP(tblGenerador[[#This Row],[Fecha]],tblCalendario[Fecha],tblCalendario[Dia Semana],""),"")</f>
        <v>lunes</v>
      </c>
      <c r="D152">
        <f>IFERROR(_xlfn.XLOOKUP(tblGenerador[[#This Row],[Fecha]],tblCalendario[Fecha],tblCalendario[Mes],""),"")</f>
        <v>1</v>
      </c>
      <c r="E152" t="s">
        <v>313</v>
      </c>
      <c r="F152" t="str">
        <f>_xlfn.XLOOKUP(tblGenerador[[#This Row],[ID_Tarea]],tblTareas[ID],tblTareas[TAREAS],"")</f>
        <v>Pago Honorarios (Mensual)</v>
      </c>
      <c r="G152" t="str">
        <f>_xlfn.XLOOKUP(tblGenerador[[#This Row],[ID_Tarea]],tblTareas[ID],tblTareas[Tipo frecuencia],"")</f>
        <v>mensual</v>
      </c>
      <c r="H152" t="str">
        <f>_xlfn.XLOOKUP(tblGenerador[[#This Row],[ID_Tarea]],tblTareas[ID],tblTareas[Regla frecuencia],"")</f>
        <v>dia 24</v>
      </c>
      <c r="I152">
        <f>_xlfn.XLOOKUP(tblGenerador[[#This Row],[ID_Tarea]],tblTareas[ID],tblTareas[Duración Estándar (min)],"")</f>
        <v>5</v>
      </c>
      <c r="J152" t="str">
        <f>_xlfn.XLOOKUP(tblGenerador[[#This Row],[ID_Tarea]],tblTareas[ID],tblTareas[Turno],"")</f>
        <v>Cualquiera</v>
      </c>
      <c r="K152" t="str">
        <f>_xlfn.XLOOKUP(tblGenerador[[#This Row],[ID_Tarea]],tblTareas[ID],tblTareas[Puesto],"")</f>
        <v>Auxiliar Administrativo</v>
      </c>
      <c r="L152">
        <f>_xlfn.XLOOKUP(tblGenerador[[#This Row],[ID_Tarea]],tblTareas[ID],tblTareas[Frec Diaria],"")</f>
        <v>1</v>
      </c>
      <c r="M152" t="str">
        <f>_xlfn.XLOOKUP(tblGenerador[[#This Row],[ID_Tarea]],tblTareas[ID],tblTareas[Excluir_Festivos],"")</f>
        <v>si</v>
      </c>
      <c r="N1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3" spans="1:14">
      <c r="A153" s="6">
        <v>46027</v>
      </c>
      <c r="B153">
        <f>IFERROR(_xlfn.XLOOKUP(tblGenerador[[#This Row],[Fecha]],tblCalendario[Fecha],tblCalendario[Num de Sem],""),"")</f>
        <v>2</v>
      </c>
      <c r="C153" t="str">
        <f>IFERROR(_xlfn.XLOOKUP(tblGenerador[[#This Row],[Fecha]],tblCalendario[Fecha],tblCalendario[Dia Semana],""),"")</f>
        <v>lunes</v>
      </c>
      <c r="D153">
        <f>IFERROR(_xlfn.XLOOKUP(tblGenerador[[#This Row],[Fecha]],tblCalendario[Fecha],tblCalendario[Mes],""),"")</f>
        <v>1</v>
      </c>
      <c r="E153" t="s">
        <v>314</v>
      </c>
      <c r="F153" t="str">
        <f>_xlfn.XLOOKUP(tblGenerador[[#This Row],[ID_Tarea]],tblTareas[ID],tblTareas[TAREAS],"")</f>
        <v>Pago Imss (Mensual)</v>
      </c>
      <c r="G153" t="str">
        <f>_xlfn.XLOOKUP(tblGenerador[[#This Row],[ID_Tarea]],tblTareas[ID],tblTareas[Tipo frecuencia],"")</f>
        <v>mensual</v>
      </c>
      <c r="H153" t="str">
        <f>_xlfn.XLOOKUP(tblGenerador[[#This Row],[ID_Tarea]],tblTareas[ID],tblTareas[Regla frecuencia],"")</f>
        <v>dia 15</v>
      </c>
      <c r="I153">
        <f>_xlfn.XLOOKUP(tblGenerador[[#This Row],[ID_Tarea]],tblTareas[ID],tblTareas[Duración Estándar (min)],"")</f>
        <v>5</v>
      </c>
      <c r="J153" t="str">
        <f>_xlfn.XLOOKUP(tblGenerador[[#This Row],[ID_Tarea]],tblTareas[ID],tblTareas[Turno],"")</f>
        <v>Cualquiera</v>
      </c>
      <c r="K153" t="str">
        <f>_xlfn.XLOOKUP(tblGenerador[[#This Row],[ID_Tarea]],tblTareas[ID],tblTareas[Puesto],"")</f>
        <v>Auxiliar Administrativo</v>
      </c>
      <c r="L153">
        <f>_xlfn.XLOOKUP(tblGenerador[[#This Row],[ID_Tarea]],tblTareas[ID],tblTareas[Frec Diaria],"")</f>
        <v>1</v>
      </c>
      <c r="M153" t="str">
        <f>_xlfn.XLOOKUP(tblGenerador[[#This Row],[ID_Tarea]],tblTareas[ID],tblTareas[Excluir_Festivos],"")</f>
        <v>si</v>
      </c>
      <c r="N1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4" spans="1:14">
      <c r="A154" s="6">
        <v>46027</v>
      </c>
      <c r="B154">
        <f>IFERROR(_xlfn.XLOOKUP(tblGenerador[[#This Row],[Fecha]],tblCalendario[Fecha],tblCalendario[Num de Sem],""),"")</f>
        <v>2</v>
      </c>
      <c r="C154" t="str">
        <f>IFERROR(_xlfn.XLOOKUP(tblGenerador[[#This Row],[Fecha]],tblCalendario[Fecha],tblCalendario[Dia Semana],""),"")</f>
        <v>lunes</v>
      </c>
      <c r="D154">
        <f>IFERROR(_xlfn.XLOOKUP(tblGenerador[[#This Row],[Fecha]],tblCalendario[Fecha],tblCalendario[Mes],""),"")</f>
        <v>1</v>
      </c>
      <c r="E154" t="s">
        <v>315</v>
      </c>
      <c r="F154" t="str">
        <f>_xlfn.XLOOKUP(tblGenerador[[#This Row],[ID_Tarea]],tblTareas[ID],tblTareas[TAREAS],"")</f>
        <v>Pago Isn (Mensual)</v>
      </c>
      <c r="G154" t="str">
        <f>_xlfn.XLOOKUP(tblGenerador[[#This Row],[ID_Tarea]],tblTareas[ID],tblTareas[Tipo frecuencia],"")</f>
        <v>mensual</v>
      </c>
      <c r="H154" t="str">
        <f>_xlfn.XLOOKUP(tblGenerador[[#This Row],[ID_Tarea]],tblTareas[ID],tblTareas[Regla frecuencia],"")</f>
        <v>dia 10</v>
      </c>
      <c r="I154">
        <f>_xlfn.XLOOKUP(tblGenerador[[#This Row],[ID_Tarea]],tblTareas[ID],tblTareas[Duración Estándar (min)],"")</f>
        <v>5</v>
      </c>
      <c r="J154" t="str">
        <f>_xlfn.XLOOKUP(tblGenerador[[#This Row],[ID_Tarea]],tblTareas[ID],tblTareas[Turno],"")</f>
        <v>Cualquiera</v>
      </c>
      <c r="K154" t="str">
        <f>_xlfn.XLOOKUP(tblGenerador[[#This Row],[ID_Tarea]],tblTareas[ID],tblTareas[Puesto],"")</f>
        <v>Auxiliar Administrativo</v>
      </c>
      <c r="L154">
        <f>_xlfn.XLOOKUP(tblGenerador[[#This Row],[ID_Tarea]],tblTareas[ID],tblTareas[Frec Diaria],"")</f>
        <v>1</v>
      </c>
      <c r="M154" t="str">
        <f>_xlfn.XLOOKUP(tblGenerador[[#This Row],[ID_Tarea]],tblTareas[ID],tblTareas[Excluir_Festivos],"")</f>
        <v>si</v>
      </c>
      <c r="N1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5" spans="1:14">
      <c r="A155" s="6">
        <v>46027</v>
      </c>
      <c r="B155">
        <f>IFERROR(_xlfn.XLOOKUP(tblGenerador[[#This Row],[Fecha]],tblCalendario[Fecha],tblCalendario[Num de Sem],""),"")</f>
        <v>2</v>
      </c>
      <c r="C155" t="str">
        <f>IFERROR(_xlfn.XLOOKUP(tblGenerador[[#This Row],[Fecha]],tblCalendario[Fecha],tblCalendario[Dia Semana],""),"")</f>
        <v>lunes</v>
      </c>
      <c r="D155">
        <f>IFERROR(_xlfn.XLOOKUP(tblGenerador[[#This Row],[Fecha]],tblCalendario[Fecha],tblCalendario[Mes],""),"")</f>
        <v>1</v>
      </c>
      <c r="E155" t="s">
        <v>316</v>
      </c>
      <c r="F155" t="str">
        <f>_xlfn.XLOOKUP(tblGenerador[[#This Row],[ID_Tarea]],tblTareas[ID],tblTareas[TAREAS],"")</f>
        <v>Pago Impuestos Sat (Bimestral Olga)( Mensual Jaime)</v>
      </c>
      <c r="G155" t="str">
        <f>_xlfn.XLOOKUP(tblGenerador[[#This Row],[ID_Tarea]],tblTareas[ID],tblTareas[Tipo frecuencia],"")</f>
        <v>mensual</v>
      </c>
      <c r="H155" t="str">
        <f>_xlfn.XLOOKUP(tblGenerador[[#This Row],[ID_Tarea]],tblTareas[ID],tblTareas[Regla frecuencia],"")</f>
        <v>dia 15</v>
      </c>
      <c r="I155">
        <f>_xlfn.XLOOKUP(tblGenerador[[#This Row],[ID_Tarea]],tblTareas[ID],tblTareas[Duración Estándar (min)],"")</f>
        <v>5</v>
      </c>
      <c r="J155" t="str">
        <f>_xlfn.XLOOKUP(tblGenerador[[#This Row],[ID_Tarea]],tblTareas[ID],tblTareas[Turno],"")</f>
        <v>Cualquiera</v>
      </c>
      <c r="K155" t="str">
        <f>_xlfn.XLOOKUP(tblGenerador[[#This Row],[ID_Tarea]],tblTareas[ID],tblTareas[Puesto],"")</f>
        <v>Auxiliar Administrativo</v>
      </c>
      <c r="L155">
        <f>_xlfn.XLOOKUP(tblGenerador[[#This Row],[ID_Tarea]],tblTareas[ID],tblTareas[Frec Diaria],"")</f>
        <v>1</v>
      </c>
      <c r="M155" t="str">
        <f>_xlfn.XLOOKUP(tblGenerador[[#This Row],[ID_Tarea]],tblTareas[ID],tblTareas[Excluir_Festivos],"")</f>
        <v>si</v>
      </c>
      <c r="N1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6" spans="1:14">
      <c r="A156" s="6">
        <v>46027</v>
      </c>
      <c r="B156">
        <f>IFERROR(_xlfn.XLOOKUP(tblGenerador[[#This Row],[Fecha]],tblCalendario[Fecha],tblCalendario[Num de Sem],""),"")</f>
        <v>2</v>
      </c>
      <c r="C156" t="str">
        <f>IFERROR(_xlfn.XLOOKUP(tblGenerador[[#This Row],[Fecha]],tblCalendario[Fecha],tblCalendario[Dia Semana],""),"")</f>
        <v>lunes</v>
      </c>
      <c r="D156">
        <f>IFERROR(_xlfn.XLOOKUP(tblGenerador[[#This Row],[Fecha]],tblCalendario[Fecha],tblCalendario[Mes],""),"")</f>
        <v>1</v>
      </c>
      <c r="E156" t="s">
        <v>317</v>
      </c>
      <c r="F156" t="str">
        <f>_xlfn.XLOOKUP(tblGenerador[[#This Row],[ID_Tarea]],tblTareas[ID],tblTareas[TAREAS],"")</f>
        <v>Requisición Mensual Surtida</v>
      </c>
      <c r="G156" t="str">
        <f>_xlfn.XLOOKUP(tblGenerador[[#This Row],[ID_Tarea]],tblTareas[ID],tblTareas[Tipo frecuencia],"")</f>
        <v>mensual</v>
      </c>
      <c r="H156" t="str">
        <f>_xlfn.XLOOKUP(tblGenerador[[#This Row],[ID_Tarea]],tblTareas[ID],tblTareas[Regla frecuencia],"")</f>
        <v>ultimo dia del mes</v>
      </c>
      <c r="I156">
        <f>_xlfn.XLOOKUP(tblGenerador[[#This Row],[ID_Tarea]],tblTareas[ID],tblTareas[Duración Estándar (min)],"")</f>
        <v>120</v>
      </c>
      <c r="J156" t="str">
        <f>_xlfn.XLOOKUP(tblGenerador[[#This Row],[ID_Tarea]],tblTareas[ID],tblTareas[Turno],"")</f>
        <v>Cualquiera</v>
      </c>
      <c r="K156" t="str">
        <f>_xlfn.XLOOKUP(tblGenerador[[#This Row],[ID_Tarea]],tblTareas[ID],tblTareas[Puesto],"")</f>
        <v>Auxiliar Administrativo</v>
      </c>
      <c r="L156">
        <f>_xlfn.XLOOKUP(tblGenerador[[#This Row],[ID_Tarea]],tblTareas[ID],tblTareas[Frec Diaria],"")</f>
        <v>1</v>
      </c>
      <c r="M156" t="str">
        <f>_xlfn.XLOOKUP(tblGenerador[[#This Row],[ID_Tarea]],tblTareas[ID],tblTareas[Excluir_Festivos],"")</f>
        <v>si</v>
      </c>
      <c r="N1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7" spans="1:14">
      <c r="A157" s="6">
        <v>46027</v>
      </c>
      <c r="B157">
        <f>IFERROR(_xlfn.XLOOKUP(tblGenerador[[#This Row],[Fecha]],tblCalendario[Fecha],tblCalendario[Num de Sem],""),"")</f>
        <v>2</v>
      </c>
      <c r="C157" t="str">
        <f>IFERROR(_xlfn.XLOOKUP(tblGenerador[[#This Row],[Fecha]],tblCalendario[Fecha],tblCalendario[Dia Semana],""),"")</f>
        <v>lunes</v>
      </c>
      <c r="D157">
        <f>IFERROR(_xlfn.XLOOKUP(tblGenerador[[#This Row],[Fecha]],tblCalendario[Fecha],tblCalendario[Mes],""),"")</f>
        <v>1</v>
      </c>
      <c r="E157" t="s">
        <v>318</v>
      </c>
      <c r="F157" t="str">
        <f>_xlfn.XLOOKUP(tblGenerador[[#This Row],[ID_Tarea]],tblTareas[ID],tblTareas[TAREAS],"")</f>
        <v>Reporte De Artículos Con Bajo Margen</v>
      </c>
      <c r="G157" t="str">
        <f>_xlfn.XLOOKUP(tblGenerador[[#This Row],[ID_Tarea]],tblTareas[ID],tblTareas[Tipo frecuencia],"")</f>
        <v>mensual</v>
      </c>
      <c r="H157" t="str">
        <f>_xlfn.XLOOKUP(tblGenerador[[#This Row],[ID_Tarea]],tblTareas[ID],tblTareas[Regla frecuencia],"")</f>
        <v>dia 26</v>
      </c>
      <c r="I157">
        <f>_xlfn.XLOOKUP(tblGenerador[[#This Row],[ID_Tarea]],tblTareas[ID],tblTareas[Duración Estándar (min)],"")</f>
        <v>20</v>
      </c>
      <c r="J157" t="str">
        <f>_xlfn.XLOOKUP(tblGenerador[[#This Row],[ID_Tarea]],tblTareas[ID],tblTareas[Turno],"")</f>
        <v>Cualquiera</v>
      </c>
      <c r="K157" t="str">
        <f>_xlfn.XLOOKUP(tblGenerador[[#This Row],[ID_Tarea]],tblTareas[ID],tblTareas[Puesto],"")</f>
        <v>Auxiliar Administrativo</v>
      </c>
      <c r="L157">
        <f>_xlfn.XLOOKUP(tblGenerador[[#This Row],[ID_Tarea]],tblTareas[ID],tblTareas[Frec Diaria],"")</f>
        <v>1</v>
      </c>
      <c r="M157" t="str">
        <f>_xlfn.XLOOKUP(tblGenerador[[#This Row],[ID_Tarea]],tblTareas[ID],tblTareas[Excluir_Festivos],"")</f>
        <v>si</v>
      </c>
      <c r="N1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8" spans="1:14">
      <c r="A158" s="6">
        <v>46027</v>
      </c>
      <c r="B158">
        <f>IFERROR(_xlfn.XLOOKUP(tblGenerador[[#This Row],[Fecha]],tblCalendario[Fecha],tblCalendario[Num de Sem],""),"")</f>
        <v>2</v>
      </c>
      <c r="C158" t="str">
        <f>IFERROR(_xlfn.XLOOKUP(tblGenerador[[#This Row],[Fecha]],tblCalendario[Fecha],tblCalendario[Dia Semana],""),"")</f>
        <v>lunes</v>
      </c>
      <c r="D158">
        <f>IFERROR(_xlfn.XLOOKUP(tblGenerador[[#This Row],[Fecha]],tblCalendario[Fecha],tblCalendario[Mes],""),"")</f>
        <v>1</v>
      </c>
      <c r="E158" t="s">
        <v>319</v>
      </c>
      <c r="F158" t="str">
        <f>_xlfn.XLOOKUP(tblGenerador[[#This Row],[ID_Tarea]],tblTareas[ID],tblTareas[TAREAS],"")</f>
        <v>Pedidos Capturados</v>
      </c>
      <c r="G158" t="str">
        <f>_xlfn.XLOOKUP(tblGenerador[[#This Row],[ID_Tarea]],tblTareas[ID],tblTareas[Tipo frecuencia],"")</f>
        <v>mensual</v>
      </c>
      <c r="H158" t="str">
        <f>_xlfn.XLOOKUP(tblGenerador[[#This Row],[ID_Tarea]],tblTareas[ID],tblTareas[Regla frecuencia],"")</f>
        <v>ultimo dia del mes</v>
      </c>
      <c r="I158">
        <f>_xlfn.XLOOKUP(tblGenerador[[#This Row],[ID_Tarea]],tblTareas[ID],tblTareas[Duración Estándar (min)],"")</f>
        <v>120</v>
      </c>
      <c r="J158" t="str">
        <f>_xlfn.XLOOKUP(tblGenerador[[#This Row],[ID_Tarea]],tblTareas[ID],tblTareas[Turno],"")</f>
        <v>Cualquiera</v>
      </c>
      <c r="K158" t="str">
        <f>_xlfn.XLOOKUP(tblGenerador[[#This Row],[ID_Tarea]],tblTareas[ID],tblTareas[Puesto],"")</f>
        <v>Auxiliar Administrativo</v>
      </c>
      <c r="L158">
        <f>_xlfn.XLOOKUP(tblGenerador[[#This Row],[ID_Tarea]],tblTareas[ID],tblTareas[Frec Diaria],"")</f>
        <v>1</v>
      </c>
      <c r="M158" t="str">
        <f>_xlfn.XLOOKUP(tblGenerador[[#This Row],[ID_Tarea]],tblTareas[ID],tblTareas[Excluir_Festivos],"")</f>
        <v>si</v>
      </c>
      <c r="N1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59" spans="1:14">
      <c r="A159" s="6">
        <v>46027</v>
      </c>
      <c r="B159">
        <f>IFERROR(_xlfn.XLOOKUP(tblGenerador[[#This Row],[Fecha]],tblCalendario[Fecha],tblCalendario[Num de Sem],""),"")</f>
        <v>2</v>
      </c>
      <c r="C159" t="str">
        <f>IFERROR(_xlfn.XLOOKUP(tblGenerador[[#This Row],[Fecha]],tblCalendario[Fecha],tblCalendario[Dia Semana],""),"")</f>
        <v>lunes</v>
      </c>
      <c r="D159">
        <f>IFERROR(_xlfn.XLOOKUP(tblGenerador[[#This Row],[Fecha]],tblCalendario[Fecha],tblCalendario[Mes],""),"")</f>
        <v>1</v>
      </c>
      <c r="E159" t="s">
        <v>320</v>
      </c>
      <c r="F159" t="str">
        <f>_xlfn.XLOOKUP(tblGenerador[[#This Row],[ID_Tarea]],tblTareas[ID],tblTareas[TAREAS],"")</f>
        <v>Seguimiento A Pedidos Por Recibir</v>
      </c>
      <c r="G159" t="str">
        <f>_xlfn.XLOOKUP(tblGenerador[[#This Row],[ID_Tarea]],tblTareas[ID],tblTareas[Tipo frecuencia],"")</f>
        <v>Mensual</v>
      </c>
      <c r="H159" t="str">
        <f>_xlfn.XLOOKUP(tblGenerador[[#This Row],[ID_Tarea]],tblTareas[ID],tblTareas[Regla frecuencia],"")</f>
        <v>dia 24</v>
      </c>
      <c r="I159">
        <f>_xlfn.XLOOKUP(tblGenerador[[#This Row],[ID_Tarea]],tblTareas[ID],tblTareas[Duración Estándar (min)],"")</f>
        <v>30</v>
      </c>
      <c r="J159" t="str">
        <f>_xlfn.XLOOKUP(tblGenerador[[#This Row],[ID_Tarea]],tblTareas[ID],tblTareas[Turno],"")</f>
        <v>Cualquiera</v>
      </c>
      <c r="K159" t="str">
        <f>_xlfn.XLOOKUP(tblGenerador[[#This Row],[ID_Tarea]],tblTareas[ID],tblTareas[Puesto],"")</f>
        <v>Auxiliar Administrativo</v>
      </c>
      <c r="L159">
        <f>_xlfn.XLOOKUP(tblGenerador[[#This Row],[ID_Tarea]],tblTareas[ID],tblTareas[Frec Diaria],"")</f>
        <v>1</v>
      </c>
      <c r="M159" t="str">
        <f>_xlfn.XLOOKUP(tblGenerador[[#This Row],[ID_Tarea]],tblTareas[ID],tblTareas[Excluir_Festivos],"")</f>
        <v>si</v>
      </c>
      <c r="N1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0" spans="1:14">
      <c r="A160" s="6">
        <v>46027</v>
      </c>
      <c r="B160">
        <f>IFERROR(_xlfn.XLOOKUP(tblGenerador[[#This Row],[Fecha]],tblCalendario[Fecha],tblCalendario[Num de Sem],""),"")</f>
        <v>2</v>
      </c>
      <c r="C160" t="str">
        <f>IFERROR(_xlfn.XLOOKUP(tblGenerador[[#This Row],[Fecha]],tblCalendario[Fecha],tblCalendario[Dia Semana],""),"")</f>
        <v>lunes</v>
      </c>
      <c r="D160">
        <f>IFERROR(_xlfn.XLOOKUP(tblGenerador[[#This Row],[Fecha]],tblCalendario[Fecha],tblCalendario[Mes],""),"")</f>
        <v>1</v>
      </c>
      <c r="E160" t="s">
        <v>321</v>
      </c>
      <c r="F160" t="str">
        <f>_xlfn.XLOOKUP(tblGenerador[[#This Row],[ID_Tarea]],tblTareas[ID],tblTareas[TAREAS],"")</f>
        <v>Depurar Pedidos Incompletos Después De Información</v>
      </c>
      <c r="G160" t="str">
        <f>_xlfn.XLOOKUP(tblGenerador[[#This Row],[ID_Tarea]],tblTareas[ID],tblTareas[Tipo frecuencia],"")</f>
        <v>Mensual</v>
      </c>
      <c r="H160" t="str">
        <f>_xlfn.XLOOKUP(tblGenerador[[#This Row],[ID_Tarea]],tblTareas[ID],tblTareas[Regla frecuencia],"")</f>
        <v>domingo</v>
      </c>
      <c r="I160">
        <f>_xlfn.XLOOKUP(tblGenerador[[#This Row],[ID_Tarea]],tblTareas[ID],tblTareas[Duración Estándar (min)],"")</f>
        <v>15</v>
      </c>
      <c r="J160" t="str">
        <f>_xlfn.XLOOKUP(tblGenerador[[#This Row],[ID_Tarea]],tblTareas[ID],tblTareas[Turno],"")</f>
        <v>Cualquiera</v>
      </c>
      <c r="K160" t="str">
        <f>_xlfn.XLOOKUP(tblGenerador[[#This Row],[ID_Tarea]],tblTareas[ID],tblTareas[Puesto],"")</f>
        <v>Auxiliar Administrativo</v>
      </c>
      <c r="L160">
        <f>_xlfn.XLOOKUP(tblGenerador[[#This Row],[ID_Tarea]],tblTareas[ID],tblTareas[Frec Diaria],"")</f>
        <v>1</v>
      </c>
      <c r="M160" t="str">
        <f>_xlfn.XLOOKUP(tblGenerador[[#This Row],[ID_Tarea]],tblTareas[ID],tblTareas[Excluir_Festivos],"")</f>
        <v>si</v>
      </c>
      <c r="N1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1" spans="1:14">
      <c r="A161" s="6">
        <v>46027</v>
      </c>
      <c r="B161">
        <f>IFERROR(_xlfn.XLOOKUP(tblGenerador[[#This Row],[Fecha]],tblCalendario[Fecha],tblCalendario[Num de Sem],""),"")</f>
        <v>2</v>
      </c>
      <c r="C161" t="str">
        <f>IFERROR(_xlfn.XLOOKUP(tblGenerador[[#This Row],[Fecha]],tblCalendario[Fecha],tblCalendario[Dia Semana],""),"")</f>
        <v>lunes</v>
      </c>
      <c r="D161">
        <f>IFERROR(_xlfn.XLOOKUP(tblGenerador[[#This Row],[Fecha]],tblCalendario[Fecha],tblCalendario[Mes],""),"")</f>
        <v>1</v>
      </c>
      <c r="E161" t="s">
        <v>322</v>
      </c>
      <c r="F161" t="str">
        <f>_xlfn.XLOOKUP(tblGenerador[[#This Row],[ID_Tarea]],tblTareas[ID],tblTareas[TAREAS],"")</f>
        <v>Actualizar Intereses En Crédito Directo</v>
      </c>
      <c r="G161" t="str">
        <f>_xlfn.XLOOKUP(tblGenerador[[#This Row],[ID_Tarea]],tblTareas[ID],tblTareas[Tipo frecuencia],"")</f>
        <v>personalizada</v>
      </c>
      <c r="H161" t="str">
        <f>_xlfn.XLOOKUP(tblGenerador[[#This Row],[ID_Tarea]],tblTareas[ID],tblTareas[Regla frecuencia],"")</f>
        <v>ultimo dia del mes</v>
      </c>
      <c r="I161">
        <f>_xlfn.XLOOKUP(tblGenerador[[#This Row],[ID_Tarea]],tblTareas[ID],tblTareas[Duración Estándar (min)],"")</f>
        <v>10</v>
      </c>
      <c r="J161" t="str">
        <f>_xlfn.XLOOKUP(tblGenerador[[#This Row],[ID_Tarea]],tblTareas[ID],tblTareas[Turno],"")</f>
        <v>Cualquiera</v>
      </c>
      <c r="K161" t="str">
        <f>_xlfn.XLOOKUP(tblGenerador[[#This Row],[ID_Tarea]],tblTareas[ID],tblTareas[Puesto],"")</f>
        <v>Auxiliar Administrativo</v>
      </c>
      <c r="L161">
        <f>_xlfn.XLOOKUP(tblGenerador[[#This Row],[ID_Tarea]],tblTareas[ID],tblTareas[Frec Diaria],"")</f>
        <v>1</v>
      </c>
      <c r="M161" t="str">
        <f>_xlfn.XLOOKUP(tblGenerador[[#This Row],[ID_Tarea]],tblTareas[ID],tblTareas[Excluir_Festivos],"")</f>
        <v>si</v>
      </c>
      <c r="N1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2" spans="1:14">
      <c r="A162" s="6">
        <v>46027</v>
      </c>
      <c r="B162">
        <f>IFERROR(_xlfn.XLOOKUP(tblGenerador[[#This Row],[Fecha]],tblCalendario[Fecha],tblCalendario[Num de Sem],""),"")</f>
        <v>2</v>
      </c>
      <c r="C162" t="str">
        <f>IFERROR(_xlfn.XLOOKUP(tblGenerador[[#This Row],[Fecha]],tblCalendario[Fecha],tblCalendario[Dia Semana],""),"")</f>
        <v>lunes</v>
      </c>
      <c r="D162">
        <f>IFERROR(_xlfn.XLOOKUP(tblGenerador[[#This Row],[Fecha]],tblCalendario[Fecha],tblCalendario[Mes],""),"")</f>
        <v>1</v>
      </c>
      <c r="E162" t="s">
        <v>323</v>
      </c>
      <c r="F162" t="str">
        <f>_xlfn.XLOOKUP(tblGenerador[[#This Row],[ID_Tarea]],tblTareas[ID],tblTareas[TAREAS],"")</f>
        <v>Ajustar Líneas De Crédito</v>
      </c>
      <c r="G162" t="str">
        <f>_xlfn.XLOOKUP(tblGenerador[[#This Row],[ID_Tarea]],tblTareas[ID],tblTareas[Tipo frecuencia],"")</f>
        <v>personalizada</v>
      </c>
      <c r="H162" t="str">
        <f>_xlfn.XLOOKUP(tblGenerador[[#This Row],[ID_Tarea]],tblTareas[ID],tblTareas[Regla frecuencia],"")</f>
        <v>ultimo dia del mes</v>
      </c>
      <c r="I162">
        <f>_xlfn.XLOOKUP(tblGenerador[[#This Row],[ID_Tarea]],tblTareas[ID],tblTareas[Duración Estándar (min)],"")</f>
        <v>10</v>
      </c>
      <c r="J162" t="str">
        <f>_xlfn.XLOOKUP(tblGenerador[[#This Row],[ID_Tarea]],tblTareas[ID],tblTareas[Turno],"")</f>
        <v>Cualquiera</v>
      </c>
      <c r="K162" t="str">
        <f>_xlfn.XLOOKUP(tblGenerador[[#This Row],[ID_Tarea]],tblTareas[ID],tblTareas[Puesto],"")</f>
        <v>Auxiliar Administrativo</v>
      </c>
      <c r="L162">
        <f>_xlfn.XLOOKUP(tblGenerador[[#This Row],[ID_Tarea]],tblTareas[ID],tblTareas[Frec Diaria],"")</f>
        <v>1</v>
      </c>
      <c r="M162" t="str">
        <f>_xlfn.XLOOKUP(tblGenerador[[#This Row],[ID_Tarea]],tblTareas[ID],tblTareas[Excluir_Festivos],"")</f>
        <v>si</v>
      </c>
      <c r="N1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3" spans="1:14">
      <c r="A163" s="6">
        <v>46027</v>
      </c>
      <c r="B163">
        <f>IFERROR(_xlfn.XLOOKUP(tblGenerador[[#This Row],[Fecha]],tblCalendario[Fecha],tblCalendario[Num de Sem],""),"")</f>
        <v>2</v>
      </c>
      <c r="C163" t="str">
        <f>IFERROR(_xlfn.XLOOKUP(tblGenerador[[#This Row],[Fecha]],tblCalendario[Fecha],tblCalendario[Dia Semana],""),"")</f>
        <v>lunes</v>
      </c>
      <c r="D163">
        <f>IFERROR(_xlfn.XLOOKUP(tblGenerador[[#This Row],[Fecha]],tblCalendario[Fecha],tblCalendario[Mes],""),"")</f>
        <v>1</v>
      </c>
      <c r="E163" t="s">
        <v>324</v>
      </c>
      <c r="F163" t="str">
        <f>_xlfn.XLOOKUP(tblGenerador[[#This Row],[ID_Tarea]],tblTareas[ID],tblTareas[TAREAS],"")</f>
        <v>Ultima Nota General En Blanco ___________</v>
      </c>
      <c r="G163" t="str">
        <f>_xlfn.XLOOKUP(tblGenerador[[#This Row],[ID_Tarea]],tblTareas[ID],tblTareas[Tipo frecuencia],"")</f>
        <v>mensual</v>
      </c>
      <c r="H163" t="str">
        <f>_xlfn.XLOOKUP(tblGenerador[[#This Row],[ID_Tarea]],tblTareas[ID],tblTareas[Regla frecuencia],"")</f>
        <v>dia 27</v>
      </c>
      <c r="I163">
        <f>_xlfn.XLOOKUP(tblGenerador[[#This Row],[ID_Tarea]],tblTareas[ID],tblTareas[Duración Estándar (min)],"")</f>
        <v>30</v>
      </c>
      <c r="J163" t="str">
        <f>_xlfn.XLOOKUP(tblGenerador[[#This Row],[ID_Tarea]],tblTareas[ID],tblTareas[Turno],"")</f>
        <v>Cualquiera</v>
      </c>
      <c r="K163" t="str">
        <f>_xlfn.XLOOKUP(tblGenerador[[#This Row],[ID_Tarea]],tblTareas[ID],tblTareas[Puesto],"")</f>
        <v>Auxiliar Administrativo</v>
      </c>
      <c r="L163">
        <f>_xlfn.XLOOKUP(tblGenerador[[#This Row],[ID_Tarea]],tblTareas[ID],tblTareas[Frec Diaria],"")</f>
        <v>1</v>
      </c>
      <c r="M163" t="str">
        <f>_xlfn.XLOOKUP(tblGenerador[[#This Row],[ID_Tarea]],tblTareas[ID],tblTareas[Excluir_Festivos],"")</f>
        <v>si</v>
      </c>
      <c r="N1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4" spans="1:14">
      <c r="A164" s="6">
        <v>46027</v>
      </c>
      <c r="B164">
        <f>IFERROR(_xlfn.XLOOKUP(tblGenerador[[#This Row],[Fecha]],tblCalendario[Fecha],tblCalendario[Num de Sem],""),"")</f>
        <v>2</v>
      </c>
      <c r="C164" t="str">
        <f>IFERROR(_xlfn.XLOOKUP(tblGenerador[[#This Row],[Fecha]],tblCalendario[Fecha],tblCalendario[Dia Semana],""),"")</f>
        <v>lunes</v>
      </c>
      <c r="D164">
        <f>IFERROR(_xlfn.XLOOKUP(tblGenerador[[#This Row],[Fecha]],tblCalendario[Fecha],tblCalendario[Mes],""),"")</f>
        <v>1</v>
      </c>
      <c r="E164" t="s">
        <v>325</v>
      </c>
      <c r="F164" t="str">
        <f>_xlfn.XLOOKUP(tblGenerador[[#This Row],[ID_Tarea]],tblTareas[ID],tblTareas[TAREAS],"")</f>
        <v>Preparar Resurtido Niabbals</v>
      </c>
      <c r="G164" t="str">
        <f>_xlfn.XLOOKUP(tblGenerador[[#This Row],[ID_Tarea]],tblTareas[ID],tblTareas[Tipo frecuencia],"")</f>
        <v>bimestral</v>
      </c>
      <c r="H164" t="str">
        <f>_xlfn.XLOOKUP(tblGenerador[[#This Row],[ID_Tarea]],tblTareas[ID],tblTareas[Regla frecuencia],"")</f>
        <v>dia 27</v>
      </c>
      <c r="I164">
        <f>_xlfn.XLOOKUP(tblGenerador[[#This Row],[ID_Tarea]],tblTareas[ID],tblTareas[Duración Estándar (min)],"")</f>
        <v>10</v>
      </c>
      <c r="J164" t="str">
        <f>_xlfn.XLOOKUP(tblGenerador[[#This Row],[ID_Tarea]],tblTareas[ID],tblTareas[Turno],"")</f>
        <v>Cualquiera</v>
      </c>
      <c r="K164" t="str">
        <f>_xlfn.XLOOKUP(tblGenerador[[#This Row],[ID_Tarea]],tblTareas[ID],tblTareas[Puesto],"")</f>
        <v>Auxiliar Administrativo</v>
      </c>
      <c r="L164">
        <f>_xlfn.XLOOKUP(tblGenerador[[#This Row],[ID_Tarea]],tblTareas[ID],tblTareas[Frec Diaria],"")</f>
        <v>1</v>
      </c>
      <c r="M164" t="str">
        <f>_xlfn.XLOOKUP(tblGenerador[[#This Row],[ID_Tarea]],tblTareas[ID],tblTareas[Excluir_Festivos],"")</f>
        <v>si</v>
      </c>
      <c r="N1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5" spans="1:14">
      <c r="A165" s="6">
        <v>46027</v>
      </c>
      <c r="B165">
        <f>IFERROR(_xlfn.XLOOKUP(tblGenerador[[#This Row],[Fecha]],tblCalendario[Fecha],tblCalendario[Num de Sem],""),"")</f>
        <v>2</v>
      </c>
      <c r="C165" t="str">
        <f>IFERROR(_xlfn.XLOOKUP(tblGenerador[[#This Row],[Fecha]],tblCalendario[Fecha],tblCalendario[Dia Semana],""),"")</f>
        <v>lunes</v>
      </c>
      <c r="D165">
        <f>IFERROR(_xlfn.XLOOKUP(tblGenerador[[#This Row],[Fecha]],tblCalendario[Fecha],tblCalendario[Mes],""),"")</f>
        <v>1</v>
      </c>
      <c r="E165" t="s">
        <v>326</v>
      </c>
      <c r="F165" t="str">
        <f>_xlfn.XLOOKUP(tblGenerador[[#This Row],[ID_Tarea]],tblTareas[ID],tblTareas[TAREAS],"")</f>
        <v>Preparar Resurtido Perfumes Y Bodys</v>
      </c>
      <c r="G165" t="str">
        <f>_xlfn.XLOOKUP(tblGenerador[[#This Row],[ID_Tarea]],tblTareas[ID],tblTareas[Tipo frecuencia],"")</f>
        <v>mensual</v>
      </c>
      <c r="H165" t="str">
        <f>_xlfn.XLOOKUP(tblGenerador[[#This Row],[ID_Tarea]],tblTareas[ID],tblTareas[Regla frecuencia],"")</f>
        <v>dia 27</v>
      </c>
      <c r="I165">
        <f>_xlfn.XLOOKUP(tblGenerador[[#This Row],[ID_Tarea]],tblTareas[ID],tblTareas[Duración Estándar (min)],"")</f>
        <v>10</v>
      </c>
      <c r="J165" t="str">
        <f>_xlfn.XLOOKUP(tblGenerador[[#This Row],[ID_Tarea]],tblTareas[ID],tblTareas[Turno],"")</f>
        <v>Cualquiera</v>
      </c>
      <c r="K165" t="str">
        <f>_xlfn.XLOOKUP(tblGenerador[[#This Row],[ID_Tarea]],tblTareas[ID],tblTareas[Puesto],"")</f>
        <v>Auxiliar Administrativo</v>
      </c>
      <c r="L165">
        <f>_xlfn.XLOOKUP(tblGenerador[[#This Row],[ID_Tarea]],tblTareas[ID],tblTareas[Frec Diaria],"")</f>
        <v>1</v>
      </c>
      <c r="M165" t="str">
        <f>_xlfn.XLOOKUP(tblGenerador[[#This Row],[ID_Tarea]],tblTareas[ID],tblTareas[Excluir_Festivos],"")</f>
        <v>si</v>
      </c>
      <c r="N1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6" spans="1:14">
      <c r="A166" s="6">
        <v>46027</v>
      </c>
      <c r="B166">
        <f>IFERROR(_xlfn.XLOOKUP(tblGenerador[[#This Row],[Fecha]],tblCalendario[Fecha],tblCalendario[Num de Sem],""),"")</f>
        <v>2</v>
      </c>
      <c r="C166" t="str">
        <f>IFERROR(_xlfn.XLOOKUP(tblGenerador[[#This Row],[Fecha]],tblCalendario[Fecha],tblCalendario[Dia Semana],""),"")</f>
        <v>lunes</v>
      </c>
      <c r="D166">
        <f>IFERROR(_xlfn.XLOOKUP(tblGenerador[[#This Row],[Fecha]],tblCalendario[Fecha],tblCalendario[Mes],""),"")</f>
        <v>1</v>
      </c>
      <c r="E166" t="s">
        <v>327</v>
      </c>
      <c r="F166" t="str">
        <f>_xlfn.XLOOKUP(tblGenerador[[#This Row],[ID_Tarea]],tblTareas[ID],tblTareas[TAREAS],"")</f>
        <v>Preparar Resurtido Bolsas Y Carteras</v>
      </c>
      <c r="G166" t="str">
        <f>_xlfn.XLOOKUP(tblGenerador[[#This Row],[ID_Tarea]],tblTareas[ID],tblTareas[Tipo frecuencia],"")</f>
        <v>mensual</v>
      </c>
      <c r="H166" t="str">
        <f>_xlfn.XLOOKUP(tblGenerador[[#This Row],[ID_Tarea]],tblTareas[ID],tblTareas[Regla frecuencia],"")</f>
        <v>dia 27</v>
      </c>
      <c r="I166">
        <f>_xlfn.XLOOKUP(tblGenerador[[#This Row],[ID_Tarea]],tblTareas[ID],tblTareas[Duración Estándar (min)],"")</f>
        <v>10</v>
      </c>
      <c r="J166" t="str">
        <f>_xlfn.XLOOKUP(tblGenerador[[#This Row],[ID_Tarea]],tblTareas[ID],tblTareas[Turno],"")</f>
        <v>Cualquiera</v>
      </c>
      <c r="K166" t="str">
        <f>_xlfn.XLOOKUP(tblGenerador[[#This Row],[ID_Tarea]],tblTareas[ID],tblTareas[Puesto],"")</f>
        <v>Auxiliar Administrativo</v>
      </c>
      <c r="L166">
        <f>_xlfn.XLOOKUP(tblGenerador[[#This Row],[ID_Tarea]],tblTareas[ID],tblTareas[Frec Diaria],"")</f>
        <v>1</v>
      </c>
      <c r="M166" t="str">
        <f>_xlfn.XLOOKUP(tblGenerador[[#This Row],[ID_Tarea]],tblTareas[ID],tblTareas[Excluir_Festivos],"")</f>
        <v>si</v>
      </c>
      <c r="N1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7" spans="1:14">
      <c r="A167" s="6">
        <v>46027</v>
      </c>
      <c r="B167">
        <f>IFERROR(_xlfn.XLOOKUP(tblGenerador[[#This Row],[Fecha]],tblCalendario[Fecha],tblCalendario[Num de Sem],""),"")</f>
        <v>2</v>
      </c>
      <c r="C167" t="str">
        <f>IFERROR(_xlfn.XLOOKUP(tblGenerador[[#This Row],[Fecha]],tblCalendario[Fecha],tblCalendario[Dia Semana],""),"")</f>
        <v>lunes</v>
      </c>
      <c r="D167">
        <f>IFERROR(_xlfn.XLOOKUP(tblGenerador[[#This Row],[Fecha]],tblCalendario[Fecha],tblCalendario[Mes],""),"")</f>
        <v>1</v>
      </c>
      <c r="E167" t="s">
        <v>328</v>
      </c>
      <c r="F167" t="str">
        <f>_xlfn.XLOOKUP(tblGenerador[[#This Row],[ID_Tarea]],tblTareas[ID],tblTareas[TAREAS],"")</f>
        <v>Modificación De Precios Al Vender</v>
      </c>
      <c r="G167" t="str">
        <f>_xlfn.XLOOKUP(tblGenerador[[#This Row],[ID_Tarea]],tblTareas[ID],tblTareas[Tipo frecuencia],"")</f>
        <v>mensual</v>
      </c>
      <c r="H167" t="str">
        <f>_xlfn.XLOOKUP(tblGenerador[[#This Row],[ID_Tarea]],tblTareas[ID],tblTareas[Regla frecuencia],"")</f>
        <v>dia 10</v>
      </c>
      <c r="I167">
        <f>_xlfn.XLOOKUP(tblGenerador[[#This Row],[ID_Tarea]],tblTareas[ID],tblTareas[Duración Estándar (min)],"")</f>
        <v>10</v>
      </c>
      <c r="J167" t="str">
        <f>_xlfn.XLOOKUP(tblGenerador[[#This Row],[ID_Tarea]],tblTareas[ID],tblTareas[Turno],"")</f>
        <v>Cualquiera</v>
      </c>
      <c r="K167" t="str">
        <f>_xlfn.XLOOKUP(tblGenerador[[#This Row],[ID_Tarea]],tblTareas[ID],tblTareas[Puesto],"")</f>
        <v>Auxiliar Administrativo</v>
      </c>
      <c r="L167">
        <f>_xlfn.XLOOKUP(tblGenerador[[#This Row],[ID_Tarea]],tblTareas[ID],tblTareas[Frec Diaria],"")</f>
        <v>1</v>
      </c>
      <c r="M167" t="str">
        <f>_xlfn.XLOOKUP(tblGenerador[[#This Row],[ID_Tarea]],tblTareas[ID],tblTareas[Excluir_Festivos],"")</f>
        <v>si</v>
      </c>
      <c r="N1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8" spans="1:14">
      <c r="A168" s="6">
        <v>46027</v>
      </c>
      <c r="B168">
        <f>IFERROR(_xlfn.XLOOKUP(tblGenerador[[#This Row],[Fecha]],tblCalendario[Fecha],tblCalendario[Num de Sem],""),"")</f>
        <v>2</v>
      </c>
      <c r="C168" t="str">
        <f>IFERROR(_xlfn.XLOOKUP(tblGenerador[[#This Row],[Fecha]],tblCalendario[Fecha],tblCalendario[Dia Semana],""),"")</f>
        <v>lunes</v>
      </c>
      <c r="D168">
        <f>IFERROR(_xlfn.XLOOKUP(tblGenerador[[#This Row],[Fecha]],tblCalendario[Fecha],tblCalendario[Mes],""),"")</f>
        <v>1</v>
      </c>
      <c r="E168" t="s">
        <v>329</v>
      </c>
      <c r="F168" t="str">
        <f>_xlfn.XLOOKUP(tblGenerador[[#This Row],[ID_Tarea]],tblTareas[ID],tblTareas[TAREAS],"")</f>
        <v>Pagares, Pagos De Dv Y Traspasos Archivados</v>
      </c>
      <c r="G168" t="str">
        <f>_xlfn.XLOOKUP(tblGenerador[[#This Row],[ID_Tarea]],tblTareas[ID],tblTareas[Tipo frecuencia],"")</f>
        <v>trimestral</v>
      </c>
      <c r="H168" t="str">
        <f>_xlfn.XLOOKUP(tblGenerador[[#This Row],[ID_Tarea]],tblTareas[ID],tblTareas[Regla frecuencia],"")</f>
        <v>trimestral, primer lunes</v>
      </c>
      <c r="I168">
        <f>_xlfn.XLOOKUP(tblGenerador[[#This Row],[ID_Tarea]],tblTareas[ID],tblTareas[Duración Estándar (min)],"")</f>
        <v>10</v>
      </c>
      <c r="J168" t="str">
        <f>_xlfn.XLOOKUP(tblGenerador[[#This Row],[ID_Tarea]],tblTareas[ID],tblTareas[Turno],"")</f>
        <v>Cualquiera</v>
      </c>
      <c r="K168" t="str">
        <f>_xlfn.XLOOKUP(tblGenerador[[#This Row],[ID_Tarea]],tblTareas[ID],tblTareas[Puesto],"")</f>
        <v>Auxiliar Administrativo</v>
      </c>
      <c r="L168">
        <f>_xlfn.XLOOKUP(tblGenerador[[#This Row],[ID_Tarea]],tblTareas[ID],tblTareas[Frec Diaria],"")</f>
        <v>1</v>
      </c>
      <c r="M168" t="str">
        <f>_xlfn.XLOOKUP(tblGenerador[[#This Row],[ID_Tarea]],tblTareas[ID],tblTareas[Excluir_Festivos],"")</f>
        <v>si</v>
      </c>
      <c r="N1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69" spans="1:14">
      <c r="A169" s="6">
        <v>46027</v>
      </c>
      <c r="B169">
        <f>IFERROR(_xlfn.XLOOKUP(tblGenerador[[#This Row],[Fecha]],tblCalendario[Fecha],tblCalendario[Num de Sem],""),"")</f>
        <v>2</v>
      </c>
      <c r="C169" t="str">
        <f>IFERROR(_xlfn.XLOOKUP(tblGenerador[[#This Row],[Fecha]],tblCalendario[Fecha],tblCalendario[Dia Semana],""),"")</f>
        <v>lunes</v>
      </c>
      <c r="D169">
        <f>IFERROR(_xlfn.XLOOKUP(tblGenerador[[#This Row],[Fecha]],tblCalendario[Fecha],tblCalendario[Mes],""),"")</f>
        <v>1</v>
      </c>
      <c r="E169" t="s">
        <v>330</v>
      </c>
      <c r="F169" t="str">
        <f>_xlfn.XLOOKUP(tblGenerador[[#This Row],[ID_Tarea]],tblTareas[ID],tblTareas[TAREAS],"")</f>
        <v>Revisión Extintores (Flecha En Área Verde)</v>
      </c>
      <c r="G169" t="str">
        <f>_xlfn.XLOOKUP(tblGenerador[[#This Row],[ID_Tarea]],tblTareas[ID],tblTareas[Tipo frecuencia],"")</f>
        <v>anual</v>
      </c>
      <c r="H169" t="str">
        <f>_xlfn.XLOOKUP(tblGenerador[[#This Row],[ID_Tarea]],tblTareas[ID],tblTareas[Regla frecuencia],"")</f>
        <v>dia 8</v>
      </c>
      <c r="I169">
        <f>_xlfn.XLOOKUP(tblGenerador[[#This Row],[ID_Tarea]],tblTareas[ID],tblTareas[Duración Estándar (min)],"")</f>
        <v>5</v>
      </c>
      <c r="J169" t="str">
        <f>_xlfn.XLOOKUP(tblGenerador[[#This Row],[ID_Tarea]],tblTareas[ID],tblTareas[Turno],"")</f>
        <v>Cualquiera</v>
      </c>
      <c r="K169" t="str">
        <f>_xlfn.XLOOKUP(tblGenerador[[#This Row],[ID_Tarea]],tblTareas[ID],tblTareas[Puesto],"")</f>
        <v>Auxiliar Administrativo</v>
      </c>
      <c r="L169">
        <f>_xlfn.XLOOKUP(tblGenerador[[#This Row],[ID_Tarea]],tblTareas[ID],tblTareas[Frec Diaria],"")</f>
        <v>1</v>
      </c>
      <c r="M169" t="str">
        <f>_xlfn.XLOOKUP(tblGenerador[[#This Row],[ID_Tarea]],tblTareas[ID],tblTareas[Excluir_Festivos],"")</f>
        <v>si</v>
      </c>
      <c r="N1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0" spans="1:14">
      <c r="A170" s="6">
        <v>46027</v>
      </c>
      <c r="B170">
        <f>IFERROR(_xlfn.XLOOKUP(tblGenerador[[#This Row],[Fecha]],tblCalendario[Fecha],tblCalendario[Num de Sem],""),"")</f>
        <v>2</v>
      </c>
      <c r="C170" t="str">
        <f>IFERROR(_xlfn.XLOOKUP(tblGenerador[[#This Row],[Fecha]],tblCalendario[Fecha],tblCalendario[Dia Semana],""),"")</f>
        <v>lunes</v>
      </c>
      <c r="D170">
        <f>IFERROR(_xlfn.XLOOKUP(tblGenerador[[#This Row],[Fecha]],tblCalendario[Fecha],tblCalendario[Mes],""),"")</f>
        <v>1</v>
      </c>
      <c r="E170" t="s">
        <v>331</v>
      </c>
      <c r="F170" t="str">
        <f>_xlfn.XLOOKUP(tblGenerador[[#This Row],[ID_Tarea]],tblTareas[ID],tblTareas[TAREAS],"")</f>
        <v>Conteo Cpu’S Y Pantallas Tio Pepe</v>
      </c>
      <c r="G170" t="str">
        <f>_xlfn.XLOOKUP(tblGenerador[[#This Row],[ID_Tarea]],tblTareas[ID],tblTareas[Tipo frecuencia],"")</f>
        <v>trimestral</v>
      </c>
      <c r="H170" t="str">
        <f>_xlfn.XLOOKUP(tblGenerador[[#This Row],[ID_Tarea]],tblTareas[ID],tblTareas[Regla frecuencia],"")</f>
        <v>trimestral, primer lunes</v>
      </c>
      <c r="I170">
        <f>_xlfn.XLOOKUP(tblGenerador[[#This Row],[ID_Tarea]],tblTareas[ID],tblTareas[Duración Estándar (min)],"")</f>
        <v>90</v>
      </c>
      <c r="J170" t="str">
        <f>_xlfn.XLOOKUP(tblGenerador[[#This Row],[ID_Tarea]],tblTareas[ID],tblTareas[Turno],"")</f>
        <v>Cualquiera</v>
      </c>
      <c r="K170" t="str">
        <f>_xlfn.XLOOKUP(tblGenerador[[#This Row],[ID_Tarea]],tblTareas[ID],tblTareas[Puesto],"")</f>
        <v>Auxiliar Administrativo</v>
      </c>
      <c r="L170">
        <f>_xlfn.XLOOKUP(tblGenerador[[#This Row],[ID_Tarea]],tblTareas[ID],tblTareas[Frec Diaria],"")</f>
        <v>1</v>
      </c>
      <c r="M170" t="str">
        <f>_xlfn.XLOOKUP(tblGenerador[[#This Row],[ID_Tarea]],tblTareas[ID],tblTareas[Excluir_Festivos],"")</f>
        <v>si</v>
      </c>
      <c r="N1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1" spans="1:14">
      <c r="A171" s="6">
        <v>46027</v>
      </c>
      <c r="B171">
        <f>IFERROR(_xlfn.XLOOKUP(tblGenerador[[#This Row],[Fecha]],tblCalendario[Fecha],tblCalendario[Num de Sem],""),"")</f>
        <v>2</v>
      </c>
      <c r="C171" t="str">
        <f>IFERROR(_xlfn.XLOOKUP(tblGenerador[[#This Row],[Fecha]],tblCalendario[Fecha],tblCalendario[Dia Semana],""),"")</f>
        <v>lunes</v>
      </c>
      <c r="D171">
        <f>IFERROR(_xlfn.XLOOKUP(tblGenerador[[#This Row],[Fecha]],tblCalendario[Fecha],tblCalendario[Mes],""),"")</f>
        <v>1</v>
      </c>
      <c r="E171" t="s">
        <v>332</v>
      </c>
      <c r="F171" t="str">
        <f>_xlfn.XLOOKUP(tblGenerador[[#This Row],[ID_Tarea]],tblTareas[ID],tblTareas[TAREAS],"")</f>
        <v>Bono Mercancía Colaboradores Lyfe / Canaco</v>
      </c>
      <c r="G171" t="str">
        <f>_xlfn.XLOOKUP(tblGenerador[[#This Row],[ID_Tarea]],tblTareas[ID],tblTareas[Tipo frecuencia],"")</f>
        <v>mensual</v>
      </c>
      <c r="H171" t="str">
        <f>_xlfn.XLOOKUP(tblGenerador[[#This Row],[ID_Tarea]],tblTareas[ID],tblTareas[Regla frecuencia],"")</f>
        <v>dia 27</v>
      </c>
      <c r="I171">
        <f>_xlfn.XLOOKUP(tblGenerador[[#This Row],[ID_Tarea]],tblTareas[ID],tblTareas[Duración Estándar (min)],"")</f>
        <v>30</v>
      </c>
      <c r="J171" t="str">
        <f>_xlfn.XLOOKUP(tblGenerador[[#This Row],[ID_Tarea]],tblTareas[ID],tblTareas[Turno],"")</f>
        <v>Cualquiera</v>
      </c>
      <c r="K171" t="str">
        <f>_xlfn.XLOOKUP(tblGenerador[[#This Row],[ID_Tarea]],tblTareas[ID],tblTareas[Puesto],"")</f>
        <v>Auxiliar Administrativo</v>
      </c>
      <c r="L171">
        <f>_xlfn.XLOOKUP(tblGenerador[[#This Row],[ID_Tarea]],tblTareas[ID],tblTareas[Frec Diaria],"")</f>
        <v>1</v>
      </c>
      <c r="M171" t="str">
        <f>_xlfn.XLOOKUP(tblGenerador[[#This Row],[ID_Tarea]],tblTareas[ID],tblTareas[Excluir_Festivos],"")</f>
        <v>si</v>
      </c>
      <c r="N1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2" spans="1:14">
      <c r="A172" s="6">
        <v>46027</v>
      </c>
      <c r="B172">
        <f>IFERROR(_xlfn.XLOOKUP(tblGenerador[[#This Row],[Fecha]],tblCalendario[Fecha],tblCalendario[Num de Sem],""),"")</f>
        <v>2</v>
      </c>
      <c r="C172" t="str">
        <f>IFERROR(_xlfn.XLOOKUP(tblGenerador[[#This Row],[Fecha]],tblCalendario[Fecha],tblCalendario[Dia Semana],""),"")</f>
        <v>lunes</v>
      </c>
      <c r="D172">
        <f>IFERROR(_xlfn.XLOOKUP(tblGenerador[[#This Row],[Fecha]],tblCalendario[Fecha],tblCalendario[Mes],""),"")</f>
        <v>1</v>
      </c>
      <c r="E172" t="s">
        <v>333</v>
      </c>
      <c r="F172" t="str">
        <f>_xlfn.XLOOKUP(tblGenerador[[#This Row],[ID_Tarea]],tblTareas[ID],tblTareas[TAREAS],"")</f>
        <v>Preparar Y Organizar Revisión De Mercancía (Día 19)</v>
      </c>
      <c r="G172" t="str">
        <f>_xlfn.XLOOKUP(tblGenerador[[#This Row],[ID_Tarea]],tblTareas[ID],tblTareas[Tipo frecuencia],"")</f>
        <v>mensual</v>
      </c>
      <c r="H172" t="str">
        <f>_xlfn.XLOOKUP(tblGenerador[[#This Row],[ID_Tarea]],tblTareas[ID],tblTareas[Regla frecuencia],"")</f>
        <v>dia 19</v>
      </c>
      <c r="I172">
        <f>_xlfn.XLOOKUP(tblGenerador[[#This Row],[ID_Tarea]],tblTareas[ID],tblTareas[Duración Estándar (min)],"")</f>
        <v>180</v>
      </c>
      <c r="J172" t="str">
        <f>_xlfn.XLOOKUP(tblGenerador[[#This Row],[ID_Tarea]],tblTareas[ID],tblTareas[Turno],"")</f>
        <v>Cualquiera</v>
      </c>
      <c r="K172" t="str">
        <f>_xlfn.XLOOKUP(tblGenerador[[#This Row],[ID_Tarea]],tblTareas[ID],tblTareas[Puesto],"")</f>
        <v>Auxiliar Administrativo</v>
      </c>
      <c r="L172">
        <f>_xlfn.XLOOKUP(tblGenerador[[#This Row],[ID_Tarea]],tblTareas[ID],tblTareas[Frec Diaria],"")</f>
        <v>1</v>
      </c>
      <c r="M172" t="str">
        <f>_xlfn.XLOOKUP(tblGenerador[[#This Row],[ID_Tarea]],tblTareas[ID],tblTareas[Excluir_Festivos],"")</f>
        <v>si</v>
      </c>
      <c r="N1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3" spans="1:14">
      <c r="A173" s="6">
        <v>46027</v>
      </c>
      <c r="B173">
        <f>IFERROR(_xlfn.XLOOKUP(tblGenerador[[#This Row],[Fecha]],tblCalendario[Fecha],tblCalendario[Num de Sem],""),"")</f>
        <v>2</v>
      </c>
      <c r="C173" t="str">
        <f>IFERROR(_xlfn.XLOOKUP(tblGenerador[[#This Row],[Fecha]],tblCalendario[Fecha],tblCalendario[Dia Semana],""),"")</f>
        <v>lunes</v>
      </c>
      <c r="D173">
        <f>IFERROR(_xlfn.XLOOKUP(tblGenerador[[#This Row],[Fecha]],tblCalendario[Fecha],tblCalendario[Mes],""),"")</f>
        <v>1</v>
      </c>
      <c r="E173" t="s">
        <v>334</v>
      </c>
      <c r="F173" t="str">
        <f>_xlfn.XLOOKUP(tblGenerador[[#This Row],[ID_Tarea]],tblTareas[ID],tblTareas[TAREAS],"")</f>
        <v>Enviar Mensaje Guía De Revisión Y Mcia A Descontinuar</v>
      </c>
      <c r="G173" t="str">
        <f>_xlfn.XLOOKUP(tblGenerador[[#This Row],[ID_Tarea]],tblTareas[ID],tblTareas[Tipo frecuencia],"")</f>
        <v>bimestral</v>
      </c>
      <c r="H173" t="str">
        <f>_xlfn.XLOOKUP(tblGenerador[[#This Row],[ID_Tarea]],tblTareas[ID],tblTareas[Regla frecuencia],"")</f>
        <v>dia 20</v>
      </c>
      <c r="I173">
        <f>_xlfn.XLOOKUP(tblGenerador[[#This Row],[ID_Tarea]],tblTareas[ID],tblTareas[Duración Estándar (min)],"")</f>
        <v>5</v>
      </c>
      <c r="J173" t="str">
        <f>_xlfn.XLOOKUP(tblGenerador[[#This Row],[ID_Tarea]],tblTareas[ID],tblTareas[Turno],"")</f>
        <v>Cualquiera</v>
      </c>
      <c r="K173" t="str">
        <f>_xlfn.XLOOKUP(tblGenerador[[#This Row],[ID_Tarea]],tblTareas[ID],tblTareas[Puesto],"")</f>
        <v>Auxiliar Administrativo</v>
      </c>
      <c r="L173">
        <f>_xlfn.XLOOKUP(tblGenerador[[#This Row],[ID_Tarea]],tblTareas[ID],tblTareas[Frec Diaria],"")</f>
        <v>1</v>
      </c>
      <c r="M173" t="str">
        <f>_xlfn.XLOOKUP(tblGenerador[[#This Row],[ID_Tarea]],tblTareas[ID],tblTareas[Excluir_Festivos],"")</f>
        <v>si</v>
      </c>
      <c r="N1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4" spans="1:14">
      <c r="A174" s="6">
        <v>46027</v>
      </c>
      <c r="B174">
        <f>IFERROR(_xlfn.XLOOKUP(tblGenerador[[#This Row],[Fecha]],tblCalendario[Fecha],tblCalendario[Num de Sem],""),"")</f>
        <v>2</v>
      </c>
      <c r="C174" t="str">
        <f>IFERROR(_xlfn.XLOOKUP(tblGenerador[[#This Row],[Fecha]],tblCalendario[Fecha],tblCalendario[Dia Semana],""),"")</f>
        <v>lunes</v>
      </c>
      <c r="D174">
        <f>IFERROR(_xlfn.XLOOKUP(tblGenerador[[#This Row],[Fecha]],tblCalendario[Fecha],tblCalendario[Mes],""),"")</f>
        <v>1</v>
      </c>
      <c r="E174" t="s">
        <v>335</v>
      </c>
      <c r="F174" t="str">
        <f>_xlfn.XLOOKUP(tblGenerador[[#This Row],[ID_Tarea]],tblTareas[ID],tblTareas[TAREAS],"")</f>
        <v>Confundir Zapatos (Día 20)</v>
      </c>
      <c r="G174" t="str">
        <f>_xlfn.XLOOKUP(tblGenerador[[#This Row],[ID_Tarea]],tblTareas[ID],tblTareas[Tipo frecuencia],"")</f>
        <v>mensual</v>
      </c>
      <c r="H174" t="str">
        <f>_xlfn.XLOOKUP(tblGenerador[[#This Row],[ID_Tarea]],tblTareas[ID],tblTareas[Regla frecuencia],"")</f>
        <v>dia 20</v>
      </c>
      <c r="I174">
        <f>_xlfn.XLOOKUP(tblGenerador[[#This Row],[ID_Tarea]],tblTareas[ID],tblTareas[Duración Estándar (min)],"")</f>
        <v>120</v>
      </c>
      <c r="J174" t="str">
        <f>_xlfn.XLOOKUP(tblGenerador[[#This Row],[ID_Tarea]],tblTareas[ID],tblTareas[Turno],"")</f>
        <v>Cualquiera</v>
      </c>
      <c r="K174" t="str">
        <f>_xlfn.XLOOKUP(tblGenerador[[#This Row],[ID_Tarea]],tblTareas[ID],tblTareas[Puesto],"")</f>
        <v>Auxiliar Administrativo</v>
      </c>
      <c r="L174">
        <f>_xlfn.XLOOKUP(tblGenerador[[#This Row],[ID_Tarea]],tblTareas[ID],tblTareas[Frec Diaria],"")</f>
        <v>1</v>
      </c>
      <c r="M174" t="str">
        <f>_xlfn.XLOOKUP(tblGenerador[[#This Row],[ID_Tarea]],tblTareas[ID],tblTareas[Excluir_Festivos],"")</f>
        <v>si</v>
      </c>
      <c r="N1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5" spans="1:14">
      <c r="A175" s="6">
        <v>46027</v>
      </c>
      <c r="B175">
        <f>IFERROR(_xlfn.XLOOKUP(tblGenerador[[#This Row],[Fecha]],tblCalendario[Fecha],tblCalendario[Num de Sem],""),"")</f>
        <v>2</v>
      </c>
      <c r="C175" t="str">
        <f>IFERROR(_xlfn.XLOOKUP(tblGenerador[[#This Row],[Fecha]],tblCalendario[Fecha],tblCalendario[Dia Semana],""),"")</f>
        <v>lunes</v>
      </c>
      <c r="D175">
        <f>IFERROR(_xlfn.XLOOKUP(tblGenerador[[#This Row],[Fecha]],tblCalendario[Fecha],tblCalendario[Mes],""),"")</f>
        <v>1</v>
      </c>
      <c r="E175" t="s">
        <v>336</v>
      </c>
      <c r="F175" t="str">
        <f>_xlfn.XLOOKUP(tblGenerador[[#This Row],[ID_Tarea]],tblTareas[ID],tblTareas[TAREAS],"")</f>
        <v>Revisión De Pares Confundidos</v>
      </c>
      <c r="G175" t="str">
        <f>_xlfn.XLOOKUP(tblGenerador[[#This Row],[ID_Tarea]],tblTareas[ID],tblTareas[Tipo frecuencia],"")</f>
        <v>mensual</v>
      </c>
      <c r="H175" t="str">
        <f>_xlfn.XLOOKUP(tblGenerador[[#This Row],[ID_Tarea]],tblTareas[ID],tblTareas[Regla frecuencia],"")</f>
        <v>dia 26</v>
      </c>
      <c r="I175">
        <f>_xlfn.XLOOKUP(tblGenerador[[#This Row],[ID_Tarea]],tblTareas[ID],tblTareas[Duración Estándar (min)],"")</f>
        <v>120</v>
      </c>
      <c r="J175" t="str">
        <f>_xlfn.XLOOKUP(tblGenerador[[#This Row],[ID_Tarea]],tblTareas[ID],tblTareas[Turno],"")</f>
        <v>Cualquiera</v>
      </c>
      <c r="K175" t="str">
        <f>_xlfn.XLOOKUP(tblGenerador[[#This Row],[ID_Tarea]],tblTareas[ID],tblTareas[Puesto],"")</f>
        <v>Auxiliar Administrativo</v>
      </c>
      <c r="L175">
        <f>_xlfn.XLOOKUP(tblGenerador[[#This Row],[ID_Tarea]],tblTareas[ID],tblTareas[Frec Diaria],"")</f>
        <v>1</v>
      </c>
      <c r="M175" t="str">
        <f>_xlfn.XLOOKUP(tblGenerador[[#This Row],[ID_Tarea]],tblTareas[ID],tblTareas[Excluir_Festivos],"")</f>
        <v>si</v>
      </c>
      <c r="N1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6" spans="1:14">
      <c r="A176" s="6">
        <v>46027</v>
      </c>
      <c r="B176">
        <f>IFERROR(_xlfn.XLOOKUP(tblGenerador[[#This Row],[Fecha]],tblCalendario[Fecha],tblCalendario[Num de Sem],""),"")</f>
        <v>2</v>
      </c>
      <c r="C176" t="str">
        <f>IFERROR(_xlfn.XLOOKUP(tblGenerador[[#This Row],[Fecha]],tblCalendario[Fecha],tblCalendario[Dia Semana],""),"")</f>
        <v>lunes</v>
      </c>
      <c r="D176">
        <f>IFERROR(_xlfn.XLOOKUP(tblGenerador[[#This Row],[Fecha]],tblCalendario[Fecha],tblCalendario[Mes],""),"")</f>
        <v>1</v>
      </c>
      <c r="E176" t="s">
        <v>337</v>
      </c>
      <c r="F176" t="str">
        <f>_xlfn.XLOOKUP(tblGenerador[[#This Row],[ID_Tarea]],tblTareas[ID],tblTareas[TAREAS],"")</f>
        <v>Reimprimir Etiquetas Codigo de barra erroneas</v>
      </c>
      <c r="G176" t="str">
        <f>_xlfn.XLOOKUP(tblGenerador[[#This Row],[ID_Tarea]],tblTareas[ID],tblTareas[Tipo frecuencia],"")</f>
        <v>mensual</v>
      </c>
      <c r="H176" t="str">
        <f>_xlfn.XLOOKUP(tblGenerador[[#This Row],[ID_Tarea]],tblTareas[ID],tblTareas[Regla frecuencia],"")</f>
        <v>dia 26</v>
      </c>
      <c r="I176">
        <f>_xlfn.XLOOKUP(tblGenerador[[#This Row],[ID_Tarea]],tblTareas[ID],tblTareas[Duración Estándar (min)],"")</f>
        <v>20</v>
      </c>
      <c r="J176" t="str">
        <f>_xlfn.XLOOKUP(tblGenerador[[#This Row],[ID_Tarea]],tblTareas[ID],tblTareas[Turno],"")</f>
        <v>Cualquiera</v>
      </c>
      <c r="K176" t="str">
        <f>_xlfn.XLOOKUP(tblGenerador[[#This Row],[ID_Tarea]],tblTareas[ID],tblTareas[Puesto],"")</f>
        <v>Auxiliar Administrativo</v>
      </c>
      <c r="L176">
        <f>_xlfn.XLOOKUP(tblGenerador[[#This Row],[ID_Tarea]],tblTareas[ID],tblTareas[Frec Diaria],"")</f>
        <v>1</v>
      </c>
      <c r="M176" t="str">
        <f>_xlfn.XLOOKUP(tblGenerador[[#This Row],[ID_Tarea]],tblTareas[ID],tblTareas[Excluir_Festivos],"")</f>
        <v>si</v>
      </c>
      <c r="N1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7" spans="1:14">
      <c r="A177" s="6">
        <v>46027</v>
      </c>
      <c r="B177">
        <f>IFERROR(_xlfn.XLOOKUP(tblGenerador[[#This Row],[Fecha]],tblCalendario[Fecha],tblCalendario[Num de Sem],""),"")</f>
        <v>2</v>
      </c>
      <c r="C177" t="str">
        <f>IFERROR(_xlfn.XLOOKUP(tblGenerador[[#This Row],[Fecha]],tblCalendario[Fecha],tblCalendario[Dia Semana],""),"")</f>
        <v>lunes</v>
      </c>
      <c r="D177">
        <f>IFERROR(_xlfn.XLOOKUP(tblGenerador[[#This Row],[Fecha]],tblCalendario[Fecha],tblCalendario[Mes],""),"")</f>
        <v>1</v>
      </c>
      <c r="E177" t="s">
        <v>338</v>
      </c>
      <c r="F177" t="str">
        <f>_xlfn.XLOOKUP(tblGenerador[[#This Row],[ID_Tarea]],tblTareas[ID],tblTareas[TAREAS],"")</f>
        <v>Registrar Bajas Por Defectos</v>
      </c>
      <c r="G177" t="str">
        <f>_xlfn.XLOOKUP(tblGenerador[[#This Row],[ID_Tarea]],tblTareas[ID],tblTareas[Tipo frecuencia],"")</f>
        <v>mensual</v>
      </c>
      <c r="H177" t="str">
        <f>_xlfn.XLOOKUP(tblGenerador[[#This Row],[ID_Tarea]],tblTareas[ID],tblTareas[Regla frecuencia],"")</f>
        <v>dia 26</v>
      </c>
      <c r="I177">
        <f>_xlfn.XLOOKUP(tblGenerador[[#This Row],[ID_Tarea]],tblTareas[ID],tblTareas[Duración Estándar (min)],"")</f>
        <v>15</v>
      </c>
      <c r="J177" t="str">
        <f>_xlfn.XLOOKUP(tblGenerador[[#This Row],[ID_Tarea]],tblTareas[ID],tblTareas[Turno],"")</f>
        <v>Cualquiera</v>
      </c>
      <c r="K177" t="str">
        <f>_xlfn.XLOOKUP(tblGenerador[[#This Row],[ID_Tarea]],tblTareas[ID],tblTareas[Puesto],"")</f>
        <v>Auxiliar Administrativo</v>
      </c>
      <c r="L177">
        <f>_xlfn.XLOOKUP(tblGenerador[[#This Row],[ID_Tarea]],tblTareas[ID],tblTareas[Frec Diaria],"")</f>
        <v>1</v>
      </c>
      <c r="M177" t="str">
        <f>_xlfn.XLOOKUP(tblGenerador[[#This Row],[ID_Tarea]],tblTareas[ID],tblTareas[Excluir_Festivos],"")</f>
        <v>si</v>
      </c>
      <c r="N1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8" spans="1:14">
      <c r="A178" s="6">
        <v>46027</v>
      </c>
      <c r="B178">
        <f>IFERROR(_xlfn.XLOOKUP(tblGenerador[[#This Row],[Fecha]],tblCalendario[Fecha],tblCalendario[Num de Sem],""),"")</f>
        <v>2</v>
      </c>
      <c r="C178" t="str">
        <f>IFERROR(_xlfn.XLOOKUP(tblGenerador[[#This Row],[Fecha]],tblCalendario[Fecha],tblCalendario[Dia Semana],""),"")</f>
        <v>lunes</v>
      </c>
      <c r="D178">
        <f>IFERROR(_xlfn.XLOOKUP(tblGenerador[[#This Row],[Fecha]],tblCalendario[Fecha],tblCalendario[Mes],""),"")</f>
        <v>1</v>
      </c>
      <c r="E178" t="s">
        <v>339</v>
      </c>
      <c r="F178" t="str">
        <f>_xlfn.XLOOKUP(tblGenerador[[#This Row],[ID_Tarea]],tblTareas[ID],tblTareas[TAREAS],"")</f>
        <v>Revisar Lectores De Códigos</v>
      </c>
      <c r="G178" t="str">
        <f>_xlfn.XLOOKUP(tblGenerador[[#This Row],[ID_Tarea]],tblTareas[ID],tblTareas[Tipo frecuencia],"")</f>
        <v>mensual</v>
      </c>
      <c r="H178" t="str">
        <f>_xlfn.XLOOKUP(tblGenerador[[#This Row],[ID_Tarea]],tblTareas[ID],tblTareas[Regla frecuencia],"")</f>
        <v>dia 24</v>
      </c>
      <c r="I178">
        <f>_xlfn.XLOOKUP(tblGenerador[[#This Row],[ID_Tarea]],tblTareas[ID],tblTareas[Duración Estándar (min)],"")</f>
        <v>5</v>
      </c>
      <c r="J178" t="str">
        <f>_xlfn.XLOOKUP(tblGenerador[[#This Row],[ID_Tarea]],tblTareas[ID],tblTareas[Turno],"")</f>
        <v>Cualquiera</v>
      </c>
      <c r="K178" t="str">
        <f>_xlfn.XLOOKUP(tblGenerador[[#This Row],[ID_Tarea]],tblTareas[ID],tblTareas[Puesto],"")</f>
        <v>Auxiliar Administrativo</v>
      </c>
      <c r="L178">
        <f>_xlfn.XLOOKUP(tblGenerador[[#This Row],[ID_Tarea]],tblTareas[ID],tblTareas[Frec Diaria],"")</f>
        <v>1</v>
      </c>
      <c r="M178" t="str">
        <f>_xlfn.XLOOKUP(tblGenerador[[#This Row],[ID_Tarea]],tblTareas[ID],tblTareas[Excluir_Festivos],"")</f>
        <v>si</v>
      </c>
      <c r="N1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79" spans="1:14">
      <c r="A179" s="6">
        <v>46027</v>
      </c>
      <c r="B179">
        <f>IFERROR(_xlfn.XLOOKUP(tblGenerador[[#This Row],[Fecha]],tblCalendario[Fecha],tblCalendario[Num de Sem],""),"")</f>
        <v>2</v>
      </c>
      <c r="C179" t="str">
        <f>IFERROR(_xlfn.XLOOKUP(tblGenerador[[#This Row],[Fecha]],tblCalendario[Fecha],tblCalendario[Dia Semana],""),"")</f>
        <v>lunes</v>
      </c>
      <c r="D179">
        <f>IFERROR(_xlfn.XLOOKUP(tblGenerador[[#This Row],[Fecha]],tblCalendario[Fecha],tblCalendario[Mes],""),"")</f>
        <v>1</v>
      </c>
      <c r="E179" t="s">
        <v>340</v>
      </c>
      <c r="F179" t="str">
        <f>_xlfn.XLOOKUP(tblGenerador[[#This Row],[ID_Tarea]],tblTareas[ID],tblTareas[TAREAS],"")</f>
        <v>Revisión Y Lectura De Inventario (Dia 27)</v>
      </c>
      <c r="G179" t="str">
        <f>_xlfn.XLOOKUP(tblGenerador[[#This Row],[ID_Tarea]],tblTareas[ID],tblTareas[Tipo frecuencia],"")</f>
        <v>mensual</v>
      </c>
      <c r="H179" t="str">
        <f>_xlfn.XLOOKUP(tblGenerador[[#This Row],[ID_Tarea]],tblTareas[ID],tblTareas[Regla frecuencia],"")</f>
        <v>dia 27</v>
      </c>
      <c r="I179">
        <f>_xlfn.XLOOKUP(tblGenerador[[#This Row],[ID_Tarea]],tblTareas[ID],tblTareas[Duración Estándar (min)],"")</f>
        <v>480</v>
      </c>
      <c r="J179" t="str">
        <f>_xlfn.XLOOKUP(tblGenerador[[#This Row],[ID_Tarea]],tblTareas[ID],tblTareas[Turno],"")</f>
        <v>Cualquiera</v>
      </c>
      <c r="K179" t="str">
        <f>_xlfn.XLOOKUP(tblGenerador[[#This Row],[ID_Tarea]],tblTareas[ID],tblTareas[Puesto],"")</f>
        <v>Auxiliar Administrativo</v>
      </c>
      <c r="L179">
        <f>_xlfn.XLOOKUP(tblGenerador[[#This Row],[ID_Tarea]],tblTareas[ID],tblTareas[Frec Diaria],"")</f>
        <v>1</v>
      </c>
      <c r="M179" t="str">
        <f>_xlfn.XLOOKUP(tblGenerador[[#This Row],[ID_Tarea]],tblTareas[ID],tblTareas[Excluir_Festivos],"")</f>
        <v>si</v>
      </c>
      <c r="N1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0" spans="1:14">
      <c r="A180" s="6">
        <v>46027</v>
      </c>
      <c r="B180">
        <f>IFERROR(_xlfn.XLOOKUP(tblGenerador[[#This Row],[Fecha]],tblCalendario[Fecha],tblCalendario[Num de Sem],""),"")</f>
        <v>2</v>
      </c>
      <c r="C180" t="str">
        <f>IFERROR(_xlfn.XLOOKUP(tblGenerador[[#This Row],[Fecha]],tblCalendario[Fecha],tblCalendario[Dia Semana],""),"")</f>
        <v>lunes</v>
      </c>
      <c r="D180">
        <f>IFERROR(_xlfn.XLOOKUP(tblGenerador[[#This Row],[Fecha]],tblCalendario[Fecha],tblCalendario[Mes],""),"")</f>
        <v>1</v>
      </c>
      <c r="E180" t="s">
        <v>341</v>
      </c>
      <c r="F180" t="str">
        <f>_xlfn.XLOOKUP(tblGenerador[[#This Row],[ID_Tarea]],tblTareas[ID],tblTareas[TAREAS],"")</f>
        <v>Solicitar/Registrar Nc En Devoluciones Por Defecto</v>
      </c>
      <c r="G180" t="str">
        <f>_xlfn.XLOOKUP(tblGenerador[[#This Row],[ID_Tarea]],tblTareas[ID],tblTareas[Tipo frecuencia],"")</f>
        <v>Mensual</v>
      </c>
      <c r="H180" t="str">
        <f>_xlfn.XLOOKUP(tblGenerador[[#This Row],[ID_Tarea]],tblTareas[ID],tblTareas[Regla frecuencia],"")</f>
        <v>martes</v>
      </c>
      <c r="I180">
        <f>_xlfn.XLOOKUP(tblGenerador[[#This Row],[ID_Tarea]],tblTareas[ID],tblTareas[Duración Estándar (min)],"")</f>
        <v>5</v>
      </c>
      <c r="J180" t="str">
        <f>_xlfn.XLOOKUP(tblGenerador[[#This Row],[ID_Tarea]],tblTareas[ID],tblTareas[Turno],"")</f>
        <v>Cualquiera</v>
      </c>
      <c r="K180" t="str">
        <f>_xlfn.XLOOKUP(tblGenerador[[#This Row],[ID_Tarea]],tblTareas[ID],tblTareas[Puesto],"")</f>
        <v>Auxiliar Administrativo</v>
      </c>
      <c r="L180">
        <f>_xlfn.XLOOKUP(tblGenerador[[#This Row],[ID_Tarea]],tblTareas[ID],tblTareas[Frec Diaria],"")</f>
        <v>1</v>
      </c>
      <c r="M180" t="str">
        <f>_xlfn.XLOOKUP(tblGenerador[[#This Row],[ID_Tarea]],tblTareas[ID],tblTareas[Excluir_Festivos],"")</f>
        <v>si</v>
      </c>
      <c r="N1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1" spans="1:14">
      <c r="A181" s="6">
        <v>46027</v>
      </c>
      <c r="B181">
        <f>IFERROR(_xlfn.XLOOKUP(tblGenerador[[#This Row],[Fecha]],tblCalendario[Fecha],tblCalendario[Num de Sem],""),"")</f>
        <v>2</v>
      </c>
      <c r="C181" t="str">
        <f>IFERROR(_xlfn.XLOOKUP(tblGenerador[[#This Row],[Fecha]],tblCalendario[Fecha],tblCalendario[Dia Semana],""),"")</f>
        <v>lunes</v>
      </c>
      <c r="D181">
        <f>IFERROR(_xlfn.XLOOKUP(tblGenerador[[#This Row],[Fecha]],tblCalendario[Fecha],tblCalendario[Mes],""),"")</f>
        <v>1</v>
      </c>
      <c r="E181" t="s">
        <v>342</v>
      </c>
      <c r="F181" t="str">
        <f>_xlfn.XLOOKUP(tblGenerador[[#This Row],[ID_Tarea]],tblTareas[ID],tblTareas[TAREAS],"")</f>
        <v>Enviar Devoluciones Por Defecto, O Destruirlos</v>
      </c>
      <c r="G181" t="str">
        <f>_xlfn.XLOOKUP(tblGenerador[[#This Row],[ID_Tarea]],tblTareas[ID],tblTareas[Tipo frecuencia],"")</f>
        <v>semanal</v>
      </c>
      <c r="H181" t="str">
        <f>_xlfn.XLOOKUP(tblGenerador[[#This Row],[ID_Tarea]],tblTareas[ID],tblTareas[Regla frecuencia],"")</f>
        <v>lunes</v>
      </c>
      <c r="I181">
        <f>_xlfn.XLOOKUP(tblGenerador[[#This Row],[ID_Tarea]],tblTareas[ID],tblTareas[Duración Estándar (min)],"")</f>
        <v>50</v>
      </c>
      <c r="J181" t="str">
        <f>_xlfn.XLOOKUP(tblGenerador[[#This Row],[ID_Tarea]],tblTareas[ID],tblTareas[Turno],"")</f>
        <v>Cualquiera</v>
      </c>
      <c r="K181" t="str">
        <f>_xlfn.XLOOKUP(tblGenerador[[#This Row],[ID_Tarea]],tblTareas[ID],tblTareas[Puesto],"")</f>
        <v>Auxiliar Administrativo</v>
      </c>
      <c r="L181">
        <f>_xlfn.XLOOKUP(tblGenerador[[#This Row],[ID_Tarea]],tblTareas[ID],tblTareas[Frec Diaria],"")</f>
        <v>1</v>
      </c>
      <c r="M181" t="str">
        <f>_xlfn.XLOOKUP(tblGenerador[[#This Row],[ID_Tarea]],tblTareas[ID],tblTareas[Excluir_Festivos],"")</f>
        <v>si</v>
      </c>
      <c r="N1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82" spans="1:14">
      <c r="A182" s="6">
        <v>46027</v>
      </c>
      <c r="B182">
        <f>IFERROR(_xlfn.XLOOKUP(tblGenerador[[#This Row],[Fecha]],tblCalendario[Fecha],tblCalendario[Num de Sem],""),"")</f>
        <v>2</v>
      </c>
      <c r="C182" t="str">
        <f>IFERROR(_xlfn.XLOOKUP(tblGenerador[[#This Row],[Fecha]],tblCalendario[Fecha],tblCalendario[Dia Semana],""),"")</f>
        <v>lunes</v>
      </c>
      <c r="D182">
        <f>IFERROR(_xlfn.XLOOKUP(tblGenerador[[#This Row],[Fecha]],tblCalendario[Fecha],tblCalendario[Mes],""),"")</f>
        <v>1</v>
      </c>
      <c r="E182" t="s">
        <v>343</v>
      </c>
      <c r="F182" t="str">
        <f>_xlfn.XLOOKUP(tblGenerador[[#This Row],[ID_Tarea]],tblTareas[ID],tblTareas[TAREAS],"")</f>
        <v>Entrega De Siguiente Check List Coordinador / Corte Caja</v>
      </c>
      <c r="G182" t="str">
        <f>_xlfn.XLOOKUP(tblGenerador[[#This Row],[ID_Tarea]],tblTareas[ID],tblTareas[Tipo frecuencia],"")</f>
        <v>mensual</v>
      </c>
      <c r="H182" t="str">
        <f>_xlfn.XLOOKUP(tblGenerador[[#This Row],[ID_Tarea]],tblTareas[ID],tblTareas[Regla frecuencia],"")</f>
        <v>dia 24</v>
      </c>
      <c r="I182">
        <f>_xlfn.XLOOKUP(tblGenerador[[#This Row],[ID_Tarea]],tblTareas[ID],tblTareas[Duración Estándar (min)],"")</f>
        <v>5</v>
      </c>
      <c r="J182" t="str">
        <f>_xlfn.XLOOKUP(tblGenerador[[#This Row],[ID_Tarea]],tblTareas[ID],tblTareas[Turno],"")</f>
        <v>Cualquiera</v>
      </c>
      <c r="K182" t="str">
        <f>_xlfn.XLOOKUP(tblGenerador[[#This Row],[ID_Tarea]],tblTareas[ID],tblTareas[Puesto],"")</f>
        <v>Auxiliar Administrativo</v>
      </c>
      <c r="L182">
        <f>_xlfn.XLOOKUP(tblGenerador[[#This Row],[ID_Tarea]],tblTareas[ID],tblTareas[Frec Diaria],"")</f>
        <v>1</v>
      </c>
      <c r="M182" t="str">
        <f>_xlfn.XLOOKUP(tblGenerador[[#This Row],[ID_Tarea]],tblTareas[ID],tblTareas[Excluir_Festivos],"")</f>
        <v>si</v>
      </c>
      <c r="N1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3" spans="1:14">
      <c r="A183" s="6">
        <v>46027</v>
      </c>
      <c r="B183">
        <f>IFERROR(_xlfn.XLOOKUP(tblGenerador[[#This Row],[Fecha]],tblCalendario[Fecha],tblCalendario[Num de Sem],""),"")</f>
        <v>2</v>
      </c>
      <c r="C183" t="str">
        <f>IFERROR(_xlfn.XLOOKUP(tblGenerador[[#This Row],[Fecha]],tblCalendario[Fecha],tblCalendario[Dia Semana],""),"")</f>
        <v>lunes</v>
      </c>
      <c r="D183">
        <f>IFERROR(_xlfn.XLOOKUP(tblGenerador[[#This Row],[Fecha]],tblCalendario[Fecha],tblCalendario[Mes],""),"")</f>
        <v>1</v>
      </c>
      <c r="E183" t="s">
        <v>4695</v>
      </c>
      <c r="F183" t="str">
        <f>_xlfn.XLOOKUP(tblGenerador[[#This Row],[ID_Tarea]],tblTareas[ID],tblTareas[TAREAS],"")</f>
        <v>Generar PreNomina</v>
      </c>
      <c r="G183" t="str">
        <f>_xlfn.XLOOKUP(tblGenerador[[#This Row],[ID_Tarea]],tblTareas[ID],tblTareas[Tipo frecuencia],"")</f>
        <v>semanal</v>
      </c>
      <c r="H183" t="str">
        <f>_xlfn.XLOOKUP(tblGenerador[[#This Row],[ID_Tarea]],tblTareas[ID],tblTareas[Regla frecuencia],"")</f>
        <v>sábado</v>
      </c>
      <c r="I183">
        <f>_xlfn.XLOOKUP(tblGenerador[[#This Row],[ID_Tarea]],tblTareas[ID],tblTareas[Duración Estándar (min)],"")</f>
        <v>120</v>
      </c>
      <c r="J183" t="str">
        <f>_xlfn.XLOOKUP(tblGenerador[[#This Row],[ID_Tarea]],tblTareas[ID],tblTareas[Turno],"")</f>
        <v>Cualquiera</v>
      </c>
      <c r="K183" t="str">
        <f>_xlfn.XLOOKUP(tblGenerador[[#This Row],[ID_Tarea]],tblTareas[ID],tblTareas[Puesto],"")</f>
        <v>Auxiliar Administrativo</v>
      </c>
      <c r="L183">
        <f>_xlfn.XLOOKUP(tblGenerador[[#This Row],[ID_Tarea]],tblTareas[ID],tblTareas[Frec Diaria],"")</f>
        <v>1</v>
      </c>
      <c r="M183" t="str">
        <f>_xlfn.XLOOKUP(tblGenerador[[#This Row],[ID_Tarea]],tblTareas[ID],tblTareas[Excluir_Festivos],"")</f>
        <v>si</v>
      </c>
      <c r="N1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4" spans="1:14">
      <c r="A184" s="6">
        <v>46028</v>
      </c>
      <c r="B184">
        <f>IFERROR(_xlfn.XLOOKUP(tblGenerador[[#This Row],[Fecha]],tblCalendario[Fecha],tblCalendario[Num de Sem],""),"")</f>
        <v>2</v>
      </c>
      <c r="C184" t="str">
        <f>IFERROR(_xlfn.XLOOKUP(tblGenerador[[#This Row],[Fecha]],tblCalendario[Fecha],tblCalendario[Dia Semana],""),"")</f>
        <v>martes</v>
      </c>
      <c r="D184">
        <f>IFERROR(_xlfn.XLOOKUP(tblGenerador[[#This Row],[Fecha]],tblCalendario[Fecha],tblCalendario[Mes],""),"")</f>
        <v>1</v>
      </c>
      <c r="E184" t="s">
        <v>176</v>
      </c>
      <c r="F184" t="str">
        <f>_xlfn.XLOOKUP(tblGenerador[[#This Row],[ID_Tarea]],tblTareas[ID],tblTareas[TAREAS],"")</f>
        <v>Asignación Y Seguimiento Tareas Al Equipo</v>
      </c>
      <c r="G184" t="str">
        <f>_xlfn.XLOOKUP(tblGenerador[[#This Row],[ID_Tarea]],tblTareas[ID],tblTareas[Tipo frecuencia],"")</f>
        <v>diario</v>
      </c>
      <c r="H184" t="str">
        <f>_xlfn.XLOOKUP(tblGenerador[[#This Row],[ID_Tarea]],tblTareas[ID],tblTareas[Regla frecuencia],"")</f>
        <v>diario</v>
      </c>
      <c r="I184">
        <f>_xlfn.XLOOKUP(tblGenerador[[#This Row],[ID_Tarea]],tblTareas[ID],tblTareas[Duración Estándar (min)],"")</f>
        <v>15</v>
      </c>
      <c r="J184" t="str">
        <f>_xlfn.XLOOKUP(tblGenerador[[#This Row],[ID_Tarea]],tblTareas[ID],tblTareas[Turno],"")</f>
        <v>Cualquiera</v>
      </c>
      <c r="K184" t="str">
        <f>_xlfn.XLOOKUP(tblGenerador[[#This Row],[ID_Tarea]],tblTareas[ID],tblTareas[Puesto],"")</f>
        <v>Auxiliar Administrativo</v>
      </c>
      <c r="L184">
        <f>_xlfn.XLOOKUP(tblGenerador[[#This Row],[ID_Tarea]],tblTareas[ID],tblTareas[Frec Diaria],"")</f>
        <v>1</v>
      </c>
      <c r="M184" t="str">
        <f>_xlfn.XLOOKUP(tblGenerador[[#This Row],[ID_Tarea]],tblTareas[ID],tblTareas[Excluir_Festivos],"")</f>
        <v>si</v>
      </c>
      <c r="N1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85" spans="1:14">
      <c r="A185" s="6">
        <v>46028</v>
      </c>
      <c r="B185">
        <f>IFERROR(_xlfn.XLOOKUP(tblGenerador[[#This Row],[Fecha]],tblCalendario[Fecha],tblCalendario[Num de Sem],""),"")</f>
        <v>2</v>
      </c>
      <c r="C185" t="str">
        <f>IFERROR(_xlfn.XLOOKUP(tblGenerador[[#This Row],[Fecha]],tblCalendario[Fecha],tblCalendario[Dia Semana],""),"")</f>
        <v>martes</v>
      </c>
      <c r="D185">
        <f>IFERROR(_xlfn.XLOOKUP(tblGenerador[[#This Row],[Fecha]],tblCalendario[Fecha],tblCalendario[Mes],""),"")</f>
        <v>1</v>
      </c>
      <c r="E185" t="s">
        <v>177</v>
      </c>
      <c r="F185" t="str">
        <f>_xlfn.XLOOKUP(tblGenerador[[#This Row],[ID_Tarea]],tblTareas[ID],tblTareas[TAREAS],"")</f>
        <v>Cobranza Telefonica CD</v>
      </c>
      <c r="G185" t="str">
        <f>_xlfn.XLOOKUP(tblGenerador[[#This Row],[ID_Tarea]],tblTareas[ID],tblTareas[Tipo frecuencia],"")</f>
        <v>personalizada</v>
      </c>
      <c r="H185" t="str">
        <f>_xlfn.XLOOKUP(tblGenerador[[#This Row],[ID_Tarea]],tblTareas[ID],tblTareas[Regla frecuencia],"")</f>
        <v>dia 27, dia 28, dia 4, dia 5, dia 14, dia 13, dia 20, dia 22, dia 11, dia 12, dia 26, dia 26, dia 30, dia 31</v>
      </c>
      <c r="I185">
        <f>_xlfn.XLOOKUP(tblGenerador[[#This Row],[ID_Tarea]],tblTareas[ID],tblTareas[Duración Estándar (min)],"")</f>
        <v>120</v>
      </c>
      <c r="J185" t="str">
        <f>_xlfn.XLOOKUP(tblGenerador[[#This Row],[ID_Tarea]],tblTareas[ID],tblTareas[Turno],"")</f>
        <v>Cualquiera</v>
      </c>
      <c r="K185" t="str">
        <f>_xlfn.XLOOKUP(tblGenerador[[#This Row],[ID_Tarea]],tblTareas[ID],tblTareas[Puesto],"")</f>
        <v>Auxiliar Administrativo</v>
      </c>
      <c r="L185">
        <f>_xlfn.XLOOKUP(tblGenerador[[#This Row],[ID_Tarea]],tblTareas[ID],tblTareas[Frec Diaria],"")</f>
        <v>1</v>
      </c>
      <c r="M185" t="str">
        <f>_xlfn.XLOOKUP(tblGenerador[[#This Row],[ID_Tarea]],tblTareas[ID],tblTareas[Excluir_Festivos],"")</f>
        <v>si</v>
      </c>
      <c r="N1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6" spans="1:14">
      <c r="A186" s="6">
        <v>46028</v>
      </c>
      <c r="B186">
        <f>IFERROR(_xlfn.XLOOKUP(tblGenerador[[#This Row],[Fecha]],tblCalendario[Fecha],tblCalendario[Num de Sem],""),"")</f>
        <v>2</v>
      </c>
      <c r="C186" t="str">
        <f>IFERROR(_xlfn.XLOOKUP(tblGenerador[[#This Row],[Fecha]],tblCalendario[Fecha],tblCalendario[Dia Semana],""),"")</f>
        <v>martes</v>
      </c>
      <c r="D186">
        <f>IFERROR(_xlfn.XLOOKUP(tblGenerador[[#This Row],[Fecha]],tblCalendario[Fecha],tblCalendario[Mes],""),"")</f>
        <v>1</v>
      </c>
      <c r="E186" t="s">
        <v>178</v>
      </c>
      <c r="F186" t="str">
        <f>_xlfn.XLOOKUP(tblGenerador[[#This Row],[ID_Tarea]],tblTareas[ID],tblTareas[TAREAS],"")</f>
        <v>Enviar Fotos Lista De Exhibicion</v>
      </c>
      <c r="G186" t="str">
        <f>_xlfn.XLOOKUP(tblGenerador[[#This Row],[ID_Tarea]],tblTareas[ID],tblTareas[Tipo frecuencia],"")</f>
        <v>semanal</v>
      </c>
      <c r="H186" t="str">
        <f>_xlfn.XLOOKUP(tblGenerador[[#This Row],[ID_Tarea]],tblTareas[ID],tblTareas[Regla frecuencia],"")</f>
        <v>jueves</v>
      </c>
      <c r="I186">
        <f>_xlfn.XLOOKUP(tblGenerador[[#This Row],[ID_Tarea]],tblTareas[ID],tblTareas[Duración Estándar (min)],"")</f>
        <v>10</v>
      </c>
      <c r="J186" t="str">
        <f>_xlfn.XLOOKUP(tblGenerador[[#This Row],[ID_Tarea]],tblTareas[ID],tblTareas[Turno],"")</f>
        <v>Cualquiera</v>
      </c>
      <c r="K186" t="str">
        <f>_xlfn.XLOOKUP(tblGenerador[[#This Row],[ID_Tarea]],tblTareas[ID],tblTareas[Puesto],"")</f>
        <v>Auxiliar Administrativo</v>
      </c>
      <c r="L186">
        <f>_xlfn.XLOOKUP(tblGenerador[[#This Row],[ID_Tarea]],tblTareas[ID],tblTareas[Frec Diaria],"")</f>
        <v>1</v>
      </c>
      <c r="M186" t="str">
        <f>_xlfn.XLOOKUP(tblGenerador[[#This Row],[ID_Tarea]],tblTareas[ID],tblTareas[Excluir_Festivos],"")</f>
        <v>si</v>
      </c>
      <c r="N1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7" spans="1:14">
      <c r="A187" s="6">
        <v>46028</v>
      </c>
      <c r="B187">
        <f>IFERROR(_xlfn.XLOOKUP(tblGenerador[[#This Row],[Fecha]],tblCalendario[Fecha],tblCalendario[Num de Sem],""),"")</f>
        <v>2</v>
      </c>
      <c r="C187" t="str">
        <f>IFERROR(_xlfn.XLOOKUP(tblGenerador[[#This Row],[Fecha]],tblCalendario[Fecha],tblCalendario[Dia Semana],""),"")</f>
        <v>martes</v>
      </c>
      <c r="D187">
        <f>IFERROR(_xlfn.XLOOKUP(tblGenerador[[#This Row],[Fecha]],tblCalendario[Fecha],tblCalendario[Mes],""),"")</f>
        <v>1</v>
      </c>
      <c r="E187" t="s">
        <v>1316</v>
      </c>
      <c r="F187" t="str">
        <f>_xlfn.XLOOKUP(tblGenerador[[#This Row],[ID_Tarea]],tblTareas[ID],tblTareas[TAREAS],"")</f>
        <v>Pago De Telefono</v>
      </c>
      <c r="G187" t="str">
        <f>_xlfn.XLOOKUP(tblGenerador[[#This Row],[ID_Tarea]],tblTareas[ID],tblTareas[Tipo frecuencia],"")</f>
        <v>mensual</v>
      </c>
      <c r="H187" t="str">
        <f>_xlfn.XLOOKUP(tblGenerador[[#This Row],[ID_Tarea]],tblTareas[ID],tblTareas[Regla frecuencia],"")</f>
        <v>dia 24</v>
      </c>
      <c r="I187">
        <f>_xlfn.XLOOKUP(tblGenerador[[#This Row],[ID_Tarea]],tblTareas[ID],tblTareas[Duración Estándar (min)],"")</f>
        <v>10</v>
      </c>
      <c r="J187" t="str">
        <f>_xlfn.XLOOKUP(tblGenerador[[#This Row],[ID_Tarea]],tblTareas[ID],tblTareas[Turno],"")</f>
        <v>Cualquiera</v>
      </c>
      <c r="K187" t="str">
        <f>_xlfn.XLOOKUP(tblGenerador[[#This Row],[ID_Tarea]],tblTareas[ID],tblTareas[Puesto],"")</f>
        <v>Auxiliar Administrativo</v>
      </c>
      <c r="L187">
        <f>_xlfn.XLOOKUP(tblGenerador[[#This Row],[ID_Tarea]],tblTareas[ID],tblTareas[Frec Diaria],"")</f>
        <v>1</v>
      </c>
      <c r="M187" t="str">
        <f>_xlfn.XLOOKUP(tblGenerador[[#This Row],[ID_Tarea]],tblTareas[ID],tblTareas[Excluir_Festivos],"")</f>
        <v>si</v>
      </c>
      <c r="N1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8" spans="1:14">
      <c r="A188" s="6">
        <v>46028</v>
      </c>
      <c r="B188">
        <f>IFERROR(_xlfn.XLOOKUP(tblGenerador[[#This Row],[Fecha]],tblCalendario[Fecha],tblCalendario[Num de Sem],""),"")</f>
        <v>2</v>
      </c>
      <c r="C188" t="str">
        <f>IFERROR(_xlfn.XLOOKUP(tblGenerador[[#This Row],[Fecha]],tblCalendario[Fecha],tblCalendario[Dia Semana],""),"")</f>
        <v>martes</v>
      </c>
      <c r="D188">
        <f>IFERROR(_xlfn.XLOOKUP(tblGenerador[[#This Row],[Fecha]],tblCalendario[Fecha],tblCalendario[Mes],""),"")</f>
        <v>1</v>
      </c>
      <c r="E188" t="s">
        <v>1317</v>
      </c>
      <c r="F188" t="str">
        <f>_xlfn.XLOOKUP(tblGenerador[[#This Row],[ID_Tarea]],tblTareas[ID],tblTareas[TAREAS],"")</f>
        <v>Pago De Agua</v>
      </c>
      <c r="G188" t="str">
        <f>_xlfn.XLOOKUP(tblGenerador[[#This Row],[ID_Tarea]],tblTareas[ID],tblTareas[Tipo frecuencia],"")</f>
        <v>mensual</v>
      </c>
      <c r="H188" t="str">
        <f>_xlfn.XLOOKUP(tblGenerador[[#This Row],[ID_Tarea]],tblTareas[ID],tblTareas[Regla frecuencia],"")</f>
        <v>dia 24</v>
      </c>
      <c r="I188">
        <f>_xlfn.XLOOKUP(tblGenerador[[#This Row],[ID_Tarea]],tblTareas[ID],tblTareas[Duración Estándar (min)],"")</f>
        <v>10</v>
      </c>
      <c r="J188" t="str">
        <f>_xlfn.XLOOKUP(tblGenerador[[#This Row],[ID_Tarea]],tblTareas[ID],tblTareas[Turno],"")</f>
        <v>Cualquiera</v>
      </c>
      <c r="K188" t="str">
        <f>_xlfn.XLOOKUP(tblGenerador[[#This Row],[ID_Tarea]],tblTareas[ID],tblTareas[Puesto],"")</f>
        <v>Auxiliar Administrativo</v>
      </c>
      <c r="L188">
        <f>_xlfn.XLOOKUP(tblGenerador[[#This Row],[ID_Tarea]],tblTareas[ID],tblTareas[Frec Diaria],"")</f>
        <v>1</v>
      </c>
      <c r="M188" t="str">
        <f>_xlfn.XLOOKUP(tblGenerador[[#This Row],[ID_Tarea]],tblTareas[ID],tblTareas[Excluir_Festivos],"")</f>
        <v>si</v>
      </c>
      <c r="N1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89" spans="1:14">
      <c r="A189" s="6">
        <v>46028</v>
      </c>
      <c r="B189">
        <f>IFERROR(_xlfn.XLOOKUP(tblGenerador[[#This Row],[Fecha]],tblCalendario[Fecha],tblCalendario[Num de Sem],""),"")</f>
        <v>2</v>
      </c>
      <c r="C189" t="str">
        <f>IFERROR(_xlfn.XLOOKUP(tblGenerador[[#This Row],[Fecha]],tblCalendario[Fecha],tblCalendario[Dia Semana],""),"")</f>
        <v>martes</v>
      </c>
      <c r="D189">
        <f>IFERROR(_xlfn.XLOOKUP(tblGenerador[[#This Row],[Fecha]],tblCalendario[Fecha],tblCalendario[Mes],""),"")</f>
        <v>1</v>
      </c>
      <c r="E189" t="s">
        <v>1318</v>
      </c>
      <c r="F189" t="str">
        <f>_xlfn.XLOOKUP(tblGenerador[[#This Row],[ID_Tarea]],tblTareas[ID],tblTareas[TAREAS],"")</f>
        <v>Pago De Luz</v>
      </c>
      <c r="G189" t="str">
        <f>_xlfn.XLOOKUP(tblGenerador[[#This Row],[ID_Tarea]],tblTareas[ID],tblTareas[Tipo frecuencia],"")</f>
        <v>mensual</v>
      </c>
      <c r="H189" t="str">
        <f>_xlfn.XLOOKUP(tblGenerador[[#This Row],[ID_Tarea]],tblTareas[ID],tblTareas[Regla frecuencia],"")</f>
        <v>dia 24</v>
      </c>
      <c r="I189">
        <f>_xlfn.XLOOKUP(tblGenerador[[#This Row],[ID_Tarea]],tblTareas[ID],tblTareas[Duración Estándar (min)],"")</f>
        <v>10</v>
      </c>
      <c r="J189" t="str">
        <f>_xlfn.XLOOKUP(tblGenerador[[#This Row],[ID_Tarea]],tblTareas[ID],tblTareas[Turno],"")</f>
        <v>Cualquiera</v>
      </c>
      <c r="K189" t="str">
        <f>_xlfn.XLOOKUP(tblGenerador[[#This Row],[ID_Tarea]],tblTareas[ID],tblTareas[Puesto],"")</f>
        <v>Auxiliar Administrativo</v>
      </c>
      <c r="L189">
        <f>_xlfn.XLOOKUP(tblGenerador[[#This Row],[ID_Tarea]],tblTareas[ID],tblTareas[Frec Diaria],"")</f>
        <v>1</v>
      </c>
      <c r="M189" t="str">
        <f>_xlfn.XLOOKUP(tblGenerador[[#This Row],[ID_Tarea]],tblTareas[ID],tblTareas[Excluir_Festivos],"")</f>
        <v>si</v>
      </c>
      <c r="N1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0" spans="1:14">
      <c r="A190" s="6">
        <v>46028</v>
      </c>
      <c r="B190">
        <f>IFERROR(_xlfn.XLOOKUP(tblGenerador[[#This Row],[Fecha]],tblCalendario[Fecha],tblCalendario[Num de Sem],""),"")</f>
        <v>2</v>
      </c>
      <c r="C190" t="str">
        <f>IFERROR(_xlfn.XLOOKUP(tblGenerador[[#This Row],[Fecha]],tblCalendario[Fecha],tblCalendario[Dia Semana],""),"")</f>
        <v>martes</v>
      </c>
      <c r="D190">
        <f>IFERROR(_xlfn.XLOOKUP(tblGenerador[[#This Row],[Fecha]],tblCalendario[Fecha],tblCalendario[Mes],""),"")</f>
        <v>1</v>
      </c>
      <c r="E190" t="s">
        <v>179</v>
      </c>
      <c r="F190" t="str">
        <f>_xlfn.XLOOKUP(tblGenerador[[#This Row],[ID_Tarea]],tblTareas[ID],tblTareas[TAREAS],"")</f>
        <v xml:space="preserve">Totales Check Lista Caja </v>
      </c>
      <c r="G190" t="str">
        <f>_xlfn.XLOOKUP(tblGenerador[[#This Row],[ID_Tarea]],tblTareas[ID],tblTareas[Tipo frecuencia],"")</f>
        <v>mensual</v>
      </c>
      <c r="H190" t="str">
        <f>_xlfn.XLOOKUP(tblGenerador[[#This Row],[ID_Tarea]],tblTareas[ID],tblTareas[Regla frecuencia],"")</f>
        <v>dia 24</v>
      </c>
      <c r="I190">
        <f>_xlfn.XLOOKUP(tblGenerador[[#This Row],[ID_Tarea]],tblTareas[ID],tblTareas[Duración Estándar (min)],"")</f>
        <v>10</v>
      </c>
      <c r="J190" t="str">
        <f>_xlfn.XLOOKUP(tblGenerador[[#This Row],[ID_Tarea]],tblTareas[ID],tblTareas[Turno],"")</f>
        <v>Cualquiera</v>
      </c>
      <c r="K190" t="str">
        <f>_xlfn.XLOOKUP(tblGenerador[[#This Row],[ID_Tarea]],tblTareas[ID],tblTareas[Puesto],"")</f>
        <v>Auxiliar Administrativo</v>
      </c>
      <c r="L190">
        <f>_xlfn.XLOOKUP(tblGenerador[[#This Row],[ID_Tarea]],tblTareas[ID],tblTareas[Frec Diaria],"")</f>
        <v>1</v>
      </c>
      <c r="M190" t="str">
        <f>_xlfn.XLOOKUP(tblGenerador[[#This Row],[ID_Tarea]],tblTareas[ID],tblTareas[Excluir_Festivos],"")</f>
        <v>si</v>
      </c>
      <c r="N1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1" spans="1:14">
      <c r="A191" s="6">
        <v>46028</v>
      </c>
      <c r="B191">
        <f>IFERROR(_xlfn.XLOOKUP(tblGenerador[[#This Row],[Fecha]],tblCalendario[Fecha],tblCalendario[Num de Sem],""),"")</f>
        <v>2</v>
      </c>
      <c r="C191" t="str">
        <f>IFERROR(_xlfn.XLOOKUP(tblGenerador[[#This Row],[Fecha]],tblCalendario[Fecha],tblCalendario[Dia Semana],""),"")</f>
        <v>martes</v>
      </c>
      <c r="D191">
        <f>IFERROR(_xlfn.XLOOKUP(tblGenerador[[#This Row],[Fecha]],tblCalendario[Fecha],tblCalendario[Mes],""),"")</f>
        <v>1</v>
      </c>
      <c r="E191" t="s">
        <v>180</v>
      </c>
      <c r="F191" t="str">
        <f>_xlfn.XLOOKUP(tblGenerador[[#This Row],[ID_Tarea]],tblTareas[ID],tblTareas[TAREAS],"")</f>
        <v>Conciliar Apartados En Sistema Vs Físicos</v>
      </c>
      <c r="G191" t="str">
        <f>_xlfn.XLOOKUP(tblGenerador[[#This Row],[ID_Tarea]],tblTareas[ID],tblTareas[Tipo frecuencia],"")</f>
        <v>semanal</v>
      </c>
      <c r="H191" t="str">
        <f>_xlfn.XLOOKUP(tblGenerador[[#This Row],[ID_Tarea]],tblTareas[ID],tblTareas[Regla frecuencia],"")</f>
        <v>Martes</v>
      </c>
      <c r="I191">
        <f>_xlfn.XLOOKUP(tblGenerador[[#This Row],[ID_Tarea]],tblTareas[ID],tblTareas[Duración Estándar (min)],"")</f>
        <v>15</v>
      </c>
      <c r="J191" t="str">
        <f>_xlfn.XLOOKUP(tblGenerador[[#This Row],[ID_Tarea]],tblTareas[ID],tblTareas[Turno],"")</f>
        <v>Cualquiera</v>
      </c>
      <c r="K191" t="str">
        <f>_xlfn.XLOOKUP(tblGenerador[[#This Row],[ID_Tarea]],tblTareas[ID],tblTareas[Puesto],"")</f>
        <v>Sub Coordinadora</v>
      </c>
      <c r="L191">
        <f>_xlfn.XLOOKUP(tblGenerador[[#This Row],[ID_Tarea]],tblTareas[ID],tblTareas[Frec Diaria],"")</f>
        <v>1</v>
      </c>
      <c r="M191" t="str">
        <f>_xlfn.XLOOKUP(tblGenerador[[#This Row],[ID_Tarea]],tblTareas[ID],tblTareas[Excluir_Festivos],"")</f>
        <v>si</v>
      </c>
      <c r="N1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2" spans="1:14">
      <c r="A192" s="6">
        <v>46028</v>
      </c>
      <c r="B192">
        <f>IFERROR(_xlfn.XLOOKUP(tblGenerador[[#This Row],[Fecha]],tblCalendario[Fecha],tblCalendario[Num de Sem],""),"")</f>
        <v>2</v>
      </c>
      <c r="C192" t="str">
        <f>IFERROR(_xlfn.XLOOKUP(tblGenerador[[#This Row],[Fecha]],tblCalendario[Fecha],tblCalendario[Dia Semana],""),"")</f>
        <v>martes</v>
      </c>
      <c r="D192">
        <f>IFERROR(_xlfn.XLOOKUP(tblGenerador[[#This Row],[Fecha]],tblCalendario[Fecha],tblCalendario[Mes],""),"")</f>
        <v>1</v>
      </c>
      <c r="E192" t="s">
        <v>181</v>
      </c>
      <c r="F192" t="str">
        <f>_xlfn.XLOOKUP(tblGenerador[[#This Row],[ID_Tarea]],tblTareas[ID],tblTareas[TAREAS],"")</f>
        <v xml:space="preserve">Reunion Cierre De Mes </v>
      </c>
      <c r="G192" t="str">
        <f>_xlfn.XLOOKUP(tblGenerador[[#This Row],[ID_Tarea]],tblTareas[ID],tblTareas[Tipo frecuencia],"")</f>
        <v>mensual</v>
      </c>
      <c r="H192" t="str">
        <f>_xlfn.XLOOKUP(tblGenerador[[#This Row],[ID_Tarea]],tblTareas[ID],tblTareas[Regla frecuencia],"")</f>
        <v>dia 27</v>
      </c>
      <c r="I192">
        <f>_xlfn.XLOOKUP(tblGenerador[[#This Row],[ID_Tarea]],tblTareas[ID],tblTareas[Duración Estándar (min)],"")</f>
        <v>120</v>
      </c>
      <c r="J192" t="str">
        <f>_xlfn.XLOOKUP(tblGenerador[[#This Row],[ID_Tarea]],tblTareas[ID],tblTareas[Turno],"")</f>
        <v>Cualquiera</v>
      </c>
      <c r="K192" t="str">
        <f>_xlfn.XLOOKUP(tblGenerador[[#This Row],[ID_Tarea]],tblTareas[ID],tblTareas[Puesto],"")</f>
        <v>Sub Coordinadora</v>
      </c>
      <c r="L192">
        <f>_xlfn.XLOOKUP(tblGenerador[[#This Row],[ID_Tarea]],tblTareas[ID],tblTareas[Frec Diaria],"")</f>
        <v>1</v>
      </c>
      <c r="M192" t="str">
        <f>_xlfn.XLOOKUP(tblGenerador[[#This Row],[ID_Tarea]],tblTareas[ID],tblTareas[Excluir_Festivos],"")</f>
        <v>si</v>
      </c>
      <c r="N1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3" spans="1:14">
      <c r="A193" s="6">
        <v>46028</v>
      </c>
      <c r="B193">
        <f>IFERROR(_xlfn.XLOOKUP(tblGenerador[[#This Row],[Fecha]],tblCalendario[Fecha],tblCalendario[Num de Sem],""),"")</f>
        <v>2</v>
      </c>
      <c r="C193" t="str">
        <f>IFERROR(_xlfn.XLOOKUP(tblGenerador[[#This Row],[Fecha]],tblCalendario[Fecha],tblCalendario[Dia Semana],""),"")</f>
        <v>martes</v>
      </c>
      <c r="D193">
        <f>IFERROR(_xlfn.XLOOKUP(tblGenerador[[#This Row],[Fecha]],tblCalendario[Fecha],tblCalendario[Mes],""),"")</f>
        <v>1</v>
      </c>
      <c r="E193" t="s">
        <v>182</v>
      </c>
      <c r="F193" t="str">
        <f>_xlfn.XLOOKUP(tblGenerador[[#This Row],[ID_Tarea]],tblTareas[ID],tblTareas[TAREAS],"")</f>
        <v>Depurar Pagares Saldados</v>
      </c>
      <c r="G193" t="str">
        <f>_xlfn.XLOOKUP(tblGenerador[[#This Row],[ID_Tarea]],tblTareas[ID],tblTareas[Tipo frecuencia],"")</f>
        <v>trimestral</v>
      </c>
      <c r="H193" t="str">
        <f>_xlfn.XLOOKUP(tblGenerador[[#This Row],[ID_Tarea]],tblTareas[ID],tblTareas[Regla frecuencia],"")</f>
        <v>trimestral, primer lunes</v>
      </c>
      <c r="I193">
        <f>_xlfn.XLOOKUP(tblGenerador[[#This Row],[ID_Tarea]],tblTareas[ID],tblTareas[Duración Estándar (min)],"")</f>
        <v>10</v>
      </c>
      <c r="J193" t="str">
        <f>_xlfn.XLOOKUP(tblGenerador[[#This Row],[ID_Tarea]],tblTareas[ID],tblTareas[Turno],"")</f>
        <v>Cualquiera</v>
      </c>
      <c r="K193" t="str">
        <f>_xlfn.XLOOKUP(tblGenerador[[#This Row],[ID_Tarea]],tblTareas[ID],tblTareas[Puesto],"")</f>
        <v>Sub Coordinadora</v>
      </c>
      <c r="L193">
        <f>_xlfn.XLOOKUP(tblGenerador[[#This Row],[ID_Tarea]],tblTareas[ID],tblTareas[Frec Diaria],"")</f>
        <v>1</v>
      </c>
      <c r="M193" t="str">
        <f>_xlfn.XLOOKUP(tblGenerador[[#This Row],[ID_Tarea]],tblTareas[ID],tblTareas[Excluir_Festivos],"")</f>
        <v>si</v>
      </c>
      <c r="N1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4" spans="1:14">
      <c r="A194" s="6">
        <v>46028</v>
      </c>
      <c r="B194">
        <f>IFERROR(_xlfn.XLOOKUP(tblGenerador[[#This Row],[Fecha]],tblCalendario[Fecha],tblCalendario[Num de Sem],""),"")</f>
        <v>2</v>
      </c>
      <c r="C194" t="str">
        <f>IFERROR(_xlfn.XLOOKUP(tblGenerador[[#This Row],[Fecha]],tblCalendario[Fecha],tblCalendario[Dia Semana],""),"")</f>
        <v>martes</v>
      </c>
      <c r="D194">
        <f>IFERROR(_xlfn.XLOOKUP(tblGenerador[[#This Row],[Fecha]],tblCalendario[Fecha],tblCalendario[Mes],""),"")</f>
        <v>1</v>
      </c>
      <c r="E194" t="s">
        <v>183</v>
      </c>
      <c r="F194" t="str">
        <f>_xlfn.XLOOKUP(tblGenerador[[#This Row],[ID_Tarea]],tblTareas[ID],tblTareas[TAREAS],"")</f>
        <v>Sugerir Art A Descontinuar</v>
      </c>
      <c r="G194" t="str">
        <f>_xlfn.XLOOKUP(tblGenerador[[#This Row],[ID_Tarea]],tblTareas[ID],tblTareas[Tipo frecuencia],"")</f>
        <v>mensual</v>
      </c>
      <c r="H194" t="str">
        <f>_xlfn.XLOOKUP(tblGenerador[[#This Row],[ID_Tarea]],tblTareas[ID],tblTareas[Regla frecuencia],"")</f>
        <v>dia 10</v>
      </c>
      <c r="I194">
        <f>_xlfn.XLOOKUP(tblGenerador[[#This Row],[ID_Tarea]],tblTareas[ID],tblTareas[Duración Estándar (min)],"")</f>
        <v>15</v>
      </c>
      <c r="J194" t="str">
        <f>_xlfn.XLOOKUP(tblGenerador[[#This Row],[ID_Tarea]],tblTareas[ID],tblTareas[Turno],"")</f>
        <v>Cualquiera</v>
      </c>
      <c r="K194" t="str">
        <f>_xlfn.XLOOKUP(tblGenerador[[#This Row],[ID_Tarea]],tblTareas[ID],tblTareas[Puesto],"")</f>
        <v>Sub Coordinadora</v>
      </c>
      <c r="L194">
        <f>_xlfn.XLOOKUP(tblGenerador[[#This Row],[ID_Tarea]],tblTareas[ID],tblTareas[Frec Diaria],"")</f>
        <v>1</v>
      </c>
      <c r="M194" t="str">
        <f>_xlfn.XLOOKUP(tblGenerador[[#This Row],[ID_Tarea]],tblTareas[ID],tblTareas[Excluir_Festivos],"")</f>
        <v>si</v>
      </c>
      <c r="N1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5" spans="1:14">
      <c r="A195" s="6">
        <v>46028</v>
      </c>
      <c r="B195">
        <f>IFERROR(_xlfn.XLOOKUP(tblGenerador[[#This Row],[Fecha]],tblCalendario[Fecha],tblCalendario[Num de Sem],""),"")</f>
        <v>2</v>
      </c>
      <c r="C195" t="str">
        <f>IFERROR(_xlfn.XLOOKUP(tblGenerador[[#This Row],[Fecha]],tblCalendario[Fecha],tblCalendario[Dia Semana],""),"")</f>
        <v>martes</v>
      </c>
      <c r="D195">
        <f>IFERROR(_xlfn.XLOOKUP(tblGenerador[[#This Row],[Fecha]],tblCalendario[Fecha],tblCalendario[Mes],""),"")</f>
        <v>1</v>
      </c>
      <c r="E195" t="s">
        <v>184</v>
      </c>
      <c r="F195" t="str">
        <f>_xlfn.XLOOKUP(tblGenerador[[#This Row],[ID_Tarea]],tblTareas[ID],tblTareas[TAREAS],"")</f>
        <v xml:space="preserve">Plantilla De Personal </v>
      </c>
      <c r="G195" t="str">
        <f>_xlfn.XLOOKUP(tblGenerador[[#This Row],[ID_Tarea]],tblTareas[ID],tblTareas[Tipo frecuencia],"")</f>
        <v>semanal</v>
      </c>
      <c r="H195" t="str">
        <f>_xlfn.XLOOKUP(tblGenerador[[#This Row],[ID_Tarea]],tblTareas[ID],tblTareas[Regla frecuencia],"")</f>
        <v>martes</v>
      </c>
      <c r="I195">
        <f>_xlfn.XLOOKUP(tblGenerador[[#This Row],[ID_Tarea]],tblTareas[ID],tblTareas[Duración Estándar (min)],"")</f>
        <v>20</v>
      </c>
      <c r="J195" t="str">
        <f>_xlfn.XLOOKUP(tblGenerador[[#This Row],[ID_Tarea]],tblTareas[ID],tblTareas[Turno],"")</f>
        <v>Cualquiera</v>
      </c>
      <c r="K195" t="str">
        <f>_xlfn.XLOOKUP(tblGenerador[[#This Row],[ID_Tarea]],tblTareas[ID],tblTareas[Puesto],"")</f>
        <v>Sub Coordinadora</v>
      </c>
      <c r="L195">
        <f>_xlfn.XLOOKUP(tblGenerador[[#This Row],[ID_Tarea]],tblTareas[ID],tblTareas[Frec Diaria],"")</f>
        <v>1</v>
      </c>
      <c r="M195" t="str">
        <f>_xlfn.XLOOKUP(tblGenerador[[#This Row],[ID_Tarea]],tblTareas[ID],tblTareas[Excluir_Festivos],"")</f>
        <v>si</v>
      </c>
      <c r="N1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96" spans="1:14">
      <c r="A196" s="6">
        <v>46028</v>
      </c>
      <c r="B196">
        <f>IFERROR(_xlfn.XLOOKUP(tblGenerador[[#This Row],[Fecha]],tblCalendario[Fecha],tblCalendario[Num de Sem],""),"")</f>
        <v>2</v>
      </c>
      <c r="C196" t="str">
        <f>IFERROR(_xlfn.XLOOKUP(tblGenerador[[#This Row],[Fecha]],tblCalendario[Fecha],tblCalendario[Dia Semana],""),"")</f>
        <v>martes</v>
      </c>
      <c r="D196">
        <f>IFERROR(_xlfn.XLOOKUP(tblGenerador[[#This Row],[Fecha]],tblCalendario[Fecha],tblCalendario[Mes],""),"")</f>
        <v>1</v>
      </c>
      <c r="E196" t="s">
        <v>185</v>
      </c>
      <c r="F196" t="str">
        <f>_xlfn.XLOOKUP(tblGenerador[[#This Row],[ID_Tarea]],tblTareas[ID],tblTareas[TAREAS],"")</f>
        <v xml:space="preserve">Promocion De Vales </v>
      </c>
      <c r="G196" t="str">
        <f>_xlfn.XLOOKUP(tblGenerador[[#This Row],[ID_Tarea]],tblTareas[ID],tblTareas[Tipo frecuencia],"")</f>
        <v>mensual</v>
      </c>
      <c r="H196" t="str">
        <f>_xlfn.XLOOKUP(tblGenerador[[#This Row],[ID_Tarea]],tblTareas[ID],tblTareas[Regla frecuencia],"")</f>
        <v>dia 24</v>
      </c>
      <c r="I196">
        <f>_xlfn.XLOOKUP(tblGenerador[[#This Row],[ID_Tarea]],tblTareas[ID],tblTareas[Duración Estándar (min)],"")</f>
        <v>5</v>
      </c>
      <c r="J196" t="str">
        <f>_xlfn.XLOOKUP(tblGenerador[[#This Row],[ID_Tarea]],tblTareas[ID],tblTareas[Turno],"")</f>
        <v>Cualquiera</v>
      </c>
      <c r="K196" t="str">
        <f>_xlfn.XLOOKUP(tblGenerador[[#This Row],[ID_Tarea]],tblTareas[ID],tblTareas[Puesto],"")</f>
        <v>Sub Coordinadora</v>
      </c>
      <c r="L196">
        <f>_xlfn.XLOOKUP(tblGenerador[[#This Row],[ID_Tarea]],tblTareas[ID],tblTareas[Frec Diaria],"")</f>
        <v>1</v>
      </c>
      <c r="M196" t="str">
        <f>_xlfn.XLOOKUP(tblGenerador[[#This Row],[ID_Tarea]],tblTareas[ID],tblTareas[Excluir_Festivos],"")</f>
        <v>si</v>
      </c>
      <c r="N1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7" spans="1:14">
      <c r="A197" s="6">
        <v>46028</v>
      </c>
      <c r="B197">
        <f>IFERROR(_xlfn.XLOOKUP(tblGenerador[[#This Row],[Fecha]],tblCalendario[Fecha],tblCalendario[Num de Sem],""),"")</f>
        <v>2</v>
      </c>
      <c r="C197" t="str">
        <f>IFERROR(_xlfn.XLOOKUP(tblGenerador[[#This Row],[Fecha]],tblCalendario[Fecha],tblCalendario[Dia Semana],""),"")</f>
        <v>martes</v>
      </c>
      <c r="D197">
        <f>IFERROR(_xlfn.XLOOKUP(tblGenerador[[#This Row],[Fecha]],tblCalendario[Fecha],tblCalendario[Mes],""),"")</f>
        <v>1</v>
      </c>
      <c r="E197" t="s">
        <v>186</v>
      </c>
      <c r="F197" t="str">
        <f>_xlfn.XLOOKUP(tblGenerador[[#This Row],[ID_Tarea]],tblTareas[ID],tblTareas[TAREAS],"")</f>
        <v xml:space="preserve">Resurtidos </v>
      </c>
      <c r="G197" t="str">
        <f>_xlfn.XLOOKUP(tblGenerador[[#This Row],[ID_Tarea]],tblTareas[ID],tblTareas[Tipo frecuencia],"")</f>
        <v>mensual</v>
      </c>
      <c r="H197" t="str">
        <f>_xlfn.XLOOKUP(tblGenerador[[#This Row],[ID_Tarea]],tblTareas[ID],tblTareas[Regla frecuencia],"")</f>
        <v>dia 26</v>
      </c>
      <c r="I197">
        <f>_xlfn.XLOOKUP(tblGenerador[[#This Row],[ID_Tarea]],tblTareas[ID],tblTareas[Duración Estándar (min)],"")</f>
        <v>15</v>
      </c>
      <c r="J197" t="str">
        <f>_xlfn.XLOOKUP(tblGenerador[[#This Row],[ID_Tarea]],tblTareas[ID],tblTareas[Turno],"")</f>
        <v>Cualquiera</v>
      </c>
      <c r="K197" t="str">
        <f>_xlfn.XLOOKUP(tblGenerador[[#This Row],[ID_Tarea]],tblTareas[ID],tblTareas[Puesto],"")</f>
        <v>Sub Coordinadora</v>
      </c>
      <c r="L197">
        <f>_xlfn.XLOOKUP(tblGenerador[[#This Row],[ID_Tarea]],tblTareas[ID],tblTareas[Frec Diaria],"")</f>
        <v>1</v>
      </c>
      <c r="M197" t="str">
        <f>_xlfn.XLOOKUP(tblGenerador[[#This Row],[ID_Tarea]],tblTareas[ID],tblTareas[Excluir_Festivos],"")</f>
        <v>si</v>
      </c>
      <c r="N1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8" spans="1:14">
      <c r="A198" s="6">
        <v>46028</v>
      </c>
      <c r="B198">
        <f>IFERROR(_xlfn.XLOOKUP(tblGenerador[[#This Row],[Fecha]],tblCalendario[Fecha],tblCalendario[Num de Sem],""),"")</f>
        <v>2</v>
      </c>
      <c r="C198" t="str">
        <f>IFERROR(_xlfn.XLOOKUP(tblGenerador[[#This Row],[Fecha]],tblCalendario[Fecha],tblCalendario[Dia Semana],""),"")</f>
        <v>martes</v>
      </c>
      <c r="D198">
        <f>IFERROR(_xlfn.XLOOKUP(tblGenerador[[#This Row],[Fecha]],tblCalendario[Fecha],tblCalendario[Mes],""),"")</f>
        <v>1</v>
      </c>
      <c r="E198" t="s">
        <v>187</v>
      </c>
      <c r="F198" t="str">
        <f>_xlfn.XLOOKUP(tblGenerador[[#This Row],[ID_Tarea]],tblTareas[ID],tblTareas[TAREAS],"")</f>
        <v>Reunion Metas Comerciales</v>
      </c>
      <c r="G198" t="str">
        <f>_xlfn.XLOOKUP(tblGenerador[[#This Row],[ID_Tarea]],tblTareas[ID],tblTareas[Tipo frecuencia],"")</f>
        <v>personalizada</v>
      </c>
      <c r="H198" t="str">
        <f>_xlfn.XLOOKUP(tblGenerador[[#This Row],[ID_Tarea]],tblTareas[ID],tblTareas[Regla frecuencia],"")</f>
        <v>lunes a sabado</v>
      </c>
      <c r="I198">
        <f>_xlfn.XLOOKUP(tblGenerador[[#This Row],[ID_Tarea]],tblTareas[ID],tblTareas[Duración Estándar (min)],"")</f>
        <v>20</v>
      </c>
      <c r="J198" t="str">
        <f>_xlfn.XLOOKUP(tblGenerador[[#This Row],[ID_Tarea]],tblTareas[ID],tblTareas[Turno],"")</f>
        <v>Cualquiera</v>
      </c>
      <c r="K198" t="str">
        <f>_xlfn.XLOOKUP(tblGenerador[[#This Row],[ID_Tarea]],tblTareas[ID],tblTareas[Puesto],"")</f>
        <v>Sub Coordinadora</v>
      </c>
      <c r="L198">
        <f>_xlfn.XLOOKUP(tblGenerador[[#This Row],[ID_Tarea]],tblTareas[ID],tblTareas[Frec Diaria],"")</f>
        <v>1</v>
      </c>
      <c r="M198" t="str">
        <f>_xlfn.XLOOKUP(tblGenerador[[#This Row],[ID_Tarea]],tblTareas[ID],tblTareas[Excluir_Festivos],"")</f>
        <v>si</v>
      </c>
      <c r="N1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99" spans="1:14">
      <c r="A199" s="6">
        <v>46028</v>
      </c>
      <c r="B199">
        <f>IFERROR(_xlfn.XLOOKUP(tblGenerador[[#This Row],[Fecha]],tblCalendario[Fecha],tblCalendario[Num de Sem],""),"")</f>
        <v>2</v>
      </c>
      <c r="C199" t="str">
        <f>IFERROR(_xlfn.XLOOKUP(tblGenerador[[#This Row],[Fecha]],tblCalendario[Fecha],tblCalendario[Dia Semana],""),"")</f>
        <v>martes</v>
      </c>
      <c r="D199">
        <f>IFERROR(_xlfn.XLOOKUP(tblGenerador[[#This Row],[Fecha]],tblCalendario[Fecha],tblCalendario[Mes],""),"")</f>
        <v>1</v>
      </c>
      <c r="E199" t="s">
        <v>188</v>
      </c>
      <c r="F199" t="str">
        <f>_xlfn.XLOOKUP(tblGenerador[[#This Row],[ID_Tarea]],tblTareas[ID],tblTareas[TAREAS],"")</f>
        <v>Revisar Negativos</v>
      </c>
      <c r="G199" t="str">
        <f>_xlfn.XLOOKUP(tblGenerador[[#This Row],[ID_Tarea]],tblTareas[ID],tblTareas[Tipo frecuencia],"")</f>
        <v>mensual</v>
      </c>
      <c r="H199" t="str">
        <f>_xlfn.XLOOKUP(tblGenerador[[#This Row],[ID_Tarea]],tblTareas[ID],tblTareas[Regla frecuencia],"")</f>
        <v>dia 24</v>
      </c>
      <c r="I199">
        <f>_xlfn.XLOOKUP(tblGenerador[[#This Row],[ID_Tarea]],tblTareas[ID],tblTareas[Duración Estándar (min)],"")</f>
        <v>10</v>
      </c>
      <c r="J199" t="str">
        <f>_xlfn.XLOOKUP(tblGenerador[[#This Row],[ID_Tarea]],tblTareas[ID],tblTareas[Turno],"")</f>
        <v>Cualquiera</v>
      </c>
      <c r="K199" t="str">
        <f>_xlfn.XLOOKUP(tblGenerador[[#This Row],[ID_Tarea]],tblTareas[ID],tblTareas[Puesto],"")</f>
        <v>Sub Coordinadora</v>
      </c>
      <c r="L199">
        <f>_xlfn.XLOOKUP(tblGenerador[[#This Row],[ID_Tarea]],tblTareas[ID],tblTareas[Frec Diaria],"")</f>
        <v>1</v>
      </c>
      <c r="M199" t="str">
        <f>_xlfn.XLOOKUP(tblGenerador[[#This Row],[ID_Tarea]],tblTareas[ID],tblTareas[Excluir_Festivos],"")</f>
        <v>si</v>
      </c>
      <c r="N1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0" spans="1:14">
      <c r="A200" s="6">
        <v>46028</v>
      </c>
      <c r="B200">
        <f>IFERROR(_xlfn.XLOOKUP(tblGenerador[[#This Row],[Fecha]],tblCalendario[Fecha],tblCalendario[Num de Sem],""),"")</f>
        <v>2</v>
      </c>
      <c r="C200" t="str">
        <f>IFERROR(_xlfn.XLOOKUP(tblGenerador[[#This Row],[Fecha]],tblCalendario[Fecha],tblCalendario[Dia Semana],""),"")</f>
        <v>martes</v>
      </c>
      <c r="D200">
        <f>IFERROR(_xlfn.XLOOKUP(tblGenerador[[#This Row],[Fecha]],tblCalendario[Fecha],tblCalendario[Mes],""),"")</f>
        <v>1</v>
      </c>
      <c r="E200" t="s">
        <v>189</v>
      </c>
      <c r="F200" t="str">
        <f>_xlfn.XLOOKUP(tblGenerador[[#This Row],[ID_Tarea]],tblTareas[ID],tblTareas[TAREAS],"")</f>
        <v>Seguimiento Cobranza Dv</v>
      </c>
      <c r="G200" t="str">
        <f>_xlfn.XLOOKUP(tblGenerador[[#This Row],[ID_Tarea]],tblTareas[ID],tblTareas[Tipo frecuencia],"")</f>
        <v>personalizada</v>
      </c>
      <c r="H200" t="str">
        <f>_xlfn.XLOOKUP(tblGenerador[[#This Row],[ID_Tarea]],tblTareas[ID],tblTareas[Regla frecuencia],"")</f>
        <v>dia 19, dia 4, dia 20, dia 21, dia 5, dia 3</v>
      </c>
      <c r="I200">
        <f>_xlfn.XLOOKUP(tblGenerador[[#This Row],[ID_Tarea]],tblTareas[ID],tblTareas[Duración Estándar (min)],"")</f>
        <v>30</v>
      </c>
      <c r="J200" t="str">
        <f>_xlfn.XLOOKUP(tblGenerador[[#This Row],[ID_Tarea]],tblTareas[ID],tblTareas[Turno],"")</f>
        <v>Cualquiera</v>
      </c>
      <c r="K200" t="str">
        <f>_xlfn.XLOOKUP(tblGenerador[[#This Row],[ID_Tarea]],tblTareas[ID],tblTareas[Puesto],"")</f>
        <v>Auxiliar Administrativo</v>
      </c>
      <c r="L200">
        <f>_xlfn.XLOOKUP(tblGenerador[[#This Row],[ID_Tarea]],tblTareas[ID],tblTareas[Frec Diaria],"")</f>
        <v>1</v>
      </c>
      <c r="M200" t="str">
        <f>_xlfn.XLOOKUP(tblGenerador[[#This Row],[ID_Tarea]],tblTareas[ID],tblTareas[Excluir_Festivos],"")</f>
        <v>si</v>
      </c>
      <c r="N2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1" spans="1:14">
      <c r="A201" s="6">
        <v>46028</v>
      </c>
      <c r="B201">
        <f>IFERROR(_xlfn.XLOOKUP(tblGenerador[[#This Row],[Fecha]],tblCalendario[Fecha],tblCalendario[Num de Sem],""),"")</f>
        <v>2</v>
      </c>
      <c r="C201" t="str">
        <f>IFERROR(_xlfn.XLOOKUP(tblGenerador[[#This Row],[Fecha]],tblCalendario[Fecha],tblCalendario[Dia Semana],""),"")</f>
        <v>martes</v>
      </c>
      <c r="D201">
        <f>IFERROR(_xlfn.XLOOKUP(tblGenerador[[#This Row],[Fecha]],tblCalendario[Fecha],tblCalendario[Mes],""),"")</f>
        <v>1</v>
      </c>
      <c r="E201" t="s">
        <v>190</v>
      </c>
      <c r="F201" t="str">
        <f>_xlfn.XLOOKUP(tblGenerador[[#This Row],[ID_Tarea]],tblTareas[ID],tblTareas[TAREAS],"")</f>
        <v>Seguimiento Tareas</v>
      </c>
      <c r="G201" t="str">
        <f>_xlfn.XLOOKUP(tblGenerador[[#This Row],[ID_Tarea]],tblTareas[ID],tblTareas[Tipo frecuencia],"")</f>
        <v>diario</v>
      </c>
      <c r="H201" t="str">
        <f>_xlfn.XLOOKUP(tblGenerador[[#This Row],[ID_Tarea]],tblTareas[ID],tblTareas[Regla frecuencia],"")</f>
        <v>diario</v>
      </c>
      <c r="I201">
        <f>_xlfn.XLOOKUP(tblGenerador[[#This Row],[ID_Tarea]],tblTareas[ID],tblTareas[Duración Estándar (min)],"")</f>
        <v>10</v>
      </c>
      <c r="J201" t="str">
        <f>_xlfn.XLOOKUP(tblGenerador[[#This Row],[ID_Tarea]],tblTareas[ID],tblTareas[Turno],"")</f>
        <v>Cualquiera</v>
      </c>
      <c r="K201" t="str">
        <f>_xlfn.XLOOKUP(tblGenerador[[#This Row],[ID_Tarea]],tblTareas[ID],tblTareas[Puesto],"")</f>
        <v>Sub Coordinadora</v>
      </c>
      <c r="L201">
        <f>_xlfn.XLOOKUP(tblGenerador[[#This Row],[ID_Tarea]],tblTareas[ID],tblTareas[Frec Diaria],"")</f>
        <v>1</v>
      </c>
      <c r="M201" t="str">
        <f>_xlfn.XLOOKUP(tblGenerador[[#This Row],[ID_Tarea]],tblTareas[ID],tblTareas[Excluir_Festivos],"")</f>
        <v>si</v>
      </c>
      <c r="N2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2" spans="1:14">
      <c r="A202" s="6">
        <v>46028</v>
      </c>
      <c r="B202">
        <f>IFERROR(_xlfn.XLOOKUP(tblGenerador[[#This Row],[Fecha]],tblCalendario[Fecha],tblCalendario[Num de Sem],""),"")</f>
        <v>2</v>
      </c>
      <c r="C202" t="str">
        <f>IFERROR(_xlfn.XLOOKUP(tblGenerador[[#This Row],[Fecha]],tblCalendario[Fecha],tblCalendario[Dia Semana],""),"")</f>
        <v>martes</v>
      </c>
      <c r="D202">
        <f>IFERROR(_xlfn.XLOOKUP(tblGenerador[[#This Row],[Fecha]],tblCalendario[Fecha],tblCalendario[Mes],""),"")</f>
        <v>1</v>
      </c>
      <c r="E202" t="s">
        <v>191</v>
      </c>
      <c r="F202" t="str">
        <f>_xlfn.XLOOKUP(tblGenerador[[#This Row],[ID_Tarea]],tblTareas[ID],tblTareas[TAREAS],"")</f>
        <v>Avances Solicitudes credito directo o DV Pendientes</v>
      </c>
      <c r="G202" t="str">
        <f>_xlfn.XLOOKUP(tblGenerador[[#This Row],[ID_Tarea]],tblTareas[ID],tblTareas[Tipo frecuencia],"")</f>
        <v>personalizada</v>
      </c>
      <c r="H202" t="str">
        <f>_xlfn.XLOOKUP(tblGenerador[[#This Row],[ID_Tarea]],tblTareas[ID],tblTareas[Regla frecuencia],"")</f>
        <v>Martes, Jueves</v>
      </c>
      <c r="I202">
        <f>_xlfn.XLOOKUP(tblGenerador[[#This Row],[ID_Tarea]],tblTareas[ID],tblTareas[Duración Estándar (min)],"")</f>
        <v>25</v>
      </c>
      <c r="J202" t="str">
        <f>_xlfn.XLOOKUP(tblGenerador[[#This Row],[ID_Tarea]],tblTareas[ID],tblTareas[Turno],"")</f>
        <v>Cualquiera</v>
      </c>
      <c r="K202" t="str">
        <f>_xlfn.XLOOKUP(tblGenerador[[#This Row],[ID_Tarea]],tblTareas[ID],tblTareas[Puesto],"")</f>
        <v>Sub Coordinadora</v>
      </c>
      <c r="L202">
        <f>_xlfn.XLOOKUP(tblGenerador[[#This Row],[ID_Tarea]],tblTareas[ID],tblTareas[Frec Diaria],"")</f>
        <v>1</v>
      </c>
      <c r="M202" t="str">
        <f>_xlfn.XLOOKUP(tblGenerador[[#This Row],[ID_Tarea]],tblTareas[ID],tblTareas[Excluir_Festivos],"")</f>
        <v>si</v>
      </c>
      <c r="N2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3" spans="1:14">
      <c r="A203" s="6">
        <v>46028</v>
      </c>
      <c r="B203">
        <f>IFERROR(_xlfn.XLOOKUP(tblGenerador[[#This Row],[Fecha]],tblCalendario[Fecha],tblCalendario[Num de Sem],""),"")</f>
        <v>2</v>
      </c>
      <c r="C203" t="str">
        <f>IFERROR(_xlfn.XLOOKUP(tblGenerador[[#This Row],[Fecha]],tblCalendario[Fecha],tblCalendario[Dia Semana],""),"")</f>
        <v>martes</v>
      </c>
      <c r="D203">
        <f>IFERROR(_xlfn.XLOOKUP(tblGenerador[[#This Row],[Fecha]],tblCalendario[Fecha],tblCalendario[Mes],""),"")</f>
        <v>1</v>
      </c>
      <c r="E203" t="s">
        <v>192</v>
      </c>
      <c r="F203" t="str">
        <f>_xlfn.XLOOKUP(tblGenerador[[#This Row],[ID_Tarea]],tblTareas[ID],tblTareas[TAREAS],"")</f>
        <v xml:space="preserve">Videos Tv </v>
      </c>
      <c r="G203" t="str">
        <f>_xlfn.XLOOKUP(tblGenerador[[#This Row],[ID_Tarea]],tblTareas[ID],tblTareas[Tipo frecuencia],"")</f>
        <v>quincenal</v>
      </c>
      <c r="H203" t="str">
        <f>_xlfn.XLOOKUP(tblGenerador[[#This Row],[ID_Tarea]],tblTareas[ID],tblTareas[Regla frecuencia],"")</f>
        <v>viernes</v>
      </c>
      <c r="I203">
        <f>_xlfn.XLOOKUP(tblGenerador[[#This Row],[ID_Tarea]],tblTareas[ID],tblTareas[Duración Estándar (min)],"")</f>
        <v>5</v>
      </c>
      <c r="J203" t="str">
        <f>_xlfn.XLOOKUP(tblGenerador[[#This Row],[ID_Tarea]],tblTareas[ID],tblTareas[Turno],"")</f>
        <v>Cualquiera</v>
      </c>
      <c r="K203" t="str">
        <f>_xlfn.XLOOKUP(tblGenerador[[#This Row],[ID_Tarea]],tblTareas[ID],tblTareas[Puesto],"")</f>
        <v>Sub Coordinadora</v>
      </c>
      <c r="L203">
        <f>_xlfn.XLOOKUP(tblGenerador[[#This Row],[ID_Tarea]],tblTareas[ID],tblTareas[Frec Diaria],"")</f>
        <v>1</v>
      </c>
      <c r="M203" t="str">
        <f>_xlfn.XLOOKUP(tblGenerador[[#This Row],[ID_Tarea]],tblTareas[ID],tblTareas[Excluir_Festivos],"")</f>
        <v>si</v>
      </c>
      <c r="N2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4" spans="1:14">
      <c r="A204" s="6">
        <v>46028</v>
      </c>
      <c r="B204">
        <f>IFERROR(_xlfn.XLOOKUP(tblGenerador[[#This Row],[Fecha]],tblCalendario[Fecha],tblCalendario[Num de Sem],""),"")</f>
        <v>2</v>
      </c>
      <c r="C204" t="str">
        <f>IFERROR(_xlfn.XLOOKUP(tblGenerador[[#This Row],[Fecha]],tblCalendario[Fecha],tblCalendario[Dia Semana],""),"")</f>
        <v>martes</v>
      </c>
      <c r="D204">
        <f>IFERROR(_xlfn.XLOOKUP(tblGenerador[[#This Row],[Fecha]],tblCalendario[Fecha],tblCalendario[Mes],""),"")</f>
        <v>1</v>
      </c>
      <c r="E204" t="s">
        <v>193</v>
      </c>
      <c r="F204" t="str">
        <f>_xlfn.XLOOKUP(tblGenerador[[#This Row],[ID_Tarea]],tblTareas[ID],tblTareas[TAREAS],"")</f>
        <v xml:space="preserve">Formatos Disponibles </v>
      </c>
      <c r="G204" t="str">
        <f>_xlfn.XLOOKUP(tblGenerador[[#This Row],[ID_Tarea]],tblTareas[ID],tblTareas[Tipo frecuencia],"")</f>
        <v>semanal</v>
      </c>
      <c r="H204" t="str">
        <f>_xlfn.XLOOKUP(tblGenerador[[#This Row],[ID_Tarea]],tblTareas[ID],tblTareas[Regla frecuencia],"")</f>
        <v>lunes</v>
      </c>
      <c r="I204">
        <f>_xlfn.XLOOKUP(tblGenerador[[#This Row],[ID_Tarea]],tblTareas[ID],tblTareas[Duración Estándar (min)],"")</f>
        <v>5</v>
      </c>
      <c r="J204" t="str">
        <f>_xlfn.XLOOKUP(tblGenerador[[#This Row],[ID_Tarea]],tblTareas[ID],tblTareas[Turno],"")</f>
        <v>Cualquiera</v>
      </c>
      <c r="K204" t="str">
        <f>_xlfn.XLOOKUP(tblGenerador[[#This Row],[ID_Tarea]],tblTareas[ID],tblTareas[Puesto],"")</f>
        <v>Sub Coordinadora</v>
      </c>
      <c r="L204">
        <f>_xlfn.XLOOKUP(tblGenerador[[#This Row],[ID_Tarea]],tblTareas[ID],tblTareas[Frec Diaria],"")</f>
        <v>1</v>
      </c>
      <c r="M204" t="str">
        <f>_xlfn.XLOOKUP(tblGenerador[[#This Row],[ID_Tarea]],tblTareas[ID],tblTareas[Excluir_Festivos],"")</f>
        <v>si</v>
      </c>
      <c r="N2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5" spans="1:14">
      <c r="A205" s="6">
        <v>46028</v>
      </c>
      <c r="B205">
        <f>IFERROR(_xlfn.XLOOKUP(tblGenerador[[#This Row],[Fecha]],tblCalendario[Fecha],tblCalendario[Num de Sem],""),"")</f>
        <v>2</v>
      </c>
      <c r="C205" t="str">
        <f>IFERROR(_xlfn.XLOOKUP(tblGenerador[[#This Row],[Fecha]],tblCalendario[Fecha],tblCalendario[Dia Semana],""),"")</f>
        <v>martes</v>
      </c>
      <c r="D205">
        <f>IFERROR(_xlfn.XLOOKUP(tblGenerador[[#This Row],[Fecha]],tblCalendario[Fecha],tblCalendario[Mes],""),"")</f>
        <v>1</v>
      </c>
      <c r="E205" t="s">
        <v>194</v>
      </c>
      <c r="F205" t="str">
        <f>_xlfn.XLOOKUP(tblGenerador[[#This Row],[ID_Tarea]],tblTareas[ID],tblTareas[TAREAS],"")</f>
        <v xml:space="preserve">Inspeccion Tienda </v>
      </c>
      <c r="G205" t="str">
        <f>_xlfn.XLOOKUP(tblGenerador[[#This Row],[ID_Tarea]],tblTareas[ID],tblTareas[Tipo frecuencia],"")</f>
        <v>diario</v>
      </c>
      <c r="H205" t="str">
        <f>_xlfn.XLOOKUP(tblGenerador[[#This Row],[ID_Tarea]],tblTareas[ID],tblTareas[Regla frecuencia],"")</f>
        <v>diario</v>
      </c>
      <c r="I205">
        <f>_xlfn.XLOOKUP(tblGenerador[[#This Row],[ID_Tarea]],tblTareas[ID],tblTareas[Duración Estándar (min)],"")</f>
        <v>10</v>
      </c>
      <c r="J205" t="str">
        <f>_xlfn.XLOOKUP(tblGenerador[[#This Row],[ID_Tarea]],tblTareas[ID],tblTareas[Turno],"")</f>
        <v>Cualquiera</v>
      </c>
      <c r="K205" t="str">
        <f>_xlfn.XLOOKUP(tblGenerador[[#This Row],[ID_Tarea]],tblTareas[ID],tblTareas[Puesto],"")</f>
        <v>Sub Coordinadora</v>
      </c>
      <c r="L205">
        <f>_xlfn.XLOOKUP(tblGenerador[[#This Row],[ID_Tarea]],tblTareas[ID],tblTareas[Frec Diaria],"")</f>
        <v>1</v>
      </c>
      <c r="M205" t="str">
        <f>_xlfn.XLOOKUP(tblGenerador[[#This Row],[ID_Tarea]],tblTareas[ID],tblTareas[Excluir_Festivos],"")</f>
        <v>si</v>
      </c>
      <c r="N2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06" spans="1:14">
      <c r="A206" s="6">
        <v>46028</v>
      </c>
      <c r="B206">
        <f>IFERROR(_xlfn.XLOOKUP(tblGenerador[[#This Row],[Fecha]],tblCalendario[Fecha],tblCalendario[Num de Sem],""),"")</f>
        <v>2</v>
      </c>
      <c r="C206" t="str">
        <f>IFERROR(_xlfn.XLOOKUP(tblGenerador[[#This Row],[Fecha]],tblCalendario[Fecha],tblCalendario[Dia Semana],""),"")</f>
        <v>martes</v>
      </c>
      <c r="D206">
        <f>IFERROR(_xlfn.XLOOKUP(tblGenerador[[#This Row],[Fecha]],tblCalendario[Fecha],tblCalendario[Mes],""),"")</f>
        <v>1</v>
      </c>
      <c r="E206" t="s">
        <v>195</v>
      </c>
      <c r="F206" t="str">
        <f>_xlfn.XLOOKUP(tblGenerador[[#This Row],[ID_Tarea]],tblTareas[ID],tblTareas[TAREAS],"")</f>
        <v>Revision Marcas x Colaborador</v>
      </c>
      <c r="G206" t="str">
        <f>_xlfn.XLOOKUP(tblGenerador[[#This Row],[ID_Tarea]],tblTareas[ID],tblTareas[Tipo frecuencia],"")</f>
        <v>mensual</v>
      </c>
      <c r="H206" t="str">
        <f>_xlfn.XLOOKUP(tblGenerador[[#This Row],[ID_Tarea]],tblTareas[ID],tblTareas[Regla frecuencia],"")</f>
        <v>dia 26</v>
      </c>
      <c r="I206">
        <f>_xlfn.XLOOKUP(tblGenerador[[#This Row],[ID_Tarea]],tblTareas[ID],tblTareas[Duración Estándar (min)],"")</f>
        <v>15</v>
      </c>
      <c r="J206" t="str">
        <f>_xlfn.XLOOKUP(tblGenerador[[#This Row],[ID_Tarea]],tblTareas[ID],tblTareas[Turno],"")</f>
        <v>Cualquiera</v>
      </c>
      <c r="K206" t="str">
        <f>_xlfn.XLOOKUP(tblGenerador[[#This Row],[ID_Tarea]],tblTareas[ID],tblTareas[Puesto],"")</f>
        <v>Sub Coordinadora</v>
      </c>
      <c r="L206">
        <f>_xlfn.XLOOKUP(tblGenerador[[#This Row],[ID_Tarea]],tblTareas[ID],tblTareas[Frec Diaria],"")</f>
        <v>1</v>
      </c>
      <c r="M206" t="str">
        <f>_xlfn.XLOOKUP(tblGenerador[[#This Row],[ID_Tarea]],tblTareas[ID],tblTareas[Excluir_Festivos],"")</f>
        <v>si</v>
      </c>
      <c r="N2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7" spans="1:14">
      <c r="A207" s="6">
        <v>46028</v>
      </c>
      <c r="B207">
        <f>IFERROR(_xlfn.XLOOKUP(tblGenerador[[#This Row],[Fecha]],tblCalendario[Fecha],tblCalendario[Num de Sem],""),"")</f>
        <v>2</v>
      </c>
      <c r="C207" t="str">
        <f>IFERROR(_xlfn.XLOOKUP(tblGenerador[[#This Row],[Fecha]],tblCalendario[Fecha],tblCalendario[Dia Semana],""),"")</f>
        <v>martes</v>
      </c>
      <c r="D207">
        <f>IFERROR(_xlfn.XLOOKUP(tblGenerador[[#This Row],[Fecha]],tblCalendario[Fecha],tblCalendario[Mes],""),"")</f>
        <v>1</v>
      </c>
      <c r="E207" t="s">
        <v>196</v>
      </c>
      <c r="F207" t="str">
        <f>_xlfn.XLOOKUP(tblGenerador[[#This Row],[ID_Tarea]],tblTareas[ID],tblTareas[TAREAS],"")</f>
        <v>Enviar ventas perdidas</v>
      </c>
      <c r="G207" t="str">
        <f>_xlfn.XLOOKUP(tblGenerador[[#This Row],[ID_Tarea]],tblTareas[ID],tblTareas[Tipo frecuencia],"")</f>
        <v>semanal</v>
      </c>
      <c r="H207" t="str">
        <f>_xlfn.XLOOKUP(tblGenerador[[#This Row],[ID_Tarea]],tblTareas[ID],tblTareas[Regla frecuencia],"")</f>
        <v>Sabado</v>
      </c>
      <c r="I207">
        <f>_xlfn.XLOOKUP(tblGenerador[[#This Row],[ID_Tarea]],tblTareas[ID],tblTareas[Duración Estándar (min)],"")</f>
        <v>5</v>
      </c>
      <c r="J207" t="str">
        <f>_xlfn.XLOOKUP(tblGenerador[[#This Row],[ID_Tarea]],tblTareas[ID],tblTareas[Turno],"")</f>
        <v>Cualquiera</v>
      </c>
      <c r="K207" t="str">
        <f>_xlfn.XLOOKUP(tblGenerador[[#This Row],[ID_Tarea]],tblTareas[ID],tblTareas[Puesto],"")</f>
        <v>Sub Coordinadora</v>
      </c>
      <c r="L207">
        <f>_xlfn.XLOOKUP(tblGenerador[[#This Row],[ID_Tarea]],tblTareas[ID],tblTareas[Frec Diaria],"")</f>
        <v>1</v>
      </c>
      <c r="M207" t="str">
        <f>_xlfn.XLOOKUP(tblGenerador[[#This Row],[ID_Tarea]],tblTareas[ID],tblTareas[Excluir_Festivos],"")</f>
        <v>si</v>
      </c>
      <c r="N2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8" spans="1:14">
      <c r="A208" s="6">
        <v>46028</v>
      </c>
      <c r="B208">
        <f>IFERROR(_xlfn.XLOOKUP(tblGenerador[[#This Row],[Fecha]],tblCalendario[Fecha],tblCalendario[Num de Sem],""),"")</f>
        <v>2</v>
      </c>
      <c r="C208" t="str">
        <f>IFERROR(_xlfn.XLOOKUP(tblGenerador[[#This Row],[Fecha]],tblCalendario[Fecha],tblCalendario[Dia Semana],""),"")</f>
        <v>martes</v>
      </c>
      <c r="D208">
        <f>IFERROR(_xlfn.XLOOKUP(tblGenerador[[#This Row],[Fecha]],tblCalendario[Fecha],tblCalendario[Mes],""),"")</f>
        <v>1</v>
      </c>
      <c r="E208" t="s">
        <v>197</v>
      </c>
      <c r="F208" t="str">
        <f>_xlfn.XLOOKUP(tblGenerador[[#This Row],[ID_Tarea]],tblTareas[ID],tblTareas[TAREAS],"")</f>
        <v>Reporte De Activaciones De Cd Y Dv</v>
      </c>
      <c r="G208" t="str">
        <f>_xlfn.XLOOKUP(tblGenerador[[#This Row],[ID_Tarea]],tblTareas[ID],tblTareas[Tipo frecuencia],"")</f>
        <v>semanal</v>
      </c>
      <c r="H208" t="str">
        <f>_xlfn.XLOOKUP(tblGenerador[[#This Row],[ID_Tarea]],tblTareas[ID],tblTareas[Regla frecuencia],"")</f>
        <v>Lunes</v>
      </c>
      <c r="I208">
        <f>_xlfn.XLOOKUP(tblGenerador[[#This Row],[ID_Tarea]],tblTareas[ID],tblTareas[Duración Estándar (min)],"")</f>
        <v>10</v>
      </c>
      <c r="J208" t="str">
        <f>_xlfn.XLOOKUP(tblGenerador[[#This Row],[ID_Tarea]],tblTareas[ID],tblTareas[Turno],"")</f>
        <v>Cualquiera</v>
      </c>
      <c r="K208" t="str">
        <f>_xlfn.XLOOKUP(tblGenerador[[#This Row],[ID_Tarea]],tblTareas[ID],tblTareas[Puesto],"")</f>
        <v>Sub Coordinadora</v>
      </c>
      <c r="L208">
        <f>_xlfn.XLOOKUP(tblGenerador[[#This Row],[ID_Tarea]],tblTareas[ID],tblTareas[Frec Diaria],"")</f>
        <v>1</v>
      </c>
      <c r="M208" t="str">
        <f>_xlfn.XLOOKUP(tblGenerador[[#This Row],[ID_Tarea]],tblTareas[ID],tblTareas[Excluir_Festivos],"")</f>
        <v>si</v>
      </c>
      <c r="N2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09" spans="1:14">
      <c r="A209" s="6">
        <v>46028</v>
      </c>
      <c r="B209">
        <f>IFERROR(_xlfn.XLOOKUP(tblGenerador[[#This Row],[Fecha]],tblCalendario[Fecha],tblCalendario[Num de Sem],""),"")</f>
        <v>2</v>
      </c>
      <c r="C209" t="str">
        <f>IFERROR(_xlfn.XLOOKUP(tblGenerador[[#This Row],[Fecha]],tblCalendario[Fecha],tblCalendario[Dia Semana],""),"")</f>
        <v>martes</v>
      </c>
      <c r="D209">
        <f>IFERROR(_xlfn.XLOOKUP(tblGenerador[[#This Row],[Fecha]],tblCalendario[Fecha],tblCalendario[Mes],""),"")</f>
        <v>1</v>
      </c>
      <c r="E209" t="s">
        <v>198</v>
      </c>
      <c r="F209" t="str">
        <f>_xlfn.XLOOKUP(tblGenerador[[#This Row],[ID_Tarea]],tblTareas[ID],tblTareas[TAREAS],"")</f>
        <v>Solicitar Comisión Artículos De Promoción</v>
      </c>
      <c r="G209" t="str">
        <f>_xlfn.XLOOKUP(tblGenerador[[#This Row],[ID_Tarea]],tblTareas[ID],tblTareas[Tipo frecuencia],"")</f>
        <v>semanal</v>
      </c>
      <c r="H209" t="str">
        <f>_xlfn.XLOOKUP(tblGenerador[[#This Row],[ID_Tarea]],tblTareas[ID],tblTareas[Regla frecuencia],"")</f>
        <v>lunes</v>
      </c>
      <c r="I209">
        <f>_xlfn.XLOOKUP(tblGenerador[[#This Row],[ID_Tarea]],tblTareas[ID],tblTareas[Duración Estándar (min)],"")</f>
        <v>15</v>
      </c>
      <c r="J209" t="str">
        <f>_xlfn.XLOOKUP(tblGenerador[[#This Row],[ID_Tarea]],tblTareas[ID],tblTareas[Turno],"")</f>
        <v>Cualquiera</v>
      </c>
      <c r="K209" t="str">
        <f>_xlfn.XLOOKUP(tblGenerador[[#This Row],[ID_Tarea]],tblTareas[ID],tblTareas[Puesto],"")</f>
        <v>Sub Coordinadora</v>
      </c>
      <c r="L209">
        <f>_xlfn.XLOOKUP(tblGenerador[[#This Row],[ID_Tarea]],tblTareas[ID],tblTareas[Frec Diaria],"")</f>
        <v>1</v>
      </c>
      <c r="M209" t="str">
        <f>_xlfn.XLOOKUP(tblGenerador[[#This Row],[ID_Tarea]],tblTareas[ID],tblTareas[Excluir_Festivos],"")</f>
        <v>si</v>
      </c>
      <c r="N2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0" spans="1:14">
      <c r="A210" s="6">
        <v>46028</v>
      </c>
      <c r="B210">
        <f>IFERROR(_xlfn.XLOOKUP(tblGenerador[[#This Row],[Fecha]],tblCalendario[Fecha],tblCalendario[Num de Sem],""),"")</f>
        <v>2</v>
      </c>
      <c r="C210" t="str">
        <f>IFERROR(_xlfn.XLOOKUP(tblGenerador[[#This Row],[Fecha]],tblCalendario[Fecha],tblCalendario[Dia Semana],""),"")</f>
        <v>martes</v>
      </c>
      <c r="D210">
        <f>IFERROR(_xlfn.XLOOKUP(tblGenerador[[#This Row],[Fecha]],tblCalendario[Fecha],tblCalendario[Mes],""),"")</f>
        <v>1</v>
      </c>
      <c r="E210" t="s">
        <v>199</v>
      </c>
      <c r="F210" t="str">
        <f>_xlfn.XLOOKUP(tblGenerador[[#This Row],[ID_Tarea]],tblTareas[ID],tblTareas[TAREAS],"")</f>
        <v>Reporte De Horas Extras</v>
      </c>
      <c r="G210" t="str">
        <f>_xlfn.XLOOKUP(tblGenerador[[#This Row],[ID_Tarea]],tblTareas[ID],tblTareas[Tipo frecuencia],"")</f>
        <v>semanal</v>
      </c>
      <c r="H210" t="str">
        <f>_xlfn.XLOOKUP(tblGenerador[[#This Row],[ID_Tarea]],tblTareas[ID],tblTareas[Regla frecuencia],"")</f>
        <v>lunes</v>
      </c>
      <c r="I210">
        <f>_xlfn.XLOOKUP(tblGenerador[[#This Row],[ID_Tarea]],tblTareas[ID],tblTareas[Duración Estándar (min)],"")</f>
        <v>5</v>
      </c>
      <c r="J210" t="str">
        <f>_xlfn.XLOOKUP(tblGenerador[[#This Row],[ID_Tarea]],tblTareas[ID],tblTareas[Turno],"")</f>
        <v>Cualquiera</v>
      </c>
      <c r="K210" t="str">
        <f>_xlfn.XLOOKUP(tblGenerador[[#This Row],[ID_Tarea]],tblTareas[ID],tblTareas[Puesto],"")</f>
        <v>Sub Coordinadora</v>
      </c>
      <c r="L210">
        <f>_xlfn.XLOOKUP(tblGenerador[[#This Row],[ID_Tarea]],tblTareas[ID],tblTareas[Frec Diaria],"")</f>
        <v>1</v>
      </c>
      <c r="M210" t="str">
        <f>_xlfn.XLOOKUP(tblGenerador[[#This Row],[ID_Tarea]],tblTareas[ID],tblTareas[Excluir_Festivos],"")</f>
        <v>si</v>
      </c>
      <c r="N2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1" spans="1:14">
      <c r="A211" s="6">
        <v>46028</v>
      </c>
      <c r="B211">
        <f>IFERROR(_xlfn.XLOOKUP(tblGenerador[[#This Row],[Fecha]],tblCalendario[Fecha],tblCalendario[Num de Sem],""),"")</f>
        <v>2</v>
      </c>
      <c r="C211" t="str">
        <f>IFERROR(_xlfn.XLOOKUP(tblGenerador[[#This Row],[Fecha]],tblCalendario[Fecha],tblCalendario[Dia Semana],""),"")</f>
        <v>martes</v>
      </c>
      <c r="D211">
        <f>IFERROR(_xlfn.XLOOKUP(tblGenerador[[#This Row],[Fecha]],tblCalendario[Fecha],tblCalendario[Mes],""),"")</f>
        <v>1</v>
      </c>
      <c r="E211" t="s">
        <v>200</v>
      </c>
      <c r="F211" t="str">
        <f>_xlfn.XLOOKUP(tblGenerador[[#This Row],[ID_Tarea]],tblTareas[ID],tblTareas[TAREAS],"")</f>
        <v>Presupuesto De Venta Semanal (Lunes, Hrs Sac)</v>
      </c>
      <c r="G211" t="str">
        <f>_xlfn.XLOOKUP(tblGenerador[[#This Row],[ID_Tarea]],tblTareas[ID],tblTareas[Tipo frecuencia],"")</f>
        <v>semanal</v>
      </c>
      <c r="H211" t="str">
        <f>_xlfn.XLOOKUP(tblGenerador[[#This Row],[ID_Tarea]],tblTareas[ID],tblTareas[Regla frecuencia],"")</f>
        <v>lunes</v>
      </c>
      <c r="I211">
        <f>_xlfn.XLOOKUP(tblGenerador[[#This Row],[ID_Tarea]],tblTareas[ID],tblTareas[Duración Estándar (min)],"")</f>
        <v>10</v>
      </c>
      <c r="J211" t="str">
        <f>_xlfn.XLOOKUP(tblGenerador[[#This Row],[ID_Tarea]],tblTareas[ID],tblTareas[Turno],"")</f>
        <v>Cualquiera</v>
      </c>
      <c r="K211" t="str">
        <f>_xlfn.XLOOKUP(tblGenerador[[#This Row],[ID_Tarea]],tblTareas[ID],tblTareas[Puesto],"")</f>
        <v>Sub Coordinadora</v>
      </c>
      <c r="L211">
        <f>_xlfn.XLOOKUP(tblGenerador[[#This Row],[ID_Tarea]],tblTareas[ID],tblTareas[Frec Diaria],"")</f>
        <v>1</v>
      </c>
      <c r="M211" t="str">
        <f>_xlfn.XLOOKUP(tblGenerador[[#This Row],[ID_Tarea]],tblTareas[ID],tblTareas[Excluir_Festivos],"")</f>
        <v>si</v>
      </c>
      <c r="N2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2" spans="1:14">
      <c r="A212" s="6">
        <v>46028</v>
      </c>
      <c r="B212">
        <f>IFERROR(_xlfn.XLOOKUP(tblGenerador[[#This Row],[Fecha]],tblCalendario[Fecha],tblCalendario[Num de Sem],""),"")</f>
        <v>2</v>
      </c>
      <c r="C212" t="str">
        <f>IFERROR(_xlfn.XLOOKUP(tblGenerador[[#This Row],[Fecha]],tblCalendario[Fecha],tblCalendario[Dia Semana],""),"")</f>
        <v>martes</v>
      </c>
      <c r="D212">
        <f>IFERROR(_xlfn.XLOOKUP(tblGenerador[[#This Row],[Fecha]],tblCalendario[Fecha],tblCalendario[Mes],""),"")</f>
        <v>1</v>
      </c>
      <c r="E212" t="s">
        <v>201</v>
      </c>
      <c r="F212" t="str">
        <f>_xlfn.XLOOKUP(tblGenerador[[#This Row],[ID_Tarea]],tblTareas[ID],tblTareas[TAREAS],"")</f>
        <v>Seguimiento Tareas Colaboradores</v>
      </c>
      <c r="G212" t="str">
        <f>_xlfn.XLOOKUP(tblGenerador[[#This Row],[ID_Tarea]],tblTareas[ID],tblTareas[Tipo frecuencia],"")</f>
        <v>diario</v>
      </c>
      <c r="H212" t="str">
        <f>_xlfn.XLOOKUP(tblGenerador[[#This Row],[ID_Tarea]],tblTareas[ID],tblTareas[Regla frecuencia],"")</f>
        <v>lunes a sabado</v>
      </c>
      <c r="I212">
        <f>_xlfn.XLOOKUP(tblGenerador[[#This Row],[ID_Tarea]],tblTareas[ID],tblTareas[Duración Estándar (min)],"")</f>
        <v>5</v>
      </c>
      <c r="J212" t="str">
        <f>_xlfn.XLOOKUP(tblGenerador[[#This Row],[ID_Tarea]],tblTareas[ID],tblTareas[Turno],"")</f>
        <v>Cualquiera</v>
      </c>
      <c r="K212" t="str">
        <f>_xlfn.XLOOKUP(tblGenerador[[#This Row],[ID_Tarea]],tblTareas[ID],tblTareas[Puesto],"")</f>
        <v>Sub Coordinadora</v>
      </c>
      <c r="L212">
        <f>_xlfn.XLOOKUP(tblGenerador[[#This Row],[ID_Tarea]],tblTareas[ID],tblTareas[Frec Diaria],"")</f>
        <v>1</v>
      </c>
      <c r="M212" t="str">
        <f>_xlfn.XLOOKUP(tblGenerador[[#This Row],[ID_Tarea]],tblTareas[ID],tblTareas[Excluir_Festivos],"")</f>
        <v>si</v>
      </c>
      <c r="N2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3" spans="1:14">
      <c r="A213" s="6">
        <v>46028</v>
      </c>
      <c r="B213">
        <f>IFERROR(_xlfn.XLOOKUP(tblGenerador[[#This Row],[Fecha]],tblCalendario[Fecha],tblCalendario[Num de Sem],""),"")</f>
        <v>2</v>
      </c>
      <c r="C213" t="str">
        <f>IFERROR(_xlfn.XLOOKUP(tblGenerador[[#This Row],[Fecha]],tblCalendario[Fecha],tblCalendario[Dia Semana],""),"")</f>
        <v>martes</v>
      </c>
      <c r="D213">
        <f>IFERROR(_xlfn.XLOOKUP(tblGenerador[[#This Row],[Fecha]],tblCalendario[Fecha],tblCalendario[Mes],""),"")</f>
        <v>1</v>
      </c>
      <c r="E213" t="s">
        <v>202</v>
      </c>
      <c r="F213" t="str">
        <f>_xlfn.XLOOKUP(tblGenerador[[#This Row],[ID_Tarea]],tblTareas[ID],tblTareas[TAREAS],"")</f>
        <v>Capacitacion equipo</v>
      </c>
      <c r="G213" t="str">
        <f>_xlfn.XLOOKUP(tblGenerador[[#This Row],[ID_Tarea]],tblTareas[ID],tblTareas[Tipo frecuencia],"")</f>
        <v>diario</v>
      </c>
      <c r="H213" t="str">
        <f>_xlfn.XLOOKUP(tblGenerador[[#This Row],[ID_Tarea]],tblTareas[ID],tblTareas[Regla frecuencia],"")</f>
        <v>lunes a sabado</v>
      </c>
      <c r="I213">
        <f>_xlfn.XLOOKUP(tblGenerador[[#This Row],[ID_Tarea]],tblTareas[ID],tblTareas[Duración Estándar (min)],"")</f>
        <v>10</v>
      </c>
      <c r="J213" t="str">
        <f>_xlfn.XLOOKUP(tblGenerador[[#This Row],[ID_Tarea]],tblTareas[ID],tblTareas[Turno],"")</f>
        <v>Cualquiera</v>
      </c>
      <c r="K213" t="str">
        <f>_xlfn.XLOOKUP(tblGenerador[[#This Row],[ID_Tarea]],tblTareas[ID],tblTareas[Puesto],"")</f>
        <v>Sub Coordinadora</v>
      </c>
      <c r="L213">
        <f>_xlfn.XLOOKUP(tblGenerador[[#This Row],[ID_Tarea]],tblTareas[ID],tblTareas[Frec Diaria],"")</f>
        <v>1</v>
      </c>
      <c r="M213" t="str">
        <f>_xlfn.XLOOKUP(tblGenerador[[#This Row],[ID_Tarea]],tblTareas[ID],tblTareas[Excluir_Festivos],"")</f>
        <v>si</v>
      </c>
      <c r="N2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4" spans="1:14">
      <c r="A214" s="6">
        <v>46028</v>
      </c>
      <c r="B214">
        <f>IFERROR(_xlfn.XLOOKUP(tblGenerador[[#This Row],[Fecha]],tblCalendario[Fecha],tblCalendario[Num de Sem],""),"")</f>
        <v>2</v>
      </c>
      <c r="C214" t="str">
        <f>IFERROR(_xlfn.XLOOKUP(tblGenerador[[#This Row],[Fecha]],tblCalendario[Fecha],tblCalendario[Dia Semana],""),"")</f>
        <v>martes</v>
      </c>
      <c r="D214">
        <f>IFERROR(_xlfn.XLOOKUP(tblGenerador[[#This Row],[Fecha]],tblCalendario[Fecha],tblCalendario[Mes],""),"")</f>
        <v>1</v>
      </c>
      <c r="E214" t="s">
        <v>203</v>
      </c>
      <c r="F214" t="str">
        <f>_xlfn.XLOOKUP(tblGenerador[[#This Row],[ID_Tarea]],tblTareas[ID],tblTareas[TAREAS],"")</f>
        <v>Reunión Acountability Coordinador 9:00am</v>
      </c>
      <c r="G214" t="str">
        <f>_xlfn.XLOOKUP(tblGenerador[[#This Row],[ID_Tarea]],tblTareas[ID],tblTareas[Tipo frecuencia],"")</f>
        <v>semanal</v>
      </c>
      <c r="H214" t="str">
        <f>_xlfn.XLOOKUP(tblGenerador[[#This Row],[ID_Tarea]],tblTareas[ID],tblTareas[Regla frecuencia],"")</f>
        <v>Lunes</v>
      </c>
      <c r="I214">
        <f>_xlfn.XLOOKUP(tblGenerador[[#This Row],[ID_Tarea]],tblTareas[ID],tblTareas[Duración Estándar (min)],"")</f>
        <v>60</v>
      </c>
      <c r="J214" t="str">
        <f>_xlfn.XLOOKUP(tblGenerador[[#This Row],[ID_Tarea]],tblTareas[ID],tblTareas[Turno],"")</f>
        <v>Cualquiera</v>
      </c>
      <c r="K214" t="str">
        <f>_xlfn.XLOOKUP(tblGenerador[[#This Row],[ID_Tarea]],tblTareas[ID],tblTareas[Puesto],"")</f>
        <v>Sub Coordinadora</v>
      </c>
      <c r="L214">
        <f>_xlfn.XLOOKUP(tblGenerador[[#This Row],[ID_Tarea]],tblTareas[ID],tblTareas[Frec Diaria],"")</f>
        <v>1</v>
      </c>
      <c r="M214" t="str">
        <f>_xlfn.XLOOKUP(tblGenerador[[#This Row],[ID_Tarea]],tblTareas[ID],tblTareas[Excluir_Festivos],"")</f>
        <v>si</v>
      </c>
      <c r="N2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5" spans="1:14">
      <c r="A215" s="6">
        <v>46028</v>
      </c>
      <c r="B215">
        <f>IFERROR(_xlfn.XLOOKUP(tblGenerador[[#This Row],[Fecha]],tblCalendario[Fecha],tblCalendario[Num de Sem],""),"")</f>
        <v>2</v>
      </c>
      <c r="C215" t="str">
        <f>IFERROR(_xlfn.XLOOKUP(tblGenerador[[#This Row],[Fecha]],tblCalendario[Fecha],tblCalendario[Dia Semana],""),"")</f>
        <v>martes</v>
      </c>
      <c r="D215">
        <f>IFERROR(_xlfn.XLOOKUP(tblGenerador[[#This Row],[Fecha]],tblCalendario[Fecha],tblCalendario[Mes],""),"")</f>
        <v>1</v>
      </c>
      <c r="E215" t="s">
        <v>204</v>
      </c>
      <c r="F215" t="str">
        <f>_xlfn.XLOOKUP(tblGenerador[[#This Row],[ID_Tarea]],tblTareas[ID],tblTareas[TAREAS],"")</f>
        <v># De Contactos Nuevos Por Vendedor</v>
      </c>
      <c r="G215" t="str">
        <f>_xlfn.XLOOKUP(tblGenerador[[#This Row],[ID_Tarea]],tblTareas[ID],tblTareas[Tipo frecuencia],"")</f>
        <v>semanal</v>
      </c>
      <c r="H215" t="str">
        <f>_xlfn.XLOOKUP(tblGenerador[[#This Row],[ID_Tarea]],tblTareas[ID],tblTareas[Regla frecuencia],"")</f>
        <v>jueves</v>
      </c>
      <c r="I215">
        <f>_xlfn.XLOOKUP(tblGenerador[[#This Row],[ID_Tarea]],tblTareas[ID],tblTareas[Duración Estándar (min)],"")</f>
        <v>5</v>
      </c>
      <c r="J215" t="str">
        <f>_xlfn.XLOOKUP(tblGenerador[[#This Row],[ID_Tarea]],tblTareas[ID],tblTareas[Turno],"")</f>
        <v>Cualquiera</v>
      </c>
      <c r="K215" t="str">
        <f>_xlfn.XLOOKUP(tblGenerador[[#This Row],[ID_Tarea]],tblTareas[ID],tblTareas[Puesto],"")</f>
        <v>Sub Coordinadora</v>
      </c>
      <c r="L215">
        <f>_xlfn.XLOOKUP(tblGenerador[[#This Row],[ID_Tarea]],tblTareas[ID],tblTareas[Frec Diaria],"")</f>
        <v>1</v>
      </c>
      <c r="M215" t="str">
        <f>_xlfn.XLOOKUP(tblGenerador[[#This Row],[ID_Tarea]],tblTareas[ID],tblTareas[Excluir_Festivos],"")</f>
        <v>si</v>
      </c>
      <c r="N2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6" spans="1:14">
      <c r="A216" s="6">
        <v>46028</v>
      </c>
      <c r="B216">
        <f>IFERROR(_xlfn.XLOOKUP(tblGenerador[[#This Row],[Fecha]],tblCalendario[Fecha],tblCalendario[Num de Sem],""),"")</f>
        <v>2</v>
      </c>
      <c r="C216" t="str">
        <f>IFERROR(_xlfn.XLOOKUP(tblGenerador[[#This Row],[Fecha]],tblCalendario[Fecha],tblCalendario[Dia Semana],""),"")</f>
        <v>martes</v>
      </c>
      <c r="D216">
        <f>IFERROR(_xlfn.XLOOKUP(tblGenerador[[#This Row],[Fecha]],tblCalendario[Fecha],tblCalendario[Mes],""),"")</f>
        <v>1</v>
      </c>
      <c r="E216" t="s">
        <v>205</v>
      </c>
      <c r="F216" t="str">
        <f>_xlfn.XLOOKUP(tblGenerador[[#This Row],[ID_Tarea]],tblTareas[ID],tblTareas[TAREAS],"")</f>
        <v>Registro de Ventas Perdidas</v>
      </c>
      <c r="G216" t="str">
        <f>_xlfn.XLOOKUP(tblGenerador[[#This Row],[ID_Tarea]],tblTareas[ID],tblTareas[Tipo frecuencia],"")</f>
        <v>diario</v>
      </c>
      <c r="H216" t="str">
        <f>_xlfn.XLOOKUP(tblGenerador[[#This Row],[ID_Tarea]],tblTareas[ID],tblTareas[Regla frecuencia],"")</f>
        <v>lunes a sabado</v>
      </c>
      <c r="I216">
        <f>_xlfn.XLOOKUP(tblGenerador[[#This Row],[ID_Tarea]],tblTareas[ID],tblTareas[Duración Estándar (min)],"")</f>
        <v>10</v>
      </c>
      <c r="J216" t="str">
        <f>_xlfn.XLOOKUP(tblGenerador[[#This Row],[ID_Tarea]],tblTareas[ID],tblTareas[Turno],"")</f>
        <v>Cualquiera</v>
      </c>
      <c r="K216" t="str">
        <f>_xlfn.XLOOKUP(tblGenerador[[#This Row],[ID_Tarea]],tblTareas[ID],tblTareas[Puesto],"")</f>
        <v>Asesora Ventas</v>
      </c>
      <c r="L216">
        <f>_xlfn.XLOOKUP(tblGenerador[[#This Row],[ID_Tarea]],tblTareas[ID],tblTareas[Frec Diaria],"")</f>
        <v>2</v>
      </c>
      <c r="M216" t="str">
        <f>_xlfn.XLOOKUP(tblGenerador[[#This Row],[ID_Tarea]],tblTareas[ID],tblTareas[Excluir_Festivos],"")</f>
        <v>si</v>
      </c>
      <c r="N2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17" spans="1:14">
      <c r="A217" s="6">
        <v>46028</v>
      </c>
      <c r="B217">
        <f>IFERROR(_xlfn.XLOOKUP(tblGenerador[[#This Row],[Fecha]],tblCalendario[Fecha],tblCalendario[Num de Sem],""),"")</f>
        <v>2</v>
      </c>
      <c r="C217" t="str">
        <f>IFERROR(_xlfn.XLOOKUP(tblGenerador[[#This Row],[Fecha]],tblCalendario[Fecha],tblCalendario[Dia Semana],""),"")</f>
        <v>martes</v>
      </c>
      <c r="D217">
        <f>IFERROR(_xlfn.XLOOKUP(tblGenerador[[#This Row],[Fecha]],tblCalendario[Fecha],tblCalendario[Mes],""),"")</f>
        <v>1</v>
      </c>
      <c r="E217" t="s">
        <v>4696</v>
      </c>
      <c r="F217" t="str">
        <f>_xlfn.XLOOKUP(tblGenerador[[#This Row],[ID_Tarea]],tblTareas[ID],tblTareas[TAREAS],"")</f>
        <v>Impresion Lista De Exhibición</v>
      </c>
      <c r="G217" t="str">
        <f>_xlfn.XLOOKUP(tblGenerador[[#This Row],[ID_Tarea]],tblTareas[ID],tblTareas[Tipo frecuencia],"")</f>
        <v>personalizada</v>
      </c>
      <c r="H217" t="str">
        <f>_xlfn.XLOOKUP(tblGenerador[[#This Row],[ID_Tarea]],tblTareas[ID],tblTareas[Regla frecuencia],"")</f>
        <v>dia 8, dia 23</v>
      </c>
      <c r="I217">
        <f>_xlfn.XLOOKUP(tblGenerador[[#This Row],[ID_Tarea]],tblTareas[ID],tblTareas[Duración Estándar (min)],"")</f>
        <v>30</v>
      </c>
      <c r="J217" t="str">
        <f>_xlfn.XLOOKUP(tblGenerador[[#This Row],[ID_Tarea]],tblTareas[ID],tblTareas[Turno],"")</f>
        <v>Cualquiera</v>
      </c>
      <c r="K217" t="str">
        <f>_xlfn.XLOOKUP(tblGenerador[[#This Row],[ID_Tarea]],tblTareas[ID],tblTareas[Puesto],"")</f>
        <v>Sub Coordinadora</v>
      </c>
      <c r="L217">
        <f>_xlfn.XLOOKUP(tblGenerador[[#This Row],[ID_Tarea]],tblTareas[ID],tblTareas[Frec Diaria],"")</f>
        <v>1</v>
      </c>
      <c r="M217" t="str">
        <f>_xlfn.XLOOKUP(tblGenerador[[#This Row],[ID_Tarea]],tblTareas[ID],tblTareas[Excluir_Festivos],"")</f>
        <v>si</v>
      </c>
      <c r="N2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8" spans="1:14">
      <c r="A218" s="6">
        <v>46028</v>
      </c>
      <c r="B218">
        <f>IFERROR(_xlfn.XLOOKUP(tblGenerador[[#This Row],[Fecha]],tblCalendario[Fecha],tblCalendario[Num de Sem],""),"")</f>
        <v>2</v>
      </c>
      <c r="C218" t="str">
        <f>IFERROR(_xlfn.XLOOKUP(tblGenerador[[#This Row],[Fecha]],tblCalendario[Fecha],tblCalendario[Dia Semana],""),"")</f>
        <v>martes</v>
      </c>
      <c r="D218">
        <f>IFERROR(_xlfn.XLOOKUP(tblGenerador[[#This Row],[Fecha]],tblCalendario[Fecha],tblCalendario[Mes],""),"")</f>
        <v>1</v>
      </c>
      <c r="E218" t="s">
        <v>206</v>
      </c>
      <c r="F218" t="str">
        <f>_xlfn.XLOOKUP(tblGenerador[[#This Row],[ID_Tarea]],tblTareas[ID],tblTareas[TAREAS],"")</f>
        <v>Calca D Tallas En C/Zapato De Exhibición</v>
      </c>
      <c r="G218" t="str">
        <f>_xlfn.XLOOKUP(tblGenerador[[#This Row],[ID_Tarea]],tblTareas[ID],tblTareas[Tipo frecuencia],"")</f>
        <v>semanal</v>
      </c>
      <c r="H218" t="str">
        <f>_xlfn.XLOOKUP(tblGenerador[[#This Row],[ID_Tarea]],tblTareas[ID],tblTareas[Regla frecuencia],"")</f>
        <v>lunes</v>
      </c>
      <c r="I218">
        <f>_xlfn.XLOOKUP(tblGenerador[[#This Row],[ID_Tarea]],tblTareas[ID],tblTareas[Duración Estándar (min)],"")</f>
        <v>15</v>
      </c>
      <c r="J218" t="str">
        <f>_xlfn.XLOOKUP(tblGenerador[[#This Row],[ID_Tarea]],tblTareas[ID],tblTareas[Turno],"")</f>
        <v>Cualquiera</v>
      </c>
      <c r="K218" t="str">
        <f>_xlfn.XLOOKUP(tblGenerador[[#This Row],[ID_Tarea]],tblTareas[ID],tblTareas[Puesto],"")</f>
        <v>Sub Coordinadora</v>
      </c>
      <c r="L218">
        <f>_xlfn.XLOOKUP(tblGenerador[[#This Row],[ID_Tarea]],tblTareas[ID],tblTareas[Frec Diaria],"")</f>
        <v>1</v>
      </c>
      <c r="M218" t="str">
        <f>_xlfn.XLOOKUP(tblGenerador[[#This Row],[ID_Tarea]],tblTareas[ID],tblTareas[Excluir_Festivos],"")</f>
        <v>si</v>
      </c>
      <c r="N2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19" spans="1:14">
      <c r="A219" s="6">
        <v>46028</v>
      </c>
      <c r="B219">
        <f>IFERROR(_xlfn.XLOOKUP(tblGenerador[[#This Row],[Fecha]],tblCalendario[Fecha],tblCalendario[Num de Sem],""),"")</f>
        <v>2</v>
      </c>
      <c r="C219" t="str">
        <f>IFERROR(_xlfn.XLOOKUP(tblGenerador[[#This Row],[Fecha]],tblCalendario[Fecha],tblCalendario[Dia Semana],""),"")</f>
        <v>martes</v>
      </c>
      <c r="D219">
        <f>IFERROR(_xlfn.XLOOKUP(tblGenerador[[#This Row],[Fecha]],tblCalendario[Fecha],tblCalendario[Mes],""),"")</f>
        <v>1</v>
      </c>
      <c r="E219" t="s">
        <v>207</v>
      </c>
      <c r="F219" t="str">
        <f>_xlfn.XLOOKUP(tblGenerador[[#This Row],[ID_Tarea]],tblTareas[ID],tblTareas[TAREAS],"")</f>
        <v xml:space="preserve">Limpieza Y Orden En Mostrador </v>
      </c>
      <c r="G219" t="str">
        <f>_xlfn.XLOOKUP(tblGenerador[[#This Row],[ID_Tarea]],tblTareas[ID],tblTareas[Tipo frecuencia],"")</f>
        <v>diario</v>
      </c>
      <c r="H219" t="str">
        <f>_xlfn.XLOOKUP(tblGenerador[[#This Row],[ID_Tarea]],tblTareas[ID],tblTareas[Regla frecuencia],"")</f>
        <v>lunes a sabado</v>
      </c>
      <c r="I219">
        <f>_xlfn.XLOOKUP(tblGenerador[[#This Row],[ID_Tarea]],tblTareas[ID],tblTareas[Duración Estándar (min)],"")</f>
        <v>20</v>
      </c>
      <c r="J219" t="str">
        <f>_xlfn.XLOOKUP(tblGenerador[[#This Row],[ID_Tarea]],tblTareas[ID],tblTareas[Turno],"")</f>
        <v>Cualquiera</v>
      </c>
      <c r="K219" t="str">
        <f>_xlfn.XLOOKUP(tblGenerador[[#This Row],[ID_Tarea]],tblTareas[ID],tblTareas[Puesto],"")</f>
        <v>Sub Coordinadora</v>
      </c>
      <c r="L219">
        <f>_xlfn.XLOOKUP(tblGenerador[[#This Row],[ID_Tarea]],tblTareas[ID],tblTareas[Frec Diaria],"")</f>
        <v>1</v>
      </c>
      <c r="M219" t="str">
        <f>_xlfn.XLOOKUP(tblGenerador[[#This Row],[ID_Tarea]],tblTareas[ID],tblTareas[Excluir_Festivos],"")</f>
        <v>si</v>
      </c>
      <c r="N2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20" spans="1:14">
      <c r="A220" s="6">
        <v>46028</v>
      </c>
      <c r="B220">
        <f>IFERROR(_xlfn.XLOOKUP(tblGenerador[[#This Row],[Fecha]],tblCalendario[Fecha],tblCalendario[Num de Sem],""),"")</f>
        <v>2</v>
      </c>
      <c r="C220" t="str">
        <f>IFERROR(_xlfn.XLOOKUP(tblGenerador[[#This Row],[Fecha]],tblCalendario[Fecha],tblCalendario[Dia Semana],""),"")</f>
        <v>martes</v>
      </c>
      <c r="D220">
        <f>IFERROR(_xlfn.XLOOKUP(tblGenerador[[#This Row],[Fecha]],tblCalendario[Fecha],tblCalendario[Mes],""),"")</f>
        <v>1</v>
      </c>
      <c r="E220" t="s">
        <v>208</v>
      </c>
      <c r="F220" t="str">
        <f>_xlfn.XLOOKUP(tblGenerador[[#This Row],[ID_Tarea]],tblTareas[ID],tblTareas[TAREAS],"")</f>
        <v>Acomodo Y Orden En Exhibiciones</v>
      </c>
      <c r="G220" t="str">
        <f>_xlfn.XLOOKUP(tblGenerador[[#This Row],[ID_Tarea]],tblTareas[ID],tblTareas[Tipo frecuencia],"")</f>
        <v>semanal</v>
      </c>
      <c r="H220" t="str">
        <f>_xlfn.XLOOKUP(tblGenerador[[#This Row],[ID_Tarea]],tblTareas[ID],tblTareas[Regla frecuencia],"")</f>
        <v>miércoles</v>
      </c>
      <c r="I220">
        <f>_xlfn.XLOOKUP(tblGenerador[[#This Row],[ID_Tarea]],tblTareas[ID],tblTareas[Duración Estándar (min)],"")</f>
        <v>10</v>
      </c>
      <c r="J220" t="str">
        <f>_xlfn.XLOOKUP(tblGenerador[[#This Row],[ID_Tarea]],tblTareas[ID],tblTareas[Turno],"")</f>
        <v>Cualquiera</v>
      </c>
      <c r="K220" t="str">
        <f>_xlfn.XLOOKUP(tblGenerador[[#This Row],[ID_Tarea]],tblTareas[ID],tblTareas[Puesto],"")</f>
        <v>Sub Coordinadora</v>
      </c>
      <c r="L220">
        <f>_xlfn.XLOOKUP(tblGenerador[[#This Row],[ID_Tarea]],tblTareas[ID],tblTareas[Frec Diaria],"")</f>
        <v>1</v>
      </c>
      <c r="M220" t="str">
        <f>_xlfn.XLOOKUP(tblGenerador[[#This Row],[ID_Tarea]],tblTareas[ID],tblTareas[Excluir_Festivos],"")</f>
        <v>si</v>
      </c>
      <c r="N2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1" spans="1:14">
      <c r="A221" s="6">
        <v>46028</v>
      </c>
      <c r="B221">
        <f>IFERROR(_xlfn.XLOOKUP(tblGenerador[[#This Row],[Fecha]],tblCalendario[Fecha],tblCalendario[Num de Sem],""),"")</f>
        <v>2</v>
      </c>
      <c r="C221" t="str">
        <f>IFERROR(_xlfn.XLOOKUP(tblGenerador[[#This Row],[Fecha]],tblCalendario[Fecha],tblCalendario[Dia Semana],""),"")</f>
        <v>martes</v>
      </c>
      <c r="D221">
        <f>IFERROR(_xlfn.XLOOKUP(tblGenerador[[#This Row],[Fecha]],tblCalendario[Fecha],tblCalendario[Mes],""),"")</f>
        <v>1</v>
      </c>
      <c r="E221" t="s">
        <v>209</v>
      </c>
      <c r="F221" t="str">
        <f>_xlfn.XLOOKUP(tblGenerador[[#This Row],[ID_Tarea]],tblTareas[ID],tblTareas[TAREAS],"")</f>
        <v>Evidencia De Aparadores</v>
      </c>
      <c r="G221" t="str">
        <f>_xlfn.XLOOKUP(tblGenerador[[#This Row],[ID_Tarea]],tblTareas[ID],tblTareas[Tipo frecuencia],"")</f>
        <v>semanal</v>
      </c>
      <c r="H221" t="str">
        <f>_xlfn.XLOOKUP(tblGenerador[[#This Row],[ID_Tarea]],tblTareas[ID],tblTareas[Regla frecuencia],"")</f>
        <v>jueves</v>
      </c>
      <c r="I221">
        <f>_xlfn.XLOOKUP(tblGenerador[[#This Row],[ID_Tarea]],tblTareas[ID],tblTareas[Duración Estándar (min)],"")</f>
        <v>10</v>
      </c>
      <c r="J221" t="str">
        <f>_xlfn.XLOOKUP(tblGenerador[[#This Row],[ID_Tarea]],tblTareas[ID],tblTareas[Turno],"")</f>
        <v>Cualquiera</v>
      </c>
      <c r="K221" t="str">
        <f>_xlfn.XLOOKUP(tblGenerador[[#This Row],[ID_Tarea]],tblTareas[ID],tblTareas[Puesto],"")</f>
        <v>Sub Coordinadora</v>
      </c>
      <c r="L221">
        <f>_xlfn.XLOOKUP(tblGenerador[[#This Row],[ID_Tarea]],tblTareas[ID],tblTareas[Frec Diaria],"")</f>
        <v>1</v>
      </c>
      <c r="M221" t="str">
        <f>_xlfn.XLOOKUP(tblGenerador[[#This Row],[ID_Tarea]],tblTareas[ID],tblTareas[Excluir_Festivos],"")</f>
        <v>si</v>
      </c>
      <c r="N2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2" spans="1:14">
      <c r="A222" s="6">
        <v>46028</v>
      </c>
      <c r="B222">
        <f>IFERROR(_xlfn.XLOOKUP(tblGenerador[[#This Row],[Fecha]],tblCalendario[Fecha],tblCalendario[Num de Sem],""),"")</f>
        <v>2</v>
      </c>
      <c r="C222" t="str">
        <f>IFERROR(_xlfn.XLOOKUP(tblGenerador[[#This Row],[Fecha]],tblCalendario[Fecha],tblCalendario[Dia Semana],""),"")</f>
        <v>martes</v>
      </c>
      <c r="D222">
        <f>IFERROR(_xlfn.XLOOKUP(tblGenerador[[#This Row],[Fecha]],tblCalendario[Fecha],tblCalendario[Mes],""),"")</f>
        <v>1</v>
      </c>
      <c r="E222" t="s">
        <v>210</v>
      </c>
      <c r="F222" t="str">
        <f>_xlfn.XLOOKUP(tblGenerador[[#This Row],[ID_Tarea]],tblTareas[ID],tblTareas[TAREAS],"")</f>
        <v>Identificar Art Con Foto Errónea</v>
      </c>
      <c r="G222" t="str">
        <f>_xlfn.XLOOKUP(tblGenerador[[#This Row],[ID_Tarea]],tblTareas[ID],tblTareas[Tipo frecuencia],"")</f>
        <v>personalizada</v>
      </c>
      <c r="H222" t="str">
        <f>_xlfn.XLOOKUP(tblGenerador[[#This Row],[ID_Tarea]],tblTareas[ID],tblTareas[Regla frecuencia],"")</f>
        <v>dia 8, dia 23</v>
      </c>
      <c r="I222">
        <f>_xlfn.XLOOKUP(tblGenerador[[#This Row],[ID_Tarea]],tblTareas[ID],tblTareas[Duración Estándar (min)],"")</f>
        <v>10</v>
      </c>
      <c r="J222" t="str">
        <f>_xlfn.XLOOKUP(tblGenerador[[#This Row],[ID_Tarea]],tblTareas[ID],tblTareas[Turno],"")</f>
        <v>Cualquiera</v>
      </c>
      <c r="K222" t="str">
        <f>_xlfn.XLOOKUP(tblGenerador[[#This Row],[ID_Tarea]],tblTareas[ID],tblTareas[Puesto],"")</f>
        <v>Sub Coordinadora</v>
      </c>
      <c r="L222">
        <f>_xlfn.XLOOKUP(tblGenerador[[#This Row],[ID_Tarea]],tblTareas[ID],tblTareas[Frec Diaria],"")</f>
        <v>1</v>
      </c>
      <c r="M222" t="str">
        <f>_xlfn.XLOOKUP(tblGenerador[[#This Row],[ID_Tarea]],tblTareas[ID],tblTareas[Excluir_Festivos],"")</f>
        <v>si</v>
      </c>
      <c r="N2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3" spans="1:14">
      <c r="A223" s="6">
        <v>46028</v>
      </c>
      <c r="B223">
        <f>IFERROR(_xlfn.XLOOKUP(tblGenerador[[#This Row],[Fecha]],tblCalendario[Fecha],tblCalendario[Num de Sem],""),"")</f>
        <v>2</v>
      </c>
      <c r="C223" t="str">
        <f>IFERROR(_xlfn.XLOOKUP(tblGenerador[[#This Row],[Fecha]],tblCalendario[Fecha],tblCalendario[Dia Semana],""),"")</f>
        <v>martes</v>
      </c>
      <c r="D223">
        <f>IFERROR(_xlfn.XLOOKUP(tblGenerador[[#This Row],[Fecha]],tblCalendario[Fecha],tblCalendario[Mes],""),"")</f>
        <v>1</v>
      </c>
      <c r="E223" t="s">
        <v>211</v>
      </c>
      <c r="F223" t="str">
        <f>_xlfn.XLOOKUP(tblGenerador[[#This Row],[ID_Tarea]],tblTareas[ID],tblTareas[TAREAS],"")</f>
        <v>Lista De Puntos Verdes Vendidos</v>
      </c>
      <c r="G223" t="str">
        <f>_xlfn.XLOOKUP(tblGenerador[[#This Row],[ID_Tarea]],tblTareas[ID],tblTareas[Tipo frecuencia],"")</f>
        <v>diario</v>
      </c>
      <c r="H223" t="str">
        <f>_xlfn.XLOOKUP(tblGenerador[[#This Row],[ID_Tarea]],tblTareas[ID],tblTareas[Regla frecuencia],"")</f>
        <v>lunes a sabado</v>
      </c>
      <c r="I223">
        <f>_xlfn.XLOOKUP(tblGenerador[[#This Row],[ID_Tarea]],tblTareas[ID],tblTareas[Duración Estándar (min)],"")</f>
        <v>10</v>
      </c>
      <c r="J223" t="str">
        <f>_xlfn.XLOOKUP(tblGenerador[[#This Row],[ID_Tarea]],tblTareas[ID],tblTareas[Turno],"")</f>
        <v>Cualquiera</v>
      </c>
      <c r="K223" t="str">
        <f>_xlfn.XLOOKUP(tblGenerador[[#This Row],[ID_Tarea]],tblTareas[ID],tblTareas[Puesto],"")</f>
        <v>Asesora Ventas</v>
      </c>
      <c r="L223">
        <f>_xlfn.XLOOKUP(tblGenerador[[#This Row],[ID_Tarea]],tblTareas[ID],tblTareas[Frec Diaria],"")</f>
        <v>1</v>
      </c>
      <c r="M223" t="str">
        <f>_xlfn.XLOOKUP(tblGenerador[[#This Row],[ID_Tarea]],tblTareas[ID],tblTareas[Excluir_Festivos],"")</f>
        <v>si</v>
      </c>
      <c r="N2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24" spans="1:14">
      <c r="A224" s="6">
        <v>46028</v>
      </c>
      <c r="B224">
        <f>IFERROR(_xlfn.XLOOKUP(tblGenerador[[#This Row],[Fecha]],tblCalendario[Fecha],tblCalendario[Num de Sem],""),"")</f>
        <v>2</v>
      </c>
      <c r="C224" t="str">
        <f>IFERROR(_xlfn.XLOOKUP(tblGenerador[[#This Row],[Fecha]],tblCalendario[Fecha],tblCalendario[Dia Semana],""),"")</f>
        <v>martes</v>
      </c>
      <c r="D224">
        <f>IFERROR(_xlfn.XLOOKUP(tblGenerador[[#This Row],[Fecha]],tblCalendario[Fecha],tblCalendario[Mes],""),"")</f>
        <v>1</v>
      </c>
      <c r="E224" t="s">
        <v>212</v>
      </c>
      <c r="F224" t="str">
        <f>_xlfn.XLOOKUP(tblGenerador[[#This Row],[ID_Tarea]],tblTareas[ID],tblTareas[TAREAS],"")</f>
        <v>Reporte Traspasos X Devolver Y Recibir.</v>
      </c>
      <c r="G224" t="str">
        <f>_xlfn.XLOOKUP(tblGenerador[[#This Row],[ID_Tarea]],tblTareas[ID],tblTareas[Tipo frecuencia],"")</f>
        <v>mensual</v>
      </c>
      <c r="H224" t="str">
        <f>_xlfn.XLOOKUP(tblGenerador[[#This Row],[ID_Tarea]],tblTareas[ID],tblTareas[Regla frecuencia],"")</f>
        <v>ultimo dia del mes</v>
      </c>
      <c r="I224">
        <f>_xlfn.XLOOKUP(tblGenerador[[#This Row],[ID_Tarea]],tblTareas[ID],tblTareas[Duración Estándar (min)],"")</f>
        <v>10</v>
      </c>
      <c r="J224" t="str">
        <f>_xlfn.XLOOKUP(tblGenerador[[#This Row],[ID_Tarea]],tblTareas[ID],tblTareas[Turno],"")</f>
        <v>Cualquiera</v>
      </c>
      <c r="K224" t="str">
        <f>_xlfn.XLOOKUP(tblGenerador[[#This Row],[ID_Tarea]],tblTareas[ID],tblTareas[Puesto],"")</f>
        <v>Auxiliar Administrativo</v>
      </c>
      <c r="L224">
        <f>_xlfn.XLOOKUP(tblGenerador[[#This Row],[ID_Tarea]],tblTareas[ID],tblTareas[Frec Diaria],"")</f>
        <v>1</v>
      </c>
      <c r="M224" t="str">
        <f>_xlfn.XLOOKUP(tblGenerador[[#This Row],[ID_Tarea]],tblTareas[ID],tblTareas[Excluir_Festivos],"")</f>
        <v>si</v>
      </c>
      <c r="N2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5" spans="1:14">
      <c r="A225" s="6">
        <v>46028</v>
      </c>
      <c r="B225">
        <f>IFERROR(_xlfn.XLOOKUP(tblGenerador[[#This Row],[Fecha]],tblCalendario[Fecha],tblCalendario[Num de Sem],""),"")</f>
        <v>2</v>
      </c>
      <c r="C225" t="str">
        <f>IFERROR(_xlfn.XLOOKUP(tblGenerador[[#This Row],[Fecha]],tblCalendario[Fecha],tblCalendario[Dia Semana],""),"")</f>
        <v>martes</v>
      </c>
      <c r="D225">
        <f>IFERROR(_xlfn.XLOOKUP(tblGenerador[[#This Row],[Fecha]],tblCalendario[Fecha],tblCalendario[Mes],""),"")</f>
        <v>1</v>
      </c>
      <c r="E225" t="s">
        <v>213</v>
      </c>
      <c r="F225" t="str">
        <f>_xlfn.XLOOKUP(tblGenerador[[#This Row],[ID_Tarea]],tblTareas[ID],tblTareas[TAREAS],"")</f>
        <v>Orden En Almacén</v>
      </c>
      <c r="G225" t="str">
        <f>_xlfn.XLOOKUP(tblGenerador[[#This Row],[ID_Tarea]],tblTareas[ID],tblTareas[Tipo frecuencia],"")</f>
        <v>semanal</v>
      </c>
      <c r="H225" t="str">
        <f>_xlfn.XLOOKUP(tblGenerador[[#This Row],[ID_Tarea]],tblTareas[ID],tblTareas[Regla frecuencia],"")</f>
        <v>lunes, miercoles, viernes</v>
      </c>
      <c r="I225">
        <f>_xlfn.XLOOKUP(tblGenerador[[#This Row],[ID_Tarea]],tblTareas[ID],tblTareas[Duración Estándar (min)],"")</f>
        <v>10</v>
      </c>
      <c r="J225" t="str">
        <f>_xlfn.XLOOKUP(tblGenerador[[#This Row],[ID_Tarea]],tblTareas[ID],tblTareas[Turno],"")</f>
        <v>Cualquiera</v>
      </c>
      <c r="K225" t="str">
        <f>_xlfn.XLOOKUP(tblGenerador[[#This Row],[ID_Tarea]],tblTareas[ID],tblTareas[Puesto],"")</f>
        <v>Sub Coordinadora</v>
      </c>
      <c r="L225">
        <f>_xlfn.XLOOKUP(tblGenerador[[#This Row],[ID_Tarea]],tblTareas[ID],tblTareas[Frec Diaria],"")</f>
        <v>1</v>
      </c>
      <c r="M225" t="str">
        <f>_xlfn.XLOOKUP(tblGenerador[[#This Row],[ID_Tarea]],tblTareas[ID],tblTareas[Excluir_Festivos],"")</f>
        <v>si</v>
      </c>
      <c r="N2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6" spans="1:14">
      <c r="A226" s="6">
        <v>46028</v>
      </c>
      <c r="B226">
        <f>IFERROR(_xlfn.XLOOKUP(tblGenerador[[#This Row],[Fecha]],tblCalendario[Fecha],tblCalendario[Num de Sem],""),"")</f>
        <v>2</v>
      </c>
      <c r="C226" t="str">
        <f>IFERROR(_xlfn.XLOOKUP(tblGenerador[[#This Row],[Fecha]],tblCalendario[Fecha],tblCalendario[Dia Semana],""),"")</f>
        <v>martes</v>
      </c>
      <c r="D226">
        <f>IFERROR(_xlfn.XLOOKUP(tblGenerador[[#This Row],[Fecha]],tblCalendario[Fecha],tblCalendario[Mes],""),"")</f>
        <v>1</v>
      </c>
      <c r="E226" t="s">
        <v>214</v>
      </c>
      <c r="F226" t="str">
        <f>_xlfn.XLOOKUP(tblGenerador[[#This Row],[ID_Tarea]],tblTareas[ID],tblTareas[TAREAS],"")</f>
        <v>Cajas De Punto Verde contadas vs Art en exhibicion</v>
      </c>
      <c r="G226" t="str">
        <f>_xlfn.XLOOKUP(tblGenerador[[#This Row],[ID_Tarea]],tblTareas[ID],tblTareas[Tipo frecuencia],"")</f>
        <v>personalizada</v>
      </c>
      <c r="H226" t="str">
        <f>_xlfn.XLOOKUP(tblGenerador[[#This Row],[ID_Tarea]],tblTareas[ID],tblTareas[Regla frecuencia],"")</f>
        <v>dia 10</v>
      </c>
      <c r="I226">
        <f>_xlfn.XLOOKUP(tblGenerador[[#This Row],[ID_Tarea]],tblTareas[ID],tblTareas[Duración Estándar (min)],"")</f>
        <v>10</v>
      </c>
      <c r="J226" t="str">
        <f>_xlfn.XLOOKUP(tblGenerador[[#This Row],[ID_Tarea]],tblTareas[ID],tblTareas[Turno],"")</f>
        <v>Cualquiera</v>
      </c>
      <c r="K226" t="str">
        <f>_xlfn.XLOOKUP(tblGenerador[[#This Row],[ID_Tarea]],tblTareas[ID],tblTareas[Puesto],"")</f>
        <v>Sub Coordinadora</v>
      </c>
      <c r="L226">
        <f>_xlfn.XLOOKUP(tblGenerador[[#This Row],[ID_Tarea]],tblTareas[ID],tblTareas[Frec Diaria],"")</f>
        <v>1</v>
      </c>
      <c r="M226" t="str">
        <f>_xlfn.XLOOKUP(tblGenerador[[#This Row],[ID_Tarea]],tblTareas[ID],tblTareas[Excluir_Festivos],"")</f>
        <v>si</v>
      </c>
      <c r="N2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7" spans="1:14">
      <c r="A227" s="6">
        <v>46028</v>
      </c>
      <c r="B227">
        <f>IFERROR(_xlfn.XLOOKUP(tblGenerador[[#This Row],[Fecha]],tblCalendario[Fecha],tblCalendario[Num de Sem],""),"")</f>
        <v>2</v>
      </c>
      <c r="C227" t="str">
        <f>IFERROR(_xlfn.XLOOKUP(tblGenerador[[#This Row],[Fecha]],tblCalendario[Fecha],tblCalendario[Dia Semana],""),"")</f>
        <v>martes</v>
      </c>
      <c r="D227">
        <f>IFERROR(_xlfn.XLOOKUP(tblGenerador[[#This Row],[Fecha]],tblCalendario[Fecha],tblCalendario[Mes],""),"")</f>
        <v>1</v>
      </c>
      <c r="E227" t="s">
        <v>215</v>
      </c>
      <c r="F227" t="str">
        <f>_xlfn.XLOOKUP(tblGenerador[[#This Row],[ID_Tarea]],tblTareas[ID],tblTareas[TAREAS],"")</f>
        <v>Cajas En Almacén Sin Punto Verde O Tachado</v>
      </c>
      <c r="G227" t="str">
        <f>_xlfn.XLOOKUP(tblGenerador[[#This Row],[ID_Tarea]],tblTareas[ID],tblTareas[Tipo frecuencia],"")</f>
        <v>semanal</v>
      </c>
      <c r="H227" t="str">
        <f>_xlfn.XLOOKUP(tblGenerador[[#This Row],[ID_Tarea]],tblTareas[ID],tblTareas[Regla frecuencia],"")</f>
        <v>miércoles</v>
      </c>
      <c r="I227">
        <f>_xlfn.XLOOKUP(tblGenerador[[#This Row],[ID_Tarea]],tblTareas[ID],tblTareas[Duración Estándar (min)],"")</f>
        <v>10</v>
      </c>
      <c r="J227" t="str">
        <f>_xlfn.XLOOKUP(tblGenerador[[#This Row],[ID_Tarea]],tblTareas[ID],tblTareas[Turno],"")</f>
        <v>Cualquiera</v>
      </c>
      <c r="K227" t="str">
        <f>_xlfn.XLOOKUP(tblGenerador[[#This Row],[ID_Tarea]],tblTareas[ID],tblTareas[Puesto],"")</f>
        <v>Sub Coordinadora</v>
      </c>
      <c r="L227">
        <f>_xlfn.XLOOKUP(tblGenerador[[#This Row],[ID_Tarea]],tblTareas[ID],tblTareas[Frec Diaria],"")</f>
        <v>1</v>
      </c>
      <c r="M227" t="str">
        <f>_xlfn.XLOOKUP(tblGenerador[[#This Row],[ID_Tarea]],tblTareas[ID],tblTareas[Excluir_Festivos],"")</f>
        <v>si</v>
      </c>
      <c r="N2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8" spans="1:14">
      <c r="A228" s="6">
        <v>46028</v>
      </c>
      <c r="B228">
        <f>IFERROR(_xlfn.XLOOKUP(tblGenerador[[#This Row],[Fecha]],tblCalendario[Fecha],tblCalendario[Num de Sem],""),"")</f>
        <v>2</v>
      </c>
      <c r="C228" t="str">
        <f>IFERROR(_xlfn.XLOOKUP(tblGenerador[[#This Row],[Fecha]],tblCalendario[Fecha],tblCalendario[Dia Semana],""),"")</f>
        <v>martes</v>
      </c>
      <c r="D228">
        <f>IFERROR(_xlfn.XLOOKUP(tblGenerador[[#This Row],[Fecha]],tblCalendario[Fecha],tblCalendario[Mes],""),"")</f>
        <v>1</v>
      </c>
      <c r="E228" t="s">
        <v>216</v>
      </c>
      <c r="F228" t="str">
        <f>_xlfn.XLOOKUP(tblGenerador[[#This Row],[ID_Tarea]],tblTareas[ID],tblTareas[TAREAS],"")</f>
        <v>Marcas Agrupadas en Almacen</v>
      </c>
      <c r="G228" t="str">
        <f>_xlfn.XLOOKUP(tblGenerador[[#This Row],[ID_Tarea]],tblTareas[ID],tblTareas[Tipo frecuencia],"")</f>
        <v>semanal</v>
      </c>
      <c r="H228" t="str">
        <f>_xlfn.XLOOKUP(tblGenerador[[#This Row],[ID_Tarea]],tblTareas[ID],tblTareas[Regla frecuencia],"")</f>
        <v>jueves</v>
      </c>
      <c r="I228">
        <f>_xlfn.XLOOKUP(tblGenerador[[#This Row],[ID_Tarea]],tblTareas[ID],tblTareas[Duración Estándar (min)],"")</f>
        <v>10</v>
      </c>
      <c r="J228" t="str">
        <f>_xlfn.XLOOKUP(tblGenerador[[#This Row],[ID_Tarea]],tblTareas[ID],tblTareas[Turno],"")</f>
        <v>Cualquiera</v>
      </c>
      <c r="K228" t="str">
        <f>_xlfn.XLOOKUP(tblGenerador[[#This Row],[ID_Tarea]],tblTareas[ID],tblTareas[Puesto],"")</f>
        <v>Sub Coordinadora</v>
      </c>
      <c r="L228">
        <f>_xlfn.XLOOKUP(tblGenerador[[#This Row],[ID_Tarea]],tblTareas[ID],tblTareas[Frec Diaria],"")</f>
        <v>1</v>
      </c>
      <c r="M228" t="str">
        <f>_xlfn.XLOOKUP(tblGenerador[[#This Row],[ID_Tarea]],tblTareas[ID],tblTareas[Excluir_Festivos],"")</f>
        <v>si</v>
      </c>
      <c r="N2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29" spans="1:14">
      <c r="A229" s="6">
        <v>46028</v>
      </c>
      <c r="B229">
        <f>IFERROR(_xlfn.XLOOKUP(tblGenerador[[#This Row],[Fecha]],tblCalendario[Fecha],tblCalendario[Num de Sem],""),"")</f>
        <v>2</v>
      </c>
      <c r="C229" t="str">
        <f>IFERROR(_xlfn.XLOOKUP(tblGenerador[[#This Row],[Fecha]],tblCalendario[Fecha],tblCalendario[Dia Semana],""),"")</f>
        <v>martes</v>
      </c>
      <c r="D229">
        <f>IFERROR(_xlfn.XLOOKUP(tblGenerador[[#This Row],[Fecha]],tblCalendario[Fecha],tblCalendario[Mes],""),"")</f>
        <v>1</v>
      </c>
      <c r="E229" t="s">
        <v>217</v>
      </c>
      <c r="F229" t="str">
        <f>_xlfn.XLOOKUP(tblGenerador[[#This Row],[ID_Tarea]],tblTareas[ID],tblTareas[TAREAS],"")</f>
        <v>Cajas Maltratadas, Reparadas</v>
      </c>
      <c r="G229" t="str">
        <f>_xlfn.XLOOKUP(tblGenerador[[#This Row],[ID_Tarea]],tblTareas[ID],tblTareas[Tipo frecuencia],"")</f>
        <v>semanal</v>
      </c>
      <c r="H229" t="str">
        <f>_xlfn.XLOOKUP(tblGenerador[[#This Row],[ID_Tarea]],tblTareas[ID],tblTareas[Regla frecuencia],"")</f>
        <v>jueves</v>
      </c>
      <c r="I229">
        <f>_xlfn.XLOOKUP(tblGenerador[[#This Row],[ID_Tarea]],tblTareas[ID],tblTareas[Duración Estándar (min)],"")</f>
        <v>10</v>
      </c>
      <c r="J229" t="str">
        <f>_xlfn.XLOOKUP(tblGenerador[[#This Row],[ID_Tarea]],tblTareas[ID],tblTareas[Turno],"")</f>
        <v>Cualquiera</v>
      </c>
      <c r="K229" t="str">
        <f>_xlfn.XLOOKUP(tblGenerador[[#This Row],[ID_Tarea]],tblTareas[ID],tblTareas[Puesto],"")</f>
        <v>Sub Coordinadora</v>
      </c>
      <c r="L229">
        <f>_xlfn.XLOOKUP(tblGenerador[[#This Row],[ID_Tarea]],tblTareas[ID],tblTareas[Frec Diaria],"")</f>
        <v>1</v>
      </c>
      <c r="M229" t="str">
        <f>_xlfn.XLOOKUP(tblGenerador[[#This Row],[ID_Tarea]],tblTareas[ID],tblTareas[Excluir_Festivos],"")</f>
        <v>si</v>
      </c>
      <c r="N2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0" spans="1:14">
      <c r="A230" s="6">
        <v>46028</v>
      </c>
      <c r="B230">
        <f>IFERROR(_xlfn.XLOOKUP(tblGenerador[[#This Row],[Fecha]],tblCalendario[Fecha],tblCalendario[Num de Sem],""),"")</f>
        <v>2</v>
      </c>
      <c r="C230" t="str">
        <f>IFERROR(_xlfn.XLOOKUP(tblGenerador[[#This Row],[Fecha]],tblCalendario[Fecha],tblCalendario[Dia Semana],""),"")</f>
        <v>martes</v>
      </c>
      <c r="D230">
        <f>IFERROR(_xlfn.XLOOKUP(tblGenerador[[#This Row],[Fecha]],tblCalendario[Fecha],tblCalendario[Mes],""),"")</f>
        <v>1</v>
      </c>
      <c r="E230" t="s">
        <v>218</v>
      </c>
      <c r="F230" t="str">
        <f>_xlfn.XLOOKUP(tblGenerador[[#This Row],[ID_Tarea]],tblTareas[ID],tblTareas[TAREAS],"")</f>
        <v>Cocina Limpia.</v>
      </c>
      <c r="G230" t="str">
        <f>_xlfn.XLOOKUP(tblGenerador[[#This Row],[ID_Tarea]],tblTareas[ID],tblTareas[Tipo frecuencia],"")</f>
        <v>semanal</v>
      </c>
      <c r="H230" t="str">
        <f>_xlfn.XLOOKUP(tblGenerador[[#This Row],[ID_Tarea]],tblTareas[ID],tblTareas[Regla frecuencia],"")</f>
        <v>domingo</v>
      </c>
      <c r="I230">
        <f>_xlfn.XLOOKUP(tblGenerador[[#This Row],[ID_Tarea]],tblTareas[ID],tblTareas[Duración Estándar (min)],"")</f>
        <v>10</v>
      </c>
      <c r="J230" t="str">
        <f>_xlfn.XLOOKUP(tblGenerador[[#This Row],[ID_Tarea]],tblTareas[ID],tblTareas[Turno],"")</f>
        <v>Cualquiera</v>
      </c>
      <c r="K230" t="str">
        <f>_xlfn.XLOOKUP(tblGenerador[[#This Row],[ID_Tarea]],tblTareas[ID],tblTareas[Puesto],"")</f>
        <v>Sub Coordinadora</v>
      </c>
      <c r="L230">
        <f>_xlfn.XLOOKUP(tblGenerador[[#This Row],[ID_Tarea]],tblTareas[ID],tblTareas[Frec Diaria],"")</f>
        <v>1</v>
      </c>
      <c r="M230" t="str">
        <f>_xlfn.XLOOKUP(tblGenerador[[#This Row],[ID_Tarea]],tblTareas[ID],tblTareas[Excluir_Festivos],"")</f>
        <v>si</v>
      </c>
      <c r="N2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1" spans="1:14">
      <c r="A231" s="6">
        <v>46028</v>
      </c>
      <c r="B231">
        <f>IFERROR(_xlfn.XLOOKUP(tblGenerador[[#This Row],[Fecha]],tblCalendario[Fecha],tblCalendario[Num de Sem],""),"")</f>
        <v>2</v>
      </c>
      <c r="C231" t="str">
        <f>IFERROR(_xlfn.XLOOKUP(tblGenerador[[#This Row],[Fecha]],tblCalendario[Fecha],tblCalendario[Dia Semana],""),"")</f>
        <v>martes</v>
      </c>
      <c r="D231">
        <f>IFERROR(_xlfn.XLOOKUP(tblGenerador[[#This Row],[Fecha]],tblCalendario[Fecha],tblCalendario[Mes],""),"")</f>
        <v>1</v>
      </c>
      <c r="E231" t="s">
        <v>219</v>
      </c>
      <c r="F231" t="str">
        <f>_xlfn.XLOOKUP(tblGenerador[[#This Row],[ID_Tarea]],tblTareas[ID],tblTareas[TAREAS],"")</f>
        <v>Piso Limpio (Barrido/Trapeado)</v>
      </c>
      <c r="G231" t="str">
        <f>_xlfn.XLOOKUP(tblGenerador[[#This Row],[ID_Tarea]],tblTareas[ID],tblTareas[Tipo frecuencia],"")</f>
        <v>semanal</v>
      </c>
      <c r="H231" t="str">
        <f>_xlfn.XLOOKUP(tblGenerador[[#This Row],[ID_Tarea]],tblTareas[ID],tblTareas[Regla frecuencia],"")</f>
        <v>lunes</v>
      </c>
      <c r="I231">
        <f>_xlfn.XLOOKUP(tblGenerador[[#This Row],[ID_Tarea]],tblTareas[ID],tblTareas[Duración Estándar (min)],"")</f>
        <v>10</v>
      </c>
      <c r="J231" t="str">
        <f>_xlfn.XLOOKUP(tblGenerador[[#This Row],[ID_Tarea]],tblTareas[ID],tblTareas[Turno],"")</f>
        <v>Cualquiera</v>
      </c>
      <c r="K231" t="str">
        <f>_xlfn.XLOOKUP(tblGenerador[[#This Row],[ID_Tarea]],tblTareas[ID],tblTareas[Puesto],"")</f>
        <v>Sub Coordinadora</v>
      </c>
      <c r="L231">
        <f>_xlfn.XLOOKUP(tblGenerador[[#This Row],[ID_Tarea]],tblTareas[ID],tblTareas[Frec Diaria],"")</f>
        <v>1</v>
      </c>
      <c r="M231" t="str">
        <f>_xlfn.XLOOKUP(tblGenerador[[#This Row],[ID_Tarea]],tblTareas[ID],tblTareas[Excluir_Festivos],"")</f>
        <v>si</v>
      </c>
      <c r="N2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2" spans="1:14">
      <c r="A232" s="6">
        <v>46028</v>
      </c>
      <c r="B232">
        <f>IFERROR(_xlfn.XLOOKUP(tblGenerador[[#This Row],[Fecha]],tblCalendario[Fecha],tblCalendario[Num de Sem],""),"")</f>
        <v>2</v>
      </c>
      <c r="C232" t="str">
        <f>IFERROR(_xlfn.XLOOKUP(tblGenerador[[#This Row],[Fecha]],tblCalendario[Fecha],tblCalendario[Dia Semana],""),"")</f>
        <v>martes</v>
      </c>
      <c r="D232">
        <f>IFERROR(_xlfn.XLOOKUP(tblGenerador[[#This Row],[Fecha]],tblCalendario[Fecha],tblCalendario[Mes],""),"")</f>
        <v>1</v>
      </c>
      <c r="E232" t="s">
        <v>220</v>
      </c>
      <c r="F232" t="str">
        <f>_xlfn.XLOOKUP(tblGenerador[[#This Row],[ID_Tarea]],tblTareas[ID],tblTareas[TAREAS],"")</f>
        <v>Sol. Cd/Lospi Autorizadas Archivadas</v>
      </c>
      <c r="G232" t="str">
        <f>_xlfn.XLOOKUP(tblGenerador[[#This Row],[ID_Tarea]],tblTareas[ID],tblTareas[Tipo frecuencia],"")</f>
        <v>semanal</v>
      </c>
      <c r="H232" t="str">
        <f>_xlfn.XLOOKUP(tblGenerador[[#This Row],[ID_Tarea]],tblTareas[ID],tblTareas[Regla frecuencia],"")</f>
        <v>miércoles</v>
      </c>
      <c r="I232">
        <f>_xlfn.XLOOKUP(tblGenerador[[#This Row],[ID_Tarea]],tblTareas[ID],tblTareas[Duración Estándar (min)],"")</f>
        <v>10</v>
      </c>
      <c r="J232" t="str">
        <f>_xlfn.XLOOKUP(tblGenerador[[#This Row],[ID_Tarea]],tblTareas[ID],tblTareas[Turno],"")</f>
        <v>Cualquiera</v>
      </c>
      <c r="K232" t="str">
        <f>_xlfn.XLOOKUP(tblGenerador[[#This Row],[ID_Tarea]],tblTareas[ID],tblTareas[Puesto],"")</f>
        <v>Sub Coordinadora</v>
      </c>
      <c r="L232">
        <f>_xlfn.XLOOKUP(tblGenerador[[#This Row],[ID_Tarea]],tblTareas[ID],tblTareas[Frec Diaria],"")</f>
        <v>1</v>
      </c>
      <c r="M232" t="str">
        <f>_xlfn.XLOOKUP(tblGenerador[[#This Row],[ID_Tarea]],tblTareas[ID],tblTareas[Excluir_Festivos],"")</f>
        <v>si</v>
      </c>
      <c r="N2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3" spans="1:14">
      <c r="A233" s="6">
        <v>46028</v>
      </c>
      <c r="B233">
        <f>IFERROR(_xlfn.XLOOKUP(tblGenerador[[#This Row],[Fecha]],tblCalendario[Fecha],tblCalendario[Num de Sem],""),"")</f>
        <v>2</v>
      </c>
      <c r="C233" t="str">
        <f>IFERROR(_xlfn.XLOOKUP(tblGenerador[[#This Row],[Fecha]],tblCalendario[Fecha],tblCalendario[Dia Semana],""),"")</f>
        <v>martes</v>
      </c>
      <c r="D233">
        <f>IFERROR(_xlfn.XLOOKUP(tblGenerador[[#This Row],[Fecha]],tblCalendario[Fecha],tblCalendario[Mes],""),"")</f>
        <v>1</v>
      </c>
      <c r="E233" t="s">
        <v>221</v>
      </c>
      <c r="F233" t="str">
        <f>_xlfn.XLOOKUP(tblGenerador[[#This Row],[ID_Tarea]],tblTareas[ID],tblTareas[TAREAS],"")</f>
        <v>Lospi Autorizada Modificado En Sist. A Loal</v>
      </c>
      <c r="G233" t="str">
        <f>_xlfn.XLOOKUP(tblGenerador[[#This Row],[ID_Tarea]],tblTareas[ID],tblTareas[Tipo frecuencia],"")</f>
        <v>semanal</v>
      </c>
      <c r="H233" t="str">
        <f>_xlfn.XLOOKUP(tblGenerador[[#This Row],[ID_Tarea]],tblTareas[ID],tblTareas[Regla frecuencia],"")</f>
        <v>jueves</v>
      </c>
      <c r="I233">
        <f>_xlfn.XLOOKUP(tblGenerador[[#This Row],[ID_Tarea]],tblTareas[ID],tblTareas[Duración Estándar (min)],"")</f>
        <v>10</v>
      </c>
      <c r="J233" t="str">
        <f>_xlfn.XLOOKUP(tblGenerador[[#This Row],[ID_Tarea]],tblTareas[ID],tblTareas[Turno],"")</f>
        <v>Cualquiera</v>
      </c>
      <c r="K233" t="str">
        <f>_xlfn.XLOOKUP(tblGenerador[[#This Row],[ID_Tarea]],tblTareas[ID],tblTareas[Puesto],"")</f>
        <v>Sub Coordinadora</v>
      </c>
      <c r="L233">
        <f>_xlfn.XLOOKUP(tblGenerador[[#This Row],[ID_Tarea]],tblTareas[ID],tblTareas[Frec Diaria],"")</f>
        <v>1</v>
      </c>
      <c r="M233" t="str">
        <f>_xlfn.XLOOKUP(tblGenerador[[#This Row],[ID_Tarea]],tblTareas[ID],tblTareas[Excluir_Festivos],"")</f>
        <v>si</v>
      </c>
      <c r="N2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4" spans="1:14">
      <c r="A234" s="6">
        <v>46028</v>
      </c>
      <c r="B234">
        <f>IFERROR(_xlfn.XLOOKUP(tblGenerador[[#This Row],[Fecha]],tblCalendario[Fecha],tblCalendario[Num de Sem],""),"")</f>
        <v>2</v>
      </c>
      <c r="C234" t="str">
        <f>IFERROR(_xlfn.XLOOKUP(tblGenerador[[#This Row],[Fecha]],tblCalendario[Fecha],tblCalendario[Dia Semana],""),"")</f>
        <v>martes</v>
      </c>
      <c r="D234">
        <f>IFERROR(_xlfn.XLOOKUP(tblGenerador[[#This Row],[Fecha]],tblCalendario[Fecha],tblCalendario[Mes],""),"")</f>
        <v>1</v>
      </c>
      <c r="E234" t="s">
        <v>222</v>
      </c>
      <c r="F234" t="str">
        <f>_xlfn.XLOOKUP(tblGenerador[[#This Row],[ID_Tarea]],tblTareas[ID],tblTareas[TAREAS],"")</f>
        <v>Sol. Cd/Lospi Autorizadas En Lista De Difusión</v>
      </c>
      <c r="G234" t="str">
        <f>_xlfn.XLOOKUP(tblGenerador[[#This Row],[ID_Tarea]],tblTareas[ID],tblTareas[Tipo frecuencia],"")</f>
        <v>semanal</v>
      </c>
      <c r="H234" t="str">
        <f>_xlfn.XLOOKUP(tblGenerador[[#This Row],[ID_Tarea]],tblTareas[ID],tblTareas[Regla frecuencia],"")</f>
        <v>viernes</v>
      </c>
      <c r="I234">
        <f>_xlfn.XLOOKUP(tblGenerador[[#This Row],[ID_Tarea]],tblTareas[ID],tblTareas[Duración Estándar (min)],"")</f>
        <v>10</v>
      </c>
      <c r="J234" t="str">
        <f>_xlfn.XLOOKUP(tblGenerador[[#This Row],[ID_Tarea]],tblTareas[ID],tblTareas[Turno],"")</f>
        <v>Cualquiera</v>
      </c>
      <c r="K234" t="str">
        <f>_xlfn.XLOOKUP(tblGenerador[[#This Row],[ID_Tarea]],tblTareas[ID],tblTareas[Puesto],"")</f>
        <v>Sub Coordinadora</v>
      </c>
      <c r="L234">
        <f>_xlfn.XLOOKUP(tblGenerador[[#This Row],[ID_Tarea]],tblTareas[ID],tblTareas[Frec Diaria],"")</f>
        <v>1</v>
      </c>
      <c r="M234" t="str">
        <f>_xlfn.XLOOKUP(tblGenerador[[#This Row],[ID_Tarea]],tblTareas[ID],tblTareas[Excluir_Festivos],"")</f>
        <v>si</v>
      </c>
      <c r="N2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5" spans="1:14">
      <c r="A235" s="6">
        <v>46028</v>
      </c>
      <c r="B235">
        <f>IFERROR(_xlfn.XLOOKUP(tblGenerador[[#This Row],[Fecha]],tblCalendario[Fecha],tblCalendario[Num de Sem],""),"")</f>
        <v>2</v>
      </c>
      <c r="C235" t="str">
        <f>IFERROR(_xlfn.XLOOKUP(tblGenerador[[#This Row],[Fecha]],tblCalendario[Fecha],tblCalendario[Dia Semana],""),"")</f>
        <v>martes</v>
      </c>
      <c r="D235">
        <f>IFERROR(_xlfn.XLOOKUP(tblGenerador[[#This Row],[Fecha]],tblCalendario[Fecha],tblCalendario[Mes],""),"")</f>
        <v>1</v>
      </c>
      <c r="E235" t="s">
        <v>223</v>
      </c>
      <c r="F235" t="str">
        <f>_xlfn.XLOOKUP(tblGenerador[[#This Row],[ID_Tarea]],tblTareas[ID],tblTareas[TAREAS],"")</f>
        <v>Notas Generales Capturadas</v>
      </c>
      <c r="G235" t="str">
        <f>_xlfn.XLOOKUP(tblGenerador[[#This Row],[ID_Tarea]],tblTareas[ID],tblTareas[Tipo frecuencia],"")</f>
        <v>semanal</v>
      </c>
      <c r="H235" t="str">
        <f>_xlfn.XLOOKUP(tblGenerador[[#This Row],[ID_Tarea]],tblTareas[ID],tblTareas[Regla frecuencia],"")</f>
        <v>sábado</v>
      </c>
      <c r="I235">
        <f>_xlfn.XLOOKUP(tblGenerador[[#This Row],[ID_Tarea]],tblTareas[ID],tblTareas[Duración Estándar (min)],"")</f>
        <v>10</v>
      </c>
      <c r="J235" t="str">
        <f>_xlfn.XLOOKUP(tblGenerador[[#This Row],[ID_Tarea]],tblTareas[ID],tblTareas[Turno],"")</f>
        <v>Cualquiera</v>
      </c>
      <c r="K235" t="str">
        <f>_xlfn.XLOOKUP(tblGenerador[[#This Row],[ID_Tarea]],tblTareas[ID],tblTareas[Puesto],"")</f>
        <v>Sub Coordinadora</v>
      </c>
      <c r="L235">
        <f>_xlfn.XLOOKUP(tblGenerador[[#This Row],[ID_Tarea]],tblTareas[ID],tblTareas[Frec Diaria],"")</f>
        <v>1</v>
      </c>
      <c r="M235" t="str">
        <f>_xlfn.XLOOKUP(tblGenerador[[#This Row],[ID_Tarea]],tblTareas[ID],tblTareas[Excluir_Festivos],"")</f>
        <v>si</v>
      </c>
      <c r="N2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6" spans="1:14">
      <c r="A236" s="6">
        <v>46028</v>
      </c>
      <c r="B236">
        <f>IFERROR(_xlfn.XLOOKUP(tblGenerador[[#This Row],[Fecha]],tblCalendario[Fecha],tblCalendario[Num de Sem],""),"")</f>
        <v>2</v>
      </c>
      <c r="C236" t="str">
        <f>IFERROR(_xlfn.XLOOKUP(tblGenerador[[#This Row],[Fecha]],tblCalendario[Fecha],tblCalendario[Dia Semana],""),"")</f>
        <v>martes</v>
      </c>
      <c r="D236">
        <f>IFERROR(_xlfn.XLOOKUP(tblGenerador[[#This Row],[Fecha]],tblCalendario[Fecha],tblCalendario[Mes],""),"")</f>
        <v>1</v>
      </c>
      <c r="E236" t="s">
        <v>224</v>
      </c>
      <c r="F236" t="str">
        <f>_xlfn.XLOOKUP(tblGenerador[[#This Row],[ID_Tarea]],tblTareas[ID],tblTareas[TAREAS],"")</f>
        <v>Formatos Disponibles Crédito Dir. Y Buro De Credito (20/40)</v>
      </c>
      <c r="G236" t="str">
        <f>_xlfn.XLOOKUP(tblGenerador[[#This Row],[ID_Tarea]],tblTareas[ID],tblTareas[Tipo frecuencia],"")</f>
        <v>semanal</v>
      </c>
      <c r="H236" t="str">
        <f>_xlfn.XLOOKUP(tblGenerador[[#This Row],[ID_Tarea]],tblTareas[ID],tblTareas[Regla frecuencia],"")</f>
        <v>domingo</v>
      </c>
      <c r="I236">
        <f>_xlfn.XLOOKUP(tblGenerador[[#This Row],[ID_Tarea]],tblTareas[ID],tblTareas[Duración Estándar (min)],"")</f>
        <v>10</v>
      </c>
      <c r="J236" t="str">
        <f>_xlfn.XLOOKUP(tblGenerador[[#This Row],[ID_Tarea]],tblTareas[ID],tblTareas[Turno],"")</f>
        <v>Cualquiera</v>
      </c>
      <c r="K236" t="str">
        <f>_xlfn.XLOOKUP(tblGenerador[[#This Row],[ID_Tarea]],tblTareas[ID],tblTareas[Puesto],"")</f>
        <v>Sub Coordinadora</v>
      </c>
      <c r="L236">
        <f>_xlfn.XLOOKUP(tblGenerador[[#This Row],[ID_Tarea]],tblTareas[ID],tblTareas[Frec Diaria],"")</f>
        <v>1</v>
      </c>
      <c r="M236" t="str">
        <f>_xlfn.XLOOKUP(tblGenerador[[#This Row],[ID_Tarea]],tblTareas[ID],tblTareas[Excluir_Festivos],"")</f>
        <v>si</v>
      </c>
      <c r="N2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7" spans="1:14">
      <c r="A237" s="6">
        <v>46028</v>
      </c>
      <c r="B237">
        <f>IFERROR(_xlfn.XLOOKUP(tblGenerador[[#This Row],[Fecha]],tblCalendario[Fecha],tblCalendario[Num de Sem],""),"")</f>
        <v>2</v>
      </c>
      <c r="C237" t="str">
        <f>IFERROR(_xlfn.XLOOKUP(tblGenerador[[#This Row],[Fecha]],tblCalendario[Fecha],tblCalendario[Dia Semana],""),"")</f>
        <v>martes</v>
      </c>
      <c r="D237">
        <f>IFERROR(_xlfn.XLOOKUP(tblGenerador[[#This Row],[Fecha]],tblCalendario[Fecha],tblCalendario[Mes],""),"")</f>
        <v>1</v>
      </c>
      <c r="E237" t="s">
        <v>225</v>
      </c>
      <c r="F237" t="str">
        <f>_xlfn.XLOOKUP(tblGenerador[[#This Row],[ID_Tarea]],tblTareas[ID],tblTareas[TAREAS],"")</f>
        <v>Transferencias Registradas En Sistema</v>
      </c>
      <c r="G237" t="str">
        <f>_xlfn.XLOOKUP(tblGenerador[[#This Row],[ID_Tarea]],tblTareas[ID],tblTareas[Tipo frecuencia],"")</f>
        <v>semanal</v>
      </c>
      <c r="H237" t="str">
        <f>_xlfn.XLOOKUP(tblGenerador[[#This Row],[ID_Tarea]],tblTareas[ID],tblTareas[Regla frecuencia],"")</f>
        <v>lunes, miercoles, viernes</v>
      </c>
      <c r="I237">
        <f>_xlfn.XLOOKUP(tblGenerador[[#This Row],[ID_Tarea]],tblTareas[ID],tblTareas[Duración Estándar (min)],"")</f>
        <v>10</v>
      </c>
      <c r="J237" t="str">
        <f>_xlfn.XLOOKUP(tblGenerador[[#This Row],[ID_Tarea]],tblTareas[ID],tblTareas[Turno],"")</f>
        <v>Cualquiera</v>
      </c>
      <c r="K237" t="str">
        <f>_xlfn.XLOOKUP(tblGenerador[[#This Row],[ID_Tarea]],tblTareas[ID],tblTareas[Puesto],"")</f>
        <v>Sub Coordinadora</v>
      </c>
      <c r="L237">
        <f>_xlfn.XLOOKUP(tblGenerador[[#This Row],[ID_Tarea]],tblTareas[ID],tblTareas[Frec Diaria],"")</f>
        <v>1</v>
      </c>
      <c r="M237" t="str">
        <f>_xlfn.XLOOKUP(tblGenerador[[#This Row],[ID_Tarea]],tblTareas[ID],tblTareas[Excluir_Festivos],"")</f>
        <v>si</v>
      </c>
      <c r="N2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38" spans="1:14">
      <c r="A238" s="6">
        <v>46028</v>
      </c>
      <c r="B238">
        <f>IFERROR(_xlfn.XLOOKUP(tblGenerador[[#This Row],[Fecha]],tblCalendario[Fecha],tblCalendario[Num de Sem],""),"")</f>
        <v>2</v>
      </c>
      <c r="C238" t="str">
        <f>IFERROR(_xlfn.XLOOKUP(tblGenerador[[#This Row],[Fecha]],tblCalendario[Fecha],tblCalendario[Dia Semana],""),"")</f>
        <v>martes</v>
      </c>
      <c r="D238">
        <f>IFERROR(_xlfn.XLOOKUP(tblGenerador[[#This Row],[Fecha]],tblCalendario[Fecha],tblCalendario[Mes],""),"")</f>
        <v>1</v>
      </c>
      <c r="E238" t="s">
        <v>226</v>
      </c>
      <c r="F238" t="str">
        <f>_xlfn.XLOOKUP(tblGenerador[[#This Row],[ID_Tarea]],tblTareas[ID],tblTareas[TAREAS],"")</f>
        <v>Mensajes De Whatsapp Respondidos</v>
      </c>
      <c r="G238" t="str">
        <f>_xlfn.XLOOKUP(tblGenerador[[#This Row],[ID_Tarea]],tblTareas[ID],tblTareas[Tipo frecuencia],"")</f>
        <v>diario</v>
      </c>
      <c r="H238" t="str">
        <f>_xlfn.XLOOKUP(tblGenerador[[#This Row],[ID_Tarea]],tblTareas[ID],tblTareas[Regla frecuencia],"")</f>
        <v>lunes a sabado</v>
      </c>
      <c r="I238">
        <f>_xlfn.XLOOKUP(tblGenerador[[#This Row],[ID_Tarea]],tblTareas[ID],tblTareas[Duración Estándar (min)],"")</f>
        <v>10</v>
      </c>
      <c r="J238" t="str">
        <f>_xlfn.XLOOKUP(tblGenerador[[#This Row],[ID_Tarea]],tblTareas[ID],tblTareas[Turno],"")</f>
        <v>Apertura</v>
      </c>
      <c r="K238" t="str">
        <f>_xlfn.XLOOKUP(tblGenerador[[#This Row],[ID_Tarea]],tblTareas[ID],tblTareas[Puesto],"")</f>
        <v>Sub Coordinadora</v>
      </c>
      <c r="L238">
        <f>_xlfn.XLOOKUP(tblGenerador[[#This Row],[ID_Tarea]],tblTareas[ID],tblTareas[Frec Diaria],"")</f>
        <v>1</v>
      </c>
      <c r="M238" t="str">
        <f>_xlfn.XLOOKUP(tblGenerador[[#This Row],[ID_Tarea]],tblTareas[ID],tblTareas[Excluir_Festivos],"")</f>
        <v>si</v>
      </c>
      <c r="N2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39" spans="1:14">
      <c r="A239" s="6">
        <v>46028</v>
      </c>
      <c r="B239">
        <f>IFERROR(_xlfn.XLOOKUP(tblGenerador[[#This Row],[Fecha]],tblCalendario[Fecha],tblCalendario[Num de Sem],""),"")</f>
        <v>2</v>
      </c>
      <c r="C239" t="str">
        <f>IFERROR(_xlfn.XLOOKUP(tblGenerador[[#This Row],[Fecha]],tblCalendario[Fecha],tblCalendario[Dia Semana],""),"")</f>
        <v>martes</v>
      </c>
      <c r="D239">
        <f>IFERROR(_xlfn.XLOOKUP(tblGenerador[[#This Row],[Fecha]],tblCalendario[Fecha],tblCalendario[Mes],""),"")</f>
        <v>1</v>
      </c>
      <c r="E239" t="s">
        <v>227</v>
      </c>
      <c r="F239" t="str">
        <f>_xlfn.XLOOKUP(tblGenerador[[#This Row],[ID_Tarea]],tblTareas[ID],tblTareas[TAREAS],"")</f>
        <v>Evaluación Cajero (# De Ine’S En Caja)</v>
      </c>
      <c r="G239" t="str">
        <f>_xlfn.XLOOKUP(tblGenerador[[#This Row],[ID_Tarea]],tblTareas[ID],tblTareas[Tipo frecuencia],"")</f>
        <v>semanal</v>
      </c>
      <c r="H239" t="str">
        <f>_xlfn.XLOOKUP(tblGenerador[[#This Row],[ID_Tarea]],tblTareas[ID],tblTareas[Regla frecuencia],"")</f>
        <v>miércoles</v>
      </c>
      <c r="I239">
        <f>_xlfn.XLOOKUP(tblGenerador[[#This Row],[ID_Tarea]],tblTareas[ID],tblTareas[Duración Estándar (min)],"")</f>
        <v>10</v>
      </c>
      <c r="J239" t="str">
        <f>_xlfn.XLOOKUP(tblGenerador[[#This Row],[ID_Tarea]],tblTareas[ID],tblTareas[Turno],"")</f>
        <v>Cualquiera</v>
      </c>
      <c r="K239" t="str">
        <f>_xlfn.XLOOKUP(tblGenerador[[#This Row],[ID_Tarea]],tblTareas[ID],tblTareas[Puesto],"")</f>
        <v>Sub Coordinadora</v>
      </c>
      <c r="L239">
        <f>_xlfn.XLOOKUP(tblGenerador[[#This Row],[ID_Tarea]],tblTareas[ID],tblTareas[Frec Diaria],"")</f>
        <v>1</v>
      </c>
      <c r="M239" t="str">
        <f>_xlfn.XLOOKUP(tblGenerador[[#This Row],[ID_Tarea]],tblTareas[ID],tblTareas[Excluir_Festivos],"")</f>
        <v>si</v>
      </c>
      <c r="N2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0" spans="1:14">
      <c r="A240" s="6">
        <v>46028</v>
      </c>
      <c r="B240">
        <f>IFERROR(_xlfn.XLOOKUP(tblGenerador[[#This Row],[Fecha]],tblCalendario[Fecha],tblCalendario[Num de Sem],""),"")</f>
        <v>2</v>
      </c>
      <c r="C240" t="str">
        <f>IFERROR(_xlfn.XLOOKUP(tblGenerador[[#This Row],[Fecha]],tblCalendario[Fecha],tblCalendario[Dia Semana],""),"")</f>
        <v>martes</v>
      </c>
      <c r="D240">
        <f>IFERROR(_xlfn.XLOOKUP(tblGenerador[[#This Row],[Fecha]],tblCalendario[Fecha],tblCalendario[Mes],""),"")</f>
        <v>1</v>
      </c>
      <c r="E240" t="s">
        <v>228</v>
      </c>
      <c r="F240" t="str">
        <f>_xlfn.XLOOKUP(tblGenerador[[#This Row],[ID_Tarea]],tblTareas[ID],tblTareas[TAREAS],"")</f>
        <v>Cambio En Fondo De Caja</v>
      </c>
      <c r="G240" t="str">
        <f>_xlfn.XLOOKUP(tblGenerador[[#This Row],[ID_Tarea]],tblTareas[ID],tblTareas[Tipo frecuencia],"")</f>
        <v>semanal</v>
      </c>
      <c r="H240" t="str">
        <f>_xlfn.XLOOKUP(tblGenerador[[#This Row],[ID_Tarea]],tblTareas[ID],tblTareas[Regla frecuencia],"")</f>
        <v>jueves</v>
      </c>
      <c r="I240">
        <f>_xlfn.XLOOKUP(tblGenerador[[#This Row],[ID_Tarea]],tblTareas[ID],tblTareas[Duración Estándar (min)],"")</f>
        <v>10</v>
      </c>
      <c r="J240" t="str">
        <f>_xlfn.XLOOKUP(tblGenerador[[#This Row],[ID_Tarea]],tblTareas[ID],tblTareas[Turno],"")</f>
        <v>Cualquiera</v>
      </c>
      <c r="K240" t="str">
        <f>_xlfn.XLOOKUP(tblGenerador[[#This Row],[ID_Tarea]],tblTareas[ID],tblTareas[Puesto],"")</f>
        <v>Sub Coordinadora</v>
      </c>
      <c r="L240">
        <f>_xlfn.XLOOKUP(tblGenerador[[#This Row],[ID_Tarea]],tblTareas[ID],tblTareas[Frec Diaria],"")</f>
        <v>1</v>
      </c>
      <c r="M240" t="str">
        <f>_xlfn.XLOOKUP(tblGenerador[[#This Row],[ID_Tarea]],tblTareas[ID],tblTareas[Excluir_Festivos],"")</f>
        <v>si</v>
      </c>
      <c r="N2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1" spans="1:14">
      <c r="A241" s="6">
        <v>46028</v>
      </c>
      <c r="B241">
        <f>IFERROR(_xlfn.XLOOKUP(tblGenerador[[#This Row],[Fecha]],tblCalendario[Fecha],tblCalendario[Num de Sem],""),"")</f>
        <v>2</v>
      </c>
      <c r="C241" t="str">
        <f>IFERROR(_xlfn.XLOOKUP(tblGenerador[[#This Row],[Fecha]],tblCalendario[Fecha],tblCalendario[Dia Semana],""),"")</f>
        <v>martes</v>
      </c>
      <c r="D241">
        <f>IFERROR(_xlfn.XLOOKUP(tblGenerador[[#This Row],[Fecha]],tblCalendario[Fecha],tblCalendario[Mes],""),"")</f>
        <v>1</v>
      </c>
      <c r="E241" t="s">
        <v>229</v>
      </c>
      <c r="F241" t="str">
        <f>_xlfn.XLOOKUP(tblGenerador[[#This Row],[ID_Tarea]],tblTareas[ID],tblTareas[TAREAS],"")</f>
        <v>Revisión De Fondos De Caja</v>
      </c>
      <c r="G241" t="str">
        <f>_xlfn.XLOOKUP(tblGenerador[[#This Row],[ID_Tarea]],tblTareas[ID],tblTareas[Tipo frecuencia],"")</f>
        <v>diario</v>
      </c>
      <c r="H241" t="str">
        <f>_xlfn.XLOOKUP(tblGenerador[[#This Row],[ID_Tarea]],tblTareas[ID],tblTareas[Regla frecuencia],"")</f>
        <v>lunes a sabado</v>
      </c>
      <c r="I241">
        <f>_xlfn.XLOOKUP(tblGenerador[[#This Row],[ID_Tarea]],tblTareas[ID],tblTareas[Duración Estándar (min)],"")</f>
        <v>5</v>
      </c>
      <c r="J241" t="str">
        <f>_xlfn.XLOOKUP(tblGenerador[[#This Row],[ID_Tarea]],tblTareas[ID],tblTareas[Turno],"")</f>
        <v>Cualquiera</v>
      </c>
      <c r="K241" t="str">
        <f>_xlfn.XLOOKUP(tblGenerador[[#This Row],[ID_Tarea]],tblTareas[ID],tblTareas[Puesto],"")</f>
        <v>Sub Coordinadora</v>
      </c>
      <c r="L241">
        <f>_xlfn.XLOOKUP(tblGenerador[[#This Row],[ID_Tarea]],tblTareas[ID],tblTareas[Frec Diaria],"")</f>
        <v>1</v>
      </c>
      <c r="M241" t="str">
        <f>_xlfn.XLOOKUP(tblGenerador[[#This Row],[ID_Tarea]],tblTareas[ID],tblTareas[Excluir_Festivos],"")</f>
        <v>si</v>
      </c>
      <c r="N2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2" spans="1:14">
      <c r="A242" s="6">
        <v>46028</v>
      </c>
      <c r="B242">
        <f>IFERROR(_xlfn.XLOOKUP(tblGenerador[[#This Row],[Fecha]],tblCalendario[Fecha],tblCalendario[Num de Sem],""),"")</f>
        <v>2</v>
      </c>
      <c r="C242" t="str">
        <f>IFERROR(_xlfn.XLOOKUP(tblGenerador[[#This Row],[Fecha]],tblCalendario[Fecha],tblCalendario[Dia Semana],""),"")</f>
        <v>martes</v>
      </c>
      <c r="D242">
        <f>IFERROR(_xlfn.XLOOKUP(tblGenerador[[#This Row],[Fecha]],tblCalendario[Fecha],tblCalendario[Mes],""),"")</f>
        <v>1</v>
      </c>
      <c r="E242" t="s">
        <v>230</v>
      </c>
      <c r="F242" t="str">
        <f>_xlfn.XLOOKUP(tblGenerador[[#This Row],[ID_Tarea]],tblTareas[ID],tblTareas[TAREAS],"")</f>
        <v>Colaboradores Compartieron Estados</v>
      </c>
      <c r="G242" t="str">
        <f>_xlfn.XLOOKUP(tblGenerador[[#This Row],[ID_Tarea]],tblTareas[ID],tblTareas[Tipo frecuencia],"")</f>
        <v>semanal</v>
      </c>
      <c r="H242" t="str">
        <f>_xlfn.XLOOKUP(tblGenerador[[#This Row],[ID_Tarea]],tblTareas[ID],tblTareas[Regla frecuencia],"")</f>
        <v>sábado</v>
      </c>
      <c r="I242">
        <f>_xlfn.XLOOKUP(tblGenerador[[#This Row],[ID_Tarea]],tblTareas[ID],tblTareas[Duración Estándar (min)],"")</f>
        <v>10</v>
      </c>
      <c r="J242" t="str">
        <f>_xlfn.XLOOKUP(tblGenerador[[#This Row],[ID_Tarea]],tblTareas[ID],tblTareas[Turno],"")</f>
        <v>Cualquiera</v>
      </c>
      <c r="K242" t="str">
        <f>_xlfn.XLOOKUP(tblGenerador[[#This Row],[ID_Tarea]],tblTareas[ID],tblTareas[Puesto],"")</f>
        <v>Sub Coordinadora</v>
      </c>
      <c r="L242">
        <f>_xlfn.XLOOKUP(tblGenerador[[#This Row],[ID_Tarea]],tblTareas[ID],tblTareas[Frec Diaria],"")</f>
        <v>1</v>
      </c>
      <c r="M242" t="str">
        <f>_xlfn.XLOOKUP(tblGenerador[[#This Row],[ID_Tarea]],tblTareas[ID],tblTareas[Excluir_Festivos],"")</f>
        <v>si</v>
      </c>
      <c r="N2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3" spans="1:14">
      <c r="A243" s="6">
        <v>46028</v>
      </c>
      <c r="B243">
        <f>IFERROR(_xlfn.XLOOKUP(tblGenerador[[#This Row],[Fecha]],tblCalendario[Fecha],tblCalendario[Num de Sem],""),"")</f>
        <v>2</v>
      </c>
      <c r="C243" t="str">
        <f>IFERROR(_xlfn.XLOOKUP(tblGenerador[[#This Row],[Fecha]],tblCalendario[Fecha],tblCalendario[Dia Semana],""),"")</f>
        <v>martes</v>
      </c>
      <c r="D243">
        <f>IFERROR(_xlfn.XLOOKUP(tblGenerador[[#This Row],[Fecha]],tblCalendario[Fecha],tblCalendario[Mes],""),"")</f>
        <v>1</v>
      </c>
      <c r="E243" t="s">
        <v>231</v>
      </c>
      <c r="F243" t="str">
        <f>_xlfn.XLOOKUP(tblGenerador[[#This Row],[ID_Tarea]],tblTareas[ID],tblTareas[TAREAS],"")</f>
        <v>Listas De Difusión Whatsapp</v>
      </c>
      <c r="G243" t="str">
        <f>_xlfn.XLOOKUP(tblGenerador[[#This Row],[ID_Tarea]],tblTareas[ID],tblTareas[Tipo frecuencia],"")</f>
        <v>semanal</v>
      </c>
      <c r="H243" t="str">
        <f>_xlfn.XLOOKUP(tblGenerador[[#This Row],[ID_Tarea]],tblTareas[ID],tblTareas[Regla frecuencia],"")</f>
        <v>Jueves</v>
      </c>
      <c r="I243">
        <f>_xlfn.XLOOKUP(tblGenerador[[#This Row],[ID_Tarea]],tblTareas[ID],tblTareas[Duración Estándar (min)],"")</f>
        <v>10</v>
      </c>
      <c r="J243" t="str">
        <f>_xlfn.XLOOKUP(tblGenerador[[#This Row],[ID_Tarea]],tblTareas[ID],tblTareas[Turno],"")</f>
        <v>Cualquiera</v>
      </c>
      <c r="K243" t="str">
        <f>_xlfn.XLOOKUP(tblGenerador[[#This Row],[ID_Tarea]],tblTareas[ID],tblTareas[Puesto],"")</f>
        <v>Sub Coordinadora</v>
      </c>
      <c r="L243">
        <f>_xlfn.XLOOKUP(tblGenerador[[#This Row],[ID_Tarea]],tblTareas[ID],tblTareas[Frec Diaria],"")</f>
        <v>1</v>
      </c>
      <c r="M243" t="str">
        <f>_xlfn.XLOOKUP(tblGenerador[[#This Row],[ID_Tarea]],tblTareas[ID],tblTareas[Excluir_Festivos],"")</f>
        <v>si</v>
      </c>
      <c r="N2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4" spans="1:14">
      <c r="A244" s="6">
        <v>46028</v>
      </c>
      <c r="B244">
        <f>IFERROR(_xlfn.XLOOKUP(tblGenerador[[#This Row],[Fecha]],tblCalendario[Fecha],tblCalendario[Num de Sem],""),"")</f>
        <v>2</v>
      </c>
      <c r="C244" t="str">
        <f>IFERROR(_xlfn.XLOOKUP(tblGenerador[[#This Row],[Fecha]],tblCalendario[Fecha],tblCalendario[Dia Semana],""),"")</f>
        <v>martes</v>
      </c>
      <c r="D244">
        <f>IFERROR(_xlfn.XLOOKUP(tblGenerador[[#This Row],[Fecha]],tblCalendario[Fecha],tblCalendario[Mes],""),"")</f>
        <v>1</v>
      </c>
      <c r="E244" t="s">
        <v>232</v>
      </c>
      <c r="F244" t="str">
        <f>_xlfn.XLOOKUP(tblGenerador[[#This Row],[ID_Tarea]],tblTareas[ID],tblTareas[TAREAS],"")</f>
        <v>Validar Que Cte. Reciba Lista De Difusión</v>
      </c>
      <c r="G244" t="str">
        <f>_xlfn.XLOOKUP(tblGenerador[[#This Row],[ID_Tarea]],tblTareas[ID],tblTareas[Tipo frecuencia],"")</f>
        <v>semanal</v>
      </c>
      <c r="H244" t="str">
        <f>_xlfn.XLOOKUP(tblGenerador[[#This Row],[ID_Tarea]],tblTareas[ID],tblTareas[Regla frecuencia],"")</f>
        <v>lunes</v>
      </c>
      <c r="I244">
        <f>_xlfn.XLOOKUP(tblGenerador[[#This Row],[ID_Tarea]],tblTareas[ID],tblTareas[Duración Estándar (min)],"")</f>
        <v>10</v>
      </c>
      <c r="J244" t="str">
        <f>_xlfn.XLOOKUP(tblGenerador[[#This Row],[ID_Tarea]],tblTareas[ID],tblTareas[Turno],"")</f>
        <v>Cualquiera</v>
      </c>
      <c r="K244" t="str">
        <f>_xlfn.XLOOKUP(tblGenerador[[#This Row],[ID_Tarea]],tblTareas[ID],tblTareas[Puesto],"")</f>
        <v>Sub Coordinadora</v>
      </c>
      <c r="L244">
        <f>_xlfn.XLOOKUP(tblGenerador[[#This Row],[ID_Tarea]],tblTareas[ID],tblTareas[Frec Diaria],"")</f>
        <v>1</v>
      </c>
      <c r="M244" t="str">
        <f>_xlfn.XLOOKUP(tblGenerador[[#This Row],[ID_Tarea]],tblTareas[ID],tblTareas[Excluir_Festivos],"")</f>
        <v>si</v>
      </c>
      <c r="N2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5" spans="1:14">
      <c r="A245" s="6">
        <v>46028</v>
      </c>
      <c r="B245">
        <f>IFERROR(_xlfn.XLOOKUP(tblGenerador[[#This Row],[Fecha]],tblCalendario[Fecha],tblCalendario[Num de Sem],""),"")</f>
        <v>2</v>
      </c>
      <c r="C245" t="str">
        <f>IFERROR(_xlfn.XLOOKUP(tblGenerador[[#This Row],[Fecha]],tblCalendario[Fecha],tblCalendario[Dia Semana],""),"")</f>
        <v>martes</v>
      </c>
      <c r="D245">
        <f>IFERROR(_xlfn.XLOOKUP(tblGenerador[[#This Row],[Fecha]],tblCalendario[Fecha],tblCalendario[Mes],""),"")</f>
        <v>1</v>
      </c>
      <c r="E245" t="s">
        <v>233</v>
      </c>
      <c r="F245" t="str">
        <f>_xlfn.XLOOKUP(tblGenerador[[#This Row],[ID_Tarea]],tblTareas[ID],tblTareas[TAREAS],"")</f>
        <v>Limpieza Profunda Sillones Jabon y Cepillo</v>
      </c>
      <c r="G245" t="str">
        <f>_xlfn.XLOOKUP(tblGenerador[[#This Row],[ID_Tarea]],tblTareas[ID],tblTareas[Tipo frecuencia],"")</f>
        <v>trimestral</v>
      </c>
      <c r="H245" t="str">
        <f>_xlfn.XLOOKUP(tblGenerador[[#This Row],[ID_Tarea]],tblTareas[ID],tblTareas[Regla frecuencia],"")</f>
        <v>trimestral, primer lunes</v>
      </c>
      <c r="I245">
        <f>_xlfn.XLOOKUP(tblGenerador[[#This Row],[ID_Tarea]],tblTareas[ID],tblTareas[Duración Estándar (min)],"")</f>
        <v>60</v>
      </c>
      <c r="J245" t="str">
        <f>_xlfn.XLOOKUP(tblGenerador[[#This Row],[ID_Tarea]],tblTareas[ID],tblTareas[Turno],"")</f>
        <v>Cualquiera</v>
      </c>
      <c r="K245" t="str">
        <f>_xlfn.XLOOKUP(tblGenerador[[#This Row],[ID_Tarea]],tblTareas[ID],tblTareas[Puesto],"")</f>
        <v>Asesora Ventas</v>
      </c>
      <c r="L245">
        <f>_xlfn.XLOOKUP(tblGenerador[[#This Row],[ID_Tarea]],tblTareas[ID],tblTareas[Frec Diaria],"")</f>
        <v>1</v>
      </c>
      <c r="M245" t="str">
        <f>_xlfn.XLOOKUP(tblGenerador[[#This Row],[ID_Tarea]],tblTareas[ID],tblTareas[Excluir_Festivos],"")</f>
        <v>si</v>
      </c>
      <c r="N2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6" spans="1:14">
      <c r="A246" s="6">
        <v>46028</v>
      </c>
      <c r="B246">
        <f>IFERROR(_xlfn.XLOOKUP(tblGenerador[[#This Row],[Fecha]],tblCalendario[Fecha],tblCalendario[Num de Sem],""),"")</f>
        <v>2</v>
      </c>
      <c r="C246" t="str">
        <f>IFERROR(_xlfn.XLOOKUP(tblGenerador[[#This Row],[Fecha]],tblCalendario[Fecha],tblCalendario[Dia Semana],""),"")</f>
        <v>martes</v>
      </c>
      <c r="D246">
        <f>IFERROR(_xlfn.XLOOKUP(tblGenerador[[#This Row],[Fecha]],tblCalendario[Fecha],tblCalendario[Mes],""),"")</f>
        <v>1</v>
      </c>
      <c r="E246" t="s">
        <v>234</v>
      </c>
      <c r="F246" t="str">
        <f>_xlfn.XLOOKUP(tblGenerador[[#This Row],[ID_Tarea]],tblTareas[ID],tblTareas[TAREAS],"")</f>
        <v>Abrochado De Correas Y Cintas</v>
      </c>
      <c r="G246" t="str">
        <f>_xlfn.XLOOKUP(tblGenerador[[#This Row],[ID_Tarea]],tblTareas[ID],tblTareas[Tipo frecuencia],"")</f>
        <v>personalizada</v>
      </c>
      <c r="H246" t="str">
        <f>_xlfn.XLOOKUP(tblGenerador[[#This Row],[ID_Tarea]],tblTareas[ID],tblTareas[Regla frecuencia],"")</f>
        <v>lunes, miercoles, viernes</v>
      </c>
      <c r="I246">
        <f>_xlfn.XLOOKUP(tblGenerador[[#This Row],[ID_Tarea]],tblTareas[ID],tblTareas[Duración Estándar (min)],"")</f>
        <v>10</v>
      </c>
      <c r="J246" t="str">
        <f>_xlfn.XLOOKUP(tblGenerador[[#This Row],[ID_Tarea]],tblTareas[ID],tblTareas[Turno],"")</f>
        <v>Cualquiera</v>
      </c>
      <c r="K246" t="str">
        <f>_xlfn.XLOOKUP(tblGenerador[[#This Row],[ID_Tarea]],tblTareas[ID],tblTareas[Puesto],"")</f>
        <v>Asesora Ventas</v>
      </c>
      <c r="L246">
        <f>_xlfn.XLOOKUP(tblGenerador[[#This Row],[ID_Tarea]],tblTareas[ID],tblTareas[Frec Diaria],"")</f>
        <v>1</v>
      </c>
      <c r="M246" t="str">
        <f>_xlfn.XLOOKUP(tblGenerador[[#This Row],[ID_Tarea]],tblTareas[ID],tblTareas[Excluir_Festivos],"")</f>
        <v>si</v>
      </c>
      <c r="N2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47" spans="1:14">
      <c r="A247" s="6">
        <v>46028</v>
      </c>
      <c r="B247">
        <f>IFERROR(_xlfn.XLOOKUP(tblGenerador[[#This Row],[Fecha]],tblCalendario[Fecha],tblCalendario[Num de Sem],""),"")</f>
        <v>2</v>
      </c>
      <c r="C247" t="str">
        <f>IFERROR(_xlfn.XLOOKUP(tblGenerador[[#This Row],[Fecha]],tblCalendario[Fecha],tblCalendario[Dia Semana],""),"")</f>
        <v>martes</v>
      </c>
      <c r="D247">
        <f>IFERROR(_xlfn.XLOOKUP(tblGenerador[[#This Row],[Fecha]],tblCalendario[Fecha],tblCalendario[Mes],""),"")</f>
        <v>1</v>
      </c>
      <c r="E247" t="s">
        <v>235</v>
      </c>
      <c r="F247" t="str">
        <f>_xlfn.XLOOKUP(tblGenerador[[#This Row],[ID_Tarea]],tblTareas[ID],tblTareas[TAREAS],"")</f>
        <v>Cierre De Tienda</v>
      </c>
      <c r="G247" t="str">
        <f>_xlfn.XLOOKUP(tblGenerador[[#This Row],[ID_Tarea]],tblTareas[ID],tblTareas[Tipo frecuencia],"")</f>
        <v>diario</v>
      </c>
      <c r="H247" t="str">
        <f>_xlfn.XLOOKUP(tblGenerador[[#This Row],[ID_Tarea]],tblTareas[ID],tblTareas[Regla frecuencia],"")</f>
        <v>diario</v>
      </c>
      <c r="I247">
        <f>_xlfn.XLOOKUP(tblGenerador[[#This Row],[ID_Tarea]],tblTareas[ID],tblTareas[Duración Estándar (min)],"")</f>
        <v>5</v>
      </c>
      <c r="J247" t="str">
        <f>_xlfn.XLOOKUP(tblGenerador[[#This Row],[ID_Tarea]],tblTareas[ID],tblTareas[Turno],"")</f>
        <v>Cierre</v>
      </c>
      <c r="K247" t="str">
        <f>_xlfn.XLOOKUP(tblGenerador[[#This Row],[ID_Tarea]],tblTareas[ID],tblTareas[Puesto],"")</f>
        <v>Asesora Ventas</v>
      </c>
      <c r="L247">
        <f>_xlfn.XLOOKUP(tblGenerador[[#This Row],[ID_Tarea]],tblTareas[ID],tblTareas[Frec Diaria],"")</f>
        <v>1</v>
      </c>
      <c r="M247" t="str">
        <f>_xlfn.XLOOKUP(tblGenerador[[#This Row],[ID_Tarea]],tblTareas[ID],tblTareas[Excluir_Festivos],"")</f>
        <v>si</v>
      </c>
      <c r="N2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8" spans="1:14">
      <c r="A248" s="6">
        <v>46028</v>
      </c>
      <c r="B248">
        <f>IFERROR(_xlfn.XLOOKUP(tblGenerador[[#This Row],[Fecha]],tblCalendario[Fecha],tblCalendario[Num de Sem],""),"")</f>
        <v>2</v>
      </c>
      <c r="C248" t="str">
        <f>IFERROR(_xlfn.XLOOKUP(tblGenerador[[#This Row],[Fecha]],tblCalendario[Fecha],tblCalendario[Dia Semana],""),"")</f>
        <v>martes</v>
      </c>
      <c r="D248">
        <f>IFERROR(_xlfn.XLOOKUP(tblGenerador[[#This Row],[Fecha]],tblCalendario[Fecha],tblCalendario[Mes],""),"")</f>
        <v>1</v>
      </c>
      <c r="E248" t="s">
        <v>236</v>
      </c>
      <c r="F248" t="str">
        <f>_xlfn.XLOOKUP(tblGenerador[[#This Row],[ID_Tarea]],tblTareas[ID],tblTareas[TAREAS],"")</f>
        <v>Bajar Cortina Sol</v>
      </c>
      <c r="G248" t="str">
        <f>_xlfn.XLOOKUP(tblGenerador[[#This Row],[ID_Tarea]],tblTareas[ID],tblTareas[Tipo frecuencia],"")</f>
        <v>diario</v>
      </c>
      <c r="H248" t="str">
        <f>_xlfn.XLOOKUP(tblGenerador[[#This Row],[ID_Tarea]],tblTareas[ID],tblTareas[Regla frecuencia],"")</f>
        <v>diario</v>
      </c>
      <c r="I248">
        <f>_xlfn.XLOOKUP(tblGenerador[[#This Row],[ID_Tarea]],tblTareas[ID],tblTareas[Duración Estándar (min)],"")</f>
        <v>5</v>
      </c>
      <c r="J248" t="str">
        <f>_xlfn.XLOOKUP(tblGenerador[[#This Row],[ID_Tarea]],tblTareas[ID],tblTareas[Turno],"")</f>
        <v>Cualquiera</v>
      </c>
      <c r="K248" t="str">
        <f>_xlfn.XLOOKUP(tblGenerador[[#This Row],[ID_Tarea]],tblTareas[ID],tblTareas[Puesto],"")</f>
        <v>Asesora Ventas</v>
      </c>
      <c r="L248">
        <f>_xlfn.XLOOKUP(tblGenerador[[#This Row],[ID_Tarea]],tblTareas[ID],tblTareas[Frec Diaria],"")</f>
        <v>1</v>
      </c>
      <c r="M248" t="str">
        <f>_xlfn.XLOOKUP(tblGenerador[[#This Row],[ID_Tarea]],tblTareas[ID],tblTareas[Excluir_Festivos],"")</f>
        <v>si</v>
      </c>
      <c r="N2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49" spans="1:14">
      <c r="A249" s="6">
        <v>46028</v>
      </c>
      <c r="B249">
        <f>IFERROR(_xlfn.XLOOKUP(tblGenerador[[#This Row],[Fecha]],tblCalendario[Fecha],tblCalendario[Num de Sem],""),"")</f>
        <v>2</v>
      </c>
      <c r="C249" t="str">
        <f>IFERROR(_xlfn.XLOOKUP(tblGenerador[[#This Row],[Fecha]],tblCalendario[Fecha],tblCalendario[Dia Semana],""),"")</f>
        <v>martes</v>
      </c>
      <c r="D249">
        <f>IFERROR(_xlfn.XLOOKUP(tblGenerador[[#This Row],[Fecha]],tblCalendario[Fecha],tblCalendario[Mes],""),"")</f>
        <v>1</v>
      </c>
      <c r="E249" t="s">
        <v>237</v>
      </c>
      <c r="F249" t="str">
        <f>_xlfn.XLOOKUP(tblGenerador[[#This Row],[ID_Tarea]],tblTareas[ID],tblTareas[TAREAS],"")</f>
        <v xml:space="preserve">Barrer Tienda Y Banqueta </v>
      </c>
      <c r="G249" t="str">
        <f>_xlfn.XLOOKUP(tblGenerador[[#This Row],[ID_Tarea]],tblTareas[ID],tblTareas[Tipo frecuencia],"")</f>
        <v>diario</v>
      </c>
      <c r="H249" t="str">
        <f>_xlfn.XLOOKUP(tblGenerador[[#This Row],[ID_Tarea]],tblTareas[ID],tblTareas[Regla frecuencia],"")</f>
        <v>diario</v>
      </c>
      <c r="I249">
        <f>_xlfn.XLOOKUP(tblGenerador[[#This Row],[ID_Tarea]],tblTareas[ID],tblTareas[Duración Estándar (min)],"")</f>
        <v>15</v>
      </c>
      <c r="J249" t="str">
        <f>_xlfn.XLOOKUP(tblGenerador[[#This Row],[ID_Tarea]],tblTareas[ID],tblTareas[Turno],"")</f>
        <v>Cualquiera</v>
      </c>
      <c r="K249" t="str">
        <f>_xlfn.XLOOKUP(tblGenerador[[#This Row],[ID_Tarea]],tblTareas[ID],tblTareas[Puesto],"")</f>
        <v>Asesora Ventas</v>
      </c>
      <c r="L249">
        <f>_xlfn.XLOOKUP(tblGenerador[[#This Row],[ID_Tarea]],tblTareas[ID],tblTareas[Frec Diaria],"")</f>
        <v>1</v>
      </c>
      <c r="M249" t="str">
        <f>_xlfn.XLOOKUP(tblGenerador[[#This Row],[ID_Tarea]],tblTareas[ID],tblTareas[Excluir_Festivos],"")</f>
        <v>si</v>
      </c>
      <c r="N2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0" spans="1:14">
      <c r="A250" s="6">
        <v>46028</v>
      </c>
      <c r="B250">
        <f>IFERROR(_xlfn.XLOOKUP(tblGenerador[[#This Row],[Fecha]],tblCalendario[Fecha],tblCalendario[Num de Sem],""),"")</f>
        <v>2</v>
      </c>
      <c r="C250" t="str">
        <f>IFERROR(_xlfn.XLOOKUP(tblGenerador[[#This Row],[Fecha]],tblCalendario[Fecha],tblCalendario[Dia Semana],""),"")</f>
        <v>martes</v>
      </c>
      <c r="D250">
        <f>IFERROR(_xlfn.XLOOKUP(tblGenerador[[#This Row],[Fecha]],tblCalendario[Fecha],tblCalendario[Mes],""),"")</f>
        <v>1</v>
      </c>
      <c r="E250" t="s">
        <v>238</v>
      </c>
      <c r="F250" t="str">
        <f>_xlfn.XLOOKUP(tblGenerador[[#This Row],[ID_Tarea]],tblTareas[ID],tblTareas[TAREAS],"")</f>
        <v xml:space="preserve">Barrer Y Traperar Bodega </v>
      </c>
      <c r="G250" t="str">
        <f>_xlfn.XLOOKUP(tblGenerador[[#This Row],[ID_Tarea]],tblTareas[ID],tblTareas[Tipo frecuencia],"")</f>
        <v>diario</v>
      </c>
      <c r="H250" t="str">
        <f>_xlfn.XLOOKUP(tblGenerador[[#This Row],[ID_Tarea]],tblTareas[ID],tblTareas[Regla frecuencia],"")</f>
        <v>diario</v>
      </c>
      <c r="I250">
        <f>_xlfn.XLOOKUP(tblGenerador[[#This Row],[ID_Tarea]],tblTareas[ID],tblTareas[Duración Estándar (min)],"")</f>
        <v>30</v>
      </c>
      <c r="J250" t="str">
        <f>_xlfn.XLOOKUP(tblGenerador[[#This Row],[ID_Tarea]],tblTareas[ID],tblTareas[Turno],"")</f>
        <v>Cualquiera</v>
      </c>
      <c r="K250" t="str">
        <f>_xlfn.XLOOKUP(tblGenerador[[#This Row],[ID_Tarea]],tblTareas[ID],tblTareas[Puesto],"")</f>
        <v>Asesora Ventas</v>
      </c>
      <c r="L250">
        <f>_xlfn.XLOOKUP(tblGenerador[[#This Row],[ID_Tarea]],tblTareas[ID],tblTareas[Frec Diaria],"")</f>
        <v>1</v>
      </c>
      <c r="M250" t="str">
        <f>_xlfn.XLOOKUP(tblGenerador[[#This Row],[ID_Tarea]],tblTareas[ID],tblTareas[Excluir_Festivos],"")</f>
        <v>si</v>
      </c>
      <c r="N2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1" spans="1:14">
      <c r="A251" s="6">
        <v>46028</v>
      </c>
      <c r="B251">
        <f>IFERROR(_xlfn.XLOOKUP(tblGenerador[[#This Row],[Fecha]],tblCalendario[Fecha],tblCalendario[Num de Sem],""),"")</f>
        <v>2</v>
      </c>
      <c r="C251" t="str">
        <f>IFERROR(_xlfn.XLOOKUP(tblGenerador[[#This Row],[Fecha]],tblCalendario[Fecha],tblCalendario[Dia Semana],""),"")</f>
        <v>martes</v>
      </c>
      <c r="D251">
        <f>IFERROR(_xlfn.XLOOKUP(tblGenerador[[#This Row],[Fecha]],tblCalendario[Fecha],tblCalendario[Mes],""),"")</f>
        <v>1</v>
      </c>
      <c r="E251" t="s">
        <v>239</v>
      </c>
      <c r="F251" t="str">
        <f>_xlfn.XLOOKUP(tblGenerador[[#This Row],[ID_Tarea]],tblTareas[ID],tblTareas[TAREAS],"")</f>
        <v xml:space="preserve">Supervisar Bodega / Area Del Punto </v>
      </c>
      <c r="G251" t="str">
        <f>_xlfn.XLOOKUP(tblGenerador[[#This Row],[ID_Tarea]],tblTareas[ID],tblTareas[Tipo frecuencia],"")</f>
        <v>semanal</v>
      </c>
      <c r="H251" t="str">
        <f>_xlfn.XLOOKUP(tblGenerador[[#This Row],[ID_Tarea]],tblTareas[ID],tblTareas[Regla frecuencia],"")</f>
        <v>martes</v>
      </c>
      <c r="I251">
        <f>_xlfn.XLOOKUP(tblGenerador[[#This Row],[ID_Tarea]],tblTareas[ID],tblTareas[Duración Estándar (min)],"")</f>
        <v>10</v>
      </c>
      <c r="J251" t="str">
        <f>_xlfn.XLOOKUP(tblGenerador[[#This Row],[ID_Tarea]],tblTareas[ID],tblTareas[Turno],"")</f>
        <v>Cualquiera</v>
      </c>
      <c r="K251" t="str">
        <f>_xlfn.XLOOKUP(tblGenerador[[#This Row],[ID_Tarea]],tblTareas[ID],tblTareas[Puesto],"")</f>
        <v>Asesora Ventas</v>
      </c>
      <c r="L251">
        <f>_xlfn.XLOOKUP(tblGenerador[[#This Row],[ID_Tarea]],tblTareas[ID],tblTareas[Frec Diaria],"")</f>
        <v>1</v>
      </c>
      <c r="M251" t="str">
        <f>_xlfn.XLOOKUP(tblGenerador[[#This Row],[ID_Tarea]],tblTareas[ID],tblTareas[Excluir_Festivos],"")</f>
        <v>si</v>
      </c>
      <c r="N2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2" spans="1:14">
      <c r="A252" s="6">
        <v>46028</v>
      </c>
      <c r="B252">
        <f>IFERROR(_xlfn.XLOOKUP(tblGenerador[[#This Row],[Fecha]],tblCalendario[Fecha],tblCalendario[Num de Sem],""),"")</f>
        <v>2</v>
      </c>
      <c r="C252" t="str">
        <f>IFERROR(_xlfn.XLOOKUP(tblGenerador[[#This Row],[Fecha]],tblCalendario[Fecha],tblCalendario[Dia Semana],""),"")</f>
        <v>martes</v>
      </c>
      <c r="D252">
        <f>IFERROR(_xlfn.XLOOKUP(tblGenerador[[#This Row],[Fecha]],tblCalendario[Fecha],tblCalendario[Mes],""),"")</f>
        <v>1</v>
      </c>
      <c r="E252" t="s">
        <v>240</v>
      </c>
      <c r="F252" t="str">
        <f>_xlfn.XLOOKUP(tblGenerador[[#This Row],[ID_Tarea]],tblTareas[ID],tblTareas[TAREAS],"")</f>
        <v xml:space="preserve">Contestar Mensajes  De Whatsapp  Promotoria Y Publicidad </v>
      </c>
      <c r="G252" t="str">
        <f>_xlfn.XLOOKUP(tblGenerador[[#This Row],[ID_Tarea]],tblTareas[ID],tblTareas[Tipo frecuencia],"")</f>
        <v>diario</v>
      </c>
      <c r="H252" t="str">
        <f>_xlfn.XLOOKUP(tblGenerador[[#This Row],[ID_Tarea]],tblTareas[ID],tblTareas[Regla frecuencia],"")</f>
        <v>diario</v>
      </c>
      <c r="I252">
        <f>_xlfn.XLOOKUP(tblGenerador[[#This Row],[ID_Tarea]],tblTareas[ID],tblTareas[Duración Estándar (min)],"")</f>
        <v>15</v>
      </c>
      <c r="J252" t="str">
        <f>_xlfn.XLOOKUP(tblGenerador[[#This Row],[ID_Tarea]],tblTareas[ID],tblTareas[Turno],"")</f>
        <v>Cierre</v>
      </c>
      <c r="K252" t="str">
        <f>_xlfn.XLOOKUP(tblGenerador[[#This Row],[ID_Tarea]],tblTareas[ID],tblTareas[Puesto],"")</f>
        <v>Asesora Ventas</v>
      </c>
      <c r="L252">
        <f>_xlfn.XLOOKUP(tblGenerador[[#This Row],[ID_Tarea]],tblTareas[ID],tblTareas[Frec Diaria],"")</f>
        <v>1</v>
      </c>
      <c r="M252" t="str">
        <f>_xlfn.XLOOKUP(tblGenerador[[#This Row],[ID_Tarea]],tblTareas[ID],tblTareas[Excluir_Festivos],"")</f>
        <v>si</v>
      </c>
      <c r="N2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53" spans="1:14">
      <c r="A253" s="6">
        <v>46028</v>
      </c>
      <c r="B253">
        <f>IFERROR(_xlfn.XLOOKUP(tblGenerador[[#This Row],[Fecha]],tblCalendario[Fecha],tblCalendario[Num de Sem],""),"")</f>
        <v>2</v>
      </c>
      <c r="C253" t="str">
        <f>IFERROR(_xlfn.XLOOKUP(tblGenerador[[#This Row],[Fecha]],tblCalendario[Fecha],tblCalendario[Dia Semana],""),"")</f>
        <v>martes</v>
      </c>
      <c r="D253">
        <f>IFERROR(_xlfn.XLOOKUP(tblGenerador[[#This Row],[Fecha]],tblCalendario[Fecha],tblCalendario[Mes],""),"")</f>
        <v>1</v>
      </c>
      <c r="E253" t="s">
        <v>241</v>
      </c>
      <c r="F253" t="str">
        <f>_xlfn.XLOOKUP(tblGenerador[[#This Row],[ID_Tarea]],tblTareas[ID],tblTareas[TAREAS],"")</f>
        <v>Impresion/Depuracion De Relaciones Dia 8 Y 23</v>
      </c>
      <c r="G253" t="str">
        <f>_xlfn.XLOOKUP(tblGenerador[[#This Row],[ID_Tarea]],tblTareas[ID],tblTareas[Tipo frecuencia],"")</f>
        <v>quincenal</v>
      </c>
      <c r="H253" t="str">
        <f>_xlfn.XLOOKUP(tblGenerador[[#This Row],[ID_Tarea]],tblTareas[ID],tblTareas[Regla frecuencia],"")</f>
        <v>dia 8, dia 23</v>
      </c>
      <c r="I253">
        <f>_xlfn.XLOOKUP(tblGenerador[[#This Row],[ID_Tarea]],tblTareas[ID],tblTareas[Duración Estándar (min)],"")</f>
        <v>60</v>
      </c>
      <c r="J253" t="str">
        <f>_xlfn.XLOOKUP(tblGenerador[[#This Row],[ID_Tarea]],tblTareas[ID],tblTareas[Turno],"")</f>
        <v>Cualquiera</v>
      </c>
      <c r="K253" t="str">
        <f>_xlfn.XLOOKUP(tblGenerador[[#This Row],[ID_Tarea]],tblTareas[ID],tblTareas[Puesto],"")</f>
        <v>Asesora Ventas</v>
      </c>
      <c r="L253">
        <f>_xlfn.XLOOKUP(tblGenerador[[#This Row],[ID_Tarea]],tblTareas[ID],tblTareas[Frec Diaria],"")</f>
        <v>1</v>
      </c>
      <c r="M253" t="str">
        <f>_xlfn.XLOOKUP(tblGenerador[[#This Row],[ID_Tarea]],tblTareas[ID],tblTareas[Excluir_Festivos],"")</f>
        <v>si</v>
      </c>
      <c r="N2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4" spans="1:14">
      <c r="A254" s="6">
        <v>46028</v>
      </c>
      <c r="B254">
        <f>IFERROR(_xlfn.XLOOKUP(tblGenerador[[#This Row],[Fecha]],tblCalendario[Fecha],tblCalendario[Num de Sem],""),"")</f>
        <v>2</v>
      </c>
      <c r="C254" t="str">
        <f>IFERROR(_xlfn.XLOOKUP(tblGenerador[[#This Row],[Fecha]],tblCalendario[Fecha],tblCalendario[Dia Semana],""),"")</f>
        <v>martes</v>
      </c>
      <c r="D254">
        <f>IFERROR(_xlfn.XLOOKUP(tblGenerador[[#This Row],[Fecha]],tblCalendario[Fecha],tblCalendario[Mes],""),"")</f>
        <v>1</v>
      </c>
      <c r="E254" t="s">
        <v>242</v>
      </c>
      <c r="F254" t="str">
        <f>_xlfn.XLOOKUP(tblGenerador[[#This Row],[ID_Tarea]],tblTareas[ID],tblTareas[TAREAS],"")</f>
        <v xml:space="preserve">Lavar Tapete De Afuera </v>
      </c>
      <c r="G254" t="str">
        <f>_xlfn.XLOOKUP(tblGenerador[[#This Row],[ID_Tarea]],tblTareas[ID],tblTareas[Tipo frecuencia],"")</f>
        <v>semanal</v>
      </c>
      <c r="H254" t="str">
        <f>_xlfn.XLOOKUP(tblGenerador[[#This Row],[ID_Tarea]],tblTareas[ID],tblTareas[Regla frecuencia],"")</f>
        <v>miércoles</v>
      </c>
      <c r="I254">
        <f>_xlfn.XLOOKUP(tblGenerador[[#This Row],[ID_Tarea]],tblTareas[ID],tblTareas[Duración Estándar (min)],"")</f>
        <v>10</v>
      </c>
      <c r="J254" t="str">
        <f>_xlfn.XLOOKUP(tblGenerador[[#This Row],[ID_Tarea]],tblTareas[ID],tblTareas[Turno],"")</f>
        <v>Cualquiera</v>
      </c>
      <c r="K254" t="str">
        <f>_xlfn.XLOOKUP(tblGenerador[[#This Row],[ID_Tarea]],tblTareas[ID],tblTareas[Puesto],"")</f>
        <v>Asesora Ventas</v>
      </c>
      <c r="L254">
        <f>_xlfn.XLOOKUP(tblGenerador[[#This Row],[ID_Tarea]],tblTareas[ID],tblTareas[Frec Diaria],"")</f>
        <v>1</v>
      </c>
      <c r="M254" t="str">
        <f>_xlfn.XLOOKUP(tblGenerador[[#This Row],[ID_Tarea]],tblTareas[ID],tblTareas[Excluir_Festivos],"")</f>
        <v>si</v>
      </c>
      <c r="N2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5" spans="1:14">
      <c r="A255" s="6">
        <v>46028</v>
      </c>
      <c r="B255">
        <f>IFERROR(_xlfn.XLOOKUP(tblGenerador[[#This Row],[Fecha]],tblCalendario[Fecha],tblCalendario[Num de Sem],""),"")</f>
        <v>2</v>
      </c>
      <c r="C255" t="str">
        <f>IFERROR(_xlfn.XLOOKUP(tblGenerador[[#This Row],[Fecha]],tblCalendario[Fecha],tblCalendario[Dia Semana],""),"")</f>
        <v>martes</v>
      </c>
      <c r="D255">
        <f>IFERROR(_xlfn.XLOOKUP(tblGenerador[[#This Row],[Fecha]],tblCalendario[Fecha],tblCalendario[Mes],""),"")</f>
        <v>1</v>
      </c>
      <c r="E255" t="s">
        <v>243</v>
      </c>
      <c r="F255" t="str">
        <f>_xlfn.XLOOKUP(tblGenerador[[#This Row],[ID_Tarea]],tblTareas[ID],tblTareas[TAREAS],"")</f>
        <v xml:space="preserve">Limpiar Atrás De Los Muebles </v>
      </c>
      <c r="G255" t="str">
        <f>_xlfn.XLOOKUP(tblGenerador[[#This Row],[ID_Tarea]],tblTareas[ID],tblTareas[Tipo frecuencia],"")</f>
        <v>semanal</v>
      </c>
      <c r="H255" t="str">
        <f>_xlfn.XLOOKUP(tblGenerador[[#This Row],[ID_Tarea]],tblTareas[ID],tblTareas[Regla frecuencia],"")</f>
        <v>jueves</v>
      </c>
      <c r="I255">
        <f>_xlfn.XLOOKUP(tblGenerador[[#This Row],[ID_Tarea]],tblTareas[ID],tblTareas[Duración Estándar (min)],"")</f>
        <v>15</v>
      </c>
      <c r="J255" t="str">
        <f>_xlfn.XLOOKUP(tblGenerador[[#This Row],[ID_Tarea]],tblTareas[ID],tblTareas[Turno],"")</f>
        <v>Cualquiera</v>
      </c>
      <c r="K255" t="str">
        <f>_xlfn.XLOOKUP(tblGenerador[[#This Row],[ID_Tarea]],tblTareas[ID],tblTareas[Puesto],"")</f>
        <v>Asesora Ventas</v>
      </c>
      <c r="L255">
        <f>_xlfn.XLOOKUP(tblGenerador[[#This Row],[ID_Tarea]],tblTareas[ID],tblTareas[Frec Diaria],"")</f>
        <v>1</v>
      </c>
      <c r="M255" t="str">
        <f>_xlfn.XLOOKUP(tblGenerador[[#This Row],[ID_Tarea]],tblTareas[ID],tblTareas[Excluir_Festivos],"")</f>
        <v>si</v>
      </c>
      <c r="N2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6" spans="1:14">
      <c r="A256" s="6">
        <v>46028</v>
      </c>
      <c r="B256">
        <f>IFERROR(_xlfn.XLOOKUP(tblGenerador[[#This Row],[Fecha]],tblCalendario[Fecha],tblCalendario[Num de Sem],""),"")</f>
        <v>2</v>
      </c>
      <c r="C256" t="str">
        <f>IFERROR(_xlfn.XLOOKUP(tblGenerador[[#This Row],[Fecha]],tblCalendario[Fecha],tblCalendario[Dia Semana],""),"")</f>
        <v>martes</v>
      </c>
      <c r="D256">
        <f>IFERROR(_xlfn.XLOOKUP(tblGenerador[[#This Row],[Fecha]],tblCalendario[Fecha],tblCalendario[Mes],""),"")</f>
        <v>1</v>
      </c>
      <c r="E256" t="s">
        <v>244</v>
      </c>
      <c r="F256" t="str">
        <f>_xlfn.XLOOKUP(tblGenerador[[#This Row],[ID_Tarea]],tblTareas[ID],tblTareas[TAREAS],"")</f>
        <v>Limpiar Baño</v>
      </c>
      <c r="G256" t="str">
        <f>_xlfn.XLOOKUP(tblGenerador[[#This Row],[ID_Tarea]],tblTareas[ID],tblTareas[Tipo frecuencia],"")</f>
        <v>personalizada</v>
      </c>
      <c r="H256" t="str">
        <f>_xlfn.XLOOKUP(tblGenerador[[#This Row],[ID_Tarea]],tblTareas[ID],tblTareas[Regla frecuencia],"")</f>
        <v>martes, jueves, sabado</v>
      </c>
      <c r="I256">
        <f>_xlfn.XLOOKUP(tblGenerador[[#This Row],[ID_Tarea]],tblTareas[ID],tblTareas[Duración Estándar (min)],"")</f>
        <v>15</v>
      </c>
      <c r="J256" t="str">
        <f>_xlfn.XLOOKUP(tblGenerador[[#This Row],[ID_Tarea]],tblTareas[ID],tblTareas[Turno],"")</f>
        <v>Cualquiera</v>
      </c>
      <c r="K256" t="str">
        <f>_xlfn.XLOOKUP(tblGenerador[[#This Row],[ID_Tarea]],tblTareas[ID],tblTareas[Puesto],"")</f>
        <v>Asesora Ventas</v>
      </c>
      <c r="L256">
        <f>_xlfn.XLOOKUP(tblGenerador[[#This Row],[ID_Tarea]],tblTareas[ID],tblTareas[Frec Diaria],"")</f>
        <v>1</v>
      </c>
      <c r="M256" t="str">
        <f>_xlfn.XLOOKUP(tblGenerador[[#This Row],[ID_Tarea]],tblTareas[ID],tblTareas[Excluir_Festivos],"")</f>
        <v>si</v>
      </c>
      <c r="N2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7" spans="1:14">
      <c r="A257" s="6">
        <v>46028</v>
      </c>
      <c r="B257">
        <f>IFERROR(_xlfn.XLOOKUP(tblGenerador[[#This Row],[Fecha]],tblCalendario[Fecha],tblCalendario[Num de Sem],""),"")</f>
        <v>2</v>
      </c>
      <c r="C257" t="str">
        <f>IFERROR(_xlfn.XLOOKUP(tblGenerador[[#This Row],[Fecha]],tblCalendario[Fecha],tblCalendario[Dia Semana],""),"")</f>
        <v>martes</v>
      </c>
      <c r="D257">
        <f>IFERROR(_xlfn.XLOOKUP(tblGenerador[[#This Row],[Fecha]],tblCalendario[Fecha],tblCalendario[Mes],""),"")</f>
        <v>1</v>
      </c>
      <c r="E257" t="s">
        <v>245</v>
      </c>
      <c r="F257" t="str">
        <f>_xlfn.XLOOKUP(tblGenerador[[#This Row],[ID_Tarea]],tblTareas[ID],tblTareas[TAREAS],"")</f>
        <v>Limpiar Bolsas</v>
      </c>
      <c r="G257" t="str">
        <f>_xlfn.XLOOKUP(tblGenerador[[#This Row],[ID_Tarea]],tblTareas[ID],tblTareas[Tipo frecuencia],"")</f>
        <v>personalizada</v>
      </c>
      <c r="H257" t="str">
        <f>_xlfn.XLOOKUP(tblGenerador[[#This Row],[ID_Tarea]],tblTareas[ID],tblTareas[Regla frecuencia],"")</f>
        <v>dia 25, dia 11</v>
      </c>
      <c r="I257">
        <f>_xlfn.XLOOKUP(tblGenerador[[#This Row],[ID_Tarea]],tblTareas[ID],tblTareas[Duración Estándar (min)],"")</f>
        <v>15</v>
      </c>
      <c r="J257" t="str">
        <f>_xlfn.XLOOKUP(tblGenerador[[#This Row],[ID_Tarea]],tblTareas[ID],tblTareas[Turno],"")</f>
        <v>Cualquiera</v>
      </c>
      <c r="K257" t="str">
        <f>_xlfn.XLOOKUP(tblGenerador[[#This Row],[ID_Tarea]],tblTareas[ID],tblTareas[Puesto],"")</f>
        <v>Asesora Ventas</v>
      </c>
      <c r="L257">
        <f>_xlfn.XLOOKUP(tblGenerador[[#This Row],[ID_Tarea]],tblTareas[ID],tblTareas[Frec Diaria],"")</f>
        <v>1</v>
      </c>
      <c r="M257" t="str">
        <f>_xlfn.XLOOKUP(tblGenerador[[#This Row],[ID_Tarea]],tblTareas[ID],tblTareas[Excluir_Festivos],"")</f>
        <v>si</v>
      </c>
      <c r="N2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8" spans="1:14">
      <c r="A258" s="6">
        <v>46028</v>
      </c>
      <c r="B258">
        <f>IFERROR(_xlfn.XLOOKUP(tblGenerador[[#This Row],[Fecha]],tblCalendario[Fecha],tblCalendario[Num de Sem],""),"")</f>
        <v>2</v>
      </c>
      <c r="C258" t="str">
        <f>IFERROR(_xlfn.XLOOKUP(tblGenerador[[#This Row],[Fecha]],tblCalendario[Fecha],tblCalendario[Dia Semana],""),"")</f>
        <v>martes</v>
      </c>
      <c r="D258">
        <f>IFERROR(_xlfn.XLOOKUP(tblGenerador[[#This Row],[Fecha]],tblCalendario[Fecha],tblCalendario[Mes],""),"")</f>
        <v>1</v>
      </c>
      <c r="E258" t="s">
        <v>246</v>
      </c>
      <c r="F258" t="str">
        <f>_xlfn.XLOOKUP(tblGenerador[[#This Row],[ID_Tarea]],tblTareas[ID],tblTareas[TAREAS],"")</f>
        <v>Limpiar Cajas Y Anaqueles De Polvo</v>
      </c>
      <c r="G258" t="str">
        <f>_xlfn.XLOOKUP(tblGenerador[[#This Row],[ID_Tarea]],tblTareas[ID],tblTareas[Tipo frecuencia],"")</f>
        <v>semanal</v>
      </c>
      <c r="H258" t="str">
        <f>_xlfn.XLOOKUP(tblGenerador[[#This Row],[ID_Tarea]],tblTareas[ID],tblTareas[Regla frecuencia],"")</f>
        <v>viernes</v>
      </c>
      <c r="I258">
        <f>_xlfn.XLOOKUP(tblGenerador[[#This Row],[ID_Tarea]],tblTareas[ID],tblTareas[Duración Estándar (min)],"")</f>
        <v>20</v>
      </c>
      <c r="J258" t="str">
        <f>_xlfn.XLOOKUP(tblGenerador[[#This Row],[ID_Tarea]],tblTareas[ID],tblTareas[Turno],"")</f>
        <v>Cualquiera</v>
      </c>
      <c r="K258" t="str">
        <f>_xlfn.XLOOKUP(tblGenerador[[#This Row],[ID_Tarea]],tblTareas[ID],tblTareas[Puesto],"")</f>
        <v>Asesora Ventas</v>
      </c>
      <c r="L258">
        <f>_xlfn.XLOOKUP(tblGenerador[[#This Row],[ID_Tarea]],tblTareas[ID],tblTareas[Frec Diaria],"")</f>
        <v>1</v>
      </c>
      <c r="M258" t="str">
        <f>_xlfn.XLOOKUP(tblGenerador[[#This Row],[ID_Tarea]],tblTareas[ID],tblTareas[Excluir_Festivos],"")</f>
        <v>si</v>
      </c>
      <c r="N2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59" spans="1:14">
      <c r="A259" s="6">
        <v>46028</v>
      </c>
      <c r="B259">
        <f>IFERROR(_xlfn.XLOOKUP(tblGenerador[[#This Row],[Fecha]],tblCalendario[Fecha],tblCalendario[Num de Sem],""),"")</f>
        <v>2</v>
      </c>
      <c r="C259" t="str">
        <f>IFERROR(_xlfn.XLOOKUP(tblGenerador[[#This Row],[Fecha]],tblCalendario[Fecha],tblCalendario[Dia Semana],""),"")</f>
        <v>martes</v>
      </c>
      <c r="D259">
        <f>IFERROR(_xlfn.XLOOKUP(tblGenerador[[#This Row],[Fecha]],tblCalendario[Fecha],tblCalendario[Mes],""),"")</f>
        <v>1</v>
      </c>
      <c r="E259" t="s">
        <v>247</v>
      </c>
      <c r="F259" t="str">
        <f>_xlfn.XLOOKUP(tblGenerador[[#This Row],[ID_Tarea]],tblTareas[ID],tblTareas[TAREAS],"")</f>
        <v xml:space="preserve">Limpiar Muebles Y Repisas </v>
      </c>
      <c r="G259" t="str">
        <f>_xlfn.XLOOKUP(tblGenerador[[#This Row],[ID_Tarea]],tblTareas[ID],tblTareas[Tipo frecuencia],"")</f>
        <v>personalizada</v>
      </c>
      <c r="H259" t="str">
        <f>_xlfn.XLOOKUP(tblGenerador[[#This Row],[ID_Tarea]],tblTareas[ID],tblTareas[Regla frecuencia],"")</f>
        <v>martes, jueves, sabado</v>
      </c>
      <c r="I259">
        <f>_xlfn.XLOOKUP(tblGenerador[[#This Row],[ID_Tarea]],tblTareas[ID],tblTareas[Duración Estándar (min)],"")</f>
        <v>30</v>
      </c>
      <c r="J259" t="str">
        <f>_xlfn.XLOOKUP(tblGenerador[[#This Row],[ID_Tarea]],tblTareas[ID],tblTareas[Turno],"")</f>
        <v>Cualquiera</v>
      </c>
      <c r="K259" t="str">
        <f>_xlfn.XLOOKUP(tblGenerador[[#This Row],[ID_Tarea]],tblTareas[ID],tblTareas[Puesto],"")</f>
        <v>Asesora Ventas</v>
      </c>
      <c r="L259">
        <f>_xlfn.XLOOKUP(tblGenerador[[#This Row],[ID_Tarea]],tblTareas[ID],tblTareas[Frec Diaria],"")</f>
        <v>1</v>
      </c>
      <c r="M259" t="str">
        <f>_xlfn.XLOOKUP(tblGenerador[[#This Row],[ID_Tarea]],tblTareas[ID],tblTareas[Excluir_Festivos],"")</f>
        <v>si</v>
      </c>
      <c r="N2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0" spans="1:14">
      <c r="A260" s="6">
        <v>46028</v>
      </c>
      <c r="B260">
        <f>IFERROR(_xlfn.XLOOKUP(tblGenerador[[#This Row],[Fecha]],tblCalendario[Fecha],tblCalendario[Num de Sem],""),"")</f>
        <v>2</v>
      </c>
      <c r="C260" t="str">
        <f>IFERROR(_xlfn.XLOOKUP(tblGenerador[[#This Row],[Fecha]],tblCalendario[Fecha],tblCalendario[Dia Semana],""),"")</f>
        <v>martes</v>
      </c>
      <c r="D260">
        <f>IFERROR(_xlfn.XLOOKUP(tblGenerador[[#This Row],[Fecha]],tblCalendario[Fecha],tblCalendario[Mes],""),"")</f>
        <v>1</v>
      </c>
      <c r="E260" t="s">
        <v>248</v>
      </c>
      <c r="F260" t="str">
        <f>_xlfn.XLOOKUP(tblGenerador[[#This Row],[ID_Tarea]],tblTareas[ID],tblTareas[TAREAS],"")</f>
        <v xml:space="preserve">Limpiar Sillones </v>
      </c>
      <c r="G260" t="str">
        <f>_xlfn.XLOOKUP(tblGenerador[[#This Row],[ID_Tarea]],tblTareas[ID],tblTareas[Tipo frecuencia],"")</f>
        <v>personalizada</v>
      </c>
      <c r="H260" t="str">
        <f>_xlfn.XLOOKUP(tblGenerador[[#This Row],[ID_Tarea]],tblTareas[ID],tblTareas[Regla frecuencia],"")</f>
        <v>martes, jueves</v>
      </c>
      <c r="I260">
        <f>_xlfn.XLOOKUP(tblGenerador[[#This Row],[ID_Tarea]],tblTareas[ID],tblTareas[Duración Estándar (min)],"")</f>
        <v>10</v>
      </c>
      <c r="J260" t="str">
        <f>_xlfn.XLOOKUP(tblGenerador[[#This Row],[ID_Tarea]],tblTareas[ID],tblTareas[Turno],"")</f>
        <v>Cualquiera</v>
      </c>
      <c r="K260" t="str">
        <f>_xlfn.XLOOKUP(tblGenerador[[#This Row],[ID_Tarea]],tblTareas[ID],tblTareas[Puesto],"")</f>
        <v>Asesora Ventas</v>
      </c>
      <c r="L260">
        <f>_xlfn.XLOOKUP(tblGenerador[[#This Row],[ID_Tarea]],tblTareas[ID],tblTareas[Frec Diaria],"")</f>
        <v>1</v>
      </c>
      <c r="M260" t="str">
        <f>_xlfn.XLOOKUP(tblGenerador[[#This Row],[ID_Tarea]],tblTareas[ID],tblTareas[Excluir_Festivos],"")</f>
        <v>si</v>
      </c>
      <c r="N2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1" spans="1:14">
      <c r="A261" s="6">
        <v>46028</v>
      </c>
      <c r="B261">
        <f>IFERROR(_xlfn.XLOOKUP(tblGenerador[[#This Row],[Fecha]],tblCalendario[Fecha],tblCalendario[Num de Sem],""),"")</f>
        <v>2</v>
      </c>
      <c r="C261" t="str">
        <f>IFERROR(_xlfn.XLOOKUP(tblGenerador[[#This Row],[Fecha]],tblCalendario[Fecha],tblCalendario[Dia Semana],""),"")</f>
        <v>martes</v>
      </c>
      <c r="D261">
        <f>IFERROR(_xlfn.XLOOKUP(tblGenerador[[#This Row],[Fecha]],tblCalendario[Fecha],tblCalendario[Mes],""),"")</f>
        <v>1</v>
      </c>
      <c r="E261" t="s">
        <v>249</v>
      </c>
      <c r="F261" t="str">
        <f>_xlfn.XLOOKUP(tblGenerador[[#This Row],[ID_Tarea]],tblTareas[ID],tblTareas[TAREAS],"")</f>
        <v xml:space="preserve">Limpiar Ventanas De Adentro, muebles Aparador Y Piso Del Aparador </v>
      </c>
      <c r="G261" t="str">
        <f>_xlfn.XLOOKUP(tblGenerador[[#This Row],[ID_Tarea]],tblTareas[ID],tblTareas[Tipo frecuencia],"")</f>
        <v>personalizada</v>
      </c>
      <c r="H261" t="str">
        <f>_xlfn.XLOOKUP(tblGenerador[[#This Row],[ID_Tarea]],tblTareas[ID],tblTareas[Regla frecuencia],"")</f>
        <v>martes, jueves, sabado</v>
      </c>
      <c r="I261">
        <f>_xlfn.XLOOKUP(tblGenerador[[#This Row],[ID_Tarea]],tblTareas[ID],tblTareas[Duración Estándar (min)],"")</f>
        <v>30</v>
      </c>
      <c r="J261" t="str">
        <f>_xlfn.XLOOKUP(tblGenerador[[#This Row],[ID_Tarea]],tblTareas[ID],tblTareas[Turno],"")</f>
        <v>Cualquiera</v>
      </c>
      <c r="K261" t="str">
        <f>_xlfn.XLOOKUP(tblGenerador[[#This Row],[ID_Tarea]],tblTareas[ID],tblTareas[Puesto],"")</f>
        <v>Asesora Ventas</v>
      </c>
      <c r="L261">
        <f>_xlfn.XLOOKUP(tblGenerador[[#This Row],[ID_Tarea]],tblTareas[ID],tblTareas[Frec Diaria],"")</f>
        <v>1</v>
      </c>
      <c r="M261" t="str">
        <f>_xlfn.XLOOKUP(tblGenerador[[#This Row],[ID_Tarea]],tblTareas[ID],tblTareas[Excluir_Festivos],"")</f>
        <v>si</v>
      </c>
      <c r="N2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2" spans="1:14">
      <c r="A262" s="6">
        <v>46028</v>
      </c>
      <c r="B262">
        <f>IFERROR(_xlfn.XLOOKUP(tblGenerador[[#This Row],[Fecha]],tblCalendario[Fecha],tblCalendario[Num de Sem],""),"")</f>
        <v>2</v>
      </c>
      <c r="C262" t="str">
        <f>IFERROR(_xlfn.XLOOKUP(tblGenerador[[#This Row],[Fecha]],tblCalendario[Fecha],tblCalendario[Dia Semana],""),"")</f>
        <v>martes</v>
      </c>
      <c r="D262">
        <f>IFERROR(_xlfn.XLOOKUP(tblGenerador[[#This Row],[Fecha]],tblCalendario[Fecha],tblCalendario[Mes],""),"")</f>
        <v>1</v>
      </c>
      <c r="E262" t="s">
        <v>250</v>
      </c>
      <c r="F262" t="str">
        <f>_xlfn.XLOOKUP(tblGenerador[[#This Row],[ID_Tarea]],tblTareas[ID],tblTareas[TAREAS],"")</f>
        <v xml:space="preserve">Limpiar Espejos </v>
      </c>
      <c r="G262" t="str">
        <f>_xlfn.XLOOKUP(tblGenerador[[#This Row],[ID_Tarea]],tblTareas[ID],tblTareas[Tipo frecuencia],"")</f>
        <v>personalizada</v>
      </c>
      <c r="H262" t="str">
        <f>_xlfn.XLOOKUP(tblGenerador[[#This Row],[ID_Tarea]],tblTareas[ID],tblTareas[Regla frecuencia],"")</f>
        <v>lunes, miercoles, viernes</v>
      </c>
      <c r="I262">
        <f>_xlfn.XLOOKUP(tblGenerador[[#This Row],[ID_Tarea]],tblTareas[ID],tblTareas[Duración Estándar (min)],"")</f>
        <v>10</v>
      </c>
      <c r="J262" t="str">
        <f>_xlfn.XLOOKUP(tblGenerador[[#This Row],[ID_Tarea]],tblTareas[ID],tblTareas[Turno],"")</f>
        <v>Cualquiera</v>
      </c>
      <c r="K262" t="str">
        <f>_xlfn.XLOOKUP(tblGenerador[[#This Row],[ID_Tarea]],tblTareas[ID],tblTareas[Puesto],"")</f>
        <v>Asesora Ventas</v>
      </c>
      <c r="L262">
        <f>_xlfn.XLOOKUP(tblGenerador[[#This Row],[ID_Tarea]],tblTareas[ID],tblTareas[Frec Diaria],"")</f>
        <v>1</v>
      </c>
      <c r="M262" t="str">
        <f>_xlfn.XLOOKUP(tblGenerador[[#This Row],[ID_Tarea]],tblTareas[ID],tblTareas[Excluir_Festivos],"")</f>
        <v>si</v>
      </c>
      <c r="N2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3" spans="1:14">
      <c r="A263" s="6">
        <v>46028</v>
      </c>
      <c r="B263">
        <f>IFERROR(_xlfn.XLOOKUP(tblGenerador[[#This Row],[Fecha]],tblCalendario[Fecha],tblCalendario[Num de Sem],""),"")</f>
        <v>2</v>
      </c>
      <c r="C263" t="str">
        <f>IFERROR(_xlfn.XLOOKUP(tblGenerador[[#This Row],[Fecha]],tblCalendario[Fecha],tblCalendario[Dia Semana],""),"")</f>
        <v>martes</v>
      </c>
      <c r="D263">
        <f>IFERROR(_xlfn.XLOOKUP(tblGenerador[[#This Row],[Fecha]],tblCalendario[Fecha],tblCalendario[Mes],""),"")</f>
        <v>1</v>
      </c>
      <c r="E263" t="s">
        <v>251</v>
      </c>
      <c r="F263" t="str">
        <f>_xlfn.XLOOKUP(tblGenerador[[#This Row],[ID_Tarea]],tblTareas[ID],tblTareas[TAREAS],"")</f>
        <v>Limpiar Ventanas De Afuera</v>
      </c>
      <c r="G263" t="str">
        <f>_xlfn.XLOOKUP(tblGenerador[[#This Row],[ID_Tarea]],tblTareas[ID],tblTareas[Tipo frecuencia],"")</f>
        <v>personalizada</v>
      </c>
      <c r="H263" t="str">
        <f>_xlfn.XLOOKUP(tblGenerador[[#This Row],[ID_Tarea]],tblTareas[ID],tblTareas[Regla frecuencia],"")</f>
        <v>lunes a sabado</v>
      </c>
      <c r="I263">
        <f>_xlfn.XLOOKUP(tblGenerador[[#This Row],[ID_Tarea]],tblTareas[ID],tblTareas[Duración Estándar (min)],"")</f>
        <v>20</v>
      </c>
      <c r="J263" t="str">
        <f>_xlfn.XLOOKUP(tblGenerador[[#This Row],[ID_Tarea]],tblTareas[ID],tblTareas[Turno],"")</f>
        <v>Cualquiera</v>
      </c>
      <c r="K263" t="str">
        <f>_xlfn.XLOOKUP(tblGenerador[[#This Row],[ID_Tarea]],tblTareas[ID],tblTareas[Puesto],"")</f>
        <v>Asesora Ventas</v>
      </c>
      <c r="L263">
        <f>_xlfn.XLOOKUP(tblGenerador[[#This Row],[ID_Tarea]],tblTareas[ID],tblTareas[Frec Diaria],"")</f>
        <v>1</v>
      </c>
      <c r="M263" t="str">
        <f>_xlfn.XLOOKUP(tblGenerador[[#This Row],[ID_Tarea]],tblTareas[ID],tblTareas[Excluir_Festivos],"")</f>
        <v>si</v>
      </c>
      <c r="N2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4" spans="1:14">
      <c r="A264" s="6">
        <v>46028</v>
      </c>
      <c r="B264">
        <f>IFERROR(_xlfn.XLOOKUP(tblGenerador[[#This Row],[Fecha]],tblCalendario[Fecha],tblCalendario[Num de Sem],""),"")</f>
        <v>2</v>
      </c>
      <c r="C264" t="str">
        <f>IFERROR(_xlfn.XLOOKUP(tblGenerador[[#This Row],[Fecha]],tblCalendario[Fecha],tblCalendario[Dia Semana],""),"")</f>
        <v>martes</v>
      </c>
      <c r="D264">
        <f>IFERROR(_xlfn.XLOOKUP(tblGenerador[[#This Row],[Fecha]],tblCalendario[Fecha],tblCalendario[Mes],""),"")</f>
        <v>1</v>
      </c>
      <c r="E264" t="s">
        <v>252</v>
      </c>
      <c r="F264" t="str">
        <f>_xlfn.XLOOKUP(tblGenerador[[#This Row],[ID_Tarea]],tblTareas[ID],tblTareas[TAREAS],"")</f>
        <v xml:space="preserve">Limpieza De Calzado </v>
      </c>
      <c r="G264" t="str">
        <f>_xlfn.XLOOKUP(tblGenerador[[#This Row],[ID_Tarea]],tblTareas[ID],tblTareas[Tipo frecuencia],"")</f>
        <v>diario</v>
      </c>
      <c r="H264" t="str">
        <f>_xlfn.XLOOKUP(tblGenerador[[#This Row],[ID_Tarea]],tblTareas[ID],tblTareas[Regla frecuencia],"")</f>
        <v>diario</v>
      </c>
      <c r="I264">
        <f>_xlfn.XLOOKUP(tblGenerador[[#This Row],[ID_Tarea]],tblTareas[ID],tblTareas[Duración Estándar (min)],"")</f>
        <v>15</v>
      </c>
      <c r="J264" t="str">
        <f>_xlfn.XLOOKUP(tblGenerador[[#This Row],[ID_Tarea]],tblTareas[ID],tblTareas[Turno],"")</f>
        <v>Cualquiera</v>
      </c>
      <c r="K264" t="str">
        <f>_xlfn.XLOOKUP(tblGenerador[[#This Row],[ID_Tarea]],tblTareas[ID],tblTareas[Puesto],"")</f>
        <v>Asesora Ventas</v>
      </c>
      <c r="L264">
        <f>_xlfn.XLOOKUP(tblGenerador[[#This Row],[ID_Tarea]],tblTareas[ID],tblTareas[Frec Diaria],"")</f>
        <v>1</v>
      </c>
      <c r="M264" t="str">
        <f>_xlfn.XLOOKUP(tblGenerador[[#This Row],[ID_Tarea]],tblTareas[ID],tblTareas[Excluir_Festivos],"")</f>
        <v>si</v>
      </c>
      <c r="N2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5" spans="1:14">
      <c r="A265" s="6">
        <v>46028</v>
      </c>
      <c r="B265">
        <f>IFERROR(_xlfn.XLOOKUP(tblGenerador[[#This Row],[Fecha]],tblCalendario[Fecha],tblCalendario[Num de Sem],""),"")</f>
        <v>2</v>
      </c>
      <c r="C265" t="str">
        <f>IFERROR(_xlfn.XLOOKUP(tblGenerador[[#This Row],[Fecha]],tblCalendario[Fecha],tblCalendario[Dia Semana],""),"")</f>
        <v>martes</v>
      </c>
      <c r="D265">
        <f>IFERROR(_xlfn.XLOOKUP(tblGenerador[[#This Row],[Fecha]],tblCalendario[Fecha],tblCalendario[Mes],""),"")</f>
        <v>1</v>
      </c>
      <c r="E265" t="s">
        <v>253</v>
      </c>
      <c r="F265" t="str">
        <f>_xlfn.XLOOKUP(tblGenerador[[#This Row],[ID_Tarea]],tblTareas[ID],tblTareas[TAREAS],"")</f>
        <v xml:space="preserve">Limpieza De Suelas </v>
      </c>
      <c r="G265" t="str">
        <f>_xlfn.XLOOKUP(tblGenerador[[#This Row],[ID_Tarea]],tblTareas[ID],tblTareas[Tipo frecuencia],"")</f>
        <v>diario</v>
      </c>
      <c r="H265" t="str">
        <f>_xlfn.XLOOKUP(tblGenerador[[#This Row],[ID_Tarea]],tblTareas[ID],tblTareas[Regla frecuencia],"")</f>
        <v>diario</v>
      </c>
      <c r="I265">
        <f>_xlfn.XLOOKUP(tblGenerador[[#This Row],[ID_Tarea]],tblTareas[ID],tblTareas[Duración Estándar (min)],"")</f>
        <v>15</v>
      </c>
      <c r="J265" t="str">
        <f>_xlfn.XLOOKUP(tblGenerador[[#This Row],[ID_Tarea]],tblTareas[ID],tblTareas[Turno],"")</f>
        <v>Cualquiera</v>
      </c>
      <c r="K265" t="str">
        <f>_xlfn.XLOOKUP(tblGenerador[[#This Row],[ID_Tarea]],tblTareas[ID],tblTareas[Puesto],"")</f>
        <v>Asesora Ventas</v>
      </c>
      <c r="L265">
        <f>_xlfn.XLOOKUP(tblGenerador[[#This Row],[ID_Tarea]],tblTareas[ID],tblTareas[Frec Diaria],"")</f>
        <v>1</v>
      </c>
      <c r="M265" t="str">
        <f>_xlfn.XLOOKUP(tblGenerador[[#This Row],[ID_Tarea]],tblTareas[ID],tblTareas[Excluir_Festivos],"")</f>
        <v>si</v>
      </c>
      <c r="N2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6" spans="1:14">
      <c r="A266" s="6">
        <v>46028</v>
      </c>
      <c r="B266">
        <f>IFERROR(_xlfn.XLOOKUP(tblGenerador[[#This Row],[Fecha]],tblCalendario[Fecha],tblCalendario[Num de Sem],""),"")</f>
        <v>2</v>
      </c>
      <c r="C266" t="str">
        <f>IFERROR(_xlfn.XLOOKUP(tblGenerador[[#This Row],[Fecha]],tblCalendario[Fecha],tblCalendario[Dia Semana],""),"")</f>
        <v>martes</v>
      </c>
      <c r="D266">
        <f>IFERROR(_xlfn.XLOOKUP(tblGenerador[[#This Row],[Fecha]],tblCalendario[Fecha],tblCalendario[Mes],""),"")</f>
        <v>1</v>
      </c>
      <c r="E266" t="s">
        <v>254</v>
      </c>
      <c r="F266" t="str">
        <f>_xlfn.XLOOKUP(tblGenerador[[#This Row],[ID_Tarea]],tblTareas[ID],tblTareas[TAREAS],"")</f>
        <v xml:space="preserve">Barrer Trapear Escalera </v>
      </c>
      <c r="G266" t="str">
        <f>_xlfn.XLOOKUP(tblGenerador[[#This Row],[ID_Tarea]],tblTareas[ID],tblTareas[Tipo frecuencia],"")</f>
        <v>semanal</v>
      </c>
      <c r="H266" t="str">
        <f>_xlfn.XLOOKUP(tblGenerador[[#This Row],[ID_Tarea]],tblTareas[ID],tblTareas[Regla frecuencia],"")</f>
        <v>viernes</v>
      </c>
      <c r="I266">
        <f>_xlfn.XLOOKUP(tblGenerador[[#This Row],[ID_Tarea]],tblTareas[ID],tblTareas[Duración Estándar (min)],"")</f>
        <v>15</v>
      </c>
      <c r="J266" t="str">
        <f>_xlfn.XLOOKUP(tblGenerador[[#This Row],[ID_Tarea]],tblTareas[ID],tblTareas[Turno],"")</f>
        <v>Apertura</v>
      </c>
      <c r="K266" t="str">
        <f>_xlfn.XLOOKUP(tblGenerador[[#This Row],[ID_Tarea]],tblTareas[ID],tblTareas[Puesto],"")</f>
        <v>Asesora Ventas</v>
      </c>
      <c r="L266">
        <f>_xlfn.XLOOKUP(tblGenerador[[#This Row],[ID_Tarea]],tblTareas[ID],tblTareas[Frec Diaria],"")</f>
        <v>1</v>
      </c>
      <c r="M266" t="str">
        <f>_xlfn.XLOOKUP(tblGenerador[[#This Row],[ID_Tarea]],tblTareas[ID],tblTareas[Excluir_Festivos],"")</f>
        <v>si</v>
      </c>
      <c r="N2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7" spans="1:14">
      <c r="A267" s="6">
        <v>46028</v>
      </c>
      <c r="B267">
        <f>IFERROR(_xlfn.XLOOKUP(tblGenerador[[#This Row],[Fecha]],tblCalendario[Fecha],tblCalendario[Num de Sem],""),"")</f>
        <v>2</v>
      </c>
      <c r="C267" t="str">
        <f>IFERROR(_xlfn.XLOOKUP(tblGenerador[[#This Row],[Fecha]],tblCalendario[Fecha],tblCalendario[Dia Semana],""),"")</f>
        <v>martes</v>
      </c>
      <c r="D267">
        <f>IFERROR(_xlfn.XLOOKUP(tblGenerador[[#This Row],[Fecha]],tblCalendario[Fecha],tblCalendario[Mes],""),"")</f>
        <v>1</v>
      </c>
      <c r="E267" t="s">
        <v>255</v>
      </c>
      <c r="F267" t="str">
        <f>_xlfn.XLOOKUP(tblGenerador[[#This Row],[ID_Tarea]],tblTareas[ID],tblTareas[TAREAS],"")</f>
        <v>Limpieza Oficina De Alex  Y Limpieza De Refri</v>
      </c>
      <c r="G267" t="str">
        <f>_xlfn.XLOOKUP(tblGenerador[[#This Row],[ID_Tarea]],tblTareas[ID],tblTareas[Tipo frecuencia],"")</f>
        <v>semanal</v>
      </c>
      <c r="H267" t="str">
        <f>_xlfn.XLOOKUP(tblGenerador[[#This Row],[ID_Tarea]],tblTareas[ID],tblTareas[Regla frecuencia],"")</f>
        <v>lunes</v>
      </c>
      <c r="I267">
        <f>_xlfn.XLOOKUP(tblGenerador[[#This Row],[ID_Tarea]],tblTareas[ID],tblTareas[Duración Estándar (min)],"")</f>
        <v>60</v>
      </c>
      <c r="J267" t="str">
        <f>_xlfn.XLOOKUP(tblGenerador[[#This Row],[ID_Tarea]],tblTareas[ID],tblTareas[Turno],"")</f>
        <v>Cualquiera</v>
      </c>
      <c r="K267" t="str">
        <f>_xlfn.XLOOKUP(tblGenerador[[#This Row],[ID_Tarea]],tblTareas[ID],tblTareas[Puesto],"")</f>
        <v>Asesora Ventas</v>
      </c>
      <c r="L267">
        <f>_xlfn.XLOOKUP(tblGenerador[[#This Row],[ID_Tarea]],tblTareas[ID],tblTareas[Frec Diaria],"")</f>
        <v>1</v>
      </c>
      <c r="M267" t="str">
        <f>_xlfn.XLOOKUP(tblGenerador[[#This Row],[ID_Tarea]],tblTareas[ID],tblTareas[Excluir_Festivos],"")</f>
        <v>si</v>
      </c>
      <c r="N2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68" spans="1:14">
      <c r="A268" s="6">
        <v>46028</v>
      </c>
      <c r="B268">
        <f>IFERROR(_xlfn.XLOOKUP(tblGenerador[[#This Row],[Fecha]],tblCalendario[Fecha],tblCalendario[Num de Sem],""),"")</f>
        <v>2</v>
      </c>
      <c r="C268" t="str">
        <f>IFERROR(_xlfn.XLOOKUP(tblGenerador[[#This Row],[Fecha]],tblCalendario[Fecha],tblCalendario[Dia Semana],""),"")</f>
        <v>martes</v>
      </c>
      <c r="D268">
        <f>IFERROR(_xlfn.XLOOKUP(tblGenerador[[#This Row],[Fecha]],tblCalendario[Fecha],tblCalendario[Mes],""),"")</f>
        <v>1</v>
      </c>
      <c r="E268" t="s">
        <v>256</v>
      </c>
      <c r="F268" t="str">
        <f>_xlfn.XLOOKUP(tblGenerador[[#This Row],[ID_Tarea]],tblTareas[ID],tblTareas[TAREAS],"")</f>
        <v>Limpieza modulos y repisas</v>
      </c>
      <c r="G268" t="str">
        <f>_xlfn.XLOOKUP(tblGenerador[[#This Row],[ID_Tarea]],tblTareas[ID],tblTareas[Tipo frecuencia],"")</f>
        <v>diario</v>
      </c>
      <c r="H268" t="str">
        <f>_xlfn.XLOOKUP(tblGenerador[[#This Row],[ID_Tarea]],tblTareas[ID],tblTareas[Regla frecuencia],"")</f>
        <v>diario</v>
      </c>
      <c r="I268">
        <f>_xlfn.XLOOKUP(tblGenerador[[#This Row],[ID_Tarea]],tblTareas[ID],tblTareas[Duración Estándar (min)],"")</f>
        <v>20</v>
      </c>
      <c r="J268" t="str">
        <f>_xlfn.XLOOKUP(tblGenerador[[#This Row],[ID_Tarea]],tblTareas[ID],tblTareas[Turno],"")</f>
        <v>Cualquiera</v>
      </c>
      <c r="K268" t="str">
        <f>_xlfn.XLOOKUP(tblGenerador[[#This Row],[ID_Tarea]],tblTareas[ID],tblTareas[Puesto],"")</f>
        <v>Asesora Ventas</v>
      </c>
      <c r="L268">
        <f>_xlfn.XLOOKUP(tblGenerador[[#This Row],[ID_Tarea]],tblTareas[ID],tblTareas[Frec Diaria],"")</f>
        <v>1</v>
      </c>
      <c r="M268" t="str">
        <f>_xlfn.XLOOKUP(tblGenerador[[#This Row],[ID_Tarea]],tblTareas[ID],tblTareas[Excluir_Festivos],"")</f>
        <v>si</v>
      </c>
      <c r="N2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69" spans="1:14">
      <c r="A269" s="6">
        <v>46028</v>
      </c>
      <c r="B269">
        <f>IFERROR(_xlfn.XLOOKUP(tblGenerador[[#This Row],[Fecha]],tblCalendario[Fecha],tblCalendario[Num de Sem],""),"")</f>
        <v>2</v>
      </c>
      <c r="C269" t="str">
        <f>IFERROR(_xlfn.XLOOKUP(tblGenerador[[#This Row],[Fecha]],tblCalendario[Fecha],tblCalendario[Dia Semana],""),"")</f>
        <v>martes</v>
      </c>
      <c r="D269">
        <f>IFERROR(_xlfn.XLOOKUP(tblGenerador[[#This Row],[Fecha]],tblCalendario[Fecha],tblCalendario[Mes],""),"")</f>
        <v>1</v>
      </c>
      <c r="E269" t="s">
        <v>257</v>
      </c>
      <c r="F269" t="str">
        <f>_xlfn.XLOOKUP(tblGenerador[[#This Row],[ID_Tarea]],tblTareas[ID],tblTareas[TAREAS],"")</f>
        <v>Poner Alarma 8:00</v>
      </c>
      <c r="G269" t="str">
        <f>_xlfn.XLOOKUP(tblGenerador[[#This Row],[ID_Tarea]],tblTareas[ID],tblTareas[Tipo frecuencia],"")</f>
        <v>diario</v>
      </c>
      <c r="H269" t="str">
        <f>_xlfn.XLOOKUP(tblGenerador[[#This Row],[ID_Tarea]],tblTareas[ID],tblTareas[Regla frecuencia],"")</f>
        <v>diario</v>
      </c>
      <c r="I269">
        <f>_xlfn.XLOOKUP(tblGenerador[[#This Row],[ID_Tarea]],tblTareas[ID],tblTareas[Duración Estándar (min)],"")</f>
        <v>5</v>
      </c>
      <c r="J269" t="str">
        <f>_xlfn.XLOOKUP(tblGenerador[[#This Row],[ID_Tarea]],tblTareas[ID],tblTareas[Turno],"")</f>
        <v>Cualquiera</v>
      </c>
      <c r="K269" t="str">
        <f>_xlfn.XLOOKUP(tblGenerador[[#This Row],[ID_Tarea]],tblTareas[ID],tblTareas[Puesto],"")</f>
        <v>Asesora Ventas</v>
      </c>
      <c r="L269">
        <f>_xlfn.XLOOKUP(tblGenerador[[#This Row],[ID_Tarea]],tblTareas[ID],tblTareas[Frec Diaria],"")</f>
        <v>1</v>
      </c>
      <c r="M269" t="str">
        <f>_xlfn.XLOOKUP(tblGenerador[[#This Row],[ID_Tarea]],tblTareas[ID],tblTareas[Excluir_Festivos],"")</f>
        <v>si</v>
      </c>
      <c r="N2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0" spans="1:14">
      <c r="A270" s="6">
        <v>46028</v>
      </c>
      <c r="B270">
        <f>IFERROR(_xlfn.XLOOKUP(tblGenerador[[#This Row],[Fecha]],tblCalendario[Fecha],tblCalendario[Num de Sem],""),"")</f>
        <v>2</v>
      </c>
      <c r="C270" t="str">
        <f>IFERROR(_xlfn.XLOOKUP(tblGenerador[[#This Row],[Fecha]],tblCalendario[Fecha],tblCalendario[Dia Semana],""),"")</f>
        <v>martes</v>
      </c>
      <c r="D270">
        <f>IFERROR(_xlfn.XLOOKUP(tblGenerador[[#This Row],[Fecha]],tblCalendario[Fecha],tblCalendario[Mes],""),"")</f>
        <v>1</v>
      </c>
      <c r="E270" t="s">
        <v>258</v>
      </c>
      <c r="F270" t="str">
        <f>_xlfn.XLOOKUP(tblGenerador[[#This Row],[ID_Tarea]],tblTareas[ID],tblTareas[TAREAS],"")</f>
        <v>Revisión De Mercancía</v>
      </c>
      <c r="G270" t="str">
        <f>_xlfn.XLOOKUP(tblGenerador[[#This Row],[ID_Tarea]],tblTareas[ID],tblTareas[Tipo frecuencia],"")</f>
        <v>mensual</v>
      </c>
      <c r="H270" t="str">
        <f>_xlfn.XLOOKUP(tblGenerador[[#This Row],[ID_Tarea]],tblTareas[ID],tblTareas[Regla frecuencia],"")</f>
        <v>dia 21, dia 22, dia 23</v>
      </c>
      <c r="I270">
        <f>_xlfn.XLOOKUP(tblGenerador[[#This Row],[ID_Tarea]],tblTareas[ID],tblTareas[Duración Estándar (min)],"")</f>
        <v>960</v>
      </c>
      <c r="J270" t="str">
        <f>_xlfn.XLOOKUP(tblGenerador[[#This Row],[ID_Tarea]],tblTareas[ID],tblTareas[Turno],"")</f>
        <v>Cualquiera</v>
      </c>
      <c r="K270" t="str">
        <f>_xlfn.XLOOKUP(tblGenerador[[#This Row],[ID_Tarea]],tblTareas[ID],tblTareas[Puesto],"")</f>
        <v>Asesora Ventas</v>
      </c>
      <c r="L270">
        <f>_xlfn.XLOOKUP(tblGenerador[[#This Row],[ID_Tarea]],tblTareas[ID],tblTareas[Frec Diaria],"")</f>
        <v>1</v>
      </c>
      <c r="M270" t="str">
        <f>_xlfn.XLOOKUP(tblGenerador[[#This Row],[ID_Tarea]],tblTareas[ID],tblTareas[Excluir_Festivos],"")</f>
        <v>si</v>
      </c>
      <c r="N2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1" spans="1:14">
      <c r="A271" s="6">
        <v>46028</v>
      </c>
      <c r="B271">
        <f>IFERROR(_xlfn.XLOOKUP(tblGenerador[[#This Row],[Fecha]],tblCalendario[Fecha],tblCalendario[Num de Sem],""),"")</f>
        <v>2</v>
      </c>
      <c r="C271" t="str">
        <f>IFERROR(_xlfn.XLOOKUP(tblGenerador[[#This Row],[Fecha]],tblCalendario[Fecha],tblCalendario[Dia Semana],""),"")</f>
        <v>martes</v>
      </c>
      <c r="D271">
        <f>IFERROR(_xlfn.XLOOKUP(tblGenerador[[#This Row],[Fecha]],tblCalendario[Fecha],tblCalendario[Mes],""),"")</f>
        <v>1</v>
      </c>
      <c r="E271" t="s">
        <v>259</v>
      </c>
      <c r="F271" t="str">
        <f>_xlfn.XLOOKUP(tblGenerador[[#This Row],[ID_Tarea]],tblTareas[ID],tblTareas[TAREAS],"")</f>
        <v xml:space="preserve">Rotar Mercancía De Exhibidores </v>
      </c>
      <c r="G271" t="str">
        <f>_xlfn.XLOOKUP(tblGenerador[[#This Row],[ID_Tarea]],tblTareas[ID],tblTareas[Tipo frecuencia],"")</f>
        <v>mensual</v>
      </c>
      <c r="H271" t="str">
        <f>_xlfn.XLOOKUP(tblGenerador[[#This Row],[ID_Tarea]],tblTareas[ID],tblTareas[Regla frecuencia],"")</f>
        <v>dia 27</v>
      </c>
      <c r="I271">
        <f>_xlfn.XLOOKUP(tblGenerador[[#This Row],[ID_Tarea]],tblTareas[ID],tblTareas[Duración Estándar (min)],"")</f>
        <v>40</v>
      </c>
      <c r="J271" t="str">
        <f>_xlfn.XLOOKUP(tblGenerador[[#This Row],[ID_Tarea]],tblTareas[ID],tblTareas[Turno],"")</f>
        <v>Cualquiera</v>
      </c>
      <c r="K271" t="str">
        <f>_xlfn.XLOOKUP(tblGenerador[[#This Row],[ID_Tarea]],tblTareas[ID],tblTareas[Puesto],"")</f>
        <v>Asesora Ventas</v>
      </c>
      <c r="L271">
        <f>_xlfn.XLOOKUP(tblGenerador[[#This Row],[ID_Tarea]],tblTareas[ID],tblTareas[Frec Diaria],"")</f>
        <v>1</v>
      </c>
      <c r="M271" t="str">
        <f>_xlfn.XLOOKUP(tblGenerador[[#This Row],[ID_Tarea]],tblTareas[ID],tblTareas[Excluir_Festivos],"")</f>
        <v>si</v>
      </c>
      <c r="N2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2" spans="1:14">
      <c r="A272" s="6">
        <v>46028</v>
      </c>
      <c r="B272">
        <f>IFERROR(_xlfn.XLOOKUP(tblGenerador[[#This Row],[Fecha]],tblCalendario[Fecha],tblCalendario[Num de Sem],""),"")</f>
        <v>2</v>
      </c>
      <c r="C272" t="str">
        <f>IFERROR(_xlfn.XLOOKUP(tblGenerador[[#This Row],[Fecha]],tblCalendario[Fecha],tblCalendario[Dia Semana],""),"")</f>
        <v>martes</v>
      </c>
      <c r="D272">
        <f>IFERROR(_xlfn.XLOOKUP(tblGenerador[[#This Row],[Fecha]],tblCalendario[Fecha],tblCalendario[Mes],""),"")</f>
        <v>1</v>
      </c>
      <c r="E272" t="s">
        <v>260</v>
      </c>
      <c r="F272" t="str">
        <f>_xlfn.XLOOKUP(tblGenerador[[#This Row],[ID_Tarea]],tblTareas[ID],tblTareas[TAREAS],"")</f>
        <v>Subir Cortinas 6;00 Pm</v>
      </c>
      <c r="G272" t="str">
        <f>_xlfn.XLOOKUP(tblGenerador[[#This Row],[ID_Tarea]],tblTareas[ID],tblTareas[Tipo frecuencia],"")</f>
        <v>diario</v>
      </c>
      <c r="H272" t="str">
        <f>_xlfn.XLOOKUP(tblGenerador[[#This Row],[ID_Tarea]],tblTareas[ID],tblTareas[Regla frecuencia],"")</f>
        <v>diario</v>
      </c>
      <c r="I272">
        <f>_xlfn.XLOOKUP(tblGenerador[[#This Row],[ID_Tarea]],tblTareas[ID],tblTareas[Duración Estándar (min)],"")</f>
        <v>5</v>
      </c>
      <c r="J272" t="str">
        <f>_xlfn.XLOOKUP(tblGenerador[[#This Row],[ID_Tarea]],tblTareas[ID],tblTareas[Turno],"")</f>
        <v>Cualquiera</v>
      </c>
      <c r="K272" t="str">
        <f>_xlfn.XLOOKUP(tblGenerador[[#This Row],[ID_Tarea]],tblTareas[ID],tblTareas[Puesto],"")</f>
        <v>Asesora Ventas</v>
      </c>
      <c r="L272">
        <f>_xlfn.XLOOKUP(tblGenerador[[#This Row],[ID_Tarea]],tblTareas[ID],tblTareas[Frec Diaria],"")</f>
        <v>1</v>
      </c>
      <c r="M272" t="str">
        <f>_xlfn.XLOOKUP(tblGenerador[[#This Row],[ID_Tarea]],tblTareas[ID],tblTareas[Excluir_Festivos],"")</f>
        <v>si</v>
      </c>
      <c r="N2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3" spans="1:14">
      <c r="A273" s="6">
        <v>46028</v>
      </c>
      <c r="B273">
        <f>IFERROR(_xlfn.XLOOKUP(tblGenerador[[#This Row],[Fecha]],tblCalendario[Fecha],tblCalendario[Num de Sem],""),"")</f>
        <v>2</v>
      </c>
      <c r="C273" t="str">
        <f>IFERROR(_xlfn.XLOOKUP(tblGenerador[[#This Row],[Fecha]],tblCalendario[Fecha],tblCalendario[Dia Semana],""),"")</f>
        <v>martes</v>
      </c>
      <c r="D273">
        <f>IFERROR(_xlfn.XLOOKUP(tblGenerador[[#This Row],[Fecha]],tblCalendario[Fecha],tblCalendario[Mes],""),"")</f>
        <v>1</v>
      </c>
      <c r="E273" t="s">
        <v>261</v>
      </c>
      <c r="F273" t="str">
        <f>_xlfn.XLOOKUP(tblGenerador[[#This Row],[ID_Tarea]],tblTareas[ID],tblTareas[TAREAS],"")</f>
        <v>Tableo De Cajas</v>
      </c>
      <c r="G273" t="str">
        <f>_xlfn.XLOOKUP(tblGenerador[[#This Row],[ID_Tarea]],tblTareas[ID],tblTareas[Tipo frecuencia],"")</f>
        <v>diario</v>
      </c>
      <c r="H273" t="str">
        <f>_xlfn.XLOOKUP(tblGenerador[[#This Row],[ID_Tarea]],tblTareas[ID],tblTareas[Regla frecuencia],"")</f>
        <v>diario</v>
      </c>
      <c r="I273">
        <f>_xlfn.XLOOKUP(tblGenerador[[#This Row],[ID_Tarea]],tblTareas[ID],tblTareas[Duración Estándar (min)],"")</f>
        <v>30</v>
      </c>
      <c r="J273" t="str">
        <f>_xlfn.XLOOKUP(tblGenerador[[#This Row],[ID_Tarea]],tblTareas[ID],tblTareas[Turno],"")</f>
        <v>Cualquiera</v>
      </c>
      <c r="K273" t="str">
        <f>_xlfn.XLOOKUP(tblGenerador[[#This Row],[ID_Tarea]],tblTareas[ID],tblTareas[Puesto],"")</f>
        <v>Asesora Ventas</v>
      </c>
      <c r="L273">
        <f>_xlfn.XLOOKUP(tblGenerador[[#This Row],[ID_Tarea]],tblTareas[ID],tblTareas[Frec Diaria],"")</f>
        <v>1</v>
      </c>
      <c r="M273" t="str">
        <f>_xlfn.XLOOKUP(tblGenerador[[#This Row],[ID_Tarea]],tblTareas[ID],tblTareas[Excluir_Festivos],"")</f>
        <v>si</v>
      </c>
      <c r="N2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74" spans="1:14">
      <c r="A274" s="6">
        <v>46028</v>
      </c>
      <c r="B274">
        <f>IFERROR(_xlfn.XLOOKUP(tblGenerador[[#This Row],[Fecha]],tblCalendario[Fecha],tblCalendario[Num de Sem],""),"")</f>
        <v>2</v>
      </c>
      <c r="C274" t="str">
        <f>IFERROR(_xlfn.XLOOKUP(tblGenerador[[#This Row],[Fecha]],tblCalendario[Fecha],tblCalendario[Dia Semana],""),"")</f>
        <v>martes</v>
      </c>
      <c r="D274">
        <f>IFERROR(_xlfn.XLOOKUP(tblGenerador[[#This Row],[Fecha]],tblCalendario[Fecha],tblCalendario[Mes],""),"")</f>
        <v>1</v>
      </c>
      <c r="E274" t="s">
        <v>262</v>
      </c>
      <c r="F274" t="str">
        <f>_xlfn.XLOOKUP(tblGenerador[[#This Row],[ID_Tarea]],tblTareas[ID],tblTareas[TAREAS],"")</f>
        <v xml:space="preserve">Regar Arboles </v>
      </c>
      <c r="G274" t="str">
        <f>_xlfn.XLOOKUP(tblGenerador[[#This Row],[ID_Tarea]],tblTareas[ID],tblTareas[Tipo frecuencia],"")</f>
        <v>personalizada</v>
      </c>
      <c r="H274" t="str">
        <f>_xlfn.XLOOKUP(tblGenerador[[#This Row],[ID_Tarea]],tblTareas[ID],tblTareas[Regla frecuencia],"")</f>
        <v>martes, jueves, sabado</v>
      </c>
      <c r="I274">
        <f>_xlfn.XLOOKUP(tblGenerador[[#This Row],[ID_Tarea]],tblTareas[ID],tblTareas[Duración Estándar (min)],"")</f>
        <v>15</v>
      </c>
      <c r="J274" t="str">
        <f>_xlfn.XLOOKUP(tblGenerador[[#This Row],[ID_Tarea]],tblTareas[ID],tblTareas[Turno],"")</f>
        <v>Cualquiera</v>
      </c>
      <c r="K274" t="str">
        <f>_xlfn.XLOOKUP(tblGenerador[[#This Row],[ID_Tarea]],tblTareas[ID],tblTareas[Puesto],"")</f>
        <v>Asesora Ventas</v>
      </c>
      <c r="L274">
        <f>_xlfn.XLOOKUP(tblGenerador[[#This Row],[ID_Tarea]],tblTareas[ID],tblTareas[Frec Diaria],"")</f>
        <v>1</v>
      </c>
      <c r="M274" t="str">
        <f>_xlfn.XLOOKUP(tblGenerador[[#This Row],[ID_Tarea]],tblTareas[ID],tblTareas[Excluir_Festivos],"")</f>
        <v>si</v>
      </c>
      <c r="N2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5" spans="1:14">
      <c r="A275" s="6">
        <v>46028</v>
      </c>
      <c r="B275">
        <f>IFERROR(_xlfn.XLOOKUP(tblGenerador[[#This Row],[Fecha]],tblCalendario[Fecha],tblCalendario[Num de Sem],""),"")</f>
        <v>2</v>
      </c>
      <c r="C275" t="str">
        <f>IFERROR(_xlfn.XLOOKUP(tblGenerador[[#This Row],[Fecha]],tblCalendario[Fecha],tblCalendario[Dia Semana],""),"")</f>
        <v>martes</v>
      </c>
      <c r="D275">
        <f>IFERROR(_xlfn.XLOOKUP(tblGenerador[[#This Row],[Fecha]],tblCalendario[Fecha],tblCalendario[Mes],""),"")</f>
        <v>1</v>
      </c>
      <c r="E275" t="s">
        <v>263</v>
      </c>
      <c r="F275" t="str">
        <f>_xlfn.XLOOKUP(tblGenerador[[#This Row],[ID_Tarea]],tblTareas[ID],tblTareas[TAREAS],"")</f>
        <v>Asignar Responsable Redes Sociales Semana</v>
      </c>
      <c r="G275" t="str">
        <f>_xlfn.XLOOKUP(tblGenerador[[#This Row],[ID_Tarea]],tblTareas[ID],tblTareas[Tipo frecuencia],"")</f>
        <v>semanal</v>
      </c>
      <c r="H275" t="str">
        <f>_xlfn.XLOOKUP(tblGenerador[[#This Row],[ID_Tarea]],tblTareas[ID],tblTareas[Regla frecuencia],"")</f>
        <v>Lunes</v>
      </c>
      <c r="I275">
        <f>_xlfn.XLOOKUP(tblGenerador[[#This Row],[ID_Tarea]],tblTareas[ID],tblTareas[Duración Estándar (min)],"")</f>
        <v>5</v>
      </c>
      <c r="J275" t="str">
        <f>_xlfn.XLOOKUP(tblGenerador[[#This Row],[ID_Tarea]],tblTareas[ID],tblTareas[Turno],"")</f>
        <v>Cualquiera</v>
      </c>
      <c r="K275" t="str">
        <f>_xlfn.XLOOKUP(tblGenerador[[#This Row],[ID_Tarea]],tblTareas[ID],tblTareas[Puesto],"")</f>
        <v>Asesora Ventas</v>
      </c>
      <c r="L275">
        <f>_xlfn.XLOOKUP(tblGenerador[[#This Row],[ID_Tarea]],tblTareas[ID],tblTareas[Frec Diaria],"")</f>
        <v>1</v>
      </c>
      <c r="M275" t="str">
        <f>_xlfn.XLOOKUP(tblGenerador[[#This Row],[ID_Tarea]],tblTareas[ID],tblTareas[Excluir_Festivos],"")</f>
        <v>si</v>
      </c>
      <c r="N2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6" spans="1:14">
      <c r="A276" s="6">
        <v>46028</v>
      </c>
      <c r="B276">
        <f>IFERROR(_xlfn.XLOOKUP(tblGenerador[[#This Row],[Fecha]],tblCalendario[Fecha],tblCalendario[Num de Sem],""),"")</f>
        <v>2</v>
      </c>
      <c r="C276" t="str">
        <f>IFERROR(_xlfn.XLOOKUP(tblGenerador[[#This Row],[Fecha]],tblCalendario[Fecha],tblCalendario[Dia Semana],""),"")</f>
        <v>martes</v>
      </c>
      <c r="D276">
        <f>IFERROR(_xlfn.XLOOKUP(tblGenerador[[#This Row],[Fecha]],tblCalendario[Fecha],tblCalendario[Mes],""),"")</f>
        <v>1</v>
      </c>
      <c r="E276" t="s">
        <v>264</v>
      </c>
      <c r="F276" t="str">
        <f>_xlfn.XLOOKUP(tblGenerador[[#This Row],[ID_Tarea]],tblTareas[ID],tblTareas[TAREAS],"")</f>
        <v>Revisar mi Zona de Exhibicion</v>
      </c>
      <c r="G276" t="str">
        <f>_xlfn.XLOOKUP(tblGenerador[[#This Row],[ID_Tarea]],tblTareas[ID],tblTareas[Tipo frecuencia],"")</f>
        <v>quincenal</v>
      </c>
      <c r="H276" t="str">
        <f>_xlfn.XLOOKUP(tblGenerador[[#This Row],[ID_Tarea]],tblTareas[ID],tblTareas[Regla frecuencia],"")</f>
        <v>dia 9, dia 24</v>
      </c>
      <c r="I276">
        <f>_xlfn.XLOOKUP(tblGenerador[[#This Row],[ID_Tarea]],tblTareas[ID],tblTareas[Duración Estándar (min)],"")</f>
        <v>60</v>
      </c>
      <c r="J276" t="str">
        <f>_xlfn.XLOOKUP(tblGenerador[[#This Row],[ID_Tarea]],tblTareas[ID],tblTareas[Turno],"")</f>
        <v>Cualquiera</v>
      </c>
      <c r="K276" t="str">
        <f>_xlfn.XLOOKUP(tblGenerador[[#This Row],[ID_Tarea]],tblTareas[ID],tblTareas[Puesto],"")</f>
        <v>Asesora Ventas</v>
      </c>
      <c r="L276">
        <f>_xlfn.XLOOKUP(tblGenerador[[#This Row],[ID_Tarea]],tblTareas[ID],tblTareas[Frec Diaria],"")</f>
        <v>1</v>
      </c>
      <c r="M276" t="str">
        <f>_xlfn.XLOOKUP(tblGenerador[[#This Row],[ID_Tarea]],tblTareas[ID],tblTareas[Excluir_Festivos],"")</f>
        <v>si</v>
      </c>
      <c r="N2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7" spans="1:14">
      <c r="A277" s="6">
        <v>46028</v>
      </c>
      <c r="B277">
        <f>IFERROR(_xlfn.XLOOKUP(tblGenerador[[#This Row],[Fecha]],tblCalendario[Fecha],tblCalendario[Num de Sem],""),"")</f>
        <v>2</v>
      </c>
      <c r="C277" t="str">
        <f>IFERROR(_xlfn.XLOOKUP(tblGenerador[[#This Row],[Fecha]],tblCalendario[Fecha],tblCalendario[Dia Semana],""),"")</f>
        <v>martes</v>
      </c>
      <c r="D277">
        <f>IFERROR(_xlfn.XLOOKUP(tblGenerador[[#This Row],[Fecha]],tblCalendario[Fecha],tblCalendario[Mes],""),"")</f>
        <v>1</v>
      </c>
      <c r="E277" t="s">
        <v>265</v>
      </c>
      <c r="F277" t="str">
        <f>_xlfn.XLOOKUP(tblGenerador[[#This Row],[ID_Tarea]],tblTareas[ID],tblTareas[TAREAS],"")</f>
        <v>Recuperar Acrilicos y ponerlos en su lugar</v>
      </c>
      <c r="G277" t="str">
        <f>_xlfn.XLOOKUP(tblGenerador[[#This Row],[ID_Tarea]],tblTareas[ID],tblTareas[Tipo frecuencia],"")</f>
        <v>personalizada</v>
      </c>
      <c r="H277" t="str">
        <f>_xlfn.XLOOKUP(tblGenerador[[#This Row],[ID_Tarea]],tblTareas[ID],tblTareas[Regla frecuencia],"")</f>
        <v>lunes, miercoles, viernes</v>
      </c>
      <c r="I277">
        <f>_xlfn.XLOOKUP(tblGenerador[[#This Row],[ID_Tarea]],tblTareas[ID],tblTareas[Duración Estándar (min)],"")</f>
        <v>5</v>
      </c>
      <c r="J277" t="str">
        <f>_xlfn.XLOOKUP(tblGenerador[[#This Row],[ID_Tarea]],tblTareas[ID],tblTareas[Turno],"")</f>
        <v>Cualquiera</v>
      </c>
      <c r="K277" t="str">
        <f>_xlfn.XLOOKUP(tblGenerador[[#This Row],[ID_Tarea]],tblTareas[ID],tblTareas[Puesto],"")</f>
        <v>Asesora Ventas</v>
      </c>
      <c r="L277">
        <f>_xlfn.XLOOKUP(tblGenerador[[#This Row],[ID_Tarea]],tblTareas[ID],tblTareas[Frec Diaria],"")</f>
        <v>1</v>
      </c>
      <c r="M277" t="str">
        <f>_xlfn.XLOOKUP(tblGenerador[[#This Row],[ID_Tarea]],tblTareas[ID],tblTareas[Excluir_Festivos],"")</f>
        <v>si</v>
      </c>
      <c r="N2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8" spans="1:14">
      <c r="A278" s="6">
        <v>46028</v>
      </c>
      <c r="B278">
        <f>IFERROR(_xlfn.XLOOKUP(tblGenerador[[#This Row],[Fecha]],tblCalendario[Fecha],tblCalendario[Num de Sem],""),"")</f>
        <v>2</v>
      </c>
      <c r="C278" t="str">
        <f>IFERROR(_xlfn.XLOOKUP(tblGenerador[[#This Row],[Fecha]],tblCalendario[Fecha],tblCalendario[Dia Semana],""),"")</f>
        <v>martes</v>
      </c>
      <c r="D278">
        <f>IFERROR(_xlfn.XLOOKUP(tblGenerador[[#This Row],[Fecha]],tblCalendario[Fecha],tblCalendario[Mes],""),"")</f>
        <v>1</v>
      </c>
      <c r="E278" t="s">
        <v>266</v>
      </c>
      <c r="F278" t="str">
        <f>_xlfn.XLOOKUP(tblGenerador[[#This Row],[ID_Tarea]],tblTareas[ID],tblTareas[TAREAS],"")</f>
        <v>Validar INE's vs ventas con Vale y CD Vs Veriscan</v>
      </c>
      <c r="G278" t="str">
        <f>_xlfn.XLOOKUP(tblGenerador[[#This Row],[ID_Tarea]],tblTareas[ID],tblTareas[Tipo frecuencia],"")</f>
        <v>semanal</v>
      </c>
      <c r="H278" t="str">
        <f>_xlfn.XLOOKUP(tblGenerador[[#This Row],[ID_Tarea]],tblTareas[ID],tblTareas[Regla frecuencia],"")</f>
        <v>sábado</v>
      </c>
      <c r="I278">
        <f>_xlfn.XLOOKUP(tblGenerador[[#This Row],[ID_Tarea]],tblTareas[ID],tblTareas[Duración Estándar (min)],"")</f>
        <v>20</v>
      </c>
      <c r="J278" t="str">
        <f>_xlfn.XLOOKUP(tblGenerador[[#This Row],[ID_Tarea]],tblTareas[ID],tblTareas[Turno],"")</f>
        <v>Cualquiera</v>
      </c>
      <c r="K278" t="str">
        <f>_xlfn.XLOOKUP(tblGenerador[[#This Row],[ID_Tarea]],tblTareas[ID],tblTareas[Puesto],"")</f>
        <v>Auxiliar Administrativo</v>
      </c>
      <c r="L278">
        <f>_xlfn.XLOOKUP(tblGenerador[[#This Row],[ID_Tarea]],tblTareas[ID],tblTareas[Frec Diaria],"")</f>
        <v>1</v>
      </c>
      <c r="M278" t="str">
        <f>_xlfn.XLOOKUP(tblGenerador[[#This Row],[ID_Tarea]],tblTareas[ID],tblTareas[Excluir_Festivos],"")</f>
        <v>si</v>
      </c>
      <c r="N2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79" spans="1:14">
      <c r="A279" s="6">
        <v>46028</v>
      </c>
      <c r="B279">
        <f>IFERROR(_xlfn.XLOOKUP(tblGenerador[[#This Row],[Fecha]],tblCalendario[Fecha],tblCalendario[Num de Sem],""),"")</f>
        <v>2</v>
      </c>
      <c r="C279" t="str">
        <f>IFERROR(_xlfn.XLOOKUP(tblGenerador[[#This Row],[Fecha]],tblCalendario[Fecha],tblCalendario[Dia Semana],""),"")</f>
        <v>martes</v>
      </c>
      <c r="D279">
        <f>IFERROR(_xlfn.XLOOKUP(tblGenerador[[#This Row],[Fecha]],tblCalendario[Fecha],tblCalendario[Mes],""),"")</f>
        <v>1</v>
      </c>
      <c r="E279" t="s">
        <v>267</v>
      </c>
      <c r="F279" t="str">
        <f>_xlfn.XLOOKUP(tblGenerador[[#This Row],[ID_Tarea]],tblTareas[ID],tblTareas[TAREAS],"")</f>
        <v xml:space="preserve">Archivar Solicitudes </v>
      </c>
      <c r="G279" t="str">
        <f>_xlfn.XLOOKUP(tblGenerador[[#This Row],[ID_Tarea]],tblTareas[ID],tblTareas[Tipo frecuencia],"")</f>
        <v>semanal</v>
      </c>
      <c r="H279" t="str">
        <f>_xlfn.XLOOKUP(tblGenerador[[#This Row],[ID_Tarea]],tblTareas[ID],tblTareas[Regla frecuencia],"")</f>
        <v>viernes</v>
      </c>
      <c r="I279">
        <f>_xlfn.XLOOKUP(tblGenerador[[#This Row],[ID_Tarea]],tblTareas[ID],tblTareas[Duración Estándar (min)],"")</f>
        <v>10</v>
      </c>
      <c r="J279" t="str">
        <f>_xlfn.XLOOKUP(tblGenerador[[#This Row],[ID_Tarea]],tblTareas[ID],tblTareas[Turno],"")</f>
        <v>Cualquiera</v>
      </c>
      <c r="K279" t="str">
        <f>_xlfn.XLOOKUP(tblGenerador[[#This Row],[ID_Tarea]],tblTareas[ID],tblTareas[Puesto],"")</f>
        <v>Asesora Ventas</v>
      </c>
      <c r="L279">
        <f>_xlfn.XLOOKUP(tblGenerador[[#This Row],[ID_Tarea]],tblTareas[ID],tblTareas[Frec Diaria],"")</f>
        <v>1</v>
      </c>
      <c r="M279" t="str">
        <f>_xlfn.XLOOKUP(tblGenerador[[#This Row],[ID_Tarea]],tblTareas[ID],tblTareas[Excluir_Festivos],"")</f>
        <v>si</v>
      </c>
      <c r="N2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0" spans="1:14">
      <c r="A280" s="6">
        <v>46028</v>
      </c>
      <c r="B280">
        <f>IFERROR(_xlfn.XLOOKUP(tblGenerador[[#This Row],[Fecha]],tblCalendario[Fecha],tblCalendario[Num de Sem],""),"")</f>
        <v>2</v>
      </c>
      <c r="C280" t="str">
        <f>IFERROR(_xlfn.XLOOKUP(tblGenerador[[#This Row],[Fecha]],tblCalendario[Fecha],tblCalendario[Dia Semana],""),"")</f>
        <v>martes</v>
      </c>
      <c r="D280">
        <f>IFERROR(_xlfn.XLOOKUP(tblGenerador[[#This Row],[Fecha]],tblCalendario[Fecha],tblCalendario[Mes],""),"")</f>
        <v>1</v>
      </c>
      <c r="E280" t="s">
        <v>268</v>
      </c>
      <c r="F280" t="str">
        <f>_xlfn.XLOOKUP(tblGenerador[[#This Row],[ID_Tarea]],tblTareas[ID],tblTareas[TAREAS],"")</f>
        <v xml:space="preserve">Orden Clasificacion y depuracion de documentos en Organizador Blanco </v>
      </c>
      <c r="G280" t="str">
        <f>_xlfn.XLOOKUP(tblGenerador[[#This Row],[ID_Tarea]],tblTareas[ID],tblTareas[Tipo frecuencia],"")</f>
        <v>semanal</v>
      </c>
      <c r="H280" t="str">
        <f>_xlfn.XLOOKUP(tblGenerador[[#This Row],[ID_Tarea]],tblTareas[ID],tblTareas[Regla frecuencia],"")</f>
        <v>sábado</v>
      </c>
      <c r="I280">
        <f>_xlfn.XLOOKUP(tblGenerador[[#This Row],[ID_Tarea]],tblTareas[ID],tblTareas[Duración Estándar (min)],"")</f>
        <v>15</v>
      </c>
      <c r="J280" t="str">
        <f>_xlfn.XLOOKUP(tblGenerador[[#This Row],[ID_Tarea]],tblTareas[ID],tblTareas[Turno],"")</f>
        <v>Cualquiera</v>
      </c>
      <c r="K280" t="str">
        <f>_xlfn.XLOOKUP(tblGenerador[[#This Row],[ID_Tarea]],tblTareas[ID],tblTareas[Puesto],"")</f>
        <v>Sub Coordinadora</v>
      </c>
      <c r="L280">
        <f>_xlfn.XLOOKUP(tblGenerador[[#This Row],[ID_Tarea]],tblTareas[ID],tblTareas[Frec Diaria],"")</f>
        <v>1</v>
      </c>
      <c r="M280" t="str">
        <f>_xlfn.XLOOKUP(tblGenerador[[#This Row],[ID_Tarea]],tblTareas[ID],tblTareas[Excluir_Festivos],"")</f>
        <v>si</v>
      </c>
      <c r="N2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1" spans="1:14">
      <c r="A281" s="6">
        <v>46028</v>
      </c>
      <c r="B281">
        <f>IFERROR(_xlfn.XLOOKUP(tblGenerador[[#This Row],[Fecha]],tblCalendario[Fecha],tblCalendario[Num de Sem],""),"")</f>
        <v>2</v>
      </c>
      <c r="C281" t="str">
        <f>IFERROR(_xlfn.XLOOKUP(tblGenerador[[#This Row],[Fecha]],tblCalendario[Fecha],tblCalendario[Dia Semana],""),"")</f>
        <v>martes</v>
      </c>
      <c r="D281">
        <f>IFERROR(_xlfn.XLOOKUP(tblGenerador[[#This Row],[Fecha]],tblCalendario[Fecha],tblCalendario[Mes],""),"")</f>
        <v>1</v>
      </c>
      <c r="E281" t="s">
        <v>269</v>
      </c>
      <c r="F281" t="str">
        <f>_xlfn.XLOOKUP(tblGenerador[[#This Row],[ID_Tarea]],tblTareas[ID],tblTareas[TAREAS],"")</f>
        <v>Reparar Cajas Maltratadas</v>
      </c>
      <c r="G281" t="str">
        <f>_xlfn.XLOOKUP(tblGenerador[[#This Row],[ID_Tarea]],tblTareas[ID],tblTareas[Tipo frecuencia],"")</f>
        <v>semanal</v>
      </c>
      <c r="H281" t="str">
        <f>_xlfn.XLOOKUP(tblGenerador[[#This Row],[ID_Tarea]],tblTareas[ID],tblTareas[Regla frecuencia],"")</f>
        <v>domingo</v>
      </c>
      <c r="I281">
        <f>_xlfn.XLOOKUP(tblGenerador[[#This Row],[ID_Tarea]],tblTareas[ID],tblTareas[Duración Estándar (min)],"")</f>
        <v>10</v>
      </c>
      <c r="J281" t="str">
        <f>_xlfn.XLOOKUP(tblGenerador[[#This Row],[ID_Tarea]],tblTareas[ID],tblTareas[Turno],"")</f>
        <v>Cualquiera</v>
      </c>
      <c r="K281" t="str">
        <f>_xlfn.XLOOKUP(tblGenerador[[#This Row],[ID_Tarea]],tblTareas[ID],tblTareas[Puesto],"")</f>
        <v>Asesora Ventas</v>
      </c>
      <c r="L281">
        <f>_xlfn.XLOOKUP(tblGenerador[[#This Row],[ID_Tarea]],tblTareas[ID],tblTareas[Frec Diaria],"")</f>
        <v>1</v>
      </c>
      <c r="M281" t="str">
        <f>_xlfn.XLOOKUP(tblGenerador[[#This Row],[ID_Tarea]],tblTareas[ID],tblTareas[Excluir_Festivos],"")</f>
        <v>si</v>
      </c>
      <c r="N2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2" spans="1:14">
      <c r="A282" s="6">
        <v>46028</v>
      </c>
      <c r="B282">
        <f>IFERROR(_xlfn.XLOOKUP(tblGenerador[[#This Row],[Fecha]],tblCalendario[Fecha],tblCalendario[Num de Sem],""),"")</f>
        <v>2</v>
      </c>
      <c r="C282" t="str">
        <f>IFERROR(_xlfn.XLOOKUP(tblGenerador[[#This Row],[Fecha]],tblCalendario[Fecha],tblCalendario[Dia Semana],""),"")</f>
        <v>martes</v>
      </c>
      <c r="D282">
        <f>IFERROR(_xlfn.XLOOKUP(tblGenerador[[#This Row],[Fecha]],tblCalendario[Fecha],tblCalendario[Mes],""),"")</f>
        <v>1</v>
      </c>
      <c r="E282" t="s">
        <v>270</v>
      </c>
      <c r="F282" t="str">
        <f>_xlfn.XLOOKUP(tblGenerador[[#This Row],[ID_Tarea]],tblTareas[ID],tblTareas[TAREAS],"")</f>
        <v>Proponer Calzado a Descuento</v>
      </c>
      <c r="G282" t="str">
        <f>_xlfn.XLOOKUP(tblGenerador[[#This Row],[ID_Tarea]],tblTareas[ID],tblTareas[Tipo frecuencia],"")</f>
        <v>semanal</v>
      </c>
      <c r="H282" t="str">
        <f>_xlfn.XLOOKUP(tblGenerador[[#This Row],[ID_Tarea]],tblTareas[ID],tblTareas[Regla frecuencia],"")</f>
        <v>lunes</v>
      </c>
      <c r="I282">
        <f>_xlfn.XLOOKUP(tblGenerador[[#This Row],[ID_Tarea]],tblTareas[ID],tblTareas[Duración Estándar (min)],"")</f>
        <v>5</v>
      </c>
      <c r="J282" t="str">
        <f>_xlfn.XLOOKUP(tblGenerador[[#This Row],[ID_Tarea]],tblTareas[ID],tblTareas[Turno],"")</f>
        <v>Cualquiera</v>
      </c>
      <c r="K282" t="str">
        <f>_xlfn.XLOOKUP(tblGenerador[[#This Row],[ID_Tarea]],tblTareas[ID],tblTareas[Puesto],"")</f>
        <v>Asesora Ventas</v>
      </c>
      <c r="L282">
        <f>_xlfn.XLOOKUP(tblGenerador[[#This Row],[ID_Tarea]],tblTareas[ID],tblTareas[Frec Diaria],"")</f>
        <v>1</v>
      </c>
      <c r="M282" t="str">
        <f>_xlfn.XLOOKUP(tblGenerador[[#This Row],[ID_Tarea]],tblTareas[ID],tblTareas[Excluir_Festivos],"")</f>
        <v>si</v>
      </c>
      <c r="N2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3" spans="1:14">
      <c r="A283" s="6">
        <v>46028</v>
      </c>
      <c r="B283">
        <f>IFERROR(_xlfn.XLOOKUP(tblGenerador[[#This Row],[Fecha]],tblCalendario[Fecha],tblCalendario[Num de Sem],""),"")</f>
        <v>2</v>
      </c>
      <c r="C283" t="str">
        <f>IFERROR(_xlfn.XLOOKUP(tblGenerador[[#This Row],[Fecha]],tblCalendario[Fecha],tblCalendario[Dia Semana],""),"")</f>
        <v>martes</v>
      </c>
      <c r="D283">
        <f>IFERROR(_xlfn.XLOOKUP(tblGenerador[[#This Row],[Fecha]],tblCalendario[Fecha],tblCalendario[Mes],""),"")</f>
        <v>1</v>
      </c>
      <c r="E283" t="s">
        <v>271</v>
      </c>
      <c r="F283" t="str">
        <f>_xlfn.XLOOKUP(tblGenerador[[#This Row],[ID_Tarea]],tblTareas[ID],tblTareas[TAREAS],"")</f>
        <v xml:space="preserve">Computadoras Limpias </v>
      </c>
      <c r="G283" t="str">
        <f>_xlfn.XLOOKUP(tblGenerador[[#This Row],[ID_Tarea]],tblTareas[ID],tblTareas[Tipo frecuencia],"")</f>
        <v>mensual</v>
      </c>
      <c r="H283" t="str">
        <f>_xlfn.XLOOKUP(tblGenerador[[#This Row],[ID_Tarea]],tblTareas[ID],tblTareas[Regla frecuencia],"")</f>
        <v>dia 12</v>
      </c>
      <c r="I283">
        <f>_xlfn.XLOOKUP(tblGenerador[[#This Row],[ID_Tarea]],tblTareas[ID],tblTareas[Duración Estándar (min)],"")</f>
        <v>10</v>
      </c>
      <c r="J283" t="str">
        <f>_xlfn.XLOOKUP(tblGenerador[[#This Row],[ID_Tarea]],tblTareas[ID],tblTareas[Turno],"")</f>
        <v>Cualquiera</v>
      </c>
      <c r="K283" t="str">
        <f>_xlfn.XLOOKUP(tblGenerador[[#This Row],[ID_Tarea]],tblTareas[ID],tblTareas[Puesto],"")</f>
        <v>Asesora Ventas</v>
      </c>
      <c r="L283">
        <f>_xlfn.XLOOKUP(tblGenerador[[#This Row],[ID_Tarea]],tblTareas[ID],tblTareas[Frec Diaria],"")</f>
        <v>1</v>
      </c>
      <c r="M283" t="str">
        <f>_xlfn.XLOOKUP(tblGenerador[[#This Row],[ID_Tarea]],tblTareas[ID],tblTareas[Excluir_Festivos],"")</f>
        <v>si</v>
      </c>
      <c r="N2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4" spans="1:14">
      <c r="A284" s="6">
        <v>46028</v>
      </c>
      <c r="B284">
        <f>IFERROR(_xlfn.XLOOKUP(tblGenerador[[#This Row],[Fecha]],tblCalendario[Fecha],tblCalendario[Num de Sem],""),"")</f>
        <v>2</v>
      </c>
      <c r="C284" t="str">
        <f>IFERROR(_xlfn.XLOOKUP(tblGenerador[[#This Row],[Fecha]],tblCalendario[Fecha],tblCalendario[Dia Semana],""),"")</f>
        <v>martes</v>
      </c>
      <c r="D284">
        <f>IFERROR(_xlfn.XLOOKUP(tblGenerador[[#This Row],[Fecha]],tblCalendario[Fecha],tblCalendario[Mes],""),"")</f>
        <v>1</v>
      </c>
      <c r="E284" t="s">
        <v>272</v>
      </c>
      <c r="F284" t="str">
        <f>_xlfn.XLOOKUP(tblGenerador[[#This Row],[ID_Tarea]],tblTareas[ID],tblTareas[TAREAS],"")</f>
        <v>Depuracion De Relaciones Saldadas</v>
      </c>
      <c r="G284" t="str">
        <f>_xlfn.XLOOKUP(tblGenerador[[#This Row],[ID_Tarea]],tblTareas[ID],tblTareas[Tipo frecuencia],"")</f>
        <v>mensual</v>
      </c>
      <c r="H284" t="str">
        <f>_xlfn.XLOOKUP(tblGenerador[[#This Row],[ID_Tarea]],tblTareas[ID],tblTareas[Regla frecuencia],"")</f>
        <v>dia 13</v>
      </c>
      <c r="I284">
        <f>_xlfn.XLOOKUP(tblGenerador[[#This Row],[ID_Tarea]],tblTareas[ID],tblTareas[Duración Estándar (min)],"")</f>
        <v>20</v>
      </c>
      <c r="J284" t="str">
        <f>_xlfn.XLOOKUP(tblGenerador[[#This Row],[ID_Tarea]],tblTareas[ID],tblTareas[Turno],"")</f>
        <v>Cualquiera</v>
      </c>
      <c r="K284" t="str">
        <f>_xlfn.XLOOKUP(tblGenerador[[#This Row],[ID_Tarea]],tblTareas[ID],tblTareas[Puesto],"")</f>
        <v>Asesora Ventas</v>
      </c>
      <c r="L284">
        <f>_xlfn.XLOOKUP(tblGenerador[[#This Row],[ID_Tarea]],tblTareas[ID],tblTareas[Frec Diaria],"")</f>
        <v>1</v>
      </c>
      <c r="M284" t="str">
        <f>_xlfn.XLOOKUP(tblGenerador[[#This Row],[ID_Tarea]],tblTareas[ID],tblTareas[Excluir_Festivos],"")</f>
        <v>si</v>
      </c>
      <c r="N2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5" spans="1:14">
      <c r="A285" s="6">
        <v>46028</v>
      </c>
      <c r="B285">
        <f>IFERROR(_xlfn.XLOOKUP(tblGenerador[[#This Row],[Fecha]],tblCalendario[Fecha],tblCalendario[Num de Sem],""),"")</f>
        <v>2</v>
      </c>
      <c r="C285" t="str">
        <f>IFERROR(_xlfn.XLOOKUP(tblGenerador[[#This Row],[Fecha]],tblCalendario[Fecha],tblCalendario[Dia Semana],""),"")</f>
        <v>martes</v>
      </c>
      <c r="D285">
        <f>IFERROR(_xlfn.XLOOKUP(tblGenerador[[#This Row],[Fecha]],tblCalendario[Fecha],tblCalendario[Mes],""),"")</f>
        <v>1</v>
      </c>
      <c r="E285" t="s">
        <v>273</v>
      </c>
      <c r="F285" t="str">
        <f>_xlfn.XLOOKUP(tblGenerador[[#This Row],[ID_Tarea]],tblTareas[ID],tblTareas[TAREAS],"")</f>
        <v>Re imprimir Etiquetas D/ Codigo De Barra Despegadas, Borrosas</v>
      </c>
      <c r="G285" t="str">
        <f>_xlfn.XLOOKUP(tblGenerador[[#This Row],[ID_Tarea]],tblTareas[ID],tblTareas[Tipo frecuencia],"")</f>
        <v>mensual</v>
      </c>
      <c r="H285" t="str">
        <f>_xlfn.XLOOKUP(tblGenerador[[#This Row],[ID_Tarea]],tblTareas[ID],tblTareas[Regla frecuencia],"")</f>
        <v>dia 24</v>
      </c>
      <c r="I285">
        <f>_xlfn.XLOOKUP(tblGenerador[[#This Row],[ID_Tarea]],tblTareas[ID],tblTareas[Duración Estándar (min)],"")</f>
        <v>10</v>
      </c>
      <c r="J285" t="str">
        <f>_xlfn.XLOOKUP(tblGenerador[[#This Row],[ID_Tarea]],tblTareas[ID],tblTareas[Turno],"")</f>
        <v>Cualquiera</v>
      </c>
      <c r="K285" t="str">
        <f>_xlfn.XLOOKUP(tblGenerador[[#This Row],[ID_Tarea]],tblTareas[ID],tblTareas[Puesto],"")</f>
        <v>Asesora Ventas</v>
      </c>
      <c r="L285">
        <f>_xlfn.XLOOKUP(tblGenerador[[#This Row],[ID_Tarea]],tblTareas[ID],tblTareas[Frec Diaria],"")</f>
        <v>1</v>
      </c>
      <c r="M285" t="str">
        <f>_xlfn.XLOOKUP(tblGenerador[[#This Row],[ID_Tarea]],tblTareas[ID],tblTareas[Excluir_Festivos],"")</f>
        <v>si</v>
      </c>
      <c r="N2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6" spans="1:14">
      <c r="A286" s="6">
        <v>46028</v>
      </c>
      <c r="B286">
        <f>IFERROR(_xlfn.XLOOKUP(tblGenerador[[#This Row],[Fecha]],tblCalendario[Fecha],tblCalendario[Num de Sem],""),"")</f>
        <v>2</v>
      </c>
      <c r="C286" t="str">
        <f>IFERROR(_xlfn.XLOOKUP(tblGenerador[[#This Row],[Fecha]],tblCalendario[Fecha],tblCalendario[Dia Semana],""),"")</f>
        <v>martes</v>
      </c>
      <c r="D286">
        <f>IFERROR(_xlfn.XLOOKUP(tblGenerador[[#This Row],[Fecha]],tblCalendario[Fecha],tblCalendario[Mes],""),"")</f>
        <v>1</v>
      </c>
      <c r="E286" t="s">
        <v>274</v>
      </c>
      <c r="F286" t="str">
        <f>_xlfn.XLOOKUP(tblGenerador[[#This Row],[ID_Tarea]],tblTareas[ID],tblTareas[TAREAS],"")</f>
        <v>Hacer Espacios en almacen</v>
      </c>
      <c r="G286" t="str">
        <f>_xlfn.XLOOKUP(tblGenerador[[#This Row],[ID_Tarea]],tblTareas[ID],tblTareas[Tipo frecuencia],"")</f>
        <v>semanal</v>
      </c>
      <c r="H286" t="str">
        <f>_xlfn.XLOOKUP(tblGenerador[[#This Row],[ID_Tarea]],tblTareas[ID],tblTareas[Regla frecuencia],"")</f>
        <v>jueves</v>
      </c>
      <c r="I286">
        <f>_xlfn.XLOOKUP(tblGenerador[[#This Row],[ID_Tarea]],tblTareas[ID],tblTareas[Duración Estándar (min)],"")</f>
        <v>20</v>
      </c>
      <c r="J286" t="str">
        <f>_xlfn.XLOOKUP(tblGenerador[[#This Row],[ID_Tarea]],tblTareas[ID],tblTareas[Turno],"")</f>
        <v>Cualquiera</v>
      </c>
      <c r="K286" t="str">
        <f>_xlfn.XLOOKUP(tblGenerador[[#This Row],[ID_Tarea]],tblTareas[ID],tblTareas[Puesto],"")</f>
        <v>Asesora Ventas</v>
      </c>
      <c r="L286">
        <f>_xlfn.XLOOKUP(tblGenerador[[#This Row],[ID_Tarea]],tblTareas[ID],tblTareas[Frec Diaria],"")</f>
        <v>1</v>
      </c>
      <c r="M286" t="str">
        <f>_xlfn.XLOOKUP(tblGenerador[[#This Row],[ID_Tarea]],tblTareas[ID],tblTareas[Excluir_Festivos],"")</f>
        <v>si</v>
      </c>
      <c r="N2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7" spans="1:14">
      <c r="A287" s="6">
        <v>46028</v>
      </c>
      <c r="B287">
        <f>IFERROR(_xlfn.XLOOKUP(tblGenerador[[#This Row],[Fecha]],tblCalendario[Fecha],tblCalendario[Num de Sem],""),"")</f>
        <v>2</v>
      </c>
      <c r="C287" t="str">
        <f>IFERROR(_xlfn.XLOOKUP(tblGenerador[[#This Row],[Fecha]],tblCalendario[Fecha],tblCalendario[Dia Semana],""),"")</f>
        <v>martes</v>
      </c>
      <c r="D287">
        <f>IFERROR(_xlfn.XLOOKUP(tblGenerador[[#This Row],[Fecha]],tblCalendario[Fecha],tblCalendario[Mes],""),"")</f>
        <v>1</v>
      </c>
      <c r="E287" t="s">
        <v>275</v>
      </c>
      <c r="F287" t="str">
        <f>_xlfn.XLOOKUP(tblGenerador[[#This Row],[ID_Tarea]],tblTareas[ID],tblTareas[TAREAS],"")</f>
        <v xml:space="preserve">Lavar Cintas Percudidas </v>
      </c>
      <c r="G287" t="str">
        <f>_xlfn.XLOOKUP(tblGenerador[[#This Row],[ID_Tarea]],tblTareas[ID],tblTareas[Tipo frecuencia],"")</f>
        <v>bimestral</v>
      </c>
      <c r="H287" t="str">
        <f>_xlfn.XLOOKUP(tblGenerador[[#This Row],[ID_Tarea]],tblTareas[ID],tblTareas[Regla frecuencia],"")</f>
        <v>ultimo dia del mes</v>
      </c>
      <c r="I287">
        <f>_xlfn.XLOOKUP(tblGenerador[[#This Row],[ID_Tarea]],tblTareas[ID],tblTareas[Duración Estándar (min)],"")</f>
        <v>15</v>
      </c>
      <c r="J287" t="str">
        <f>_xlfn.XLOOKUP(tblGenerador[[#This Row],[ID_Tarea]],tblTareas[ID],tblTareas[Turno],"")</f>
        <v>Cualquiera</v>
      </c>
      <c r="K287" t="str">
        <f>_xlfn.XLOOKUP(tblGenerador[[#This Row],[ID_Tarea]],tblTareas[ID],tblTareas[Puesto],"")</f>
        <v>Asesora Ventas</v>
      </c>
      <c r="L287">
        <f>_xlfn.XLOOKUP(tblGenerador[[#This Row],[ID_Tarea]],tblTareas[ID],tblTareas[Frec Diaria],"")</f>
        <v>1</v>
      </c>
      <c r="M287" t="str">
        <f>_xlfn.XLOOKUP(tblGenerador[[#This Row],[ID_Tarea]],tblTareas[ID],tblTareas[Excluir_Festivos],"")</f>
        <v>si</v>
      </c>
      <c r="N2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88" spans="1:14">
      <c r="A288" s="6">
        <v>46028</v>
      </c>
      <c r="B288">
        <f>IFERROR(_xlfn.XLOOKUP(tblGenerador[[#This Row],[Fecha]],tblCalendario[Fecha],tblCalendario[Num de Sem],""),"")</f>
        <v>2</v>
      </c>
      <c r="C288" t="str">
        <f>IFERROR(_xlfn.XLOOKUP(tblGenerador[[#This Row],[Fecha]],tblCalendario[Fecha],tblCalendario[Dia Semana],""),"")</f>
        <v>martes</v>
      </c>
      <c r="D288">
        <f>IFERROR(_xlfn.XLOOKUP(tblGenerador[[#This Row],[Fecha]],tblCalendario[Fecha],tblCalendario[Mes],""),"")</f>
        <v>1</v>
      </c>
      <c r="E288" t="s">
        <v>276</v>
      </c>
      <c r="F288" t="str">
        <f>_xlfn.XLOOKUP(tblGenerador[[#This Row],[ID_Tarea]],tblTareas[ID],tblTareas[TAREAS],"")</f>
        <v>Capturar lotes de Recepcion De Mercancia</v>
      </c>
      <c r="G288" t="str">
        <f>_xlfn.XLOOKUP(tblGenerador[[#This Row],[ID_Tarea]],tblTareas[ID],tblTareas[Tipo frecuencia],"")</f>
        <v>diario</v>
      </c>
      <c r="H288" t="str">
        <f>_xlfn.XLOOKUP(tblGenerador[[#This Row],[ID_Tarea]],tblTareas[ID],tblTareas[Regla frecuencia],"")</f>
        <v>diario</v>
      </c>
      <c r="I288">
        <f>_xlfn.XLOOKUP(tblGenerador[[#This Row],[ID_Tarea]],tblTareas[ID],tblTareas[Duración Estándar (min)],"")</f>
        <v>30</v>
      </c>
      <c r="J288" t="str">
        <f>_xlfn.XLOOKUP(tblGenerador[[#This Row],[ID_Tarea]],tblTareas[ID],tblTareas[Turno],"")</f>
        <v>Cualquiera</v>
      </c>
      <c r="K288" t="str">
        <f>_xlfn.XLOOKUP(tblGenerador[[#This Row],[ID_Tarea]],tblTareas[ID],tblTareas[Puesto],"")</f>
        <v>Asesora Ventas</v>
      </c>
      <c r="L288">
        <f>_xlfn.XLOOKUP(tblGenerador[[#This Row],[ID_Tarea]],tblTareas[ID],tblTareas[Frec Diaria],"")</f>
        <v>1</v>
      </c>
      <c r="M288" t="str">
        <f>_xlfn.XLOOKUP(tblGenerador[[#This Row],[ID_Tarea]],tblTareas[ID],tblTareas[Excluir_Festivos],"")</f>
        <v>si</v>
      </c>
      <c r="N2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89" spans="1:14">
      <c r="A289" s="6">
        <v>46028</v>
      </c>
      <c r="B289">
        <f>IFERROR(_xlfn.XLOOKUP(tblGenerador[[#This Row],[Fecha]],tblCalendario[Fecha],tblCalendario[Num de Sem],""),"")</f>
        <v>2</v>
      </c>
      <c r="C289" t="str">
        <f>IFERROR(_xlfn.XLOOKUP(tblGenerador[[#This Row],[Fecha]],tblCalendario[Fecha],tblCalendario[Dia Semana],""),"")</f>
        <v>martes</v>
      </c>
      <c r="D289">
        <f>IFERROR(_xlfn.XLOOKUP(tblGenerador[[#This Row],[Fecha]],tblCalendario[Fecha],tblCalendario[Mes],""),"")</f>
        <v>1</v>
      </c>
      <c r="E289" t="s">
        <v>277</v>
      </c>
      <c r="F289" t="str">
        <f>_xlfn.XLOOKUP(tblGenerador[[#This Row],[ID_Tarea]],tblTareas[ID],tblTareas[TAREAS],"")</f>
        <v>Alto flujo de Transferencias</v>
      </c>
      <c r="G289" t="str">
        <f>_xlfn.XLOOKUP(tblGenerador[[#This Row],[ID_Tarea]],tblTareas[ID],tblTareas[Tipo frecuencia],"")</f>
        <v>personalizada</v>
      </c>
      <c r="H289" t="str">
        <f>_xlfn.XLOOKUP(tblGenerador[[#This Row],[ID_Tarea]],tblTareas[ID],tblTareas[Regla frecuencia],"")</f>
        <v>dia 1, dia 2, dia 3, dia 4, dia 5, dia 15, dia 16, dia 17, dia 18, dia 19, dia 20</v>
      </c>
      <c r="I289">
        <f>_xlfn.XLOOKUP(tblGenerador[[#This Row],[ID_Tarea]],tblTareas[ID],tblTareas[Duración Estándar (min)],"")</f>
        <v>15</v>
      </c>
      <c r="J289" t="str">
        <f>_xlfn.XLOOKUP(tblGenerador[[#This Row],[ID_Tarea]],tblTareas[ID],tblTareas[Turno],"")</f>
        <v>Cualquiera</v>
      </c>
      <c r="K289" t="str">
        <f>_xlfn.XLOOKUP(tblGenerador[[#This Row],[ID_Tarea]],tblTareas[ID],tblTareas[Puesto],"")</f>
        <v>Asesora Ventas</v>
      </c>
      <c r="L289">
        <f>_xlfn.XLOOKUP(tblGenerador[[#This Row],[ID_Tarea]],tblTareas[ID],tblTareas[Frec Diaria],"")</f>
        <v>1</v>
      </c>
      <c r="M289" t="str">
        <f>_xlfn.XLOOKUP(tblGenerador[[#This Row],[ID_Tarea]],tblTareas[ID],tblTareas[Excluir_Festivos],"")</f>
        <v>si</v>
      </c>
      <c r="N2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0" spans="1:14">
      <c r="A290" s="6">
        <v>46028</v>
      </c>
      <c r="B290">
        <f>IFERROR(_xlfn.XLOOKUP(tblGenerador[[#This Row],[Fecha]],tblCalendario[Fecha],tblCalendario[Num de Sem],""),"")</f>
        <v>2</v>
      </c>
      <c r="C290" t="str">
        <f>IFERROR(_xlfn.XLOOKUP(tblGenerador[[#This Row],[Fecha]],tblCalendario[Fecha],tblCalendario[Dia Semana],""),"")</f>
        <v>martes</v>
      </c>
      <c r="D290">
        <f>IFERROR(_xlfn.XLOOKUP(tblGenerador[[#This Row],[Fecha]],tblCalendario[Fecha],tblCalendario[Mes],""),"")</f>
        <v>1</v>
      </c>
      <c r="E290" t="s">
        <v>278</v>
      </c>
      <c r="F290" t="str">
        <f>_xlfn.XLOOKUP(tblGenerador[[#This Row],[ID_Tarea]],tblTareas[ID],tblTareas[TAREAS],"")</f>
        <v>Preparar/Organizar Revisión De Mcia.</v>
      </c>
      <c r="G290" t="str">
        <f>_xlfn.XLOOKUP(tblGenerador[[#This Row],[ID_Tarea]],tblTareas[ID],tblTareas[Tipo frecuencia],"")</f>
        <v>mensual</v>
      </c>
      <c r="H290" t="str">
        <f>_xlfn.XLOOKUP(tblGenerador[[#This Row],[ID_Tarea]],tblTareas[ID],tblTareas[Regla frecuencia],"")</f>
        <v>dia 21, dia 22, dia 23</v>
      </c>
      <c r="I290">
        <f>_xlfn.XLOOKUP(tblGenerador[[#This Row],[ID_Tarea]],tblTareas[ID],tblTareas[Duración Estándar (min)],"")</f>
        <v>10</v>
      </c>
      <c r="J290" t="str">
        <f>_xlfn.XLOOKUP(tblGenerador[[#This Row],[ID_Tarea]],tblTareas[ID],tblTareas[Turno],"")</f>
        <v>Cualquiera</v>
      </c>
      <c r="K290" t="str">
        <f>_xlfn.XLOOKUP(tblGenerador[[#This Row],[ID_Tarea]],tblTareas[ID],tblTareas[Puesto],"")</f>
        <v>Sub Coordinadora</v>
      </c>
      <c r="L290">
        <f>_xlfn.XLOOKUP(tblGenerador[[#This Row],[ID_Tarea]],tblTareas[ID],tblTareas[Frec Diaria],"")</f>
        <v>1</v>
      </c>
      <c r="M290" t="str">
        <f>_xlfn.XLOOKUP(tblGenerador[[#This Row],[ID_Tarea]],tblTareas[ID],tblTareas[Excluir_Festivos],"")</f>
        <v>si</v>
      </c>
      <c r="N2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1" spans="1:14">
      <c r="A291" s="6">
        <v>46028</v>
      </c>
      <c r="B291">
        <f>IFERROR(_xlfn.XLOOKUP(tblGenerador[[#This Row],[Fecha]],tblCalendario[Fecha],tblCalendario[Num de Sem],""),"")</f>
        <v>2</v>
      </c>
      <c r="C291" t="str">
        <f>IFERROR(_xlfn.XLOOKUP(tblGenerador[[#This Row],[Fecha]],tblCalendario[Fecha],tblCalendario[Dia Semana],""),"")</f>
        <v>martes</v>
      </c>
      <c r="D291">
        <f>IFERROR(_xlfn.XLOOKUP(tblGenerador[[#This Row],[Fecha]],tblCalendario[Fecha],tblCalendario[Mes],""),"")</f>
        <v>1</v>
      </c>
      <c r="E291" t="s">
        <v>279</v>
      </c>
      <c r="F291" t="str">
        <f>_xlfn.XLOOKUP(tblGenerador[[#This Row],[ID_Tarea]],tblTareas[ID],tblTareas[TAREAS],"")</f>
        <v>Recibí Libro De Entradas Y Salidas Del Mes</v>
      </c>
      <c r="G291" t="str">
        <f>_xlfn.XLOOKUP(tblGenerador[[#This Row],[ID_Tarea]],tblTareas[ID],tblTareas[Tipo frecuencia],"")</f>
        <v>mensual</v>
      </c>
      <c r="H291" t="str">
        <f>_xlfn.XLOOKUP(tblGenerador[[#This Row],[ID_Tarea]],tblTareas[ID],tblTareas[Regla frecuencia],"")</f>
        <v>dia 25</v>
      </c>
      <c r="I291">
        <f>_xlfn.XLOOKUP(tblGenerador[[#This Row],[ID_Tarea]],tblTareas[ID],tblTareas[Duración Estándar (min)],"")</f>
        <v>10</v>
      </c>
      <c r="J291" t="str">
        <f>_xlfn.XLOOKUP(tblGenerador[[#This Row],[ID_Tarea]],tblTareas[ID],tblTareas[Turno],"")</f>
        <v>Cualquiera</v>
      </c>
      <c r="K291" t="str">
        <f>_xlfn.XLOOKUP(tblGenerador[[#This Row],[ID_Tarea]],tblTareas[ID],tblTareas[Puesto],"")</f>
        <v>Sub Coordinadora</v>
      </c>
      <c r="L291">
        <f>_xlfn.XLOOKUP(tblGenerador[[#This Row],[ID_Tarea]],tblTareas[ID],tblTareas[Frec Diaria],"")</f>
        <v>1</v>
      </c>
      <c r="M291" t="str">
        <f>_xlfn.XLOOKUP(tblGenerador[[#This Row],[ID_Tarea]],tblTareas[ID],tblTareas[Excluir_Festivos],"")</f>
        <v>si</v>
      </c>
      <c r="N2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2" spans="1:14">
      <c r="A292" s="6">
        <v>46028</v>
      </c>
      <c r="B292">
        <f>IFERROR(_xlfn.XLOOKUP(tblGenerador[[#This Row],[Fecha]],tblCalendario[Fecha],tblCalendario[Num de Sem],""),"")</f>
        <v>2</v>
      </c>
      <c r="C292" t="str">
        <f>IFERROR(_xlfn.XLOOKUP(tblGenerador[[#This Row],[Fecha]],tblCalendario[Fecha],tblCalendario[Dia Semana],""),"")</f>
        <v>martes</v>
      </c>
      <c r="D292">
        <f>IFERROR(_xlfn.XLOOKUP(tblGenerador[[#This Row],[Fecha]],tblCalendario[Fecha],tblCalendario[Mes],""),"")</f>
        <v>1</v>
      </c>
      <c r="E292" t="s">
        <v>280</v>
      </c>
      <c r="F292" t="str">
        <f>_xlfn.XLOOKUP(tblGenerador[[#This Row],[ID_Tarea]],tblTareas[ID],tblTareas[TAREAS],"")</f>
        <v>Notas Generales Capturadas</v>
      </c>
      <c r="G292" t="str">
        <f>_xlfn.XLOOKUP(tblGenerador[[#This Row],[ID_Tarea]],tblTareas[ID],tblTareas[Tipo frecuencia],"")</f>
        <v>Semanal</v>
      </c>
      <c r="H292" t="str">
        <f>_xlfn.XLOOKUP(tblGenerador[[#This Row],[ID_Tarea]],tblTareas[ID],tblTareas[Regla frecuencia],"")</f>
        <v>Sabado</v>
      </c>
      <c r="I292">
        <f>_xlfn.XLOOKUP(tblGenerador[[#This Row],[ID_Tarea]],tblTareas[ID],tblTareas[Duración Estándar (min)],"")</f>
        <v>10</v>
      </c>
      <c r="J292" t="str">
        <f>_xlfn.XLOOKUP(tblGenerador[[#This Row],[ID_Tarea]],tblTareas[ID],tblTareas[Turno],"")</f>
        <v>Cualquiera</v>
      </c>
      <c r="K292" t="str">
        <f>_xlfn.XLOOKUP(tblGenerador[[#This Row],[ID_Tarea]],tblTareas[ID],tblTareas[Puesto],"")</f>
        <v>Sub Coordinadora</v>
      </c>
      <c r="L292">
        <f>_xlfn.XLOOKUP(tblGenerador[[#This Row],[ID_Tarea]],tblTareas[ID],tblTareas[Frec Diaria],"")</f>
        <v>1</v>
      </c>
      <c r="M292" t="str">
        <f>_xlfn.XLOOKUP(tblGenerador[[#This Row],[ID_Tarea]],tblTareas[ID],tblTareas[Excluir_Festivos],"")</f>
        <v>si</v>
      </c>
      <c r="N2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3" spans="1:14">
      <c r="A293" s="6">
        <v>46028</v>
      </c>
      <c r="B293">
        <f>IFERROR(_xlfn.XLOOKUP(tblGenerador[[#This Row],[Fecha]],tblCalendario[Fecha],tblCalendario[Num de Sem],""),"")</f>
        <v>2</v>
      </c>
      <c r="C293" t="str">
        <f>IFERROR(_xlfn.XLOOKUP(tblGenerador[[#This Row],[Fecha]],tblCalendario[Fecha],tblCalendario[Dia Semana],""),"")</f>
        <v>martes</v>
      </c>
      <c r="D293">
        <f>IFERROR(_xlfn.XLOOKUP(tblGenerador[[#This Row],[Fecha]],tblCalendario[Fecha],tblCalendario[Mes],""),"")</f>
        <v>1</v>
      </c>
      <c r="E293" t="s">
        <v>281</v>
      </c>
      <c r="F293" t="str">
        <f>_xlfn.XLOOKUP(tblGenerador[[#This Row],[ID_Tarea]],tblTareas[ID],tblTareas[TAREAS],"")</f>
        <v>Recibir Traspasos Pendientes</v>
      </c>
      <c r="G293" t="str">
        <f>_xlfn.XLOOKUP(tblGenerador[[#This Row],[ID_Tarea]],tblTareas[ID],tblTareas[Tipo frecuencia],"")</f>
        <v>Semanal</v>
      </c>
      <c r="H293" t="str">
        <f>_xlfn.XLOOKUP(tblGenerador[[#This Row],[ID_Tarea]],tblTareas[ID],tblTareas[Regla frecuencia],"")</f>
        <v>Lunes</v>
      </c>
      <c r="I293">
        <f>_xlfn.XLOOKUP(tblGenerador[[#This Row],[ID_Tarea]],tblTareas[ID],tblTareas[Duración Estándar (min)],"")</f>
        <v>10</v>
      </c>
      <c r="J293" t="str">
        <f>_xlfn.XLOOKUP(tblGenerador[[#This Row],[ID_Tarea]],tblTareas[ID],tblTareas[Turno],"")</f>
        <v>Cualquiera</v>
      </c>
      <c r="K293" t="str">
        <f>_xlfn.XLOOKUP(tblGenerador[[#This Row],[ID_Tarea]],tblTareas[ID],tblTareas[Puesto],"")</f>
        <v>Sub Coordinadora</v>
      </c>
      <c r="L293">
        <f>_xlfn.XLOOKUP(tblGenerador[[#This Row],[ID_Tarea]],tblTareas[ID],tblTareas[Frec Diaria],"")</f>
        <v>1</v>
      </c>
      <c r="M293" t="str">
        <f>_xlfn.XLOOKUP(tblGenerador[[#This Row],[ID_Tarea]],tblTareas[ID],tblTareas[Excluir_Festivos],"")</f>
        <v>si</v>
      </c>
      <c r="N2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4" spans="1:14">
      <c r="A294" s="6">
        <v>46028</v>
      </c>
      <c r="B294">
        <f>IFERROR(_xlfn.XLOOKUP(tblGenerador[[#This Row],[Fecha]],tblCalendario[Fecha],tblCalendario[Num de Sem],""),"")</f>
        <v>2</v>
      </c>
      <c r="C294" t="str">
        <f>IFERROR(_xlfn.XLOOKUP(tblGenerador[[#This Row],[Fecha]],tblCalendario[Fecha],tblCalendario[Dia Semana],""),"")</f>
        <v>martes</v>
      </c>
      <c r="D294">
        <f>IFERROR(_xlfn.XLOOKUP(tblGenerador[[#This Row],[Fecha]],tblCalendario[Fecha],tblCalendario[Mes],""),"")</f>
        <v>1</v>
      </c>
      <c r="E294" t="s">
        <v>282</v>
      </c>
      <c r="F294" t="str">
        <f>_xlfn.XLOOKUP(tblGenerador[[#This Row],[ID_Tarea]],tblTareas[ID],tblTareas[TAREAS],"")</f>
        <v>Revisar Puntos Ciegos atrás De Anaquel a En Almacén</v>
      </c>
      <c r="G294" t="str">
        <f>_xlfn.XLOOKUP(tblGenerador[[#This Row],[ID_Tarea]],tblTareas[ID],tblTareas[Tipo frecuencia],"")</f>
        <v>mensual</v>
      </c>
      <c r="H294" t="str">
        <f>_xlfn.XLOOKUP(tblGenerador[[#This Row],[ID_Tarea]],tblTareas[ID],tblTareas[Regla frecuencia],"")</f>
        <v>dia 25</v>
      </c>
      <c r="I294">
        <f>_xlfn.XLOOKUP(tblGenerador[[#This Row],[ID_Tarea]],tblTareas[ID],tblTareas[Duración Estándar (min)],"")</f>
        <v>10</v>
      </c>
      <c r="J294" t="str">
        <f>_xlfn.XLOOKUP(tblGenerador[[#This Row],[ID_Tarea]],tblTareas[ID],tblTareas[Turno],"")</f>
        <v>Cualquiera</v>
      </c>
      <c r="K294" t="str">
        <f>_xlfn.XLOOKUP(tblGenerador[[#This Row],[ID_Tarea]],tblTareas[ID],tblTareas[Puesto],"")</f>
        <v>Sub Coordinadora</v>
      </c>
      <c r="L294">
        <f>_xlfn.XLOOKUP(tblGenerador[[#This Row],[ID_Tarea]],tblTareas[ID],tblTareas[Frec Diaria],"")</f>
        <v>1</v>
      </c>
      <c r="M294" t="str">
        <f>_xlfn.XLOOKUP(tblGenerador[[#This Row],[ID_Tarea]],tblTareas[ID],tblTareas[Excluir_Festivos],"")</f>
        <v>si</v>
      </c>
      <c r="N2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5" spans="1:14">
      <c r="A295" s="6">
        <v>46028</v>
      </c>
      <c r="B295">
        <f>IFERROR(_xlfn.XLOOKUP(tblGenerador[[#This Row],[Fecha]],tblCalendario[Fecha],tblCalendario[Num de Sem],""),"")</f>
        <v>2</v>
      </c>
      <c r="C295" t="str">
        <f>IFERROR(_xlfn.XLOOKUP(tblGenerador[[#This Row],[Fecha]],tblCalendario[Fecha],tblCalendario[Dia Semana],""),"")</f>
        <v>martes</v>
      </c>
      <c r="D295">
        <f>IFERROR(_xlfn.XLOOKUP(tblGenerador[[#This Row],[Fecha]],tblCalendario[Fecha],tblCalendario[Mes],""),"")</f>
        <v>1</v>
      </c>
      <c r="E295" t="s">
        <v>283</v>
      </c>
      <c r="F295" t="str">
        <f>_xlfn.XLOOKUP(tblGenerador[[#This Row],[ID_Tarea]],tblTareas[ID],tblTareas[TAREAS],"")</f>
        <v>Revisar Y Cargar Lectores De Códigos para inventarios</v>
      </c>
      <c r="G295" t="str">
        <f>_xlfn.XLOOKUP(tblGenerador[[#This Row],[ID_Tarea]],tblTareas[ID],tblTareas[Tipo frecuencia],"")</f>
        <v>mensual</v>
      </c>
      <c r="H295" t="str">
        <f>_xlfn.XLOOKUP(tblGenerador[[#This Row],[ID_Tarea]],tblTareas[ID],tblTareas[Regla frecuencia],"")</f>
        <v>dia 25</v>
      </c>
      <c r="I295">
        <f>_xlfn.XLOOKUP(tblGenerador[[#This Row],[ID_Tarea]],tblTareas[ID],tblTareas[Duración Estándar (min)],"")</f>
        <v>10</v>
      </c>
      <c r="J295" t="str">
        <f>_xlfn.XLOOKUP(tblGenerador[[#This Row],[ID_Tarea]],tblTareas[ID],tblTareas[Turno],"")</f>
        <v>Cualquiera</v>
      </c>
      <c r="K295" t="str">
        <f>_xlfn.XLOOKUP(tblGenerador[[#This Row],[ID_Tarea]],tblTareas[ID],tblTareas[Puesto],"")</f>
        <v>Sub Coordinadora</v>
      </c>
      <c r="L295">
        <f>_xlfn.XLOOKUP(tblGenerador[[#This Row],[ID_Tarea]],tblTareas[ID],tblTareas[Frec Diaria],"")</f>
        <v>1</v>
      </c>
      <c r="M295" t="str">
        <f>_xlfn.XLOOKUP(tblGenerador[[#This Row],[ID_Tarea]],tblTareas[ID],tblTareas[Excluir_Festivos],"")</f>
        <v>si</v>
      </c>
      <c r="N2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6" spans="1:14">
      <c r="A296" s="6">
        <v>46028</v>
      </c>
      <c r="B296">
        <f>IFERROR(_xlfn.XLOOKUP(tblGenerador[[#This Row],[Fecha]],tblCalendario[Fecha],tblCalendario[Num de Sem],""),"")</f>
        <v>2</v>
      </c>
      <c r="C296" t="str">
        <f>IFERROR(_xlfn.XLOOKUP(tblGenerador[[#This Row],[Fecha]],tblCalendario[Fecha],tblCalendario[Dia Semana],""),"")</f>
        <v>martes</v>
      </c>
      <c r="D296">
        <f>IFERROR(_xlfn.XLOOKUP(tblGenerador[[#This Row],[Fecha]],tblCalendario[Fecha],tblCalendario[Mes],""),"")</f>
        <v>1</v>
      </c>
      <c r="E296" t="s">
        <v>284</v>
      </c>
      <c r="F296" t="str">
        <f>_xlfn.XLOOKUP(tblGenerador[[#This Row],[ID_Tarea]],tblTareas[ID],tblTareas[TAREAS],"")</f>
        <v>Seguimiento Agenda</v>
      </c>
      <c r="G296" t="str">
        <f>_xlfn.XLOOKUP(tblGenerador[[#This Row],[ID_Tarea]],tblTareas[ID],tblTareas[Tipo frecuencia],"")</f>
        <v>diario</v>
      </c>
      <c r="H296" t="str">
        <f>_xlfn.XLOOKUP(tblGenerador[[#This Row],[ID_Tarea]],tblTareas[ID],tblTareas[Regla frecuencia],"")</f>
        <v>diario</v>
      </c>
      <c r="I296">
        <f>_xlfn.XLOOKUP(tblGenerador[[#This Row],[ID_Tarea]],tblTareas[ID],tblTareas[Duración Estándar (min)],"")</f>
        <v>10</v>
      </c>
      <c r="J296" t="str">
        <f>_xlfn.XLOOKUP(tblGenerador[[#This Row],[ID_Tarea]],tblTareas[ID],tblTareas[Turno],"")</f>
        <v>Cualquiera</v>
      </c>
      <c r="K296" t="str">
        <f>_xlfn.XLOOKUP(tblGenerador[[#This Row],[ID_Tarea]],tblTareas[ID],tblTareas[Puesto],"")</f>
        <v>Sub Coordinadora</v>
      </c>
      <c r="L296">
        <f>_xlfn.XLOOKUP(tblGenerador[[#This Row],[ID_Tarea]],tblTareas[ID],tblTareas[Frec Diaria],"")</f>
        <v>1</v>
      </c>
      <c r="M296" t="str">
        <f>_xlfn.XLOOKUP(tblGenerador[[#This Row],[ID_Tarea]],tblTareas[ID],tblTareas[Excluir_Festivos],"")</f>
        <v>si</v>
      </c>
      <c r="N2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297" spans="1:14">
      <c r="A297" s="6">
        <v>46028</v>
      </c>
      <c r="B297">
        <f>IFERROR(_xlfn.XLOOKUP(tblGenerador[[#This Row],[Fecha]],tblCalendario[Fecha],tblCalendario[Num de Sem],""),"")</f>
        <v>2</v>
      </c>
      <c r="C297" t="str">
        <f>IFERROR(_xlfn.XLOOKUP(tblGenerador[[#This Row],[Fecha]],tblCalendario[Fecha],tblCalendario[Dia Semana],""),"")</f>
        <v>martes</v>
      </c>
      <c r="D297">
        <f>IFERROR(_xlfn.XLOOKUP(tblGenerador[[#This Row],[Fecha]],tblCalendario[Fecha],tblCalendario[Mes],""),"")</f>
        <v>1</v>
      </c>
      <c r="E297" t="s">
        <v>285</v>
      </c>
      <c r="F297" t="str">
        <f>_xlfn.XLOOKUP(tblGenerador[[#This Row],[ID_Tarea]],tblTareas[ID],tblTareas[TAREAS],"")</f>
        <v>Activacion De 2 Credito directos Por Semana</v>
      </c>
      <c r="G297" t="str">
        <f>_xlfn.XLOOKUP(tblGenerador[[#This Row],[ID_Tarea]],tblTareas[ID],tblTareas[Tipo frecuencia],"")</f>
        <v>semanal</v>
      </c>
      <c r="H297" t="str">
        <f>_xlfn.XLOOKUP(tblGenerador[[#This Row],[ID_Tarea]],tblTareas[ID],tblTareas[Regla frecuencia],"")</f>
        <v>viernes</v>
      </c>
      <c r="I297">
        <f>_xlfn.XLOOKUP(tblGenerador[[#This Row],[ID_Tarea]],tblTareas[ID],tblTareas[Duración Estándar (min)],"")</f>
        <v>10</v>
      </c>
      <c r="J297" t="str">
        <f>_xlfn.XLOOKUP(tblGenerador[[#This Row],[ID_Tarea]],tblTareas[ID],tblTareas[Turno],"")</f>
        <v>Cualquiera</v>
      </c>
      <c r="K297" t="str">
        <f>_xlfn.XLOOKUP(tblGenerador[[#This Row],[ID_Tarea]],tblTareas[ID],tblTareas[Puesto],"")</f>
        <v>Asesora Ventas</v>
      </c>
      <c r="L297">
        <f>_xlfn.XLOOKUP(tblGenerador[[#This Row],[ID_Tarea]],tblTareas[ID],tblTareas[Frec Diaria],"")</f>
        <v>1</v>
      </c>
      <c r="M297" t="str">
        <f>_xlfn.XLOOKUP(tblGenerador[[#This Row],[ID_Tarea]],tblTareas[ID],tblTareas[Excluir_Festivos],"")</f>
        <v>si</v>
      </c>
      <c r="N2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8" spans="1:14">
      <c r="A298" s="6">
        <v>46028</v>
      </c>
      <c r="B298">
        <f>IFERROR(_xlfn.XLOOKUP(tblGenerador[[#This Row],[Fecha]],tblCalendario[Fecha],tblCalendario[Num de Sem],""),"")</f>
        <v>2</v>
      </c>
      <c r="C298" t="str">
        <f>IFERROR(_xlfn.XLOOKUP(tblGenerador[[#This Row],[Fecha]],tblCalendario[Fecha],tblCalendario[Dia Semana],""),"")</f>
        <v>martes</v>
      </c>
      <c r="D298">
        <f>IFERROR(_xlfn.XLOOKUP(tblGenerador[[#This Row],[Fecha]],tblCalendario[Fecha],tblCalendario[Mes],""),"")</f>
        <v>1</v>
      </c>
      <c r="E298" t="s">
        <v>286</v>
      </c>
      <c r="F298" t="str">
        <f>_xlfn.XLOOKUP(tblGenerador[[#This Row],[ID_Tarea]],tblTareas[ID],tblTareas[TAREAS],"")</f>
        <v xml:space="preserve">Evaluar Exhibicon </v>
      </c>
      <c r="G298" t="str">
        <f>_xlfn.XLOOKUP(tblGenerador[[#This Row],[ID_Tarea]],tblTareas[ID],tblTareas[Tipo frecuencia],"")</f>
        <v>semanal</v>
      </c>
      <c r="H298" t="str">
        <f>_xlfn.XLOOKUP(tblGenerador[[#This Row],[ID_Tarea]],tblTareas[ID],tblTareas[Regla frecuencia],"")</f>
        <v>sábado</v>
      </c>
      <c r="I298">
        <f>_xlfn.XLOOKUP(tblGenerador[[#This Row],[ID_Tarea]],tblTareas[ID],tblTareas[Duración Estándar (min)],"")</f>
        <v>10</v>
      </c>
      <c r="J298" t="str">
        <f>_xlfn.XLOOKUP(tblGenerador[[#This Row],[ID_Tarea]],tblTareas[ID],tblTareas[Turno],"")</f>
        <v>Cualquiera</v>
      </c>
      <c r="K298" t="str">
        <f>_xlfn.XLOOKUP(tblGenerador[[#This Row],[ID_Tarea]],tblTareas[ID],tblTareas[Puesto],"")</f>
        <v>Sub Coordinadora</v>
      </c>
      <c r="L298">
        <f>_xlfn.XLOOKUP(tblGenerador[[#This Row],[ID_Tarea]],tblTareas[ID],tblTareas[Frec Diaria],"")</f>
        <v>1</v>
      </c>
      <c r="M298" t="str">
        <f>_xlfn.XLOOKUP(tblGenerador[[#This Row],[ID_Tarea]],tblTareas[ID],tblTareas[Excluir_Festivos],"")</f>
        <v>si</v>
      </c>
      <c r="N2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299" spans="1:14">
      <c r="A299" s="6">
        <v>46028</v>
      </c>
      <c r="B299">
        <f>IFERROR(_xlfn.XLOOKUP(tblGenerador[[#This Row],[Fecha]],tblCalendario[Fecha],tblCalendario[Num de Sem],""),"")</f>
        <v>2</v>
      </c>
      <c r="C299" t="str">
        <f>IFERROR(_xlfn.XLOOKUP(tblGenerador[[#This Row],[Fecha]],tblCalendario[Fecha],tblCalendario[Dia Semana],""),"")</f>
        <v>martes</v>
      </c>
      <c r="D299">
        <f>IFERROR(_xlfn.XLOOKUP(tblGenerador[[#This Row],[Fecha]],tblCalendario[Fecha],tblCalendario[Mes],""),"")</f>
        <v>1</v>
      </c>
      <c r="E299" t="s">
        <v>287</v>
      </c>
      <c r="F299" t="str">
        <f>_xlfn.XLOOKUP(tblGenerador[[#This Row],[ID_Tarea]],tblTareas[ID],tblTareas[TAREAS],"")</f>
        <v>Revisión De Cortes</v>
      </c>
      <c r="G299" t="str">
        <f>_xlfn.XLOOKUP(tblGenerador[[#This Row],[ID_Tarea]],tblTareas[ID],tblTareas[Tipo frecuencia],"")</f>
        <v>semanal</v>
      </c>
      <c r="H299" t="str">
        <f>_xlfn.XLOOKUP(tblGenerador[[#This Row],[ID_Tarea]],tblTareas[ID],tblTareas[Regla frecuencia],"")</f>
        <v>viernes</v>
      </c>
      <c r="I299">
        <f>_xlfn.XLOOKUP(tblGenerador[[#This Row],[ID_Tarea]],tblTareas[ID],tblTareas[Duración Estándar (min)],"")</f>
        <v>60</v>
      </c>
      <c r="J299" t="str">
        <f>_xlfn.XLOOKUP(tblGenerador[[#This Row],[ID_Tarea]],tblTareas[ID],tblTareas[Turno],"")</f>
        <v>Cualquiera</v>
      </c>
      <c r="K299" t="str">
        <f>_xlfn.XLOOKUP(tblGenerador[[#This Row],[ID_Tarea]],tblTareas[ID],tblTareas[Puesto],"")</f>
        <v>Auxiliar Administrativo</v>
      </c>
      <c r="L299">
        <f>_xlfn.XLOOKUP(tblGenerador[[#This Row],[ID_Tarea]],tblTareas[ID],tblTareas[Frec Diaria],"")</f>
        <v>1</v>
      </c>
      <c r="M299" t="str">
        <f>_xlfn.XLOOKUP(tblGenerador[[#This Row],[ID_Tarea]],tblTareas[ID],tblTareas[Excluir_Festivos],"")</f>
        <v>si</v>
      </c>
      <c r="N2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0" spans="1:14">
      <c r="A300" s="6">
        <v>46028</v>
      </c>
      <c r="B300">
        <f>IFERROR(_xlfn.XLOOKUP(tblGenerador[[#This Row],[Fecha]],tblCalendario[Fecha],tblCalendario[Num de Sem],""),"")</f>
        <v>2</v>
      </c>
      <c r="C300" t="str">
        <f>IFERROR(_xlfn.XLOOKUP(tblGenerador[[#This Row],[Fecha]],tblCalendario[Fecha],tblCalendario[Dia Semana],""),"")</f>
        <v>martes</v>
      </c>
      <c r="D300">
        <f>IFERROR(_xlfn.XLOOKUP(tblGenerador[[#This Row],[Fecha]],tblCalendario[Fecha],tblCalendario[Mes],""),"")</f>
        <v>1</v>
      </c>
      <c r="E300" t="s">
        <v>288</v>
      </c>
      <c r="F300" t="str">
        <f>_xlfn.XLOOKUP(tblGenerador[[#This Row],[ID_Tarea]],tblTareas[ID],tblTareas[TAREAS],"")</f>
        <v>Reporte Artículos Sin Foto</v>
      </c>
      <c r="G300" t="str">
        <f>_xlfn.XLOOKUP(tblGenerador[[#This Row],[ID_Tarea]],tblTareas[ID],tblTareas[Tipo frecuencia],"")</f>
        <v>mensual</v>
      </c>
      <c r="H300" t="str">
        <f>_xlfn.XLOOKUP(tblGenerador[[#This Row],[ID_Tarea]],tblTareas[ID],tblTareas[Regla frecuencia],"")</f>
        <v>viernes</v>
      </c>
      <c r="I300">
        <f>_xlfn.XLOOKUP(tblGenerador[[#This Row],[ID_Tarea]],tblTareas[ID],tblTareas[Duración Estándar (min)],"")</f>
        <v>15</v>
      </c>
      <c r="J300" t="str">
        <f>_xlfn.XLOOKUP(tblGenerador[[#This Row],[ID_Tarea]],tblTareas[ID],tblTareas[Turno],"")</f>
        <v>Cualquiera</v>
      </c>
      <c r="K300" t="str">
        <f>_xlfn.XLOOKUP(tblGenerador[[#This Row],[ID_Tarea]],tblTareas[ID],tblTareas[Puesto],"")</f>
        <v>Auxiliar Administrativo</v>
      </c>
      <c r="L300">
        <f>_xlfn.XLOOKUP(tblGenerador[[#This Row],[ID_Tarea]],tblTareas[ID],tblTareas[Frec Diaria],"")</f>
        <v>1</v>
      </c>
      <c r="M300" t="str">
        <f>_xlfn.XLOOKUP(tblGenerador[[#This Row],[ID_Tarea]],tblTareas[ID],tblTareas[Excluir_Festivos],"")</f>
        <v>si</v>
      </c>
      <c r="N3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1" spans="1:14">
      <c r="A301" s="6">
        <v>46028</v>
      </c>
      <c r="B301">
        <f>IFERROR(_xlfn.XLOOKUP(tblGenerador[[#This Row],[Fecha]],tblCalendario[Fecha],tblCalendario[Num de Sem],""),"")</f>
        <v>2</v>
      </c>
      <c r="C301" t="str">
        <f>IFERROR(_xlfn.XLOOKUP(tblGenerador[[#This Row],[Fecha]],tblCalendario[Fecha],tblCalendario[Dia Semana],""),"")</f>
        <v>martes</v>
      </c>
      <c r="D301">
        <f>IFERROR(_xlfn.XLOOKUP(tblGenerador[[#This Row],[Fecha]],tblCalendario[Fecha],tblCalendario[Mes],""),"")</f>
        <v>1</v>
      </c>
      <c r="E301" t="s">
        <v>289</v>
      </c>
      <c r="F301" t="str">
        <f>_xlfn.XLOOKUP(tblGenerador[[#This Row],[ID_Tarea]],tblTareas[ID],tblTareas[TAREAS],"")</f>
        <v>Reporte Descuentos</v>
      </c>
      <c r="G301" t="str">
        <f>_xlfn.XLOOKUP(tblGenerador[[#This Row],[ID_Tarea]],tblTareas[ID],tblTareas[Tipo frecuencia],"")</f>
        <v>diario</v>
      </c>
      <c r="H301" t="str">
        <f>_xlfn.XLOOKUP(tblGenerador[[#This Row],[ID_Tarea]],tblTareas[ID],tblTareas[Regla frecuencia],"")</f>
        <v>diario</v>
      </c>
      <c r="I301">
        <f>_xlfn.XLOOKUP(tblGenerador[[#This Row],[ID_Tarea]],tblTareas[ID],tblTareas[Duración Estándar (min)],"")</f>
        <v>30</v>
      </c>
      <c r="J301" t="str">
        <f>_xlfn.XLOOKUP(tblGenerador[[#This Row],[ID_Tarea]],tblTareas[ID],tblTareas[Turno],"")</f>
        <v>Cualquiera</v>
      </c>
      <c r="K301" t="str">
        <f>_xlfn.XLOOKUP(tblGenerador[[#This Row],[ID_Tarea]],tblTareas[ID],tblTareas[Puesto],"")</f>
        <v>Auxiliar Administrativo</v>
      </c>
      <c r="L301">
        <f>_xlfn.XLOOKUP(tblGenerador[[#This Row],[ID_Tarea]],tblTareas[ID],tblTareas[Frec Diaria],"")</f>
        <v>1</v>
      </c>
      <c r="M301" t="str">
        <f>_xlfn.XLOOKUP(tblGenerador[[#This Row],[ID_Tarea]],tblTareas[ID],tblTareas[Excluir_Festivos],"")</f>
        <v>si</v>
      </c>
      <c r="N3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02" spans="1:14">
      <c r="A302" s="6">
        <v>46028</v>
      </c>
      <c r="B302">
        <f>IFERROR(_xlfn.XLOOKUP(tblGenerador[[#This Row],[Fecha]],tblCalendario[Fecha],tblCalendario[Num de Sem],""),"")</f>
        <v>2</v>
      </c>
      <c r="C302" t="str">
        <f>IFERROR(_xlfn.XLOOKUP(tblGenerador[[#This Row],[Fecha]],tblCalendario[Fecha],tblCalendario[Dia Semana],""),"")</f>
        <v>martes</v>
      </c>
      <c r="D302">
        <f>IFERROR(_xlfn.XLOOKUP(tblGenerador[[#This Row],[Fecha]],tblCalendario[Fecha],tblCalendario[Mes],""),"")</f>
        <v>1</v>
      </c>
      <c r="E302" t="s">
        <v>290</v>
      </c>
      <c r="F302" t="str">
        <f>_xlfn.XLOOKUP(tblGenerador[[#This Row],[ID_Tarea]],tblTareas[ID],tblTareas[TAREAS],"")</f>
        <v>Reporte De Metas</v>
      </c>
      <c r="G302" t="str">
        <f>_xlfn.XLOOKUP(tblGenerador[[#This Row],[ID_Tarea]],tblTareas[ID],tblTareas[Tipo frecuencia],"")</f>
        <v>semanal</v>
      </c>
      <c r="H302" t="str">
        <f>_xlfn.XLOOKUP(tblGenerador[[#This Row],[ID_Tarea]],tblTareas[ID],tblTareas[Regla frecuencia],"")</f>
        <v>Lunes</v>
      </c>
      <c r="I302">
        <f>_xlfn.XLOOKUP(tblGenerador[[#This Row],[ID_Tarea]],tblTareas[ID],tblTareas[Duración Estándar (min)],"")</f>
        <v>20</v>
      </c>
      <c r="J302" t="str">
        <f>_xlfn.XLOOKUP(tblGenerador[[#This Row],[ID_Tarea]],tblTareas[ID],tblTareas[Turno],"")</f>
        <v>Cualquiera</v>
      </c>
      <c r="K302" t="str">
        <f>_xlfn.XLOOKUP(tblGenerador[[#This Row],[ID_Tarea]],tblTareas[ID],tblTareas[Puesto],"")</f>
        <v>Auxiliar Administrativo</v>
      </c>
      <c r="L302">
        <f>_xlfn.XLOOKUP(tblGenerador[[#This Row],[ID_Tarea]],tblTareas[ID],tblTareas[Frec Diaria],"")</f>
        <v>1</v>
      </c>
      <c r="M302" t="str">
        <f>_xlfn.XLOOKUP(tblGenerador[[#This Row],[ID_Tarea]],tblTareas[ID],tblTareas[Excluir_Festivos],"")</f>
        <v>si</v>
      </c>
      <c r="N3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3" spans="1:14">
      <c r="A303" s="6">
        <v>46028</v>
      </c>
      <c r="B303">
        <f>IFERROR(_xlfn.XLOOKUP(tblGenerador[[#This Row],[Fecha]],tblCalendario[Fecha],tblCalendario[Num de Sem],""),"")</f>
        <v>2</v>
      </c>
      <c r="C303" t="str">
        <f>IFERROR(_xlfn.XLOOKUP(tblGenerador[[#This Row],[Fecha]],tblCalendario[Fecha],tblCalendario[Dia Semana],""),"")</f>
        <v>martes</v>
      </c>
      <c r="D303">
        <f>IFERROR(_xlfn.XLOOKUP(tblGenerador[[#This Row],[Fecha]],tblCalendario[Fecha],tblCalendario[Mes],""),"")</f>
        <v>1</v>
      </c>
      <c r="E303" t="s">
        <v>291</v>
      </c>
      <c r="F303" t="str">
        <f>_xlfn.XLOOKUP(tblGenerador[[#This Row],[ID_Tarea]],tblTareas[ID],tblTareas[TAREAS],"")</f>
        <v>Evaluación A Cajero (Sobrante En Caja)</v>
      </c>
      <c r="G303" t="str">
        <f>_xlfn.XLOOKUP(tblGenerador[[#This Row],[ID_Tarea]],tblTareas[ID],tblTareas[Tipo frecuencia],"")</f>
        <v>semanal</v>
      </c>
      <c r="H303" t="str">
        <f>_xlfn.XLOOKUP(tblGenerador[[#This Row],[ID_Tarea]],tblTareas[ID],tblTareas[Regla frecuencia],"")</f>
        <v>lunes</v>
      </c>
      <c r="I303">
        <f>_xlfn.XLOOKUP(tblGenerador[[#This Row],[ID_Tarea]],tblTareas[ID],tblTareas[Duración Estándar (min)],"")</f>
        <v>5</v>
      </c>
      <c r="J303" t="str">
        <f>_xlfn.XLOOKUP(tblGenerador[[#This Row],[ID_Tarea]],tblTareas[ID],tblTareas[Turno],"")</f>
        <v>Cualquiera</v>
      </c>
      <c r="K303" t="str">
        <f>_xlfn.XLOOKUP(tblGenerador[[#This Row],[ID_Tarea]],tblTareas[ID],tblTareas[Puesto],"")</f>
        <v>Auxiliar Administrativo</v>
      </c>
      <c r="L303">
        <f>_xlfn.XLOOKUP(tblGenerador[[#This Row],[ID_Tarea]],tblTareas[ID],tblTareas[Frec Diaria],"")</f>
        <v>1</v>
      </c>
      <c r="M303" t="str">
        <f>_xlfn.XLOOKUP(tblGenerador[[#This Row],[ID_Tarea]],tblTareas[ID],tblTareas[Excluir_Festivos],"")</f>
        <v>si</v>
      </c>
      <c r="N3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4" spans="1:14">
      <c r="A304" s="6">
        <v>46028</v>
      </c>
      <c r="B304">
        <f>IFERROR(_xlfn.XLOOKUP(tblGenerador[[#This Row],[Fecha]],tblCalendario[Fecha],tblCalendario[Num de Sem],""),"")</f>
        <v>2</v>
      </c>
      <c r="C304" t="str">
        <f>IFERROR(_xlfn.XLOOKUP(tblGenerador[[#This Row],[Fecha]],tblCalendario[Fecha],tblCalendario[Dia Semana],""),"")</f>
        <v>martes</v>
      </c>
      <c r="D304">
        <f>IFERROR(_xlfn.XLOOKUP(tblGenerador[[#This Row],[Fecha]],tblCalendario[Fecha],tblCalendario[Mes],""),"")</f>
        <v>1</v>
      </c>
      <c r="E304" t="s">
        <v>292</v>
      </c>
      <c r="F304" t="str">
        <f>_xlfn.XLOOKUP(tblGenerador[[#This Row],[ID_Tarea]],tblTareas[ID],tblTareas[TAREAS],"")</f>
        <v>Reaccionar Publicación Fb Ig Tt</v>
      </c>
      <c r="G304" t="str">
        <f>_xlfn.XLOOKUP(tblGenerador[[#This Row],[ID_Tarea]],tblTareas[ID],tblTareas[Tipo frecuencia],"")</f>
        <v>semanal</v>
      </c>
      <c r="H304" t="str">
        <f>_xlfn.XLOOKUP(tblGenerador[[#This Row],[ID_Tarea]],tblTareas[ID],tblTareas[Regla frecuencia],"")</f>
        <v>domingo</v>
      </c>
      <c r="I304">
        <f>_xlfn.XLOOKUP(tblGenerador[[#This Row],[ID_Tarea]],tblTareas[ID],tblTareas[Duración Estándar (min)],"")</f>
        <v>10</v>
      </c>
      <c r="J304" t="str">
        <f>_xlfn.XLOOKUP(tblGenerador[[#This Row],[ID_Tarea]],tblTareas[ID],tblTareas[Turno],"")</f>
        <v>Cualquiera</v>
      </c>
      <c r="K304" t="str">
        <f>_xlfn.XLOOKUP(tblGenerador[[#This Row],[ID_Tarea]],tblTareas[ID],tblTareas[Puesto],"")</f>
        <v>Auxiliar Administrativo</v>
      </c>
      <c r="L304">
        <f>_xlfn.XLOOKUP(tblGenerador[[#This Row],[ID_Tarea]],tblTareas[ID],tblTareas[Frec Diaria],"")</f>
        <v>1</v>
      </c>
      <c r="M304" t="str">
        <f>_xlfn.XLOOKUP(tblGenerador[[#This Row],[ID_Tarea]],tblTareas[ID],tblTareas[Excluir_Festivos],"")</f>
        <v>si</v>
      </c>
      <c r="N3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5" spans="1:14">
      <c r="A305" s="6">
        <v>46028</v>
      </c>
      <c r="B305">
        <f>IFERROR(_xlfn.XLOOKUP(tblGenerador[[#This Row],[Fecha]],tblCalendario[Fecha],tblCalendario[Num de Sem],""),"")</f>
        <v>2</v>
      </c>
      <c r="C305" t="str">
        <f>IFERROR(_xlfn.XLOOKUP(tblGenerador[[#This Row],[Fecha]],tblCalendario[Fecha],tblCalendario[Dia Semana],""),"")</f>
        <v>martes</v>
      </c>
      <c r="D305">
        <f>IFERROR(_xlfn.XLOOKUP(tblGenerador[[#This Row],[Fecha]],tblCalendario[Fecha],tblCalendario[Mes],""),"")</f>
        <v>1</v>
      </c>
      <c r="E305" t="s">
        <v>293</v>
      </c>
      <c r="F305" t="str">
        <f>_xlfn.XLOOKUP(tblGenerador[[#This Row],[ID_Tarea]],tblTareas[ID],tblTareas[TAREAS],"")</f>
        <v>Fact. En Cash Planner</v>
      </c>
      <c r="G305" t="str">
        <f>_xlfn.XLOOKUP(tblGenerador[[#This Row],[ID_Tarea]],tblTareas[ID],tblTareas[Tipo frecuencia],"")</f>
        <v>quincenal</v>
      </c>
      <c r="H305" t="str">
        <f>_xlfn.XLOOKUP(tblGenerador[[#This Row],[ID_Tarea]],tblTareas[ID],tblTareas[Regla frecuencia],"")</f>
        <v>dia 20, dia 5</v>
      </c>
      <c r="I305">
        <f>_xlfn.XLOOKUP(tblGenerador[[#This Row],[ID_Tarea]],tblTareas[ID],tblTareas[Duración Estándar (min)],"")</f>
        <v>120</v>
      </c>
      <c r="J305" t="str">
        <f>_xlfn.XLOOKUP(tblGenerador[[#This Row],[ID_Tarea]],tblTareas[ID],tblTareas[Turno],"")</f>
        <v>Cualquiera</v>
      </c>
      <c r="K305" t="str">
        <f>_xlfn.XLOOKUP(tblGenerador[[#This Row],[ID_Tarea]],tblTareas[ID],tblTareas[Puesto],"")</f>
        <v>Auxiliar Administrativo</v>
      </c>
      <c r="L305">
        <f>_xlfn.XLOOKUP(tblGenerador[[#This Row],[ID_Tarea]],tblTareas[ID],tblTareas[Frec Diaria],"")</f>
        <v>1</v>
      </c>
      <c r="M305" t="str">
        <f>_xlfn.XLOOKUP(tblGenerador[[#This Row],[ID_Tarea]],tblTareas[ID],tblTareas[Excluir_Festivos],"")</f>
        <v>si</v>
      </c>
      <c r="N3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6" spans="1:14">
      <c r="A306" s="6">
        <v>46028</v>
      </c>
      <c r="B306">
        <f>IFERROR(_xlfn.XLOOKUP(tblGenerador[[#This Row],[Fecha]],tblCalendario[Fecha],tblCalendario[Num de Sem],""),"")</f>
        <v>2</v>
      </c>
      <c r="C306" t="str">
        <f>IFERROR(_xlfn.XLOOKUP(tblGenerador[[#This Row],[Fecha]],tblCalendario[Fecha],tblCalendario[Dia Semana],""),"")</f>
        <v>martes</v>
      </c>
      <c r="D306">
        <f>IFERROR(_xlfn.XLOOKUP(tblGenerador[[#This Row],[Fecha]],tblCalendario[Fecha],tblCalendario[Mes],""),"")</f>
        <v>1</v>
      </c>
      <c r="E306" t="s">
        <v>294</v>
      </c>
      <c r="F306" t="str">
        <f>_xlfn.XLOOKUP(tblGenerador[[#This Row],[ID_Tarea]],tblTareas[ID],tblTareas[TAREAS],"")</f>
        <v>Conciliación De Documentos Con Cash Planner</v>
      </c>
      <c r="G306" t="str">
        <f>_xlfn.XLOOKUP(tblGenerador[[#This Row],[ID_Tarea]],tblTareas[ID],tblTareas[Tipo frecuencia],"")</f>
        <v>quincenal</v>
      </c>
      <c r="H306" t="str">
        <f>_xlfn.XLOOKUP(tblGenerador[[#This Row],[ID_Tarea]],tblTareas[ID],tblTareas[Regla frecuencia],"")</f>
        <v>viernes</v>
      </c>
      <c r="I306">
        <f>_xlfn.XLOOKUP(tblGenerador[[#This Row],[ID_Tarea]],tblTareas[ID],tblTareas[Duración Estándar (min)],"")</f>
        <v>10</v>
      </c>
      <c r="J306" t="str">
        <f>_xlfn.XLOOKUP(tblGenerador[[#This Row],[ID_Tarea]],tblTareas[ID],tblTareas[Turno],"")</f>
        <v>Cualquiera</v>
      </c>
      <c r="K306" t="str">
        <f>_xlfn.XLOOKUP(tblGenerador[[#This Row],[ID_Tarea]],tblTareas[ID],tblTareas[Puesto],"")</f>
        <v>Auxiliar Administrativo</v>
      </c>
      <c r="L306">
        <f>_xlfn.XLOOKUP(tblGenerador[[#This Row],[ID_Tarea]],tblTareas[ID],tblTareas[Frec Diaria],"")</f>
        <v>1</v>
      </c>
      <c r="M306" t="str">
        <f>_xlfn.XLOOKUP(tblGenerador[[#This Row],[ID_Tarea]],tblTareas[ID],tblTareas[Excluir_Festivos],"")</f>
        <v>si</v>
      </c>
      <c r="N3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7" spans="1:14">
      <c r="A307" s="6">
        <v>46028</v>
      </c>
      <c r="B307">
        <f>IFERROR(_xlfn.XLOOKUP(tblGenerador[[#This Row],[Fecha]],tblCalendario[Fecha],tblCalendario[Num de Sem],""),"")</f>
        <v>2</v>
      </c>
      <c r="C307" t="str">
        <f>IFERROR(_xlfn.XLOOKUP(tblGenerador[[#This Row],[Fecha]],tblCalendario[Fecha],tblCalendario[Dia Semana],""),"")</f>
        <v>martes</v>
      </c>
      <c r="D307">
        <f>IFERROR(_xlfn.XLOOKUP(tblGenerador[[#This Row],[Fecha]],tblCalendario[Fecha],tblCalendario[Mes],""),"")</f>
        <v>1</v>
      </c>
      <c r="E307" t="s">
        <v>295</v>
      </c>
      <c r="F307" t="str">
        <f>_xlfn.XLOOKUP(tblGenerador[[#This Row],[ID_Tarea]],tblTareas[ID],tblTareas[TAREAS],"")</f>
        <v>Control Y Planeación De Pagos</v>
      </c>
      <c r="G307" t="str">
        <f>_xlfn.XLOOKUP(tblGenerador[[#This Row],[ID_Tarea]],tblTareas[ID],tblTareas[Tipo frecuencia],"")</f>
        <v>quincenal</v>
      </c>
      <c r="H307" t="str">
        <f>_xlfn.XLOOKUP(tblGenerador[[#This Row],[ID_Tarea]],tblTareas[ID],tblTareas[Regla frecuencia],"")</f>
        <v>dia 20, dia 5</v>
      </c>
      <c r="I307">
        <f>_xlfn.XLOOKUP(tblGenerador[[#This Row],[ID_Tarea]],tblTareas[ID],tblTareas[Duración Estándar (min)],"")</f>
        <v>10</v>
      </c>
      <c r="J307" t="str">
        <f>_xlfn.XLOOKUP(tblGenerador[[#This Row],[ID_Tarea]],tblTareas[ID],tblTareas[Turno],"")</f>
        <v>Cualquiera</v>
      </c>
      <c r="K307" t="str">
        <f>_xlfn.XLOOKUP(tblGenerador[[#This Row],[ID_Tarea]],tblTareas[ID],tblTareas[Puesto],"")</f>
        <v>Auxiliar Administrativo</v>
      </c>
      <c r="L307">
        <f>_xlfn.XLOOKUP(tblGenerador[[#This Row],[ID_Tarea]],tblTareas[ID],tblTareas[Frec Diaria],"")</f>
        <v>1</v>
      </c>
      <c r="M307" t="str">
        <f>_xlfn.XLOOKUP(tblGenerador[[#This Row],[ID_Tarea]],tblTareas[ID],tblTareas[Excluir_Festivos],"")</f>
        <v>si</v>
      </c>
      <c r="N3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8" spans="1:14">
      <c r="A308" s="6">
        <v>46028</v>
      </c>
      <c r="B308">
        <f>IFERROR(_xlfn.XLOOKUP(tblGenerador[[#This Row],[Fecha]],tblCalendario[Fecha],tblCalendario[Num de Sem],""),"")</f>
        <v>2</v>
      </c>
      <c r="C308" t="str">
        <f>IFERROR(_xlfn.XLOOKUP(tblGenerador[[#This Row],[Fecha]],tblCalendario[Fecha],tblCalendario[Dia Semana],""),"")</f>
        <v>martes</v>
      </c>
      <c r="D308">
        <f>IFERROR(_xlfn.XLOOKUP(tblGenerador[[#This Row],[Fecha]],tblCalendario[Fecha],tblCalendario[Mes],""),"")</f>
        <v>1</v>
      </c>
      <c r="E308" t="s">
        <v>296</v>
      </c>
      <c r="F308" t="str">
        <f>_xlfn.XLOOKUP(tblGenerador[[#This Row],[ID_Tarea]],tblTareas[ID],tblTareas[TAREAS],"")</f>
        <v>Saldos En Bancos</v>
      </c>
      <c r="G308" t="str">
        <f>_xlfn.XLOOKUP(tblGenerador[[#This Row],[ID_Tarea]],tblTareas[ID],tblTareas[Tipo frecuencia],"")</f>
        <v>quincenal</v>
      </c>
      <c r="H308" t="str">
        <f>_xlfn.XLOOKUP(tblGenerador[[#This Row],[ID_Tarea]],tblTareas[ID],tblTareas[Regla frecuencia],"")</f>
        <v>dia 20, dia 5</v>
      </c>
      <c r="I308">
        <f>_xlfn.XLOOKUP(tblGenerador[[#This Row],[ID_Tarea]],tblTareas[ID],tblTareas[Duración Estándar (min)],"")</f>
        <v>10</v>
      </c>
      <c r="J308" t="str">
        <f>_xlfn.XLOOKUP(tblGenerador[[#This Row],[ID_Tarea]],tblTareas[ID],tblTareas[Turno],"")</f>
        <v>Cualquiera</v>
      </c>
      <c r="K308" t="str">
        <f>_xlfn.XLOOKUP(tblGenerador[[#This Row],[ID_Tarea]],tblTareas[ID],tblTareas[Puesto],"")</f>
        <v>Auxiliar Administrativo</v>
      </c>
      <c r="L308">
        <f>_xlfn.XLOOKUP(tblGenerador[[#This Row],[ID_Tarea]],tblTareas[ID],tblTareas[Frec Diaria],"")</f>
        <v>1</v>
      </c>
      <c r="M308" t="str">
        <f>_xlfn.XLOOKUP(tblGenerador[[#This Row],[ID_Tarea]],tblTareas[ID],tblTareas[Excluir_Festivos],"")</f>
        <v>si</v>
      </c>
      <c r="N3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09" spans="1:14">
      <c r="A309" s="6">
        <v>46028</v>
      </c>
      <c r="B309">
        <f>IFERROR(_xlfn.XLOOKUP(tblGenerador[[#This Row],[Fecha]],tblCalendario[Fecha],tblCalendario[Num de Sem],""),"")</f>
        <v>2</v>
      </c>
      <c r="C309" t="str">
        <f>IFERROR(_xlfn.XLOOKUP(tblGenerador[[#This Row],[Fecha]],tblCalendario[Fecha],tblCalendario[Dia Semana],""),"")</f>
        <v>martes</v>
      </c>
      <c r="D309">
        <f>IFERROR(_xlfn.XLOOKUP(tblGenerador[[#This Row],[Fecha]],tblCalendario[Fecha],tblCalendario[Mes],""),"")</f>
        <v>1</v>
      </c>
      <c r="E309" t="s">
        <v>297</v>
      </c>
      <c r="F309" t="str">
        <f>_xlfn.XLOOKUP(tblGenerador[[#This Row],[ID_Tarea]],tblTareas[ID],tblTareas[TAREAS],"")</f>
        <v>Supervisar El Aroma En Piso De Venta</v>
      </c>
      <c r="G309" t="str">
        <f>_xlfn.XLOOKUP(tblGenerador[[#This Row],[ID_Tarea]],tblTareas[ID],tblTareas[Tipo frecuencia],"")</f>
        <v>semanal</v>
      </c>
      <c r="H309" t="str">
        <f>_xlfn.XLOOKUP(tblGenerador[[#This Row],[ID_Tarea]],tblTareas[ID],tblTareas[Regla frecuencia],"")</f>
        <v>lunes</v>
      </c>
      <c r="I309">
        <f>_xlfn.XLOOKUP(tblGenerador[[#This Row],[ID_Tarea]],tblTareas[ID],tblTareas[Duración Estándar (min)],"")</f>
        <v>10</v>
      </c>
      <c r="J309" t="str">
        <f>_xlfn.XLOOKUP(tblGenerador[[#This Row],[ID_Tarea]],tblTareas[ID],tblTareas[Turno],"")</f>
        <v>Cualquiera</v>
      </c>
      <c r="K309" t="str">
        <f>_xlfn.XLOOKUP(tblGenerador[[#This Row],[ID_Tarea]],tblTareas[ID],tblTareas[Puesto],"")</f>
        <v>Auxiliar Administrativo</v>
      </c>
      <c r="L309">
        <f>_xlfn.XLOOKUP(tblGenerador[[#This Row],[ID_Tarea]],tblTareas[ID],tblTareas[Frec Diaria],"")</f>
        <v>1</v>
      </c>
      <c r="M309" t="str">
        <f>_xlfn.XLOOKUP(tblGenerador[[#This Row],[ID_Tarea]],tblTareas[ID],tblTareas[Excluir_Festivos],"")</f>
        <v>si</v>
      </c>
      <c r="N3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0" spans="1:14">
      <c r="A310" s="6">
        <v>46028</v>
      </c>
      <c r="B310">
        <f>IFERROR(_xlfn.XLOOKUP(tblGenerador[[#This Row],[Fecha]],tblCalendario[Fecha],tblCalendario[Num de Sem],""),"")</f>
        <v>2</v>
      </c>
      <c r="C310" t="str">
        <f>IFERROR(_xlfn.XLOOKUP(tblGenerador[[#This Row],[Fecha]],tblCalendario[Fecha],tblCalendario[Dia Semana],""),"")</f>
        <v>martes</v>
      </c>
      <c r="D310">
        <f>IFERROR(_xlfn.XLOOKUP(tblGenerador[[#This Row],[Fecha]],tblCalendario[Fecha],tblCalendario[Mes],""),"")</f>
        <v>1</v>
      </c>
      <c r="E310" t="s">
        <v>298</v>
      </c>
      <c r="F310" t="str">
        <f>_xlfn.XLOOKUP(tblGenerador[[#This Row],[ID_Tarea]],tblTareas[ID],tblTareas[TAREAS],"")</f>
        <v>Envio De Tareas Diarias A Alex 5:00</v>
      </c>
      <c r="G310" t="str">
        <f>_xlfn.XLOOKUP(tblGenerador[[#This Row],[ID_Tarea]],tblTareas[ID],tblTareas[Tipo frecuencia],"")</f>
        <v>diario</v>
      </c>
      <c r="H310" t="str">
        <f>_xlfn.XLOOKUP(tblGenerador[[#This Row],[ID_Tarea]],tblTareas[ID],tblTareas[Regla frecuencia],"")</f>
        <v>diario</v>
      </c>
      <c r="I310">
        <f>_xlfn.XLOOKUP(tblGenerador[[#This Row],[ID_Tarea]],tblTareas[ID],tblTareas[Duración Estándar (min)],"")</f>
        <v>5</v>
      </c>
      <c r="J310" t="str">
        <f>_xlfn.XLOOKUP(tblGenerador[[#This Row],[ID_Tarea]],tblTareas[ID],tblTareas[Turno],"")</f>
        <v>Cualquiera</v>
      </c>
      <c r="K310" t="str">
        <f>_xlfn.XLOOKUP(tblGenerador[[#This Row],[ID_Tarea]],tblTareas[ID],tblTareas[Puesto],"")</f>
        <v>Auxiliar Administrativo</v>
      </c>
      <c r="L310">
        <f>_xlfn.XLOOKUP(tblGenerador[[#This Row],[ID_Tarea]],tblTareas[ID],tblTareas[Frec Diaria],"")</f>
        <v>1</v>
      </c>
      <c r="M310" t="str">
        <f>_xlfn.XLOOKUP(tblGenerador[[#This Row],[ID_Tarea]],tblTareas[ID],tblTareas[Excluir_Festivos],"")</f>
        <v>si</v>
      </c>
      <c r="N3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11" spans="1:14">
      <c r="A311" s="6">
        <v>46028</v>
      </c>
      <c r="B311">
        <f>IFERROR(_xlfn.XLOOKUP(tblGenerador[[#This Row],[Fecha]],tblCalendario[Fecha],tblCalendario[Num de Sem],""),"")</f>
        <v>2</v>
      </c>
      <c r="C311" t="str">
        <f>IFERROR(_xlfn.XLOOKUP(tblGenerador[[#This Row],[Fecha]],tblCalendario[Fecha],tblCalendario[Dia Semana],""),"")</f>
        <v>martes</v>
      </c>
      <c r="D311">
        <f>IFERROR(_xlfn.XLOOKUP(tblGenerador[[#This Row],[Fecha]],tblCalendario[Fecha],tblCalendario[Mes],""),"")</f>
        <v>1</v>
      </c>
      <c r="E311" t="s">
        <v>299</v>
      </c>
      <c r="F311" t="str">
        <f>_xlfn.XLOOKUP(tblGenerador[[#This Row],[ID_Tarea]],tblTareas[ID],tblTareas[TAREAS],"")</f>
        <v>Lista De Raya Firmada Jaime Y Olga</v>
      </c>
      <c r="G311" t="str">
        <f>_xlfn.XLOOKUP(tblGenerador[[#This Row],[ID_Tarea]],tblTareas[ID],tblTareas[Tipo frecuencia],"")</f>
        <v>semanal</v>
      </c>
      <c r="H311" t="str">
        <f>_xlfn.XLOOKUP(tblGenerador[[#This Row],[ID_Tarea]],tblTareas[ID],tblTareas[Regla frecuencia],"")</f>
        <v>sábado</v>
      </c>
      <c r="I311">
        <f>_xlfn.XLOOKUP(tblGenerador[[#This Row],[ID_Tarea]],tblTareas[ID],tblTareas[Duración Estándar (min)],"")</f>
        <v>15</v>
      </c>
      <c r="J311" t="str">
        <f>_xlfn.XLOOKUP(tblGenerador[[#This Row],[ID_Tarea]],tblTareas[ID],tblTareas[Turno],"")</f>
        <v>Cualquiera</v>
      </c>
      <c r="K311" t="str">
        <f>_xlfn.XLOOKUP(tblGenerador[[#This Row],[ID_Tarea]],tblTareas[ID],tblTareas[Puesto],"")</f>
        <v>Auxiliar Administrativo</v>
      </c>
      <c r="L311">
        <f>_xlfn.XLOOKUP(tblGenerador[[#This Row],[ID_Tarea]],tblTareas[ID],tblTareas[Frec Diaria],"")</f>
        <v>1</v>
      </c>
      <c r="M311" t="str">
        <f>_xlfn.XLOOKUP(tblGenerador[[#This Row],[ID_Tarea]],tblTareas[ID],tblTareas[Excluir_Festivos],"")</f>
        <v>si</v>
      </c>
      <c r="N3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2" spans="1:14">
      <c r="A312" s="6">
        <v>46028</v>
      </c>
      <c r="B312">
        <f>IFERROR(_xlfn.XLOOKUP(tblGenerador[[#This Row],[Fecha]],tblCalendario[Fecha],tblCalendario[Num de Sem],""),"")</f>
        <v>2</v>
      </c>
      <c r="C312" t="str">
        <f>IFERROR(_xlfn.XLOOKUP(tblGenerador[[#This Row],[Fecha]],tblCalendario[Fecha],tblCalendario[Dia Semana],""),"")</f>
        <v>martes</v>
      </c>
      <c r="D312">
        <f>IFERROR(_xlfn.XLOOKUP(tblGenerador[[#This Row],[Fecha]],tblCalendario[Fecha],tblCalendario[Mes],""),"")</f>
        <v>1</v>
      </c>
      <c r="E312" t="s">
        <v>4697</v>
      </c>
      <c r="F312" t="str">
        <f>_xlfn.XLOOKUP(tblGenerador[[#This Row],[ID_Tarea]],tblTareas[ID],tblTareas[TAREAS],"")</f>
        <v>Lista De Asistencia Firmada Jaime Y Olga</v>
      </c>
      <c r="G312" t="str">
        <f>_xlfn.XLOOKUP(tblGenerador[[#This Row],[ID_Tarea]],tblTareas[ID],tblTareas[Tipo frecuencia],"")</f>
        <v>semanal</v>
      </c>
      <c r="H312" t="str">
        <f>_xlfn.XLOOKUP(tblGenerador[[#This Row],[ID_Tarea]],tblTareas[ID],tblTareas[Regla frecuencia],"")</f>
        <v>sábado</v>
      </c>
      <c r="I312">
        <f>_xlfn.XLOOKUP(tblGenerador[[#This Row],[ID_Tarea]],tblTareas[ID],tblTareas[Duración Estándar (min)],"")</f>
        <v>15</v>
      </c>
      <c r="J312" t="str">
        <f>_xlfn.XLOOKUP(tblGenerador[[#This Row],[ID_Tarea]],tblTareas[ID],tblTareas[Turno],"")</f>
        <v>Cualquiera</v>
      </c>
      <c r="K312" t="str">
        <f>_xlfn.XLOOKUP(tblGenerador[[#This Row],[ID_Tarea]],tblTareas[ID],tblTareas[Puesto],"")</f>
        <v>Auxiliar Administrativo</v>
      </c>
      <c r="L312">
        <f>_xlfn.XLOOKUP(tblGenerador[[#This Row],[ID_Tarea]],tblTareas[ID],tblTareas[Frec Diaria],"")</f>
        <v>1</v>
      </c>
      <c r="M312" t="str">
        <f>_xlfn.XLOOKUP(tblGenerador[[#This Row],[ID_Tarea]],tblTareas[ID],tblTareas[Excluir_Festivos],"")</f>
        <v>si</v>
      </c>
      <c r="N3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3" spans="1:14">
      <c r="A313" s="6">
        <v>46028</v>
      </c>
      <c r="B313">
        <f>IFERROR(_xlfn.XLOOKUP(tblGenerador[[#This Row],[Fecha]],tblCalendario[Fecha],tblCalendario[Num de Sem],""),"")</f>
        <v>2</v>
      </c>
      <c r="C313" t="str">
        <f>IFERROR(_xlfn.XLOOKUP(tblGenerador[[#This Row],[Fecha]],tblCalendario[Fecha],tblCalendario[Dia Semana],""),"")</f>
        <v>martes</v>
      </c>
      <c r="D313">
        <f>IFERROR(_xlfn.XLOOKUP(tblGenerador[[#This Row],[Fecha]],tblCalendario[Fecha],tblCalendario[Mes],""),"")</f>
        <v>1</v>
      </c>
      <c r="E313" t="s">
        <v>300</v>
      </c>
      <c r="F313" t="str">
        <f>_xlfn.XLOOKUP(tblGenerador[[#This Row],[ID_Tarea]],tblTareas[ID],tblTareas[TAREAS],"")</f>
        <v>Reporte Semanal Asistencia Jaime Y Olga</v>
      </c>
      <c r="G313" t="str">
        <f>_xlfn.XLOOKUP(tblGenerador[[#This Row],[ID_Tarea]],tblTareas[ID],tblTareas[Tipo frecuencia],"")</f>
        <v>semanal</v>
      </c>
      <c r="H313" t="str">
        <f>_xlfn.XLOOKUP(tblGenerador[[#This Row],[ID_Tarea]],tblTareas[ID],tblTareas[Regla frecuencia],"")</f>
        <v>Lunes</v>
      </c>
      <c r="I313">
        <f>_xlfn.XLOOKUP(tblGenerador[[#This Row],[ID_Tarea]],tblTareas[ID],tblTareas[Duración Estándar (min)],"")</f>
        <v>60</v>
      </c>
      <c r="J313" t="str">
        <f>_xlfn.XLOOKUP(tblGenerador[[#This Row],[ID_Tarea]],tblTareas[ID],tblTareas[Turno],"")</f>
        <v>Cualquiera</v>
      </c>
      <c r="K313" t="str">
        <f>_xlfn.XLOOKUP(tblGenerador[[#This Row],[ID_Tarea]],tblTareas[ID],tblTareas[Puesto],"")</f>
        <v>Sub Coordinadora</v>
      </c>
      <c r="L313">
        <f>_xlfn.XLOOKUP(tblGenerador[[#This Row],[ID_Tarea]],tblTareas[ID],tblTareas[Frec Diaria],"")</f>
        <v>1</v>
      </c>
      <c r="M313" t="str">
        <f>_xlfn.XLOOKUP(tblGenerador[[#This Row],[ID_Tarea]],tblTareas[ID],tblTareas[Excluir_Festivos],"")</f>
        <v>si</v>
      </c>
      <c r="N3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4" spans="1:14">
      <c r="A314" s="6">
        <v>46028</v>
      </c>
      <c r="B314">
        <f>IFERROR(_xlfn.XLOOKUP(tblGenerador[[#This Row],[Fecha]],tblCalendario[Fecha],tblCalendario[Num de Sem],""),"")</f>
        <v>2</v>
      </c>
      <c r="C314" t="str">
        <f>IFERROR(_xlfn.XLOOKUP(tblGenerador[[#This Row],[Fecha]],tblCalendario[Fecha],tblCalendario[Dia Semana],""),"")</f>
        <v>martes</v>
      </c>
      <c r="D314">
        <f>IFERROR(_xlfn.XLOOKUP(tblGenerador[[#This Row],[Fecha]],tblCalendario[Fecha],tblCalendario[Mes],""),"")</f>
        <v>1</v>
      </c>
      <c r="E314" t="s">
        <v>301</v>
      </c>
      <c r="F314" t="str">
        <f>_xlfn.XLOOKUP(tblGenerador[[#This Row],[ID_Tarea]],tblTareas[ID],tblTareas[TAREAS],"")</f>
        <v>Auditar Lista De Raya Olga / Jaime</v>
      </c>
      <c r="G314" t="str">
        <f>_xlfn.XLOOKUP(tblGenerador[[#This Row],[ID_Tarea]],tblTareas[ID],tblTareas[Tipo frecuencia],"")</f>
        <v>mensual</v>
      </c>
      <c r="H314" t="str">
        <f>_xlfn.XLOOKUP(tblGenerador[[#This Row],[ID_Tarea]],tblTareas[ID],tblTareas[Regla frecuencia],"")</f>
        <v>martes</v>
      </c>
      <c r="I314">
        <f>_xlfn.XLOOKUP(tblGenerador[[#This Row],[ID_Tarea]],tblTareas[ID],tblTareas[Duración Estándar (min)],"")</f>
        <v>10</v>
      </c>
      <c r="J314" t="str">
        <f>_xlfn.XLOOKUP(tblGenerador[[#This Row],[ID_Tarea]],tblTareas[ID],tblTareas[Turno],"")</f>
        <v>Cualquiera</v>
      </c>
      <c r="K314" t="str">
        <f>_xlfn.XLOOKUP(tblGenerador[[#This Row],[ID_Tarea]],tblTareas[ID],tblTareas[Puesto],"")</f>
        <v>Auxiliar Administrativo</v>
      </c>
      <c r="L314">
        <f>_xlfn.XLOOKUP(tblGenerador[[#This Row],[ID_Tarea]],tblTareas[ID],tblTareas[Frec Diaria],"")</f>
        <v>1</v>
      </c>
      <c r="M314" t="str">
        <f>_xlfn.XLOOKUP(tblGenerador[[#This Row],[ID_Tarea]],tblTareas[ID],tblTareas[Excluir_Festivos],"")</f>
        <v>si</v>
      </c>
      <c r="N3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5" spans="1:14">
      <c r="A315" s="6">
        <v>46028</v>
      </c>
      <c r="B315">
        <f>IFERROR(_xlfn.XLOOKUP(tblGenerador[[#This Row],[Fecha]],tblCalendario[Fecha],tblCalendario[Num de Sem],""),"")</f>
        <v>2</v>
      </c>
      <c r="C315" t="str">
        <f>IFERROR(_xlfn.XLOOKUP(tblGenerador[[#This Row],[Fecha]],tblCalendario[Fecha],tblCalendario[Dia Semana],""),"")</f>
        <v>martes</v>
      </c>
      <c r="D315">
        <f>IFERROR(_xlfn.XLOOKUP(tblGenerador[[#This Row],[Fecha]],tblCalendario[Fecha],tblCalendario[Mes],""),"")</f>
        <v>1</v>
      </c>
      <c r="E315" t="s">
        <v>4698</v>
      </c>
      <c r="F315" t="str">
        <f>_xlfn.XLOOKUP(tblGenerador[[#This Row],[ID_Tarea]],tblTareas[ID],tblTareas[TAREAS],"")</f>
        <v>Auditar Lista De Asistencia Olga / Jaime</v>
      </c>
      <c r="G315" t="str">
        <f>_xlfn.XLOOKUP(tblGenerador[[#This Row],[ID_Tarea]],tblTareas[ID],tblTareas[Tipo frecuencia],"")</f>
        <v>mensual</v>
      </c>
      <c r="H315" t="str">
        <f>_xlfn.XLOOKUP(tblGenerador[[#This Row],[ID_Tarea]],tblTareas[ID],tblTareas[Regla frecuencia],"")</f>
        <v>martes</v>
      </c>
      <c r="I315">
        <f>_xlfn.XLOOKUP(tblGenerador[[#This Row],[ID_Tarea]],tblTareas[ID],tblTareas[Duración Estándar (min)],"")</f>
        <v>10</v>
      </c>
      <c r="J315" t="str">
        <f>_xlfn.XLOOKUP(tblGenerador[[#This Row],[ID_Tarea]],tblTareas[ID],tblTareas[Turno],"")</f>
        <v>Cualquiera</v>
      </c>
      <c r="K315" t="str">
        <f>_xlfn.XLOOKUP(tblGenerador[[#This Row],[ID_Tarea]],tblTareas[ID],tblTareas[Puesto],"")</f>
        <v>Auxiliar Administrativo</v>
      </c>
      <c r="L315">
        <f>_xlfn.XLOOKUP(tblGenerador[[#This Row],[ID_Tarea]],tblTareas[ID],tblTareas[Frec Diaria],"")</f>
        <v>1</v>
      </c>
      <c r="M315" t="str">
        <f>_xlfn.XLOOKUP(tblGenerador[[#This Row],[ID_Tarea]],tblTareas[ID],tblTareas[Excluir_Festivos],"")</f>
        <v>si</v>
      </c>
      <c r="N3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6" spans="1:14">
      <c r="A316" s="6">
        <v>46028</v>
      </c>
      <c r="B316">
        <f>IFERROR(_xlfn.XLOOKUP(tblGenerador[[#This Row],[Fecha]],tblCalendario[Fecha],tblCalendario[Num de Sem],""),"")</f>
        <v>2</v>
      </c>
      <c r="C316" t="str">
        <f>IFERROR(_xlfn.XLOOKUP(tblGenerador[[#This Row],[Fecha]],tblCalendario[Fecha],tblCalendario[Dia Semana],""),"")</f>
        <v>martes</v>
      </c>
      <c r="D316">
        <f>IFERROR(_xlfn.XLOOKUP(tblGenerador[[#This Row],[Fecha]],tblCalendario[Fecha],tblCalendario[Mes],""),"")</f>
        <v>1</v>
      </c>
      <c r="E316" t="s">
        <v>302</v>
      </c>
      <c r="F316" t="str">
        <f>_xlfn.XLOOKUP(tblGenerador[[#This Row],[ID_Tarea]],tblTareas[ID],tblTareas[TAREAS],"")</f>
        <v xml:space="preserve">Generar Nomina Sem Anterior(Lunes)                               </v>
      </c>
      <c r="G316" t="str">
        <f>_xlfn.XLOOKUP(tblGenerador[[#This Row],[ID_Tarea]],tblTareas[ID],tblTareas[Tipo frecuencia],"")</f>
        <v>semanal</v>
      </c>
      <c r="H316" t="str">
        <f>_xlfn.XLOOKUP(tblGenerador[[#This Row],[ID_Tarea]],tblTareas[ID],tblTareas[Regla frecuencia],"")</f>
        <v>domingo</v>
      </c>
      <c r="I316">
        <f>_xlfn.XLOOKUP(tblGenerador[[#This Row],[ID_Tarea]],tblTareas[ID],tblTareas[Duración Estándar (min)],"")</f>
        <v>30</v>
      </c>
      <c r="J316" t="str">
        <f>_xlfn.XLOOKUP(tblGenerador[[#This Row],[ID_Tarea]],tblTareas[ID],tblTareas[Turno],"")</f>
        <v>Cualquiera</v>
      </c>
      <c r="K316" t="str">
        <f>_xlfn.XLOOKUP(tblGenerador[[#This Row],[ID_Tarea]],tblTareas[ID],tblTareas[Puesto],"")</f>
        <v>Auxiliar Administrativo</v>
      </c>
      <c r="L316">
        <f>_xlfn.XLOOKUP(tblGenerador[[#This Row],[ID_Tarea]],tblTareas[ID],tblTareas[Frec Diaria],"")</f>
        <v>1</v>
      </c>
      <c r="M316" t="str">
        <f>_xlfn.XLOOKUP(tblGenerador[[#This Row],[ID_Tarea]],tblTareas[ID],tblTareas[Excluir_Festivos],"")</f>
        <v>si</v>
      </c>
      <c r="N3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7" spans="1:14">
      <c r="A317" s="6">
        <v>46028</v>
      </c>
      <c r="B317">
        <f>IFERROR(_xlfn.XLOOKUP(tblGenerador[[#This Row],[Fecha]],tblCalendario[Fecha],tblCalendario[Num de Sem],""),"")</f>
        <v>2</v>
      </c>
      <c r="C317" t="str">
        <f>IFERROR(_xlfn.XLOOKUP(tblGenerador[[#This Row],[Fecha]],tblCalendario[Fecha],tblCalendario[Dia Semana],""),"")</f>
        <v>martes</v>
      </c>
      <c r="D317">
        <f>IFERROR(_xlfn.XLOOKUP(tblGenerador[[#This Row],[Fecha]],tblCalendario[Fecha],tblCalendario[Mes],""),"")</f>
        <v>1</v>
      </c>
      <c r="E317" t="s">
        <v>303</v>
      </c>
      <c r="F317" t="str">
        <f>_xlfn.XLOOKUP(tblGenerador[[#This Row],[ID_Tarea]],tblTareas[ID],tblTareas[TAREAS],"")</f>
        <v>Colaborador Mas Valioso / Vendedor Del Mes</v>
      </c>
      <c r="G317" t="str">
        <f>_xlfn.XLOOKUP(tblGenerador[[#This Row],[ID_Tarea]],tblTareas[ID],tblTareas[Tipo frecuencia],"")</f>
        <v>mensual</v>
      </c>
      <c r="H317" t="str">
        <f>_xlfn.XLOOKUP(tblGenerador[[#This Row],[ID_Tarea]],tblTareas[ID],tblTareas[Regla frecuencia],"")</f>
        <v>dia 27</v>
      </c>
      <c r="I317">
        <f>_xlfn.XLOOKUP(tblGenerador[[#This Row],[ID_Tarea]],tblTareas[ID],tblTareas[Duración Estándar (min)],"")</f>
        <v>50</v>
      </c>
      <c r="J317" t="str">
        <f>_xlfn.XLOOKUP(tblGenerador[[#This Row],[ID_Tarea]],tblTareas[ID],tblTareas[Turno],"")</f>
        <v>Cualquiera</v>
      </c>
      <c r="K317" t="str">
        <f>_xlfn.XLOOKUP(tblGenerador[[#This Row],[ID_Tarea]],tblTareas[ID],tblTareas[Puesto],"")</f>
        <v>Auxiliar Administrativo</v>
      </c>
      <c r="L317">
        <f>_xlfn.XLOOKUP(tblGenerador[[#This Row],[ID_Tarea]],tblTareas[ID],tblTareas[Frec Diaria],"")</f>
        <v>1</v>
      </c>
      <c r="M317" t="str">
        <f>_xlfn.XLOOKUP(tblGenerador[[#This Row],[ID_Tarea]],tblTareas[ID],tblTareas[Excluir_Festivos],"")</f>
        <v>si</v>
      </c>
      <c r="N3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8" spans="1:14">
      <c r="A318" s="6">
        <v>46028</v>
      </c>
      <c r="B318">
        <f>IFERROR(_xlfn.XLOOKUP(tblGenerador[[#This Row],[Fecha]],tblCalendario[Fecha],tblCalendario[Num de Sem],""),"")</f>
        <v>2</v>
      </c>
      <c r="C318" t="str">
        <f>IFERROR(_xlfn.XLOOKUP(tblGenerador[[#This Row],[Fecha]],tblCalendario[Fecha],tblCalendario[Dia Semana],""),"")</f>
        <v>martes</v>
      </c>
      <c r="D318">
        <f>IFERROR(_xlfn.XLOOKUP(tblGenerador[[#This Row],[Fecha]],tblCalendario[Fecha],tblCalendario[Mes],""),"")</f>
        <v>1</v>
      </c>
      <c r="E318" t="s">
        <v>304</v>
      </c>
      <c r="F318" t="str">
        <f>_xlfn.XLOOKUP(tblGenerador[[#This Row],[ID_Tarea]],tblTareas[ID],tblTareas[TAREAS],"")</f>
        <v>Programar Festejos (Aniversarios/Cumpleaños)</v>
      </c>
      <c r="G318" t="str">
        <f>_xlfn.XLOOKUP(tblGenerador[[#This Row],[ID_Tarea]],tblTareas[ID],tblTareas[Tipo frecuencia],"")</f>
        <v>mensual</v>
      </c>
      <c r="H318" t="str">
        <f>_xlfn.XLOOKUP(tblGenerador[[#This Row],[ID_Tarea]],tblTareas[ID],tblTareas[Regla frecuencia],"")</f>
        <v>dia 26</v>
      </c>
      <c r="I318">
        <f>_xlfn.XLOOKUP(tblGenerador[[#This Row],[ID_Tarea]],tblTareas[ID],tblTareas[Duración Estándar (min)],"")</f>
        <v>15</v>
      </c>
      <c r="J318" t="str">
        <f>_xlfn.XLOOKUP(tblGenerador[[#This Row],[ID_Tarea]],tblTareas[ID],tblTareas[Turno],"")</f>
        <v>Cualquiera</v>
      </c>
      <c r="K318" t="str">
        <f>_xlfn.XLOOKUP(tblGenerador[[#This Row],[ID_Tarea]],tblTareas[ID],tblTareas[Puesto],"")</f>
        <v>Auxiliar Administrativo</v>
      </c>
      <c r="L318">
        <f>_xlfn.XLOOKUP(tblGenerador[[#This Row],[ID_Tarea]],tblTareas[ID],tblTareas[Frec Diaria],"")</f>
        <v>1</v>
      </c>
      <c r="M318" t="str">
        <f>_xlfn.XLOOKUP(tblGenerador[[#This Row],[ID_Tarea]],tblTareas[ID],tblTareas[Excluir_Festivos],"")</f>
        <v>si</v>
      </c>
      <c r="N3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19" spans="1:14">
      <c r="A319" s="6">
        <v>46028</v>
      </c>
      <c r="B319">
        <f>IFERROR(_xlfn.XLOOKUP(tblGenerador[[#This Row],[Fecha]],tblCalendario[Fecha],tblCalendario[Num de Sem],""),"")</f>
        <v>2</v>
      </c>
      <c r="C319" t="str">
        <f>IFERROR(_xlfn.XLOOKUP(tblGenerador[[#This Row],[Fecha]],tblCalendario[Fecha],tblCalendario[Dia Semana],""),"")</f>
        <v>martes</v>
      </c>
      <c r="D319">
        <f>IFERROR(_xlfn.XLOOKUP(tblGenerador[[#This Row],[Fecha]],tblCalendario[Fecha],tblCalendario[Mes],""),"")</f>
        <v>1</v>
      </c>
      <c r="E319" t="s">
        <v>305</v>
      </c>
      <c r="F319" t="str">
        <f>_xlfn.XLOOKUP(tblGenerador[[#This Row],[ID_Tarea]],tblTareas[ID],tblTareas[TAREAS],"")</f>
        <v>Revisión De Tareas Variables Mensuales</v>
      </c>
      <c r="G319" t="str">
        <f>_xlfn.XLOOKUP(tblGenerador[[#This Row],[ID_Tarea]],tblTareas[ID],tblTareas[Tipo frecuencia],"")</f>
        <v>mensual</v>
      </c>
      <c r="H319" t="str">
        <f>_xlfn.XLOOKUP(tblGenerador[[#This Row],[ID_Tarea]],tblTareas[ID],tblTareas[Regla frecuencia],"")</f>
        <v>dia 24</v>
      </c>
      <c r="I319">
        <f>_xlfn.XLOOKUP(tblGenerador[[#This Row],[ID_Tarea]],tblTareas[ID],tblTareas[Duración Estándar (min)],"")</f>
        <v>5</v>
      </c>
      <c r="J319" t="str">
        <f>_xlfn.XLOOKUP(tblGenerador[[#This Row],[ID_Tarea]],tblTareas[ID],tblTareas[Turno],"")</f>
        <v>Cualquiera</v>
      </c>
      <c r="K319" t="str">
        <f>_xlfn.XLOOKUP(tblGenerador[[#This Row],[ID_Tarea]],tblTareas[ID],tblTareas[Puesto],"")</f>
        <v>Auxiliar Administrativo</v>
      </c>
      <c r="L319">
        <f>_xlfn.XLOOKUP(tblGenerador[[#This Row],[ID_Tarea]],tblTareas[ID],tblTareas[Frec Diaria],"")</f>
        <v>1</v>
      </c>
      <c r="M319" t="str">
        <f>_xlfn.XLOOKUP(tblGenerador[[#This Row],[ID_Tarea]],tblTareas[ID],tblTareas[Excluir_Festivos],"")</f>
        <v>si</v>
      </c>
      <c r="N3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0" spans="1:14">
      <c r="A320" s="6">
        <v>46028</v>
      </c>
      <c r="B320">
        <f>IFERROR(_xlfn.XLOOKUP(tblGenerador[[#This Row],[Fecha]],tblCalendario[Fecha],tblCalendario[Num de Sem],""),"")</f>
        <v>2</v>
      </c>
      <c r="C320" t="str">
        <f>IFERROR(_xlfn.XLOOKUP(tblGenerador[[#This Row],[Fecha]],tblCalendario[Fecha],tblCalendario[Dia Semana],""),"")</f>
        <v>martes</v>
      </c>
      <c r="D320">
        <f>IFERROR(_xlfn.XLOOKUP(tblGenerador[[#This Row],[Fecha]],tblCalendario[Fecha],tblCalendario[Mes],""),"")</f>
        <v>1</v>
      </c>
      <c r="E320" t="s">
        <v>1326</v>
      </c>
      <c r="F320" t="str">
        <f>_xlfn.XLOOKUP(tblGenerador[[#This Row],[ID_Tarea]],tblTareas[ID],tblTareas[TAREAS],"")</f>
        <v>Programar Pagos Del Mes En Cash Planner Renta Dpto Alex</v>
      </c>
      <c r="G320" t="str">
        <f>_xlfn.XLOOKUP(tblGenerador[[#This Row],[ID_Tarea]],tblTareas[ID],tblTareas[Tipo frecuencia],"")</f>
        <v>mensual</v>
      </c>
      <c r="H320" t="str">
        <f>_xlfn.XLOOKUP(tblGenerador[[#This Row],[ID_Tarea]],tblTareas[ID],tblTareas[Regla frecuencia],"")</f>
        <v>dia 26</v>
      </c>
      <c r="I320">
        <f>_xlfn.XLOOKUP(tblGenerador[[#This Row],[ID_Tarea]],tblTareas[ID],tblTareas[Duración Estándar (min)],"")</f>
        <v>5</v>
      </c>
      <c r="J320" t="str">
        <f>_xlfn.XLOOKUP(tblGenerador[[#This Row],[ID_Tarea]],tblTareas[ID],tblTareas[Turno],"")</f>
        <v>Cualquiera</v>
      </c>
      <c r="K320" t="str">
        <f>_xlfn.XLOOKUP(tblGenerador[[#This Row],[ID_Tarea]],tblTareas[ID],tblTareas[Puesto],"")</f>
        <v>Auxiliar Administrativo</v>
      </c>
      <c r="L320">
        <f>_xlfn.XLOOKUP(tblGenerador[[#This Row],[ID_Tarea]],tblTareas[ID],tblTareas[Frec Diaria],"")</f>
        <v>1</v>
      </c>
      <c r="M320" t="str">
        <f>_xlfn.XLOOKUP(tblGenerador[[#This Row],[ID_Tarea]],tblTareas[ID],tblTareas[Excluir_Festivos],"")</f>
        <v>si</v>
      </c>
      <c r="N3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1" spans="1:14">
      <c r="A321" s="6">
        <v>46028</v>
      </c>
      <c r="B321">
        <f>IFERROR(_xlfn.XLOOKUP(tblGenerador[[#This Row],[Fecha]],tblCalendario[Fecha],tblCalendario[Num de Sem],""),"")</f>
        <v>2</v>
      </c>
      <c r="C321" t="str">
        <f>IFERROR(_xlfn.XLOOKUP(tblGenerador[[#This Row],[Fecha]],tblCalendario[Fecha],tblCalendario[Dia Semana],""),"")</f>
        <v>martes</v>
      </c>
      <c r="D321">
        <f>IFERROR(_xlfn.XLOOKUP(tblGenerador[[#This Row],[Fecha]],tblCalendario[Fecha],tblCalendario[Mes],""),"")</f>
        <v>1</v>
      </c>
      <c r="E321" t="s">
        <v>1327</v>
      </c>
      <c r="F321" t="str">
        <f>_xlfn.XLOOKUP(tblGenerador[[#This Row],[ID_Tarea]],tblTareas[ID],tblTareas[TAREAS],"")</f>
        <v>Programar Pagos Del Mes En Cash Planner Honorarios Contador Olga / Jaime</v>
      </c>
      <c r="G321" t="str">
        <f>_xlfn.XLOOKUP(tblGenerador[[#This Row],[ID_Tarea]],tblTareas[ID],tblTareas[Tipo frecuencia],"")</f>
        <v>mensual</v>
      </c>
      <c r="H321" t="str">
        <f>_xlfn.XLOOKUP(tblGenerador[[#This Row],[ID_Tarea]],tblTareas[ID],tblTareas[Regla frecuencia],"")</f>
        <v>dia 27</v>
      </c>
      <c r="I321">
        <f>_xlfn.XLOOKUP(tblGenerador[[#This Row],[ID_Tarea]],tblTareas[ID],tblTareas[Duración Estándar (min)],"")</f>
        <v>5</v>
      </c>
      <c r="J321" t="str">
        <f>_xlfn.XLOOKUP(tblGenerador[[#This Row],[ID_Tarea]],tblTareas[ID],tblTareas[Turno],"")</f>
        <v>Cualquiera</v>
      </c>
      <c r="K321" t="str">
        <f>_xlfn.XLOOKUP(tblGenerador[[#This Row],[ID_Tarea]],tblTareas[ID],tblTareas[Puesto],"")</f>
        <v>Auxiliar Administrativo</v>
      </c>
      <c r="L321">
        <f>_xlfn.XLOOKUP(tblGenerador[[#This Row],[ID_Tarea]],tblTareas[ID],tblTareas[Frec Diaria],"")</f>
        <v>1</v>
      </c>
      <c r="M321" t="str">
        <f>_xlfn.XLOOKUP(tblGenerador[[#This Row],[ID_Tarea]],tblTareas[ID],tblTareas[Excluir_Festivos],"")</f>
        <v>si</v>
      </c>
      <c r="N3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2" spans="1:14">
      <c r="A322" s="6">
        <v>46028</v>
      </c>
      <c r="B322">
        <f>IFERROR(_xlfn.XLOOKUP(tblGenerador[[#This Row],[Fecha]],tblCalendario[Fecha],tblCalendario[Num de Sem],""),"")</f>
        <v>2</v>
      </c>
      <c r="C322" t="str">
        <f>IFERROR(_xlfn.XLOOKUP(tblGenerador[[#This Row],[Fecha]],tblCalendario[Fecha],tblCalendario[Dia Semana],""),"")</f>
        <v>martes</v>
      </c>
      <c r="D322">
        <f>IFERROR(_xlfn.XLOOKUP(tblGenerador[[#This Row],[Fecha]],tblCalendario[Fecha],tblCalendario[Mes],""),"")</f>
        <v>1</v>
      </c>
      <c r="E322" t="s">
        <v>1328</v>
      </c>
      <c r="F322" t="str">
        <f>_xlfn.XLOOKUP(tblGenerador[[#This Row],[ID_Tarea]],tblTareas[ID],tblTareas[TAREAS],"")</f>
        <v>Programar Pagos Del Mes En Cash Planner SAT Jaime / Olga</v>
      </c>
      <c r="G322" t="str">
        <f>_xlfn.XLOOKUP(tblGenerador[[#This Row],[ID_Tarea]],tblTareas[ID],tblTareas[Tipo frecuencia],"")</f>
        <v>mensual</v>
      </c>
      <c r="H322" t="str">
        <f>_xlfn.XLOOKUP(tblGenerador[[#This Row],[ID_Tarea]],tblTareas[ID],tblTareas[Regla frecuencia],"")</f>
        <v>dia 29</v>
      </c>
      <c r="I322">
        <f>_xlfn.XLOOKUP(tblGenerador[[#This Row],[ID_Tarea]],tblTareas[ID],tblTareas[Duración Estándar (min)],"")</f>
        <v>5</v>
      </c>
      <c r="J322" t="str">
        <f>_xlfn.XLOOKUP(tblGenerador[[#This Row],[ID_Tarea]],tblTareas[ID],tblTareas[Turno],"")</f>
        <v>Cualquiera</v>
      </c>
      <c r="K322" t="str">
        <f>_xlfn.XLOOKUP(tblGenerador[[#This Row],[ID_Tarea]],tblTareas[ID],tblTareas[Puesto],"")</f>
        <v>Auxiliar Administrativo</v>
      </c>
      <c r="L322">
        <f>_xlfn.XLOOKUP(tblGenerador[[#This Row],[ID_Tarea]],tblTareas[ID],tblTareas[Frec Diaria],"")</f>
        <v>1</v>
      </c>
      <c r="M322" t="str">
        <f>_xlfn.XLOOKUP(tblGenerador[[#This Row],[ID_Tarea]],tblTareas[ID],tblTareas[Excluir_Festivos],"")</f>
        <v>si</v>
      </c>
      <c r="N3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3" spans="1:14">
      <c r="A323" s="6">
        <v>46028</v>
      </c>
      <c r="B323">
        <f>IFERROR(_xlfn.XLOOKUP(tblGenerador[[#This Row],[Fecha]],tblCalendario[Fecha],tblCalendario[Num de Sem],""),"")</f>
        <v>2</v>
      </c>
      <c r="C323" t="str">
        <f>IFERROR(_xlfn.XLOOKUP(tblGenerador[[#This Row],[Fecha]],tblCalendario[Fecha],tblCalendario[Dia Semana],""),"")</f>
        <v>martes</v>
      </c>
      <c r="D323">
        <f>IFERROR(_xlfn.XLOOKUP(tblGenerador[[#This Row],[Fecha]],tblCalendario[Fecha],tblCalendario[Mes],""),"")</f>
        <v>1</v>
      </c>
      <c r="E323" t="s">
        <v>1329</v>
      </c>
      <c r="F323" t="str">
        <f>_xlfn.XLOOKUP(tblGenerador[[#This Row],[ID_Tarea]],tblTareas[ID],tblTareas[TAREAS],"")</f>
        <v>Programar Pagos Del Mes En Cash Planner Isn Olga / Jaime</v>
      </c>
      <c r="G323" t="str">
        <f>_xlfn.XLOOKUP(tblGenerador[[#This Row],[ID_Tarea]],tblTareas[ID],tblTareas[Tipo frecuencia],"")</f>
        <v>mensual</v>
      </c>
      <c r="H323" t="str">
        <f>_xlfn.XLOOKUP(tblGenerador[[#This Row],[ID_Tarea]],tblTareas[ID],tblTareas[Regla frecuencia],"")</f>
        <v>dia 30</v>
      </c>
      <c r="I323">
        <f>_xlfn.XLOOKUP(tblGenerador[[#This Row],[ID_Tarea]],tblTareas[ID],tblTareas[Duración Estándar (min)],"")</f>
        <v>5</v>
      </c>
      <c r="J323" t="str">
        <f>_xlfn.XLOOKUP(tblGenerador[[#This Row],[ID_Tarea]],tblTareas[ID],tblTareas[Turno],"")</f>
        <v>Cualquiera</v>
      </c>
      <c r="K323" t="str">
        <f>_xlfn.XLOOKUP(tblGenerador[[#This Row],[ID_Tarea]],tblTareas[ID],tblTareas[Puesto],"")</f>
        <v>Auxiliar Administrativo</v>
      </c>
      <c r="L323">
        <f>_xlfn.XLOOKUP(tblGenerador[[#This Row],[ID_Tarea]],tblTareas[ID],tblTareas[Frec Diaria],"")</f>
        <v>1</v>
      </c>
      <c r="M323" t="str">
        <f>_xlfn.XLOOKUP(tblGenerador[[#This Row],[ID_Tarea]],tblTareas[ID],tblTareas[Excluir_Festivos],"")</f>
        <v>si</v>
      </c>
      <c r="N3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4" spans="1:14">
      <c r="A324" s="6">
        <v>46028</v>
      </c>
      <c r="B324">
        <f>IFERROR(_xlfn.XLOOKUP(tblGenerador[[#This Row],[Fecha]],tblCalendario[Fecha],tblCalendario[Num de Sem],""),"")</f>
        <v>2</v>
      </c>
      <c r="C324" t="str">
        <f>IFERROR(_xlfn.XLOOKUP(tblGenerador[[#This Row],[Fecha]],tblCalendario[Fecha],tblCalendario[Dia Semana],""),"")</f>
        <v>martes</v>
      </c>
      <c r="D324">
        <f>IFERROR(_xlfn.XLOOKUP(tblGenerador[[#This Row],[Fecha]],tblCalendario[Fecha],tblCalendario[Mes],""),"")</f>
        <v>1</v>
      </c>
      <c r="E324" t="s">
        <v>1330</v>
      </c>
      <c r="F324" t="str">
        <f>_xlfn.XLOOKUP(tblGenerador[[#This Row],[ID_Tarea]],tblTareas[ID],tblTareas[TAREAS],"")</f>
        <v>Programar Pagos Del Mes En Cash Planner Imss Olga / Jaime</v>
      </c>
      <c r="G324" t="str">
        <f>_xlfn.XLOOKUP(tblGenerador[[#This Row],[ID_Tarea]],tblTareas[ID],tblTareas[Tipo frecuencia],"")</f>
        <v>mensual</v>
      </c>
      <c r="H324" t="str">
        <f>_xlfn.XLOOKUP(tblGenerador[[#This Row],[ID_Tarea]],tblTareas[ID],tblTareas[Regla frecuencia],"")</f>
        <v>dia 31</v>
      </c>
      <c r="I324">
        <f>_xlfn.XLOOKUP(tblGenerador[[#This Row],[ID_Tarea]],tblTareas[ID],tblTareas[Duración Estándar (min)],"")</f>
        <v>5</v>
      </c>
      <c r="J324" t="str">
        <f>_xlfn.XLOOKUP(tblGenerador[[#This Row],[ID_Tarea]],tblTareas[ID],tblTareas[Turno],"")</f>
        <v>Cualquiera</v>
      </c>
      <c r="K324" t="str">
        <f>_xlfn.XLOOKUP(tblGenerador[[#This Row],[ID_Tarea]],tblTareas[ID],tblTareas[Puesto],"")</f>
        <v>Auxiliar Administrativo</v>
      </c>
      <c r="L324">
        <f>_xlfn.XLOOKUP(tblGenerador[[#This Row],[ID_Tarea]],tblTareas[ID],tblTareas[Frec Diaria],"")</f>
        <v>1</v>
      </c>
      <c r="M324" t="str">
        <f>_xlfn.XLOOKUP(tblGenerador[[#This Row],[ID_Tarea]],tblTareas[ID],tblTareas[Excluir_Festivos],"")</f>
        <v>si</v>
      </c>
      <c r="N3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5" spans="1:14">
      <c r="A325" s="6">
        <v>46028</v>
      </c>
      <c r="B325">
        <f>IFERROR(_xlfn.XLOOKUP(tblGenerador[[#This Row],[Fecha]],tblCalendario[Fecha],tblCalendario[Num de Sem],""),"")</f>
        <v>2</v>
      </c>
      <c r="C325" t="str">
        <f>IFERROR(_xlfn.XLOOKUP(tblGenerador[[#This Row],[Fecha]],tblCalendario[Fecha],tblCalendario[Dia Semana],""),"")</f>
        <v>martes</v>
      </c>
      <c r="D325">
        <f>IFERROR(_xlfn.XLOOKUP(tblGenerador[[#This Row],[Fecha]],tblCalendario[Fecha],tblCalendario[Mes],""),"")</f>
        <v>1</v>
      </c>
      <c r="E325" t="s">
        <v>306</v>
      </c>
      <c r="F325" t="str">
        <f>_xlfn.XLOOKUP(tblGenerador[[#This Row],[ID_Tarea]],tblTareas[ID],tblTareas[TAREAS],"")</f>
        <v>Presentar Control Semanal</v>
      </c>
      <c r="G325" t="str">
        <f>_xlfn.XLOOKUP(tblGenerador[[#This Row],[ID_Tarea]],tblTareas[ID],tblTareas[Tipo frecuencia],"")</f>
        <v>semanal</v>
      </c>
      <c r="H325" t="str">
        <f>_xlfn.XLOOKUP(tblGenerador[[#This Row],[ID_Tarea]],tblTareas[ID],tblTareas[Regla frecuencia],"")</f>
        <v>domingo</v>
      </c>
      <c r="I325">
        <f>_xlfn.XLOOKUP(tblGenerador[[#This Row],[ID_Tarea]],tblTareas[ID],tblTareas[Duración Estándar (min)],"")</f>
        <v>120</v>
      </c>
      <c r="J325" t="str">
        <f>_xlfn.XLOOKUP(tblGenerador[[#This Row],[ID_Tarea]],tblTareas[ID],tblTareas[Turno],"")</f>
        <v>Cualquiera</v>
      </c>
      <c r="K325" t="str">
        <f>_xlfn.XLOOKUP(tblGenerador[[#This Row],[ID_Tarea]],tblTareas[ID],tblTareas[Puesto],"")</f>
        <v>Auxiliar Administrativo</v>
      </c>
      <c r="L325">
        <f>_xlfn.XLOOKUP(tblGenerador[[#This Row],[ID_Tarea]],tblTareas[ID],tblTareas[Frec Diaria],"")</f>
        <v>1</v>
      </c>
      <c r="M325" t="str">
        <f>_xlfn.XLOOKUP(tblGenerador[[#This Row],[ID_Tarea]],tblTareas[ID],tblTareas[Excluir_Festivos],"")</f>
        <v>si</v>
      </c>
      <c r="N3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6" spans="1:14">
      <c r="A326" s="6">
        <v>46028</v>
      </c>
      <c r="B326">
        <f>IFERROR(_xlfn.XLOOKUP(tblGenerador[[#This Row],[Fecha]],tblCalendario[Fecha],tblCalendario[Num de Sem],""),"")</f>
        <v>2</v>
      </c>
      <c r="C326" t="str">
        <f>IFERROR(_xlfn.XLOOKUP(tblGenerador[[#This Row],[Fecha]],tblCalendario[Fecha],tblCalendario[Dia Semana],""),"")</f>
        <v>martes</v>
      </c>
      <c r="D326">
        <f>IFERROR(_xlfn.XLOOKUP(tblGenerador[[#This Row],[Fecha]],tblCalendario[Fecha],tblCalendario[Mes],""),"")</f>
        <v>1</v>
      </c>
      <c r="E326" t="s">
        <v>307</v>
      </c>
      <c r="F326" t="str">
        <f>_xlfn.XLOOKUP(tblGenerador[[#This Row],[ID_Tarea]],tblTareas[ID],tblTareas[TAREAS],"")</f>
        <v>Realizar Depósitos Efectivo</v>
      </c>
      <c r="G326" t="str">
        <f>_xlfn.XLOOKUP(tblGenerador[[#This Row],[ID_Tarea]],tblTareas[ID],tblTareas[Tipo frecuencia],"")</f>
        <v>personalizada</v>
      </c>
      <c r="H326" t="str">
        <f>_xlfn.XLOOKUP(tblGenerador[[#This Row],[ID_Tarea]],tblTareas[ID],tblTareas[Regla frecuencia],"")</f>
        <v>dia 30</v>
      </c>
      <c r="I326">
        <f>_xlfn.XLOOKUP(tblGenerador[[#This Row],[ID_Tarea]],tblTareas[ID],tblTareas[Duración Estándar (min)],"")</f>
        <v>60</v>
      </c>
      <c r="J326" t="str">
        <f>_xlfn.XLOOKUP(tblGenerador[[#This Row],[ID_Tarea]],tblTareas[ID],tblTareas[Turno],"")</f>
        <v>Cualquiera</v>
      </c>
      <c r="K326" t="str">
        <f>_xlfn.XLOOKUP(tblGenerador[[#This Row],[ID_Tarea]],tblTareas[ID],tblTareas[Puesto],"")</f>
        <v>Auxiliar Administrativo</v>
      </c>
      <c r="L326">
        <f>_xlfn.XLOOKUP(tblGenerador[[#This Row],[ID_Tarea]],tblTareas[ID],tblTareas[Frec Diaria],"")</f>
        <v>1</v>
      </c>
      <c r="M326" t="str">
        <f>_xlfn.XLOOKUP(tblGenerador[[#This Row],[ID_Tarea]],tblTareas[ID],tblTareas[Excluir_Festivos],"")</f>
        <v>si</v>
      </c>
      <c r="N3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7" spans="1:14">
      <c r="A327" s="6">
        <v>46028</v>
      </c>
      <c r="B327">
        <f>IFERROR(_xlfn.XLOOKUP(tblGenerador[[#This Row],[Fecha]],tblCalendario[Fecha],tblCalendario[Num de Sem],""),"")</f>
        <v>2</v>
      </c>
      <c r="C327" t="str">
        <f>IFERROR(_xlfn.XLOOKUP(tblGenerador[[#This Row],[Fecha]],tblCalendario[Fecha],tblCalendario[Dia Semana],""),"")</f>
        <v>martes</v>
      </c>
      <c r="D327">
        <f>IFERROR(_xlfn.XLOOKUP(tblGenerador[[#This Row],[Fecha]],tblCalendario[Fecha],tblCalendario[Mes],""),"")</f>
        <v>1</v>
      </c>
      <c r="E327" t="s">
        <v>308</v>
      </c>
      <c r="F327" t="str">
        <f>_xlfn.XLOOKUP(tblGenerador[[#This Row],[ID_Tarea]],tblTareas[ID],tblTareas[TAREAS],"")</f>
        <v>Solicitar Movs. Bancarios</v>
      </c>
      <c r="G327" t="str">
        <f>_xlfn.XLOOKUP(tblGenerador[[#This Row],[ID_Tarea]],tblTareas[ID],tblTareas[Tipo frecuencia],"")</f>
        <v>quincenal</v>
      </c>
      <c r="H327" t="str">
        <f>_xlfn.XLOOKUP(tblGenerador[[#This Row],[ID_Tarea]],tblTareas[ID],tblTareas[Regla frecuencia],"")</f>
        <v>Ultimo dia del mes</v>
      </c>
      <c r="I327">
        <f>_xlfn.XLOOKUP(tblGenerador[[#This Row],[ID_Tarea]],tblTareas[ID],tblTareas[Duración Estándar (min)],"")</f>
        <v>5</v>
      </c>
      <c r="J327" t="str">
        <f>_xlfn.XLOOKUP(tblGenerador[[#This Row],[ID_Tarea]],tblTareas[ID],tblTareas[Turno],"")</f>
        <v>Cualquiera</v>
      </c>
      <c r="K327" t="str">
        <f>_xlfn.XLOOKUP(tblGenerador[[#This Row],[ID_Tarea]],tblTareas[ID],tblTareas[Puesto],"")</f>
        <v>Auxiliar Administrativo</v>
      </c>
      <c r="L327">
        <f>_xlfn.XLOOKUP(tblGenerador[[#This Row],[ID_Tarea]],tblTareas[ID],tblTareas[Frec Diaria],"")</f>
        <v>1</v>
      </c>
      <c r="M327" t="str">
        <f>_xlfn.XLOOKUP(tblGenerador[[#This Row],[ID_Tarea]],tblTareas[ID],tblTareas[Excluir_Festivos],"")</f>
        <v>si</v>
      </c>
      <c r="N3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8" spans="1:14">
      <c r="A328" s="6">
        <v>46028</v>
      </c>
      <c r="B328">
        <f>IFERROR(_xlfn.XLOOKUP(tblGenerador[[#This Row],[Fecha]],tblCalendario[Fecha],tblCalendario[Num de Sem],""),"")</f>
        <v>2</v>
      </c>
      <c r="C328" t="str">
        <f>IFERROR(_xlfn.XLOOKUP(tblGenerador[[#This Row],[Fecha]],tblCalendario[Fecha],tblCalendario[Dia Semana],""),"")</f>
        <v>martes</v>
      </c>
      <c r="D328">
        <f>IFERROR(_xlfn.XLOOKUP(tblGenerador[[#This Row],[Fecha]],tblCalendario[Fecha],tblCalendario[Mes],""),"")</f>
        <v>1</v>
      </c>
      <c r="E328" t="s">
        <v>309</v>
      </c>
      <c r="F328" t="str">
        <f>_xlfn.XLOOKUP(tblGenerador[[#This Row],[ID_Tarea]],tblTareas[ID],tblTareas[TAREAS],"")</f>
        <v>Solicitar Facturas Jaime</v>
      </c>
      <c r="G328" t="str">
        <f>_xlfn.XLOOKUP(tblGenerador[[#This Row],[ID_Tarea]],tblTareas[ID],tblTareas[Tipo frecuencia],"")</f>
        <v>personalizada</v>
      </c>
      <c r="H328" t="str">
        <f>_xlfn.XLOOKUP(tblGenerador[[#This Row],[ID_Tarea]],tblTareas[ID],tblTareas[Regla frecuencia],"")</f>
        <v>dia 30</v>
      </c>
      <c r="I328">
        <f>_xlfn.XLOOKUP(tblGenerador[[#This Row],[ID_Tarea]],tblTareas[ID],tblTareas[Duración Estándar (min)],"")</f>
        <v>120</v>
      </c>
      <c r="J328" t="str">
        <f>_xlfn.XLOOKUP(tblGenerador[[#This Row],[ID_Tarea]],tblTareas[ID],tblTareas[Turno],"")</f>
        <v>Cualquiera</v>
      </c>
      <c r="K328" t="str">
        <f>_xlfn.XLOOKUP(tblGenerador[[#This Row],[ID_Tarea]],tblTareas[ID],tblTareas[Puesto],"")</f>
        <v>Auxiliar Administrativo</v>
      </c>
      <c r="L328">
        <f>_xlfn.XLOOKUP(tblGenerador[[#This Row],[ID_Tarea]],tblTareas[ID],tblTareas[Frec Diaria],"")</f>
        <v>1</v>
      </c>
      <c r="M328" t="str">
        <f>_xlfn.XLOOKUP(tblGenerador[[#This Row],[ID_Tarea]],tblTareas[ID],tblTareas[Excluir_Festivos],"")</f>
        <v>si</v>
      </c>
      <c r="N3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29" spans="1:14">
      <c r="A329" s="6">
        <v>46028</v>
      </c>
      <c r="B329">
        <f>IFERROR(_xlfn.XLOOKUP(tblGenerador[[#This Row],[Fecha]],tblCalendario[Fecha],tblCalendario[Num de Sem],""),"")</f>
        <v>2</v>
      </c>
      <c r="C329" t="str">
        <f>IFERROR(_xlfn.XLOOKUP(tblGenerador[[#This Row],[Fecha]],tblCalendario[Fecha],tblCalendario[Dia Semana],""),"")</f>
        <v>martes</v>
      </c>
      <c r="D329">
        <f>IFERROR(_xlfn.XLOOKUP(tblGenerador[[#This Row],[Fecha]],tblCalendario[Fecha],tblCalendario[Mes],""),"")</f>
        <v>1</v>
      </c>
      <c r="E329" t="s">
        <v>4699</v>
      </c>
      <c r="F329" t="str">
        <f>_xlfn.XLOOKUP(tblGenerador[[#This Row],[ID_Tarea]],tblTareas[ID],tblTareas[TAREAS],"")</f>
        <v>Solicitar Facturas Olga</v>
      </c>
      <c r="G329" t="str">
        <f>_xlfn.XLOOKUP(tblGenerador[[#This Row],[ID_Tarea]],tblTareas[ID],tblTareas[Tipo frecuencia],"")</f>
        <v>personalizada</v>
      </c>
      <c r="H329" t="str">
        <f>_xlfn.XLOOKUP(tblGenerador[[#This Row],[ID_Tarea]],tblTareas[ID],tblTareas[Regla frecuencia],"")</f>
        <v>dia 30</v>
      </c>
      <c r="I329">
        <f>_xlfn.XLOOKUP(tblGenerador[[#This Row],[ID_Tarea]],tblTareas[ID],tblTareas[Duración Estándar (min)],"")</f>
        <v>120</v>
      </c>
      <c r="J329" t="str">
        <f>_xlfn.XLOOKUP(tblGenerador[[#This Row],[ID_Tarea]],tblTareas[ID],tblTareas[Turno],"")</f>
        <v>Cualquiera</v>
      </c>
      <c r="K329" t="str">
        <f>_xlfn.XLOOKUP(tblGenerador[[#This Row],[ID_Tarea]],tblTareas[ID],tblTareas[Puesto],"")</f>
        <v>Auxiliar Administrativo</v>
      </c>
      <c r="L329">
        <f>_xlfn.XLOOKUP(tblGenerador[[#This Row],[ID_Tarea]],tblTareas[ID],tblTareas[Frec Diaria],"")</f>
        <v>1</v>
      </c>
      <c r="M329" t="str">
        <f>_xlfn.XLOOKUP(tblGenerador[[#This Row],[ID_Tarea]],tblTareas[ID],tblTareas[Excluir_Festivos],"")</f>
        <v>si</v>
      </c>
      <c r="N3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0" spans="1:14">
      <c r="A330" s="6">
        <v>46028</v>
      </c>
      <c r="B330">
        <f>IFERROR(_xlfn.XLOOKUP(tblGenerador[[#This Row],[Fecha]],tblCalendario[Fecha],tblCalendario[Num de Sem],""),"")</f>
        <v>2</v>
      </c>
      <c r="C330" t="str">
        <f>IFERROR(_xlfn.XLOOKUP(tblGenerador[[#This Row],[Fecha]],tblCalendario[Fecha],tblCalendario[Dia Semana],""),"")</f>
        <v>martes</v>
      </c>
      <c r="D330">
        <f>IFERROR(_xlfn.XLOOKUP(tblGenerador[[#This Row],[Fecha]],tblCalendario[Fecha],tblCalendario[Mes],""),"")</f>
        <v>1</v>
      </c>
      <c r="E330" t="s">
        <v>310</v>
      </c>
      <c r="F330" t="str">
        <f>_xlfn.XLOOKUP(tblGenerador[[#This Row],[ID_Tarea]],tblTareas[ID],tblTareas[TAREAS],"")</f>
        <v>Hacer Notas De Venta</v>
      </c>
      <c r="G330" t="str">
        <f>_xlfn.XLOOKUP(tblGenerador[[#This Row],[ID_Tarea]],tblTareas[ID],tblTareas[Tipo frecuencia],"")</f>
        <v>mensual</v>
      </c>
      <c r="H330" t="str">
        <f>_xlfn.XLOOKUP(tblGenerador[[#This Row],[ID_Tarea]],tblTareas[ID],tblTareas[Regla frecuencia],"")</f>
        <v>Ultimo dia del mes</v>
      </c>
      <c r="I330">
        <f>_xlfn.XLOOKUP(tblGenerador[[#This Row],[ID_Tarea]],tblTareas[ID],tblTareas[Duración Estándar (min)],"")</f>
        <v>120</v>
      </c>
      <c r="J330" t="str">
        <f>_xlfn.XLOOKUP(tblGenerador[[#This Row],[ID_Tarea]],tblTareas[ID],tblTareas[Turno],"")</f>
        <v>Cualquiera</v>
      </c>
      <c r="K330" t="str">
        <f>_xlfn.XLOOKUP(tblGenerador[[#This Row],[ID_Tarea]],tblTareas[ID],tblTareas[Puesto],"")</f>
        <v>Sub Coordinadora</v>
      </c>
      <c r="L330">
        <f>_xlfn.XLOOKUP(tblGenerador[[#This Row],[ID_Tarea]],tblTareas[ID],tblTareas[Frec Diaria],"")</f>
        <v>1</v>
      </c>
      <c r="M330" t="str">
        <f>_xlfn.XLOOKUP(tblGenerador[[#This Row],[ID_Tarea]],tblTareas[ID],tblTareas[Excluir_Festivos],"")</f>
        <v>si</v>
      </c>
      <c r="N3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1" spans="1:14">
      <c r="A331" s="6">
        <v>46028</v>
      </c>
      <c r="B331">
        <f>IFERROR(_xlfn.XLOOKUP(tblGenerador[[#This Row],[Fecha]],tblCalendario[Fecha],tblCalendario[Num de Sem],""),"")</f>
        <v>2</v>
      </c>
      <c r="C331" t="str">
        <f>IFERROR(_xlfn.XLOOKUP(tblGenerador[[#This Row],[Fecha]],tblCalendario[Fecha],tblCalendario[Dia Semana],""),"")</f>
        <v>martes</v>
      </c>
      <c r="D331">
        <f>IFERROR(_xlfn.XLOOKUP(tblGenerador[[#This Row],[Fecha]],tblCalendario[Fecha],tblCalendario[Mes],""),"")</f>
        <v>1</v>
      </c>
      <c r="E331" t="s">
        <v>1309</v>
      </c>
      <c r="F331" t="str">
        <f>_xlfn.XLOOKUP(tblGenerador[[#This Row],[ID_Tarea]],tblTareas[ID],tblTareas[TAREAS],"")</f>
        <v>Planear Hacer Notas De Venta</v>
      </c>
      <c r="G331" t="str">
        <f>_xlfn.XLOOKUP(tblGenerador[[#This Row],[ID_Tarea]],tblTareas[ID],tblTareas[Tipo frecuencia],"")</f>
        <v>mensual</v>
      </c>
      <c r="H331" t="str">
        <f>_xlfn.XLOOKUP(tblGenerador[[#This Row],[ID_Tarea]],tblTareas[ID],tblTareas[Regla frecuencia],"")</f>
        <v>Ultimo dia del mes</v>
      </c>
      <c r="I331">
        <f>_xlfn.XLOOKUP(tblGenerador[[#This Row],[ID_Tarea]],tblTareas[ID],tblTareas[Duración Estándar (min)],"")</f>
        <v>20</v>
      </c>
      <c r="J331" t="str">
        <f>_xlfn.XLOOKUP(tblGenerador[[#This Row],[ID_Tarea]],tblTareas[ID],tblTareas[Turno],"")</f>
        <v>Cualquiera</v>
      </c>
      <c r="K331" t="str">
        <f>_xlfn.XLOOKUP(tblGenerador[[#This Row],[ID_Tarea]],tblTareas[ID],tblTareas[Puesto],"")</f>
        <v>Auxiliar Administrativo</v>
      </c>
      <c r="L331">
        <f>_xlfn.XLOOKUP(tblGenerador[[#This Row],[ID_Tarea]],tblTareas[ID],tblTareas[Frec Diaria],"")</f>
        <v>0</v>
      </c>
      <c r="M331" t="str">
        <f>_xlfn.XLOOKUP(tblGenerador[[#This Row],[ID_Tarea]],tblTareas[ID],tblTareas[Excluir_Festivos],"")</f>
        <v>si</v>
      </c>
      <c r="N3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2" spans="1:14">
      <c r="A332" s="6">
        <v>46028</v>
      </c>
      <c r="B332">
        <f>IFERROR(_xlfn.XLOOKUP(tblGenerador[[#This Row],[Fecha]],tblCalendario[Fecha],tblCalendario[Num de Sem],""),"")</f>
        <v>2</v>
      </c>
      <c r="C332" t="str">
        <f>IFERROR(_xlfn.XLOOKUP(tblGenerador[[#This Row],[Fecha]],tblCalendario[Fecha],tblCalendario[Dia Semana],""),"")</f>
        <v>martes</v>
      </c>
      <c r="D332">
        <f>IFERROR(_xlfn.XLOOKUP(tblGenerador[[#This Row],[Fecha]],tblCalendario[Fecha],tblCalendario[Mes],""),"")</f>
        <v>1</v>
      </c>
      <c r="E332" t="s">
        <v>311</v>
      </c>
      <c r="F332" t="str">
        <f>_xlfn.XLOOKUP(tblGenerador[[#This Row],[ID_Tarea]],tblTareas[ID],tblTareas[TAREAS],"")</f>
        <v>Auditar Notas De Venta</v>
      </c>
      <c r="G332" t="str">
        <f>_xlfn.XLOOKUP(tblGenerador[[#This Row],[ID_Tarea]],tblTareas[ID],tblTareas[Tipo frecuencia],"")</f>
        <v>mensual</v>
      </c>
      <c r="H332" t="str">
        <f>_xlfn.XLOOKUP(tblGenerador[[#This Row],[ID_Tarea]],tblTareas[ID],tblTareas[Regla frecuencia],"")</f>
        <v>dia 26</v>
      </c>
      <c r="I332">
        <f>_xlfn.XLOOKUP(tblGenerador[[#This Row],[ID_Tarea]],tblTareas[ID],tblTareas[Duración Estándar (min)],"")</f>
        <v>20</v>
      </c>
      <c r="J332" t="str">
        <f>_xlfn.XLOOKUP(tblGenerador[[#This Row],[ID_Tarea]],tblTareas[ID],tblTareas[Turno],"")</f>
        <v>Cualquiera</v>
      </c>
      <c r="K332" t="str">
        <f>_xlfn.XLOOKUP(tblGenerador[[#This Row],[ID_Tarea]],tblTareas[ID],tblTareas[Puesto],"")</f>
        <v>Auxiliar Administrativo</v>
      </c>
      <c r="L332">
        <f>_xlfn.XLOOKUP(tblGenerador[[#This Row],[ID_Tarea]],tblTareas[ID],tblTareas[Frec Diaria],"")</f>
        <v>1</v>
      </c>
      <c r="M332" t="str">
        <f>_xlfn.XLOOKUP(tblGenerador[[#This Row],[ID_Tarea]],tblTareas[ID],tblTareas[Excluir_Festivos],"")</f>
        <v>si</v>
      </c>
      <c r="N3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3" spans="1:14">
      <c r="A333" s="6">
        <v>46028</v>
      </c>
      <c r="B333">
        <f>IFERROR(_xlfn.XLOOKUP(tblGenerador[[#This Row],[Fecha]],tblCalendario[Fecha],tblCalendario[Num de Sem],""),"")</f>
        <v>2</v>
      </c>
      <c r="C333" t="str">
        <f>IFERROR(_xlfn.XLOOKUP(tblGenerador[[#This Row],[Fecha]],tblCalendario[Fecha],tblCalendario[Dia Semana],""),"")</f>
        <v>martes</v>
      </c>
      <c r="D333">
        <f>IFERROR(_xlfn.XLOOKUP(tblGenerador[[#This Row],[Fecha]],tblCalendario[Fecha],tblCalendario[Mes],""),"")</f>
        <v>1</v>
      </c>
      <c r="E333" t="s">
        <v>312</v>
      </c>
      <c r="F333" t="str">
        <f>_xlfn.XLOOKUP(tblGenerador[[#This Row],[ID_Tarea]],tblTareas[ID],tblTareas[TAREAS],"")</f>
        <v>Papelería A Contador, Estado Cta, Notas Vta, $ Isn, Facturas Pagadas)</v>
      </c>
      <c r="G333" t="str">
        <f>_xlfn.XLOOKUP(tblGenerador[[#This Row],[ID_Tarea]],tblTareas[ID],tblTareas[Tipo frecuencia],"")</f>
        <v>mensual</v>
      </c>
      <c r="H333" t="str">
        <f>_xlfn.XLOOKUP(tblGenerador[[#This Row],[ID_Tarea]],tblTareas[ID],tblTareas[Regla frecuencia],"")</f>
        <v>dia 14</v>
      </c>
      <c r="I333">
        <f>_xlfn.XLOOKUP(tblGenerador[[#This Row],[ID_Tarea]],tblTareas[ID],tblTareas[Duración Estándar (min)],"")</f>
        <v>30</v>
      </c>
      <c r="J333" t="str">
        <f>_xlfn.XLOOKUP(tblGenerador[[#This Row],[ID_Tarea]],tblTareas[ID],tblTareas[Turno],"")</f>
        <v>Cualquiera</v>
      </c>
      <c r="K333" t="str">
        <f>_xlfn.XLOOKUP(tblGenerador[[#This Row],[ID_Tarea]],tblTareas[ID],tblTareas[Puesto],"")</f>
        <v>Auxiliar Administrativo</v>
      </c>
      <c r="L333">
        <f>_xlfn.XLOOKUP(tblGenerador[[#This Row],[ID_Tarea]],tblTareas[ID],tblTareas[Frec Diaria],"")</f>
        <v>1</v>
      </c>
      <c r="M333" t="str">
        <f>_xlfn.XLOOKUP(tblGenerador[[#This Row],[ID_Tarea]],tblTareas[ID],tblTareas[Excluir_Festivos],"")</f>
        <v>si</v>
      </c>
      <c r="N3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4" spans="1:14">
      <c r="A334" s="6">
        <v>46028</v>
      </c>
      <c r="B334">
        <f>IFERROR(_xlfn.XLOOKUP(tblGenerador[[#This Row],[Fecha]],tblCalendario[Fecha],tblCalendario[Num de Sem],""),"")</f>
        <v>2</v>
      </c>
      <c r="C334" t="str">
        <f>IFERROR(_xlfn.XLOOKUP(tblGenerador[[#This Row],[Fecha]],tblCalendario[Fecha],tblCalendario[Dia Semana],""),"")</f>
        <v>martes</v>
      </c>
      <c r="D334">
        <f>IFERROR(_xlfn.XLOOKUP(tblGenerador[[#This Row],[Fecha]],tblCalendario[Fecha],tblCalendario[Mes],""),"")</f>
        <v>1</v>
      </c>
      <c r="E334" t="s">
        <v>313</v>
      </c>
      <c r="F334" t="str">
        <f>_xlfn.XLOOKUP(tblGenerador[[#This Row],[ID_Tarea]],tblTareas[ID],tblTareas[TAREAS],"")</f>
        <v>Pago Honorarios (Mensual)</v>
      </c>
      <c r="G334" t="str">
        <f>_xlfn.XLOOKUP(tblGenerador[[#This Row],[ID_Tarea]],tblTareas[ID],tblTareas[Tipo frecuencia],"")</f>
        <v>mensual</v>
      </c>
      <c r="H334" t="str">
        <f>_xlfn.XLOOKUP(tblGenerador[[#This Row],[ID_Tarea]],tblTareas[ID],tblTareas[Regla frecuencia],"")</f>
        <v>dia 24</v>
      </c>
      <c r="I334">
        <f>_xlfn.XLOOKUP(tblGenerador[[#This Row],[ID_Tarea]],tblTareas[ID],tblTareas[Duración Estándar (min)],"")</f>
        <v>5</v>
      </c>
      <c r="J334" t="str">
        <f>_xlfn.XLOOKUP(tblGenerador[[#This Row],[ID_Tarea]],tblTareas[ID],tblTareas[Turno],"")</f>
        <v>Cualquiera</v>
      </c>
      <c r="K334" t="str">
        <f>_xlfn.XLOOKUP(tblGenerador[[#This Row],[ID_Tarea]],tblTareas[ID],tblTareas[Puesto],"")</f>
        <v>Auxiliar Administrativo</v>
      </c>
      <c r="L334">
        <f>_xlfn.XLOOKUP(tblGenerador[[#This Row],[ID_Tarea]],tblTareas[ID],tblTareas[Frec Diaria],"")</f>
        <v>1</v>
      </c>
      <c r="M334" t="str">
        <f>_xlfn.XLOOKUP(tblGenerador[[#This Row],[ID_Tarea]],tblTareas[ID],tblTareas[Excluir_Festivos],"")</f>
        <v>si</v>
      </c>
      <c r="N3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5" spans="1:14">
      <c r="A335" s="6">
        <v>46028</v>
      </c>
      <c r="B335">
        <f>IFERROR(_xlfn.XLOOKUP(tblGenerador[[#This Row],[Fecha]],tblCalendario[Fecha],tblCalendario[Num de Sem],""),"")</f>
        <v>2</v>
      </c>
      <c r="C335" t="str">
        <f>IFERROR(_xlfn.XLOOKUP(tblGenerador[[#This Row],[Fecha]],tblCalendario[Fecha],tblCalendario[Dia Semana],""),"")</f>
        <v>martes</v>
      </c>
      <c r="D335">
        <f>IFERROR(_xlfn.XLOOKUP(tblGenerador[[#This Row],[Fecha]],tblCalendario[Fecha],tblCalendario[Mes],""),"")</f>
        <v>1</v>
      </c>
      <c r="E335" t="s">
        <v>314</v>
      </c>
      <c r="F335" t="str">
        <f>_xlfn.XLOOKUP(tblGenerador[[#This Row],[ID_Tarea]],tblTareas[ID],tblTareas[TAREAS],"")</f>
        <v>Pago Imss (Mensual)</v>
      </c>
      <c r="G335" t="str">
        <f>_xlfn.XLOOKUP(tblGenerador[[#This Row],[ID_Tarea]],tblTareas[ID],tblTareas[Tipo frecuencia],"")</f>
        <v>mensual</v>
      </c>
      <c r="H335" t="str">
        <f>_xlfn.XLOOKUP(tblGenerador[[#This Row],[ID_Tarea]],tblTareas[ID],tblTareas[Regla frecuencia],"")</f>
        <v>dia 15</v>
      </c>
      <c r="I335">
        <f>_xlfn.XLOOKUP(tblGenerador[[#This Row],[ID_Tarea]],tblTareas[ID],tblTareas[Duración Estándar (min)],"")</f>
        <v>5</v>
      </c>
      <c r="J335" t="str">
        <f>_xlfn.XLOOKUP(tblGenerador[[#This Row],[ID_Tarea]],tblTareas[ID],tblTareas[Turno],"")</f>
        <v>Cualquiera</v>
      </c>
      <c r="K335" t="str">
        <f>_xlfn.XLOOKUP(tblGenerador[[#This Row],[ID_Tarea]],tblTareas[ID],tblTareas[Puesto],"")</f>
        <v>Auxiliar Administrativo</v>
      </c>
      <c r="L335">
        <f>_xlfn.XLOOKUP(tblGenerador[[#This Row],[ID_Tarea]],tblTareas[ID],tblTareas[Frec Diaria],"")</f>
        <v>1</v>
      </c>
      <c r="M335" t="str">
        <f>_xlfn.XLOOKUP(tblGenerador[[#This Row],[ID_Tarea]],tblTareas[ID],tblTareas[Excluir_Festivos],"")</f>
        <v>si</v>
      </c>
      <c r="N3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6" spans="1:14">
      <c r="A336" s="6">
        <v>46028</v>
      </c>
      <c r="B336">
        <f>IFERROR(_xlfn.XLOOKUP(tblGenerador[[#This Row],[Fecha]],tblCalendario[Fecha],tblCalendario[Num de Sem],""),"")</f>
        <v>2</v>
      </c>
      <c r="C336" t="str">
        <f>IFERROR(_xlfn.XLOOKUP(tblGenerador[[#This Row],[Fecha]],tblCalendario[Fecha],tblCalendario[Dia Semana],""),"")</f>
        <v>martes</v>
      </c>
      <c r="D336">
        <f>IFERROR(_xlfn.XLOOKUP(tblGenerador[[#This Row],[Fecha]],tblCalendario[Fecha],tblCalendario[Mes],""),"")</f>
        <v>1</v>
      </c>
      <c r="E336" t="s">
        <v>315</v>
      </c>
      <c r="F336" t="str">
        <f>_xlfn.XLOOKUP(tblGenerador[[#This Row],[ID_Tarea]],tblTareas[ID],tblTareas[TAREAS],"")</f>
        <v>Pago Isn (Mensual)</v>
      </c>
      <c r="G336" t="str">
        <f>_xlfn.XLOOKUP(tblGenerador[[#This Row],[ID_Tarea]],tblTareas[ID],tblTareas[Tipo frecuencia],"")</f>
        <v>mensual</v>
      </c>
      <c r="H336" t="str">
        <f>_xlfn.XLOOKUP(tblGenerador[[#This Row],[ID_Tarea]],tblTareas[ID],tblTareas[Regla frecuencia],"")</f>
        <v>dia 10</v>
      </c>
      <c r="I336">
        <f>_xlfn.XLOOKUP(tblGenerador[[#This Row],[ID_Tarea]],tblTareas[ID],tblTareas[Duración Estándar (min)],"")</f>
        <v>5</v>
      </c>
      <c r="J336" t="str">
        <f>_xlfn.XLOOKUP(tblGenerador[[#This Row],[ID_Tarea]],tblTareas[ID],tblTareas[Turno],"")</f>
        <v>Cualquiera</v>
      </c>
      <c r="K336" t="str">
        <f>_xlfn.XLOOKUP(tblGenerador[[#This Row],[ID_Tarea]],tblTareas[ID],tblTareas[Puesto],"")</f>
        <v>Auxiliar Administrativo</v>
      </c>
      <c r="L336">
        <f>_xlfn.XLOOKUP(tblGenerador[[#This Row],[ID_Tarea]],tblTareas[ID],tblTareas[Frec Diaria],"")</f>
        <v>1</v>
      </c>
      <c r="M336" t="str">
        <f>_xlfn.XLOOKUP(tblGenerador[[#This Row],[ID_Tarea]],tblTareas[ID],tblTareas[Excluir_Festivos],"")</f>
        <v>si</v>
      </c>
      <c r="N3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7" spans="1:14">
      <c r="A337" s="6">
        <v>46028</v>
      </c>
      <c r="B337">
        <f>IFERROR(_xlfn.XLOOKUP(tblGenerador[[#This Row],[Fecha]],tblCalendario[Fecha],tblCalendario[Num de Sem],""),"")</f>
        <v>2</v>
      </c>
      <c r="C337" t="str">
        <f>IFERROR(_xlfn.XLOOKUP(tblGenerador[[#This Row],[Fecha]],tblCalendario[Fecha],tblCalendario[Dia Semana],""),"")</f>
        <v>martes</v>
      </c>
      <c r="D337">
        <f>IFERROR(_xlfn.XLOOKUP(tblGenerador[[#This Row],[Fecha]],tblCalendario[Fecha],tblCalendario[Mes],""),"")</f>
        <v>1</v>
      </c>
      <c r="E337" t="s">
        <v>316</v>
      </c>
      <c r="F337" t="str">
        <f>_xlfn.XLOOKUP(tblGenerador[[#This Row],[ID_Tarea]],tblTareas[ID],tblTareas[TAREAS],"")</f>
        <v>Pago Impuestos Sat (Bimestral Olga)( Mensual Jaime)</v>
      </c>
      <c r="G337" t="str">
        <f>_xlfn.XLOOKUP(tblGenerador[[#This Row],[ID_Tarea]],tblTareas[ID],tblTareas[Tipo frecuencia],"")</f>
        <v>mensual</v>
      </c>
      <c r="H337" t="str">
        <f>_xlfn.XLOOKUP(tblGenerador[[#This Row],[ID_Tarea]],tblTareas[ID],tblTareas[Regla frecuencia],"")</f>
        <v>dia 15</v>
      </c>
      <c r="I337">
        <f>_xlfn.XLOOKUP(tblGenerador[[#This Row],[ID_Tarea]],tblTareas[ID],tblTareas[Duración Estándar (min)],"")</f>
        <v>5</v>
      </c>
      <c r="J337" t="str">
        <f>_xlfn.XLOOKUP(tblGenerador[[#This Row],[ID_Tarea]],tblTareas[ID],tblTareas[Turno],"")</f>
        <v>Cualquiera</v>
      </c>
      <c r="K337" t="str">
        <f>_xlfn.XLOOKUP(tblGenerador[[#This Row],[ID_Tarea]],tblTareas[ID],tblTareas[Puesto],"")</f>
        <v>Auxiliar Administrativo</v>
      </c>
      <c r="L337">
        <f>_xlfn.XLOOKUP(tblGenerador[[#This Row],[ID_Tarea]],tblTareas[ID],tblTareas[Frec Diaria],"")</f>
        <v>1</v>
      </c>
      <c r="M337" t="str">
        <f>_xlfn.XLOOKUP(tblGenerador[[#This Row],[ID_Tarea]],tblTareas[ID],tblTareas[Excluir_Festivos],"")</f>
        <v>si</v>
      </c>
      <c r="N3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8" spans="1:14">
      <c r="A338" s="6">
        <v>46028</v>
      </c>
      <c r="B338">
        <f>IFERROR(_xlfn.XLOOKUP(tblGenerador[[#This Row],[Fecha]],tblCalendario[Fecha],tblCalendario[Num de Sem],""),"")</f>
        <v>2</v>
      </c>
      <c r="C338" t="str">
        <f>IFERROR(_xlfn.XLOOKUP(tblGenerador[[#This Row],[Fecha]],tblCalendario[Fecha],tblCalendario[Dia Semana],""),"")</f>
        <v>martes</v>
      </c>
      <c r="D338">
        <f>IFERROR(_xlfn.XLOOKUP(tblGenerador[[#This Row],[Fecha]],tblCalendario[Fecha],tblCalendario[Mes],""),"")</f>
        <v>1</v>
      </c>
      <c r="E338" t="s">
        <v>317</v>
      </c>
      <c r="F338" t="str">
        <f>_xlfn.XLOOKUP(tblGenerador[[#This Row],[ID_Tarea]],tblTareas[ID],tblTareas[TAREAS],"")</f>
        <v>Requisición Mensual Surtida</v>
      </c>
      <c r="G338" t="str">
        <f>_xlfn.XLOOKUP(tblGenerador[[#This Row],[ID_Tarea]],tblTareas[ID],tblTareas[Tipo frecuencia],"")</f>
        <v>mensual</v>
      </c>
      <c r="H338" t="str">
        <f>_xlfn.XLOOKUP(tblGenerador[[#This Row],[ID_Tarea]],tblTareas[ID],tblTareas[Regla frecuencia],"")</f>
        <v>ultimo dia del mes</v>
      </c>
      <c r="I338">
        <f>_xlfn.XLOOKUP(tblGenerador[[#This Row],[ID_Tarea]],tblTareas[ID],tblTareas[Duración Estándar (min)],"")</f>
        <v>120</v>
      </c>
      <c r="J338" t="str">
        <f>_xlfn.XLOOKUP(tblGenerador[[#This Row],[ID_Tarea]],tblTareas[ID],tblTareas[Turno],"")</f>
        <v>Cualquiera</v>
      </c>
      <c r="K338" t="str">
        <f>_xlfn.XLOOKUP(tblGenerador[[#This Row],[ID_Tarea]],tblTareas[ID],tblTareas[Puesto],"")</f>
        <v>Auxiliar Administrativo</v>
      </c>
      <c r="L338">
        <f>_xlfn.XLOOKUP(tblGenerador[[#This Row],[ID_Tarea]],tblTareas[ID],tblTareas[Frec Diaria],"")</f>
        <v>1</v>
      </c>
      <c r="M338" t="str">
        <f>_xlfn.XLOOKUP(tblGenerador[[#This Row],[ID_Tarea]],tblTareas[ID],tblTareas[Excluir_Festivos],"")</f>
        <v>si</v>
      </c>
      <c r="N3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39" spans="1:14">
      <c r="A339" s="6">
        <v>46028</v>
      </c>
      <c r="B339">
        <f>IFERROR(_xlfn.XLOOKUP(tblGenerador[[#This Row],[Fecha]],tblCalendario[Fecha],tblCalendario[Num de Sem],""),"")</f>
        <v>2</v>
      </c>
      <c r="C339" t="str">
        <f>IFERROR(_xlfn.XLOOKUP(tblGenerador[[#This Row],[Fecha]],tblCalendario[Fecha],tblCalendario[Dia Semana],""),"")</f>
        <v>martes</v>
      </c>
      <c r="D339">
        <f>IFERROR(_xlfn.XLOOKUP(tblGenerador[[#This Row],[Fecha]],tblCalendario[Fecha],tblCalendario[Mes],""),"")</f>
        <v>1</v>
      </c>
      <c r="E339" t="s">
        <v>318</v>
      </c>
      <c r="F339" t="str">
        <f>_xlfn.XLOOKUP(tblGenerador[[#This Row],[ID_Tarea]],tblTareas[ID],tblTareas[TAREAS],"")</f>
        <v>Reporte De Artículos Con Bajo Margen</v>
      </c>
      <c r="G339" t="str">
        <f>_xlfn.XLOOKUP(tblGenerador[[#This Row],[ID_Tarea]],tblTareas[ID],tblTareas[Tipo frecuencia],"")</f>
        <v>mensual</v>
      </c>
      <c r="H339" t="str">
        <f>_xlfn.XLOOKUP(tblGenerador[[#This Row],[ID_Tarea]],tblTareas[ID],tblTareas[Regla frecuencia],"")</f>
        <v>dia 26</v>
      </c>
      <c r="I339">
        <f>_xlfn.XLOOKUP(tblGenerador[[#This Row],[ID_Tarea]],tblTareas[ID],tblTareas[Duración Estándar (min)],"")</f>
        <v>20</v>
      </c>
      <c r="J339" t="str">
        <f>_xlfn.XLOOKUP(tblGenerador[[#This Row],[ID_Tarea]],tblTareas[ID],tblTareas[Turno],"")</f>
        <v>Cualquiera</v>
      </c>
      <c r="K339" t="str">
        <f>_xlfn.XLOOKUP(tblGenerador[[#This Row],[ID_Tarea]],tblTareas[ID],tblTareas[Puesto],"")</f>
        <v>Auxiliar Administrativo</v>
      </c>
      <c r="L339">
        <f>_xlfn.XLOOKUP(tblGenerador[[#This Row],[ID_Tarea]],tblTareas[ID],tblTareas[Frec Diaria],"")</f>
        <v>1</v>
      </c>
      <c r="M339" t="str">
        <f>_xlfn.XLOOKUP(tblGenerador[[#This Row],[ID_Tarea]],tblTareas[ID],tblTareas[Excluir_Festivos],"")</f>
        <v>si</v>
      </c>
      <c r="N3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0" spans="1:14">
      <c r="A340" s="6">
        <v>46028</v>
      </c>
      <c r="B340">
        <f>IFERROR(_xlfn.XLOOKUP(tblGenerador[[#This Row],[Fecha]],tblCalendario[Fecha],tblCalendario[Num de Sem],""),"")</f>
        <v>2</v>
      </c>
      <c r="C340" t="str">
        <f>IFERROR(_xlfn.XLOOKUP(tblGenerador[[#This Row],[Fecha]],tblCalendario[Fecha],tblCalendario[Dia Semana],""),"")</f>
        <v>martes</v>
      </c>
      <c r="D340">
        <f>IFERROR(_xlfn.XLOOKUP(tblGenerador[[#This Row],[Fecha]],tblCalendario[Fecha],tblCalendario[Mes],""),"")</f>
        <v>1</v>
      </c>
      <c r="E340" t="s">
        <v>319</v>
      </c>
      <c r="F340" t="str">
        <f>_xlfn.XLOOKUP(tblGenerador[[#This Row],[ID_Tarea]],tblTareas[ID],tblTareas[TAREAS],"")</f>
        <v>Pedidos Capturados</v>
      </c>
      <c r="G340" t="str">
        <f>_xlfn.XLOOKUP(tblGenerador[[#This Row],[ID_Tarea]],tblTareas[ID],tblTareas[Tipo frecuencia],"")</f>
        <v>mensual</v>
      </c>
      <c r="H340" t="str">
        <f>_xlfn.XLOOKUP(tblGenerador[[#This Row],[ID_Tarea]],tblTareas[ID],tblTareas[Regla frecuencia],"")</f>
        <v>ultimo dia del mes</v>
      </c>
      <c r="I340">
        <f>_xlfn.XLOOKUP(tblGenerador[[#This Row],[ID_Tarea]],tblTareas[ID],tblTareas[Duración Estándar (min)],"")</f>
        <v>120</v>
      </c>
      <c r="J340" t="str">
        <f>_xlfn.XLOOKUP(tblGenerador[[#This Row],[ID_Tarea]],tblTareas[ID],tblTareas[Turno],"")</f>
        <v>Cualquiera</v>
      </c>
      <c r="K340" t="str">
        <f>_xlfn.XLOOKUP(tblGenerador[[#This Row],[ID_Tarea]],tblTareas[ID],tblTareas[Puesto],"")</f>
        <v>Auxiliar Administrativo</v>
      </c>
      <c r="L340">
        <f>_xlfn.XLOOKUP(tblGenerador[[#This Row],[ID_Tarea]],tblTareas[ID],tblTareas[Frec Diaria],"")</f>
        <v>1</v>
      </c>
      <c r="M340" t="str">
        <f>_xlfn.XLOOKUP(tblGenerador[[#This Row],[ID_Tarea]],tblTareas[ID],tblTareas[Excluir_Festivos],"")</f>
        <v>si</v>
      </c>
      <c r="N3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1" spans="1:14">
      <c r="A341" s="6">
        <v>46028</v>
      </c>
      <c r="B341">
        <f>IFERROR(_xlfn.XLOOKUP(tblGenerador[[#This Row],[Fecha]],tblCalendario[Fecha],tblCalendario[Num de Sem],""),"")</f>
        <v>2</v>
      </c>
      <c r="C341" t="str">
        <f>IFERROR(_xlfn.XLOOKUP(tblGenerador[[#This Row],[Fecha]],tblCalendario[Fecha],tblCalendario[Dia Semana],""),"")</f>
        <v>martes</v>
      </c>
      <c r="D341">
        <f>IFERROR(_xlfn.XLOOKUP(tblGenerador[[#This Row],[Fecha]],tblCalendario[Fecha],tblCalendario[Mes],""),"")</f>
        <v>1</v>
      </c>
      <c r="E341" t="s">
        <v>320</v>
      </c>
      <c r="F341" t="str">
        <f>_xlfn.XLOOKUP(tblGenerador[[#This Row],[ID_Tarea]],tblTareas[ID],tblTareas[TAREAS],"")</f>
        <v>Seguimiento A Pedidos Por Recibir</v>
      </c>
      <c r="G341" t="str">
        <f>_xlfn.XLOOKUP(tblGenerador[[#This Row],[ID_Tarea]],tblTareas[ID],tblTareas[Tipo frecuencia],"")</f>
        <v>Mensual</v>
      </c>
      <c r="H341" t="str">
        <f>_xlfn.XLOOKUP(tblGenerador[[#This Row],[ID_Tarea]],tblTareas[ID],tblTareas[Regla frecuencia],"")</f>
        <v>dia 24</v>
      </c>
      <c r="I341">
        <f>_xlfn.XLOOKUP(tblGenerador[[#This Row],[ID_Tarea]],tblTareas[ID],tblTareas[Duración Estándar (min)],"")</f>
        <v>30</v>
      </c>
      <c r="J341" t="str">
        <f>_xlfn.XLOOKUP(tblGenerador[[#This Row],[ID_Tarea]],tblTareas[ID],tblTareas[Turno],"")</f>
        <v>Cualquiera</v>
      </c>
      <c r="K341" t="str">
        <f>_xlfn.XLOOKUP(tblGenerador[[#This Row],[ID_Tarea]],tblTareas[ID],tblTareas[Puesto],"")</f>
        <v>Auxiliar Administrativo</v>
      </c>
      <c r="L341">
        <f>_xlfn.XLOOKUP(tblGenerador[[#This Row],[ID_Tarea]],tblTareas[ID],tblTareas[Frec Diaria],"")</f>
        <v>1</v>
      </c>
      <c r="M341" t="str">
        <f>_xlfn.XLOOKUP(tblGenerador[[#This Row],[ID_Tarea]],tblTareas[ID],tblTareas[Excluir_Festivos],"")</f>
        <v>si</v>
      </c>
      <c r="N3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2" spans="1:14">
      <c r="A342" s="6">
        <v>46028</v>
      </c>
      <c r="B342">
        <f>IFERROR(_xlfn.XLOOKUP(tblGenerador[[#This Row],[Fecha]],tblCalendario[Fecha],tblCalendario[Num de Sem],""),"")</f>
        <v>2</v>
      </c>
      <c r="C342" t="str">
        <f>IFERROR(_xlfn.XLOOKUP(tblGenerador[[#This Row],[Fecha]],tblCalendario[Fecha],tblCalendario[Dia Semana],""),"")</f>
        <v>martes</v>
      </c>
      <c r="D342">
        <f>IFERROR(_xlfn.XLOOKUP(tblGenerador[[#This Row],[Fecha]],tblCalendario[Fecha],tblCalendario[Mes],""),"")</f>
        <v>1</v>
      </c>
      <c r="E342" t="s">
        <v>321</v>
      </c>
      <c r="F342" t="str">
        <f>_xlfn.XLOOKUP(tblGenerador[[#This Row],[ID_Tarea]],tblTareas[ID],tblTareas[TAREAS],"")</f>
        <v>Depurar Pedidos Incompletos Después De Información</v>
      </c>
      <c r="G342" t="str">
        <f>_xlfn.XLOOKUP(tblGenerador[[#This Row],[ID_Tarea]],tblTareas[ID],tblTareas[Tipo frecuencia],"")</f>
        <v>Mensual</v>
      </c>
      <c r="H342" t="str">
        <f>_xlfn.XLOOKUP(tblGenerador[[#This Row],[ID_Tarea]],tblTareas[ID],tblTareas[Regla frecuencia],"")</f>
        <v>domingo</v>
      </c>
      <c r="I342">
        <f>_xlfn.XLOOKUP(tblGenerador[[#This Row],[ID_Tarea]],tblTareas[ID],tblTareas[Duración Estándar (min)],"")</f>
        <v>15</v>
      </c>
      <c r="J342" t="str">
        <f>_xlfn.XLOOKUP(tblGenerador[[#This Row],[ID_Tarea]],tblTareas[ID],tblTareas[Turno],"")</f>
        <v>Cualquiera</v>
      </c>
      <c r="K342" t="str">
        <f>_xlfn.XLOOKUP(tblGenerador[[#This Row],[ID_Tarea]],tblTareas[ID],tblTareas[Puesto],"")</f>
        <v>Auxiliar Administrativo</v>
      </c>
      <c r="L342">
        <f>_xlfn.XLOOKUP(tblGenerador[[#This Row],[ID_Tarea]],tblTareas[ID],tblTareas[Frec Diaria],"")</f>
        <v>1</v>
      </c>
      <c r="M342" t="str">
        <f>_xlfn.XLOOKUP(tblGenerador[[#This Row],[ID_Tarea]],tblTareas[ID],tblTareas[Excluir_Festivos],"")</f>
        <v>si</v>
      </c>
      <c r="N3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3" spans="1:14">
      <c r="A343" s="6">
        <v>46028</v>
      </c>
      <c r="B343">
        <f>IFERROR(_xlfn.XLOOKUP(tblGenerador[[#This Row],[Fecha]],tblCalendario[Fecha],tblCalendario[Num de Sem],""),"")</f>
        <v>2</v>
      </c>
      <c r="C343" t="str">
        <f>IFERROR(_xlfn.XLOOKUP(tblGenerador[[#This Row],[Fecha]],tblCalendario[Fecha],tblCalendario[Dia Semana],""),"")</f>
        <v>martes</v>
      </c>
      <c r="D343">
        <f>IFERROR(_xlfn.XLOOKUP(tblGenerador[[#This Row],[Fecha]],tblCalendario[Fecha],tblCalendario[Mes],""),"")</f>
        <v>1</v>
      </c>
      <c r="E343" t="s">
        <v>322</v>
      </c>
      <c r="F343" t="str">
        <f>_xlfn.XLOOKUP(tblGenerador[[#This Row],[ID_Tarea]],tblTareas[ID],tblTareas[TAREAS],"")</f>
        <v>Actualizar Intereses En Crédito Directo</v>
      </c>
      <c r="G343" t="str">
        <f>_xlfn.XLOOKUP(tblGenerador[[#This Row],[ID_Tarea]],tblTareas[ID],tblTareas[Tipo frecuencia],"")</f>
        <v>personalizada</v>
      </c>
      <c r="H343" t="str">
        <f>_xlfn.XLOOKUP(tblGenerador[[#This Row],[ID_Tarea]],tblTareas[ID],tblTareas[Regla frecuencia],"")</f>
        <v>ultimo dia del mes</v>
      </c>
      <c r="I343">
        <f>_xlfn.XLOOKUP(tblGenerador[[#This Row],[ID_Tarea]],tblTareas[ID],tblTareas[Duración Estándar (min)],"")</f>
        <v>10</v>
      </c>
      <c r="J343" t="str">
        <f>_xlfn.XLOOKUP(tblGenerador[[#This Row],[ID_Tarea]],tblTareas[ID],tblTareas[Turno],"")</f>
        <v>Cualquiera</v>
      </c>
      <c r="K343" t="str">
        <f>_xlfn.XLOOKUP(tblGenerador[[#This Row],[ID_Tarea]],tblTareas[ID],tblTareas[Puesto],"")</f>
        <v>Auxiliar Administrativo</v>
      </c>
      <c r="L343">
        <f>_xlfn.XLOOKUP(tblGenerador[[#This Row],[ID_Tarea]],tblTareas[ID],tblTareas[Frec Diaria],"")</f>
        <v>1</v>
      </c>
      <c r="M343" t="str">
        <f>_xlfn.XLOOKUP(tblGenerador[[#This Row],[ID_Tarea]],tblTareas[ID],tblTareas[Excluir_Festivos],"")</f>
        <v>si</v>
      </c>
      <c r="N3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4" spans="1:14">
      <c r="A344" s="6">
        <v>46028</v>
      </c>
      <c r="B344">
        <f>IFERROR(_xlfn.XLOOKUP(tblGenerador[[#This Row],[Fecha]],tblCalendario[Fecha],tblCalendario[Num de Sem],""),"")</f>
        <v>2</v>
      </c>
      <c r="C344" t="str">
        <f>IFERROR(_xlfn.XLOOKUP(tblGenerador[[#This Row],[Fecha]],tblCalendario[Fecha],tblCalendario[Dia Semana],""),"")</f>
        <v>martes</v>
      </c>
      <c r="D344">
        <f>IFERROR(_xlfn.XLOOKUP(tblGenerador[[#This Row],[Fecha]],tblCalendario[Fecha],tblCalendario[Mes],""),"")</f>
        <v>1</v>
      </c>
      <c r="E344" t="s">
        <v>323</v>
      </c>
      <c r="F344" t="str">
        <f>_xlfn.XLOOKUP(tblGenerador[[#This Row],[ID_Tarea]],tblTareas[ID],tblTareas[TAREAS],"")</f>
        <v>Ajustar Líneas De Crédito</v>
      </c>
      <c r="G344" t="str">
        <f>_xlfn.XLOOKUP(tblGenerador[[#This Row],[ID_Tarea]],tblTareas[ID],tblTareas[Tipo frecuencia],"")</f>
        <v>personalizada</v>
      </c>
      <c r="H344" t="str">
        <f>_xlfn.XLOOKUP(tblGenerador[[#This Row],[ID_Tarea]],tblTareas[ID],tblTareas[Regla frecuencia],"")</f>
        <v>ultimo dia del mes</v>
      </c>
      <c r="I344">
        <f>_xlfn.XLOOKUP(tblGenerador[[#This Row],[ID_Tarea]],tblTareas[ID],tblTareas[Duración Estándar (min)],"")</f>
        <v>10</v>
      </c>
      <c r="J344" t="str">
        <f>_xlfn.XLOOKUP(tblGenerador[[#This Row],[ID_Tarea]],tblTareas[ID],tblTareas[Turno],"")</f>
        <v>Cualquiera</v>
      </c>
      <c r="K344" t="str">
        <f>_xlfn.XLOOKUP(tblGenerador[[#This Row],[ID_Tarea]],tblTareas[ID],tblTareas[Puesto],"")</f>
        <v>Auxiliar Administrativo</v>
      </c>
      <c r="L344">
        <f>_xlfn.XLOOKUP(tblGenerador[[#This Row],[ID_Tarea]],tblTareas[ID],tblTareas[Frec Diaria],"")</f>
        <v>1</v>
      </c>
      <c r="M344" t="str">
        <f>_xlfn.XLOOKUP(tblGenerador[[#This Row],[ID_Tarea]],tblTareas[ID],tblTareas[Excluir_Festivos],"")</f>
        <v>si</v>
      </c>
      <c r="N3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5" spans="1:14">
      <c r="A345" s="6">
        <v>46028</v>
      </c>
      <c r="B345">
        <f>IFERROR(_xlfn.XLOOKUP(tblGenerador[[#This Row],[Fecha]],tblCalendario[Fecha],tblCalendario[Num de Sem],""),"")</f>
        <v>2</v>
      </c>
      <c r="C345" t="str">
        <f>IFERROR(_xlfn.XLOOKUP(tblGenerador[[#This Row],[Fecha]],tblCalendario[Fecha],tblCalendario[Dia Semana],""),"")</f>
        <v>martes</v>
      </c>
      <c r="D345">
        <f>IFERROR(_xlfn.XLOOKUP(tblGenerador[[#This Row],[Fecha]],tblCalendario[Fecha],tblCalendario[Mes],""),"")</f>
        <v>1</v>
      </c>
      <c r="E345" t="s">
        <v>324</v>
      </c>
      <c r="F345" t="str">
        <f>_xlfn.XLOOKUP(tblGenerador[[#This Row],[ID_Tarea]],tblTareas[ID],tblTareas[TAREAS],"")</f>
        <v>Ultima Nota General En Blanco ___________</v>
      </c>
      <c r="G345" t="str">
        <f>_xlfn.XLOOKUP(tblGenerador[[#This Row],[ID_Tarea]],tblTareas[ID],tblTareas[Tipo frecuencia],"")</f>
        <v>mensual</v>
      </c>
      <c r="H345" t="str">
        <f>_xlfn.XLOOKUP(tblGenerador[[#This Row],[ID_Tarea]],tblTareas[ID],tblTareas[Regla frecuencia],"")</f>
        <v>dia 27</v>
      </c>
      <c r="I345">
        <f>_xlfn.XLOOKUP(tblGenerador[[#This Row],[ID_Tarea]],tblTareas[ID],tblTareas[Duración Estándar (min)],"")</f>
        <v>30</v>
      </c>
      <c r="J345" t="str">
        <f>_xlfn.XLOOKUP(tblGenerador[[#This Row],[ID_Tarea]],tblTareas[ID],tblTareas[Turno],"")</f>
        <v>Cualquiera</v>
      </c>
      <c r="K345" t="str">
        <f>_xlfn.XLOOKUP(tblGenerador[[#This Row],[ID_Tarea]],tblTareas[ID],tblTareas[Puesto],"")</f>
        <v>Auxiliar Administrativo</v>
      </c>
      <c r="L345">
        <f>_xlfn.XLOOKUP(tblGenerador[[#This Row],[ID_Tarea]],tblTareas[ID],tblTareas[Frec Diaria],"")</f>
        <v>1</v>
      </c>
      <c r="M345" t="str">
        <f>_xlfn.XLOOKUP(tblGenerador[[#This Row],[ID_Tarea]],tblTareas[ID],tblTareas[Excluir_Festivos],"")</f>
        <v>si</v>
      </c>
      <c r="N3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6" spans="1:14">
      <c r="A346" s="6">
        <v>46028</v>
      </c>
      <c r="B346">
        <f>IFERROR(_xlfn.XLOOKUP(tblGenerador[[#This Row],[Fecha]],tblCalendario[Fecha],tblCalendario[Num de Sem],""),"")</f>
        <v>2</v>
      </c>
      <c r="C346" t="str">
        <f>IFERROR(_xlfn.XLOOKUP(tblGenerador[[#This Row],[Fecha]],tblCalendario[Fecha],tblCalendario[Dia Semana],""),"")</f>
        <v>martes</v>
      </c>
      <c r="D346">
        <f>IFERROR(_xlfn.XLOOKUP(tblGenerador[[#This Row],[Fecha]],tblCalendario[Fecha],tblCalendario[Mes],""),"")</f>
        <v>1</v>
      </c>
      <c r="E346" t="s">
        <v>325</v>
      </c>
      <c r="F346" t="str">
        <f>_xlfn.XLOOKUP(tblGenerador[[#This Row],[ID_Tarea]],tblTareas[ID],tblTareas[TAREAS],"")</f>
        <v>Preparar Resurtido Niabbals</v>
      </c>
      <c r="G346" t="str">
        <f>_xlfn.XLOOKUP(tblGenerador[[#This Row],[ID_Tarea]],tblTareas[ID],tblTareas[Tipo frecuencia],"")</f>
        <v>bimestral</v>
      </c>
      <c r="H346" t="str">
        <f>_xlfn.XLOOKUP(tblGenerador[[#This Row],[ID_Tarea]],tblTareas[ID],tblTareas[Regla frecuencia],"")</f>
        <v>dia 27</v>
      </c>
      <c r="I346">
        <f>_xlfn.XLOOKUP(tblGenerador[[#This Row],[ID_Tarea]],tblTareas[ID],tblTareas[Duración Estándar (min)],"")</f>
        <v>10</v>
      </c>
      <c r="J346" t="str">
        <f>_xlfn.XLOOKUP(tblGenerador[[#This Row],[ID_Tarea]],tblTareas[ID],tblTareas[Turno],"")</f>
        <v>Cualquiera</v>
      </c>
      <c r="K346" t="str">
        <f>_xlfn.XLOOKUP(tblGenerador[[#This Row],[ID_Tarea]],tblTareas[ID],tblTareas[Puesto],"")</f>
        <v>Auxiliar Administrativo</v>
      </c>
      <c r="L346">
        <f>_xlfn.XLOOKUP(tblGenerador[[#This Row],[ID_Tarea]],tblTareas[ID],tblTareas[Frec Diaria],"")</f>
        <v>1</v>
      </c>
      <c r="M346" t="str">
        <f>_xlfn.XLOOKUP(tblGenerador[[#This Row],[ID_Tarea]],tblTareas[ID],tblTareas[Excluir_Festivos],"")</f>
        <v>si</v>
      </c>
      <c r="N3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7" spans="1:14">
      <c r="A347" s="6">
        <v>46028</v>
      </c>
      <c r="B347">
        <f>IFERROR(_xlfn.XLOOKUP(tblGenerador[[#This Row],[Fecha]],tblCalendario[Fecha],tblCalendario[Num de Sem],""),"")</f>
        <v>2</v>
      </c>
      <c r="C347" t="str">
        <f>IFERROR(_xlfn.XLOOKUP(tblGenerador[[#This Row],[Fecha]],tblCalendario[Fecha],tblCalendario[Dia Semana],""),"")</f>
        <v>martes</v>
      </c>
      <c r="D347">
        <f>IFERROR(_xlfn.XLOOKUP(tblGenerador[[#This Row],[Fecha]],tblCalendario[Fecha],tblCalendario[Mes],""),"")</f>
        <v>1</v>
      </c>
      <c r="E347" t="s">
        <v>326</v>
      </c>
      <c r="F347" t="str">
        <f>_xlfn.XLOOKUP(tblGenerador[[#This Row],[ID_Tarea]],tblTareas[ID],tblTareas[TAREAS],"")</f>
        <v>Preparar Resurtido Perfumes Y Bodys</v>
      </c>
      <c r="G347" t="str">
        <f>_xlfn.XLOOKUP(tblGenerador[[#This Row],[ID_Tarea]],tblTareas[ID],tblTareas[Tipo frecuencia],"")</f>
        <v>mensual</v>
      </c>
      <c r="H347" t="str">
        <f>_xlfn.XLOOKUP(tblGenerador[[#This Row],[ID_Tarea]],tblTareas[ID],tblTareas[Regla frecuencia],"")</f>
        <v>dia 27</v>
      </c>
      <c r="I347">
        <f>_xlfn.XLOOKUP(tblGenerador[[#This Row],[ID_Tarea]],tblTareas[ID],tblTareas[Duración Estándar (min)],"")</f>
        <v>10</v>
      </c>
      <c r="J347" t="str">
        <f>_xlfn.XLOOKUP(tblGenerador[[#This Row],[ID_Tarea]],tblTareas[ID],tblTareas[Turno],"")</f>
        <v>Cualquiera</v>
      </c>
      <c r="K347" t="str">
        <f>_xlfn.XLOOKUP(tblGenerador[[#This Row],[ID_Tarea]],tblTareas[ID],tblTareas[Puesto],"")</f>
        <v>Auxiliar Administrativo</v>
      </c>
      <c r="L347">
        <f>_xlfn.XLOOKUP(tblGenerador[[#This Row],[ID_Tarea]],tblTareas[ID],tblTareas[Frec Diaria],"")</f>
        <v>1</v>
      </c>
      <c r="M347" t="str">
        <f>_xlfn.XLOOKUP(tblGenerador[[#This Row],[ID_Tarea]],tblTareas[ID],tblTareas[Excluir_Festivos],"")</f>
        <v>si</v>
      </c>
      <c r="N3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8" spans="1:14">
      <c r="A348" s="6">
        <v>46028</v>
      </c>
      <c r="B348">
        <f>IFERROR(_xlfn.XLOOKUP(tblGenerador[[#This Row],[Fecha]],tblCalendario[Fecha],tblCalendario[Num de Sem],""),"")</f>
        <v>2</v>
      </c>
      <c r="C348" t="str">
        <f>IFERROR(_xlfn.XLOOKUP(tblGenerador[[#This Row],[Fecha]],tblCalendario[Fecha],tblCalendario[Dia Semana],""),"")</f>
        <v>martes</v>
      </c>
      <c r="D348">
        <f>IFERROR(_xlfn.XLOOKUP(tblGenerador[[#This Row],[Fecha]],tblCalendario[Fecha],tblCalendario[Mes],""),"")</f>
        <v>1</v>
      </c>
      <c r="E348" t="s">
        <v>327</v>
      </c>
      <c r="F348" t="str">
        <f>_xlfn.XLOOKUP(tblGenerador[[#This Row],[ID_Tarea]],tblTareas[ID],tblTareas[TAREAS],"")</f>
        <v>Preparar Resurtido Bolsas Y Carteras</v>
      </c>
      <c r="G348" t="str">
        <f>_xlfn.XLOOKUP(tblGenerador[[#This Row],[ID_Tarea]],tblTareas[ID],tblTareas[Tipo frecuencia],"")</f>
        <v>mensual</v>
      </c>
      <c r="H348" t="str">
        <f>_xlfn.XLOOKUP(tblGenerador[[#This Row],[ID_Tarea]],tblTareas[ID],tblTareas[Regla frecuencia],"")</f>
        <v>dia 27</v>
      </c>
      <c r="I348">
        <f>_xlfn.XLOOKUP(tblGenerador[[#This Row],[ID_Tarea]],tblTareas[ID],tblTareas[Duración Estándar (min)],"")</f>
        <v>10</v>
      </c>
      <c r="J348" t="str">
        <f>_xlfn.XLOOKUP(tblGenerador[[#This Row],[ID_Tarea]],tblTareas[ID],tblTareas[Turno],"")</f>
        <v>Cualquiera</v>
      </c>
      <c r="K348" t="str">
        <f>_xlfn.XLOOKUP(tblGenerador[[#This Row],[ID_Tarea]],tblTareas[ID],tblTareas[Puesto],"")</f>
        <v>Auxiliar Administrativo</v>
      </c>
      <c r="L348">
        <f>_xlfn.XLOOKUP(tblGenerador[[#This Row],[ID_Tarea]],tblTareas[ID],tblTareas[Frec Diaria],"")</f>
        <v>1</v>
      </c>
      <c r="M348" t="str">
        <f>_xlfn.XLOOKUP(tblGenerador[[#This Row],[ID_Tarea]],tblTareas[ID],tblTareas[Excluir_Festivos],"")</f>
        <v>si</v>
      </c>
      <c r="N3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49" spans="1:14">
      <c r="A349" s="6">
        <v>46028</v>
      </c>
      <c r="B349">
        <f>IFERROR(_xlfn.XLOOKUP(tblGenerador[[#This Row],[Fecha]],tblCalendario[Fecha],tblCalendario[Num de Sem],""),"")</f>
        <v>2</v>
      </c>
      <c r="C349" t="str">
        <f>IFERROR(_xlfn.XLOOKUP(tblGenerador[[#This Row],[Fecha]],tblCalendario[Fecha],tblCalendario[Dia Semana],""),"")</f>
        <v>martes</v>
      </c>
      <c r="D349">
        <f>IFERROR(_xlfn.XLOOKUP(tblGenerador[[#This Row],[Fecha]],tblCalendario[Fecha],tblCalendario[Mes],""),"")</f>
        <v>1</v>
      </c>
      <c r="E349" t="s">
        <v>328</v>
      </c>
      <c r="F349" t="str">
        <f>_xlfn.XLOOKUP(tblGenerador[[#This Row],[ID_Tarea]],tblTareas[ID],tblTareas[TAREAS],"")</f>
        <v>Modificación De Precios Al Vender</v>
      </c>
      <c r="G349" t="str">
        <f>_xlfn.XLOOKUP(tblGenerador[[#This Row],[ID_Tarea]],tblTareas[ID],tblTareas[Tipo frecuencia],"")</f>
        <v>mensual</v>
      </c>
      <c r="H349" t="str">
        <f>_xlfn.XLOOKUP(tblGenerador[[#This Row],[ID_Tarea]],tblTareas[ID],tblTareas[Regla frecuencia],"")</f>
        <v>dia 10</v>
      </c>
      <c r="I349">
        <f>_xlfn.XLOOKUP(tblGenerador[[#This Row],[ID_Tarea]],tblTareas[ID],tblTareas[Duración Estándar (min)],"")</f>
        <v>10</v>
      </c>
      <c r="J349" t="str">
        <f>_xlfn.XLOOKUP(tblGenerador[[#This Row],[ID_Tarea]],tblTareas[ID],tblTareas[Turno],"")</f>
        <v>Cualquiera</v>
      </c>
      <c r="K349" t="str">
        <f>_xlfn.XLOOKUP(tblGenerador[[#This Row],[ID_Tarea]],tblTareas[ID],tblTareas[Puesto],"")</f>
        <v>Auxiliar Administrativo</v>
      </c>
      <c r="L349">
        <f>_xlfn.XLOOKUP(tblGenerador[[#This Row],[ID_Tarea]],tblTareas[ID],tblTareas[Frec Diaria],"")</f>
        <v>1</v>
      </c>
      <c r="M349" t="str">
        <f>_xlfn.XLOOKUP(tblGenerador[[#This Row],[ID_Tarea]],tblTareas[ID],tblTareas[Excluir_Festivos],"")</f>
        <v>si</v>
      </c>
      <c r="N3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0" spans="1:14">
      <c r="A350" s="6">
        <v>46028</v>
      </c>
      <c r="B350">
        <f>IFERROR(_xlfn.XLOOKUP(tblGenerador[[#This Row],[Fecha]],tblCalendario[Fecha],tblCalendario[Num de Sem],""),"")</f>
        <v>2</v>
      </c>
      <c r="C350" t="str">
        <f>IFERROR(_xlfn.XLOOKUP(tblGenerador[[#This Row],[Fecha]],tblCalendario[Fecha],tblCalendario[Dia Semana],""),"")</f>
        <v>martes</v>
      </c>
      <c r="D350">
        <f>IFERROR(_xlfn.XLOOKUP(tblGenerador[[#This Row],[Fecha]],tblCalendario[Fecha],tblCalendario[Mes],""),"")</f>
        <v>1</v>
      </c>
      <c r="E350" t="s">
        <v>329</v>
      </c>
      <c r="F350" t="str">
        <f>_xlfn.XLOOKUP(tblGenerador[[#This Row],[ID_Tarea]],tblTareas[ID],tblTareas[TAREAS],"")</f>
        <v>Pagares, Pagos De Dv Y Traspasos Archivados</v>
      </c>
      <c r="G350" t="str">
        <f>_xlfn.XLOOKUP(tblGenerador[[#This Row],[ID_Tarea]],tblTareas[ID],tblTareas[Tipo frecuencia],"")</f>
        <v>trimestral</v>
      </c>
      <c r="H350" t="str">
        <f>_xlfn.XLOOKUP(tblGenerador[[#This Row],[ID_Tarea]],tblTareas[ID],tblTareas[Regla frecuencia],"")</f>
        <v>trimestral, primer lunes</v>
      </c>
      <c r="I350">
        <f>_xlfn.XLOOKUP(tblGenerador[[#This Row],[ID_Tarea]],tblTareas[ID],tblTareas[Duración Estándar (min)],"")</f>
        <v>10</v>
      </c>
      <c r="J350" t="str">
        <f>_xlfn.XLOOKUP(tblGenerador[[#This Row],[ID_Tarea]],tblTareas[ID],tblTareas[Turno],"")</f>
        <v>Cualquiera</v>
      </c>
      <c r="K350" t="str">
        <f>_xlfn.XLOOKUP(tblGenerador[[#This Row],[ID_Tarea]],tblTareas[ID],tblTareas[Puesto],"")</f>
        <v>Auxiliar Administrativo</v>
      </c>
      <c r="L350">
        <f>_xlfn.XLOOKUP(tblGenerador[[#This Row],[ID_Tarea]],tblTareas[ID],tblTareas[Frec Diaria],"")</f>
        <v>1</v>
      </c>
      <c r="M350" t="str">
        <f>_xlfn.XLOOKUP(tblGenerador[[#This Row],[ID_Tarea]],tblTareas[ID],tblTareas[Excluir_Festivos],"")</f>
        <v>si</v>
      </c>
      <c r="N3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1" spans="1:14">
      <c r="A351" s="6">
        <v>46028</v>
      </c>
      <c r="B351">
        <f>IFERROR(_xlfn.XLOOKUP(tblGenerador[[#This Row],[Fecha]],tblCalendario[Fecha],tblCalendario[Num de Sem],""),"")</f>
        <v>2</v>
      </c>
      <c r="C351" t="str">
        <f>IFERROR(_xlfn.XLOOKUP(tblGenerador[[#This Row],[Fecha]],tblCalendario[Fecha],tblCalendario[Dia Semana],""),"")</f>
        <v>martes</v>
      </c>
      <c r="D351">
        <f>IFERROR(_xlfn.XLOOKUP(tblGenerador[[#This Row],[Fecha]],tblCalendario[Fecha],tblCalendario[Mes],""),"")</f>
        <v>1</v>
      </c>
      <c r="E351" t="s">
        <v>330</v>
      </c>
      <c r="F351" t="str">
        <f>_xlfn.XLOOKUP(tblGenerador[[#This Row],[ID_Tarea]],tblTareas[ID],tblTareas[TAREAS],"")</f>
        <v>Revisión Extintores (Flecha En Área Verde)</v>
      </c>
      <c r="G351" t="str">
        <f>_xlfn.XLOOKUP(tblGenerador[[#This Row],[ID_Tarea]],tblTareas[ID],tblTareas[Tipo frecuencia],"")</f>
        <v>anual</v>
      </c>
      <c r="H351" t="str">
        <f>_xlfn.XLOOKUP(tblGenerador[[#This Row],[ID_Tarea]],tblTareas[ID],tblTareas[Regla frecuencia],"")</f>
        <v>dia 8</v>
      </c>
      <c r="I351">
        <f>_xlfn.XLOOKUP(tblGenerador[[#This Row],[ID_Tarea]],tblTareas[ID],tblTareas[Duración Estándar (min)],"")</f>
        <v>5</v>
      </c>
      <c r="J351" t="str">
        <f>_xlfn.XLOOKUP(tblGenerador[[#This Row],[ID_Tarea]],tblTareas[ID],tblTareas[Turno],"")</f>
        <v>Cualquiera</v>
      </c>
      <c r="K351" t="str">
        <f>_xlfn.XLOOKUP(tblGenerador[[#This Row],[ID_Tarea]],tblTareas[ID],tblTareas[Puesto],"")</f>
        <v>Auxiliar Administrativo</v>
      </c>
      <c r="L351">
        <f>_xlfn.XLOOKUP(tblGenerador[[#This Row],[ID_Tarea]],tblTareas[ID],tblTareas[Frec Diaria],"")</f>
        <v>1</v>
      </c>
      <c r="M351" t="str">
        <f>_xlfn.XLOOKUP(tblGenerador[[#This Row],[ID_Tarea]],tblTareas[ID],tblTareas[Excluir_Festivos],"")</f>
        <v>si</v>
      </c>
      <c r="N3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2" spans="1:14">
      <c r="A352" s="6">
        <v>46028</v>
      </c>
      <c r="B352">
        <f>IFERROR(_xlfn.XLOOKUP(tblGenerador[[#This Row],[Fecha]],tblCalendario[Fecha],tblCalendario[Num de Sem],""),"")</f>
        <v>2</v>
      </c>
      <c r="C352" t="str">
        <f>IFERROR(_xlfn.XLOOKUP(tblGenerador[[#This Row],[Fecha]],tblCalendario[Fecha],tblCalendario[Dia Semana],""),"")</f>
        <v>martes</v>
      </c>
      <c r="D352">
        <f>IFERROR(_xlfn.XLOOKUP(tblGenerador[[#This Row],[Fecha]],tblCalendario[Fecha],tblCalendario[Mes],""),"")</f>
        <v>1</v>
      </c>
      <c r="E352" t="s">
        <v>331</v>
      </c>
      <c r="F352" t="str">
        <f>_xlfn.XLOOKUP(tblGenerador[[#This Row],[ID_Tarea]],tblTareas[ID],tblTareas[TAREAS],"")</f>
        <v>Conteo Cpu’S Y Pantallas Tio Pepe</v>
      </c>
      <c r="G352" t="str">
        <f>_xlfn.XLOOKUP(tblGenerador[[#This Row],[ID_Tarea]],tblTareas[ID],tblTareas[Tipo frecuencia],"")</f>
        <v>trimestral</v>
      </c>
      <c r="H352" t="str">
        <f>_xlfn.XLOOKUP(tblGenerador[[#This Row],[ID_Tarea]],tblTareas[ID],tblTareas[Regla frecuencia],"")</f>
        <v>trimestral, primer lunes</v>
      </c>
      <c r="I352">
        <f>_xlfn.XLOOKUP(tblGenerador[[#This Row],[ID_Tarea]],tblTareas[ID],tblTareas[Duración Estándar (min)],"")</f>
        <v>90</v>
      </c>
      <c r="J352" t="str">
        <f>_xlfn.XLOOKUP(tblGenerador[[#This Row],[ID_Tarea]],tblTareas[ID],tblTareas[Turno],"")</f>
        <v>Cualquiera</v>
      </c>
      <c r="K352" t="str">
        <f>_xlfn.XLOOKUP(tblGenerador[[#This Row],[ID_Tarea]],tblTareas[ID],tblTareas[Puesto],"")</f>
        <v>Auxiliar Administrativo</v>
      </c>
      <c r="L352">
        <f>_xlfn.XLOOKUP(tblGenerador[[#This Row],[ID_Tarea]],tblTareas[ID],tblTareas[Frec Diaria],"")</f>
        <v>1</v>
      </c>
      <c r="M352" t="str">
        <f>_xlfn.XLOOKUP(tblGenerador[[#This Row],[ID_Tarea]],tblTareas[ID],tblTareas[Excluir_Festivos],"")</f>
        <v>si</v>
      </c>
      <c r="N3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3" spans="1:14">
      <c r="A353" s="6">
        <v>46028</v>
      </c>
      <c r="B353">
        <f>IFERROR(_xlfn.XLOOKUP(tblGenerador[[#This Row],[Fecha]],tblCalendario[Fecha],tblCalendario[Num de Sem],""),"")</f>
        <v>2</v>
      </c>
      <c r="C353" t="str">
        <f>IFERROR(_xlfn.XLOOKUP(tblGenerador[[#This Row],[Fecha]],tblCalendario[Fecha],tblCalendario[Dia Semana],""),"")</f>
        <v>martes</v>
      </c>
      <c r="D353">
        <f>IFERROR(_xlfn.XLOOKUP(tblGenerador[[#This Row],[Fecha]],tblCalendario[Fecha],tblCalendario[Mes],""),"")</f>
        <v>1</v>
      </c>
      <c r="E353" t="s">
        <v>332</v>
      </c>
      <c r="F353" t="str">
        <f>_xlfn.XLOOKUP(tblGenerador[[#This Row],[ID_Tarea]],tblTareas[ID],tblTareas[TAREAS],"")</f>
        <v>Bono Mercancía Colaboradores Lyfe / Canaco</v>
      </c>
      <c r="G353" t="str">
        <f>_xlfn.XLOOKUP(tblGenerador[[#This Row],[ID_Tarea]],tblTareas[ID],tblTareas[Tipo frecuencia],"")</f>
        <v>mensual</v>
      </c>
      <c r="H353" t="str">
        <f>_xlfn.XLOOKUP(tblGenerador[[#This Row],[ID_Tarea]],tblTareas[ID],tblTareas[Regla frecuencia],"")</f>
        <v>dia 27</v>
      </c>
      <c r="I353">
        <f>_xlfn.XLOOKUP(tblGenerador[[#This Row],[ID_Tarea]],tblTareas[ID],tblTareas[Duración Estándar (min)],"")</f>
        <v>30</v>
      </c>
      <c r="J353" t="str">
        <f>_xlfn.XLOOKUP(tblGenerador[[#This Row],[ID_Tarea]],tblTareas[ID],tblTareas[Turno],"")</f>
        <v>Cualquiera</v>
      </c>
      <c r="K353" t="str">
        <f>_xlfn.XLOOKUP(tblGenerador[[#This Row],[ID_Tarea]],tblTareas[ID],tblTareas[Puesto],"")</f>
        <v>Auxiliar Administrativo</v>
      </c>
      <c r="L353">
        <f>_xlfn.XLOOKUP(tblGenerador[[#This Row],[ID_Tarea]],tblTareas[ID],tblTareas[Frec Diaria],"")</f>
        <v>1</v>
      </c>
      <c r="M353" t="str">
        <f>_xlfn.XLOOKUP(tblGenerador[[#This Row],[ID_Tarea]],tblTareas[ID],tblTareas[Excluir_Festivos],"")</f>
        <v>si</v>
      </c>
      <c r="N3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4" spans="1:14">
      <c r="A354" s="6">
        <v>46028</v>
      </c>
      <c r="B354">
        <f>IFERROR(_xlfn.XLOOKUP(tblGenerador[[#This Row],[Fecha]],tblCalendario[Fecha],tblCalendario[Num de Sem],""),"")</f>
        <v>2</v>
      </c>
      <c r="C354" t="str">
        <f>IFERROR(_xlfn.XLOOKUP(tblGenerador[[#This Row],[Fecha]],tblCalendario[Fecha],tblCalendario[Dia Semana],""),"")</f>
        <v>martes</v>
      </c>
      <c r="D354">
        <f>IFERROR(_xlfn.XLOOKUP(tblGenerador[[#This Row],[Fecha]],tblCalendario[Fecha],tblCalendario[Mes],""),"")</f>
        <v>1</v>
      </c>
      <c r="E354" t="s">
        <v>333</v>
      </c>
      <c r="F354" t="str">
        <f>_xlfn.XLOOKUP(tblGenerador[[#This Row],[ID_Tarea]],tblTareas[ID],tblTareas[TAREAS],"")</f>
        <v>Preparar Y Organizar Revisión De Mercancía (Día 19)</v>
      </c>
      <c r="G354" t="str">
        <f>_xlfn.XLOOKUP(tblGenerador[[#This Row],[ID_Tarea]],tblTareas[ID],tblTareas[Tipo frecuencia],"")</f>
        <v>mensual</v>
      </c>
      <c r="H354" t="str">
        <f>_xlfn.XLOOKUP(tblGenerador[[#This Row],[ID_Tarea]],tblTareas[ID],tblTareas[Regla frecuencia],"")</f>
        <v>dia 19</v>
      </c>
      <c r="I354">
        <f>_xlfn.XLOOKUP(tblGenerador[[#This Row],[ID_Tarea]],tblTareas[ID],tblTareas[Duración Estándar (min)],"")</f>
        <v>180</v>
      </c>
      <c r="J354" t="str">
        <f>_xlfn.XLOOKUP(tblGenerador[[#This Row],[ID_Tarea]],tblTareas[ID],tblTareas[Turno],"")</f>
        <v>Cualquiera</v>
      </c>
      <c r="K354" t="str">
        <f>_xlfn.XLOOKUP(tblGenerador[[#This Row],[ID_Tarea]],tblTareas[ID],tblTareas[Puesto],"")</f>
        <v>Auxiliar Administrativo</v>
      </c>
      <c r="L354">
        <f>_xlfn.XLOOKUP(tblGenerador[[#This Row],[ID_Tarea]],tblTareas[ID],tblTareas[Frec Diaria],"")</f>
        <v>1</v>
      </c>
      <c r="M354" t="str">
        <f>_xlfn.XLOOKUP(tblGenerador[[#This Row],[ID_Tarea]],tblTareas[ID],tblTareas[Excluir_Festivos],"")</f>
        <v>si</v>
      </c>
      <c r="N3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5" spans="1:14">
      <c r="A355" s="6">
        <v>46028</v>
      </c>
      <c r="B355">
        <f>IFERROR(_xlfn.XLOOKUP(tblGenerador[[#This Row],[Fecha]],tblCalendario[Fecha],tblCalendario[Num de Sem],""),"")</f>
        <v>2</v>
      </c>
      <c r="C355" t="str">
        <f>IFERROR(_xlfn.XLOOKUP(tblGenerador[[#This Row],[Fecha]],tblCalendario[Fecha],tblCalendario[Dia Semana],""),"")</f>
        <v>martes</v>
      </c>
      <c r="D355">
        <f>IFERROR(_xlfn.XLOOKUP(tblGenerador[[#This Row],[Fecha]],tblCalendario[Fecha],tblCalendario[Mes],""),"")</f>
        <v>1</v>
      </c>
      <c r="E355" t="s">
        <v>334</v>
      </c>
      <c r="F355" t="str">
        <f>_xlfn.XLOOKUP(tblGenerador[[#This Row],[ID_Tarea]],tblTareas[ID],tblTareas[TAREAS],"")</f>
        <v>Enviar Mensaje Guía De Revisión Y Mcia A Descontinuar</v>
      </c>
      <c r="G355" t="str">
        <f>_xlfn.XLOOKUP(tblGenerador[[#This Row],[ID_Tarea]],tblTareas[ID],tblTareas[Tipo frecuencia],"")</f>
        <v>bimestral</v>
      </c>
      <c r="H355" t="str">
        <f>_xlfn.XLOOKUP(tblGenerador[[#This Row],[ID_Tarea]],tblTareas[ID],tblTareas[Regla frecuencia],"")</f>
        <v>dia 20</v>
      </c>
      <c r="I355">
        <f>_xlfn.XLOOKUP(tblGenerador[[#This Row],[ID_Tarea]],tblTareas[ID],tblTareas[Duración Estándar (min)],"")</f>
        <v>5</v>
      </c>
      <c r="J355" t="str">
        <f>_xlfn.XLOOKUP(tblGenerador[[#This Row],[ID_Tarea]],tblTareas[ID],tblTareas[Turno],"")</f>
        <v>Cualquiera</v>
      </c>
      <c r="K355" t="str">
        <f>_xlfn.XLOOKUP(tblGenerador[[#This Row],[ID_Tarea]],tblTareas[ID],tblTareas[Puesto],"")</f>
        <v>Auxiliar Administrativo</v>
      </c>
      <c r="L355">
        <f>_xlfn.XLOOKUP(tblGenerador[[#This Row],[ID_Tarea]],tblTareas[ID],tblTareas[Frec Diaria],"")</f>
        <v>1</v>
      </c>
      <c r="M355" t="str">
        <f>_xlfn.XLOOKUP(tblGenerador[[#This Row],[ID_Tarea]],tblTareas[ID],tblTareas[Excluir_Festivos],"")</f>
        <v>si</v>
      </c>
      <c r="N3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6" spans="1:14">
      <c r="A356" s="6">
        <v>46028</v>
      </c>
      <c r="B356">
        <f>IFERROR(_xlfn.XLOOKUP(tblGenerador[[#This Row],[Fecha]],tblCalendario[Fecha],tblCalendario[Num de Sem],""),"")</f>
        <v>2</v>
      </c>
      <c r="C356" t="str">
        <f>IFERROR(_xlfn.XLOOKUP(tblGenerador[[#This Row],[Fecha]],tblCalendario[Fecha],tblCalendario[Dia Semana],""),"")</f>
        <v>martes</v>
      </c>
      <c r="D356">
        <f>IFERROR(_xlfn.XLOOKUP(tblGenerador[[#This Row],[Fecha]],tblCalendario[Fecha],tblCalendario[Mes],""),"")</f>
        <v>1</v>
      </c>
      <c r="E356" t="s">
        <v>335</v>
      </c>
      <c r="F356" t="str">
        <f>_xlfn.XLOOKUP(tblGenerador[[#This Row],[ID_Tarea]],tblTareas[ID],tblTareas[TAREAS],"")</f>
        <v>Confundir Zapatos (Día 20)</v>
      </c>
      <c r="G356" t="str">
        <f>_xlfn.XLOOKUP(tblGenerador[[#This Row],[ID_Tarea]],tblTareas[ID],tblTareas[Tipo frecuencia],"")</f>
        <v>mensual</v>
      </c>
      <c r="H356" t="str">
        <f>_xlfn.XLOOKUP(tblGenerador[[#This Row],[ID_Tarea]],tblTareas[ID],tblTareas[Regla frecuencia],"")</f>
        <v>dia 20</v>
      </c>
      <c r="I356">
        <f>_xlfn.XLOOKUP(tblGenerador[[#This Row],[ID_Tarea]],tblTareas[ID],tblTareas[Duración Estándar (min)],"")</f>
        <v>120</v>
      </c>
      <c r="J356" t="str">
        <f>_xlfn.XLOOKUP(tblGenerador[[#This Row],[ID_Tarea]],tblTareas[ID],tblTareas[Turno],"")</f>
        <v>Cualquiera</v>
      </c>
      <c r="K356" t="str">
        <f>_xlfn.XLOOKUP(tblGenerador[[#This Row],[ID_Tarea]],tblTareas[ID],tblTareas[Puesto],"")</f>
        <v>Auxiliar Administrativo</v>
      </c>
      <c r="L356">
        <f>_xlfn.XLOOKUP(tblGenerador[[#This Row],[ID_Tarea]],tblTareas[ID],tblTareas[Frec Diaria],"")</f>
        <v>1</v>
      </c>
      <c r="M356" t="str">
        <f>_xlfn.XLOOKUP(tblGenerador[[#This Row],[ID_Tarea]],tblTareas[ID],tblTareas[Excluir_Festivos],"")</f>
        <v>si</v>
      </c>
      <c r="N3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7" spans="1:14">
      <c r="A357" s="6">
        <v>46028</v>
      </c>
      <c r="B357">
        <f>IFERROR(_xlfn.XLOOKUP(tblGenerador[[#This Row],[Fecha]],tblCalendario[Fecha],tblCalendario[Num de Sem],""),"")</f>
        <v>2</v>
      </c>
      <c r="C357" t="str">
        <f>IFERROR(_xlfn.XLOOKUP(tblGenerador[[#This Row],[Fecha]],tblCalendario[Fecha],tblCalendario[Dia Semana],""),"")</f>
        <v>martes</v>
      </c>
      <c r="D357">
        <f>IFERROR(_xlfn.XLOOKUP(tblGenerador[[#This Row],[Fecha]],tblCalendario[Fecha],tblCalendario[Mes],""),"")</f>
        <v>1</v>
      </c>
      <c r="E357" t="s">
        <v>336</v>
      </c>
      <c r="F357" t="str">
        <f>_xlfn.XLOOKUP(tblGenerador[[#This Row],[ID_Tarea]],tblTareas[ID],tblTareas[TAREAS],"")</f>
        <v>Revisión De Pares Confundidos</v>
      </c>
      <c r="G357" t="str">
        <f>_xlfn.XLOOKUP(tblGenerador[[#This Row],[ID_Tarea]],tblTareas[ID],tblTareas[Tipo frecuencia],"")</f>
        <v>mensual</v>
      </c>
      <c r="H357" t="str">
        <f>_xlfn.XLOOKUP(tblGenerador[[#This Row],[ID_Tarea]],tblTareas[ID],tblTareas[Regla frecuencia],"")</f>
        <v>dia 26</v>
      </c>
      <c r="I357">
        <f>_xlfn.XLOOKUP(tblGenerador[[#This Row],[ID_Tarea]],tblTareas[ID],tblTareas[Duración Estándar (min)],"")</f>
        <v>120</v>
      </c>
      <c r="J357" t="str">
        <f>_xlfn.XLOOKUP(tblGenerador[[#This Row],[ID_Tarea]],tblTareas[ID],tblTareas[Turno],"")</f>
        <v>Cualquiera</v>
      </c>
      <c r="K357" t="str">
        <f>_xlfn.XLOOKUP(tblGenerador[[#This Row],[ID_Tarea]],tblTareas[ID],tblTareas[Puesto],"")</f>
        <v>Auxiliar Administrativo</v>
      </c>
      <c r="L357">
        <f>_xlfn.XLOOKUP(tblGenerador[[#This Row],[ID_Tarea]],tblTareas[ID],tblTareas[Frec Diaria],"")</f>
        <v>1</v>
      </c>
      <c r="M357" t="str">
        <f>_xlfn.XLOOKUP(tblGenerador[[#This Row],[ID_Tarea]],tblTareas[ID],tblTareas[Excluir_Festivos],"")</f>
        <v>si</v>
      </c>
      <c r="N3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8" spans="1:14">
      <c r="A358" s="6">
        <v>46028</v>
      </c>
      <c r="B358">
        <f>IFERROR(_xlfn.XLOOKUP(tblGenerador[[#This Row],[Fecha]],tblCalendario[Fecha],tblCalendario[Num de Sem],""),"")</f>
        <v>2</v>
      </c>
      <c r="C358" t="str">
        <f>IFERROR(_xlfn.XLOOKUP(tblGenerador[[#This Row],[Fecha]],tblCalendario[Fecha],tblCalendario[Dia Semana],""),"")</f>
        <v>martes</v>
      </c>
      <c r="D358">
        <f>IFERROR(_xlfn.XLOOKUP(tblGenerador[[#This Row],[Fecha]],tblCalendario[Fecha],tblCalendario[Mes],""),"")</f>
        <v>1</v>
      </c>
      <c r="E358" t="s">
        <v>337</v>
      </c>
      <c r="F358" t="str">
        <f>_xlfn.XLOOKUP(tblGenerador[[#This Row],[ID_Tarea]],tblTareas[ID],tblTareas[TAREAS],"")</f>
        <v>Reimprimir Etiquetas Codigo de barra erroneas</v>
      </c>
      <c r="G358" t="str">
        <f>_xlfn.XLOOKUP(tblGenerador[[#This Row],[ID_Tarea]],tblTareas[ID],tblTareas[Tipo frecuencia],"")</f>
        <v>mensual</v>
      </c>
      <c r="H358" t="str">
        <f>_xlfn.XLOOKUP(tblGenerador[[#This Row],[ID_Tarea]],tblTareas[ID],tblTareas[Regla frecuencia],"")</f>
        <v>dia 26</v>
      </c>
      <c r="I358">
        <f>_xlfn.XLOOKUP(tblGenerador[[#This Row],[ID_Tarea]],tblTareas[ID],tblTareas[Duración Estándar (min)],"")</f>
        <v>20</v>
      </c>
      <c r="J358" t="str">
        <f>_xlfn.XLOOKUP(tblGenerador[[#This Row],[ID_Tarea]],tblTareas[ID],tblTareas[Turno],"")</f>
        <v>Cualquiera</v>
      </c>
      <c r="K358" t="str">
        <f>_xlfn.XLOOKUP(tblGenerador[[#This Row],[ID_Tarea]],tblTareas[ID],tblTareas[Puesto],"")</f>
        <v>Auxiliar Administrativo</v>
      </c>
      <c r="L358">
        <f>_xlfn.XLOOKUP(tblGenerador[[#This Row],[ID_Tarea]],tblTareas[ID],tblTareas[Frec Diaria],"")</f>
        <v>1</v>
      </c>
      <c r="M358" t="str">
        <f>_xlfn.XLOOKUP(tblGenerador[[#This Row],[ID_Tarea]],tblTareas[ID],tblTareas[Excluir_Festivos],"")</f>
        <v>si</v>
      </c>
      <c r="N3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59" spans="1:14">
      <c r="A359" s="6">
        <v>46028</v>
      </c>
      <c r="B359">
        <f>IFERROR(_xlfn.XLOOKUP(tblGenerador[[#This Row],[Fecha]],tblCalendario[Fecha],tblCalendario[Num de Sem],""),"")</f>
        <v>2</v>
      </c>
      <c r="C359" t="str">
        <f>IFERROR(_xlfn.XLOOKUP(tblGenerador[[#This Row],[Fecha]],tblCalendario[Fecha],tblCalendario[Dia Semana],""),"")</f>
        <v>martes</v>
      </c>
      <c r="D359">
        <f>IFERROR(_xlfn.XLOOKUP(tblGenerador[[#This Row],[Fecha]],tblCalendario[Fecha],tblCalendario[Mes],""),"")</f>
        <v>1</v>
      </c>
      <c r="E359" t="s">
        <v>338</v>
      </c>
      <c r="F359" t="str">
        <f>_xlfn.XLOOKUP(tblGenerador[[#This Row],[ID_Tarea]],tblTareas[ID],tblTareas[TAREAS],"")</f>
        <v>Registrar Bajas Por Defectos</v>
      </c>
      <c r="G359" t="str">
        <f>_xlfn.XLOOKUP(tblGenerador[[#This Row],[ID_Tarea]],tblTareas[ID],tblTareas[Tipo frecuencia],"")</f>
        <v>mensual</v>
      </c>
      <c r="H359" t="str">
        <f>_xlfn.XLOOKUP(tblGenerador[[#This Row],[ID_Tarea]],tblTareas[ID],tblTareas[Regla frecuencia],"")</f>
        <v>dia 26</v>
      </c>
      <c r="I359">
        <f>_xlfn.XLOOKUP(tblGenerador[[#This Row],[ID_Tarea]],tblTareas[ID],tblTareas[Duración Estándar (min)],"")</f>
        <v>15</v>
      </c>
      <c r="J359" t="str">
        <f>_xlfn.XLOOKUP(tblGenerador[[#This Row],[ID_Tarea]],tblTareas[ID],tblTareas[Turno],"")</f>
        <v>Cualquiera</v>
      </c>
      <c r="K359" t="str">
        <f>_xlfn.XLOOKUP(tblGenerador[[#This Row],[ID_Tarea]],tblTareas[ID],tblTareas[Puesto],"")</f>
        <v>Auxiliar Administrativo</v>
      </c>
      <c r="L359">
        <f>_xlfn.XLOOKUP(tblGenerador[[#This Row],[ID_Tarea]],tblTareas[ID],tblTareas[Frec Diaria],"")</f>
        <v>1</v>
      </c>
      <c r="M359" t="str">
        <f>_xlfn.XLOOKUP(tblGenerador[[#This Row],[ID_Tarea]],tblTareas[ID],tblTareas[Excluir_Festivos],"")</f>
        <v>si</v>
      </c>
      <c r="N3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0" spans="1:14">
      <c r="A360" s="6">
        <v>46028</v>
      </c>
      <c r="B360">
        <f>IFERROR(_xlfn.XLOOKUP(tblGenerador[[#This Row],[Fecha]],tblCalendario[Fecha],tblCalendario[Num de Sem],""),"")</f>
        <v>2</v>
      </c>
      <c r="C360" t="str">
        <f>IFERROR(_xlfn.XLOOKUP(tblGenerador[[#This Row],[Fecha]],tblCalendario[Fecha],tblCalendario[Dia Semana],""),"")</f>
        <v>martes</v>
      </c>
      <c r="D360">
        <f>IFERROR(_xlfn.XLOOKUP(tblGenerador[[#This Row],[Fecha]],tblCalendario[Fecha],tblCalendario[Mes],""),"")</f>
        <v>1</v>
      </c>
      <c r="E360" t="s">
        <v>339</v>
      </c>
      <c r="F360" t="str">
        <f>_xlfn.XLOOKUP(tblGenerador[[#This Row],[ID_Tarea]],tblTareas[ID],tblTareas[TAREAS],"")</f>
        <v>Revisar Lectores De Códigos</v>
      </c>
      <c r="G360" t="str">
        <f>_xlfn.XLOOKUP(tblGenerador[[#This Row],[ID_Tarea]],tblTareas[ID],tblTareas[Tipo frecuencia],"")</f>
        <v>mensual</v>
      </c>
      <c r="H360" t="str">
        <f>_xlfn.XLOOKUP(tblGenerador[[#This Row],[ID_Tarea]],tblTareas[ID],tblTareas[Regla frecuencia],"")</f>
        <v>dia 24</v>
      </c>
      <c r="I360">
        <f>_xlfn.XLOOKUP(tblGenerador[[#This Row],[ID_Tarea]],tblTareas[ID],tblTareas[Duración Estándar (min)],"")</f>
        <v>5</v>
      </c>
      <c r="J360" t="str">
        <f>_xlfn.XLOOKUP(tblGenerador[[#This Row],[ID_Tarea]],tblTareas[ID],tblTareas[Turno],"")</f>
        <v>Cualquiera</v>
      </c>
      <c r="K360" t="str">
        <f>_xlfn.XLOOKUP(tblGenerador[[#This Row],[ID_Tarea]],tblTareas[ID],tblTareas[Puesto],"")</f>
        <v>Auxiliar Administrativo</v>
      </c>
      <c r="L360">
        <f>_xlfn.XLOOKUP(tblGenerador[[#This Row],[ID_Tarea]],tblTareas[ID],tblTareas[Frec Diaria],"")</f>
        <v>1</v>
      </c>
      <c r="M360" t="str">
        <f>_xlfn.XLOOKUP(tblGenerador[[#This Row],[ID_Tarea]],tblTareas[ID],tblTareas[Excluir_Festivos],"")</f>
        <v>si</v>
      </c>
      <c r="N3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1" spans="1:14">
      <c r="A361" s="6">
        <v>46028</v>
      </c>
      <c r="B361">
        <f>IFERROR(_xlfn.XLOOKUP(tblGenerador[[#This Row],[Fecha]],tblCalendario[Fecha],tblCalendario[Num de Sem],""),"")</f>
        <v>2</v>
      </c>
      <c r="C361" t="str">
        <f>IFERROR(_xlfn.XLOOKUP(tblGenerador[[#This Row],[Fecha]],tblCalendario[Fecha],tblCalendario[Dia Semana],""),"")</f>
        <v>martes</v>
      </c>
      <c r="D361">
        <f>IFERROR(_xlfn.XLOOKUP(tblGenerador[[#This Row],[Fecha]],tblCalendario[Fecha],tblCalendario[Mes],""),"")</f>
        <v>1</v>
      </c>
      <c r="E361" t="s">
        <v>340</v>
      </c>
      <c r="F361" t="str">
        <f>_xlfn.XLOOKUP(tblGenerador[[#This Row],[ID_Tarea]],tblTareas[ID],tblTareas[TAREAS],"")</f>
        <v>Revisión Y Lectura De Inventario (Dia 27)</v>
      </c>
      <c r="G361" t="str">
        <f>_xlfn.XLOOKUP(tblGenerador[[#This Row],[ID_Tarea]],tblTareas[ID],tblTareas[Tipo frecuencia],"")</f>
        <v>mensual</v>
      </c>
      <c r="H361" t="str">
        <f>_xlfn.XLOOKUP(tblGenerador[[#This Row],[ID_Tarea]],tblTareas[ID],tblTareas[Regla frecuencia],"")</f>
        <v>dia 27</v>
      </c>
      <c r="I361">
        <f>_xlfn.XLOOKUP(tblGenerador[[#This Row],[ID_Tarea]],tblTareas[ID],tblTareas[Duración Estándar (min)],"")</f>
        <v>480</v>
      </c>
      <c r="J361" t="str">
        <f>_xlfn.XLOOKUP(tblGenerador[[#This Row],[ID_Tarea]],tblTareas[ID],tblTareas[Turno],"")</f>
        <v>Cualquiera</v>
      </c>
      <c r="K361" t="str">
        <f>_xlfn.XLOOKUP(tblGenerador[[#This Row],[ID_Tarea]],tblTareas[ID],tblTareas[Puesto],"")</f>
        <v>Auxiliar Administrativo</v>
      </c>
      <c r="L361">
        <f>_xlfn.XLOOKUP(tblGenerador[[#This Row],[ID_Tarea]],tblTareas[ID],tblTareas[Frec Diaria],"")</f>
        <v>1</v>
      </c>
      <c r="M361" t="str">
        <f>_xlfn.XLOOKUP(tblGenerador[[#This Row],[ID_Tarea]],tblTareas[ID],tblTareas[Excluir_Festivos],"")</f>
        <v>si</v>
      </c>
      <c r="N3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2" spans="1:14">
      <c r="A362" s="6">
        <v>46028</v>
      </c>
      <c r="B362">
        <f>IFERROR(_xlfn.XLOOKUP(tblGenerador[[#This Row],[Fecha]],tblCalendario[Fecha],tblCalendario[Num de Sem],""),"")</f>
        <v>2</v>
      </c>
      <c r="C362" t="str">
        <f>IFERROR(_xlfn.XLOOKUP(tblGenerador[[#This Row],[Fecha]],tblCalendario[Fecha],tblCalendario[Dia Semana],""),"")</f>
        <v>martes</v>
      </c>
      <c r="D362">
        <f>IFERROR(_xlfn.XLOOKUP(tblGenerador[[#This Row],[Fecha]],tblCalendario[Fecha],tblCalendario[Mes],""),"")</f>
        <v>1</v>
      </c>
      <c r="E362" t="s">
        <v>341</v>
      </c>
      <c r="F362" t="str">
        <f>_xlfn.XLOOKUP(tblGenerador[[#This Row],[ID_Tarea]],tblTareas[ID],tblTareas[TAREAS],"")</f>
        <v>Solicitar/Registrar Nc En Devoluciones Por Defecto</v>
      </c>
      <c r="G362" t="str">
        <f>_xlfn.XLOOKUP(tblGenerador[[#This Row],[ID_Tarea]],tblTareas[ID],tblTareas[Tipo frecuencia],"")</f>
        <v>Mensual</v>
      </c>
      <c r="H362" t="str">
        <f>_xlfn.XLOOKUP(tblGenerador[[#This Row],[ID_Tarea]],tblTareas[ID],tblTareas[Regla frecuencia],"")</f>
        <v>martes</v>
      </c>
      <c r="I362">
        <f>_xlfn.XLOOKUP(tblGenerador[[#This Row],[ID_Tarea]],tblTareas[ID],tblTareas[Duración Estándar (min)],"")</f>
        <v>5</v>
      </c>
      <c r="J362" t="str">
        <f>_xlfn.XLOOKUP(tblGenerador[[#This Row],[ID_Tarea]],tblTareas[ID],tblTareas[Turno],"")</f>
        <v>Cualquiera</v>
      </c>
      <c r="K362" t="str">
        <f>_xlfn.XLOOKUP(tblGenerador[[#This Row],[ID_Tarea]],tblTareas[ID],tblTareas[Puesto],"")</f>
        <v>Auxiliar Administrativo</v>
      </c>
      <c r="L362">
        <f>_xlfn.XLOOKUP(tblGenerador[[#This Row],[ID_Tarea]],tblTareas[ID],tblTareas[Frec Diaria],"")</f>
        <v>1</v>
      </c>
      <c r="M362" t="str">
        <f>_xlfn.XLOOKUP(tblGenerador[[#This Row],[ID_Tarea]],tblTareas[ID],tblTareas[Excluir_Festivos],"")</f>
        <v>si</v>
      </c>
      <c r="N3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3" spans="1:14">
      <c r="A363" s="6">
        <v>46028</v>
      </c>
      <c r="B363">
        <f>IFERROR(_xlfn.XLOOKUP(tblGenerador[[#This Row],[Fecha]],tblCalendario[Fecha],tblCalendario[Num de Sem],""),"")</f>
        <v>2</v>
      </c>
      <c r="C363" t="str">
        <f>IFERROR(_xlfn.XLOOKUP(tblGenerador[[#This Row],[Fecha]],tblCalendario[Fecha],tblCalendario[Dia Semana],""),"")</f>
        <v>martes</v>
      </c>
      <c r="D363">
        <f>IFERROR(_xlfn.XLOOKUP(tblGenerador[[#This Row],[Fecha]],tblCalendario[Fecha],tblCalendario[Mes],""),"")</f>
        <v>1</v>
      </c>
      <c r="E363" t="s">
        <v>342</v>
      </c>
      <c r="F363" t="str">
        <f>_xlfn.XLOOKUP(tblGenerador[[#This Row],[ID_Tarea]],tblTareas[ID],tblTareas[TAREAS],"")</f>
        <v>Enviar Devoluciones Por Defecto, O Destruirlos</v>
      </c>
      <c r="G363" t="str">
        <f>_xlfn.XLOOKUP(tblGenerador[[#This Row],[ID_Tarea]],tblTareas[ID],tblTareas[Tipo frecuencia],"")</f>
        <v>semanal</v>
      </c>
      <c r="H363" t="str">
        <f>_xlfn.XLOOKUP(tblGenerador[[#This Row],[ID_Tarea]],tblTareas[ID],tblTareas[Regla frecuencia],"")</f>
        <v>lunes</v>
      </c>
      <c r="I363">
        <f>_xlfn.XLOOKUP(tblGenerador[[#This Row],[ID_Tarea]],tblTareas[ID],tblTareas[Duración Estándar (min)],"")</f>
        <v>50</v>
      </c>
      <c r="J363" t="str">
        <f>_xlfn.XLOOKUP(tblGenerador[[#This Row],[ID_Tarea]],tblTareas[ID],tblTareas[Turno],"")</f>
        <v>Cualquiera</v>
      </c>
      <c r="K363" t="str">
        <f>_xlfn.XLOOKUP(tblGenerador[[#This Row],[ID_Tarea]],tblTareas[ID],tblTareas[Puesto],"")</f>
        <v>Auxiliar Administrativo</v>
      </c>
      <c r="L363">
        <f>_xlfn.XLOOKUP(tblGenerador[[#This Row],[ID_Tarea]],tblTareas[ID],tblTareas[Frec Diaria],"")</f>
        <v>1</v>
      </c>
      <c r="M363" t="str">
        <f>_xlfn.XLOOKUP(tblGenerador[[#This Row],[ID_Tarea]],tblTareas[ID],tblTareas[Excluir_Festivos],"")</f>
        <v>si</v>
      </c>
      <c r="N3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4" spans="1:14">
      <c r="A364" s="6">
        <v>46028</v>
      </c>
      <c r="B364">
        <f>IFERROR(_xlfn.XLOOKUP(tblGenerador[[#This Row],[Fecha]],tblCalendario[Fecha],tblCalendario[Num de Sem],""),"")</f>
        <v>2</v>
      </c>
      <c r="C364" t="str">
        <f>IFERROR(_xlfn.XLOOKUP(tblGenerador[[#This Row],[Fecha]],tblCalendario[Fecha],tblCalendario[Dia Semana],""),"")</f>
        <v>martes</v>
      </c>
      <c r="D364">
        <f>IFERROR(_xlfn.XLOOKUP(tblGenerador[[#This Row],[Fecha]],tblCalendario[Fecha],tblCalendario[Mes],""),"")</f>
        <v>1</v>
      </c>
      <c r="E364" t="s">
        <v>343</v>
      </c>
      <c r="F364" t="str">
        <f>_xlfn.XLOOKUP(tblGenerador[[#This Row],[ID_Tarea]],tblTareas[ID],tblTareas[TAREAS],"")</f>
        <v>Entrega De Siguiente Check List Coordinador / Corte Caja</v>
      </c>
      <c r="G364" t="str">
        <f>_xlfn.XLOOKUP(tblGenerador[[#This Row],[ID_Tarea]],tblTareas[ID],tblTareas[Tipo frecuencia],"")</f>
        <v>mensual</v>
      </c>
      <c r="H364" t="str">
        <f>_xlfn.XLOOKUP(tblGenerador[[#This Row],[ID_Tarea]],tblTareas[ID],tblTareas[Regla frecuencia],"")</f>
        <v>dia 24</v>
      </c>
      <c r="I364">
        <f>_xlfn.XLOOKUP(tblGenerador[[#This Row],[ID_Tarea]],tblTareas[ID],tblTareas[Duración Estándar (min)],"")</f>
        <v>5</v>
      </c>
      <c r="J364" t="str">
        <f>_xlfn.XLOOKUP(tblGenerador[[#This Row],[ID_Tarea]],tblTareas[ID],tblTareas[Turno],"")</f>
        <v>Cualquiera</v>
      </c>
      <c r="K364" t="str">
        <f>_xlfn.XLOOKUP(tblGenerador[[#This Row],[ID_Tarea]],tblTareas[ID],tblTareas[Puesto],"")</f>
        <v>Auxiliar Administrativo</v>
      </c>
      <c r="L364">
        <f>_xlfn.XLOOKUP(tblGenerador[[#This Row],[ID_Tarea]],tblTareas[ID],tblTareas[Frec Diaria],"")</f>
        <v>1</v>
      </c>
      <c r="M364" t="str">
        <f>_xlfn.XLOOKUP(tblGenerador[[#This Row],[ID_Tarea]],tblTareas[ID],tblTareas[Excluir_Festivos],"")</f>
        <v>si</v>
      </c>
      <c r="N3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5" spans="1:14">
      <c r="A365" s="6">
        <v>46028</v>
      </c>
      <c r="B365">
        <f>IFERROR(_xlfn.XLOOKUP(tblGenerador[[#This Row],[Fecha]],tblCalendario[Fecha],tblCalendario[Num de Sem],""),"")</f>
        <v>2</v>
      </c>
      <c r="C365" t="str">
        <f>IFERROR(_xlfn.XLOOKUP(tblGenerador[[#This Row],[Fecha]],tblCalendario[Fecha],tblCalendario[Dia Semana],""),"")</f>
        <v>martes</v>
      </c>
      <c r="D365">
        <f>IFERROR(_xlfn.XLOOKUP(tblGenerador[[#This Row],[Fecha]],tblCalendario[Fecha],tblCalendario[Mes],""),"")</f>
        <v>1</v>
      </c>
      <c r="E365" t="s">
        <v>4695</v>
      </c>
      <c r="F365" t="str">
        <f>_xlfn.XLOOKUP(tblGenerador[[#This Row],[ID_Tarea]],tblTareas[ID],tblTareas[TAREAS],"")</f>
        <v>Generar PreNomina</v>
      </c>
      <c r="G365" t="str">
        <f>_xlfn.XLOOKUP(tblGenerador[[#This Row],[ID_Tarea]],tblTareas[ID],tblTareas[Tipo frecuencia],"")</f>
        <v>semanal</v>
      </c>
      <c r="H365" t="str">
        <f>_xlfn.XLOOKUP(tblGenerador[[#This Row],[ID_Tarea]],tblTareas[ID],tblTareas[Regla frecuencia],"")</f>
        <v>sábado</v>
      </c>
      <c r="I365">
        <f>_xlfn.XLOOKUP(tblGenerador[[#This Row],[ID_Tarea]],tblTareas[ID],tblTareas[Duración Estándar (min)],"")</f>
        <v>120</v>
      </c>
      <c r="J365" t="str">
        <f>_xlfn.XLOOKUP(tblGenerador[[#This Row],[ID_Tarea]],tblTareas[ID],tblTareas[Turno],"")</f>
        <v>Cualquiera</v>
      </c>
      <c r="K365" t="str">
        <f>_xlfn.XLOOKUP(tblGenerador[[#This Row],[ID_Tarea]],tblTareas[ID],tblTareas[Puesto],"")</f>
        <v>Auxiliar Administrativo</v>
      </c>
      <c r="L365">
        <f>_xlfn.XLOOKUP(tblGenerador[[#This Row],[ID_Tarea]],tblTareas[ID],tblTareas[Frec Diaria],"")</f>
        <v>1</v>
      </c>
      <c r="M365" t="str">
        <f>_xlfn.XLOOKUP(tblGenerador[[#This Row],[ID_Tarea]],tblTareas[ID],tblTareas[Excluir_Festivos],"")</f>
        <v>si</v>
      </c>
      <c r="N3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6" spans="1:14">
      <c r="A366" s="6">
        <v>46029</v>
      </c>
      <c r="B366">
        <f>IFERROR(_xlfn.XLOOKUP(tblGenerador[[#This Row],[Fecha]],tblCalendario[Fecha],tblCalendario[Num de Sem],""),"")</f>
        <v>2</v>
      </c>
      <c r="C366" t="str">
        <f>IFERROR(_xlfn.XLOOKUP(tblGenerador[[#This Row],[Fecha]],tblCalendario[Fecha],tblCalendario[Dia Semana],""),"")</f>
        <v>miércoles</v>
      </c>
      <c r="D366">
        <f>IFERROR(_xlfn.XLOOKUP(tblGenerador[[#This Row],[Fecha]],tblCalendario[Fecha],tblCalendario[Mes],""),"")</f>
        <v>1</v>
      </c>
      <c r="E366" t="s">
        <v>176</v>
      </c>
      <c r="F366" t="str">
        <f>_xlfn.XLOOKUP(tblGenerador[[#This Row],[ID_Tarea]],tblTareas[ID],tblTareas[TAREAS],"")</f>
        <v>Asignación Y Seguimiento Tareas Al Equipo</v>
      </c>
      <c r="G366" t="str">
        <f>_xlfn.XLOOKUP(tblGenerador[[#This Row],[ID_Tarea]],tblTareas[ID],tblTareas[Tipo frecuencia],"")</f>
        <v>diario</v>
      </c>
      <c r="H366" t="str">
        <f>_xlfn.XLOOKUP(tblGenerador[[#This Row],[ID_Tarea]],tblTareas[ID],tblTareas[Regla frecuencia],"")</f>
        <v>diario</v>
      </c>
      <c r="I366">
        <f>_xlfn.XLOOKUP(tblGenerador[[#This Row],[ID_Tarea]],tblTareas[ID],tblTareas[Duración Estándar (min)],"")</f>
        <v>15</v>
      </c>
      <c r="J366" t="str">
        <f>_xlfn.XLOOKUP(tblGenerador[[#This Row],[ID_Tarea]],tblTareas[ID],tblTareas[Turno],"")</f>
        <v>Cualquiera</v>
      </c>
      <c r="K366" t="str">
        <f>_xlfn.XLOOKUP(tblGenerador[[#This Row],[ID_Tarea]],tblTareas[ID],tblTareas[Puesto],"")</f>
        <v>Auxiliar Administrativo</v>
      </c>
      <c r="L366">
        <f>_xlfn.XLOOKUP(tblGenerador[[#This Row],[ID_Tarea]],tblTareas[ID],tblTareas[Frec Diaria],"")</f>
        <v>1</v>
      </c>
      <c r="M366" t="str">
        <f>_xlfn.XLOOKUP(tblGenerador[[#This Row],[ID_Tarea]],tblTareas[ID],tblTareas[Excluir_Festivos],"")</f>
        <v>si</v>
      </c>
      <c r="N3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67" spans="1:14">
      <c r="A367" s="6">
        <v>46029</v>
      </c>
      <c r="B367">
        <f>IFERROR(_xlfn.XLOOKUP(tblGenerador[[#This Row],[Fecha]],tblCalendario[Fecha],tblCalendario[Num de Sem],""),"")</f>
        <v>2</v>
      </c>
      <c r="C367" t="str">
        <f>IFERROR(_xlfn.XLOOKUP(tblGenerador[[#This Row],[Fecha]],tblCalendario[Fecha],tblCalendario[Dia Semana],""),"")</f>
        <v>miércoles</v>
      </c>
      <c r="D367">
        <f>IFERROR(_xlfn.XLOOKUP(tblGenerador[[#This Row],[Fecha]],tblCalendario[Fecha],tblCalendario[Mes],""),"")</f>
        <v>1</v>
      </c>
      <c r="E367" t="s">
        <v>177</v>
      </c>
      <c r="F367" t="str">
        <f>_xlfn.XLOOKUP(tblGenerador[[#This Row],[ID_Tarea]],tblTareas[ID],tblTareas[TAREAS],"")</f>
        <v>Cobranza Telefonica CD</v>
      </c>
      <c r="G367" t="str">
        <f>_xlfn.XLOOKUP(tblGenerador[[#This Row],[ID_Tarea]],tblTareas[ID],tblTareas[Tipo frecuencia],"")</f>
        <v>personalizada</v>
      </c>
      <c r="H367" t="str">
        <f>_xlfn.XLOOKUP(tblGenerador[[#This Row],[ID_Tarea]],tblTareas[ID],tblTareas[Regla frecuencia],"")</f>
        <v>dia 27, dia 28, dia 4, dia 5, dia 14, dia 13, dia 20, dia 22, dia 11, dia 12, dia 26, dia 26, dia 30, dia 31</v>
      </c>
      <c r="I367">
        <f>_xlfn.XLOOKUP(tblGenerador[[#This Row],[ID_Tarea]],tblTareas[ID],tblTareas[Duración Estándar (min)],"")</f>
        <v>120</v>
      </c>
      <c r="J367" t="str">
        <f>_xlfn.XLOOKUP(tblGenerador[[#This Row],[ID_Tarea]],tblTareas[ID],tblTareas[Turno],"")</f>
        <v>Cualquiera</v>
      </c>
      <c r="K367" t="str">
        <f>_xlfn.XLOOKUP(tblGenerador[[#This Row],[ID_Tarea]],tblTareas[ID],tblTareas[Puesto],"")</f>
        <v>Auxiliar Administrativo</v>
      </c>
      <c r="L367">
        <f>_xlfn.XLOOKUP(tblGenerador[[#This Row],[ID_Tarea]],tblTareas[ID],tblTareas[Frec Diaria],"")</f>
        <v>1</v>
      </c>
      <c r="M367" t="str">
        <f>_xlfn.XLOOKUP(tblGenerador[[#This Row],[ID_Tarea]],tblTareas[ID],tblTareas[Excluir_Festivos],"")</f>
        <v>si</v>
      </c>
      <c r="N3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8" spans="1:14">
      <c r="A368" s="6">
        <v>46029</v>
      </c>
      <c r="B368">
        <f>IFERROR(_xlfn.XLOOKUP(tblGenerador[[#This Row],[Fecha]],tblCalendario[Fecha],tblCalendario[Num de Sem],""),"")</f>
        <v>2</v>
      </c>
      <c r="C368" t="str">
        <f>IFERROR(_xlfn.XLOOKUP(tblGenerador[[#This Row],[Fecha]],tblCalendario[Fecha],tblCalendario[Dia Semana],""),"")</f>
        <v>miércoles</v>
      </c>
      <c r="D368">
        <f>IFERROR(_xlfn.XLOOKUP(tblGenerador[[#This Row],[Fecha]],tblCalendario[Fecha],tblCalendario[Mes],""),"")</f>
        <v>1</v>
      </c>
      <c r="E368" t="s">
        <v>178</v>
      </c>
      <c r="F368" t="str">
        <f>_xlfn.XLOOKUP(tblGenerador[[#This Row],[ID_Tarea]],tblTareas[ID],tblTareas[TAREAS],"")</f>
        <v>Enviar Fotos Lista De Exhibicion</v>
      </c>
      <c r="G368" t="str">
        <f>_xlfn.XLOOKUP(tblGenerador[[#This Row],[ID_Tarea]],tblTareas[ID],tblTareas[Tipo frecuencia],"")</f>
        <v>semanal</v>
      </c>
      <c r="H368" t="str">
        <f>_xlfn.XLOOKUP(tblGenerador[[#This Row],[ID_Tarea]],tblTareas[ID],tblTareas[Regla frecuencia],"")</f>
        <v>jueves</v>
      </c>
      <c r="I368">
        <f>_xlfn.XLOOKUP(tblGenerador[[#This Row],[ID_Tarea]],tblTareas[ID],tblTareas[Duración Estándar (min)],"")</f>
        <v>10</v>
      </c>
      <c r="J368" t="str">
        <f>_xlfn.XLOOKUP(tblGenerador[[#This Row],[ID_Tarea]],tblTareas[ID],tblTareas[Turno],"")</f>
        <v>Cualquiera</v>
      </c>
      <c r="K368" t="str">
        <f>_xlfn.XLOOKUP(tblGenerador[[#This Row],[ID_Tarea]],tblTareas[ID],tblTareas[Puesto],"")</f>
        <v>Auxiliar Administrativo</v>
      </c>
      <c r="L368">
        <f>_xlfn.XLOOKUP(tblGenerador[[#This Row],[ID_Tarea]],tblTareas[ID],tblTareas[Frec Diaria],"")</f>
        <v>1</v>
      </c>
      <c r="M368" t="str">
        <f>_xlfn.XLOOKUP(tblGenerador[[#This Row],[ID_Tarea]],tblTareas[ID],tblTareas[Excluir_Festivos],"")</f>
        <v>si</v>
      </c>
      <c r="N3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69" spans="1:14">
      <c r="A369" s="6">
        <v>46029</v>
      </c>
      <c r="B369">
        <f>IFERROR(_xlfn.XLOOKUP(tblGenerador[[#This Row],[Fecha]],tblCalendario[Fecha],tblCalendario[Num de Sem],""),"")</f>
        <v>2</v>
      </c>
      <c r="C369" t="str">
        <f>IFERROR(_xlfn.XLOOKUP(tblGenerador[[#This Row],[Fecha]],tblCalendario[Fecha],tblCalendario[Dia Semana],""),"")</f>
        <v>miércoles</v>
      </c>
      <c r="D369">
        <f>IFERROR(_xlfn.XLOOKUP(tblGenerador[[#This Row],[Fecha]],tblCalendario[Fecha],tblCalendario[Mes],""),"")</f>
        <v>1</v>
      </c>
      <c r="E369" t="s">
        <v>1316</v>
      </c>
      <c r="F369" t="str">
        <f>_xlfn.XLOOKUP(tblGenerador[[#This Row],[ID_Tarea]],tblTareas[ID],tblTareas[TAREAS],"")</f>
        <v>Pago De Telefono</v>
      </c>
      <c r="G369" t="str">
        <f>_xlfn.XLOOKUP(tblGenerador[[#This Row],[ID_Tarea]],tblTareas[ID],tblTareas[Tipo frecuencia],"")</f>
        <v>mensual</v>
      </c>
      <c r="H369" t="str">
        <f>_xlfn.XLOOKUP(tblGenerador[[#This Row],[ID_Tarea]],tblTareas[ID],tblTareas[Regla frecuencia],"")</f>
        <v>dia 24</v>
      </c>
      <c r="I369">
        <f>_xlfn.XLOOKUP(tblGenerador[[#This Row],[ID_Tarea]],tblTareas[ID],tblTareas[Duración Estándar (min)],"")</f>
        <v>10</v>
      </c>
      <c r="J369" t="str">
        <f>_xlfn.XLOOKUP(tblGenerador[[#This Row],[ID_Tarea]],tblTareas[ID],tblTareas[Turno],"")</f>
        <v>Cualquiera</v>
      </c>
      <c r="K369" t="str">
        <f>_xlfn.XLOOKUP(tblGenerador[[#This Row],[ID_Tarea]],tblTareas[ID],tblTareas[Puesto],"")</f>
        <v>Auxiliar Administrativo</v>
      </c>
      <c r="L369">
        <f>_xlfn.XLOOKUP(tblGenerador[[#This Row],[ID_Tarea]],tblTareas[ID],tblTareas[Frec Diaria],"")</f>
        <v>1</v>
      </c>
      <c r="M369" t="str">
        <f>_xlfn.XLOOKUP(tblGenerador[[#This Row],[ID_Tarea]],tblTareas[ID],tblTareas[Excluir_Festivos],"")</f>
        <v>si</v>
      </c>
      <c r="N3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0" spans="1:14">
      <c r="A370" s="6">
        <v>46029</v>
      </c>
      <c r="B370">
        <f>IFERROR(_xlfn.XLOOKUP(tblGenerador[[#This Row],[Fecha]],tblCalendario[Fecha],tblCalendario[Num de Sem],""),"")</f>
        <v>2</v>
      </c>
      <c r="C370" t="str">
        <f>IFERROR(_xlfn.XLOOKUP(tblGenerador[[#This Row],[Fecha]],tblCalendario[Fecha],tblCalendario[Dia Semana],""),"")</f>
        <v>miércoles</v>
      </c>
      <c r="D370">
        <f>IFERROR(_xlfn.XLOOKUP(tblGenerador[[#This Row],[Fecha]],tblCalendario[Fecha],tblCalendario[Mes],""),"")</f>
        <v>1</v>
      </c>
      <c r="E370" t="s">
        <v>1317</v>
      </c>
      <c r="F370" t="str">
        <f>_xlfn.XLOOKUP(tblGenerador[[#This Row],[ID_Tarea]],tblTareas[ID],tblTareas[TAREAS],"")</f>
        <v>Pago De Agua</v>
      </c>
      <c r="G370" t="str">
        <f>_xlfn.XLOOKUP(tblGenerador[[#This Row],[ID_Tarea]],tblTareas[ID],tblTareas[Tipo frecuencia],"")</f>
        <v>mensual</v>
      </c>
      <c r="H370" t="str">
        <f>_xlfn.XLOOKUP(tblGenerador[[#This Row],[ID_Tarea]],tblTareas[ID],tblTareas[Regla frecuencia],"")</f>
        <v>dia 24</v>
      </c>
      <c r="I370">
        <f>_xlfn.XLOOKUP(tblGenerador[[#This Row],[ID_Tarea]],tblTareas[ID],tblTareas[Duración Estándar (min)],"")</f>
        <v>10</v>
      </c>
      <c r="J370" t="str">
        <f>_xlfn.XLOOKUP(tblGenerador[[#This Row],[ID_Tarea]],tblTareas[ID],tblTareas[Turno],"")</f>
        <v>Cualquiera</v>
      </c>
      <c r="K370" t="str">
        <f>_xlfn.XLOOKUP(tblGenerador[[#This Row],[ID_Tarea]],tblTareas[ID],tblTareas[Puesto],"")</f>
        <v>Auxiliar Administrativo</v>
      </c>
      <c r="L370">
        <f>_xlfn.XLOOKUP(tblGenerador[[#This Row],[ID_Tarea]],tblTareas[ID],tblTareas[Frec Diaria],"")</f>
        <v>1</v>
      </c>
      <c r="M370" t="str">
        <f>_xlfn.XLOOKUP(tblGenerador[[#This Row],[ID_Tarea]],tblTareas[ID],tblTareas[Excluir_Festivos],"")</f>
        <v>si</v>
      </c>
      <c r="N3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1" spans="1:14">
      <c r="A371" s="6">
        <v>46029</v>
      </c>
      <c r="B371">
        <f>IFERROR(_xlfn.XLOOKUP(tblGenerador[[#This Row],[Fecha]],tblCalendario[Fecha],tblCalendario[Num de Sem],""),"")</f>
        <v>2</v>
      </c>
      <c r="C371" t="str">
        <f>IFERROR(_xlfn.XLOOKUP(tblGenerador[[#This Row],[Fecha]],tblCalendario[Fecha],tblCalendario[Dia Semana],""),"")</f>
        <v>miércoles</v>
      </c>
      <c r="D371">
        <f>IFERROR(_xlfn.XLOOKUP(tblGenerador[[#This Row],[Fecha]],tblCalendario[Fecha],tblCalendario[Mes],""),"")</f>
        <v>1</v>
      </c>
      <c r="E371" t="s">
        <v>1318</v>
      </c>
      <c r="F371" t="str">
        <f>_xlfn.XLOOKUP(tblGenerador[[#This Row],[ID_Tarea]],tblTareas[ID],tblTareas[TAREAS],"")</f>
        <v>Pago De Luz</v>
      </c>
      <c r="G371" t="str">
        <f>_xlfn.XLOOKUP(tblGenerador[[#This Row],[ID_Tarea]],tblTareas[ID],tblTareas[Tipo frecuencia],"")</f>
        <v>mensual</v>
      </c>
      <c r="H371" t="str">
        <f>_xlfn.XLOOKUP(tblGenerador[[#This Row],[ID_Tarea]],tblTareas[ID],tblTareas[Regla frecuencia],"")</f>
        <v>dia 24</v>
      </c>
      <c r="I371">
        <f>_xlfn.XLOOKUP(tblGenerador[[#This Row],[ID_Tarea]],tblTareas[ID],tblTareas[Duración Estándar (min)],"")</f>
        <v>10</v>
      </c>
      <c r="J371" t="str">
        <f>_xlfn.XLOOKUP(tblGenerador[[#This Row],[ID_Tarea]],tblTareas[ID],tblTareas[Turno],"")</f>
        <v>Cualquiera</v>
      </c>
      <c r="K371" t="str">
        <f>_xlfn.XLOOKUP(tblGenerador[[#This Row],[ID_Tarea]],tblTareas[ID],tblTareas[Puesto],"")</f>
        <v>Auxiliar Administrativo</v>
      </c>
      <c r="L371">
        <f>_xlfn.XLOOKUP(tblGenerador[[#This Row],[ID_Tarea]],tblTareas[ID],tblTareas[Frec Diaria],"")</f>
        <v>1</v>
      </c>
      <c r="M371" t="str">
        <f>_xlfn.XLOOKUP(tblGenerador[[#This Row],[ID_Tarea]],tblTareas[ID],tblTareas[Excluir_Festivos],"")</f>
        <v>si</v>
      </c>
      <c r="N3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2" spans="1:14">
      <c r="A372" s="6">
        <v>46029</v>
      </c>
      <c r="B372">
        <f>IFERROR(_xlfn.XLOOKUP(tblGenerador[[#This Row],[Fecha]],tblCalendario[Fecha],tblCalendario[Num de Sem],""),"")</f>
        <v>2</v>
      </c>
      <c r="C372" t="str">
        <f>IFERROR(_xlfn.XLOOKUP(tblGenerador[[#This Row],[Fecha]],tblCalendario[Fecha],tblCalendario[Dia Semana],""),"")</f>
        <v>miércoles</v>
      </c>
      <c r="D372">
        <f>IFERROR(_xlfn.XLOOKUP(tblGenerador[[#This Row],[Fecha]],tblCalendario[Fecha],tblCalendario[Mes],""),"")</f>
        <v>1</v>
      </c>
      <c r="E372" t="s">
        <v>179</v>
      </c>
      <c r="F372" t="str">
        <f>_xlfn.XLOOKUP(tblGenerador[[#This Row],[ID_Tarea]],tblTareas[ID],tblTareas[TAREAS],"")</f>
        <v xml:space="preserve">Totales Check Lista Caja </v>
      </c>
      <c r="G372" t="str">
        <f>_xlfn.XLOOKUP(tblGenerador[[#This Row],[ID_Tarea]],tblTareas[ID],tblTareas[Tipo frecuencia],"")</f>
        <v>mensual</v>
      </c>
      <c r="H372" t="str">
        <f>_xlfn.XLOOKUP(tblGenerador[[#This Row],[ID_Tarea]],tblTareas[ID],tblTareas[Regla frecuencia],"")</f>
        <v>dia 24</v>
      </c>
      <c r="I372">
        <f>_xlfn.XLOOKUP(tblGenerador[[#This Row],[ID_Tarea]],tblTareas[ID],tblTareas[Duración Estándar (min)],"")</f>
        <v>10</v>
      </c>
      <c r="J372" t="str">
        <f>_xlfn.XLOOKUP(tblGenerador[[#This Row],[ID_Tarea]],tblTareas[ID],tblTareas[Turno],"")</f>
        <v>Cualquiera</v>
      </c>
      <c r="K372" t="str">
        <f>_xlfn.XLOOKUP(tblGenerador[[#This Row],[ID_Tarea]],tblTareas[ID],tblTareas[Puesto],"")</f>
        <v>Auxiliar Administrativo</v>
      </c>
      <c r="L372">
        <f>_xlfn.XLOOKUP(tblGenerador[[#This Row],[ID_Tarea]],tblTareas[ID],tblTareas[Frec Diaria],"")</f>
        <v>1</v>
      </c>
      <c r="M372" t="str">
        <f>_xlfn.XLOOKUP(tblGenerador[[#This Row],[ID_Tarea]],tblTareas[ID],tblTareas[Excluir_Festivos],"")</f>
        <v>si</v>
      </c>
      <c r="N3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3" spans="1:14">
      <c r="A373" s="6">
        <v>46029</v>
      </c>
      <c r="B373">
        <f>IFERROR(_xlfn.XLOOKUP(tblGenerador[[#This Row],[Fecha]],tblCalendario[Fecha],tblCalendario[Num de Sem],""),"")</f>
        <v>2</v>
      </c>
      <c r="C373" t="str">
        <f>IFERROR(_xlfn.XLOOKUP(tblGenerador[[#This Row],[Fecha]],tblCalendario[Fecha],tblCalendario[Dia Semana],""),"")</f>
        <v>miércoles</v>
      </c>
      <c r="D373">
        <f>IFERROR(_xlfn.XLOOKUP(tblGenerador[[#This Row],[Fecha]],tblCalendario[Fecha],tblCalendario[Mes],""),"")</f>
        <v>1</v>
      </c>
      <c r="E373" t="s">
        <v>180</v>
      </c>
      <c r="F373" t="str">
        <f>_xlfn.XLOOKUP(tblGenerador[[#This Row],[ID_Tarea]],tblTareas[ID],tblTareas[TAREAS],"")</f>
        <v>Conciliar Apartados En Sistema Vs Físicos</v>
      </c>
      <c r="G373" t="str">
        <f>_xlfn.XLOOKUP(tblGenerador[[#This Row],[ID_Tarea]],tblTareas[ID],tblTareas[Tipo frecuencia],"")</f>
        <v>semanal</v>
      </c>
      <c r="H373" t="str">
        <f>_xlfn.XLOOKUP(tblGenerador[[#This Row],[ID_Tarea]],tblTareas[ID],tblTareas[Regla frecuencia],"")</f>
        <v>Martes</v>
      </c>
      <c r="I373">
        <f>_xlfn.XLOOKUP(tblGenerador[[#This Row],[ID_Tarea]],tblTareas[ID],tblTareas[Duración Estándar (min)],"")</f>
        <v>15</v>
      </c>
      <c r="J373" t="str">
        <f>_xlfn.XLOOKUP(tblGenerador[[#This Row],[ID_Tarea]],tblTareas[ID],tblTareas[Turno],"")</f>
        <v>Cualquiera</v>
      </c>
      <c r="K373" t="str">
        <f>_xlfn.XLOOKUP(tblGenerador[[#This Row],[ID_Tarea]],tblTareas[ID],tblTareas[Puesto],"")</f>
        <v>Sub Coordinadora</v>
      </c>
      <c r="L373">
        <f>_xlfn.XLOOKUP(tblGenerador[[#This Row],[ID_Tarea]],tblTareas[ID],tblTareas[Frec Diaria],"")</f>
        <v>1</v>
      </c>
      <c r="M373" t="str">
        <f>_xlfn.XLOOKUP(tblGenerador[[#This Row],[ID_Tarea]],tblTareas[ID],tblTareas[Excluir_Festivos],"")</f>
        <v>si</v>
      </c>
      <c r="N3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4" spans="1:14">
      <c r="A374" s="6">
        <v>46029</v>
      </c>
      <c r="B374">
        <f>IFERROR(_xlfn.XLOOKUP(tblGenerador[[#This Row],[Fecha]],tblCalendario[Fecha],tblCalendario[Num de Sem],""),"")</f>
        <v>2</v>
      </c>
      <c r="C374" t="str">
        <f>IFERROR(_xlfn.XLOOKUP(tblGenerador[[#This Row],[Fecha]],tblCalendario[Fecha],tblCalendario[Dia Semana],""),"")</f>
        <v>miércoles</v>
      </c>
      <c r="D374">
        <f>IFERROR(_xlfn.XLOOKUP(tblGenerador[[#This Row],[Fecha]],tblCalendario[Fecha],tblCalendario[Mes],""),"")</f>
        <v>1</v>
      </c>
      <c r="E374" t="s">
        <v>181</v>
      </c>
      <c r="F374" t="str">
        <f>_xlfn.XLOOKUP(tblGenerador[[#This Row],[ID_Tarea]],tblTareas[ID],tblTareas[TAREAS],"")</f>
        <v xml:space="preserve">Reunion Cierre De Mes </v>
      </c>
      <c r="G374" t="str">
        <f>_xlfn.XLOOKUP(tblGenerador[[#This Row],[ID_Tarea]],tblTareas[ID],tblTareas[Tipo frecuencia],"")</f>
        <v>mensual</v>
      </c>
      <c r="H374" t="str">
        <f>_xlfn.XLOOKUP(tblGenerador[[#This Row],[ID_Tarea]],tblTareas[ID],tblTareas[Regla frecuencia],"")</f>
        <v>dia 27</v>
      </c>
      <c r="I374">
        <f>_xlfn.XLOOKUP(tblGenerador[[#This Row],[ID_Tarea]],tblTareas[ID],tblTareas[Duración Estándar (min)],"")</f>
        <v>120</v>
      </c>
      <c r="J374" t="str">
        <f>_xlfn.XLOOKUP(tblGenerador[[#This Row],[ID_Tarea]],tblTareas[ID],tblTareas[Turno],"")</f>
        <v>Cualquiera</v>
      </c>
      <c r="K374" t="str">
        <f>_xlfn.XLOOKUP(tblGenerador[[#This Row],[ID_Tarea]],tblTareas[ID],tblTareas[Puesto],"")</f>
        <v>Sub Coordinadora</v>
      </c>
      <c r="L374">
        <f>_xlfn.XLOOKUP(tblGenerador[[#This Row],[ID_Tarea]],tblTareas[ID],tblTareas[Frec Diaria],"")</f>
        <v>1</v>
      </c>
      <c r="M374" t="str">
        <f>_xlfn.XLOOKUP(tblGenerador[[#This Row],[ID_Tarea]],tblTareas[ID],tblTareas[Excluir_Festivos],"")</f>
        <v>si</v>
      </c>
      <c r="N3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5" spans="1:14">
      <c r="A375" s="6">
        <v>46029</v>
      </c>
      <c r="B375">
        <f>IFERROR(_xlfn.XLOOKUP(tblGenerador[[#This Row],[Fecha]],tblCalendario[Fecha],tblCalendario[Num de Sem],""),"")</f>
        <v>2</v>
      </c>
      <c r="C375" t="str">
        <f>IFERROR(_xlfn.XLOOKUP(tblGenerador[[#This Row],[Fecha]],tblCalendario[Fecha],tblCalendario[Dia Semana],""),"")</f>
        <v>miércoles</v>
      </c>
      <c r="D375">
        <f>IFERROR(_xlfn.XLOOKUP(tblGenerador[[#This Row],[Fecha]],tblCalendario[Fecha],tblCalendario[Mes],""),"")</f>
        <v>1</v>
      </c>
      <c r="E375" t="s">
        <v>182</v>
      </c>
      <c r="F375" t="str">
        <f>_xlfn.XLOOKUP(tblGenerador[[#This Row],[ID_Tarea]],tblTareas[ID],tblTareas[TAREAS],"")</f>
        <v>Depurar Pagares Saldados</v>
      </c>
      <c r="G375" t="str">
        <f>_xlfn.XLOOKUP(tblGenerador[[#This Row],[ID_Tarea]],tblTareas[ID],tblTareas[Tipo frecuencia],"")</f>
        <v>trimestral</v>
      </c>
      <c r="H375" t="str">
        <f>_xlfn.XLOOKUP(tblGenerador[[#This Row],[ID_Tarea]],tblTareas[ID],tblTareas[Regla frecuencia],"")</f>
        <v>trimestral, primer lunes</v>
      </c>
      <c r="I375">
        <f>_xlfn.XLOOKUP(tblGenerador[[#This Row],[ID_Tarea]],tblTareas[ID],tblTareas[Duración Estándar (min)],"")</f>
        <v>10</v>
      </c>
      <c r="J375" t="str">
        <f>_xlfn.XLOOKUP(tblGenerador[[#This Row],[ID_Tarea]],tblTareas[ID],tblTareas[Turno],"")</f>
        <v>Cualquiera</v>
      </c>
      <c r="K375" t="str">
        <f>_xlfn.XLOOKUP(tblGenerador[[#This Row],[ID_Tarea]],tblTareas[ID],tblTareas[Puesto],"")</f>
        <v>Sub Coordinadora</v>
      </c>
      <c r="L375">
        <f>_xlfn.XLOOKUP(tblGenerador[[#This Row],[ID_Tarea]],tblTareas[ID],tblTareas[Frec Diaria],"")</f>
        <v>1</v>
      </c>
      <c r="M375" t="str">
        <f>_xlfn.XLOOKUP(tblGenerador[[#This Row],[ID_Tarea]],tblTareas[ID],tblTareas[Excluir_Festivos],"")</f>
        <v>si</v>
      </c>
      <c r="N3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6" spans="1:14">
      <c r="A376" s="6">
        <v>46029</v>
      </c>
      <c r="B376">
        <f>IFERROR(_xlfn.XLOOKUP(tblGenerador[[#This Row],[Fecha]],tblCalendario[Fecha],tblCalendario[Num de Sem],""),"")</f>
        <v>2</v>
      </c>
      <c r="C376" t="str">
        <f>IFERROR(_xlfn.XLOOKUP(tblGenerador[[#This Row],[Fecha]],tblCalendario[Fecha],tblCalendario[Dia Semana],""),"")</f>
        <v>miércoles</v>
      </c>
      <c r="D376">
        <f>IFERROR(_xlfn.XLOOKUP(tblGenerador[[#This Row],[Fecha]],tblCalendario[Fecha],tblCalendario[Mes],""),"")</f>
        <v>1</v>
      </c>
      <c r="E376" t="s">
        <v>183</v>
      </c>
      <c r="F376" t="str">
        <f>_xlfn.XLOOKUP(tblGenerador[[#This Row],[ID_Tarea]],tblTareas[ID],tblTareas[TAREAS],"")</f>
        <v>Sugerir Art A Descontinuar</v>
      </c>
      <c r="G376" t="str">
        <f>_xlfn.XLOOKUP(tblGenerador[[#This Row],[ID_Tarea]],tblTareas[ID],tblTareas[Tipo frecuencia],"")</f>
        <v>mensual</v>
      </c>
      <c r="H376" t="str">
        <f>_xlfn.XLOOKUP(tblGenerador[[#This Row],[ID_Tarea]],tblTareas[ID],tblTareas[Regla frecuencia],"")</f>
        <v>dia 10</v>
      </c>
      <c r="I376">
        <f>_xlfn.XLOOKUP(tblGenerador[[#This Row],[ID_Tarea]],tblTareas[ID],tblTareas[Duración Estándar (min)],"")</f>
        <v>15</v>
      </c>
      <c r="J376" t="str">
        <f>_xlfn.XLOOKUP(tblGenerador[[#This Row],[ID_Tarea]],tblTareas[ID],tblTareas[Turno],"")</f>
        <v>Cualquiera</v>
      </c>
      <c r="K376" t="str">
        <f>_xlfn.XLOOKUP(tblGenerador[[#This Row],[ID_Tarea]],tblTareas[ID],tblTareas[Puesto],"")</f>
        <v>Sub Coordinadora</v>
      </c>
      <c r="L376">
        <f>_xlfn.XLOOKUP(tblGenerador[[#This Row],[ID_Tarea]],tblTareas[ID],tblTareas[Frec Diaria],"")</f>
        <v>1</v>
      </c>
      <c r="M376" t="str">
        <f>_xlfn.XLOOKUP(tblGenerador[[#This Row],[ID_Tarea]],tblTareas[ID],tblTareas[Excluir_Festivos],"")</f>
        <v>si</v>
      </c>
      <c r="N3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7" spans="1:14">
      <c r="A377" s="6">
        <v>46029</v>
      </c>
      <c r="B377">
        <f>IFERROR(_xlfn.XLOOKUP(tblGenerador[[#This Row],[Fecha]],tblCalendario[Fecha],tblCalendario[Num de Sem],""),"")</f>
        <v>2</v>
      </c>
      <c r="C377" t="str">
        <f>IFERROR(_xlfn.XLOOKUP(tblGenerador[[#This Row],[Fecha]],tblCalendario[Fecha],tblCalendario[Dia Semana],""),"")</f>
        <v>miércoles</v>
      </c>
      <c r="D377">
        <f>IFERROR(_xlfn.XLOOKUP(tblGenerador[[#This Row],[Fecha]],tblCalendario[Fecha],tblCalendario[Mes],""),"")</f>
        <v>1</v>
      </c>
      <c r="E377" t="s">
        <v>184</v>
      </c>
      <c r="F377" t="str">
        <f>_xlfn.XLOOKUP(tblGenerador[[#This Row],[ID_Tarea]],tblTareas[ID],tblTareas[TAREAS],"")</f>
        <v xml:space="preserve">Plantilla De Personal </v>
      </c>
      <c r="G377" t="str">
        <f>_xlfn.XLOOKUP(tblGenerador[[#This Row],[ID_Tarea]],tblTareas[ID],tblTareas[Tipo frecuencia],"")</f>
        <v>semanal</v>
      </c>
      <c r="H377" t="str">
        <f>_xlfn.XLOOKUP(tblGenerador[[#This Row],[ID_Tarea]],tblTareas[ID],tblTareas[Regla frecuencia],"")</f>
        <v>martes</v>
      </c>
      <c r="I377">
        <f>_xlfn.XLOOKUP(tblGenerador[[#This Row],[ID_Tarea]],tblTareas[ID],tblTareas[Duración Estándar (min)],"")</f>
        <v>20</v>
      </c>
      <c r="J377" t="str">
        <f>_xlfn.XLOOKUP(tblGenerador[[#This Row],[ID_Tarea]],tblTareas[ID],tblTareas[Turno],"")</f>
        <v>Cualquiera</v>
      </c>
      <c r="K377" t="str">
        <f>_xlfn.XLOOKUP(tblGenerador[[#This Row],[ID_Tarea]],tblTareas[ID],tblTareas[Puesto],"")</f>
        <v>Sub Coordinadora</v>
      </c>
      <c r="L377">
        <f>_xlfn.XLOOKUP(tblGenerador[[#This Row],[ID_Tarea]],tblTareas[ID],tblTareas[Frec Diaria],"")</f>
        <v>1</v>
      </c>
      <c r="M377" t="str">
        <f>_xlfn.XLOOKUP(tblGenerador[[#This Row],[ID_Tarea]],tblTareas[ID],tblTareas[Excluir_Festivos],"")</f>
        <v>si</v>
      </c>
      <c r="N3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8" spans="1:14">
      <c r="A378" s="6">
        <v>46029</v>
      </c>
      <c r="B378">
        <f>IFERROR(_xlfn.XLOOKUP(tblGenerador[[#This Row],[Fecha]],tblCalendario[Fecha],tblCalendario[Num de Sem],""),"")</f>
        <v>2</v>
      </c>
      <c r="C378" t="str">
        <f>IFERROR(_xlfn.XLOOKUP(tblGenerador[[#This Row],[Fecha]],tblCalendario[Fecha],tblCalendario[Dia Semana],""),"")</f>
        <v>miércoles</v>
      </c>
      <c r="D378">
        <f>IFERROR(_xlfn.XLOOKUP(tblGenerador[[#This Row],[Fecha]],tblCalendario[Fecha],tblCalendario[Mes],""),"")</f>
        <v>1</v>
      </c>
      <c r="E378" t="s">
        <v>185</v>
      </c>
      <c r="F378" t="str">
        <f>_xlfn.XLOOKUP(tblGenerador[[#This Row],[ID_Tarea]],tblTareas[ID],tblTareas[TAREAS],"")</f>
        <v xml:space="preserve">Promocion De Vales </v>
      </c>
      <c r="G378" t="str">
        <f>_xlfn.XLOOKUP(tblGenerador[[#This Row],[ID_Tarea]],tblTareas[ID],tblTareas[Tipo frecuencia],"")</f>
        <v>mensual</v>
      </c>
      <c r="H378" t="str">
        <f>_xlfn.XLOOKUP(tblGenerador[[#This Row],[ID_Tarea]],tblTareas[ID],tblTareas[Regla frecuencia],"")</f>
        <v>dia 24</v>
      </c>
      <c r="I378">
        <f>_xlfn.XLOOKUP(tblGenerador[[#This Row],[ID_Tarea]],tblTareas[ID],tblTareas[Duración Estándar (min)],"")</f>
        <v>5</v>
      </c>
      <c r="J378" t="str">
        <f>_xlfn.XLOOKUP(tblGenerador[[#This Row],[ID_Tarea]],tblTareas[ID],tblTareas[Turno],"")</f>
        <v>Cualquiera</v>
      </c>
      <c r="K378" t="str">
        <f>_xlfn.XLOOKUP(tblGenerador[[#This Row],[ID_Tarea]],tblTareas[ID],tblTareas[Puesto],"")</f>
        <v>Sub Coordinadora</v>
      </c>
      <c r="L378">
        <f>_xlfn.XLOOKUP(tblGenerador[[#This Row],[ID_Tarea]],tblTareas[ID],tblTareas[Frec Diaria],"")</f>
        <v>1</v>
      </c>
      <c r="M378" t="str">
        <f>_xlfn.XLOOKUP(tblGenerador[[#This Row],[ID_Tarea]],tblTareas[ID],tblTareas[Excluir_Festivos],"")</f>
        <v>si</v>
      </c>
      <c r="N3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79" spans="1:14">
      <c r="A379" s="6">
        <v>46029</v>
      </c>
      <c r="B379">
        <f>IFERROR(_xlfn.XLOOKUP(tblGenerador[[#This Row],[Fecha]],tblCalendario[Fecha],tblCalendario[Num de Sem],""),"")</f>
        <v>2</v>
      </c>
      <c r="C379" t="str">
        <f>IFERROR(_xlfn.XLOOKUP(tblGenerador[[#This Row],[Fecha]],tblCalendario[Fecha],tblCalendario[Dia Semana],""),"")</f>
        <v>miércoles</v>
      </c>
      <c r="D379">
        <f>IFERROR(_xlfn.XLOOKUP(tblGenerador[[#This Row],[Fecha]],tblCalendario[Fecha],tblCalendario[Mes],""),"")</f>
        <v>1</v>
      </c>
      <c r="E379" t="s">
        <v>186</v>
      </c>
      <c r="F379" t="str">
        <f>_xlfn.XLOOKUP(tblGenerador[[#This Row],[ID_Tarea]],tblTareas[ID],tblTareas[TAREAS],"")</f>
        <v xml:space="preserve">Resurtidos </v>
      </c>
      <c r="G379" t="str">
        <f>_xlfn.XLOOKUP(tblGenerador[[#This Row],[ID_Tarea]],tblTareas[ID],tblTareas[Tipo frecuencia],"")</f>
        <v>mensual</v>
      </c>
      <c r="H379" t="str">
        <f>_xlfn.XLOOKUP(tblGenerador[[#This Row],[ID_Tarea]],tblTareas[ID],tblTareas[Regla frecuencia],"")</f>
        <v>dia 26</v>
      </c>
      <c r="I379">
        <f>_xlfn.XLOOKUP(tblGenerador[[#This Row],[ID_Tarea]],tblTareas[ID],tblTareas[Duración Estándar (min)],"")</f>
        <v>15</v>
      </c>
      <c r="J379" t="str">
        <f>_xlfn.XLOOKUP(tblGenerador[[#This Row],[ID_Tarea]],tblTareas[ID],tblTareas[Turno],"")</f>
        <v>Cualquiera</v>
      </c>
      <c r="K379" t="str">
        <f>_xlfn.XLOOKUP(tblGenerador[[#This Row],[ID_Tarea]],tblTareas[ID],tblTareas[Puesto],"")</f>
        <v>Sub Coordinadora</v>
      </c>
      <c r="L379">
        <f>_xlfn.XLOOKUP(tblGenerador[[#This Row],[ID_Tarea]],tblTareas[ID],tblTareas[Frec Diaria],"")</f>
        <v>1</v>
      </c>
      <c r="M379" t="str">
        <f>_xlfn.XLOOKUP(tblGenerador[[#This Row],[ID_Tarea]],tblTareas[ID],tblTareas[Excluir_Festivos],"")</f>
        <v>si</v>
      </c>
      <c r="N3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0" spans="1:14">
      <c r="A380" s="6">
        <v>46029</v>
      </c>
      <c r="B380">
        <f>IFERROR(_xlfn.XLOOKUP(tblGenerador[[#This Row],[Fecha]],tblCalendario[Fecha],tblCalendario[Num de Sem],""),"")</f>
        <v>2</v>
      </c>
      <c r="C380" t="str">
        <f>IFERROR(_xlfn.XLOOKUP(tblGenerador[[#This Row],[Fecha]],tblCalendario[Fecha],tblCalendario[Dia Semana],""),"")</f>
        <v>miércoles</v>
      </c>
      <c r="D380">
        <f>IFERROR(_xlfn.XLOOKUP(tblGenerador[[#This Row],[Fecha]],tblCalendario[Fecha],tblCalendario[Mes],""),"")</f>
        <v>1</v>
      </c>
      <c r="E380" t="s">
        <v>187</v>
      </c>
      <c r="F380" t="str">
        <f>_xlfn.XLOOKUP(tblGenerador[[#This Row],[ID_Tarea]],tblTareas[ID],tblTareas[TAREAS],"")</f>
        <v>Reunion Metas Comerciales</v>
      </c>
      <c r="G380" t="str">
        <f>_xlfn.XLOOKUP(tblGenerador[[#This Row],[ID_Tarea]],tblTareas[ID],tblTareas[Tipo frecuencia],"")</f>
        <v>personalizada</v>
      </c>
      <c r="H380" t="str">
        <f>_xlfn.XLOOKUP(tblGenerador[[#This Row],[ID_Tarea]],tblTareas[ID],tblTareas[Regla frecuencia],"")</f>
        <v>lunes a sabado</v>
      </c>
      <c r="I380">
        <f>_xlfn.XLOOKUP(tblGenerador[[#This Row],[ID_Tarea]],tblTareas[ID],tblTareas[Duración Estándar (min)],"")</f>
        <v>20</v>
      </c>
      <c r="J380" t="str">
        <f>_xlfn.XLOOKUP(tblGenerador[[#This Row],[ID_Tarea]],tblTareas[ID],tblTareas[Turno],"")</f>
        <v>Cualquiera</v>
      </c>
      <c r="K380" t="str">
        <f>_xlfn.XLOOKUP(tblGenerador[[#This Row],[ID_Tarea]],tblTareas[ID],tblTareas[Puesto],"")</f>
        <v>Sub Coordinadora</v>
      </c>
      <c r="L380">
        <f>_xlfn.XLOOKUP(tblGenerador[[#This Row],[ID_Tarea]],tblTareas[ID],tblTareas[Frec Diaria],"")</f>
        <v>1</v>
      </c>
      <c r="M380" t="str">
        <f>_xlfn.XLOOKUP(tblGenerador[[#This Row],[ID_Tarea]],tblTareas[ID],tblTareas[Excluir_Festivos],"")</f>
        <v>si</v>
      </c>
      <c r="N3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1" spans="1:14">
      <c r="A381" s="6">
        <v>46029</v>
      </c>
      <c r="B381">
        <f>IFERROR(_xlfn.XLOOKUP(tblGenerador[[#This Row],[Fecha]],tblCalendario[Fecha],tblCalendario[Num de Sem],""),"")</f>
        <v>2</v>
      </c>
      <c r="C381" t="str">
        <f>IFERROR(_xlfn.XLOOKUP(tblGenerador[[#This Row],[Fecha]],tblCalendario[Fecha],tblCalendario[Dia Semana],""),"")</f>
        <v>miércoles</v>
      </c>
      <c r="D381">
        <f>IFERROR(_xlfn.XLOOKUP(tblGenerador[[#This Row],[Fecha]],tblCalendario[Fecha],tblCalendario[Mes],""),"")</f>
        <v>1</v>
      </c>
      <c r="E381" t="s">
        <v>188</v>
      </c>
      <c r="F381" t="str">
        <f>_xlfn.XLOOKUP(tblGenerador[[#This Row],[ID_Tarea]],tblTareas[ID],tblTareas[TAREAS],"")</f>
        <v>Revisar Negativos</v>
      </c>
      <c r="G381" t="str">
        <f>_xlfn.XLOOKUP(tblGenerador[[#This Row],[ID_Tarea]],tblTareas[ID],tblTareas[Tipo frecuencia],"")</f>
        <v>mensual</v>
      </c>
      <c r="H381" t="str">
        <f>_xlfn.XLOOKUP(tblGenerador[[#This Row],[ID_Tarea]],tblTareas[ID],tblTareas[Regla frecuencia],"")</f>
        <v>dia 24</v>
      </c>
      <c r="I381">
        <f>_xlfn.XLOOKUP(tblGenerador[[#This Row],[ID_Tarea]],tblTareas[ID],tblTareas[Duración Estándar (min)],"")</f>
        <v>10</v>
      </c>
      <c r="J381" t="str">
        <f>_xlfn.XLOOKUP(tblGenerador[[#This Row],[ID_Tarea]],tblTareas[ID],tblTareas[Turno],"")</f>
        <v>Cualquiera</v>
      </c>
      <c r="K381" t="str">
        <f>_xlfn.XLOOKUP(tblGenerador[[#This Row],[ID_Tarea]],tblTareas[ID],tblTareas[Puesto],"")</f>
        <v>Sub Coordinadora</v>
      </c>
      <c r="L381">
        <f>_xlfn.XLOOKUP(tblGenerador[[#This Row],[ID_Tarea]],tblTareas[ID],tblTareas[Frec Diaria],"")</f>
        <v>1</v>
      </c>
      <c r="M381" t="str">
        <f>_xlfn.XLOOKUP(tblGenerador[[#This Row],[ID_Tarea]],tblTareas[ID],tblTareas[Excluir_Festivos],"")</f>
        <v>si</v>
      </c>
      <c r="N3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2" spans="1:14">
      <c r="A382" s="6">
        <v>46029</v>
      </c>
      <c r="B382">
        <f>IFERROR(_xlfn.XLOOKUP(tblGenerador[[#This Row],[Fecha]],tblCalendario[Fecha],tblCalendario[Num de Sem],""),"")</f>
        <v>2</v>
      </c>
      <c r="C382" t="str">
        <f>IFERROR(_xlfn.XLOOKUP(tblGenerador[[#This Row],[Fecha]],tblCalendario[Fecha],tblCalendario[Dia Semana],""),"")</f>
        <v>miércoles</v>
      </c>
      <c r="D382">
        <f>IFERROR(_xlfn.XLOOKUP(tblGenerador[[#This Row],[Fecha]],tblCalendario[Fecha],tblCalendario[Mes],""),"")</f>
        <v>1</v>
      </c>
      <c r="E382" t="s">
        <v>189</v>
      </c>
      <c r="F382" t="str">
        <f>_xlfn.XLOOKUP(tblGenerador[[#This Row],[ID_Tarea]],tblTareas[ID],tblTareas[TAREAS],"")</f>
        <v>Seguimiento Cobranza Dv</v>
      </c>
      <c r="G382" t="str">
        <f>_xlfn.XLOOKUP(tblGenerador[[#This Row],[ID_Tarea]],tblTareas[ID],tblTareas[Tipo frecuencia],"")</f>
        <v>personalizada</v>
      </c>
      <c r="H382" t="str">
        <f>_xlfn.XLOOKUP(tblGenerador[[#This Row],[ID_Tarea]],tblTareas[ID],tblTareas[Regla frecuencia],"")</f>
        <v>dia 19, dia 4, dia 20, dia 21, dia 5, dia 3</v>
      </c>
      <c r="I382">
        <f>_xlfn.XLOOKUP(tblGenerador[[#This Row],[ID_Tarea]],tblTareas[ID],tblTareas[Duración Estándar (min)],"")</f>
        <v>30</v>
      </c>
      <c r="J382" t="str">
        <f>_xlfn.XLOOKUP(tblGenerador[[#This Row],[ID_Tarea]],tblTareas[ID],tblTareas[Turno],"")</f>
        <v>Cualquiera</v>
      </c>
      <c r="K382" t="str">
        <f>_xlfn.XLOOKUP(tblGenerador[[#This Row],[ID_Tarea]],tblTareas[ID],tblTareas[Puesto],"")</f>
        <v>Auxiliar Administrativo</v>
      </c>
      <c r="L382">
        <f>_xlfn.XLOOKUP(tblGenerador[[#This Row],[ID_Tarea]],tblTareas[ID],tblTareas[Frec Diaria],"")</f>
        <v>1</v>
      </c>
      <c r="M382" t="str">
        <f>_xlfn.XLOOKUP(tblGenerador[[#This Row],[ID_Tarea]],tblTareas[ID],tblTareas[Excluir_Festivos],"")</f>
        <v>si</v>
      </c>
      <c r="N3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3" spans="1:14">
      <c r="A383" s="6">
        <v>46029</v>
      </c>
      <c r="B383">
        <f>IFERROR(_xlfn.XLOOKUP(tblGenerador[[#This Row],[Fecha]],tblCalendario[Fecha],tblCalendario[Num de Sem],""),"")</f>
        <v>2</v>
      </c>
      <c r="C383" t="str">
        <f>IFERROR(_xlfn.XLOOKUP(tblGenerador[[#This Row],[Fecha]],tblCalendario[Fecha],tblCalendario[Dia Semana],""),"")</f>
        <v>miércoles</v>
      </c>
      <c r="D383">
        <f>IFERROR(_xlfn.XLOOKUP(tblGenerador[[#This Row],[Fecha]],tblCalendario[Fecha],tblCalendario[Mes],""),"")</f>
        <v>1</v>
      </c>
      <c r="E383" t="s">
        <v>190</v>
      </c>
      <c r="F383" t="str">
        <f>_xlfn.XLOOKUP(tblGenerador[[#This Row],[ID_Tarea]],tblTareas[ID],tblTareas[TAREAS],"")</f>
        <v>Seguimiento Tareas</v>
      </c>
      <c r="G383" t="str">
        <f>_xlfn.XLOOKUP(tblGenerador[[#This Row],[ID_Tarea]],tblTareas[ID],tblTareas[Tipo frecuencia],"")</f>
        <v>diario</v>
      </c>
      <c r="H383" t="str">
        <f>_xlfn.XLOOKUP(tblGenerador[[#This Row],[ID_Tarea]],tblTareas[ID],tblTareas[Regla frecuencia],"")</f>
        <v>diario</v>
      </c>
      <c r="I383">
        <f>_xlfn.XLOOKUP(tblGenerador[[#This Row],[ID_Tarea]],tblTareas[ID],tblTareas[Duración Estándar (min)],"")</f>
        <v>10</v>
      </c>
      <c r="J383" t="str">
        <f>_xlfn.XLOOKUP(tblGenerador[[#This Row],[ID_Tarea]],tblTareas[ID],tblTareas[Turno],"")</f>
        <v>Cualquiera</v>
      </c>
      <c r="K383" t="str">
        <f>_xlfn.XLOOKUP(tblGenerador[[#This Row],[ID_Tarea]],tblTareas[ID],tblTareas[Puesto],"")</f>
        <v>Sub Coordinadora</v>
      </c>
      <c r="L383">
        <f>_xlfn.XLOOKUP(tblGenerador[[#This Row],[ID_Tarea]],tblTareas[ID],tblTareas[Frec Diaria],"")</f>
        <v>1</v>
      </c>
      <c r="M383" t="str">
        <f>_xlfn.XLOOKUP(tblGenerador[[#This Row],[ID_Tarea]],tblTareas[ID],tblTareas[Excluir_Festivos],"")</f>
        <v>si</v>
      </c>
      <c r="N3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4" spans="1:14">
      <c r="A384" s="6">
        <v>46029</v>
      </c>
      <c r="B384">
        <f>IFERROR(_xlfn.XLOOKUP(tblGenerador[[#This Row],[Fecha]],tblCalendario[Fecha],tblCalendario[Num de Sem],""),"")</f>
        <v>2</v>
      </c>
      <c r="C384" t="str">
        <f>IFERROR(_xlfn.XLOOKUP(tblGenerador[[#This Row],[Fecha]],tblCalendario[Fecha],tblCalendario[Dia Semana],""),"")</f>
        <v>miércoles</v>
      </c>
      <c r="D384">
        <f>IFERROR(_xlfn.XLOOKUP(tblGenerador[[#This Row],[Fecha]],tblCalendario[Fecha],tblCalendario[Mes],""),"")</f>
        <v>1</v>
      </c>
      <c r="E384" t="s">
        <v>191</v>
      </c>
      <c r="F384" t="str">
        <f>_xlfn.XLOOKUP(tblGenerador[[#This Row],[ID_Tarea]],tblTareas[ID],tblTareas[TAREAS],"")</f>
        <v>Avances Solicitudes credito directo o DV Pendientes</v>
      </c>
      <c r="G384" t="str">
        <f>_xlfn.XLOOKUP(tblGenerador[[#This Row],[ID_Tarea]],tblTareas[ID],tblTareas[Tipo frecuencia],"")</f>
        <v>personalizada</v>
      </c>
      <c r="H384" t="str">
        <f>_xlfn.XLOOKUP(tblGenerador[[#This Row],[ID_Tarea]],tblTareas[ID],tblTareas[Regla frecuencia],"")</f>
        <v>Martes, Jueves</v>
      </c>
      <c r="I384">
        <f>_xlfn.XLOOKUP(tblGenerador[[#This Row],[ID_Tarea]],tblTareas[ID],tblTareas[Duración Estándar (min)],"")</f>
        <v>25</v>
      </c>
      <c r="J384" t="str">
        <f>_xlfn.XLOOKUP(tblGenerador[[#This Row],[ID_Tarea]],tblTareas[ID],tblTareas[Turno],"")</f>
        <v>Cualquiera</v>
      </c>
      <c r="K384" t="str">
        <f>_xlfn.XLOOKUP(tblGenerador[[#This Row],[ID_Tarea]],tblTareas[ID],tblTareas[Puesto],"")</f>
        <v>Sub Coordinadora</v>
      </c>
      <c r="L384">
        <f>_xlfn.XLOOKUP(tblGenerador[[#This Row],[ID_Tarea]],tblTareas[ID],tblTareas[Frec Diaria],"")</f>
        <v>1</v>
      </c>
      <c r="M384" t="str">
        <f>_xlfn.XLOOKUP(tblGenerador[[#This Row],[ID_Tarea]],tblTareas[ID],tblTareas[Excluir_Festivos],"")</f>
        <v>si</v>
      </c>
      <c r="N3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5" spans="1:14">
      <c r="A385" s="6">
        <v>46029</v>
      </c>
      <c r="B385">
        <f>IFERROR(_xlfn.XLOOKUP(tblGenerador[[#This Row],[Fecha]],tblCalendario[Fecha],tblCalendario[Num de Sem],""),"")</f>
        <v>2</v>
      </c>
      <c r="C385" t="str">
        <f>IFERROR(_xlfn.XLOOKUP(tblGenerador[[#This Row],[Fecha]],tblCalendario[Fecha],tblCalendario[Dia Semana],""),"")</f>
        <v>miércoles</v>
      </c>
      <c r="D385">
        <f>IFERROR(_xlfn.XLOOKUP(tblGenerador[[#This Row],[Fecha]],tblCalendario[Fecha],tblCalendario[Mes],""),"")</f>
        <v>1</v>
      </c>
      <c r="E385" t="s">
        <v>192</v>
      </c>
      <c r="F385" t="str">
        <f>_xlfn.XLOOKUP(tblGenerador[[#This Row],[ID_Tarea]],tblTareas[ID],tblTareas[TAREAS],"")</f>
        <v xml:space="preserve">Videos Tv </v>
      </c>
      <c r="G385" t="str">
        <f>_xlfn.XLOOKUP(tblGenerador[[#This Row],[ID_Tarea]],tblTareas[ID],tblTareas[Tipo frecuencia],"")</f>
        <v>quincenal</v>
      </c>
      <c r="H385" t="str">
        <f>_xlfn.XLOOKUP(tblGenerador[[#This Row],[ID_Tarea]],tblTareas[ID],tblTareas[Regla frecuencia],"")</f>
        <v>viernes</v>
      </c>
      <c r="I385">
        <f>_xlfn.XLOOKUP(tblGenerador[[#This Row],[ID_Tarea]],tblTareas[ID],tblTareas[Duración Estándar (min)],"")</f>
        <v>5</v>
      </c>
      <c r="J385" t="str">
        <f>_xlfn.XLOOKUP(tblGenerador[[#This Row],[ID_Tarea]],tblTareas[ID],tblTareas[Turno],"")</f>
        <v>Cualquiera</v>
      </c>
      <c r="K385" t="str">
        <f>_xlfn.XLOOKUP(tblGenerador[[#This Row],[ID_Tarea]],tblTareas[ID],tblTareas[Puesto],"")</f>
        <v>Sub Coordinadora</v>
      </c>
      <c r="L385">
        <f>_xlfn.XLOOKUP(tblGenerador[[#This Row],[ID_Tarea]],tblTareas[ID],tblTareas[Frec Diaria],"")</f>
        <v>1</v>
      </c>
      <c r="M385" t="str">
        <f>_xlfn.XLOOKUP(tblGenerador[[#This Row],[ID_Tarea]],tblTareas[ID],tblTareas[Excluir_Festivos],"")</f>
        <v>si</v>
      </c>
      <c r="N3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6" spans="1:14">
      <c r="A386" s="6">
        <v>46029</v>
      </c>
      <c r="B386">
        <f>IFERROR(_xlfn.XLOOKUP(tblGenerador[[#This Row],[Fecha]],tblCalendario[Fecha],tblCalendario[Num de Sem],""),"")</f>
        <v>2</v>
      </c>
      <c r="C386" t="str">
        <f>IFERROR(_xlfn.XLOOKUP(tblGenerador[[#This Row],[Fecha]],tblCalendario[Fecha],tblCalendario[Dia Semana],""),"")</f>
        <v>miércoles</v>
      </c>
      <c r="D386">
        <f>IFERROR(_xlfn.XLOOKUP(tblGenerador[[#This Row],[Fecha]],tblCalendario[Fecha],tblCalendario[Mes],""),"")</f>
        <v>1</v>
      </c>
      <c r="E386" t="s">
        <v>193</v>
      </c>
      <c r="F386" t="str">
        <f>_xlfn.XLOOKUP(tblGenerador[[#This Row],[ID_Tarea]],tblTareas[ID],tblTareas[TAREAS],"")</f>
        <v xml:space="preserve">Formatos Disponibles </v>
      </c>
      <c r="G386" t="str">
        <f>_xlfn.XLOOKUP(tblGenerador[[#This Row],[ID_Tarea]],tblTareas[ID],tblTareas[Tipo frecuencia],"")</f>
        <v>semanal</v>
      </c>
      <c r="H386" t="str">
        <f>_xlfn.XLOOKUP(tblGenerador[[#This Row],[ID_Tarea]],tblTareas[ID],tblTareas[Regla frecuencia],"")</f>
        <v>lunes</v>
      </c>
      <c r="I386">
        <f>_xlfn.XLOOKUP(tblGenerador[[#This Row],[ID_Tarea]],tblTareas[ID],tblTareas[Duración Estándar (min)],"")</f>
        <v>5</v>
      </c>
      <c r="J386" t="str">
        <f>_xlfn.XLOOKUP(tblGenerador[[#This Row],[ID_Tarea]],tblTareas[ID],tblTareas[Turno],"")</f>
        <v>Cualquiera</v>
      </c>
      <c r="K386" t="str">
        <f>_xlfn.XLOOKUP(tblGenerador[[#This Row],[ID_Tarea]],tblTareas[ID],tblTareas[Puesto],"")</f>
        <v>Sub Coordinadora</v>
      </c>
      <c r="L386">
        <f>_xlfn.XLOOKUP(tblGenerador[[#This Row],[ID_Tarea]],tblTareas[ID],tblTareas[Frec Diaria],"")</f>
        <v>1</v>
      </c>
      <c r="M386" t="str">
        <f>_xlfn.XLOOKUP(tblGenerador[[#This Row],[ID_Tarea]],tblTareas[ID],tblTareas[Excluir_Festivos],"")</f>
        <v>si</v>
      </c>
      <c r="N3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7" spans="1:14">
      <c r="A387" s="6">
        <v>46029</v>
      </c>
      <c r="B387">
        <f>IFERROR(_xlfn.XLOOKUP(tblGenerador[[#This Row],[Fecha]],tblCalendario[Fecha],tblCalendario[Num de Sem],""),"")</f>
        <v>2</v>
      </c>
      <c r="C387" t="str">
        <f>IFERROR(_xlfn.XLOOKUP(tblGenerador[[#This Row],[Fecha]],tblCalendario[Fecha],tblCalendario[Dia Semana],""),"")</f>
        <v>miércoles</v>
      </c>
      <c r="D387">
        <f>IFERROR(_xlfn.XLOOKUP(tblGenerador[[#This Row],[Fecha]],tblCalendario[Fecha],tblCalendario[Mes],""),"")</f>
        <v>1</v>
      </c>
      <c r="E387" t="s">
        <v>194</v>
      </c>
      <c r="F387" t="str">
        <f>_xlfn.XLOOKUP(tblGenerador[[#This Row],[ID_Tarea]],tblTareas[ID],tblTareas[TAREAS],"")</f>
        <v xml:space="preserve">Inspeccion Tienda </v>
      </c>
      <c r="G387" t="str">
        <f>_xlfn.XLOOKUP(tblGenerador[[#This Row],[ID_Tarea]],tblTareas[ID],tblTareas[Tipo frecuencia],"")</f>
        <v>diario</v>
      </c>
      <c r="H387" t="str">
        <f>_xlfn.XLOOKUP(tblGenerador[[#This Row],[ID_Tarea]],tblTareas[ID],tblTareas[Regla frecuencia],"")</f>
        <v>diario</v>
      </c>
      <c r="I387">
        <f>_xlfn.XLOOKUP(tblGenerador[[#This Row],[ID_Tarea]],tblTareas[ID],tblTareas[Duración Estándar (min)],"")</f>
        <v>10</v>
      </c>
      <c r="J387" t="str">
        <f>_xlfn.XLOOKUP(tblGenerador[[#This Row],[ID_Tarea]],tblTareas[ID],tblTareas[Turno],"")</f>
        <v>Cualquiera</v>
      </c>
      <c r="K387" t="str">
        <f>_xlfn.XLOOKUP(tblGenerador[[#This Row],[ID_Tarea]],tblTareas[ID],tblTareas[Puesto],"")</f>
        <v>Sub Coordinadora</v>
      </c>
      <c r="L387">
        <f>_xlfn.XLOOKUP(tblGenerador[[#This Row],[ID_Tarea]],tblTareas[ID],tblTareas[Frec Diaria],"")</f>
        <v>1</v>
      </c>
      <c r="M387" t="str">
        <f>_xlfn.XLOOKUP(tblGenerador[[#This Row],[ID_Tarea]],tblTareas[ID],tblTareas[Excluir_Festivos],"")</f>
        <v>si</v>
      </c>
      <c r="N3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88" spans="1:14">
      <c r="A388" s="6">
        <v>46029</v>
      </c>
      <c r="B388">
        <f>IFERROR(_xlfn.XLOOKUP(tblGenerador[[#This Row],[Fecha]],tblCalendario[Fecha],tblCalendario[Num de Sem],""),"")</f>
        <v>2</v>
      </c>
      <c r="C388" t="str">
        <f>IFERROR(_xlfn.XLOOKUP(tblGenerador[[#This Row],[Fecha]],tblCalendario[Fecha],tblCalendario[Dia Semana],""),"")</f>
        <v>miércoles</v>
      </c>
      <c r="D388">
        <f>IFERROR(_xlfn.XLOOKUP(tblGenerador[[#This Row],[Fecha]],tblCalendario[Fecha],tblCalendario[Mes],""),"")</f>
        <v>1</v>
      </c>
      <c r="E388" t="s">
        <v>195</v>
      </c>
      <c r="F388" t="str">
        <f>_xlfn.XLOOKUP(tblGenerador[[#This Row],[ID_Tarea]],tblTareas[ID],tblTareas[TAREAS],"")</f>
        <v>Revision Marcas x Colaborador</v>
      </c>
      <c r="G388" t="str">
        <f>_xlfn.XLOOKUP(tblGenerador[[#This Row],[ID_Tarea]],tblTareas[ID],tblTareas[Tipo frecuencia],"")</f>
        <v>mensual</v>
      </c>
      <c r="H388" t="str">
        <f>_xlfn.XLOOKUP(tblGenerador[[#This Row],[ID_Tarea]],tblTareas[ID],tblTareas[Regla frecuencia],"")</f>
        <v>dia 26</v>
      </c>
      <c r="I388">
        <f>_xlfn.XLOOKUP(tblGenerador[[#This Row],[ID_Tarea]],tblTareas[ID],tblTareas[Duración Estándar (min)],"")</f>
        <v>15</v>
      </c>
      <c r="J388" t="str">
        <f>_xlfn.XLOOKUP(tblGenerador[[#This Row],[ID_Tarea]],tblTareas[ID],tblTareas[Turno],"")</f>
        <v>Cualquiera</v>
      </c>
      <c r="K388" t="str">
        <f>_xlfn.XLOOKUP(tblGenerador[[#This Row],[ID_Tarea]],tblTareas[ID],tblTareas[Puesto],"")</f>
        <v>Sub Coordinadora</v>
      </c>
      <c r="L388">
        <f>_xlfn.XLOOKUP(tblGenerador[[#This Row],[ID_Tarea]],tblTareas[ID],tblTareas[Frec Diaria],"")</f>
        <v>1</v>
      </c>
      <c r="M388" t="str">
        <f>_xlfn.XLOOKUP(tblGenerador[[#This Row],[ID_Tarea]],tblTareas[ID],tblTareas[Excluir_Festivos],"")</f>
        <v>si</v>
      </c>
      <c r="N3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89" spans="1:14">
      <c r="A389" s="6">
        <v>46029</v>
      </c>
      <c r="B389">
        <f>IFERROR(_xlfn.XLOOKUP(tblGenerador[[#This Row],[Fecha]],tblCalendario[Fecha],tblCalendario[Num de Sem],""),"")</f>
        <v>2</v>
      </c>
      <c r="C389" t="str">
        <f>IFERROR(_xlfn.XLOOKUP(tblGenerador[[#This Row],[Fecha]],tblCalendario[Fecha],tblCalendario[Dia Semana],""),"")</f>
        <v>miércoles</v>
      </c>
      <c r="D389">
        <f>IFERROR(_xlfn.XLOOKUP(tblGenerador[[#This Row],[Fecha]],tblCalendario[Fecha],tblCalendario[Mes],""),"")</f>
        <v>1</v>
      </c>
      <c r="E389" t="s">
        <v>196</v>
      </c>
      <c r="F389" t="str">
        <f>_xlfn.XLOOKUP(tblGenerador[[#This Row],[ID_Tarea]],tblTareas[ID],tblTareas[TAREAS],"")</f>
        <v>Enviar ventas perdidas</v>
      </c>
      <c r="G389" t="str">
        <f>_xlfn.XLOOKUP(tblGenerador[[#This Row],[ID_Tarea]],tblTareas[ID],tblTareas[Tipo frecuencia],"")</f>
        <v>semanal</v>
      </c>
      <c r="H389" t="str">
        <f>_xlfn.XLOOKUP(tblGenerador[[#This Row],[ID_Tarea]],tblTareas[ID],tblTareas[Regla frecuencia],"")</f>
        <v>Sabado</v>
      </c>
      <c r="I389">
        <f>_xlfn.XLOOKUP(tblGenerador[[#This Row],[ID_Tarea]],tblTareas[ID],tblTareas[Duración Estándar (min)],"")</f>
        <v>5</v>
      </c>
      <c r="J389" t="str">
        <f>_xlfn.XLOOKUP(tblGenerador[[#This Row],[ID_Tarea]],tblTareas[ID],tblTareas[Turno],"")</f>
        <v>Cualquiera</v>
      </c>
      <c r="K389" t="str">
        <f>_xlfn.XLOOKUP(tblGenerador[[#This Row],[ID_Tarea]],tblTareas[ID],tblTareas[Puesto],"")</f>
        <v>Sub Coordinadora</v>
      </c>
      <c r="L389">
        <f>_xlfn.XLOOKUP(tblGenerador[[#This Row],[ID_Tarea]],tblTareas[ID],tblTareas[Frec Diaria],"")</f>
        <v>1</v>
      </c>
      <c r="M389" t="str">
        <f>_xlfn.XLOOKUP(tblGenerador[[#This Row],[ID_Tarea]],tblTareas[ID],tblTareas[Excluir_Festivos],"")</f>
        <v>si</v>
      </c>
      <c r="N3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0" spans="1:14">
      <c r="A390" s="6">
        <v>46029</v>
      </c>
      <c r="B390">
        <f>IFERROR(_xlfn.XLOOKUP(tblGenerador[[#This Row],[Fecha]],tblCalendario[Fecha],tblCalendario[Num de Sem],""),"")</f>
        <v>2</v>
      </c>
      <c r="C390" t="str">
        <f>IFERROR(_xlfn.XLOOKUP(tblGenerador[[#This Row],[Fecha]],tblCalendario[Fecha],tblCalendario[Dia Semana],""),"")</f>
        <v>miércoles</v>
      </c>
      <c r="D390">
        <f>IFERROR(_xlfn.XLOOKUP(tblGenerador[[#This Row],[Fecha]],tblCalendario[Fecha],tblCalendario[Mes],""),"")</f>
        <v>1</v>
      </c>
      <c r="E390" t="s">
        <v>197</v>
      </c>
      <c r="F390" t="str">
        <f>_xlfn.XLOOKUP(tblGenerador[[#This Row],[ID_Tarea]],tblTareas[ID],tblTareas[TAREAS],"")</f>
        <v>Reporte De Activaciones De Cd Y Dv</v>
      </c>
      <c r="G390" t="str">
        <f>_xlfn.XLOOKUP(tblGenerador[[#This Row],[ID_Tarea]],tblTareas[ID],tblTareas[Tipo frecuencia],"")</f>
        <v>semanal</v>
      </c>
      <c r="H390" t="str">
        <f>_xlfn.XLOOKUP(tblGenerador[[#This Row],[ID_Tarea]],tblTareas[ID],tblTareas[Regla frecuencia],"")</f>
        <v>Lunes</v>
      </c>
      <c r="I390">
        <f>_xlfn.XLOOKUP(tblGenerador[[#This Row],[ID_Tarea]],tblTareas[ID],tblTareas[Duración Estándar (min)],"")</f>
        <v>10</v>
      </c>
      <c r="J390" t="str">
        <f>_xlfn.XLOOKUP(tblGenerador[[#This Row],[ID_Tarea]],tblTareas[ID],tblTareas[Turno],"")</f>
        <v>Cualquiera</v>
      </c>
      <c r="K390" t="str">
        <f>_xlfn.XLOOKUP(tblGenerador[[#This Row],[ID_Tarea]],tblTareas[ID],tblTareas[Puesto],"")</f>
        <v>Sub Coordinadora</v>
      </c>
      <c r="L390">
        <f>_xlfn.XLOOKUP(tblGenerador[[#This Row],[ID_Tarea]],tblTareas[ID],tblTareas[Frec Diaria],"")</f>
        <v>1</v>
      </c>
      <c r="M390" t="str">
        <f>_xlfn.XLOOKUP(tblGenerador[[#This Row],[ID_Tarea]],tblTareas[ID],tblTareas[Excluir_Festivos],"")</f>
        <v>si</v>
      </c>
      <c r="N3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1" spans="1:14">
      <c r="A391" s="6">
        <v>46029</v>
      </c>
      <c r="B391">
        <f>IFERROR(_xlfn.XLOOKUP(tblGenerador[[#This Row],[Fecha]],tblCalendario[Fecha],tblCalendario[Num de Sem],""),"")</f>
        <v>2</v>
      </c>
      <c r="C391" t="str">
        <f>IFERROR(_xlfn.XLOOKUP(tblGenerador[[#This Row],[Fecha]],tblCalendario[Fecha],tblCalendario[Dia Semana],""),"")</f>
        <v>miércoles</v>
      </c>
      <c r="D391">
        <f>IFERROR(_xlfn.XLOOKUP(tblGenerador[[#This Row],[Fecha]],tblCalendario[Fecha],tblCalendario[Mes],""),"")</f>
        <v>1</v>
      </c>
      <c r="E391" t="s">
        <v>198</v>
      </c>
      <c r="F391" t="str">
        <f>_xlfn.XLOOKUP(tblGenerador[[#This Row],[ID_Tarea]],tblTareas[ID],tblTareas[TAREAS],"")</f>
        <v>Solicitar Comisión Artículos De Promoción</v>
      </c>
      <c r="G391" t="str">
        <f>_xlfn.XLOOKUP(tblGenerador[[#This Row],[ID_Tarea]],tblTareas[ID],tblTareas[Tipo frecuencia],"")</f>
        <v>semanal</v>
      </c>
      <c r="H391" t="str">
        <f>_xlfn.XLOOKUP(tblGenerador[[#This Row],[ID_Tarea]],tblTareas[ID],tblTareas[Regla frecuencia],"")</f>
        <v>lunes</v>
      </c>
      <c r="I391">
        <f>_xlfn.XLOOKUP(tblGenerador[[#This Row],[ID_Tarea]],tblTareas[ID],tblTareas[Duración Estándar (min)],"")</f>
        <v>15</v>
      </c>
      <c r="J391" t="str">
        <f>_xlfn.XLOOKUP(tblGenerador[[#This Row],[ID_Tarea]],tblTareas[ID],tblTareas[Turno],"")</f>
        <v>Cualquiera</v>
      </c>
      <c r="K391" t="str">
        <f>_xlfn.XLOOKUP(tblGenerador[[#This Row],[ID_Tarea]],tblTareas[ID],tblTareas[Puesto],"")</f>
        <v>Sub Coordinadora</v>
      </c>
      <c r="L391">
        <f>_xlfn.XLOOKUP(tblGenerador[[#This Row],[ID_Tarea]],tblTareas[ID],tblTareas[Frec Diaria],"")</f>
        <v>1</v>
      </c>
      <c r="M391" t="str">
        <f>_xlfn.XLOOKUP(tblGenerador[[#This Row],[ID_Tarea]],tblTareas[ID],tblTareas[Excluir_Festivos],"")</f>
        <v>si</v>
      </c>
      <c r="N3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2" spans="1:14">
      <c r="A392" s="6">
        <v>46029</v>
      </c>
      <c r="B392">
        <f>IFERROR(_xlfn.XLOOKUP(tblGenerador[[#This Row],[Fecha]],tblCalendario[Fecha],tblCalendario[Num de Sem],""),"")</f>
        <v>2</v>
      </c>
      <c r="C392" t="str">
        <f>IFERROR(_xlfn.XLOOKUP(tblGenerador[[#This Row],[Fecha]],tblCalendario[Fecha],tblCalendario[Dia Semana],""),"")</f>
        <v>miércoles</v>
      </c>
      <c r="D392">
        <f>IFERROR(_xlfn.XLOOKUP(tblGenerador[[#This Row],[Fecha]],tblCalendario[Fecha],tblCalendario[Mes],""),"")</f>
        <v>1</v>
      </c>
      <c r="E392" t="s">
        <v>199</v>
      </c>
      <c r="F392" t="str">
        <f>_xlfn.XLOOKUP(tblGenerador[[#This Row],[ID_Tarea]],tblTareas[ID],tblTareas[TAREAS],"")</f>
        <v>Reporte De Horas Extras</v>
      </c>
      <c r="G392" t="str">
        <f>_xlfn.XLOOKUP(tblGenerador[[#This Row],[ID_Tarea]],tblTareas[ID],tblTareas[Tipo frecuencia],"")</f>
        <v>semanal</v>
      </c>
      <c r="H392" t="str">
        <f>_xlfn.XLOOKUP(tblGenerador[[#This Row],[ID_Tarea]],tblTareas[ID],tblTareas[Regla frecuencia],"")</f>
        <v>lunes</v>
      </c>
      <c r="I392">
        <f>_xlfn.XLOOKUP(tblGenerador[[#This Row],[ID_Tarea]],tblTareas[ID],tblTareas[Duración Estándar (min)],"")</f>
        <v>5</v>
      </c>
      <c r="J392" t="str">
        <f>_xlfn.XLOOKUP(tblGenerador[[#This Row],[ID_Tarea]],tblTareas[ID],tblTareas[Turno],"")</f>
        <v>Cualquiera</v>
      </c>
      <c r="K392" t="str">
        <f>_xlfn.XLOOKUP(tblGenerador[[#This Row],[ID_Tarea]],tblTareas[ID],tblTareas[Puesto],"")</f>
        <v>Sub Coordinadora</v>
      </c>
      <c r="L392">
        <f>_xlfn.XLOOKUP(tblGenerador[[#This Row],[ID_Tarea]],tblTareas[ID],tblTareas[Frec Diaria],"")</f>
        <v>1</v>
      </c>
      <c r="M392" t="str">
        <f>_xlfn.XLOOKUP(tblGenerador[[#This Row],[ID_Tarea]],tblTareas[ID],tblTareas[Excluir_Festivos],"")</f>
        <v>si</v>
      </c>
      <c r="N3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3" spans="1:14">
      <c r="A393" s="6">
        <v>46029</v>
      </c>
      <c r="B393">
        <f>IFERROR(_xlfn.XLOOKUP(tblGenerador[[#This Row],[Fecha]],tblCalendario[Fecha],tblCalendario[Num de Sem],""),"")</f>
        <v>2</v>
      </c>
      <c r="C393" t="str">
        <f>IFERROR(_xlfn.XLOOKUP(tblGenerador[[#This Row],[Fecha]],tblCalendario[Fecha],tblCalendario[Dia Semana],""),"")</f>
        <v>miércoles</v>
      </c>
      <c r="D393">
        <f>IFERROR(_xlfn.XLOOKUP(tblGenerador[[#This Row],[Fecha]],tblCalendario[Fecha],tblCalendario[Mes],""),"")</f>
        <v>1</v>
      </c>
      <c r="E393" t="s">
        <v>200</v>
      </c>
      <c r="F393" t="str">
        <f>_xlfn.XLOOKUP(tblGenerador[[#This Row],[ID_Tarea]],tblTareas[ID],tblTareas[TAREAS],"")</f>
        <v>Presupuesto De Venta Semanal (Lunes, Hrs Sac)</v>
      </c>
      <c r="G393" t="str">
        <f>_xlfn.XLOOKUP(tblGenerador[[#This Row],[ID_Tarea]],tblTareas[ID],tblTareas[Tipo frecuencia],"")</f>
        <v>semanal</v>
      </c>
      <c r="H393" t="str">
        <f>_xlfn.XLOOKUP(tblGenerador[[#This Row],[ID_Tarea]],tblTareas[ID],tblTareas[Regla frecuencia],"")</f>
        <v>lunes</v>
      </c>
      <c r="I393">
        <f>_xlfn.XLOOKUP(tblGenerador[[#This Row],[ID_Tarea]],tblTareas[ID],tblTareas[Duración Estándar (min)],"")</f>
        <v>10</v>
      </c>
      <c r="J393" t="str">
        <f>_xlfn.XLOOKUP(tblGenerador[[#This Row],[ID_Tarea]],tblTareas[ID],tblTareas[Turno],"")</f>
        <v>Cualquiera</v>
      </c>
      <c r="K393" t="str">
        <f>_xlfn.XLOOKUP(tblGenerador[[#This Row],[ID_Tarea]],tblTareas[ID],tblTareas[Puesto],"")</f>
        <v>Sub Coordinadora</v>
      </c>
      <c r="L393">
        <f>_xlfn.XLOOKUP(tblGenerador[[#This Row],[ID_Tarea]],tblTareas[ID],tblTareas[Frec Diaria],"")</f>
        <v>1</v>
      </c>
      <c r="M393" t="str">
        <f>_xlfn.XLOOKUP(tblGenerador[[#This Row],[ID_Tarea]],tblTareas[ID],tblTareas[Excluir_Festivos],"")</f>
        <v>si</v>
      </c>
      <c r="N3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4" spans="1:14">
      <c r="A394" s="6">
        <v>46029</v>
      </c>
      <c r="B394">
        <f>IFERROR(_xlfn.XLOOKUP(tblGenerador[[#This Row],[Fecha]],tblCalendario[Fecha],tblCalendario[Num de Sem],""),"")</f>
        <v>2</v>
      </c>
      <c r="C394" t="str">
        <f>IFERROR(_xlfn.XLOOKUP(tblGenerador[[#This Row],[Fecha]],tblCalendario[Fecha],tblCalendario[Dia Semana],""),"")</f>
        <v>miércoles</v>
      </c>
      <c r="D394">
        <f>IFERROR(_xlfn.XLOOKUP(tblGenerador[[#This Row],[Fecha]],tblCalendario[Fecha],tblCalendario[Mes],""),"")</f>
        <v>1</v>
      </c>
      <c r="E394" t="s">
        <v>201</v>
      </c>
      <c r="F394" t="str">
        <f>_xlfn.XLOOKUP(tblGenerador[[#This Row],[ID_Tarea]],tblTareas[ID],tblTareas[TAREAS],"")</f>
        <v>Seguimiento Tareas Colaboradores</v>
      </c>
      <c r="G394" t="str">
        <f>_xlfn.XLOOKUP(tblGenerador[[#This Row],[ID_Tarea]],tblTareas[ID],tblTareas[Tipo frecuencia],"")</f>
        <v>diario</v>
      </c>
      <c r="H394" t="str">
        <f>_xlfn.XLOOKUP(tblGenerador[[#This Row],[ID_Tarea]],tblTareas[ID],tblTareas[Regla frecuencia],"")</f>
        <v>lunes a sabado</v>
      </c>
      <c r="I394">
        <f>_xlfn.XLOOKUP(tblGenerador[[#This Row],[ID_Tarea]],tblTareas[ID],tblTareas[Duración Estándar (min)],"")</f>
        <v>5</v>
      </c>
      <c r="J394" t="str">
        <f>_xlfn.XLOOKUP(tblGenerador[[#This Row],[ID_Tarea]],tblTareas[ID],tblTareas[Turno],"")</f>
        <v>Cualquiera</v>
      </c>
      <c r="K394" t="str">
        <f>_xlfn.XLOOKUP(tblGenerador[[#This Row],[ID_Tarea]],tblTareas[ID],tblTareas[Puesto],"")</f>
        <v>Sub Coordinadora</v>
      </c>
      <c r="L394">
        <f>_xlfn.XLOOKUP(tblGenerador[[#This Row],[ID_Tarea]],tblTareas[ID],tblTareas[Frec Diaria],"")</f>
        <v>1</v>
      </c>
      <c r="M394" t="str">
        <f>_xlfn.XLOOKUP(tblGenerador[[#This Row],[ID_Tarea]],tblTareas[ID],tblTareas[Excluir_Festivos],"")</f>
        <v>si</v>
      </c>
      <c r="N3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5" spans="1:14">
      <c r="A395" s="6">
        <v>46029</v>
      </c>
      <c r="B395">
        <f>IFERROR(_xlfn.XLOOKUP(tblGenerador[[#This Row],[Fecha]],tblCalendario[Fecha],tblCalendario[Num de Sem],""),"")</f>
        <v>2</v>
      </c>
      <c r="C395" t="str">
        <f>IFERROR(_xlfn.XLOOKUP(tblGenerador[[#This Row],[Fecha]],tblCalendario[Fecha],tblCalendario[Dia Semana],""),"")</f>
        <v>miércoles</v>
      </c>
      <c r="D395">
        <f>IFERROR(_xlfn.XLOOKUP(tblGenerador[[#This Row],[Fecha]],tblCalendario[Fecha],tblCalendario[Mes],""),"")</f>
        <v>1</v>
      </c>
      <c r="E395" t="s">
        <v>202</v>
      </c>
      <c r="F395" t="str">
        <f>_xlfn.XLOOKUP(tblGenerador[[#This Row],[ID_Tarea]],tblTareas[ID],tblTareas[TAREAS],"")</f>
        <v>Capacitacion equipo</v>
      </c>
      <c r="G395" t="str">
        <f>_xlfn.XLOOKUP(tblGenerador[[#This Row],[ID_Tarea]],tblTareas[ID],tblTareas[Tipo frecuencia],"")</f>
        <v>diario</v>
      </c>
      <c r="H395" t="str">
        <f>_xlfn.XLOOKUP(tblGenerador[[#This Row],[ID_Tarea]],tblTareas[ID],tblTareas[Regla frecuencia],"")</f>
        <v>lunes a sabado</v>
      </c>
      <c r="I395">
        <f>_xlfn.XLOOKUP(tblGenerador[[#This Row],[ID_Tarea]],tblTareas[ID],tblTareas[Duración Estándar (min)],"")</f>
        <v>10</v>
      </c>
      <c r="J395" t="str">
        <f>_xlfn.XLOOKUP(tblGenerador[[#This Row],[ID_Tarea]],tblTareas[ID],tblTareas[Turno],"")</f>
        <v>Cualquiera</v>
      </c>
      <c r="K395" t="str">
        <f>_xlfn.XLOOKUP(tblGenerador[[#This Row],[ID_Tarea]],tblTareas[ID],tblTareas[Puesto],"")</f>
        <v>Sub Coordinadora</v>
      </c>
      <c r="L395">
        <f>_xlfn.XLOOKUP(tblGenerador[[#This Row],[ID_Tarea]],tblTareas[ID],tblTareas[Frec Diaria],"")</f>
        <v>1</v>
      </c>
      <c r="M395" t="str">
        <f>_xlfn.XLOOKUP(tblGenerador[[#This Row],[ID_Tarea]],tblTareas[ID],tblTareas[Excluir_Festivos],"")</f>
        <v>si</v>
      </c>
      <c r="N3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6" spans="1:14">
      <c r="A396" s="6">
        <v>46029</v>
      </c>
      <c r="B396">
        <f>IFERROR(_xlfn.XLOOKUP(tblGenerador[[#This Row],[Fecha]],tblCalendario[Fecha],tblCalendario[Num de Sem],""),"")</f>
        <v>2</v>
      </c>
      <c r="C396" t="str">
        <f>IFERROR(_xlfn.XLOOKUP(tblGenerador[[#This Row],[Fecha]],tblCalendario[Fecha],tblCalendario[Dia Semana],""),"")</f>
        <v>miércoles</v>
      </c>
      <c r="D396">
        <f>IFERROR(_xlfn.XLOOKUP(tblGenerador[[#This Row],[Fecha]],tblCalendario[Fecha],tblCalendario[Mes],""),"")</f>
        <v>1</v>
      </c>
      <c r="E396" t="s">
        <v>203</v>
      </c>
      <c r="F396" t="str">
        <f>_xlfn.XLOOKUP(tblGenerador[[#This Row],[ID_Tarea]],tblTareas[ID],tblTareas[TAREAS],"")</f>
        <v>Reunión Acountability Coordinador 9:00am</v>
      </c>
      <c r="G396" t="str">
        <f>_xlfn.XLOOKUP(tblGenerador[[#This Row],[ID_Tarea]],tblTareas[ID],tblTareas[Tipo frecuencia],"")</f>
        <v>semanal</v>
      </c>
      <c r="H396" t="str">
        <f>_xlfn.XLOOKUP(tblGenerador[[#This Row],[ID_Tarea]],tblTareas[ID],tblTareas[Regla frecuencia],"")</f>
        <v>Lunes</v>
      </c>
      <c r="I396">
        <f>_xlfn.XLOOKUP(tblGenerador[[#This Row],[ID_Tarea]],tblTareas[ID],tblTareas[Duración Estándar (min)],"")</f>
        <v>60</v>
      </c>
      <c r="J396" t="str">
        <f>_xlfn.XLOOKUP(tblGenerador[[#This Row],[ID_Tarea]],tblTareas[ID],tblTareas[Turno],"")</f>
        <v>Cualquiera</v>
      </c>
      <c r="K396" t="str">
        <f>_xlfn.XLOOKUP(tblGenerador[[#This Row],[ID_Tarea]],tblTareas[ID],tblTareas[Puesto],"")</f>
        <v>Sub Coordinadora</v>
      </c>
      <c r="L396">
        <f>_xlfn.XLOOKUP(tblGenerador[[#This Row],[ID_Tarea]],tblTareas[ID],tblTareas[Frec Diaria],"")</f>
        <v>1</v>
      </c>
      <c r="M396" t="str">
        <f>_xlfn.XLOOKUP(tblGenerador[[#This Row],[ID_Tarea]],tblTareas[ID],tblTareas[Excluir_Festivos],"")</f>
        <v>si</v>
      </c>
      <c r="N3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7" spans="1:14">
      <c r="A397" s="6">
        <v>46029</v>
      </c>
      <c r="B397">
        <f>IFERROR(_xlfn.XLOOKUP(tblGenerador[[#This Row],[Fecha]],tblCalendario[Fecha],tblCalendario[Num de Sem],""),"")</f>
        <v>2</v>
      </c>
      <c r="C397" t="str">
        <f>IFERROR(_xlfn.XLOOKUP(tblGenerador[[#This Row],[Fecha]],tblCalendario[Fecha],tblCalendario[Dia Semana],""),"")</f>
        <v>miércoles</v>
      </c>
      <c r="D397">
        <f>IFERROR(_xlfn.XLOOKUP(tblGenerador[[#This Row],[Fecha]],tblCalendario[Fecha],tblCalendario[Mes],""),"")</f>
        <v>1</v>
      </c>
      <c r="E397" t="s">
        <v>204</v>
      </c>
      <c r="F397" t="str">
        <f>_xlfn.XLOOKUP(tblGenerador[[#This Row],[ID_Tarea]],tblTareas[ID],tblTareas[TAREAS],"")</f>
        <v># De Contactos Nuevos Por Vendedor</v>
      </c>
      <c r="G397" t="str">
        <f>_xlfn.XLOOKUP(tblGenerador[[#This Row],[ID_Tarea]],tblTareas[ID],tblTareas[Tipo frecuencia],"")</f>
        <v>semanal</v>
      </c>
      <c r="H397" t="str">
        <f>_xlfn.XLOOKUP(tblGenerador[[#This Row],[ID_Tarea]],tblTareas[ID],tblTareas[Regla frecuencia],"")</f>
        <v>jueves</v>
      </c>
      <c r="I397">
        <f>_xlfn.XLOOKUP(tblGenerador[[#This Row],[ID_Tarea]],tblTareas[ID],tblTareas[Duración Estándar (min)],"")</f>
        <v>5</v>
      </c>
      <c r="J397" t="str">
        <f>_xlfn.XLOOKUP(tblGenerador[[#This Row],[ID_Tarea]],tblTareas[ID],tblTareas[Turno],"")</f>
        <v>Cualquiera</v>
      </c>
      <c r="K397" t="str">
        <f>_xlfn.XLOOKUP(tblGenerador[[#This Row],[ID_Tarea]],tblTareas[ID],tblTareas[Puesto],"")</f>
        <v>Sub Coordinadora</v>
      </c>
      <c r="L397">
        <f>_xlfn.XLOOKUP(tblGenerador[[#This Row],[ID_Tarea]],tblTareas[ID],tblTareas[Frec Diaria],"")</f>
        <v>1</v>
      </c>
      <c r="M397" t="str">
        <f>_xlfn.XLOOKUP(tblGenerador[[#This Row],[ID_Tarea]],tblTareas[ID],tblTareas[Excluir_Festivos],"")</f>
        <v>si</v>
      </c>
      <c r="N3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398" spans="1:14">
      <c r="A398" s="6">
        <v>46029</v>
      </c>
      <c r="B398">
        <f>IFERROR(_xlfn.XLOOKUP(tblGenerador[[#This Row],[Fecha]],tblCalendario[Fecha],tblCalendario[Num de Sem],""),"")</f>
        <v>2</v>
      </c>
      <c r="C398" t="str">
        <f>IFERROR(_xlfn.XLOOKUP(tblGenerador[[#This Row],[Fecha]],tblCalendario[Fecha],tblCalendario[Dia Semana],""),"")</f>
        <v>miércoles</v>
      </c>
      <c r="D398">
        <f>IFERROR(_xlfn.XLOOKUP(tblGenerador[[#This Row],[Fecha]],tblCalendario[Fecha],tblCalendario[Mes],""),"")</f>
        <v>1</v>
      </c>
      <c r="E398" t="s">
        <v>205</v>
      </c>
      <c r="F398" t="str">
        <f>_xlfn.XLOOKUP(tblGenerador[[#This Row],[ID_Tarea]],tblTareas[ID],tblTareas[TAREAS],"")</f>
        <v>Registro de Ventas Perdidas</v>
      </c>
      <c r="G398" t="str">
        <f>_xlfn.XLOOKUP(tblGenerador[[#This Row],[ID_Tarea]],tblTareas[ID],tblTareas[Tipo frecuencia],"")</f>
        <v>diario</v>
      </c>
      <c r="H398" t="str">
        <f>_xlfn.XLOOKUP(tblGenerador[[#This Row],[ID_Tarea]],tblTareas[ID],tblTareas[Regla frecuencia],"")</f>
        <v>lunes a sabado</v>
      </c>
      <c r="I398">
        <f>_xlfn.XLOOKUP(tblGenerador[[#This Row],[ID_Tarea]],tblTareas[ID],tblTareas[Duración Estándar (min)],"")</f>
        <v>10</v>
      </c>
      <c r="J398" t="str">
        <f>_xlfn.XLOOKUP(tblGenerador[[#This Row],[ID_Tarea]],tblTareas[ID],tblTareas[Turno],"")</f>
        <v>Cualquiera</v>
      </c>
      <c r="K398" t="str">
        <f>_xlfn.XLOOKUP(tblGenerador[[#This Row],[ID_Tarea]],tblTareas[ID],tblTareas[Puesto],"")</f>
        <v>Asesora Ventas</v>
      </c>
      <c r="L398">
        <f>_xlfn.XLOOKUP(tblGenerador[[#This Row],[ID_Tarea]],tblTareas[ID],tblTareas[Frec Diaria],"")</f>
        <v>2</v>
      </c>
      <c r="M398" t="str">
        <f>_xlfn.XLOOKUP(tblGenerador[[#This Row],[ID_Tarea]],tblTareas[ID],tblTareas[Excluir_Festivos],"")</f>
        <v>si</v>
      </c>
      <c r="N3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399" spans="1:14">
      <c r="A399" s="6">
        <v>46029</v>
      </c>
      <c r="B399">
        <f>IFERROR(_xlfn.XLOOKUP(tblGenerador[[#This Row],[Fecha]],tblCalendario[Fecha],tblCalendario[Num de Sem],""),"")</f>
        <v>2</v>
      </c>
      <c r="C399" t="str">
        <f>IFERROR(_xlfn.XLOOKUP(tblGenerador[[#This Row],[Fecha]],tblCalendario[Fecha],tblCalendario[Dia Semana],""),"")</f>
        <v>miércoles</v>
      </c>
      <c r="D399">
        <f>IFERROR(_xlfn.XLOOKUP(tblGenerador[[#This Row],[Fecha]],tblCalendario[Fecha],tblCalendario[Mes],""),"")</f>
        <v>1</v>
      </c>
      <c r="E399" t="s">
        <v>4696</v>
      </c>
      <c r="F399" t="str">
        <f>_xlfn.XLOOKUP(tblGenerador[[#This Row],[ID_Tarea]],tblTareas[ID],tblTareas[TAREAS],"")</f>
        <v>Impresion Lista De Exhibición</v>
      </c>
      <c r="G399" t="str">
        <f>_xlfn.XLOOKUP(tblGenerador[[#This Row],[ID_Tarea]],tblTareas[ID],tblTareas[Tipo frecuencia],"")</f>
        <v>personalizada</v>
      </c>
      <c r="H399" t="str">
        <f>_xlfn.XLOOKUP(tblGenerador[[#This Row],[ID_Tarea]],tblTareas[ID],tblTareas[Regla frecuencia],"")</f>
        <v>dia 8, dia 23</v>
      </c>
      <c r="I399">
        <f>_xlfn.XLOOKUP(tblGenerador[[#This Row],[ID_Tarea]],tblTareas[ID],tblTareas[Duración Estándar (min)],"")</f>
        <v>30</v>
      </c>
      <c r="J399" t="str">
        <f>_xlfn.XLOOKUP(tblGenerador[[#This Row],[ID_Tarea]],tblTareas[ID],tblTareas[Turno],"")</f>
        <v>Cualquiera</v>
      </c>
      <c r="K399" t="str">
        <f>_xlfn.XLOOKUP(tblGenerador[[#This Row],[ID_Tarea]],tblTareas[ID],tblTareas[Puesto],"")</f>
        <v>Sub Coordinadora</v>
      </c>
      <c r="L399">
        <f>_xlfn.XLOOKUP(tblGenerador[[#This Row],[ID_Tarea]],tblTareas[ID],tblTareas[Frec Diaria],"")</f>
        <v>1</v>
      </c>
      <c r="M399" t="str">
        <f>_xlfn.XLOOKUP(tblGenerador[[#This Row],[ID_Tarea]],tblTareas[ID],tblTareas[Excluir_Festivos],"")</f>
        <v>si</v>
      </c>
      <c r="N3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0" spans="1:14">
      <c r="A400" s="6">
        <v>46029</v>
      </c>
      <c r="B400">
        <f>IFERROR(_xlfn.XLOOKUP(tblGenerador[[#This Row],[Fecha]],tblCalendario[Fecha],tblCalendario[Num de Sem],""),"")</f>
        <v>2</v>
      </c>
      <c r="C400" t="str">
        <f>IFERROR(_xlfn.XLOOKUP(tblGenerador[[#This Row],[Fecha]],tblCalendario[Fecha],tblCalendario[Dia Semana],""),"")</f>
        <v>miércoles</v>
      </c>
      <c r="D400">
        <f>IFERROR(_xlfn.XLOOKUP(tblGenerador[[#This Row],[Fecha]],tblCalendario[Fecha],tblCalendario[Mes],""),"")</f>
        <v>1</v>
      </c>
      <c r="E400" t="s">
        <v>206</v>
      </c>
      <c r="F400" t="str">
        <f>_xlfn.XLOOKUP(tblGenerador[[#This Row],[ID_Tarea]],tblTareas[ID],tblTareas[TAREAS],"")</f>
        <v>Calca D Tallas En C/Zapato De Exhibición</v>
      </c>
      <c r="G400" t="str">
        <f>_xlfn.XLOOKUP(tblGenerador[[#This Row],[ID_Tarea]],tblTareas[ID],tblTareas[Tipo frecuencia],"")</f>
        <v>semanal</v>
      </c>
      <c r="H400" t="str">
        <f>_xlfn.XLOOKUP(tblGenerador[[#This Row],[ID_Tarea]],tblTareas[ID],tblTareas[Regla frecuencia],"")</f>
        <v>lunes</v>
      </c>
      <c r="I400">
        <f>_xlfn.XLOOKUP(tblGenerador[[#This Row],[ID_Tarea]],tblTareas[ID],tblTareas[Duración Estándar (min)],"")</f>
        <v>15</v>
      </c>
      <c r="J400" t="str">
        <f>_xlfn.XLOOKUP(tblGenerador[[#This Row],[ID_Tarea]],tblTareas[ID],tblTareas[Turno],"")</f>
        <v>Cualquiera</v>
      </c>
      <c r="K400" t="str">
        <f>_xlfn.XLOOKUP(tblGenerador[[#This Row],[ID_Tarea]],tblTareas[ID],tblTareas[Puesto],"")</f>
        <v>Sub Coordinadora</v>
      </c>
      <c r="L400">
        <f>_xlfn.XLOOKUP(tblGenerador[[#This Row],[ID_Tarea]],tblTareas[ID],tblTareas[Frec Diaria],"")</f>
        <v>1</v>
      </c>
      <c r="M400" t="str">
        <f>_xlfn.XLOOKUP(tblGenerador[[#This Row],[ID_Tarea]],tblTareas[ID],tblTareas[Excluir_Festivos],"")</f>
        <v>si</v>
      </c>
      <c r="N4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1" spans="1:14">
      <c r="A401" s="6">
        <v>46029</v>
      </c>
      <c r="B401">
        <f>IFERROR(_xlfn.XLOOKUP(tblGenerador[[#This Row],[Fecha]],tblCalendario[Fecha],tblCalendario[Num de Sem],""),"")</f>
        <v>2</v>
      </c>
      <c r="C401" t="str">
        <f>IFERROR(_xlfn.XLOOKUP(tblGenerador[[#This Row],[Fecha]],tblCalendario[Fecha],tblCalendario[Dia Semana],""),"")</f>
        <v>miércoles</v>
      </c>
      <c r="D401">
        <f>IFERROR(_xlfn.XLOOKUP(tblGenerador[[#This Row],[Fecha]],tblCalendario[Fecha],tblCalendario[Mes],""),"")</f>
        <v>1</v>
      </c>
      <c r="E401" t="s">
        <v>207</v>
      </c>
      <c r="F401" t="str">
        <f>_xlfn.XLOOKUP(tblGenerador[[#This Row],[ID_Tarea]],tblTareas[ID],tblTareas[TAREAS],"")</f>
        <v xml:space="preserve">Limpieza Y Orden En Mostrador </v>
      </c>
      <c r="G401" t="str">
        <f>_xlfn.XLOOKUP(tblGenerador[[#This Row],[ID_Tarea]],tblTareas[ID],tblTareas[Tipo frecuencia],"")</f>
        <v>diario</v>
      </c>
      <c r="H401" t="str">
        <f>_xlfn.XLOOKUP(tblGenerador[[#This Row],[ID_Tarea]],tblTareas[ID],tblTareas[Regla frecuencia],"")</f>
        <v>lunes a sabado</v>
      </c>
      <c r="I401">
        <f>_xlfn.XLOOKUP(tblGenerador[[#This Row],[ID_Tarea]],tblTareas[ID],tblTareas[Duración Estándar (min)],"")</f>
        <v>20</v>
      </c>
      <c r="J401" t="str">
        <f>_xlfn.XLOOKUP(tblGenerador[[#This Row],[ID_Tarea]],tblTareas[ID],tblTareas[Turno],"")</f>
        <v>Cualquiera</v>
      </c>
      <c r="K401" t="str">
        <f>_xlfn.XLOOKUP(tblGenerador[[#This Row],[ID_Tarea]],tblTareas[ID],tblTareas[Puesto],"")</f>
        <v>Sub Coordinadora</v>
      </c>
      <c r="L401">
        <f>_xlfn.XLOOKUP(tblGenerador[[#This Row],[ID_Tarea]],tblTareas[ID],tblTareas[Frec Diaria],"")</f>
        <v>1</v>
      </c>
      <c r="M401" t="str">
        <f>_xlfn.XLOOKUP(tblGenerador[[#This Row],[ID_Tarea]],tblTareas[ID],tblTareas[Excluir_Festivos],"")</f>
        <v>si</v>
      </c>
      <c r="N4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2" spans="1:14">
      <c r="A402" s="6">
        <v>46029</v>
      </c>
      <c r="B402">
        <f>IFERROR(_xlfn.XLOOKUP(tblGenerador[[#This Row],[Fecha]],tblCalendario[Fecha],tblCalendario[Num de Sem],""),"")</f>
        <v>2</v>
      </c>
      <c r="C402" t="str">
        <f>IFERROR(_xlfn.XLOOKUP(tblGenerador[[#This Row],[Fecha]],tblCalendario[Fecha],tblCalendario[Dia Semana],""),"")</f>
        <v>miércoles</v>
      </c>
      <c r="D402">
        <f>IFERROR(_xlfn.XLOOKUP(tblGenerador[[#This Row],[Fecha]],tblCalendario[Fecha],tblCalendario[Mes],""),"")</f>
        <v>1</v>
      </c>
      <c r="E402" t="s">
        <v>208</v>
      </c>
      <c r="F402" t="str">
        <f>_xlfn.XLOOKUP(tblGenerador[[#This Row],[ID_Tarea]],tblTareas[ID],tblTareas[TAREAS],"")</f>
        <v>Acomodo Y Orden En Exhibiciones</v>
      </c>
      <c r="G402" t="str">
        <f>_xlfn.XLOOKUP(tblGenerador[[#This Row],[ID_Tarea]],tblTareas[ID],tblTareas[Tipo frecuencia],"")</f>
        <v>semanal</v>
      </c>
      <c r="H402" t="str">
        <f>_xlfn.XLOOKUP(tblGenerador[[#This Row],[ID_Tarea]],tblTareas[ID],tblTareas[Regla frecuencia],"")</f>
        <v>miércoles</v>
      </c>
      <c r="I402">
        <f>_xlfn.XLOOKUP(tblGenerador[[#This Row],[ID_Tarea]],tblTareas[ID],tblTareas[Duración Estándar (min)],"")</f>
        <v>10</v>
      </c>
      <c r="J402" t="str">
        <f>_xlfn.XLOOKUP(tblGenerador[[#This Row],[ID_Tarea]],tblTareas[ID],tblTareas[Turno],"")</f>
        <v>Cualquiera</v>
      </c>
      <c r="K402" t="str">
        <f>_xlfn.XLOOKUP(tblGenerador[[#This Row],[ID_Tarea]],tblTareas[ID],tblTareas[Puesto],"")</f>
        <v>Sub Coordinadora</v>
      </c>
      <c r="L402">
        <f>_xlfn.XLOOKUP(tblGenerador[[#This Row],[ID_Tarea]],tblTareas[ID],tblTareas[Frec Diaria],"")</f>
        <v>1</v>
      </c>
      <c r="M402" t="str">
        <f>_xlfn.XLOOKUP(tblGenerador[[#This Row],[ID_Tarea]],tblTareas[ID],tblTareas[Excluir_Festivos],"")</f>
        <v>si</v>
      </c>
      <c r="N4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3" spans="1:14">
      <c r="A403" s="6">
        <v>46029</v>
      </c>
      <c r="B403">
        <f>IFERROR(_xlfn.XLOOKUP(tblGenerador[[#This Row],[Fecha]],tblCalendario[Fecha],tblCalendario[Num de Sem],""),"")</f>
        <v>2</v>
      </c>
      <c r="C403" t="str">
        <f>IFERROR(_xlfn.XLOOKUP(tblGenerador[[#This Row],[Fecha]],tblCalendario[Fecha],tblCalendario[Dia Semana],""),"")</f>
        <v>miércoles</v>
      </c>
      <c r="D403">
        <f>IFERROR(_xlfn.XLOOKUP(tblGenerador[[#This Row],[Fecha]],tblCalendario[Fecha],tblCalendario[Mes],""),"")</f>
        <v>1</v>
      </c>
      <c r="E403" t="s">
        <v>209</v>
      </c>
      <c r="F403" t="str">
        <f>_xlfn.XLOOKUP(tblGenerador[[#This Row],[ID_Tarea]],tblTareas[ID],tblTareas[TAREAS],"")</f>
        <v>Evidencia De Aparadores</v>
      </c>
      <c r="G403" t="str">
        <f>_xlfn.XLOOKUP(tblGenerador[[#This Row],[ID_Tarea]],tblTareas[ID],tblTareas[Tipo frecuencia],"")</f>
        <v>semanal</v>
      </c>
      <c r="H403" t="str">
        <f>_xlfn.XLOOKUP(tblGenerador[[#This Row],[ID_Tarea]],tblTareas[ID],tblTareas[Regla frecuencia],"")</f>
        <v>jueves</v>
      </c>
      <c r="I403">
        <f>_xlfn.XLOOKUP(tblGenerador[[#This Row],[ID_Tarea]],tblTareas[ID],tblTareas[Duración Estándar (min)],"")</f>
        <v>10</v>
      </c>
      <c r="J403" t="str">
        <f>_xlfn.XLOOKUP(tblGenerador[[#This Row],[ID_Tarea]],tblTareas[ID],tblTareas[Turno],"")</f>
        <v>Cualquiera</v>
      </c>
      <c r="K403" t="str">
        <f>_xlfn.XLOOKUP(tblGenerador[[#This Row],[ID_Tarea]],tblTareas[ID],tblTareas[Puesto],"")</f>
        <v>Sub Coordinadora</v>
      </c>
      <c r="L403">
        <f>_xlfn.XLOOKUP(tblGenerador[[#This Row],[ID_Tarea]],tblTareas[ID],tblTareas[Frec Diaria],"")</f>
        <v>1</v>
      </c>
      <c r="M403" t="str">
        <f>_xlfn.XLOOKUP(tblGenerador[[#This Row],[ID_Tarea]],tblTareas[ID],tblTareas[Excluir_Festivos],"")</f>
        <v>si</v>
      </c>
      <c r="N4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4" spans="1:14">
      <c r="A404" s="6">
        <v>46029</v>
      </c>
      <c r="B404">
        <f>IFERROR(_xlfn.XLOOKUP(tblGenerador[[#This Row],[Fecha]],tblCalendario[Fecha],tblCalendario[Num de Sem],""),"")</f>
        <v>2</v>
      </c>
      <c r="C404" t="str">
        <f>IFERROR(_xlfn.XLOOKUP(tblGenerador[[#This Row],[Fecha]],tblCalendario[Fecha],tblCalendario[Dia Semana],""),"")</f>
        <v>miércoles</v>
      </c>
      <c r="D404">
        <f>IFERROR(_xlfn.XLOOKUP(tblGenerador[[#This Row],[Fecha]],tblCalendario[Fecha],tblCalendario[Mes],""),"")</f>
        <v>1</v>
      </c>
      <c r="E404" t="s">
        <v>210</v>
      </c>
      <c r="F404" t="str">
        <f>_xlfn.XLOOKUP(tblGenerador[[#This Row],[ID_Tarea]],tblTareas[ID],tblTareas[TAREAS],"")</f>
        <v>Identificar Art Con Foto Errónea</v>
      </c>
      <c r="G404" t="str">
        <f>_xlfn.XLOOKUP(tblGenerador[[#This Row],[ID_Tarea]],tblTareas[ID],tblTareas[Tipo frecuencia],"")</f>
        <v>personalizada</v>
      </c>
      <c r="H404" t="str">
        <f>_xlfn.XLOOKUP(tblGenerador[[#This Row],[ID_Tarea]],tblTareas[ID],tblTareas[Regla frecuencia],"")</f>
        <v>dia 8, dia 23</v>
      </c>
      <c r="I404">
        <f>_xlfn.XLOOKUP(tblGenerador[[#This Row],[ID_Tarea]],tblTareas[ID],tblTareas[Duración Estándar (min)],"")</f>
        <v>10</v>
      </c>
      <c r="J404" t="str">
        <f>_xlfn.XLOOKUP(tblGenerador[[#This Row],[ID_Tarea]],tblTareas[ID],tblTareas[Turno],"")</f>
        <v>Cualquiera</v>
      </c>
      <c r="K404" t="str">
        <f>_xlfn.XLOOKUP(tblGenerador[[#This Row],[ID_Tarea]],tblTareas[ID],tblTareas[Puesto],"")</f>
        <v>Sub Coordinadora</v>
      </c>
      <c r="L404">
        <f>_xlfn.XLOOKUP(tblGenerador[[#This Row],[ID_Tarea]],tblTareas[ID],tblTareas[Frec Diaria],"")</f>
        <v>1</v>
      </c>
      <c r="M404" t="str">
        <f>_xlfn.XLOOKUP(tblGenerador[[#This Row],[ID_Tarea]],tblTareas[ID],tblTareas[Excluir_Festivos],"")</f>
        <v>si</v>
      </c>
      <c r="N4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5" spans="1:14">
      <c r="A405" s="6">
        <v>46029</v>
      </c>
      <c r="B405">
        <f>IFERROR(_xlfn.XLOOKUP(tblGenerador[[#This Row],[Fecha]],tblCalendario[Fecha],tblCalendario[Num de Sem],""),"")</f>
        <v>2</v>
      </c>
      <c r="C405" t="str">
        <f>IFERROR(_xlfn.XLOOKUP(tblGenerador[[#This Row],[Fecha]],tblCalendario[Fecha],tblCalendario[Dia Semana],""),"")</f>
        <v>miércoles</v>
      </c>
      <c r="D405">
        <f>IFERROR(_xlfn.XLOOKUP(tblGenerador[[#This Row],[Fecha]],tblCalendario[Fecha],tblCalendario[Mes],""),"")</f>
        <v>1</v>
      </c>
      <c r="E405" t="s">
        <v>211</v>
      </c>
      <c r="F405" t="str">
        <f>_xlfn.XLOOKUP(tblGenerador[[#This Row],[ID_Tarea]],tblTareas[ID],tblTareas[TAREAS],"")</f>
        <v>Lista De Puntos Verdes Vendidos</v>
      </c>
      <c r="G405" t="str">
        <f>_xlfn.XLOOKUP(tblGenerador[[#This Row],[ID_Tarea]],tblTareas[ID],tblTareas[Tipo frecuencia],"")</f>
        <v>diario</v>
      </c>
      <c r="H405" t="str">
        <f>_xlfn.XLOOKUP(tblGenerador[[#This Row],[ID_Tarea]],tblTareas[ID],tblTareas[Regla frecuencia],"")</f>
        <v>lunes a sabado</v>
      </c>
      <c r="I405">
        <f>_xlfn.XLOOKUP(tblGenerador[[#This Row],[ID_Tarea]],tblTareas[ID],tblTareas[Duración Estándar (min)],"")</f>
        <v>10</v>
      </c>
      <c r="J405" t="str">
        <f>_xlfn.XLOOKUP(tblGenerador[[#This Row],[ID_Tarea]],tblTareas[ID],tblTareas[Turno],"")</f>
        <v>Cualquiera</v>
      </c>
      <c r="K405" t="str">
        <f>_xlfn.XLOOKUP(tblGenerador[[#This Row],[ID_Tarea]],tblTareas[ID],tblTareas[Puesto],"")</f>
        <v>Asesora Ventas</v>
      </c>
      <c r="L405">
        <f>_xlfn.XLOOKUP(tblGenerador[[#This Row],[ID_Tarea]],tblTareas[ID],tblTareas[Frec Diaria],"")</f>
        <v>1</v>
      </c>
      <c r="M405" t="str">
        <f>_xlfn.XLOOKUP(tblGenerador[[#This Row],[ID_Tarea]],tblTareas[ID],tblTareas[Excluir_Festivos],"")</f>
        <v>si</v>
      </c>
      <c r="N4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06" spans="1:14">
      <c r="A406" s="6">
        <v>46029</v>
      </c>
      <c r="B406">
        <f>IFERROR(_xlfn.XLOOKUP(tblGenerador[[#This Row],[Fecha]],tblCalendario[Fecha],tblCalendario[Num de Sem],""),"")</f>
        <v>2</v>
      </c>
      <c r="C406" t="str">
        <f>IFERROR(_xlfn.XLOOKUP(tblGenerador[[#This Row],[Fecha]],tblCalendario[Fecha],tblCalendario[Dia Semana],""),"")</f>
        <v>miércoles</v>
      </c>
      <c r="D406">
        <f>IFERROR(_xlfn.XLOOKUP(tblGenerador[[#This Row],[Fecha]],tblCalendario[Fecha],tblCalendario[Mes],""),"")</f>
        <v>1</v>
      </c>
      <c r="E406" t="s">
        <v>212</v>
      </c>
      <c r="F406" t="str">
        <f>_xlfn.XLOOKUP(tblGenerador[[#This Row],[ID_Tarea]],tblTareas[ID],tblTareas[TAREAS],"")</f>
        <v>Reporte Traspasos X Devolver Y Recibir.</v>
      </c>
      <c r="G406" t="str">
        <f>_xlfn.XLOOKUP(tblGenerador[[#This Row],[ID_Tarea]],tblTareas[ID],tblTareas[Tipo frecuencia],"")</f>
        <v>mensual</v>
      </c>
      <c r="H406" t="str">
        <f>_xlfn.XLOOKUP(tblGenerador[[#This Row],[ID_Tarea]],tblTareas[ID],tblTareas[Regla frecuencia],"")</f>
        <v>ultimo dia del mes</v>
      </c>
      <c r="I406">
        <f>_xlfn.XLOOKUP(tblGenerador[[#This Row],[ID_Tarea]],tblTareas[ID],tblTareas[Duración Estándar (min)],"")</f>
        <v>10</v>
      </c>
      <c r="J406" t="str">
        <f>_xlfn.XLOOKUP(tblGenerador[[#This Row],[ID_Tarea]],tblTareas[ID],tblTareas[Turno],"")</f>
        <v>Cualquiera</v>
      </c>
      <c r="K406" t="str">
        <f>_xlfn.XLOOKUP(tblGenerador[[#This Row],[ID_Tarea]],tblTareas[ID],tblTareas[Puesto],"")</f>
        <v>Auxiliar Administrativo</v>
      </c>
      <c r="L406">
        <f>_xlfn.XLOOKUP(tblGenerador[[#This Row],[ID_Tarea]],tblTareas[ID],tblTareas[Frec Diaria],"")</f>
        <v>1</v>
      </c>
      <c r="M406" t="str">
        <f>_xlfn.XLOOKUP(tblGenerador[[#This Row],[ID_Tarea]],tblTareas[ID],tblTareas[Excluir_Festivos],"")</f>
        <v>si</v>
      </c>
      <c r="N4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7" spans="1:14">
      <c r="A407" s="6">
        <v>46029</v>
      </c>
      <c r="B407">
        <f>IFERROR(_xlfn.XLOOKUP(tblGenerador[[#This Row],[Fecha]],tblCalendario[Fecha],tblCalendario[Num de Sem],""),"")</f>
        <v>2</v>
      </c>
      <c r="C407" t="str">
        <f>IFERROR(_xlfn.XLOOKUP(tblGenerador[[#This Row],[Fecha]],tblCalendario[Fecha],tblCalendario[Dia Semana],""),"")</f>
        <v>miércoles</v>
      </c>
      <c r="D407">
        <f>IFERROR(_xlfn.XLOOKUP(tblGenerador[[#This Row],[Fecha]],tblCalendario[Fecha],tblCalendario[Mes],""),"")</f>
        <v>1</v>
      </c>
      <c r="E407" t="s">
        <v>213</v>
      </c>
      <c r="F407" t="str">
        <f>_xlfn.XLOOKUP(tblGenerador[[#This Row],[ID_Tarea]],tblTareas[ID],tblTareas[TAREAS],"")</f>
        <v>Orden En Almacén</v>
      </c>
      <c r="G407" t="str">
        <f>_xlfn.XLOOKUP(tblGenerador[[#This Row],[ID_Tarea]],tblTareas[ID],tblTareas[Tipo frecuencia],"")</f>
        <v>semanal</v>
      </c>
      <c r="H407" t="str">
        <f>_xlfn.XLOOKUP(tblGenerador[[#This Row],[ID_Tarea]],tblTareas[ID],tblTareas[Regla frecuencia],"")</f>
        <v>lunes, miercoles, viernes</v>
      </c>
      <c r="I407">
        <f>_xlfn.XLOOKUP(tblGenerador[[#This Row],[ID_Tarea]],tblTareas[ID],tblTareas[Duración Estándar (min)],"")</f>
        <v>10</v>
      </c>
      <c r="J407" t="str">
        <f>_xlfn.XLOOKUP(tblGenerador[[#This Row],[ID_Tarea]],tblTareas[ID],tblTareas[Turno],"")</f>
        <v>Cualquiera</v>
      </c>
      <c r="K407" t="str">
        <f>_xlfn.XLOOKUP(tblGenerador[[#This Row],[ID_Tarea]],tblTareas[ID],tblTareas[Puesto],"")</f>
        <v>Sub Coordinadora</v>
      </c>
      <c r="L407">
        <f>_xlfn.XLOOKUP(tblGenerador[[#This Row],[ID_Tarea]],tblTareas[ID],tblTareas[Frec Diaria],"")</f>
        <v>1</v>
      </c>
      <c r="M407" t="str">
        <f>_xlfn.XLOOKUP(tblGenerador[[#This Row],[ID_Tarea]],tblTareas[ID],tblTareas[Excluir_Festivos],"")</f>
        <v>si</v>
      </c>
      <c r="N4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8" spans="1:14">
      <c r="A408" s="6">
        <v>46029</v>
      </c>
      <c r="B408">
        <f>IFERROR(_xlfn.XLOOKUP(tblGenerador[[#This Row],[Fecha]],tblCalendario[Fecha],tblCalendario[Num de Sem],""),"")</f>
        <v>2</v>
      </c>
      <c r="C408" t="str">
        <f>IFERROR(_xlfn.XLOOKUP(tblGenerador[[#This Row],[Fecha]],tblCalendario[Fecha],tblCalendario[Dia Semana],""),"")</f>
        <v>miércoles</v>
      </c>
      <c r="D408">
        <f>IFERROR(_xlfn.XLOOKUP(tblGenerador[[#This Row],[Fecha]],tblCalendario[Fecha],tblCalendario[Mes],""),"")</f>
        <v>1</v>
      </c>
      <c r="E408" t="s">
        <v>214</v>
      </c>
      <c r="F408" t="str">
        <f>_xlfn.XLOOKUP(tblGenerador[[#This Row],[ID_Tarea]],tblTareas[ID],tblTareas[TAREAS],"")</f>
        <v>Cajas De Punto Verde contadas vs Art en exhibicion</v>
      </c>
      <c r="G408" t="str">
        <f>_xlfn.XLOOKUP(tblGenerador[[#This Row],[ID_Tarea]],tblTareas[ID],tblTareas[Tipo frecuencia],"")</f>
        <v>personalizada</v>
      </c>
      <c r="H408" t="str">
        <f>_xlfn.XLOOKUP(tblGenerador[[#This Row],[ID_Tarea]],tblTareas[ID],tblTareas[Regla frecuencia],"")</f>
        <v>dia 10</v>
      </c>
      <c r="I408">
        <f>_xlfn.XLOOKUP(tblGenerador[[#This Row],[ID_Tarea]],tblTareas[ID],tblTareas[Duración Estándar (min)],"")</f>
        <v>10</v>
      </c>
      <c r="J408" t="str">
        <f>_xlfn.XLOOKUP(tblGenerador[[#This Row],[ID_Tarea]],tblTareas[ID],tblTareas[Turno],"")</f>
        <v>Cualquiera</v>
      </c>
      <c r="K408" t="str">
        <f>_xlfn.XLOOKUP(tblGenerador[[#This Row],[ID_Tarea]],tblTareas[ID],tblTareas[Puesto],"")</f>
        <v>Sub Coordinadora</v>
      </c>
      <c r="L408">
        <f>_xlfn.XLOOKUP(tblGenerador[[#This Row],[ID_Tarea]],tblTareas[ID],tblTareas[Frec Diaria],"")</f>
        <v>1</v>
      </c>
      <c r="M408" t="str">
        <f>_xlfn.XLOOKUP(tblGenerador[[#This Row],[ID_Tarea]],tblTareas[ID],tblTareas[Excluir_Festivos],"")</f>
        <v>si</v>
      </c>
      <c r="N4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09" spans="1:14">
      <c r="A409" s="6">
        <v>46029</v>
      </c>
      <c r="B409">
        <f>IFERROR(_xlfn.XLOOKUP(tblGenerador[[#This Row],[Fecha]],tblCalendario[Fecha],tblCalendario[Num de Sem],""),"")</f>
        <v>2</v>
      </c>
      <c r="C409" t="str">
        <f>IFERROR(_xlfn.XLOOKUP(tblGenerador[[#This Row],[Fecha]],tblCalendario[Fecha],tblCalendario[Dia Semana],""),"")</f>
        <v>miércoles</v>
      </c>
      <c r="D409">
        <f>IFERROR(_xlfn.XLOOKUP(tblGenerador[[#This Row],[Fecha]],tblCalendario[Fecha],tblCalendario[Mes],""),"")</f>
        <v>1</v>
      </c>
      <c r="E409" t="s">
        <v>215</v>
      </c>
      <c r="F409" t="str">
        <f>_xlfn.XLOOKUP(tblGenerador[[#This Row],[ID_Tarea]],tblTareas[ID],tblTareas[TAREAS],"")</f>
        <v>Cajas En Almacén Sin Punto Verde O Tachado</v>
      </c>
      <c r="G409" t="str">
        <f>_xlfn.XLOOKUP(tblGenerador[[#This Row],[ID_Tarea]],tblTareas[ID],tblTareas[Tipo frecuencia],"")</f>
        <v>semanal</v>
      </c>
      <c r="H409" t="str">
        <f>_xlfn.XLOOKUP(tblGenerador[[#This Row],[ID_Tarea]],tblTareas[ID],tblTareas[Regla frecuencia],"")</f>
        <v>miércoles</v>
      </c>
      <c r="I409">
        <f>_xlfn.XLOOKUP(tblGenerador[[#This Row],[ID_Tarea]],tblTareas[ID],tblTareas[Duración Estándar (min)],"")</f>
        <v>10</v>
      </c>
      <c r="J409" t="str">
        <f>_xlfn.XLOOKUP(tblGenerador[[#This Row],[ID_Tarea]],tblTareas[ID],tblTareas[Turno],"")</f>
        <v>Cualquiera</v>
      </c>
      <c r="K409" t="str">
        <f>_xlfn.XLOOKUP(tblGenerador[[#This Row],[ID_Tarea]],tblTareas[ID],tblTareas[Puesto],"")</f>
        <v>Sub Coordinadora</v>
      </c>
      <c r="L409">
        <f>_xlfn.XLOOKUP(tblGenerador[[#This Row],[ID_Tarea]],tblTareas[ID],tblTareas[Frec Diaria],"")</f>
        <v>1</v>
      </c>
      <c r="M409" t="str">
        <f>_xlfn.XLOOKUP(tblGenerador[[#This Row],[ID_Tarea]],tblTareas[ID],tblTareas[Excluir_Festivos],"")</f>
        <v>si</v>
      </c>
      <c r="N4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10" spans="1:14">
      <c r="A410" s="6">
        <v>46029</v>
      </c>
      <c r="B410">
        <f>IFERROR(_xlfn.XLOOKUP(tblGenerador[[#This Row],[Fecha]],tblCalendario[Fecha],tblCalendario[Num de Sem],""),"")</f>
        <v>2</v>
      </c>
      <c r="C410" t="str">
        <f>IFERROR(_xlfn.XLOOKUP(tblGenerador[[#This Row],[Fecha]],tblCalendario[Fecha],tblCalendario[Dia Semana],""),"")</f>
        <v>miércoles</v>
      </c>
      <c r="D410">
        <f>IFERROR(_xlfn.XLOOKUP(tblGenerador[[#This Row],[Fecha]],tblCalendario[Fecha],tblCalendario[Mes],""),"")</f>
        <v>1</v>
      </c>
      <c r="E410" t="s">
        <v>216</v>
      </c>
      <c r="F410" t="str">
        <f>_xlfn.XLOOKUP(tblGenerador[[#This Row],[ID_Tarea]],tblTareas[ID],tblTareas[TAREAS],"")</f>
        <v>Marcas Agrupadas en Almacen</v>
      </c>
      <c r="G410" t="str">
        <f>_xlfn.XLOOKUP(tblGenerador[[#This Row],[ID_Tarea]],tblTareas[ID],tblTareas[Tipo frecuencia],"")</f>
        <v>semanal</v>
      </c>
      <c r="H410" t="str">
        <f>_xlfn.XLOOKUP(tblGenerador[[#This Row],[ID_Tarea]],tblTareas[ID],tblTareas[Regla frecuencia],"")</f>
        <v>jueves</v>
      </c>
      <c r="I410">
        <f>_xlfn.XLOOKUP(tblGenerador[[#This Row],[ID_Tarea]],tblTareas[ID],tblTareas[Duración Estándar (min)],"")</f>
        <v>10</v>
      </c>
      <c r="J410" t="str">
        <f>_xlfn.XLOOKUP(tblGenerador[[#This Row],[ID_Tarea]],tblTareas[ID],tblTareas[Turno],"")</f>
        <v>Cualquiera</v>
      </c>
      <c r="K410" t="str">
        <f>_xlfn.XLOOKUP(tblGenerador[[#This Row],[ID_Tarea]],tblTareas[ID],tblTareas[Puesto],"")</f>
        <v>Sub Coordinadora</v>
      </c>
      <c r="L410">
        <f>_xlfn.XLOOKUP(tblGenerador[[#This Row],[ID_Tarea]],tblTareas[ID],tblTareas[Frec Diaria],"")</f>
        <v>1</v>
      </c>
      <c r="M410" t="str">
        <f>_xlfn.XLOOKUP(tblGenerador[[#This Row],[ID_Tarea]],tblTareas[ID],tblTareas[Excluir_Festivos],"")</f>
        <v>si</v>
      </c>
      <c r="N4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1" spans="1:14">
      <c r="A411" s="6">
        <v>46029</v>
      </c>
      <c r="B411">
        <f>IFERROR(_xlfn.XLOOKUP(tblGenerador[[#This Row],[Fecha]],tblCalendario[Fecha],tblCalendario[Num de Sem],""),"")</f>
        <v>2</v>
      </c>
      <c r="C411" t="str">
        <f>IFERROR(_xlfn.XLOOKUP(tblGenerador[[#This Row],[Fecha]],tblCalendario[Fecha],tblCalendario[Dia Semana],""),"")</f>
        <v>miércoles</v>
      </c>
      <c r="D411">
        <f>IFERROR(_xlfn.XLOOKUP(tblGenerador[[#This Row],[Fecha]],tblCalendario[Fecha],tblCalendario[Mes],""),"")</f>
        <v>1</v>
      </c>
      <c r="E411" t="s">
        <v>217</v>
      </c>
      <c r="F411" t="str">
        <f>_xlfn.XLOOKUP(tblGenerador[[#This Row],[ID_Tarea]],tblTareas[ID],tblTareas[TAREAS],"")</f>
        <v>Cajas Maltratadas, Reparadas</v>
      </c>
      <c r="G411" t="str">
        <f>_xlfn.XLOOKUP(tblGenerador[[#This Row],[ID_Tarea]],tblTareas[ID],tblTareas[Tipo frecuencia],"")</f>
        <v>semanal</v>
      </c>
      <c r="H411" t="str">
        <f>_xlfn.XLOOKUP(tblGenerador[[#This Row],[ID_Tarea]],tblTareas[ID],tblTareas[Regla frecuencia],"")</f>
        <v>jueves</v>
      </c>
      <c r="I411">
        <f>_xlfn.XLOOKUP(tblGenerador[[#This Row],[ID_Tarea]],tblTareas[ID],tblTareas[Duración Estándar (min)],"")</f>
        <v>10</v>
      </c>
      <c r="J411" t="str">
        <f>_xlfn.XLOOKUP(tblGenerador[[#This Row],[ID_Tarea]],tblTareas[ID],tblTareas[Turno],"")</f>
        <v>Cualquiera</v>
      </c>
      <c r="K411" t="str">
        <f>_xlfn.XLOOKUP(tblGenerador[[#This Row],[ID_Tarea]],tblTareas[ID],tblTareas[Puesto],"")</f>
        <v>Sub Coordinadora</v>
      </c>
      <c r="L411">
        <f>_xlfn.XLOOKUP(tblGenerador[[#This Row],[ID_Tarea]],tblTareas[ID],tblTareas[Frec Diaria],"")</f>
        <v>1</v>
      </c>
      <c r="M411" t="str">
        <f>_xlfn.XLOOKUP(tblGenerador[[#This Row],[ID_Tarea]],tblTareas[ID],tblTareas[Excluir_Festivos],"")</f>
        <v>si</v>
      </c>
      <c r="N4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2" spans="1:14">
      <c r="A412" s="6">
        <v>46029</v>
      </c>
      <c r="B412">
        <f>IFERROR(_xlfn.XLOOKUP(tblGenerador[[#This Row],[Fecha]],tblCalendario[Fecha],tblCalendario[Num de Sem],""),"")</f>
        <v>2</v>
      </c>
      <c r="C412" t="str">
        <f>IFERROR(_xlfn.XLOOKUP(tblGenerador[[#This Row],[Fecha]],tblCalendario[Fecha],tblCalendario[Dia Semana],""),"")</f>
        <v>miércoles</v>
      </c>
      <c r="D412">
        <f>IFERROR(_xlfn.XLOOKUP(tblGenerador[[#This Row],[Fecha]],tblCalendario[Fecha],tblCalendario[Mes],""),"")</f>
        <v>1</v>
      </c>
      <c r="E412" t="s">
        <v>218</v>
      </c>
      <c r="F412" t="str">
        <f>_xlfn.XLOOKUP(tblGenerador[[#This Row],[ID_Tarea]],tblTareas[ID],tblTareas[TAREAS],"")</f>
        <v>Cocina Limpia.</v>
      </c>
      <c r="G412" t="str">
        <f>_xlfn.XLOOKUP(tblGenerador[[#This Row],[ID_Tarea]],tblTareas[ID],tblTareas[Tipo frecuencia],"")</f>
        <v>semanal</v>
      </c>
      <c r="H412" t="str">
        <f>_xlfn.XLOOKUP(tblGenerador[[#This Row],[ID_Tarea]],tblTareas[ID],tblTareas[Regla frecuencia],"")</f>
        <v>domingo</v>
      </c>
      <c r="I412">
        <f>_xlfn.XLOOKUP(tblGenerador[[#This Row],[ID_Tarea]],tblTareas[ID],tblTareas[Duración Estándar (min)],"")</f>
        <v>10</v>
      </c>
      <c r="J412" t="str">
        <f>_xlfn.XLOOKUP(tblGenerador[[#This Row],[ID_Tarea]],tblTareas[ID],tblTareas[Turno],"")</f>
        <v>Cualquiera</v>
      </c>
      <c r="K412" t="str">
        <f>_xlfn.XLOOKUP(tblGenerador[[#This Row],[ID_Tarea]],tblTareas[ID],tblTareas[Puesto],"")</f>
        <v>Sub Coordinadora</v>
      </c>
      <c r="L412">
        <f>_xlfn.XLOOKUP(tblGenerador[[#This Row],[ID_Tarea]],tblTareas[ID],tblTareas[Frec Diaria],"")</f>
        <v>1</v>
      </c>
      <c r="M412" t="str">
        <f>_xlfn.XLOOKUP(tblGenerador[[#This Row],[ID_Tarea]],tblTareas[ID],tblTareas[Excluir_Festivos],"")</f>
        <v>si</v>
      </c>
      <c r="N4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3" spans="1:14">
      <c r="A413" s="6">
        <v>46029</v>
      </c>
      <c r="B413">
        <f>IFERROR(_xlfn.XLOOKUP(tblGenerador[[#This Row],[Fecha]],tblCalendario[Fecha],tblCalendario[Num de Sem],""),"")</f>
        <v>2</v>
      </c>
      <c r="C413" t="str">
        <f>IFERROR(_xlfn.XLOOKUP(tblGenerador[[#This Row],[Fecha]],tblCalendario[Fecha],tblCalendario[Dia Semana],""),"")</f>
        <v>miércoles</v>
      </c>
      <c r="D413">
        <f>IFERROR(_xlfn.XLOOKUP(tblGenerador[[#This Row],[Fecha]],tblCalendario[Fecha],tblCalendario[Mes],""),"")</f>
        <v>1</v>
      </c>
      <c r="E413" t="s">
        <v>219</v>
      </c>
      <c r="F413" t="str">
        <f>_xlfn.XLOOKUP(tblGenerador[[#This Row],[ID_Tarea]],tblTareas[ID],tblTareas[TAREAS],"")</f>
        <v>Piso Limpio (Barrido/Trapeado)</v>
      </c>
      <c r="G413" t="str">
        <f>_xlfn.XLOOKUP(tblGenerador[[#This Row],[ID_Tarea]],tblTareas[ID],tblTareas[Tipo frecuencia],"")</f>
        <v>semanal</v>
      </c>
      <c r="H413" t="str">
        <f>_xlfn.XLOOKUP(tblGenerador[[#This Row],[ID_Tarea]],tblTareas[ID],tblTareas[Regla frecuencia],"")</f>
        <v>lunes</v>
      </c>
      <c r="I413">
        <f>_xlfn.XLOOKUP(tblGenerador[[#This Row],[ID_Tarea]],tblTareas[ID],tblTareas[Duración Estándar (min)],"")</f>
        <v>10</v>
      </c>
      <c r="J413" t="str">
        <f>_xlfn.XLOOKUP(tblGenerador[[#This Row],[ID_Tarea]],tblTareas[ID],tblTareas[Turno],"")</f>
        <v>Cualquiera</v>
      </c>
      <c r="K413" t="str">
        <f>_xlfn.XLOOKUP(tblGenerador[[#This Row],[ID_Tarea]],tblTareas[ID],tblTareas[Puesto],"")</f>
        <v>Sub Coordinadora</v>
      </c>
      <c r="L413">
        <f>_xlfn.XLOOKUP(tblGenerador[[#This Row],[ID_Tarea]],tblTareas[ID],tblTareas[Frec Diaria],"")</f>
        <v>1</v>
      </c>
      <c r="M413" t="str">
        <f>_xlfn.XLOOKUP(tblGenerador[[#This Row],[ID_Tarea]],tblTareas[ID],tblTareas[Excluir_Festivos],"")</f>
        <v>si</v>
      </c>
      <c r="N4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4" spans="1:14">
      <c r="A414" s="6">
        <v>46029</v>
      </c>
      <c r="B414">
        <f>IFERROR(_xlfn.XLOOKUP(tblGenerador[[#This Row],[Fecha]],tblCalendario[Fecha],tblCalendario[Num de Sem],""),"")</f>
        <v>2</v>
      </c>
      <c r="C414" t="str">
        <f>IFERROR(_xlfn.XLOOKUP(tblGenerador[[#This Row],[Fecha]],tblCalendario[Fecha],tblCalendario[Dia Semana],""),"")</f>
        <v>miércoles</v>
      </c>
      <c r="D414">
        <f>IFERROR(_xlfn.XLOOKUP(tblGenerador[[#This Row],[Fecha]],tblCalendario[Fecha],tblCalendario[Mes],""),"")</f>
        <v>1</v>
      </c>
      <c r="E414" t="s">
        <v>220</v>
      </c>
      <c r="F414" t="str">
        <f>_xlfn.XLOOKUP(tblGenerador[[#This Row],[ID_Tarea]],tblTareas[ID],tblTareas[TAREAS],"")</f>
        <v>Sol. Cd/Lospi Autorizadas Archivadas</v>
      </c>
      <c r="G414" t="str">
        <f>_xlfn.XLOOKUP(tblGenerador[[#This Row],[ID_Tarea]],tblTareas[ID],tblTareas[Tipo frecuencia],"")</f>
        <v>semanal</v>
      </c>
      <c r="H414" t="str">
        <f>_xlfn.XLOOKUP(tblGenerador[[#This Row],[ID_Tarea]],tblTareas[ID],tblTareas[Regla frecuencia],"")</f>
        <v>miércoles</v>
      </c>
      <c r="I414">
        <f>_xlfn.XLOOKUP(tblGenerador[[#This Row],[ID_Tarea]],tblTareas[ID],tblTareas[Duración Estándar (min)],"")</f>
        <v>10</v>
      </c>
      <c r="J414" t="str">
        <f>_xlfn.XLOOKUP(tblGenerador[[#This Row],[ID_Tarea]],tblTareas[ID],tblTareas[Turno],"")</f>
        <v>Cualquiera</v>
      </c>
      <c r="K414" t="str">
        <f>_xlfn.XLOOKUP(tblGenerador[[#This Row],[ID_Tarea]],tblTareas[ID],tblTareas[Puesto],"")</f>
        <v>Sub Coordinadora</v>
      </c>
      <c r="L414">
        <f>_xlfn.XLOOKUP(tblGenerador[[#This Row],[ID_Tarea]],tblTareas[ID],tblTareas[Frec Diaria],"")</f>
        <v>1</v>
      </c>
      <c r="M414" t="str">
        <f>_xlfn.XLOOKUP(tblGenerador[[#This Row],[ID_Tarea]],tblTareas[ID],tblTareas[Excluir_Festivos],"")</f>
        <v>si</v>
      </c>
      <c r="N4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15" spans="1:14">
      <c r="A415" s="6">
        <v>46029</v>
      </c>
      <c r="B415">
        <f>IFERROR(_xlfn.XLOOKUP(tblGenerador[[#This Row],[Fecha]],tblCalendario[Fecha],tblCalendario[Num de Sem],""),"")</f>
        <v>2</v>
      </c>
      <c r="C415" t="str">
        <f>IFERROR(_xlfn.XLOOKUP(tblGenerador[[#This Row],[Fecha]],tblCalendario[Fecha],tblCalendario[Dia Semana],""),"")</f>
        <v>miércoles</v>
      </c>
      <c r="D415">
        <f>IFERROR(_xlfn.XLOOKUP(tblGenerador[[#This Row],[Fecha]],tblCalendario[Fecha],tblCalendario[Mes],""),"")</f>
        <v>1</v>
      </c>
      <c r="E415" t="s">
        <v>221</v>
      </c>
      <c r="F415" t="str">
        <f>_xlfn.XLOOKUP(tblGenerador[[#This Row],[ID_Tarea]],tblTareas[ID],tblTareas[TAREAS],"")</f>
        <v>Lospi Autorizada Modificado En Sist. A Loal</v>
      </c>
      <c r="G415" t="str">
        <f>_xlfn.XLOOKUP(tblGenerador[[#This Row],[ID_Tarea]],tblTareas[ID],tblTareas[Tipo frecuencia],"")</f>
        <v>semanal</v>
      </c>
      <c r="H415" t="str">
        <f>_xlfn.XLOOKUP(tblGenerador[[#This Row],[ID_Tarea]],tblTareas[ID],tblTareas[Regla frecuencia],"")</f>
        <v>jueves</v>
      </c>
      <c r="I415">
        <f>_xlfn.XLOOKUP(tblGenerador[[#This Row],[ID_Tarea]],tblTareas[ID],tblTareas[Duración Estándar (min)],"")</f>
        <v>10</v>
      </c>
      <c r="J415" t="str">
        <f>_xlfn.XLOOKUP(tblGenerador[[#This Row],[ID_Tarea]],tblTareas[ID],tblTareas[Turno],"")</f>
        <v>Cualquiera</v>
      </c>
      <c r="K415" t="str">
        <f>_xlfn.XLOOKUP(tblGenerador[[#This Row],[ID_Tarea]],tblTareas[ID],tblTareas[Puesto],"")</f>
        <v>Sub Coordinadora</v>
      </c>
      <c r="L415">
        <f>_xlfn.XLOOKUP(tblGenerador[[#This Row],[ID_Tarea]],tblTareas[ID],tblTareas[Frec Diaria],"")</f>
        <v>1</v>
      </c>
      <c r="M415" t="str">
        <f>_xlfn.XLOOKUP(tblGenerador[[#This Row],[ID_Tarea]],tblTareas[ID],tblTareas[Excluir_Festivos],"")</f>
        <v>si</v>
      </c>
      <c r="N4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6" spans="1:14">
      <c r="A416" s="6">
        <v>46029</v>
      </c>
      <c r="B416">
        <f>IFERROR(_xlfn.XLOOKUP(tblGenerador[[#This Row],[Fecha]],tblCalendario[Fecha],tblCalendario[Num de Sem],""),"")</f>
        <v>2</v>
      </c>
      <c r="C416" t="str">
        <f>IFERROR(_xlfn.XLOOKUP(tblGenerador[[#This Row],[Fecha]],tblCalendario[Fecha],tblCalendario[Dia Semana],""),"")</f>
        <v>miércoles</v>
      </c>
      <c r="D416">
        <f>IFERROR(_xlfn.XLOOKUP(tblGenerador[[#This Row],[Fecha]],tblCalendario[Fecha],tblCalendario[Mes],""),"")</f>
        <v>1</v>
      </c>
      <c r="E416" t="s">
        <v>222</v>
      </c>
      <c r="F416" t="str">
        <f>_xlfn.XLOOKUP(tblGenerador[[#This Row],[ID_Tarea]],tblTareas[ID],tblTareas[TAREAS],"")</f>
        <v>Sol. Cd/Lospi Autorizadas En Lista De Difusión</v>
      </c>
      <c r="G416" t="str">
        <f>_xlfn.XLOOKUP(tblGenerador[[#This Row],[ID_Tarea]],tblTareas[ID],tblTareas[Tipo frecuencia],"")</f>
        <v>semanal</v>
      </c>
      <c r="H416" t="str">
        <f>_xlfn.XLOOKUP(tblGenerador[[#This Row],[ID_Tarea]],tblTareas[ID],tblTareas[Regla frecuencia],"")</f>
        <v>viernes</v>
      </c>
      <c r="I416">
        <f>_xlfn.XLOOKUP(tblGenerador[[#This Row],[ID_Tarea]],tblTareas[ID],tblTareas[Duración Estándar (min)],"")</f>
        <v>10</v>
      </c>
      <c r="J416" t="str">
        <f>_xlfn.XLOOKUP(tblGenerador[[#This Row],[ID_Tarea]],tblTareas[ID],tblTareas[Turno],"")</f>
        <v>Cualquiera</v>
      </c>
      <c r="K416" t="str">
        <f>_xlfn.XLOOKUP(tblGenerador[[#This Row],[ID_Tarea]],tblTareas[ID],tblTareas[Puesto],"")</f>
        <v>Sub Coordinadora</v>
      </c>
      <c r="L416">
        <f>_xlfn.XLOOKUP(tblGenerador[[#This Row],[ID_Tarea]],tblTareas[ID],tblTareas[Frec Diaria],"")</f>
        <v>1</v>
      </c>
      <c r="M416" t="str">
        <f>_xlfn.XLOOKUP(tblGenerador[[#This Row],[ID_Tarea]],tblTareas[ID],tblTareas[Excluir_Festivos],"")</f>
        <v>si</v>
      </c>
      <c r="N4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7" spans="1:14">
      <c r="A417" s="6">
        <v>46029</v>
      </c>
      <c r="B417">
        <f>IFERROR(_xlfn.XLOOKUP(tblGenerador[[#This Row],[Fecha]],tblCalendario[Fecha],tblCalendario[Num de Sem],""),"")</f>
        <v>2</v>
      </c>
      <c r="C417" t="str">
        <f>IFERROR(_xlfn.XLOOKUP(tblGenerador[[#This Row],[Fecha]],tblCalendario[Fecha],tblCalendario[Dia Semana],""),"")</f>
        <v>miércoles</v>
      </c>
      <c r="D417">
        <f>IFERROR(_xlfn.XLOOKUP(tblGenerador[[#This Row],[Fecha]],tblCalendario[Fecha],tblCalendario[Mes],""),"")</f>
        <v>1</v>
      </c>
      <c r="E417" t="s">
        <v>223</v>
      </c>
      <c r="F417" t="str">
        <f>_xlfn.XLOOKUP(tblGenerador[[#This Row],[ID_Tarea]],tblTareas[ID],tblTareas[TAREAS],"")</f>
        <v>Notas Generales Capturadas</v>
      </c>
      <c r="G417" t="str">
        <f>_xlfn.XLOOKUP(tblGenerador[[#This Row],[ID_Tarea]],tblTareas[ID],tblTareas[Tipo frecuencia],"")</f>
        <v>semanal</v>
      </c>
      <c r="H417" t="str">
        <f>_xlfn.XLOOKUP(tblGenerador[[#This Row],[ID_Tarea]],tblTareas[ID],tblTareas[Regla frecuencia],"")</f>
        <v>sábado</v>
      </c>
      <c r="I417">
        <f>_xlfn.XLOOKUP(tblGenerador[[#This Row],[ID_Tarea]],tblTareas[ID],tblTareas[Duración Estándar (min)],"")</f>
        <v>10</v>
      </c>
      <c r="J417" t="str">
        <f>_xlfn.XLOOKUP(tblGenerador[[#This Row],[ID_Tarea]],tblTareas[ID],tblTareas[Turno],"")</f>
        <v>Cualquiera</v>
      </c>
      <c r="K417" t="str">
        <f>_xlfn.XLOOKUP(tblGenerador[[#This Row],[ID_Tarea]],tblTareas[ID],tblTareas[Puesto],"")</f>
        <v>Sub Coordinadora</v>
      </c>
      <c r="L417">
        <f>_xlfn.XLOOKUP(tblGenerador[[#This Row],[ID_Tarea]],tblTareas[ID],tblTareas[Frec Diaria],"")</f>
        <v>1</v>
      </c>
      <c r="M417" t="str">
        <f>_xlfn.XLOOKUP(tblGenerador[[#This Row],[ID_Tarea]],tblTareas[ID],tblTareas[Excluir_Festivos],"")</f>
        <v>si</v>
      </c>
      <c r="N4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8" spans="1:14">
      <c r="A418" s="6">
        <v>46029</v>
      </c>
      <c r="B418">
        <f>IFERROR(_xlfn.XLOOKUP(tblGenerador[[#This Row],[Fecha]],tblCalendario[Fecha],tblCalendario[Num de Sem],""),"")</f>
        <v>2</v>
      </c>
      <c r="C418" t="str">
        <f>IFERROR(_xlfn.XLOOKUP(tblGenerador[[#This Row],[Fecha]],tblCalendario[Fecha],tblCalendario[Dia Semana],""),"")</f>
        <v>miércoles</v>
      </c>
      <c r="D418">
        <f>IFERROR(_xlfn.XLOOKUP(tblGenerador[[#This Row],[Fecha]],tblCalendario[Fecha],tblCalendario[Mes],""),"")</f>
        <v>1</v>
      </c>
      <c r="E418" t="s">
        <v>224</v>
      </c>
      <c r="F418" t="str">
        <f>_xlfn.XLOOKUP(tblGenerador[[#This Row],[ID_Tarea]],tblTareas[ID],tblTareas[TAREAS],"")</f>
        <v>Formatos Disponibles Crédito Dir. Y Buro De Credito (20/40)</v>
      </c>
      <c r="G418" t="str">
        <f>_xlfn.XLOOKUP(tblGenerador[[#This Row],[ID_Tarea]],tblTareas[ID],tblTareas[Tipo frecuencia],"")</f>
        <v>semanal</v>
      </c>
      <c r="H418" t="str">
        <f>_xlfn.XLOOKUP(tblGenerador[[#This Row],[ID_Tarea]],tblTareas[ID],tblTareas[Regla frecuencia],"")</f>
        <v>domingo</v>
      </c>
      <c r="I418">
        <f>_xlfn.XLOOKUP(tblGenerador[[#This Row],[ID_Tarea]],tblTareas[ID],tblTareas[Duración Estándar (min)],"")</f>
        <v>10</v>
      </c>
      <c r="J418" t="str">
        <f>_xlfn.XLOOKUP(tblGenerador[[#This Row],[ID_Tarea]],tblTareas[ID],tblTareas[Turno],"")</f>
        <v>Cualquiera</v>
      </c>
      <c r="K418" t="str">
        <f>_xlfn.XLOOKUP(tblGenerador[[#This Row],[ID_Tarea]],tblTareas[ID],tblTareas[Puesto],"")</f>
        <v>Sub Coordinadora</v>
      </c>
      <c r="L418">
        <f>_xlfn.XLOOKUP(tblGenerador[[#This Row],[ID_Tarea]],tblTareas[ID],tblTareas[Frec Diaria],"")</f>
        <v>1</v>
      </c>
      <c r="M418" t="str">
        <f>_xlfn.XLOOKUP(tblGenerador[[#This Row],[ID_Tarea]],tblTareas[ID],tblTareas[Excluir_Festivos],"")</f>
        <v>si</v>
      </c>
      <c r="N4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19" spans="1:14">
      <c r="A419" s="6">
        <v>46029</v>
      </c>
      <c r="B419">
        <f>IFERROR(_xlfn.XLOOKUP(tblGenerador[[#This Row],[Fecha]],tblCalendario[Fecha],tblCalendario[Num de Sem],""),"")</f>
        <v>2</v>
      </c>
      <c r="C419" t="str">
        <f>IFERROR(_xlfn.XLOOKUP(tblGenerador[[#This Row],[Fecha]],tblCalendario[Fecha],tblCalendario[Dia Semana],""),"")</f>
        <v>miércoles</v>
      </c>
      <c r="D419">
        <f>IFERROR(_xlfn.XLOOKUP(tblGenerador[[#This Row],[Fecha]],tblCalendario[Fecha],tblCalendario[Mes],""),"")</f>
        <v>1</v>
      </c>
      <c r="E419" t="s">
        <v>225</v>
      </c>
      <c r="F419" t="str">
        <f>_xlfn.XLOOKUP(tblGenerador[[#This Row],[ID_Tarea]],tblTareas[ID],tblTareas[TAREAS],"")</f>
        <v>Transferencias Registradas En Sistema</v>
      </c>
      <c r="G419" t="str">
        <f>_xlfn.XLOOKUP(tblGenerador[[#This Row],[ID_Tarea]],tblTareas[ID],tblTareas[Tipo frecuencia],"")</f>
        <v>semanal</v>
      </c>
      <c r="H419" t="str">
        <f>_xlfn.XLOOKUP(tblGenerador[[#This Row],[ID_Tarea]],tblTareas[ID],tblTareas[Regla frecuencia],"")</f>
        <v>lunes, miercoles, viernes</v>
      </c>
      <c r="I419">
        <f>_xlfn.XLOOKUP(tblGenerador[[#This Row],[ID_Tarea]],tblTareas[ID],tblTareas[Duración Estándar (min)],"")</f>
        <v>10</v>
      </c>
      <c r="J419" t="str">
        <f>_xlfn.XLOOKUP(tblGenerador[[#This Row],[ID_Tarea]],tblTareas[ID],tblTareas[Turno],"")</f>
        <v>Cualquiera</v>
      </c>
      <c r="K419" t="str">
        <f>_xlfn.XLOOKUP(tblGenerador[[#This Row],[ID_Tarea]],tblTareas[ID],tblTareas[Puesto],"")</f>
        <v>Sub Coordinadora</v>
      </c>
      <c r="L419">
        <f>_xlfn.XLOOKUP(tblGenerador[[#This Row],[ID_Tarea]],tblTareas[ID],tblTareas[Frec Diaria],"")</f>
        <v>1</v>
      </c>
      <c r="M419" t="str">
        <f>_xlfn.XLOOKUP(tblGenerador[[#This Row],[ID_Tarea]],tblTareas[ID],tblTareas[Excluir_Festivos],"")</f>
        <v>si</v>
      </c>
      <c r="N4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0" spans="1:14">
      <c r="A420" s="6">
        <v>46029</v>
      </c>
      <c r="B420">
        <f>IFERROR(_xlfn.XLOOKUP(tblGenerador[[#This Row],[Fecha]],tblCalendario[Fecha],tblCalendario[Num de Sem],""),"")</f>
        <v>2</v>
      </c>
      <c r="C420" t="str">
        <f>IFERROR(_xlfn.XLOOKUP(tblGenerador[[#This Row],[Fecha]],tblCalendario[Fecha],tblCalendario[Dia Semana],""),"")</f>
        <v>miércoles</v>
      </c>
      <c r="D420">
        <f>IFERROR(_xlfn.XLOOKUP(tblGenerador[[#This Row],[Fecha]],tblCalendario[Fecha],tblCalendario[Mes],""),"")</f>
        <v>1</v>
      </c>
      <c r="E420" t="s">
        <v>226</v>
      </c>
      <c r="F420" t="str">
        <f>_xlfn.XLOOKUP(tblGenerador[[#This Row],[ID_Tarea]],tblTareas[ID],tblTareas[TAREAS],"")</f>
        <v>Mensajes De Whatsapp Respondidos</v>
      </c>
      <c r="G420" t="str">
        <f>_xlfn.XLOOKUP(tblGenerador[[#This Row],[ID_Tarea]],tblTareas[ID],tblTareas[Tipo frecuencia],"")</f>
        <v>diario</v>
      </c>
      <c r="H420" t="str">
        <f>_xlfn.XLOOKUP(tblGenerador[[#This Row],[ID_Tarea]],tblTareas[ID],tblTareas[Regla frecuencia],"")</f>
        <v>lunes a sabado</v>
      </c>
      <c r="I420">
        <f>_xlfn.XLOOKUP(tblGenerador[[#This Row],[ID_Tarea]],tblTareas[ID],tblTareas[Duración Estándar (min)],"")</f>
        <v>10</v>
      </c>
      <c r="J420" t="str">
        <f>_xlfn.XLOOKUP(tblGenerador[[#This Row],[ID_Tarea]],tblTareas[ID],tblTareas[Turno],"")</f>
        <v>Apertura</v>
      </c>
      <c r="K420" t="str">
        <f>_xlfn.XLOOKUP(tblGenerador[[#This Row],[ID_Tarea]],tblTareas[ID],tblTareas[Puesto],"")</f>
        <v>Sub Coordinadora</v>
      </c>
      <c r="L420">
        <f>_xlfn.XLOOKUP(tblGenerador[[#This Row],[ID_Tarea]],tblTareas[ID],tblTareas[Frec Diaria],"")</f>
        <v>1</v>
      </c>
      <c r="M420" t="str">
        <f>_xlfn.XLOOKUP(tblGenerador[[#This Row],[ID_Tarea]],tblTareas[ID],tblTareas[Excluir_Festivos],"")</f>
        <v>si</v>
      </c>
      <c r="N4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1" spans="1:14">
      <c r="A421" s="6">
        <v>46029</v>
      </c>
      <c r="B421">
        <f>IFERROR(_xlfn.XLOOKUP(tblGenerador[[#This Row],[Fecha]],tblCalendario[Fecha],tblCalendario[Num de Sem],""),"")</f>
        <v>2</v>
      </c>
      <c r="C421" t="str">
        <f>IFERROR(_xlfn.XLOOKUP(tblGenerador[[#This Row],[Fecha]],tblCalendario[Fecha],tblCalendario[Dia Semana],""),"")</f>
        <v>miércoles</v>
      </c>
      <c r="D421">
        <f>IFERROR(_xlfn.XLOOKUP(tblGenerador[[#This Row],[Fecha]],tblCalendario[Fecha],tblCalendario[Mes],""),"")</f>
        <v>1</v>
      </c>
      <c r="E421" t="s">
        <v>227</v>
      </c>
      <c r="F421" t="str">
        <f>_xlfn.XLOOKUP(tblGenerador[[#This Row],[ID_Tarea]],tblTareas[ID],tblTareas[TAREAS],"")</f>
        <v>Evaluación Cajero (# De Ine’S En Caja)</v>
      </c>
      <c r="G421" t="str">
        <f>_xlfn.XLOOKUP(tblGenerador[[#This Row],[ID_Tarea]],tblTareas[ID],tblTareas[Tipo frecuencia],"")</f>
        <v>semanal</v>
      </c>
      <c r="H421" t="str">
        <f>_xlfn.XLOOKUP(tblGenerador[[#This Row],[ID_Tarea]],tblTareas[ID],tblTareas[Regla frecuencia],"")</f>
        <v>miércoles</v>
      </c>
      <c r="I421">
        <f>_xlfn.XLOOKUP(tblGenerador[[#This Row],[ID_Tarea]],tblTareas[ID],tblTareas[Duración Estándar (min)],"")</f>
        <v>10</v>
      </c>
      <c r="J421" t="str">
        <f>_xlfn.XLOOKUP(tblGenerador[[#This Row],[ID_Tarea]],tblTareas[ID],tblTareas[Turno],"")</f>
        <v>Cualquiera</v>
      </c>
      <c r="K421" t="str">
        <f>_xlfn.XLOOKUP(tblGenerador[[#This Row],[ID_Tarea]],tblTareas[ID],tblTareas[Puesto],"")</f>
        <v>Sub Coordinadora</v>
      </c>
      <c r="L421">
        <f>_xlfn.XLOOKUP(tblGenerador[[#This Row],[ID_Tarea]],tblTareas[ID],tblTareas[Frec Diaria],"")</f>
        <v>1</v>
      </c>
      <c r="M421" t="str">
        <f>_xlfn.XLOOKUP(tblGenerador[[#This Row],[ID_Tarea]],tblTareas[ID],tblTareas[Excluir_Festivos],"")</f>
        <v>si</v>
      </c>
      <c r="N4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2" spans="1:14">
      <c r="A422" s="6">
        <v>46029</v>
      </c>
      <c r="B422">
        <f>IFERROR(_xlfn.XLOOKUP(tblGenerador[[#This Row],[Fecha]],tblCalendario[Fecha],tblCalendario[Num de Sem],""),"")</f>
        <v>2</v>
      </c>
      <c r="C422" t="str">
        <f>IFERROR(_xlfn.XLOOKUP(tblGenerador[[#This Row],[Fecha]],tblCalendario[Fecha],tblCalendario[Dia Semana],""),"")</f>
        <v>miércoles</v>
      </c>
      <c r="D422">
        <f>IFERROR(_xlfn.XLOOKUP(tblGenerador[[#This Row],[Fecha]],tblCalendario[Fecha],tblCalendario[Mes],""),"")</f>
        <v>1</v>
      </c>
      <c r="E422" t="s">
        <v>228</v>
      </c>
      <c r="F422" t="str">
        <f>_xlfn.XLOOKUP(tblGenerador[[#This Row],[ID_Tarea]],tblTareas[ID],tblTareas[TAREAS],"")</f>
        <v>Cambio En Fondo De Caja</v>
      </c>
      <c r="G422" t="str">
        <f>_xlfn.XLOOKUP(tblGenerador[[#This Row],[ID_Tarea]],tblTareas[ID],tblTareas[Tipo frecuencia],"")</f>
        <v>semanal</v>
      </c>
      <c r="H422" t="str">
        <f>_xlfn.XLOOKUP(tblGenerador[[#This Row],[ID_Tarea]],tblTareas[ID],tblTareas[Regla frecuencia],"")</f>
        <v>jueves</v>
      </c>
      <c r="I422">
        <f>_xlfn.XLOOKUP(tblGenerador[[#This Row],[ID_Tarea]],tblTareas[ID],tblTareas[Duración Estándar (min)],"")</f>
        <v>10</v>
      </c>
      <c r="J422" t="str">
        <f>_xlfn.XLOOKUP(tblGenerador[[#This Row],[ID_Tarea]],tblTareas[ID],tblTareas[Turno],"")</f>
        <v>Cualquiera</v>
      </c>
      <c r="K422" t="str">
        <f>_xlfn.XLOOKUP(tblGenerador[[#This Row],[ID_Tarea]],tblTareas[ID],tblTareas[Puesto],"")</f>
        <v>Sub Coordinadora</v>
      </c>
      <c r="L422">
        <f>_xlfn.XLOOKUP(tblGenerador[[#This Row],[ID_Tarea]],tblTareas[ID],tblTareas[Frec Diaria],"")</f>
        <v>1</v>
      </c>
      <c r="M422" t="str">
        <f>_xlfn.XLOOKUP(tblGenerador[[#This Row],[ID_Tarea]],tblTareas[ID],tblTareas[Excluir_Festivos],"")</f>
        <v>si</v>
      </c>
      <c r="N4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3" spans="1:14">
      <c r="A423" s="6">
        <v>46029</v>
      </c>
      <c r="B423">
        <f>IFERROR(_xlfn.XLOOKUP(tblGenerador[[#This Row],[Fecha]],tblCalendario[Fecha],tblCalendario[Num de Sem],""),"")</f>
        <v>2</v>
      </c>
      <c r="C423" t="str">
        <f>IFERROR(_xlfn.XLOOKUP(tblGenerador[[#This Row],[Fecha]],tblCalendario[Fecha],tblCalendario[Dia Semana],""),"")</f>
        <v>miércoles</v>
      </c>
      <c r="D423">
        <f>IFERROR(_xlfn.XLOOKUP(tblGenerador[[#This Row],[Fecha]],tblCalendario[Fecha],tblCalendario[Mes],""),"")</f>
        <v>1</v>
      </c>
      <c r="E423" t="s">
        <v>229</v>
      </c>
      <c r="F423" t="str">
        <f>_xlfn.XLOOKUP(tblGenerador[[#This Row],[ID_Tarea]],tblTareas[ID],tblTareas[TAREAS],"")</f>
        <v>Revisión De Fondos De Caja</v>
      </c>
      <c r="G423" t="str">
        <f>_xlfn.XLOOKUP(tblGenerador[[#This Row],[ID_Tarea]],tblTareas[ID],tblTareas[Tipo frecuencia],"")</f>
        <v>diario</v>
      </c>
      <c r="H423" t="str">
        <f>_xlfn.XLOOKUP(tblGenerador[[#This Row],[ID_Tarea]],tblTareas[ID],tblTareas[Regla frecuencia],"")</f>
        <v>lunes a sabado</v>
      </c>
      <c r="I423">
        <f>_xlfn.XLOOKUP(tblGenerador[[#This Row],[ID_Tarea]],tblTareas[ID],tblTareas[Duración Estándar (min)],"")</f>
        <v>5</v>
      </c>
      <c r="J423" t="str">
        <f>_xlfn.XLOOKUP(tblGenerador[[#This Row],[ID_Tarea]],tblTareas[ID],tblTareas[Turno],"")</f>
        <v>Cualquiera</v>
      </c>
      <c r="K423" t="str">
        <f>_xlfn.XLOOKUP(tblGenerador[[#This Row],[ID_Tarea]],tblTareas[ID],tblTareas[Puesto],"")</f>
        <v>Sub Coordinadora</v>
      </c>
      <c r="L423">
        <f>_xlfn.XLOOKUP(tblGenerador[[#This Row],[ID_Tarea]],tblTareas[ID],tblTareas[Frec Diaria],"")</f>
        <v>1</v>
      </c>
      <c r="M423" t="str">
        <f>_xlfn.XLOOKUP(tblGenerador[[#This Row],[ID_Tarea]],tblTareas[ID],tblTareas[Excluir_Festivos],"")</f>
        <v>si</v>
      </c>
      <c r="N4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24" spans="1:14">
      <c r="A424" s="6">
        <v>46029</v>
      </c>
      <c r="B424">
        <f>IFERROR(_xlfn.XLOOKUP(tblGenerador[[#This Row],[Fecha]],tblCalendario[Fecha],tblCalendario[Num de Sem],""),"")</f>
        <v>2</v>
      </c>
      <c r="C424" t="str">
        <f>IFERROR(_xlfn.XLOOKUP(tblGenerador[[#This Row],[Fecha]],tblCalendario[Fecha],tblCalendario[Dia Semana],""),"")</f>
        <v>miércoles</v>
      </c>
      <c r="D424">
        <f>IFERROR(_xlfn.XLOOKUP(tblGenerador[[#This Row],[Fecha]],tblCalendario[Fecha],tblCalendario[Mes],""),"")</f>
        <v>1</v>
      </c>
      <c r="E424" t="s">
        <v>230</v>
      </c>
      <c r="F424" t="str">
        <f>_xlfn.XLOOKUP(tblGenerador[[#This Row],[ID_Tarea]],tblTareas[ID],tblTareas[TAREAS],"")</f>
        <v>Colaboradores Compartieron Estados</v>
      </c>
      <c r="G424" t="str">
        <f>_xlfn.XLOOKUP(tblGenerador[[#This Row],[ID_Tarea]],tblTareas[ID],tblTareas[Tipo frecuencia],"")</f>
        <v>semanal</v>
      </c>
      <c r="H424" t="str">
        <f>_xlfn.XLOOKUP(tblGenerador[[#This Row],[ID_Tarea]],tblTareas[ID],tblTareas[Regla frecuencia],"")</f>
        <v>sábado</v>
      </c>
      <c r="I424">
        <f>_xlfn.XLOOKUP(tblGenerador[[#This Row],[ID_Tarea]],tblTareas[ID],tblTareas[Duración Estándar (min)],"")</f>
        <v>10</v>
      </c>
      <c r="J424" t="str">
        <f>_xlfn.XLOOKUP(tblGenerador[[#This Row],[ID_Tarea]],tblTareas[ID],tblTareas[Turno],"")</f>
        <v>Cualquiera</v>
      </c>
      <c r="K424" t="str">
        <f>_xlfn.XLOOKUP(tblGenerador[[#This Row],[ID_Tarea]],tblTareas[ID],tblTareas[Puesto],"")</f>
        <v>Sub Coordinadora</v>
      </c>
      <c r="L424">
        <f>_xlfn.XLOOKUP(tblGenerador[[#This Row],[ID_Tarea]],tblTareas[ID],tblTareas[Frec Diaria],"")</f>
        <v>1</v>
      </c>
      <c r="M424" t="str">
        <f>_xlfn.XLOOKUP(tblGenerador[[#This Row],[ID_Tarea]],tblTareas[ID],tblTareas[Excluir_Festivos],"")</f>
        <v>si</v>
      </c>
      <c r="N4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5" spans="1:14">
      <c r="A425" s="6">
        <v>46029</v>
      </c>
      <c r="B425">
        <f>IFERROR(_xlfn.XLOOKUP(tblGenerador[[#This Row],[Fecha]],tblCalendario[Fecha],tblCalendario[Num de Sem],""),"")</f>
        <v>2</v>
      </c>
      <c r="C425" t="str">
        <f>IFERROR(_xlfn.XLOOKUP(tblGenerador[[#This Row],[Fecha]],tblCalendario[Fecha],tblCalendario[Dia Semana],""),"")</f>
        <v>miércoles</v>
      </c>
      <c r="D425">
        <f>IFERROR(_xlfn.XLOOKUP(tblGenerador[[#This Row],[Fecha]],tblCalendario[Fecha],tblCalendario[Mes],""),"")</f>
        <v>1</v>
      </c>
      <c r="E425" t="s">
        <v>231</v>
      </c>
      <c r="F425" t="str">
        <f>_xlfn.XLOOKUP(tblGenerador[[#This Row],[ID_Tarea]],tblTareas[ID],tblTareas[TAREAS],"")</f>
        <v>Listas De Difusión Whatsapp</v>
      </c>
      <c r="G425" t="str">
        <f>_xlfn.XLOOKUP(tblGenerador[[#This Row],[ID_Tarea]],tblTareas[ID],tblTareas[Tipo frecuencia],"")</f>
        <v>semanal</v>
      </c>
      <c r="H425" t="str">
        <f>_xlfn.XLOOKUP(tblGenerador[[#This Row],[ID_Tarea]],tblTareas[ID],tblTareas[Regla frecuencia],"")</f>
        <v>Jueves</v>
      </c>
      <c r="I425">
        <f>_xlfn.XLOOKUP(tblGenerador[[#This Row],[ID_Tarea]],tblTareas[ID],tblTareas[Duración Estándar (min)],"")</f>
        <v>10</v>
      </c>
      <c r="J425" t="str">
        <f>_xlfn.XLOOKUP(tblGenerador[[#This Row],[ID_Tarea]],tblTareas[ID],tblTareas[Turno],"")</f>
        <v>Cualquiera</v>
      </c>
      <c r="K425" t="str">
        <f>_xlfn.XLOOKUP(tblGenerador[[#This Row],[ID_Tarea]],tblTareas[ID],tblTareas[Puesto],"")</f>
        <v>Sub Coordinadora</v>
      </c>
      <c r="L425">
        <f>_xlfn.XLOOKUP(tblGenerador[[#This Row],[ID_Tarea]],tblTareas[ID],tblTareas[Frec Diaria],"")</f>
        <v>1</v>
      </c>
      <c r="M425" t="str">
        <f>_xlfn.XLOOKUP(tblGenerador[[#This Row],[ID_Tarea]],tblTareas[ID],tblTareas[Excluir_Festivos],"")</f>
        <v>si</v>
      </c>
      <c r="N4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6" spans="1:14">
      <c r="A426" s="6">
        <v>46029</v>
      </c>
      <c r="B426">
        <f>IFERROR(_xlfn.XLOOKUP(tblGenerador[[#This Row],[Fecha]],tblCalendario[Fecha],tblCalendario[Num de Sem],""),"")</f>
        <v>2</v>
      </c>
      <c r="C426" t="str">
        <f>IFERROR(_xlfn.XLOOKUP(tblGenerador[[#This Row],[Fecha]],tblCalendario[Fecha],tblCalendario[Dia Semana],""),"")</f>
        <v>miércoles</v>
      </c>
      <c r="D426">
        <f>IFERROR(_xlfn.XLOOKUP(tblGenerador[[#This Row],[Fecha]],tblCalendario[Fecha],tblCalendario[Mes],""),"")</f>
        <v>1</v>
      </c>
      <c r="E426" t="s">
        <v>232</v>
      </c>
      <c r="F426" t="str">
        <f>_xlfn.XLOOKUP(tblGenerador[[#This Row],[ID_Tarea]],tblTareas[ID],tblTareas[TAREAS],"")</f>
        <v>Validar Que Cte. Reciba Lista De Difusión</v>
      </c>
      <c r="G426" t="str">
        <f>_xlfn.XLOOKUP(tblGenerador[[#This Row],[ID_Tarea]],tblTareas[ID],tblTareas[Tipo frecuencia],"")</f>
        <v>semanal</v>
      </c>
      <c r="H426" t="str">
        <f>_xlfn.XLOOKUP(tblGenerador[[#This Row],[ID_Tarea]],tblTareas[ID],tblTareas[Regla frecuencia],"")</f>
        <v>lunes</v>
      </c>
      <c r="I426">
        <f>_xlfn.XLOOKUP(tblGenerador[[#This Row],[ID_Tarea]],tblTareas[ID],tblTareas[Duración Estándar (min)],"")</f>
        <v>10</v>
      </c>
      <c r="J426" t="str">
        <f>_xlfn.XLOOKUP(tblGenerador[[#This Row],[ID_Tarea]],tblTareas[ID],tblTareas[Turno],"")</f>
        <v>Cualquiera</v>
      </c>
      <c r="K426" t="str">
        <f>_xlfn.XLOOKUP(tblGenerador[[#This Row],[ID_Tarea]],tblTareas[ID],tblTareas[Puesto],"")</f>
        <v>Sub Coordinadora</v>
      </c>
      <c r="L426">
        <f>_xlfn.XLOOKUP(tblGenerador[[#This Row],[ID_Tarea]],tblTareas[ID],tblTareas[Frec Diaria],"")</f>
        <v>1</v>
      </c>
      <c r="M426" t="str">
        <f>_xlfn.XLOOKUP(tblGenerador[[#This Row],[ID_Tarea]],tblTareas[ID],tblTareas[Excluir_Festivos],"")</f>
        <v>si</v>
      </c>
      <c r="N4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7" spans="1:14">
      <c r="A427" s="6">
        <v>46029</v>
      </c>
      <c r="B427">
        <f>IFERROR(_xlfn.XLOOKUP(tblGenerador[[#This Row],[Fecha]],tblCalendario[Fecha],tblCalendario[Num de Sem],""),"")</f>
        <v>2</v>
      </c>
      <c r="C427" t="str">
        <f>IFERROR(_xlfn.XLOOKUP(tblGenerador[[#This Row],[Fecha]],tblCalendario[Fecha],tblCalendario[Dia Semana],""),"")</f>
        <v>miércoles</v>
      </c>
      <c r="D427">
        <f>IFERROR(_xlfn.XLOOKUP(tblGenerador[[#This Row],[Fecha]],tblCalendario[Fecha],tblCalendario[Mes],""),"")</f>
        <v>1</v>
      </c>
      <c r="E427" t="s">
        <v>233</v>
      </c>
      <c r="F427" t="str">
        <f>_xlfn.XLOOKUP(tblGenerador[[#This Row],[ID_Tarea]],tblTareas[ID],tblTareas[TAREAS],"")</f>
        <v>Limpieza Profunda Sillones Jabon y Cepillo</v>
      </c>
      <c r="G427" t="str">
        <f>_xlfn.XLOOKUP(tblGenerador[[#This Row],[ID_Tarea]],tblTareas[ID],tblTareas[Tipo frecuencia],"")</f>
        <v>trimestral</v>
      </c>
      <c r="H427" t="str">
        <f>_xlfn.XLOOKUP(tblGenerador[[#This Row],[ID_Tarea]],tblTareas[ID],tblTareas[Regla frecuencia],"")</f>
        <v>trimestral, primer lunes</v>
      </c>
      <c r="I427">
        <f>_xlfn.XLOOKUP(tblGenerador[[#This Row],[ID_Tarea]],tblTareas[ID],tblTareas[Duración Estándar (min)],"")</f>
        <v>60</v>
      </c>
      <c r="J427" t="str">
        <f>_xlfn.XLOOKUP(tblGenerador[[#This Row],[ID_Tarea]],tblTareas[ID],tblTareas[Turno],"")</f>
        <v>Cualquiera</v>
      </c>
      <c r="K427" t="str">
        <f>_xlfn.XLOOKUP(tblGenerador[[#This Row],[ID_Tarea]],tblTareas[ID],tblTareas[Puesto],"")</f>
        <v>Asesora Ventas</v>
      </c>
      <c r="L427">
        <f>_xlfn.XLOOKUP(tblGenerador[[#This Row],[ID_Tarea]],tblTareas[ID],tblTareas[Frec Diaria],"")</f>
        <v>1</v>
      </c>
      <c r="M427" t="str">
        <f>_xlfn.XLOOKUP(tblGenerador[[#This Row],[ID_Tarea]],tblTareas[ID],tblTareas[Excluir_Festivos],"")</f>
        <v>si</v>
      </c>
      <c r="N4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8" spans="1:14">
      <c r="A428" s="6">
        <v>46029</v>
      </c>
      <c r="B428">
        <f>IFERROR(_xlfn.XLOOKUP(tblGenerador[[#This Row],[Fecha]],tblCalendario[Fecha],tblCalendario[Num de Sem],""),"")</f>
        <v>2</v>
      </c>
      <c r="C428" t="str">
        <f>IFERROR(_xlfn.XLOOKUP(tblGenerador[[#This Row],[Fecha]],tblCalendario[Fecha],tblCalendario[Dia Semana],""),"")</f>
        <v>miércoles</v>
      </c>
      <c r="D428">
        <f>IFERROR(_xlfn.XLOOKUP(tblGenerador[[#This Row],[Fecha]],tblCalendario[Fecha],tblCalendario[Mes],""),"")</f>
        <v>1</v>
      </c>
      <c r="E428" t="s">
        <v>234</v>
      </c>
      <c r="F428" t="str">
        <f>_xlfn.XLOOKUP(tblGenerador[[#This Row],[ID_Tarea]],tblTareas[ID],tblTareas[TAREAS],"")</f>
        <v>Abrochado De Correas Y Cintas</v>
      </c>
      <c r="G428" t="str">
        <f>_xlfn.XLOOKUP(tblGenerador[[#This Row],[ID_Tarea]],tblTareas[ID],tblTareas[Tipo frecuencia],"")</f>
        <v>personalizada</v>
      </c>
      <c r="H428" t="str">
        <f>_xlfn.XLOOKUP(tblGenerador[[#This Row],[ID_Tarea]],tblTareas[ID],tblTareas[Regla frecuencia],"")</f>
        <v>lunes, miercoles, viernes</v>
      </c>
      <c r="I428">
        <f>_xlfn.XLOOKUP(tblGenerador[[#This Row],[ID_Tarea]],tblTareas[ID],tblTareas[Duración Estándar (min)],"")</f>
        <v>10</v>
      </c>
      <c r="J428" t="str">
        <f>_xlfn.XLOOKUP(tblGenerador[[#This Row],[ID_Tarea]],tblTareas[ID],tblTareas[Turno],"")</f>
        <v>Cualquiera</v>
      </c>
      <c r="K428" t="str">
        <f>_xlfn.XLOOKUP(tblGenerador[[#This Row],[ID_Tarea]],tblTareas[ID],tblTareas[Puesto],"")</f>
        <v>Asesora Ventas</v>
      </c>
      <c r="L428">
        <f>_xlfn.XLOOKUP(tblGenerador[[#This Row],[ID_Tarea]],tblTareas[ID],tblTareas[Frec Diaria],"")</f>
        <v>1</v>
      </c>
      <c r="M428" t="str">
        <f>_xlfn.XLOOKUP(tblGenerador[[#This Row],[ID_Tarea]],tblTareas[ID],tblTareas[Excluir_Festivos],"")</f>
        <v>si</v>
      </c>
      <c r="N4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29" spans="1:14">
      <c r="A429" s="6">
        <v>46029</v>
      </c>
      <c r="B429">
        <f>IFERROR(_xlfn.XLOOKUP(tblGenerador[[#This Row],[Fecha]],tblCalendario[Fecha],tblCalendario[Num de Sem],""),"")</f>
        <v>2</v>
      </c>
      <c r="C429" t="str">
        <f>IFERROR(_xlfn.XLOOKUP(tblGenerador[[#This Row],[Fecha]],tblCalendario[Fecha],tblCalendario[Dia Semana],""),"")</f>
        <v>miércoles</v>
      </c>
      <c r="D429">
        <f>IFERROR(_xlfn.XLOOKUP(tblGenerador[[#This Row],[Fecha]],tblCalendario[Fecha],tblCalendario[Mes],""),"")</f>
        <v>1</v>
      </c>
      <c r="E429" t="s">
        <v>235</v>
      </c>
      <c r="F429" t="str">
        <f>_xlfn.XLOOKUP(tblGenerador[[#This Row],[ID_Tarea]],tblTareas[ID],tblTareas[TAREAS],"")</f>
        <v>Cierre De Tienda</v>
      </c>
      <c r="G429" t="str">
        <f>_xlfn.XLOOKUP(tblGenerador[[#This Row],[ID_Tarea]],tblTareas[ID],tblTareas[Tipo frecuencia],"")</f>
        <v>diario</v>
      </c>
      <c r="H429" t="str">
        <f>_xlfn.XLOOKUP(tblGenerador[[#This Row],[ID_Tarea]],tblTareas[ID],tblTareas[Regla frecuencia],"")</f>
        <v>diario</v>
      </c>
      <c r="I429">
        <f>_xlfn.XLOOKUP(tblGenerador[[#This Row],[ID_Tarea]],tblTareas[ID],tblTareas[Duración Estándar (min)],"")</f>
        <v>5</v>
      </c>
      <c r="J429" t="str">
        <f>_xlfn.XLOOKUP(tblGenerador[[#This Row],[ID_Tarea]],tblTareas[ID],tblTareas[Turno],"")</f>
        <v>Cierre</v>
      </c>
      <c r="K429" t="str">
        <f>_xlfn.XLOOKUP(tblGenerador[[#This Row],[ID_Tarea]],tblTareas[ID],tblTareas[Puesto],"")</f>
        <v>Asesora Ventas</v>
      </c>
      <c r="L429">
        <f>_xlfn.XLOOKUP(tblGenerador[[#This Row],[ID_Tarea]],tblTareas[ID],tblTareas[Frec Diaria],"")</f>
        <v>1</v>
      </c>
      <c r="M429" t="str">
        <f>_xlfn.XLOOKUP(tblGenerador[[#This Row],[ID_Tarea]],tblTareas[ID],tblTareas[Excluir_Festivos],"")</f>
        <v>si</v>
      </c>
      <c r="N4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0" spans="1:14">
      <c r="A430" s="6">
        <v>46029</v>
      </c>
      <c r="B430">
        <f>IFERROR(_xlfn.XLOOKUP(tblGenerador[[#This Row],[Fecha]],tblCalendario[Fecha],tblCalendario[Num de Sem],""),"")</f>
        <v>2</v>
      </c>
      <c r="C430" t="str">
        <f>IFERROR(_xlfn.XLOOKUP(tblGenerador[[#This Row],[Fecha]],tblCalendario[Fecha],tblCalendario[Dia Semana],""),"")</f>
        <v>miércoles</v>
      </c>
      <c r="D430">
        <f>IFERROR(_xlfn.XLOOKUP(tblGenerador[[#This Row],[Fecha]],tblCalendario[Fecha],tblCalendario[Mes],""),"")</f>
        <v>1</v>
      </c>
      <c r="E430" t="s">
        <v>236</v>
      </c>
      <c r="F430" t="str">
        <f>_xlfn.XLOOKUP(tblGenerador[[#This Row],[ID_Tarea]],tblTareas[ID],tblTareas[TAREAS],"")</f>
        <v>Bajar Cortina Sol</v>
      </c>
      <c r="G430" t="str">
        <f>_xlfn.XLOOKUP(tblGenerador[[#This Row],[ID_Tarea]],tblTareas[ID],tblTareas[Tipo frecuencia],"")</f>
        <v>diario</v>
      </c>
      <c r="H430" t="str">
        <f>_xlfn.XLOOKUP(tblGenerador[[#This Row],[ID_Tarea]],tblTareas[ID],tblTareas[Regla frecuencia],"")</f>
        <v>diario</v>
      </c>
      <c r="I430">
        <f>_xlfn.XLOOKUP(tblGenerador[[#This Row],[ID_Tarea]],tblTareas[ID],tblTareas[Duración Estándar (min)],"")</f>
        <v>5</v>
      </c>
      <c r="J430" t="str">
        <f>_xlfn.XLOOKUP(tblGenerador[[#This Row],[ID_Tarea]],tblTareas[ID],tblTareas[Turno],"")</f>
        <v>Cualquiera</v>
      </c>
      <c r="K430" t="str">
        <f>_xlfn.XLOOKUP(tblGenerador[[#This Row],[ID_Tarea]],tblTareas[ID],tblTareas[Puesto],"")</f>
        <v>Asesora Ventas</v>
      </c>
      <c r="L430">
        <f>_xlfn.XLOOKUP(tblGenerador[[#This Row],[ID_Tarea]],tblTareas[ID],tblTareas[Frec Diaria],"")</f>
        <v>1</v>
      </c>
      <c r="M430" t="str">
        <f>_xlfn.XLOOKUP(tblGenerador[[#This Row],[ID_Tarea]],tblTareas[ID],tblTareas[Excluir_Festivos],"")</f>
        <v>si</v>
      </c>
      <c r="N4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1" spans="1:14">
      <c r="A431" s="6">
        <v>46029</v>
      </c>
      <c r="B431">
        <f>IFERROR(_xlfn.XLOOKUP(tblGenerador[[#This Row],[Fecha]],tblCalendario[Fecha],tblCalendario[Num de Sem],""),"")</f>
        <v>2</v>
      </c>
      <c r="C431" t="str">
        <f>IFERROR(_xlfn.XLOOKUP(tblGenerador[[#This Row],[Fecha]],tblCalendario[Fecha],tblCalendario[Dia Semana],""),"")</f>
        <v>miércoles</v>
      </c>
      <c r="D431">
        <f>IFERROR(_xlfn.XLOOKUP(tblGenerador[[#This Row],[Fecha]],tblCalendario[Fecha],tblCalendario[Mes],""),"")</f>
        <v>1</v>
      </c>
      <c r="E431" t="s">
        <v>237</v>
      </c>
      <c r="F431" t="str">
        <f>_xlfn.XLOOKUP(tblGenerador[[#This Row],[ID_Tarea]],tblTareas[ID],tblTareas[TAREAS],"")</f>
        <v xml:space="preserve">Barrer Tienda Y Banqueta </v>
      </c>
      <c r="G431" t="str">
        <f>_xlfn.XLOOKUP(tblGenerador[[#This Row],[ID_Tarea]],tblTareas[ID],tblTareas[Tipo frecuencia],"")</f>
        <v>diario</v>
      </c>
      <c r="H431" t="str">
        <f>_xlfn.XLOOKUP(tblGenerador[[#This Row],[ID_Tarea]],tblTareas[ID],tblTareas[Regla frecuencia],"")</f>
        <v>diario</v>
      </c>
      <c r="I431">
        <f>_xlfn.XLOOKUP(tblGenerador[[#This Row],[ID_Tarea]],tblTareas[ID],tblTareas[Duración Estándar (min)],"")</f>
        <v>15</v>
      </c>
      <c r="J431" t="str">
        <f>_xlfn.XLOOKUP(tblGenerador[[#This Row],[ID_Tarea]],tblTareas[ID],tblTareas[Turno],"")</f>
        <v>Cualquiera</v>
      </c>
      <c r="K431" t="str">
        <f>_xlfn.XLOOKUP(tblGenerador[[#This Row],[ID_Tarea]],tblTareas[ID],tblTareas[Puesto],"")</f>
        <v>Asesora Ventas</v>
      </c>
      <c r="L431">
        <f>_xlfn.XLOOKUP(tblGenerador[[#This Row],[ID_Tarea]],tblTareas[ID],tblTareas[Frec Diaria],"")</f>
        <v>1</v>
      </c>
      <c r="M431" t="str">
        <f>_xlfn.XLOOKUP(tblGenerador[[#This Row],[ID_Tarea]],tblTareas[ID],tblTareas[Excluir_Festivos],"")</f>
        <v>si</v>
      </c>
      <c r="N4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2" spans="1:14">
      <c r="A432" s="6">
        <v>46029</v>
      </c>
      <c r="B432">
        <f>IFERROR(_xlfn.XLOOKUP(tblGenerador[[#This Row],[Fecha]],tblCalendario[Fecha],tblCalendario[Num de Sem],""),"")</f>
        <v>2</v>
      </c>
      <c r="C432" t="str">
        <f>IFERROR(_xlfn.XLOOKUP(tblGenerador[[#This Row],[Fecha]],tblCalendario[Fecha],tblCalendario[Dia Semana],""),"")</f>
        <v>miércoles</v>
      </c>
      <c r="D432">
        <f>IFERROR(_xlfn.XLOOKUP(tblGenerador[[#This Row],[Fecha]],tblCalendario[Fecha],tblCalendario[Mes],""),"")</f>
        <v>1</v>
      </c>
      <c r="E432" t="s">
        <v>238</v>
      </c>
      <c r="F432" t="str">
        <f>_xlfn.XLOOKUP(tblGenerador[[#This Row],[ID_Tarea]],tblTareas[ID],tblTareas[TAREAS],"")</f>
        <v xml:space="preserve">Barrer Y Traperar Bodega </v>
      </c>
      <c r="G432" t="str">
        <f>_xlfn.XLOOKUP(tblGenerador[[#This Row],[ID_Tarea]],tblTareas[ID],tblTareas[Tipo frecuencia],"")</f>
        <v>diario</v>
      </c>
      <c r="H432" t="str">
        <f>_xlfn.XLOOKUP(tblGenerador[[#This Row],[ID_Tarea]],tblTareas[ID],tblTareas[Regla frecuencia],"")</f>
        <v>diario</v>
      </c>
      <c r="I432">
        <f>_xlfn.XLOOKUP(tblGenerador[[#This Row],[ID_Tarea]],tblTareas[ID],tblTareas[Duración Estándar (min)],"")</f>
        <v>30</v>
      </c>
      <c r="J432" t="str">
        <f>_xlfn.XLOOKUP(tblGenerador[[#This Row],[ID_Tarea]],tblTareas[ID],tblTareas[Turno],"")</f>
        <v>Cualquiera</v>
      </c>
      <c r="K432" t="str">
        <f>_xlfn.XLOOKUP(tblGenerador[[#This Row],[ID_Tarea]],tblTareas[ID],tblTareas[Puesto],"")</f>
        <v>Asesora Ventas</v>
      </c>
      <c r="L432">
        <f>_xlfn.XLOOKUP(tblGenerador[[#This Row],[ID_Tarea]],tblTareas[ID],tblTareas[Frec Diaria],"")</f>
        <v>1</v>
      </c>
      <c r="M432" t="str">
        <f>_xlfn.XLOOKUP(tblGenerador[[#This Row],[ID_Tarea]],tblTareas[ID],tblTareas[Excluir_Festivos],"")</f>
        <v>si</v>
      </c>
      <c r="N4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3" spans="1:14">
      <c r="A433" s="6">
        <v>46029</v>
      </c>
      <c r="B433">
        <f>IFERROR(_xlfn.XLOOKUP(tblGenerador[[#This Row],[Fecha]],tblCalendario[Fecha],tblCalendario[Num de Sem],""),"")</f>
        <v>2</v>
      </c>
      <c r="C433" t="str">
        <f>IFERROR(_xlfn.XLOOKUP(tblGenerador[[#This Row],[Fecha]],tblCalendario[Fecha],tblCalendario[Dia Semana],""),"")</f>
        <v>miércoles</v>
      </c>
      <c r="D433">
        <f>IFERROR(_xlfn.XLOOKUP(tblGenerador[[#This Row],[Fecha]],tblCalendario[Fecha],tblCalendario[Mes],""),"")</f>
        <v>1</v>
      </c>
      <c r="E433" t="s">
        <v>239</v>
      </c>
      <c r="F433" t="str">
        <f>_xlfn.XLOOKUP(tblGenerador[[#This Row],[ID_Tarea]],tblTareas[ID],tblTareas[TAREAS],"")</f>
        <v xml:space="preserve">Supervisar Bodega / Area Del Punto </v>
      </c>
      <c r="G433" t="str">
        <f>_xlfn.XLOOKUP(tblGenerador[[#This Row],[ID_Tarea]],tblTareas[ID],tblTareas[Tipo frecuencia],"")</f>
        <v>semanal</v>
      </c>
      <c r="H433" t="str">
        <f>_xlfn.XLOOKUP(tblGenerador[[#This Row],[ID_Tarea]],tblTareas[ID],tblTareas[Regla frecuencia],"")</f>
        <v>martes</v>
      </c>
      <c r="I433">
        <f>_xlfn.XLOOKUP(tblGenerador[[#This Row],[ID_Tarea]],tblTareas[ID],tblTareas[Duración Estándar (min)],"")</f>
        <v>10</v>
      </c>
      <c r="J433" t="str">
        <f>_xlfn.XLOOKUP(tblGenerador[[#This Row],[ID_Tarea]],tblTareas[ID],tblTareas[Turno],"")</f>
        <v>Cualquiera</v>
      </c>
      <c r="K433" t="str">
        <f>_xlfn.XLOOKUP(tblGenerador[[#This Row],[ID_Tarea]],tblTareas[ID],tblTareas[Puesto],"")</f>
        <v>Asesora Ventas</v>
      </c>
      <c r="L433">
        <f>_xlfn.XLOOKUP(tblGenerador[[#This Row],[ID_Tarea]],tblTareas[ID],tblTareas[Frec Diaria],"")</f>
        <v>1</v>
      </c>
      <c r="M433" t="str">
        <f>_xlfn.XLOOKUP(tblGenerador[[#This Row],[ID_Tarea]],tblTareas[ID],tblTareas[Excluir_Festivos],"")</f>
        <v>si</v>
      </c>
      <c r="N4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4" spans="1:14">
      <c r="A434" s="6">
        <v>46029</v>
      </c>
      <c r="B434">
        <f>IFERROR(_xlfn.XLOOKUP(tblGenerador[[#This Row],[Fecha]],tblCalendario[Fecha],tblCalendario[Num de Sem],""),"")</f>
        <v>2</v>
      </c>
      <c r="C434" t="str">
        <f>IFERROR(_xlfn.XLOOKUP(tblGenerador[[#This Row],[Fecha]],tblCalendario[Fecha],tblCalendario[Dia Semana],""),"")</f>
        <v>miércoles</v>
      </c>
      <c r="D434">
        <f>IFERROR(_xlfn.XLOOKUP(tblGenerador[[#This Row],[Fecha]],tblCalendario[Fecha],tblCalendario[Mes],""),"")</f>
        <v>1</v>
      </c>
      <c r="E434" t="s">
        <v>240</v>
      </c>
      <c r="F434" t="str">
        <f>_xlfn.XLOOKUP(tblGenerador[[#This Row],[ID_Tarea]],tblTareas[ID],tblTareas[TAREAS],"")</f>
        <v xml:space="preserve">Contestar Mensajes  De Whatsapp  Promotoria Y Publicidad </v>
      </c>
      <c r="G434" t="str">
        <f>_xlfn.XLOOKUP(tblGenerador[[#This Row],[ID_Tarea]],tblTareas[ID],tblTareas[Tipo frecuencia],"")</f>
        <v>diario</v>
      </c>
      <c r="H434" t="str">
        <f>_xlfn.XLOOKUP(tblGenerador[[#This Row],[ID_Tarea]],tblTareas[ID],tblTareas[Regla frecuencia],"")</f>
        <v>diario</v>
      </c>
      <c r="I434">
        <f>_xlfn.XLOOKUP(tblGenerador[[#This Row],[ID_Tarea]],tblTareas[ID],tblTareas[Duración Estándar (min)],"")</f>
        <v>15</v>
      </c>
      <c r="J434" t="str">
        <f>_xlfn.XLOOKUP(tblGenerador[[#This Row],[ID_Tarea]],tblTareas[ID],tblTareas[Turno],"")</f>
        <v>Cierre</v>
      </c>
      <c r="K434" t="str">
        <f>_xlfn.XLOOKUP(tblGenerador[[#This Row],[ID_Tarea]],tblTareas[ID],tblTareas[Puesto],"")</f>
        <v>Asesora Ventas</v>
      </c>
      <c r="L434">
        <f>_xlfn.XLOOKUP(tblGenerador[[#This Row],[ID_Tarea]],tblTareas[ID],tblTareas[Frec Diaria],"")</f>
        <v>1</v>
      </c>
      <c r="M434" t="str">
        <f>_xlfn.XLOOKUP(tblGenerador[[#This Row],[ID_Tarea]],tblTareas[ID],tblTareas[Excluir_Festivos],"")</f>
        <v>si</v>
      </c>
      <c r="N4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5" spans="1:14">
      <c r="A435" s="6">
        <v>46029</v>
      </c>
      <c r="B435">
        <f>IFERROR(_xlfn.XLOOKUP(tblGenerador[[#This Row],[Fecha]],tblCalendario[Fecha],tblCalendario[Num de Sem],""),"")</f>
        <v>2</v>
      </c>
      <c r="C435" t="str">
        <f>IFERROR(_xlfn.XLOOKUP(tblGenerador[[#This Row],[Fecha]],tblCalendario[Fecha],tblCalendario[Dia Semana],""),"")</f>
        <v>miércoles</v>
      </c>
      <c r="D435">
        <f>IFERROR(_xlfn.XLOOKUP(tblGenerador[[#This Row],[Fecha]],tblCalendario[Fecha],tblCalendario[Mes],""),"")</f>
        <v>1</v>
      </c>
      <c r="E435" t="s">
        <v>241</v>
      </c>
      <c r="F435" t="str">
        <f>_xlfn.XLOOKUP(tblGenerador[[#This Row],[ID_Tarea]],tblTareas[ID],tblTareas[TAREAS],"")</f>
        <v>Impresion/Depuracion De Relaciones Dia 8 Y 23</v>
      </c>
      <c r="G435" t="str">
        <f>_xlfn.XLOOKUP(tblGenerador[[#This Row],[ID_Tarea]],tblTareas[ID],tblTareas[Tipo frecuencia],"")</f>
        <v>quincenal</v>
      </c>
      <c r="H435" t="str">
        <f>_xlfn.XLOOKUP(tblGenerador[[#This Row],[ID_Tarea]],tblTareas[ID],tblTareas[Regla frecuencia],"")</f>
        <v>dia 8, dia 23</v>
      </c>
      <c r="I435">
        <f>_xlfn.XLOOKUP(tblGenerador[[#This Row],[ID_Tarea]],tblTareas[ID],tblTareas[Duración Estándar (min)],"")</f>
        <v>60</v>
      </c>
      <c r="J435" t="str">
        <f>_xlfn.XLOOKUP(tblGenerador[[#This Row],[ID_Tarea]],tblTareas[ID],tblTareas[Turno],"")</f>
        <v>Cualquiera</v>
      </c>
      <c r="K435" t="str">
        <f>_xlfn.XLOOKUP(tblGenerador[[#This Row],[ID_Tarea]],tblTareas[ID],tblTareas[Puesto],"")</f>
        <v>Asesora Ventas</v>
      </c>
      <c r="L435">
        <f>_xlfn.XLOOKUP(tblGenerador[[#This Row],[ID_Tarea]],tblTareas[ID],tblTareas[Frec Diaria],"")</f>
        <v>1</v>
      </c>
      <c r="M435" t="str">
        <f>_xlfn.XLOOKUP(tblGenerador[[#This Row],[ID_Tarea]],tblTareas[ID],tblTareas[Excluir_Festivos],"")</f>
        <v>si</v>
      </c>
      <c r="N4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6" spans="1:14">
      <c r="A436" s="6">
        <v>46029</v>
      </c>
      <c r="B436">
        <f>IFERROR(_xlfn.XLOOKUP(tblGenerador[[#This Row],[Fecha]],tblCalendario[Fecha],tblCalendario[Num de Sem],""),"")</f>
        <v>2</v>
      </c>
      <c r="C436" t="str">
        <f>IFERROR(_xlfn.XLOOKUP(tblGenerador[[#This Row],[Fecha]],tblCalendario[Fecha],tblCalendario[Dia Semana],""),"")</f>
        <v>miércoles</v>
      </c>
      <c r="D436">
        <f>IFERROR(_xlfn.XLOOKUP(tblGenerador[[#This Row],[Fecha]],tblCalendario[Fecha],tblCalendario[Mes],""),"")</f>
        <v>1</v>
      </c>
      <c r="E436" t="s">
        <v>242</v>
      </c>
      <c r="F436" t="str">
        <f>_xlfn.XLOOKUP(tblGenerador[[#This Row],[ID_Tarea]],tblTareas[ID],tblTareas[TAREAS],"")</f>
        <v xml:space="preserve">Lavar Tapete De Afuera </v>
      </c>
      <c r="G436" t="str">
        <f>_xlfn.XLOOKUP(tblGenerador[[#This Row],[ID_Tarea]],tblTareas[ID],tblTareas[Tipo frecuencia],"")</f>
        <v>semanal</v>
      </c>
      <c r="H436" t="str">
        <f>_xlfn.XLOOKUP(tblGenerador[[#This Row],[ID_Tarea]],tblTareas[ID],tblTareas[Regla frecuencia],"")</f>
        <v>miércoles</v>
      </c>
      <c r="I436">
        <f>_xlfn.XLOOKUP(tblGenerador[[#This Row],[ID_Tarea]],tblTareas[ID],tblTareas[Duración Estándar (min)],"")</f>
        <v>10</v>
      </c>
      <c r="J436" t="str">
        <f>_xlfn.XLOOKUP(tblGenerador[[#This Row],[ID_Tarea]],tblTareas[ID],tblTareas[Turno],"")</f>
        <v>Cualquiera</v>
      </c>
      <c r="K436" t="str">
        <f>_xlfn.XLOOKUP(tblGenerador[[#This Row],[ID_Tarea]],tblTareas[ID],tblTareas[Puesto],"")</f>
        <v>Asesora Ventas</v>
      </c>
      <c r="L436">
        <f>_xlfn.XLOOKUP(tblGenerador[[#This Row],[ID_Tarea]],tblTareas[ID],tblTareas[Frec Diaria],"")</f>
        <v>1</v>
      </c>
      <c r="M436" t="str">
        <f>_xlfn.XLOOKUP(tblGenerador[[#This Row],[ID_Tarea]],tblTareas[ID],tblTareas[Excluir_Festivos],"")</f>
        <v>si</v>
      </c>
      <c r="N4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37" spans="1:14">
      <c r="A437" s="6">
        <v>46029</v>
      </c>
      <c r="B437">
        <f>IFERROR(_xlfn.XLOOKUP(tblGenerador[[#This Row],[Fecha]],tblCalendario[Fecha],tblCalendario[Num de Sem],""),"")</f>
        <v>2</v>
      </c>
      <c r="C437" t="str">
        <f>IFERROR(_xlfn.XLOOKUP(tblGenerador[[#This Row],[Fecha]],tblCalendario[Fecha],tblCalendario[Dia Semana],""),"")</f>
        <v>miércoles</v>
      </c>
      <c r="D437">
        <f>IFERROR(_xlfn.XLOOKUP(tblGenerador[[#This Row],[Fecha]],tblCalendario[Fecha],tblCalendario[Mes],""),"")</f>
        <v>1</v>
      </c>
      <c r="E437" t="s">
        <v>243</v>
      </c>
      <c r="F437" t="str">
        <f>_xlfn.XLOOKUP(tblGenerador[[#This Row],[ID_Tarea]],tblTareas[ID],tblTareas[TAREAS],"")</f>
        <v xml:space="preserve">Limpiar Atrás De Los Muebles </v>
      </c>
      <c r="G437" t="str">
        <f>_xlfn.XLOOKUP(tblGenerador[[#This Row],[ID_Tarea]],tblTareas[ID],tblTareas[Tipo frecuencia],"")</f>
        <v>semanal</v>
      </c>
      <c r="H437" t="str">
        <f>_xlfn.XLOOKUP(tblGenerador[[#This Row],[ID_Tarea]],tblTareas[ID],tblTareas[Regla frecuencia],"")</f>
        <v>jueves</v>
      </c>
      <c r="I437">
        <f>_xlfn.XLOOKUP(tblGenerador[[#This Row],[ID_Tarea]],tblTareas[ID],tblTareas[Duración Estándar (min)],"")</f>
        <v>15</v>
      </c>
      <c r="J437" t="str">
        <f>_xlfn.XLOOKUP(tblGenerador[[#This Row],[ID_Tarea]],tblTareas[ID],tblTareas[Turno],"")</f>
        <v>Cualquiera</v>
      </c>
      <c r="K437" t="str">
        <f>_xlfn.XLOOKUP(tblGenerador[[#This Row],[ID_Tarea]],tblTareas[ID],tblTareas[Puesto],"")</f>
        <v>Asesora Ventas</v>
      </c>
      <c r="L437">
        <f>_xlfn.XLOOKUP(tblGenerador[[#This Row],[ID_Tarea]],tblTareas[ID],tblTareas[Frec Diaria],"")</f>
        <v>1</v>
      </c>
      <c r="M437" t="str">
        <f>_xlfn.XLOOKUP(tblGenerador[[#This Row],[ID_Tarea]],tblTareas[ID],tblTareas[Excluir_Festivos],"")</f>
        <v>si</v>
      </c>
      <c r="N4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8" spans="1:14">
      <c r="A438" s="6">
        <v>46029</v>
      </c>
      <c r="B438">
        <f>IFERROR(_xlfn.XLOOKUP(tblGenerador[[#This Row],[Fecha]],tblCalendario[Fecha],tblCalendario[Num de Sem],""),"")</f>
        <v>2</v>
      </c>
      <c r="C438" t="str">
        <f>IFERROR(_xlfn.XLOOKUP(tblGenerador[[#This Row],[Fecha]],tblCalendario[Fecha],tblCalendario[Dia Semana],""),"")</f>
        <v>miércoles</v>
      </c>
      <c r="D438">
        <f>IFERROR(_xlfn.XLOOKUP(tblGenerador[[#This Row],[Fecha]],tblCalendario[Fecha],tblCalendario[Mes],""),"")</f>
        <v>1</v>
      </c>
      <c r="E438" t="s">
        <v>244</v>
      </c>
      <c r="F438" t="str">
        <f>_xlfn.XLOOKUP(tblGenerador[[#This Row],[ID_Tarea]],tblTareas[ID],tblTareas[TAREAS],"")</f>
        <v>Limpiar Baño</v>
      </c>
      <c r="G438" t="str">
        <f>_xlfn.XLOOKUP(tblGenerador[[#This Row],[ID_Tarea]],tblTareas[ID],tblTareas[Tipo frecuencia],"")</f>
        <v>personalizada</v>
      </c>
      <c r="H438" t="str">
        <f>_xlfn.XLOOKUP(tblGenerador[[#This Row],[ID_Tarea]],tblTareas[ID],tblTareas[Regla frecuencia],"")</f>
        <v>martes, jueves, sabado</v>
      </c>
      <c r="I438">
        <f>_xlfn.XLOOKUP(tblGenerador[[#This Row],[ID_Tarea]],tblTareas[ID],tblTareas[Duración Estándar (min)],"")</f>
        <v>15</v>
      </c>
      <c r="J438" t="str">
        <f>_xlfn.XLOOKUP(tblGenerador[[#This Row],[ID_Tarea]],tblTareas[ID],tblTareas[Turno],"")</f>
        <v>Cualquiera</v>
      </c>
      <c r="K438" t="str">
        <f>_xlfn.XLOOKUP(tblGenerador[[#This Row],[ID_Tarea]],tblTareas[ID],tblTareas[Puesto],"")</f>
        <v>Asesora Ventas</v>
      </c>
      <c r="L438">
        <f>_xlfn.XLOOKUP(tblGenerador[[#This Row],[ID_Tarea]],tblTareas[ID],tblTareas[Frec Diaria],"")</f>
        <v>1</v>
      </c>
      <c r="M438" t="str">
        <f>_xlfn.XLOOKUP(tblGenerador[[#This Row],[ID_Tarea]],tblTareas[ID],tblTareas[Excluir_Festivos],"")</f>
        <v>si</v>
      </c>
      <c r="N4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39" spans="1:14">
      <c r="A439" s="6">
        <v>46029</v>
      </c>
      <c r="B439">
        <f>IFERROR(_xlfn.XLOOKUP(tblGenerador[[#This Row],[Fecha]],tblCalendario[Fecha],tblCalendario[Num de Sem],""),"")</f>
        <v>2</v>
      </c>
      <c r="C439" t="str">
        <f>IFERROR(_xlfn.XLOOKUP(tblGenerador[[#This Row],[Fecha]],tblCalendario[Fecha],tblCalendario[Dia Semana],""),"")</f>
        <v>miércoles</v>
      </c>
      <c r="D439">
        <f>IFERROR(_xlfn.XLOOKUP(tblGenerador[[#This Row],[Fecha]],tblCalendario[Fecha],tblCalendario[Mes],""),"")</f>
        <v>1</v>
      </c>
      <c r="E439" t="s">
        <v>245</v>
      </c>
      <c r="F439" t="str">
        <f>_xlfn.XLOOKUP(tblGenerador[[#This Row],[ID_Tarea]],tblTareas[ID],tblTareas[TAREAS],"")</f>
        <v>Limpiar Bolsas</v>
      </c>
      <c r="G439" t="str">
        <f>_xlfn.XLOOKUP(tblGenerador[[#This Row],[ID_Tarea]],tblTareas[ID],tblTareas[Tipo frecuencia],"")</f>
        <v>personalizada</v>
      </c>
      <c r="H439" t="str">
        <f>_xlfn.XLOOKUP(tblGenerador[[#This Row],[ID_Tarea]],tblTareas[ID],tblTareas[Regla frecuencia],"")</f>
        <v>dia 25, dia 11</v>
      </c>
      <c r="I439">
        <f>_xlfn.XLOOKUP(tblGenerador[[#This Row],[ID_Tarea]],tblTareas[ID],tblTareas[Duración Estándar (min)],"")</f>
        <v>15</v>
      </c>
      <c r="J439" t="str">
        <f>_xlfn.XLOOKUP(tblGenerador[[#This Row],[ID_Tarea]],tblTareas[ID],tblTareas[Turno],"")</f>
        <v>Cualquiera</v>
      </c>
      <c r="K439" t="str">
        <f>_xlfn.XLOOKUP(tblGenerador[[#This Row],[ID_Tarea]],tblTareas[ID],tblTareas[Puesto],"")</f>
        <v>Asesora Ventas</v>
      </c>
      <c r="L439">
        <f>_xlfn.XLOOKUP(tblGenerador[[#This Row],[ID_Tarea]],tblTareas[ID],tblTareas[Frec Diaria],"")</f>
        <v>1</v>
      </c>
      <c r="M439" t="str">
        <f>_xlfn.XLOOKUP(tblGenerador[[#This Row],[ID_Tarea]],tblTareas[ID],tblTareas[Excluir_Festivos],"")</f>
        <v>si</v>
      </c>
      <c r="N4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0" spans="1:14">
      <c r="A440" s="6">
        <v>46029</v>
      </c>
      <c r="B440">
        <f>IFERROR(_xlfn.XLOOKUP(tblGenerador[[#This Row],[Fecha]],tblCalendario[Fecha],tblCalendario[Num de Sem],""),"")</f>
        <v>2</v>
      </c>
      <c r="C440" t="str">
        <f>IFERROR(_xlfn.XLOOKUP(tblGenerador[[#This Row],[Fecha]],tblCalendario[Fecha],tblCalendario[Dia Semana],""),"")</f>
        <v>miércoles</v>
      </c>
      <c r="D440">
        <f>IFERROR(_xlfn.XLOOKUP(tblGenerador[[#This Row],[Fecha]],tblCalendario[Fecha],tblCalendario[Mes],""),"")</f>
        <v>1</v>
      </c>
      <c r="E440" t="s">
        <v>246</v>
      </c>
      <c r="F440" t="str">
        <f>_xlfn.XLOOKUP(tblGenerador[[#This Row],[ID_Tarea]],tblTareas[ID],tblTareas[TAREAS],"")</f>
        <v>Limpiar Cajas Y Anaqueles De Polvo</v>
      </c>
      <c r="G440" t="str">
        <f>_xlfn.XLOOKUP(tblGenerador[[#This Row],[ID_Tarea]],tblTareas[ID],tblTareas[Tipo frecuencia],"")</f>
        <v>semanal</v>
      </c>
      <c r="H440" t="str">
        <f>_xlfn.XLOOKUP(tblGenerador[[#This Row],[ID_Tarea]],tblTareas[ID],tblTareas[Regla frecuencia],"")</f>
        <v>viernes</v>
      </c>
      <c r="I440">
        <f>_xlfn.XLOOKUP(tblGenerador[[#This Row],[ID_Tarea]],tblTareas[ID],tblTareas[Duración Estándar (min)],"")</f>
        <v>20</v>
      </c>
      <c r="J440" t="str">
        <f>_xlfn.XLOOKUP(tblGenerador[[#This Row],[ID_Tarea]],tblTareas[ID],tblTareas[Turno],"")</f>
        <v>Cualquiera</v>
      </c>
      <c r="K440" t="str">
        <f>_xlfn.XLOOKUP(tblGenerador[[#This Row],[ID_Tarea]],tblTareas[ID],tblTareas[Puesto],"")</f>
        <v>Asesora Ventas</v>
      </c>
      <c r="L440">
        <f>_xlfn.XLOOKUP(tblGenerador[[#This Row],[ID_Tarea]],tblTareas[ID],tblTareas[Frec Diaria],"")</f>
        <v>1</v>
      </c>
      <c r="M440" t="str">
        <f>_xlfn.XLOOKUP(tblGenerador[[#This Row],[ID_Tarea]],tblTareas[ID],tblTareas[Excluir_Festivos],"")</f>
        <v>si</v>
      </c>
      <c r="N4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1" spans="1:14">
      <c r="A441" s="6">
        <v>46029</v>
      </c>
      <c r="B441">
        <f>IFERROR(_xlfn.XLOOKUP(tblGenerador[[#This Row],[Fecha]],tblCalendario[Fecha],tblCalendario[Num de Sem],""),"")</f>
        <v>2</v>
      </c>
      <c r="C441" t="str">
        <f>IFERROR(_xlfn.XLOOKUP(tblGenerador[[#This Row],[Fecha]],tblCalendario[Fecha],tblCalendario[Dia Semana],""),"")</f>
        <v>miércoles</v>
      </c>
      <c r="D441">
        <f>IFERROR(_xlfn.XLOOKUP(tblGenerador[[#This Row],[Fecha]],tblCalendario[Fecha],tblCalendario[Mes],""),"")</f>
        <v>1</v>
      </c>
      <c r="E441" t="s">
        <v>247</v>
      </c>
      <c r="F441" t="str">
        <f>_xlfn.XLOOKUP(tblGenerador[[#This Row],[ID_Tarea]],tblTareas[ID],tblTareas[TAREAS],"")</f>
        <v xml:space="preserve">Limpiar Muebles Y Repisas </v>
      </c>
      <c r="G441" t="str">
        <f>_xlfn.XLOOKUP(tblGenerador[[#This Row],[ID_Tarea]],tblTareas[ID],tblTareas[Tipo frecuencia],"")</f>
        <v>personalizada</v>
      </c>
      <c r="H441" t="str">
        <f>_xlfn.XLOOKUP(tblGenerador[[#This Row],[ID_Tarea]],tblTareas[ID],tblTareas[Regla frecuencia],"")</f>
        <v>martes, jueves, sabado</v>
      </c>
      <c r="I441">
        <f>_xlfn.XLOOKUP(tblGenerador[[#This Row],[ID_Tarea]],tblTareas[ID],tblTareas[Duración Estándar (min)],"")</f>
        <v>30</v>
      </c>
      <c r="J441" t="str">
        <f>_xlfn.XLOOKUP(tblGenerador[[#This Row],[ID_Tarea]],tblTareas[ID],tblTareas[Turno],"")</f>
        <v>Cualquiera</v>
      </c>
      <c r="K441" t="str">
        <f>_xlfn.XLOOKUP(tblGenerador[[#This Row],[ID_Tarea]],tblTareas[ID],tblTareas[Puesto],"")</f>
        <v>Asesora Ventas</v>
      </c>
      <c r="L441">
        <f>_xlfn.XLOOKUP(tblGenerador[[#This Row],[ID_Tarea]],tblTareas[ID],tblTareas[Frec Diaria],"")</f>
        <v>1</v>
      </c>
      <c r="M441" t="str">
        <f>_xlfn.XLOOKUP(tblGenerador[[#This Row],[ID_Tarea]],tblTareas[ID],tblTareas[Excluir_Festivos],"")</f>
        <v>si</v>
      </c>
      <c r="N4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2" spans="1:14">
      <c r="A442" s="6">
        <v>46029</v>
      </c>
      <c r="B442">
        <f>IFERROR(_xlfn.XLOOKUP(tblGenerador[[#This Row],[Fecha]],tblCalendario[Fecha],tblCalendario[Num de Sem],""),"")</f>
        <v>2</v>
      </c>
      <c r="C442" t="str">
        <f>IFERROR(_xlfn.XLOOKUP(tblGenerador[[#This Row],[Fecha]],tblCalendario[Fecha],tblCalendario[Dia Semana],""),"")</f>
        <v>miércoles</v>
      </c>
      <c r="D442">
        <f>IFERROR(_xlfn.XLOOKUP(tblGenerador[[#This Row],[Fecha]],tblCalendario[Fecha],tblCalendario[Mes],""),"")</f>
        <v>1</v>
      </c>
      <c r="E442" t="s">
        <v>248</v>
      </c>
      <c r="F442" t="str">
        <f>_xlfn.XLOOKUP(tblGenerador[[#This Row],[ID_Tarea]],tblTareas[ID],tblTareas[TAREAS],"")</f>
        <v xml:space="preserve">Limpiar Sillones </v>
      </c>
      <c r="G442" t="str">
        <f>_xlfn.XLOOKUP(tblGenerador[[#This Row],[ID_Tarea]],tblTareas[ID],tblTareas[Tipo frecuencia],"")</f>
        <v>personalizada</v>
      </c>
      <c r="H442" t="str">
        <f>_xlfn.XLOOKUP(tblGenerador[[#This Row],[ID_Tarea]],tblTareas[ID],tblTareas[Regla frecuencia],"")</f>
        <v>martes, jueves</v>
      </c>
      <c r="I442">
        <f>_xlfn.XLOOKUP(tblGenerador[[#This Row],[ID_Tarea]],tblTareas[ID],tblTareas[Duración Estándar (min)],"")</f>
        <v>10</v>
      </c>
      <c r="J442" t="str">
        <f>_xlfn.XLOOKUP(tblGenerador[[#This Row],[ID_Tarea]],tblTareas[ID],tblTareas[Turno],"")</f>
        <v>Cualquiera</v>
      </c>
      <c r="K442" t="str">
        <f>_xlfn.XLOOKUP(tblGenerador[[#This Row],[ID_Tarea]],tblTareas[ID],tblTareas[Puesto],"")</f>
        <v>Asesora Ventas</v>
      </c>
      <c r="L442">
        <f>_xlfn.XLOOKUP(tblGenerador[[#This Row],[ID_Tarea]],tblTareas[ID],tblTareas[Frec Diaria],"")</f>
        <v>1</v>
      </c>
      <c r="M442" t="str">
        <f>_xlfn.XLOOKUP(tblGenerador[[#This Row],[ID_Tarea]],tblTareas[ID],tblTareas[Excluir_Festivos],"")</f>
        <v>si</v>
      </c>
      <c r="N4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3" spans="1:14">
      <c r="A443" s="6">
        <v>46029</v>
      </c>
      <c r="B443">
        <f>IFERROR(_xlfn.XLOOKUP(tblGenerador[[#This Row],[Fecha]],tblCalendario[Fecha],tblCalendario[Num de Sem],""),"")</f>
        <v>2</v>
      </c>
      <c r="C443" t="str">
        <f>IFERROR(_xlfn.XLOOKUP(tblGenerador[[#This Row],[Fecha]],tblCalendario[Fecha],tblCalendario[Dia Semana],""),"")</f>
        <v>miércoles</v>
      </c>
      <c r="D443">
        <f>IFERROR(_xlfn.XLOOKUP(tblGenerador[[#This Row],[Fecha]],tblCalendario[Fecha],tblCalendario[Mes],""),"")</f>
        <v>1</v>
      </c>
      <c r="E443" t="s">
        <v>249</v>
      </c>
      <c r="F443" t="str">
        <f>_xlfn.XLOOKUP(tblGenerador[[#This Row],[ID_Tarea]],tblTareas[ID],tblTareas[TAREAS],"")</f>
        <v xml:space="preserve">Limpiar Ventanas De Adentro, muebles Aparador Y Piso Del Aparador </v>
      </c>
      <c r="G443" t="str">
        <f>_xlfn.XLOOKUP(tblGenerador[[#This Row],[ID_Tarea]],tblTareas[ID],tblTareas[Tipo frecuencia],"")</f>
        <v>personalizada</v>
      </c>
      <c r="H443" t="str">
        <f>_xlfn.XLOOKUP(tblGenerador[[#This Row],[ID_Tarea]],tblTareas[ID],tblTareas[Regla frecuencia],"")</f>
        <v>martes, jueves, sabado</v>
      </c>
      <c r="I443">
        <f>_xlfn.XLOOKUP(tblGenerador[[#This Row],[ID_Tarea]],tblTareas[ID],tblTareas[Duración Estándar (min)],"")</f>
        <v>30</v>
      </c>
      <c r="J443" t="str">
        <f>_xlfn.XLOOKUP(tblGenerador[[#This Row],[ID_Tarea]],tblTareas[ID],tblTareas[Turno],"")</f>
        <v>Cualquiera</v>
      </c>
      <c r="K443" t="str">
        <f>_xlfn.XLOOKUP(tblGenerador[[#This Row],[ID_Tarea]],tblTareas[ID],tblTareas[Puesto],"")</f>
        <v>Asesora Ventas</v>
      </c>
      <c r="L443">
        <f>_xlfn.XLOOKUP(tblGenerador[[#This Row],[ID_Tarea]],tblTareas[ID],tblTareas[Frec Diaria],"")</f>
        <v>1</v>
      </c>
      <c r="M443" t="str">
        <f>_xlfn.XLOOKUP(tblGenerador[[#This Row],[ID_Tarea]],tblTareas[ID],tblTareas[Excluir_Festivos],"")</f>
        <v>si</v>
      </c>
      <c r="N4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4" spans="1:14">
      <c r="A444" s="6">
        <v>46029</v>
      </c>
      <c r="B444">
        <f>IFERROR(_xlfn.XLOOKUP(tblGenerador[[#This Row],[Fecha]],tblCalendario[Fecha],tblCalendario[Num de Sem],""),"")</f>
        <v>2</v>
      </c>
      <c r="C444" t="str">
        <f>IFERROR(_xlfn.XLOOKUP(tblGenerador[[#This Row],[Fecha]],tblCalendario[Fecha],tblCalendario[Dia Semana],""),"")</f>
        <v>miércoles</v>
      </c>
      <c r="D444">
        <f>IFERROR(_xlfn.XLOOKUP(tblGenerador[[#This Row],[Fecha]],tblCalendario[Fecha],tblCalendario[Mes],""),"")</f>
        <v>1</v>
      </c>
      <c r="E444" t="s">
        <v>250</v>
      </c>
      <c r="F444" t="str">
        <f>_xlfn.XLOOKUP(tblGenerador[[#This Row],[ID_Tarea]],tblTareas[ID],tblTareas[TAREAS],"")</f>
        <v xml:space="preserve">Limpiar Espejos </v>
      </c>
      <c r="G444" t="str">
        <f>_xlfn.XLOOKUP(tblGenerador[[#This Row],[ID_Tarea]],tblTareas[ID],tblTareas[Tipo frecuencia],"")</f>
        <v>personalizada</v>
      </c>
      <c r="H444" t="str">
        <f>_xlfn.XLOOKUP(tblGenerador[[#This Row],[ID_Tarea]],tblTareas[ID],tblTareas[Regla frecuencia],"")</f>
        <v>lunes, miercoles, viernes</v>
      </c>
      <c r="I444">
        <f>_xlfn.XLOOKUP(tblGenerador[[#This Row],[ID_Tarea]],tblTareas[ID],tblTareas[Duración Estándar (min)],"")</f>
        <v>10</v>
      </c>
      <c r="J444" t="str">
        <f>_xlfn.XLOOKUP(tblGenerador[[#This Row],[ID_Tarea]],tblTareas[ID],tblTareas[Turno],"")</f>
        <v>Cualquiera</v>
      </c>
      <c r="K444" t="str">
        <f>_xlfn.XLOOKUP(tblGenerador[[#This Row],[ID_Tarea]],tblTareas[ID],tblTareas[Puesto],"")</f>
        <v>Asesora Ventas</v>
      </c>
      <c r="L444">
        <f>_xlfn.XLOOKUP(tblGenerador[[#This Row],[ID_Tarea]],tblTareas[ID],tblTareas[Frec Diaria],"")</f>
        <v>1</v>
      </c>
      <c r="M444" t="str">
        <f>_xlfn.XLOOKUP(tblGenerador[[#This Row],[ID_Tarea]],tblTareas[ID],tblTareas[Excluir_Festivos],"")</f>
        <v>si</v>
      </c>
      <c r="N4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5" spans="1:14">
      <c r="A445" s="6">
        <v>46029</v>
      </c>
      <c r="B445">
        <f>IFERROR(_xlfn.XLOOKUP(tblGenerador[[#This Row],[Fecha]],tblCalendario[Fecha],tblCalendario[Num de Sem],""),"")</f>
        <v>2</v>
      </c>
      <c r="C445" t="str">
        <f>IFERROR(_xlfn.XLOOKUP(tblGenerador[[#This Row],[Fecha]],tblCalendario[Fecha],tblCalendario[Dia Semana],""),"")</f>
        <v>miércoles</v>
      </c>
      <c r="D445">
        <f>IFERROR(_xlfn.XLOOKUP(tblGenerador[[#This Row],[Fecha]],tblCalendario[Fecha],tblCalendario[Mes],""),"")</f>
        <v>1</v>
      </c>
      <c r="E445" t="s">
        <v>251</v>
      </c>
      <c r="F445" t="str">
        <f>_xlfn.XLOOKUP(tblGenerador[[#This Row],[ID_Tarea]],tblTareas[ID],tblTareas[TAREAS],"")</f>
        <v>Limpiar Ventanas De Afuera</v>
      </c>
      <c r="G445" t="str">
        <f>_xlfn.XLOOKUP(tblGenerador[[#This Row],[ID_Tarea]],tblTareas[ID],tblTareas[Tipo frecuencia],"")</f>
        <v>personalizada</v>
      </c>
      <c r="H445" t="str">
        <f>_xlfn.XLOOKUP(tblGenerador[[#This Row],[ID_Tarea]],tblTareas[ID],tblTareas[Regla frecuencia],"")</f>
        <v>lunes a sabado</v>
      </c>
      <c r="I445">
        <f>_xlfn.XLOOKUP(tblGenerador[[#This Row],[ID_Tarea]],tblTareas[ID],tblTareas[Duración Estándar (min)],"")</f>
        <v>20</v>
      </c>
      <c r="J445" t="str">
        <f>_xlfn.XLOOKUP(tblGenerador[[#This Row],[ID_Tarea]],tblTareas[ID],tblTareas[Turno],"")</f>
        <v>Cualquiera</v>
      </c>
      <c r="K445" t="str">
        <f>_xlfn.XLOOKUP(tblGenerador[[#This Row],[ID_Tarea]],tblTareas[ID],tblTareas[Puesto],"")</f>
        <v>Asesora Ventas</v>
      </c>
      <c r="L445">
        <f>_xlfn.XLOOKUP(tblGenerador[[#This Row],[ID_Tarea]],tblTareas[ID],tblTareas[Frec Diaria],"")</f>
        <v>1</v>
      </c>
      <c r="M445" t="str">
        <f>_xlfn.XLOOKUP(tblGenerador[[#This Row],[ID_Tarea]],tblTareas[ID],tblTareas[Excluir_Festivos],"")</f>
        <v>si</v>
      </c>
      <c r="N4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6" spans="1:14">
      <c r="A446" s="6">
        <v>46029</v>
      </c>
      <c r="B446">
        <f>IFERROR(_xlfn.XLOOKUP(tblGenerador[[#This Row],[Fecha]],tblCalendario[Fecha],tblCalendario[Num de Sem],""),"")</f>
        <v>2</v>
      </c>
      <c r="C446" t="str">
        <f>IFERROR(_xlfn.XLOOKUP(tblGenerador[[#This Row],[Fecha]],tblCalendario[Fecha],tblCalendario[Dia Semana],""),"")</f>
        <v>miércoles</v>
      </c>
      <c r="D446">
        <f>IFERROR(_xlfn.XLOOKUP(tblGenerador[[#This Row],[Fecha]],tblCalendario[Fecha],tblCalendario[Mes],""),"")</f>
        <v>1</v>
      </c>
      <c r="E446" t="s">
        <v>252</v>
      </c>
      <c r="F446" t="str">
        <f>_xlfn.XLOOKUP(tblGenerador[[#This Row],[ID_Tarea]],tblTareas[ID],tblTareas[TAREAS],"")</f>
        <v xml:space="preserve">Limpieza De Calzado </v>
      </c>
      <c r="G446" t="str">
        <f>_xlfn.XLOOKUP(tblGenerador[[#This Row],[ID_Tarea]],tblTareas[ID],tblTareas[Tipo frecuencia],"")</f>
        <v>diario</v>
      </c>
      <c r="H446" t="str">
        <f>_xlfn.XLOOKUP(tblGenerador[[#This Row],[ID_Tarea]],tblTareas[ID],tblTareas[Regla frecuencia],"")</f>
        <v>diario</v>
      </c>
      <c r="I446">
        <f>_xlfn.XLOOKUP(tblGenerador[[#This Row],[ID_Tarea]],tblTareas[ID],tblTareas[Duración Estándar (min)],"")</f>
        <v>15</v>
      </c>
      <c r="J446" t="str">
        <f>_xlfn.XLOOKUP(tblGenerador[[#This Row],[ID_Tarea]],tblTareas[ID],tblTareas[Turno],"")</f>
        <v>Cualquiera</v>
      </c>
      <c r="K446" t="str">
        <f>_xlfn.XLOOKUP(tblGenerador[[#This Row],[ID_Tarea]],tblTareas[ID],tblTareas[Puesto],"")</f>
        <v>Asesora Ventas</v>
      </c>
      <c r="L446">
        <f>_xlfn.XLOOKUP(tblGenerador[[#This Row],[ID_Tarea]],tblTareas[ID],tblTareas[Frec Diaria],"")</f>
        <v>1</v>
      </c>
      <c r="M446" t="str">
        <f>_xlfn.XLOOKUP(tblGenerador[[#This Row],[ID_Tarea]],tblTareas[ID],tblTareas[Excluir_Festivos],"")</f>
        <v>si</v>
      </c>
      <c r="N4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7" spans="1:14">
      <c r="A447" s="6">
        <v>46029</v>
      </c>
      <c r="B447">
        <f>IFERROR(_xlfn.XLOOKUP(tblGenerador[[#This Row],[Fecha]],tblCalendario[Fecha],tblCalendario[Num de Sem],""),"")</f>
        <v>2</v>
      </c>
      <c r="C447" t="str">
        <f>IFERROR(_xlfn.XLOOKUP(tblGenerador[[#This Row],[Fecha]],tblCalendario[Fecha],tblCalendario[Dia Semana],""),"")</f>
        <v>miércoles</v>
      </c>
      <c r="D447">
        <f>IFERROR(_xlfn.XLOOKUP(tblGenerador[[#This Row],[Fecha]],tblCalendario[Fecha],tblCalendario[Mes],""),"")</f>
        <v>1</v>
      </c>
      <c r="E447" t="s">
        <v>253</v>
      </c>
      <c r="F447" t="str">
        <f>_xlfn.XLOOKUP(tblGenerador[[#This Row],[ID_Tarea]],tblTareas[ID],tblTareas[TAREAS],"")</f>
        <v xml:space="preserve">Limpieza De Suelas </v>
      </c>
      <c r="G447" t="str">
        <f>_xlfn.XLOOKUP(tblGenerador[[#This Row],[ID_Tarea]],tblTareas[ID],tblTareas[Tipo frecuencia],"")</f>
        <v>diario</v>
      </c>
      <c r="H447" t="str">
        <f>_xlfn.XLOOKUP(tblGenerador[[#This Row],[ID_Tarea]],tblTareas[ID],tblTareas[Regla frecuencia],"")</f>
        <v>diario</v>
      </c>
      <c r="I447">
        <f>_xlfn.XLOOKUP(tblGenerador[[#This Row],[ID_Tarea]],tblTareas[ID],tblTareas[Duración Estándar (min)],"")</f>
        <v>15</v>
      </c>
      <c r="J447" t="str">
        <f>_xlfn.XLOOKUP(tblGenerador[[#This Row],[ID_Tarea]],tblTareas[ID],tblTareas[Turno],"")</f>
        <v>Cualquiera</v>
      </c>
      <c r="K447" t="str">
        <f>_xlfn.XLOOKUP(tblGenerador[[#This Row],[ID_Tarea]],tblTareas[ID],tblTareas[Puesto],"")</f>
        <v>Asesora Ventas</v>
      </c>
      <c r="L447">
        <f>_xlfn.XLOOKUP(tblGenerador[[#This Row],[ID_Tarea]],tblTareas[ID],tblTareas[Frec Diaria],"")</f>
        <v>1</v>
      </c>
      <c r="M447" t="str">
        <f>_xlfn.XLOOKUP(tblGenerador[[#This Row],[ID_Tarea]],tblTareas[ID],tblTareas[Excluir_Festivos],"")</f>
        <v>si</v>
      </c>
      <c r="N4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48" spans="1:14">
      <c r="A448" s="6">
        <v>46029</v>
      </c>
      <c r="B448">
        <f>IFERROR(_xlfn.XLOOKUP(tblGenerador[[#This Row],[Fecha]],tblCalendario[Fecha],tblCalendario[Num de Sem],""),"")</f>
        <v>2</v>
      </c>
      <c r="C448" t="str">
        <f>IFERROR(_xlfn.XLOOKUP(tblGenerador[[#This Row],[Fecha]],tblCalendario[Fecha],tblCalendario[Dia Semana],""),"")</f>
        <v>miércoles</v>
      </c>
      <c r="D448">
        <f>IFERROR(_xlfn.XLOOKUP(tblGenerador[[#This Row],[Fecha]],tblCalendario[Fecha],tblCalendario[Mes],""),"")</f>
        <v>1</v>
      </c>
      <c r="E448" t="s">
        <v>254</v>
      </c>
      <c r="F448" t="str">
        <f>_xlfn.XLOOKUP(tblGenerador[[#This Row],[ID_Tarea]],tblTareas[ID],tblTareas[TAREAS],"")</f>
        <v xml:space="preserve">Barrer Trapear Escalera </v>
      </c>
      <c r="G448" t="str">
        <f>_xlfn.XLOOKUP(tblGenerador[[#This Row],[ID_Tarea]],tblTareas[ID],tblTareas[Tipo frecuencia],"")</f>
        <v>semanal</v>
      </c>
      <c r="H448" t="str">
        <f>_xlfn.XLOOKUP(tblGenerador[[#This Row],[ID_Tarea]],tblTareas[ID],tblTareas[Regla frecuencia],"")</f>
        <v>viernes</v>
      </c>
      <c r="I448">
        <f>_xlfn.XLOOKUP(tblGenerador[[#This Row],[ID_Tarea]],tblTareas[ID],tblTareas[Duración Estándar (min)],"")</f>
        <v>15</v>
      </c>
      <c r="J448" t="str">
        <f>_xlfn.XLOOKUP(tblGenerador[[#This Row],[ID_Tarea]],tblTareas[ID],tblTareas[Turno],"")</f>
        <v>Apertura</v>
      </c>
      <c r="K448" t="str">
        <f>_xlfn.XLOOKUP(tblGenerador[[#This Row],[ID_Tarea]],tblTareas[ID],tblTareas[Puesto],"")</f>
        <v>Asesora Ventas</v>
      </c>
      <c r="L448">
        <f>_xlfn.XLOOKUP(tblGenerador[[#This Row],[ID_Tarea]],tblTareas[ID],tblTareas[Frec Diaria],"")</f>
        <v>1</v>
      </c>
      <c r="M448" t="str">
        <f>_xlfn.XLOOKUP(tblGenerador[[#This Row],[ID_Tarea]],tblTareas[ID],tblTareas[Excluir_Festivos],"")</f>
        <v>si</v>
      </c>
      <c r="N4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49" spans="1:14">
      <c r="A449" s="6">
        <v>46029</v>
      </c>
      <c r="B449">
        <f>IFERROR(_xlfn.XLOOKUP(tblGenerador[[#This Row],[Fecha]],tblCalendario[Fecha],tblCalendario[Num de Sem],""),"")</f>
        <v>2</v>
      </c>
      <c r="C449" t="str">
        <f>IFERROR(_xlfn.XLOOKUP(tblGenerador[[#This Row],[Fecha]],tblCalendario[Fecha],tblCalendario[Dia Semana],""),"")</f>
        <v>miércoles</v>
      </c>
      <c r="D449">
        <f>IFERROR(_xlfn.XLOOKUP(tblGenerador[[#This Row],[Fecha]],tblCalendario[Fecha],tblCalendario[Mes],""),"")</f>
        <v>1</v>
      </c>
      <c r="E449" t="s">
        <v>255</v>
      </c>
      <c r="F449" t="str">
        <f>_xlfn.XLOOKUP(tblGenerador[[#This Row],[ID_Tarea]],tblTareas[ID],tblTareas[TAREAS],"")</f>
        <v>Limpieza Oficina De Alex  Y Limpieza De Refri</v>
      </c>
      <c r="G449" t="str">
        <f>_xlfn.XLOOKUP(tblGenerador[[#This Row],[ID_Tarea]],tblTareas[ID],tblTareas[Tipo frecuencia],"")</f>
        <v>semanal</v>
      </c>
      <c r="H449" t="str">
        <f>_xlfn.XLOOKUP(tblGenerador[[#This Row],[ID_Tarea]],tblTareas[ID],tblTareas[Regla frecuencia],"")</f>
        <v>lunes</v>
      </c>
      <c r="I449">
        <f>_xlfn.XLOOKUP(tblGenerador[[#This Row],[ID_Tarea]],tblTareas[ID],tblTareas[Duración Estándar (min)],"")</f>
        <v>60</v>
      </c>
      <c r="J449" t="str">
        <f>_xlfn.XLOOKUP(tblGenerador[[#This Row],[ID_Tarea]],tblTareas[ID],tblTareas[Turno],"")</f>
        <v>Cualquiera</v>
      </c>
      <c r="K449" t="str">
        <f>_xlfn.XLOOKUP(tblGenerador[[#This Row],[ID_Tarea]],tblTareas[ID],tblTareas[Puesto],"")</f>
        <v>Asesora Ventas</v>
      </c>
      <c r="L449">
        <f>_xlfn.XLOOKUP(tblGenerador[[#This Row],[ID_Tarea]],tblTareas[ID],tblTareas[Frec Diaria],"")</f>
        <v>1</v>
      </c>
      <c r="M449" t="str">
        <f>_xlfn.XLOOKUP(tblGenerador[[#This Row],[ID_Tarea]],tblTareas[ID],tblTareas[Excluir_Festivos],"")</f>
        <v>si</v>
      </c>
      <c r="N4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0" spans="1:14">
      <c r="A450" s="6">
        <v>46029</v>
      </c>
      <c r="B450">
        <f>IFERROR(_xlfn.XLOOKUP(tblGenerador[[#This Row],[Fecha]],tblCalendario[Fecha],tblCalendario[Num de Sem],""),"")</f>
        <v>2</v>
      </c>
      <c r="C450" t="str">
        <f>IFERROR(_xlfn.XLOOKUP(tblGenerador[[#This Row],[Fecha]],tblCalendario[Fecha],tblCalendario[Dia Semana],""),"")</f>
        <v>miércoles</v>
      </c>
      <c r="D450">
        <f>IFERROR(_xlfn.XLOOKUP(tblGenerador[[#This Row],[Fecha]],tblCalendario[Fecha],tblCalendario[Mes],""),"")</f>
        <v>1</v>
      </c>
      <c r="E450" t="s">
        <v>256</v>
      </c>
      <c r="F450" t="str">
        <f>_xlfn.XLOOKUP(tblGenerador[[#This Row],[ID_Tarea]],tblTareas[ID],tblTareas[TAREAS],"")</f>
        <v>Limpieza modulos y repisas</v>
      </c>
      <c r="G450" t="str">
        <f>_xlfn.XLOOKUP(tblGenerador[[#This Row],[ID_Tarea]],tblTareas[ID],tblTareas[Tipo frecuencia],"")</f>
        <v>diario</v>
      </c>
      <c r="H450" t="str">
        <f>_xlfn.XLOOKUP(tblGenerador[[#This Row],[ID_Tarea]],tblTareas[ID],tblTareas[Regla frecuencia],"")</f>
        <v>diario</v>
      </c>
      <c r="I450">
        <f>_xlfn.XLOOKUP(tblGenerador[[#This Row],[ID_Tarea]],tblTareas[ID],tblTareas[Duración Estándar (min)],"")</f>
        <v>20</v>
      </c>
      <c r="J450" t="str">
        <f>_xlfn.XLOOKUP(tblGenerador[[#This Row],[ID_Tarea]],tblTareas[ID],tblTareas[Turno],"")</f>
        <v>Cualquiera</v>
      </c>
      <c r="K450" t="str">
        <f>_xlfn.XLOOKUP(tblGenerador[[#This Row],[ID_Tarea]],tblTareas[ID],tblTareas[Puesto],"")</f>
        <v>Asesora Ventas</v>
      </c>
      <c r="L450">
        <f>_xlfn.XLOOKUP(tblGenerador[[#This Row],[ID_Tarea]],tblTareas[ID],tblTareas[Frec Diaria],"")</f>
        <v>1</v>
      </c>
      <c r="M450" t="str">
        <f>_xlfn.XLOOKUP(tblGenerador[[#This Row],[ID_Tarea]],tblTareas[ID],tblTareas[Excluir_Festivos],"")</f>
        <v>si</v>
      </c>
      <c r="N4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1" spans="1:14">
      <c r="A451" s="6">
        <v>46029</v>
      </c>
      <c r="B451">
        <f>IFERROR(_xlfn.XLOOKUP(tblGenerador[[#This Row],[Fecha]],tblCalendario[Fecha],tblCalendario[Num de Sem],""),"")</f>
        <v>2</v>
      </c>
      <c r="C451" t="str">
        <f>IFERROR(_xlfn.XLOOKUP(tblGenerador[[#This Row],[Fecha]],tblCalendario[Fecha],tblCalendario[Dia Semana],""),"")</f>
        <v>miércoles</v>
      </c>
      <c r="D451">
        <f>IFERROR(_xlfn.XLOOKUP(tblGenerador[[#This Row],[Fecha]],tblCalendario[Fecha],tblCalendario[Mes],""),"")</f>
        <v>1</v>
      </c>
      <c r="E451" t="s">
        <v>257</v>
      </c>
      <c r="F451" t="str">
        <f>_xlfn.XLOOKUP(tblGenerador[[#This Row],[ID_Tarea]],tblTareas[ID],tblTareas[TAREAS],"")</f>
        <v>Poner Alarma 8:00</v>
      </c>
      <c r="G451" t="str">
        <f>_xlfn.XLOOKUP(tblGenerador[[#This Row],[ID_Tarea]],tblTareas[ID],tblTareas[Tipo frecuencia],"")</f>
        <v>diario</v>
      </c>
      <c r="H451" t="str">
        <f>_xlfn.XLOOKUP(tblGenerador[[#This Row],[ID_Tarea]],tblTareas[ID],tblTareas[Regla frecuencia],"")</f>
        <v>diario</v>
      </c>
      <c r="I451">
        <f>_xlfn.XLOOKUP(tblGenerador[[#This Row],[ID_Tarea]],tblTareas[ID],tblTareas[Duración Estándar (min)],"")</f>
        <v>5</v>
      </c>
      <c r="J451" t="str">
        <f>_xlfn.XLOOKUP(tblGenerador[[#This Row],[ID_Tarea]],tblTareas[ID],tblTareas[Turno],"")</f>
        <v>Cualquiera</v>
      </c>
      <c r="K451" t="str">
        <f>_xlfn.XLOOKUP(tblGenerador[[#This Row],[ID_Tarea]],tblTareas[ID],tblTareas[Puesto],"")</f>
        <v>Asesora Ventas</v>
      </c>
      <c r="L451">
        <f>_xlfn.XLOOKUP(tblGenerador[[#This Row],[ID_Tarea]],tblTareas[ID],tblTareas[Frec Diaria],"")</f>
        <v>1</v>
      </c>
      <c r="M451" t="str">
        <f>_xlfn.XLOOKUP(tblGenerador[[#This Row],[ID_Tarea]],tblTareas[ID],tblTareas[Excluir_Festivos],"")</f>
        <v>si</v>
      </c>
      <c r="N4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2" spans="1:14">
      <c r="A452" s="6">
        <v>46029</v>
      </c>
      <c r="B452">
        <f>IFERROR(_xlfn.XLOOKUP(tblGenerador[[#This Row],[Fecha]],tblCalendario[Fecha],tblCalendario[Num de Sem],""),"")</f>
        <v>2</v>
      </c>
      <c r="C452" t="str">
        <f>IFERROR(_xlfn.XLOOKUP(tblGenerador[[#This Row],[Fecha]],tblCalendario[Fecha],tblCalendario[Dia Semana],""),"")</f>
        <v>miércoles</v>
      </c>
      <c r="D452">
        <f>IFERROR(_xlfn.XLOOKUP(tblGenerador[[#This Row],[Fecha]],tblCalendario[Fecha],tblCalendario[Mes],""),"")</f>
        <v>1</v>
      </c>
      <c r="E452" t="s">
        <v>258</v>
      </c>
      <c r="F452" t="str">
        <f>_xlfn.XLOOKUP(tblGenerador[[#This Row],[ID_Tarea]],tblTareas[ID],tblTareas[TAREAS],"")</f>
        <v>Revisión De Mercancía</v>
      </c>
      <c r="G452" t="str">
        <f>_xlfn.XLOOKUP(tblGenerador[[#This Row],[ID_Tarea]],tblTareas[ID],tblTareas[Tipo frecuencia],"")</f>
        <v>mensual</v>
      </c>
      <c r="H452" t="str">
        <f>_xlfn.XLOOKUP(tblGenerador[[#This Row],[ID_Tarea]],tblTareas[ID],tblTareas[Regla frecuencia],"")</f>
        <v>dia 21, dia 22, dia 23</v>
      </c>
      <c r="I452">
        <f>_xlfn.XLOOKUP(tblGenerador[[#This Row],[ID_Tarea]],tblTareas[ID],tblTareas[Duración Estándar (min)],"")</f>
        <v>960</v>
      </c>
      <c r="J452" t="str">
        <f>_xlfn.XLOOKUP(tblGenerador[[#This Row],[ID_Tarea]],tblTareas[ID],tblTareas[Turno],"")</f>
        <v>Cualquiera</v>
      </c>
      <c r="K452" t="str">
        <f>_xlfn.XLOOKUP(tblGenerador[[#This Row],[ID_Tarea]],tblTareas[ID],tblTareas[Puesto],"")</f>
        <v>Asesora Ventas</v>
      </c>
      <c r="L452">
        <f>_xlfn.XLOOKUP(tblGenerador[[#This Row],[ID_Tarea]],tblTareas[ID],tblTareas[Frec Diaria],"")</f>
        <v>1</v>
      </c>
      <c r="M452" t="str">
        <f>_xlfn.XLOOKUP(tblGenerador[[#This Row],[ID_Tarea]],tblTareas[ID],tblTareas[Excluir_Festivos],"")</f>
        <v>si</v>
      </c>
      <c r="N4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3" spans="1:14">
      <c r="A453" s="6">
        <v>46029</v>
      </c>
      <c r="B453">
        <f>IFERROR(_xlfn.XLOOKUP(tblGenerador[[#This Row],[Fecha]],tblCalendario[Fecha],tblCalendario[Num de Sem],""),"")</f>
        <v>2</v>
      </c>
      <c r="C453" t="str">
        <f>IFERROR(_xlfn.XLOOKUP(tblGenerador[[#This Row],[Fecha]],tblCalendario[Fecha],tblCalendario[Dia Semana],""),"")</f>
        <v>miércoles</v>
      </c>
      <c r="D453">
        <f>IFERROR(_xlfn.XLOOKUP(tblGenerador[[#This Row],[Fecha]],tblCalendario[Fecha],tblCalendario[Mes],""),"")</f>
        <v>1</v>
      </c>
      <c r="E453" t="s">
        <v>259</v>
      </c>
      <c r="F453" t="str">
        <f>_xlfn.XLOOKUP(tblGenerador[[#This Row],[ID_Tarea]],tblTareas[ID],tblTareas[TAREAS],"")</f>
        <v xml:space="preserve">Rotar Mercancía De Exhibidores </v>
      </c>
      <c r="G453" t="str">
        <f>_xlfn.XLOOKUP(tblGenerador[[#This Row],[ID_Tarea]],tblTareas[ID],tblTareas[Tipo frecuencia],"")</f>
        <v>mensual</v>
      </c>
      <c r="H453" t="str">
        <f>_xlfn.XLOOKUP(tblGenerador[[#This Row],[ID_Tarea]],tblTareas[ID],tblTareas[Regla frecuencia],"")</f>
        <v>dia 27</v>
      </c>
      <c r="I453">
        <f>_xlfn.XLOOKUP(tblGenerador[[#This Row],[ID_Tarea]],tblTareas[ID],tblTareas[Duración Estándar (min)],"")</f>
        <v>40</v>
      </c>
      <c r="J453" t="str">
        <f>_xlfn.XLOOKUP(tblGenerador[[#This Row],[ID_Tarea]],tblTareas[ID],tblTareas[Turno],"")</f>
        <v>Cualquiera</v>
      </c>
      <c r="K453" t="str">
        <f>_xlfn.XLOOKUP(tblGenerador[[#This Row],[ID_Tarea]],tblTareas[ID],tblTareas[Puesto],"")</f>
        <v>Asesora Ventas</v>
      </c>
      <c r="L453">
        <f>_xlfn.XLOOKUP(tblGenerador[[#This Row],[ID_Tarea]],tblTareas[ID],tblTareas[Frec Diaria],"")</f>
        <v>1</v>
      </c>
      <c r="M453" t="str">
        <f>_xlfn.XLOOKUP(tblGenerador[[#This Row],[ID_Tarea]],tblTareas[ID],tblTareas[Excluir_Festivos],"")</f>
        <v>si</v>
      </c>
      <c r="N4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4" spans="1:14">
      <c r="A454" s="6">
        <v>46029</v>
      </c>
      <c r="B454">
        <f>IFERROR(_xlfn.XLOOKUP(tblGenerador[[#This Row],[Fecha]],tblCalendario[Fecha],tblCalendario[Num de Sem],""),"")</f>
        <v>2</v>
      </c>
      <c r="C454" t="str">
        <f>IFERROR(_xlfn.XLOOKUP(tblGenerador[[#This Row],[Fecha]],tblCalendario[Fecha],tblCalendario[Dia Semana],""),"")</f>
        <v>miércoles</v>
      </c>
      <c r="D454">
        <f>IFERROR(_xlfn.XLOOKUP(tblGenerador[[#This Row],[Fecha]],tblCalendario[Fecha],tblCalendario[Mes],""),"")</f>
        <v>1</v>
      </c>
      <c r="E454" t="s">
        <v>260</v>
      </c>
      <c r="F454" t="str">
        <f>_xlfn.XLOOKUP(tblGenerador[[#This Row],[ID_Tarea]],tblTareas[ID],tblTareas[TAREAS],"")</f>
        <v>Subir Cortinas 6;00 Pm</v>
      </c>
      <c r="G454" t="str">
        <f>_xlfn.XLOOKUP(tblGenerador[[#This Row],[ID_Tarea]],tblTareas[ID],tblTareas[Tipo frecuencia],"")</f>
        <v>diario</v>
      </c>
      <c r="H454" t="str">
        <f>_xlfn.XLOOKUP(tblGenerador[[#This Row],[ID_Tarea]],tblTareas[ID],tblTareas[Regla frecuencia],"")</f>
        <v>diario</v>
      </c>
      <c r="I454">
        <f>_xlfn.XLOOKUP(tblGenerador[[#This Row],[ID_Tarea]],tblTareas[ID],tblTareas[Duración Estándar (min)],"")</f>
        <v>5</v>
      </c>
      <c r="J454" t="str">
        <f>_xlfn.XLOOKUP(tblGenerador[[#This Row],[ID_Tarea]],tblTareas[ID],tblTareas[Turno],"")</f>
        <v>Cualquiera</v>
      </c>
      <c r="K454" t="str">
        <f>_xlfn.XLOOKUP(tblGenerador[[#This Row],[ID_Tarea]],tblTareas[ID],tblTareas[Puesto],"")</f>
        <v>Asesora Ventas</v>
      </c>
      <c r="L454">
        <f>_xlfn.XLOOKUP(tblGenerador[[#This Row],[ID_Tarea]],tblTareas[ID],tblTareas[Frec Diaria],"")</f>
        <v>1</v>
      </c>
      <c r="M454" t="str">
        <f>_xlfn.XLOOKUP(tblGenerador[[#This Row],[ID_Tarea]],tblTareas[ID],tblTareas[Excluir_Festivos],"")</f>
        <v>si</v>
      </c>
      <c r="N4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5" spans="1:14">
      <c r="A455" s="6">
        <v>46029</v>
      </c>
      <c r="B455">
        <f>IFERROR(_xlfn.XLOOKUP(tblGenerador[[#This Row],[Fecha]],tblCalendario[Fecha],tblCalendario[Num de Sem],""),"")</f>
        <v>2</v>
      </c>
      <c r="C455" t="str">
        <f>IFERROR(_xlfn.XLOOKUP(tblGenerador[[#This Row],[Fecha]],tblCalendario[Fecha],tblCalendario[Dia Semana],""),"")</f>
        <v>miércoles</v>
      </c>
      <c r="D455">
        <f>IFERROR(_xlfn.XLOOKUP(tblGenerador[[#This Row],[Fecha]],tblCalendario[Fecha],tblCalendario[Mes],""),"")</f>
        <v>1</v>
      </c>
      <c r="E455" t="s">
        <v>261</v>
      </c>
      <c r="F455" t="str">
        <f>_xlfn.XLOOKUP(tblGenerador[[#This Row],[ID_Tarea]],tblTareas[ID],tblTareas[TAREAS],"")</f>
        <v>Tableo De Cajas</v>
      </c>
      <c r="G455" t="str">
        <f>_xlfn.XLOOKUP(tblGenerador[[#This Row],[ID_Tarea]],tblTareas[ID],tblTareas[Tipo frecuencia],"")</f>
        <v>diario</v>
      </c>
      <c r="H455" t="str">
        <f>_xlfn.XLOOKUP(tblGenerador[[#This Row],[ID_Tarea]],tblTareas[ID],tblTareas[Regla frecuencia],"")</f>
        <v>diario</v>
      </c>
      <c r="I455">
        <f>_xlfn.XLOOKUP(tblGenerador[[#This Row],[ID_Tarea]],tblTareas[ID],tblTareas[Duración Estándar (min)],"")</f>
        <v>30</v>
      </c>
      <c r="J455" t="str">
        <f>_xlfn.XLOOKUP(tblGenerador[[#This Row],[ID_Tarea]],tblTareas[ID],tblTareas[Turno],"")</f>
        <v>Cualquiera</v>
      </c>
      <c r="K455" t="str">
        <f>_xlfn.XLOOKUP(tblGenerador[[#This Row],[ID_Tarea]],tblTareas[ID],tblTareas[Puesto],"")</f>
        <v>Asesora Ventas</v>
      </c>
      <c r="L455">
        <f>_xlfn.XLOOKUP(tblGenerador[[#This Row],[ID_Tarea]],tblTareas[ID],tblTareas[Frec Diaria],"")</f>
        <v>1</v>
      </c>
      <c r="M455" t="str">
        <f>_xlfn.XLOOKUP(tblGenerador[[#This Row],[ID_Tarea]],tblTareas[ID],tblTareas[Excluir_Festivos],"")</f>
        <v>si</v>
      </c>
      <c r="N4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56" spans="1:14">
      <c r="A456" s="6">
        <v>46029</v>
      </c>
      <c r="B456">
        <f>IFERROR(_xlfn.XLOOKUP(tblGenerador[[#This Row],[Fecha]],tblCalendario[Fecha],tblCalendario[Num de Sem],""),"")</f>
        <v>2</v>
      </c>
      <c r="C456" t="str">
        <f>IFERROR(_xlfn.XLOOKUP(tblGenerador[[#This Row],[Fecha]],tblCalendario[Fecha],tblCalendario[Dia Semana],""),"")</f>
        <v>miércoles</v>
      </c>
      <c r="D456">
        <f>IFERROR(_xlfn.XLOOKUP(tblGenerador[[#This Row],[Fecha]],tblCalendario[Fecha],tblCalendario[Mes],""),"")</f>
        <v>1</v>
      </c>
      <c r="E456" t="s">
        <v>262</v>
      </c>
      <c r="F456" t="str">
        <f>_xlfn.XLOOKUP(tblGenerador[[#This Row],[ID_Tarea]],tblTareas[ID],tblTareas[TAREAS],"")</f>
        <v xml:space="preserve">Regar Arboles </v>
      </c>
      <c r="G456" t="str">
        <f>_xlfn.XLOOKUP(tblGenerador[[#This Row],[ID_Tarea]],tblTareas[ID],tblTareas[Tipo frecuencia],"")</f>
        <v>personalizada</v>
      </c>
      <c r="H456" t="str">
        <f>_xlfn.XLOOKUP(tblGenerador[[#This Row],[ID_Tarea]],tblTareas[ID],tblTareas[Regla frecuencia],"")</f>
        <v>martes, jueves, sabado</v>
      </c>
      <c r="I456">
        <f>_xlfn.XLOOKUP(tblGenerador[[#This Row],[ID_Tarea]],tblTareas[ID],tblTareas[Duración Estándar (min)],"")</f>
        <v>15</v>
      </c>
      <c r="J456" t="str">
        <f>_xlfn.XLOOKUP(tblGenerador[[#This Row],[ID_Tarea]],tblTareas[ID],tblTareas[Turno],"")</f>
        <v>Cualquiera</v>
      </c>
      <c r="K456" t="str">
        <f>_xlfn.XLOOKUP(tblGenerador[[#This Row],[ID_Tarea]],tblTareas[ID],tblTareas[Puesto],"")</f>
        <v>Asesora Ventas</v>
      </c>
      <c r="L456">
        <f>_xlfn.XLOOKUP(tblGenerador[[#This Row],[ID_Tarea]],tblTareas[ID],tblTareas[Frec Diaria],"")</f>
        <v>1</v>
      </c>
      <c r="M456" t="str">
        <f>_xlfn.XLOOKUP(tblGenerador[[#This Row],[ID_Tarea]],tblTareas[ID],tblTareas[Excluir_Festivos],"")</f>
        <v>si</v>
      </c>
      <c r="N4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7" spans="1:14">
      <c r="A457" s="6">
        <v>46029</v>
      </c>
      <c r="B457">
        <f>IFERROR(_xlfn.XLOOKUP(tblGenerador[[#This Row],[Fecha]],tblCalendario[Fecha],tblCalendario[Num de Sem],""),"")</f>
        <v>2</v>
      </c>
      <c r="C457" t="str">
        <f>IFERROR(_xlfn.XLOOKUP(tblGenerador[[#This Row],[Fecha]],tblCalendario[Fecha],tblCalendario[Dia Semana],""),"")</f>
        <v>miércoles</v>
      </c>
      <c r="D457">
        <f>IFERROR(_xlfn.XLOOKUP(tblGenerador[[#This Row],[Fecha]],tblCalendario[Fecha],tblCalendario[Mes],""),"")</f>
        <v>1</v>
      </c>
      <c r="E457" t="s">
        <v>263</v>
      </c>
      <c r="F457" t="str">
        <f>_xlfn.XLOOKUP(tblGenerador[[#This Row],[ID_Tarea]],tblTareas[ID],tblTareas[TAREAS],"")</f>
        <v>Asignar Responsable Redes Sociales Semana</v>
      </c>
      <c r="G457" t="str">
        <f>_xlfn.XLOOKUP(tblGenerador[[#This Row],[ID_Tarea]],tblTareas[ID],tblTareas[Tipo frecuencia],"")</f>
        <v>semanal</v>
      </c>
      <c r="H457" t="str">
        <f>_xlfn.XLOOKUP(tblGenerador[[#This Row],[ID_Tarea]],tblTareas[ID],tblTareas[Regla frecuencia],"")</f>
        <v>Lunes</v>
      </c>
      <c r="I457">
        <f>_xlfn.XLOOKUP(tblGenerador[[#This Row],[ID_Tarea]],tblTareas[ID],tblTareas[Duración Estándar (min)],"")</f>
        <v>5</v>
      </c>
      <c r="J457" t="str">
        <f>_xlfn.XLOOKUP(tblGenerador[[#This Row],[ID_Tarea]],tblTareas[ID],tblTareas[Turno],"")</f>
        <v>Cualquiera</v>
      </c>
      <c r="K457" t="str">
        <f>_xlfn.XLOOKUP(tblGenerador[[#This Row],[ID_Tarea]],tblTareas[ID],tblTareas[Puesto],"")</f>
        <v>Asesora Ventas</v>
      </c>
      <c r="L457">
        <f>_xlfn.XLOOKUP(tblGenerador[[#This Row],[ID_Tarea]],tblTareas[ID],tblTareas[Frec Diaria],"")</f>
        <v>1</v>
      </c>
      <c r="M457" t="str">
        <f>_xlfn.XLOOKUP(tblGenerador[[#This Row],[ID_Tarea]],tblTareas[ID],tblTareas[Excluir_Festivos],"")</f>
        <v>si</v>
      </c>
      <c r="N4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8" spans="1:14">
      <c r="A458" s="6">
        <v>46029</v>
      </c>
      <c r="B458">
        <f>IFERROR(_xlfn.XLOOKUP(tblGenerador[[#This Row],[Fecha]],tblCalendario[Fecha],tblCalendario[Num de Sem],""),"")</f>
        <v>2</v>
      </c>
      <c r="C458" t="str">
        <f>IFERROR(_xlfn.XLOOKUP(tblGenerador[[#This Row],[Fecha]],tblCalendario[Fecha],tblCalendario[Dia Semana],""),"")</f>
        <v>miércoles</v>
      </c>
      <c r="D458">
        <f>IFERROR(_xlfn.XLOOKUP(tblGenerador[[#This Row],[Fecha]],tblCalendario[Fecha],tblCalendario[Mes],""),"")</f>
        <v>1</v>
      </c>
      <c r="E458" t="s">
        <v>264</v>
      </c>
      <c r="F458" t="str">
        <f>_xlfn.XLOOKUP(tblGenerador[[#This Row],[ID_Tarea]],tblTareas[ID],tblTareas[TAREAS],"")</f>
        <v>Revisar mi Zona de Exhibicion</v>
      </c>
      <c r="G458" t="str">
        <f>_xlfn.XLOOKUP(tblGenerador[[#This Row],[ID_Tarea]],tblTareas[ID],tblTareas[Tipo frecuencia],"")</f>
        <v>quincenal</v>
      </c>
      <c r="H458" t="str">
        <f>_xlfn.XLOOKUP(tblGenerador[[#This Row],[ID_Tarea]],tblTareas[ID],tblTareas[Regla frecuencia],"")</f>
        <v>dia 9, dia 24</v>
      </c>
      <c r="I458">
        <f>_xlfn.XLOOKUP(tblGenerador[[#This Row],[ID_Tarea]],tblTareas[ID],tblTareas[Duración Estándar (min)],"")</f>
        <v>60</v>
      </c>
      <c r="J458" t="str">
        <f>_xlfn.XLOOKUP(tblGenerador[[#This Row],[ID_Tarea]],tblTareas[ID],tblTareas[Turno],"")</f>
        <v>Cualquiera</v>
      </c>
      <c r="K458" t="str">
        <f>_xlfn.XLOOKUP(tblGenerador[[#This Row],[ID_Tarea]],tblTareas[ID],tblTareas[Puesto],"")</f>
        <v>Asesora Ventas</v>
      </c>
      <c r="L458">
        <f>_xlfn.XLOOKUP(tblGenerador[[#This Row],[ID_Tarea]],tblTareas[ID],tblTareas[Frec Diaria],"")</f>
        <v>1</v>
      </c>
      <c r="M458" t="str">
        <f>_xlfn.XLOOKUP(tblGenerador[[#This Row],[ID_Tarea]],tblTareas[ID],tblTareas[Excluir_Festivos],"")</f>
        <v>si</v>
      </c>
      <c r="N4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59" spans="1:14">
      <c r="A459" s="6">
        <v>46029</v>
      </c>
      <c r="B459">
        <f>IFERROR(_xlfn.XLOOKUP(tblGenerador[[#This Row],[Fecha]],tblCalendario[Fecha],tblCalendario[Num de Sem],""),"")</f>
        <v>2</v>
      </c>
      <c r="C459" t="str">
        <f>IFERROR(_xlfn.XLOOKUP(tblGenerador[[#This Row],[Fecha]],tblCalendario[Fecha],tblCalendario[Dia Semana],""),"")</f>
        <v>miércoles</v>
      </c>
      <c r="D459">
        <f>IFERROR(_xlfn.XLOOKUP(tblGenerador[[#This Row],[Fecha]],tblCalendario[Fecha],tblCalendario[Mes],""),"")</f>
        <v>1</v>
      </c>
      <c r="E459" t="s">
        <v>265</v>
      </c>
      <c r="F459" t="str">
        <f>_xlfn.XLOOKUP(tblGenerador[[#This Row],[ID_Tarea]],tblTareas[ID],tblTareas[TAREAS],"")</f>
        <v>Recuperar Acrilicos y ponerlos en su lugar</v>
      </c>
      <c r="G459" t="str">
        <f>_xlfn.XLOOKUP(tblGenerador[[#This Row],[ID_Tarea]],tblTareas[ID],tblTareas[Tipo frecuencia],"")</f>
        <v>personalizada</v>
      </c>
      <c r="H459" t="str">
        <f>_xlfn.XLOOKUP(tblGenerador[[#This Row],[ID_Tarea]],tblTareas[ID],tblTareas[Regla frecuencia],"")</f>
        <v>lunes, miercoles, viernes</v>
      </c>
      <c r="I459">
        <f>_xlfn.XLOOKUP(tblGenerador[[#This Row],[ID_Tarea]],tblTareas[ID],tblTareas[Duración Estándar (min)],"")</f>
        <v>5</v>
      </c>
      <c r="J459" t="str">
        <f>_xlfn.XLOOKUP(tblGenerador[[#This Row],[ID_Tarea]],tblTareas[ID],tblTareas[Turno],"")</f>
        <v>Cualquiera</v>
      </c>
      <c r="K459" t="str">
        <f>_xlfn.XLOOKUP(tblGenerador[[#This Row],[ID_Tarea]],tblTareas[ID],tblTareas[Puesto],"")</f>
        <v>Asesora Ventas</v>
      </c>
      <c r="L459">
        <f>_xlfn.XLOOKUP(tblGenerador[[#This Row],[ID_Tarea]],tblTareas[ID],tblTareas[Frec Diaria],"")</f>
        <v>1</v>
      </c>
      <c r="M459" t="str">
        <f>_xlfn.XLOOKUP(tblGenerador[[#This Row],[ID_Tarea]],tblTareas[ID],tblTareas[Excluir_Festivos],"")</f>
        <v>si</v>
      </c>
      <c r="N4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0" spans="1:14">
      <c r="A460" s="6">
        <v>46029</v>
      </c>
      <c r="B460">
        <f>IFERROR(_xlfn.XLOOKUP(tblGenerador[[#This Row],[Fecha]],tblCalendario[Fecha],tblCalendario[Num de Sem],""),"")</f>
        <v>2</v>
      </c>
      <c r="C460" t="str">
        <f>IFERROR(_xlfn.XLOOKUP(tblGenerador[[#This Row],[Fecha]],tblCalendario[Fecha],tblCalendario[Dia Semana],""),"")</f>
        <v>miércoles</v>
      </c>
      <c r="D460">
        <f>IFERROR(_xlfn.XLOOKUP(tblGenerador[[#This Row],[Fecha]],tblCalendario[Fecha],tblCalendario[Mes],""),"")</f>
        <v>1</v>
      </c>
      <c r="E460" t="s">
        <v>266</v>
      </c>
      <c r="F460" t="str">
        <f>_xlfn.XLOOKUP(tblGenerador[[#This Row],[ID_Tarea]],tblTareas[ID],tblTareas[TAREAS],"")</f>
        <v>Validar INE's vs ventas con Vale y CD Vs Veriscan</v>
      </c>
      <c r="G460" t="str">
        <f>_xlfn.XLOOKUP(tblGenerador[[#This Row],[ID_Tarea]],tblTareas[ID],tblTareas[Tipo frecuencia],"")</f>
        <v>semanal</v>
      </c>
      <c r="H460" t="str">
        <f>_xlfn.XLOOKUP(tblGenerador[[#This Row],[ID_Tarea]],tblTareas[ID],tblTareas[Regla frecuencia],"")</f>
        <v>sábado</v>
      </c>
      <c r="I460">
        <f>_xlfn.XLOOKUP(tblGenerador[[#This Row],[ID_Tarea]],tblTareas[ID],tblTareas[Duración Estándar (min)],"")</f>
        <v>20</v>
      </c>
      <c r="J460" t="str">
        <f>_xlfn.XLOOKUP(tblGenerador[[#This Row],[ID_Tarea]],tblTareas[ID],tblTareas[Turno],"")</f>
        <v>Cualquiera</v>
      </c>
      <c r="K460" t="str">
        <f>_xlfn.XLOOKUP(tblGenerador[[#This Row],[ID_Tarea]],tblTareas[ID],tblTareas[Puesto],"")</f>
        <v>Auxiliar Administrativo</v>
      </c>
      <c r="L460">
        <f>_xlfn.XLOOKUP(tblGenerador[[#This Row],[ID_Tarea]],tblTareas[ID],tblTareas[Frec Diaria],"")</f>
        <v>1</v>
      </c>
      <c r="M460" t="str">
        <f>_xlfn.XLOOKUP(tblGenerador[[#This Row],[ID_Tarea]],tblTareas[ID],tblTareas[Excluir_Festivos],"")</f>
        <v>si</v>
      </c>
      <c r="N4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1" spans="1:14">
      <c r="A461" s="6">
        <v>46029</v>
      </c>
      <c r="B461">
        <f>IFERROR(_xlfn.XLOOKUP(tblGenerador[[#This Row],[Fecha]],tblCalendario[Fecha],tblCalendario[Num de Sem],""),"")</f>
        <v>2</v>
      </c>
      <c r="C461" t="str">
        <f>IFERROR(_xlfn.XLOOKUP(tblGenerador[[#This Row],[Fecha]],tblCalendario[Fecha],tblCalendario[Dia Semana],""),"")</f>
        <v>miércoles</v>
      </c>
      <c r="D461">
        <f>IFERROR(_xlfn.XLOOKUP(tblGenerador[[#This Row],[Fecha]],tblCalendario[Fecha],tblCalendario[Mes],""),"")</f>
        <v>1</v>
      </c>
      <c r="E461" t="s">
        <v>267</v>
      </c>
      <c r="F461" t="str">
        <f>_xlfn.XLOOKUP(tblGenerador[[#This Row],[ID_Tarea]],tblTareas[ID],tblTareas[TAREAS],"")</f>
        <v xml:space="preserve">Archivar Solicitudes </v>
      </c>
      <c r="G461" t="str">
        <f>_xlfn.XLOOKUP(tblGenerador[[#This Row],[ID_Tarea]],tblTareas[ID],tblTareas[Tipo frecuencia],"")</f>
        <v>semanal</v>
      </c>
      <c r="H461" t="str">
        <f>_xlfn.XLOOKUP(tblGenerador[[#This Row],[ID_Tarea]],tblTareas[ID],tblTareas[Regla frecuencia],"")</f>
        <v>viernes</v>
      </c>
      <c r="I461">
        <f>_xlfn.XLOOKUP(tblGenerador[[#This Row],[ID_Tarea]],tblTareas[ID],tblTareas[Duración Estándar (min)],"")</f>
        <v>10</v>
      </c>
      <c r="J461" t="str">
        <f>_xlfn.XLOOKUP(tblGenerador[[#This Row],[ID_Tarea]],tblTareas[ID],tblTareas[Turno],"")</f>
        <v>Cualquiera</v>
      </c>
      <c r="K461" t="str">
        <f>_xlfn.XLOOKUP(tblGenerador[[#This Row],[ID_Tarea]],tblTareas[ID],tblTareas[Puesto],"")</f>
        <v>Asesora Ventas</v>
      </c>
      <c r="L461">
        <f>_xlfn.XLOOKUP(tblGenerador[[#This Row],[ID_Tarea]],tblTareas[ID],tblTareas[Frec Diaria],"")</f>
        <v>1</v>
      </c>
      <c r="M461" t="str">
        <f>_xlfn.XLOOKUP(tblGenerador[[#This Row],[ID_Tarea]],tblTareas[ID],tblTareas[Excluir_Festivos],"")</f>
        <v>si</v>
      </c>
      <c r="N4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2" spans="1:14">
      <c r="A462" s="6">
        <v>46029</v>
      </c>
      <c r="B462">
        <f>IFERROR(_xlfn.XLOOKUP(tblGenerador[[#This Row],[Fecha]],tblCalendario[Fecha],tblCalendario[Num de Sem],""),"")</f>
        <v>2</v>
      </c>
      <c r="C462" t="str">
        <f>IFERROR(_xlfn.XLOOKUP(tblGenerador[[#This Row],[Fecha]],tblCalendario[Fecha],tblCalendario[Dia Semana],""),"")</f>
        <v>miércoles</v>
      </c>
      <c r="D462">
        <f>IFERROR(_xlfn.XLOOKUP(tblGenerador[[#This Row],[Fecha]],tblCalendario[Fecha],tblCalendario[Mes],""),"")</f>
        <v>1</v>
      </c>
      <c r="E462" t="s">
        <v>268</v>
      </c>
      <c r="F462" t="str">
        <f>_xlfn.XLOOKUP(tblGenerador[[#This Row],[ID_Tarea]],tblTareas[ID],tblTareas[TAREAS],"")</f>
        <v xml:space="preserve">Orden Clasificacion y depuracion de documentos en Organizador Blanco </v>
      </c>
      <c r="G462" t="str">
        <f>_xlfn.XLOOKUP(tblGenerador[[#This Row],[ID_Tarea]],tblTareas[ID],tblTareas[Tipo frecuencia],"")</f>
        <v>semanal</v>
      </c>
      <c r="H462" t="str">
        <f>_xlfn.XLOOKUP(tblGenerador[[#This Row],[ID_Tarea]],tblTareas[ID],tblTareas[Regla frecuencia],"")</f>
        <v>sábado</v>
      </c>
      <c r="I462">
        <f>_xlfn.XLOOKUP(tblGenerador[[#This Row],[ID_Tarea]],tblTareas[ID],tblTareas[Duración Estándar (min)],"")</f>
        <v>15</v>
      </c>
      <c r="J462" t="str">
        <f>_xlfn.XLOOKUP(tblGenerador[[#This Row],[ID_Tarea]],tblTareas[ID],tblTareas[Turno],"")</f>
        <v>Cualquiera</v>
      </c>
      <c r="K462" t="str">
        <f>_xlfn.XLOOKUP(tblGenerador[[#This Row],[ID_Tarea]],tblTareas[ID],tblTareas[Puesto],"")</f>
        <v>Sub Coordinadora</v>
      </c>
      <c r="L462">
        <f>_xlfn.XLOOKUP(tblGenerador[[#This Row],[ID_Tarea]],tblTareas[ID],tblTareas[Frec Diaria],"")</f>
        <v>1</v>
      </c>
      <c r="M462" t="str">
        <f>_xlfn.XLOOKUP(tblGenerador[[#This Row],[ID_Tarea]],tblTareas[ID],tblTareas[Excluir_Festivos],"")</f>
        <v>si</v>
      </c>
      <c r="N4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3" spans="1:14">
      <c r="A463" s="6">
        <v>46029</v>
      </c>
      <c r="B463">
        <f>IFERROR(_xlfn.XLOOKUP(tblGenerador[[#This Row],[Fecha]],tblCalendario[Fecha],tblCalendario[Num de Sem],""),"")</f>
        <v>2</v>
      </c>
      <c r="C463" t="str">
        <f>IFERROR(_xlfn.XLOOKUP(tblGenerador[[#This Row],[Fecha]],tblCalendario[Fecha],tblCalendario[Dia Semana],""),"")</f>
        <v>miércoles</v>
      </c>
      <c r="D463">
        <f>IFERROR(_xlfn.XLOOKUP(tblGenerador[[#This Row],[Fecha]],tblCalendario[Fecha],tblCalendario[Mes],""),"")</f>
        <v>1</v>
      </c>
      <c r="E463" t="s">
        <v>269</v>
      </c>
      <c r="F463" t="str">
        <f>_xlfn.XLOOKUP(tblGenerador[[#This Row],[ID_Tarea]],tblTareas[ID],tblTareas[TAREAS],"")</f>
        <v>Reparar Cajas Maltratadas</v>
      </c>
      <c r="G463" t="str">
        <f>_xlfn.XLOOKUP(tblGenerador[[#This Row],[ID_Tarea]],tblTareas[ID],tblTareas[Tipo frecuencia],"")</f>
        <v>semanal</v>
      </c>
      <c r="H463" t="str">
        <f>_xlfn.XLOOKUP(tblGenerador[[#This Row],[ID_Tarea]],tblTareas[ID],tblTareas[Regla frecuencia],"")</f>
        <v>domingo</v>
      </c>
      <c r="I463">
        <f>_xlfn.XLOOKUP(tblGenerador[[#This Row],[ID_Tarea]],tblTareas[ID],tblTareas[Duración Estándar (min)],"")</f>
        <v>10</v>
      </c>
      <c r="J463" t="str">
        <f>_xlfn.XLOOKUP(tblGenerador[[#This Row],[ID_Tarea]],tblTareas[ID],tblTareas[Turno],"")</f>
        <v>Cualquiera</v>
      </c>
      <c r="K463" t="str">
        <f>_xlfn.XLOOKUP(tblGenerador[[#This Row],[ID_Tarea]],tblTareas[ID],tblTareas[Puesto],"")</f>
        <v>Asesora Ventas</v>
      </c>
      <c r="L463">
        <f>_xlfn.XLOOKUP(tblGenerador[[#This Row],[ID_Tarea]],tblTareas[ID],tblTareas[Frec Diaria],"")</f>
        <v>1</v>
      </c>
      <c r="M463" t="str">
        <f>_xlfn.XLOOKUP(tblGenerador[[#This Row],[ID_Tarea]],tblTareas[ID],tblTareas[Excluir_Festivos],"")</f>
        <v>si</v>
      </c>
      <c r="N4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4" spans="1:14">
      <c r="A464" s="6">
        <v>46029</v>
      </c>
      <c r="B464">
        <f>IFERROR(_xlfn.XLOOKUP(tblGenerador[[#This Row],[Fecha]],tblCalendario[Fecha],tblCalendario[Num de Sem],""),"")</f>
        <v>2</v>
      </c>
      <c r="C464" t="str">
        <f>IFERROR(_xlfn.XLOOKUP(tblGenerador[[#This Row],[Fecha]],tblCalendario[Fecha],tblCalendario[Dia Semana],""),"")</f>
        <v>miércoles</v>
      </c>
      <c r="D464">
        <f>IFERROR(_xlfn.XLOOKUP(tblGenerador[[#This Row],[Fecha]],tblCalendario[Fecha],tblCalendario[Mes],""),"")</f>
        <v>1</v>
      </c>
      <c r="E464" t="s">
        <v>270</v>
      </c>
      <c r="F464" t="str">
        <f>_xlfn.XLOOKUP(tblGenerador[[#This Row],[ID_Tarea]],tblTareas[ID],tblTareas[TAREAS],"")</f>
        <v>Proponer Calzado a Descuento</v>
      </c>
      <c r="G464" t="str">
        <f>_xlfn.XLOOKUP(tblGenerador[[#This Row],[ID_Tarea]],tblTareas[ID],tblTareas[Tipo frecuencia],"")</f>
        <v>semanal</v>
      </c>
      <c r="H464" t="str">
        <f>_xlfn.XLOOKUP(tblGenerador[[#This Row],[ID_Tarea]],tblTareas[ID],tblTareas[Regla frecuencia],"")</f>
        <v>lunes</v>
      </c>
      <c r="I464">
        <f>_xlfn.XLOOKUP(tblGenerador[[#This Row],[ID_Tarea]],tblTareas[ID],tblTareas[Duración Estándar (min)],"")</f>
        <v>5</v>
      </c>
      <c r="J464" t="str">
        <f>_xlfn.XLOOKUP(tblGenerador[[#This Row],[ID_Tarea]],tblTareas[ID],tblTareas[Turno],"")</f>
        <v>Cualquiera</v>
      </c>
      <c r="K464" t="str">
        <f>_xlfn.XLOOKUP(tblGenerador[[#This Row],[ID_Tarea]],tblTareas[ID],tblTareas[Puesto],"")</f>
        <v>Asesora Ventas</v>
      </c>
      <c r="L464">
        <f>_xlfn.XLOOKUP(tblGenerador[[#This Row],[ID_Tarea]],tblTareas[ID],tblTareas[Frec Diaria],"")</f>
        <v>1</v>
      </c>
      <c r="M464" t="str">
        <f>_xlfn.XLOOKUP(tblGenerador[[#This Row],[ID_Tarea]],tblTareas[ID],tblTareas[Excluir_Festivos],"")</f>
        <v>si</v>
      </c>
      <c r="N4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5" spans="1:14">
      <c r="A465" s="6">
        <v>46029</v>
      </c>
      <c r="B465">
        <f>IFERROR(_xlfn.XLOOKUP(tblGenerador[[#This Row],[Fecha]],tblCalendario[Fecha],tblCalendario[Num de Sem],""),"")</f>
        <v>2</v>
      </c>
      <c r="C465" t="str">
        <f>IFERROR(_xlfn.XLOOKUP(tblGenerador[[#This Row],[Fecha]],tblCalendario[Fecha],tblCalendario[Dia Semana],""),"")</f>
        <v>miércoles</v>
      </c>
      <c r="D465">
        <f>IFERROR(_xlfn.XLOOKUP(tblGenerador[[#This Row],[Fecha]],tblCalendario[Fecha],tblCalendario[Mes],""),"")</f>
        <v>1</v>
      </c>
      <c r="E465" t="s">
        <v>271</v>
      </c>
      <c r="F465" t="str">
        <f>_xlfn.XLOOKUP(tblGenerador[[#This Row],[ID_Tarea]],tblTareas[ID],tblTareas[TAREAS],"")</f>
        <v xml:space="preserve">Computadoras Limpias </v>
      </c>
      <c r="G465" t="str">
        <f>_xlfn.XLOOKUP(tblGenerador[[#This Row],[ID_Tarea]],tblTareas[ID],tblTareas[Tipo frecuencia],"")</f>
        <v>mensual</v>
      </c>
      <c r="H465" t="str">
        <f>_xlfn.XLOOKUP(tblGenerador[[#This Row],[ID_Tarea]],tblTareas[ID],tblTareas[Regla frecuencia],"")</f>
        <v>dia 12</v>
      </c>
      <c r="I465">
        <f>_xlfn.XLOOKUP(tblGenerador[[#This Row],[ID_Tarea]],tblTareas[ID],tblTareas[Duración Estándar (min)],"")</f>
        <v>10</v>
      </c>
      <c r="J465" t="str">
        <f>_xlfn.XLOOKUP(tblGenerador[[#This Row],[ID_Tarea]],tblTareas[ID],tblTareas[Turno],"")</f>
        <v>Cualquiera</v>
      </c>
      <c r="K465" t="str">
        <f>_xlfn.XLOOKUP(tblGenerador[[#This Row],[ID_Tarea]],tblTareas[ID],tblTareas[Puesto],"")</f>
        <v>Asesora Ventas</v>
      </c>
      <c r="L465">
        <f>_xlfn.XLOOKUP(tblGenerador[[#This Row],[ID_Tarea]],tblTareas[ID],tblTareas[Frec Diaria],"")</f>
        <v>1</v>
      </c>
      <c r="M465" t="str">
        <f>_xlfn.XLOOKUP(tblGenerador[[#This Row],[ID_Tarea]],tblTareas[ID],tblTareas[Excluir_Festivos],"")</f>
        <v>si</v>
      </c>
      <c r="N4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6" spans="1:14">
      <c r="A466" s="6">
        <v>46029</v>
      </c>
      <c r="B466">
        <f>IFERROR(_xlfn.XLOOKUP(tblGenerador[[#This Row],[Fecha]],tblCalendario[Fecha],tblCalendario[Num de Sem],""),"")</f>
        <v>2</v>
      </c>
      <c r="C466" t="str">
        <f>IFERROR(_xlfn.XLOOKUP(tblGenerador[[#This Row],[Fecha]],tblCalendario[Fecha],tblCalendario[Dia Semana],""),"")</f>
        <v>miércoles</v>
      </c>
      <c r="D466">
        <f>IFERROR(_xlfn.XLOOKUP(tblGenerador[[#This Row],[Fecha]],tblCalendario[Fecha],tblCalendario[Mes],""),"")</f>
        <v>1</v>
      </c>
      <c r="E466" t="s">
        <v>272</v>
      </c>
      <c r="F466" t="str">
        <f>_xlfn.XLOOKUP(tblGenerador[[#This Row],[ID_Tarea]],tblTareas[ID],tblTareas[TAREAS],"")</f>
        <v>Depuracion De Relaciones Saldadas</v>
      </c>
      <c r="G466" t="str">
        <f>_xlfn.XLOOKUP(tblGenerador[[#This Row],[ID_Tarea]],tblTareas[ID],tblTareas[Tipo frecuencia],"")</f>
        <v>mensual</v>
      </c>
      <c r="H466" t="str">
        <f>_xlfn.XLOOKUP(tblGenerador[[#This Row],[ID_Tarea]],tblTareas[ID],tblTareas[Regla frecuencia],"")</f>
        <v>dia 13</v>
      </c>
      <c r="I466">
        <f>_xlfn.XLOOKUP(tblGenerador[[#This Row],[ID_Tarea]],tblTareas[ID],tblTareas[Duración Estándar (min)],"")</f>
        <v>20</v>
      </c>
      <c r="J466" t="str">
        <f>_xlfn.XLOOKUP(tblGenerador[[#This Row],[ID_Tarea]],tblTareas[ID],tblTareas[Turno],"")</f>
        <v>Cualquiera</v>
      </c>
      <c r="K466" t="str">
        <f>_xlfn.XLOOKUP(tblGenerador[[#This Row],[ID_Tarea]],tblTareas[ID],tblTareas[Puesto],"")</f>
        <v>Asesora Ventas</v>
      </c>
      <c r="L466">
        <f>_xlfn.XLOOKUP(tblGenerador[[#This Row],[ID_Tarea]],tblTareas[ID],tblTareas[Frec Diaria],"")</f>
        <v>1</v>
      </c>
      <c r="M466" t="str">
        <f>_xlfn.XLOOKUP(tblGenerador[[#This Row],[ID_Tarea]],tblTareas[ID],tblTareas[Excluir_Festivos],"")</f>
        <v>si</v>
      </c>
      <c r="N4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7" spans="1:14">
      <c r="A467" s="6">
        <v>46029</v>
      </c>
      <c r="B467">
        <f>IFERROR(_xlfn.XLOOKUP(tblGenerador[[#This Row],[Fecha]],tblCalendario[Fecha],tblCalendario[Num de Sem],""),"")</f>
        <v>2</v>
      </c>
      <c r="C467" t="str">
        <f>IFERROR(_xlfn.XLOOKUP(tblGenerador[[#This Row],[Fecha]],tblCalendario[Fecha],tblCalendario[Dia Semana],""),"")</f>
        <v>miércoles</v>
      </c>
      <c r="D467">
        <f>IFERROR(_xlfn.XLOOKUP(tblGenerador[[#This Row],[Fecha]],tblCalendario[Fecha],tblCalendario[Mes],""),"")</f>
        <v>1</v>
      </c>
      <c r="E467" t="s">
        <v>273</v>
      </c>
      <c r="F467" t="str">
        <f>_xlfn.XLOOKUP(tblGenerador[[#This Row],[ID_Tarea]],tblTareas[ID],tblTareas[TAREAS],"")</f>
        <v>Re imprimir Etiquetas D/ Codigo De Barra Despegadas, Borrosas</v>
      </c>
      <c r="G467" t="str">
        <f>_xlfn.XLOOKUP(tblGenerador[[#This Row],[ID_Tarea]],tblTareas[ID],tblTareas[Tipo frecuencia],"")</f>
        <v>mensual</v>
      </c>
      <c r="H467" t="str">
        <f>_xlfn.XLOOKUP(tblGenerador[[#This Row],[ID_Tarea]],tblTareas[ID],tblTareas[Regla frecuencia],"")</f>
        <v>dia 24</v>
      </c>
      <c r="I467">
        <f>_xlfn.XLOOKUP(tblGenerador[[#This Row],[ID_Tarea]],tblTareas[ID],tblTareas[Duración Estándar (min)],"")</f>
        <v>10</v>
      </c>
      <c r="J467" t="str">
        <f>_xlfn.XLOOKUP(tblGenerador[[#This Row],[ID_Tarea]],tblTareas[ID],tblTareas[Turno],"")</f>
        <v>Cualquiera</v>
      </c>
      <c r="K467" t="str">
        <f>_xlfn.XLOOKUP(tblGenerador[[#This Row],[ID_Tarea]],tblTareas[ID],tblTareas[Puesto],"")</f>
        <v>Asesora Ventas</v>
      </c>
      <c r="L467">
        <f>_xlfn.XLOOKUP(tblGenerador[[#This Row],[ID_Tarea]],tblTareas[ID],tblTareas[Frec Diaria],"")</f>
        <v>1</v>
      </c>
      <c r="M467" t="str">
        <f>_xlfn.XLOOKUP(tblGenerador[[#This Row],[ID_Tarea]],tblTareas[ID],tblTareas[Excluir_Festivos],"")</f>
        <v>si</v>
      </c>
      <c r="N4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8" spans="1:14">
      <c r="A468" s="6">
        <v>46029</v>
      </c>
      <c r="B468">
        <f>IFERROR(_xlfn.XLOOKUP(tblGenerador[[#This Row],[Fecha]],tblCalendario[Fecha],tblCalendario[Num de Sem],""),"")</f>
        <v>2</v>
      </c>
      <c r="C468" t="str">
        <f>IFERROR(_xlfn.XLOOKUP(tblGenerador[[#This Row],[Fecha]],tblCalendario[Fecha],tblCalendario[Dia Semana],""),"")</f>
        <v>miércoles</v>
      </c>
      <c r="D468">
        <f>IFERROR(_xlfn.XLOOKUP(tblGenerador[[#This Row],[Fecha]],tblCalendario[Fecha],tblCalendario[Mes],""),"")</f>
        <v>1</v>
      </c>
      <c r="E468" t="s">
        <v>274</v>
      </c>
      <c r="F468" t="str">
        <f>_xlfn.XLOOKUP(tblGenerador[[#This Row],[ID_Tarea]],tblTareas[ID],tblTareas[TAREAS],"")</f>
        <v>Hacer Espacios en almacen</v>
      </c>
      <c r="G468" t="str">
        <f>_xlfn.XLOOKUP(tblGenerador[[#This Row],[ID_Tarea]],tblTareas[ID],tblTareas[Tipo frecuencia],"")</f>
        <v>semanal</v>
      </c>
      <c r="H468" t="str">
        <f>_xlfn.XLOOKUP(tblGenerador[[#This Row],[ID_Tarea]],tblTareas[ID],tblTareas[Regla frecuencia],"")</f>
        <v>jueves</v>
      </c>
      <c r="I468">
        <f>_xlfn.XLOOKUP(tblGenerador[[#This Row],[ID_Tarea]],tblTareas[ID],tblTareas[Duración Estándar (min)],"")</f>
        <v>20</v>
      </c>
      <c r="J468" t="str">
        <f>_xlfn.XLOOKUP(tblGenerador[[#This Row],[ID_Tarea]],tblTareas[ID],tblTareas[Turno],"")</f>
        <v>Cualquiera</v>
      </c>
      <c r="K468" t="str">
        <f>_xlfn.XLOOKUP(tblGenerador[[#This Row],[ID_Tarea]],tblTareas[ID],tblTareas[Puesto],"")</f>
        <v>Asesora Ventas</v>
      </c>
      <c r="L468">
        <f>_xlfn.XLOOKUP(tblGenerador[[#This Row],[ID_Tarea]],tblTareas[ID],tblTareas[Frec Diaria],"")</f>
        <v>1</v>
      </c>
      <c r="M468" t="str">
        <f>_xlfn.XLOOKUP(tblGenerador[[#This Row],[ID_Tarea]],tblTareas[ID],tblTareas[Excluir_Festivos],"")</f>
        <v>si</v>
      </c>
      <c r="N4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69" spans="1:14">
      <c r="A469" s="6">
        <v>46029</v>
      </c>
      <c r="B469">
        <f>IFERROR(_xlfn.XLOOKUP(tblGenerador[[#This Row],[Fecha]],tblCalendario[Fecha],tblCalendario[Num de Sem],""),"")</f>
        <v>2</v>
      </c>
      <c r="C469" t="str">
        <f>IFERROR(_xlfn.XLOOKUP(tblGenerador[[#This Row],[Fecha]],tblCalendario[Fecha],tblCalendario[Dia Semana],""),"")</f>
        <v>miércoles</v>
      </c>
      <c r="D469">
        <f>IFERROR(_xlfn.XLOOKUP(tblGenerador[[#This Row],[Fecha]],tblCalendario[Fecha],tblCalendario[Mes],""),"")</f>
        <v>1</v>
      </c>
      <c r="E469" t="s">
        <v>275</v>
      </c>
      <c r="F469" t="str">
        <f>_xlfn.XLOOKUP(tblGenerador[[#This Row],[ID_Tarea]],tblTareas[ID],tblTareas[TAREAS],"")</f>
        <v xml:space="preserve">Lavar Cintas Percudidas </v>
      </c>
      <c r="G469" t="str">
        <f>_xlfn.XLOOKUP(tblGenerador[[#This Row],[ID_Tarea]],tblTareas[ID],tblTareas[Tipo frecuencia],"")</f>
        <v>bimestral</v>
      </c>
      <c r="H469" t="str">
        <f>_xlfn.XLOOKUP(tblGenerador[[#This Row],[ID_Tarea]],tblTareas[ID],tblTareas[Regla frecuencia],"")</f>
        <v>ultimo dia del mes</v>
      </c>
      <c r="I469">
        <f>_xlfn.XLOOKUP(tblGenerador[[#This Row],[ID_Tarea]],tblTareas[ID],tblTareas[Duración Estándar (min)],"")</f>
        <v>15</v>
      </c>
      <c r="J469" t="str">
        <f>_xlfn.XLOOKUP(tblGenerador[[#This Row],[ID_Tarea]],tblTareas[ID],tblTareas[Turno],"")</f>
        <v>Cualquiera</v>
      </c>
      <c r="K469" t="str">
        <f>_xlfn.XLOOKUP(tblGenerador[[#This Row],[ID_Tarea]],tblTareas[ID],tblTareas[Puesto],"")</f>
        <v>Asesora Ventas</v>
      </c>
      <c r="L469">
        <f>_xlfn.XLOOKUP(tblGenerador[[#This Row],[ID_Tarea]],tblTareas[ID],tblTareas[Frec Diaria],"")</f>
        <v>1</v>
      </c>
      <c r="M469" t="str">
        <f>_xlfn.XLOOKUP(tblGenerador[[#This Row],[ID_Tarea]],tblTareas[ID],tblTareas[Excluir_Festivos],"")</f>
        <v>si</v>
      </c>
      <c r="N4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0" spans="1:14">
      <c r="A470" s="6">
        <v>46029</v>
      </c>
      <c r="B470">
        <f>IFERROR(_xlfn.XLOOKUP(tblGenerador[[#This Row],[Fecha]],tblCalendario[Fecha],tblCalendario[Num de Sem],""),"")</f>
        <v>2</v>
      </c>
      <c r="C470" t="str">
        <f>IFERROR(_xlfn.XLOOKUP(tblGenerador[[#This Row],[Fecha]],tblCalendario[Fecha],tblCalendario[Dia Semana],""),"")</f>
        <v>miércoles</v>
      </c>
      <c r="D470">
        <f>IFERROR(_xlfn.XLOOKUP(tblGenerador[[#This Row],[Fecha]],tblCalendario[Fecha],tblCalendario[Mes],""),"")</f>
        <v>1</v>
      </c>
      <c r="E470" t="s">
        <v>276</v>
      </c>
      <c r="F470" t="str">
        <f>_xlfn.XLOOKUP(tblGenerador[[#This Row],[ID_Tarea]],tblTareas[ID],tblTareas[TAREAS],"")</f>
        <v>Capturar lotes de Recepcion De Mercancia</v>
      </c>
      <c r="G470" t="str">
        <f>_xlfn.XLOOKUP(tblGenerador[[#This Row],[ID_Tarea]],tblTareas[ID],tblTareas[Tipo frecuencia],"")</f>
        <v>diario</v>
      </c>
      <c r="H470" t="str">
        <f>_xlfn.XLOOKUP(tblGenerador[[#This Row],[ID_Tarea]],tblTareas[ID],tblTareas[Regla frecuencia],"")</f>
        <v>diario</v>
      </c>
      <c r="I470">
        <f>_xlfn.XLOOKUP(tblGenerador[[#This Row],[ID_Tarea]],tblTareas[ID],tblTareas[Duración Estándar (min)],"")</f>
        <v>30</v>
      </c>
      <c r="J470" t="str">
        <f>_xlfn.XLOOKUP(tblGenerador[[#This Row],[ID_Tarea]],tblTareas[ID],tblTareas[Turno],"")</f>
        <v>Cualquiera</v>
      </c>
      <c r="K470" t="str">
        <f>_xlfn.XLOOKUP(tblGenerador[[#This Row],[ID_Tarea]],tblTareas[ID],tblTareas[Puesto],"")</f>
        <v>Asesora Ventas</v>
      </c>
      <c r="L470">
        <f>_xlfn.XLOOKUP(tblGenerador[[#This Row],[ID_Tarea]],tblTareas[ID],tblTareas[Frec Diaria],"")</f>
        <v>1</v>
      </c>
      <c r="M470" t="str">
        <f>_xlfn.XLOOKUP(tblGenerador[[#This Row],[ID_Tarea]],tblTareas[ID],tblTareas[Excluir_Festivos],"")</f>
        <v>si</v>
      </c>
      <c r="N4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71" spans="1:14">
      <c r="A471" s="6">
        <v>46029</v>
      </c>
      <c r="B471">
        <f>IFERROR(_xlfn.XLOOKUP(tblGenerador[[#This Row],[Fecha]],tblCalendario[Fecha],tblCalendario[Num de Sem],""),"")</f>
        <v>2</v>
      </c>
      <c r="C471" t="str">
        <f>IFERROR(_xlfn.XLOOKUP(tblGenerador[[#This Row],[Fecha]],tblCalendario[Fecha],tblCalendario[Dia Semana],""),"")</f>
        <v>miércoles</v>
      </c>
      <c r="D471">
        <f>IFERROR(_xlfn.XLOOKUP(tblGenerador[[#This Row],[Fecha]],tblCalendario[Fecha],tblCalendario[Mes],""),"")</f>
        <v>1</v>
      </c>
      <c r="E471" t="s">
        <v>277</v>
      </c>
      <c r="F471" t="str">
        <f>_xlfn.XLOOKUP(tblGenerador[[#This Row],[ID_Tarea]],tblTareas[ID],tblTareas[TAREAS],"")</f>
        <v>Alto flujo de Transferencias</v>
      </c>
      <c r="G471" t="str">
        <f>_xlfn.XLOOKUP(tblGenerador[[#This Row],[ID_Tarea]],tblTareas[ID],tblTareas[Tipo frecuencia],"")</f>
        <v>personalizada</v>
      </c>
      <c r="H471" t="str">
        <f>_xlfn.XLOOKUP(tblGenerador[[#This Row],[ID_Tarea]],tblTareas[ID],tblTareas[Regla frecuencia],"")</f>
        <v>dia 1, dia 2, dia 3, dia 4, dia 5, dia 15, dia 16, dia 17, dia 18, dia 19, dia 20</v>
      </c>
      <c r="I471">
        <f>_xlfn.XLOOKUP(tblGenerador[[#This Row],[ID_Tarea]],tblTareas[ID],tblTareas[Duración Estándar (min)],"")</f>
        <v>15</v>
      </c>
      <c r="J471" t="str">
        <f>_xlfn.XLOOKUP(tblGenerador[[#This Row],[ID_Tarea]],tblTareas[ID],tblTareas[Turno],"")</f>
        <v>Cualquiera</v>
      </c>
      <c r="K471" t="str">
        <f>_xlfn.XLOOKUP(tblGenerador[[#This Row],[ID_Tarea]],tblTareas[ID],tblTareas[Puesto],"")</f>
        <v>Asesora Ventas</v>
      </c>
      <c r="L471">
        <f>_xlfn.XLOOKUP(tblGenerador[[#This Row],[ID_Tarea]],tblTareas[ID],tblTareas[Frec Diaria],"")</f>
        <v>1</v>
      </c>
      <c r="M471" t="str">
        <f>_xlfn.XLOOKUP(tblGenerador[[#This Row],[ID_Tarea]],tblTareas[ID],tblTareas[Excluir_Festivos],"")</f>
        <v>si</v>
      </c>
      <c r="N4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2" spans="1:14">
      <c r="A472" s="6">
        <v>46029</v>
      </c>
      <c r="B472">
        <f>IFERROR(_xlfn.XLOOKUP(tblGenerador[[#This Row],[Fecha]],tblCalendario[Fecha],tblCalendario[Num de Sem],""),"")</f>
        <v>2</v>
      </c>
      <c r="C472" t="str">
        <f>IFERROR(_xlfn.XLOOKUP(tblGenerador[[#This Row],[Fecha]],tblCalendario[Fecha],tblCalendario[Dia Semana],""),"")</f>
        <v>miércoles</v>
      </c>
      <c r="D472">
        <f>IFERROR(_xlfn.XLOOKUP(tblGenerador[[#This Row],[Fecha]],tblCalendario[Fecha],tblCalendario[Mes],""),"")</f>
        <v>1</v>
      </c>
      <c r="E472" t="s">
        <v>278</v>
      </c>
      <c r="F472" t="str">
        <f>_xlfn.XLOOKUP(tblGenerador[[#This Row],[ID_Tarea]],tblTareas[ID],tblTareas[TAREAS],"")</f>
        <v>Preparar/Organizar Revisión De Mcia.</v>
      </c>
      <c r="G472" t="str">
        <f>_xlfn.XLOOKUP(tblGenerador[[#This Row],[ID_Tarea]],tblTareas[ID],tblTareas[Tipo frecuencia],"")</f>
        <v>mensual</v>
      </c>
      <c r="H472" t="str">
        <f>_xlfn.XLOOKUP(tblGenerador[[#This Row],[ID_Tarea]],tblTareas[ID],tblTareas[Regla frecuencia],"")</f>
        <v>dia 21, dia 22, dia 23</v>
      </c>
      <c r="I472">
        <f>_xlfn.XLOOKUP(tblGenerador[[#This Row],[ID_Tarea]],tblTareas[ID],tblTareas[Duración Estándar (min)],"")</f>
        <v>10</v>
      </c>
      <c r="J472" t="str">
        <f>_xlfn.XLOOKUP(tblGenerador[[#This Row],[ID_Tarea]],tblTareas[ID],tblTareas[Turno],"")</f>
        <v>Cualquiera</v>
      </c>
      <c r="K472" t="str">
        <f>_xlfn.XLOOKUP(tblGenerador[[#This Row],[ID_Tarea]],tblTareas[ID],tblTareas[Puesto],"")</f>
        <v>Sub Coordinadora</v>
      </c>
      <c r="L472">
        <f>_xlfn.XLOOKUP(tblGenerador[[#This Row],[ID_Tarea]],tblTareas[ID],tblTareas[Frec Diaria],"")</f>
        <v>1</v>
      </c>
      <c r="M472" t="str">
        <f>_xlfn.XLOOKUP(tblGenerador[[#This Row],[ID_Tarea]],tblTareas[ID],tblTareas[Excluir_Festivos],"")</f>
        <v>si</v>
      </c>
      <c r="N4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3" spans="1:14">
      <c r="A473" s="6">
        <v>46029</v>
      </c>
      <c r="B473">
        <f>IFERROR(_xlfn.XLOOKUP(tblGenerador[[#This Row],[Fecha]],tblCalendario[Fecha],tblCalendario[Num de Sem],""),"")</f>
        <v>2</v>
      </c>
      <c r="C473" t="str">
        <f>IFERROR(_xlfn.XLOOKUP(tblGenerador[[#This Row],[Fecha]],tblCalendario[Fecha],tblCalendario[Dia Semana],""),"")</f>
        <v>miércoles</v>
      </c>
      <c r="D473">
        <f>IFERROR(_xlfn.XLOOKUP(tblGenerador[[#This Row],[Fecha]],tblCalendario[Fecha],tblCalendario[Mes],""),"")</f>
        <v>1</v>
      </c>
      <c r="E473" t="s">
        <v>279</v>
      </c>
      <c r="F473" t="str">
        <f>_xlfn.XLOOKUP(tblGenerador[[#This Row],[ID_Tarea]],tblTareas[ID],tblTareas[TAREAS],"")</f>
        <v>Recibí Libro De Entradas Y Salidas Del Mes</v>
      </c>
      <c r="G473" t="str">
        <f>_xlfn.XLOOKUP(tblGenerador[[#This Row],[ID_Tarea]],tblTareas[ID],tblTareas[Tipo frecuencia],"")</f>
        <v>mensual</v>
      </c>
      <c r="H473" t="str">
        <f>_xlfn.XLOOKUP(tblGenerador[[#This Row],[ID_Tarea]],tblTareas[ID],tblTareas[Regla frecuencia],"")</f>
        <v>dia 25</v>
      </c>
      <c r="I473">
        <f>_xlfn.XLOOKUP(tblGenerador[[#This Row],[ID_Tarea]],tblTareas[ID],tblTareas[Duración Estándar (min)],"")</f>
        <v>10</v>
      </c>
      <c r="J473" t="str">
        <f>_xlfn.XLOOKUP(tblGenerador[[#This Row],[ID_Tarea]],tblTareas[ID],tblTareas[Turno],"")</f>
        <v>Cualquiera</v>
      </c>
      <c r="K473" t="str">
        <f>_xlfn.XLOOKUP(tblGenerador[[#This Row],[ID_Tarea]],tblTareas[ID],tblTareas[Puesto],"")</f>
        <v>Sub Coordinadora</v>
      </c>
      <c r="L473">
        <f>_xlfn.XLOOKUP(tblGenerador[[#This Row],[ID_Tarea]],tblTareas[ID],tblTareas[Frec Diaria],"")</f>
        <v>1</v>
      </c>
      <c r="M473" t="str">
        <f>_xlfn.XLOOKUP(tblGenerador[[#This Row],[ID_Tarea]],tblTareas[ID],tblTareas[Excluir_Festivos],"")</f>
        <v>si</v>
      </c>
      <c r="N4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4" spans="1:14">
      <c r="A474" s="6">
        <v>46029</v>
      </c>
      <c r="B474">
        <f>IFERROR(_xlfn.XLOOKUP(tblGenerador[[#This Row],[Fecha]],tblCalendario[Fecha],tblCalendario[Num de Sem],""),"")</f>
        <v>2</v>
      </c>
      <c r="C474" t="str">
        <f>IFERROR(_xlfn.XLOOKUP(tblGenerador[[#This Row],[Fecha]],tblCalendario[Fecha],tblCalendario[Dia Semana],""),"")</f>
        <v>miércoles</v>
      </c>
      <c r="D474">
        <f>IFERROR(_xlfn.XLOOKUP(tblGenerador[[#This Row],[Fecha]],tblCalendario[Fecha],tblCalendario[Mes],""),"")</f>
        <v>1</v>
      </c>
      <c r="E474" t="s">
        <v>280</v>
      </c>
      <c r="F474" t="str">
        <f>_xlfn.XLOOKUP(tblGenerador[[#This Row],[ID_Tarea]],tblTareas[ID],tblTareas[TAREAS],"")</f>
        <v>Notas Generales Capturadas</v>
      </c>
      <c r="G474" t="str">
        <f>_xlfn.XLOOKUP(tblGenerador[[#This Row],[ID_Tarea]],tblTareas[ID],tblTareas[Tipo frecuencia],"")</f>
        <v>Semanal</v>
      </c>
      <c r="H474" t="str">
        <f>_xlfn.XLOOKUP(tblGenerador[[#This Row],[ID_Tarea]],tblTareas[ID],tblTareas[Regla frecuencia],"")</f>
        <v>Sabado</v>
      </c>
      <c r="I474">
        <f>_xlfn.XLOOKUP(tblGenerador[[#This Row],[ID_Tarea]],tblTareas[ID],tblTareas[Duración Estándar (min)],"")</f>
        <v>10</v>
      </c>
      <c r="J474" t="str">
        <f>_xlfn.XLOOKUP(tblGenerador[[#This Row],[ID_Tarea]],tblTareas[ID],tblTareas[Turno],"")</f>
        <v>Cualquiera</v>
      </c>
      <c r="K474" t="str">
        <f>_xlfn.XLOOKUP(tblGenerador[[#This Row],[ID_Tarea]],tblTareas[ID],tblTareas[Puesto],"")</f>
        <v>Sub Coordinadora</v>
      </c>
      <c r="L474">
        <f>_xlfn.XLOOKUP(tblGenerador[[#This Row],[ID_Tarea]],tblTareas[ID],tblTareas[Frec Diaria],"")</f>
        <v>1</v>
      </c>
      <c r="M474" t="str">
        <f>_xlfn.XLOOKUP(tblGenerador[[#This Row],[ID_Tarea]],tblTareas[ID],tblTareas[Excluir_Festivos],"")</f>
        <v>si</v>
      </c>
      <c r="N4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5" spans="1:14">
      <c r="A475" s="6">
        <v>46029</v>
      </c>
      <c r="B475">
        <f>IFERROR(_xlfn.XLOOKUP(tblGenerador[[#This Row],[Fecha]],tblCalendario[Fecha],tblCalendario[Num de Sem],""),"")</f>
        <v>2</v>
      </c>
      <c r="C475" t="str">
        <f>IFERROR(_xlfn.XLOOKUP(tblGenerador[[#This Row],[Fecha]],tblCalendario[Fecha],tblCalendario[Dia Semana],""),"")</f>
        <v>miércoles</v>
      </c>
      <c r="D475">
        <f>IFERROR(_xlfn.XLOOKUP(tblGenerador[[#This Row],[Fecha]],tblCalendario[Fecha],tblCalendario[Mes],""),"")</f>
        <v>1</v>
      </c>
      <c r="E475" t="s">
        <v>281</v>
      </c>
      <c r="F475" t="str">
        <f>_xlfn.XLOOKUP(tblGenerador[[#This Row],[ID_Tarea]],tblTareas[ID],tblTareas[TAREAS],"")</f>
        <v>Recibir Traspasos Pendientes</v>
      </c>
      <c r="G475" t="str">
        <f>_xlfn.XLOOKUP(tblGenerador[[#This Row],[ID_Tarea]],tblTareas[ID],tblTareas[Tipo frecuencia],"")</f>
        <v>Semanal</v>
      </c>
      <c r="H475" t="str">
        <f>_xlfn.XLOOKUP(tblGenerador[[#This Row],[ID_Tarea]],tblTareas[ID],tblTareas[Regla frecuencia],"")</f>
        <v>Lunes</v>
      </c>
      <c r="I475">
        <f>_xlfn.XLOOKUP(tblGenerador[[#This Row],[ID_Tarea]],tblTareas[ID],tblTareas[Duración Estándar (min)],"")</f>
        <v>10</v>
      </c>
      <c r="J475" t="str">
        <f>_xlfn.XLOOKUP(tblGenerador[[#This Row],[ID_Tarea]],tblTareas[ID],tblTareas[Turno],"")</f>
        <v>Cualquiera</v>
      </c>
      <c r="K475" t="str">
        <f>_xlfn.XLOOKUP(tblGenerador[[#This Row],[ID_Tarea]],tblTareas[ID],tblTareas[Puesto],"")</f>
        <v>Sub Coordinadora</v>
      </c>
      <c r="L475">
        <f>_xlfn.XLOOKUP(tblGenerador[[#This Row],[ID_Tarea]],tblTareas[ID],tblTareas[Frec Diaria],"")</f>
        <v>1</v>
      </c>
      <c r="M475" t="str">
        <f>_xlfn.XLOOKUP(tblGenerador[[#This Row],[ID_Tarea]],tblTareas[ID],tblTareas[Excluir_Festivos],"")</f>
        <v>si</v>
      </c>
      <c r="N4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6" spans="1:14">
      <c r="A476" s="6">
        <v>46029</v>
      </c>
      <c r="B476">
        <f>IFERROR(_xlfn.XLOOKUP(tblGenerador[[#This Row],[Fecha]],tblCalendario[Fecha],tblCalendario[Num de Sem],""),"")</f>
        <v>2</v>
      </c>
      <c r="C476" t="str">
        <f>IFERROR(_xlfn.XLOOKUP(tblGenerador[[#This Row],[Fecha]],tblCalendario[Fecha],tblCalendario[Dia Semana],""),"")</f>
        <v>miércoles</v>
      </c>
      <c r="D476">
        <f>IFERROR(_xlfn.XLOOKUP(tblGenerador[[#This Row],[Fecha]],tblCalendario[Fecha],tblCalendario[Mes],""),"")</f>
        <v>1</v>
      </c>
      <c r="E476" t="s">
        <v>282</v>
      </c>
      <c r="F476" t="str">
        <f>_xlfn.XLOOKUP(tblGenerador[[#This Row],[ID_Tarea]],tblTareas[ID],tblTareas[TAREAS],"")</f>
        <v>Revisar Puntos Ciegos atrás De Anaquel a En Almacén</v>
      </c>
      <c r="G476" t="str">
        <f>_xlfn.XLOOKUP(tblGenerador[[#This Row],[ID_Tarea]],tblTareas[ID],tblTareas[Tipo frecuencia],"")</f>
        <v>mensual</v>
      </c>
      <c r="H476" t="str">
        <f>_xlfn.XLOOKUP(tblGenerador[[#This Row],[ID_Tarea]],tblTareas[ID],tblTareas[Regla frecuencia],"")</f>
        <v>dia 25</v>
      </c>
      <c r="I476">
        <f>_xlfn.XLOOKUP(tblGenerador[[#This Row],[ID_Tarea]],tblTareas[ID],tblTareas[Duración Estándar (min)],"")</f>
        <v>10</v>
      </c>
      <c r="J476" t="str">
        <f>_xlfn.XLOOKUP(tblGenerador[[#This Row],[ID_Tarea]],tblTareas[ID],tblTareas[Turno],"")</f>
        <v>Cualquiera</v>
      </c>
      <c r="K476" t="str">
        <f>_xlfn.XLOOKUP(tblGenerador[[#This Row],[ID_Tarea]],tblTareas[ID],tblTareas[Puesto],"")</f>
        <v>Sub Coordinadora</v>
      </c>
      <c r="L476">
        <f>_xlfn.XLOOKUP(tblGenerador[[#This Row],[ID_Tarea]],tblTareas[ID],tblTareas[Frec Diaria],"")</f>
        <v>1</v>
      </c>
      <c r="M476" t="str">
        <f>_xlfn.XLOOKUP(tblGenerador[[#This Row],[ID_Tarea]],tblTareas[ID],tblTareas[Excluir_Festivos],"")</f>
        <v>si</v>
      </c>
      <c r="N4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7" spans="1:14">
      <c r="A477" s="6">
        <v>46029</v>
      </c>
      <c r="B477">
        <f>IFERROR(_xlfn.XLOOKUP(tblGenerador[[#This Row],[Fecha]],tblCalendario[Fecha],tblCalendario[Num de Sem],""),"")</f>
        <v>2</v>
      </c>
      <c r="C477" t="str">
        <f>IFERROR(_xlfn.XLOOKUP(tblGenerador[[#This Row],[Fecha]],tblCalendario[Fecha],tblCalendario[Dia Semana],""),"")</f>
        <v>miércoles</v>
      </c>
      <c r="D477">
        <f>IFERROR(_xlfn.XLOOKUP(tblGenerador[[#This Row],[Fecha]],tblCalendario[Fecha],tblCalendario[Mes],""),"")</f>
        <v>1</v>
      </c>
      <c r="E477" t="s">
        <v>283</v>
      </c>
      <c r="F477" t="str">
        <f>_xlfn.XLOOKUP(tblGenerador[[#This Row],[ID_Tarea]],tblTareas[ID],tblTareas[TAREAS],"")</f>
        <v>Revisar Y Cargar Lectores De Códigos para inventarios</v>
      </c>
      <c r="G477" t="str">
        <f>_xlfn.XLOOKUP(tblGenerador[[#This Row],[ID_Tarea]],tblTareas[ID],tblTareas[Tipo frecuencia],"")</f>
        <v>mensual</v>
      </c>
      <c r="H477" t="str">
        <f>_xlfn.XLOOKUP(tblGenerador[[#This Row],[ID_Tarea]],tblTareas[ID],tblTareas[Regla frecuencia],"")</f>
        <v>dia 25</v>
      </c>
      <c r="I477">
        <f>_xlfn.XLOOKUP(tblGenerador[[#This Row],[ID_Tarea]],tblTareas[ID],tblTareas[Duración Estándar (min)],"")</f>
        <v>10</v>
      </c>
      <c r="J477" t="str">
        <f>_xlfn.XLOOKUP(tblGenerador[[#This Row],[ID_Tarea]],tblTareas[ID],tblTareas[Turno],"")</f>
        <v>Cualquiera</v>
      </c>
      <c r="K477" t="str">
        <f>_xlfn.XLOOKUP(tblGenerador[[#This Row],[ID_Tarea]],tblTareas[ID],tblTareas[Puesto],"")</f>
        <v>Sub Coordinadora</v>
      </c>
      <c r="L477">
        <f>_xlfn.XLOOKUP(tblGenerador[[#This Row],[ID_Tarea]],tblTareas[ID],tblTareas[Frec Diaria],"")</f>
        <v>1</v>
      </c>
      <c r="M477" t="str">
        <f>_xlfn.XLOOKUP(tblGenerador[[#This Row],[ID_Tarea]],tblTareas[ID],tblTareas[Excluir_Festivos],"")</f>
        <v>si</v>
      </c>
      <c r="N4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78" spans="1:14">
      <c r="A478" s="6">
        <v>46029</v>
      </c>
      <c r="B478">
        <f>IFERROR(_xlfn.XLOOKUP(tblGenerador[[#This Row],[Fecha]],tblCalendario[Fecha],tblCalendario[Num de Sem],""),"")</f>
        <v>2</v>
      </c>
      <c r="C478" t="str">
        <f>IFERROR(_xlfn.XLOOKUP(tblGenerador[[#This Row],[Fecha]],tblCalendario[Fecha],tblCalendario[Dia Semana],""),"")</f>
        <v>miércoles</v>
      </c>
      <c r="D478">
        <f>IFERROR(_xlfn.XLOOKUP(tblGenerador[[#This Row],[Fecha]],tblCalendario[Fecha],tblCalendario[Mes],""),"")</f>
        <v>1</v>
      </c>
      <c r="E478" t="s">
        <v>284</v>
      </c>
      <c r="F478" t="str">
        <f>_xlfn.XLOOKUP(tblGenerador[[#This Row],[ID_Tarea]],tblTareas[ID],tblTareas[TAREAS],"")</f>
        <v>Seguimiento Agenda</v>
      </c>
      <c r="G478" t="str">
        <f>_xlfn.XLOOKUP(tblGenerador[[#This Row],[ID_Tarea]],tblTareas[ID],tblTareas[Tipo frecuencia],"")</f>
        <v>diario</v>
      </c>
      <c r="H478" t="str">
        <f>_xlfn.XLOOKUP(tblGenerador[[#This Row],[ID_Tarea]],tblTareas[ID],tblTareas[Regla frecuencia],"")</f>
        <v>diario</v>
      </c>
      <c r="I478">
        <f>_xlfn.XLOOKUP(tblGenerador[[#This Row],[ID_Tarea]],tblTareas[ID],tblTareas[Duración Estándar (min)],"")</f>
        <v>10</v>
      </c>
      <c r="J478" t="str">
        <f>_xlfn.XLOOKUP(tblGenerador[[#This Row],[ID_Tarea]],tblTareas[ID],tblTareas[Turno],"")</f>
        <v>Cualquiera</v>
      </c>
      <c r="K478" t="str">
        <f>_xlfn.XLOOKUP(tblGenerador[[#This Row],[ID_Tarea]],tblTareas[ID],tblTareas[Puesto],"")</f>
        <v>Sub Coordinadora</v>
      </c>
      <c r="L478">
        <f>_xlfn.XLOOKUP(tblGenerador[[#This Row],[ID_Tarea]],tblTareas[ID],tblTareas[Frec Diaria],"")</f>
        <v>1</v>
      </c>
      <c r="M478" t="str">
        <f>_xlfn.XLOOKUP(tblGenerador[[#This Row],[ID_Tarea]],tblTareas[ID],tblTareas[Excluir_Festivos],"")</f>
        <v>si</v>
      </c>
      <c r="N4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79" spans="1:14">
      <c r="A479" s="6">
        <v>46029</v>
      </c>
      <c r="B479">
        <f>IFERROR(_xlfn.XLOOKUP(tblGenerador[[#This Row],[Fecha]],tblCalendario[Fecha],tblCalendario[Num de Sem],""),"")</f>
        <v>2</v>
      </c>
      <c r="C479" t="str">
        <f>IFERROR(_xlfn.XLOOKUP(tblGenerador[[#This Row],[Fecha]],tblCalendario[Fecha],tblCalendario[Dia Semana],""),"")</f>
        <v>miércoles</v>
      </c>
      <c r="D479">
        <f>IFERROR(_xlfn.XLOOKUP(tblGenerador[[#This Row],[Fecha]],tblCalendario[Fecha],tblCalendario[Mes],""),"")</f>
        <v>1</v>
      </c>
      <c r="E479" t="s">
        <v>285</v>
      </c>
      <c r="F479" t="str">
        <f>_xlfn.XLOOKUP(tblGenerador[[#This Row],[ID_Tarea]],tblTareas[ID],tblTareas[TAREAS],"")</f>
        <v>Activacion De 2 Credito directos Por Semana</v>
      </c>
      <c r="G479" t="str">
        <f>_xlfn.XLOOKUP(tblGenerador[[#This Row],[ID_Tarea]],tblTareas[ID],tblTareas[Tipo frecuencia],"")</f>
        <v>semanal</v>
      </c>
      <c r="H479" t="str">
        <f>_xlfn.XLOOKUP(tblGenerador[[#This Row],[ID_Tarea]],tblTareas[ID],tblTareas[Regla frecuencia],"")</f>
        <v>viernes</v>
      </c>
      <c r="I479">
        <f>_xlfn.XLOOKUP(tblGenerador[[#This Row],[ID_Tarea]],tblTareas[ID],tblTareas[Duración Estándar (min)],"")</f>
        <v>10</v>
      </c>
      <c r="J479" t="str">
        <f>_xlfn.XLOOKUP(tblGenerador[[#This Row],[ID_Tarea]],tblTareas[ID],tblTareas[Turno],"")</f>
        <v>Cualquiera</v>
      </c>
      <c r="K479" t="str">
        <f>_xlfn.XLOOKUP(tblGenerador[[#This Row],[ID_Tarea]],tblTareas[ID],tblTareas[Puesto],"")</f>
        <v>Asesora Ventas</v>
      </c>
      <c r="L479">
        <f>_xlfn.XLOOKUP(tblGenerador[[#This Row],[ID_Tarea]],tblTareas[ID],tblTareas[Frec Diaria],"")</f>
        <v>1</v>
      </c>
      <c r="M479" t="str">
        <f>_xlfn.XLOOKUP(tblGenerador[[#This Row],[ID_Tarea]],tblTareas[ID],tblTareas[Excluir_Festivos],"")</f>
        <v>si</v>
      </c>
      <c r="N4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0" spans="1:14">
      <c r="A480" s="6">
        <v>46029</v>
      </c>
      <c r="B480">
        <f>IFERROR(_xlfn.XLOOKUP(tblGenerador[[#This Row],[Fecha]],tblCalendario[Fecha],tblCalendario[Num de Sem],""),"")</f>
        <v>2</v>
      </c>
      <c r="C480" t="str">
        <f>IFERROR(_xlfn.XLOOKUP(tblGenerador[[#This Row],[Fecha]],tblCalendario[Fecha],tblCalendario[Dia Semana],""),"")</f>
        <v>miércoles</v>
      </c>
      <c r="D480">
        <f>IFERROR(_xlfn.XLOOKUP(tblGenerador[[#This Row],[Fecha]],tblCalendario[Fecha],tblCalendario[Mes],""),"")</f>
        <v>1</v>
      </c>
      <c r="E480" t="s">
        <v>286</v>
      </c>
      <c r="F480" t="str">
        <f>_xlfn.XLOOKUP(tblGenerador[[#This Row],[ID_Tarea]],tblTareas[ID],tblTareas[TAREAS],"")</f>
        <v xml:space="preserve">Evaluar Exhibicon </v>
      </c>
      <c r="G480" t="str">
        <f>_xlfn.XLOOKUP(tblGenerador[[#This Row],[ID_Tarea]],tblTareas[ID],tblTareas[Tipo frecuencia],"")</f>
        <v>semanal</v>
      </c>
      <c r="H480" t="str">
        <f>_xlfn.XLOOKUP(tblGenerador[[#This Row],[ID_Tarea]],tblTareas[ID],tblTareas[Regla frecuencia],"")</f>
        <v>sábado</v>
      </c>
      <c r="I480">
        <f>_xlfn.XLOOKUP(tblGenerador[[#This Row],[ID_Tarea]],tblTareas[ID],tblTareas[Duración Estándar (min)],"")</f>
        <v>10</v>
      </c>
      <c r="J480" t="str">
        <f>_xlfn.XLOOKUP(tblGenerador[[#This Row],[ID_Tarea]],tblTareas[ID],tblTareas[Turno],"")</f>
        <v>Cualquiera</v>
      </c>
      <c r="K480" t="str">
        <f>_xlfn.XLOOKUP(tblGenerador[[#This Row],[ID_Tarea]],tblTareas[ID],tblTareas[Puesto],"")</f>
        <v>Sub Coordinadora</v>
      </c>
      <c r="L480">
        <f>_xlfn.XLOOKUP(tblGenerador[[#This Row],[ID_Tarea]],tblTareas[ID],tblTareas[Frec Diaria],"")</f>
        <v>1</v>
      </c>
      <c r="M480" t="str">
        <f>_xlfn.XLOOKUP(tblGenerador[[#This Row],[ID_Tarea]],tblTareas[ID],tblTareas[Excluir_Festivos],"")</f>
        <v>si</v>
      </c>
      <c r="N4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1" spans="1:14">
      <c r="A481" s="6">
        <v>46029</v>
      </c>
      <c r="B481">
        <f>IFERROR(_xlfn.XLOOKUP(tblGenerador[[#This Row],[Fecha]],tblCalendario[Fecha],tblCalendario[Num de Sem],""),"")</f>
        <v>2</v>
      </c>
      <c r="C481" t="str">
        <f>IFERROR(_xlfn.XLOOKUP(tblGenerador[[#This Row],[Fecha]],tblCalendario[Fecha],tblCalendario[Dia Semana],""),"")</f>
        <v>miércoles</v>
      </c>
      <c r="D481">
        <f>IFERROR(_xlfn.XLOOKUP(tblGenerador[[#This Row],[Fecha]],tblCalendario[Fecha],tblCalendario[Mes],""),"")</f>
        <v>1</v>
      </c>
      <c r="E481" t="s">
        <v>287</v>
      </c>
      <c r="F481" t="str">
        <f>_xlfn.XLOOKUP(tblGenerador[[#This Row],[ID_Tarea]],tblTareas[ID],tblTareas[TAREAS],"")</f>
        <v>Revisión De Cortes</v>
      </c>
      <c r="G481" t="str">
        <f>_xlfn.XLOOKUP(tblGenerador[[#This Row],[ID_Tarea]],tblTareas[ID],tblTareas[Tipo frecuencia],"")</f>
        <v>semanal</v>
      </c>
      <c r="H481" t="str">
        <f>_xlfn.XLOOKUP(tblGenerador[[#This Row],[ID_Tarea]],tblTareas[ID],tblTareas[Regla frecuencia],"")</f>
        <v>viernes</v>
      </c>
      <c r="I481">
        <f>_xlfn.XLOOKUP(tblGenerador[[#This Row],[ID_Tarea]],tblTareas[ID],tblTareas[Duración Estándar (min)],"")</f>
        <v>60</v>
      </c>
      <c r="J481" t="str">
        <f>_xlfn.XLOOKUP(tblGenerador[[#This Row],[ID_Tarea]],tblTareas[ID],tblTareas[Turno],"")</f>
        <v>Cualquiera</v>
      </c>
      <c r="K481" t="str">
        <f>_xlfn.XLOOKUP(tblGenerador[[#This Row],[ID_Tarea]],tblTareas[ID],tblTareas[Puesto],"")</f>
        <v>Auxiliar Administrativo</v>
      </c>
      <c r="L481">
        <f>_xlfn.XLOOKUP(tblGenerador[[#This Row],[ID_Tarea]],tblTareas[ID],tblTareas[Frec Diaria],"")</f>
        <v>1</v>
      </c>
      <c r="M481" t="str">
        <f>_xlfn.XLOOKUP(tblGenerador[[#This Row],[ID_Tarea]],tblTareas[ID],tblTareas[Excluir_Festivos],"")</f>
        <v>si</v>
      </c>
      <c r="N4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2" spans="1:14">
      <c r="A482" s="6">
        <v>46029</v>
      </c>
      <c r="B482">
        <f>IFERROR(_xlfn.XLOOKUP(tblGenerador[[#This Row],[Fecha]],tblCalendario[Fecha],tblCalendario[Num de Sem],""),"")</f>
        <v>2</v>
      </c>
      <c r="C482" t="str">
        <f>IFERROR(_xlfn.XLOOKUP(tblGenerador[[#This Row],[Fecha]],tblCalendario[Fecha],tblCalendario[Dia Semana],""),"")</f>
        <v>miércoles</v>
      </c>
      <c r="D482">
        <f>IFERROR(_xlfn.XLOOKUP(tblGenerador[[#This Row],[Fecha]],tblCalendario[Fecha],tblCalendario[Mes],""),"")</f>
        <v>1</v>
      </c>
      <c r="E482" t="s">
        <v>288</v>
      </c>
      <c r="F482" t="str">
        <f>_xlfn.XLOOKUP(tblGenerador[[#This Row],[ID_Tarea]],tblTareas[ID],tblTareas[TAREAS],"")</f>
        <v>Reporte Artículos Sin Foto</v>
      </c>
      <c r="G482" t="str">
        <f>_xlfn.XLOOKUP(tblGenerador[[#This Row],[ID_Tarea]],tblTareas[ID],tblTareas[Tipo frecuencia],"")</f>
        <v>mensual</v>
      </c>
      <c r="H482" t="str">
        <f>_xlfn.XLOOKUP(tblGenerador[[#This Row],[ID_Tarea]],tblTareas[ID],tblTareas[Regla frecuencia],"")</f>
        <v>viernes</v>
      </c>
      <c r="I482">
        <f>_xlfn.XLOOKUP(tblGenerador[[#This Row],[ID_Tarea]],tblTareas[ID],tblTareas[Duración Estándar (min)],"")</f>
        <v>15</v>
      </c>
      <c r="J482" t="str">
        <f>_xlfn.XLOOKUP(tblGenerador[[#This Row],[ID_Tarea]],tblTareas[ID],tblTareas[Turno],"")</f>
        <v>Cualquiera</v>
      </c>
      <c r="K482" t="str">
        <f>_xlfn.XLOOKUP(tblGenerador[[#This Row],[ID_Tarea]],tblTareas[ID],tblTareas[Puesto],"")</f>
        <v>Auxiliar Administrativo</v>
      </c>
      <c r="L482">
        <f>_xlfn.XLOOKUP(tblGenerador[[#This Row],[ID_Tarea]],tblTareas[ID],tblTareas[Frec Diaria],"")</f>
        <v>1</v>
      </c>
      <c r="M482" t="str">
        <f>_xlfn.XLOOKUP(tblGenerador[[#This Row],[ID_Tarea]],tblTareas[ID],tblTareas[Excluir_Festivos],"")</f>
        <v>si</v>
      </c>
      <c r="N4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3" spans="1:14">
      <c r="A483" s="6">
        <v>46029</v>
      </c>
      <c r="B483">
        <f>IFERROR(_xlfn.XLOOKUP(tblGenerador[[#This Row],[Fecha]],tblCalendario[Fecha],tblCalendario[Num de Sem],""),"")</f>
        <v>2</v>
      </c>
      <c r="C483" t="str">
        <f>IFERROR(_xlfn.XLOOKUP(tblGenerador[[#This Row],[Fecha]],tblCalendario[Fecha],tblCalendario[Dia Semana],""),"")</f>
        <v>miércoles</v>
      </c>
      <c r="D483">
        <f>IFERROR(_xlfn.XLOOKUP(tblGenerador[[#This Row],[Fecha]],tblCalendario[Fecha],tblCalendario[Mes],""),"")</f>
        <v>1</v>
      </c>
      <c r="E483" t="s">
        <v>289</v>
      </c>
      <c r="F483" t="str">
        <f>_xlfn.XLOOKUP(tblGenerador[[#This Row],[ID_Tarea]],tblTareas[ID],tblTareas[TAREAS],"")</f>
        <v>Reporte Descuentos</v>
      </c>
      <c r="G483" t="str">
        <f>_xlfn.XLOOKUP(tblGenerador[[#This Row],[ID_Tarea]],tblTareas[ID],tblTareas[Tipo frecuencia],"")</f>
        <v>diario</v>
      </c>
      <c r="H483" t="str">
        <f>_xlfn.XLOOKUP(tblGenerador[[#This Row],[ID_Tarea]],tblTareas[ID],tblTareas[Regla frecuencia],"")</f>
        <v>diario</v>
      </c>
      <c r="I483">
        <f>_xlfn.XLOOKUP(tblGenerador[[#This Row],[ID_Tarea]],tblTareas[ID],tblTareas[Duración Estándar (min)],"")</f>
        <v>30</v>
      </c>
      <c r="J483" t="str">
        <f>_xlfn.XLOOKUP(tblGenerador[[#This Row],[ID_Tarea]],tblTareas[ID],tblTareas[Turno],"")</f>
        <v>Cualquiera</v>
      </c>
      <c r="K483" t="str">
        <f>_xlfn.XLOOKUP(tblGenerador[[#This Row],[ID_Tarea]],tblTareas[ID],tblTareas[Puesto],"")</f>
        <v>Auxiliar Administrativo</v>
      </c>
      <c r="L483">
        <f>_xlfn.XLOOKUP(tblGenerador[[#This Row],[ID_Tarea]],tblTareas[ID],tblTareas[Frec Diaria],"")</f>
        <v>1</v>
      </c>
      <c r="M483" t="str">
        <f>_xlfn.XLOOKUP(tblGenerador[[#This Row],[ID_Tarea]],tblTareas[ID],tblTareas[Excluir_Festivos],"")</f>
        <v>si</v>
      </c>
      <c r="N4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84" spans="1:14">
      <c r="A484" s="6">
        <v>46029</v>
      </c>
      <c r="B484">
        <f>IFERROR(_xlfn.XLOOKUP(tblGenerador[[#This Row],[Fecha]],tblCalendario[Fecha],tblCalendario[Num de Sem],""),"")</f>
        <v>2</v>
      </c>
      <c r="C484" t="str">
        <f>IFERROR(_xlfn.XLOOKUP(tblGenerador[[#This Row],[Fecha]],tblCalendario[Fecha],tblCalendario[Dia Semana],""),"")</f>
        <v>miércoles</v>
      </c>
      <c r="D484">
        <f>IFERROR(_xlfn.XLOOKUP(tblGenerador[[#This Row],[Fecha]],tblCalendario[Fecha],tblCalendario[Mes],""),"")</f>
        <v>1</v>
      </c>
      <c r="E484" t="s">
        <v>290</v>
      </c>
      <c r="F484" t="str">
        <f>_xlfn.XLOOKUP(tblGenerador[[#This Row],[ID_Tarea]],tblTareas[ID],tblTareas[TAREAS],"")</f>
        <v>Reporte De Metas</v>
      </c>
      <c r="G484" t="str">
        <f>_xlfn.XLOOKUP(tblGenerador[[#This Row],[ID_Tarea]],tblTareas[ID],tblTareas[Tipo frecuencia],"")</f>
        <v>semanal</v>
      </c>
      <c r="H484" t="str">
        <f>_xlfn.XLOOKUP(tblGenerador[[#This Row],[ID_Tarea]],tblTareas[ID],tblTareas[Regla frecuencia],"")</f>
        <v>Lunes</v>
      </c>
      <c r="I484">
        <f>_xlfn.XLOOKUP(tblGenerador[[#This Row],[ID_Tarea]],tblTareas[ID],tblTareas[Duración Estándar (min)],"")</f>
        <v>20</v>
      </c>
      <c r="J484" t="str">
        <f>_xlfn.XLOOKUP(tblGenerador[[#This Row],[ID_Tarea]],tblTareas[ID],tblTareas[Turno],"")</f>
        <v>Cualquiera</v>
      </c>
      <c r="K484" t="str">
        <f>_xlfn.XLOOKUP(tblGenerador[[#This Row],[ID_Tarea]],tblTareas[ID],tblTareas[Puesto],"")</f>
        <v>Auxiliar Administrativo</v>
      </c>
      <c r="L484">
        <f>_xlfn.XLOOKUP(tblGenerador[[#This Row],[ID_Tarea]],tblTareas[ID],tblTareas[Frec Diaria],"")</f>
        <v>1</v>
      </c>
      <c r="M484" t="str">
        <f>_xlfn.XLOOKUP(tblGenerador[[#This Row],[ID_Tarea]],tblTareas[ID],tblTareas[Excluir_Festivos],"")</f>
        <v>si</v>
      </c>
      <c r="N4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5" spans="1:14">
      <c r="A485" s="6">
        <v>46029</v>
      </c>
      <c r="B485">
        <f>IFERROR(_xlfn.XLOOKUP(tblGenerador[[#This Row],[Fecha]],tblCalendario[Fecha],tblCalendario[Num de Sem],""),"")</f>
        <v>2</v>
      </c>
      <c r="C485" t="str">
        <f>IFERROR(_xlfn.XLOOKUP(tblGenerador[[#This Row],[Fecha]],tblCalendario[Fecha],tblCalendario[Dia Semana],""),"")</f>
        <v>miércoles</v>
      </c>
      <c r="D485">
        <f>IFERROR(_xlfn.XLOOKUP(tblGenerador[[#This Row],[Fecha]],tblCalendario[Fecha],tblCalendario[Mes],""),"")</f>
        <v>1</v>
      </c>
      <c r="E485" t="s">
        <v>291</v>
      </c>
      <c r="F485" t="str">
        <f>_xlfn.XLOOKUP(tblGenerador[[#This Row],[ID_Tarea]],tblTareas[ID],tblTareas[TAREAS],"")</f>
        <v>Evaluación A Cajero (Sobrante En Caja)</v>
      </c>
      <c r="G485" t="str">
        <f>_xlfn.XLOOKUP(tblGenerador[[#This Row],[ID_Tarea]],tblTareas[ID],tblTareas[Tipo frecuencia],"")</f>
        <v>semanal</v>
      </c>
      <c r="H485" t="str">
        <f>_xlfn.XLOOKUP(tblGenerador[[#This Row],[ID_Tarea]],tblTareas[ID],tblTareas[Regla frecuencia],"")</f>
        <v>lunes</v>
      </c>
      <c r="I485">
        <f>_xlfn.XLOOKUP(tblGenerador[[#This Row],[ID_Tarea]],tblTareas[ID],tblTareas[Duración Estándar (min)],"")</f>
        <v>5</v>
      </c>
      <c r="J485" t="str">
        <f>_xlfn.XLOOKUP(tblGenerador[[#This Row],[ID_Tarea]],tblTareas[ID],tblTareas[Turno],"")</f>
        <v>Cualquiera</v>
      </c>
      <c r="K485" t="str">
        <f>_xlfn.XLOOKUP(tblGenerador[[#This Row],[ID_Tarea]],tblTareas[ID],tblTareas[Puesto],"")</f>
        <v>Auxiliar Administrativo</v>
      </c>
      <c r="L485">
        <f>_xlfn.XLOOKUP(tblGenerador[[#This Row],[ID_Tarea]],tblTareas[ID],tblTareas[Frec Diaria],"")</f>
        <v>1</v>
      </c>
      <c r="M485" t="str">
        <f>_xlfn.XLOOKUP(tblGenerador[[#This Row],[ID_Tarea]],tblTareas[ID],tblTareas[Excluir_Festivos],"")</f>
        <v>si</v>
      </c>
      <c r="N4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6" spans="1:14">
      <c r="A486" s="6">
        <v>46029</v>
      </c>
      <c r="B486">
        <f>IFERROR(_xlfn.XLOOKUP(tblGenerador[[#This Row],[Fecha]],tblCalendario[Fecha],tblCalendario[Num de Sem],""),"")</f>
        <v>2</v>
      </c>
      <c r="C486" t="str">
        <f>IFERROR(_xlfn.XLOOKUP(tblGenerador[[#This Row],[Fecha]],tblCalendario[Fecha],tblCalendario[Dia Semana],""),"")</f>
        <v>miércoles</v>
      </c>
      <c r="D486">
        <f>IFERROR(_xlfn.XLOOKUP(tblGenerador[[#This Row],[Fecha]],tblCalendario[Fecha],tblCalendario[Mes],""),"")</f>
        <v>1</v>
      </c>
      <c r="E486" t="s">
        <v>292</v>
      </c>
      <c r="F486" t="str">
        <f>_xlfn.XLOOKUP(tblGenerador[[#This Row],[ID_Tarea]],tblTareas[ID],tblTareas[TAREAS],"")</f>
        <v>Reaccionar Publicación Fb Ig Tt</v>
      </c>
      <c r="G486" t="str">
        <f>_xlfn.XLOOKUP(tblGenerador[[#This Row],[ID_Tarea]],tblTareas[ID],tblTareas[Tipo frecuencia],"")</f>
        <v>semanal</v>
      </c>
      <c r="H486" t="str">
        <f>_xlfn.XLOOKUP(tblGenerador[[#This Row],[ID_Tarea]],tblTareas[ID],tblTareas[Regla frecuencia],"")</f>
        <v>domingo</v>
      </c>
      <c r="I486">
        <f>_xlfn.XLOOKUP(tblGenerador[[#This Row],[ID_Tarea]],tblTareas[ID],tblTareas[Duración Estándar (min)],"")</f>
        <v>10</v>
      </c>
      <c r="J486" t="str">
        <f>_xlfn.XLOOKUP(tblGenerador[[#This Row],[ID_Tarea]],tblTareas[ID],tblTareas[Turno],"")</f>
        <v>Cualquiera</v>
      </c>
      <c r="K486" t="str">
        <f>_xlfn.XLOOKUP(tblGenerador[[#This Row],[ID_Tarea]],tblTareas[ID],tblTareas[Puesto],"")</f>
        <v>Auxiliar Administrativo</v>
      </c>
      <c r="L486">
        <f>_xlfn.XLOOKUP(tblGenerador[[#This Row],[ID_Tarea]],tblTareas[ID],tblTareas[Frec Diaria],"")</f>
        <v>1</v>
      </c>
      <c r="M486" t="str">
        <f>_xlfn.XLOOKUP(tblGenerador[[#This Row],[ID_Tarea]],tblTareas[ID],tblTareas[Excluir_Festivos],"")</f>
        <v>si</v>
      </c>
      <c r="N4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7" spans="1:14">
      <c r="A487" s="6">
        <v>46029</v>
      </c>
      <c r="B487">
        <f>IFERROR(_xlfn.XLOOKUP(tblGenerador[[#This Row],[Fecha]],tblCalendario[Fecha],tblCalendario[Num de Sem],""),"")</f>
        <v>2</v>
      </c>
      <c r="C487" t="str">
        <f>IFERROR(_xlfn.XLOOKUP(tblGenerador[[#This Row],[Fecha]],tblCalendario[Fecha],tblCalendario[Dia Semana],""),"")</f>
        <v>miércoles</v>
      </c>
      <c r="D487">
        <f>IFERROR(_xlfn.XLOOKUP(tblGenerador[[#This Row],[Fecha]],tblCalendario[Fecha],tblCalendario[Mes],""),"")</f>
        <v>1</v>
      </c>
      <c r="E487" t="s">
        <v>293</v>
      </c>
      <c r="F487" t="str">
        <f>_xlfn.XLOOKUP(tblGenerador[[#This Row],[ID_Tarea]],tblTareas[ID],tblTareas[TAREAS],"")</f>
        <v>Fact. En Cash Planner</v>
      </c>
      <c r="G487" t="str">
        <f>_xlfn.XLOOKUP(tblGenerador[[#This Row],[ID_Tarea]],tblTareas[ID],tblTareas[Tipo frecuencia],"")</f>
        <v>quincenal</v>
      </c>
      <c r="H487" t="str">
        <f>_xlfn.XLOOKUP(tblGenerador[[#This Row],[ID_Tarea]],tblTareas[ID],tblTareas[Regla frecuencia],"")</f>
        <v>dia 20, dia 5</v>
      </c>
      <c r="I487">
        <f>_xlfn.XLOOKUP(tblGenerador[[#This Row],[ID_Tarea]],tblTareas[ID],tblTareas[Duración Estándar (min)],"")</f>
        <v>120</v>
      </c>
      <c r="J487" t="str">
        <f>_xlfn.XLOOKUP(tblGenerador[[#This Row],[ID_Tarea]],tblTareas[ID],tblTareas[Turno],"")</f>
        <v>Cualquiera</v>
      </c>
      <c r="K487" t="str">
        <f>_xlfn.XLOOKUP(tblGenerador[[#This Row],[ID_Tarea]],tblTareas[ID],tblTareas[Puesto],"")</f>
        <v>Auxiliar Administrativo</v>
      </c>
      <c r="L487">
        <f>_xlfn.XLOOKUP(tblGenerador[[#This Row],[ID_Tarea]],tblTareas[ID],tblTareas[Frec Diaria],"")</f>
        <v>1</v>
      </c>
      <c r="M487" t="str">
        <f>_xlfn.XLOOKUP(tblGenerador[[#This Row],[ID_Tarea]],tblTareas[ID],tblTareas[Excluir_Festivos],"")</f>
        <v>si</v>
      </c>
      <c r="N4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8" spans="1:14">
      <c r="A488" s="6">
        <v>46029</v>
      </c>
      <c r="B488">
        <f>IFERROR(_xlfn.XLOOKUP(tblGenerador[[#This Row],[Fecha]],tblCalendario[Fecha],tblCalendario[Num de Sem],""),"")</f>
        <v>2</v>
      </c>
      <c r="C488" t="str">
        <f>IFERROR(_xlfn.XLOOKUP(tblGenerador[[#This Row],[Fecha]],tblCalendario[Fecha],tblCalendario[Dia Semana],""),"")</f>
        <v>miércoles</v>
      </c>
      <c r="D488">
        <f>IFERROR(_xlfn.XLOOKUP(tblGenerador[[#This Row],[Fecha]],tblCalendario[Fecha],tblCalendario[Mes],""),"")</f>
        <v>1</v>
      </c>
      <c r="E488" t="s">
        <v>294</v>
      </c>
      <c r="F488" t="str">
        <f>_xlfn.XLOOKUP(tblGenerador[[#This Row],[ID_Tarea]],tblTareas[ID],tblTareas[TAREAS],"")</f>
        <v>Conciliación De Documentos Con Cash Planner</v>
      </c>
      <c r="G488" t="str">
        <f>_xlfn.XLOOKUP(tblGenerador[[#This Row],[ID_Tarea]],tblTareas[ID],tblTareas[Tipo frecuencia],"")</f>
        <v>quincenal</v>
      </c>
      <c r="H488" t="str">
        <f>_xlfn.XLOOKUP(tblGenerador[[#This Row],[ID_Tarea]],tblTareas[ID],tblTareas[Regla frecuencia],"")</f>
        <v>viernes</v>
      </c>
      <c r="I488">
        <f>_xlfn.XLOOKUP(tblGenerador[[#This Row],[ID_Tarea]],tblTareas[ID],tblTareas[Duración Estándar (min)],"")</f>
        <v>10</v>
      </c>
      <c r="J488" t="str">
        <f>_xlfn.XLOOKUP(tblGenerador[[#This Row],[ID_Tarea]],tblTareas[ID],tblTareas[Turno],"")</f>
        <v>Cualquiera</v>
      </c>
      <c r="K488" t="str">
        <f>_xlfn.XLOOKUP(tblGenerador[[#This Row],[ID_Tarea]],tblTareas[ID],tblTareas[Puesto],"")</f>
        <v>Auxiliar Administrativo</v>
      </c>
      <c r="L488">
        <f>_xlfn.XLOOKUP(tblGenerador[[#This Row],[ID_Tarea]],tblTareas[ID],tblTareas[Frec Diaria],"")</f>
        <v>1</v>
      </c>
      <c r="M488" t="str">
        <f>_xlfn.XLOOKUP(tblGenerador[[#This Row],[ID_Tarea]],tblTareas[ID],tblTareas[Excluir_Festivos],"")</f>
        <v>si</v>
      </c>
      <c r="N4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89" spans="1:14">
      <c r="A489" s="6">
        <v>46029</v>
      </c>
      <c r="B489">
        <f>IFERROR(_xlfn.XLOOKUP(tblGenerador[[#This Row],[Fecha]],tblCalendario[Fecha],tblCalendario[Num de Sem],""),"")</f>
        <v>2</v>
      </c>
      <c r="C489" t="str">
        <f>IFERROR(_xlfn.XLOOKUP(tblGenerador[[#This Row],[Fecha]],tblCalendario[Fecha],tblCalendario[Dia Semana],""),"")</f>
        <v>miércoles</v>
      </c>
      <c r="D489">
        <f>IFERROR(_xlfn.XLOOKUP(tblGenerador[[#This Row],[Fecha]],tblCalendario[Fecha],tblCalendario[Mes],""),"")</f>
        <v>1</v>
      </c>
      <c r="E489" t="s">
        <v>295</v>
      </c>
      <c r="F489" t="str">
        <f>_xlfn.XLOOKUP(tblGenerador[[#This Row],[ID_Tarea]],tblTareas[ID],tblTareas[TAREAS],"")</f>
        <v>Control Y Planeación De Pagos</v>
      </c>
      <c r="G489" t="str">
        <f>_xlfn.XLOOKUP(tblGenerador[[#This Row],[ID_Tarea]],tblTareas[ID],tblTareas[Tipo frecuencia],"")</f>
        <v>quincenal</v>
      </c>
      <c r="H489" t="str">
        <f>_xlfn.XLOOKUP(tblGenerador[[#This Row],[ID_Tarea]],tblTareas[ID],tblTareas[Regla frecuencia],"")</f>
        <v>dia 20, dia 5</v>
      </c>
      <c r="I489">
        <f>_xlfn.XLOOKUP(tblGenerador[[#This Row],[ID_Tarea]],tblTareas[ID],tblTareas[Duración Estándar (min)],"")</f>
        <v>10</v>
      </c>
      <c r="J489" t="str">
        <f>_xlfn.XLOOKUP(tblGenerador[[#This Row],[ID_Tarea]],tblTareas[ID],tblTareas[Turno],"")</f>
        <v>Cualquiera</v>
      </c>
      <c r="K489" t="str">
        <f>_xlfn.XLOOKUP(tblGenerador[[#This Row],[ID_Tarea]],tblTareas[ID],tblTareas[Puesto],"")</f>
        <v>Auxiliar Administrativo</v>
      </c>
      <c r="L489">
        <f>_xlfn.XLOOKUP(tblGenerador[[#This Row],[ID_Tarea]],tblTareas[ID],tblTareas[Frec Diaria],"")</f>
        <v>1</v>
      </c>
      <c r="M489" t="str">
        <f>_xlfn.XLOOKUP(tblGenerador[[#This Row],[ID_Tarea]],tblTareas[ID],tblTareas[Excluir_Festivos],"")</f>
        <v>si</v>
      </c>
      <c r="N4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0" spans="1:14">
      <c r="A490" s="6">
        <v>46029</v>
      </c>
      <c r="B490">
        <f>IFERROR(_xlfn.XLOOKUP(tblGenerador[[#This Row],[Fecha]],tblCalendario[Fecha],tblCalendario[Num de Sem],""),"")</f>
        <v>2</v>
      </c>
      <c r="C490" t="str">
        <f>IFERROR(_xlfn.XLOOKUP(tblGenerador[[#This Row],[Fecha]],tblCalendario[Fecha],tblCalendario[Dia Semana],""),"")</f>
        <v>miércoles</v>
      </c>
      <c r="D490">
        <f>IFERROR(_xlfn.XLOOKUP(tblGenerador[[#This Row],[Fecha]],tblCalendario[Fecha],tblCalendario[Mes],""),"")</f>
        <v>1</v>
      </c>
      <c r="E490" t="s">
        <v>296</v>
      </c>
      <c r="F490" t="str">
        <f>_xlfn.XLOOKUP(tblGenerador[[#This Row],[ID_Tarea]],tblTareas[ID],tblTareas[TAREAS],"")</f>
        <v>Saldos En Bancos</v>
      </c>
      <c r="G490" t="str">
        <f>_xlfn.XLOOKUP(tblGenerador[[#This Row],[ID_Tarea]],tblTareas[ID],tblTareas[Tipo frecuencia],"")</f>
        <v>quincenal</v>
      </c>
      <c r="H490" t="str">
        <f>_xlfn.XLOOKUP(tblGenerador[[#This Row],[ID_Tarea]],tblTareas[ID],tblTareas[Regla frecuencia],"")</f>
        <v>dia 20, dia 5</v>
      </c>
      <c r="I490">
        <f>_xlfn.XLOOKUP(tblGenerador[[#This Row],[ID_Tarea]],tblTareas[ID],tblTareas[Duración Estándar (min)],"")</f>
        <v>10</v>
      </c>
      <c r="J490" t="str">
        <f>_xlfn.XLOOKUP(tblGenerador[[#This Row],[ID_Tarea]],tblTareas[ID],tblTareas[Turno],"")</f>
        <v>Cualquiera</v>
      </c>
      <c r="K490" t="str">
        <f>_xlfn.XLOOKUP(tblGenerador[[#This Row],[ID_Tarea]],tblTareas[ID],tblTareas[Puesto],"")</f>
        <v>Auxiliar Administrativo</v>
      </c>
      <c r="L490">
        <f>_xlfn.XLOOKUP(tblGenerador[[#This Row],[ID_Tarea]],tblTareas[ID],tblTareas[Frec Diaria],"")</f>
        <v>1</v>
      </c>
      <c r="M490" t="str">
        <f>_xlfn.XLOOKUP(tblGenerador[[#This Row],[ID_Tarea]],tblTareas[ID],tblTareas[Excluir_Festivos],"")</f>
        <v>si</v>
      </c>
      <c r="N4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1" spans="1:14">
      <c r="A491" s="6">
        <v>46029</v>
      </c>
      <c r="B491">
        <f>IFERROR(_xlfn.XLOOKUP(tblGenerador[[#This Row],[Fecha]],tblCalendario[Fecha],tblCalendario[Num de Sem],""),"")</f>
        <v>2</v>
      </c>
      <c r="C491" t="str">
        <f>IFERROR(_xlfn.XLOOKUP(tblGenerador[[#This Row],[Fecha]],tblCalendario[Fecha],tblCalendario[Dia Semana],""),"")</f>
        <v>miércoles</v>
      </c>
      <c r="D491">
        <f>IFERROR(_xlfn.XLOOKUP(tblGenerador[[#This Row],[Fecha]],tblCalendario[Fecha],tblCalendario[Mes],""),"")</f>
        <v>1</v>
      </c>
      <c r="E491" t="s">
        <v>297</v>
      </c>
      <c r="F491" t="str">
        <f>_xlfn.XLOOKUP(tblGenerador[[#This Row],[ID_Tarea]],tblTareas[ID],tblTareas[TAREAS],"")</f>
        <v>Supervisar El Aroma En Piso De Venta</v>
      </c>
      <c r="G491" t="str">
        <f>_xlfn.XLOOKUP(tblGenerador[[#This Row],[ID_Tarea]],tblTareas[ID],tblTareas[Tipo frecuencia],"")</f>
        <v>semanal</v>
      </c>
      <c r="H491" t="str">
        <f>_xlfn.XLOOKUP(tblGenerador[[#This Row],[ID_Tarea]],tblTareas[ID],tblTareas[Regla frecuencia],"")</f>
        <v>lunes</v>
      </c>
      <c r="I491">
        <f>_xlfn.XLOOKUP(tblGenerador[[#This Row],[ID_Tarea]],tblTareas[ID],tblTareas[Duración Estándar (min)],"")</f>
        <v>10</v>
      </c>
      <c r="J491" t="str">
        <f>_xlfn.XLOOKUP(tblGenerador[[#This Row],[ID_Tarea]],tblTareas[ID],tblTareas[Turno],"")</f>
        <v>Cualquiera</v>
      </c>
      <c r="K491" t="str">
        <f>_xlfn.XLOOKUP(tblGenerador[[#This Row],[ID_Tarea]],tblTareas[ID],tblTareas[Puesto],"")</f>
        <v>Auxiliar Administrativo</v>
      </c>
      <c r="L491">
        <f>_xlfn.XLOOKUP(tblGenerador[[#This Row],[ID_Tarea]],tblTareas[ID],tblTareas[Frec Diaria],"")</f>
        <v>1</v>
      </c>
      <c r="M491" t="str">
        <f>_xlfn.XLOOKUP(tblGenerador[[#This Row],[ID_Tarea]],tblTareas[ID],tblTareas[Excluir_Festivos],"")</f>
        <v>si</v>
      </c>
      <c r="N4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2" spans="1:14">
      <c r="A492" s="6">
        <v>46029</v>
      </c>
      <c r="B492">
        <f>IFERROR(_xlfn.XLOOKUP(tblGenerador[[#This Row],[Fecha]],tblCalendario[Fecha],tblCalendario[Num de Sem],""),"")</f>
        <v>2</v>
      </c>
      <c r="C492" t="str">
        <f>IFERROR(_xlfn.XLOOKUP(tblGenerador[[#This Row],[Fecha]],tblCalendario[Fecha],tblCalendario[Dia Semana],""),"")</f>
        <v>miércoles</v>
      </c>
      <c r="D492">
        <f>IFERROR(_xlfn.XLOOKUP(tblGenerador[[#This Row],[Fecha]],tblCalendario[Fecha],tblCalendario[Mes],""),"")</f>
        <v>1</v>
      </c>
      <c r="E492" t="s">
        <v>298</v>
      </c>
      <c r="F492" t="str">
        <f>_xlfn.XLOOKUP(tblGenerador[[#This Row],[ID_Tarea]],tblTareas[ID],tblTareas[TAREAS],"")</f>
        <v>Envio De Tareas Diarias A Alex 5:00</v>
      </c>
      <c r="G492" t="str">
        <f>_xlfn.XLOOKUP(tblGenerador[[#This Row],[ID_Tarea]],tblTareas[ID],tblTareas[Tipo frecuencia],"")</f>
        <v>diario</v>
      </c>
      <c r="H492" t="str">
        <f>_xlfn.XLOOKUP(tblGenerador[[#This Row],[ID_Tarea]],tblTareas[ID],tblTareas[Regla frecuencia],"")</f>
        <v>diario</v>
      </c>
      <c r="I492">
        <f>_xlfn.XLOOKUP(tblGenerador[[#This Row],[ID_Tarea]],tblTareas[ID],tblTareas[Duración Estándar (min)],"")</f>
        <v>5</v>
      </c>
      <c r="J492" t="str">
        <f>_xlfn.XLOOKUP(tblGenerador[[#This Row],[ID_Tarea]],tblTareas[ID],tblTareas[Turno],"")</f>
        <v>Cualquiera</v>
      </c>
      <c r="K492" t="str">
        <f>_xlfn.XLOOKUP(tblGenerador[[#This Row],[ID_Tarea]],tblTareas[ID],tblTareas[Puesto],"")</f>
        <v>Auxiliar Administrativo</v>
      </c>
      <c r="L492">
        <f>_xlfn.XLOOKUP(tblGenerador[[#This Row],[ID_Tarea]],tblTareas[ID],tblTareas[Frec Diaria],"")</f>
        <v>1</v>
      </c>
      <c r="M492" t="str">
        <f>_xlfn.XLOOKUP(tblGenerador[[#This Row],[ID_Tarea]],tblTareas[ID],tblTareas[Excluir_Festivos],"")</f>
        <v>si</v>
      </c>
      <c r="N4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493" spans="1:14">
      <c r="A493" s="6">
        <v>46029</v>
      </c>
      <c r="B493">
        <f>IFERROR(_xlfn.XLOOKUP(tblGenerador[[#This Row],[Fecha]],tblCalendario[Fecha],tblCalendario[Num de Sem],""),"")</f>
        <v>2</v>
      </c>
      <c r="C493" t="str">
        <f>IFERROR(_xlfn.XLOOKUP(tblGenerador[[#This Row],[Fecha]],tblCalendario[Fecha],tblCalendario[Dia Semana],""),"")</f>
        <v>miércoles</v>
      </c>
      <c r="D493">
        <f>IFERROR(_xlfn.XLOOKUP(tblGenerador[[#This Row],[Fecha]],tblCalendario[Fecha],tblCalendario[Mes],""),"")</f>
        <v>1</v>
      </c>
      <c r="E493" t="s">
        <v>299</v>
      </c>
      <c r="F493" t="str">
        <f>_xlfn.XLOOKUP(tblGenerador[[#This Row],[ID_Tarea]],tblTareas[ID],tblTareas[TAREAS],"")</f>
        <v>Lista De Raya Firmada Jaime Y Olga</v>
      </c>
      <c r="G493" t="str">
        <f>_xlfn.XLOOKUP(tblGenerador[[#This Row],[ID_Tarea]],tblTareas[ID],tblTareas[Tipo frecuencia],"")</f>
        <v>semanal</v>
      </c>
      <c r="H493" t="str">
        <f>_xlfn.XLOOKUP(tblGenerador[[#This Row],[ID_Tarea]],tblTareas[ID],tblTareas[Regla frecuencia],"")</f>
        <v>sábado</v>
      </c>
      <c r="I493">
        <f>_xlfn.XLOOKUP(tblGenerador[[#This Row],[ID_Tarea]],tblTareas[ID],tblTareas[Duración Estándar (min)],"")</f>
        <v>15</v>
      </c>
      <c r="J493" t="str">
        <f>_xlfn.XLOOKUP(tblGenerador[[#This Row],[ID_Tarea]],tblTareas[ID],tblTareas[Turno],"")</f>
        <v>Cualquiera</v>
      </c>
      <c r="K493" t="str">
        <f>_xlfn.XLOOKUP(tblGenerador[[#This Row],[ID_Tarea]],tblTareas[ID],tblTareas[Puesto],"")</f>
        <v>Auxiliar Administrativo</v>
      </c>
      <c r="L493">
        <f>_xlfn.XLOOKUP(tblGenerador[[#This Row],[ID_Tarea]],tblTareas[ID],tblTareas[Frec Diaria],"")</f>
        <v>1</v>
      </c>
      <c r="M493" t="str">
        <f>_xlfn.XLOOKUP(tblGenerador[[#This Row],[ID_Tarea]],tblTareas[ID],tblTareas[Excluir_Festivos],"")</f>
        <v>si</v>
      </c>
      <c r="N4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4" spans="1:14">
      <c r="A494" s="6">
        <v>46029</v>
      </c>
      <c r="B494">
        <f>IFERROR(_xlfn.XLOOKUP(tblGenerador[[#This Row],[Fecha]],tblCalendario[Fecha],tblCalendario[Num de Sem],""),"")</f>
        <v>2</v>
      </c>
      <c r="C494" t="str">
        <f>IFERROR(_xlfn.XLOOKUP(tblGenerador[[#This Row],[Fecha]],tblCalendario[Fecha],tblCalendario[Dia Semana],""),"")</f>
        <v>miércoles</v>
      </c>
      <c r="D494">
        <f>IFERROR(_xlfn.XLOOKUP(tblGenerador[[#This Row],[Fecha]],tblCalendario[Fecha],tblCalendario[Mes],""),"")</f>
        <v>1</v>
      </c>
      <c r="E494" t="s">
        <v>4697</v>
      </c>
      <c r="F494" t="str">
        <f>_xlfn.XLOOKUP(tblGenerador[[#This Row],[ID_Tarea]],tblTareas[ID],tblTareas[TAREAS],"")</f>
        <v>Lista De Asistencia Firmada Jaime Y Olga</v>
      </c>
      <c r="G494" t="str">
        <f>_xlfn.XLOOKUP(tblGenerador[[#This Row],[ID_Tarea]],tblTareas[ID],tblTareas[Tipo frecuencia],"")</f>
        <v>semanal</v>
      </c>
      <c r="H494" t="str">
        <f>_xlfn.XLOOKUP(tblGenerador[[#This Row],[ID_Tarea]],tblTareas[ID],tblTareas[Regla frecuencia],"")</f>
        <v>sábado</v>
      </c>
      <c r="I494">
        <f>_xlfn.XLOOKUP(tblGenerador[[#This Row],[ID_Tarea]],tblTareas[ID],tblTareas[Duración Estándar (min)],"")</f>
        <v>15</v>
      </c>
      <c r="J494" t="str">
        <f>_xlfn.XLOOKUP(tblGenerador[[#This Row],[ID_Tarea]],tblTareas[ID],tblTareas[Turno],"")</f>
        <v>Cualquiera</v>
      </c>
      <c r="K494" t="str">
        <f>_xlfn.XLOOKUP(tblGenerador[[#This Row],[ID_Tarea]],tblTareas[ID],tblTareas[Puesto],"")</f>
        <v>Auxiliar Administrativo</v>
      </c>
      <c r="L494">
        <f>_xlfn.XLOOKUP(tblGenerador[[#This Row],[ID_Tarea]],tblTareas[ID],tblTareas[Frec Diaria],"")</f>
        <v>1</v>
      </c>
      <c r="M494" t="str">
        <f>_xlfn.XLOOKUP(tblGenerador[[#This Row],[ID_Tarea]],tblTareas[ID],tblTareas[Excluir_Festivos],"")</f>
        <v>si</v>
      </c>
      <c r="N4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5" spans="1:14">
      <c r="A495" s="6">
        <v>46029</v>
      </c>
      <c r="B495">
        <f>IFERROR(_xlfn.XLOOKUP(tblGenerador[[#This Row],[Fecha]],tblCalendario[Fecha],tblCalendario[Num de Sem],""),"")</f>
        <v>2</v>
      </c>
      <c r="C495" t="str">
        <f>IFERROR(_xlfn.XLOOKUP(tblGenerador[[#This Row],[Fecha]],tblCalendario[Fecha],tblCalendario[Dia Semana],""),"")</f>
        <v>miércoles</v>
      </c>
      <c r="D495">
        <f>IFERROR(_xlfn.XLOOKUP(tblGenerador[[#This Row],[Fecha]],tblCalendario[Fecha],tblCalendario[Mes],""),"")</f>
        <v>1</v>
      </c>
      <c r="E495" t="s">
        <v>300</v>
      </c>
      <c r="F495" t="str">
        <f>_xlfn.XLOOKUP(tblGenerador[[#This Row],[ID_Tarea]],tblTareas[ID],tblTareas[TAREAS],"")</f>
        <v>Reporte Semanal Asistencia Jaime Y Olga</v>
      </c>
      <c r="G495" t="str">
        <f>_xlfn.XLOOKUP(tblGenerador[[#This Row],[ID_Tarea]],tblTareas[ID],tblTareas[Tipo frecuencia],"")</f>
        <v>semanal</v>
      </c>
      <c r="H495" t="str">
        <f>_xlfn.XLOOKUP(tblGenerador[[#This Row],[ID_Tarea]],tblTareas[ID],tblTareas[Regla frecuencia],"")</f>
        <v>Lunes</v>
      </c>
      <c r="I495">
        <f>_xlfn.XLOOKUP(tblGenerador[[#This Row],[ID_Tarea]],tblTareas[ID],tblTareas[Duración Estándar (min)],"")</f>
        <v>60</v>
      </c>
      <c r="J495" t="str">
        <f>_xlfn.XLOOKUP(tblGenerador[[#This Row],[ID_Tarea]],tblTareas[ID],tblTareas[Turno],"")</f>
        <v>Cualquiera</v>
      </c>
      <c r="K495" t="str">
        <f>_xlfn.XLOOKUP(tblGenerador[[#This Row],[ID_Tarea]],tblTareas[ID],tblTareas[Puesto],"")</f>
        <v>Sub Coordinadora</v>
      </c>
      <c r="L495">
        <f>_xlfn.XLOOKUP(tblGenerador[[#This Row],[ID_Tarea]],tblTareas[ID],tblTareas[Frec Diaria],"")</f>
        <v>1</v>
      </c>
      <c r="M495" t="str">
        <f>_xlfn.XLOOKUP(tblGenerador[[#This Row],[ID_Tarea]],tblTareas[ID],tblTareas[Excluir_Festivos],"")</f>
        <v>si</v>
      </c>
      <c r="N4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6" spans="1:14">
      <c r="A496" s="6">
        <v>46029</v>
      </c>
      <c r="B496">
        <f>IFERROR(_xlfn.XLOOKUP(tblGenerador[[#This Row],[Fecha]],tblCalendario[Fecha],tblCalendario[Num de Sem],""),"")</f>
        <v>2</v>
      </c>
      <c r="C496" t="str">
        <f>IFERROR(_xlfn.XLOOKUP(tblGenerador[[#This Row],[Fecha]],tblCalendario[Fecha],tblCalendario[Dia Semana],""),"")</f>
        <v>miércoles</v>
      </c>
      <c r="D496">
        <f>IFERROR(_xlfn.XLOOKUP(tblGenerador[[#This Row],[Fecha]],tblCalendario[Fecha],tblCalendario[Mes],""),"")</f>
        <v>1</v>
      </c>
      <c r="E496" t="s">
        <v>301</v>
      </c>
      <c r="F496" t="str">
        <f>_xlfn.XLOOKUP(tblGenerador[[#This Row],[ID_Tarea]],tblTareas[ID],tblTareas[TAREAS],"")</f>
        <v>Auditar Lista De Raya Olga / Jaime</v>
      </c>
      <c r="G496" t="str">
        <f>_xlfn.XLOOKUP(tblGenerador[[#This Row],[ID_Tarea]],tblTareas[ID],tblTareas[Tipo frecuencia],"")</f>
        <v>mensual</v>
      </c>
      <c r="H496" t="str">
        <f>_xlfn.XLOOKUP(tblGenerador[[#This Row],[ID_Tarea]],tblTareas[ID],tblTareas[Regla frecuencia],"")</f>
        <v>martes</v>
      </c>
      <c r="I496">
        <f>_xlfn.XLOOKUP(tblGenerador[[#This Row],[ID_Tarea]],tblTareas[ID],tblTareas[Duración Estándar (min)],"")</f>
        <v>10</v>
      </c>
      <c r="J496" t="str">
        <f>_xlfn.XLOOKUP(tblGenerador[[#This Row],[ID_Tarea]],tblTareas[ID],tblTareas[Turno],"")</f>
        <v>Cualquiera</v>
      </c>
      <c r="K496" t="str">
        <f>_xlfn.XLOOKUP(tblGenerador[[#This Row],[ID_Tarea]],tblTareas[ID],tblTareas[Puesto],"")</f>
        <v>Auxiliar Administrativo</v>
      </c>
      <c r="L496">
        <f>_xlfn.XLOOKUP(tblGenerador[[#This Row],[ID_Tarea]],tblTareas[ID],tblTareas[Frec Diaria],"")</f>
        <v>1</v>
      </c>
      <c r="M496" t="str">
        <f>_xlfn.XLOOKUP(tblGenerador[[#This Row],[ID_Tarea]],tblTareas[ID],tblTareas[Excluir_Festivos],"")</f>
        <v>si</v>
      </c>
      <c r="N4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7" spans="1:14">
      <c r="A497" s="6">
        <v>46029</v>
      </c>
      <c r="B497">
        <f>IFERROR(_xlfn.XLOOKUP(tblGenerador[[#This Row],[Fecha]],tblCalendario[Fecha],tblCalendario[Num de Sem],""),"")</f>
        <v>2</v>
      </c>
      <c r="C497" t="str">
        <f>IFERROR(_xlfn.XLOOKUP(tblGenerador[[#This Row],[Fecha]],tblCalendario[Fecha],tblCalendario[Dia Semana],""),"")</f>
        <v>miércoles</v>
      </c>
      <c r="D497">
        <f>IFERROR(_xlfn.XLOOKUP(tblGenerador[[#This Row],[Fecha]],tblCalendario[Fecha],tblCalendario[Mes],""),"")</f>
        <v>1</v>
      </c>
      <c r="E497" t="s">
        <v>4698</v>
      </c>
      <c r="F497" t="str">
        <f>_xlfn.XLOOKUP(tblGenerador[[#This Row],[ID_Tarea]],tblTareas[ID],tblTareas[TAREAS],"")</f>
        <v>Auditar Lista De Asistencia Olga / Jaime</v>
      </c>
      <c r="G497" t="str">
        <f>_xlfn.XLOOKUP(tblGenerador[[#This Row],[ID_Tarea]],tblTareas[ID],tblTareas[Tipo frecuencia],"")</f>
        <v>mensual</v>
      </c>
      <c r="H497" t="str">
        <f>_xlfn.XLOOKUP(tblGenerador[[#This Row],[ID_Tarea]],tblTareas[ID],tblTareas[Regla frecuencia],"")</f>
        <v>martes</v>
      </c>
      <c r="I497">
        <f>_xlfn.XLOOKUP(tblGenerador[[#This Row],[ID_Tarea]],tblTareas[ID],tblTareas[Duración Estándar (min)],"")</f>
        <v>10</v>
      </c>
      <c r="J497" t="str">
        <f>_xlfn.XLOOKUP(tblGenerador[[#This Row],[ID_Tarea]],tblTareas[ID],tblTareas[Turno],"")</f>
        <v>Cualquiera</v>
      </c>
      <c r="K497" t="str">
        <f>_xlfn.XLOOKUP(tblGenerador[[#This Row],[ID_Tarea]],tblTareas[ID],tblTareas[Puesto],"")</f>
        <v>Auxiliar Administrativo</v>
      </c>
      <c r="L497">
        <f>_xlfn.XLOOKUP(tblGenerador[[#This Row],[ID_Tarea]],tblTareas[ID],tblTareas[Frec Diaria],"")</f>
        <v>1</v>
      </c>
      <c r="M497" t="str">
        <f>_xlfn.XLOOKUP(tblGenerador[[#This Row],[ID_Tarea]],tblTareas[ID],tblTareas[Excluir_Festivos],"")</f>
        <v>si</v>
      </c>
      <c r="N4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8" spans="1:14">
      <c r="A498" s="6">
        <v>46029</v>
      </c>
      <c r="B498">
        <f>IFERROR(_xlfn.XLOOKUP(tblGenerador[[#This Row],[Fecha]],tblCalendario[Fecha],tblCalendario[Num de Sem],""),"")</f>
        <v>2</v>
      </c>
      <c r="C498" t="str">
        <f>IFERROR(_xlfn.XLOOKUP(tblGenerador[[#This Row],[Fecha]],tblCalendario[Fecha],tblCalendario[Dia Semana],""),"")</f>
        <v>miércoles</v>
      </c>
      <c r="D498">
        <f>IFERROR(_xlfn.XLOOKUP(tblGenerador[[#This Row],[Fecha]],tblCalendario[Fecha],tblCalendario[Mes],""),"")</f>
        <v>1</v>
      </c>
      <c r="E498" t="s">
        <v>302</v>
      </c>
      <c r="F498" t="str">
        <f>_xlfn.XLOOKUP(tblGenerador[[#This Row],[ID_Tarea]],tblTareas[ID],tblTareas[TAREAS],"")</f>
        <v xml:space="preserve">Generar Nomina Sem Anterior(Lunes)                               </v>
      </c>
      <c r="G498" t="str">
        <f>_xlfn.XLOOKUP(tblGenerador[[#This Row],[ID_Tarea]],tblTareas[ID],tblTareas[Tipo frecuencia],"")</f>
        <v>semanal</v>
      </c>
      <c r="H498" t="str">
        <f>_xlfn.XLOOKUP(tblGenerador[[#This Row],[ID_Tarea]],tblTareas[ID],tblTareas[Regla frecuencia],"")</f>
        <v>domingo</v>
      </c>
      <c r="I498">
        <f>_xlfn.XLOOKUP(tblGenerador[[#This Row],[ID_Tarea]],tblTareas[ID],tblTareas[Duración Estándar (min)],"")</f>
        <v>30</v>
      </c>
      <c r="J498" t="str">
        <f>_xlfn.XLOOKUP(tblGenerador[[#This Row],[ID_Tarea]],tblTareas[ID],tblTareas[Turno],"")</f>
        <v>Cualquiera</v>
      </c>
      <c r="K498" t="str">
        <f>_xlfn.XLOOKUP(tblGenerador[[#This Row],[ID_Tarea]],tblTareas[ID],tblTareas[Puesto],"")</f>
        <v>Auxiliar Administrativo</v>
      </c>
      <c r="L498">
        <f>_xlfn.XLOOKUP(tblGenerador[[#This Row],[ID_Tarea]],tblTareas[ID],tblTareas[Frec Diaria],"")</f>
        <v>1</v>
      </c>
      <c r="M498" t="str">
        <f>_xlfn.XLOOKUP(tblGenerador[[#This Row],[ID_Tarea]],tblTareas[ID],tblTareas[Excluir_Festivos],"")</f>
        <v>si</v>
      </c>
      <c r="N4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499" spans="1:14">
      <c r="A499" s="6">
        <v>46029</v>
      </c>
      <c r="B499">
        <f>IFERROR(_xlfn.XLOOKUP(tblGenerador[[#This Row],[Fecha]],tblCalendario[Fecha],tblCalendario[Num de Sem],""),"")</f>
        <v>2</v>
      </c>
      <c r="C499" t="str">
        <f>IFERROR(_xlfn.XLOOKUP(tblGenerador[[#This Row],[Fecha]],tblCalendario[Fecha],tblCalendario[Dia Semana],""),"")</f>
        <v>miércoles</v>
      </c>
      <c r="D499">
        <f>IFERROR(_xlfn.XLOOKUP(tblGenerador[[#This Row],[Fecha]],tblCalendario[Fecha],tblCalendario[Mes],""),"")</f>
        <v>1</v>
      </c>
      <c r="E499" t="s">
        <v>303</v>
      </c>
      <c r="F499" t="str">
        <f>_xlfn.XLOOKUP(tblGenerador[[#This Row],[ID_Tarea]],tblTareas[ID],tblTareas[TAREAS],"")</f>
        <v>Colaborador Mas Valioso / Vendedor Del Mes</v>
      </c>
      <c r="G499" t="str">
        <f>_xlfn.XLOOKUP(tblGenerador[[#This Row],[ID_Tarea]],tblTareas[ID],tblTareas[Tipo frecuencia],"")</f>
        <v>mensual</v>
      </c>
      <c r="H499" t="str">
        <f>_xlfn.XLOOKUP(tblGenerador[[#This Row],[ID_Tarea]],tblTareas[ID],tblTareas[Regla frecuencia],"")</f>
        <v>dia 27</v>
      </c>
      <c r="I499">
        <f>_xlfn.XLOOKUP(tblGenerador[[#This Row],[ID_Tarea]],tblTareas[ID],tblTareas[Duración Estándar (min)],"")</f>
        <v>50</v>
      </c>
      <c r="J499" t="str">
        <f>_xlfn.XLOOKUP(tblGenerador[[#This Row],[ID_Tarea]],tblTareas[ID],tblTareas[Turno],"")</f>
        <v>Cualquiera</v>
      </c>
      <c r="K499" t="str">
        <f>_xlfn.XLOOKUP(tblGenerador[[#This Row],[ID_Tarea]],tblTareas[ID],tblTareas[Puesto],"")</f>
        <v>Auxiliar Administrativo</v>
      </c>
      <c r="L499">
        <f>_xlfn.XLOOKUP(tblGenerador[[#This Row],[ID_Tarea]],tblTareas[ID],tblTareas[Frec Diaria],"")</f>
        <v>1</v>
      </c>
      <c r="M499" t="str">
        <f>_xlfn.XLOOKUP(tblGenerador[[#This Row],[ID_Tarea]],tblTareas[ID],tblTareas[Excluir_Festivos],"")</f>
        <v>si</v>
      </c>
      <c r="N4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0" spans="1:14">
      <c r="A500" s="6">
        <v>46029</v>
      </c>
      <c r="B500">
        <f>IFERROR(_xlfn.XLOOKUP(tblGenerador[[#This Row],[Fecha]],tblCalendario[Fecha],tblCalendario[Num de Sem],""),"")</f>
        <v>2</v>
      </c>
      <c r="C500" t="str">
        <f>IFERROR(_xlfn.XLOOKUP(tblGenerador[[#This Row],[Fecha]],tblCalendario[Fecha],tblCalendario[Dia Semana],""),"")</f>
        <v>miércoles</v>
      </c>
      <c r="D500">
        <f>IFERROR(_xlfn.XLOOKUP(tblGenerador[[#This Row],[Fecha]],tblCalendario[Fecha],tblCalendario[Mes],""),"")</f>
        <v>1</v>
      </c>
      <c r="E500" t="s">
        <v>304</v>
      </c>
      <c r="F500" t="str">
        <f>_xlfn.XLOOKUP(tblGenerador[[#This Row],[ID_Tarea]],tblTareas[ID],tblTareas[TAREAS],"")</f>
        <v>Programar Festejos (Aniversarios/Cumpleaños)</v>
      </c>
      <c r="G500" t="str">
        <f>_xlfn.XLOOKUP(tblGenerador[[#This Row],[ID_Tarea]],tblTareas[ID],tblTareas[Tipo frecuencia],"")</f>
        <v>mensual</v>
      </c>
      <c r="H500" t="str">
        <f>_xlfn.XLOOKUP(tblGenerador[[#This Row],[ID_Tarea]],tblTareas[ID],tblTareas[Regla frecuencia],"")</f>
        <v>dia 26</v>
      </c>
      <c r="I500">
        <f>_xlfn.XLOOKUP(tblGenerador[[#This Row],[ID_Tarea]],tblTareas[ID],tblTareas[Duración Estándar (min)],"")</f>
        <v>15</v>
      </c>
      <c r="J500" t="str">
        <f>_xlfn.XLOOKUP(tblGenerador[[#This Row],[ID_Tarea]],tblTareas[ID],tblTareas[Turno],"")</f>
        <v>Cualquiera</v>
      </c>
      <c r="K500" t="str">
        <f>_xlfn.XLOOKUP(tblGenerador[[#This Row],[ID_Tarea]],tblTareas[ID],tblTareas[Puesto],"")</f>
        <v>Auxiliar Administrativo</v>
      </c>
      <c r="L500">
        <f>_xlfn.XLOOKUP(tblGenerador[[#This Row],[ID_Tarea]],tblTareas[ID],tblTareas[Frec Diaria],"")</f>
        <v>1</v>
      </c>
      <c r="M500" t="str">
        <f>_xlfn.XLOOKUP(tblGenerador[[#This Row],[ID_Tarea]],tblTareas[ID],tblTareas[Excluir_Festivos],"")</f>
        <v>si</v>
      </c>
      <c r="N5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1" spans="1:14">
      <c r="A501" s="6">
        <v>46029</v>
      </c>
      <c r="B501">
        <f>IFERROR(_xlfn.XLOOKUP(tblGenerador[[#This Row],[Fecha]],tblCalendario[Fecha],tblCalendario[Num de Sem],""),"")</f>
        <v>2</v>
      </c>
      <c r="C501" t="str">
        <f>IFERROR(_xlfn.XLOOKUP(tblGenerador[[#This Row],[Fecha]],tblCalendario[Fecha],tblCalendario[Dia Semana],""),"")</f>
        <v>miércoles</v>
      </c>
      <c r="D501">
        <f>IFERROR(_xlfn.XLOOKUP(tblGenerador[[#This Row],[Fecha]],tblCalendario[Fecha],tblCalendario[Mes],""),"")</f>
        <v>1</v>
      </c>
      <c r="E501" t="s">
        <v>305</v>
      </c>
      <c r="F501" t="str">
        <f>_xlfn.XLOOKUP(tblGenerador[[#This Row],[ID_Tarea]],tblTareas[ID],tblTareas[TAREAS],"")</f>
        <v>Revisión De Tareas Variables Mensuales</v>
      </c>
      <c r="G501" t="str">
        <f>_xlfn.XLOOKUP(tblGenerador[[#This Row],[ID_Tarea]],tblTareas[ID],tblTareas[Tipo frecuencia],"")</f>
        <v>mensual</v>
      </c>
      <c r="H501" t="str">
        <f>_xlfn.XLOOKUP(tblGenerador[[#This Row],[ID_Tarea]],tblTareas[ID],tblTareas[Regla frecuencia],"")</f>
        <v>dia 24</v>
      </c>
      <c r="I501">
        <f>_xlfn.XLOOKUP(tblGenerador[[#This Row],[ID_Tarea]],tblTareas[ID],tblTareas[Duración Estándar (min)],"")</f>
        <v>5</v>
      </c>
      <c r="J501" t="str">
        <f>_xlfn.XLOOKUP(tblGenerador[[#This Row],[ID_Tarea]],tblTareas[ID],tblTareas[Turno],"")</f>
        <v>Cualquiera</v>
      </c>
      <c r="K501" t="str">
        <f>_xlfn.XLOOKUP(tblGenerador[[#This Row],[ID_Tarea]],tblTareas[ID],tblTareas[Puesto],"")</f>
        <v>Auxiliar Administrativo</v>
      </c>
      <c r="L501">
        <f>_xlfn.XLOOKUP(tblGenerador[[#This Row],[ID_Tarea]],tblTareas[ID],tblTareas[Frec Diaria],"")</f>
        <v>1</v>
      </c>
      <c r="M501" t="str">
        <f>_xlfn.XLOOKUP(tblGenerador[[#This Row],[ID_Tarea]],tblTareas[ID],tblTareas[Excluir_Festivos],"")</f>
        <v>si</v>
      </c>
      <c r="N5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2" spans="1:14">
      <c r="A502" s="6">
        <v>46029</v>
      </c>
      <c r="B502">
        <f>IFERROR(_xlfn.XLOOKUP(tblGenerador[[#This Row],[Fecha]],tblCalendario[Fecha],tblCalendario[Num de Sem],""),"")</f>
        <v>2</v>
      </c>
      <c r="C502" t="str">
        <f>IFERROR(_xlfn.XLOOKUP(tblGenerador[[#This Row],[Fecha]],tblCalendario[Fecha],tblCalendario[Dia Semana],""),"")</f>
        <v>miércoles</v>
      </c>
      <c r="D502">
        <f>IFERROR(_xlfn.XLOOKUP(tblGenerador[[#This Row],[Fecha]],tblCalendario[Fecha],tblCalendario[Mes],""),"")</f>
        <v>1</v>
      </c>
      <c r="E502" t="s">
        <v>1326</v>
      </c>
      <c r="F502" t="str">
        <f>_xlfn.XLOOKUP(tblGenerador[[#This Row],[ID_Tarea]],tblTareas[ID],tblTareas[TAREAS],"")</f>
        <v>Programar Pagos Del Mes En Cash Planner Renta Dpto Alex</v>
      </c>
      <c r="G502" t="str">
        <f>_xlfn.XLOOKUP(tblGenerador[[#This Row],[ID_Tarea]],tblTareas[ID],tblTareas[Tipo frecuencia],"")</f>
        <v>mensual</v>
      </c>
      <c r="H502" t="str">
        <f>_xlfn.XLOOKUP(tblGenerador[[#This Row],[ID_Tarea]],tblTareas[ID],tblTareas[Regla frecuencia],"")</f>
        <v>dia 26</v>
      </c>
      <c r="I502">
        <f>_xlfn.XLOOKUP(tblGenerador[[#This Row],[ID_Tarea]],tblTareas[ID],tblTareas[Duración Estándar (min)],"")</f>
        <v>5</v>
      </c>
      <c r="J502" t="str">
        <f>_xlfn.XLOOKUP(tblGenerador[[#This Row],[ID_Tarea]],tblTareas[ID],tblTareas[Turno],"")</f>
        <v>Cualquiera</v>
      </c>
      <c r="K502" t="str">
        <f>_xlfn.XLOOKUP(tblGenerador[[#This Row],[ID_Tarea]],tblTareas[ID],tblTareas[Puesto],"")</f>
        <v>Auxiliar Administrativo</v>
      </c>
      <c r="L502">
        <f>_xlfn.XLOOKUP(tblGenerador[[#This Row],[ID_Tarea]],tblTareas[ID],tblTareas[Frec Diaria],"")</f>
        <v>1</v>
      </c>
      <c r="M502" t="str">
        <f>_xlfn.XLOOKUP(tblGenerador[[#This Row],[ID_Tarea]],tblTareas[ID],tblTareas[Excluir_Festivos],"")</f>
        <v>si</v>
      </c>
      <c r="N5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3" spans="1:14">
      <c r="A503" s="6">
        <v>46029</v>
      </c>
      <c r="B503">
        <f>IFERROR(_xlfn.XLOOKUP(tblGenerador[[#This Row],[Fecha]],tblCalendario[Fecha],tblCalendario[Num de Sem],""),"")</f>
        <v>2</v>
      </c>
      <c r="C503" t="str">
        <f>IFERROR(_xlfn.XLOOKUP(tblGenerador[[#This Row],[Fecha]],tblCalendario[Fecha],tblCalendario[Dia Semana],""),"")</f>
        <v>miércoles</v>
      </c>
      <c r="D503">
        <f>IFERROR(_xlfn.XLOOKUP(tblGenerador[[#This Row],[Fecha]],tblCalendario[Fecha],tblCalendario[Mes],""),"")</f>
        <v>1</v>
      </c>
      <c r="E503" t="s">
        <v>1327</v>
      </c>
      <c r="F503" t="str">
        <f>_xlfn.XLOOKUP(tblGenerador[[#This Row],[ID_Tarea]],tblTareas[ID],tblTareas[TAREAS],"")</f>
        <v>Programar Pagos Del Mes En Cash Planner Honorarios Contador Olga / Jaime</v>
      </c>
      <c r="G503" t="str">
        <f>_xlfn.XLOOKUP(tblGenerador[[#This Row],[ID_Tarea]],tblTareas[ID],tblTareas[Tipo frecuencia],"")</f>
        <v>mensual</v>
      </c>
      <c r="H503" t="str">
        <f>_xlfn.XLOOKUP(tblGenerador[[#This Row],[ID_Tarea]],tblTareas[ID],tblTareas[Regla frecuencia],"")</f>
        <v>dia 27</v>
      </c>
      <c r="I503">
        <f>_xlfn.XLOOKUP(tblGenerador[[#This Row],[ID_Tarea]],tblTareas[ID],tblTareas[Duración Estándar (min)],"")</f>
        <v>5</v>
      </c>
      <c r="J503" t="str">
        <f>_xlfn.XLOOKUP(tblGenerador[[#This Row],[ID_Tarea]],tblTareas[ID],tblTareas[Turno],"")</f>
        <v>Cualquiera</v>
      </c>
      <c r="K503" t="str">
        <f>_xlfn.XLOOKUP(tblGenerador[[#This Row],[ID_Tarea]],tblTareas[ID],tblTareas[Puesto],"")</f>
        <v>Auxiliar Administrativo</v>
      </c>
      <c r="L503">
        <f>_xlfn.XLOOKUP(tblGenerador[[#This Row],[ID_Tarea]],tblTareas[ID],tblTareas[Frec Diaria],"")</f>
        <v>1</v>
      </c>
      <c r="M503" t="str">
        <f>_xlfn.XLOOKUP(tblGenerador[[#This Row],[ID_Tarea]],tblTareas[ID],tblTareas[Excluir_Festivos],"")</f>
        <v>si</v>
      </c>
      <c r="N5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4" spans="1:14">
      <c r="A504" s="6">
        <v>46029</v>
      </c>
      <c r="B504">
        <f>IFERROR(_xlfn.XLOOKUP(tblGenerador[[#This Row],[Fecha]],tblCalendario[Fecha],tblCalendario[Num de Sem],""),"")</f>
        <v>2</v>
      </c>
      <c r="C504" t="str">
        <f>IFERROR(_xlfn.XLOOKUP(tblGenerador[[#This Row],[Fecha]],tblCalendario[Fecha],tblCalendario[Dia Semana],""),"")</f>
        <v>miércoles</v>
      </c>
      <c r="D504">
        <f>IFERROR(_xlfn.XLOOKUP(tblGenerador[[#This Row],[Fecha]],tblCalendario[Fecha],tblCalendario[Mes],""),"")</f>
        <v>1</v>
      </c>
      <c r="E504" t="s">
        <v>1328</v>
      </c>
      <c r="F504" t="str">
        <f>_xlfn.XLOOKUP(tblGenerador[[#This Row],[ID_Tarea]],tblTareas[ID],tblTareas[TAREAS],"")</f>
        <v>Programar Pagos Del Mes En Cash Planner SAT Jaime / Olga</v>
      </c>
      <c r="G504" t="str">
        <f>_xlfn.XLOOKUP(tblGenerador[[#This Row],[ID_Tarea]],tblTareas[ID],tblTareas[Tipo frecuencia],"")</f>
        <v>mensual</v>
      </c>
      <c r="H504" t="str">
        <f>_xlfn.XLOOKUP(tblGenerador[[#This Row],[ID_Tarea]],tblTareas[ID],tblTareas[Regla frecuencia],"")</f>
        <v>dia 29</v>
      </c>
      <c r="I504">
        <f>_xlfn.XLOOKUP(tblGenerador[[#This Row],[ID_Tarea]],tblTareas[ID],tblTareas[Duración Estándar (min)],"")</f>
        <v>5</v>
      </c>
      <c r="J504" t="str">
        <f>_xlfn.XLOOKUP(tblGenerador[[#This Row],[ID_Tarea]],tblTareas[ID],tblTareas[Turno],"")</f>
        <v>Cualquiera</v>
      </c>
      <c r="K504" t="str">
        <f>_xlfn.XLOOKUP(tblGenerador[[#This Row],[ID_Tarea]],tblTareas[ID],tblTareas[Puesto],"")</f>
        <v>Auxiliar Administrativo</v>
      </c>
      <c r="L504">
        <f>_xlfn.XLOOKUP(tblGenerador[[#This Row],[ID_Tarea]],tblTareas[ID],tblTareas[Frec Diaria],"")</f>
        <v>1</v>
      </c>
      <c r="M504" t="str">
        <f>_xlfn.XLOOKUP(tblGenerador[[#This Row],[ID_Tarea]],tblTareas[ID],tblTareas[Excluir_Festivos],"")</f>
        <v>si</v>
      </c>
      <c r="N5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5" spans="1:14">
      <c r="A505" s="6">
        <v>46029</v>
      </c>
      <c r="B505">
        <f>IFERROR(_xlfn.XLOOKUP(tblGenerador[[#This Row],[Fecha]],tblCalendario[Fecha],tblCalendario[Num de Sem],""),"")</f>
        <v>2</v>
      </c>
      <c r="C505" t="str">
        <f>IFERROR(_xlfn.XLOOKUP(tblGenerador[[#This Row],[Fecha]],tblCalendario[Fecha],tblCalendario[Dia Semana],""),"")</f>
        <v>miércoles</v>
      </c>
      <c r="D505">
        <f>IFERROR(_xlfn.XLOOKUP(tblGenerador[[#This Row],[Fecha]],tblCalendario[Fecha],tblCalendario[Mes],""),"")</f>
        <v>1</v>
      </c>
      <c r="E505" t="s">
        <v>1329</v>
      </c>
      <c r="F505" t="str">
        <f>_xlfn.XLOOKUP(tblGenerador[[#This Row],[ID_Tarea]],tblTareas[ID],tblTareas[TAREAS],"")</f>
        <v>Programar Pagos Del Mes En Cash Planner Isn Olga / Jaime</v>
      </c>
      <c r="G505" t="str">
        <f>_xlfn.XLOOKUP(tblGenerador[[#This Row],[ID_Tarea]],tblTareas[ID],tblTareas[Tipo frecuencia],"")</f>
        <v>mensual</v>
      </c>
      <c r="H505" t="str">
        <f>_xlfn.XLOOKUP(tblGenerador[[#This Row],[ID_Tarea]],tblTareas[ID],tblTareas[Regla frecuencia],"")</f>
        <v>dia 30</v>
      </c>
      <c r="I505">
        <f>_xlfn.XLOOKUP(tblGenerador[[#This Row],[ID_Tarea]],tblTareas[ID],tblTareas[Duración Estándar (min)],"")</f>
        <v>5</v>
      </c>
      <c r="J505" t="str">
        <f>_xlfn.XLOOKUP(tblGenerador[[#This Row],[ID_Tarea]],tblTareas[ID],tblTareas[Turno],"")</f>
        <v>Cualquiera</v>
      </c>
      <c r="K505" t="str">
        <f>_xlfn.XLOOKUP(tblGenerador[[#This Row],[ID_Tarea]],tblTareas[ID],tblTareas[Puesto],"")</f>
        <v>Auxiliar Administrativo</v>
      </c>
      <c r="L505">
        <f>_xlfn.XLOOKUP(tblGenerador[[#This Row],[ID_Tarea]],tblTareas[ID],tblTareas[Frec Diaria],"")</f>
        <v>1</v>
      </c>
      <c r="M505" t="str">
        <f>_xlfn.XLOOKUP(tblGenerador[[#This Row],[ID_Tarea]],tblTareas[ID],tblTareas[Excluir_Festivos],"")</f>
        <v>si</v>
      </c>
      <c r="N5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6" spans="1:14">
      <c r="A506" s="6">
        <v>46029</v>
      </c>
      <c r="B506">
        <f>IFERROR(_xlfn.XLOOKUP(tblGenerador[[#This Row],[Fecha]],tblCalendario[Fecha],tblCalendario[Num de Sem],""),"")</f>
        <v>2</v>
      </c>
      <c r="C506" t="str">
        <f>IFERROR(_xlfn.XLOOKUP(tblGenerador[[#This Row],[Fecha]],tblCalendario[Fecha],tblCalendario[Dia Semana],""),"")</f>
        <v>miércoles</v>
      </c>
      <c r="D506">
        <f>IFERROR(_xlfn.XLOOKUP(tblGenerador[[#This Row],[Fecha]],tblCalendario[Fecha],tblCalendario[Mes],""),"")</f>
        <v>1</v>
      </c>
      <c r="E506" t="s">
        <v>1330</v>
      </c>
      <c r="F506" t="str">
        <f>_xlfn.XLOOKUP(tblGenerador[[#This Row],[ID_Tarea]],tblTareas[ID],tblTareas[TAREAS],"")</f>
        <v>Programar Pagos Del Mes En Cash Planner Imss Olga / Jaime</v>
      </c>
      <c r="G506" t="str">
        <f>_xlfn.XLOOKUP(tblGenerador[[#This Row],[ID_Tarea]],tblTareas[ID],tblTareas[Tipo frecuencia],"")</f>
        <v>mensual</v>
      </c>
      <c r="H506" t="str">
        <f>_xlfn.XLOOKUP(tblGenerador[[#This Row],[ID_Tarea]],tblTareas[ID],tblTareas[Regla frecuencia],"")</f>
        <v>dia 31</v>
      </c>
      <c r="I506">
        <f>_xlfn.XLOOKUP(tblGenerador[[#This Row],[ID_Tarea]],tblTareas[ID],tblTareas[Duración Estándar (min)],"")</f>
        <v>5</v>
      </c>
      <c r="J506" t="str">
        <f>_xlfn.XLOOKUP(tblGenerador[[#This Row],[ID_Tarea]],tblTareas[ID],tblTareas[Turno],"")</f>
        <v>Cualquiera</v>
      </c>
      <c r="K506" t="str">
        <f>_xlfn.XLOOKUP(tblGenerador[[#This Row],[ID_Tarea]],tblTareas[ID],tblTareas[Puesto],"")</f>
        <v>Auxiliar Administrativo</v>
      </c>
      <c r="L506">
        <f>_xlfn.XLOOKUP(tblGenerador[[#This Row],[ID_Tarea]],tblTareas[ID],tblTareas[Frec Diaria],"")</f>
        <v>1</v>
      </c>
      <c r="M506" t="str">
        <f>_xlfn.XLOOKUP(tblGenerador[[#This Row],[ID_Tarea]],tblTareas[ID],tblTareas[Excluir_Festivos],"")</f>
        <v>si</v>
      </c>
      <c r="N5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7" spans="1:14">
      <c r="A507" s="6">
        <v>46029</v>
      </c>
      <c r="B507">
        <f>IFERROR(_xlfn.XLOOKUP(tblGenerador[[#This Row],[Fecha]],tblCalendario[Fecha],tblCalendario[Num de Sem],""),"")</f>
        <v>2</v>
      </c>
      <c r="C507" t="str">
        <f>IFERROR(_xlfn.XLOOKUP(tblGenerador[[#This Row],[Fecha]],tblCalendario[Fecha],tblCalendario[Dia Semana],""),"")</f>
        <v>miércoles</v>
      </c>
      <c r="D507">
        <f>IFERROR(_xlfn.XLOOKUP(tblGenerador[[#This Row],[Fecha]],tblCalendario[Fecha],tblCalendario[Mes],""),"")</f>
        <v>1</v>
      </c>
      <c r="E507" t="s">
        <v>306</v>
      </c>
      <c r="F507" t="str">
        <f>_xlfn.XLOOKUP(tblGenerador[[#This Row],[ID_Tarea]],tblTareas[ID],tblTareas[TAREAS],"")</f>
        <v>Presentar Control Semanal</v>
      </c>
      <c r="G507" t="str">
        <f>_xlfn.XLOOKUP(tblGenerador[[#This Row],[ID_Tarea]],tblTareas[ID],tblTareas[Tipo frecuencia],"")</f>
        <v>semanal</v>
      </c>
      <c r="H507" t="str">
        <f>_xlfn.XLOOKUP(tblGenerador[[#This Row],[ID_Tarea]],tblTareas[ID],tblTareas[Regla frecuencia],"")</f>
        <v>domingo</v>
      </c>
      <c r="I507">
        <f>_xlfn.XLOOKUP(tblGenerador[[#This Row],[ID_Tarea]],tblTareas[ID],tblTareas[Duración Estándar (min)],"")</f>
        <v>120</v>
      </c>
      <c r="J507" t="str">
        <f>_xlfn.XLOOKUP(tblGenerador[[#This Row],[ID_Tarea]],tblTareas[ID],tblTareas[Turno],"")</f>
        <v>Cualquiera</v>
      </c>
      <c r="K507" t="str">
        <f>_xlfn.XLOOKUP(tblGenerador[[#This Row],[ID_Tarea]],tblTareas[ID],tblTareas[Puesto],"")</f>
        <v>Auxiliar Administrativo</v>
      </c>
      <c r="L507">
        <f>_xlfn.XLOOKUP(tblGenerador[[#This Row],[ID_Tarea]],tblTareas[ID],tblTareas[Frec Diaria],"")</f>
        <v>1</v>
      </c>
      <c r="M507" t="str">
        <f>_xlfn.XLOOKUP(tblGenerador[[#This Row],[ID_Tarea]],tblTareas[ID],tblTareas[Excluir_Festivos],"")</f>
        <v>si</v>
      </c>
      <c r="N5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8" spans="1:14">
      <c r="A508" s="6">
        <v>46029</v>
      </c>
      <c r="B508">
        <f>IFERROR(_xlfn.XLOOKUP(tblGenerador[[#This Row],[Fecha]],tblCalendario[Fecha],tblCalendario[Num de Sem],""),"")</f>
        <v>2</v>
      </c>
      <c r="C508" t="str">
        <f>IFERROR(_xlfn.XLOOKUP(tblGenerador[[#This Row],[Fecha]],tblCalendario[Fecha],tblCalendario[Dia Semana],""),"")</f>
        <v>miércoles</v>
      </c>
      <c r="D508">
        <f>IFERROR(_xlfn.XLOOKUP(tblGenerador[[#This Row],[Fecha]],tblCalendario[Fecha],tblCalendario[Mes],""),"")</f>
        <v>1</v>
      </c>
      <c r="E508" t="s">
        <v>307</v>
      </c>
      <c r="F508" t="str">
        <f>_xlfn.XLOOKUP(tblGenerador[[#This Row],[ID_Tarea]],tblTareas[ID],tblTareas[TAREAS],"")</f>
        <v>Realizar Depósitos Efectivo</v>
      </c>
      <c r="G508" t="str">
        <f>_xlfn.XLOOKUP(tblGenerador[[#This Row],[ID_Tarea]],tblTareas[ID],tblTareas[Tipo frecuencia],"")</f>
        <v>personalizada</v>
      </c>
      <c r="H508" t="str">
        <f>_xlfn.XLOOKUP(tblGenerador[[#This Row],[ID_Tarea]],tblTareas[ID],tblTareas[Regla frecuencia],"")</f>
        <v>dia 30</v>
      </c>
      <c r="I508">
        <f>_xlfn.XLOOKUP(tblGenerador[[#This Row],[ID_Tarea]],tblTareas[ID],tblTareas[Duración Estándar (min)],"")</f>
        <v>60</v>
      </c>
      <c r="J508" t="str">
        <f>_xlfn.XLOOKUP(tblGenerador[[#This Row],[ID_Tarea]],tblTareas[ID],tblTareas[Turno],"")</f>
        <v>Cualquiera</v>
      </c>
      <c r="K508" t="str">
        <f>_xlfn.XLOOKUP(tblGenerador[[#This Row],[ID_Tarea]],tblTareas[ID],tblTareas[Puesto],"")</f>
        <v>Auxiliar Administrativo</v>
      </c>
      <c r="L508">
        <f>_xlfn.XLOOKUP(tblGenerador[[#This Row],[ID_Tarea]],tblTareas[ID],tblTareas[Frec Diaria],"")</f>
        <v>1</v>
      </c>
      <c r="M508" t="str">
        <f>_xlfn.XLOOKUP(tblGenerador[[#This Row],[ID_Tarea]],tblTareas[ID],tblTareas[Excluir_Festivos],"")</f>
        <v>si</v>
      </c>
      <c r="N5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09" spans="1:14">
      <c r="A509" s="6">
        <v>46029</v>
      </c>
      <c r="B509">
        <f>IFERROR(_xlfn.XLOOKUP(tblGenerador[[#This Row],[Fecha]],tblCalendario[Fecha],tblCalendario[Num de Sem],""),"")</f>
        <v>2</v>
      </c>
      <c r="C509" t="str">
        <f>IFERROR(_xlfn.XLOOKUP(tblGenerador[[#This Row],[Fecha]],tblCalendario[Fecha],tblCalendario[Dia Semana],""),"")</f>
        <v>miércoles</v>
      </c>
      <c r="D509">
        <f>IFERROR(_xlfn.XLOOKUP(tblGenerador[[#This Row],[Fecha]],tblCalendario[Fecha],tblCalendario[Mes],""),"")</f>
        <v>1</v>
      </c>
      <c r="E509" t="s">
        <v>308</v>
      </c>
      <c r="F509" t="str">
        <f>_xlfn.XLOOKUP(tblGenerador[[#This Row],[ID_Tarea]],tblTareas[ID],tblTareas[TAREAS],"")</f>
        <v>Solicitar Movs. Bancarios</v>
      </c>
      <c r="G509" t="str">
        <f>_xlfn.XLOOKUP(tblGenerador[[#This Row],[ID_Tarea]],tblTareas[ID],tblTareas[Tipo frecuencia],"")</f>
        <v>quincenal</v>
      </c>
      <c r="H509" t="str">
        <f>_xlfn.XLOOKUP(tblGenerador[[#This Row],[ID_Tarea]],tblTareas[ID],tblTareas[Regla frecuencia],"")</f>
        <v>Ultimo dia del mes</v>
      </c>
      <c r="I509">
        <f>_xlfn.XLOOKUP(tblGenerador[[#This Row],[ID_Tarea]],tblTareas[ID],tblTareas[Duración Estándar (min)],"")</f>
        <v>5</v>
      </c>
      <c r="J509" t="str">
        <f>_xlfn.XLOOKUP(tblGenerador[[#This Row],[ID_Tarea]],tblTareas[ID],tblTareas[Turno],"")</f>
        <v>Cualquiera</v>
      </c>
      <c r="K509" t="str">
        <f>_xlfn.XLOOKUP(tblGenerador[[#This Row],[ID_Tarea]],tblTareas[ID],tblTareas[Puesto],"")</f>
        <v>Auxiliar Administrativo</v>
      </c>
      <c r="L509">
        <f>_xlfn.XLOOKUP(tblGenerador[[#This Row],[ID_Tarea]],tblTareas[ID],tblTareas[Frec Diaria],"")</f>
        <v>1</v>
      </c>
      <c r="M509" t="str">
        <f>_xlfn.XLOOKUP(tblGenerador[[#This Row],[ID_Tarea]],tblTareas[ID],tblTareas[Excluir_Festivos],"")</f>
        <v>si</v>
      </c>
      <c r="N5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0" spans="1:14">
      <c r="A510" s="6">
        <v>46029</v>
      </c>
      <c r="B510">
        <f>IFERROR(_xlfn.XLOOKUP(tblGenerador[[#This Row],[Fecha]],tblCalendario[Fecha],tblCalendario[Num de Sem],""),"")</f>
        <v>2</v>
      </c>
      <c r="C510" t="str">
        <f>IFERROR(_xlfn.XLOOKUP(tblGenerador[[#This Row],[Fecha]],tblCalendario[Fecha],tblCalendario[Dia Semana],""),"")</f>
        <v>miércoles</v>
      </c>
      <c r="D510">
        <f>IFERROR(_xlfn.XLOOKUP(tblGenerador[[#This Row],[Fecha]],tblCalendario[Fecha],tblCalendario[Mes],""),"")</f>
        <v>1</v>
      </c>
      <c r="E510" t="s">
        <v>309</v>
      </c>
      <c r="F510" t="str">
        <f>_xlfn.XLOOKUP(tblGenerador[[#This Row],[ID_Tarea]],tblTareas[ID],tblTareas[TAREAS],"")</f>
        <v>Solicitar Facturas Jaime</v>
      </c>
      <c r="G510" t="str">
        <f>_xlfn.XLOOKUP(tblGenerador[[#This Row],[ID_Tarea]],tblTareas[ID],tblTareas[Tipo frecuencia],"")</f>
        <v>personalizada</v>
      </c>
      <c r="H510" t="str">
        <f>_xlfn.XLOOKUP(tblGenerador[[#This Row],[ID_Tarea]],tblTareas[ID],tblTareas[Regla frecuencia],"")</f>
        <v>dia 30</v>
      </c>
      <c r="I510">
        <f>_xlfn.XLOOKUP(tblGenerador[[#This Row],[ID_Tarea]],tblTareas[ID],tblTareas[Duración Estándar (min)],"")</f>
        <v>120</v>
      </c>
      <c r="J510" t="str">
        <f>_xlfn.XLOOKUP(tblGenerador[[#This Row],[ID_Tarea]],tblTareas[ID],tblTareas[Turno],"")</f>
        <v>Cualquiera</v>
      </c>
      <c r="K510" t="str">
        <f>_xlfn.XLOOKUP(tblGenerador[[#This Row],[ID_Tarea]],tblTareas[ID],tblTareas[Puesto],"")</f>
        <v>Auxiliar Administrativo</v>
      </c>
      <c r="L510">
        <f>_xlfn.XLOOKUP(tblGenerador[[#This Row],[ID_Tarea]],tblTareas[ID],tblTareas[Frec Diaria],"")</f>
        <v>1</v>
      </c>
      <c r="M510" t="str">
        <f>_xlfn.XLOOKUP(tblGenerador[[#This Row],[ID_Tarea]],tblTareas[ID],tblTareas[Excluir_Festivos],"")</f>
        <v>si</v>
      </c>
      <c r="N5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1" spans="1:14">
      <c r="A511" s="6">
        <v>46029</v>
      </c>
      <c r="B511">
        <f>IFERROR(_xlfn.XLOOKUP(tblGenerador[[#This Row],[Fecha]],tblCalendario[Fecha],tblCalendario[Num de Sem],""),"")</f>
        <v>2</v>
      </c>
      <c r="C511" t="str">
        <f>IFERROR(_xlfn.XLOOKUP(tblGenerador[[#This Row],[Fecha]],tblCalendario[Fecha],tblCalendario[Dia Semana],""),"")</f>
        <v>miércoles</v>
      </c>
      <c r="D511">
        <f>IFERROR(_xlfn.XLOOKUP(tblGenerador[[#This Row],[Fecha]],tblCalendario[Fecha],tblCalendario[Mes],""),"")</f>
        <v>1</v>
      </c>
      <c r="E511" t="s">
        <v>4699</v>
      </c>
      <c r="F511" t="str">
        <f>_xlfn.XLOOKUP(tblGenerador[[#This Row],[ID_Tarea]],tblTareas[ID],tblTareas[TAREAS],"")</f>
        <v>Solicitar Facturas Olga</v>
      </c>
      <c r="G511" t="str">
        <f>_xlfn.XLOOKUP(tblGenerador[[#This Row],[ID_Tarea]],tblTareas[ID],tblTareas[Tipo frecuencia],"")</f>
        <v>personalizada</v>
      </c>
      <c r="H511" t="str">
        <f>_xlfn.XLOOKUP(tblGenerador[[#This Row],[ID_Tarea]],tblTareas[ID],tblTareas[Regla frecuencia],"")</f>
        <v>dia 30</v>
      </c>
      <c r="I511">
        <f>_xlfn.XLOOKUP(tblGenerador[[#This Row],[ID_Tarea]],tblTareas[ID],tblTareas[Duración Estándar (min)],"")</f>
        <v>120</v>
      </c>
      <c r="J511" t="str">
        <f>_xlfn.XLOOKUP(tblGenerador[[#This Row],[ID_Tarea]],tblTareas[ID],tblTareas[Turno],"")</f>
        <v>Cualquiera</v>
      </c>
      <c r="K511" t="str">
        <f>_xlfn.XLOOKUP(tblGenerador[[#This Row],[ID_Tarea]],tblTareas[ID],tblTareas[Puesto],"")</f>
        <v>Auxiliar Administrativo</v>
      </c>
      <c r="L511">
        <f>_xlfn.XLOOKUP(tblGenerador[[#This Row],[ID_Tarea]],tblTareas[ID],tblTareas[Frec Diaria],"")</f>
        <v>1</v>
      </c>
      <c r="M511" t="str">
        <f>_xlfn.XLOOKUP(tblGenerador[[#This Row],[ID_Tarea]],tblTareas[ID],tblTareas[Excluir_Festivos],"")</f>
        <v>si</v>
      </c>
      <c r="N5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2" spans="1:14">
      <c r="A512" s="6">
        <v>46029</v>
      </c>
      <c r="B512">
        <f>IFERROR(_xlfn.XLOOKUP(tblGenerador[[#This Row],[Fecha]],tblCalendario[Fecha],tblCalendario[Num de Sem],""),"")</f>
        <v>2</v>
      </c>
      <c r="C512" t="str">
        <f>IFERROR(_xlfn.XLOOKUP(tblGenerador[[#This Row],[Fecha]],tblCalendario[Fecha],tblCalendario[Dia Semana],""),"")</f>
        <v>miércoles</v>
      </c>
      <c r="D512">
        <f>IFERROR(_xlfn.XLOOKUP(tblGenerador[[#This Row],[Fecha]],tblCalendario[Fecha],tblCalendario[Mes],""),"")</f>
        <v>1</v>
      </c>
      <c r="E512" t="s">
        <v>310</v>
      </c>
      <c r="F512" t="str">
        <f>_xlfn.XLOOKUP(tblGenerador[[#This Row],[ID_Tarea]],tblTareas[ID],tblTareas[TAREAS],"")</f>
        <v>Hacer Notas De Venta</v>
      </c>
      <c r="G512" t="str">
        <f>_xlfn.XLOOKUP(tblGenerador[[#This Row],[ID_Tarea]],tblTareas[ID],tblTareas[Tipo frecuencia],"")</f>
        <v>mensual</v>
      </c>
      <c r="H512" t="str">
        <f>_xlfn.XLOOKUP(tblGenerador[[#This Row],[ID_Tarea]],tblTareas[ID],tblTareas[Regla frecuencia],"")</f>
        <v>Ultimo dia del mes</v>
      </c>
      <c r="I512">
        <f>_xlfn.XLOOKUP(tblGenerador[[#This Row],[ID_Tarea]],tblTareas[ID],tblTareas[Duración Estándar (min)],"")</f>
        <v>120</v>
      </c>
      <c r="J512" t="str">
        <f>_xlfn.XLOOKUP(tblGenerador[[#This Row],[ID_Tarea]],tblTareas[ID],tblTareas[Turno],"")</f>
        <v>Cualquiera</v>
      </c>
      <c r="K512" t="str">
        <f>_xlfn.XLOOKUP(tblGenerador[[#This Row],[ID_Tarea]],tblTareas[ID],tblTareas[Puesto],"")</f>
        <v>Sub Coordinadora</v>
      </c>
      <c r="L512">
        <f>_xlfn.XLOOKUP(tblGenerador[[#This Row],[ID_Tarea]],tblTareas[ID],tblTareas[Frec Diaria],"")</f>
        <v>1</v>
      </c>
      <c r="M512" t="str">
        <f>_xlfn.XLOOKUP(tblGenerador[[#This Row],[ID_Tarea]],tblTareas[ID],tblTareas[Excluir_Festivos],"")</f>
        <v>si</v>
      </c>
      <c r="N5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3" spans="1:14">
      <c r="A513" s="6">
        <v>46029</v>
      </c>
      <c r="B513">
        <f>IFERROR(_xlfn.XLOOKUP(tblGenerador[[#This Row],[Fecha]],tblCalendario[Fecha],tblCalendario[Num de Sem],""),"")</f>
        <v>2</v>
      </c>
      <c r="C513" t="str">
        <f>IFERROR(_xlfn.XLOOKUP(tblGenerador[[#This Row],[Fecha]],tblCalendario[Fecha],tblCalendario[Dia Semana],""),"")</f>
        <v>miércoles</v>
      </c>
      <c r="D513">
        <f>IFERROR(_xlfn.XLOOKUP(tblGenerador[[#This Row],[Fecha]],tblCalendario[Fecha],tblCalendario[Mes],""),"")</f>
        <v>1</v>
      </c>
      <c r="E513" t="s">
        <v>1309</v>
      </c>
      <c r="F513" t="str">
        <f>_xlfn.XLOOKUP(tblGenerador[[#This Row],[ID_Tarea]],tblTareas[ID],tblTareas[TAREAS],"")</f>
        <v>Planear Hacer Notas De Venta</v>
      </c>
      <c r="G513" t="str">
        <f>_xlfn.XLOOKUP(tblGenerador[[#This Row],[ID_Tarea]],tblTareas[ID],tblTareas[Tipo frecuencia],"")</f>
        <v>mensual</v>
      </c>
      <c r="H513" t="str">
        <f>_xlfn.XLOOKUP(tblGenerador[[#This Row],[ID_Tarea]],tblTareas[ID],tblTareas[Regla frecuencia],"")</f>
        <v>Ultimo dia del mes</v>
      </c>
      <c r="I513">
        <f>_xlfn.XLOOKUP(tblGenerador[[#This Row],[ID_Tarea]],tblTareas[ID],tblTareas[Duración Estándar (min)],"")</f>
        <v>20</v>
      </c>
      <c r="J513" t="str">
        <f>_xlfn.XLOOKUP(tblGenerador[[#This Row],[ID_Tarea]],tblTareas[ID],tblTareas[Turno],"")</f>
        <v>Cualquiera</v>
      </c>
      <c r="K513" t="str">
        <f>_xlfn.XLOOKUP(tblGenerador[[#This Row],[ID_Tarea]],tblTareas[ID],tblTareas[Puesto],"")</f>
        <v>Auxiliar Administrativo</v>
      </c>
      <c r="L513">
        <f>_xlfn.XLOOKUP(tblGenerador[[#This Row],[ID_Tarea]],tblTareas[ID],tblTareas[Frec Diaria],"")</f>
        <v>0</v>
      </c>
      <c r="M513" t="str">
        <f>_xlfn.XLOOKUP(tblGenerador[[#This Row],[ID_Tarea]],tblTareas[ID],tblTareas[Excluir_Festivos],"")</f>
        <v>si</v>
      </c>
      <c r="N5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4" spans="1:14">
      <c r="A514" s="6">
        <v>46029</v>
      </c>
      <c r="B514">
        <f>IFERROR(_xlfn.XLOOKUP(tblGenerador[[#This Row],[Fecha]],tblCalendario[Fecha],tblCalendario[Num de Sem],""),"")</f>
        <v>2</v>
      </c>
      <c r="C514" t="str">
        <f>IFERROR(_xlfn.XLOOKUP(tblGenerador[[#This Row],[Fecha]],tblCalendario[Fecha],tblCalendario[Dia Semana],""),"")</f>
        <v>miércoles</v>
      </c>
      <c r="D514">
        <f>IFERROR(_xlfn.XLOOKUP(tblGenerador[[#This Row],[Fecha]],tblCalendario[Fecha],tblCalendario[Mes],""),"")</f>
        <v>1</v>
      </c>
      <c r="E514" t="s">
        <v>311</v>
      </c>
      <c r="F514" t="str">
        <f>_xlfn.XLOOKUP(tblGenerador[[#This Row],[ID_Tarea]],tblTareas[ID],tblTareas[TAREAS],"")</f>
        <v>Auditar Notas De Venta</v>
      </c>
      <c r="G514" t="str">
        <f>_xlfn.XLOOKUP(tblGenerador[[#This Row],[ID_Tarea]],tblTareas[ID],tblTareas[Tipo frecuencia],"")</f>
        <v>mensual</v>
      </c>
      <c r="H514" t="str">
        <f>_xlfn.XLOOKUP(tblGenerador[[#This Row],[ID_Tarea]],tblTareas[ID],tblTareas[Regla frecuencia],"")</f>
        <v>dia 26</v>
      </c>
      <c r="I514">
        <f>_xlfn.XLOOKUP(tblGenerador[[#This Row],[ID_Tarea]],tblTareas[ID],tblTareas[Duración Estándar (min)],"")</f>
        <v>20</v>
      </c>
      <c r="J514" t="str">
        <f>_xlfn.XLOOKUP(tblGenerador[[#This Row],[ID_Tarea]],tblTareas[ID],tblTareas[Turno],"")</f>
        <v>Cualquiera</v>
      </c>
      <c r="K514" t="str">
        <f>_xlfn.XLOOKUP(tblGenerador[[#This Row],[ID_Tarea]],tblTareas[ID],tblTareas[Puesto],"")</f>
        <v>Auxiliar Administrativo</v>
      </c>
      <c r="L514">
        <f>_xlfn.XLOOKUP(tblGenerador[[#This Row],[ID_Tarea]],tblTareas[ID],tblTareas[Frec Diaria],"")</f>
        <v>1</v>
      </c>
      <c r="M514" t="str">
        <f>_xlfn.XLOOKUP(tblGenerador[[#This Row],[ID_Tarea]],tblTareas[ID],tblTareas[Excluir_Festivos],"")</f>
        <v>si</v>
      </c>
      <c r="N5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5" spans="1:14">
      <c r="A515" s="6">
        <v>46029</v>
      </c>
      <c r="B515">
        <f>IFERROR(_xlfn.XLOOKUP(tblGenerador[[#This Row],[Fecha]],tblCalendario[Fecha],tblCalendario[Num de Sem],""),"")</f>
        <v>2</v>
      </c>
      <c r="C515" t="str">
        <f>IFERROR(_xlfn.XLOOKUP(tblGenerador[[#This Row],[Fecha]],tblCalendario[Fecha],tblCalendario[Dia Semana],""),"")</f>
        <v>miércoles</v>
      </c>
      <c r="D515">
        <f>IFERROR(_xlfn.XLOOKUP(tblGenerador[[#This Row],[Fecha]],tblCalendario[Fecha],tblCalendario[Mes],""),"")</f>
        <v>1</v>
      </c>
      <c r="E515" t="s">
        <v>312</v>
      </c>
      <c r="F515" t="str">
        <f>_xlfn.XLOOKUP(tblGenerador[[#This Row],[ID_Tarea]],tblTareas[ID],tblTareas[TAREAS],"")</f>
        <v>Papelería A Contador, Estado Cta, Notas Vta, $ Isn, Facturas Pagadas)</v>
      </c>
      <c r="G515" t="str">
        <f>_xlfn.XLOOKUP(tblGenerador[[#This Row],[ID_Tarea]],tblTareas[ID],tblTareas[Tipo frecuencia],"")</f>
        <v>mensual</v>
      </c>
      <c r="H515" t="str">
        <f>_xlfn.XLOOKUP(tblGenerador[[#This Row],[ID_Tarea]],tblTareas[ID],tblTareas[Regla frecuencia],"")</f>
        <v>dia 14</v>
      </c>
      <c r="I515">
        <f>_xlfn.XLOOKUP(tblGenerador[[#This Row],[ID_Tarea]],tblTareas[ID],tblTareas[Duración Estándar (min)],"")</f>
        <v>30</v>
      </c>
      <c r="J515" t="str">
        <f>_xlfn.XLOOKUP(tblGenerador[[#This Row],[ID_Tarea]],tblTareas[ID],tblTareas[Turno],"")</f>
        <v>Cualquiera</v>
      </c>
      <c r="K515" t="str">
        <f>_xlfn.XLOOKUP(tblGenerador[[#This Row],[ID_Tarea]],tblTareas[ID],tblTareas[Puesto],"")</f>
        <v>Auxiliar Administrativo</v>
      </c>
      <c r="L515">
        <f>_xlfn.XLOOKUP(tblGenerador[[#This Row],[ID_Tarea]],tblTareas[ID],tblTareas[Frec Diaria],"")</f>
        <v>1</v>
      </c>
      <c r="M515" t="str">
        <f>_xlfn.XLOOKUP(tblGenerador[[#This Row],[ID_Tarea]],tblTareas[ID],tblTareas[Excluir_Festivos],"")</f>
        <v>si</v>
      </c>
      <c r="N5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6" spans="1:14">
      <c r="A516" s="6">
        <v>46029</v>
      </c>
      <c r="B516">
        <f>IFERROR(_xlfn.XLOOKUP(tblGenerador[[#This Row],[Fecha]],tblCalendario[Fecha],tblCalendario[Num de Sem],""),"")</f>
        <v>2</v>
      </c>
      <c r="C516" t="str">
        <f>IFERROR(_xlfn.XLOOKUP(tblGenerador[[#This Row],[Fecha]],tblCalendario[Fecha],tblCalendario[Dia Semana],""),"")</f>
        <v>miércoles</v>
      </c>
      <c r="D516">
        <f>IFERROR(_xlfn.XLOOKUP(tblGenerador[[#This Row],[Fecha]],tblCalendario[Fecha],tblCalendario[Mes],""),"")</f>
        <v>1</v>
      </c>
      <c r="E516" t="s">
        <v>313</v>
      </c>
      <c r="F516" t="str">
        <f>_xlfn.XLOOKUP(tblGenerador[[#This Row],[ID_Tarea]],tblTareas[ID],tblTareas[TAREAS],"")</f>
        <v>Pago Honorarios (Mensual)</v>
      </c>
      <c r="G516" t="str">
        <f>_xlfn.XLOOKUP(tblGenerador[[#This Row],[ID_Tarea]],tblTareas[ID],tblTareas[Tipo frecuencia],"")</f>
        <v>mensual</v>
      </c>
      <c r="H516" t="str">
        <f>_xlfn.XLOOKUP(tblGenerador[[#This Row],[ID_Tarea]],tblTareas[ID],tblTareas[Regla frecuencia],"")</f>
        <v>dia 24</v>
      </c>
      <c r="I516">
        <f>_xlfn.XLOOKUP(tblGenerador[[#This Row],[ID_Tarea]],tblTareas[ID],tblTareas[Duración Estándar (min)],"")</f>
        <v>5</v>
      </c>
      <c r="J516" t="str">
        <f>_xlfn.XLOOKUP(tblGenerador[[#This Row],[ID_Tarea]],tblTareas[ID],tblTareas[Turno],"")</f>
        <v>Cualquiera</v>
      </c>
      <c r="K516" t="str">
        <f>_xlfn.XLOOKUP(tblGenerador[[#This Row],[ID_Tarea]],tblTareas[ID],tblTareas[Puesto],"")</f>
        <v>Auxiliar Administrativo</v>
      </c>
      <c r="L516">
        <f>_xlfn.XLOOKUP(tblGenerador[[#This Row],[ID_Tarea]],tblTareas[ID],tblTareas[Frec Diaria],"")</f>
        <v>1</v>
      </c>
      <c r="M516" t="str">
        <f>_xlfn.XLOOKUP(tblGenerador[[#This Row],[ID_Tarea]],tblTareas[ID],tblTareas[Excluir_Festivos],"")</f>
        <v>si</v>
      </c>
      <c r="N5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7" spans="1:14">
      <c r="A517" s="6">
        <v>46029</v>
      </c>
      <c r="B517">
        <f>IFERROR(_xlfn.XLOOKUP(tblGenerador[[#This Row],[Fecha]],tblCalendario[Fecha],tblCalendario[Num de Sem],""),"")</f>
        <v>2</v>
      </c>
      <c r="C517" t="str">
        <f>IFERROR(_xlfn.XLOOKUP(tblGenerador[[#This Row],[Fecha]],tblCalendario[Fecha],tblCalendario[Dia Semana],""),"")</f>
        <v>miércoles</v>
      </c>
      <c r="D517">
        <f>IFERROR(_xlfn.XLOOKUP(tblGenerador[[#This Row],[Fecha]],tblCalendario[Fecha],tblCalendario[Mes],""),"")</f>
        <v>1</v>
      </c>
      <c r="E517" t="s">
        <v>314</v>
      </c>
      <c r="F517" t="str">
        <f>_xlfn.XLOOKUP(tblGenerador[[#This Row],[ID_Tarea]],tblTareas[ID],tblTareas[TAREAS],"")</f>
        <v>Pago Imss (Mensual)</v>
      </c>
      <c r="G517" t="str">
        <f>_xlfn.XLOOKUP(tblGenerador[[#This Row],[ID_Tarea]],tblTareas[ID],tblTareas[Tipo frecuencia],"")</f>
        <v>mensual</v>
      </c>
      <c r="H517" t="str">
        <f>_xlfn.XLOOKUP(tblGenerador[[#This Row],[ID_Tarea]],tblTareas[ID],tblTareas[Regla frecuencia],"")</f>
        <v>dia 15</v>
      </c>
      <c r="I517">
        <f>_xlfn.XLOOKUP(tblGenerador[[#This Row],[ID_Tarea]],tblTareas[ID],tblTareas[Duración Estándar (min)],"")</f>
        <v>5</v>
      </c>
      <c r="J517" t="str">
        <f>_xlfn.XLOOKUP(tblGenerador[[#This Row],[ID_Tarea]],tblTareas[ID],tblTareas[Turno],"")</f>
        <v>Cualquiera</v>
      </c>
      <c r="K517" t="str">
        <f>_xlfn.XLOOKUP(tblGenerador[[#This Row],[ID_Tarea]],tblTareas[ID],tblTareas[Puesto],"")</f>
        <v>Auxiliar Administrativo</v>
      </c>
      <c r="L517">
        <f>_xlfn.XLOOKUP(tblGenerador[[#This Row],[ID_Tarea]],tblTareas[ID],tblTareas[Frec Diaria],"")</f>
        <v>1</v>
      </c>
      <c r="M517" t="str">
        <f>_xlfn.XLOOKUP(tblGenerador[[#This Row],[ID_Tarea]],tblTareas[ID],tblTareas[Excluir_Festivos],"")</f>
        <v>si</v>
      </c>
      <c r="N5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8" spans="1:14">
      <c r="A518" s="6">
        <v>46029</v>
      </c>
      <c r="B518">
        <f>IFERROR(_xlfn.XLOOKUP(tblGenerador[[#This Row],[Fecha]],tblCalendario[Fecha],tblCalendario[Num de Sem],""),"")</f>
        <v>2</v>
      </c>
      <c r="C518" t="str">
        <f>IFERROR(_xlfn.XLOOKUP(tblGenerador[[#This Row],[Fecha]],tblCalendario[Fecha],tblCalendario[Dia Semana],""),"")</f>
        <v>miércoles</v>
      </c>
      <c r="D518">
        <f>IFERROR(_xlfn.XLOOKUP(tblGenerador[[#This Row],[Fecha]],tblCalendario[Fecha],tblCalendario[Mes],""),"")</f>
        <v>1</v>
      </c>
      <c r="E518" t="s">
        <v>315</v>
      </c>
      <c r="F518" t="str">
        <f>_xlfn.XLOOKUP(tblGenerador[[#This Row],[ID_Tarea]],tblTareas[ID],tblTareas[TAREAS],"")</f>
        <v>Pago Isn (Mensual)</v>
      </c>
      <c r="G518" t="str">
        <f>_xlfn.XLOOKUP(tblGenerador[[#This Row],[ID_Tarea]],tblTareas[ID],tblTareas[Tipo frecuencia],"")</f>
        <v>mensual</v>
      </c>
      <c r="H518" t="str">
        <f>_xlfn.XLOOKUP(tblGenerador[[#This Row],[ID_Tarea]],tblTareas[ID],tblTareas[Regla frecuencia],"")</f>
        <v>dia 10</v>
      </c>
      <c r="I518">
        <f>_xlfn.XLOOKUP(tblGenerador[[#This Row],[ID_Tarea]],tblTareas[ID],tblTareas[Duración Estándar (min)],"")</f>
        <v>5</v>
      </c>
      <c r="J518" t="str">
        <f>_xlfn.XLOOKUP(tblGenerador[[#This Row],[ID_Tarea]],tblTareas[ID],tblTareas[Turno],"")</f>
        <v>Cualquiera</v>
      </c>
      <c r="K518" t="str">
        <f>_xlfn.XLOOKUP(tblGenerador[[#This Row],[ID_Tarea]],tblTareas[ID],tblTareas[Puesto],"")</f>
        <v>Auxiliar Administrativo</v>
      </c>
      <c r="L518">
        <f>_xlfn.XLOOKUP(tblGenerador[[#This Row],[ID_Tarea]],tblTareas[ID],tblTareas[Frec Diaria],"")</f>
        <v>1</v>
      </c>
      <c r="M518" t="str">
        <f>_xlfn.XLOOKUP(tblGenerador[[#This Row],[ID_Tarea]],tblTareas[ID],tblTareas[Excluir_Festivos],"")</f>
        <v>si</v>
      </c>
      <c r="N5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19" spans="1:14">
      <c r="A519" s="6">
        <v>46029</v>
      </c>
      <c r="B519">
        <f>IFERROR(_xlfn.XLOOKUP(tblGenerador[[#This Row],[Fecha]],tblCalendario[Fecha],tblCalendario[Num de Sem],""),"")</f>
        <v>2</v>
      </c>
      <c r="C519" t="str">
        <f>IFERROR(_xlfn.XLOOKUP(tblGenerador[[#This Row],[Fecha]],tblCalendario[Fecha],tblCalendario[Dia Semana],""),"")</f>
        <v>miércoles</v>
      </c>
      <c r="D519">
        <f>IFERROR(_xlfn.XLOOKUP(tblGenerador[[#This Row],[Fecha]],tblCalendario[Fecha],tblCalendario[Mes],""),"")</f>
        <v>1</v>
      </c>
      <c r="E519" t="s">
        <v>316</v>
      </c>
      <c r="F519" t="str">
        <f>_xlfn.XLOOKUP(tblGenerador[[#This Row],[ID_Tarea]],tblTareas[ID],tblTareas[TAREAS],"")</f>
        <v>Pago Impuestos Sat (Bimestral Olga)( Mensual Jaime)</v>
      </c>
      <c r="G519" t="str">
        <f>_xlfn.XLOOKUP(tblGenerador[[#This Row],[ID_Tarea]],tblTareas[ID],tblTareas[Tipo frecuencia],"")</f>
        <v>mensual</v>
      </c>
      <c r="H519" t="str">
        <f>_xlfn.XLOOKUP(tblGenerador[[#This Row],[ID_Tarea]],tblTareas[ID],tblTareas[Regla frecuencia],"")</f>
        <v>dia 15</v>
      </c>
      <c r="I519">
        <f>_xlfn.XLOOKUP(tblGenerador[[#This Row],[ID_Tarea]],tblTareas[ID],tblTareas[Duración Estándar (min)],"")</f>
        <v>5</v>
      </c>
      <c r="J519" t="str">
        <f>_xlfn.XLOOKUP(tblGenerador[[#This Row],[ID_Tarea]],tblTareas[ID],tblTareas[Turno],"")</f>
        <v>Cualquiera</v>
      </c>
      <c r="K519" t="str">
        <f>_xlfn.XLOOKUP(tblGenerador[[#This Row],[ID_Tarea]],tblTareas[ID],tblTareas[Puesto],"")</f>
        <v>Auxiliar Administrativo</v>
      </c>
      <c r="L519">
        <f>_xlfn.XLOOKUP(tblGenerador[[#This Row],[ID_Tarea]],tblTareas[ID],tblTareas[Frec Diaria],"")</f>
        <v>1</v>
      </c>
      <c r="M519" t="str">
        <f>_xlfn.XLOOKUP(tblGenerador[[#This Row],[ID_Tarea]],tblTareas[ID],tblTareas[Excluir_Festivos],"")</f>
        <v>si</v>
      </c>
      <c r="N5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0" spans="1:14">
      <c r="A520" s="6">
        <v>46029</v>
      </c>
      <c r="B520">
        <f>IFERROR(_xlfn.XLOOKUP(tblGenerador[[#This Row],[Fecha]],tblCalendario[Fecha],tblCalendario[Num de Sem],""),"")</f>
        <v>2</v>
      </c>
      <c r="C520" t="str">
        <f>IFERROR(_xlfn.XLOOKUP(tblGenerador[[#This Row],[Fecha]],tblCalendario[Fecha],tblCalendario[Dia Semana],""),"")</f>
        <v>miércoles</v>
      </c>
      <c r="D520">
        <f>IFERROR(_xlfn.XLOOKUP(tblGenerador[[#This Row],[Fecha]],tblCalendario[Fecha],tblCalendario[Mes],""),"")</f>
        <v>1</v>
      </c>
      <c r="E520" t="s">
        <v>317</v>
      </c>
      <c r="F520" t="str">
        <f>_xlfn.XLOOKUP(tblGenerador[[#This Row],[ID_Tarea]],tblTareas[ID],tblTareas[TAREAS],"")</f>
        <v>Requisición Mensual Surtida</v>
      </c>
      <c r="G520" t="str">
        <f>_xlfn.XLOOKUP(tblGenerador[[#This Row],[ID_Tarea]],tblTareas[ID],tblTareas[Tipo frecuencia],"")</f>
        <v>mensual</v>
      </c>
      <c r="H520" t="str">
        <f>_xlfn.XLOOKUP(tblGenerador[[#This Row],[ID_Tarea]],tblTareas[ID],tblTareas[Regla frecuencia],"")</f>
        <v>ultimo dia del mes</v>
      </c>
      <c r="I520">
        <f>_xlfn.XLOOKUP(tblGenerador[[#This Row],[ID_Tarea]],tblTareas[ID],tblTareas[Duración Estándar (min)],"")</f>
        <v>120</v>
      </c>
      <c r="J520" t="str">
        <f>_xlfn.XLOOKUP(tblGenerador[[#This Row],[ID_Tarea]],tblTareas[ID],tblTareas[Turno],"")</f>
        <v>Cualquiera</v>
      </c>
      <c r="K520" t="str">
        <f>_xlfn.XLOOKUP(tblGenerador[[#This Row],[ID_Tarea]],tblTareas[ID],tblTareas[Puesto],"")</f>
        <v>Auxiliar Administrativo</v>
      </c>
      <c r="L520">
        <f>_xlfn.XLOOKUP(tblGenerador[[#This Row],[ID_Tarea]],tblTareas[ID],tblTareas[Frec Diaria],"")</f>
        <v>1</v>
      </c>
      <c r="M520" t="str">
        <f>_xlfn.XLOOKUP(tblGenerador[[#This Row],[ID_Tarea]],tblTareas[ID],tblTareas[Excluir_Festivos],"")</f>
        <v>si</v>
      </c>
      <c r="N5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1" spans="1:14">
      <c r="A521" s="6">
        <v>46029</v>
      </c>
      <c r="B521">
        <f>IFERROR(_xlfn.XLOOKUP(tblGenerador[[#This Row],[Fecha]],tblCalendario[Fecha],tblCalendario[Num de Sem],""),"")</f>
        <v>2</v>
      </c>
      <c r="C521" t="str">
        <f>IFERROR(_xlfn.XLOOKUP(tblGenerador[[#This Row],[Fecha]],tblCalendario[Fecha],tblCalendario[Dia Semana],""),"")</f>
        <v>miércoles</v>
      </c>
      <c r="D521">
        <f>IFERROR(_xlfn.XLOOKUP(tblGenerador[[#This Row],[Fecha]],tblCalendario[Fecha],tblCalendario[Mes],""),"")</f>
        <v>1</v>
      </c>
      <c r="E521" t="s">
        <v>318</v>
      </c>
      <c r="F521" t="str">
        <f>_xlfn.XLOOKUP(tblGenerador[[#This Row],[ID_Tarea]],tblTareas[ID],tblTareas[TAREAS],"")</f>
        <v>Reporte De Artículos Con Bajo Margen</v>
      </c>
      <c r="G521" t="str">
        <f>_xlfn.XLOOKUP(tblGenerador[[#This Row],[ID_Tarea]],tblTareas[ID],tblTareas[Tipo frecuencia],"")</f>
        <v>mensual</v>
      </c>
      <c r="H521" t="str">
        <f>_xlfn.XLOOKUP(tblGenerador[[#This Row],[ID_Tarea]],tblTareas[ID],tblTareas[Regla frecuencia],"")</f>
        <v>dia 26</v>
      </c>
      <c r="I521">
        <f>_xlfn.XLOOKUP(tblGenerador[[#This Row],[ID_Tarea]],tblTareas[ID],tblTareas[Duración Estándar (min)],"")</f>
        <v>20</v>
      </c>
      <c r="J521" t="str">
        <f>_xlfn.XLOOKUP(tblGenerador[[#This Row],[ID_Tarea]],tblTareas[ID],tblTareas[Turno],"")</f>
        <v>Cualquiera</v>
      </c>
      <c r="K521" t="str">
        <f>_xlfn.XLOOKUP(tblGenerador[[#This Row],[ID_Tarea]],tblTareas[ID],tblTareas[Puesto],"")</f>
        <v>Auxiliar Administrativo</v>
      </c>
      <c r="L521">
        <f>_xlfn.XLOOKUP(tblGenerador[[#This Row],[ID_Tarea]],tblTareas[ID],tblTareas[Frec Diaria],"")</f>
        <v>1</v>
      </c>
      <c r="M521" t="str">
        <f>_xlfn.XLOOKUP(tblGenerador[[#This Row],[ID_Tarea]],tblTareas[ID],tblTareas[Excluir_Festivos],"")</f>
        <v>si</v>
      </c>
      <c r="N5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2" spans="1:14">
      <c r="A522" s="6">
        <v>46029</v>
      </c>
      <c r="B522">
        <f>IFERROR(_xlfn.XLOOKUP(tblGenerador[[#This Row],[Fecha]],tblCalendario[Fecha],tblCalendario[Num de Sem],""),"")</f>
        <v>2</v>
      </c>
      <c r="C522" t="str">
        <f>IFERROR(_xlfn.XLOOKUP(tblGenerador[[#This Row],[Fecha]],tblCalendario[Fecha],tblCalendario[Dia Semana],""),"")</f>
        <v>miércoles</v>
      </c>
      <c r="D522">
        <f>IFERROR(_xlfn.XLOOKUP(tblGenerador[[#This Row],[Fecha]],tblCalendario[Fecha],tblCalendario[Mes],""),"")</f>
        <v>1</v>
      </c>
      <c r="E522" t="s">
        <v>319</v>
      </c>
      <c r="F522" t="str">
        <f>_xlfn.XLOOKUP(tblGenerador[[#This Row],[ID_Tarea]],tblTareas[ID],tblTareas[TAREAS],"")</f>
        <v>Pedidos Capturados</v>
      </c>
      <c r="G522" t="str">
        <f>_xlfn.XLOOKUP(tblGenerador[[#This Row],[ID_Tarea]],tblTareas[ID],tblTareas[Tipo frecuencia],"")</f>
        <v>mensual</v>
      </c>
      <c r="H522" t="str">
        <f>_xlfn.XLOOKUP(tblGenerador[[#This Row],[ID_Tarea]],tblTareas[ID],tblTareas[Regla frecuencia],"")</f>
        <v>ultimo dia del mes</v>
      </c>
      <c r="I522">
        <f>_xlfn.XLOOKUP(tblGenerador[[#This Row],[ID_Tarea]],tblTareas[ID],tblTareas[Duración Estándar (min)],"")</f>
        <v>120</v>
      </c>
      <c r="J522" t="str">
        <f>_xlfn.XLOOKUP(tblGenerador[[#This Row],[ID_Tarea]],tblTareas[ID],tblTareas[Turno],"")</f>
        <v>Cualquiera</v>
      </c>
      <c r="K522" t="str">
        <f>_xlfn.XLOOKUP(tblGenerador[[#This Row],[ID_Tarea]],tblTareas[ID],tblTareas[Puesto],"")</f>
        <v>Auxiliar Administrativo</v>
      </c>
      <c r="L522">
        <f>_xlfn.XLOOKUP(tblGenerador[[#This Row],[ID_Tarea]],tblTareas[ID],tblTareas[Frec Diaria],"")</f>
        <v>1</v>
      </c>
      <c r="M522" t="str">
        <f>_xlfn.XLOOKUP(tblGenerador[[#This Row],[ID_Tarea]],tblTareas[ID],tblTareas[Excluir_Festivos],"")</f>
        <v>si</v>
      </c>
      <c r="N5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3" spans="1:14">
      <c r="A523" s="6">
        <v>46029</v>
      </c>
      <c r="B523">
        <f>IFERROR(_xlfn.XLOOKUP(tblGenerador[[#This Row],[Fecha]],tblCalendario[Fecha],tblCalendario[Num de Sem],""),"")</f>
        <v>2</v>
      </c>
      <c r="C523" t="str">
        <f>IFERROR(_xlfn.XLOOKUP(tblGenerador[[#This Row],[Fecha]],tblCalendario[Fecha],tblCalendario[Dia Semana],""),"")</f>
        <v>miércoles</v>
      </c>
      <c r="D523">
        <f>IFERROR(_xlfn.XLOOKUP(tblGenerador[[#This Row],[Fecha]],tblCalendario[Fecha],tblCalendario[Mes],""),"")</f>
        <v>1</v>
      </c>
      <c r="E523" t="s">
        <v>320</v>
      </c>
      <c r="F523" t="str">
        <f>_xlfn.XLOOKUP(tblGenerador[[#This Row],[ID_Tarea]],tblTareas[ID],tblTareas[TAREAS],"")</f>
        <v>Seguimiento A Pedidos Por Recibir</v>
      </c>
      <c r="G523" t="str">
        <f>_xlfn.XLOOKUP(tblGenerador[[#This Row],[ID_Tarea]],tblTareas[ID],tblTareas[Tipo frecuencia],"")</f>
        <v>Mensual</v>
      </c>
      <c r="H523" t="str">
        <f>_xlfn.XLOOKUP(tblGenerador[[#This Row],[ID_Tarea]],tblTareas[ID],tblTareas[Regla frecuencia],"")</f>
        <v>dia 24</v>
      </c>
      <c r="I523">
        <f>_xlfn.XLOOKUP(tblGenerador[[#This Row],[ID_Tarea]],tblTareas[ID],tblTareas[Duración Estándar (min)],"")</f>
        <v>30</v>
      </c>
      <c r="J523" t="str">
        <f>_xlfn.XLOOKUP(tblGenerador[[#This Row],[ID_Tarea]],tblTareas[ID],tblTareas[Turno],"")</f>
        <v>Cualquiera</v>
      </c>
      <c r="K523" t="str">
        <f>_xlfn.XLOOKUP(tblGenerador[[#This Row],[ID_Tarea]],tblTareas[ID],tblTareas[Puesto],"")</f>
        <v>Auxiliar Administrativo</v>
      </c>
      <c r="L523">
        <f>_xlfn.XLOOKUP(tblGenerador[[#This Row],[ID_Tarea]],tblTareas[ID],tblTareas[Frec Diaria],"")</f>
        <v>1</v>
      </c>
      <c r="M523" t="str">
        <f>_xlfn.XLOOKUP(tblGenerador[[#This Row],[ID_Tarea]],tblTareas[ID],tblTareas[Excluir_Festivos],"")</f>
        <v>si</v>
      </c>
      <c r="N5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4" spans="1:14">
      <c r="A524" s="6">
        <v>46029</v>
      </c>
      <c r="B524">
        <f>IFERROR(_xlfn.XLOOKUP(tblGenerador[[#This Row],[Fecha]],tblCalendario[Fecha],tblCalendario[Num de Sem],""),"")</f>
        <v>2</v>
      </c>
      <c r="C524" t="str">
        <f>IFERROR(_xlfn.XLOOKUP(tblGenerador[[#This Row],[Fecha]],tblCalendario[Fecha],tblCalendario[Dia Semana],""),"")</f>
        <v>miércoles</v>
      </c>
      <c r="D524">
        <f>IFERROR(_xlfn.XLOOKUP(tblGenerador[[#This Row],[Fecha]],tblCalendario[Fecha],tblCalendario[Mes],""),"")</f>
        <v>1</v>
      </c>
      <c r="E524" t="s">
        <v>321</v>
      </c>
      <c r="F524" t="str">
        <f>_xlfn.XLOOKUP(tblGenerador[[#This Row],[ID_Tarea]],tblTareas[ID],tblTareas[TAREAS],"")</f>
        <v>Depurar Pedidos Incompletos Después De Información</v>
      </c>
      <c r="G524" t="str">
        <f>_xlfn.XLOOKUP(tblGenerador[[#This Row],[ID_Tarea]],tblTareas[ID],tblTareas[Tipo frecuencia],"")</f>
        <v>Mensual</v>
      </c>
      <c r="H524" t="str">
        <f>_xlfn.XLOOKUP(tblGenerador[[#This Row],[ID_Tarea]],tblTareas[ID],tblTareas[Regla frecuencia],"")</f>
        <v>domingo</v>
      </c>
      <c r="I524">
        <f>_xlfn.XLOOKUP(tblGenerador[[#This Row],[ID_Tarea]],tblTareas[ID],tblTareas[Duración Estándar (min)],"")</f>
        <v>15</v>
      </c>
      <c r="J524" t="str">
        <f>_xlfn.XLOOKUP(tblGenerador[[#This Row],[ID_Tarea]],tblTareas[ID],tblTareas[Turno],"")</f>
        <v>Cualquiera</v>
      </c>
      <c r="K524" t="str">
        <f>_xlfn.XLOOKUP(tblGenerador[[#This Row],[ID_Tarea]],tblTareas[ID],tblTareas[Puesto],"")</f>
        <v>Auxiliar Administrativo</v>
      </c>
      <c r="L524">
        <f>_xlfn.XLOOKUP(tblGenerador[[#This Row],[ID_Tarea]],tblTareas[ID],tblTareas[Frec Diaria],"")</f>
        <v>1</v>
      </c>
      <c r="M524" t="str">
        <f>_xlfn.XLOOKUP(tblGenerador[[#This Row],[ID_Tarea]],tblTareas[ID],tblTareas[Excluir_Festivos],"")</f>
        <v>si</v>
      </c>
      <c r="N5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5" spans="1:14">
      <c r="A525" s="6">
        <v>46029</v>
      </c>
      <c r="B525">
        <f>IFERROR(_xlfn.XLOOKUP(tblGenerador[[#This Row],[Fecha]],tblCalendario[Fecha],tblCalendario[Num de Sem],""),"")</f>
        <v>2</v>
      </c>
      <c r="C525" t="str">
        <f>IFERROR(_xlfn.XLOOKUP(tblGenerador[[#This Row],[Fecha]],tblCalendario[Fecha],tblCalendario[Dia Semana],""),"")</f>
        <v>miércoles</v>
      </c>
      <c r="D525">
        <f>IFERROR(_xlfn.XLOOKUP(tblGenerador[[#This Row],[Fecha]],tblCalendario[Fecha],tblCalendario[Mes],""),"")</f>
        <v>1</v>
      </c>
      <c r="E525" t="s">
        <v>322</v>
      </c>
      <c r="F525" t="str">
        <f>_xlfn.XLOOKUP(tblGenerador[[#This Row],[ID_Tarea]],tblTareas[ID],tblTareas[TAREAS],"")</f>
        <v>Actualizar Intereses En Crédito Directo</v>
      </c>
      <c r="G525" t="str">
        <f>_xlfn.XLOOKUP(tblGenerador[[#This Row],[ID_Tarea]],tblTareas[ID],tblTareas[Tipo frecuencia],"")</f>
        <v>personalizada</v>
      </c>
      <c r="H525" t="str">
        <f>_xlfn.XLOOKUP(tblGenerador[[#This Row],[ID_Tarea]],tblTareas[ID],tblTareas[Regla frecuencia],"")</f>
        <v>ultimo dia del mes</v>
      </c>
      <c r="I525">
        <f>_xlfn.XLOOKUP(tblGenerador[[#This Row],[ID_Tarea]],tblTareas[ID],tblTareas[Duración Estándar (min)],"")</f>
        <v>10</v>
      </c>
      <c r="J525" t="str">
        <f>_xlfn.XLOOKUP(tblGenerador[[#This Row],[ID_Tarea]],tblTareas[ID],tblTareas[Turno],"")</f>
        <v>Cualquiera</v>
      </c>
      <c r="K525" t="str">
        <f>_xlfn.XLOOKUP(tblGenerador[[#This Row],[ID_Tarea]],tblTareas[ID],tblTareas[Puesto],"")</f>
        <v>Auxiliar Administrativo</v>
      </c>
      <c r="L525">
        <f>_xlfn.XLOOKUP(tblGenerador[[#This Row],[ID_Tarea]],tblTareas[ID],tblTareas[Frec Diaria],"")</f>
        <v>1</v>
      </c>
      <c r="M525" t="str">
        <f>_xlfn.XLOOKUP(tblGenerador[[#This Row],[ID_Tarea]],tblTareas[ID],tblTareas[Excluir_Festivos],"")</f>
        <v>si</v>
      </c>
      <c r="N5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6" spans="1:14">
      <c r="A526" s="6">
        <v>46029</v>
      </c>
      <c r="B526">
        <f>IFERROR(_xlfn.XLOOKUP(tblGenerador[[#This Row],[Fecha]],tblCalendario[Fecha],tblCalendario[Num de Sem],""),"")</f>
        <v>2</v>
      </c>
      <c r="C526" t="str">
        <f>IFERROR(_xlfn.XLOOKUP(tblGenerador[[#This Row],[Fecha]],tblCalendario[Fecha],tblCalendario[Dia Semana],""),"")</f>
        <v>miércoles</v>
      </c>
      <c r="D526">
        <f>IFERROR(_xlfn.XLOOKUP(tblGenerador[[#This Row],[Fecha]],tblCalendario[Fecha],tblCalendario[Mes],""),"")</f>
        <v>1</v>
      </c>
      <c r="E526" t="s">
        <v>323</v>
      </c>
      <c r="F526" t="str">
        <f>_xlfn.XLOOKUP(tblGenerador[[#This Row],[ID_Tarea]],tblTareas[ID],tblTareas[TAREAS],"")</f>
        <v>Ajustar Líneas De Crédito</v>
      </c>
      <c r="G526" t="str">
        <f>_xlfn.XLOOKUP(tblGenerador[[#This Row],[ID_Tarea]],tblTareas[ID],tblTareas[Tipo frecuencia],"")</f>
        <v>personalizada</v>
      </c>
      <c r="H526" t="str">
        <f>_xlfn.XLOOKUP(tblGenerador[[#This Row],[ID_Tarea]],tblTareas[ID],tblTareas[Regla frecuencia],"")</f>
        <v>ultimo dia del mes</v>
      </c>
      <c r="I526">
        <f>_xlfn.XLOOKUP(tblGenerador[[#This Row],[ID_Tarea]],tblTareas[ID],tblTareas[Duración Estándar (min)],"")</f>
        <v>10</v>
      </c>
      <c r="J526" t="str">
        <f>_xlfn.XLOOKUP(tblGenerador[[#This Row],[ID_Tarea]],tblTareas[ID],tblTareas[Turno],"")</f>
        <v>Cualquiera</v>
      </c>
      <c r="K526" t="str">
        <f>_xlfn.XLOOKUP(tblGenerador[[#This Row],[ID_Tarea]],tblTareas[ID],tblTareas[Puesto],"")</f>
        <v>Auxiliar Administrativo</v>
      </c>
      <c r="L526">
        <f>_xlfn.XLOOKUP(tblGenerador[[#This Row],[ID_Tarea]],tblTareas[ID],tblTareas[Frec Diaria],"")</f>
        <v>1</v>
      </c>
      <c r="M526" t="str">
        <f>_xlfn.XLOOKUP(tblGenerador[[#This Row],[ID_Tarea]],tblTareas[ID],tblTareas[Excluir_Festivos],"")</f>
        <v>si</v>
      </c>
      <c r="N5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7" spans="1:14">
      <c r="A527" s="6">
        <v>46029</v>
      </c>
      <c r="B527">
        <f>IFERROR(_xlfn.XLOOKUP(tblGenerador[[#This Row],[Fecha]],tblCalendario[Fecha],tblCalendario[Num de Sem],""),"")</f>
        <v>2</v>
      </c>
      <c r="C527" t="str">
        <f>IFERROR(_xlfn.XLOOKUP(tblGenerador[[#This Row],[Fecha]],tblCalendario[Fecha],tblCalendario[Dia Semana],""),"")</f>
        <v>miércoles</v>
      </c>
      <c r="D527">
        <f>IFERROR(_xlfn.XLOOKUP(tblGenerador[[#This Row],[Fecha]],tblCalendario[Fecha],tblCalendario[Mes],""),"")</f>
        <v>1</v>
      </c>
      <c r="E527" t="s">
        <v>324</v>
      </c>
      <c r="F527" t="str">
        <f>_xlfn.XLOOKUP(tblGenerador[[#This Row],[ID_Tarea]],tblTareas[ID],tblTareas[TAREAS],"")</f>
        <v>Ultima Nota General En Blanco ___________</v>
      </c>
      <c r="G527" t="str">
        <f>_xlfn.XLOOKUP(tblGenerador[[#This Row],[ID_Tarea]],tblTareas[ID],tblTareas[Tipo frecuencia],"")</f>
        <v>mensual</v>
      </c>
      <c r="H527" t="str">
        <f>_xlfn.XLOOKUP(tblGenerador[[#This Row],[ID_Tarea]],tblTareas[ID],tblTareas[Regla frecuencia],"")</f>
        <v>dia 27</v>
      </c>
      <c r="I527">
        <f>_xlfn.XLOOKUP(tblGenerador[[#This Row],[ID_Tarea]],tblTareas[ID],tblTareas[Duración Estándar (min)],"")</f>
        <v>30</v>
      </c>
      <c r="J527" t="str">
        <f>_xlfn.XLOOKUP(tblGenerador[[#This Row],[ID_Tarea]],tblTareas[ID],tblTareas[Turno],"")</f>
        <v>Cualquiera</v>
      </c>
      <c r="K527" t="str">
        <f>_xlfn.XLOOKUP(tblGenerador[[#This Row],[ID_Tarea]],tblTareas[ID],tblTareas[Puesto],"")</f>
        <v>Auxiliar Administrativo</v>
      </c>
      <c r="L527">
        <f>_xlfn.XLOOKUP(tblGenerador[[#This Row],[ID_Tarea]],tblTareas[ID],tblTareas[Frec Diaria],"")</f>
        <v>1</v>
      </c>
      <c r="M527" t="str">
        <f>_xlfn.XLOOKUP(tblGenerador[[#This Row],[ID_Tarea]],tblTareas[ID],tblTareas[Excluir_Festivos],"")</f>
        <v>si</v>
      </c>
      <c r="N5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8" spans="1:14">
      <c r="A528" s="6">
        <v>46029</v>
      </c>
      <c r="B528">
        <f>IFERROR(_xlfn.XLOOKUP(tblGenerador[[#This Row],[Fecha]],tblCalendario[Fecha],tblCalendario[Num de Sem],""),"")</f>
        <v>2</v>
      </c>
      <c r="C528" t="str">
        <f>IFERROR(_xlfn.XLOOKUP(tblGenerador[[#This Row],[Fecha]],tblCalendario[Fecha],tblCalendario[Dia Semana],""),"")</f>
        <v>miércoles</v>
      </c>
      <c r="D528">
        <f>IFERROR(_xlfn.XLOOKUP(tblGenerador[[#This Row],[Fecha]],tblCalendario[Fecha],tblCalendario[Mes],""),"")</f>
        <v>1</v>
      </c>
      <c r="E528" t="s">
        <v>325</v>
      </c>
      <c r="F528" t="str">
        <f>_xlfn.XLOOKUP(tblGenerador[[#This Row],[ID_Tarea]],tblTareas[ID],tblTareas[TAREAS],"")</f>
        <v>Preparar Resurtido Niabbals</v>
      </c>
      <c r="G528" t="str">
        <f>_xlfn.XLOOKUP(tblGenerador[[#This Row],[ID_Tarea]],tblTareas[ID],tblTareas[Tipo frecuencia],"")</f>
        <v>bimestral</v>
      </c>
      <c r="H528" t="str">
        <f>_xlfn.XLOOKUP(tblGenerador[[#This Row],[ID_Tarea]],tblTareas[ID],tblTareas[Regla frecuencia],"")</f>
        <v>dia 27</v>
      </c>
      <c r="I528">
        <f>_xlfn.XLOOKUP(tblGenerador[[#This Row],[ID_Tarea]],tblTareas[ID],tblTareas[Duración Estándar (min)],"")</f>
        <v>10</v>
      </c>
      <c r="J528" t="str">
        <f>_xlfn.XLOOKUP(tblGenerador[[#This Row],[ID_Tarea]],tblTareas[ID],tblTareas[Turno],"")</f>
        <v>Cualquiera</v>
      </c>
      <c r="K528" t="str">
        <f>_xlfn.XLOOKUP(tblGenerador[[#This Row],[ID_Tarea]],tblTareas[ID],tblTareas[Puesto],"")</f>
        <v>Auxiliar Administrativo</v>
      </c>
      <c r="L528">
        <f>_xlfn.XLOOKUP(tblGenerador[[#This Row],[ID_Tarea]],tblTareas[ID],tblTareas[Frec Diaria],"")</f>
        <v>1</v>
      </c>
      <c r="M528" t="str">
        <f>_xlfn.XLOOKUP(tblGenerador[[#This Row],[ID_Tarea]],tblTareas[ID],tblTareas[Excluir_Festivos],"")</f>
        <v>si</v>
      </c>
      <c r="N5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29" spans="1:14">
      <c r="A529" s="6">
        <v>46029</v>
      </c>
      <c r="B529">
        <f>IFERROR(_xlfn.XLOOKUP(tblGenerador[[#This Row],[Fecha]],tblCalendario[Fecha],tblCalendario[Num de Sem],""),"")</f>
        <v>2</v>
      </c>
      <c r="C529" t="str">
        <f>IFERROR(_xlfn.XLOOKUP(tblGenerador[[#This Row],[Fecha]],tblCalendario[Fecha],tblCalendario[Dia Semana],""),"")</f>
        <v>miércoles</v>
      </c>
      <c r="D529">
        <f>IFERROR(_xlfn.XLOOKUP(tblGenerador[[#This Row],[Fecha]],tblCalendario[Fecha],tblCalendario[Mes],""),"")</f>
        <v>1</v>
      </c>
      <c r="E529" t="s">
        <v>326</v>
      </c>
      <c r="F529" t="str">
        <f>_xlfn.XLOOKUP(tblGenerador[[#This Row],[ID_Tarea]],tblTareas[ID],tblTareas[TAREAS],"")</f>
        <v>Preparar Resurtido Perfumes Y Bodys</v>
      </c>
      <c r="G529" t="str">
        <f>_xlfn.XLOOKUP(tblGenerador[[#This Row],[ID_Tarea]],tblTareas[ID],tblTareas[Tipo frecuencia],"")</f>
        <v>mensual</v>
      </c>
      <c r="H529" t="str">
        <f>_xlfn.XLOOKUP(tblGenerador[[#This Row],[ID_Tarea]],tblTareas[ID],tblTareas[Regla frecuencia],"")</f>
        <v>dia 27</v>
      </c>
      <c r="I529">
        <f>_xlfn.XLOOKUP(tblGenerador[[#This Row],[ID_Tarea]],tblTareas[ID],tblTareas[Duración Estándar (min)],"")</f>
        <v>10</v>
      </c>
      <c r="J529" t="str">
        <f>_xlfn.XLOOKUP(tblGenerador[[#This Row],[ID_Tarea]],tblTareas[ID],tblTareas[Turno],"")</f>
        <v>Cualquiera</v>
      </c>
      <c r="K529" t="str">
        <f>_xlfn.XLOOKUP(tblGenerador[[#This Row],[ID_Tarea]],tblTareas[ID],tblTareas[Puesto],"")</f>
        <v>Auxiliar Administrativo</v>
      </c>
      <c r="L529">
        <f>_xlfn.XLOOKUP(tblGenerador[[#This Row],[ID_Tarea]],tblTareas[ID],tblTareas[Frec Diaria],"")</f>
        <v>1</v>
      </c>
      <c r="M529" t="str">
        <f>_xlfn.XLOOKUP(tblGenerador[[#This Row],[ID_Tarea]],tblTareas[ID],tblTareas[Excluir_Festivos],"")</f>
        <v>si</v>
      </c>
      <c r="N5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0" spans="1:14">
      <c r="A530" s="6">
        <v>46029</v>
      </c>
      <c r="B530">
        <f>IFERROR(_xlfn.XLOOKUP(tblGenerador[[#This Row],[Fecha]],tblCalendario[Fecha],tblCalendario[Num de Sem],""),"")</f>
        <v>2</v>
      </c>
      <c r="C530" t="str">
        <f>IFERROR(_xlfn.XLOOKUP(tblGenerador[[#This Row],[Fecha]],tblCalendario[Fecha],tblCalendario[Dia Semana],""),"")</f>
        <v>miércoles</v>
      </c>
      <c r="D530">
        <f>IFERROR(_xlfn.XLOOKUP(tblGenerador[[#This Row],[Fecha]],tblCalendario[Fecha],tblCalendario[Mes],""),"")</f>
        <v>1</v>
      </c>
      <c r="E530" t="s">
        <v>327</v>
      </c>
      <c r="F530" t="str">
        <f>_xlfn.XLOOKUP(tblGenerador[[#This Row],[ID_Tarea]],tblTareas[ID],tblTareas[TAREAS],"")</f>
        <v>Preparar Resurtido Bolsas Y Carteras</v>
      </c>
      <c r="G530" t="str">
        <f>_xlfn.XLOOKUP(tblGenerador[[#This Row],[ID_Tarea]],tblTareas[ID],tblTareas[Tipo frecuencia],"")</f>
        <v>mensual</v>
      </c>
      <c r="H530" t="str">
        <f>_xlfn.XLOOKUP(tblGenerador[[#This Row],[ID_Tarea]],tblTareas[ID],tblTareas[Regla frecuencia],"")</f>
        <v>dia 27</v>
      </c>
      <c r="I530">
        <f>_xlfn.XLOOKUP(tblGenerador[[#This Row],[ID_Tarea]],tblTareas[ID],tblTareas[Duración Estándar (min)],"")</f>
        <v>10</v>
      </c>
      <c r="J530" t="str">
        <f>_xlfn.XLOOKUP(tblGenerador[[#This Row],[ID_Tarea]],tblTareas[ID],tblTareas[Turno],"")</f>
        <v>Cualquiera</v>
      </c>
      <c r="K530" t="str">
        <f>_xlfn.XLOOKUP(tblGenerador[[#This Row],[ID_Tarea]],tblTareas[ID],tblTareas[Puesto],"")</f>
        <v>Auxiliar Administrativo</v>
      </c>
      <c r="L530">
        <f>_xlfn.XLOOKUP(tblGenerador[[#This Row],[ID_Tarea]],tblTareas[ID],tblTareas[Frec Diaria],"")</f>
        <v>1</v>
      </c>
      <c r="M530" t="str">
        <f>_xlfn.XLOOKUP(tblGenerador[[#This Row],[ID_Tarea]],tblTareas[ID],tblTareas[Excluir_Festivos],"")</f>
        <v>si</v>
      </c>
      <c r="N5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1" spans="1:14">
      <c r="A531" s="6">
        <v>46029</v>
      </c>
      <c r="B531">
        <f>IFERROR(_xlfn.XLOOKUP(tblGenerador[[#This Row],[Fecha]],tblCalendario[Fecha],tblCalendario[Num de Sem],""),"")</f>
        <v>2</v>
      </c>
      <c r="C531" t="str">
        <f>IFERROR(_xlfn.XLOOKUP(tblGenerador[[#This Row],[Fecha]],tblCalendario[Fecha],tblCalendario[Dia Semana],""),"")</f>
        <v>miércoles</v>
      </c>
      <c r="D531">
        <f>IFERROR(_xlfn.XLOOKUP(tblGenerador[[#This Row],[Fecha]],tblCalendario[Fecha],tblCalendario[Mes],""),"")</f>
        <v>1</v>
      </c>
      <c r="E531" t="s">
        <v>328</v>
      </c>
      <c r="F531" t="str">
        <f>_xlfn.XLOOKUP(tblGenerador[[#This Row],[ID_Tarea]],tblTareas[ID],tblTareas[TAREAS],"")</f>
        <v>Modificación De Precios Al Vender</v>
      </c>
      <c r="G531" t="str">
        <f>_xlfn.XLOOKUP(tblGenerador[[#This Row],[ID_Tarea]],tblTareas[ID],tblTareas[Tipo frecuencia],"")</f>
        <v>mensual</v>
      </c>
      <c r="H531" t="str">
        <f>_xlfn.XLOOKUP(tblGenerador[[#This Row],[ID_Tarea]],tblTareas[ID],tblTareas[Regla frecuencia],"")</f>
        <v>dia 10</v>
      </c>
      <c r="I531">
        <f>_xlfn.XLOOKUP(tblGenerador[[#This Row],[ID_Tarea]],tblTareas[ID],tblTareas[Duración Estándar (min)],"")</f>
        <v>10</v>
      </c>
      <c r="J531" t="str">
        <f>_xlfn.XLOOKUP(tblGenerador[[#This Row],[ID_Tarea]],tblTareas[ID],tblTareas[Turno],"")</f>
        <v>Cualquiera</v>
      </c>
      <c r="K531" t="str">
        <f>_xlfn.XLOOKUP(tblGenerador[[#This Row],[ID_Tarea]],tblTareas[ID],tblTareas[Puesto],"")</f>
        <v>Auxiliar Administrativo</v>
      </c>
      <c r="L531">
        <f>_xlfn.XLOOKUP(tblGenerador[[#This Row],[ID_Tarea]],tblTareas[ID],tblTareas[Frec Diaria],"")</f>
        <v>1</v>
      </c>
      <c r="M531" t="str">
        <f>_xlfn.XLOOKUP(tblGenerador[[#This Row],[ID_Tarea]],tblTareas[ID],tblTareas[Excluir_Festivos],"")</f>
        <v>si</v>
      </c>
      <c r="N5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2" spans="1:14">
      <c r="A532" s="6">
        <v>46029</v>
      </c>
      <c r="B532">
        <f>IFERROR(_xlfn.XLOOKUP(tblGenerador[[#This Row],[Fecha]],tblCalendario[Fecha],tblCalendario[Num de Sem],""),"")</f>
        <v>2</v>
      </c>
      <c r="C532" t="str">
        <f>IFERROR(_xlfn.XLOOKUP(tblGenerador[[#This Row],[Fecha]],tblCalendario[Fecha],tblCalendario[Dia Semana],""),"")</f>
        <v>miércoles</v>
      </c>
      <c r="D532">
        <f>IFERROR(_xlfn.XLOOKUP(tblGenerador[[#This Row],[Fecha]],tblCalendario[Fecha],tblCalendario[Mes],""),"")</f>
        <v>1</v>
      </c>
      <c r="E532" t="s">
        <v>329</v>
      </c>
      <c r="F532" t="str">
        <f>_xlfn.XLOOKUP(tblGenerador[[#This Row],[ID_Tarea]],tblTareas[ID],tblTareas[TAREAS],"")</f>
        <v>Pagares, Pagos De Dv Y Traspasos Archivados</v>
      </c>
      <c r="G532" t="str">
        <f>_xlfn.XLOOKUP(tblGenerador[[#This Row],[ID_Tarea]],tblTareas[ID],tblTareas[Tipo frecuencia],"")</f>
        <v>trimestral</v>
      </c>
      <c r="H532" t="str">
        <f>_xlfn.XLOOKUP(tblGenerador[[#This Row],[ID_Tarea]],tblTareas[ID],tblTareas[Regla frecuencia],"")</f>
        <v>trimestral, primer lunes</v>
      </c>
      <c r="I532">
        <f>_xlfn.XLOOKUP(tblGenerador[[#This Row],[ID_Tarea]],tblTareas[ID],tblTareas[Duración Estándar (min)],"")</f>
        <v>10</v>
      </c>
      <c r="J532" t="str">
        <f>_xlfn.XLOOKUP(tblGenerador[[#This Row],[ID_Tarea]],tblTareas[ID],tblTareas[Turno],"")</f>
        <v>Cualquiera</v>
      </c>
      <c r="K532" t="str">
        <f>_xlfn.XLOOKUP(tblGenerador[[#This Row],[ID_Tarea]],tblTareas[ID],tblTareas[Puesto],"")</f>
        <v>Auxiliar Administrativo</v>
      </c>
      <c r="L532">
        <f>_xlfn.XLOOKUP(tblGenerador[[#This Row],[ID_Tarea]],tblTareas[ID],tblTareas[Frec Diaria],"")</f>
        <v>1</v>
      </c>
      <c r="M532" t="str">
        <f>_xlfn.XLOOKUP(tblGenerador[[#This Row],[ID_Tarea]],tblTareas[ID],tblTareas[Excluir_Festivos],"")</f>
        <v>si</v>
      </c>
      <c r="N5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3" spans="1:14">
      <c r="A533" s="6">
        <v>46029</v>
      </c>
      <c r="B533">
        <f>IFERROR(_xlfn.XLOOKUP(tblGenerador[[#This Row],[Fecha]],tblCalendario[Fecha],tblCalendario[Num de Sem],""),"")</f>
        <v>2</v>
      </c>
      <c r="C533" t="str">
        <f>IFERROR(_xlfn.XLOOKUP(tblGenerador[[#This Row],[Fecha]],tblCalendario[Fecha],tblCalendario[Dia Semana],""),"")</f>
        <v>miércoles</v>
      </c>
      <c r="D533">
        <f>IFERROR(_xlfn.XLOOKUP(tblGenerador[[#This Row],[Fecha]],tblCalendario[Fecha],tblCalendario[Mes],""),"")</f>
        <v>1</v>
      </c>
      <c r="E533" t="s">
        <v>330</v>
      </c>
      <c r="F533" t="str">
        <f>_xlfn.XLOOKUP(tblGenerador[[#This Row],[ID_Tarea]],tblTareas[ID],tblTareas[TAREAS],"")</f>
        <v>Revisión Extintores (Flecha En Área Verde)</v>
      </c>
      <c r="G533" t="str">
        <f>_xlfn.XLOOKUP(tblGenerador[[#This Row],[ID_Tarea]],tblTareas[ID],tblTareas[Tipo frecuencia],"")</f>
        <v>anual</v>
      </c>
      <c r="H533" t="str">
        <f>_xlfn.XLOOKUP(tblGenerador[[#This Row],[ID_Tarea]],tblTareas[ID],tblTareas[Regla frecuencia],"")</f>
        <v>dia 8</v>
      </c>
      <c r="I533">
        <f>_xlfn.XLOOKUP(tblGenerador[[#This Row],[ID_Tarea]],tblTareas[ID],tblTareas[Duración Estándar (min)],"")</f>
        <v>5</v>
      </c>
      <c r="J533" t="str">
        <f>_xlfn.XLOOKUP(tblGenerador[[#This Row],[ID_Tarea]],tblTareas[ID],tblTareas[Turno],"")</f>
        <v>Cualquiera</v>
      </c>
      <c r="K533" t="str">
        <f>_xlfn.XLOOKUP(tblGenerador[[#This Row],[ID_Tarea]],tblTareas[ID],tblTareas[Puesto],"")</f>
        <v>Auxiliar Administrativo</v>
      </c>
      <c r="L533">
        <f>_xlfn.XLOOKUP(tblGenerador[[#This Row],[ID_Tarea]],tblTareas[ID],tblTareas[Frec Diaria],"")</f>
        <v>1</v>
      </c>
      <c r="M533" t="str">
        <f>_xlfn.XLOOKUP(tblGenerador[[#This Row],[ID_Tarea]],tblTareas[ID],tblTareas[Excluir_Festivos],"")</f>
        <v>si</v>
      </c>
      <c r="N5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4" spans="1:14">
      <c r="A534" s="6">
        <v>46029</v>
      </c>
      <c r="B534">
        <f>IFERROR(_xlfn.XLOOKUP(tblGenerador[[#This Row],[Fecha]],tblCalendario[Fecha],tblCalendario[Num de Sem],""),"")</f>
        <v>2</v>
      </c>
      <c r="C534" t="str">
        <f>IFERROR(_xlfn.XLOOKUP(tblGenerador[[#This Row],[Fecha]],tblCalendario[Fecha],tblCalendario[Dia Semana],""),"")</f>
        <v>miércoles</v>
      </c>
      <c r="D534">
        <f>IFERROR(_xlfn.XLOOKUP(tblGenerador[[#This Row],[Fecha]],tblCalendario[Fecha],tblCalendario[Mes],""),"")</f>
        <v>1</v>
      </c>
      <c r="E534" t="s">
        <v>331</v>
      </c>
      <c r="F534" t="str">
        <f>_xlfn.XLOOKUP(tblGenerador[[#This Row],[ID_Tarea]],tblTareas[ID],tblTareas[TAREAS],"")</f>
        <v>Conteo Cpu’S Y Pantallas Tio Pepe</v>
      </c>
      <c r="G534" t="str">
        <f>_xlfn.XLOOKUP(tblGenerador[[#This Row],[ID_Tarea]],tblTareas[ID],tblTareas[Tipo frecuencia],"")</f>
        <v>trimestral</v>
      </c>
      <c r="H534" t="str">
        <f>_xlfn.XLOOKUP(tblGenerador[[#This Row],[ID_Tarea]],tblTareas[ID],tblTareas[Regla frecuencia],"")</f>
        <v>trimestral, primer lunes</v>
      </c>
      <c r="I534">
        <f>_xlfn.XLOOKUP(tblGenerador[[#This Row],[ID_Tarea]],tblTareas[ID],tblTareas[Duración Estándar (min)],"")</f>
        <v>90</v>
      </c>
      <c r="J534" t="str">
        <f>_xlfn.XLOOKUP(tblGenerador[[#This Row],[ID_Tarea]],tblTareas[ID],tblTareas[Turno],"")</f>
        <v>Cualquiera</v>
      </c>
      <c r="K534" t="str">
        <f>_xlfn.XLOOKUP(tblGenerador[[#This Row],[ID_Tarea]],tblTareas[ID],tblTareas[Puesto],"")</f>
        <v>Auxiliar Administrativo</v>
      </c>
      <c r="L534">
        <f>_xlfn.XLOOKUP(tblGenerador[[#This Row],[ID_Tarea]],tblTareas[ID],tblTareas[Frec Diaria],"")</f>
        <v>1</v>
      </c>
      <c r="M534" t="str">
        <f>_xlfn.XLOOKUP(tblGenerador[[#This Row],[ID_Tarea]],tblTareas[ID],tblTareas[Excluir_Festivos],"")</f>
        <v>si</v>
      </c>
      <c r="N5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5" spans="1:14">
      <c r="A535" s="6">
        <v>46029</v>
      </c>
      <c r="B535">
        <f>IFERROR(_xlfn.XLOOKUP(tblGenerador[[#This Row],[Fecha]],tblCalendario[Fecha],tblCalendario[Num de Sem],""),"")</f>
        <v>2</v>
      </c>
      <c r="C535" t="str">
        <f>IFERROR(_xlfn.XLOOKUP(tblGenerador[[#This Row],[Fecha]],tblCalendario[Fecha],tblCalendario[Dia Semana],""),"")</f>
        <v>miércoles</v>
      </c>
      <c r="D535">
        <f>IFERROR(_xlfn.XLOOKUP(tblGenerador[[#This Row],[Fecha]],tblCalendario[Fecha],tblCalendario[Mes],""),"")</f>
        <v>1</v>
      </c>
      <c r="E535" t="s">
        <v>332</v>
      </c>
      <c r="F535" t="str">
        <f>_xlfn.XLOOKUP(tblGenerador[[#This Row],[ID_Tarea]],tblTareas[ID],tblTareas[TAREAS],"")</f>
        <v>Bono Mercancía Colaboradores Lyfe / Canaco</v>
      </c>
      <c r="G535" t="str">
        <f>_xlfn.XLOOKUP(tblGenerador[[#This Row],[ID_Tarea]],tblTareas[ID],tblTareas[Tipo frecuencia],"")</f>
        <v>mensual</v>
      </c>
      <c r="H535" t="str">
        <f>_xlfn.XLOOKUP(tblGenerador[[#This Row],[ID_Tarea]],tblTareas[ID],tblTareas[Regla frecuencia],"")</f>
        <v>dia 27</v>
      </c>
      <c r="I535">
        <f>_xlfn.XLOOKUP(tblGenerador[[#This Row],[ID_Tarea]],tblTareas[ID],tblTareas[Duración Estándar (min)],"")</f>
        <v>30</v>
      </c>
      <c r="J535" t="str">
        <f>_xlfn.XLOOKUP(tblGenerador[[#This Row],[ID_Tarea]],tblTareas[ID],tblTareas[Turno],"")</f>
        <v>Cualquiera</v>
      </c>
      <c r="K535" t="str">
        <f>_xlfn.XLOOKUP(tblGenerador[[#This Row],[ID_Tarea]],tblTareas[ID],tblTareas[Puesto],"")</f>
        <v>Auxiliar Administrativo</v>
      </c>
      <c r="L535">
        <f>_xlfn.XLOOKUP(tblGenerador[[#This Row],[ID_Tarea]],tblTareas[ID],tblTareas[Frec Diaria],"")</f>
        <v>1</v>
      </c>
      <c r="M535" t="str">
        <f>_xlfn.XLOOKUP(tblGenerador[[#This Row],[ID_Tarea]],tblTareas[ID],tblTareas[Excluir_Festivos],"")</f>
        <v>si</v>
      </c>
      <c r="N5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6" spans="1:14">
      <c r="A536" s="6">
        <v>46029</v>
      </c>
      <c r="B536">
        <f>IFERROR(_xlfn.XLOOKUP(tblGenerador[[#This Row],[Fecha]],tblCalendario[Fecha],tblCalendario[Num de Sem],""),"")</f>
        <v>2</v>
      </c>
      <c r="C536" t="str">
        <f>IFERROR(_xlfn.XLOOKUP(tblGenerador[[#This Row],[Fecha]],tblCalendario[Fecha],tblCalendario[Dia Semana],""),"")</f>
        <v>miércoles</v>
      </c>
      <c r="D536">
        <f>IFERROR(_xlfn.XLOOKUP(tblGenerador[[#This Row],[Fecha]],tblCalendario[Fecha],tblCalendario[Mes],""),"")</f>
        <v>1</v>
      </c>
      <c r="E536" t="s">
        <v>333</v>
      </c>
      <c r="F536" t="str">
        <f>_xlfn.XLOOKUP(tblGenerador[[#This Row],[ID_Tarea]],tblTareas[ID],tblTareas[TAREAS],"")</f>
        <v>Preparar Y Organizar Revisión De Mercancía (Día 19)</v>
      </c>
      <c r="G536" t="str">
        <f>_xlfn.XLOOKUP(tblGenerador[[#This Row],[ID_Tarea]],tblTareas[ID],tblTareas[Tipo frecuencia],"")</f>
        <v>mensual</v>
      </c>
      <c r="H536" t="str">
        <f>_xlfn.XLOOKUP(tblGenerador[[#This Row],[ID_Tarea]],tblTareas[ID],tblTareas[Regla frecuencia],"")</f>
        <v>dia 19</v>
      </c>
      <c r="I536">
        <f>_xlfn.XLOOKUP(tblGenerador[[#This Row],[ID_Tarea]],tblTareas[ID],tblTareas[Duración Estándar (min)],"")</f>
        <v>180</v>
      </c>
      <c r="J536" t="str">
        <f>_xlfn.XLOOKUP(tblGenerador[[#This Row],[ID_Tarea]],tblTareas[ID],tblTareas[Turno],"")</f>
        <v>Cualquiera</v>
      </c>
      <c r="K536" t="str">
        <f>_xlfn.XLOOKUP(tblGenerador[[#This Row],[ID_Tarea]],tblTareas[ID],tblTareas[Puesto],"")</f>
        <v>Auxiliar Administrativo</v>
      </c>
      <c r="L536">
        <f>_xlfn.XLOOKUP(tblGenerador[[#This Row],[ID_Tarea]],tblTareas[ID],tblTareas[Frec Diaria],"")</f>
        <v>1</v>
      </c>
      <c r="M536" t="str">
        <f>_xlfn.XLOOKUP(tblGenerador[[#This Row],[ID_Tarea]],tblTareas[ID],tblTareas[Excluir_Festivos],"")</f>
        <v>si</v>
      </c>
      <c r="N5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7" spans="1:14">
      <c r="A537" s="6">
        <v>46029</v>
      </c>
      <c r="B537">
        <f>IFERROR(_xlfn.XLOOKUP(tblGenerador[[#This Row],[Fecha]],tblCalendario[Fecha],tblCalendario[Num de Sem],""),"")</f>
        <v>2</v>
      </c>
      <c r="C537" t="str">
        <f>IFERROR(_xlfn.XLOOKUP(tblGenerador[[#This Row],[Fecha]],tblCalendario[Fecha],tblCalendario[Dia Semana],""),"")</f>
        <v>miércoles</v>
      </c>
      <c r="D537">
        <f>IFERROR(_xlfn.XLOOKUP(tblGenerador[[#This Row],[Fecha]],tblCalendario[Fecha],tblCalendario[Mes],""),"")</f>
        <v>1</v>
      </c>
      <c r="E537" t="s">
        <v>334</v>
      </c>
      <c r="F537" t="str">
        <f>_xlfn.XLOOKUP(tblGenerador[[#This Row],[ID_Tarea]],tblTareas[ID],tblTareas[TAREAS],"")</f>
        <v>Enviar Mensaje Guía De Revisión Y Mcia A Descontinuar</v>
      </c>
      <c r="G537" t="str">
        <f>_xlfn.XLOOKUP(tblGenerador[[#This Row],[ID_Tarea]],tblTareas[ID],tblTareas[Tipo frecuencia],"")</f>
        <v>bimestral</v>
      </c>
      <c r="H537" t="str">
        <f>_xlfn.XLOOKUP(tblGenerador[[#This Row],[ID_Tarea]],tblTareas[ID],tblTareas[Regla frecuencia],"")</f>
        <v>dia 20</v>
      </c>
      <c r="I537">
        <f>_xlfn.XLOOKUP(tblGenerador[[#This Row],[ID_Tarea]],tblTareas[ID],tblTareas[Duración Estándar (min)],"")</f>
        <v>5</v>
      </c>
      <c r="J537" t="str">
        <f>_xlfn.XLOOKUP(tblGenerador[[#This Row],[ID_Tarea]],tblTareas[ID],tblTareas[Turno],"")</f>
        <v>Cualquiera</v>
      </c>
      <c r="K537" t="str">
        <f>_xlfn.XLOOKUP(tblGenerador[[#This Row],[ID_Tarea]],tblTareas[ID],tblTareas[Puesto],"")</f>
        <v>Auxiliar Administrativo</v>
      </c>
      <c r="L537">
        <f>_xlfn.XLOOKUP(tblGenerador[[#This Row],[ID_Tarea]],tblTareas[ID],tblTareas[Frec Diaria],"")</f>
        <v>1</v>
      </c>
      <c r="M537" t="str">
        <f>_xlfn.XLOOKUP(tblGenerador[[#This Row],[ID_Tarea]],tblTareas[ID],tblTareas[Excluir_Festivos],"")</f>
        <v>si</v>
      </c>
      <c r="N5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8" spans="1:14">
      <c r="A538" s="6">
        <v>46029</v>
      </c>
      <c r="B538">
        <f>IFERROR(_xlfn.XLOOKUP(tblGenerador[[#This Row],[Fecha]],tblCalendario[Fecha],tblCalendario[Num de Sem],""),"")</f>
        <v>2</v>
      </c>
      <c r="C538" t="str">
        <f>IFERROR(_xlfn.XLOOKUP(tblGenerador[[#This Row],[Fecha]],tblCalendario[Fecha],tblCalendario[Dia Semana],""),"")</f>
        <v>miércoles</v>
      </c>
      <c r="D538">
        <f>IFERROR(_xlfn.XLOOKUP(tblGenerador[[#This Row],[Fecha]],tblCalendario[Fecha],tblCalendario[Mes],""),"")</f>
        <v>1</v>
      </c>
      <c r="E538" t="s">
        <v>335</v>
      </c>
      <c r="F538" t="str">
        <f>_xlfn.XLOOKUP(tblGenerador[[#This Row],[ID_Tarea]],tblTareas[ID],tblTareas[TAREAS],"")</f>
        <v>Confundir Zapatos (Día 20)</v>
      </c>
      <c r="G538" t="str">
        <f>_xlfn.XLOOKUP(tblGenerador[[#This Row],[ID_Tarea]],tblTareas[ID],tblTareas[Tipo frecuencia],"")</f>
        <v>mensual</v>
      </c>
      <c r="H538" t="str">
        <f>_xlfn.XLOOKUP(tblGenerador[[#This Row],[ID_Tarea]],tblTareas[ID],tblTareas[Regla frecuencia],"")</f>
        <v>dia 20</v>
      </c>
      <c r="I538">
        <f>_xlfn.XLOOKUP(tblGenerador[[#This Row],[ID_Tarea]],tblTareas[ID],tblTareas[Duración Estándar (min)],"")</f>
        <v>120</v>
      </c>
      <c r="J538" t="str">
        <f>_xlfn.XLOOKUP(tblGenerador[[#This Row],[ID_Tarea]],tblTareas[ID],tblTareas[Turno],"")</f>
        <v>Cualquiera</v>
      </c>
      <c r="K538" t="str">
        <f>_xlfn.XLOOKUP(tblGenerador[[#This Row],[ID_Tarea]],tblTareas[ID],tblTareas[Puesto],"")</f>
        <v>Auxiliar Administrativo</v>
      </c>
      <c r="L538">
        <f>_xlfn.XLOOKUP(tblGenerador[[#This Row],[ID_Tarea]],tblTareas[ID],tblTareas[Frec Diaria],"")</f>
        <v>1</v>
      </c>
      <c r="M538" t="str">
        <f>_xlfn.XLOOKUP(tblGenerador[[#This Row],[ID_Tarea]],tblTareas[ID],tblTareas[Excluir_Festivos],"")</f>
        <v>si</v>
      </c>
      <c r="N5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39" spans="1:14">
      <c r="A539" s="6">
        <v>46029</v>
      </c>
      <c r="B539">
        <f>IFERROR(_xlfn.XLOOKUP(tblGenerador[[#This Row],[Fecha]],tblCalendario[Fecha],tblCalendario[Num de Sem],""),"")</f>
        <v>2</v>
      </c>
      <c r="C539" t="str">
        <f>IFERROR(_xlfn.XLOOKUP(tblGenerador[[#This Row],[Fecha]],tblCalendario[Fecha],tblCalendario[Dia Semana],""),"")</f>
        <v>miércoles</v>
      </c>
      <c r="D539">
        <f>IFERROR(_xlfn.XLOOKUP(tblGenerador[[#This Row],[Fecha]],tblCalendario[Fecha],tblCalendario[Mes],""),"")</f>
        <v>1</v>
      </c>
      <c r="E539" t="s">
        <v>336</v>
      </c>
      <c r="F539" t="str">
        <f>_xlfn.XLOOKUP(tblGenerador[[#This Row],[ID_Tarea]],tblTareas[ID],tblTareas[TAREAS],"")</f>
        <v>Revisión De Pares Confundidos</v>
      </c>
      <c r="G539" t="str">
        <f>_xlfn.XLOOKUP(tblGenerador[[#This Row],[ID_Tarea]],tblTareas[ID],tblTareas[Tipo frecuencia],"")</f>
        <v>mensual</v>
      </c>
      <c r="H539" t="str">
        <f>_xlfn.XLOOKUP(tblGenerador[[#This Row],[ID_Tarea]],tblTareas[ID],tblTareas[Regla frecuencia],"")</f>
        <v>dia 26</v>
      </c>
      <c r="I539">
        <f>_xlfn.XLOOKUP(tblGenerador[[#This Row],[ID_Tarea]],tblTareas[ID],tblTareas[Duración Estándar (min)],"")</f>
        <v>120</v>
      </c>
      <c r="J539" t="str">
        <f>_xlfn.XLOOKUP(tblGenerador[[#This Row],[ID_Tarea]],tblTareas[ID],tblTareas[Turno],"")</f>
        <v>Cualquiera</v>
      </c>
      <c r="K539" t="str">
        <f>_xlfn.XLOOKUP(tblGenerador[[#This Row],[ID_Tarea]],tblTareas[ID],tblTareas[Puesto],"")</f>
        <v>Auxiliar Administrativo</v>
      </c>
      <c r="L539">
        <f>_xlfn.XLOOKUP(tblGenerador[[#This Row],[ID_Tarea]],tblTareas[ID],tblTareas[Frec Diaria],"")</f>
        <v>1</v>
      </c>
      <c r="M539" t="str">
        <f>_xlfn.XLOOKUP(tblGenerador[[#This Row],[ID_Tarea]],tblTareas[ID],tblTareas[Excluir_Festivos],"")</f>
        <v>si</v>
      </c>
      <c r="N5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0" spans="1:14">
      <c r="A540" s="6">
        <v>46029</v>
      </c>
      <c r="B540">
        <f>IFERROR(_xlfn.XLOOKUP(tblGenerador[[#This Row],[Fecha]],tblCalendario[Fecha],tblCalendario[Num de Sem],""),"")</f>
        <v>2</v>
      </c>
      <c r="C540" t="str">
        <f>IFERROR(_xlfn.XLOOKUP(tblGenerador[[#This Row],[Fecha]],tblCalendario[Fecha],tblCalendario[Dia Semana],""),"")</f>
        <v>miércoles</v>
      </c>
      <c r="D540">
        <f>IFERROR(_xlfn.XLOOKUP(tblGenerador[[#This Row],[Fecha]],tblCalendario[Fecha],tblCalendario[Mes],""),"")</f>
        <v>1</v>
      </c>
      <c r="E540" t="s">
        <v>337</v>
      </c>
      <c r="F540" t="str">
        <f>_xlfn.XLOOKUP(tblGenerador[[#This Row],[ID_Tarea]],tblTareas[ID],tblTareas[TAREAS],"")</f>
        <v>Reimprimir Etiquetas Codigo de barra erroneas</v>
      </c>
      <c r="G540" t="str">
        <f>_xlfn.XLOOKUP(tblGenerador[[#This Row],[ID_Tarea]],tblTareas[ID],tblTareas[Tipo frecuencia],"")</f>
        <v>mensual</v>
      </c>
      <c r="H540" t="str">
        <f>_xlfn.XLOOKUP(tblGenerador[[#This Row],[ID_Tarea]],tblTareas[ID],tblTareas[Regla frecuencia],"")</f>
        <v>dia 26</v>
      </c>
      <c r="I540">
        <f>_xlfn.XLOOKUP(tblGenerador[[#This Row],[ID_Tarea]],tblTareas[ID],tblTareas[Duración Estándar (min)],"")</f>
        <v>20</v>
      </c>
      <c r="J540" t="str">
        <f>_xlfn.XLOOKUP(tblGenerador[[#This Row],[ID_Tarea]],tblTareas[ID],tblTareas[Turno],"")</f>
        <v>Cualquiera</v>
      </c>
      <c r="K540" t="str">
        <f>_xlfn.XLOOKUP(tblGenerador[[#This Row],[ID_Tarea]],tblTareas[ID],tblTareas[Puesto],"")</f>
        <v>Auxiliar Administrativo</v>
      </c>
      <c r="L540">
        <f>_xlfn.XLOOKUP(tblGenerador[[#This Row],[ID_Tarea]],tblTareas[ID],tblTareas[Frec Diaria],"")</f>
        <v>1</v>
      </c>
      <c r="M540" t="str">
        <f>_xlfn.XLOOKUP(tblGenerador[[#This Row],[ID_Tarea]],tblTareas[ID],tblTareas[Excluir_Festivos],"")</f>
        <v>si</v>
      </c>
      <c r="N5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1" spans="1:14">
      <c r="A541" s="6">
        <v>46029</v>
      </c>
      <c r="B541">
        <f>IFERROR(_xlfn.XLOOKUP(tblGenerador[[#This Row],[Fecha]],tblCalendario[Fecha],tblCalendario[Num de Sem],""),"")</f>
        <v>2</v>
      </c>
      <c r="C541" t="str">
        <f>IFERROR(_xlfn.XLOOKUP(tblGenerador[[#This Row],[Fecha]],tblCalendario[Fecha],tblCalendario[Dia Semana],""),"")</f>
        <v>miércoles</v>
      </c>
      <c r="D541">
        <f>IFERROR(_xlfn.XLOOKUP(tblGenerador[[#This Row],[Fecha]],tblCalendario[Fecha],tblCalendario[Mes],""),"")</f>
        <v>1</v>
      </c>
      <c r="E541" t="s">
        <v>338</v>
      </c>
      <c r="F541" t="str">
        <f>_xlfn.XLOOKUP(tblGenerador[[#This Row],[ID_Tarea]],tblTareas[ID],tblTareas[TAREAS],"")</f>
        <v>Registrar Bajas Por Defectos</v>
      </c>
      <c r="G541" t="str">
        <f>_xlfn.XLOOKUP(tblGenerador[[#This Row],[ID_Tarea]],tblTareas[ID],tblTareas[Tipo frecuencia],"")</f>
        <v>mensual</v>
      </c>
      <c r="H541" t="str">
        <f>_xlfn.XLOOKUP(tblGenerador[[#This Row],[ID_Tarea]],tblTareas[ID],tblTareas[Regla frecuencia],"")</f>
        <v>dia 26</v>
      </c>
      <c r="I541">
        <f>_xlfn.XLOOKUP(tblGenerador[[#This Row],[ID_Tarea]],tblTareas[ID],tblTareas[Duración Estándar (min)],"")</f>
        <v>15</v>
      </c>
      <c r="J541" t="str">
        <f>_xlfn.XLOOKUP(tblGenerador[[#This Row],[ID_Tarea]],tblTareas[ID],tblTareas[Turno],"")</f>
        <v>Cualquiera</v>
      </c>
      <c r="K541" t="str">
        <f>_xlfn.XLOOKUP(tblGenerador[[#This Row],[ID_Tarea]],tblTareas[ID],tblTareas[Puesto],"")</f>
        <v>Auxiliar Administrativo</v>
      </c>
      <c r="L541">
        <f>_xlfn.XLOOKUP(tblGenerador[[#This Row],[ID_Tarea]],tblTareas[ID],tblTareas[Frec Diaria],"")</f>
        <v>1</v>
      </c>
      <c r="M541" t="str">
        <f>_xlfn.XLOOKUP(tblGenerador[[#This Row],[ID_Tarea]],tblTareas[ID],tblTareas[Excluir_Festivos],"")</f>
        <v>si</v>
      </c>
      <c r="N5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2" spans="1:14">
      <c r="A542" s="6">
        <v>46029</v>
      </c>
      <c r="B542">
        <f>IFERROR(_xlfn.XLOOKUP(tblGenerador[[#This Row],[Fecha]],tblCalendario[Fecha],tblCalendario[Num de Sem],""),"")</f>
        <v>2</v>
      </c>
      <c r="C542" t="str">
        <f>IFERROR(_xlfn.XLOOKUP(tblGenerador[[#This Row],[Fecha]],tblCalendario[Fecha],tblCalendario[Dia Semana],""),"")</f>
        <v>miércoles</v>
      </c>
      <c r="D542">
        <f>IFERROR(_xlfn.XLOOKUP(tblGenerador[[#This Row],[Fecha]],tblCalendario[Fecha],tblCalendario[Mes],""),"")</f>
        <v>1</v>
      </c>
      <c r="E542" t="s">
        <v>339</v>
      </c>
      <c r="F542" t="str">
        <f>_xlfn.XLOOKUP(tblGenerador[[#This Row],[ID_Tarea]],tblTareas[ID],tblTareas[TAREAS],"")</f>
        <v>Revisar Lectores De Códigos</v>
      </c>
      <c r="G542" t="str">
        <f>_xlfn.XLOOKUP(tblGenerador[[#This Row],[ID_Tarea]],tblTareas[ID],tblTareas[Tipo frecuencia],"")</f>
        <v>mensual</v>
      </c>
      <c r="H542" t="str">
        <f>_xlfn.XLOOKUP(tblGenerador[[#This Row],[ID_Tarea]],tblTareas[ID],tblTareas[Regla frecuencia],"")</f>
        <v>dia 24</v>
      </c>
      <c r="I542">
        <f>_xlfn.XLOOKUP(tblGenerador[[#This Row],[ID_Tarea]],tblTareas[ID],tblTareas[Duración Estándar (min)],"")</f>
        <v>5</v>
      </c>
      <c r="J542" t="str">
        <f>_xlfn.XLOOKUP(tblGenerador[[#This Row],[ID_Tarea]],tblTareas[ID],tblTareas[Turno],"")</f>
        <v>Cualquiera</v>
      </c>
      <c r="K542" t="str">
        <f>_xlfn.XLOOKUP(tblGenerador[[#This Row],[ID_Tarea]],tblTareas[ID],tblTareas[Puesto],"")</f>
        <v>Auxiliar Administrativo</v>
      </c>
      <c r="L542">
        <f>_xlfn.XLOOKUP(tblGenerador[[#This Row],[ID_Tarea]],tblTareas[ID],tblTareas[Frec Diaria],"")</f>
        <v>1</v>
      </c>
      <c r="M542" t="str">
        <f>_xlfn.XLOOKUP(tblGenerador[[#This Row],[ID_Tarea]],tblTareas[ID],tblTareas[Excluir_Festivos],"")</f>
        <v>si</v>
      </c>
      <c r="N5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3" spans="1:14">
      <c r="A543" s="6">
        <v>46029</v>
      </c>
      <c r="B543">
        <f>IFERROR(_xlfn.XLOOKUP(tblGenerador[[#This Row],[Fecha]],tblCalendario[Fecha],tblCalendario[Num de Sem],""),"")</f>
        <v>2</v>
      </c>
      <c r="C543" t="str">
        <f>IFERROR(_xlfn.XLOOKUP(tblGenerador[[#This Row],[Fecha]],tblCalendario[Fecha],tblCalendario[Dia Semana],""),"")</f>
        <v>miércoles</v>
      </c>
      <c r="D543">
        <f>IFERROR(_xlfn.XLOOKUP(tblGenerador[[#This Row],[Fecha]],tblCalendario[Fecha],tblCalendario[Mes],""),"")</f>
        <v>1</v>
      </c>
      <c r="E543" t="s">
        <v>340</v>
      </c>
      <c r="F543" t="str">
        <f>_xlfn.XLOOKUP(tblGenerador[[#This Row],[ID_Tarea]],tblTareas[ID],tblTareas[TAREAS],"")</f>
        <v>Revisión Y Lectura De Inventario (Dia 27)</v>
      </c>
      <c r="G543" t="str">
        <f>_xlfn.XLOOKUP(tblGenerador[[#This Row],[ID_Tarea]],tblTareas[ID],tblTareas[Tipo frecuencia],"")</f>
        <v>mensual</v>
      </c>
      <c r="H543" t="str">
        <f>_xlfn.XLOOKUP(tblGenerador[[#This Row],[ID_Tarea]],tblTareas[ID],tblTareas[Regla frecuencia],"")</f>
        <v>dia 27</v>
      </c>
      <c r="I543">
        <f>_xlfn.XLOOKUP(tblGenerador[[#This Row],[ID_Tarea]],tblTareas[ID],tblTareas[Duración Estándar (min)],"")</f>
        <v>480</v>
      </c>
      <c r="J543" t="str">
        <f>_xlfn.XLOOKUP(tblGenerador[[#This Row],[ID_Tarea]],tblTareas[ID],tblTareas[Turno],"")</f>
        <v>Cualquiera</v>
      </c>
      <c r="K543" t="str">
        <f>_xlfn.XLOOKUP(tblGenerador[[#This Row],[ID_Tarea]],tblTareas[ID],tblTareas[Puesto],"")</f>
        <v>Auxiliar Administrativo</v>
      </c>
      <c r="L543">
        <f>_xlfn.XLOOKUP(tblGenerador[[#This Row],[ID_Tarea]],tblTareas[ID],tblTareas[Frec Diaria],"")</f>
        <v>1</v>
      </c>
      <c r="M543" t="str">
        <f>_xlfn.XLOOKUP(tblGenerador[[#This Row],[ID_Tarea]],tblTareas[ID],tblTareas[Excluir_Festivos],"")</f>
        <v>si</v>
      </c>
      <c r="N5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4" spans="1:14">
      <c r="A544" s="6">
        <v>46029</v>
      </c>
      <c r="B544">
        <f>IFERROR(_xlfn.XLOOKUP(tblGenerador[[#This Row],[Fecha]],tblCalendario[Fecha],tblCalendario[Num de Sem],""),"")</f>
        <v>2</v>
      </c>
      <c r="C544" t="str">
        <f>IFERROR(_xlfn.XLOOKUP(tblGenerador[[#This Row],[Fecha]],tblCalendario[Fecha],tblCalendario[Dia Semana],""),"")</f>
        <v>miércoles</v>
      </c>
      <c r="D544">
        <f>IFERROR(_xlfn.XLOOKUP(tblGenerador[[#This Row],[Fecha]],tblCalendario[Fecha],tblCalendario[Mes],""),"")</f>
        <v>1</v>
      </c>
      <c r="E544" t="s">
        <v>341</v>
      </c>
      <c r="F544" t="str">
        <f>_xlfn.XLOOKUP(tblGenerador[[#This Row],[ID_Tarea]],tblTareas[ID],tblTareas[TAREAS],"")</f>
        <v>Solicitar/Registrar Nc En Devoluciones Por Defecto</v>
      </c>
      <c r="G544" t="str">
        <f>_xlfn.XLOOKUP(tblGenerador[[#This Row],[ID_Tarea]],tblTareas[ID],tblTareas[Tipo frecuencia],"")</f>
        <v>Mensual</v>
      </c>
      <c r="H544" t="str">
        <f>_xlfn.XLOOKUP(tblGenerador[[#This Row],[ID_Tarea]],tblTareas[ID],tblTareas[Regla frecuencia],"")</f>
        <v>martes</v>
      </c>
      <c r="I544">
        <f>_xlfn.XLOOKUP(tblGenerador[[#This Row],[ID_Tarea]],tblTareas[ID],tblTareas[Duración Estándar (min)],"")</f>
        <v>5</v>
      </c>
      <c r="J544" t="str">
        <f>_xlfn.XLOOKUP(tblGenerador[[#This Row],[ID_Tarea]],tblTareas[ID],tblTareas[Turno],"")</f>
        <v>Cualquiera</v>
      </c>
      <c r="K544" t="str">
        <f>_xlfn.XLOOKUP(tblGenerador[[#This Row],[ID_Tarea]],tblTareas[ID],tblTareas[Puesto],"")</f>
        <v>Auxiliar Administrativo</v>
      </c>
      <c r="L544">
        <f>_xlfn.XLOOKUP(tblGenerador[[#This Row],[ID_Tarea]],tblTareas[ID],tblTareas[Frec Diaria],"")</f>
        <v>1</v>
      </c>
      <c r="M544" t="str">
        <f>_xlfn.XLOOKUP(tblGenerador[[#This Row],[ID_Tarea]],tblTareas[ID],tblTareas[Excluir_Festivos],"")</f>
        <v>si</v>
      </c>
      <c r="N5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5" spans="1:14">
      <c r="A545" s="6">
        <v>46029</v>
      </c>
      <c r="B545">
        <f>IFERROR(_xlfn.XLOOKUP(tblGenerador[[#This Row],[Fecha]],tblCalendario[Fecha],tblCalendario[Num de Sem],""),"")</f>
        <v>2</v>
      </c>
      <c r="C545" t="str">
        <f>IFERROR(_xlfn.XLOOKUP(tblGenerador[[#This Row],[Fecha]],tblCalendario[Fecha],tblCalendario[Dia Semana],""),"")</f>
        <v>miércoles</v>
      </c>
      <c r="D545">
        <f>IFERROR(_xlfn.XLOOKUP(tblGenerador[[#This Row],[Fecha]],tblCalendario[Fecha],tblCalendario[Mes],""),"")</f>
        <v>1</v>
      </c>
      <c r="E545" t="s">
        <v>342</v>
      </c>
      <c r="F545" t="str">
        <f>_xlfn.XLOOKUP(tblGenerador[[#This Row],[ID_Tarea]],tblTareas[ID],tblTareas[TAREAS],"")</f>
        <v>Enviar Devoluciones Por Defecto, O Destruirlos</v>
      </c>
      <c r="G545" t="str">
        <f>_xlfn.XLOOKUP(tblGenerador[[#This Row],[ID_Tarea]],tblTareas[ID],tblTareas[Tipo frecuencia],"")</f>
        <v>semanal</v>
      </c>
      <c r="H545" t="str">
        <f>_xlfn.XLOOKUP(tblGenerador[[#This Row],[ID_Tarea]],tblTareas[ID],tblTareas[Regla frecuencia],"")</f>
        <v>lunes</v>
      </c>
      <c r="I545">
        <f>_xlfn.XLOOKUP(tblGenerador[[#This Row],[ID_Tarea]],tblTareas[ID],tblTareas[Duración Estándar (min)],"")</f>
        <v>50</v>
      </c>
      <c r="J545" t="str">
        <f>_xlfn.XLOOKUP(tblGenerador[[#This Row],[ID_Tarea]],tblTareas[ID],tblTareas[Turno],"")</f>
        <v>Cualquiera</v>
      </c>
      <c r="K545" t="str">
        <f>_xlfn.XLOOKUP(tblGenerador[[#This Row],[ID_Tarea]],tblTareas[ID],tblTareas[Puesto],"")</f>
        <v>Auxiliar Administrativo</v>
      </c>
      <c r="L545">
        <f>_xlfn.XLOOKUP(tblGenerador[[#This Row],[ID_Tarea]],tblTareas[ID],tblTareas[Frec Diaria],"")</f>
        <v>1</v>
      </c>
      <c r="M545" t="str">
        <f>_xlfn.XLOOKUP(tblGenerador[[#This Row],[ID_Tarea]],tblTareas[ID],tblTareas[Excluir_Festivos],"")</f>
        <v>si</v>
      </c>
      <c r="N5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6" spans="1:14">
      <c r="A546" s="6">
        <v>46029</v>
      </c>
      <c r="B546">
        <f>IFERROR(_xlfn.XLOOKUP(tblGenerador[[#This Row],[Fecha]],tblCalendario[Fecha],tblCalendario[Num de Sem],""),"")</f>
        <v>2</v>
      </c>
      <c r="C546" t="str">
        <f>IFERROR(_xlfn.XLOOKUP(tblGenerador[[#This Row],[Fecha]],tblCalendario[Fecha],tblCalendario[Dia Semana],""),"")</f>
        <v>miércoles</v>
      </c>
      <c r="D546">
        <f>IFERROR(_xlfn.XLOOKUP(tblGenerador[[#This Row],[Fecha]],tblCalendario[Fecha],tblCalendario[Mes],""),"")</f>
        <v>1</v>
      </c>
      <c r="E546" t="s">
        <v>343</v>
      </c>
      <c r="F546" t="str">
        <f>_xlfn.XLOOKUP(tblGenerador[[#This Row],[ID_Tarea]],tblTareas[ID],tblTareas[TAREAS],"")</f>
        <v>Entrega De Siguiente Check List Coordinador / Corte Caja</v>
      </c>
      <c r="G546" t="str">
        <f>_xlfn.XLOOKUP(tblGenerador[[#This Row],[ID_Tarea]],tblTareas[ID],tblTareas[Tipo frecuencia],"")</f>
        <v>mensual</v>
      </c>
      <c r="H546" t="str">
        <f>_xlfn.XLOOKUP(tblGenerador[[#This Row],[ID_Tarea]],tblTareas[ID],tblTareas[Regla frecuencia],"")</f>
        <v>dia 24</v>
      </c>
      <c r="I546">
        <f>_xlfn.XLOOKUP(tblGenerador[[#This Row],[ID_Tarea]],tblTareas[ID],tblTareas[Duración Estándar (min)],"")</f>
        <v>5</v>
      </c>
      <c r="J546" t="str">
        <f>_xlfn.XLOOKUP(tblGenerador[[#This Row],[ID_Tarea]],tblTareas[ID],tblTareas[Turno],"")</f>
        <v>Cualquiera</v>
      </c>
      <c r="K546" t="str">
        <f>_xlfn.XLOOKUP(tblGenerador[[#This Row],[ID_Tarea]],tblTareas[ID],tblTareas[Puesto],"")</f>
        <v>Auxiliar Administrativo</v>
      </c>
      <c r="L546">
        <f>_xlfn.XLOOKUP(tblGenerador[[#This Row],[ID_Tarea]],tblTareas[ID],tblTareas[Frec Diaria],"")</f>
        <v>1</v>
      </c>
      <c r="M546" t="str">
        <f>_xlfn.XLOOKUP(tblGenerador[[#This Row],[ID_Tarea]],tblTareas[ID],tblTareas[Excluir_Festivos],"")</f>
        <v>si</v>
      </c>
      <c r="N5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7" spans="1:14">
      <c r="A547" s="6">
        <v>46029</v>
      </c>
      <c r="B547">
        <f>IFERROR(_xlfn.XLOOKUP(tblGenerador[[#This Row],[Fecha]],tblCalendario[Fecha],tblCalendario[Num de Sem],""),"")</f>
        <v>2</v>
      </c>
      <c r="C547" t="str">
        <f>IFERROR(_xlfn.XLOOKUP(tblGenerador[[#This Row],[Fecha]],tblCalendario[Fecha],tblCalendario[Dia Semana],""),"")</f>
        <v>miércoles</v>
      </c>
      <c r="D547">
        <f>IFERROR(_xlfn.XLOOKUP(tblGenerador[[#This Row],[Fecha]],tblCalendario[Fecha],tblCalendario[Mes],""),"")</f>
        <v>1</v>
      </c>
      <c r="E547" t="s">
        <v>4695</v>
      </c>
      <c r="F547" t="str">
        <f>_xlfn.XLOOKUP(tblGenerador[[#This Row],[ID_Tarea]],tblTareas[ID],tblTareas[TAREAS],"")</f>
        <v>Generar PreNomina</v>
      </c>
      <c r="G547" t="str">
        <f>_xlfn.XLOOKUP(tblGenerador[[#This Row],[ID_Tarea]],tblTareas[ID],tblTareas[Tipo frecuencia],"")</f>
        <v>semanal</v>
      </c>
      <c r="H547" t="str">
        <f>_xlfn.XLOOKUP(tblGenerador[[#This Row],[ID_Tarea]],tblTareas[ID],tblTareas[Regla frecuencia],"")</f>
        <v>sábado</v>
      </c>
      <c r="I547">
        <f>_xlfn.XLOOKUP(tblGenerador[[#This Row],[ID_Tarea]],tblTareas[ID],tblTareas[Duración Estándar (min)],"")</f>
        <v>120</v>
      </c>
      <c r="J547" t="str">
        <f>_xlfn.XLOOKUP(tblGenerador[[#This Row],[ID_Tarea]],tblTareas[ID],tblTareas[Turno],"")</f>
        <v>Cualquiera</v>
      </c>
      <c r="K547" t="str">
        <f>_xlfn.XLOOKUP(tblGenerador[[#This Row],[ID_Tarea]],tblTareas[ID],tblTareas[Puesto],"")</f>
        <v>Auxiliar Administrativo</v>
      </c>
      <c r="L547">
        <f>_xlfn.XLOOKUP(tblGenerador[[#This Row],[ID_Tarea]],tblTareas[ID],tblTareas[Frec Diaria],"")</f>
        <v>1</v>
      </c>
      <c r="M547" t="str">
        <f>_xlfn.XLOOKUP(tblGenerador[[#This Row],[ID_Tarea]],tblTareas[ID],tblTareas[Excluir_Festivos],"")</f>
        <v>si</v>
      </c>
      <c r="N5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48" spans="1:14">
      <c r="A548" s="6">
        <v>46030</v>
      </c>
      <c r="B548">
        <f>IFERROR(_xlfn.XLOOKUP(tblGenerador[[#This Row],[Fecha]],tblCalendario[Fecha],tblCalendario[Num de Sem],""),"")</f>
        <v>2</v>
      </c>
      <c r="C548" t="str">
        <f>IFERROR(_xlfn.XLOOKUP(tblGenerador[[#This Row],[Fecha]],tblCalendario[Fecha],tblCalendario[Dia Semana],""),"")</f>
        <v>jueves</v>
      </c>
      <c r="D548">
        <f>IFERROR(_xlfn.XLOOKUP(tblGenerador[[#This Row],[Fecha]],tblCalendario[Fecha],tblCalendario[Mes],""),"")</f>
        <v>1</v>
      </c>
      <c r="E548" t="s">
        <v>176</v>
      </c>
      <c r="F548" t="str">
        <f>_xlfn.XLOOKUP(tblGenerador[[#This Row],[ID_Tarea]],tblTareas[ID],tblTareas[TAREAS],"")</f>
        <v>Asignación Y Seguimiento Tareas Al Equipo</v>
      </c>
      <c r="G548" t="str">
        <f>_xlfn.XLOOKUP(tblGenerador[[#This Row],[ID_Tarea]],tblTareas[ID],tblTareas[Tipo frecuencia],"")</f>
        <v>diario</v>
      </c>
      <c r="H548" t="str">
        <f>_xlfn.XLOOKUP(tblGenerador[[#This Row],[ID_Tarea]],tblTareas[ID],tblTareas[Regla frecuencia],"")</f>
        <v>diario</v>
      </c>
      <c r="I548">
        <f>_xlfn.XLOOKUP(tblGenerador[[#This Row],[ID_Tarea]],tblTareas[ID],tblTareas[Duración Estándar (min)],"")</f>
        <v>15</v>
      </c>
      <c r="J548" t="str">
        <f>_xlfn.XLOOKUP(tblGenerador[[#This Row],[ID_Tarea]],tblTareas[ID],tblTareas[Turno],"")</f>
        <v>Cualquiera</v>
      </c>
      <c r="K548" t="str">
        <f>_xlfn.XLOOKUP(tblGenerador[[#This Row],[ID_Tarea]],tblTareas[ID],tblTareas[Puesto],"")</f>
        <v>Auxiliar Administrativo</v>
      </c>
      <c r="L548">
        <f>_xlfn.XLOOKUP(tblGenerador[[#This Row],[ID_Tarea]],tblTareas[ID],tblTareas[Frec Diaria],"")</f>
        <v>1</v>
      </c>
      <c r="M548" t="str">
        <f>_xlfn.XLOOKUP(tblGenerador[[#This Row],[ID_Tarea]],tblTareas[ID],tblTareas[Excluir_Festivos],"")</f>
        <v>si</v>
      </c>
      <c r="N5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49" spans="1:14">
      <c r="A549" s="6">
        <v>46030</v>
      </c>
      <c r="B549">
        <f>IFERROR(_xlfn.XLOOKUP(tblGenerador[[#This Row],[Fecha]],tblCalendario[Fecha],tblCalendario[Num de Sem],""),"")</f>
        <v>2</v>
      </c>
      <c r="C549" t="str">
        <f>IFERROR(_xlfn.XLOOKUP(tblGenerador[[#This Row],[Fecha]],tblCalendario[Fecha],tblCalendario[Dia Semana],""),"")</f>
        <v>jueves</v>
      </c>
      <c r="D549">
        <f>IFERROR(_xlfn.XLOOKUP(tblGenerador[[#This Row],[Fecha]],tblCalendario[Fecha],tblCalendario[Mes],""),"")</f>
        <v>1</v>
      </c>
      <c r="E549" t="s">
        <v>177</v>
      </c>
      <c r="F549" t="str">
        <f>_xlfn.XLOOKUP(tblGenerador[[#This Row],[ID_Tarea]],tblTareas[ID],tblTareas[TAREAS],"")</f>
        <v>Cobranza Telefonica CD</v>
      </c>
      <c r="G549" t="str">
        <f>_xlfn.XLOOKUP(tblGenerador[[#This Row],[ID_Tarea]],tblTareas[ID],tblTareas[Tipo frecuencia],"")</f>
        <v>personalizada</v>
      </c>
      <c r="H549" t="str">
        <f>_xlfn.XLOOKUP(tblGenerador[[#This Row],[ID_Tarea]],tblTareas[ID],tblTareas[Regla frecuencia],"")</f>
        <v>dia 27, dia 28, dia 4, dia 5, dia 14, dia 13, dia 20, dia 22, dia 11, dia 12, dia 26, dia 26, dia 30, dia 31</v>
      </c>
      <c r="I549">
        <f>_xlfn.XLOOKUP(tblGenerador[[#This Row],[ID_Tarea]],tblTareas[ID],tblTareas[Duración Estándar (min)],"")</f>
        <v>120</v>
      </c>
      <c r="J549" t="str">
        <f>_xlfn.XLOOKUP(tblGenerador[[#This Row],[ID_Tarea]],tblTareas[ID],tblTareas[Turno],"")</f>
        <v>Cualquiera</v>
      </c>
      <c r="K549" t="str">
        <f>_xlfn.XLOOKUP(tblGenerador[[#This Row],[ID_Tarea]],tblTareas[ID],tblTareas[Puesto],"")</f>
        <v>Auxiliar Administrativo</v>
      </c>
      <c r="L549">
        <f>_xlfn.XLOOKUP(tblGenerador[[#This Row],[ID_Tarea]],tblTareas[ID],tblTareas[Frec Diaria],"")</f>
        <v>1</v>
      </c>
      <c r="M549" t="str">
        <f>_xlfn.XLOOKUP(tblGenerador[[#This Row],[ID_Tarea]],tblTareas[ID],tblTareas[Excluir_Festivos],"")</f>
        <v>si</v>
      </c>
      <c r="N5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0" spans="1:14">
      <c r="A550" s="6">
        <v>46030</v>
      </c>
      <c r="B550">
        <f>IFERROR(_xlfn.XLOOKUP(tblGenerador[[#This Row],[Fecha]],tblCalendario[Fecha],tblCalendario[Num de Sem],""),"")</f>
        <v>2</v>
      </c>
      <c r="C550" t="str">
        <f>IFERROR(_xlfn.XLOOKUP(tblGenerador[[#This Row],[Fecha]],tblCalendario[Fecha],tblCalendario[Dia Semana],""),"")</f>
        <v>jueves</v>
      </c>
      <c r="D550">
        <f>IFERROR(_xlfn.XLOOKUP(tblGenerador[[#This Row],[Fecha]],tblCalendario[Fecha],tblCalendario[Mes],""),"")</f>
        <v>1</v>
      </c>
      <c r="E550" t="s">
        <v>178</v>
      </c>
      <c r="F550" t="str">
        <f>_xlfn.XLOOKUP(tblGenerador[[#This Row],[ID_Tarea]],tblTareas[ID],tblTareas[TAREAS],"")</f>
        <v>Enviar Fotos Lista De Exhibicion</v>
      </c>
      <c r="G550" t="str">
        <f>_xlfn.XLOOKUP(tblGenerador[[#This Row],[ID_Tarea]],tblTareas[ID],tblTareas[Tipo frecuencia],"")</f>
        <v>semanal</v>
      </c>
      <c r="H550" t="str">
        <f>_xlfn.XLOOKUP(tblGenerador[[#This Row],[ID_Tarea]],tblTareas[ID],tblTareas[Regla frecuencia],"")</f>
        <v>jueves</v>
      </c>
      <c r="I550">
        <f>_xlfn.XLOOKUP(tblGenerador[[#This Row],[ID_Tarea]],tblTareas[ID],tblTareas[Duración Estándar (min)],"")</f>
        <v>10</v>
      </c>
      <c r="J550" t="str">
        <f>_xlfn.XLOOKUP(tblGenerador[[#This Row],[ID_Tarea]],tblTareas[ID],tblTareas[Turno],"")</f>
        <v>Cualquiera</v>
      </c>
      <c r="K550" t="str">
        <f>_xlfn.XLOOKUP(tblGenerador[[#This Row],[ID_Tarea]],tblTareas[ID],tblTareas[Puesto],"")</f>
        <v>Auxiliar Administrativo</v>
      </c>
      <c r="L550">
        <f>_xlfn.XLOOKUP(tblGenerador[[#This Row],[ID_Tarea]],tblTareas[ID],tblTareas[Frec Diaria],"")</f>
        <v>1</v>
      </c>
      <c r="M550" t="str">
        <f>_xlfn.XLOOKUP(tblGenerador[[#This Row],[ID_Tarea]],tblTareas[ID],tblTareas[Excluir_Festivos],"")</f>
        <v>si</v>
      </c>
      <c r="N5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51" spans="1:14">
      <c r="A551" s="6">
        <v>46030</v>
      </c>
      <c r="B551">
        <f>IFERROR(_xlfn.XLOOKUP(tblGenerador[[#This Row],[Fecha]],tblCalendario[Fecha],tblCalendario[Num de Sem],""),"")</f>
        <v>2</v>
      </c>
      <c r="C551" t="str">
        <f>IFERROR(_xlfn.XLOOKUP(tblGenerador[[#This Row],[Fecha]],tblCalendario[Fecha],tblCalendario[Dia Semana],""),"")</f>
        <v>jueves</v>
      </c>
      <c r="D551">
        <f>IFERROR(_xlfn.XLOOKUP(tblGenerador[[#This Row],[Fecha]],tblCalendario[Fecha],tblCalendario[Mes],""),"")</f>
        <v>1</v>
      </c>
      <c r="E551" t="s">
        <v>1316</v>
      </c>
      <c r="F551" t="str">
        <f>_xlfn.XLOOKUP(tblGenerador[[#This Row],[ID_Tarea]],tblTareas[ID],tblTareas[TAREAS],"")</f>
        <v>Pago De Telefono</v>
      </c>
      <c r="G551" t="str">
        <f>_xlfn.XLOOKUP(tblGenerador[[#This Row],[ID_Tarea]],tblTareas[ID],tblTareas[Tipo frecuencia],"")</f>
        <v>mensual</v>
      </c>
      <c r="H551" t="str">
        <f>_xlfn.XLOOKUP(tblGenerador[[#This Row],[ID_Tarea]],tblTareas[ID],tblTareas[Regla frecuencia],"")</f>
        <v>dia 24</v>
      </c>
      <c r="I551">
        <f>_xlfn.XLOOKUP(tblGenerador[[#This Row],[ID_Tarea]],tblTareas[ID],tblTareas[Duración Estándar (min)],"")</f>
        <v>10</v>
      </c>
      <c r="J551" t="str">
        <f>_xlfn.XLOOKUP(tblGenerador[[#This Row],[ID_Tarea]],tblTareas[ID],tblTareas[Turno],"")</f>
        <v>Cualquiera</v>
      </c>
      <c r="K551" t="str">
        <f>_xlfn.XLOOKUP(tblGenerador[[#This Row],[ID_Tarea]],tblTareas[ID],tblTareas[Puesto],"")</f>
        <v>Auxiliar Administrativo</v>
      </c>
      <c r="L551">
        <f>_xlfn.XLOOKUP(tblGenerador[[#This Row],[ID_Tarea]],tblTareas[ID],tblTareas[Frec Diaria],"")</f>
        <v>1</v>
      </c>
      <c r="M551" t="str">
        <f>_xlfn.XLOOKUP(tblGenerador[[#This Row],[ID_Tarea]],tblTareas[ID],tblTareas[Excluir_Festivos],"")</f>
        <v>si</v>
      </c>
      <c r="N5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2" spans="1:14">
      <c r="A552" s="6">
        <v>46030</v>
      </c>
      <c r="B552">
        <f>IFERROR(_xlfn.XLOOKUP(tblGenerador[[#This Row],[Fecha]],tblCalendario[Fecha],tblCalendario[Num de Sem],""),"")</f>
        <v>2</v>
      </c>
      <c r="C552" t="str">
        <f>IFERROR(_xlfn.XLOOKUP(tblGenerador[[#This Row],[Fecha]],tblCalendario[Fecha],tblCalendario[Dia Semana],""),"")</f>
        <v>jueves</v>
      </c>
      <c r="D552">
        <f>IFERROR(_xlfn.XLOOKUP(tblGenerador[[#This Row],[Fecha]],tblCalendario[Fecha],tblCalendario[Mes],""),"")</f>
        <v>1</v>
      </c>
      <c r="E552" t="s">
        <v>1317</v>
      </c>
      <c r="F552" t="str">
        <f>_xlfn.XLOOKUP(tblGenerador[[#This Row],[ID_Tarea]],tblTareas[ID],tblTareas[TAREAS],"")</f>
        <v>Pago De Agua</v>
      </c>
      <c r="G552" t="str">
        <f>_xlfn.XLOOKUP(tblGenerador[[#This Row],[ID_Tarea]],tblTareas[ID],tblTareas[Tipo frecuencia],"")</f>
        <v>mensual</v>
      </c>
      <c r="H552" t="str">
        <f>_xlfn.XLOOKUP(tblGenerador[[#This Row],[ID_Tarea]],tblTareas[ID],tblTareas[Regla frecuencia],"")</f>
        <v>dia 24</v>
      </c>
      <c r="I552">
        <f>_xlfn.XLOOKUP(tblGenerador[[#This Row],[ID_Tarea]],tblTareas[ID],tblTareas[Duración Estándar (min)],"")</f>
        <v>10</v>
      </c>
      <c r="J552" t="str">
        <f>_xlfn.XLOOKUP(tblGenerador[[#This Row],[ID_Tarea]],tblTareas[ID],tblTareas[Turno],"")</f>
        <v>Cualquiera</v>
      </c>
      <c r="K552" t="str">
        <f>_xlfn.XLOOKUP(tblGenerador[[#This Row],[ID_Tarea]],tblTareas[ID],tblTareas[Puesto],"")</f>
        <v>Auxiliar Administrativo</v>
      </c>
      <c r="L552">
        <f>_xlfn.XLOOKUP(tblGenerador[[#This Row],[ID_Tarea]],tblTareas[ID],tblTareas[Frec Diaria],"")</f>
        <v>1</v>
      </c>
      <c r="M552" t="str">
        <f>_xlfn.XLOOKUP(tblGenerador[[#This Row],[ID_Tarea]],tblTareas[ID],tblTareas[Excluir_Festivos],"")</f>
        <v>si</v>
      </c>
      <c r="N5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3" spans="1:14">
      <c r="A553" s="6">
        <v>46030</v>
      </c>
      <c r="B553">
        <f>IFERROR(_xlfn.XLOOKUP(tblGenerador[[#This Row],[Fecha]],tblCalendario[Fecha],tblCalendario[Num de Sem],""),"")</f>
        <v>2</v>
      </c>
      <c r="C553" t="str">
        <f>IFERROR(_xlfn.XLOOKUP(tblGenerador[[#This Row],[Fecha]],tblCalendario[Fecha],tblCalendario[Dia Semana],""),"")</f>
        <v>jueves</v>
      </c>
      <c r="D553">
        <f>IFERROR(_xlfn.XLOOKUP(tblGenerador[[#This Row],[Fecha]],tblCalendario[Fecha],tblCalendario[Mes],""),"")</f>
        <v>1</v>
      </c>
      <c r="E553" t="s">
        <v>1318</v>
      </c>
      <c r="F553" t="str">
        <f>_xlfn.XLOOKUP(tblGenerador[[#This Row],[ID_Tarea]],tblTareas[ID],tblTareas[TAREAS],"")</f>
        <v>Pago De Luz</v>
      </c>
      <c r="G553" t="str">
        <f>_xlfn.XLOOKUP(tblGenerador[[#This Row],[ID_Tarea]],tblTareas[ID],tblTareas[Tipo frecuencia],"")</f>
        <v>mensual</v>
      </c>
      <c r="H553" t="str">
        <f>_xlfn.XLOOKUP(tblGenerador[[#This Row],[ID_Tarea]],tblTareas[ID],tblTareas[Regla frecuencia],"")</f>
        <v>dia 24</v>
      </c>
      <c r="I553">
        <f>_xlfn.XLOOKUP(tblGenerador[[#This Row],[ID_Tarea]],tblTareas[ID],tblTareas[Duración Estándar (min)],"")</f>
        <v>10</v>
      </c>
      <c r="J553" t="str">
        <f>_xlfn.XLOOKUP(tblGenerador[[#This Row],[ID_Tarea]],tblTareas[ID],tblTareas[Turno],"")</f>
        <v>Cualquiera</v>
      </c>
      <c r="K553" t="str">
        <f>_xlfn.XLOOKUP(tblGenerador[[#This Row],[ID_Tarea]],tblTareas[ID],tblTareas[Puesto],"")</f>
        <v>Auxiliar Administrativo</v>
      </c>
      <c r="L553">
        <f>_xlfn.XLOOKUP(tblGenerador[[#This Row],[ID_Tarea]],tblTareas[ID],tblTareas[Frec Diaria],"")</f>
        <v>1</v>
      </c>
      <c r="M553" t="str">
        <f>_xlfn.XLOOKUP(tblGenerador[[#This Row],[ID_Tarea]],tblTareas[ID],tblTareas[Excluir_Festivos],"")</f>
        <v>si</v>
      </c>
      <c r="N5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4" spans="1:14">
      <c r="A554" s="6">
        <v>46030</v>
      </c>
      <c r="B554">
        <f>IFERROR(_xlfn.XLOOKUP(tblGenerador[[#This Row],[Fecha]],tblCalendario[Fecha],tblCalendario[Num de Sem],""),"")</f>
        <v>2</v>
      </c>
      <c r="C554" t="str">
        <f>IFERROR(_xlfn.XLOOKUP(tblGenerador[[#This Row],[Fecha]],tblCalendario[Fecha],tblCalendario[Dia Semana],""),"")</f>
        <v>jueves</v>
      </c>
      <c r="D554">
        <f>IFERROR(_xlfn.XLOOKUP(tblGenerador[[#This Row],[Fecha]],tblCalendario[Fecha],tblCalendario[Mes],""),"")</f>
        <v>1</v>
      </c>
      <c r="E554" t="s">
        <v>179</v>
      </c>
      <c r="F554" t="str">
        <f>_xlfn.XLOOKUP(tblGenerador[[#This Row],[ID_Tarea]],tblTareas[ID],tblTareas[TAREAS],"")</f>
        <v xml:space="preserve">Totales Check Lista Caja </v>
      </c>
      <c r="G554" t="str">
        <f>_xlfn.XLOOKUP(tblGenerador[[#This Row],[ID_Tarea]],tblTareas[ID],tblTareas[Tipo frecuencia],"")</f>
        <v>mensual</v>
      </c>
      <c r="H554" t="str">
        <f>_xlfn.XLOOKUP(tblGenerador[[#This Row],[ID_Tarea]],tblTareas[ID],tblTareas[Regla frecuencia],"")</f>
        <v>dia 24</v>
      </c>
      <c r="I554">
        <f>_xlfn.XLOOKUP(tblGenerador[[#This Row],[ID_Tarea]],tblTareas[ID],tblTareas[Duración Estándar (min)],"")</f>
        <v>10</v>
      </c>
      <c r="J554" t="str">
        <f>_xlfn.XLOOKUP(tblGenerador[[#This Row],[ID_Tarea]],tblTareas[ID],tblTareas[Turno],"")</f>
        <v>Cualquiera</v>
      </c>
      <c r="K554" t="str">
        <f>_xlfn.XLOOKUP(tblGenerador[[#This Row],[ID_Tarea]],tblTareas[ID],tblTareas[Puesto],"")</f>
        <v>Auxiliar Administrativo</v>
      </c>
      <c r="L554">
        <f>_xlfn.XLOOKUP(tblGenerador[[#This Row],[ID_Tarea]],tblTareas[ID],tblTareas[Frec Diaria],"")</f>
        <v>1</v>
      </c>
      <c r="M554" t="str">
        <f>_xlfn.XLOOKUP(tblGenerador[[#This Row],[ID_Tarea]],tblTareas[ID],tblTareas[Excluir_Festivos],"")</f>
        <v>si</v>
      </c>
      <c r="N5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5" spans="1:14">
      <c r="A555" s="6">
        <v>46030</v>
      </c>
      <c r="B555">
        <f>IFERROR(_xlfn.XLOOKUP(tblGenerador[[#This Row],[Fecha]],tblCalendario[Fecha],tblCalendario[Num de Sem],""),"")</f>
        <v>2</v>
      </c>
      <c r="C555" t="str">
        <f>IFERROR(_xlfn.XLOOKUP(tblGenerador[[#This Row],[Fecha]],tblCalendario[Fecha],tblCalendario[Dia Semana],""),"")</f>
        <v>jueves</v>
      </c>
      <c r="D555">
        <f>IFERROR(_xlfn.XLOOKUP(tblGenerador[[#This Row],[Fecha]],tblCalendario[Fecha],tblCalendario[Mes],""),"")</f>
        <v>1</v>
      </c>
      <c r="E555" t="s">
        <v>180</v>
      </c>
      <c r="F555" t="str">
        <f>_xlfn.XLOOKUP(tblGenerador[[#This Row],[ID_Tarea]],tblTareas[ID],tblTareas[TAREAS],"")</f>
        <v>Conciliar Apartados En Sistema Vs Físicos</v>
      </c>
      <c r="G555" t="str">
        <f>_xlfn.XLOOKUP(tblGenerador[[#This Row],[ID_Tarea]],tblTareas[ID],tblTareas[Tipo frecuencia],"")</f>
        <v>semanal</v>
      </c>
      <c r="H555" t="str">
        <f>_xlfn.XLOOKUP(tblGenerador[[#This Row],[ID_Tarea]],tblTareas[ID],tblTareas[Regla frecuencia],"")</f>
        <v>Martes</v>
      </c>
      <c r="I555">
        <f>_xlfn.XLOOKUP(tblGenerador[[#This Row],[ID_Tarea]],tblTareas[ID],tblTareas[Duración Estándar (min)],"")</f>
        <v>15</v>
      </c>
      <c r="J555" t="str">
        <f>_xlfn.XLOOKUP(tblGenerador[[#This Row],[ID_Tarea]],tblTareas[ID],tblTareas[Turno],"")</f>
        <v>Cualquiera</v>
      </c>
      <c r="K555" t="str">
        <f>_xlfn.XLOOKUP(tblGenerador[[#This Row],[ID_Tarea]],tblTareas[ID],tblTareas[Puesto],"")</f>
        <v>Sub Coordinadora</v>
      </c>
      <c r="L555">
        <f>_xlfn.XLOOKUP(tblGenerador[[#This Row],[ID_Tarea]],tblTareas[ID],tblTareas[Frec Diaria],"")</f>
        <v>1</v>
      </c>
      <c r="M555" t="str">
        <f>_xlfn.XLOOKUP(tblGenerador[[#This Row],[ID_Tarea]],tblTareas[ID],tblTareas[Excluir_Festivos],"")</f>
        <v>si</v>
      </c>
      <c r="N5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6" spans="1:14">
      <c r="A556" s="6">
        <v>46030</v>
      </c>
      <c r="B556">
        <f>IFERROR(_xlfn.XLOOKUP(tblGenerador[[#This Row],[Fecha]],tblCalendario[Fecha],tblCalendario[Num de Sem],""),"")</f>
        <v>2</v>
      </c>
      <c r="C556" t="str">
        <f>IFERROR(_xlfn.XLOOKUP(tblGenerador[[#This Row],[Fecha]],tblCalendario[Fecha],tblCalendario[Dia Semana],""),"")</f>
        <v>jueves</v>
      </c>
      <c r="D556">
        <f>IFERROR(_xlfn.XLOOKUP(tblGenerador[[#This Row],[Fecha]],tblCalendario[Fecha],tblCalendario[Mes],""),"")</f>
        <v>1</v>
      </c>
      <c r="E556" t="s">
        <v>181</v>
      </c>
      <c r="F556" t="str">
        <f>_xlfn.XLOOKUP(tblGenerador[[#This Row],[ID_Tarea]],tblTareas[ID],tblTareas[TAREAS],"")</f>
        <v xml:space="preserve">Reunion Cierre De Mes </v>
      </c>
      <c r="G556" t="str">
        <f>_xlfn.XLOOKUP(tblGenerador[[#This Row],[ID_Tarea]],tblTareas[ID],tblTareas[Tipo frecuencia],"")</f>
        <v>mensual</v>
      </c>
      <c r="H556" t="str">
        <f>_xlfn.XLOOKUP(tblGenerador[[#This Row],[ID_Tarea]],tblTareas[ID],tblTareas[Regla frecuencia],"")</f>
        <v>dia 27</v>
      </c>
      <c r="I556">
        <f>_xlfn.XLOOKUP(tblGenerador[[#This Row],[ID_Tarea]],tblTareas[ID],tblTareas[Duración Estándar (min)],"")</f>
        <v>120</v>
      </c>
      <c r="J556" t="str">
        <f>_xlfn.XLOOKUP(tblGenerador[[#This Row],[ID_Tarea]],tblTareas[ID],tblTareas[Turno],"")</f>
        <v>Cualquiera</v>
      </c>
      <c r="K556" t="str">
        <f>_xlfn.XLOOKUP(tblGenerador[[#This Row],[ID_Tarea]],tblTareas[ID],tblTareas[Puesto],"")</f>
        <v>Sub Coordinadora</v>
      </c>
      <c r="L556">
        <f>_xlfn.XLOOKUP(tblGenerador[[#This Row],[ID_Tarea]],tblTareas[ID],tblTareas[Frec Diaria],"")</f>
        <v>1</v>
      </c>
      <c r="M556" t="str">
        <f>_xlfn.XLOOKUP(tblGenerador[[#This Row],[ID_Tarea]],tblTareas[ID],tblTareas[Excluir_Festivos],"")</f>
        <v>si</v>
      </c>
      <c r="N5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7" spans="1:14">
      <c r="A557" s="6">
        <v>46030</v>
      </c>
      <c r="B557">
        <f>IFERROR(_xlfn.XLOOKUP(tblGenerador[[#This Row],[Fecha]],tblCalendario[Fecha],tblCalendario[Num de Sem],""),"")</f>
        <v>2</v>
      </c>
      <c r="C557" t="str">
        <f>IFERROR(_xlfn.XLOOKUP(tblGenerador[[#This Row],[Fecha]],tblCalendario[Fecha],tblCalendario[Dia Semana],""),"")</f>
        <v>jueves</v>
      </c>
      <c r="D557">
        <f>IFERROR(_xlfn.XLOOKUP(tblGenerador[[#This Row],[Fecha]],tblCalendario[Fecha],tblCalendario[Mes],""),"")</f>
        <v>1</v>
      </c>
      <c r="E557" t="s">
        <v>182</v>
      </c>
      <c r="F557" t="str">
        <f>_xlfn.XLOOKUP(tblGenerador[[#This Row],[ID_Tarea]],tblTareas[ID],tblTareas[TAREAS],"")</f>
        <v>Depurar Pagares Saldados</v>
      </c>
      <c r="G557" t="str">
        <f>_xlfn.XLOOKUP(tblGenerador[[#This Row],[ID_Tarea]],tblTareas[ID],tblTareas[Tipo frecuencia],"")</f>
        <v>trimestral</v>
      </c>
      <c r="H557" t="str">
        <f>_xlfn.XLOOKUP(tblGenerador[[#This Row],[ID_Tarea]],tblTareas[ID],tblTareas[Regla frecuencia],"")</f>
        <v>trimestral, primer lunes</v>
      </c>
      <c r="I557">
        <f>_xlfn.XLOOKUP(tblGenerador[[#This Row],[ID_Tarea]],tblTareas[ID],tblTareas[Duración Estándar (min)],"")</f>
        <v>10</v>
      </c>
      <c r="J557" t="str">
        <f>_xlfn.XLOOKUP(tblGenerador[[#This Row],[ID_Tarea]],tblTareas[ID],tblTareas[Turno],"")</f>
        <v>Cualquiera</v>
      </c>
      <c r="K557" t="str">
        <f>_xlfn.XLOOKUP(tblGenerador[[#This Row],[ID_Tarea]],tblTareas[ID],tblTareas[Puesto],"")</f>
        <v>Sub Coordinadora</v>
      </c>
      <c r="L557">
        <f>_xlfn.XLOOKUP(tblGenerador[[#This Row],[ID_Tarea]],tblTareas[ID],tblTareas[Frec Diaria],"")</f>
        <v>1</v>
      </c>
      <c r="M557" t="str">
        <f>_xlfn.XLOOKUP(tblGenerador[[#This Row],[ID_Tarea]],tblTareas[ID],tblTareas[Excluir_Festivos],"")</f>
        <v>si</v>
      </c>
      <c r="N5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8" spans="1:14">
      <c r="A558" s="6">
        <v>46030</v>
      </c>
      <c r="B558">
        <f>IFERROR(_xlfn.XLOOKUP(tblGenerador[[#This Row],[Fecha]],tblCalendario[Fecha],tblCalendario[Num de Sem],""),"")</f>
        <v>2</v>
      </c>
      <c r="C558" t="str">
        <f>IFERROR(_xlfn.XLOOKUP(tblGenerador[[#This Row],[Fecha]],tblCalendario[Fecha],tblCalendario[Dia Semana],""),"")</f>
        <v>jueves</v>
      </c>
      <c r="D558">
        <f>IFERROR(_xlfn.XLOOKUP(tblGenerador[[#This Row],[Fecha]],tblCalendario[Fecha],tblCalendario[Mes],""),"")</f>
        <v>1</v>
      </c>
      <c r="E558" t="s">
        <v>183</v>
      </c>
      <c r="F558" t="str">
        <f>_xlfn.XLOOKUP(tblGenerador[[#This Row],[ID_Tarea]],tblTareas[ID],tblTareas[TAREAS],"")</f>
        <v>Sugerir Art A Descontinuar</v>
      </c>
      <c r="G558" t="str">
        <f>_xlfn.XLOOKUP(tblGenerador[[#This Row],[ID_Tarea]],tblTareas[ID],tblTareas[Tipo frecuencia],"")</f>
        <v>mensual</v>
      </c>
      <c r="H558" t="str">
        <f>_xlfn.XLOOKUP(tblGenerador[[#This Row],[ID_Tarea]],tblTareas[ID],tblTareas[Regla frecuencia],"")</f>
        <v>dia 10</v>
      </c>
      <c r="I558">
        <f>_xlfn.XLOOKUP(tblGenerador[[#This Row],[ID_Tarea]],tblTareas[ID],tblTareas[Duración Estándar (min)],"")</f>
        <v>15</v>
      </c>
      <c r="J558" t="str">
        <f>_xlfn.XLOOKUP(tblGenerador[[#This Row],[ID_Tarea]],tblTareas[ID],tblTareas[Turno],"")</f>
        <v>Cualquiera</v>
      </c>
      <c r="K558" t="str">
        <f>_xlfn.XLOOKUP(tblGenerador[[#This Row],[ID_Tarea]],tblTareas[ID],tblTareas[Puesto],"")</f>
        <v>Sub Coordinadora</v>
      </c>
      <c r="L558">
        <f>_xlfn.XLOOKUP(tblGenerador[[#This Row],[ID_Tarea]],tblTareas[ID],tblTareas[Frec Diaria],"")</f>
        <v>1</v>
      </c>
      <c r="M558" t="str">
        <f>_xlfn.XLOOKUP(tblGenerador[[#This Row],[ID_Tarea]],tblTareas[ID],tblTareas[Excluir_Festivos],"")</f>
        <v>si</v>
      </c>
      <c r="N5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59" spans="1:14">
      <c r="A559" s="6">
        <v>46030</v>
      </c>
      <c r="B559">
        <f>IFERROR(_xlfn.XLOOKUP(tblGenerador[[#This Row],[Fecha]],tblCalendario[Fecha],tblCalendario[Num de Sem],""),"")</f>
        <v>2</v>
      </c>
      <c r="C559" t="str">
        <f>IFERROR(_xlfn.XLOOKUP(tblGenerador[[#This Row],[Fecha]],tblCalendario[Fecha],tblCalendario[Dia Semana],""),"")</f>
        <v>jueves</v>
      </c>
      <c r="D559">
        <f>IFERROR(_xlfn.XLOOKUP(tblGenerador[[#This Row],[Fecha]],tblCalendario[Fecha],tblCalendario[Mes],""),"")</f>
        <v>1</v>
      </c>
      <c r="E559" t="s">
        <v>184</v>
      </c>
      <c r="F559" t="str">
        <f>_xlfn.XLOOKUP(tblGenerador[[#This Row],[ID_Tarea]],tblTareas[ID],tblTareas[TAREAS],"")</f>
        <v xml:space="preserve">Plantilla De Personal </v>
      </c>
      <c r="G559" t="str">
        <f>_xlfn.XLOOKUP(tblGenerador[[#This Row],[ID_Tarea]],tblTareas[ID],tblTareas[Tipo frecuencia],"")</f>
        <v>semanal</v>
      </c>
      <c r="H559" t="str">
        <f>_xlfn.XLOOKUP(tblGenerador[[#This Row],[ID_Tarea]],tblTareas[ID],tblTareas[Regla frecuencia],"")</f>
        <v>martes</v>
      </c>
      <c r="I559">
        <f>_xlfn.XLOOKUP(tblGenerador[[#This Row],[ID_Tarea]],tblTareas[ID],tblTareas[Duración Estándar (min)],"")</f>
        <v>20</v>
      </c>
      <c r="J559" t="str">
        <f>_xlfn.XLOOKUP(tblGenerador[[#This Row],[ID_Tarea]],tblTareas[ID],tblTareas[Turno],"")</f>
        <v>Cualquiera</v>
      </c>
      <c r="K559" t="str">
        <f>_xlfn.XLOOKUP(tblGenerador[[#This Row],[ID_Tarea]],tblTareas[ID],tblTareas[Puesto],"")</f>
        <v>Sub Coordinadora</v>
      </c>
      <c r="L559">
        <f>_xlfn.XLOOKUP(tblGenerador[[#This Row],[ID_Tarea]],tblTareas[ID],tblTareas[Frec Diaria],"")</f>
        <v>1</v>
      </c>
      <c r="M559" t="str">
        <f>_xlfn.XLOOKUP(tblGenerador[[#This Row],[ID_Tarea]],tblTareas[ID],tblTareas[Excluir_Festivos],"")</f>
        <v>si</v>
      </c>
      <c r="N5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0" spans="1:14">
      <c r="A560" s="6">
        <v>46030</v>
      </c>
      <c r="B560">
        <f>IFERROR(_xlfn.XLOOKUP(tblGenerador[[#This Row],[Fecha]],tblCalendario[Fecha],tblCalendario[Num de Sem],""),"")</f>
        <v>2</v>
      </c>
      <c r="C560" t="str">
        <f>IFERROR(_xlfn.XLOOKUP(tblGenerador[[#This Row],[Fecha]],tblCalendario[Fecha],tblCalendario[Dia Semana],""),"")</f>
        <v>jueves</v>
      </c>
      <c r="D560">
        <f>IFERROR(_xlfn.XLOOKUP(tblGenerador[[#This Row],[Fecha]],tblCalendario[Fecha],tblCalendario[Mes],""),"")</f>
        <v>1</v>
      </c>
      <c r="E560" t="s">
        <v>185</v>
      </c>
      <c r="F560" t="str">
        <f>_xlfn.XLOOKUP(tblGenerador[[#This Row],[ID_Tarea]],tblTareas[ID],tblTareas[TAREAS],"")</f>
        <v xml:space="preserve">Promocion De Vales </v>
      </c>
      <c r="G560" t="str">
        <f>_xlfn.XLOOKUP(tblGenerador[[#This Row],[ID_Tarea]],tblTareas[ID],tblTareas[Tipo frecuencia],"")</f>
        <v>mensual</v>
      </c>
      <c r="H560" t="str">
        <f>_xlfn.XLOOKUP(tblGenerador[[#This Row],[ID_Tarea]],tblTareas[ID],tblTareas[Regla frecuencia],"")</f>
        <v>dia 24</v>
      </c>
      <c r="I560">
        <f>_xlfn.XLOOKUP(tblGenerador[[#This Row],[ID_Tarea]],tblTareas[ID],tblTareas[Duración Estándar (min)],"")</f>
        <v>5</v>
      </c>
      <c r="J560" t="str">
        <f>_xlfn.XLOOKUP(tblGenerador[[#This Row],[ID_Tarea]],tblTareas[ID],tblTareas[Turno],"")</f>
        <v>Cualquiera</v>
      </c>
      <c r="K560" t="str">
        <f>_xlfn.XLOOKUP(tblGenerador[[#This Row],[ID_Tarea]],tblTareas[ID],tblTareas[Puesto],"")</f>
        <v>Sub Coordinadora</v>
      </c>
      <c r="L560">
        <f>_xlfn.XLOOKUP(tblGenerador[[#This Row],[ID_Tarea]],tblTareas[ID],tblTareas[Frec Diaria],"")</f>
        <v>1</v>
      </c>
      <c r="M560" t="str">
        <f>_xlfn.XLOOKUP(tblGenerador[[#This Row],[ID_Tarea]],tblTareas[ID],tblTareas[Excluir_Festivos],"")</f>
        <v>si</v>
      </c>
      <c r="N5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1" spans="1:14">
      <c r="A561" s="6">
        <v>46030</v>
      </c>
      <c r="B561">
        <f>IFERROR(_xlfn.XLOOKUP(tblGenerador[[#This Row],[Fecha]],tblCalendario[Fecha],tblCalendario[Num de Sem],""),"")</f>
        <v>2</v>
      </c>
      <c r="C561" t="str">
        <f>IFERROR(_xlfn.XLOOKUP(tblGenerador[[#This Row],[Fecha]],tblCalendario[Fecha],tblCalendario[Dia Semana],""),"")</f>
        <v>jueves</v>
      </c>
      <c r="D561">
        <f>IFERROR(_xlfn.XLOOKUP(tblGenerador[[#This Row],[Fecha]],tblCalendario[Fecha],tblCalendario[Mes],""),"")</f>
        <v>1</v>
      </c>
      <c r="E561" t="s">
        <v>186</v>
      </c>
      <c r="F561" t="str">
        <f>_xlfn.XLOOKUP(tblGenerador[[#This Row],[ID_Tarea]],tblTareas[ID],tblTareas[TAREAS],"")</f>
        <v xml:space="preserve">Resurtidos </v>
      </c>
      <c r="G561" t="str">
        <f>_xlfn.XLOOKUP(tblGenerador[[#This Row],[ID_Tarea]],tblTareas[ID],tblTareas[Tipo frecuencia],"")</f>
        <v>mensual</v>
      </c>
      <c r="H561" t="str">
        <f>_xlfn.XLOOKUP(tblGenerador[[#This Row],[ID_Tarea]],tblTareas[ID],tblTareas[Regla frecuencia],"")</f>
        <v>dia 26</v>
      </c>
      <c r="I561">
        <f>_xlfn.XLOOKUP(tblGenerador[[#This Row],[ID_Tarea]],tblTareas[ID],tblTareas[Duración Estándar (min)],"")</f>
        <v>15</v>
      </c>
      <c r="J561" t="str">
        <f>_xlfn.XLOOKUP(tblGenerador[[#This Row],[ID_Tarea]],tblTareas[ID],tblTareas[Turno],"")</f>
        <v>Cualquiera</v>
      </c>
      <c r="K561" t="str">
        <f>_xlfn.XLOOKUP(tblGenerador[[#This Row],[ID_Tarea]],tblTareas[ID],tblTareas[Puesto],"")</f>
        <v>Sub Coordinadora</v>
      </c>
      <c r="L561">
        <f>_xlfn.XLOOKUP(tblGenerador[[#This Row],[ID_Tarea]],tblTareas[ID],tblTareas[Frec Diaria],"")</f>
        <v>1</v>
      </c>
      <c r="M561" t="str">
        <f>_xlfn.XLOOKUP(tblGenerador[[#This Row],[ID_Tarea]],tblTareas[ID],tblTareas[Excluir_Festivos],"")</f>
        <v>si</v>
      </c>
      <c r="N5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2" spans="1:14">
      <c r="A562" s="6">
        <v>46030</v>
      </c>
      <c r="B562">
        <f>IFERROR(_xlfn.XLOOKUP(tblGenerador[[#This Row],[Fecha]],tblCalendario[Fecha],tblCalendario[Num de Sem],""),"")</f>
        <v>2</v>
      </c>
      <c r="C562" t="str">
        <f>IFERROR(_xlfn.XLOOKUP(tblGenerador[[#This Row],[Fecha]],tblCalendario[Fecha],tblCalendario[Dia Semana],""),"")</f>
        <v>jueves</v>
      </c>
      <c r="D562">
        <f>IFERROR(_xlfn.XLOOKUP(tblGenerador[[#This Row],[Fecha]],tblCalendario[Fecha],tblCalendario[Mes],""),"")</f>
        <v>1</v>
      </c>
      <c r="E562" t="s">
        <v>187</v>
      </c>
      <c r="F562" t="str">
        <f>_xlfn.XLOOKUP(tblGenerador[[#This Row],[ID_Tarea]],tblTareas[ID],tblTareas[TAREAS],"")</f>
        <v>Reunion Metas Comerciales</v>
      </c>
      <c r="G562" t="str">
        <f>_xlfn.XLOOKUP(tblGenerador[[#This Row],[ID_Tarea]],tblTareas[ID],tblTareas[Tipo frecuencia],"")</f>
        <v>personalizada</v>
      </c>
      <c r="H562" t="str">
        <f>_xlfn.XLOOKUP(tblGenerador[[#This Row],[ID_Tarea]],tblTareas[ID],tblTareas[Regla frecuencia],"")</f>
        <v>lunes a sabado</v>
      </c>
      <c r="I562">
        <f>_xlfn.XLOOKUP(tblGenerador[[#This Row],[ID_Tarea]],tblTareas[ID],tblTareas[Duración Estándar (min)],"")</f>
        <v>20</v>
      </c>
      <c r="J562" t="str">
        <f>_xlfn.XLOOKUP(tblGenerador[[#This Row],[ID_Tarea]],tblTareas[ID],tblTareas[Turno],"")</f>
        <v>Cualquiera</v>
      </c>
      <c r="K562" t="str">
        <f>_xlfn.XLOOKUP(tblGenerador[[#This Row],[ID_Tarea]],tblTareas[ID],tblTareas[Puesto],"")</f>
        <v>Sub Coordinadora</v>
      </c>
      <c r="L562">
        <f>_xlfn.XLOOKUP(tblGenerador[[#This Row],[ID_Tarea]],tblTareas[ID],tblTareas[Frec Diaria],"")</f>
        <v>1</v>
      </c>
      <c r="M562" t="str">
        <f>_xlfn.XLOOKUP(tblGenerador[[#This Row],[ID_Tarea]],tblTareas[ID],tblTareas[Excluir_Festivos],"")</f>
        <v>si</v>
      </c>
      <c r="N5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3" spans="1:14">
      <c r="A563" s="6">
        <v>46030</v>
      </c>
      <c r="B563">
        <f>IFERROR(_xlfn.XLOOKUP(tblGenerador[[#This Row],[Fecha]],tblCalendario[Fecha],tblCalendario[Num de Sem],""),"")</f>
        <v>2</v>
      </c>
      <c r="C563" t="str">
        <f>IFERROR(_xlfn.XLOOKUP(tblGenerador[[#This Row],[Fecha]],tblCalendario[Fecha],tblCalendario[Dia Semana],""),"")</f>
        <v>jueves</v>
      </c>
      <c r="D563">
        <f>IFERROR(_xlfn.XLOOKUP(tblGenerador[[#This Row],[Fecha]],tblCalendario[Fecha],tblCalendario[Mes],""),"")</f>
        <v>1</v>
      </c>
      <c r="E563" t="s">
        <v>188</v>
      </c>
      <c r="F563" t="str">
        <f>_xlfn.XLOOKUP(tblGenerador[[#This Row],[ID_Tarea]],tblTareas[ID],tblTareas[TAREAS],"")</f>
        <v>Revisar Negativos</v>
      </c>
      <c r="G563" t="str">
        <f>_xlfn.XLOOKUP(tblGenerador[[#This Row],[ID_Tarea]],tblTareas[ID],tblTareas[Tipo frecuencia],"")</f>
        <v>mensual</v>
      </c>
      <c r="H563" t="str">
        <f>_xlfn.XLOOKUP(tblGenerador[[#This Row],[ID_Tarea]],tblTareas[ID],tblTareas[Regla frecuencia],"")</f>
        <v>dia 24</v>
      </c>
      <c r="I563">
        <f>_xlfn.XLOOKUP(tblGenerador[[#This Row],[ID_Tarea]],tblTareas[ID],tblTareas[Duración Estándar (min)],"")</f>
        <v>10</v>
      </c>
      <c r="J563" t="str">
        <f>_xlfn.XLOOKUP(tblGenerador[[#This Row],[ID_Tarea]],tblTareas[ID],tblTareas[Turno],"")</f>
        <v>Cualquiera</v>
      </c>
      <c r="K563" t="str">
        <f>_xlfn.XLOOKUP(tblGenerador[[#This Row],[ID_Tarea]],tblTareas[ID],tblTareas[Puesto],"")</f>
        <v>Sub Coordinadora</v>
      </c>
      <c r="L563">
        <f>_xlfn.XLOOKUP(tblGenerador[[#This Row],[ID_Tarea]],tblTareas[ID],tblTareas[Frec Diaria],"")</f>
        <v>1</v>
      </c>
      <c r="M563" t="str">
        <f>_xlfn.XLOOKUP(tblGenerador[[#This Row],[ID_Tarea]],tblTareas[ID],tblTareas[Excluir_Festivos],"")</f>
        <v>si</v>
      </c>
      <c r="N5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4" spans="1:14">
      <c r="A564" s="6">
        <v>46030</v>
      </c>
      <c r="B564">
        <f>IFERROR(_xlfn.XLOOKUP(tblGenerador[[#This Row],[Fecha]],tblCalendario[Fecha],tblCalendario[Num de Sem],""),"")</f>
        <v>2</v>
      </c>
      <c r="C564" t="str">
        <f>IFERROR(_xlfn.XLOOKUP(tblGenerador[[#This Row],[Fecha]],tblCalendario[Fecha],tblCalendario[Dia Semana],""),"")</f>
        <v>jueves</v>
      </c>
      <c r="D564">
        <f>IFERROR(_xlfn.XLOOKUP(tblGenerador[[#This Row],[Fecha]],tblCalendario[Fecha],tblCalendario[Mes],""),"")</f>
        <v>1</v>
      </c>
      <c r="E564" t="s">
        <v>189</v>
      </c>
      <c r="F564" t="str">
        <f>_xlfn.XLOOKUP(tblGenerador[[#This Row],[ID_Tarea]],tblTareas[ID],tblTareas[TAREAS],"")</f>
        <v>Seguimiento Cobranza Dv</v>
      </c>
      <c r="G564" t="str">
        <f>_xlfn.XLOOKUP(tblGenerador[[#This Row],[ID_Tarea]],tblTareas[ID],tblTareas[Tipo frecuencia],"")</f>
        <v>personalizada</v>
      </c>
      <c r="H564" t="str">
        <f>_xlfn.XLOOKUP(tblGenerador[[#This Row],[ID_Tarea]],tblTareas[ID],tblTareas[Regla frecuencia],"")</f>
        <v>dia 19, dia 4, dia 20, dia 21, dia 5, dia 3</v>
      </c>
      <c r="I564">
        <f>_xlfn.XLOOKUP(tblGenerador[[#This Row],[ID_Tarea]],tblTareas[ID],tblTareas[Duración Estándar (min)],"")</f>
        <v>30</v>
      </c>
      <c r="J564" t="str">
        <f>_xlfn.XLOOKUP(tblGenerador[[#This Row],[ID_Tarea]],tblTareas[ID],tblTareas[Turno],"")</f>
        <v>Cualquiera</v>
      </c>
      <c r="K564" t="str">
        <f>_xlfn.XLOOKUP(tblGenerador[[#This Row],[ID_Tarea]],tblTareas[ID],tblTareas[Puesto],"")</f>
        <v>Auxiliar Administrativo</v>
      </c>
      <c r="L564">
        <f>_xlfn.XLOOKUP(tblGenerador[[#This Row],[ID_Tarea]],tblTareas[ID],tblTareas[Frec Diaria],"")</f>
        <v>1</v>
      </c>
      <c r="M564" t="str">
        <f>_xlfn.XLOOKUP(tblGenerador[[#This Row],[ID_Tarea]],tblTareas[ID],tblTareas[Excluir_Festivos],"")</f>
        <v>si</v>
      </c>
      <c r="N5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5" spans="1:14">
      <c r="A565" s="6">
        <v>46030</v>
      </c>
      <c r="B565">
        <f>IFERROR(_xlfn.XLOOKUP(tblGenerador[[#This Row],[Fecha]],tblCalendario[Fecha],tblCalendario[Num de Sem],""),"")</f>
        <v>2</v>
      </c>
      <c r="C565" t="str">
        <f>IFERROR(_xlfn.XLOOKUP(tblGenerador[[#This Row],[Fecha]],tblCalendario[Fecha],tblCalendario[Dia Semana],""),"")</f>
        <v>jueves</v>
      </c>
      <c r="D565">
        <f>IFERROR(_xlfn.XLOOKUP(tblGenerador[[#This Row],[Fecha]],tblCalendario[Fecha],tblCalendario[Mes],""),"")</f>
        <v>1</v>
      </c>
      <c r="E565" t="s">
        <v>190</v>
      </c>
      <c r="F565" t="str">
        <f>_xlfn.XLOOKUP(tblGenerador[[#This Row],[ID_Tarea]],tblTareas[ID],tblTareas[TAREAS],"")</f>
        <v>Seguimiento Tareas</v>
      </c>
      <c r="G565" t="str">
        <f>_xlfn.XLOOKUP(tblGenerador[[#This Row],[ID_Tarea]],tblTareas[ID],tblTareas[Tipo frecuencia],"")</f>
        <v>diario</v>
      </c>
      <c r="H565" t="str">
        <f>_xlfn.XLOOKUP(tblGenerador[[#This Row],[ID_Tarea]],tblTareas[ID],tblTareas[Regla frecuencia],"")</f>
        <v>diario</v>
      </c>
      <c r="I565">
        <f>_xlfn.XLOOKUP(tblGenerador[[#This Row],[ID_Tarea]],tblTareas[ID],tblTareas[Duración Estándar (min)],"")</f>
        <v>10</v>
      </c>
      <c r="J565" t="str">
        <f>_xlfn.XLOOKUP(tblGenerador[[#This Row],[ID_Tarea]],tblTareas[ID],tblTareas[Turno],"")</f>
        <v>Cualquiera</v>
      </c>
      <c r="K565" t="str">
        <f>_xlfn.XLOOKUP(tblGenerador[[#This Row],[ID_Tarea]],tblTareas[ID],tblTareas[Puesto],"")</f>
        <v>Sub Coordinadora</v>
      </c>
      <c r="L565">
        <f>_xlfn.XLOOKUP(tblGenerador[[#This Row],[ID_Tarea]],tblTareas[ID],tblTareas[Frec Diaria],"")</f>
        <v>1</v>
      </c>
      <c r="M565" t="str">
        <f>_xlfn.XLOOKUP(tblGenerador[[#This Row],[ID_Tarea]],tblTareas[ID],tblTareas[Excluir_Festivos],"")</f>
        <v>si</v>
      </c>
      <c r="N5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66" spans="1:14">
      <c r="A566" s="6">
        <v>46030</v>
      </c>
      <c r="B566">
        <f>IFERROR(_xlfn.XLOOKUP(tblGenerador[[#This Row],[Fecha]],tblCalendario[Fecha],tblCalendario[Num de Sem],""),"")</f>
        <v>2</v>
      </c>
      <c r="C566" t="str">
        <f>IFERROR(_xlfn.XLOOKUP(tblGenerador[[#This Row],[Fecha]],tblCalendario[Fecha],tblCalendario[Dia Semana],""),"")</f>
        <v>jueves</v>
      </c>
      <c r="D566">
        <f>IFERROR(_xlfn.XLOOKUP(tblGenerador[[#This Row],[Fecha]],tblCalendario[Fecha],tblCalendario[Mes],""),"")</f>
        <v>1</v>
      </c>
      <c r="E566" t="s">
        <v>191</v>
      </c>
      <c r="F566" t="str">
        <f>_xlfn.XLOOKUP(tblGenerador[[#This Row],[ID_Tarea]],tblTareas[ID],tblTareas[TAREAS],"")</f>
        <v>Avances Solicitudes credito directo o DV Pendientes</v>
      </c>
      <c r="G566" t="str">
        <f>_xlfn.XLOOKUP(tblGenerador[[#This Row],[ID_Tarea]],tblTareas[ID],tblTareas[Tipo frecuencia],"")</f>
        <v>personalizada</v>
      </c>
      <c r="H566" t="str">
        <f>_xlfn.XLOOKUP(tblGenerador[[#This Row],[ID_Tarea]],tblTareas[ID],tblTareas[Regla frecuencia],"")</f>
        <v>Martes, Jueves</v>
      </c>
      <c r="I566">
        <f>_xlfn.XLOOKUP(tblGenerador[[#This Row],[ID_Tarea]],tblTareas[ID],tblTareas[Duración Estándar (min)],"")</f>
        <v>25</v>
      </c>
      <c r="J566" t="str">
        <f>_xlfn.XLOOKUP(tblGenerador[[#This Row],[ID_Tarea]],tblTareas[ID],tblTareas[Turno],"")</f>
        <v>Cualquiera</v>
      </c>
      <c r="K566" t="str">
        <f>_xlfn.XLOOKUP(tblGenerador[[#This Row],[ID_Tarea]],tblTareas[ID],tblTareas[Puesto],"")</f>
        <v>Sub Coordinadora</v>
      </c>
      <c r="L566">
        <f>_xlfn.XLOOKUP(tblGenerador[[#This Row],[ID_Tarea]],tblTareas[ID],tblTareas[Frec Diaria],"")</f>
        <v>1</v>
      </c>
      <c r="M566" t="str">
        <f>_xlfn.XLOOKUP(tblGenerador[[#This Row],[ID_Tarea]],tblTareas[ID],tblTareas[Excluir_Festivos],"")</f>
        <v>si</v>
      </c>
      <c r="N5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7" spans="1:14">
      <c r="A567" s="6">
        <v>46030</v>
      </c>
      <c r="B567">
        <f>IFERROR(_xlfn.XLOOKUP(tblGenerador[[#This Row],[Fecha]],tblCalendario[Fecha],tblCalendario[Num de Sem],""),"")</f>
        <v>2</v>
      </c>
      <c r="C567" t="str">
        <f>IFERROR(_xlfn.XLOOKUP(tblGenerador[[#This Row],[Fecha]],tblCalendario[Fecha],tblCalendario[Dia Semana],""),"")</f>
        <v>jueves</v>
      </c>
      <c r="D567">
        <f>IFERROR(_xlfn.XLOOKUP(tblGenerador[[#This Row],[Fecha]],tblCalendario[Fecha],tblCalendario[Mes],""),"")</f>
        <v>1</v>
      </c>
      <c r="E567" t="s">
        <v>192</v>
      </c>
      <c r="F567" t="str">
        <f>_xlfn.XLOOKUP(tblGenerador[[#This Row],[ID_Tarea]],tblTareas[ID],tblTareas[TAREAS],"")</f>
        <v xml:space="preserve">Videos Tv </v>
      </c>
      <c r="G567" t="str">
        <f>_xlfn.XLOOKUP(tblGenerador[[#This Row],[ID_Tarea]],tblTareas[ID],tblTareas[Tipo frecuencia],"")</f>
        <v>quincenal</v>
      </c>
      <c r="H567" t="str">
        <f>_xlfn.XLOOKUP(tblGenerador[[#This Row],[ID_Tarea]],tblTareas[ID],tblTareas[Regla frecuencia],"")</f>
        <v>viernes</v>
      </c>
      <c r="I567">
        <f>_xlfn.XLOOKUP(tblGenerador[[#This Row],[ID_Tarea]],tblTareas[ID],tblTareas[Duración Estándar (min)],"")</f>
        <v>5</v>
      </c>
      <c r="J567" t="str">
        <f>_xlfn.XLOOKUP(tblGenerador[[#This Row],[ID_Tarea]],tblTareas[ID],tblTareas[Turno],"")</f>
        <v>Cualquiera</v>
      </c>
      <c r="K567" t="str">
        <f>_xlfn.XLOOKUP(tblGenerador[[#This Row],[ID_Tarea]],tblTareas[ID],tblTareas[Puesto],"")</f>
        <v>Sub Coordinadora</v>
      </c>
      <c r="L567">
        <f>_xlfn.XLOOKUP(tblGenerador[[#This Row],[ID_Tarea]],tblTareas[ID],tblTareas[Frec Diaria],"")</f>
        <v>1</v>
      </c>
      <c r="M567" t="str">
        <f>_xlfn.XLOOKUP(tblGenerador[[#This Row],[ID_Tarea]],tblTareas[ID],tblTareas[Excluir_Festivos],"")</f>
        <v>si</v>
      </c>
      <c r="N5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8" spans="1:14">
      <c r="A568" s="6">
        <v>46030</v>
      </c>
      <c r="B568">
        <f>IFERROR(_xlfn.XLOOKUP(tblGenerador[[#This Row],[Fecha]],tblCalendario[Fecha],tblCalendario[Num de Sem],""),"")</f>
        <v>2</v>
      </c>
      <c r="C568" t="str">
        <f>IFERROR(_xlfn.XLOOKUP(tblGenerador[[#This Row],[Fecha]],tblCalendario[Fecha],tblCalendario[Dia Semana],""),"")</f>
        <v>jueves</v>
      </c>
      <c r="D568">
        <f>IFERROR(_xlfn.XLOOKUP(tblGenerador[[#This Row],[Fecha]],tblCalendario[Fecha],tblCalendario[Mes],""),"")</f>
        <v>1</v>
      </c>
      <c r="E568" t="s">
        <v>193</v>
      </c>
      <c r="F568" t="str">
        <f>_xlfn.XLOOKUP(tblGenerador[[#This Row],[ID_Tarea]],tblTareas[ID],tblTareas[TAREAS],"")</f>
        <v xml:space="preserve">Formatos Disponibles </v>
      </c>
      <c r="G568" t="str">
        <f>_xlfn.XLOOKUP(tblGenerador[[#This Row],[ID_Tarea]],tblTareas[ID],tblTareas[Tipo frecuencia],"")</f>
        <v>semanal</v>
      </c>
      <c r="H568" t="str">
        <f>_xlfn.XLOOKUP(tblGenerador[[#This Row],[ID_Tarea]],tblTareas[ID],tblTareas[Regla frecuencia],"")</f>
        <v>lunes</v>
      </c>
      <c r="I568">
        <f>_xlfn.XLOOKUP(tblGenerador[[#This Row],[ID_Tarea]],tblTareas[ID],tblTareas[Duración Estándar (min)],"")</f>
        <v>5</v>
      </c>
      <c r="J568" t="str">
        <f>_xlfn.XLOOKUP(tblGenerador[[#This Row],[ID_Tarea]],tblTareas[ID],tblTareas[Turno],"")</f>
        <v>Cualquiera</v>
      </c>
      <c r="K568" t="str">
        <f>_xlfn.XLOOKUP(tblGenerador[[#This Row],[ID_Tarea]],tblTareas[ID],tblTareas[Puesto],"")</f>
        <v>Sub Coordinadora</v>
      </c>
      <c r="L568">
        <f>_xlfn.XLOOKUP(tblGenerador[[#This Row],[ID_Tarea]],tblTareas[ID],tblTareas[Frec Diaria],"")</f>
        <v>1</v>
      </c>
      <c r="M568" t="str">
        <f>_xlfn.XLOOKUP(tblGenerador[[#This Row],[ID_Tarea]],tblTareas[ID],tblTareas[Excluir_Festivos],"")</f>
        <v>si</v>
      </c>
      <c r="N5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69" spans="1:14">
      <c r="A569" s="6">
        <v>46030</v>
      </c>
      <c r="B569">
        <f>IFERROR(_xlfn.XLOOKUP(tblGenerador[[#This Row],[Fecha]],tblCalendario[Fecha],tblCalendario[Num de Sem],""),"")</f>
        <v>2</v>
      </c>
      <c r="C569" t="str">
        <f>IFERROR(_xlfn.XLOOKUP(tblGenerador[[#This Row],[Fecha]],tblCalendario[Fecha],tblCalendario[Dia Semana],""),"")</f>
        <v>jueves</v>
      </c>
      <c r="D569">
        <f>IFERROR(_xlfn.XLOOKUP(tblGenerador[[#This Row],[Fecha]],tblCalendario[Fecha],tblCalendario[Mes],""),"")</f>
        <v>1</v>
      </c>
      <c r="E569" t="s">
        <v>194</v>
      </c>
      <c r="F569" t="str">
        <f>_xlfn.XLOOKUP(tblGenerador[[#This Row],[ID_Tarea]],tblTareas[ID],tblTareas[TAREAS],"")</f>
        <v xml:space="preserve">Inspeccion Tienda </v>
      </c>
      <c r="G569" t="str">
        <f>_xlfn.XLOOKUP(tblGenerador[[#This Row],[ID_Tarea]],tblTareas[ID],tblTareas[Tipo frecuencia],"")</f>
        <v>diario</v>
      </c>
      <c r="H569" t="str">
        <f>_xlfn.XLOOKUP(tblGenerador[[#This Row],[ID_Tarea]],tblTareas[ID],tblTareas[Regla frecuencia],"")</f>
        <v>diario</v>
      </c>
      <c r="I569">
        <f>_xlfn.XLOOKUP(tblGenerador[[#This Row],[ID_Tarea]],tblTareas[ID],tblTareas[Duración Estándar (min)],"")</f>
        <v>10</v>
      </c>
      <c r="J569" t="str">
        <f>_xlfn.XLOOKUP(tblGenerador[[#This Row],[ID_Tarea]],tblTareas[ID],tblTareas[Turno],"")</f>
        <v>Cualquiera</v>
      </c>
      <c r="K569" t="str">
        <f>_xlfn.XLOOKUP(tblGenerador[[#This Row],[ID_Tarea]],tblTareas[ID],tblTareas[Puesto],"")</f>
        <v>Sub Coordinadora</v>
      </c>
      <c r="L569">
        <f>_xlfn.XLOOKUP(tblGenerador[[#This Row],[ID_Tarea]],tblTareas[ID],tblTareas[Frec Diaria],"")</f>
        <v>1</v>
      </c>
      <c r="M569" t="str">
        <f>_xlfn.XLOOKUP(tblGenerador[[#This Row],[ID_Tarea]],tblTareas[ID],tblTareas[Excluir_Festivos],"")</f>
        <v>si</v>
      </c>
      <c r="N5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0" spans="1:14">
      <c r="A570" s="6">
        <v>46030</v>
      </c>
      <c r="B570">
        <f>IFERROR(_xlfn.XLOOKUP(tblGenerador[[#This Row],[Fecha]],tblCalendario[Fecha],tblCalendario[Num de Sem],""),"")</f>
        <v>2</v>
      </c>
      <c r="C570" t="str">
        <f>IFERROR(_xlfn.XLOOKUP(tblGenerador[[#This Row],[Fecha]],tblCalendario[Fecha],tblCalendario[Dia Semana],""),"")</f>
        <v>jueves</v>
      </c>
      <c r="D570">
        <f>IFERROR(_xlfn.XLOOKUP(tblGenerador[[#This Row],[Fecha]],tblCalendario[Fecha],tblCalendario[Mes],""),"")</f>
        <v>1</v>
      </c>
      <c r="E570" t="s">
        <v>195</v>
      </c>
      <c r="F570" t="str">
        <f>_xlfn.XLOOKUP(tblGenerador[[#This Row],[ID_Tarea]],tblTareas[ID],tblTareas[TAREAS],"")</f>
        <v>Revision Marcas x Colaborador</v>
      </c>
      <c r="G570" t="str">
        <f>_xlfn.XLOOKUP(tblGenerador[[#This Row],[ID_Tarea]],tblTareas[ID],tblTareas[Tipo frecuencia],"")</f>
        <v>mensual</v>
      </c>
      <c r="H570" t="str">
        <f>_xlfn.XLOOKUP(tblGenerador[[#This Row],[ID_Tarea]],tblTareas[ID],tblTareas[Regla frecuencia],"")</f>
        <v>dia 26</v>
      </c>
      <c r="I570">
        <f>_xlfn.XLOOKUP(tblGenerador[[#This Row],[ID_Tarea]],tblTareas[ID],tblTareas[Duración Estándar (min)],"")</f>
        <v>15</v>
      </c>
      <c r="J570" t="str">
        <f>_xlfn.XLOOKUP(tblGenerador[[#This Row],[ID_Tarea]],tblTareas[ID],tblTareas[Turno],"")</f>
        <v>Cualquiera</v>
      </c>
      <c r="K570" t="str">
        <f>_xlfn.XLOOKUP(tblGenerador[[#This Row],[ID_Tarea]],tblTareas[ID],tblTareas[Puesto],"")</f>
        <v>Sub Coordinadora</v>
      </c>
      <c r="L570">
        <f>_xlfn.XLOOKUP(tblGenerador[[#This Row],[ID_Tarea]],tblTareas[ID],tblTareas[Frec Diaria],"")</f>
        <v>1</v>
      </c>
      <c r="M570" t="str">
        <f>_xlfn.XLOOKUP(tblGenerador[[#This Row],[ID_Tarea]],tblTareas[ID],tblTareas[Excluir_Festivos],"")</f>
        <v>si</v>
      </c>
      <c r="N5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1" spans="1:14">
      <c r="A571" s="6">
        <v>46030</v>
      </c>
      <c r="B571">
        <f>IFERROR(_xlfn.XLOOKUP(tblGenerador[[#This Row],[Fecha]],tblCalendario[Fecha],tblCalendario[Num de Sem],""),"")</f>
        <v>2</v>
      </c>
      <c r="C571" t="str">
        <f>IFERROR(_xlfn.XLOOKUP(tblGenerador[[#This Row],[Fecha]],tblCalendario[Fecha],tblCalendario[Dia Semana],""),"")</f>
        <v>jueves</v>
      </c>
      <c r="D571">
        <f>IFERROR(_xlfn.XLOOKUP(tblGenerador[[#This Row],[Fecha]],tblCalendario[Fecha],tblCalendario[Mes],""),"")</f>
        <v>1</v>
      </c>
      <c r="E571" t="s">
        <v>196</v>
      </c>
      <c r="F571" t="str">
        <f>_xlfn.XLOOKUP(tblGenerador[[#This Row],[ID_Tarea]],tblTareas[ID],tblTareas[TAREAS],"")</f>
        <v>Enviar ventas perdidas</v>
      </c>
      <c r="G571" t="str">
        <f>_xlfn.XLOOKUP(tblGenerador[[#This Row],[ID_Tarea]],tblTareas[ID],tblTareas[Tipo frecuencia],"")</f>
        <v>semanal</v>
      </c>
      <c r="H571" t="str">
        <f>_xlfn.XLOOKUP(tblGenerador[[#This Row],[ID_Tarea]],tblTareas[ID],tblTareas[Regla frecuencia],"")</f>
        <v>Sabado</v>
      </c>
      <c r="I571">
        <f>_xlfn.XLOOKUP(tblGenerador[[#This Row],[ID_Tarea]],tblTareas[ID],tblTareas[Duración Estándar (min)],"")</f>
        <v>5</v>
      </c>
      <c r="J571" t="str">
        <f>_xlfn.XLOOKUP(tblGenerador[[#This Row],[ID_Tarea]],tblTareas[ID],tblTareas[Turno],"")</f>
        <v>Cualquiera</v>
      </c>
      <c r="K571" t="str">
        <f>_xlfn.XLOOKUP(tblGenerador[[#This Row],[ID_Tarea]],tblTareas[ID],tblTareas[Puesto],"")</f>
        <v>Sub Coordinadora</v>
      </c>
      <c r="L571">
        <f>_xlfn.XLOOKUP(tblGenerador[[#This Row],[ID_Tarea]],tblTareas[ID],tblTareas[Frec Diaria],"")</f>
        <v>1</v>
      </c>
      <c r="M571" t="str">
        <f>_xlfn.XLOOKUP(tblGenerador[[#This Row],[ID_Tarea]],tblTareas[ID],tblTareas[Excluir_Festivos],"")</f>
        <v>si</v>
      </c>
      <c r="N5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2" spans="1:14">
      <c r="A572" s="6">
        <v>46030</v>
      </c>
      <c r="B572">
        <f>IFERROR(_xlfn.XLOOKUP(tblGenerador[[#This Row],[Fecha]],tblCalendario[Fecha],tblCalendario[Num de Sem],""),"")</f>
        <v>2</v>
      </c>
      <c r="C572" t="str">
        <f>IFERROR(_xlfn.XLOOKUP(tblGenerador[[#This Row],[Fecha]],tblCalendario[Fecha],tblCalendario[Dia Semana],""),"")</f>
        <v>jueves</v>
      </c>
      <c r="D572">
        <f>IFERROR(_xlfn.XLOOKUP(tblGenerador[[#This Row],[Fecha]],tblCalendario[Fecha],tblCalendario[Mes],""),"")</f>
        <v>1</v>
      </c>
      <c r="E572" t="s">
        <v>197</v>
      </c>
      <c r="F572" t="str">
        <f>_xlfn.XLOOKUP(tblGenerador[[#This Row],[ID_Tarea]],tblTareas[ID],tblTareas[TAREAS],"")</f>
        <v>Reporte De Activaciones De Cd Y Dv</v>
      </c>
      <c r="G572" t="str">
        <f>_xlfn.XLOOKUP(tblGenerador[[#This Row],[ID_Tarea]],tblTareas[ID],tblTareas[Tipo frecuencia],"")</f>
        <v>semanal</v>
      </c>
      <c r="H572" t="str">
        <f>_xlfn.XLOOKUP(tblGenerador[[#This Row],[ID_Tarea]],tblTareas[ID],tblTareas[Regla frecuencia],"")</f>
        <v>Lunes</v>
      </c>
      <c r="I572">
        <f>_xlfn.XLOOKUP(tblGenerador[[#This Row],[ID_Tarea]],tblTareas[ID],tblTareas[Duración Estándar (min)],"")</f>
        <v>10</v>
      </c>
      <c r="J572" t="str">
        <f>_xlfn.XLOOKUP(tblGenerador[[#This Row],[ID_Tarea]],tblTareas[ID],tblTareas[Turno],"")</f>
        <v>Cualquiera</v>
      </c>
      <c r="K572" t="str">
        <f>_xlfn.XLOOKUP(tblGenerador[[#This Row],[ID_Tarea]],tblTareas[ID],tblTareas[Puesto],"")</f>
        <v>Sub Coordinadora</v>
      </c>
      <c r="L572">
        <f>_xlfn.XLOOKUP(tblGenerador[[#This Row],[ID_Tarea]],tblTareas[ID],tblTareas[Frec Diaria],"")</f>
        <v>1</v>
      </c>
      <c r="M572" t="str">
        <f>_xlfn.XLOOKUP(tblGenerador[[#This Row],[ID_Tarea]],tblTareas[ID],tblTareas[Excluir_Festivos],"")</f>
        <v>si</v>
      </c>
      <c r="N5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3" spans="1:14">
      <c r="A573" s="6">
        <v>46030</v>
      </c>
      <c r="B573">
        <f>IFERROR(_xlfn.XLOOKUP(tblGenerador[[#This Row],[Fecha]],tblCalendario[Fecha],tblCalendario[Num de Sem],""),"")</f>
        <v>2</v>
      </c>
      <c r="C573" t="str">
        <f>IFERROR(_xlfn.XLOOKUP(tblGenerador[[#This Row],[Fecha]],tblCalendario[Fecha],tblCalendario[Dia Semana],""),"")</f>
        <v>jueves</v>
      </c>
      <c r="D573">
        <f>IFERROR(_xlfn.XLOOKUP(tblGenerador[[#This Row],[Fecha]],tblCalendario[Fecha],tblCalendario[Mes],""),"")</f>
        <v>1</v>
      </c>
      <c r="E573" t="s">
        <v>198</v>
      </c>
      <c r="F573" t="str">
        <f>_xlfn.XLOOKUP(tblGenerador[[#This Row],[ID_Tarea]],tblTareas[ID],tblTareas[TAREAS],"")</f>
        <v>Solicitar Comisión Artículos De Promoción</v>
      </c>
      <c r="G573" t="str">
        <f>_xlfn.XLOOKUP(tblGenerador[[#This Row],[ID_Tarea]],tblTareas[ID],tblTareas[Tipo frecuencia],"")</f>
        <v>semanal</v>
      </c>
      <c r="H573" t="str">
        <f>_xlfn.XLOOKUP(tblGenerador[[#This Row],[ID_Tarea]],tblTareas[ID],tblTareas[Regla frecuencia],"")</f>
        <v>lunes</v>
      </c>
      <c r="I573">
        <f>_xlfn.XLOOKUP(tblGenerador[[#This Row],[ID_Tarea]],tblTareas[ID],tblTareas[Duración Estándar (min)],"")</f>
        <v>15</v>
      </c>
      <c r="J573" t="str">
        <f>_xlfn.XLOOKUP(tblGenerador[[#This Row],[ID_Tarea]],tblTareas[ID],tblTareas[Turno],"")</f>
        <v>Cualquiera</v>
      </c>
      <c r="K573" t="str">
        <f>_xlfn.XLOOKUP(tblGenerador[[#This Row],[ID_Tarea]],tblTareas[ID],tblTareas[Puesto],"")</f>
        <v>Sub Coordinadora</v>
      </c>
      <c r="L573">
        <f>_xlfn.XLOOKUP(tblGenerador[[#This Row],[ID_Tarea]],tblTareas[ID],tblTareas[Frec Diaria],"")</f>
        <v>1</v>
      </c>
      <c r="M573" t="str">
        <f>_xlfn.XLOOKUP(tblGenerador[[#This Row],[ID_Tarea]],tblTareas[ID],tblTareas[Excluir_Festivos],"")</f>
        <v>si</v>
      </c>
      <c r="N5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4" spans="1:14">
      <c r="A574" s="6">
        <v>46030</v>
      </c>
      <c r="B574">
        <f>IFERROR(_xlfn.XLOOKUP(tblGenerador[[#This Row],[Fecha]],tblCalendario[Fecha],tblCalendario[Num de Sem],""),"")</f>
        <v>2</v>
      </c>
      <c r="C574" t="str">
        <f>IFERROR(_xlfn.XLOOKUP(tblGenerador[[#This Row],[Fecha]],tblCalendario[Fecha],tblCalendario[Dia Semana],""),"")</f>
        <v>jueves</v>
      </c>
      <c r="D574">
        <f>IFERROR(_xlfn.XLOOKUP(tblGenerador[[#This Row],[Fecha]],tblCalendario[Fecha],tblCalendario[Mes],""),"")</f>
        <v>1</v>
      </c>
      <c r="E574" t="s">
        <v>199</v>
      </c>
      <c r="F574" t="str">
        <f>_xlfn.XLOOKUP(tblGenerador[[#This Row],[ID_Tarea]],tblTareas[ID],tblTareas[TAREAS],"")</f>
        <v>Reporte De Horas Extras</v>
      </c>
      <c r="G574" t="str">
        <f>_xlfn.XLOOKUP(tblGenerador[[#This Row],[ID_Tarea]],tblTareas[ID],tblTareas[Tipo frecuencia],"")</f>
        <v>semanal</v>
      </c>
      <c r="H574" t="str">
        <f>_xlfn.XLOOKUP(tblGenerador[[#This Row],[ID_Tarea]],tblTareas[ID],tblTareas[Regla frecuencia],"")</f>
        <v>lunes</v>
      </c>
      <c r="I574">
        <f>_xlfn.XLOOKUP(tblGenerador[[#This Row],[ID_Tarea]],tblTareas[ID],tblTareas[Duración Estándar (min)],"")</f>
        <v>5</v>
      </c>
      <c r="J574" t="str">
        <f>_xlfn.XLOOKUP(tblGenerador[[#This Row],[ID_Tarea]],tblTareas[ID],tblTareas[Turno],"")</f>
        <v>Cualquiera</v>
      </c>
      <c r="K574" t="str">
        <f>_xlfn.XLOOKUP(tblGenerador[[#This Row],[ID_Tarea]],tblTareas[ID],tblTareas[Puesto],"")</f>
        <v>Sub Coordinadora</v>
      </c>
      <c r="L574">
        <f>_xlfn.XLOOKUP(tblGenerador[[#This Row],[ID_Tarea]],tblTareas[ID],tblTareas[Frec Diaria],"")</f>
        <v>1</v>
      </c>
      <c r="M574" t="str">
        <f>_xlfn.XLOOKUP(tblGenerador[[#This Row],[ID_Tarea]],tblTareas[ID],tblTareas[Excluir_Festivos],"")</f>
        <v>si</v>
      </c>
      <c r="N5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5" spans="1:14">
      <c r="A575" s="6">
        <v>46030</v>
      </c>
      <c r="B575">
        <f>IFERROR(_xlfn.XLOOKUP(tblGenerador[[#This Row],[Fecha]],tblCalendario[Fecha],tblCalendario[Num de Sem],""),"")</f>
        <v>2</v>
      </c>
      <c r="C575" t="str">
        <f>IFERROR(_xlfn.XLOOKUP(tblGenerador[[#This Row],[Fecha]],tblCalendario[Fecha],tblCalendario[Dia Semana],""),"")</f>
        <v>jueves</v>
      </c>
      <c r="D575">
        <f>IFERROR(_xlfn.XLOOKUP(tblGenerador[[#This Row],[Fecha]],tblCalendario[Fecha],tblCalendario[Mes],""),"")</f>
        <v>1</v>
      </c>
      <c r="E575" t="s">
        <v>200</v>
      </c>
      <c r="F575" t="str">
        <f>_xlfn.XLOOKUP(tblGenerador[[#This Row],[ID_Tarea]],tblTareas[ID],tblTareas[TAREAS],"")</f>
        <v>Presupuesto De Venta Semanal (Lunes, Hrs Sac)</v>
      </c>
      <c r="G575" t="str">
        <f>_xlfn.XLOOKUP(tblGenerador[[#This Row],[ID_Tarea]],tblTareas[ID],tblTareas[Tipo frecuencia],"")</f>
        <v>semanal</v>
      </c>
      <c r="H575" t="str">
        <f>_xlfn.XLOOKUP(tblGenerador[[#This Row],[ID_Tarea]],tblTareas[ID],tblTareas[Regla frecuencia],"")</f>
        <v>lunes</v>
      </c>
      <c r="I575">
        <f>_xlfn.XLOOKUP(tblGenerador[[#This Row],[ID_Tarea]],tblTareas[ID],tblTareas[Duración Estándar (min)],"")</f>
        <v>10</v>
      </c>
      <c r="J575" t="str">
        <f>_xlfn.XLOOKUP(tblGenerador[[#This Row],[ID_Tarea]],tblTareas[ID],tblTareas[Turno],"")</f>
        <v>Cualquiera</v>
      </c>
      <c r="K575" t="str">
        <f>_xlfn.XLOOKUP(tblGenerador[[#This Row],[ID_Tarea]],tblTareas[ID],tblTareas[Puesto],"")</f>
        <v>Sub Coordinadora</v>
      </c>
      <c r="L575">
        <f>_xlfn.XLOOKUP(tblGenerador[[#This Row],[ID_Tarea]],tblTareas[ID],tblTareas[Frec Diaria],"")</f>
        <v>1</v>
      </c>
      <c r="M575" t="str">
        <f>_xlfn.XLOOKUP(tblGenerador[[#This Row],[ID_Tarea]],tblTareas[ID],tblTareas[Excluir_Festivos],"")</f>
        <v>si</v>
      </c>
      <c r="N5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6" spans="1:14">
      <c r="A576" s="6">
        <v>46030</v>
      </c>
      <c r="B576">
        <f>IFERROR(_xlfn.XLOOKUP(tblGenerador[[#This Row],[Fecha]],tblCalendario[Fecha],tblCalendario[Num de Sem],""),"")</f>
        <v>2</v>
      </c>
      <c r="C576" t="str">
        <f>IFERROR(_xlfn.XLOOKUP(tblGenerador[[#This Row],[Fecha]],tblCalendario[Fecha],tblCalendario[Dia Semana],""),"")</f>
        <v>jueves</v>
      </c>
      <c r="D576">
        <f>IFERROR(_xlfn.XLOOKUP(tblGenerador[[#This Row],[Fecha]],tblCalendario[Fecha],tblCalendario[Mes],""),"")</f>
        <v>1</v>
      </c>
      <c r="E576" t="s">
        <v>201</v>
      </c>
      <c r="F576" t="str">
        <f>_xlfn.XLOOKUP(tblGenerador[[#This Row],[ID_Tarea]],tblTareas[ID],tblTareas[TAREAS],"")</f>
        <v>Seguimiento Tareas Colaboradores</v>
      </c>
      <c r="G576" t="str">
        <f>_xlfn.XLOOKUP(tblGenerador[[#This Row],[ID_Tarea]],tblTareas[ID],tblTareas[Tipo frecuencia],"")</f>
        <v>diario</v>
      </c>
      <c r="H576" t="str">
        <f>_xlfn.XLOOKUP(tblGenerador[[#This Row],[ID_Tarea]],tblTareas[ID],tblTareas[Regla frecuencia],"")</f>
        <v>lunes a sabado</v>
      </c>
      <c r="I576">
        <f>_xlfn.XLOOKUP(tblGenerador[[#This Row],[ID_Tarea]],tblTareas[ID],tblTareas[Duración Estándar (min)],"")</f>
        <v>5</v>
      </c>
      <c r="J576" t="str">
        <f>_xlfn.XLOOKUP(tblGenerador[[#This Row],[ID_Tarea]],tblTareas[ID],tblTareas[Turno],"")</f>
        <v>Cualquiera</v>
      </c>
      <c r="K576" t="str">
        <f>_xlfn.XLOOKUP(tblGenerador[[#This Row],[ID_Tarea]],tblTareas[ID],tblTareas[Puesto],"")</f>
        <v>Sub Coordinadora</v>
      </c>
      <c r="L576">
        <f>_xlfn.XLOOKUP(tblGenerador[[#This Row],[ID_Tarea]],tblTareas[ID],tblTareas[Frec Diaria],"")</f>
        <v>1</v>
      </c>
      <c r="M576" t="str">
        <f>_xlfn.XLOOKUP(tblGenerador[[#This Row],[ID_Tarea]],tblTareas[ID],tblTareas[Excluir_Festivos],"")</f>
        <v>si</v>
      </c>
      <c r="N5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7" spans="1:14">
      <c r="A577" s="6">
        <v>46030</v>
      </c>
      <c r="B577">
        <f>IFERROR(_xlfn.XLOOKUP(tblGenerador[[#This Row],[Fecha]],tblCalendario[Fecha],tblCalendario[Num de Sem],""),"")</f>
        <v>2</v>
      </c>
      <c r="C577" t="str">
        <f>IFERROR(_xlfn.XLOOKUP(tblGenerador[[#This Row],[Fecha]],tblCalendario[Fecha],tblCalendario[Dia Semana],""),"")</f>
        <v>jueves</v>
      </c>
      <c r="D577">
        <f>IFERROR(_xlfn.XLOOKUP(tblGenerador[[#This Row],[Fecha]],tblCalendario[Fecha],tblCalendario[Mes],""),"")</f>
        <v>1</v>
      </c>
      <c r="E577" t="s">
        <v>202</v>
      </c>
      <c r="F577" t="str">
        <f>_xlfn.XLOOKUP(tblGenerador[[#This Row],[ID_Tarea]],tblTareas[ID],tblTareas[TAREAS],"")</f>
        <v>Capacitacion equipo</v>
      </c>
      <c r="G577" t="str">
        <f>_xlfn.XLOOKUP(tblGenerador[[#This Row],[ID_Tarea]],tblTareas[ID],tblTareas[Tipo frecuencia],"")</f>
        <v>diario</v>
      </c>
      <c r="H577" t="str">
        <f>_xlfn.XLOOKUP(tblGenerador[[#This Row],[ID_Tarea]],tblTareas[ID],tblTareas[Regla frecuencia],"")</f>
        <v>lunes a sabado</v>
      </c>
      <c r="I577">
        <f>_xlfn.XLOOKUP(tblGenerador[[#This Row],[ID_Tarea]],tblTareas[ID],tblTareas[Duración Estándar (min)],"")</f>
        <v>10</v>
      </c>
      <c r="J577" t="str">
        <f>_xlfn.XLOOKUP(tblGenerador[[#This Row],[ID_Tarea]],tblTareas[ID],tblTareas[Turno],"")</f>
        <v>Cualquiera</v>
      </c>
      <c r="K577" t="str">
        <f>_xlfn.XLOOKUP(tblGenerador[[#This Row],[ID_Tarea]],tblTareas[ID],tblTareas[Puesto],"")</f>
        <v>Sub Coordinadora</v>
      </c>
      <c r="L577">
        <f>_xlfn.XLOOKUP(tblGenerador[[#This Row],[ID_Tarea]],tblTareas[ID],tblTareas[Frec Diaria],"")</f>
        <v>1</v>
      </c>
      <c r="M577" t="str">
        <f>_xlfn.XLOOKUP(tblGenerador[[#This Row],[ID_Tarea]],tblTareas[ID],tblTareas[Excluir_Festivos],"")</f>
        <v>si</v>
      </c>
      <c r="N5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78" spans="1:14">
      <c r="A578" s="6">
        <v>46030</v>
      </c>
      <c r="B578">
        <f>IFERROR(_xlfn.XLOOKUP(tblGenerador[[#This Row],[Fecha]],tblCalendario[Fecha],tblCalendario[Num de Sem],""),"")</f>
        <v>2</v>
      </c>
      <c r="C578" t="str">
        <f>IFERROR(_xlfn.XLOOKUP(tblGenerador[[#This Row],[Fecha]],tblCalendario[Fecha],tblCalendario[Dia Semana],""),"")</f>
        <v>jueves</v>
      </c>
      <c r="D578">
        <f>IFERROR(_xlfn.XLOOKUP(tblGenerador[[#This Row],[Fecha]],tblCalendario[Fecha],tblCalendario[Mes],""),"")</f>
        <v>1</v>
      </c>
      <c r="E578" t="s">
        <v>203</v>
      </c>
      <c r="F578" t="str">
        <f>_xlfn.XLOOKUP(tblGenerador[[#This Row],[ID_Tarea]],tblTareas[ID],tblTareas[TAREAS],"")</f>
        <v>Reunión Acountability Coordinador 9:00am</v>
      </c>
      <c r="G578" t="str">
        <f>_xlfn.XLOOKUP(tblGenerador[[#This Row],[ID_Tarea]],tblTareas[ID],tblTareas[Tipo frecuencia],"")</f>
        <v>semanal</v>
      </c>
      <c r="H578" t="str">
        <f>_xlfn.XLOOKUP(tblGenerador[[#This Row],[ID_Tarea]],tblTareas[ID],tblTareas[Regla frecuencia],"")</f>
        <v>Lunes</v>
      </c>
      <c r="I578">
        <f>_xlfn.XLOOKUP(tblGenerador[[#This Row],[ID_Tarea]],tblTareas[ID],tblTareas[Duración Estándar (min)],"")</f>
        <v>60</v>
      </c>
      <c r="J578" t="str">
        <f>_xlfn.XLOOKUP(tblGenerador[[#This Row],[ID_Tarea]],tblTareas[ID],tblTareas[Turno],"")</f>
        <v>Cualquiera</v>
      </c>
      <c r="K578" t="str">
        <f>_xlfn.XLOOKUP(tblGenerador[[#This Row],[ID_Tarea]],tblTareas[ID],tblTareas[Puesto],"")</f>
        <v>Sub Coordinadora</v>
      </c>
      <c r="L578">
        <f>_xlfn.XLOOKUP(tblGenerador[[#This Row],[ID_Tarea]],tblTareas[ID],tblTareas[Frec Diaria],"")</f>
        <v>1</v>
      </c>
      <c r="M578" t="str">
        <f>_xlfn.XLOOKUP(tblGenerador[[#This Row],[ID_Tarea]],tblTareas[ID],tblTareas[Excluir_Festivos],"")</f>
        <v>si</v>
      </c>
      <c r="N5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79" spans="1:14">
      <c r="A579" s="6">
        <v>46030</v>
      </c>
      <c r="B579">
        <f>IFERROR(_xlfn.XLOOKUP(tblGenerador[[#This Row],[Fecha]],tblCalendario[Fecha],tblCalendario[Num de Sem],""),"")</f>
        <v>2</v>
      </c>
      <c r="C579" t="str">
        <f>IFERROR(_xlfn.XLOOKUP(tblGenerador[[#This Row],[Fecha]],tblCalendario[Fecha],tblCalendario[Dia Semana],""),"")</f>
        <v>jueves</v>
      </c>
      <c r="D579">
        <f>IFERROR(_xlfn.XLOOKUP(tblGenerador[[#This Row],[Fecha]],tblCalendario[Fecha],tblCalendario[Mes],""),"")</f>
        <v>1</v>
      </c>
      <c r="E579" t="s">
        <v>204</v>
      </c>
      <c r="F579" t="str">
        <f>_xlfn.XLOOKUP(tblGenerador[[#This Row],[ID_Tarea]],tblTareas[ID],tblTareas[TAREAS],"")</f>
        <v># De Contactos Nuevos Por Vendedor</v>
      </c>
      <c r="G579" t="str">
        <f>_xlfn.XLOOKUP(tblGenerador[[#This Row],[ID_Tarea]],tblTareas[ID],tblTareas[Tipo frecuencia],"")</f>
        <v>semanal</v>
      </c>
      <c r="H579" t="str">
        <f>_xlfn.XLOOKUP(tblGenerador[[#This Row],[ID_Tarea]],tblTareas[ID],tblTareas[Regla frecuencia],"")</f>
        <v>jueves</v>
      </c>
      <c r="I579">
        <f>_xlfn.XLOOKUP(tblGenerador[[#This Row],[ID_Tarea]],tblTareas[ID],tblTareas[Duración Estándar (min)],"")</f>
        <v>5</v>
      </c>
      <c r="J579" t="str">
        <f>_xlfn.XLOOKUP(tblGenerador[[#This Row],[ID_Tarea]],tblTareas[ID],tblTareas[Turno],"")</f>
        <v>Cualquiera</v>
      </c>
      <c r="K579" t="str">
        <f>_xlfn.XLOOKUP(tblGenerador[[#This Row],[ID_Tarea]],tblTareas[ID],tblTareas[Puesto],"")</f>
        <v>Sub Coordinadora</v>
      </c>
      <c r="L579">
        <f>_xlfn.XLOOKUP(tblGenerador[[#This Row],[ID_Tarea]],tblTareas[ID],tblTareas[Frec Diaria],"")</f>
        <v>1</v>
      </c>
      <c r="M579" t="str">
        <f>_xlfn.XLOOKUP(tblGenerador[[#This Row],[ID_Tarea]],tblTareas[ID],tblTareas[Excluir_Festivos],"")</f>
        <v>si</v>
      </c>
      <c r="N5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0" spans="1:14">
      <c r="A580" s="6">
        <v>46030</v>
      </c>
      <c r="B580">
        <f>IFERROR(_xlfn.XLOOKUP(tblGenerador[[#This Row],[Fecha]],tblCalendario[Fecha],tblCalendario[Num de Sem],""),"")</f>
        <v>2</v>
      </c>
      <c r="C580" t="str">
        <f>IFERROR(_xlfn.XLOOKUP(tblGenerador[[#This Row],[Fecha]],tblCalendario[Fecha],tblCalendario[Dia Semana],""),"")</f>
        <v>jueves</v>
      </c>
      <c r="D580">
        <f>IFERROR(_xlfn.XLOOKUP(tblGenerador[[#This Row],[Fecha]],tblCalendario[Fecha],tblCalendario[Mes],""),"")</f>
        <v>1</v>
      </c>
      <c r="E580" t="s">
        <v>205</v>
      </c>
      <c r="F580" t="str">
        <f>_xlfn.XLOOKUP(tblGenerador[[#This Row],[ID_Tarea]],tblTareas[ID],tblTareas[TAREAS],"")</f>
        <v>Registro de Ventas Perdidas</v>
      </c>
      <c r="G580" t="str">
        <f>_xlfn.XLOOKUP(tblGenerador[[#This Row],[ID_Tarea]],tblTareas[ID],tblTareas[Tipo frecuencia],"")</f>
        <v>diario</v>
      </c>
      <c r="H580" t="str">
        <f>_xlfn.XLOOKUP(tblGenerador[[#This Row],[ID_Tarea]],tblTareas[ID],tblTareas[Regla frecuencia],"")</f>
        <v>lunes a sabado</v>
      </c>
      <c r="I580">
        <f>_xlfn.XLOOKUP(tblGenerador[[#This Row],[ID_Tarea]],tblTareas[ID],tblTareas[Duración Estándar (min)],"")</f>
        <v>10</v>
      </c>
      <c r="J580" t="str">
        <f>_xlfn.XLOOKUP(tblGenerador[[#This Row],[ID_Tarea]],tblTareas[ID],tblTareas[Turno],"")</f>
        <v>Cualquiera</v>
      </c>
      <c r="K580" t="str">
        <f>_xlfn.XLOOKUP(tblGenerador[[#This Row],[ID_Tarea]],tblTareas[ID],tblTareas[Puesto],"")</f>
        <v>Asesora Ventas</v>
      </c>
      <c r="L580">
        <f>_xlfn.XLOOKUP(tblGenerador[[#This Row],[ID_Tarea]],tblTareas[ID],tblTareas[Frec Diaria],"")</f>
        <v>2</v>
      </c>
      <c r="M580" t="str">
        <f>_xlfn.XLOOKUP(tblGenerador[[#This Row],[ID_Tarea]],tblTareas[ID],tblTareas[Excluir_Festivos],"")</f>
        <v>si</v>
      </c>
      <c r="N5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1" spans="1:14">
      <c r="A581" s="6">
        <v>46030</v>
      </c>
      <c r="B581">
        <f>IFERROR(_xlfn.XLOOKUP(tblGenerador[[#This Row],[Fecha]],tblCalendario[Fecha],tblCalendario[Num de Sem],""),"")</f>
        <v>2</v>
      </c>
      <c r="C581" t="str">
        <f>IFERROR(_xlfn.XLOOKUP(tblGenerador[[#This Row],[Fecha]],tblCalendario[Fecha],tblCalendario[Dia Semana],""),"")</f>
        <v>jueves</v>
      </c>
      <c r="D581">
        <f>IFERROR(_xlfn.XLOOKUP(tblGenerador[[#This Row],[Fecha]],tblCalendario[Fecha],tblCalendario[Mes],""),"")</f>
        <v>1</v>
      </c>
      <c r="E581" t="s">
        <v>4696</v>
      </c>
      <c r="F581" t="str">
        <f>_xlfn.XLOOKUP(tblGenerador[[#This Row],[ID_Tarea]],tblTareas[ID],tblTareas[TAREAS],"")</f>
        <v>Impresion Lista De Exhibición</v>
      </c>
      <c r="G581" t="str">
        <f>_xlfn.XLOOKUP(tblGenerador[[#This Row],[ID_Tarea]],tblTareas[ID],tblTareas[Tipo frecuencia],"")</f>
        <v>personalizada</v>
      </c>
      <c r="H581" t="str">
        <f>_xlfn.XLOOKUP(tblGenerador[[#This Row],[ID_Tarea]],tblTareas[ID],tblTareas[Regla frecuencia],"")</f>
        <v>dia 8, dia 23</v>
      </c>
      <c r="I581">
        <f>_xlfn.XLOOKUP(tblGenerador[[#This Row],[ID_Tarea]],tblTareas[ID],tblTareas[Duración Estándar (min)],"")</f>
        <v>30</v>
      </c>
      <c r="J581" t="str">
        <f>_xlfn.XLOOKUP(tblGenerador[[#This Row],[ID_Tarea]],tblTareas[ID],tblTareas[Turno],"")</f>
        <v>Cualquiera</v>
      </c>
      <c r="K581" t="str">
        <f>_xlfn.XLOOKUP(tblGenerador[[#This Row],[ID_Tarea]],tblTareas[ID],tblTareas[Puesto],"")</f>
        <v>Sub Coordinadora</v>
      </c>
      <c r="L581">
        <f>_xlfn.XLOOKUP(tblGenerador[[#This Row],[ID_Tarea]],tblTareas[ID],tblTareas[Frec Diaria],"")</f>
        <v>1</v>
      </c>
      <c r="M581" t="str">
        <f>_xlfn.XLOOKUP(tblGenerador[[#This Row],[ID_Tarea]],tblTareas[ID],tblTareas[Excluir_Festivos],"")</f>
        <v>si</v>
      </c>
      <c r="N5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2" spans="1:14">
      <c r="A582" s="6">
        <v>46030</v>
      </c>
      <c r="B582">
        <f>IFERROR(_xlfn.XLOOKUP(tblGenerador[[#This Row],[Fecha]],tblCalendario[Fecha],tblCalendario[Num de Sem],""),"")</f>
        <v>2</v>
      </c>
      <c r="C582" t="str">
        <f>IFERROR(_xlfn.XLOOKUP(tblGenerador[[#This Row],[Fecha]],tblCalendario[Fecha],tblCalendario[Dia Semana],""),"")</f>
        <v>jueves</v>
      </c>
      <c r="D582">
        <f>IFERROR(_xlfn.XLOOKUP(tblGenerador[[#This Row],[Fecha]],tblCalendario[Fecha],tblCalendario[Mes],""),"")</f>
        <v>1</v>
      </c>
      <c r="E582" t="s">
        <v>206</v>
      </c>
      <c r="F582" t="str">
        <f>_xlfn.XLOOKUP(tblGenerador[[#This Row],[ID_Tarea]],tblTareas[ID],tblTareas[TAREAS],"")</f>
        <v>Calca D Tallas En C/Zapato De Exhibición</v>
      </c>
      <c r="G582" t="str">
        <f>_xlfn.XLOOKUP(tblGenerador[[#This Row],[ID_Tarea]],tblTareas[ID],tblTareas[Tipo frecuencia],"")</f>
        <v>semanal</v>
      </c>
      <c r="H582" t="str">
        <f>_xlfn.XLOOKUP(tblGenerador[[#This Row],[ID_Tarea]],tblTareas[ID],tblTareas[Regla frecuencia],"")</f>
        <v>lunes</v>
      </c>
      <c r="I582">
        <f>_xlfn.XLOOKUP(tblGenerador[[#This Row],[ID_Tarea]],tblTareas[ID],tblTareas[Duración Estándar (min)],"")</f>
        <v>15</v>
      </c>
      <c r="J582" t="str">
        <f>_xlfn.XLOOKUP(tblGenerador[[#This Row],[ID_Tarea]],tblTareas[ID],tblTareas[Turno],"")</f>
        <v>Cualquiera</v>
      </c>
      <c r="K582" t="str">
        <f>_xlfn.XLOOKUP(tblGenerador[[#This Row],[ID_Tarea]],tblTareas[ID],tblTareas[Puesto],"")</f>
        <v>Sub Coordinadora</v>
      </c>
      <c r="L582">
        <f>_xlfn.XLOOKUP(tblGenerador[[#This Row],[ID_Tarea]],tblTareas[ID],tblTareas[Frec Diaria],"")</f>
        <v>1</v>
      </c>
      <c r="M582" t="str">
        <f>_xlfn.XLOOKUP(tblGenerador[[#This Row],[ID_Tarea]],tblTareas[ID],tblTareas[Excluir_Festivos],"")</f>
        <v>si</v>
      </c>
      <c r="N5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3" spans="1:14">
      <c r="A583" s="6">
        <v>46030</v>
      </c>
      <c r="B583">
        <f>IFERROR(_xlfn.XLOOKUP(tblGenerador[[#This Row],[Fecha]],tblCalendario[Fecha],tblCalendario[Num de Sem],""),"")</f>
        <v>2</v>
      </c>
      <c r="C583" t="str">
        <f>IFERROR(_xlfn.XLOOKUP(tblGenerador[[#This Row],[Fecha]],tblCalendario[Fecha],tblCalendario[Dia Semana],""),"")</f>
        <v>jueves</v>
      </c>
      <c r="D583">
        <f>IFERROR(_xlfn.XLOOKUP(tblGenerador[[#This Row],[Fecha]],tblCalendario[Fecha],tblCalendario[Mes],""),"")</f>
        <v>1</v>
      </c>
      <c r="E583" t="s">
        <v>207</v>
      </c>
      <c r="F583" t="str">
        <f>_xlfn.XLOOKUP(tblGenerador[[#This Row],[ID_Tarea]],tblTareas[ID],tblTareas[TAREAS],"")</f>
        <v xml:space="preserve">Limpieza Y Orden En Mostrador </v>
      </c>
      <c r="G583" t="str">
        <f>_xlfn.XLOOKUP(tblGenerador[[#This Row],[ID_Tarea]],tblTareas[ID],tblTareas[Tipo frecuencia],"")</f>
        <v>diario</v>
      </c>
      <c r="H583" t="str">
        <f>_xlfn.XLOOKUP(tblGenerador[[#This Row],[ID_Tarea]],tblTareas[ID],tblTareas[Regla frecuencia],"")</f>
        <v>lunes a sabado</v>
      </c>
      <c r="I583">
        <f>_xlfn.XLOOKUP(tblGenerador[[#This Row],[ID_Tarea]],tblTareas[ID],tblTareas[Duración Estándar (min)],"")</f>
        <v>20</v>
      </c>
      <c r="J583" t="str">
        <f>_xlfn.XLOOKUP(tblGenerador[[#This Row],[ID_Tarea]],tblTareas[ID],tblTareas[Turno],"")</f>
        <v>Cualquiera</v>
      </c>
      <c r="K583" t="str">
        <f>_xlfn.XLOOKUP(tblGenerador[[#This Row],[ID_Tarea]],tblTareas[ID],tblTareas[Puesto],"")</f>
        <v>Sub Coordinadora</v>
      </c>
      <c r="L583">
        <f>_xlfn.XLOOKUP(tblGenerador[[#This Row],[ID_Tarea]],tblTareas[ID],tblTareas[Frec Diaria],"")</f>
        <v>1</v>
      </c>
      <c r="M583" t="str">
        <f>_xlfn.XLOOKUP(tblGenerador[[#This Row],[ID_Tarea]],tblTareas[ID],tblTareas[Excluir_Festivos],"")</f>
        <v>si</v>
      </c>
      <c r="N5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4" spans="1:14">
      <c r="A584" s="6">
        <v>46030</v>
      </c>
      <c r="B584">
        <f>IFERROR(_xlfn.XLOOKUP(tblGenerador[[#This Row],[Fecha]],tblCalendario[Fecha],tblCalendario[Num de Sem],""),"")</f>
        <v>2</v>
      </c>
      <c r="C584" t="str">
        <f>IFERROR(_xlfn.XLOOKUP(tblGenerador[[#This Row],[Fecha]],tblCalendario[Fecha],tblCalendario[Dia Semana],""),"")</f>
        <v>jueves</v>
      </c>
      <c r="D584">
        <f>IFERROR(_xlfn.XLOOKUP(tblGenerador[[#This Row],[Fecha]],tblCalendario[Fecha],tblCalendario[Mes],""),"")</f>
        <v>1</v>
      </c>
      <c r="E584" t="s">
        <v>208</v>
      </c>
      <c r="F584" t="str">
        <f>_xlfn.XLOOKUP(tblGenerador[[#This Row],[ID_Tarea]],tblTareas[ID],tblTareas[TAREAS],"")</f>
        <v>Acomodo Y Orden En Exhibiciones</v>
      </c>
      <c r="G584" t="str">
        <f>_xlfn.XLOOKUP(tblGenerador[[#This Row],[ID_Tarea]],tblTareas[ID],tblTareas[Tipo frecuencia],"")</f>
        <v>semanal</v>
      </c>
      <c r="H584" t="str">
        <f>_xlfn.XLOOKUP(tblGenerador[[#This Row],[ID_Tarea]],tblTareas[ID],tblTareas[Regla frecuencia],"")</f>
        <v>miércoles</v>
      </c>
      <c r="I584">
        <f>_xlfn.XLOOKUP(tblGenerador[[#This Row],[ID_Tarea]],tblTareas[ID],tblTareas[Duración Estándar (min)],"")</f>
        <v>10</v>
      </c>
      <c r="J584" t="str">
        <f>_xlfn.XLOOKUP(tblGenerador[[#This Row],[ID_Tarea]],tblTareas[ID],tblTareas[Turno],"")</f>
        <v>Cualquiera</v>
      </c>
      <c r="K584" t="str">
        <f>_xlfn.XLOOKUP(tblGenerador[[#This Row],[ID_Tarea]],tblTareas[ID],tblTareas[Puesto],"")</f>
        <v>Sub Coordinadora</v>
      </c>
      <c r="L584">
        <f>_xlfn.XLOOKUP(tblGenerador[[#This Row],[ID_Tarea]],tblTareas[ID],tblTareas[Frec Diaria],"")</f>
        <v>1</v>
      </c>
      <c r="M584" t="str">
        <f>_xlfn.XLOOKUP(tblGenerador[[#This Row],[ID_Tarea]],tblTareas[ID],tblTareas[Excluir_Festivos],"")</f>
        <v>si</v>
      </c>
      <c r="N5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5" spans="1:14">
      <c r="A585" s="6">
        <v>46030</v>
      </c>
      <c r="B585">
        <f>IFERROR(_xlfn.XLOOKUP(tblGenerador[[#This Row],[Fecha]],tblCalendario[Fecha],tblCalendario[Num de Sem],""),"")</f>
        <v>2</v>
      </c>
      <c r="C585" t="str">
        <f>IFERROR(_xlfn.XLOOKUP(tblGenerador[[#This Row],[Fecha]],tblCalendario[Fecha],tblCalendario[Dia Semana],""),"")</f>
        <v>jueves</v>
      </c>
      <c r="D585">
        <f>IFERROR(_xlfn.XLOOKUP(tblGenerador[[#This Row],[Fecha]],tblCalendario[Fecha],tblCalendario[Mes],""),"")</f>
        <v>1</v>
      </c>
      <c r="E585" t="s">
        <v>209</v>
      </c>
      <c r="F585" t="str">
        <f>_xlfn.XLOOKUP(tblGenerador[[#This Row],[ID_Tarea]],tblTareas[ID],tblTareas[TAREAS],"")</f>
        <v>Evidencia De Aparadores</v>
      </c>
      <c r="G585" t="str">
        <f>_xlfn.XLOOKUP(tblGenerador[[#This Row],[ID_Tarea]],tblTareas[ID],tblTareas[Tipo frecuencia],"")</f>
        <v>semanal</v>
      </c>
      <c r="H585" t="str">
        <f>_xlfn.XLOOKUP(tblGenerador[[#This Row],[ID_Tarea]],tblTareas[ID],tblTareas[Regla frecuencia],"")</f>
        <v>jueves</v>
      </c>
      <c r="I585">
        <f>_xlfn.XLOOKUP(tblGenerador[[#This Row],[ID_Tarea]],tblTareas[ID],tblTareas[Duración Estándar (min)],"")</f>
        <v>10</v>
      </c>
      <c r="J585" t="str">
        <f>_xlfn.XLOOKUP(tblGenerador[[#This Row],[ID_Tarea]],tblTareas[ID],tblTareas[Turno],"")</f>
        <v>Cualquiera</v>
      </c>
      <c r="K585" t="str">
        <f>_xlfn.XLOOKUP(tblGenerador[[#This Row],[ID_Tarea]],tblTareas[ID],tblTareas[Puesto],"")</f>
        <v>Sub Coordinadora</v>
      </c>
      <c r="L585">
        <f>_xlfn.XLOOKUP(tblGenerador[[#This Row],[ID_Tarea]],tblTareas[ID],tblTareas[Frec Diaria],"")</f>
        <v>1</v>
      </c>
      <c r="M585" t="str">
        <f>_xlfn.XLOOKUP(tblGenerador[[#This Row],[ID_Tarea]],tblTareas[ID],tblTareas[Excluir_Festivos],"")</f>
        <v>si</v>
      </c>
      <c r="N5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6" spans="1:14">
      <c r="A586" s="6">
        <v>46030</v>
      </c>
      <c r="B586">
        <f>IFERROR(_xlfn.XLOOKUP(tblGenerador[[#This Row],[Fecha]],tblCalendario[Fecha],tblCalendario[Num de Sem],""),"")</f>
        <v>2</v>
      </c>
      <c r="C586" t="str">
        <f>IFERROR(_xlfn.XLOOKUP(tblGenerador[[#This Row],[Fecha]],tblCalendario[Fecha],tblCalendario[Dia Semana],""),"")</f>
        <v>jueves</v>
      </c>
      <c r="D586">
        <f>IFERROR(_xlfn.XLOOKUP(tblGenerador[[#This Row],[Fecha]],tblCalendario[Fecha],tblCalendario[Mes],""),"")</f>
        <v>1</v>
      </c>
      <c r="E586" t="s">
        <v>210</v>
      </c>
      <c r="F586" t="str">
        <f>_xlfn.XLOOKUP(tblGenerador[[#This Row],[ID_Tarea]],tblTareas[ID],tblTareas[TAREAS],"")</f>
        <v>Identificar Art Con Foto Errónea</v>
      </c>
      <c r="G586" t="str">
        <f>_xlfn.XLOOKUP(tblGenerador[[#This Row],[ID_Tarea]],tblTareas[ID],tblTareas[Tipo frecuencia],"")</f>
        <v>personalizada</v>
      </c>
      <c r="H586" t="str">
        <f>_xlfn.XLOOKUP(tblGenerador[[#This Row],[ID_Tarea]],tblTareas[ID],tblTareas[Regla frecuencia],"")</f>
        <v>dia 8, dia 23</v>
      </c>
      <c r="I586">
        <f>_xlfn.XLOOKUP(tblGenerador[[#This Row],[ID_Tarea]],tblTareas[ID],tblTareas[Duración Estándar (min)],"")</f>
        <v>10</v>
      </c>
      <c r="J586" t="str">
        <f>_xlfn.XLOOKUP(tblGenerador[[#This Row],[ID_Tarea]],tblTareas[ID],tblTareas[Turno],"")</f>
        <v>Cualquiera</v>
      </c>
      <c r="K586" t="str">
        <f>_xlfn.XLOOKUP(tblGenerador[[#This Row],[ID_Tarea]],tblTareas[ID],tblTareas[Puesto],"")</f>
        <v>Sub Coordinadora</v>
      </c>
      <c r="L586">
        <f>_xlfn.XLOOKUP(tblGenerador[[#This Row],[ID_Tarea]],tblTareas[ID],tblTareas[Frec Diaria],"")</f>
        <v>1</v>
      </c>
      <c r="M586" t="str">
        <f>_xlfn.XLOOKUP(tblGenerador[[#This Row],[ID_Tarea]],tblTareas[ID],tblTareas[Excluir_Festivos],"")</f>
        <v>si</v>
      </c>
      <c r="N5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7" spans="1:14">
      <c r="A587" s="6">
        <v>46030</v>
      </c>
      <c r="B587">
        <f>IFERROR(_xlfn.XLOOKUP(tblGenerador[[#This Row],[Fecha]],tblCalendario[Fecha],tblCalendario[Num de Sem],""),"")</f>
        <v>2</v>
      </c>
      <c r="C587" t="str">
        <f>IFERROR(_xlfn.XLOOKUP(tblGenerador[[#This Row],[Fecha]],tblCalendario[Fecha],tblCalendario[Dia Semana],""),"")</f>
        <v>jueves</v>
      </c>
      <c r="D587">
        <f>IFERROR(_xlfn.XLOOKUP(tblGenerador[[#This Row],[Fecha]],tblCalendario[Fecha],tblCalendario[Mes],""),"")</f>
        <v>1</v>
      </c>
      <c r="E587" t="s">
        <v>211</v>
      </c>
      <c r="F587" t="str">
        <f>_xlfn.XLOOKUP(tblGenerador[[#This Row],[ID_Tarea]],tblTareas[ID],tblTareas[TAREAS],"")</f>
        <v>Lista De Puntos Verdes Vendidos</v>
      </c>
      <c r="G587" t="str">
        <f>_xlfn.XLOOKUP(tblGenerador[[#This Row],[ID_Tarea]],tblTareas[ID],tblTareas[Tipo frecuencia],"")</f>
        <v>diario</v>
      </c>
      <c r="H587" t="str">
        <f>_xlfn.XLOOKUP(tblGenerador[[#This Row],[ID_Tarea]],tblTareas[ID],tblTareas[Regla frecuencia],"")</f>
        <v>lunes a sabado</v>
      </c>
      <c r="I587">
        <f>_xlfn.XLOOKUP(tblGenerador[[#This Row],[ID_Tarea]],tblTareas[ID],tblTareas[Duración Estándar (min)],"")</f>
        <v>10</v>
      </c>
      <c r="J587" t="str">
        <f>_xlfn.XLOOKUP(tblGenerador[[#This Row],[ID_Tarea]],tblTareas[ID],tblTareas[Turno],"")</f>
        <v>Cualquiera</v>
      </c>
      <c r="K587" t="str">
        <f>_xlfn.XLOOKUP(tblGenerador[[#This Row],[ID_Tarea]],tblTareas[ID],tblTareas[Puesto],"")</f>
        <v>Asesora Ventas</v>
      </c>
      <c r="L587">
        <f>_xlfn.XLOOKUP(tblGenerador[[#This Row],[ID_Tarea]],tblTareas[ID],tblTareas[Frec Diaria],"")</f>
        <v>1</v>
      </c>
      <c r="M587" t="str">
        <f>_xlfn.XLOOKUP(tblGenerador[[#This Row],[ID_Tarea]],tblTareas[ID],tblTareas[Excluir_Festivos],"")</f>
        <v>si</v>
      </c>
      <c r="N5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88" spans="1:14">
      <c r="A588" s="6">
        <v>46030</v>
      </c>
      <c r="B588">
        <f>IFERROR(_xlfn.XLOOKUP(tblGenerador[[#This Row],[Fecha]],tblCalendario[Fecha],tblCalendario[Num de Sem],""),"")</f>
        <v>2</v>
      </c>
      <c r="C588" t="str">
        <f>IFERROR(_xlfn.XLOOKUP(tblGenerador[[#This Row],[Fecha]],tblCalendario[Fecha],tblCalendario[Dia Semana],""),"")</f>
        <v>jueves</v>
      </c>
      <c r="D588">
        <f>IFERROR(_xlfn.XLOOKUP(tblGenerador[[#This Row],[Fecha]],tblCalendario[Fecha],tblCalendario[Mes],""),"")</f>
        <v>1</v>
      </c>
      <c r="E588" t="s">
        <v>212</v>
      </c>
      <c r="F588" t="str">
        <f>_xlfn.XLOOKUP(tblGenerador[[#This Row],[ID_Tarea]],tblTareas[ID],tblTareas[TAREAS],"")</f>
        <v>Reporte Traspasos X Devolver Y Recibir.</v>
      </c>
      <c r="G588" t="str">
        <f>_xlfn.XLOOKUP(tblGenerador[[#This Row],[ID_Tarea]],tblTareas[ID],tblTareas[Tipo frecuencia],"")</f>
        <v>mensual</v>
      </c>
      <c r="H588" t="str">
        <f>_xlfn.XLOOKUP(tblGenerador[[#This Row],[ID_Tarea]],tblTareas[ID],tblTareas[Regla frecuencia],"")</f>
        <v>ultimo dia del mes</v>
      </c>
      <c r="I588">
        <f>_xlfn.XLOOKUP(tblGenerador[[#This Row],[ID_Tarea]],tblTareas[ID],tblTareas[Duración Estándar (min)],"")</f>
        <v>10</v>
      </c>
      <c r="J588" t="str">
        <f>_xlfn.XLOOKUP(tblGenerador[[#This Row],[ID_Tarea]],tblTareas[ID],tblTareas[Turno],"")</f>
        <v>Cualquiera</v>
      </c>
      <c r="K588" t="str">
        <f>_xlfn.XLOOKUP(tblGenerador[[#This Row],[ID_Tarea]],tblTareas[ID],tblTareas[Puesto],"")</f>
        <v>Auxiliar Administrativo</v>
      </c>
      <c r="L588">
        <f>_xlfn.XLOOKUP(tblGenerador[[#This Row],[ID_Tarea]],tblTareas[ID],tblTareas[Frec Diaria],"")</f>
        <v>1</v>
      </c>
      <c r="M588" t="str">
        <f>_xlfn.XLOOKUP(tblGenerador[[#This Row],[ID_Tarea]],tblTareas[ID],tblTareas[Excluir_Festivos],"")</f>
        <v>si</v>
      </c>
      <c r="N5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89" spans="1:14">
      <c r="A589" s="6">
        <v>46030</v>
      </c>
      <c r="B589">
        <f>IFERROR(_xlfn.XLOOKUP(tblGenerador[[#This Row],[Fecha]],tblCalendario[Fecha],tblCalendario[Num de Sem],""),"")</f>
        <v>2</v>
      </c>
      <c r="C589" t="str">
        <f>IFERROR(_xlfn.XLOOKUP(tblGenerador[[#This Row],[Fecha]],tblCalendario[Fecha],tblCalendario[Dia Semana],""),"")</f>
        <v>jueves</v>
      </c>
      <c r="D589">
        <f>IFERROR(_xlfn.XLOOKUP(tblGenerador[[#This Row],[Fecha]],tblCalendario[Fecha],tblCalendario[Mes],""),"")</f>
        <v>1</v>
      </c>
      <c r="E589" t="s">
        <v>213</v>
      </c>
      <c r="F589" t="str">
        <f>_xlfn.XLOOKUP(tblGenerador[[#This Row],[ID_Tarea]],tblTareas[ID],tblTareas[TAREAS],"")</f>
        <v>Orden En Almacén</v>
      </c>
      <c r="G589" t="str">
        <f>_xlfn.XLOOKUP(tblGenerador[[#This Row],[ID_Tarea]],tblTareas[ID],tblTareas[Tipo frecuencia],"")</f>
        <v>semanal</v>
      </c>
      <c r="H589" t="str">
        <f>_xlfn.XLOOKUP(tblGenerador[[#This Row],[ID_Tarea]],tblTareas[ID],tblTareas[Regla frecuencia],"")</f>
        <v>lunes, miercoles, viernes</v>
      </c>
      <c r="I589">
        <f>_xlfn.XLOOKUP(tblGenerador[[#This Row],[ID_Tarea]],tblTareas[ID],tblTareas[Duración Estándar (min)],"")</f>
        <v>10</v>
      </c>
      <c r="J589" t="str">
        <f>_xlfn.XLOOKUP(tblGenerador[[#This Row],[ID_Tarea]],tblTareas[ID],tblTareas[Turno],"")</f>
        <v>Cualquiera</v>
      </c>
      <c r="K589" t="str">
        <f>_xlfn.XLOOKUP(tblGenerador[[#This Row],[ID_Tarea]],tblTareas[ID],tblTareas[Puesto],"")</f>
        <v>Sub Coordinadora</v>
      </c>
      <c r="L589">
        <f>_xlfn.XLOOKUP(tblGenerador[[#This Row],[ID_Tarea]],tblTareas[ID],tblTareas[Frec Diaria],"")</f>
        <v>1</v>
      </c>
      <c r="M589" t="str">
        <f>_xlfn.XLOOKUP(tblGenerador[[#This Row],[ID_Tarea]],tblTareas[ID],tblTareas[Excluir_Festivos],"")</f>
        <v>si</v>
      </c>
      <c r="N5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0" spans="1:14">
      <c r="A590" s="6">
        <v>46030</v>
      </c>
      <c r="B590">
        <f>IFERROR(_xlfn.XLOOKUP(tblGenerador[[#This Row],[Fecha]],tblCalendario[Fecha],tblCalendario[Num de Sem],""),"")</f>
        <v>2</v>
      </c>
      <c r="C590" t="str">
        <f>IFERROR(_xlfn.XLOOKUP(tblGenerador[[#This Row],[Fecha]],tblCalendario[Fecha],tblCalendario[Dia Semana],""),"")</f>
        <v>jueves</v>
      </c>
      <c r="D590">
        <f>IFERROR(_xlfn.XLOOKUP(tblGenerador[[#This Row],[Fecha]],tblCalendario[Fecha],tblCalendario[Mes],""),"")</f>
        <v>1</v>
      </c>
      <c r="E590" t="s">
        <v>214</v>
      </c>
      <c r="F590" t="str">
        <f>_xlfn.XLOOKUP(tblGenerador[[#This Row],[ID_Tarea]],tblTareas[ID],tblTareas[TAREAS],"")</f>
        <v>Cajas De Punto Verde contadas vs Art en exhibicion</v>
      </c>
      <c r="G590" t="str">
        <f>_xlfn.XLOOKUP(tblGenerador[[#This Row],[ID_Tarea]],tblTareas[ID],tblTareas[Tipo frecuencia],"")</f>
        <v>personalizada</v>
      </c>
      <c r="H590" t="str">
        <f>_xlfn.XLOOKUP(tblGenerador[[#This Row],[ID_Tarea]],tblTareas[ID],tblTareas[Regla frecuencia],"")</f>
        <v>dia 10</v>
      </c>
      <c r="I590">
        <f>_xlfn.XLOOKUP(tblGenerador[[#This Row],[ID_Tarea]],tblTareas[ID],tblTareas[Duración Estándar (min)],"")</f>
        <v>10</v>
      </c>
      <c r="J590" t="str">
        <f>_xlfn.XLOOKUP(tblGenerador[[#This Row],[ID_Tarea]],tblTareas[ID],tblTareas[Turno],"")</f>
        <v>Cualquiera</v>
      </c>
      <c r="K590" t="str">
        <f>_xlfn.XLOOKUP(tblGenerador[[#This Row],[ID_Tarea]],tblTareas[ID],tblTareas[Puesto],"")</f>
        <v>Sub Coordinadora</v>
      </c>
      <c r="L590">
        <f>_xlfn.XLOOKUP(tblGenerador[[#This Row],[ID_Tarea]],tblTareas[ID],tblTareas[Frec Diaria],"")</f>
        <v>1</v>
      </c>
      <c r="M590" t="str">
        <f>_xlfn.XLOOKUP(tblGenerador[[#This Row],[ID_Tarea]],tblTareas[ID],tblTareas[Excluir_Festivos],"")</f>
        <v>si</v>
      </c>
      <c r="N5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1" spans="1:14">
      <c r="A591" s="6">
        <v>46030</v>
      </c>
      <c r="B591">
        <f>IFERROR(_xlfn.XLOOKUP(tblGenerador[[#This Row],[Fecha]],tblCalendario[Fecha],tblCalendario[Num de Sem],""),"")</f>
        <v>2</v>
      </c>
      <c r="C591" t="str">
        <f>IFERROR(_xlfn.XLOOKUP(tblGenerador[[#This Row],[Fecha]],tblCalendario[Fecha],tblCalendario[Dia Semana],""),"")</f>
        <v>jueves</v>
      </c>
      <c r="D591">
        <f>IFERROR(_xlfn.XLOOKUP(tblGenerador[[#This Row],[Fecha]],tblCalendario[Fecha],tblCalendario[Mes],""),"")</f>
        <v>1</v>
      </c>
      <c r="E591" t="s">
        <v>215</v>
      </c>
      <c r="F591" t="str">
        <f>_xlfn.XLOOKUP(tblGenerador[[#This Row],[ID_Tarea]],tblTareas[ID],tblTareas[TAREAS],"")</f>
        <v>Cajas En Almacén Sin Punto Verde O Tachado</v>
      </c>
      <c r="G591" t="str">
        <f>_xlfn.XLOOKUP(tblGenerador[[#This Row],[ID_Tarea]],tblTareas[ID],tblTareas[Tipo frecuencia],"")</f>
        <v>semanal</v>
      </c>
      <c r="H591" t="str">
        <f>_xlfn.XLOOKUP(tblGenerador[[#This Row],[ID_Tarea]],tblTareas[ID],tblTareas[Regla frecuencia],"")</f>
        <v>miércoles</v>
      </c>
      <c r="I591">
        <f>_xlfn.XLOOKUP(tblGenerador[[#This Row],[ID_Tarea]],tblTareas[ID],tblTareas[Duración Estándar (min)],"")</f>
        <v>10</v>
      </c>
      <c r="J591" t="str">
        <f>_xlfn.XLOOKUP(tblGenerador[[#This Row],[ID_Tarea]],tblTareas[ID],tblTareas[Turno],"")</f>
        <v>Cualquiera</v>
      </c>
      <c r="K591" t="str">
        <f>_xlfn.XLOOKUP(tblGenerador[[#This Row],[ID_Tarea]],tblTareas[ID],tblTareas[Puesto],"")</f>
        <v>Sub Coordinadora</v>
      </c>
      <c r="L591">
        <f>_xlfn.XLOOKUP(tblGenerador[[#This Row],[ID_Tarea]],tblTareas[ID],tblTareas[Frec Diaria],"")</f>
        <v>1</v>
      </c>
      <c r="M591" t="str">
        <f>_xlfn.XLOOKUP(tblGenerador[[#This Row],[ID_Tarea]],tblTareas[ID],tblTareas[Excluir_Festivos],"")</f>
        <v>si</v>
      </c>
      <c r="N5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2" spans="1:14">
      <c r="A592" s="6">
        <v>46030</v>
      </c>
      <c r="B592">
        <f>IFERROR(_xlfn.XLOOKUP(tblGenerador[[#This Row],[Fecha]],tblCalendario[Fecha],tblCalendario[Num de Sem],""),"")</f>
        <v>2</v>
      </c>
      <c r="C592" t="str">
        <f>IFERROR(_xlfn.XLOOKUP(tblGenerador[[#This Row],[Fecha]],tblCalendario[Fecha],tblCalendario[Dia Semana],""),"")</f>
        <v>jueves</v>
      </c>
      <c r="D592">
        <f>IFERROR(_xlfn.XLOOKUP(tblGenerador[[#This Row],[Fecha]],tblCalendario[Fecha],tblCalendario[Mes],""),"")</f>
        <v>1</v>
      </c>
      <c r="E592" t="s">
        <v>216</v>
      </c>
      <c r="F592" t="str">
        <f>_xlfn.XLOOKUP(tblGenerador[[#This Row],[ID_Tarea]],tblTareas[ID],tblTareas[TAREAS],"")</f>
        <v>Marcas Agrupadas en Almacen</v>
      </c>
      <c r="G592" t="str">
        <f>_xlfn.XLOOKUP(tblGenerador[[#This Row],[ID_Tarea]],tblTareas[ID],tblTareas[Tipo frecuencia],"")</f>
        <v>semanal</v>
      </c>
      <c r="H592" t="str">
        <f>_xlfn.XLOOKUP(tblGenerador[[#This Row],[ID_Tarea]],tblTareas[ID],tblTareas[Regla frecuencia],"")</f>
        <v>jueves</v>
      </c>
      <c r="I592">
        <f>_xlfn.XLOOKUP(tblGenerador[[#This Row],[ID_Tarea]],tblTareas[ID],tblTareas[Duración Estándar (min)],"")</f>
        <v>10</v>
      </c>
      <c r="J592" t="str">
        <f>_xlfn.XLOOKUP(tblGenerador[[#This Row],[ID_Tarea]],tblTareas[ID],tblTareas[Turno],"")</f>
        <v>Cualquiera</v>
      </c>
      <c r="K592" t="str">
        <f>_xlfn.XLOOKUP(tblGenerador[[#This Row],[ID_Tarea]],tblTareas[ID],tblTareas[Puesto],"")</f>
        <v>Sub Coordinadora</v>
      </c>
      <c r="L592">
        <f>_xlfn.XLOOKUP(tblGenerador[[#This Row],[ID_Tarea]],tblTareas[ID],tblTareas[Frec Diaria],"")</f>
        <v>1</v>
      </c>
      <c r="M592" t="str">
        <f>_xlfn.XLOOKUP(tblGenerador[[#This Row],[ID_Tarea]],tblTareas[ID],tblTareas[Excluir_Festivos],"")</f>
        <v>si</v>
      </c>
      <c r="N5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3" spans="1:14">
      <c r="A593" s="6">
        <v>46030</v>
      </c>
      <c r="B593">
        <f>IFERROR(_xlfn.XLOOKUP(tblGenerador[[#This Row],[Fecha]],tblCalendario[Fecha],tblCalendario[Num de Sem],""),"")</f>
        <v>2</v>
      </c>
      <c r="C593" t="str">
        <f>IFERROR(_xlfn.XLOOKUP(tblGenerador[[#This Row],[Fecha]],tblCalendario[Fecha],tblCalendario[Dia Semana],""),"")</f>
        <v>jueves</v>
      </c>
      <c r="D593">
        <f>IFERROR(_xlfn.XLOOKUP(tblGenerador[[#This Row],[Fecha]],tblCalendario[Fecha],tblCalendario[Mes],""),"")</f>
        <v>1</v>
      </c>
      <c r="E593" t="s">
        <v>217</v>
      </c>
      <c r="F593" t="str">
        <f>_xlfn.XLOOKUP(tblGenerador[[#This Row],[ID_Tarea]],tblTareas[ID],tblTareas[TAREAS],"")</f>
        <v>Cajas Maltratadas, Reparadas</v>
      </c>
      <c r="G593" t="str">
        <f>_xlfn.XLOOKUP(tblGenerador[[#This Row],[ID_Tarea]],tblTareas[ID],tblTareas[Tipo frecuencia],"")</f>
        <v>semanal</v>
      </c>
      <c r="H593" t="str">
        <f>_xlfn.XLOOKUP(tblGenerador[[#This Row],[ID_Tarea]],tblTareas[ID],tblTareas[Regla frecuencia],"")</f>
        <v>jueves</v>
      </c>
      <c r="I593">
        <f>_xlfn.XLOOKUP(tblGenerador[[#This Row],[ID_Tarea]],tblTareas[ID],tblTareas[Duración Estándar (min)],"")</f>
        <v>10</v>
      </c>
      <c r="J593" t="str">
        <f>_xlfn.XLOOKUP(tblGenerador[[#This Row],[ID_Tarea]],tblTareas[ID],tblTareas[Turno],"")</f>
        <v>Cualquiera</v>
      </c>
      <c r="K593" t="str">
        <f>_xlfn.XLOOKUP(tblGenerador[[#This Row],[ID_Tarea]],tblTareas[ID],tblTareas[Puesto],"")</f>
        <v>Sub Coordinadora</v>
      </c>
      <c r="L593">
        <f>_xlfn.XLOOKUP(tblGenerador[[#This Row],[ID_Tarea]],tblTareas[ID],tblTareas[Frec Diaria],"")</f>
        <v>1</v>
      </c>
      <c r="M593" t="str">
        <f>_xlfn.XLOOKUP(tblGenerador[[#This Row],[ID_Tarea]],tblTareas[ID],tblTareas[Excluir_Festivos],"")</f>
        <v>si</v>
      </c>
      <c r="N5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4" spans="1:14">
      <c r="A594" s="6">
        <v>46030</v>
      </c>
      <c r="B594">
        <f>IFERROR(_xlfn.XLOOKUP(tblGenerador[[#This Row],[Fecha]],tblCalendario[Fecha],tblCalendario[Num de Sem],""),"")</f>
        <v>2</v>
      </c>
      <c r="C594" t="str">
        <f>IFERROR(_xlfn.XLOOKUP(tblGenerador[[#This Row],[Fecha]],tblCalendario[Fecha],tblCalendario[Dia Semana],""),"")</f>
        <v>jueves</v>
      </c>
      <c r="D594">
        <f>IFERROR(_xlfn.XLOOKUP(tblGenerador[[#This Row],[Fecha]],tblCalendario[Fecha],tblCalendario[Mes],""),"")</f>
        <v>1</v>
      </c>
      <c r="E594" t="s">
        <v>218</v>
      </c>
      <c r="F594" t="str">
        <f>_xlfn.XLOOKUP(tblGenerador[[#This Row],[ID_Tarea]],tblTareas[ID],tblTareas[TAREAS],"")</f>
        <v>Cocina Limpia.</v>
      </c>
      <c r="G594" t="str">
        <f>_xlfn.XLOOKUP(tblGenerador[[#This Row],[ID_Tarea]],tblTareas[ID],tblTareas[Tipo frecuencia],"")</f>
        <v>semanal</v>
      </c>
      <c r="H594" t="str">
        <f>_xlfn.XLOOKUP(tblGenerador[[#This Row],[ID_Tarea]],tblTareas[ID],tblTareas[Regla frecuencia],"")</f>
        <v>domingo</v>
      </c>
      <c r="I594">
        <f>_xlfn.XLOOKUP(tblGenerador[[#This Row],[ID_Tarea]],tblTareas[ID],tblTareas[Duración Estándar (min)],"")</f>
        <v>10</v>
      </c>
      <c r="J594" t="str">
        <f>_xlfn.XLOOKUP(tblGenerador[[#This Row],[ID_Tarea]],tblTareas[ID],tblTareas[Turno],"")</f>
        <v>Cualquiera</v>
      </c>
      <c r="K594" t="str">
        <f>_xlfn.XLOOKUP(tblGenerador[[#This Row],[ID_Tarea]],tblTareas[ID],tblTareas[Puesto],"")</f>
        <v>Sub Coordinadora</v>
      </c>
      <c r="L594">
        <f>_xlfn.XLOOKUP(tblGenerador[[#This Row],[ID_Tarea]],tblTareas[ID],tblTareas[Frec Diaria],"")</f>
        <v>1</v>
      </c>
      <c r="M594" t="str">
        <f>_xlfn.XLOOKUP(tblGenerador[[#This Row],[ID_Tarea]],tblTareas[ID],tblTareas[Excluir_Festivos],"")</f>
        <v>si</v>
      </c>
      <c r="N5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5" spans="1:14">
      <c r="A595" s="6">
        <v>46030</v>
      </c>
      <c r="B595">
        <f>IFERROR(_xlfn.XLOOKUP(tblGenerador[[#This Row],[Fecha]],tblCalendario[Fecha],tblCalendario[Num de Sem],""),"")</f>
        <v>2</v>
      </c>
      <c r="C595" t="str">
        <f>IFERROR(_xlfn.XLOOKUP(tblGenerador[[#This Row],[Fecha]],tblCalendario[Fecha],tblCalendario[Dia Semana],""),"")</f>
        <v>jueves</v>
      </c>
      <c r="D595">
        <f>IFERROR(_xlfn.XLOOKUP(tblGenerador[[#This Row],[Fecha]],tblCalendario[Fecha],tblCalendario[Mes],""),"")</f>
        <v>1</v>
      </c>
      <c r="E595" t="s">
        <v>219</v>
      </c>
      <c r="F595" t="str">
        <f>_xlfn.XLOOKUP(tblGenerador[[#This Row],[ID_Tarea]],tblTareas[ID],tblTareas[TAREAS],"")</f>
        <v>Piso Limpio (Barrido/Trapeado)</v>
      </c>
      <c r="G595" t="str">
        <f>_xlfn.XLOOKUP(tblGenerador[[#This Row],[ID_Tarea]],tblTareas[ID],tblTareas[Tipo frecuencia],"")</f>
        <v>semanal</v>
      </c>
      <c r="H595" t="str">
        <f>_xlfn.XLOOKUP(tblGenerador[[#This Row],[ID_Tarea]],tblTareas[ID],tblTareas[Regla frecuencia],"")</f>
        <v>lunes</v>
      </c>
      <c r="I595">
        <f>_xlfn.XLOOKUP(tblGenerador[[#This Row],[ID_Tarea]],tblTareas[ID],tblTareas[Duración Estándar (min)],"")</f>
        <v>10</v>
      </c>
      <c r="J595" t="str">
        <f>_xlfn.XLOOKUP(tblGenerador[[#This Row],[ID_Tarea]],tblTareas[ID],tblTareas[Turno],"")</f>
        <v>Cualquiera</v>
      </c>
      <c r="K595" t="str">
        <f>_xlfn.XLOOKUP(tblGenerador[[#This Row],[ID_Tarea]],tblTareas[ID],tblTareas[Puesto],"")</f>
        <v>Sub Coordinadora</v>
      </c>
      <c r="L595">
        <f>_xlfn.XLOOKUP(tblGenerador[[#This Row],[ID_Tarea]],tblTareas[ID],tblTareas[Frec Diaria],"")</f>
        <v>1</v>
      </c>
      <c r="M595" t="str">
        <f>_xlfn.XLOOKUP(tblGenerador[[#This Row],[ID_Tarea]],tblTareas[ID],tblTareas[Excluir_Festivos],"")</f>
        <v>si</v>
      </c>
      <c r="N5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6" spans="1:14">
      <c r="A596" s="6">
        <v>46030</v>
      </c>
      <c r="B596">
        <f>IFERROR(_xlfn.XLOOKUP(tblGenerador[[#This Row],[Fecha]],tblCalendario[Fecha],tblCalendario[Num de Sem],""),"")</f>
        <v>2</v>
      </c>
      <c r="C596" t="str">
        <f>IFERROR(_xlfn.XLOOKUP(tblGenerador[[#This Row],[Fecha]],tblCalendario[Fecha],tblCalendario[Dia Semana],""),"")</f>
        <v>jueves</v>
      </c>
      <c r="D596">
        <f>IFERROR(_xlfn.XLOOKUP(tblGenerador[[#This Row],[Fecha]],tblCalendario[Fecha],tblCalendario[Mes],""),"")</f>
        <v>1</v>
      </c>
      <c r="E596" t="s">
        <v>220</v>
      </c>
      <c r="F596" t="str">
        <f>_xlfn.XLOOKUP(tblGenerador[[#This Row],[ID_Tarea]],tblTareas[ID],tblTareas[TAREAS],"")</f>
        <v>Sol. Cd/Lospi Autorizadas Archivadas</v>
      </c>
      <c r="G596" t="str">
        <f>_xlfn.XLOOKUP(tblGenerador[[#This Row],[ID_Tarea]],tblTareas[ID],tblTareas[Tipo frecuencia],"")</f>
        <v>semanal</v>
      </c>
      <c r="H596" t="str">
        <f>_xlfn.XLOOKUP(tblGenerador[[#This Row],[ID_Tarea]],tblTareas[ID],tblTareas[Regla frecuencia],"")</f>
        <v>miércoles</v>
      </c>
      <c r="I596">
        <f>_xlfn.XLOOKUP(tblGenerador[[#This Row],[ID_Tarea]],tblTareas[ID],tblTareas[Duración Estándar (min)],"")</f>
        <v>10</v>
      </c>
      <c r="J596" t="str">
        <f>_xlfn.XLOOKUP(tblGenerador[[#This Row],[ID_Tarea]],tblTareas[ID],tblTareas[Turno],"")</f>
        <v>Cualquiera</v>
      </c>
      <c r="K596" t="str">
        <f>_xlfn.XLOOKUP(tblGenerador[[#This Row],[ID_Tarea]],tblTareas[ID],tblTareas[Puesto],"")</f>
        <v>Sub Coordinadora</v>
      </c>
      <c r="L596">
        <f>_xlfn.XLOOKUP(tblGenerador[[#This Row],[ID_Tarea]],tblTareas[ID],tblTareas[Frec Diaria],"")</f>
        <v>1</v>
      </c>
      <c r="M596" t="str">
        <f>_xlfn.XLOOKUP(tblGenerador[[#This Row],[ID_Tarea]],tblTareas[ID],tblTareas[Excluir_Festivos],"")</f>
        <v>si</v>
      </c>
      <c r="N5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7" spans="1:14">
      <c r="A597" s="6">
        <v>46030</v>
      </c>
      <c r="B597">
        <f>IFERROR(_xlfn.XLOOKUP(tblGenerador[[#This Row],[Fecha]],tblCalendario[Fecha],tblCalendario[Num de Sem],""),"")</f>
        <v>2</v>
      </c>
      <c r="C597" t="str">
        <f>IFERROR(_xlfn.XLOOKUP(tblGenerador[[#This Row],[Fecha]],tblCalendario[Fecha],tblCalendario[Dia Semana],""),"")</f>
        <v>jueves</v>
      </c>
      <c r="D597">
        <f>IFERROR(_xlfn.XLOOKUP(tblGenerador[[#This Row],[Fecha]],tblCalendario[Fecha],tblCalendario[Mes],""),"")</f>
        <v>1</v>
      </c>
      <c r="E597" t="s">
        <v>221</v>
      </c>
      <c r="F597" t="str">
        <f>_xlfn.XLOOKUP(tblGenerador[[#This Row],[ID_Tarea]],tblTareas[ID],tblTareas[TAREAS],"")</f>
        <v>Lospi Autorizada Modificado En Sist. A Loal</v>
      </c>
      <c r="G597" t="str">
        <f>_xlfn.XLOOKUP(tblGenerador[[#This Row],[ID_Tarea]],tblTareas[ID],tblTareas[Tipo frecuencia],"")</f>
        <v>semanal</v>
      </c>
      <c r="H597" t="str">
        <f>_xlfn.XLOOKUP(tblGenerador[[#This Row],[ID_Tarea]],tblTareas[ID],tblTareas[Regla frecuencia],"")</f>
        <v>jueves</v>
      </c>
      <c r="I597">
        <f>_xlfn.XLOOKUP(tblGenerador[[#This Row],[ID_Tarea]],tblTareas[ID],tblTareas[Duración Estándar (min)],"")</f>
        <v>10</v>
      </c>
      <c r="J597" t="str">
        <f>_xlfn.XLOOKUP(tblGenerador[[#This Row],[ID_Tarea]],tblTareas[ID],tblTareas[Turno],"")</f>
        <v>Cualquiera</v>
      </c>
      <c r="K597" t="str">
        <f>_xlfn.XLOOKUP(tblGenerador[[#This Row],[ID_Tarea]],tblTareas[ID],tblTareas[Puesto],"")</f>
        <v>Sub Coordinadora</v>
      </c>
      <c r="L597">
        <f>_xlfn.XLOOKUP(tblGenerador[[#This Row],[ID_Tarea]],tblTareas[ID],tblTareas[Frec Diaria],"")</f>
        <v>1</v>
      </c>
      <c r="M597" t="str">
        <f>_xlfn.XLOOKUP(tblGenerador[[#This Row],[ID_Tarea]],tblTareas[ID],tblTareas[Excluir_Festivos],"")</f>
        <v>si</v>
      </c>
      <c r="N5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598" spans="1:14">
      <c r="A598" s="6">
        <v>46030</v>
      </c>
      <c r="B598">
        <f>IFERROR(_xlfn.XLOOKUP(tblGenerador[[#This Row],[Fecha]],tblCalendario[Fecha],tblCalendario[Num de Sem],""),"")</f>
        <v>2</v>
      </c>
      <c r="C598" t="str">
        <f>IFERROR(_xlfn.XLOOKUP(tblGenerador[[#This Row],[Fecha]],tblCalendario[Fecha],tblCalendario[Dia Semana],""),"")</f>
        <v>jueves</v>
      </c>
      <c r="D598">
        <f>IFERROR(_xlfn.XLOOKUP(tblGenerador[[#This Row],[Fecha]],tblCalendario[Fecha],tblCalendario[Mes],""),"")</f>
        <v>1</v>
      </c>
      <c r="E598" t="s">
        <v>222</v>
      </c>
      <c r="F598" t="str">
        <f>_xlfn.XLOOKUP(tblGenerador[[#This Row],[ID_Tarea]],tblTareas[ID],tblTareas[TAREAS],"")</f>
        <v>Sol. Cd/Lospi Autorizadas En Lista De Difusión</v>
      </c>
      <c r="G598" t="str">
        <f>_xlfn.XLOOKUP(tblGenerador[[#This Row],[ID_Tarea]],tblTareas[ID],tblTareas[Tipo frecuencia],"")</f>
        <v>semanal</v>
      </c>
      <c r="H598" t="str">
        <f>_xlfn.XLOOKUP(tblGenerador[[#This Row],[ID_Tarea]],tblTareas[ID],tblTareas[Regla frecuencia],"")</f>
        <v>viernes</v>
      </c>
      <c r="I598">
        <f>_xlfn.XLOOKUP(tblGenerador[[#This Row],[ID_Tarea]],tblTareas[ID],tblTareas[Duración Estándar (min)],"")</f>
        <v>10</v>
      </c>
      <c r="J598" t="str">
        <f>_xlfn.XLOOKUP(tblGenerador[[#This Row],[ID_Tarea]],tblTareas[ID],tblTareas[Turno],"")</f>
        <v>Cualquiera</v>
      </c>
      <c r="K598" t="str">
        <f>_xlfn.XLOOKUP(tblGenerador[[#This Row],[ID_Tarea]],tblTareas[ID],tblTareas[Puesto],"")</f>
        <v>Sub Coordinadora</v>
      </c>
      <c r="L598">
        <f>_xlfn.XLOOKUP(tblGenerador[[#This Row],[ID_Tarea]],tblTareas[ID],tblTareas[Frec Diaria],"")</f>
        <v>1</v>
      </c>
      <c r="M598" t="str">
        <f>_xlfn.XLOOKUP(tblGenerador[[#This Row],[ID_Tarea]],tblTareas[ID],tblTareas[Excluir_Festivos],"")</f>
        <v>si</v>
      </c>
      <c r="N5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599" spans="1:14">
      <c r="A599" s="6">
        <v>46030</v>
      </c>
      <c r="B599">
        <f>IFERROR(_xlfn.XLOOKUP(tblGenerador[[#This Row],[Fecha]],tblCalendario[Fecha],tblCalendario[Num de Sem],""),"")</f>
        <v>2</v>
      </c>
      <c r="C599" t="str">
        <f>IFERROR(_xlfn.XLOOKUP(tblGenerador[[#This Row],[Fecha]],tblCalendario[Fecha],tblCalendario[Dia Semana],""),"")</f>
        <v>jueves</v>
      </c>
      <c r="D599">
        <f>IFERROR(_xlfn.XLOOKUP(tblGenerador[[#This Row],[Fecha]],tblCalendario[Fecha],tblCalendario[Mes],""),"")</f>
        <v>1</v>
      </c>
      <c r="E599" t="s">
        <v>223</v>
      </c>
      <c r="F599" t="str">
        <f>_xlfn.XLOOKUP(tblGenerador[[#This Row],[ID_Tarea]],tblTareas[ID],tblTareas[TAREAS],"")</f>
        <v>Notas Generales Capturadas</v>
      </c>
      <c r="G599" t="str">
        <f>_xlfn.XLOOKUP(tblGenerador[[#This Row],[ID_Tarea]],tblTareas[ID],tblTareas[Tipo frecuencia],"")</f>
        <v>semanal</v>
      </c>
      <c r="H599" t="str">
        <f>_xlfn.XLOOKUP(tblGenerador[[#This Row],[ID_Tarea]],tblTareas[ID],tblTareas[Regla frecuencia],"")</f>
        <v>sábado</v>
      </c>
      <c r="I599">
        <f>_xlfn.XLOOKUP(tblGenerador[[#This Row],[ID_Tarea]],tblTareas[ID],tblTareas[Duración Estándar (min)],"")</f>
        <v>10</v>
      </c>
      <c r="J599" t="str">
        <f>_xlfn.XLOOKUP(tblGenerador[[#This Row],[ID_Tarea]],tblTareas[ID],tblTareas[Turno],"")</f>
        <v>Cualquiera</v>
      </c>
      <c r="K599" t="str">
        <f>_xlfn.XLOOKUP(tblGenerador[[#This Row],[ID_Tarea]],tblTareas[ID],tblTareas[Puesto],"")</f>
        <v>Sub Coordinadora</v>
      </c>
      <c r="L599">
        <f>_xlfn.XLOOKUP(tblGenerador[[#This Row],[ID_Tarea]],tblTareas[ID],tblTareas[Frec Diaria],"")</f>
        <v>1</v>
      </c>
      <c r="M599" t="str">
        <f>_xlfn.XLOOKUP(tblGenerador[[#This Row],[ID_Tarea]],tblTareas[ID],tblTareas[Excluir_Festivos],"")</f>
        <v>si</v>
      </c>
      <c r="N5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0" spans="1:14">
      <c r="A600" s="6">
        <v>46030</v>
      </c>
      <c r="B600">
        <f>IFERROR(_xlfn.XLOOKUP(tblGenerador[[#This Row],[Fecha]],tblCalendario[Fecha],tblCalendario[Num de Sem],""),"")</f>
        <v>2</v>
      </c>
      <c r="C600" t="str">
        <f>IFERROR(_xlfn.XLOOKUP(tblGenerador[[#This Row],[Fecha]],tblCalendario[Fecha],tblCalendario[Dia Semana],""),"")</f>
        <v>jueves</v>
      </c>
      <c r="D600">
        <f>IFERROR(_xlfn.XLOOKUP(tblGenerador[[#This Row],[Fecha]],tblCalendario[Fecha],tblCalendario[Mes],""),"")</f>
        <v>1</v>
      </c>
      <c r="E600" t="s">
        <v>224</v>
      </c>
      <c r="F600" t="str">
        <f>_xlfn.XLOOKUP(tblGenerador[[#This Row],[ID_Tarea]],tblTareas[ID],tblTareas[TAREAS],"")</f>
        <v>Formatos Disponibles Crédito Dir. Y Buro De Credito (20/40)</v>
      </c>
      <c r="G600" t="str">
        <f>_xlfn.XLOOKUP(tblGenerador[[#This Row],[ID_Tarea]],tblTareas[ID],tblTareas[Tipo frecuencia],"")</f>
        <v>semanal</v>
      </c>
      <c r="H600" t="str">
        <f>_xlfn.XLOOKUP(tblGenerador[[#This Row],[ID_Tarea]],tblTareas[ID],tblTareas[Regla frecuencia],"")</f>
        <v>domingo</v>
      </c>
      <c r="I600">
        <f>_xlfn.XLOOKUP(tblGenerador[[#This Row],[ID_Tarea]],tblTareas[ID],tblTareas[Duración Estándar (min)],"")</f>
        <v>10</v>
      </c>
      <c r="J600" t="str">
        <f>_xlfn.XLOOKUP(tblGenerador[[#This Row],[ID_Tarea]],tblTareas[ID],tblTareas[Turno],"")</f>
        <v>Cualquiera</v>
      </c>
      <c r="K600" t="str">
        <f>_xlfn.XLOOKUP(tblGenerador[[#This Row],[ID_Tarea]],tblTareas[ID],tblTareas[Puesto],"")</f>
        <v>Sub Coordinadora</v>
      </c>
      <c r="L600">
        <f>_xlfn.XLOOKUP(tblGenerador[[#This Row],[ID_Tarea]],tblTareas[ID],tblTareas[Frec Diaria],"")</f>
        <v>1</v>
      </c>
      <c r="M600" t="str">
        <f>_xlfn.XLOOKUP(tblGenerador[[#This Row],[ID_Tarea]],tblTareas[ID],tblTareas[Excluir_Festivos],"")</f>
        <v>si</v>
      </c>
      <c r="N6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1" spans="1:14">
      <c r="A601" s="6">
        <v>46030</v>
      </c>
      <c r="B601">
        <f>IFERROR(_xlfn.XLOOKUP(tblGenerador[[#This Row],[Fecha]],tblCalendario[Fecha],tblCalendario[Num de Sem],""),"")</f>
        <v>2</v>
      </c>
      <c r="C601" t="str">
        <f>IFERROR(_xlfn.XLOOKUP(tblGenerador[[#This Row],[Fecha]],tblCalendario[Fecha],tblCalendario[Dia Semana],""),"")</f>
        <v>jueves</v>
      </c>
      <c r="D601">
        <f>IFERROR(_xlfn.XLOOKUP(tblGenerador[[#This Row],[Fecha]],tblCalendario[Fecha],tblCalendario[Mes],""),"")</f>
        <v>1</v>
      </c>
      <c r="E601" t="s">
        <v>225</v>
      </c>
      <c r="F601" t="str">
        <f>_xlfn.XLOOKUP(tblGenerador[[#This Row],[ID_Tarea]],tblTareas[ID],tblTareas[TAREAS],"")</f>
        <v>Transferencias Registradas En Sistema</v>
      </c>
      <c r="G601" t="str">
        <f>_xlfn.XLOOKUP(tblGenerador[[#This Row],[ID_Tarea]],tblTareas[ID],tblTareas[Tipo frecuencia],"")</f>
        <v>semanal</v>
      </c>
      <c r="H601" t="str">
        <f>_xlfn.XLOOKUP(tblGenerador[[#This Row],[ID_Tarea]],tblTareas[ID],tblTareas[Regla frecuencia],"")</f>
        <v>lunes, miercoles, viernes</v>
      </c>
      <c r="I601">
        <f>_xlfn.XLOOKUP(tblGenerador[[#This Row],[ID_Tarea]],tblTareas[ID],tblTareas[Duración Estándar (min)],"")</f>
        <v>10</v>
      </c>
      <c r="J601" t="str">
        <f>_xlfn.XLOOKUP(tblGenerador[[#This Row],[ID_Tarea]],tblTareas[ID],tblTareas[Turno],"")</f>
        <v>Cualquiera</v>
      </c>
      <c r="K601" t="str">
        <f>_xlfn.XLOOKUP(tblGenerador[[#This Row],[ID_Tarea]],tblTareas[ID],tblTareas[Puesto],"")</f>
        <v>Sub Coordinadora</v>
      </c>
      <c r="L601">
        <f>_xlfn.XLOOKUP(tblGenerador[[#This Row],[ID_Tarea]],tblTareas[ID],tblTareas[Frec Diaria],"")</f>
        <v>1</v>
      </c>
      <c r="M601" t="str">
        <f>_xlfn.XLOOKUP(tblGenerador[[#This Row],[ID_Tarea]],tblTareas[ID],tblTareas[Excluir_Festivos],"")</f>
        <v>si</v>
      </c>
      <c r="N6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2" spans="1:14">
      <c r="A602" s="6">
        <v>46030</v>
      </c>
      <c r="B602">
        <f>IFERROR(_xlfn.XLOOKUP(tblGenerador[[#This Row],[Fecha]],tblCalendario[Fecha],tblCalendario[Num de Sem],""),"")</f>
        <v>2</v>
      </c>
      <c r="C602" t="str">
        <f>IFERROR(_xlfn.XLOOKUP(tblGenerador[[#This Row],[Fecha]],tblCalendario[Fecha],tblCalendario[Dia Semana],""),"")</f>
        <v>jueves</v>
      </c>
      <c r="D602">
        <f>IFERROR(_xlfn.XLOOKUP(tblGenerador[[#This Row],[Fecha]],tblCalendario[Fecha],tblCalendario[Mes],""),"")</f>
        <v>1</v>
      </c>
      <c r="E602" t="s">
        <v>226</v>
      </c>
      <c r="F602" t="str">
        <f>_xlfn.XLOOKUP(tblGenerador[[#This Row],[ID_Tarea]],tblTareas[ID],tblTareas[TAREAS],"")</f>
        <v>Mensajes De Whatsapp Respondidos</v>
      </c>
      <c r="G602" t="str">
        <f>_xlfn.XLOOKUP(tblGenerador[[#This Row],[ID_Tarea]],tblTareas[ID],tblTareas[Tipo frecuencia],"")</f>
        <v>diario</v>
      </c>
      <c r="H602" t="str">
        <f>_xlfn.XLOOKUP(tblGenerador[[#This Row],[ID_Tarea]],tblTareas[ID],tblTareas[Regla frecuencia],"")</f>
        <v>lunes a sabado</v>
      </c>
      <c r="I602">
        <f>_xlfn.XLOOKUP(tblGenerador[[#This Row],[ID_Tarea]],tblTareas[ID],tblTareas[Duración Estándar (min)],"")</f>
        <v>10</v>
      </c>
      <c r="J602" t="str">
        <f>_xlfn.XLOOKUP(tblGenerador[[#This Row],[ID_Tarea]],tblTareas[ID],tblTareas[Turno],"")</f>
        <v>Apertura</v>
      </c>
      <c r="K602" t="str">
        <f>_xlfn.XLOOKUP(tblGenerador[[#This Row],[ID_Tarea]],tblTareas[ID],tblTareas[Puesto],"")</f>
        <v>Sub Coordinadora</v>
      </c>
      <c r="L602">
        <f>_xlfn.XLOOKUP(tblGenerador[[#This Row],[ID_Tarea]],tblTareas[ID],tblTareas[Frec Diaria],"")</f>
        <v>1</v>
      </c>
      <c r="M602" t="str">
        <f>_xlfn.XLOOKUP(tblGenerador[[#This Row],[ID_Tarea]],tblTareas[ID],tblTareas[Excluir_Festivos],"")</f>
        <v>si</v>
      </c>
      <c r="N6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3" spans="1:14">
      <c r="A603" s="6">
        <v>46030</v>
      </c>
      <c r="B603">
        <f>IFERROR(_xlfn.XLOOKUP(tblGenerador[[#This Row],[Fecha]],tblCalendario[Fecha],tblCalendario[Num de Sem],""),"")</f>
        <v>2</v>
      </c>
      <c r="C603" t="str">
        <f>IFERROR(_xlfn.XLOOKUP(tblGenerador[[#This Row],[Fecha]],tblCalendario[Fecha],tblCalendario[Dia Semana],""),"")</f>
        <v>jueves</v>
      </c>
      <c r="D603">
        <f>IFERROR(_xlfn.XLOOKUP(tblGenerador[[#This Row],[Fecha]],tblCalendario[Fecha],tblCalendario[Mes],""),"")</f>
        <v>1</v>
      </c>
      <c r="E603" t="s">
        <v>227</v>
      </c>
      <c r="F603" t="str">
        <f>_xlfn.XLOOKUP(tblGenerador[[#This Row],[ID_Tarea]],tblTareas[ID],tblTareas[TAREAS],"")</f>
        <v>Evaluación Cajero (# De Ine’S En Caja)</v>
      </c>
      <c r="G603" t="str">
        <f>_xlfn.XLOOKUP(tblGenerador[[#This Row],[ID_Tarea]],tblTareas[ID],tblTareas[Tipo frecuencia],"")</f>
        <v>semanal</v>
      </c>
      <c r="H603" t="str">
        <f>_xlfn.XLOOKUP(tblGenerador[[#This Row],[ID_Tarea]],tblTareas[ID],tblTareas[Regla frecuencia],"")</f>
        <v>miércoles</v>
      </c>
      <c r="I603">
        <f>_xlfn.XLOOKUP(tblGenerador[[#This Row],[ID_Tarea]],tblTareas[ID],tblTareas[Duración Estándar (min)],"")</f>
        <v>10</v>
      </c>
      <c r="J603" t="str">
        <f>_xlfn.XLOOKUP(tblGenerador[[#This Row],[ID_Tarea]],tblTareas[ID],tblTareas[Turno],"")</f>
        <v>Cualquiera</v>
      </c>
      <c r="K603" t="str">
        <f>_xlfn.XLOOKUP(tblGenerador[[#This Row],[ID_Tarea]],tblTareas[ID],tblTareas[Puesto],"")</f>
        <v>Sub Coordinadora</v>
      </c>
      <c r="L603">
        <f>_xlfn.XLOOKUP(tblGenerador[[#This Row],[ID_Tarea]],tblTareas[ID],tblTareas[Frec Diaria],"")</f>
        <v>1</v>
      </c>
      <c r="M603" t="str">
        <f>_xlfn.XLOOKUP(tblGenerador[[#This Row],[ID_Tarea]],tblTareas[ID],tblTareas[Excluir_Festivos],"")</f>
        <v>si</v>
      </c>
      <c r="N6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4" spans="1:14">
      <c r="A604" s="6">
        <v>46030</v>
      </c>
      <c r="B604">
        <f>IFERROR(_xlfn.XLOOKUP(tblGenerador[[#This Row],[Fecha]],tblCalendario[Fecha],tblCalendario[Num de Sem],""),"")</f>
        <v>2</v>
      </c>
      <c r="C604" t="str">
        <f>IFERROR(_xlfn.XLOOKUP(tblGenerador[[#This Row],[Fecha]],tblCalendario[Fecha],tblCalendario[Dia Semana],""),"")</f>
        <v>jueves</v>
      </c>
      <c r="D604">
        <f>IFERROR(_xlfn.XLOOKUP(tblGenerador[[#This Row],[Fecha]],tblCalendario[Fecha],tblCalendario[Mes],""),"")</f>
        <v>1</v>
      </c>
      <c r="E604" t="s">
        <v>228</v>
      </c>
      <c r="F604" t="str">
        <f>_xlfn.XLOOKUP(tblGenerador[[#This Row],[ID_Tarea]],tblTareas[ID],tblTareas[TAREAS],"")</f>
        <v>Cambio En Fondo De Caja</v>
      </c>
      <c r="G604" t="str">
        <f>_xlfn.XLOOKUP(tblGenerador[[#This Row],[ID_Tarea]],tblTareas[ID],tblTareas[Tipo frecuencia],"")</f>
        <v>semanal</v>
      </c>
      <c r="H604" t="str">
        <f>_xlfn.XLOOKUP(tblGenerador[[#This Row],[ID_Tarea]],tblTareas[ID],tblTareas[Regla frecuencia],"")</f>
        <v>jueves</v>
      </c>
      <c r="I604">
        <f>_xlfn.XLOOKUP(tblGenerador[[#This Row],[ID_Tarea]],tblTareas[ID],tblTareas[Duración Estándar (min)],"")</f>
        <v>10</v>
      </c>
      <c r="J604" t="str">
        <f>_xlfn.XLOOKUP(tblGenerador[[#This Row],[ID_Tarea]],tblTareas[ID],tblTareas[Turno],"")</f>
        <v>Cualquiera</v>
      </c>
      <c r="K604" t="str">
        <f>_xlfn.XLOOKUP(tblGenerador[[#This Row],[ID_Tarea]],tblTareas[ID],tblTareas[Puesto],"")</f>
        <v>Sub Coordinadora</v>
      </c>
      <c r="L604">
        <f>_xlfn.XLOOKUP(tblGenerador[[#This Row],[ID_Tarea]],tblTareas[ID],tblTareas[Frec Diaria],"")</f>
        <v>1</v>
      </c>
      <c r="M604" t="str">
        <f>_xlfn.XLOOKUP(tblGenerador[[#This Row],[ID_Tarea]],tblTareas[ID],tblTareas[Excluir_Festivos],"")</f>
        <v>si</v>
      </c>
      <c r="N6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5" spans="1:14">
      <c r="A605" s="6">
        <v>46030</v>
      </c>
      <c r="B605">
        <f>IFERROR(_xlfn.XLOOKUP(tblGenerador[[#This Row],[Fecha]],tblCalendario[Fecha],tblCalendario[Num de Sem],""),"")</f>
        <v>2</v>
      </c>
      <c r="C605" t="str">
        <f>IFERROR(_xlfn.XLOOKUP(tblGenerador[[#This Row],[Fecha]],tblCalendario[Fecha],tblCalendario[Dia Semana],""),"")</f>
        <v>jueves</v>
      </c>
      <c r="D605">
        <f>IFERROR(_xlfn.XLOOKUP(tblGenerador[[#This Row],[Fecha]],tblCalendario[Fecha],tblCalendario[Mes],""),"")</f>
        <v>1</v>
      </c>
      <c r="E605" t="s">
        <v>229</v>
      </c>
      <c r="F605" t="str">
        <f>_xlfn.XLOOKUP(tblGenerador[[#This Row],[ID_Tarea]],tblTareas[ID],tblTareas[TAREAS],"")</f>
        <v>Revisión De Fondos De Caja</v>
      </c>
      <c r="G605" t="str">
        <f>_xlfn.XLOOKUP(tblGenerador[[#This Row],[ID_Tarea]],tblTareas[ID],tblTareas[Tipo frecuencia],"")</f>
        <v>diario</v>
      </c>
      <c r="H605" t="str">
        <f>_xlfn.XLOOKUP(tblGenerador[[#This Row],[ID_Tarea]],tblTareas[ID],tblTareas[Regla frecuencia],"")</f>
        <v>lunes a sabado</v>
      </c>
      <c r="I605">
        <f>_xlfn.XLOOKUP(tblGenerador[[#This Row],[ID_Tarea]],tblTareas[ID],tblTareas[Duración Estándar (min)],"")</f>
        <v>5</v>
      </c>
      <c r="J605" t="str">
        <f>_xlfn.XLOOKUP(tblGenerador[[#This Row],[ID_Tarea]],tblTareas[ID],tblTareas[Turno],"")</f>
        <v>Cualquiera</v>
      </c>
      <c r="K605" t="str">
        <f>_xlfn.XLOOKUP(tblGenerador[[#This Row],[ID_Tarea]],tblTareas[ID],tblTareas[Puesto],"")</f>
        <v>Sub Coordinadora</v>
      </c>
      <c r="L605">
        <f>_xlfn.XLOOKUP(tblGenerador[[#This Row],[ID_Tarea]],tblTareas[ID],tblTareas[Frec Diaria],"")</f>
        <v>1</v>
      </c>
      <c r="M605" t="str">
        <f>_xlfn.XLOOKUP(tblGenerador[[#This Row],[ID_Tarea]],tblTareas[ID],tblTareas[Excluir_Festivos],"")</f>
        <v>si</v>
      </c>
      <c r="N6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6" spans="1:14">
      <c r="A606" s="6">
        <v>46030</v>
      </c>
      <c r="B606">
        <f>IFERROR(_xlfn.XLOOKUP(tblGenerador[[#This Row],[Fecha]],tblCalendario[Fecha],tblCalendario[Num de Sem],""),"")</f>
        <v>2</v>
      </c>
      <c r="C606" t="str">
        <f>IFERROR(_xlfn.XLOOKUP(tblGenerador[[#This Row],[Fecha]],tblCalendario[Fecha],tblCalendario[Dia Semana],""),"")</f>
        <v>jueves</v>
      </c>
      <c r="D606">
        <f>IFERROR(_xlfn.XLOOKUP(tblGenerador[[#This Row],[Fecha]],tblCalendario[Fecha],tblCalendario[Mes],""),"")</f>
        <v>1</v>
      </c>
      <c r="E606" t="s">
        <v>230</v>
      </c>
      <c r="F606" t="str">
        <f>_xlfn.XLOOKUP(tblGenerador[[#This Row],[ID_Tarea]],tblTareas[ID],tblTareas[TAREAS],"")</f>
        <v>Colaboradores Compartieron Estados</v>
      </c>
      <c r="G606" t="str">
        <f>_xlfn.XLOOKUP(tblGenerador[[#This Row],[ID_Tarea]],tblTareas[ID],tblTareas[Tipo frecuencia],"")</f>
        <v>semanal</v>
      </c>
      <c r="H606" t="str">
        <f>_xlfn.XLOOKUP(tblGenerador[[#This Row],[ID_Tarea]],tblTareas[ID],tblTareas[Regla frecuencia],"")</f>
        <v>sábado</v>
      </c>
      <c r="I606">
        <f>_xlfn.XLOOKUP(tblGenerador[[#This Row],[ID_Tarea]],tblTareas[ID],tblTareas[Duración Estándar (min)],"")</f>
        <v>10</v>
      </c>
      <c r="J606" t="str">
        <f>_xlfn.XLOOKUP(tblGenerador[[#This Row],[ID_Tarea]],tblTareas[ID],tblTareas[Turno],"")</f>
        <v>Cualquiera</v>
      </c>
      <c r="K606" t="str">
        <f>_xlfn.XLOOKUP(tblGenerador[[#This Row],[ID_Tarea]],tblTareas[ID],tblTareas[Puesto],"")</f>
        <v>Sub Coordinadora</v>
      </c>
      <c r="L606">
        <f>_xlfn.XLOOKUP(tblGenerador[[#This Row],[ID_Tarea]],tblTareas[ID],tblTareas[Frec Diaria],"")</f>
        <v>1</v>
      </c>
      <c r="M606" t="str">
        <f>_xlfn.XLOOKUP(tblGenerador[[#This Row],[ID_Tarea]],tblTareas[ID],tblTareas[Excluir_Festivos],"")</f>
        <v>si</v>
      </c>
      <c r="N6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7" spans="1:14">
      <c r="A607" s="6">
        <v>46030</v>
      </c>
      <c r="B607">
        <f>IFERROR(_xlfn.XLOOKUP(tblGenerador[[#This Row],[Fecha]],tblCalendario[Fecha],tblCalendario[Num de Sem],""),"")</f>
        <v>2</v>
      </c>
      <c r="C607" t="str">
        <f>IFERROR(_xlfn.XLOOKUP(tblGenerador[[#This Row],[Fecha]],tblCalendario[Fecha],tblCalendario[Dia Semana],""),"")</f>
        <v>jueves</v>
      </c>
      <c r="D607">
        <f>IFERROR(_xlfn.XLOOKUP(tblGenerador[[#This Row],[Fecha]],tblCalendario[Fecha],tblCalendario[Mes],""),"")</f>
        <v>1</v>
      </c>
      <c r="E607" t="s">
        <v>231</v>
      </c>
      <c r="F607" t="str">
        <f>_xlfn.XLOOKUP(tblGenerador[[#This Row],[ID_Tarea]],tblTareas[ID],tblTareas[TAREAS],"")</f>
        <v>Listas De Difusión Whatsapp</v>
      </c>
      <c r="G607" t="str">
        <f>_xlfn.XLOOKUP(tblGenerador[[#This Row],[ID_Tarea]],tblTareas[ID],tblTareas[Tipo frecuencia],"")</f>
        <v>semanal</v>
      </c>
      <c r="H607" t="str">
        <f>_xlfn.XLOOKUP(tblGenerador[[#This Row],[ID_Tarea]],tblTareas[ID],tblTareas[Regla frecuencia],"")</f>
        <v>Jueves</v>
      </c>
      <c r="I607">
        <f>_xlfn.XLOOKUP(tblGenerador[[#This Row],[ID_Tarea]],tblTareas[ID],tblTareas[Duración Estándar (min)],"")</f>
        <v>10</v>
      </c>
      <c r="J607" t="str">
        <f>_xlfn.XLOOKUP(tblGenerador[[#This Row],[ID_Tarea]],tblTareas[ID],tblTareas[Turno],"")</f>
        <v>Cualquiera</v>
      </c>
      <c r="K607" t="str">
        <f>_xlfn.XLOOKUP(tblGenerador[[#This Row],[ID_Tarea]],tblTareas[ID],tblTareas[Puesto],"")</f>
        <v>Sub Coordinadora</v>
      </c>
      <c r="L607">
        <f>_xlfn.XLOOKUP(tblGenerador[[#This Row],[ID_Tarea]],tblTareas[ID],tblTareas[Frec Diaria],"")</f>
        <v>1</v>
      </c>
      <c r="M607" t="str">
        <f>_xlfn.XLOOKUP(tblGenerador[[#This Row],[ID_Tarea]],tblTareas[ID],tblTareas[Excluir_Festivos],"")</f>
        <v>si</v>
      </c>
      <c r="N6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08" spans="1:14">
      <c r="A608" s="6">
        <v>46030</v>
      </c>
      <c r="B608">
        <f>IFERROR(_xlfn.XLOOKUP(tblGenerador[[#This Row],[Fecha]],tblCalendario[Fecha],tblCalendario[Num de Sem],""),"")</f>
        <v>2</v>
      </c>
      <c r="C608" t="str">
        <f>IFERROR(_xlfn.XLOOKUP(tblGenerador[[#This Row],[Fecha]],tblCalendario[Fecha],tblCalendario[Dia Semana],""),"")</f>
        <v>jueves</v>
      </c>
      <c r="D608">
        <f>IFERROR(_xlfn.XLOOKUP(tblGenerador[[#This Row],[Fecha]],tblCalendario[Fecha],tblCalendario[Mes],""),"")</f>
        <v>1</v>
      </c>
      <c r="E608" t="s">
        <v>232</v>
      </c>
      <c r="F608" t="str">
        <f>_xlfn.XLOOKUP(tblGenerador[[#This Row],[ID_Tarea]],tblTareas[ID],tblTareas[TAREAS],"")</f>
        <v>Validar Que Cte. Reciba Lista De Difusión</v>
      </c>
      <c r="G608" t="str">
        <f>_xlfn.XLOOKUP(tblGenerador[[#This Row],[ID_Tarea]],tblTareas[ID],tblTareas[Tipo frecuencia],"")</f>
        <v>semanal</v>
      </c>
      <c r="H608" t="str">
        <f>_xlfn.XLOOKUP(tblGenerador[[#This Row],[ID_Tarea]],tblTareas[ID],tblTareas[Regla frecuencia],"")</f>
        <v>lunes</v>
      </c>
      <c r="I608">
        <f>_xlfn.XLOOKUP(tblGenerador[[#This Row],[ID_Tarea]],tblTareas[ID],tblTareas[Duración Estándar (min)],"")</f>
        <v>10</v>
      </c>
      <c r="J608" t="str">
        <f>_xlfn.XLOOKUP(tblGenerador[[#This Row],[ID_Tarea]],tblTareas[ID],tblTareas[Turno],"")</f>
        <v>Cualquiera</v>
      </c>
      <c r="K608" t="str">
        <f>_xlfn.XLOOKUP(tblGenerador[[#This Row],[ID_Tarea]],tblTareas[ID],tblTareas[Puesto],"")</f>
        <v>Sub Coordinadora</v>
      </c>
      <c r="L608">
        <f>_xlfn.XLOOKUP(tblGenerador[[#This Row],[ID_Tarea]],tblTareas[ID],tblTareas[Frec Diaria],"")</f>
        <v>1</v>
      </c>
      <c r="M608" t="str">
        <f>_xlfn.XLOOKUP(tblGenerador[[#This Row],[ID_Tarea]],tblTareas[ID],tblTareas[Excluir_Festivos],"")</f>
        <v>si</v>
      </c>
      <c r="N6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09" spans="1:14">
      <c r="A609" s="6">
        <v>46030</v>
      </c>
      <c r="B609">
        <f>IFERROR(_xlfn.XLOOKUP(tblGenerador[[#This Row],[Fecha]],tblCalendario[Fecha],tblCalendario[Num de Sem],""),"")</f>
        <v>2</v>
      </c>
      <c r="C609" t="str">
        <f>IFERROR(_xlfn.XLOOKUP(tblGenerador[[#This Row],[Fecha]],tblCalendario[Fecha],tblCalendario[Dia Semana],""),"")</f>
        <v>jueves</v>
      </c>
      <c r="D609">
        <f>IFERROR(_xlfn.XLOOKUP(tblGenerador[[#This Row],[Fecha]],tblCalendario[Fecha],tblCalendario[Mes],""),"")</f>
        <v>1</v>
      </c>
      <c r="E609" t="s">
        <v>233</v>
      </c>
      <c r="F609" t="str">
        <f>_xlfn.XLOOKUP(tblGenerador[[#This Row],[ID_Tarea]],tblTareas[ID],tblTareas[TAREAS],"")</f>
        <v>Limpieza Profunda Sillones Jabon y Cepillo</v>
      </c>
      <c r="G609" t="str">
        <f>_xlfn.XLOOKUP(tblGenerador[[#This Row],[ID_Tarea]],tblTareas[ID],tblTareas[Tipo frecuencia],"")</f>
        <v>trimestral</v>
      </c>
      <c r="H609" t="str">
        <f>_xlfn.XLOOKUP(tblGenerador[[#This Row],[ID_Tarea]],tblTareas[ID],tblTareas[Regla frecuencia],"")</f>
        <v>trimestral, primer lunes</v>
      </c>
      <c r="I609">
        <f>_xlfn.XLOOKUP(tblGenerador[[#This Row],[ID_Tarea]],tblTareas[ID],tblTareas[Duración Estándar (min)],"")</f>
        <v>60</v>
      </c>
      <c r="J609" t="str">
        <f>_xlfn.XLOOKUP(tblGenerador[[#This Row],[ID_Tarea]],tblTareas[ID],tblTareas[Turno],"")</f>
        <v>Cualquiera</v>
      </c>
      <c r="K609" t="str">
        <f>_xlfn.XLOOKUP(tblGenerador[[#This Row],[ID_Tarea]],tblTareas[ID],tblTareas[Puesto],"")</f>
        <v>Asesora Ventas</v>
      </c>
      <c r="L609">
        <f>_xlfn.XLOOKUP(tblGenerador[[#This Row],[ID_Tarea]],tblTareas[ID],tblTareas[Frec Diaria],"")</f>
        <v>1</v>
      </c>
      <c r="M609" t="str">
        <f>_xlfn.XLOOKUP(tblGenerador[[#This Row],[ID_Tarea]],tblTareas[ID],tblTareas[Excluir_Festivos],"")</f>
        <v>si</v>
      </c>
      <c r="N6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0" spans="1:14">
      <c r="A610" s="6">
        <v>46030</v>
      </c>
      <c r="B610">
        <f>IFERROR(_xlfn.XLOOKUP(tblGenerador[[#This Row],[Fecha]],tblCalendario[Fecha],tblCalendario[Num de Sem],""),"")</f>
        <v>2</v>
      </c>
      <c r="C610" t="str">
        <f>IFERROR(_xlfn.XLOOKUP(tblGenerador[[#This Row],[Fecha]],tblCalendario[Fecha],tblCalendario[Dia Semana],""),"")</f>
        <v>jueves</v>
      </c>
      <c r="D610">
        <f>IFERROR(_xlfn.XLOOKUP(tblGenerador[[#This Row],[Fecha]],tblCalendario[Fecha],tblCalendario[Mes],""),"")</f>
        <v>1</v>
      </c>
      <c r="E610" t="s">
        <v>234</v>
      </c>
      <c r="F610" t="str">
        <f>_xlfn.XLOOKUP(tblGenerador[[#This Row],[ID_Tarea]],tblTareas[ID],tblTareas[TAREAS],"")</f>
        <v>Abrochado De Correas Y Cintas</v>
      </c>
      <c r="G610" t="str">
        <f>_xlfn.XLOOKUP(tblGenerador[[#This Row],[ID_Tarea]],tblTareas[ID],tblTareas[Tipo frecuencia],"")</f>
        <v>personalizada</v>
      </c>
      <c r="H610" t="str">
        <f>_xlfn.XLOOKUP(tblGenerador[[#This Row],[ID_Tarea]],tblTareas[ID],tblTareas[Regla frecuencia],"")</f>
        <v>lunes, miercoles, viernes</v>
      </c>
      <c r="I610">
        <f>_xlfn.XLOOKUP(tblGenerador[[#This Row],[ID_Tarea]],tblTareas[ID],tblTareas[Duración Estándar (min)],"")</f>
        <v>10</v>
      </c>
      <c r="J610" t="str">
        <f>_xlfn.XLOOKUP(tblGenerador[[#This Row],[ID_Tarea]],tblTareas[ID],tblTareas[Turno],"")</f>
        <v>Cualquiera</v>
      </c>
      <c r="K610" t="str">
        <f>_xlfn.XLOOKUP(tblGenerador[[#This Row],[ID_Tarea]],tblTareas[ID],tblTareas[Puesto],"")</f>
        <v>Asesora Ventas</v>
      </c>
      <c r="L610">
        <f>_xlfn.XLOOKUP(tblGenerador[[#This Row],[ID_Tarea]],tblTareas[ID],tblTareas[Frec Diaria],"")</f>
        <v>1</v>
      </c>
      <c r="M610" t="str">
        <f>_xlfn.XLOOKUP(tblGenerador[[#This Row],[ID_Tarea]],tblTareas[ID],tblTareas[Excluir_Festivos],"")</f>
        <v>si</v>
      </c>
      <c r="N6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1" spans="1:14">
      <c r="A611" s="6">
        <v>46030</v>
      </c>
      <c r="B611">
        <f>IFERROR(_xlfn.XLOOKUP(tblGenerador[[#This Row],[Fecha]],tblCalendario[Fecha],tblCalendario[Num de Sem],""),"")</f>
        <v>2</v>
      </c>
      <c r="C611" t="str">
        <f>IFERROR(_xlfn.XLOOKUP(tblGenerador[[#This Row],[Fecha]],tblCalendario[Fecha],tblCalendario[Dia Semana],""),"")</f>
        <v>jueves</v>
      </c>
      <c r="D611">
        <f>IFERROR(_xlfn.XLOOKUP(tblGenerador[[#This Row],[Fecha]],tblCalendario[Fecha],tblCalendario[Mes],""),"")</f>
        <v>1</v>
      </c>
      <c r="E611" t="s">
        <v>235</v>
      </c>
      <c r="F611" t="str">
        <f>_xlfn.XLOOKUP(tblGenerador[[#This Row],[ID_Tarea]],tblTareas[ID],tblTareas[TAREAS],"")</f>
        <v>Cierre De Tienda</v>
      </c>
      <c r="G611" t="str">
        <f>_xlfn.XLOOKUP(tblGenerador[[#This Row],[ID_Tarea]],tblTareas[ID],tblTareas[Tipo frecuencia],"")</f>
        <v>diario</v>
      </c>
      <c r="H611" t="str">
        <f>_xlfn.XLOOKUP(tblGenerador[[#This Row],[ID_Tarea]],tblTareas[ID],tblTareas[Regla frecuencia],"")</f>
        <v>diario</v>
      </c>
      <c r="I611">
        <f>_xlfn.XLOOKUP(tblGenerador[[#This Row],[ID_Tarea]],tblTareas[ID],tblTareas[Duración Estándar (min)],"")</f>
        <v>5</v>
      </c>
      <c r="J611" t="str">
        <f>_xlfn.XLOOKUP(tblGenerador[[#This Row],[ID_Tarea]],tblTareas[ID],tblTareas[Turno],"")</f>
        <v>Cierre</v>
      </c>
      <c r="K611" t="str">
        <f>_xlfn.XLOOKUP(tblGenerador[[#This Row],[ID_Tarea]],tblTareas[ID],tblTareas[Puesto],"")</f>
        <v>Asesora Ventas</v>
      </c>
      <c r="L611">
        <f>_xlfn.XLOOKUP(tblGenerador[[#This Row],[ID_Tarea]],tblTareas[ID],tblTareas[Frec Diaria],"")</f>
        <v>1</v>
      </c>
      <c r="M611" t="str">
        <f>_xlfn.XLOOKUP(tblGenerador[[#This Row],[ID_Tarea]],tblTareas[ID],tblTareas[Excluir_Festivos],"")</f>
        <v>si</v>
      </c>
      <c r="N6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2" spans="1:14">
      <c r="A612" s="6">
        <v>46030</v>
      </c>
      <c r="B612">
        <f>IFERROR(_xlfn.XLOOKUP(tblGenerador[[#This Row],[Fecha]],tblCalendario[Fecha],tblCalendario[Num de Sem],""),"")</f>
        <v>2</v>
      </c>
      <c r="C612" t="str">
        <f>IFERROR(_xlfn.XLOOKUP(tblGenerador[[#This Row],[Fecha]],tblCalendario[Fecha],tblCalendario[Dia Semana],""),"")</f>
        <v>jueves</v>
      </c>
      <c r="D612">
        <f>IFERROR(_xlfn.XLOOKUP(tblGenerador[[#This Row],[Fecha]],tblCalendario[Fecha],tblCalendario[Mes],""),"")</f>
        <v>1</v>
      </c>
      <c r="E612" t="s">
        <v>236</v>
      </c>
      <c r="F612" t="str">
        <f>_xlfn.XLOOKUP(tblGenerador[[#This Row],[ID_Tarea]],tblTareas[ID],tblTareas[TAREAS],"")</f>
        <v>Bajar Cortina Sol</v>
      </c>
      <c r="G612" t="str">
        <f>_xlfn.XLOOKUP(tblGenerador[[#This Row],[ID_Tarea]],tblTareas[ID],tblTareas[Tipo frecuencia],"")</f>
        <v>diario</v>
      </c>
      <c r="H612" t="str">
        <f>_xlfn.XLOOKUP(tblGenerador[[#This Row],[ID_Tarea]],tblTareas[ID],tblTareas[Regla frecuencia],"")</f>
        <v>diario</v>
      </c>
      <c r="I612">
        <f>_xlfn.XLOOKUP(tblGenerador[[#This Row],[ID_Tarea]],tblTareas[ID],tblTareas[Duración Estándar (min)],"")</f>
        <v>5</v>
      </c>
      <c r="J612" t="str">
        <f>_xlfn.XLOOKUP(tblGenerador[[#This Row],[ID_Tarea]],tblTareas[ID],tblTareas[Turno],"")</f>
        <v>Cualquiera</v>
      </c>
      <c r="K612" t="str">
        <f>_xlfn.XLOOKUP(tblGenerador[[#This Row],[ID_Tarea]],tblTareas[ID],tblTareas[Puesto],"")</f>
        <v>Asesora Ventas</v>
      </c>
      <c r="L612">
        <f>_xlfn.XLOOKUP(tblGenerador[[#This Row],[ID_Tarea]],tblTareas[ID],tblTareas[Frec Diaria],"")</f>
        <v>1</v>
      </c>
      <c r="M612" t="str">
        <f>_xlfn.XLOOKUP(tblGenerador[[#This Row],[ID_Tarea]],tblTareas[ID],tblTareas[Excluir_Festivos],"")</f>
        <v>si</v>
      </c>
      <c r="N6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3" spans="1:14">
      <c r="A613" s="6">
        <v>46030</v>
      </c>
      <c r="B613">
        <f>IFERROR(_xlfn.XLOOKUP(tblGenerador[[#This Row],[Fecha]],tblCalendario[Fecha],tblCalendario[Num de Sem],""),"")</f>
        <v>2</v>
      </c>
      <c r="C613" t="str">
        <f>IFERROR(_xlfn.XLOOKUP(tblGenerador[[#This Row],[Fecha]],tblCalendario[Fecha],tblCalendario[Dia Semana],""),"")</f>
        <v>jueves</v>
      </c>
      <c r="D613">
        <f>IFERROR(_xlfn.XLOOKUP(tblGenerador[[#This Row],[Fecha]],tblCalendario[Fecha],tblCalendario[Mes],""),"")</f>
        <v>1</v>
      </c>
      <c r="E613" t="s">
        <v>237</v>
      </c>
      <c r="F613" t="str">
        <f>_xlfn.XLOOKUP(tblGenerador[[#This Row],[ID_Tarea]],tblTareas[ID],tblTareas[TAREAS],"")</f>
        <v xml:space="preserve">Barrer Tienda Y Banqueta </v>
      </c>
      <c r="G613" t="str">
        <f>_xlfn.XLOOKUP(tblGenerador[[#This Row],[ID_Tarea]],tblTareas[ID],tblTareas[Tipo frecuencia],"")</f>
        <v>diario</v>
      </c>
      <c r="H613" t="str">
        <f>_xlfn.XLOOKUP(tblGenerador[[#This Row],[ID_Tarea]],tblTareas[ID],tblTareas[Regla frecuencia],"")</f>
        <v>diario</v>
      </c>
      <c r="I613">
        <f>_xlfn.XLOOKUP(tblGenerador[[#This Row],[ID_Tarea]],tblTareas[ID],tblTareas[Duración Estándar (min)],"")</f>
        <v>15</v>
      </c>
      <c r="J613" t="str">
        <f>_xlfn.XLOOKUP(tblGenerador[[#This Row],[ID_Tarea]],tblTareas[ID],tblTareas[Turno],"")</f>
        <v>Cualquiera</v>
      </c>
      <c r="K613" t="str">
        <f>_xlfn.XLOOKUP(tblGenerador[[#This Row],[ID_Tarea]],tblTareas[ID],tblTareas[Puesto],"")</f>
        <v>Asesora Ventas</v>
      </c>
      <c r="L613">
        <f>_xlfn.XLOOKUP(tblGenerador[[#This Row],[ID_Tarea]],tblTareas[ID],tblTareas[Frec Diaria],"")</f>
        <v>1</v>
      </c>
      <c r="M613" t="str">
        <f>_xlfn.XLOOKUP(tblGenerador[[#This Row],[ID_Tarea]],tblTareas[ID],tblTareas[Excluir_Festivos],"")</f>
        <v>si</v>
      </c>
      <c r="N6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4" spans="1:14">
      <c r="A614" s="6">
        <v>46030</v>
      </c>
      <c r="B614">
        <f>IFERROR(_xlfn.XLOOKUP(tblGenerador[[#This Row],[Fecha]],tblCalendario[Fecha],tblCalendario[Num de Sem],""),"")</f>
        <v>2</v>
      </c>
      <c r="C614" t="str">
        <f>IFERROR(_xlfn.XLOOKUP(tblGenerador[[#This Row],[Fecha]],tblCalendario[Fecha],tblCalendario[Dia Semana],""),"")</f>
        <v>jueves</v>
      </c>
      <c r="D614">
        <f>IFERROR(_xlfn.XLOOKUP(tblGenerador[[#This Row],[Fecha]],tblCalendario[Fecha],tblCalendario[Mes],""),"")</f>
        <v>1</v>
      </c>
      <c r="E614" t="s">
        <v>238</v>
      </c>
      <c r="F614" t="str">
        <f>_xlfn.XLOOKUP(tblGenerador[[#This Row],[ID_Tarea]],tblTareas[ID],tblTareas[TAREAS],"")</f>
        <v xml:space="preserve">Barrer Y Traperar Bodega </v>
      </c>
      <c r="G614" t="str">
        <f>_xlfn.XLOOKUP(tblGenerador[[#This Row],[ID_Tarea]],tblTareas[ID],tblTareas[Tipo frecuencia],"")</f>
        <v>diario</v>
      </c>
      <c r="H614" t="str">
        <f>_xlfn.XLOOKUP(tblGenerador[[#This Row],[ID_Tarea]],tblTareas[ID],tblTareas[Regla frecuencia],"")</f>
        <v>diario</v>
      </c>
      <c r="I614">
        <f>_xlfn.XLOOKUP(tblGenerador[[#This Row],[ID_Tarea]],tblTareas[ID],tblTareas[Duración Estándar (min)],"")</f>
        <v>30</v>
      </c>
      <c r="J614" t="str">
        <f>_xlfn.XLOOKUP(tblGenerador[[#This Row],[ID_Tarea]],tblTareas[ID],tblTareas[Turno],"")</f>
        <v>Cualquiera</v>
      </c>
      <c r="K614" t="str">
        <f>_xlfn.XLOOKUP(tblGenerador[[#This Row],[ID_Tarea]],tblTareas[ID],tblTareas[Puesto],"")</f>
        <v>Asesora Ventas</v>
      </c>
      <c r="L614">
        <f>_xlfn.XLOOKUP(tblGenerador[[#This Row],[ID_Tarea]],tblTareas[ID],tblTareas[Frec Diaria],"")</f>
        <v>1</v>
      </c>
      <c r="M614" t="str">
        <f>_xlfn.XLOOKUP(tblGenerador[[#This Row],[ID_Tarea]],tblTareas[ID],tblTareas[Excluir_Festivos],"")</f>
        <v>si</v>
      </c>
      <c r="N6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5" spans="1:14">
      <c r="A615" s="6">
        <v>46030</v>
      </c>
      <c r="B615">
        <f>IFERROR(_xlfn.XLOOKUP(tblGenerador[[#This Row],[Fecha]],tblCalendario[Fecha],tblCalendario[Num de Sem],""),"")</f>
        <v>2</v>
      </c>
      <c r="C615" t="str">
        <f>IFERROR(_xlfn.XLOOKUP(tblGenerador[[#This Row],[Fecha]],tblCalendario[Fecha],tblCalendario[Dia Semana],""),"")</f>
        <v>jueves</v>
      </c>
      <c r="D615">
        <f>IFERROR(_xlfn.XLOOKUP(tblGenerador[[#This Row],[Fecha]],tblCalendario[Fecha],tblCalendario[Mes],""),"")</f>
        <v>1</v>
      </c>
      <c r="E615" t="s">
        <v>239</v>
      </c>
      <c r="F615" t="str">
        <f>_xlfn.XLOOKUP(tblGenerador[[#This Row],[ID_Tarea]],tblTareas[ID],tblTareas[TAREAS],"")</f>
        <v xml:space="preserve">Supervisar Bodega / Area Del Punto </v>
      </c>
      <c r="G615" t="str">
        <f>_xlfn.XLOOKUP(tblGenerador[[#This Row],[ID_Tarea]],tblTareas[ID],tblTareas[Tipo frecuencia],"")</f>
        <v>semanal</v>
      </c>
      <c r="H615" t="str">
        <f>_xlfn.XLOOKUP(tblGenerador[[#This Row],[ID_Tarea]],tblTareas[ID],tblTareas[Regla frecuencia],"")</f>
        <v>martes</v>
      </c>
      <c r="I615">
        <f>_xlfn.XLOOKUP(tblGenerador[[#This Row],[ID_Tarea]],tblTareas[ID],tblTareas[Duración Estándar (min)],"")</f>
        <v>10</v>
      </c>
      <c r="J615" t="str">
        <f>_xlfn.XLOOKUP(tblGenerador[[#This Row],[ID_Tarea]],tblTareas[ID],tblTareas[Turno],"")</f>
        <v>Cualquiera</v>
      </c>
      <c r="K615" t="str">
        <f>_xlfn.XLOOKUP(tblGenerador[[#This Row],[ID_Tarea]],tblTareas[ID],tblTareas[Puesto],"")</f>
        <v>Asesora Ventas</v>
      </c>
      <c r="L615">
        <f>_xlfn.XLOOKUP(tblGenerador[[#This Row],[ID_Tarea]],tblTareas[ID],tblTareas[Frec Diaria],"")</f>
        <v>1</v>
      </c>
      <c r="M615" t="str">
        <f>_xlfn.XLOOKUP(tblGenerador[[#This Row],[ID_Tarea]],tblTareas[ID],tblTareas[Excluir_Festivos],"")</f>
        <v>si</v>
      </c>
      <c r="N6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6" spans="1:14">
      <c r="A616" s="6">
        <v>46030</v>
      </c>
      <c r="B616">
        <f>IFERROR(_xlfn.XLOOKUP(tblGenerador[[#This Row],[Fecha]],tblCalendario[Fecha],tblCalendario[Num de Sem],""),"")</f>
        <v>2</v>
      </c>
      <c r="C616" t="str">
        <f>IFERROR(_xlfn.XLOOKUP(tblGenerador[[#This Row],[Fecha]],tblCalendario[Fecha],tblCalendario[Dia Semana],""),"")</f>
        <v>jueves</v>
      </c>
      <c r="D616">
        <f>IFERROR(_xlfn.XLOOKUP(tblGenerador[[#This Row],[Fecha]],tblCalendario[Fecha],tblCalendario[Mes],""),"")</f>
        <v>1</v>
      </c>
      <c r="E616" t="s">
        <v>240</v>
      </c>
      <c r="F616" t="str">
        <f>_xlfn.XLOOKUP(tblGenerador[[#This Row],[ID_Tarea]],tblTareas[ID],tblTareas[TAREAS],"")</f>
        <v xml:space="preserve">Contestar Mensajes  De Whatsapp  Promotoria Y Publicidad </v>
      </c>
      <c r="G616" t="str">
        <f>_xlfn.XLOOKUP(tblGenerador[[#This Row],[ID_Tarea]],tblTareas[ID],tblTareas[Tipo frecuencia],"")</f>
        <v>diario</v>
      </c>
      <c r="H616" t="str">
        <f>_xlfn.XLOOKUP(tblGenerador[[#This Row],[ID_Tarea]],tblTareas[ID],tblTareas[Regla frecuencia],"")</f>
        <v>diario</v>
      </c>
      <c r="I616">
        <f>_xlfn.XLOOKUP(tblGenerador[[#This Row],[ID_Tarea]],tblTareas[ID],tblTareas[Duración Estándar (min)],"")</f>
        <v>15</v>
      </c>
      <c r="J616" t="str">
        <f>_xlfn.XLOOKUP(tblGenerador[[#This Row],[ID_Tarea]],tblTareas[ID],tblTareas[Turno],"")</f>
        <v>Cierre</v>
      </c>
      <c r="K616" t="str">
        <f>_xlfn.XLOOKUP(tblGenerador[[#This Row],[ID_Tarea]],tblTareas[ID],tblTareas[Puesto],"")</f>
        <v>Asesora Ventas</v>
      </c>
      <c r="L616">
        <f>_xlfn.XLOOKUP(tblGenerador[[#This Row],[ID_Tarea]],tblTareas[ID],tblTareas[Frec Diaria],"")</f>
        <v>1</v>
      </c>
      <c r="M616" t="str">
        <f>_xlfn.XLOOKUP(tblGenerador[[#This Row],[ID_Tarea]],tblTareas[ID],tblTareas[Excluir_Festivos],"")</f>
        <v>si</v>
      </c>
      <c r="N6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7" spans="1:14">
      <c r="A617" s="6">
        <v>46030</v>
      </c>
      <c r="B617">
        <f>IFERROR(_xlfn.XLOOKUP(tblGenerador[[#This Row],[Fecha]],tblCalendario[Fecha],tblCalendario[Num de Sem],""),"")</f>
        <v>2</v>
      </c>
      <c r="C617" t="str">
        <f>IFERROR(_xlfn.XLOOKUP(tblGenerador[[#This Row],[Fecha]],tblCalendario[Fecha],tblCalendario[Dia Semana],""),"")</f>
        <v>jueves</v>
      </c>
      <c r="D617">
        <f>IFERROR(_xlfn.XLOOKUP(tblGenerador[[#This Row],[Fecha]],tblCalendario[Fecha],tblCalendario[Mes],""),"")</f>
        <v>1</v>
      </c>
      <c r="E617" t="s">
        <v>241</v>
      </c>
      <c r="F617" t="str">
        <f>_xlfn.XLOOKUP(tblGenerador[[#This Row],[ID_Tarea]],tblTareas[ID],tblTareas[TAREAS],"")</f>
        <v>Impresion/Depuracion De Relaciones Dia 8 Y 23</v>
      </c>
      <c r="G617" t="str">
        <f>_xlfn.XLOOKUP(tblGenerador[[#This Row],[ID_Tarea]],tblTareas[ID],tblTareas[Tipo frecuencia],"")</f>
        <v>quincenal</v>
      </c>
      <c r="H617" t="str">
        <f>_xlfn.XLOOKUP(tblGenerador[[#This Row],[ID_Tarea]],tblTareas[ID],tblTareas[Regla frecuencia],"")</f>
        <v>dia 8, dia 23</v>
      </c>
      <c r="I617">
        <f>_xlfn.XLOOKUP(tblGenerador[[#This Row],[ID_Tarea]],tblTareas[ID],tblTareas[Duración Estándar (min)],"")</f>
        <v>60</v>
      </c>
      <c r="J617" t="str">
        <f>_xlfn.XLOOKUP(tblGenerador[[#This Row],[ID_Tarea]],tblTareas[ID],tblTareas[Turno],"")</f>
        <v>Cualquiera</v>
      </c>
      <c r="K617" t="str">
        <f>_xlfn.XLOOKUP(tblGenerador[[#This Row],[ID_Tarea]],tblTareas[ID],tblTareas[Puesto],"")</f>
        <v>Asesora Ventas</v>
      </c>
      <c r="L617">
        <f>_xlfn.XLOOKUP(tblGenerador[[#This Row],[ID_Tarea]],tblTareas[ID],tblTareas[Frec Diaria],"")</f>
        <v>1</v>
      </c>
      <c r="M617" t="str">
        <f>_xlfn.XLOOKUP(tblGenerador[[#This Row],[ID_Tarea]],tblTareas[ID],tblTareas[Excluir_Festivos],"")</f>
        <v>si</v>
      </c>
      <c r="N6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18" spans="1:14">
      <c r="A618" s="6">
        <v>46030</v>
      </c>
      <c r="B618">
        <f>IFERROR(_xlfn.XLOOKUP(tblGenerador[[#This Row],[Fecha]],tblCalendario[Fecha],tblCalendario[Num de Sem],""),"")</f>
        <v>2</v>
      </c>
      <c r="C618" t="str">
        <f>IFERROR(_xlfn.XLOOKUP(tblGenerador[[#This Row],[Fecha]],tblCalendario[Fecha],tblCalendario[Dia Semana],""),"")</f>
        <v>jueves</v>
      </c>
      <c r="D618">
        <f>IFERROR(_xlfn.XLOOKUP(tblGenerador[[#This Row],[Fecha]],tblCalendario[Fecha],tblCalendario[Mes],""),"")</f>
        <v>1</v>
      </c>
      <c r="E618" t="s">
        <v>242</v>
      </c>
      <c r="F618" t="str">
        <f>_xlfn.XLOOKUP(tblGenerador[[#This Row],[ID_Tarea]],tblTareas[ID],tblTareas[TAREAS],"")</f>
        <v xml:space="preserve">Lavar Tapete De Afuera </v>
      </c>
      <c r="G618" t="str">
        <f>_xlfn.XLOOKUP(tblGenerador[[#This Row],[ID_Tarea]],tblTareas[ID],tblTareas[Tipo frecuencia],"")</f>
        <v>semanal</v>
      </c>
      <c r="H618" t="str">
        <f>_xlfn.XLOOKUP(tblGenerador[[#This Row],[ID_Tarea]],tblTareas[ID],tblTareas[Regla frecuencia],"")</f>
        <v>miércoles</v>
      </c>
      <c r="I618">
        <f>_xlfn.XLOOKUP(tblGenerador[[#This Row],[ID_Tarea]],tblTareas[ID],tblTareas[Duración Estándar (min)],"")</f>
        <v>10</v>
      </c>
      <c r="J618" t="str">
        <f>_xlfn.XLOOKUP(tblGenerador[[#This Row],[ID_Tarea]],tblTareas[ID],tblTareas[Turno],"")</f>
        <v>Cualquiera</v>
      </c>
      <c r="K618" t="str">
        <f>_xlfn.XLOOKUP(tblGenerador[[#This Row],[ID_Tarea]],tblTareas[ID],tblTareas[Puesto],"")</f>
        <v>Asesora Ventas</v>
      </c>
      <c r="L618">
        <f>_xlfn.XLOOKUP(tblGenerador[[#This Row],[ID_Tarea]],tblTareas[ID],tblTareas[Frec Diaria],"")</f>
        <v>1</v>
      </c>
      <c r="M618" t="str">
        <f>_xlfn.XLOOKUP(tblGenerador[[#This Row],[ID_Tarea]],tblTareas[ID],tblTareas[Excluir_Festivos],"")</f>
        <v>si</v>
      </c>
      <c r="N6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19" spans="1:14">
      <c r="A619" s="6">
        <v>46030</v>
      </c>
      <c r="B619">
        <f>IFERROR(_xlfn.XLOOKUP(tblGenerador[[#This Row],[Fecha]],tblCalendario[Fecha],tblCalendario[Num de Sem],""),"")</f>
        <v>2</v>
      </c>
      <c r="C619" t="str">
        <f>IFERROR(_xlfn.XLOOKUP(tblGenerador[[#This Row],[Fecha]],tblCalendario[Fecha],tblCalendario[Dia Semana],""),"")</f>
        <v>jueves</v>
      </c>
      <c r="D619">
        <f>IFERROR(_xlfn.XLOOKUP(tblGenerador[[#This Row],[Fecha]],tblCalendario[Fecha],tblCalendario[Mes],""),"")</f>
        <v>1</v>
      </c>
      <c r="E619" t="s">
        <v>243</v>
      </c>
      <c r="F619" t="str">
        <f>_xlfn.XLOOKUP(tblGenerador[[#This Row],[ID_Tarea]],tblTareas[ID],tblTareas[TAREAS],"")</f>
        <v xml:space="preserve">Limpiar Atrás De Los Muebles </v>
      </c>
      <c r="G619" t="str">
        <f>_xlfn.XLOOKUP(tblGenerador[[#This Row],[ID_Tarea]],tblTareas[ID],tblTareas[Tipo frecuencia],"")</f>
        <v>semanal</v>
      </c>
      <c r="H619" t="str">
        <f>_xlfn.XLOOKUP(tblGenerador[[#This Row],[ID_Tarea]],tblTareas[ID],tblTareas[Regla frecuencia],"")</f>
        <v>jueves</v>
      </c>
      <c r="I619">
        <f>_xlfn.XLOOKUP(tblGenerador[[#This Row],[ID_Tarea]],tblTareas[ID],tblTareas[Duración Estándar (min)],"")</f>
        <v>15</v>
      </c>
      <c r="J619" t="str">
        <f>_xlfn.XLOOKUP(tblGenerador[[#This Row],[ID_Tarea]],tblTareas[ID],tblTareas[Turno],"")</f>
        <v>Cualquiera</v>
      </c>
      <c r="K619" t="str">
        <f>_xlfn.XLOOKUP(tblGenerador[[#This Row],[ID_Tarea]],tblTareas[ID],tblTareas[Puesto],"")</f>
        <v>Asesora Ventas</v>
      </c>
      <c r="L619">
        <f>_xlfn.XLOOKUP(tblGenerador[[#This Row],[ID_Tarea]],tblTareas[ID],tblTareas[Frec Diaria],"")</f>
        <v>1</v>
      </c>
      <c r="M619" t="str">
        <f>_xlfn.XLOOKUP(tblGenerador[[#This Row],[ID_Tarea]],tblTareas[ID],tblTareas[Excluir_Festivos],"")</f>
        <v>si</v>
      </c>
      <c r="N6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20" spans="1:14">
      <c r="A620" s="6">
        <v>46030</v>
      </c>
      <c r="B620">
        <f>IFERROR(_xlfn.XLOOKUP(tblGenerador[[#This Row],[Fecha]],tblCalendario[Fecha],tblCalendario[Num de Sem],""),"")</f>
        <v>2</v>
      </c>
      <c r="C620" t="str">
        <f>IFERROR(_xlfn.XLOOKUP(tblGenerador[[#This Row],[Fecha]],tblCalendario[Fecha],tblCalendario[Dia Semana],""),"")</f>
        <v>jueves</v>
      </c>
      <c r="D620">
        <f>IFERROR(_xlfn.XLOOKUP(tblGenerador[[#This Row],[Fecha]],tblCalendario[Fecha],tblCalendario[Mes],""),"")</f>
        <v>1</v>
      </c>
      <c r="E620" t="s">
        <v>244</v>
      </c>
      <c r="F620" t="str">
        <f>_xlfn.XLOOKUP(tblGenerador[[#This Row],[ID_Tarea]],tblTareas[ID],tblTareas[TAREAS],"")</f>
        <v>Limpiar Baño</v>
      </c>
      <c r="G620" t="str">
        <f>_xlfn.XLOOKUP(tblGenerador[[#This Row],[ID_Tarea]],tblTareas[ID],tblTareas[Tipo frecuencia],"")</f>
        <v>personalizada</v>
      </c>
      <c r="H620" t="str">
        <f>_xlfn.XLOOKUP(tblGenerador[[#This Row],[ID_Tarea]],tblTareas[ID],tblTareas[Regla frecuencia],"")</f>
        <v>martes, jueves, sabado</v>
      </c>
      <c r="I620">
        <f>_xlfn.XLOOKUP(tblGenerador[[#This Row],[ID_Tarea]],tblTareas[ID],tblTareas[Duración Estándar (min)],"")</f>
        <v>15</v>
      </c>
      <c r="J620" t="str">
        <f>_xlfn.XLOOKUP(tblGenerador[[#This Row],[ID_Tarea]],tblTareas[ID],tblTareas[Turno],"")</f>
        <v>Cualquiera</v>
      </c>
      <c r="K620" t="str">
        <f>_xlfn.XLOOKUP(tblGenerador[[#This Row],[ID_Tarea]],tblTareas[ID],tblTareas[Puesto],"")</f>
        <v>Asesora Ventas</v>
      </c>
      <c r="L620">
        <f>_xlfn.XLOOKUP(tblGenerador[[#This Row],[ID_Tarea]],tblTareas[ID],tblTareas[Frec Diaria],"")</f>
        <v>1</v>
      </c>
      <c r="M620" t="str">
        <f>_xlfn.XLOOKUP(tblGenerador[[#This Row],[ID_Tarea]],tblTareas[ID],tblTareas[Excluir_Festivos],"")</f>
        <v>si</v>
      </c>
      <c r="N6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1" spans="1:14">
      <c r="A621" s="6">
        <v>46030</v>
      </c>
      <c r="B621">
        <f>IFERROR(_xlfn.XLOOKUP(tblGenerador[[#This Row],[Fecha]],tblCalendario[Fecha],tblCalendario[Num de Sem],""),"")</f>
        <v>2</v>
      </c>
      <c r="C621" t="str">
        <f>IFERROR(_xlfn.XLOOKUP(tblGenerador[[#This Row],[Fecha]],tblCalendario[Fecha],tblCalendario[Dia Semana],""),"")</f>
        <v>jueves</v>
      </c>
      <c r="D621">
        <f>IFERROR(_xlfn.XLOOKUP(tblGenerador[[#This Row],[Fecha]],tblCalendario[Fecha],tblCalendario[Mes],""),"")</f>
        <v>1</v>
      </c>
      <c r="E621" t="s">
        <v>245</v>
      </c>
      <c r="F621" t="str">
        <f>_xlfn.XLOOKUP(tblGenerador[[#This Row],[ID_Tarea]],tblTareas[ID],tblTareas[TAREAS],"")</f>
        <v>Limpiar Bolsas</v>
      </c>
      <c r="G621" t="str">
        <f>_xlfn.XLOOKUP(tblGenerador[[#This Row],[ID_Tarea]],tblTareas[ID],tblTareas[Tipo frecuencia],"")</f>
        <v>personalizada</v>
      </c>
      <c r="H621" t="str">
        <f>_xlfn.XLOOKUP(tblGenerador[[#This Row],[ID_Tarea]],tblTareas[ID],tblTareas[Regla frecuencia],"")</f>
        <v>dia 25, dia 11</v>
      </c>
      <c r="I621">
        <f>_xlfn.XLOOKUP(tblGenerador[[#This Row],[ID_Tarea]],tblTareas[ID],tblTareas[Duración Estándar (min)],"")</f>
        <v>15</v>
      </c>
      <c r="J621" t="str">
        <f>_xlfn.XLOOKUP(tblGenerador[[#This Row],[ID_Tarea]],tblTareas[ID],tblTareas[Turno],"")</f>
        <v>Cualquiera</v>
      </c>
      <c r="K621" t="str">
        <f>_xlfn.XLOOKUP(tblGenerador[[#This Row],[ID_Tarea]],tblTareas[ID],tblTareas[Puesto],"")</f>
        <v>Asesora Ventas</v>
      </c>
      <c r="L621">
        <f>_xlfn.XLOOKUP(tblGenerador[[#This Row],[ID_Tarea]],tblTareas[ID],tblTareas[Frec Diaria],"")</f>
        <v>1</v>
      </c>
      <c r="M621" t="str">
        <f>_xlfn.XLOOKUP(tblGenerador[[#This Row],[ID_Tarea]],tblTareas[ID],tblTareas[Excluir_Festivos],"")</f>
        <v>si</v>
      </c>
      <c r="N6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2" spans="1:14">
      <c r="A622" s="6">
        <v>46030</v>
      </c>
      <c r="B622">
        <f>IFERROR(_xlfn.XLOOKUP(tblGenerador[[#This Row],[Fecha]],tblCalendario[Fecha],tblCalendario[Num de Sem],""),"")</f>
        <v>2</v>
      </c>
      <c r="C622" t="str">
        <f>IFERROR(_xlfn.XLOOKUP(tblGenerador[[#This Row],[Fecha]],tblCalendario[Fecha],tblCalendario[Dia Semana],""),"")</f>
        <v>jueves</v>
      </c>
      <c r="D622">
        <f>IFERROR(_xlfn.XLOOKUP(tblGenerador[[#This Row],[Fecha]],tblCalendario[Fecha],tblCalendario[Mes],""),"")</f>
        <v>1</v>
      </c>
      <c r="E622" t="s">
        <v>246</v>
      </c>
      <c r="F622" t="str">
        <f>_xlfn.XLOOKUP(tblGenerador[[#This Row],[ID_Tarea]],tblTareas[ID],tblTareas[TAREAS],"")</f>
        <v>Limpiar Cajas Y Anaqueles De Polvo</v>
      </c>
      <c r="G622" t="str">
        <f>_xlfn.XLOOKUP(tblGenerador[[#This Row],[ID_Tarea]],tblTareas[ID],tblTareas[Tipo frecuencia],"")</f>
        <v>semanal</v>
      </c>
      <c r="H622" t="str">
        <f>_xlfn.XLOOKUP(tblGenerador[[#This Row],[ID_Tarea]],tblTareas[ID],tblTareas[Regla frecuencia],"")</f>
        <v>viernes</v>
      </c>
      <c r="I622">
        <f>_xlfn.XLOOKUP(tblGenerador[[#This Row],[ID_Tarea]],tblTareas[ID],tblTareas[Duración Estándar (min)],"")</f>
        <v>20</v>
      </c>
      <c r="J622" t="str">
        <f>_xlfn.XLOOKUP(tblGenerador[[#This Row],[ID_Tarea]],tblTareas[ID],tblTareas[Turno],"")</f>
        <v>Cualquiera</v>
      </c>
      <c r="K622" t="str">
        <f>_xlfn.XLOOKUP(tblGenerador[[#This Row],[ID_Tarea]],tblTareas[ID],tblTareas[Puesto],"")</f>
        <v>Asesora Ventas</v>
      </c>
      <c r="L622">
        <f>_xlfn.XLOOKUP(tblGenerador[[#This Row],[ID_Tarea]],tblTareas[ID],tblTareas[Frec Diaria],"")</f>
        <v>1</v>
      </c>
      <c r="M622" t="str">
        <f>_xlfn.XLOOKUP(tblGenerador[[#This Row],[ID_Tarea]],tblTareas[ID],tblTareas[Excluir_Festivos],"")</f>
        <v>si</v>
      </c>
      <c r="N6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3" spans="1:14">
      <c r="A623" s="6">
        <v>46030</v>
      </c>
      <c r="B623">
        <f>IFERROR(_xlfn.XLOOKUP(tblGenerador[[#This Row],[Fecha]],tblCalendario[Fecha],tblCalendario[Num de Sem],""),"")</f>
        <v>2</v>
      </c>
      <c r="C623" t="str">
        <f>IFERROR(_xlfn.XLOOKUP(tblGenerador[[#This Row],[Fecha]],tblCalendario[Fecha],tblCalendario[Dia Semana],""),"")</f>
        <v>jueves</v>
      </c>
      <c r="D623">
        <f>IFERROR(_xlfn.XLOOKUP(tblGenerador[[#This Row],[Fecha]],tblCalendario[Fecha],tblCalendario[Mes],""),"")</f>
        <v>1</v>
      </c>
      <c r="E623" t="s">
        <v>247</v>
      </c>
      <c r="F623" t="str">
        <f>_xlfn.XLOOKUP(tblGenerador[[#This Row],[ID_Tarea]],tblTareas[ID],tblTareas[TAREAS],"")</f>
        <v xml:space="preserve">Limpiar Muebles Y Repisas </v>
      </c>
      <c r="G623" t="str">
        <f>_xlfn.XLOOKUP(tblGenerador[[#This Row],[ID_Tarea]],tblTareas[ID],tblTareas[Tipo frecuencia],"")</f>
        <v>personalizada</v>
      </c>
      <c r="H623" t="str">
        <f>_xlfn.XLOOKUP(tblGenerador[[#This Row],[ID_Tarea]],tblTareas[ID],tblTareas[Regla frecuencia],"")</f>
        <v>martes, jueves, sabado</v>
      </c>
      <c r="I623">
        <f>_xlfn.XLOOKUP(tblGenerador[[#This Row],[ID_Tarea]],tblTareas[ID],tblTareas[Duración Estándar (min)],"")</f>
        <v>30</v>
      </c>
      <c r="J623" t="str">
        <f>_xlfn.XLOOKUP(tblGenerador[[#This Row],[ID_Tarea]],tblTareas[ID],tblTareas[Turno],"")</f>
        <v>Cualquiera</v>
      </c>
      <c r="K623" t="str">
        <f>_xlfn.XLOOKUP(tblGenerador[[#This Row],[ID_Tarea]],tblTareas[ID],tblTareas[Puesto],"")</f>
        <v>Asesora Ventas</v>
      </c>
      <c r="L623">
        <f>_xlfn.XLOOKUP(tblGenerador[[#This Row],[ID_Tarea]],tblTareas[ID],tblTareas[Frec Diaria],"")</f>
        <v>1</v>
      </c>
      <c r="M623" t="str">
        <f>_xlfn.XLOOKUP(tblGenerador[[#This Row],[ID_Tarea]],tblTareas[ID],tblTareas[Excluir_Festivos],"")</f>
        <v>si</v>
      </c>
      <c r="N6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4" spans="1:14">
      <c r="A624" s="6">
        <v>46030</v>
      </c>
      <c r="B624">
        <f>IFERROR(_xlfn.XLOOKUP(tblGenerador[[#This Row],[Fecha]],tblCalendario[Fecha],tblCalendario[Num de Sem],""),"")</f>
        <v>2</v>
      </c>
      <c r="C624" t="str">
        <f>IFERROR(_xlfn.XLOOKUP(tblGenerador[[#This Row],[Fecha]],tblCalendario[Fecha],tblCalendario[Dia Semana],""),"")</f>
        <v>jueves</v>
      </c>
      <c r="D624">
        <f>IFERROR(_xlfn.XLOOKUP(tblGenerador[[#This Row],[Fecha]],tblCalendario[Fecha],tblCalendario[Mes],""),"")</f>
        <v>1</v>
      </c>
      <c r="E624" t="s">
        <v>248</v>
      </c>
      <c r="F624" t="str">
        <f>_xlfn.XLOOKUP(tblGenerador[[#This Row],[ID_Tarea]],tblTareas[ID],tblTareas[TAREAS],"")</f>
        <v xml:space="preserve">Limpiar Sillones </v>
      </c>
      <c r="G624" t="str">
        <f>_xlfn.XLOOKUP(tblGenerador[[#This Row],[ID_Tarea]],tblTareas[ID],tblTareas[Tipo frecuencia],"")</f>
        <v>personalizada</v>
      </c>
      <c r="H624" t="str">
        <f>_xlfn.XLOOKUP(tblGenerador[[#This Row],[ID_Tarea]],tblTareas[ID],tblTareas[Regla frecuencia],"")</f>
        <v>martes, jueves</v>
      </c>
      <c r="I624">
        <f>_xlfn.XLOOKUP(tblGenerador[[#This Row],[ID_Tarea]],tblTareas[ID],tblTareas[Duración Estándar (min)],"")</f>
        <v>10</v>
      </c>
      <c r="J624" t="str">
        <f>_xlfn.XLOOKUP(tblGenerador[[#This Row],[ID_Tarea]],tblTareas[ID],tblTareas[Turno],"")</f>
        <v>Cualquiera</v>
      </c>
      <c r="K624" t="str">
        <f>_xlfn.XLOOKUP(tblGenerador[[#This Row],[ID_Tarea]],tblTareas[ID],tblTareas[Puesto],"")</f>
        <v>Asesora Ventas</v>
      </c>
      <c r="L624">
        <f>_xlfn.XLOOKUP(tblGenerador[[#This Row],[ID_Tarea]],tblTareas[ID],tblTareas[Frec Diaria],"")</f>
        <v>1</v>
      </c>
      <c r="M624" t="str">
        <f>_xlfn.XLOOKUP(tblGenerador[[#This Row],[ID_Tarea]],tblTareas[ID],tblTareas[Excluir_Festivos],"")</f>
        <v>si</v>
      </c>
      <c r="N6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5" spans="1:14">
      <c r="A625" s="6">
        <v>46030</v>
      </c>
      <c r="B625">
        <f>IFERROR(_xlfn.XLOOKUP(tblGenerador[[#This Row],[Fecha]],tblCalendario[Fecha],tblCalendario[Num de Sem],""),"")</f>
        <v>2</v>
      </c>
      <c r="C625" t="str">
        <f>IFERROR(_xlfn.XLOOKUP(tblGenerador[[#This Row],[Fecha]],tblCalendario[Fecha],tblCalendario[Dia Semana],""),"")</f>
        <v>jueves</v>
      </c>
      <c r="D625">
        <f>IFERROR(_xlfn.XLOOKUP(tblGenerador[[#This Row],[Fecha]],tblCalendario[Fecha],tblCalendario[Mes],""),"")</f>
        <v>1</v>
      </c>
      <c r="E625" t="s">
        <v>249</v>
      </c>
      <c r="F625" t="str">
        <f>_xlfn.XLOOKUP(tblGenerador[[#This Row],[ID_Tarea]],tblTareas[ID],tblTareas[TAREAS],"")</f>
        <v xml:space="preserve">Limpiar Ventanas De Adentro, muebles Aparador Y Piso Del Aparador </v>
      </c>
      <c r="G625" t="str">
        <f>_xlfn.XLOOKUP(tblGenerador[[#This Row],[ID_Tarea]],tblTareas[ID],tblTareas[Tipo frecuencia],"")</f>
        <v>personalizada</v>
      </c>
      <c r="H625" t="str">
        <f>_xlfn.XLOOKUP(tblGenerador[[#This Row],[ID_Tarea]],tblTareas[ID],tblTareas[Regla frecuencia],"")</f>
        <v>martes, jueves, sabado</v>
      </c>
      <c r="I625">
        <f>_xlfn.XLOOKUP(tblGenerador[[#This Row],[ID_Tarea]],tblTareas[ID],tblTareas[Duración Estándar (min)],"")</f>
        <v>30</v>
      </c>
      <c r="J625" t="str">
        <f>_xlfn.XLOOKUP(tblGenerador[[#This Row],[ID_Tarea]],tblTareas[ID],tblTareas[Turno],"")</f>
        <v>Cualquiera</v>
      </c>
      <c r="K625" t="str">
        <f>_xlfn.XLOOKUP(tblGenerador[[#This Row],[ID_Tarea]],tblTareas[ID],tblTareas[Puesto],"")</f>
        <v>Asesora Ventas</v>
      </c>
      <c r="L625">
        <f>_xlfn.XLOOKUP(tblGenerador[[#This Row],[ID_Tarea]],tblTareas[ID],tblTareas[Frec Diaria],"")</f>
        <v>1</v>
      </c>
      <c r="M625" t="str">
        <f>_xlfn.XLOOKUP(tblGenerador[[#This Row],[ID_Tarea]],tblTareas[ID],tblTareas[Excluir_Festivos],"")</f>
        <v>si</v>
      </c>
      <c r="N6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6" spans="1:14">
      <c r="A626" s="6">
        <v>46030</v>
      </c>
      <c r="B626">
        <f>IFERROR(_xlfn.XLOOKUP(tblGenerador[[#This Row],[Fecha]],tblCalendario[Fecha],tblCalendario[Num de Sem],""),"")</f>
        <v>2</v>
      </c>
      <c r="C626" t="str">
        <f>IFERROR(_xlfn.XLOOKUP(tblGenerador[[#This Row],[Fecha]],tblCalendario[Fecha],tblCalendario[Dia Semana],""),"")</f>
        <v>jueves</v>
      </c>
      <c r="D626">
        <f>IFERROR(_xlfn.XLOOKUP(tblGenerador[[#This Row],[Fecha]],tblCalendario[Fecha],tblCalendario[Mes],""),"")</f>
        <v>1</v>
      </c>
      <c r="E626" t="s">
        <v>250</v>
      </c>
      <c r="F626" t="str">
        <f>_xlfn.XLOOKUP(tblGenerador[[#This Row],[ID_Tarea]],tblTareas[ID],tblTareas[TAREAS],"")</f>
        <v xml:space="preserve">Limpiar Espejos </v>
      </c>
      <c r="G626" t="str">
        <f>_xlfn.XLOOKUP(tblGenerador[[#This Row],[ID_Tarea]],tblTareas[ID],tblTareas[Tipo frecuencia],"")</f>
        <v>personalizada</v>
      </c>
      <c r="H626" t="str">
        <f>_xlfn.XLOOKUP(tblGenerador[[#This Row],[ID_Tarea]],tblTareas[ID],tblTareas[Regla frecuencia],"")</f>
        <v>lunes, miercoles, viernes</v>
      </c>
      <c r="I626">
        <f>_xlfn.XLOOKUP(tblGenerador[[#This Row],[ID_Tarea]],tblTareas[ID],tblTareas[Duración Estándar (min)],"")</f>
        <v>10</v>
      </c>
      <c r="J626" t="str">
        <f>_xlfn.XLOOKUP(tblGenerador[[#This Row],[ID_Tarea]],tblTareas[ID],tblTareas[Turno],"")</f>
        <v>Cualquiera</v>
      </c>
      <c r="K626" t="str">
        <f>_xlfn.XLOOKUP(tblGenerador[[#This Row],[ID_Tarea]],tblTareas[ID],tblTareas[Puesto],"")</f>
        <v>Asesora Ventas</v>
      </c>
      <c r="L626">
        <f>_xlfn.XLOOKUP(tblGenerador[[#This Row],[ID_Tarea]],tblTareas[ID],tblTareas[Frec Diaria],"")</f>
        <v>1</v>
      </c>
      <c r="M626" t="str">
        <f>_xlfn.XLOOKUP(tblGenerador[[#This Row],[ID_Tarea]],tblTareas[ID],tblTareas[Excluir_Festivos],"")</f>
        <v>si</v>
      </c>
      <c r="N6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7" spans="1:14">
      <c r="A627" s="6">
        <v>46030</v>
      </c>
      <c r="B627">
        <f>IFERROR(_xlfn.XLOOKUP(tblGenerador[[#This Row],[Fecha]],tblCalendario[Fecha],tblCalendario[Num de Sem],""),"")</f>
        <v>2</v>
      </c>
      <c r="C627" t="str">
        <f>IFERROR(_xlfn.XLOOKUP(tblGenerador[[#This Row],[Fecha]],tblCalendario[Fecha],tblCalendario[Dia Semana],""),"")</f>
        <v>jueves</v>
      </c>
      <c r="D627">
        <f>IFERROR(_xlfn.XLOOKUP(tblGenerador[[#This Row],[Fecha]],tblCalendario[Fecha],tblCalendario[Mes],""),"")</f>
        <v>1</v>
      </c>
      <c r="E627" t="s">
        <v>251</v>
      </c>
      <c r="F627" t="str">
        <f>_xlfn.XLOOKUP(tblGenerador[[#This Row],[ID_Tarea]],tblTareas[ID],tblTareas[TAREAS],"")</f>
        <v>Limpiar Ventanas De Afuera</v>
      </c>
      <c r="G627" t="str">
        <f>_xlfn.XLOOKUP(tblGenerador[[#This Row],[ID_Tarea]],tblTareas[ID],tblTareas[Tipo frecuencia],"")</f>
        <v>personalizada</v>
      </c>
      <c r="H627" t="str">
        <f>_xlfn.XLOOKUP(tblGenerador[[#This Row],[ID_Tarea]],tblTareas[ID],tblTareas[Regla frecuencia],"")</f>
        <v>lunes a sabado</v>
      </c>
      <c r="I627">
        <f>_xlfn.XLOOKUP(tblGenerador[[#This Row],[ID_Tarea]],tblTareas[ID],tblTareas[Duración Estándar (min)],"")</f>
        <v>20</v>
      </c>
      <c r="J627" t="str">
        <f>_xlfn.XLOOKUP(tblGenerador[[#This Row],[ID_Tarea]],tblTareas[ID],tblTareas[Turno],"")</f>
        <v>Cualquiera</v>
      </c>
      <c r="K627" t="str">
        <f>_xlfn.XLOOKUP(tblGenerador[[#This Row],[ID_Tarea]],tblTareas[ID],tblTareas[Puesto],"")</f>
        <v>Asesora Ventas</v>
      </c>
      <c r="L627">
        <f>_xlfn.XLOOKUP(tblGenerador[[#This Row],[ID_Tarea]],tblTareas[ID],tblTareas[Frec Diaria],"")</f>
        <v>1</v>
      </c>
      <c r="M627" t="str">
        <f>_xlfn.XLOOKUP(tblGenerador[[#This Row],[ID_Tarea]],tblTareas[ID],tblTareas[Excluir_Festivos],"")</f>
        <v>si</v>
      </c>
      <c r="N6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28" spans="1:14">
      <c r="A628" s="6">
        <v>46030</v>
      </c>
      <c r="B628">
        <f>IFERROR(_xlfn.XLOOKUP(tblGenerador[[#This Row],[Fecha]],tblCalendario[Fecha],tblCalendario[Num de Sem],""),"")</f>
        <v>2</v>
      </c>
      <c r="C628" t="str">
        <f>IFERROR(_xlfn.XLOOKUP(tblGenerador[[#This Row],[Fecha]],tblCalendario[Fecha],tblCalendario[Dia Semana],""),"")</f>
        <v>jueves</v>
      </c>
      <c r="D628">
        <f>IFERROR(_xlfn.XLOOKUP(tblGenerador[[#This Row],[Fecha]],tblCalendario[Fecha],tblCalendario[Mes],""),"")</f>
        <v>1</v>
      </c>
      <c r="E628" t="s">
        <v>252</v>
      </c>
      <c r="F628" t="str">
        <f>_xlfn.XLOOKUP(tblGenerador[[#This Row],[ID_Tarea]],tblTareas[ID],tblTareas[TAREAS],"")</f>
        <v xml:space="preserve">Limpieza De Calzado </v>
      </c>
      <c r="G628" t="str">
        <f>_xlfn.XLOOKUP(tblGenerador[[#This Row],[ID_Tarea]],tblTareas[ID],tblTareas[Tipo frecuencia],"")</f>
        <v>diario</v>
      </c>
      <c r="H628" t="str">
        <f>_xlfn.XLOOKUP(tblGenerador[[#This Row],[ID_Tarea]],tblTareas[ID],tblTareas[Regla frecuencia],"")</f>
        <v>diario</v>
      </c>
      <c r="I628">
        <f>_xlfn.XLOOKUP(tblGenerador[[#This Row],[ID_Tarea]],tblTareas[ID],tblTareas[Duración Estándar (min)],"")</f>
        <v>15</v>
      </c>
      <c r="J628" t="str">
        <f>_xlfn.XLOOKUP(tblGenerador[[#This Row],[ID_Tarea]],tblTareas[ID],tblTareas[Turno],"")</f>
        <v>Cualquiera</v>
      </c>
      <c r="K628" t="str">
        <f>_xlfn.XLOOKUP(tblGenerador[[#This Row],[ID_Tarea]],tblTareas[ID],tblTareas[Puesto],"")</f>
        <v>Asesora Ventas</v>
      </c>
      <c r="L628">
        <f>_xlfn.XLOOKUP(tblGenerador[[#This Row],[ID_Tarea]],tblTareas[ID],tblTareas[Frec Diaria],"")</f>
        <v>1</v>
      </c>
      <c r="M628" t="str">
        <f>_xlfn.XLOOKUP(tblGenerador[[#This Row],[ID_Tarea]],tblTareas[ID],tblTareas[Excluir_Festivos],"")</f>
        <v>si</v>
      </c>
      <c r="N6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29" spans="1:14">
      <c r="A629" s="6">
        <v>46030</v>
      </c>
      <c r="B629">
        <f>IFERROR(_xlfn.XLOOKUP(tblGenerador[[#This Row],[Fecha]],tblCalendario[Fecha],tblCalendario[Num de Sem],""),"")</f>
        <v>2</v>
      </c>
      <c r="C629" t="str">
        <f>IFERROR(_xlfn.XLOOKUP(tblGenerador[[#This Row],[Fecha]],tblCalendario[Fecha],tblCalendario[Dia Semana],""),"")</f>
        <v>jueves</v>
      </c>
      <c r="D629">
        <f>IFERROR(_xlfn.XLOOKUP(tblGenerador[[#This Row],[Fecha]],tblCalendario[Fecha],tblCalendario[Mes],""),"")</f>
        <v>1</v>
      </c>
      <c r="E629" t="s">
        <v>253</v>
      </c>
      <c r="F629" t="str">
        <f>_xlfn.XLOOKUP(tblGenerador[[#This Row],[ID_Tarea]],tblTareas[ID],tblTareas[TAREAS],"")</f>
        <v xml:space="preserve">Limpieza De Suelas </v>
      </c>
      <c r="G629" t="str">
        <f>_xlfn.XLOOKUP(tblGenerador[[#This Row],[ID_Tarea]],tblTareas[ID],tblTareas[Tipo frecuencia],"")</f>
        <v>diario</v>
      </c>
      <c r="H629" t="str">
        <f>_xlfn.XLOOKUP(tblGenerador[[#This Row],[ID_Tarea]],tblTareas[ID],tblTareas[Regla frecuencia],"")</f>
        <v>diario</v>
      </c>
      <c r="I629">
        <f>_xlfn.XLOOKUP(tblGenerador[[#This Row],[ID_Tarea]],tblTareas[ID],tblTareas[Duración Estándar (min)],"")</f>
        <v>15</v>
      </c>
      <c r="J629" t="str">
        <f>_xlfn.XLOOKUP(tblGenerador[[#This Row],[ID_Tarea]],tblTareas[ID],tblTareas[Turno],"")</f>
        <v>Cualquiera</v>
      </c>
      <c r="K629" t="str">
        <f>_xlfn.XLOOKUP(tblGenerador[[#This Row],[ID_Tarea]],tblTareas[ID],tblTareas[Puesto],"")</f>
        <v>Asesora Ventas</v>
      </c>
      <c r="L629">
        <f>_xlfn.XLOOKUP(tblGenerador[[#This Row],[ID_Tarea]],tblTareas[ID],tblTareas[Frec Diaria],"")</f>
        <v>1</v>
      </c>
      <c r="M629" t="str">
        <f>_xlfn.XLOOKUP(tblGenerador[[#This Row],[ID_Tarea]],tblTareas[ID],tblTareas[Excluir_Festivos],"")</f>
        <v>si</v>
      </c>
      <c r="N6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0" spans="1:14">
      <c r="A630" s="6">
        <v>46030</v>
      </c>
      <c r="B630">
        <f>IFERROR(_xlfn.XLOOKUP(tblGenerador[[#This Row],[Fecha]],tblCalendario[Fecha],tblCalendario[Num de Sem],""),"")</f>
        <v>2</v>
      </c>
      <c r="C630" t="str">
        <f>IFERROR(_xlfn.XLOOKUP(tblGenerador[[#This Row],[Fecha]],tblCalendario[Fecha],tblCalendario[Dia Semana],""),"")</f>
        <v>jueves</v>
      </c>
      <c r="D630">
        <f>IFERROR(_xlfn.XLOOKUP(tblGenerador[[#This Row],[Fecha]],tblCalendario[Fecha],tblCalendario[Mes],""),"")</f>
        <v>1</v>
      </c>
      <c r="E630" t="s">
        <v>254</v>
      </c>
      <c r="F630" t="str">
        <f>_xlfn.XLOOKUP(tblGenerador[[#This Row],[ID_Tarea]],tblTareas[ID],tblTareas[TAREAS],"")</f>
        <v xml:space="preserve">Barrer Trapear Escalera </v>
      </c>
      <c r="G630" t="str">
        <f>_xlfn.XLOOKUP(tblGenerador[[#This Row],[ID_Tarea]],tblTareas[ID],tblTareas[Tipo frecuencia],"")</f>
        <v>semanal</v>
      </c>
      <c r="H630" t="str">
        <f>_xlfn.XLOOKUP(tblGenerador[[#This Row],[ID_Tarea]],tblTareas[ID],tblTareas[Regla frecuencia],"")</f>
        <v>viernes</v>
      </c>
      <c r="I630">
        <f>_xlfn.XLOOKUP(tblGenerador[[#This Row],[ID_Tarea]],tblTareas[ID],tblTareas[Duración Estándar (min)],"")</f>
        <v>15</v>
      </c>
      <c r="J630" t="str">
        <f>_xlfn.XLOOKUP(tblGenerador[[#This Row],[ID_Tarea]],tblTareas[ID],tblTareas[Turno],"")</f>
        <v>Apertura</v>
      </c>
      <c r="K630" t="str">
        <f>_xlfn.XLOOKUP(tblGenerador[[#This Row],[ID_Tarea]],tblTareas[ID],tblTareas[Puesto],"")</f>
        <v>Asesora Ventas</v>
      </c>
      <c r="L630">
        <f>_xlfn.XLOOKUP(tblGenerador[[#This Row],[ID_Tarea]],tblTareas[ID],tblTareas[Frec Diaria],"")</f>
        <v>1</v>
      </c>
      <c r="M630" t="str">
        <f>_xlfn.XLOOKUP(tblGenerador[[#This Row],[ID_Tarea]],tblTareas[ID],tblTareas[Excluir_Festivos],"")</f>
        <v>si</v>
      </c>
      <c r="N6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1" spans="1:14">
      <c r="A631" s="6">
        <v>46030</v>
      </c>
      <c r="B631">
        <f>IFERROR(_xlfn.XLOOKUP(tblGenerador[[#This Row],[Fecha]],tblCalendario[Fecha],tblCalendario[Num de Sem],""),"")</f>
        <v>2</v>
      </c>
      <c r="C631" t="str">
        <f>IFERROR(_xlfn.XLOOKUP(tblGenerador[[#This Row],[Fecha]],tblCalendario[Fecha],tblCalendario[Dia Semana],""),"")</f>
        <v>jueves</v>
      </c>
      <c r="D631">
        <f>IFERROR(_xlfn.XLOOKUP(tblGenerador[[#This Row],[Fecha]],tblCalendario[Fecha],tblCalendario[Mes],""),"")</f>
        <v>1</v>
      </c>
      <c r="E631" t="s">
        <v>255</v>
      </c>
      <c r="F631" t="str">
        <f>_xlfn.XLOOKUP(tblGenerador[[#This Row],[ID_Tarea]],tblTareas[ID],tblTareas[TAREAS],"")</f>
        <v>Limpieza Oficina De Alex  Y Limpieza De Refri</v>
      </c>
      <c r="G631" t="str">
        <f>_xlfn.XLOOKUP(tblGenerador[[#This Row],[ID_Tarea]],tblTareas[ID],tblTareas[Tipo frecuencia],"")</f>
        <v>semanal</v>
      </c>
      <c r="H631" t="str">
        <f>_xlfn.XLOOKUP(tblGenerador[[#This Row],[ID_Tarea]],tblTareas[ID],tblTareas[Regla frecuencia],"")</f>
        <v>lunes</v>
      </c>
      <c r="I631">
        <f>_xlfn.XLOOKUP(tblGenerador[[#This Row],[ID_Tarea]],tblTareas[ID],tblTareas[Duración Estándar (min)],"")</f>
        <v>60</v>
      </c>
      <c r="J631" t="str">
        <f>_xlfn.XLOOKUP(tblGenerador[[#This Row],[ID_Tarea]],tblTareas[ID],tblTareas[Turno],"")</f>
        <v>Cualquiera</v>
      </c>
      <c r="K631" t="str">
        <f>_xlfn.XLOOKUP(tblGenerador[[#This Row],[ID_Tarea]],tblTareas[ID],tblTareas[Puesto],"")</f>
        <v>Asesora Ventas</v>
      </c>
      <c r="L631">
        <f>_xlfn.XLOOKUP(tblGenerador[[#This Row],[ID_Tarea]],tblTareas[ID],tblTareas[Frec Diaria],"")</f>
        <v>1</v>
      </c>
      <c r="M631" t="str">
        <f>_xlfn.XLOOKUP(tblGenerador[[#This Row],[ID_Tarea]],tblTareas[ID],tblTareas[Excluir_Festivos],"")</f>
        <v>si</v>
      </c>
      <c r="N6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2" spans="1:14">
      <c r="A632" s="6">
        <v>46030</v>
      </c>
      <c r="B632">
        <f>IFERROR(_xlfn.XLOOKUP(tblGenerador[[#This Row],[Fecha]],tblCalendario[Fecha],tblCalendario[Num de Sem],""),"")</f>
        <v>2</v>
      </c>
      <c r="C632" t="str">
        <f>IFERROR(_xlfn.XLOOKUP(tblGenerador[[#This Row],[Fecha]],tblCalendario[Fecha],tblCalendario[Dia Semana],""),"")</f>
        <v>jueves</v>
      </c>
      <c r="D632">
        <f>IFERROR(_xlfn.XLOOKUP(tblGenerador[[#This Row],[Fecha]],tblCalendario[Fecha],tblCalendario[Mes],""),"")</f>
        <v>1</v>
      </c>
      <c r="E632" t="s">
        <v>256</v>
      </c>
      <c r="F632" t="str">
        <f>_xlfn.XLOOKUP(tblGenerador[[#This Row],[ID_Tarea]],tblTareas[ID],tblTareas[TAREAS],"")</f>
        <v>Limpieza modulos y repisas</v>
      </c>
      <c r="G632" t="str">
        <f>_xlfn.XLOOKUP(tblGenerador[[#This Row],[ID_Tarea]],tblTareas[ID],tblTareas[Tipo frecuencia],"")</f>
        <v>diario</v>
      </c>
      <c r="H632" t="str">
        <f>_xlfn.XLOOKUP(tblGenerador[[#This Row],[ID_Tarea]],tblTareas[ID],tblTareas[Regla frecuencia],"")</f>
        <v>diario</v>
      </c>
      <c r="I632">
        <f>_xlfn.XLOOKUP(tblGenerador[[#This Row],[ID_Tarea]],tblTareas[ID],tblTareas[Duración Estándar (min)],"")</f>
        <v>20</v>
      </c>
      <c r="J632" t="str">
        <f>_xlfn.XLOOKUP(tblGenerador[[#This Row],[ID_Tarea]],tblTareas[ID],tblTareas[Turno],"")</f>
        <v>Cualquiera</v>
      </c>
      <c r="K632" t="str">
        <f>_xlfn.XLOOKUP(tblGenerador[[#This Row],[ID_Tarea]],tblTareas[ID],tblTareas[Puesto],"")</f>
        <v>Asesora Ventas</v>
      </c>
      <c r="L632">
        <f>_xlfn.XLOOKUP(tblGenerador[[#This Row],[ID_Tarea]],tblTareas[ID],tblTareas[Frec Diaria],"")</f>
        <v>1</v>
      </c>
      <c r="M632" t="str">
        <f>_xlfn.XLOOKUP(tblGenerador[[#This Row],[ID_Tarea]],tblTareas[ID],tblTareas[Excluir_Festivos],"")</f>
        <v>si</v>
      </c>
      <c r="N6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3" spans="1:14">
      <c r="A633" s="6">
        <v>46030</v>
      </c>
      <c r="B633">
        <f>IFERROR(_xlfn.XLOOKUP(tblGenerador[[#This Row],[Fecha]],tblCalendario[Fecha],tblCalendario[Num de Sem],""),"")</f>
        <v>2</v>
      </c>
      <c r="C633" t="str">
        <f>IFERROR(_xlfn.XLOOKUP(tblGenerador[[#This Row],[Fecha]],tblCalendario[Fecha],tblCalendario[Dia Semana],""),"")</f>
        <v>jueves</v>
      </c>
      <c r="D633">
        <f>IFERROR(_xlfn.XLOOKUP(tblGenerador[[#This Row],[Fecha]],tblCalendario[Fecha],tblCalendario[Mes],""),"")</f>
        <v>1</v>
      </c>
      <c r="E633" t="s">
        <v>257</v>
      </c>
      <c r="F633" t="str">
        <f>_xlfn.XLOOKUP(tblGenerador[[#This Row],[ID_Tarea]],tblTareas[ID],tblTareas[TAREAS],"")</f>
        <v>Poner Alarma 8:00</v>
      </c>
      <c r="G633" t="str">
        <f>_xlfn.XLOOKUP(tblGenerador[[#This Row],[ID_Tarea]],tblTareas[ID],tblTareas[Tipo frecuencia],"")</f>
        <v>diario</v>
      </c>
      <c r="H633" t="str">
        <f>_xlfn.XLOOKUP(tblGenerador[[#This Row],[ID_Tarea]],tblTareas[ID],tblTareas[Regla frecuencia],"")</f>
        <v>diario</v>
      </c>
      <c r="I633">
        <f>_xlfn.XLOOKUP(tblGenerador[[#This Row],[ID_Tarea]],tblTareas[ID],tblTareas[Duración Estándar (min)],"")</f>
        <v>5</v>
      </c>
      <c r="J633" t="str">
        <f>_xlfn.XLOOKUP(tblGenerador[[#This Row],[ID_Tarea]],tblTareas[ID],tblTareas[Turno],"")</f>
        <v>Cualquiera</v>
      </c>
      <c r="K633" t="str">
        <f>_xlfn.XLOOKUP(tblGenerador[[#This Row],[ID_Tarea]],tblTareas[ID],tblTareas[Puesto],"")</f>
        <v>Asesora Ventas</v>
      </c>
      <c r="L633">
        <f>_xlfn.XLOOKUP(tblGenerador[[#This Row],[ID_Tarea]],tblTareas[ID],tblTareas[Frec Diaria],"")</f>
        <v>1</v>
      </c>
      <c r="M633" t="str">
        <f>_xlfn.XLOOKUP(tblGenerador[[#This Row],[ID_Tarea]],tblTareas[ID],tblTareas[Excluir_Festivos],"")</f>
        <v>si</v>
      </c>
      <c r="N6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4" spans="1:14">
      <c r="A634" s="6">
        <v>46030</v>
      </c>
      <c r="B634">
        <f>IFERROR(_xlfn.XLOOKUP(tblGenerador[[#This Row],[Fecha]],tblCalendario[Fecha],tblCalendario[Num de Sem],""),"")</f>
        <v>2</v>
      </c>
      <c r="C634" t="str">
        <f>IFERROR(_xlfn.XLOOKUP(tblGenerador[[#This Row],[Fecha]],tblCalendario[Fecha],tblCalendario[Dia Semana],""),"")</f>
        <v>jueves</v>
      </c>
      <c r="D634">
        <f>IFERROR(_xlfn.XLOOKUP(tblGenerador[[#This Row],[Fecha]],tblCalendario[Fecha],tblCalendario[Mes],""),"")</f>
        <v>1</v>
      </c>
      <c r="E634" t="s">
        <v>258</v>
      </c>
      <c r="F634" t="str">
        <f>_xlfn.XLOOKUP(tblGenerador[[#This Row],[ID_Tarea]],tblTareas[ID],tblTareas[TAREAS],"")</f>
        <v>Revisión De Mercancía</v>
      </c>
      <c r="G634" t="str">
        <f>_xlfn.XLOOKUP(tblGenerador[[#This Row],[ID_Tarea]],tblTareas[ID],tblTareas[Tipo frecuencia],"")</f>
        <v>mensual</v>
      </c>
      <c r="H634" t="str">
        <f>_xlfn.XLOOKUP(tblGenerador[[#This Row],[ID_Tarea]],tblTareas[ID],tblTareas[Regla frecuencia],"")</f>
        <v>dia 21, dia 22, dia 23</v>
      </c>
      <c r="I634">
        <f>_xlfn.XLOOKUP(tblGenerador[[#This Row],[ID_Tarea]],tblTareas[ID],tblTareas[Duración Estándar (min)],"")</f>
        <v>960</v>
      </c>
      <c r="J634" t="str">
        <f>_xlfn.XLOOKUP(tblGenerador[[#This Row],[ID_Tarea]],tblTareas[ID],tblTareas[Turno],"")</f>
        <v>Cualquiera</v>
      </c>
      <c r="K634" t="str">
        <f>_xlfn.XLOOKUP(tblGenerador[[#This Row],[ID_Tarea]],tblTareas[ID],tblTareas[Puesto],"")</f>
        <v>Asesora Ventas</v>
      </c>
      <c r="L634">
        <f>_xlfn.XLOOKUP(tblGenerador[[#This Row],[ID_Tarea]],tblTareas[ID],tblTareas[Frec Diaria],"")</f>
        <v>1</v>
      </c>
      <c r="M634" t="str">
        <f>_xlfn.XLOOKUP(tblGenerador[[#This Row],[ID_Tarea]],tblTareas[ID],tblTareas[Excluir_Festivos],"")</f>
        <v>si</v>
      </c>
      <c r="N6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5" spans="1:14">
      <c r="A635" s="6">
        <v>46030</v>
      </c>
      <c r="B635">
        <f>IFERROR(_xlfn.XLOOKUP(tblGenerador[[#This Row],[Fecha]],tblCalendario[Fecha],tblCalendario[Num de Sem],""),"")</f>
        <v>2</v>
      </c>
      <c r="C635" t="str">
        <f>IFERROR(_xlfn.XLOOKUP(tblGenerador[[#This Row],[Fecha]],tblCalendario[Fecha],tblCalendario[Dia Semana],""),"")</f>
        <v>jueves</v>
      </c>
      <c r="D635">
        <f>IFERROR(_xlfn.XLOOKUP(tblGenerador[[#This Row],[Fecha]],tblCalendario[Fecha],tblCalendario[Mes],""),"")</f>
        <v>1</v>
      </c>
      <c r="E635" t="s">
        <v>259</v>
      </c>
      <c r="F635" t="str">
        <f>_xlfn.XLOOKUP(tblGenerador[[#This Row],[ID_Tarea]],tblTareas[ID],tblTareas[TAREAS],"")</f>
        <v xml:space="preserve">Rotar Mercancía De Exhibidores </v>
      </c>
      <c r="G635" t="str">
        <f>_xlfn.XLOOKUP(tblGenerador[[#This Row],[ID_Tarea]],tblTareas[ID],tblTareas[Tipo frecuencia],"")</f>
        <v>mensual</v>
      </c>
      <c r="H635" t="str">
        <f>_xlfn.XLOOKUP(tblGenerador[[#This Row],[ID_Tarea]],tblTareas[ID],tblTareas[Regla frecuencia],"")</f>
        <v>dia 27</v>
      </c>
      <c r="I635">
        <f>_xlfn.XLOOKUP(tblGenerador[[#This Row],[ID_Tarea]],tblTareas[ID],tblTareas[Duración Estándar (min)],"")</f>
        <v>40</v>
      </c>
      <c r="J635" t="str">
        <f>_xlfn.XLOOKUP(tblGenerador[[#This Row],[ID_Tarea]],tblTareas[ID],tblTareas[Turno],"")</f>
        <v>Cualquiera</v>
      </c>
      <c r="K635" t="str">
        <f>_xlfn.XLOOKUP(tblGenerador[[#This Row],[ID_Tarea]],tblTareas[ID],tblTareas[Puesto],"")</f>
        <v>Asesora Ventas</v>
      </c>
      <c r="L635">
        <f>_xlfn.XLOOKUP(tblGenerador[[#This Row],[ID_Tarea]],tblTareas[ID],tblTareas[Frec Diaria],"")</f>
        <v>1</v>
      </c>
      <c r="M635" t="str">
        <f>_xlfn.XLOOKUP(tblGenerador[[#This Row],[ID_Tarea]],tblTareas[ID],tblTareas[Excluir_Festivos],"")</f>
        <v>si</v>
      </c>
      <c r="N6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6" spans="1:14">
      <c r="A636" s="6">
        <v>46030</v>
      </c>
      <c r="B636">
        <f>IFERROR(_xlfn.XLOOKUP(tblGenerador[[#This Row],[Fecha]],tblCalendario[Fecha],tblCalendario[Num de Sem],""),"")</f>
        <v>2</v>
      </c>
      <c r="C636" t="str">
        <f>IFERROR(_xlfn.XLOOKUP(tblGenerador[[#This Row],[Fecha]],tblCalendario[Fecha],tblCalendario[Dia Semana],""),"")</f>
        <v>jueves</v>
      </c>
      <c r="D636">
        <f>IFERROR(_xlfn.XLOOKUP(tblGenerador[[#This Row],[Fecha]],tblCalendario[Fecha],tblCalendario[Mes],""),"")</f>
        <v>1</v>
      </c>
      <c r="E636" t="s">
        <v>260</v>
      </c>
      <c r="F636" t="str">
        <f>_xlfn.XLOOKUP(tblGenerador[[#This Row],[ID_Tarea]],tblTareas[ID],tblTareas[TAREAS],"")</f>
        <v>Subir Cortinas 6;00 Pm</v>
      </c>
      <c r="G636" t="str">
        <f>_xlfn.XLOOKUP(tblGenerador[[#This Row],[ID_Tarea]],tblTareas[ID],tblTareas[Tipo frecuencia],"")</f>
        <v>diario</v>
      </c>
      <c r="H636" t="str">
        <f>_xlfn.XLOOKUP(tblGenerador[[#This Row],[ID_Tarea]],tblTareas[ID],tblTareas[Regla frecuencia],"")</f>
        <v>diario</v>
      </c>
      <c r="I636">
        <f>_xlfn.XLOOKUP(tblGenerador[[#This Row],[ID_Tarea]],tblTareas[ID],tblTareas[Duración Estándar (min)],"")</f>
        <v>5</v>
      </c>
      <c r="J636" t="str">
        <f>_xlfn.XLOOKUP(tblGenerador[[#This Row],[ID_Tarea]],tblTareas[ID],tblTareas[Turno],"")</f>
        <v>Cualquiera</v>
      </c>
      <c r="K636" t="str">
        <f>_xlfn.XLOOKUP(tblGenerador[[#This Row],[ID_Tarea]],tblTareas[ID],tblTareas[Puesto],"")</f>
        <v>Asesora Ventas</v>
      </c>
      <c r="L636">
        <f>_xlfn.XLOOKUP(tblGenerador[[#This Row],[ID_Tarea]],tblTareas[ID],tblTareas[Frec Diaria],"")</f>
        <v>1</v>
      </c>
      <c r="M636" t="str">
        <f>_xlfn.XLOOKUP(tblGenerador[[#This Row],[ID_Tarea]],tblTareas[ID],tblTareas[Excluir_Festivos],"")</f>
        <v>si</v>
      </c>
      <c r="N6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7" spans="1:14">
      <c r="A637" s="6">
        <v>46030</v>
      </c>
      <c r="B637">
        <f>IFERROR(_xlfn.XLOOKUP(tblGenerador[[#This Row],[Fecha]],tblCalendario[Fecha],tblCalendario[Num de Sem],""),"")</f>
        <v>2</v>
      </c>
      <c r="C637" t="str">
        <f>IFERROR(_xlfn.XLOOKUP(tblGenerador[[#This Row],[Fecha]],tblCalendario[Fecha],tblCalendario[Dia Semana],""),"")</f>
        <v>jueves</v>
      </c>
      <c r="D637">
        <f>IFERROR(_xlfn.XLOOKUP(tblGenerador[[#This Row],[Fecha]],tblCalendario[Fecha],tblCalendario[Mes],""),"")</f>
        <v>1</v>
      </c>
      <c r="E637" t="s">
        <v>261</v>
      </c>
      <c r="F637" t="str">
        <f>_xlfn.XLOOKUP(tblGenerador[[#This Row],[ID_Tarea]],tblTareas[ID],tblTareas[TAREAS],"")</f>
        <v>Tableo De Cajas</v>
      </c>
      <c r="G637" t="str">
        <f>_xlfn.XLOOKUP(tblGenerador[[#This Row],[ID_Tarea]],tblTareas[ID],tblTareas[Tipo frecuencia],"")</f>
        <v>diario</v>
      </c>
      <c r="H637" t="str">
        <f>_xlfn.XLOOKUP(tblGenerador[[#This Row],[ID_Tarea]],tblTareas[ID],tblTareas[Regla frecuencia],"")</f>
        <v>diario</v>
      </c>
      <c r="I637">
        <f>_xlfn.XLOOKUP(tblGenerador[[#This Row],[ID_Tarea]],tblTareas[ID],tblTareas[Duración Estándar (min)],"")</f>
        <v>30</v>
      </c>
      <c r="J637" t="str">
        <f>_xlfn.XLOOKUP(tblGenerador[[#This Row],[ID_Tarea]],tblTareas[ID],tblTareas[Turno],"")</f>
        <v>Cualquiera</v>
      </c>
      <c r="K637" t="str">
        <f>_xlfn.XLOOKUP(tblGenerador[[#This Row],[ID_Tarea]],tblTareas[ID],tblTareas[Puesto],"")</f>
        <v>Asesora Ventas</v>
      </c>
      <c r="L637">
        <f>_xlfn.XLOOKUP(tblGenerador[[#This Row],[ID_Tarea]],tblTareas[ID],tblTareas[Frec Diaria],"")</f>
        <v>1</v>
      </c>
      <c r="M637" t="str">
        <f>_xlfn.XLOOKUP(tblGenerador[[#This Row],[ID_Tarea]],tblTareas[ID],tblTareas[Excluir_Festivos],"")</f>
        <v>si</v>
      </c>
      <c r="N6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38" spans="1:14">
      <c r="A638" s="6">
        <v>46030</v>
      </c>
      <c r="B638">
        <f>IFERROR(_xlfn.XLOOKUP(tblGenerador[[#This Row],[Fecha]],tblCalendario[Fecha],tblCalendario[Num de Sem],""),"")</f>
        <v>2</v>
      </c>
      <c r="C638" t="str">
        <f>IFERROR(_xlfn.XLOOKUP(tblGenerador[[#This Row],[Fecha]],tblCalendario[Fecha],tblCalendario[Dia Semana],""),"")</f>
        <v>jueves</v>
      </c>
      <c r="D638">
        <f>IFERROR(_xlfn.XLOOKUP(tblGenerador[[#This Row],[Fecha]],tblCalendario[Fecha],tblCalendario[Mes],""),"")</f>
        <v>1</v>
      </c>
      <c r="E638" t="s">
        <v>262</v>
      </c>
      <c r="F638" t="str">
        <f>_xlfn.XLOOKUP(tblGenerador[[#This Row],[ID_Tarea]],tblTareas[ID],tblTareas[TAREAS],"")</f>
        <v xml:space="preserve">Regar Arboles </v>
      </c>
      <c r="G638" t="str">
        <f>_xlfn.XLOOKUP(tblGenerador[[#This Row],[ID_Tarea]],tblTareas[ID],tblTareas[Tipo frecuencia],"")</f>
        <v>personalizada</v>
      </c>
      <c r="H638" t="str">
        <f>_xlfn.XLOOKUP(tblGenerador[[#This Row],[ID_Tarea]],tblTareas[ID],tblTareas[Regla frecuencia],"")</f>
        <v>martes, jueves, sabado</v>
      </c>
      <c r="I638">
        <f>_xlfn.XLOOKUP(tblGenerador[[#This Row],[ID_Tarea]],tblTareas[ID],tblTareas[Duración Estándar (min)],"")</f>
        <v>15</v>
      </c>
      <c r="J638" t="str">
        <f>_xlfn.XLOOKUP(tblGenerador[[#This Row],[ID_Tarea]],tblTareas[ID],tblTareas[Turno],"")</f>
        <v>Cualquiera</v>
      </c>
      <c r="K638" t="str">
        <f>_xlfn.XLOOKUP(tblGenerador[[#This Row],[ID_Tarea]],tblTareas[ID],tblTareas[Puesto],"")</f>
        <v>Asesora Ventas</v>
      </c>
      <c r="L638">
        <f>_xlfn.XLOOKUP(tblGenerador[[#This Row],[ID_Tarea]],tblTareas[ID],tblTareas[Frec Diaria],"")</f>
        <v>1</v>
      </c>
      <c r="M638" t="str">
        <f>_xlfn.XLOOKUP(tblGenerador[[#This Row],[ID_Tarea]],tblTareas[ID],tblTareas[Excluir_Festivos],"")</f>
        <v>si</v>
      </c>
      <c r="N6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39" spans="1:14">
      <c r="A639" s="6">
        <v>46030</v>
      </c>
      <c r="B639">
        <f>IFERROR(_xlfn.XLOOKUP(tblGenerador[[#This Row],[Fecha]],tblCalendario[Fecha],tblCalendario[Num de Sem],""),"")</f>
        <v>2</v>
      </c>
      <c r="C639" t="str">
        <f>IFERROR(_xlfn.XLOOKUP(tblGenerador[[#This Row],[Fecha]],tblCalendario[Fecha],tblCalendario[Dia Semana],""),"")</f>
        <v>jueves</v>
      </c>
      <c r="D639">
        <f>IFERROR(_xlfn.XLOOKUP(tblGenerador[[#This Row],[Fecha]],tblCalendario[Fecha],tblCalendario[Mes],""),"")</f>
        <v>1</v>
      </c>
      <c r="E639" t="s">
        <v>263</v>
      </c>
      <c r="F639" t="str">
        <f>_xlfn.XLOOKUP(tblGenerador[[#This Row],[ID_Tarea]],tblTareas[ID],tblTareas[TAREAS],"")</f>
        <v>Asignar Responsable Redes Sociales Semana</v>
      </c>
      <c r="G639" t="str">
        <f>_xlfn.XLOOKUP(tblGenerador[[#This Row],[ID_Tarea]],tblTareas[ID],tblTareas[Tipo frecuencia],"")</f>
        <v>semanal</v>
      </c>
      <c r="H639" t="str">
        <f>_xlfn.XLOOKUP(tblGenerador[[#This Row],[ID_Tarea]],tblTareas[ID],tblTareas[Regla frecuencia],"")</f>
        <v>Lunes</v>
      </c>
      <c r="I639">
        <f>_xlfn.XLOOKUP(tblGenerador[[#This Row],[ID_Tarea]],tblTareas[ID],tblTareas[Duración Estándar (min)],"")</f>
        <v>5</v>
      </c>
      <c r="J639" t="str">
        <f>_xlfn.XLOOKUP(tblGenerador[[#This Row],[ID_Tarea]],tblTareas[ID],tblTareas[Turno],"")</f>
        <v>Cualquiera</v>
      </c>
      <c r="K639" t="str">
        <f>_xlfn.XLOOKUP(tblGenerador[[#This Row],[ID_Tarea]],tblTareas[ID],tblTareas[Puesto],"")</f>
        <v>Asesora Ventas</v>
      </c>
      <c r="L639">
        <f>_xlfn.XLOOKUP(tblGenerador[[#This Row],[ID_Tarea]],tblTareas[ID],tblTareas[Frec Diaria],"")</f>
        <v>1</v>
      </c>
      <c r="M639" t="str">
        <f>_xlfn.XLOOKUP(tblGenerador[[#This Row],[ID_Tarea]],tblTareas[ID],tblTareas[Excluir_Festivos],"")</f>
        <v>si</v>
      </c>
      <c r="N6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0" spans="1:14">
      <c r="A640" s="6">
        <v>46030</v>
      </c>
      <c r="B640">
        <f>IFERROR(_xlfn.XLOOKUP(tblGenerador[[#This Row],[Fecha]],tblCalendario[Fecha],tblCalendario[Num de Sem],""),"")</f>
        <v>2</v>
      </c>
      <c r="C640" t="str">
        <f>IFERROR(_xlfn.XLOOKUP(tblGenerador[[#This Row],[Fecha]],tblCalendario[Fecha],tblCalendario[Dia Semana],""),"")</f>
        <v>jueves</v>
      </c>
      <c r="D640">
        <f>IFERROR(_xlfn.XLOOKUP(tblGenerador[[#This Row],[Fecha]],tblCalendario[Fecha],tblCalendario[Mes],""),"")</f>
        <v>1</v>
      </c>
      <c r="E640" t="s">
        <v>264</v>
      </c>
      <c r="F640" t="str">
        <f>_xlfn.XLOOKUP(tblGenerador[[#This Row],[ID_Tarea]],tblTareas[ID],tblTareas[TAREAS],"")</f>
        <v>Revisar mi Zona de Exhibicion</v>
      </c>
      <c r="G640" t="str">
        <f>_xlfn.XLOOKUP(tblGenerador[[#This Row],[ID_Tarea]],tblTareas[ID],tblTareas[Tipo frecuencia],"")</f>
        <v>quincenal</v>
      </c>
      <c r="H640" t="str">
        <f>_xlfn.XLOOKUP(tblGenerador[[#This Row],[ID_Tarea]],tblTareas[ID],tblTareas[Regla frecuencia],"")</f>
        <v>dia 9, dia 24</v>
      </c>
      <c r="I640">
        <f>_xlfn.XLOOKUP(tblGenerador[[#This Row],[ID_Tarea]],tblTareas[ID],tblTareas[Duración Estándar (min)],"")</f>
        <v>60</v>
      </c>
      <c r="J640" t="str">
        <f>_xlfn.XLOOKUP(tblGenerador[[#This Row],[ID_Tarea]],tblTareas[ID],tblTareas[Turno],"")</f>
        <v>Cualquiera</v>
      </c>
      <c r="K640" t="str">
        <f>_xlfn.XLOOKUP(tblGenerador[[#This Row],[ID_Tarea]],tblTareas[ID],tblTareas[Puesto],"")</f>
        <v>Asesora Ventas</v>
      </c>
      <c r="L640">
        <f>_xlfn.XLOOKUP(tblGenerador[[#This Row],[ID_Tarea]],tblTareas[ID],tblTareas[Frec Diaria],"")</f>
        <v>1</v>
      </c>
      <c r="M640" t="str">
        <f>_xlfn.XLOOKUP(tblGenerador[[#This Row],[ID_Tarea]],tblTareas[ID],tblTareas[Excluir_Festivos],"")</f>
        <v>si</v>
      </c>
      <c r="N6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1" spans="1:14">
      <c r="A641" s="6">
        <v>46030</v>
      </c>
      <c r="B641">
        <f>IFERROR(_xlfn.XLOOKUP(tblGenerador[[#This Row],[Fecha]],tblCalendario[Fecha],tblCalendario[Num de Sem],""),"")</f>
        <v>2</v>
      </c>
      <c r="C641" t="str">
        <f>IFERROR(_xlfn.XLOOKUP(tblGenerador[[#This Row],[Fecha]],tblCalendario[Fecha],tblCalendario[Dia Semana],""),"")</f>
        <v>jueves</v>
      </c>
      <c r="D641">
        <f>IFERROR(_xlfn.XLOOKUP(tblGenerador[[#This Row],[Fecha]],tblCalendario[Fecha],tblCalendario[Mes],""),"")</f>
        <v>1</v>
      </c>
      <c r="E641" t="s">
        <v>265</v>
      </c>
      <c r="F641" t="str">
        <f>_xlfn.XLOOKUP(tblGenerador[[#This Row],[ID_Tarea]],tblTareas[ID],tblTareas[TAREAS],"")</f>
        <v>Recuperar Acrilicos y ponerlos en su lugar</v>
      </c>
      <c r="G641" t="str">
        <f>_xlfn.XLOOKUP(tblGenerador[[#This Row],[ID_Tarea]],tblTareas[ID],tblTareas[Tipo frecuencia],"")</f>
        <v>personalizada</v>
      </c>
      <c r="H641" t="str">
        <f>_xlfn.XLOOKUP(tblGenerador[[#This Row],[ID_Tarea]],tblTareas[ID],tblTareas[Regla frecuencia],"")</f>
        <v>lunes, miercoles, viernes</v>
      </c>
      <c r="I641">
        <f>_xlfn.XLOOKUP(tblGenerador[[#This Row],[ID_Tarea]],tblTareas[ID],tblTareas[Duración Estándar (min)],"")</f>
        <v>5</v>
      </c>
      <c r="J641" t="str">
        <f>_xlfn.XLOOKUP(tblGenerador[[#This Row],[ID_Tarea]],tblTareas[ID],tblTareas[Turno],"")</f>
        <v>Cualquiera</v>
      </c>
      <c r="K641" t="str">
        <f>_xlfn.XLOOKUP(tblGenerador[[#This Row],[ID_Tarea]],tblTareas[ID],tblTareas[Puesto],"")</f>
        <v>Asesora Ventas</v>
      </c>
      <c r="L641">
        <f>_xlfn.XLOOKUP(tblGenerador[[#This Row],[ID_Tarea]],tblTareas[ID],tblTareas[Frec Diaria],"")</f>
        <v>1</v>
      </c>
      <c r="M641" t="str">
        <f>_xlfn.XLOOKUP(tblGenerador[[#This Row],[ID_Tarea]],tblTareas[ID],tblTareas[Excluir_Festivos],"")</f>
        <v>si</v>
      </c>
      <c r="N6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2" spans="1:14">
      <c r="A642" s="6">
        <v>46030</v>
      </c>
      <c r="B642">
        <f>IFERROR(_xlfn.XLOOKUP(tblGenerador[[#This Row],[Fecha]],tblCalendario[Fecha],tblCalendario[Num de Sem],""),"")</f>
        <v>2</v>
      </c>
      <c r="C642" t="str">
        <f>IFERROR(_xlfn.XLOOKUP(tblGenerador[[#This Row],[Fecha]],tblCalendario[Fecha],tblCalendario[Dia Semana],""),"")</f>
        <v>jueves</v>
      </c>
      <c r="D642">
        <f>IFERROR(_xlfn.XLOOKUP(tblGenerador[[#This Row],[Fecha]],tblCalendario[Fecha],tblCalendario[Mes],""),"")</f>
        <v>1</v>
      </c>
      <c r="E642" t="s">
        <v>266</v>
      </c>
      <c r="F642" t="str">
        <f>_xlfn.XLOOKUP(tblGenerador[[#This Row],[ID_Tarea]],tblTareas[ID],tblTareas[TAREAS],"")</f>
        <v>Validar INE's vs ventas con Vale y CD Vs Veriscan</v>
      </c>
      <c r="G642" t="str">
        <f>_xlfn.XLOOKUP(tblGenerador[[#This Row],[ID_Tarea]],tblTareas[ID],tblTareas[Tipo frecuencia],"")</f>
        <v>semanal</v>
      </c>
      <c r="H642" t="str">
        <f>_xlfn.XLOOKUP(tblGenerador[[#This Row],[ID_Tarea]],tblTareas[ID],tblTareas[Regla frecuencia],"")</f>
        <v>sábado</v>
      </c>
      <c r="I642">
        <f>_xlfn.XLOOKUP(tblGenerador[[#This Row],[ID_Tarea]],tblTareas[ID],tblTareas[Duración Estándar (min)],"")</f>
        <v>20</v>
      </c>
      <c r="J642" t="str">
        <f>_xlfn.XLOOKUP(tblGenerador[[#This Row],[ID_Tarea]],tblTareas[ID],tblTareas[Turno],"")</f>
        <v>Cualquiera</v>
      </c>
      <c r="K642" t="str">
        <f>_xlfn.XLOOKUP(tblGenerador[[#This Row],[ID_Tarea]],tblTareas[ID],tblTareas[Puesto],"")</f>
        <v>Auxiliar Administrativo</v>
      </c>
      <c r="L642">
        <f>_xlfn.XLOOKUP(tblGenerador[[#This Row],[ID_Tarea]],tblTareas[ID],tblTareas[Frec Diaria],"")</f>
        <v>1</v>
      </c>
      <c r="M642" t="str">
        <f>_xlfn.XLOOKUP(tblGenerador[[#This Row],[ID_Tarea]],tblTareas[ID],tblTareas[Excluir_Festivos],"")</f>
        <v>si</v>
      </c>
      <c r="N6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3" spans="1:14">
      <c r="A643" s="6">
        <v>46030</v>
      </c>
      <c r="B643">
        <f>IFERROR(_xlfn.XLOOKUP(tblGenerador[[#This Row],[Fecha]],tblCalendario[Fecha],tblCalendario[Num de Sem],""),"")</f>
        <v>2</v>
      </c>
      <c r="C643" t="str">
        <f>IFERROR(_xlfn.XLOOKUP(tblGenerador[[#This Row],[Fecha]],tblCalendario[Fecha],tblCalendario[Dia Semana],""),"")</f>
        <v>jueves</v>
      </c>
      <c r="D643">
        <f>IFERROR(_xlfn.XLOOKUP(tblGenerador[[#This Row],[Fecha]],tblCalendario[Fecha],tblCalendario[Mes],""),"")</f>
        <v>1</v>
      </c>
      <c r="E643" t="s">
        <v>267</v>
      </c>
      <c r="F643" t="str">
        <f>_xlfn.XLOOKUP(tblGenerador[[#This Row],[ID_Tarea]],tblTareas[ID],tblTareas[TAREAS],"")</f>
        <v xml:space="preserve">Archivar Solicitudes </v>
      </c>
      <c r="G643" t="str">
        <f>_xlfn.XLOOKUP(tblGenerador[[#This Row],[ID_Tarea]],tblTareas[ID],tblTareas[Tipo frecuencia],"")</f>
        <v>semanal</v>
      </c>
      <c r="H643" t="str">
        <f>_xlfn.XLOOKUP(tblGenerador[[#This Row],[ID_Tarea]],tblTareas[ID],tblTareas[Regla frecuencia],"")</f>
        <v>viernes</v>
      </c>
      <c r="I643">
        <f>_xlfn.XLOOKUP(tblGenerador[[#This Row],[ID_Tarea]],tblTareas[ID],tblTareas[Duración Estándar (min)],"")</f>
        <v>10</v>
      </c>
      <c r="J643" t="str">
        <f>_xlfn.XLOOKUP(tblGenerador[[#This Row],[ID_Tarea]],tblTareas[ID],tblTareas[Turno],"")</f>
        <v>Cualquiera</v>
      </c>
      <c r="K643" t="str">
        <f>_xlfn.XLOOKUP(tblGenerador[[#This Row],[ID_Tarea]],tblTareas[ID],tblTareas[Puesto],"")</f>
        <v>Asesora Ventas</v>
      </c>
      <c r="L643">
        <f>_xlfn.XLOOKUP(tblGenerador[[#This Row],[ID_Tarea]],tblTareas[ID],tblTareas[Frec Diaria],"")</f>
        <v>1</v>
      </c>
      <c r="M643" t="str">
        <f>_xlfn.XLOOKUP(tblGenerador[[#This Row],[ID_Tarea]],tblTareas[ID],tblTareas[Excluir_Festivos],"")</f>
        <v>si</v>
      </c>
      <c r="N6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4" spans="1:14">
      <c r="A644" s="6">
        <v>46030</v>
      </c>
      <c r="B644">
        <f>IFERROR(_xlfn.XLOOKUP(tblGenerador[[#This Row],[Fecha]],tblCalendario[Fecha],tblCalendario[Num de Sem],""),"")</f>
        <v>2</v>
      </c>
      <c r="C644" t="str">
        <f>IFERROR(_xlfn.XLOOKUP(tblGenerador[[#This Row],[Fecha]],tblCalendario[Fecha],tblCalendario[Dia Semana],""),"")</f>
        <v>jueves</v>
      </c>
      <c r="D644">
        <f>IFERROR(_xlfn.XLOOKUP(tblGenerador[[#This Row],[Fecha]],tblCalendario[Fecha],tblCalendario[Mes],""),"")</f>
        <v>1</v>
      </c>
      <c r="E644" t="s">
        <v>268</v>
      </c>
      <c r="F644" t="str">
        <f>_xlfn.XLOOKUP(tblGenerador[[#This Row],[ID_Tarea]],tblTareas[ID],tblTareas[TAREAS],"")</f>
        <v xml:space="preserve">Orden Clasificacion y depuracion de documentos en Organizador Blanco </v>
      </c>
      <c r="G644" t="str">
        <f>_xlfn.XLOOKUP(tblGenerador[[#This Row],[ID_Tarea]],tblTareas[ID],tblTareas[Tipo frecuencia],"")</f>
        <v>semanal</v>
      </c>
      <c r="H644" t="str">
        <f>_xlfn.XLOOKUP(tblGenerador[[#This Row],[ID_Tarea]],tblTareas[ID],tblTareas[Regla frecuencia],"")</f>
        <v>sábado</v>
      </c>
      <c r="I644">
        <f>_xlfn.XLOOKUP(tblGenerador[[#This Row],[ID_Tarea]],tblTareas[ID],tblTareas[Duración Estándar (min)],"")</f>
        <v>15</v>
      </c>
      <c r="J644" t="str">
        <f>_xlfn.XLOOKUP(tblGenerador[[#This Row],[ID_Tarea]],tblTareas[ID],tblTareas[Turno],"")</f>
        <v>Cualquiera</v>
      </c>
      <c r="K644" t="str">
        <f>_xlfn.XLOOKUP(tblGenerador[[#This Row],[ID_Tarea]],tblTareas[ID],tblTareas[Puesto],"")</f>
        <v>Sub Coordinadora</v>
      </c>
      <c r="L644">
        <f>_xlfn.XLOOKUP(tblGenerador[[#This Row],[ID_Tarea]],tblTareas[ID],tblTareas[Frec Diaria],"")</f>
        <v>1</v>
      </c>
      <c r="M644" t="str">
        <f>_xlfn.XLOOKUP(tblGenerador[[#This Row],[ID_Tarea]],tblTareas[ID],tblTareas[Excluir_Festivos],"")</f>
        <v>si</v>
      </c>
      <c r="N6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5" spans="1:14">
      <c r="A645" s="6">
        <v>46030</v>
      </c>
      <c r="B645">
        <f>IFERROR(_xlfn.XLOOKUP(tblGenerador[[#This Row],[Fecha]],tblCalendario[Fecha],tblCalendario[Num de Sem],""),"")</f>
        <v>2</v>
      </c>
      <c r="C645" t="str">
        <f>IFERROR(_xlfn.XLOOKUP(tblGenerador[[#This Row],[Fecha]],tblCalendario[Fecha],tblCalendario[Dia Semana],""),"")</f>
        <v>jueves</v>
      </c>
      <c r="D645">
        <f>IFERROR(_xlfn.XLOOKUP(tblGenerador[[#This Row],[Fecha]],tblCalendario[Fecha],tblCalendario[Mes],""),"")</f>
        <v>1</v>
      </c>
      <c r="E645" t="s">
        <v>269</v>
      </c>
      <c r="F645" t="str">
        <f>_xlfn.XLOOKUP(tblGenerador[[#This Row],[ID_Tarea]],tblTareas[ID],tblTareas[TAREAS],"")</f>
        <v>Reparar Cajas Maltratadas</v>
      </c>
      <c r="G645" t="str">
        <f>_xlfn.XLOOKUP(tblGenerador[[#This Row],[ID_Tarea]],tblTareas[ID],tblTareas[Tipo frecuencia],"")</f>
        <v>semanal</v>
      </c>
      <c r="H645" t="str">
        <f>_xlfn.XLOOKUP(tblGenerador[[#This Row],[ID_Tarea]],tblTareas[ID],tblTareas[Regla frecuencia],"")</f>
        <v>domingo</v>
      </c>
      <c r="I645">
        <f>_xlfn.XLOOKUP(tblGenerador[[#This Row],[ID_Tarea]],tblTareas[ID],tblTareas[Duración Estándar (min)],"")</f>
        <v>10</v>
      </c>
      <c r="J645" t="str">
        <f>_xlfn.XLOOKUP(tblGenerador[[#This Row],[ID_Tarea]],tblTareas[ID],tblTareas[Turno],"")</f>
        <v>Cualquiera</v>
      </c>
      <c r="K645" t="str">
        <f>_xlfn.XLOOKUP(tblGenerador[[#This Row],[ID_Tarea]],tblTareas[ID],tblTareas[Puesto],"")</f>
        <v>Asesora Ventas</v>
      </c>
      <c r="L645">
        <f>_xlfn.XLOOKUP(tblGenerador[[#This Row],[ID_Tarea]],tblTareas[ID],tblTareas[Frec Diaria],"")</f>
        <v>1</v>
      </c>
      <c r="M645" t="str">
        <f>_xlfn.XLOOKUP(tblGenerador[[#This Row],[ID_Tarea]],tblTareas[ID],tblTareas[Excluir_Festivos],"")</f>
        <v>si</v>
      </c>
      <c r="N6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6" spans="1:14">
      <c r="A646" s="6">
        <v>46030</v>
      </c>
      <c r="B646">
        <f>IFERROR(_xlfn.XLOOKUP(tblGenerador[[#This Row],[Fecha]],tblCalendario[Fecha],tblCalendario[Num de Sem],""),"")</f>
        <v>2</v>
      </c>
      <c r="C646" t="str">
        <f>IFERROR(_xlfn.XLOOKUP(tblGenerador[[#This Row],[Fecha]],tblCalendario[Fecha],tblCalendario[Dia Semana],""),"")</f>
        <v>jueves</v>
      </c>
      <c r="D646">
        <f>IFERROR(_xlfn.XLOOKUP(tblGenerador[[#This Row],[Fecha]],tblCalendario[Fecha],tblCalendario[Mes],""),"")</f>
        <v>1</v>
      </c>
      <c r="E646" t="s">
        <v>270</v>
      </c>
      <c r="F646" t="str">
        <f>_xlfn.XLOOKUP(tblGenerador[[#This Row],[ID_Tarea]],tblTareas[ID],tblTareas[TAREAS],"")</f>
        <v>Proponer Calzado a Descuento</v>
      </c>
      <c r="G646" t="str">
        <f>_xlfn.XLOOKUP(tblGenerador[[#This Row],[ID_Tarea]],tblTareas[ID],tblTareas[Tipo frecuencia],"")</f>
        <v>semanal</v>
      </c>
      <c r="H646" t="str">
        <f>_xlfn.XLOOKUP(tblGenerador[[#This Row],[ID_Tarea]],tblTareas[ID],tblTareas[Regla frecuencia],"")</f>
        <v>lunes</v>
      </c>
      <c r="I646">
        <f>_xlfn.XLOOKUP(tblGenerador[[#This Row],[ID_Tarea]],tblTareas[ID],tblTareas[Duración Estándar (min)],"")</f>
        <v>5</v>
      </c>
      <c r="J646" t="str">
        <f>_xlfn.XLOOKUP(tblGenerador[[#This Row],[ID_Tarea]],tblTareas[ID],tblTareas[Turno],"")</f>
        <v>Cualquiera</v>
      </c>
      <c r="K646" t="str">
        <f>_xlfn.XLOOKUP(tblGenerador[[#This Row],[ID_Tarea]],tblTareas[ID],tblTareas[Puesto],"")</f>
        <v>Asesora Ventas</v>
      </c>
      <c r="L646">
        <f>_xlfn.XLOOKUP(tblGenerador[[#This Row],[ID_Tarea]],tblTareas[ID],tblTareas[Frec Diaria],"")</f>
        <v>1</v>
      </c>
      <c r="M646" t="str">
        <f>_xlfn.XLOOKUP(tblGenerador[[#This Row],[ID_Tarea]],tblTareas[ID],tblTareas[Excluir_Festivos],"")</f>
        <v>si</v>
      </c>
      <c r="N6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7" spans="1:14">
      <c r="A647" s="6">
        <v>46030</v>
      </c>
      <c r="B647">
        <f>IFERROR(_xlfn.XLOOKUP(tblGenerador[[#This Row],[Fecha]],tblCalendario[Fecha],tblCalendario[Num de Sem],""),"")</f>
        <v>2</v>
      </c>
      <c r="C647" t="str">
        <f>IFERROR(_xlfn.XLOOKUP(tblGenerador[[#This Row],[Fecha]],tblCalendario[Fecha],tblCalendario[Dia Semana],""),"")</f>
        <v>jueves</v>
      </c>
      <c r="D647">
        <f>IFERROR(_xlfn.XLOOKUP(tblGenerador[[#This Row],[Fecha]],tblCalendario[Fecha],tblCalendario[Mes],""),"")</f>
        <v>1</v>
      </c>
      <c r="E647" t="s">
        <v>271</v>
      </c>
      <c r="F647" t="str">
        <f>_xlfn.XLOOKUP(tblGenerador[[#This Row],[ID_Tarea]],tblTareas[ID],tblTareas[TAREAS],"")</f>
        <v xml:space="preserve">Computadoras Limpias </v>
      </c>
      <c r="G647" t="str">
        <f>_xlfn.XLOOKUP(tblGenerador[[#This Row],[ID_Tarea]],tblTareas[ID],tblTareas[Tipo frecuencia],"")</f>
        <v>mensual</v>
      </c>
      <c r="H647" t="str">
        <f>_xlfn.XLOOKUP(tblGenerador[[#This Row],[ID_Tarea]],tblTareas[ID],tblTareas[Regla frecuencia],"")</f>
        <v>dia 12</v>
      </c>
      <c r="I647">
        <f>_xlfn.XLOOKUP(tblGenerador[[#This Row],[ID_Tarea]],tblTareas[ID],tblTareas[Duración Estándar (min)],"")</f>
        <v>10</v>
      </c>
      <c r="J647" t="str">
        <f>_xlfn.XLOOKUP(tblGenerador[[#This Row],[ID_Tarea]],tblTareas[ID],tblTareas[Turno],"")</f>
        <v>Cualquiera</v>
      </c>
      <c r="K647" t="str">
        <f>_xlfn.XLOOKUP(tblGenerador[[#This Row],[ID_Tarea]],tblTareas[ID],tblTareas[Puesto],"")</f>
        <v>Asesora Ventas</v>
      </c>
      <c r="L647">
        <f>_xlfn.XLOOKUP(tblGenerador[[#This Row],[ID_Tarea]],tblTareas[ID],tblTareas[Frec Diaria],"")</f>
        <v>1</v>
      </c>
      <c r="M647" t="str">
        <f>_xlfn.XLOOKUP(tblGenerador[[#This Row],[ID_Tarea]],tblTareas[ID],tblTareas[Excluir_Festivos],"")</f>
        <v>si</v>
      </c>
      <c r="N6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8" spans="1:14">
      <c r="A648" s="6">
        <v>46030</v>
      </c>
      <c r="B648">
        <f>IFERROR(_xlfn.XLOOKUP(tblGenerador[[#This Row],[Fecha]],tblCalendario[Fecha],tblCalendario[Num de Sem],""),"")</f>
        <v>2</v>
      </c>
      <c r="C648" t="str">
        <f>IFERROR(_xlfn.XLOOKUP(tblGenerador[[#This Row],[Fecha]],tblCalendario[Fecha],tblCalendario[Dia Semana],""),"")</f>
        <v>jueves</v>
      </c>
      <c r="D648">
        <f>IFERROR(_xlfn.XLOOKUP(tblGenerador[[#This Row],[Fecha]],tblCalendario[Fecha],tblCalendario[Mes],""),"")</f>
        <v>1</v>
      </c>
      <c r="E648" t="s">
        <v>272</v>
      </c>
      <c r="F648" t="str">
        <f>_xlfn.XLOOKUP(tblGenerador[[#This Row],[ID_Tarea]],tblTareas[ID],tblTareas[TAREAS],"")</f>
        <v>Depuracion De Relaciones Saldadas</v>
      </c>
      <c r="G648" t="str">
        <f>_xlfn.XLOOKUP(tblGenerador[[#This Row],[ID_Tarea]],tblTareas[ID],tblTareas[Tipo frecuencia],"")</f>
        <v>mensual</v>
      </c>
      <c r="H648" t="str">
        <f>_xlfn.XLOOKUP(tblGenerador[[#This Row],[ID_Tarea]],tblTareas[ID],tblTareas[Regla frecuencia],"")</f>
        <v>dia 13</v>
      </c>
      <c r="I648">
        <f>_xlfn.XLOOKUP(tblGenerador[[#This Row],[ID_Tarea]],tblTareas[ID],tblTareas[Duración Estándar (min)],"")</f>
        <v>20</v>
      </c>
      <c r="J648" t="str">
        <f>_xlfn.XLOOKUP(tblGenerador[[#This Row],[ID_Tarea]],tblTareas[ID],tblTareas[Turno],"")</f>
        <v>Cualquiera</v>
      </c>
      <c r="K648" t="str">
        <f>_xlfn.XLOOKUP(tblGenerador[[#This Row],[ID_Tarea]],tblTareas[ID],tblTareas[Puesto],"")</f>
        <v>Asesora Ventas</v>
      </c>
      <c r="L648">
        <f>_xlfn.XLOOKUP(tblGenerador[[#This Row],[ID_Tarea]],tblTareas[ID],tblTareas[Frec Diaria],"")</f>
        <v>1</v>
      </c>
      <c r="M648" t="str">
        <f>_xlfn.XLOOKUP(tblGenerador[[#This Row],[ID_Tarea]],tblTareas[ID],tblTareas[Excluir_Festivos],"")</f>
        <v>si</v>
      </c>
      <c r="N6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49" spans="1:14">
      <c r="A649" s="6">
        <v>46030</v>
      </c>
      <c r="B649">
        <f>IFERROR(_xlfn.XLOOKUP(tblGenerador[[#This Row],[Fecha]],tblCalendario[Fecha],tblCalendario[Num de Sem],""),"")</f>
        <v>2</v>
      </c>
      <c r="C649" t="str">
        <f>IFERROR(_xlfn.XLOOKUP(tblGenerador[[#This Row],[Fecha]],tblCalendario[Fecha],tblCalendario[Dia Semana],""),"")</f>
        <v>jueves</v>
      </c>
      <c r="D649">
        <f>IFERROR(_xlfn.XLOOKUP(tblGenerador[[#This Row],[Fecha]],tblCalendario[Fecha],tblCalendario[Mes],""),"")</f>
        <v>1</v>
      </c>
      <c r="E649" t="s">
        <v>273</v>
      </c>
      <c r="F649" t="str">
        <f>_xlfn.XLOOKUP(tblGenerador[[#This Row],[ID_Tarea]],tblTareas[ID],tblTareas[TAREAS],"")</f>
        <v>Re imprimir Etiquetas D/ Codigo De Barra Despegadas, Borrosas</v>
      </c>
      <c r="G649" t="str">
        <f>_xlfn.XLOOKUP(tblGenerador[[#This Row],[ID_Tarea]],tblTareas[ID],tblTareas[Tipo frecuencia],"")</f>
        <v>mensual</v>
      </c>
      <c r="H649" t="str">
        <f>_xlfn.XLOOKUP(tblGenerador[[#This Row],[ID_Tarea]],tblTareas[ID],tblTareas[Regla frecuencia],"")</f>
        <v>dia 24</v>
      </c>
      <c r="I649">
        <f>_xlfn.XLOOKUP(tblGenerador[[#This Row],[ID_Tarea]],tblTareas[ID],tblTareas[Duración Estándar (min)],"")</f>
        <v>10</v>
      </c>
      <c r="J649" t="str">
        <f>_xlfn.XLOOKUP(tblGenerador[[#This Row],[ID_Tarea]],tblTareas[ID],tblTareas[Turno],"")</f>
        <v>Cualquiera</v>
      </c>
      <c r="K649" t="str">
        <f>_xlfn.XLOOKUP(tblGenerador[[#This Row],[ID_Tarea]],tblTareas[ID],tblTareas[Puesto],"")</f>
        <v>Asesora Ventas</v>
      </c>
      <c r="L649">
        <f>_xlfn.XLOOKUP(tblGenerador[[#This Row],[ID_Tarea]],tblTareas[ID],tblTareas[Frec Diaria],"")</f>
        <v>1</v>
      </c>
      <c r="M649" t="str">
        <f>_xlfn.XLOOKUP(tblGenerador[[#This Row],[ID_Tarea]],tblTareas[ID],tblTareas[Excluir_Festivos],"")</f>
        <v>si</v>
      </c>
      <c r="N6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0" spans="1:14">
      <c r="A650" s="6">
        <v>46030</v>
      </c>
      <c r="B650">
        <f>IFERROR(_xlfn.XLOOKUP(tblGenerador[[#This Row],[Fecha]],tblCalendario[Fecha],tblCalendario[Num de Sem],""),"")</f>
        <v>2</v>
      </c>
      <c r="C650" t="str">
        <f>IFERROR(_xlfn.XLOOKUP(tblGenerador[[#This Row],[Fecha]],tblCalendario[Fecha],tblCalendario[Dia Semana],""),"")</f>
        <v>jueves</v>
      </c>
      <c r="D650">
        <f>IFERROR(_xlfn.XLOOKUP(tblGenerador[[#This Row],[Fecha]],tblCalendario[Fecha],tblCalendario[Mes],""),"")</f>
        <v>1</v>
      </c>
      <c r="E650" t="s">
        <v>274</v>
      </c>
      <c r="F650" t="str">
        <f>_xlfn.XLOOKUP(tblGenerador[[#This Row],[ID_Tarea]],tblTareas[ID],tblTareas[TAREAS],"")</f>
        <v>Hacer Espacios en almacen</v>
      </c>
      <c r="G650" t="str">
        <f>_xlfn.XLOOKUP(tblGenerador[[#This Row],[ID_Tarea]],tblTareas[ID],tblTareas[Tipo frecuencia],"")</f>
        <v>semanal</v>
      </c>
      <c r="H650" t="str">
        <f>_xlfn.XLOOKUP(tblGenerador[[#This Row],[ID_Tarea]],tblTareas[ID],tblTareas[Regla frecuencia],"")</f>
        <v>jueves</v>
      </c>
      <c r="I650">
        <f>_xlfn.XLOOKUP(tblGenerador[[#This Row],[ID_Tarea]],tblTareas[ID],tblTareas[Duración Estándar (min)],"")</f>
        <v>20</v>
      </c>
      <c r="J650" t="str">
        <f>_xlfn.XLOOKUP(tblGenerador[[#This Row],[ID_Tarea]],tblTareas[ID],tblTareas[Turno],"")</f>
        <v>Cualquiera</v>
      </c>
      <c r="K650" t="str">
        <f>_xlfn.XLOOKUP(tblGenerador[[#This Row],[ID_Tarea]],tblTareas[ID],tblTareas[Puesto],"")</f>
        <v>Asesora Ventas</v>
      </c>
      <c r="L650">
        <f>_xlfn.XLOOKUP(tblGenerador[[#This Row],[ID_Tarea]],tblTareas[ID],tblTareas[Frec Diaria],"")</f>
        <v>1</v>
      </c>
      <c r="M650" t="str">
        <f>_xlfn.XLOOKUP(tblGenerador[[#This Row],[ID_Tarea]],tblTareas[ID],tblTareas[Excluir_Festivos],"")</f>
        <v>si</v>
      </c>
      <c r="N6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51" spans="1:14">
      <c r="A651" s="6">
        <v>46030</v>
      </c>
      <c r="B651">
        <f>IFERROR(_xlfn.XLOOKUP(tblGenerador[[#This Row],[Fecha]],tblCalendario[Fecha],tblCalendario[Num de Sem],""),"")</f>
        <v>2</v>
      </c>
      <c r="C651" t="str">
        <f>IFERROR(_xlfn.XLOOKUP(tblGenerador[[#This Row],[Fecha]],tblCalendario[Fecha],tblCalendario[Dia Semana],""),"")</f>
        <v>jueves</v>
      </c>
      <c r="D651">
        <f>IFERROR(_xlfn.XLOOKUP(tblGenerador[[#This Row],[Fecha]],tblCalendario[Fecha],tblCalendario[Mes],""),"")</f>
        <v>1</v>
      </c>
      <c r="E651" t="s">
        <v>275</v>
      </c>
      <c r="F651" t="str">
        <f>_xlfn.XLOOKUP(tblGenerador[[#This Row],[ID_Tarea]],tblTareas[ID],tblTareas[TAREAS],"")</f>
        <v xml:space="preserve">Lavar Cintas Percudidas </v>
      </c>
      <c r="G651" t="str">
        <f>_xlfn.XLOOKUP(tblGenerador[[#This Row],[ID_Tarea]],tblTareas[ID],tblTareas[Tipo frecuencia],"")</f>
        <v>bimestral</v>
      </c>
      <c r="H651" t="str">
        <f>_xlfn.XLOOKUP(tblGenerador[[#This Row],[ID_Tarea]],tblTareas[ID],tblTareas[Regla frecuencia],"")</f>
        <v>ultimo dia del mes</v>
      </c>
      <c r="I651">
        <f>_xlfn.XLOOKUP(tblGenerador[[#This Row],[ID_Tarea]],tblTareas[ID],tblTareas[Duración Estándar (min)],"")</f>
        <v>15</v>
      </c>
      <c r="J651" t="str">
        <f>_xlfn.XLOOKUP(tblGenerador[[#This Row],[ID_Tarea]],tblTareas[ID],tblTareas[Turno],"")</f>
        <v>Cualquiera</v>
      </c>
      <c r="K651" t="str">
        <f>_xlfn.XLOOKUP(tblGenerador[[#This Row],[ID_Tarea]],tblTareas[ID],tblTareas[Puesto],"")</f>
        <v>Asesora Ventas</v>
      </c>
      <c r="L651">
        <f>_xlfn.XLOOKUP(tblGenerador[[#This Row],[ID_Tarea]],tblTareas[ID],tblTareas[Frec Diaria],"")</f>
        <v>1</v>
      </c>
      <c r="M651" t="str">
        <f>_xlfn.XLOOKUP(tblGenerador[[#This Row],[ID_Tarea]],tblTareas[ID],tblTareas[Excluir_Festivos],"")</f>
        <v>si</v>
      </c>
      <c r="N6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2" spans="1:14">
      <c r="A652" s="6">
        <v>46030</v>
      </c>
      <c r="B652">
        <f>IFERROR(_xlfn.XLOOKUP(tblGenerador[[#This Row],[Fecha]],tblCalendario[Fecha],tblCalendario[Num de Sem],""),"")</f>
        <v>2</v>
      </c>
      <c r="C652" t="str">
        <f>IFERROR(_xlfn.XLOOKUP(tblGenerador[[#This Row],[Fecha]],tblCalendario[Fecha],tblCalendario[Dia Semana],""),"")</f>
        <v>jueves</v>
      </c>
      <c r="D652">
        <f>IFERROR(_xlfn.XLOOKUP(tblGenerador[[#This Row],[Fecha]],tblCalendario[Fecha],tblCalendario[Mes],""),"")</f>
        <v>1</v>
      </c>
      <c r="E652" t="s">
        <v>276</v>
      </c>
      <c r="F652" t="str">
        <f>_xlfn.XLOOKUP(tblGenerador[[#This Row],[ID_Tarea]],tblTareas[ID],tblTareas[TAREAS],"")</f>
        <v>Capturar lotes de Recepcion De Mercancia</v>
      </c>
      <c r="G652" t="str">
        <f>_xlfn.XLOOKUP(tblGenerador[[#This Row],[ID_Tarea]],tblTareas[ID],tblTareas[Tipo frecuencia],"")</f>
        <v>diario</v>
      </c>
      <c r="H652" t="str">
        <f>_xlfn.XLOOKUP(tblGenerador[[#This Row],[ID_Tarea]],tblTareas[ID],tblTareas[Regla frecuencia],"")</f>
        <v>diario</v>
      </c>
      <c r="I652">
        <f>_xlfn.XLOOKUP(tblGenerador[[#This Row],[ID_Tarea]],tblTareas[ID],tblTareas[Duración Estándar (min)],"")</f>
        <v>30</v>
      </c>
      <c r="J652" t="str">
        <f>_xlfn.XLOOKUP(tblGenerador[[#This Row],[ID_Tarea]],tblTareas[ID],tblTareas[Turno],"")</f>
        <v>Cualquiera</v>
      </c>
      <c r="K652" t="str">
        <f>_xlfn.XLOOKUP(tblGenerador[[#This Row],[ID_Tarea]],tblTareas[ID],tblTareas[Puesto],"")</f>
        <v>Asesora Ventas</v>
      </c>
      <c r="L652">
        <f>_xlfn.XLOOKUP(tblGenerador[[#This Row],[ID_Tarea]],tblTareas[ID],tblTareas[Frec Diaria],"")</f>
        <v>1</v>
      </c>
      <c r="M652" t="str">
        <f>_xlfn.XLOOKUP(tblGenerador[[#This Row],[ID_Tarea]],tblTareas[ID],tblTareas[Excluir_Festivos],"")</f>
        <v>si</v>
      </c>
      <c r="N6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53" spans="1:14">
      <c r="A653" s="6">
        <v>46030</v>
      </c>
      <c r="B653">
        <f>IFERROR(_xlfn.XLOOKUP(tblGenerador[[#This Row],[Fecha]],tblCalendario[Fecha],tblCalendario[Num de Sem],""),"")</f>
        <v>2</v>
      </c>
      <c r="C653" t="str">
        <f>IFERROR(_xlfn.XLOOKUP(tblGenerador[[#This Row],[Fecha]],tblCalendario[Fecha],tblCalendario[Dia Semana],""),"")</f>
        <v>jueves</v>
      </c>
      <c r="D653">
        <f>IFERROR(_xlfn.XLOOKUP(tblGenerador[[#This Row],[Fecha]],tblCalendario[Fecha],tblCalendario[Mes],""),"")</f>
        <v>1</v>
      </c>
      <c r="E653" t="s">
        <v>277</v>
      </c>
      <c r="F653" t="str">
        <f>_xlfn.XLOOKUP(tblGenerador[[#This Row],[ID_Tarea]],tblTareas[ID],tblTareas[TAREAS],"")</f>
        <v>Alto flujo de Transferencias</v>
      </c>
      <c r="G653" t="str">
        <f>_xlfn.XLOOKUP(tblGenerador[[#This Row],[ID_Tarea]],tblTareas[ID],tblTareas[Tipo frecuencia],"")</f>
        <v>personalizada</v>
      </c>
      <c r="H653" t="str">
        <f>_xlfn.XLOOKUP(tblGenerador[[#This Row],[ID_Tarea]],tblTareas[ID],tblTareas[Regla frecuencia],"")</f>
        <v>dia 1, dia 2, dia 3, dia 4, dia 5, dia 15, dia 16, dia 17, dia 18, dia 19, dia 20</v>
      </c>
      <c r="I653">
        <f>_xlfn.XLOOKUP(tblGenerador[[#This Row],[ID_Tarea]],tblTareas[ID],tblTareas[Duración Estándar (min)],"")</f>
        <v>15</v>
      </c>
      <c r="J653" t="str">
        <f>_xlfn.XLOOKUP(tblGenerador[[#This Row],[ID_Tarea]],tblTareas[ID],tblTareas[Turno],"")</f>
        <v>Cualquiera</v>
      </c>
      <c r="K653" t="str">
        <f>_xlfn.XLOOKUP(tblGenerador[[#This Row],[ID_Tarea]],tblTareas[ID],tblTareas[Puesto],"")</f>
        <v>Asesora Ventas</v>
      </c>
      <c r="L653">
        <f>_xlfn.XLOOKUP(tblGenerador[[#This Row],[ID_Tarea]],tblTareas[ID],tblTareas[Frec Diaria],"")</f>
        <v>1</v>
      </c>
      <c r="M653" t="str">
        <f>_xlfn.XLOOKUP(tblGenerador[[#This Row],[ID_Tarea]],tblTareas[ID],tblTareas[Excluir_Festivos],"")</f>
        <v>si</v>
      </c>
      <c r="N6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4" spans="1:14">
      <c r="A654" s="6">
        <v>46030</v>
      </c>
      <c r="B654">
        <f>IFERROR(_xlfn.XLOOKUP(tblGenerador[[#This Row],[Fecha]],tblCalendario[Fecha],tblCalendario[Num de Sem],""),"")</f>
        <v>2</v>
      </c>
      <c r="C654" t="str">
        <f>IFERROR(_xlfn.XLOOKUP(tblGenerador[[#This Row],[Fecha]],tblCalendario[Fecha],tblCalendario[Dia Semana],""),"")</f>
        <v>jueves</v>
      </c>
      <c r="D654">
        <f>IFERROR(_xlfn.XLOOKUP(tblGenerador[[#This Row],[Fecha]],tblCalendario[Fecha],tblCalendario[Mes],""),"")</f>
        <v>1</v>
      </c>
      <c r="E654" t="s">
        <v>278</v>
      </c>
      <c r="F654" t="str">
        <f>_xlfn.XLOOKUP(tblGenerador[[#This Row],[ID_Tarea]],tblTareas[ID],tblTareas[TAREAS],"")</f>
        <v>Preparar/Organizar Revisión De Mcia.</v>
      </c>
      <c r="G654" t="str">
        <f>_xlfn.XLOOKUP(tblGenerador[[#This Row],[ID_Tarea]],tblTareas[ID],tblTareas[Tipo frecuencia],"")</f>
        <v>mensual</v>
      </c>
      <c r="H654" t="str">
        <f>_xlfn.XLOOKUP(tblGenerador[[#This Row],[ID_Tarea]],tblTareas[ID],tblTareas[Regla frecuencia],"")</f>
        <v>dia 21, dia 22, dia 23</v>
      </c>
      <c r="I654">
        <f>_xlfn.XLOOKUP(tblGenerador[[#This Row],[ID_Tarea]],tblTareas[ID],tblTareas[Duración Estándar (min)],"")</f>
        <v>10</v>
      </c>
      <c r="J654" t="str">
        <f>_xlfn.XLOOKUP(tblGenerador[[#This Row],[ID_Tarea]],tblTareas[ID],tblTareas[Turno],"")</f>
        <v>Cualquiera</v>
      </c>
      <c r="K654" t="str">
        <f>_xlfn.XLOOKUP(tblGenerador[[#This Row],[ID_Tarea]],tblTareas[ID],tblTareas[Puesto],"")</f>
        <v>Sub Coordinadora</v>
      </c>
      <c r="L654">
        <f>_xlfn.XLOOKUP(tblGenerador[[#This Row],[ID_Tarea]],tblTareas[ID],tblTareas[Frec Diaria],"")</f>
        <v>1</v>
      </c>
      <c r="M654" t="str">
        <f>_xlfn.XLOOKUP(tblGenerador[[#This Row],[ID_Tarea]],tblTareas[ID],tblTareas[Excluir_Festivos],"")</f>
        <v>si</v>
      </c>
      <c r="N6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5" spans="1:14">
      <c r="A655" s="6">
        <v>46030</v>
      </c>
      <c r="B655">
        <f>IFERROR(_xlfn.XLOOKUP(tblGenerador[[#This Row],[Fecha]],tblCalendario[Fecha],tblCalendario[Num de Sem],""),"")</f>
        <v>2</v>
      </c>
      <c r="C655" t="str">
        <f>IFERROR(_xlfn.XLOOKUP(tblGenerador[[#This Row],[Fecha]],tblCalendario[Fecha],tblCalendario[Dia Semana],""),"")</f>
        <v>jueves</v>
      </c>
      <c r="D655">
        <f>IFERROR(_xlfn.XLOOKUP(tblGenerador[[#This Row],[Fecha]],tblCalendario[Fecha],tblCalendario[Mes],""),"")</f>
        <v>1</v>
      </c>
      <c r="E655" t="s">
        <v>279</v>
      </c>
      <c r="F655" t="str">
        <f>_xlfn.XLOOKUP(tblGenerador[[#This Row],[ID_Tarea]],tblTareas[ID],tblTareas[TAREAS],"")</f>
        <v>Recibí Libro De Entradas Y Salidas Del Mes</v>
      </c>
      <c r="G655" t="str">
        <f>_xlfn.XLOOKUP(tblGenerador[[#This Row],[ID_Tarea]],tblTareas[ID],tblTareas[Tipo frecuencia],"")</f>
        <v>mensual</v>
      </c>
      <c r="H655" t="str">
        <f>_xlfn.XLOOKUP(tblGenerador[[#This Row],[ID_Tarea]],tblTareas[ID],tblTareas[Regla frecuencia],"")</f>
        <v>dia 25</v>
      </c>
      <c r="I655">
        <f>_xlfn.XLOOKUP(tblGenerador[[#This Row],[ID_Tarea]],tblTareas[ID],tblTareas[Duración Estándar (min)],"")</f>
        <v>10</v>
      </c>
      <c r="J655" t="str">
        <f>_xlfn.XLOOKUP(tblGenerador[[#This Row],[ID_Tarea]],tblTareas[ID],tblTareas[Turno],"")</f>
        <v>Cualquiera</v>
      </c>
      <c r="K655" t="str">
        <f>_xlfn.XLOOKUP(tblGenerador[[#This Row],[ID_Tarea]],tblTareas[ID],tblTareas[Puesto],"")</f>
        <v>Sub Coordinadora</v>
      </c>
      <c r="L655">
        <f>_xlfn.XLOOKUP(tblGenerador[[#This Row],[ID_Tarea]],tblTareas[ID],tblTareas[Frec Diaria],"")</f>
        <v>1</v>
      </c>
      <c r="M655" t="str">
        <f>_xlfn.XLOOKUP(tblGenerador[[#This Row],[ID_Tarea]],tblTareas[ID],tblTareas[Excluir_Festivos],"")</f>
        <v>si</v>
      </c>
      <c r="N6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6" spans="1:14">
      <c r="A656" s="6">
        <v>46030</v>
      </c>
      <c r="B656">
        <f>IFERROR(_xlfn.XLOOKUP(tblGenerador[[#This Row],[Fecha]],tblCalendario[Fecha],tblCalendario[Num de Sem],""),"")</f>
        <v>2</v>
      </c>
      <c r="C656" t="str">
        <f>IFERROR(_xlfn.XLOOKUP(tblGenerador[[#This Row],[Fecha]],tblCalendario[Fecha],tblCalendario[Dia Semana],""),"")</f>
        <v>jueves</v>
      </c>
      <c r="D656">
        <f>IFERROR(_xlfn.XLOOKUP(tblGenerador[[#This Row],[Fecha]],tblCalendario[Fecha],tblCalendario[Mes],""),"")</f>
        <v>1</v>
      </c>
      <c r="E656" t="s">
        <v>280</v>
      </c>
      <c r="F656" t="str">
        <f>_xlfn.XLOOKUP(tblGenerador[[#This Row],[ID_Tarea]],tblTareas[ID],tblTareas[TAREAS],"")</f>
        <v>Notas Generales Capturadas</v>
      </c>
      <c r="G656" t="str">
        <f>_xlfn.XLOOKUP(tblGenerador[[#This Row],[ID_Tarea]],tblTareas[ID],tblTareas[Tipo frecuencia],"")</f>
        <v>Semanal</v>
      </c>
      <c r="H656" t="str">
        <f>_xlfn.XLOOKUP(tblGenerador[[#This Row],[ID_Tarea]],tblTareas[ID],tblTareas[Regla frecuencia],"")</f>
        <v>Sabado</v>
      </c>
      <c r="I656">
        <f>_xlfn.XLOOKUP(tblGenerador[[#This Row],[ID_Tarea]],tblTareas[ID],tblTareas[Duración Estándar (min)],"")</f>
        <v>10</v>
      </c>
      <c r="J656" t="str">
        <f>_xlfn.XLOOKUP(tblGenerador[[#This Row],[ID_Tarea]],tblTareas[ID],tblTareas[Turno],"")</f>
        <v>Cualquiera</v>
      </c>
      <c r="K656" t="str">
        <f>_xlfn.XLOOKUP(tblGenerador[[#This Row],[ID_Tarea]],tblTareas[ID],tblTareas[Puesto],"")</f>
        <v>Sub Coordinadora</v>
      </c>
      <c r="L656">
        <f>_xlfn.XLOOKUP(tblGenerador[[#This Row],[ID_Tarea]],tblTareas[ID],tblTareas[Frec Diaria],"")</f>
        <v>1</v>
      </c>
      <c r="M656" t="str">
        <f>_xlfn.XLOOKUP(tblGenerador[[#This Row],[ID_Tarea]],tblTareas[ID],tblTareas[Excluir_Festivos],"")</f>
        <v>si</v>
      </c>
      <c r="N6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7" spans="1:14">
      <c r="A657" s="6">
        <v>46030</v>
      </c>
      <c r="B657">
        <f>IFERROR(_xlfn.XLOOKUP(tblGenerador[[#This Row],[Fecha]],tblCalendario[Fecha],tblCalendario[Num de Sem],""),"")</f>
        <v>2</v>
      </c>
      <c r="C657" t="str">
        <f>IFERROR(_xlfn.XLOOKUP(tblGenerador[[#This Row],[Fecha]],tblCalendario[Fecha],tblCalendario[Dia Semana],""),"")</f>
        <v>jueves</v>
      </c>
      <c r="D657">
        <f>IFERROR(_xlfn.XLOOKUP(tblGenerador[[#This Row],[Fecha]],tblCalendario[Fecha],tblCalendario[Mes],""),"")</f>
        <v>1</v>
      </c>
      <c r="E657" t="s">
        <v>281</v>
      </c>
      <c r="F657" t="str">
        <f>_xlfn.XLOOKUP(tblGenerador[[#This Row],[ID_Tarea]],tblTareas[ID],tblTareas[TAREAS],"")</f>
        <v>Recibir Traspasos Pendientes</v>
      </c>
      <c r="G657" t="str">
        <f>_xlfn.XLOOKUP(tblGenerador[[#This Row],[ID_Tarea]],tblTareas[ID],tblTareas[Tipo frecuencia],"")</f>
        <v>Semanal</v>
      </c>
      <c r="H657" t="str">
        <f>_xlfn.XLOOKUP(tblGenerador[[#This Row],[ID_Tarea]],tblTareas[ID],tblTareas[Regla frecuencia],"")</f>
        <v>Lunes</v>
      </c>
      <c r="I657">
        <f>_xlfn.XLOOKUP(tblGenerador[[#This Row],[ID_Tarea]],tblTareas[ID],tblTareas[Duración Estándar (min)],"")</f>
        <v>10</v>
      </c>
      <c r="J657" t="str">
        <f>_xlfn.XLOOKUP(tblGenerador[[#This Row],[ID_Tarea]],tblTareas[ID],tblTareas[Turno],"")</f>
        <v>Cualquiera</v>
      </c>
      <c r="K657" t="str">
        <f>_xlfn.XLOOKUP(tblGenerador[[#This Row],[ID_Tarea]],tblTareas[ID],tblTareas[Puesto],"")</f>
        <v>Sub Coordinadora</v>
      </c>
      <c r="L657">
        <f>_xlfn.XLOOKUP(tblGenerador[[#This Row],[ID_Tarea]],tblTareas[ID],tblTareas[Frec Diaria],"")</f>
        <v>1</v>
      </c>
      <c r="M657" t="str">
        <f>_xlfn.XLOOKUP(tblGenerador[[#This Row],[ID_Tarea]],tblTareas[ID],tblTareas[Excluir_Festivos],"")</f>
        <v>si</v>
      </c>
      <c r="N6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8" spans="1:14">
      <c r="A658" s="6">
        <v>46030</v>
      </c>
      <c r="B658">
        <f>IFERROR(_xlfn.XLOOKUP(tblGenerador[[#This Row],[Fecha]],tblCalendario[Fecha],tblCalendario[Num de Sem],""),"")</f>
        <v>2</v>
      </c>
      <c r="C658" t="str">
        <f>IFERROR(_xlfn.XLOOKUP(tblGenerador[[#This Row],[Fecha]],tblCalendario[Fecha],tblCalendario[Dia Semana],""),"")</f>
        <v>jueves</v>
      </c>
      <c r="D658">
        <f>IFERROR(_xlfn.XLOOKUP(tblGenerador[[#This Row],[Fecha]],tblCalendario[Fecha],tblCalendario[Mes],""),"")</f>
        <v>1</v>
      </c>
      <c r="E658" t="s">
        <v>282</v>
      </c>
      <c r="F658" t="str">
        <f>_xlfn.XLOOKUP(tblGenerador[[#This Row],[ID_Tarea]],tblTareas[ID],tblTareas[TAREAS],"")</f>
        <v>Revisar Puntos Ciegos atrás De Anaquel a En Almacén</v>
      </c>
      <c r="G658" t="str">
        <f>_xlfn.XLOOKUP(tblGenerador[[#This Row],[ID_Tarea]],tblTareas[ID],tblTareas[Tipo frecuencia],"")</f>
        <v>mensual</v>
      </c>
      <c r="H658" t="str">
        <f>_xlfn.XLOOKUP(tblGenerador[[#This Row],[ID_Tarea]],tblTareas[ID],tblTareas[Regla frecuencia],"")</f>
        <v>dia 25</v>
      </c>
      <c r="I658">
        <f>_xlfn.XLOOKUP(tblGenerador[[#This Row],[ID_Tarea]],tblTareas[ID],tblTareas[Duración Estándar (min)],"")</f>
        <v>10</v>
      </c>
      <c r="J658" t="str">
        <f>_xlfn.XLOOKUP(tblGenerador[[#This Row],[ID_Tarea]],tblTareas[ID],tblTareas[Turno],"")</f>
        <v>Cualquiera</v>
      </c>
      <c r="K658" t="str">
        <f>_xlfn.XLOOKUP(tblGenerador[[#This Row],[ID_Tarea]],tblTareas[ID],tblTareas[Puesto],"")</f>
        <v>Sub Coordinadora</v>
      </c>
      <c r="L658">
        <f>_xlfn.XLOOKUP(tblGenerador[[#This Row],[ID_Tarea]],tblTareas[ID],tblTareas[Frec Diaria],"")</f>
        <v>1</v>
      </c>
      <c r="M658" t="str">
        <f>_xlfn.XLOOKUP(tblGenerador[[#This Row],[ID_Tarea]],tblTareas[ID],tblTareas[Excluir_Festivos],"")</f>
        <v>si</v>
      </c>
      <c r="N6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59" spans="1:14">
      <c r="A659" s="6">
        <v>46030</v>
      </c>
      <c r="B659">
        <f>IFERROR(_xlfn.XLOOKUP(tblGenerador[[#This Row],[Fecha]],tblCalendario[Fecha],tblCalendario[Num de Sem],""),"")</f>
        <v>2</v>
      </c>
      <c r="C659" t="str">
        <f>IFERROR(_xlfn.XLOOKUP(tblGenerador[[#This Row],[Fecha]],tblCalendario[Fecha],tblCalendario[Dia Semana],""),"")</f>
        <v>jueves</v>
      </c>
      <c r="D659">
        <f>IFERROR(_xlfn.XLOOKUP(tblGenerador[[#This Row],[Fecha]],tblCalendario[Fecha],tblCalendario[Mes],""),"")</f>
        <v>1</v>
      </c>
      <c r="E659" t="s">
        <v>283</v>
      </c>
      <c r="F659" t="str">
        <f>_xlfn.XLOOKUP(tblGenerador[[#This Row],[ID_Tarea]],tblTareas[ID],tblTareas[TAREAS],"")</f>
        <v>Revisar Y Cargar Lectores De Códigos para inventarios</v>
      </c>
      <c r="G659" t="str">
        <f>_xlfn.XLOOKUP(tblGenerador[[#This Row],[ID_Tarea]],tblTareas[ID],tblTareas[Tipo frecuencia],"")</f>
        <v>mensual</v>
      </c>
      <c r="H659" t="str">
        <f>_xlfn.XLOOKUP(tblGenerador[[#This Row],[ID_Tarea]],tblTareas[ID],tblTareas[Regla frecuencia],"")</f>
        <v>dia 25</v>
      </c>
      <c r="I659">
        <f>_xlfn.XLOOKUP(tblGenerador[[#This Row],[ID_Tarea]],tblTareas[ID],tblTareas[Duración Estándar (min)],"")</f>
        <v>10</v>
      </c>
      <c r="J659" t="str">
        <f>_xlfn.XLOOKUP(tblGenerador[[#This Row],[ID_Tarea]],tblTareas[ID],tblTareas[Turno],"")</f>
        <v>Cualquiera</v>
      </c>
      <c r="K659" t="str">
        <f>_xlfn.XLOOKUP(tblGenerador[[#This Row],[ID_Tarea]],tblTareas[ID],tblTareas[Puesto],"")</f>
        <v>Sub Coordinadora</v>
      </c>
      <c r="L659">
        <f>_xlfn.XLOOKUP(tblGenerador[[#This Row],[ID_Tarea]],tblTareas[ID],tblTareas[Frec Diaria],"")</f>
        <v>1</v>
      </c>
      <c r="M659" t="str">
        <f>_xlfn.XLOOKUP(tblGenerador[[#This Row],[ID_Tarea]],tblTareas[ID],tblTareas[Excluir_Festivos],"")</f>
        <v>si</v>
      </c>
      <c r="N6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0" spans="1:14">
      <c r="A660" s="6">
        <v>46030</v>
      </c>
      <c r="B660">
        <f>IFERROR(_xlfn.XLOOKUP(tblGenerador[[#This Row],[Fecha]],tblCalendario[Fecha],tblCalendario[Num de Sem],""),"")</f>
        <v>2</v>
      </c>
      <c r="C660" t="str">
        <f>IFERROR(_xlfn.XLOOKUP(tblGenerador[[#This Row],[Fecha]],tblCalendario[Fecha],tblCalendario[Dia Semana],""),"")</f>
        <v>jueves</v>
      </c>
      <c r="D660">
        <f>IFERROR(_xlfn.XLOOKUP(tblGenerador[[#This Row],[Fecha]],tblCalendario[Fecha],tblCalendario[Mes],""),"")</f>
        <v>1</v>
      </c>
      <c r="E660" t="s">
        <v>284</v>
      </c>
      <c r="F660" t="str">
        <f>_xlfn.XLOOKUP(tblGenerador[[#This Row],[ID_Tarea]],tblTareas[ID],tblTareas[TAREAS],"")</f>
        <v>Seguimiento Agenda</v>
      </c>
      <c r="G660" t="str">
        <f>_xlfn.XLOOKUP(tblGenerador[[#This Row],[ID_Tarea]],tblTareas[ID],tblTareas[Tipo frecuencia],"")</f>
        <v>diario</v>
      </c>
      <c r="H660" t="str">
        <f>_xlfn.XLOOKUP(tblGenerador[[#This Row],[ID_Tarea]],tblTareas[ID],tblTareas[Regla frecuencia],"")</f>
        <v>diario</v>
      </c>
      <c r="I660">
        <f>_xlfn.XLOOKUP(tblGenerador[[#This Row],[ID_Tarea]],tblTareas[ID],tblTareas[Duración Estándar (min)],"")</f>
        <v>10</v>
      </c>
      <c r="J660" t="str">
        <f>_xlfn.XLOOKUP(tblGenerador[[#This Row],[ID_Tarea]],tblTareas[ID],tblTareas[Turno],"")</f>
        <v>Cualquiera</v>
      </c>
      <c r="K660" t="str">
        <f>_xlfn.XLOOKUP(tblGenerador[[#This Row],[ID_Tarea]],tblTareas[ID],tblTareas[Puesto],"")</f>
        <v>Sub Coordinadora</v>
      </c>
      <c r="L660">
        <f>_xlfn.XLOOKUP(tblGenerador[[#This Row],[ID_Tarea]],tblTareas[ID],tblTareas[Frec Diaria],"")</f>
        <v>1</v>
      </c>
      <c r="M660" t="str">
        <f>_xlfn.XLOOKUP(tblGenerador[[#This Row],[ID_Tarea]],tblTareas[ID],tblTareas[Excluir_Festivos],"")</f>
        <v>si</v>
      </c>
      <c r="N6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1" spans="1:14">
      <c r="A661" s="6">
        <v>46030</v>
      </c>
      <c r="B661">
        <f>IFERROR(_xlfn.XLOOKUP(tblGenerador[[#This Row],[Fecha]],tblCalendario[Fecha],tblCalendario[Num de Sem],""),"")</f>
        <v>2</v>
      </c>
      <c r="C661" t="str">
        <f>IFERROR(_xlfn.XLOOKUP(tblGenerador[[#This Row],[Fecha]],tblCalendario[Fecha],tblCalendario[Dia Semana],""),"")</f>
        <v>jueves</v>
      </c>
      <c r="D661">
        <f>IFERROR(_xlfn.XLOOKUP(tblGenerador[[#This Row],[Fecha]],tblCalendario[Fecha],tblCalendario[Mes],""),"")</f>
        <v>1</v>
      </c>
      <c r="E661" t="s">
        <v>285</v>
      </c>
      <c r="F661" t="str">
        <f>_xlfn.XLOOKUP(tblGenerador[[#This Row],[ID_Tarea]],tblTareas[ID],tblTareas[TAREAS],"")</f>
        <v>Activacion De 2 Credito directos Por Semana</v>
      </c>
      <c r="G661" t="str">
        <f>_xlfn.XLOOKUP(tblGenerador[[#This Row],[ID_Tarea]],tblTareas[ID],tblTareas[Tipo frecuencia],"")</f>
        <v>semanal</v>
      </c>
      <c r="H661" t="str">
        <f>_xlfn.XLOOKUP(tblGenerador[[#This Row],[ID_Tarea]],tblTareas[ID],tblTareas[Regla frecuencia],"")</f>
        <v>viernes</v>
      </c>
      <c r="I661">
        <f>_xlfn.XLOOKUP(tblGenerador[[#This Row],[ID_Tarea]],tblTareas[ID],tblTareas[Duración Estándar (min)],"")</f>
        <v>10</v>
      </c>
      <c r="J661" t="str">
        <f>_xlfn.XLOOKUP(tblGenerador[[#This Row],[ID_Tarea]],tblTareas[ID],tblTareas[Turno],"")</f>
        <v>Cualquiera</v>
      </c>
      <c r="K661" t="str">
        <f>_xlfn.XLOOKUP(tblGenerador[[#This Row],[ID_Tarea]],tblTareas[ID],tblTareas[Puesto],"")</f>
        <v>Asesora Ventas</v>
      </c>
      <c r="L661">
        <f>_xlfn.XLOOKUP(tblGenerador[[#This Row],[ID_Tarea]],tblTareas[ID],tblTareas[Frec Diaria],"")</f>
        <v>1</v>
      </c>
      <c r="M661" t="str">
        <f>_xlfn.XLOOKUP(tblGenerador[[#This Row],[ID_Tarea]],tblTareas[ID],tblTareas[Excluir_Festivos],"")</f>
        <v>si</v>
      </c>
      <c r="N6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2" spans="1:14">
      <c r="A662" s="6">
        <v>46030</v>
      </c>
      <c r="B662">
        <f>IFERROR(_xlfn.XLOOKUP(tblGenerador[[#This Row],[Fecha]],tblCalendario[Fecha],tblCalendario[Num de Sem],""),"")</f>
        <v>2</v>
      </c>
      <c r="C662" t="str">
        <f>IFERROR(_xlfn.XLOOKUP(tblGenerador[[#This Row],[Fecha]],tblCalendario[Fecha],tblCalendario[Dia Semana],""),"")</f>
        <v>jueves</v>
      </c>
      <c r="D662">
        <f>IFERROR(_xlfn.XLOOKUP(tblGenerador[[#This Row],[Fecha]],tblCalendario[Fecha],tblCalendario[Mes],""),"")</f>
        <v>1</v>
      </c>
      <c r="E662" t="s">
        <v>286</v>
      </c>
      <c r="F662" t="str">
        <f>_xlfn.XLOOKUP(tblGenerador[[#This Row],[ID_Tarea]],tblTareas[ID],tblTareas[TAREAS],"")</f>
        <v xml:space="preserve">Evaluar Exhibicon </v>
      </c>
      <c r="G662" t="str">
        <f>_xlfn.XLOOKUP(tblGenerador[[#This Row],[ID_Tarea]],tblTareas[ID],tblTareas[Tipo frecuencia],"")</f>
        <v>semanal</v>
      </c>
      <c r="H662" t="str">
        <f>_xlfn.XLOOKUP(tblGenerador[[#This Row],[ID_Tarea]],tblTareas[ID],tblTareas[Regla frecuencia],"")</f>
        <v>sábado</v>
      </c>
      <c r="I662">
        <f>_xlfn.XLOOKUP(tblGenerador[[#This Row],[ID_Tarea]],tblTareas[ID],tblTareas[Duración Estándar (min)],"")</f>
        <v>10</v>
      </c>
      <c r="J662" t="str">
        <f>_xlfn.XLOOKUP(tblGenerador[[#This Row],[ID_Tarea]],tblTareas[ID],tblTareas[Turno],"")</f>
        <v>Cualquiera</v>
      </c>
      <c r="K662" t="str">
        <f>_xlfn.XLOOKUP(tblGenerador[[#This Row],[ID_Tarea]],tblTareas[ID],tblTareas[Puesto],"")</f>
        <v>Sub Coordinadora</v>
      </c>
      <c r="L662">
        <f>_xlfn.XLOOKUP(tblGenerador[[#This Row],[ID_Tarea]],tblTareas[ID],tblTareas[Frec Diaria],"")</f>
        <v>1</v>
      </c>
      <c r="M662" t="str">
        <f>_xlfn.XLOOKUP(tblGenerador[[#This Row],[ID_Tarea]],tblTareas[ID],tblTareas[Excluir_Festivos],"")</f>
        <v>si</v>
      </c>
      <c r="N6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3" spans="1:14">
      <c r="A663" s="6">
        <v>46030</v>
      </c>
      <c r="B663">
        <f>IFERROR(_xlfn.XLOOKUP(tblGenerador[[#This Row],[Fecha]],tblCalendario[Fecha],tblCalendario[Num de Sem],""),"")</f>
        <v>2</v>
      </c>
      <c r="C663" t="str">
        <f>IFERROR(_xlfn.XLOOKUP(tblGenerador[[#This Row],[Fecha]],tblCalendario[Fecha],tblCalendario[Dia Semana],""),"")</f>
        <v>jueves</v>
      </c>
      <c r="D663">
        <f>IFERROR(_xlfn.XLOOKUP(tblGenerador[[#This Row],[Fecha]],tblCalendario[Fecha],tblCalendario[Mes],""),"")</f>
        <v>1</v>
      </c>
      <c r="E663" t="s">
        <v>287</v>
      </c>
      <c r="F663" t="str">
        <f>_xlfn.XLOOKUP(tblGenerador[[#This Row],[ID_Tarea]],tblTareas[ID],tblTareas[TAREAS],"")</f>
        <v>Revisión De Cortes</v>
      </c>
      <c r="G663" t="str">
        <f>_xlfn.XLOOKUP(tblGenerador[[#This Row],[ID_Tarea]],tblTareas[ID],tblTareas[Tipo frecuencia],"")</f>
        <v>semanal</v>
      </c>
      <c r="H663" t="str">
        <f>_xlfn.XLOOKUP(tblGenerador[[#This Row],[ID_Tarea]],tblTareas[ID],tblTareas[Regla frecuencia],"")</f>
        <v>viernes</v>
      </c>
      <c r="I663">
        <f>_xlfn.XLOOKUP(tblGenerador[[#This Row],[ID_Tarea]],tblTareas[ID],tblTareas[Duración Estándar (min)],"")</f>
        <v>60</v>
      </c>
      <c r="J663" t="str">
        <f>_xlfn.XLOOKUP(tblGenerador[[#This Row],[ID_Tarea]],tblTareas[ID],tblTareas[Turno],"")</f>
        <v>Cualquiera</v>
      </c>
      <c r="K663" t="str">
        <f>_xlfn.XLOOKUP(tblGenerador[[#This Row],[ID_Tarea]],tblTareas[ID],tblTareas[Puesto],"")</f>
        <v>Auxiliar Administrativo</v>
      </c>
      <c r="L663">
        <f>_xlfn.XLOOKUP(tblGenerador[[#This Row],[ID_Tarea]],tblTareas[ID],tblTareas[Frec Diaria],"")</f>
        <v>1</v>
      </c>
      <c r="M663" t="str">
        <f>_xlfn.XLOOKUP(tblGenerador[[#This Row],[ID_Tarea]],tblTareas[ID],tblTareas[Excluir_Festivos],"")</f>
        <v>si</v>
      </c>
      <c r="N6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4" spans="1:14">
      <c r="A664" s="6">
        <v>46030</v>
      </c>
      <c r="B664">
        <f>IFERROR(_xlfn.XLOOKUP(tblGenerador[[#This Row],[Fecha]],tblCalendario[Fecha],tblCalendario[Num de Sem],""),"")</f>
        <v>2</v>
      </c>
      <c r="C664" t="str">
        <f>IFERROR(_xlfn.XLOOKUP(tblGenerador[[#This Row],[Fecha]],tblCalendario[Fecha],tblCalendario[Dia Semana],""),"")</f>
        <v>jueves</v>
      </c>
      <c r="D664">
        <f>IFERROR(_xlfn.XLOOKUP(tblGenerador[[#This Row],[Fecha]],tblCalendario[Fecha],tblCalendario[Mes],""),"")</f>
        <v>1</v>
      </c>
      <c r="E664" t="s">
        <v>288</v>
      </c>
      <c r="F664" t="str">
        <f>_xlfn.XLOOKUP(tblGenerador[[#This Row],[ID_Tarea]],tblTareas[ID],tblTareas[TAREAS],"")</f>
        <v>Reporte Artículos Sin Foto</v>
      </c>
      <c r="G664" t="str">
        <f>_xlfn.XLOOKUP(tblGenerador[[#This Row],[ID_Tarea]],tblTareas[ID],tblTareas[Tipo frecuencia],"")</f>
        <v>mensual</v>
      </c>
      <c r="H664" t="str">
        <f>_xlfn.XLOOKUP(tblGenerador[[#This Row],[ID_Tarea]],tblTareas[ID],tblTareas[Regla frecuencia],"")</f>
        <v>viernes</v>
      </c>
      <c r="I664">
        <f>_xlfn.XLOOKUP(tblGenerador[[#This Row],[ID_Tarea]],tblTareas[ID],tblTareas[Duración Estándar (min)],"")</f>
        <v>15</v>
      </c>
      <c r="J664" t="str">
        <f>_xlfn.XLOOKUP(tblGenerador[[#This Row],[ID_Tarea]],tblTareas[ID],tblTareas[Turno],"")</f>
        <v>Cualquiera</v>
      </c>
      <c r="K664" t="str">
        <f>_xlfn.XLOOKUP(tblGenerador[[#This Row],[ID_Tarea]],tblTareas[ID],tblTareas[Puesto],"")</f>
        <v>Auxiliar Administrativo</v>
      </c>
      <c r="L664">
        <f>_xlfn.XLOOKUP(tblGenerador[[#This Row],[ID_Tarea]],tblTareas[ID],tblTareas[Frec Diaria],"")</f>
        <v>1</v>
      </c>
      <c r="M664" t="str">
        <f>_xlfn.XLOOKUP(tblGenerador[[#This Row],[ID_Tarea]],tblTareas[ID],tblTareas[Excluir_Festivos],"")</f>
        <v>si</v>
      </c>
      <c r="N6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5" spans="1:14">
      <c r="A665" s="6">
        <v>46030</v>
      </c>
      <c r="B665">
        <f>IFERROR(_xlfn.XLOOKUP(tblGenerador[[#This Row],[Fecha]],tblCalendario[Fecha],tblCalendario[Num de Sem],""),"")</f>
        <v>2</v>
      </c>
      <c r="C665" t="str">
        <f>IFERROR(_xlfn.XLOOKUP(tblGenerador[[#This Row],[Fecha]],tblCalendario[Fecha],tblCalendario[Dia Semana],""),"")</f>
        <v>jueves</v>
      </c>
      <c r="D665">
        <f>IFERROR(_xlfn.XLOOKUP(tblGenerador[[#This Row],[Fecha]],tblCalendario[Fecha],tblCalendario[Mes],""),"")</f>
        <v>1</v>
      </c>
      <c r="E665" t="s">
        <v>289</v>
      </c>
      <c r="F665" t="str">
        <f>_xlfn.XLOOKUP(tblGenerador[[#This Row],[ID_Tarea]],tblTareas[ID],tblTareas[TAREAS],"")</f>
        <v>Reporte Descuentos</v>
      </c>
      <c r="G665" t="str">
        <f>_xlfn.XLOOKUP(tblGenerador[[#This Row],[ID_Tarea]],tblTareas[ID],tblTareas[Tipo frecuencia],"")</f>
        <v>diario</v>
      </c>
      <c r="H665" t="str">
        <f>_xlfn.XLOOKUP(tblGenerador[[#This Row],[ID_Tarea]],tblTareas[ID],tblTareas[Regla frecuencia],"")</f>
        <v>diario</v>
      </c>
      <c r="I665">
        <f>_xlfn.XLOOKUP(tblGenerador[[#This Row],[ID_Tarea]],tblTareas[ID],tblTareas[Duración Estándar (min)],"")</f>
        <v>30</v>
      </c>
      <c r="J665" t="str">
        <f>_xlfn.XLOOKUP(tblGenerador[[#This Row],[ID_Tarea]],tblTareas[ID],tblTareas[Turno],"")</f>
        <v>Cualquiera</v>
      </c>
      <c r="K665" t="str">
        <f>_xlfn.XLOOKUP(tblGenerador[[#This Row],[ID_Tarea]],tblTareas[ID],tblTareas[Puesto],"")</f>
        <v>Auxiliar Administrativo</v>
      </c>
      <c r="L665">
        <f>_xlfn.XLOOKUP(tblGenerador[[#This Row],[ID_Tarea]],tblTareas[ID],tblTareas[Frec Diaria],"")</f>
        <v>1</v>
      </c>
      <c r="M665" t="str">
        <f>_xlfn.XLOOKUP(tblGenerador[[#This Row],[ID_Tarea]],tblTareas[ID],tblTareas[Excluir_Festivos],"")</f>
        <v>si</v>
      </c>
      <c r="N6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66" spans="1:14">
      <c r="A666" s="6">
        <v>46030</v>
      </c>
      <c r="B666">
        <f>IFERROR(_xlfn.XLOOKUP(tblGenerador[[#This Row],[Fecha]],tblCalendario[Fecha],tblCalendario[Num de Sem],""),"")</f>
        <v>2</v>
      </c>
      <c r="C666" t="str">
        <f>IFERROR(_xlfn.XLOOKUP(tblGenerador[[#This Row],[Fecha]],tblCalendario[Fecha],tblCalendario[Dia Semana],""),"")</f>
        <v>jueves</v>
      </c>
      <c r="D666">
        <f>IFERROR(_xlfn.XLOOKUP(tblGenerador[[#This Row],[Fecha]],tblCalendario[Fecha],tblCalendario[Mes],""),"")</f>
        <v>1</v>
      </c>
      <c r="E666" t="s">
        <v>290</v>
      </c>
      <c r="F666" t="str">
        <f>_xlfn.XLOOKUP(tblGenerador[[#This Row],[ID_Tarea]],tblTareas[ID],tblTareas[TAREAS],"")</f>
        <v>Reporte De Metas</v>
      </c>
      <c r="G666" t="str">
        <f>_xlfn.XLOOKUP(tblGenerador[[#This Row],[ID_Tarea]],tblTareas[ID],tblTareas[Tipo frecuencia],"")</f>
        <v>semanal</v>
      </c>
      <c r="H666" t="str">
        <f>_xlfn.XLOOKUP(tblGenerador[[#This Row],[ID_Tarea]],tblTareas[ID],tblTareas[Regla frecuencia],"")</f>
        <v>Lunes</v>
      </c>
      <c r="I666">
        <f>_xlfn.XLOOKUP(tblGenerador[[#This Row],[ID_Tarea]],tblTareas[ID],tblTareas[Duración Estándar (min)],"")</f>
        <v>20</v>
      </c>
      <c r="J666" t="str">
        <f>_xlfn.XLOOKUP(tblGenerador[[#This Row],[ID_Tarea]],tblTareas[ID],tblTareas[Turno],"")</f>
        <v>Cualquiera</v>
      </c>
      <c r="K666" t="str">
        <f>_xlfn.XLOOKUP(tblGenerador[[#This Row],[ID_Tarea]],tblTareas[ID],tblTareas[Puesto],"")</f>
        <v>Auxiliar Administrativo</v>
      </c>
      <c r="L666">
        <f>_xlfn.XLOOKUP(tblGenerador[[#This Row],[ID_Tarea]],tblTareas[ID],tblTareas[Frec Diaria],"")</f>
        <v>1</v>
      </c>
      <c r="M666" t="str">
        <f>_xlfn.XLOOKUP(tblGenerador[[#This Row],[ID_Tarea]],tblTareas[ID],tblTareas[Excluir_Festivos],"")</f>
        <v>si</v>
      </c>
      <c r="N6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7" spans="1:14">
      <c r="A667" s="6">
        <v>46030</v>
      </c>
      <c r="B667">
        <f>IFERROR(_xlfn.XLOOKUP(tblGenerador[[#This Row],[Fecha]],tblCalendario[Fecha],tblCalendario[Num de Sem],""),"")</f>
        <v>2</v>
      </c>
      <c r="C667" t="str">
        <f>IFERROR(_xlfn.XLOOKUP(tblGenerador[[#This Row],[Fecha]],tblCalendario[Fecha],tblCalendario[Dia Semana],""),"")</f>
        <v>jueves</v>
      </c>
      <c r="D667">
        <f>IFERROR(_xlfn.XLOOKUP(tblGenerador[[#This Row],[Fecha]],tblCalendario[Fecha],tblCalendario[Mes],""),"")</f>
        <v>1</v>
      </c>
      <c r="E667" t="s">
        <v>291</v>
      </c>
      <c r="F667" t="str">
        <f>_xlfn.XLOOKUP(tblGenerador[[#This Row],[ID_Tarea]],tblTareas[ID],tblTareas[TAREAS],"")</f>
        <v>Evaluación A Cajero (Sobrante En Caja)</v>
      </c>
      <c r="G667" t="str">
        <f>_xlfn.XLOOKUP(tblGenerador[[#This Row],[ID_Tarea]],tblTareas[ID],tblTareas[Tipo frecuencia],"")</f>
        <v>semanal</v>
      </c>
      <c r="H667" t="str">
        <f>_xlfn.XLOOKUP(tblGenerador[[#This Row],[ID_Tarea]],tblTareas[ID],tblTareas[Regla frecuencia],"")</f>
        <v>lunes</v>
      </c>
      <c r="I667">
        <f>_xlfn.XLOOKUP(tblGenerador[[#This Row],[ID_Tarea]],tblTareas[ID],tblTareas[Duración Estándar (min)],"")</f>
        <v>5</v>
      </c>
      <c r="J667" t="str">
        <f>_xlfn.XLOOKUP(tblGenerador[[#This Row],[ID_Tarea]],tblTareas[ID],tblTareas[Turno],"")</f>
        <v>Cualquiera</v>
      </c>
      <c r="K667" t="str">
        <f>_xlfn.XLOOKUP(tblGenerador[[#This Row],[ID_Tarea]],tblTareas[ID],tblTareas[Puesto],"")</f>
        <v>Auxiliar Administrativo</v>
      </c>
      <c r="L667">
        <f>_xlfn.XLOOKUP(tblGenerador[[#This Row],[ID_Tarea]],tblTareas[ID],tblTareas[Frec Diaria],"")</f>
        <v>1</v>
      </c>
      <c r="M667" t="str">
        <f>_xlfn.XLOOKUP(tblGenerador[[#This Row],[ID_Tarea]],tblTareas[ID],tblTareas[Excluir_Festivos],"")</f>
        <v>si</v>
      </c>
      <c r="N6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8" spans="1:14">
      <c r="A668" s="6">
        <v>46030</v>
      </c>
      <c r="B668">
        <f>IFERROR(_xlfn.XLOOKUP(tblGenerador[[#This Row],[Fecha]],tblCalendario[Fecha],tblCalendario[Num de Sem],""),"")</f>
        <v>2</v>
      </c>
      <c r="C668" t="str">
        <f>IFERROR(_xlfn.XLOOKUP(tblGenerador[[#This Row],[Fecha]],tblCalendario[Fecha],tblCalendario[Dia Semana],""),"")</f>
        <v>jueves</v>
      </c>
      <c r="D668">
        <f>IFERROR(_xlfn.XLOOKUP(tblGenerador[[#This Row],[Fecha]],tblCalendario[Fecha],tblCalendario[Mes],""),"")</f>
        <v>1</v>
      </c>
      <c r="E668" t="s">
        <v>292</v>
      </c>
      <c r="F668" t="str">
        <f>_xlfn.XLOOKUP(tblGenerador[[#This Row],[ID_Tarea]],tblTareas[ID],tblTareas[TAREAS],"")</f>
        <v>Reaccionar Publicación Fb Ig Tt</v>
      </c>
      <c r="G668" t="str">
        <f>_xlfn.XLOOKUP(tblGenerador[[#This Row],[ID_Tarea]],tblTareas[ID],tblTareas[Tipo frecuencia],"")</f>
        <v>semanal</v>
      </c>
      <c r="H668" t="str">
        <f>_xlfn.XLOOKUP(tblGenerador[[#This Row],[ID_Tarea]],tblTareas[ID],tblTareas[Regla frecuencia],"")</f>
        <v>domingo</v>
      </c>
      <c r="I668">
        <f>_xlfn.XLOOKUP(tblGenerador[[#This Row],[ID_Tarea]],tblTareas[ID],tblTareas[Duración Estándar (min)],"")</f>
        <v>10</v>
      </c>
      <c r="J668" t="str">
        <f>_xlfn.XLOOKUP(tblGenerador[[#This Row],[ID_Tarea]],tblTareas[ID],tblTareas[Turno],"")</f>
        <v>Cualquiera</v>
      </c>
      <c r="K668" t="str">
        <f>_xlfn.XLOOKUP(tblGenerador[[#This Row],[ID_Tarea]],tblTareas[ID],tblTareas[Puesto],"")</f>
        <v>Auxiliar Administrativo</v>
      </c>
      <c r="L668">
        <f>_xlfn.XLOOKUP(tblGenerador[[#This Row],[ID_Tarea]],tblTareas[ID],tblTareas[Frec Diaria],"")</f>
        <v>1</v>
      </c>
      <c r="M668" t="str">
        <f>_xlfn.XLOOKUP(tblGenerador[[#This Row],[ID_Tarea]],tblTareas[ID],tblTareas[Excluir_Festivos],"")</f>
        <v>si</v>
      </c>
      <c r="N6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69" spans="1:14">
      <c r="A669" s="6">
        <v>46030</v>
      </c>
      <c r="B669">
        <f>IFERROR(_xlfn.XLOOKUP(tblGenerador[[#This Row],[Fecha]],tblCalendario[Fecha],tblCalendario[Num de Sem],""),"")</f>
        <v>2</v>
      </c>
      <c r="C669" t="str">
        <f>IFERROR(_xlfn.XLOOKUP(tblGenerador[[#This Row],[Fecha]],tblCalendario[Fecha],tblCalendario[Dia Semana],""),"")</f>
        <v>jueves</v>
      </c>
      <c r="D669">
        <f>IFERROR(_xlfn.XLOOKUP(tblGenerador[[#This Row],[Fecha]],tblCalendario[Fecha],tblCalendario[Mes],""),"")</f>
        <v>1</v>
      </c>
      <c r="E669" t="s">
        <v>293</v>
      </c>
      <c r="F669" t="str">
        <f>_xlfn.XLOOKUP(tblGenerador[[#This Row],[ID_Tarea]],tblTareas[ID],tblTareas[TAREAS],"")</f>
        <v>Fact. En Cash Planner</v>
      </c>
      <c r="G669" t="str">
        <f>_xlfn.XLOOKUP(tblGenerador[[#This Row],[ID_Tarea]],tblTareas[ID],tblTareas[Tipo frecuencia],"")</f>
        <v>quincenal</v>
      </c>
      <c r="H669" t="str">
        <f>_xlfn.XLOOKUP(tblGenerador[[#This Row],[ID_Tarea]],tblTareas[ID],tblTareas[Regla frecuencia],"")</f>
        <v>dia 20, dia 5</v>
      </c>
      <c r="I669">
        <f>_xlfn.XLOOKUP(tblGenerador[[#This Row],[ID_Tarea]],tblTareas[ID],tblTareas[Duración Estándar (min)],"")</f>
        <v>120</v>
      </c>
      <c r="J669" t="str">
        <f>_xlfn.XLOOKUP(tblGenerador[[#This Row],[ID_Tarea]],tblTareas[ID],tblTareas[Turno],"")</f>
        <v>Cualquiera</v>
      </c>
      <c r="K669" t="str">
        <f>_xlfn.XLOOKUP(tblGenerador[[#This Row],[ID_Tarea]],tblTareas[ID],tblTareas[Puesto],"")</f>
        <v>Auxiliar Administrativo</v>
      </c>
      <c r="L669">
        <f>_xlfn.XLOOKUP(tblGenerador[[#This Row],[ID_Tarea]],tblTareas[ID],tblTareas[Frec Diaria],"")</f>
        <v>1</v>
      </c>
      <c r="M669" t="str">
        <f>_xlfn.XLOOKUP(tblGenerador[[#This Row],[ID_Tarea]],tblTareas[ID],tblTareas[Excluir_Festivos],"")</f>
        <v>si</v>
      </c>
      <c r="N6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0" spans="1:14">
      <c r="A670" s="6">
        <v>46030</v>
      </c>
      <c r="B670">
        <f>IFERROR(_xlfn.XLOOKUP(tblGenerador[[#This Row],[Fecha]],tblCalendario[Fecha],tblCalendario[Num de Sem],""),"")</f>
        <v>2</v>
      </c>
      <c r="C670" t="str">
        <f>IFERROR(_xlfn.XLOOKUP(tblGenerador[[#This Row],[Fecha]],tblCalendario[Fecha],tblCalendario[Dia Semana],""),"")</f>
        <v>jueves</v>
      </c>
      <c r="D670">
        <f>IFERROR(_xlfn.XLOOKUP(tblGenerador[[#This Row],[Fecha]],tblCalendario[Fecha],tblCalendario[Mes],""),"")</f>
        <v>1</v>
      </c>
      <c r="E670" t="s">
        <v>294</v>
      </c>
      <c r="F670" t="str">
        <f>_xlfn.XLOOKUP(tblGenerador[[#This Row],[ID_Tarea]],tblTareas[ID],tblTareas[TAREAS],"")</f>
        <v>Conciliación De Documentos Con Cash Planner</v>
      </c>
      <c r="G670" t="str">
        <f>_xlfn.XLOOKUP(tblGenerador[[#This Row],[ID_Tarea]],tblTareas[ID],tblTareas[Tipo frecuencia],"")</f>
        <v>quincenal</v>
      </c>
      <c r="H670" t="str">
        <f>_xlfn.XLOOKUP(tblGenerador[[#This Row],[ID_Tarea]],tblTareas[ID],tblTareas[Regla frecuencia],"")</f>
        <v>viernes</v>
      </c>
      <c r="I670">
        <f>_xlfn.XLOOKUP(tblGenerador[[#This Row],[ID_Tarea]],tblTareas[ID],tblTareas[Duración Estándar (min)],"")</f>
        <v>10</v>
      </c>
      <c r="J670" t="str">
        <f>_xlfn.XLOOKUP(tblGenerador[[#This Row],[ID_Tarea]],tblTareas[ID],tblTareas[Turno],"")</f>
        <v>Cualquiera</v>
      </c>
      <c r="K670" t="str">
        <f>_xlfn.XLOOKUP(tblGenerador[[#This Row],[ID_Tarea]],tblTareas[ID],tblTareas[Puesto],"")</f>
        <v>Auxiliar Administrativo</v>
      </c>
      <c r="L670">
        <f>_xlfn.XLOOKUP(tblGenerador[[#This Row],[ID_Tarea]],tblTareas[ID],tblTareas[Frec Diaria],"")</f>
        <v>1</v>
      </c>
      <c r="M670" t="str">
        <f>_xlfn.XLOOKUP(tblGenerador[[#This Row],[ID_Tarea]],tblTareas[ID],tblTareas[Excluir_Festivos],"")</f>
        <v>si</v>
      </c>
      <c r="N6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1" spans="1:14">
      <c r="A671" s="6">
        <v>46030</v>
      </c>
      <c r="B671">
        <f>IFERROR(_xlfn.XLOOKUP(tblGenerador[[#This Row],[Fecha]],tblCalendario[Fecha],tblCalendario[Num de Sem],""),"")</f>
        <v>2</v>
      </c>
      <c r="C671" t="str">
        <f>IFERROR(_xlfn.XLOOKUP(tblGenerador[[#This Row],[Fecha]],tblCalendario[Fecha],tblCalendario[Dia Semana],""),"")</f>
        <v>jueves</v>
      </c>
      <c r="D671">
        <f>IFERROR(_xlfn.XLOOKUP(tblGenerador[[#This Row],[Fecha]],tblCalendario[Fecha],tblCalendario[Mes],""),"")</f>
        <v>1</v>
      </c>
      <c r="E671" t="s">
        <v>295</v>
      </c>
      <c r="F671" t="str">
        <f>_xlfn.XLOOKUP(tblGenerador[[#This Row],[ID_Tarea]],tblTareas[ID],tblTareas[TAREAS],"")</f>
        <v>Control Y Planeación De Pagos</v>
      </c>
      <c r="G671" t="str">
        <f>_xlfn.XLOOKUP(tblGenerador[[#This Row],[ID_Tarea]],tblTareas[ID],tblTareas[Tipo frecuencia],"")</f>
        <v>quincenal</v>
      </c>
      <c r="H671" t="str">
        <f>_xlfn.XLOOKUP(tblGenerador[[#This Row],[ID_Tarea]],tblTareas[ID],tblTareas[Regla frecuencia],"")</f>
        <v>dia 20, dia 5</v>
      </c>
      <c r="I671">
        <f>_xlfn.XLOOKUP(tblGenerador[[#This Row],[ID_Tarea]],tblTareas[ID],tblTareas[Duración Estándar (min)],"")</f>
        <v>10</v>
      </c>
      <c r="J671" t="str">
        <f>_xlfn.XLOOKUP(tblGenerador[[#This Row],[ID_Tarea]],tblTareas[ID],tblTareas[Turno],"")</f>
        <v>Cualquiera</v>
      </c>
      <c r="K671" t="str">
        <f>_xlfn.XLOOKUP(tblGenerador[[#This Row],[ID_Tarea]],tblTareas[ID],tblTareas[Puesto],"")</f>
        <v>Auxiliar Administrativo</v>
      </c>
      <c r="L671">
        <f>_xlfn.XLOOKUP(tblGenerador[[#This Row],[ID_Tarea]],tblTareas[ID],tblTareas[Frec Diaria],"")</f>
        <v>1</v>
      </c>
      <c r="M671" t="str">
        <f>_xlfn.XLOOKUP(tblGenerador[[#This Row],[ID_Tarea]],tblTareas[ID],tblTareas[Excluir_Festivos],"")</f>
        <v>si</v>
      </c>
      <c r="N6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2" spans="1:14">
      <c r="A672" s="6">
        <v>46030</v>
      </c>
      <c r="B672">
        <f>IFERROR(_xlfn.XLOOKUP(tblGenerador[[#This Row],[Fecha]],tblCalendario[Fecha],tblCalendario[Num de Sem],""),"")</f>
        <v>2</v>
      </c>
      <c r="C672" t="str">
        <f>IFERROR(_xlfn.XLOOKUP(tblGenerador[[#This Row],[Fecha]],tblCalendario[Fecha],tblCalendario[Dia Semana],""),"")</f>
        <v>jueves</v>
      </c>
      <c r="D672">
        <f>IFERROR(_xlfn.XLOOKUP(tblGenerador[[#This Row],[Fecha]],tblCalendario[Fecha],tblCalendario[Mes],""),"")</f>
        <v>1</v>
      </c>
      <c r="E672" t="s">
        <v>296</v>
      </c>
      <c r="F672" t="str">
        <f>_xlfn.XLOOKUP(tblGenerador[[#This Row],[ID_Tarea]],tblTareas[ID],tblTareas[TAREAS],"")</f>
        <v>Saldos En Bancos</v>
      </c>
      <c r="G672" t="str">
        <f>_xlfn.XLOOKUP(tblGenerador[[#This Row],[ID_Tarea]],tblTareas[ID],tblTareas[Tipo frecuencia],"")</f>
        <v>quincenal</v>
      </c>
      <c r="H672" t="str">
        <f>_xlfn.XLOOKUP(tblGenerador[[#This Row],[ID_Tarea]],tblTareas[ID],tblTareas[Regla frecuencia],"")</f>
        <v>dia 20, dia 5</v>
      </c>
      <c r="I672">
        <f>_xlfn.XLOOKUP(tblGenerador[[#This Row],[ID_Tarea]],tblTareas[ID],tblTareas[Duración Estándar (min)],"")</f>
        <v>10</v>
      </c>
      <c r="J672" t="str">
        <f>_xlfn.XLOOKUP(tblGenerador[[#This Row],[ID_Tarea]],tblTareas[ID],tblTareas[Turno],"")</f>
        <v>Cualquiera</v>
      </c>
      <c r="K672" t="str">
        <f>_xlfn.XLOOKUP(tblGenerador[[#This Row],[ID_Tarea]],tblTareas[ID],tblTareas[Puesto],"")</f>
        <v>Auxiliar Administrativo</v>
      </c>
      <c r="L672">
        <f>_xlfn.XLOOKUP(tblGenerador[[#This Row],[ID_Tarea]],tblTareas[ID],tblTareas[Frec Diaria],"")</f>
        <v>1</v>
      </c>
      <c r="M672" t="str">
        <f>_xlfn.XLOOKUP(tblGenerador[[#This Row],[ID_Tarea]],tblTareas[ID],tblTareas[Excluir_Festivos],"")</f>
        <v>si</v>
      </c>
      <c r="N6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3" spans="1:14">
      <c r="A673" s="6">
        <v>46030</v>
      </c>
      <c r="B673">
        <f>IFERROR(_xlfn.XLOOKUP(tblGenerador[[#This Row],[Fecha]],tblCalendario[Fecha],tblCalendario[Num de Sem],""),"")</f>
        <v>2</v>
      </c>
      <c r="C673" t="str">
        <f>IFERROR(_xlfn.XLOOKUP(tblGenerador[[#This Row],[Fecha]],tblCalendario[Fecha],tblCalendario[Dia Semana],""),"")</f>
        <v>jueves</v>
      </c>
      <c r="D673">
        <f>IFERROR(_xlfn.XLOOKUP(tblGenerador[[#This Row],[Fecha]],tblCalendario[Fecha],tblCalendario[Mes],""),"")</f>
        <v>1</v>
      </c>
      <c r="E673" t="s">
        <v>297</v>
      </c>
      <c r="F673" t="str">
        <f>_xlfn.XLOOKUP(tblGenerador[[#This Row],[ID_Tarea]],tblTareas[ID],tblTareas[TAREAS],"")</f>
        <v>Supervisar El Aroma En Piso De Venta</v>
      </c>
      <c r="G673" t="str">
        <f>_xlfn.XLOOKUP(tblGenerador[[#This Row],[ID_Tarea]],tblTareas[ID],tblTareas[Tipo frecuencia],"")</f>
        <v>semanal</v>
      </c>
      <c r="H673" t="str">
        <f>_xlfn.XLOOKUP(tblGenerador[[#This Row],[ID_Tarea]],tblTareas[ID],tblTareas[Regla frecuencia],"")</f>
        <v>lunes</v>
      </c>
      <c r="I673">
        <f>_xlfn.XLOOKUP(tblGenerador[[#This Row],[ID_Tarea]],tblTareas[ID],tblTareas[Duración Estándar (min)],"")</f>
        <v>10</v>
      </c>
      <c r="J673" t="str">
        <f>_xlfn.XLOOKUP(tblGenerador[[#This Row],[ID_Tarea]],tblTareas[ID],tblTareas[Turno],"")</f>
        <v>Cualquiera</v>
      </c>
      <c r="K673" t="str">
        <f>_xlfn.XLOOKUP(tblGenerador[[#This Row],[ID_Tarea]],tblTareas[ID],tblTareas[Puesto],"")</f>
        <v>Auxiliar Administrativo</v>
      </c>
      <c r="L673">
        <f>_xlfn.XLOOKUP(tblGenerador[[#This Row],[ID_Tarea]],tblTareas[ID],tblTareas[Frec Diaria],"")</f>
        <v>1</v>
      </c>
      <c r="M673" t="str">
        <f>_xlfn.XLOOKUP(tblGenerador[[#This Row],[ID_Tarea]],tblTareas[ID],tblTareas[Excluir_Festivos],"")</f>
        <v>si</v>
      </c>
      <c r="N6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4" spans="1:14">
      <c r="A674" s="6">
        <v>46030</v>
      </c>
      <c r="B674">
        <f>IFERROR(_xlfn.XLOOKUP(tblGenerador[[#This Row],[Fecha]],tblCalendario[Fecha],tblCalendario[Num de Sem],""),"")</f>
        <v>2</v>
      </c>
      <c r="C674" t="str">
        <f>IFERROR(_xlfn.XLOOKUP(tblGenerador[[#This Row],[Fecha]],tblCalendario[Fecha],tblCalendario[Dia Semana],""),"")</f>
        <v>jueves</v>
      </c>
      <c r="D674">
        <f>IFERROR(_xlfn.XLOOKUP(tblGenerador[[#This Row],[Fecha]],tblCalendario[Fecha],tblCalendario[Mes],""),"")</f>
        <v>1</v>
      </c>
      <c r="E674" t="s">
        <v>298</v>
      </c>
      <c r="F674" t="str">
        <f>_xlfn.XLOOKUP(tblGenerador[[#This Row],[ID_Tarea]],tblTareas[ID],tblTareas[TAREAS],"")</f>
        <v>Envio De Tareas Diarias A Alex 5:00</v>
      </c>
      <c r="G674" t="str">
        <f>_xlfn.XLOOKUP(tblGenerador[[#This Row],[ID_Tarea]],tblTareas[ID],tblTareas[Tipo frecuencia],"")</f>
        <v>diario</v>
      </c>
      <c r="H674" t="str">
        <f>_xlfn.XLOOKUP(tblGenerador[[#This Row],[ID_Tarea]],tblTareas[ID],tblTareas[Regla frecuencia],"")</f>
        <v>diario</v>
      </c>
      <c r="I674">
        <f>_xlfn.XLOOKUP(tblGenerador[[#This Row],[ID_Tarea]],tblTareas[ID],tblTareas[Duración Estándar (min)],"")</f>
        <v>5</v>
      </c>
      <c r="J674" t="str">
        <f>_xlfn.XLOOKUP(tblGenerador[[#This Row],[ID_Tarea]],tblTareas[ID],tblTareas[Turno],"")</f>
        <v>Cualquiera</v>
      </c>
      <c r="K674" t="str">
        <f>_xlfn.XLOOKUP(tblGenerador[[#This Row],[ID_Tarea]],tblTareas[ID],tblTareas[Puesto],"")</f>
        <v>Auxiliar Administrativo</v>
      </c>
      <c r="L674">
        <f>_xlfn.XLOOKUP(tblGenerador[[#This Row],[ID_Tarea]],tblTareas[ID],tblTareas[Frec Diaria],"")</f>
        <v>1</v>
      </c>
      <c r="M674" t="str">
        <f>_xlfn.XLOOKUP(tblGenerador[[#This Row],[ID_Tarea]],tblTareas[ID],tblTareas[Excluir_Festivos],"")</f>
        <v>si</v>
      </c>
      <c r="N6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675" spans="1:14">
      <c r="A675" s="6">
        <v>46030</v>
      </c>
      <c r="B675">
        <f>IFERROR(_xlfn.XLOOKUP(tblGenerador[[#This Row],[Fecha]],tblCalendario[Fecha],tblCalendario[Num de Sem],""),"")</f>
        <v>2</v>
      </c>
      <c r="C675" t="str">
        <f>IFERROR(_xlfn.XLOOKUP(tblGenerador[[#This Row],[Fecha]],tblCalendario[Fecha],tblCalendario[Dia Semana],""),"")</f>
        <v>jueves</v>
      </c>
      <c r="D675">
        <f>IFERROR(_xlfn.XLOOKUP(tblGenerador[[#This Row],[Fecha]],tblCalendario[Fecha],tblCalendario[Mes],""),"")</f>
        <v>1</v>
      </c>
      <c r="E675" t="s">
        <v>299</v>
      </c>
      <c r="F675" t="str">
        <f>_xlfn.XLOOKUP(tblGenerador[[#This Row],[ID_Tarea]],tblTareas[ID],tblTareas[TAREAS],"")</f>
        <v>Lista De Raya Firmada Jaime Y Olga</v>
      </c>
      <c r="G675" t="str">
        <f>_xlfn.XLOOKUP(tblGenerador[[#This Row],[ID_Tarea]],tblTareas[ID],tblTareas[Tipo frecuencia],"")</f>
        <v>semanal</v>
      </c>
      <c r="H675" t="str">
        <f>_xlfn.XLOOKUP(tblGenerador[[#This Row],[ID_Tarea]],tblTareas[ID],tblTareas[Regla frecuencia],"")</f>
        <v>sábado</v>
      </c>
      <c r="I675">
        <f>_xlfn.XLOOKUP(tblGenerador[[#This Row],[ID_Tarea]],tblTareas[ID],tblTareas[Duración Estándar (min)],"")</f>
        <v>15</v>
      </c>
      <c r="J675" t="str">
        <f>_xlfn.XLOOKUP(tblGenerador[[#This Row],[ID_Tarea]],tblTareas[ID],tblTareas[Turno],"")</f>
        <v>Cualquiera</v>
      </c>
      <c r="K675" t="str">
        <f>_xlfn.XLOOKUP(tblGenerador[[#This Row],[ID_Tarea]],tblTareas[ID],tblTareas[Puesto],"")</f>
        <v>Auxiliar Administrativo</v>
      </c>
      <c r="L675">
        <f>_xlfn.XLOOKUP(tblGenerador[[#This Row],[ID_Tarea]],tblTareas[ID],tblTareas[Frec Diaria],"")</f>
        <v>1</v>
      </c>
      <c r="M675" t="str">
        <f>_xlfn.XLOOKUP(tblGenerador[[#This Row],[ID_Tarea]],tblTareas[ID],tblTareas[Excluir_Festivos],"")</f>
        <v>si</v>
      </c>
      <c r="N6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6" spans="1:14">
      <c r="A676" s="6">
        <v>46030</v>
      </c>
      <c r="B676">
        <f>IFERROR(_xlfn.XLOOKUP(tblGenerador[[#This Row],[Fecha]],tblCalendario[Fecha],tblCalendario[Num de Sem],""),"")</f>
        <v>2</v>
      </c>
      <c r="C676" t="str">
        <f>IFERROR(_xlfn.XLOOKUP(tblGenerador[[#This Row],[Fecha]],tblCalendario[Fecha],tblCalendario[Dia Semana],""),"")</f>
        <v>jueves</v>
      </c>
      <c r="D676">
        <f>IFERROR(_xlfn.XLOOKUP(tblGenerador[[#This Row],[Fecha]],tblCalendario[Fecha],tblCalendario[Mes],""),"")</f>
        <v>1</v>
      </c>
      <c r="E676" t="s">
        <v>4697</v>
      </c>
      <c r="F676" t="str">
        <f>_xlfn.XLOOKUP(tblGenerador[[#This Row],[ID_Tarea]],tblTareas[ID],tblTareas[TAREAS],"")</f>
        <v>Lista De Asistencia Firmada Jaime Y Olga</v>
      </c>
      <c r="G676" t="str">
        <f>_xlfn.XLOOKUP(tblGenerador[[#This Row],[ID_Tarea]],tblTareas[ID],tblTareas[Tipo frecuencia],"")</f>
        <v>semanal</v>
      </c>
      <c r="H676" t="str">
        <f>_xlfn.XLOOKUP(tblGenerador[[#This Row],[ID_Tarea]],tblTareas[ID],tblTareas[Regla frecuencia],"")</f>
        <v>sábado</v>
      </c>
      <c r="I676">
        <f>_xlfn.XLOOKUP(tblGenerador[[#This Row],[ID_Tarea]],tblTareas[ID],tblTareas[Duración Estándar (min)],"")</f>
        <v>15</v>
      </c>
      <c r="J676" t="str">
        <f>_xlfn.XLOOKUP(tblGenerador[[#This Row],[ID_Tarea]],tblTareas[ID],tblTareas[Turno],"")</f>
        <v>Cualquiera</v>
      </c>
      <c r="K676" t="str">
        <f>_xlfn.XLOOKUP(tblGenerador[[#This Row],[ID_Tarea]],tblTareas[ID],tblTareas[Puesto],"")</f>
        <v>Auxiliar Administrativo</v>
      </c>
      <c r="L676">
        <f>_xlfn.XLOOKUP(tblGenerador[[#This Row],[ID_Tarea]],tblTareas[ID],tblTareas[Frec Diaria],"")</f>
        <v>1</v>
      </c>
      <c r="M676" t="str">
        <f>_xlfn.XLOOKUP(tblGenerador[[#This Row],[ID_Tarea]],tblTareas[ID],tblTareas[Excluir_Festivos],"")</f>
        <v>si</v>
      </c>
      <c r="N6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7" spans="1:14">
      <c r="A677" s="6">
        <v>46030</v>
      </c>
      <c r="B677">
        <f>IFERROR(_xlfn.XLOOKUP(tblGenerador[[#This Row],[Fecha]],tblCalendario[Fecha],tblCalendario[Num de Sem],""),"")</f>
        <v>2</v>
      </c>
      <c r="C677" t="str">
        <f>IFERROR(_xlfn.XLOOKUP(tblGenerador[[#This Row],[Fecha]],tblCalendario[Fecha],tblCalendario[Dia Semana],""),"")</f>
        <v>jueves</v>
      </c>
      <c r="D677">
        <f>IFERROR(_xlfn.XLOOKUP(tblGenerador[[#This Row],[Fecha]],tblCalendario[Fecha],tblCalendario[Mes],""),"")</f>
        <v>1</v>
      </c>
      <c r="E677" t="s">
        <v>300</v>
      </c>
      <c r="F677" t="str">
        <f>_xlfn.XLOOKUP(tblGenerador[[#This Row],[ID_Tarea]],tblTareas[ID],tblTareas[TAREAS],"")</f>
        <v>Reporte Semanal Asistencia Jaime Y Olga</v>
      </c>
      <c r="G677" t="str">
        <f>_xlfn.XLOOKUP(tblGenerador[[#This Row],[ID_Tarea]],tblTareas[ID],tblTareas[Tipo frecuencia],"")</f>
        <v>semanal</v>
      </c>
      <c r="H677" t="str">
        <f>_xlfn.XLOOKUP(tblGenerador[[#This Row],[ID_Tarea]],tblTareas[ID],tblTareas[Regla frecuencia],"")</f>
        <v>Lunes</v>
      </c>
      <c r="I677">
        <f>_xlfn.XLOOKUP(tblGenerador[[#This Row],[ID_Tarea]],tblTareas[ID],tblTareas[Duración Estándar (min)],"")</f>
        <v>60</v>
      </c>
      <c r="J677" t="str">
        <f>_xlfn.XLOOKUP(tblGenerador[[#This Row],[ID_Tarea]],tblTareas[ID],tblTareas[Turno],"")</f>
        <v>Cualquiera</v>
      </c>
      <c r="K677" t="str">
        <f>_xlfn.XLOOKUP(tblGenerador[[#This Row],[ID_Tarea]],tblTareas[ID],tblTareas[Puesto],"")</f>
        <v>Sub Coordinadora</v>
      </c>
      <c r="L677">
        <f>_xlfn.XLOOKUP(tblGenerador[[#This Row],[ID_Tarea]],tblTareas[ID],tblTareas[Frec Diaria],"")</f>
        <v>1</v>
      </c>
      <c r="M677" t="str">
        <f>_xlfn.XLOOKUP(tblGenerador[[#This Row],[ID_Tarea]],tblTareas[ID],tblTareas[Excluir_Festivos],"")</f>
        <v>si</v>
      </c>
      <c r="N6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8" spans="1:14">
      <c r="A678" s="6">
        <v>46030</v>
      </c>
      <c r="B678">
        <f>IFERROR(_xlfn.XLOOKUP(tblGenerador[[#This Row],[Fecha]],tblCalendario[Fecha],tblCalendario[Num de Sem],""),"")</f>
        <v>2</v>
      </c>
      <c r="C678" t="str">
        <f>IFERROR(_xlfn.XLOOKUP(tblGenerador[[#This Row],[Fecha]],tblCalendario[Fecha],tblCalendario[Dia Semana],""),"")</f>
        <v>jueves</v>
      </c>
      <c r="D678">
        <f>IFERROR(_xlfn.XLOOKUP(tblGenerador[[#This Row],[Fecha]],tblCalendario[Fecha],tblCalendario[Mes],""),"")</f>
        <v>1</v>
      </c>
      <c r="E678" t="s">
        <v>301</v>
      </c>
      <c r="F678" t="str">
        <f>_xlfn.XLOOKUP(tblGenerador[[#This Row],[ID_Tarea]],tblTareas[ID],tblTareas[TAREAS],"")</f>
        <v>Auditar Lista De Raya Olga / Jaime</v>
      </c>
      <c r="G678" t="str">
        <f>_xlfn.XLOOKUP(tblGenerador[[#This Row],[ID_Tarea]],tblTareas[ID],tblTareas[Tipo frecuencia],"")</f>
        <v>mensual</v>
      </c>
      <c r="H678" t="str">
        <f>_xlfn.XLOOKUP(tblGenerador[[#This Row],[ID_Tarea]],tblTareas[ID],tblTareas[Regla frecuencia],"")</f>
        <v>martes</v>
      </c>
      <c r="I678">
        <f>_xlfn.XLOOKUP(tblGenerador[[#This Row],[ID_Tarea]],tblTareas[ID],tblTareas[Duración Estándar (min)],"")</f>
        <v>10</v>
      </c>
      <c r="J678" t="str">
        <f>_xlfn.XLOOKUP(tblGenerador[[#This Row],[ID_Tarea]],tblTareas[ID],tblTareas[Turno],"")</f>
        <v>Cualquiera</v>
      </c>
      <c r="K678" t="str">
        <f>_xlfn.XLOOKUP(tblGenerador[[#This Row],[ID_Tarea]],tblTareas[ID],tblTareas[Puesto],"")</f>
        <v>Auxiliar Administrativo</v>
      </c>
      <c r="L678">
        <f>_xlfn.XLOOKUP(tblGenerador[[#This Row],[ID_Tarea]],tblTareas[ID],tblTareas[Frec Diaria],"")</f>
        <v>1</v>
      </c>
      <c r="M678" t="str">
        <f>_xlfn.XLOOKUP(tblGenerador[[#This Row],[ID_Tarea]],tblTareas[ID],tblTareas[Excluir_Festivos],"")</f>
        <v>si</v>
      </c>
      <c r="N6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79" spans="1:14">
      <c r="A679" s="6">
        <v>46030</v>
      </c>
      <c r="B679">
        <f>IFERROR(_xlfn.XLOOKUP(tblGenerador[[#This Row],[Fecha]],tblCalendario[Fecha],tblCalendario[Num de Sem],""),"")</f>
        <v>2</v>
      </c>
      <c r="C679" t="str">
        <f>IFERROR(_xlfn.XLOOKUP(tblGenerador[[#This Row],[Fecha]],tblCalendario[Fecha],tblCalendario[Dia Semana],""),"")</f>
        <v>jueves</v>
      </c>
      <c r="D679">
        <f>IFERROR(_xlfn.XLOOKUP(tblGenerador[[#This Row],[Fecha]],tblCalendario[Fecha],tblCalendario[Mes],""),"")</f>
        <v>1</v>
      </c>
      <c r="E679" t="s">
        <v>4698</v>
      </c>
      <c r="F679" t="str">
        <f>_xlfn.XLOOKUP(tblGenerador[[#This Row],[ID_Tarea]],tblTareas[ID],tblTareas[TAREAS],"")</f>
        <v>Auditar Lista De Asistencia Olga / Jaime</v>
      </c>
      <c r="G679" t="str">
        <f>_xlfn.XLOOKUP(tblGenerador[[#This Row],[ID_Tarea]],tblTareas[ID],tblTareas[Tipo frecuencia],"")</f>
        <v>mensual</v>
      </c>
      <c r="H679" t="str">
        <f>_xlfn.XLOOKUP(tblGenerador[[#This Row],[ID_Tarea]],tblTareas[ID],tblTareas[Regla frecuencia],"")</f>
        <v>martes</v>
      </c>
      <c r="I679">
        <f>_xlfn.XLOOKUP(tblGenerador[[#This Row],[ID_Tarea]],tblTareas[ID],tblTareas[Duración Estándar (min)],"")</f>
        <v>10</v>
      </c>
      <c r="J679" t="str">
        <f>_xlfn.XLOOKUP(tblGenerador[[#This Row],[ID_Tarea]],tblTareas[ID],tblTareas[Turno],"")</f>
        <v>Cualquiera</v>
      </c>
      <c r="K679" t="str">
        <f>_xlfn.XLOOKUP(tblGenerador[[#This Row],[ID_Tarea]],tblTareas[ID],tblTareas[Puesto],"")</f>
        <v>Auxiliar Administrativo</v>
      </c>
      <c r="L679">
        <f>_xlfn.XLOOKUP(tblGenerador[[#This Row],[ID_Tarea]],tblTareas[ID],tblTareas[Frec Diaria],"")</f>
        <v>1</v>
      </c>
      <c r="M679" t="str">
        <f>_xlfn.XLOOKUP(tblGenerador[[#This Row],[ID_Tarea]],tblTareas[ID],tblTareas[Excluir_Festivos],"")</f>
        <v>si</v>
      </c>
      <c r="N6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0" spans="1:14">
      <c r="A680" s="6">
        <v>46030</v>
      </c>
      <c r="B680">
        <f>IFERROR(_xlfn.XLOOKUP(tblGenerador[[#This Row],[Fecha]],tblCalendario[Fecha],tblCalendario[Num de Sem],""),"")</f>
        <v>2</v>
      </c>
      <c r="C680" t="str">
        <f>IFERROR(_xlfn.XLOOKUP(tblGenerador[[#This Row],[Fecha]],tblCalendario[Fecha],tblCalendario[Dia Semana],""),"")</f>
        <v>jueves</v>
      </c>
      <c r="D680">
        <f>IFERROR(_xlfn.XLOOKUP(tblGenerador[[#This Row],[Fecha]],tblCalendario[Fecha],tblCalendario[Mes],""),"")</f>
        <v>1</v>
      </c>
      <c r="E680" t="s">
        <v>302</v>
      </c>
      <c r="F680" t="str">
        <f>_xlfn.XLOOKUP(tblGenerador[[#This Row],[ID_Tarea]],tblTareas[ID],tblTareas[TAREAS],"")</f>
        <v xml:space="preserve">Generar Nomina Sem Anterior(Lunes)                               </v>
      </c>
      <c r="G680" t="str">
        <f>_xlfn.XLOOKUP(tblGenerador[[#This Row],[ID_Tarea]],tblTareas[ID],tblTareas[Tipo frecuencia],"")</f>
        <v>semanal</v>
      </c>
      <c r="H680" t="str">
        <f>_xlfn.XLOOKUP(tblGenerador[[#This Row],[ID_Tarea]],tblTareas[ID],tblTareas[Regla frecuencia],"")</f>
        <v>domingo</v>
      </c>
      <c r="I680">
        <f>_xlfn.XLOOKUP(tblGenerador[[#This Row],[ID_Tarea]],tblTareas[ID],tblTareas[Duración Estándar (min)],"")</f>
        <v>30</v>
      </c>
      <c r="J680" t="str">
        <f>_xlfn.XLOOKUP(tblGenerador[[#This Row],[ID_Tarea]],tblTareas[ID],tblTareas[Turno],"")</f>
        <v>Cualquiera</v>
      </c>
      <c r="K680" t="str">
        <f>_xlfn.XLOOKUP(tblGenerador[[#This Row],[ID_Tarea]],tblTareas[ID],tblTareas[Puesto],"")</f>
        <v>Auxiliar Administrativo</v>
      </c>
      <c r="L680">
        <f>_xlfn.XLOOKUP(tblGenerador[[#This Row],[ID_Tarea]],tblTareas[ID],tblTareas[Frec Diaria],"")</f>
        <v>1</v>
      </c>
      <c r="M680" t="str">
        <f>_xlfn.XLOOKUP(tblGenerador[[#This Row],[ID_Tarea]],tblTareas[ID],tblTareas[Excluir_Festivos],"")</f>
        <v>si</v>
      </c>
      <c r="N6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1" spans="1:14">
      <c r="A681" s="6">
        <v>46030</v>
      </c>
      <c r="B681">
        <f>IFERROR(_xlfn.XLOOKUP(tblGenerador[[#This Row],[Fecha]],tblCalendario[Fecha],tblCalendario[Num de Sem],""),"")</f>
        <v>2</v>
      </c>
      <c r="C681" t="str">
        <f>IFERROR(_xlfn.XLOOKUP(tblGenerador[[#This Row],[Fecha]],tblCalendario[Fecha],tblCalendario[Dia Semana],""),"")</f>
        <v>jueves</v>
      </c>
      <c r="D681">
        <f>IFERROR(_xlfn.XLOOKUP(tblGenerador[[#This Row],[Fecha]],tblCalendario[Fecha],tblCalendario[Mes],""),"")</f>
        <v>1</v>
      </c>
      <c r="E681" t="s">
        <v>303</v>
      </c>
      <c r="F681" t="str">
        <f>_xlfn.XLOOKUP(tblGenerador[[#This Row],[ID_Tarea]],tblTareas[ID],tblTareas[TAREAS],"")</f>
        <v>Colaborador Mas Valioso / Vendedor Del Mes</v>
      </c>
      <c r="G681" t="str">
        <f>_xlfn.XLOOKUP(tblGenerador[[#This Row],[ID_Tarea]],tblTareas[ID],tblTareas[Tipo frecuencia],"")</f>
        <v>mensual</v>
      </c>
      <c r="H681" t="str">
        <f>_xlfn.XLOOKUP(tblGenerador[[#This Row],[ID_Tarea]],tblTareas[ID],tblTareas[Regla frecuencia],"")</f>
        <v>dia 27</v>
      </c>
      <c r="I681">
        <f>_xlfn.XLOOKUP(tblGenerador[[#This Row],[ID_Tarea]],tblTareas[ID],tblTareas[Duración Estándar (min)],"")</f>
        <v>50</v>
      </c>
      <c r="J681" t="str">
        <f>_xlfn.XLOOKUP(tblGenerador[[#This Row],[ID_Tarea]],tblTareas[ID],tblTareas[Turno],"")</f>
        <v>Cualquiera</v>
      </c>
      <c r="K681" t="str">
        <f>_xlfn.XLOOKUP(tblGenerador[[#This Row],[ID_Tarea]],tblTareas[ID],tblTareas[Puesto],"")</f>
        <v>Auxiliar Administrativo</v>
      </c>
      <c r="L681">
        <f>_xlfn.XLOOKUP(tblGenerador[[#This Row],[ID_Tarea]],tblTareas[ID],tblTareas[Frec Diaria],"")</f>
        <v>1</v>
      </c>
      <c r="M681" t="str">
        <f>_xlfn.XLOOKUP(tblGenerador[[#This Row],[ID_Tarea]],tblTareas[ID],tblTareas[Excluir_Festivos],"")</f>
        <v>si</v>
      </c>
      <c r="N6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2" spans="1:14">
      <c r="A682" s="6">
        <v>46030</v>
      </c>
      <c r="B682">
        <f>IFERROR(_xlfn.XLOOKUP(tblGenerador[[#This Row],[Fecha]],tblCalendario[Fecha],tblCalendario[Num de Sem],""),"")</f>
        <v>2</v>
      </c>
      <c r="C682" t="str">
        <f>IFERROR(_xlfn.XLOOKUP(tblGenerador[[#This Row],[Fecha]],tblCalendario[Fecha],tblCalendario[Dia Semana],""),"")</f>
        <v>jueves</v>
      </c>
      <c r="D682">
        <f>IFERROR(_xlfn.XLOOKUP(tblGenerador[[#This Row],[Fecha]],tblCalendario[Fecha],tblCalendario[Mes],""),"")</f>
        <v>1</v>
      </c>
      <c r="E682" t="s">
        <v>304</v>
      </c>
      <c r="F682" t="str">
        <f>_xlfn.XLOOKUP(tblGenerador[[#This Row],[ID_Tarea]],tblTareas[ID],tblTareas[TAREAS],"")</f>
        <v>Programar Festejos (Aniversarios/Cumpleaños)</v>
      </c>
      <c r="G682" t="str">
        <f>_xlfn.XLOOKUP(tblGenerador[[#This Row],[ID_Tarea]],tblTareas[ID],tblTareas[Tipo frecuencia],"")</f>
        <v>mensual</v>
      </c>
      <c r="H682" t="str">
        <f>_xlfn.XLOOKUP(tblGenerador[[#This Row],[ID_Tarea]],tblTareas[ID],tblTareas[Regla frecuencia],"")</f>
        <v>dia 26</v>
      </c>
      <c r="I682">
        <f>_xlfn.XLOOKUP(tblGenerador[[#This Row],[ID_Tarea]],tblTareas[ID],tblTareas[Duración Estándar (min)],"")</f>
        <v>15</v>
      </c>
      <c r="J682" t="str">
        <f>_xlfn.XLOOKUP(tblGenerador[[#This Row],[ID_Tarea]],tblTareas[ID],tblTareas[Turno],"")</f>
        <v>Cualquiera</v>
      </c>
      <c r="K682" t="str">
        <f>_xlfn.XLOOKUP(tblGenerador[[#This Row],[ID_Tarea]],tblTareas[ID],tblTareas[Puesto],"")</f>
        <v>Auxiliar Administrativo</v>
      </c>
      <c r="L682">
        <f>_xlfn.XLOOKUP(tblGenerador[[#This Row],[ID_Tarea]],tblTareas[ID],tblTareas[Frec Diaria],"")</f>
        <v>1</v>
      </c>
      <c r="M682" t="str">
        <f>_xlfn.XLOOKUP(tblGenerador[[#This Row],[ID_Tarea]],tblTareas[ID],tblTareas[Excluir_Festivos],"")</f>
        <v>si</v>
      </c>
      <c r="N6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3" spans="1:14">
      <c r="A683" s="6">
        <v>46030</v>
      </c>
      <c r="B683">
        <f>IFERROR(_xlfn.XLOOKUP(tblGenerador[[#This Row],[Fecha]],tblCalendario[Fecha],tblCalendario[Num de Sem],""),"")</f>
        <v>2</v>
      </c>
      <c r="C683" t="str">
        <f>IFERROR(_xlfn.XLOOKUP(tblGenerador[[#This Row],[Fecha]],tblCalendario[Fecha],tblCalendario[Dia Semana],""),"")</f>
        <v>jueves</v>
      </c>
      <c r="D683">
        <f>IFERROR(_xlfn.XLOOKUP(tblGenerador[[#This Row],[Fecha]],tblCalendario[Fecha],tblCalendario[Mes],""),"")</f>
        <v>1</v>
      </c>
      <c r="E683" t="s">
        <v>305</v>
      </c>
      <c r="F683" t="str">
        <f>_xlfn.XLOOKUP(tblGenerador[[#This Row],[ID_Tarea]],tblTareas[ID],tblTareas[TAREAS],"")</f>
        <v>Revisión De Tareas Variables Mensuales</v>
      </c>
      <c r="G683" t="str">
        <f>_xlfn.XLOOKUP(tblGenerador[[#This Row],[ID_Tarea]],tblTareas[ID],tblTareas[Tipo frecuencia],"")</f>
        <v>mensual</v>
      </c>
      <c r="H683" t="str">
        <f>_xlfn.XLOOKUP(tblGenerador[[#This Row],[ID_Tarea]],tblTareas[ID],tblTareas[Regla frecuencia],"")</f>
        <v>dia 24</v>
      </c>
      <c r="I683">
        <f>_xlfn.XLOOKUP(tblGenerador[[#This Row],[ID_Tarea]],tblTareas[ID],tblTareas[Duración Estándar (min)],"")</f>
        <v>5</v>
      </c>
      <c r="J683" t="str">
        <f>_xlfn.XLOOKUP(tblGenerador[[#This Row],[ID_Tarea]],tblTareas[ID],tblTareas[Turno],"")</f>
        <v>Cualquiera</v>
      </c>
      <c r="K683" t="str">
        <f>_xlfn.XLOOKUP(tblGenerador[[#This Row],[ID_Tarea]],tblTareas[ID],tblTareas[Puesto],"")</f>
        <v>Auxiliar Administrativo</v>
      </c>
      <c r="L683">
        <f>_xlfn.XLOOKUP(tblGenerador[[#This Row],[ID_Tarea]],tblTareas[ID],tblTareas[Frec Diaria],"")</f>
        <v>1</v>
      </c>
      <c r="M683" t="str">
        <f>_xlfn.XLOOKUP(tblGenerador[[#This Row],[ID_Tarea]],tblTareas[ID],tblTareas[Excluir_Festivos],"")</f>
        <v>si</v>
      </c>
      <c r="N6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4" spans="1:14">
      <c r="A684" s="6">
        <v>46030</v>
      </c>
      <c r="B684">
        <f>IFERROR(_xlfn.XLOOKUP(tblGenerador[[#This Row],[Fecha]],tblCalendario[Fecha],tblCalendario[Num de Sem],""),"")</f>
        <v>2</v>
      </c>
      <c r="C684" t="str">
        <f>IFERROR(_xlfn.XLOOKUP(tblGenerador[[#This Row],[Fecha]],tblCalendario[Fecha],tblCalendario[Dia Semana],""),"")</f>
        <v>jueves</v>
      </c>
      <c r="D684">
        <f>IFERROR(_xlfn.XLOOKUP(tblGenerador[[#This Row],[Fecha]],tblCalendario[Fecha],tblCalendario[Mes],""),"")</f>
        <v>1</v>
      </c>
      <c r="E684" t="s">
        <v>1326</v>
      </c>
      <c r="F684" t="str">
        <f>_xlfn.XLOOKUP(tblGenerador[[#This Row],[ID_Tarea]],tblTareas[ID],tblTareas[TAREAS],"")</f>
        <v>Programar Pagos Del Mes En Cash Planner Renta Dpto Alex</v>
      </c>
      <c r="G684" t="str">
        <f>_xlfn.XLOOKUP(tblGenerador[[#This Row],[ID_Tarea]],tblTareas[ID],tblTareas[Tipo frecuencia],"")</f>
        <v>mensual</v>
      </c>
      <c r="H684" t="str">
        <f>_xlfn.XLOOKUP(tblGenerador[[#This Row],[ID_Tarea]],tblTareas[ID],tblTareas[Regla frecuencia],"")</f>
        <v>dia 26</v>
      </c>
      <c r="I684">
        <f>_xlfn.XLOOKUP(tblGenerador[[#This Row],[ID_Tarea]],tblTareas[ID],tblTareas[Duración Estándar (min)],"")</f>
        <v>5</v>
      </c>
      <c r="J684" t="str">
        <f>_xlfn.XLOOKUP(tblGenerador[[#This Row],[ID_Tarea]],tblTareas[ID],tblTareas[Turno],"")</f>
        <v>Cualquiera</v>
      </c>
      <c r="K684" t="str">
        <f>_xlfn.XLOOKUP(tblGenerador[[#This Row],[ID_Tarea]],tblTareas[ID],tblTareas[Puesto],"")</f>
        <v>Auxiliar Administrativo</v>
      </c>
      <c r="L684">
        <f>_xlfn.XLOOKUP(tblGenerador[[#This Row],[ID_Tarea]],tblTareas[ID],tblTareas[Frec Diaria],"")</f>
        <v>1</v>
      </c>
      <c r="M684" t="str">
        <f>_xlfn.XLOOKUP(tblGenerador[[#This Row],[ID_Tarea]],tblTareas[ID],tblTareas[Excluir_Festivos],"")</f>
        <v>si</v>
      </c>
      <c r="N6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5" spans="1:14">
      <c r="A685" s="6">
        <v>46030</v>
      </c>
      <c r="B685">
        <f>IFERROR(_xlfn.XLOOKUP(tblGenerador[[#This Row],[Fecha]],tblCalendario[Fecha],tblCalendario[Num de Sem],""),"")</f>
        <v>2</v>
      </c>
      <c r="C685" t="str">
        <f>IFERROR(_xlfn.XLOOKUP(tblGenerador[[#This Row],[Fecha]],tblCalendario[Fecha],tblCalendario[Dia Semana],""),"")</f>
        <v>jueves</v>
      </c>
      <c r="D685">
        <f>IFERROR(_xlfn.XLOOKUP(tblGenerador[[#This Row],[Fecha]],tblCalendario[Fecha],tblCalendario[Mes],""),"")</f>
        <v>1</v>
      </c>
      <c r="E685" t="s">
        <v>1327</v>
      </c>
      <c r="F685" t="str">
        <f>_xlfn.XLOOKUP(tblGenerador[[#This Row],[ID_Tarea]],tblTareas[ID],tblTareas[TAREAS],"")</f>
        <v>Programar Pagos Del Mes En Cash Planner Honorarios Contador Olga / Jaime</v>
      </c>
      <c r="G685" t="str">
        <f>_xlfn.XLOOKUP(tblGenerador[[#This Row],[ID_Tarea]],tblTareas[ID],tblTareas[Tipo frecuencia],"")</f>
        <v>mensual</v>
      </c>
      <c r="H685" t="str">
        <f>_xlfn.XLOOKUP(tblGenerador[[#This Row],[ID_Tarea]],tblTareas[ID],tblTareas[Regla frecuencia],"")</f>
        <v>dia 27</v>
      </c>
      <c r="I685">
        <f>_xlfn.XLOOKUP(tblGenerador[[#This Row],[ID_Tarea]],tblTareas[ID],tblTareas[Duración Estándar (min)],"")</f>
        <v>5</v>
      </c>
      <c r="J685" t="str">
        <f>_xlfn.XLOOKUP(tblGenerador[[#This Row],[ID_Tarea]],tblTareas[ID],tblTareas[Turno],"")</f>
        <v>Cualquiera</v>
      </c>
      <c r="K685" t="str">
        <f>_xlfn.XLOOKUP(tblGenerador[[#This Row],[ID_Tarea]],tblTareas[ID],tblTareas[Puesto],"")</f>
        <v>Auxiliar Administrativo</v>
      </c>
      <c r="L685">
        <f>_xlfn.XLOOKUP(tblGenerador[[#This Row],[ID_Tarea]],tblTareas[ID],tblTareas[Frec Diaria],"")</f>
        <v>1</v>
      </c>
      <c r="M685" t="str">
        <f>_xlfn.XLOOKUP(tblGenerador[[#This Row],[ID_Tarea]],tblTareas[ID],tblTareas[Excluir_Festivos],"")</f>
        <v>si</v>
      </c>
      <c r="N6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6" spans="1:14">
      <c r="A686" s="6">
        <v>46030</v>
      </c>
      <c r="B686">
        <f>IFERROR(_xlfn.XLOOKUP(tblGenerador[[#This Row],[Fecha]],tblCalendario[Fecha],tblCalendario[Num de Sem],""),"")</f>
        <v>2</v>
      </c>
      <c r="C686" t="str">
        <f>IFERROR(_xlfn.XLOOKUP(tblGenerador[[#This Row],[Fecha]],tblCalendario[Fecha],tblCalendario[Dia Semana],""),"")</f>
        <v>jueves</v>
      </c>
      <c r="D686">
        <f>IFERROR(_xlfn.XLOOKUP(tblGenerador[[#This Row],[Fecha]],tblCalendario[Fecha],tblCalendario[Mes],""),"")</f>
        <v>1</v>
      </c>
      <c r="E686" t="s">
        <v>1328</v>
      </c>
      <c r="F686" t="str">
        <f>_xlfn.XLOOKUP(tblGenerador[[#This Row],[ID_Tarea]],tblTareas[ID],tblTareas[TAREAS],"")</f>
        <v>Programar Pagos Del Mes En Cash Planner SAT Jaime / Olga</v>
      </c>
      <c r="G686" t="str">
        <f>_xlfn.XLOOKUP(tblGenerador[[#This Row],[ID_Tarea]],tblTareas[ID],tblTareas[Tipo frecuencia],"")</f>
        <v>mensual</v>
      </c>
      <c r="H686" t="str">
        <f>_xlfn.XLOOKUP(tblGenerador[[#This Row],[ID_Tarea]],tblTareas[ID],tblTareas[Regla frecuencia],"")</f>
        <v>dia 29</v>
      </c>
      <c r="I686">
        <f>_xlfn.XLOOKUP(tblGenerador[[#This Row],[ID_Tarea]],tblTareas[ID],tblTareas[Duración Estándar (min)],"")</f>
        <v>5</v>
      </c>
      <c r="J686" t="str">
        <f>_xlfn.XLOOKUP(tblGenerador[[#This Row],[ID_Tarea]],tblTareas[ID],tblTareas[Turno],"")</f>
        <v>Cualquiera</v>
      </c>
      <c r="K686" t="str">
        <f>_xlfn.XLOOKUP(tblGenerador[[#This Row],[ID_Tarea]],tblTareas[ID],tblTareas[Puesto],"")</f>
        <v>Auxiliar Administrativo</v>
      </c>
      <c r="L686">
        <f>_xlfn.XLOOKUP(tblGenerador[[#This Row],[ID_Tarea]],tblTareas[ID],tblTareas[Frec Diaria],"")</f>
        <v>1</v>
      </c>
      <c r="M686" t="str">
        <f>_xlfn.XLOOKUP(tblGenerador[[#This Row],[ID_Tarea]],tblTareas[ID],tblTareas[Excluir_Festivos],"")</f>
        <v>si</v>
      </c>
      <c r="N6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7" spans="1:14">
      <c r="A687" s="6">
        <v>46030</v>
      </c>
      <c r="B687">
        <f>IFERROR(_xlfn.XLOOKUP(tblGenerador[[#This Row],[Fecha]],tblCalendario[Fecha],tblCalendario[Num de Sem],""),"")</f>
        <v>2</v>
      </c>
      <c r="C687" t="str">
        <f>IFERROR(_xlfn.XLOOKUP(tblGenerador[[#This Row],[Fecha]],tblCalendario[Fecha],tblCalendario[Dia Semana],""),"")</f>
        <v>jueves</v>
      </c>
      <c r="D687">
        <f>IFERROR(_xlfn.XLOOKUP(tblGenerador[[#This Row],[Fecha]],tblCalendario[Fecha],tblCalendario[Mes],""),"")</f>
        <v>1</v>
      </c>
      <c r="E687" t="s">
        <v>1329</v>
      </c>
      <c r="F687" t="str">
        <f>_xlfn.XLOOKUP(tblGenerador[[#This Row],[ID_Tarea]],tblTareas[ID],tblTareas[TAREAS],"")</f>
        <v>Programar Pagos Del Mes En Cash Planner Isn Olga / Jaime</v>
      </c>
      <c r="G687" t="str">
        <f>_xlfn.XLOOKUP(tblGenerador[[#This Row],[ID_Tarea]],tblTareas[ID],tblTareas[Tipo frecuencia],"")</f>
        <v>mensual</v>
      </c>
      <c r="H687" t="str">
        <f>_xlfn.XLOOKUP(tblGenerador[[#This Row],[ID_Tarea]],tblTareas[ID],tblTareas[Regla frecuencia],"")</f>
        <v>dia 30</v>
      </c>
      <c r="I687">
        <f>_xlfn.XLOOKUP(tblGenerador[[#This Row],[ID_Tarea]],tblTareas[ID],tblTareas[Duración Estándar (min)],"")</f>
        <v>5</v>
      </c>
      <c r="J687" t="str">
        <f>_xlfn.XLOOKUP(tblGenerador[[#This Row],[ID_Tarea]],tblTareas[ID],tblTareas[Turno],"")</f>
        <v>Cualquiera</v>
      </c>
      <c r="K687" t="str">
        <f>_xlfn.XLOOKUP(tblGenerador[[#This Row],[ID_Tarea]],tblTareas[ID],tblTareas[Puesto],"")</f>
        <v>Auxiliar Administrativo</v>
      </c>
      <c r="L687">
        <f>_xlfn.XLOOKUP(tblGenerador[[#This Row],[ID_Tarea]],tblTareas[ID],tblTareas[Frec Diaria],"")</f>
        <v>1</v>
      </c>
      <c r="M687" t="str">
        <f>_xlfn.XLOOKUP(tblGenerador[[#This Row],[ID_Tarea]],tblTareas[ID],tblTareas[Excluir_Festivos],"")</f>
        <v>si</v>
      </c>
      <c r="N6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8" spans="1:14">
      <c r="A688" s="6">
        <v>46030</v>
      </c>
      <c r="B688">
        <f>IFERROR(_xlfn.XLOOKUP(tblGenerador[[#This Row],[Fecha]],tblCalendario[Fecha],tblCalendario[Num de Sem],""),"")</f>
        <v>2</v>
      </c>
      <c r="C688" t="str">
        <f>IFERROR(_xlfn.XLOOKUP(tblGenerador[[#This Row],[Fecha]],tblCalendario[Fecha],tblCalendario[Dia Semana],""),"")</f>
        <v>jueves</v>
      </c>
      <c r="D688">
        <f>IFERROR(_xlfn.XLOOKUP(tblGenerador[[#This Row],[Fecha]],tblCalendario[Fecha],tblCalendario[Mes],""),"")</f>
        <v>1</v>
      </c>
      <c r="E688" t="s">
        <v>1330</v>
      </c>
      <c r="F688" t="str">
        <f>_xlfn.XLOOKUP(tblGenerador[[#This Row],[ID_Tarea]],tblTareas[ID],tblTareas[TAREAS],"")</f>
        <v>Programar Pagos Del Mes En Cash Planner Imss Olga / Jaime</v>
      </c>
      <c r="G688" t="str">
        <f>_xlfn.XLOOKUP(tblGenerador[[#This Row],[ID_Tarea]],tblTareas[ID],tblTareas[Tipo frecuencia],"")</f>
        <v>mensual</v>
      </c>
      <c r="H688" t="str">
        <f>_xlfn.XLOOKUP(tblGenerador[[#This Row],[ID_Tarea]],tblTareas[ID],tblTareas[Regla frecuencia],"")</f>
        <v>dia 31</v>
      </c>
      <c r="I688">
        <f>_xlfn.XLOOKUP(tblGenerador[[#This Row],[ID_Tarea]],tblTareas[ID],tblTareas[Duración Estándar (min)],"")</f>
        <v>5</v>
      </c>
      <c r="J688" t="str">
        <f>_xlfn.XLOOKUP(tblGenerador[[#This Row],[ID_Tarea]],tblTareas[ID],tblTareas[Turno],"")</f>
        <v>Cualquiera</v>
      </c>
      <c r="K688" t="str">
        <f>_xlfn.XLOOKUP(tblGenerador[[#This Row],[ID_Tarea]],tblTareas[ID],tblTareas[Puesto],"")</f>
        <v>Auxiliar Administrativo</v>
      </c>
      <c r="L688">
        <f>_xlfn.XLOOKUP(tblGenerador[[#This Row],[ID_Tarea]],tblTareas[ID],tblTareas[Frec Diaria],"")</f>
        <v>1</v>
      </c>
      <c r="M688" t="str">
        <f>_xlfn.XLOOKUP(tblGenerador[[#This Row],[ID_Tarea]],tblTareas[ID],tblTareas[Excluir_Festivos],"")</f>
        <v>si</v>
      </c>
      <c r="N6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89" spans="1:14">
      <c r="A689" s="6">
        <v>46030</v>
      </c>
      <c r="B689">
        <f>IFERROR(_xlfn.XLOOKUP(tblGenerador[[#This Row],[Fecha]],tblCalendario[Fecha],tblCalendario[Num de Sem],""),"")</f>
        <v>2</v>
      </c>
      <c r="C689" t="str">
        <f>IFERROR(_xlfn.XLOOKUP(tblGenerador[[#This Row],[Fecha]],tblCalendario[Fecha],tblCalendario[Dia Semana],""),"")</f>
        <v>jueves</v>
      </c>
      <c r="D689">
        <f>IFERROR(_xlfn.XLOOKUP(tblGenerador[[#This Row],[Fecha]],tblCalendario[Fecha],tblCalendario[Mes],""),"")</f>
        <v>1</v>
      </c>
      <c r="E689" t="s">
        <v>306</v>
      </c>
      <c r="F689" t="str">
        <f>_xlfn.XLOOKUP(tblGenerador[[#This Row],[ID_Tarea]],tblTareas[ID],tblTareas[TAREAS],"")</f>
        <v>Presentar Control Semanal</v>
      </c>
      <c r="G689" t="str">
        <f>_xlfn.XLOOKUP(tblGenerador[[#This Row],[ID_Tarea]],tblTareas[ID],tblTareas[Tipo frecuencia],"")</f>
        <v>semanal</v>
      </c>
      <c r="H689" t="str">
        <f>_xlfn.XLOOKUP(tblGenerador[[#This Row],[ID_Tarea]],tblTareas[ID],tblTareas[Regla frecuencia],"")</f>
        <v>domingo</v>
      </c>
      <c r="I689">
        <f>_xlfn.XLOOKUP(tblGenerador[[#This Row],[ID_Tarea]],tblTareas[ID],tblTareas[Duración Estándar (min)],"")</f>
        <v>120</v>
      </c>
      <c r="J689" t="str">
        <f>_xlfn.XLOOKUP(tblGenerador[[#This Row],[ID_Tarea]],tblTareas[ID],tblTareas[Turno],"")</f>
        <v>Cualquiera</v>
      </c>
      <c r="K689" t="str">
        <f>_xlfn.XLOOKUP(tblGenerador[[#This Row],[ID_Tarea]],tblTareas[ID],tblTareas[Puesto],"")</f>
        <v>Auxiliar Administrativo</v>
      </c>
      <c r="L689">
        <f>_xlfn.XLOOKUP(tblGenerador[[#This Row],[ID_Tarea]],tblTareas[ID],tblTareas[Frec Diaria],"")</f>
        <v>1</v>
      </c>
      <c r="M689" t="str">
        <f>_xlfn.XLOOKUP(tblGenerador[[#This Row],[ID_Tarea]],tblTareas[ID],tblTareas[Excluir_Festivos],"")</f>
        <v>si</v>
      </c>
      <c r="N6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0" spans="1:14">
      <c r="A690" s="6">
        <v>46030</v>
      </c>
      <c r="B690">
        <f>IFERROR(_xlfn.XLOOKUP(tblGenerador[[#This Row],[Fecha]],tblCalendario[Fecha],tblCalendario[Num de Sem],""),"")</f>
        <v>2</v>
      </c>
      <c r="C690" t="str">
        <f>IFERROR(_xlfn.XLOOKUP(tblGenerador[[#This Row],[Fecha]],tblCalendario[Fecha],tblCalendario[Dia Semana],""),"")</f>
        <v>jueves</v>
      </c>
      <c r="D690">
        <f>IFERROR(_xlfn.XLOOKUP(tblGenerador[[#This Row],[Fecha]],tblCalendario[Fecha],tblCalendario[Mes],""),"")</f>
        <v>1</v>
      </c>
      <c r="E690" t="s">
        <v>307</v>
      </c>
      <c r="F690" t="str">
        <f>_xlfn.XLOOKUP(tblGenerador[[#This Row],[ID_Tarea]],tblTareas[ID],tblTareas[TAREAS],"")</f>
        <v>Realizar Depósitos Efectivo</v>
      </c>
      <c r="G690" t="str">
        <f>_xlfn.XLOOKUP(tblGenerador[[#This Row],[ID_Tarea]],tblTareas[ID],tblTareas[Tipo frecuencia],"")</f>
        <v>personalizada</v>
      </c>
      <c r="H690" t="str">
        <f>_xlfn.XLOOKUP(tblGenerador[[#This Row],[ID_Tarea]],tblTareas[ID],tblTareas[Regla frecuencia],"")</f>
        <v>dia 30</v>
      </c>
      <c r="I690">
        <f>_xlfn.XLOOKUP(tblGenerador[[#This Row],[ID_Tarea]],tblTareas[ID],tblTareas[Duración Estándar (min)],"")</f>
        <v>60</v>
      </c>
      <c r="J690" t="str">
        <f>_xlfn.XLOOKUP(tblGenerador[[#This Row],[ID_Tarea]],tblTareas[ID],tblTareas[Turno],"")</f>
        <v>Cualquiera</v>
      </c>
      <c r="K690" t="str">
        <f>_xlfn.XLOOKUP(tblGenerador[[#This Row],[ID_Tarea]],tblTareas[ID],tblTareas[Puesto],"")</f>
        <v>Auxiliar Administrativo</v>
      </c>
      <c r="L690">
        <f>_xlfn.XLOOKUP(tblGenerador[[#This Row],[ID_Tarea]],tblTareas[ID],tblTareas[Frec Diaria],"")</f>
        <v>1</v>
      </c>
      <c r="M690" t="str">
        <f>_xlfn.XLOOKUP(tblGenerador[[#This Row],[ID_Tarea]],tblTareas[ID],tblTareas[Excluir_Festivos],"")</f>
        <v>si</v>
      </c>
      <c r="N6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1" spans="1:14">
      <c r="A691" s="6">
        <v>46030</v>
      </c>
      <c r="B691">
        <f>IFERROR(_xlfn.XLOOKUP(tblGenerador[[#This Row],[Fecha]],tblCalendario[Fecha],tblCalendario[Num de Sem],""),"")</f>
        <v>2</v>
      </c>
      <c r="C691" t="str">
        <f>IFERROR(_xlfn.XLOOKUP(tblGenerador[[#This Row],[Fecha]],tblCalendario[Fecha],tblCalendario[Dia Semana],""),"")</f>
        <v>jueves</v>
      </c>
      <c r="D691">
        <f>IFERROR(_xlfn.XLOOKUP(tblGenerador[[#This Row],[Fecha]],tblCalendario[Fecha],tblCalendario[Mes],""),"")</f>
        <v>1</v>
      </c>
      <c r="E691" t="s">
        <v>308</v>
      </c>
      <c r="F691" t="str">
        <f>_xlfn.XLOOKUP(tblGenerador[[#This Row],[ID_Tarea]],tblTareas[ID],tblTareas[TAREAS],"")</f>
        <v>Solicitar Movs. Bancarios</v>
      </c>
      <c r="G691" t="str">
        <f>_xlfn.XLOOKUP(tblGenerador[[#This Row],[ID_Tarea]],tblTareas[ID],tblTareas[Tipo frecuencia],"")</f>
        <v>quincenal</v>
      </c>
      <c r="H691" t="str">
        <f>_xlfn.XLOOKUP(tblGenerador[[#This Row],[ID_Tarea]],tblTareas[ID],tblTareas[Regla frecuencia],"")</f>
        <v>Ultimo dia del mes</v>
      </c>
      <c r="I691">
        <f>_xlfn.XLOOKUP(tblGenerador[[#This Row],[ID_Tarea]],tblTareas[ID],tblTareas[Duración Estándar (min)],"")</f>
        <v>5</v>
      </c>
      <c r="J691" t="str">
        <f>_xlfn.XLOOKUP(tblGenerador[[#This Row],[ID_Tarea]],tblTareas[ID],tblTareas[Turno],"")</f>
        <v>Cualquiera</v>
      </c>
      <c r="K691" t="str">
        <f>_xlfn.XLOOKUP(tblGenerador[[#This Row],[ID_Tarea]],tblTareas[ID],tblTareas[Puesto],"")</f>
        <v>Auxiliar Administrativo</v>
      </c>
      <c r="L691">
        <f>_xlfn.XLOOKUP(tblGenerador[[#This Row],[ID_Tarea]],tblTareas[ID],tblTareas[Frec Diaria],"")</f>
        <v>1</v>
      </c>
      <c r="M691" t="str">
        <f>_xlfn.XLOOKUP(tblGenerador[[#This Row],[ID_Tarea]],tblTareas[ID],tblTareas[Excluir_Festivos],"")</f>
        <v>si</v>
      </c>
      <c r="N6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2" spans="1:14">
      <c r="A692" s="6">
        <v>46030</v>
      </c>
      <c r="B692">
        <f>IFERROR(_xlfn.XLOOKUP(tblGenerador[[#This Row],[Fecha]],tblCalendario[Fecha],tblCalendario[Num de Sem],""),"")</f>
        <v>2</v>
      </c>
      <c r="C692" t="str">
        <f>IFERROR(_xlfn.XLOOKUP(tblGenerador[[#This Row],[Fecha]],tblCalendario[Fecha],tblCalendario[Dia Semana],""),"")</f>
        <v>jueves</v>
      </c>
      <c r="D692">
        <f>IFERROR(_xlfn.XLOOKUP(tblGenerador[[#This Row],[Fecha]],tblCalendario[Fecha],tblCalendario[Mes],""),"")</f>
        <v>1</v>
      </c>
      <c r="E692" t="s">
        <v>309</v>
      </c>
      <c r="F692" t="str">
        <f>_xlfn.XLOOKUP(tblGenerador[[#This Row],[ID_Tarea]],tblTareas[ID],tblTareas[TAREAS],"")</f>
        <v>Solicitar Facturas Jaime</v>
      </c>
      <c r="G692" t="str">
        <f>_xlfn.XLOOKUP(tblGenerador[[#This Row],[ID_Tarea]],tblTareas[ID],tblTareas[Tipo frecuencia],"")</f>
        <v>personalizada</v>
      </c>
      <c r="H692" t="str">
        <f>_xlfn.XLOOKUP(tblGenerador[[#This Row],[ID_Tarea]],tblTareas[ID],tblTareas[Regla frecuencia],"")</f>
        <v>dia 30</v>
      </c>
      <c r="I692">
        <f>_xlfn.XLOOKUP(tblGenerador[[#This Row],[ID_Tarea]],tblTareas[ID],tblTareas[Duración Estándar (min)],"")</f>
        <v>120</v>
      </c>
      <c r="J692" t="str">
        <f>_xlfn.XLOOKUP(tblGenerador[[#This Row],[ID_Tarea]],tblTareas[ID],tblTareas[Turno],"")</f>
        <v>Cualquiera</v>
      </c>
      <c r="K692" t="str">
        <f>_xlfn.XLOOKUP(tblGenerador[[#This Row],[ID_Tarea]],tblTareas[ID],tblTareas[Puesto],"")</f>
        <v>Auxiliar Administrativo</v>
      </c>
      <c r="L692">
        <f>_xlfn.XLOOKUP(tblGenerador[[#This Row],[ID_Tarea]],tblTareas[ID],tblTareas[Frec Diaria],"")</f>
        <v>1</v>
      </c>
      <c r="M692" t="str">
        <f>_xlfn.XLOOKUP(tblGenerador[[#This Row],[ID_Tarea]],tblTareas[ID],tblTareas[Excluir_Festivos],"")</f>
        <v>si</v>
      </c>
      <c r="N6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3" spans="1:14">
      <c r="A693" s="6">
        <v>46030</v>
      </c>
      <c r="B693">
        <f>IFERROR(_xlfn.XLOOKUP(tblGenerador[[#This Row],[Fecha]],tblCalendario[Fecha],tblCalendario[Num de Sem],""),"")</f>
        <v>2</v>
      </c>
      <c r="C693" t="str">
        <f>IFERROR(_xlfn.XLOOKUP(tblGenerador[[#This Row],[Fecha]],tblCalendario[Fecha],tblCalendario[Dia Semana],""),"")</f>
        <v>jueves</v>
      </c>
      <c r="D693">
        <f>IFERROR(_xlfn.XLOOKUP(tblGenerador[[#This Row],[Fecha]],tblCalendario[Fecha],tblCalendario[Mes],""),"")</f>
        <v>1</v>
      </c>
      <c r="E693" t="s">
        <v>4699</v>
      </c>
      <c r="F693" t="str">
        <f>_xlfn.XLOOKUP(tblGenerador[[#This Row],[ID_Tarea]],tblTareas[ID],tblTareas[TAREAS],"")</f>
        <v>Solicitar Facturas Olga</v>
      </c>
      <c r="G693" t="str">
        <f>_xlfn.XLOOKUP(tblGenerador[[#This Row],[ID_Tarea]],tblTareas[ID],tblTareas[Tipo frecuencia],"")</f>
        <v>personalizada</v>
      </c>
      <c r="H693" t="str">
        <f>_xlfn.XLOOKUP(tblGenerador[[#This Row],[ID_Tarea]],tblTareas[ID],tblTareas[Regla frecuencia],"")</f>
        <v>dia 30</v>
      </c>
      <c r="I693">
        <f>_xlfn.XLOOKUP(tblGenerador[[#This Row],[ID_Tarea]],tblTareas[ID],tblTareas[Duración Estándar (min)],"")</f>
        <v>120</v>
      </c>
      <c r="J693" t="str">
        <f>_xlfn.XLOOKUP(tblGenerador[[#This Row],[ID_Tarea]],tblTareas[ID],tblTareas[Turno],"")</f>
        <v>Cualquiera</v>
      </c>
      <c r="K693" t="str">
        <f>_xlfn.XLOOKUP(tblGenerador[[#This Row],[ID_Tarea]],tblTareas[ID],tblTareas[Puesto],"")</f>
        <v>Auxiliar Administrativo</v>
      </c>
      <c r="L693">
        <f>_xlfn.XLOOKUP(tblGenerador[[#This Row],[ID_Tarea]],tblTareas[ID],tblTareas[Frec Diaria],"")</f>
        <v>1</v>
      </c>
      <c r="M693" t="str">
        <f>_xlfn.XLOOKUP(tblGenerador[[#This Row],[ID_Tarea]],tblTareas[ID],tblTareas[Excluir_Festivos],"")</f>
        <v>si</v>
      </c>
      <c r="N6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4" spans="1:14">
      <c r="A694" s="6">
        <v>46030</v>
      </c>
      <c r="B694">
        <f>IFERROR(_xlfn.XLOOKUP(tblGenerador[[#This Row],[Fecha]],tblCalendario[Fecha],tblCalendario[Num de Sem],""),"")</f>
        <v>2</v>
      </c>
      <c r="C694" t="str">
        <f>IFERROR(_xlfn.XLOOKUP(tblGenerador[[#This Row],[Fecha]],tblCalendario[Fecha],tblCalendario[Dia Semana],""),"")</f>
        <v>jueves</v>
      </c>
      <c r="D694">
        <f>IFERROR(_xlfn.XLOOKUP(tblGenerador[[#This Row],[Fecha]],tblCalendario[Fecha],tblCalendario[Mes],""),"")</f>
        <v>1</v>
      </c>
      <c r="E694" t="s">
        <v>310</v>
      </c>
      <c r="F694" t="str">
        <f>_xlfn.XLOOKUP(tblGenerador[[#This Row],[ID_Tarea]],tblTareas[ID],tblTareas[TAREAS],"")</f>
        <v>Hacer Notas De Venta</v>
      </c>
      <c r="G694" t="str">
        <f>_xlfn.XLOOKUP(tblGenerador[[#This Row],[ID_Tarea]],tblTareas[ID],tblTareas[Tipo frecuencia],"")</f>
        <v>mensual</v>
      </c>
      <c r="H694" t="str">
        <f>_xlfn.XLOOKUP(tblGenerador[[#This Row],[ID_Tarea]],tblTareas[ID],tblTareas[Regla frecuencia],"")</f>
        <v>Ultimo dia del mes</v>
      </c>
      <c r="I694">
        <f>_xlfn.XLOOKUP(tblGenerador[[#This Row],[ID_Tarea]],tblTareas[ID],tblTareas[Duración Estándar (min)],"")</f>
        <v>120</v>
      </c>
      <c r="J694" t="str">
        <f>_xlfn.XLOOKUP(tblGenerador[[#This Row],[ID_Tarea]],tblTareas[ID],tblTareas[Turno],"")</f>
        <v>Cualquiera</v>
      </c>
      <c r="K694" t="str">
        <f>_xlfn.XLOOKUP(tblGenerador[[#This Row],[ID_Tarea]],tblTareas[ID],tblTareas[Puesto],"")</f>
        <v>Sub Coordinadora</v>
      </c>
      <c r="L694">
        <f>_xlfn.XLOOKUP(tblGenerador[[#This Row],[ID_Tarea]],tblTareas[ID],tblTareas[Frec Diaria],"")</f>
        <v>1</v>
      </c>
      <c r="M694" t="str">
        <f>_xlfn.XLOOKUP(tblGenerador[[#This Row],[ID_Tarea]],tblTareas[ID],tblTareas[Excluir_Festivos],"")</f>
        <v>si</v>
      </c>
      <c r="N6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5" spans="1:14">
      <c r="A695" s="6">
        <v>46030</v>
      </c>
      <c r="B695">
        <f>IFERROR(_xlfn.XLOOKUP(tblGenerador[[#This Row],[Fecha]],tblCalendario[Fecha],tblCalendario[Num de Sem],""),"")</f>
        <v>2</v>
      </c>
      <c r="C695" t="str">
        <f>IFERROR(_xlfn.XLOOKUP(tblGenerador[[#This Row],[Fecha]],tblCalendario[Fecha],tblCalendario[Dia Semana],""),"")</f>
        <v>jueves</v>
      </c>
      <c r="D695">
        <f>IFERROR(_xlfn.XLOOKUP(tblGenerador[[#This Row],[Fecha]],tblCalendario[Fecha],tblCalendario[Mes],""),"")</f>
        <v>1</v>
      </c>
      <c r="E695" t="s">
        <v>1309</v>
      </c>
      <c r="F695" t="str">
        <f>_xlfn.XLOOKUP(tblGenerador[[#This Row],[ID_Tarea]],tblTareas[ID],tblTareas[TAREAS],"")</f>
        <v>Planear Hacer Notas De Venta</v>
      </c>
      <c r="G695" t="str">
        <f>_xlfn.XLOOKUP(tblGenerador[[#This Row],[ID_Tarea]],tblTareas[ID],tblTareas[Tipo frecuencia],"")</f>
        <v>mensual</v>
      </c>
      <c r="H695" t="str">
        <f>_xlfn.XLOOKUP(tblGenerador[[#This Row],[ID_Tarea]],tblTareas[ID],tblTareas[Regla frecuencia],"")</f>
        <v>Ultimo dia del mes</v>
      </c>
      <c r="I695">
        <f>_xlfn.XLOOKUP(tblGenerador[[#This Row],[ID_Tarea]],tblTareas[ID],tblTareas[Duración Estándar (min)],"")</f>
        <v>20</v>
      </c>
      <c r="J695" t="str">
        <f>_xlfn.XLOOKUP(tblGenerador[[#This Row],[ID_Tarea]],tblTareas[ID],tblTareas[Turno],"")</f>
        <v>Cualquiera</v>
      </c>
      <c r="K695" t="str">
        <f>_xlfn.XLOOKUP(tblGenerador[[#This Row],[ID_Tarea]],tblTareas[ID],tblTareas[Puesto],"")</f>
        <v>Auxiliar Administrativo</v>
      </c>
      <c r="L695">
        <f>_xlfn.XLOOKUP(tblGenerador[[#This Row],[ID_Tarea]],tblTareas[ID],tblTareas[Frec Diaria],"")</f>
        <v>0</v>
      </c>
      <c r="M695" t="str">
        <f>_xlfn.XLOOKUP(tblGenerador[[#This Row],[ID_Tarea]],tblTareas[ID],tblTareas[Excluir_Festivos],"")</f>
        <v>si</v>
      </c>
      <c r="N6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6" spans="1:14">
      <c r="A696" s="6">
        <v>46030</v>
      </c>
      <c r="B696">
        <f>IFERROR(_xlfn.XLOOKUP(tblGenerador[[#This Row],[Fecha]],tblCalendario[Fecha],tblCalendario[Num de Sem],""),"")</f>
        <v>2</v>
      </c>
      <c r="C696" t="str">
        <f>IFERROR(_xlfn.XLOOKUP(tblGenerador[[#This Row],[Fecha]],tblCalendario[Fecha],tblCalendario[Dia Semana],""),"")</f>
        <v>jueves</v>
      </c>
      <c r="D696">
        <f>IFERROR(_xlfn.XLOOKUP(tblGenerador[[#This Row],[Fecha]],tblCalendario[Fecha],tblCalendario[Mes],""),"")</f>
        <v>1</v>
      </c>
      <c r="E696" t="s">
        <v>311</v>
      </c>
      <c r="F696" t="str">
        <f>_xlfn.XLOOKUP(tblGenerador[[#This Row],[ID_Tarea]],tblTareas[ID],tblTareas[TAREAS],"")</f>
        <v>Auditar Notas De Venta</v>
      </c>
      <c r="G696" t="str">
        <f>_xlfn.XLOOKUP(tblGenerador[[#This Row],[ID_Tarea]],tblTareas[ID],tblTareas[Tipo frecuencia],"")</f>
        <v>mensual</v>
      </c>
      <c r="H696" t="str">
        <f>_xlfn.XLOOKUP(tblGenerador[[#This Row],[ID_Tarea]],tblTareas[ID],tblTareas[Regla frecuencia],"")</f>
        <v>dia 26</v>
      </c>
      <c r="I696">
        <f>_xlfn.XLOOKUP(tblGenerador[[#This Row],[ID_Tarea]],tblTareas[ID],tblTareas[Duración Estándar (min)],"")</f>
        <v>20</v>
      </c>
      <c r="J696" t="str">
        <f>_xlfn.XLOOKUP(tblGenerador[[#This Row],[ID_Tarea]],tblTareas[ID],tblTareas[Turno],"")</f>
        <v>Cualquiera</v>
      </c>
      <c r="K696" t="str">
        <f>_xlfn.XLOOKUP(tblGenerador[[#This Row],[ID_Tarea]],tblTareas[ID],tblTareas[Puesto],"")</f>
        <v>Auxiliar Administrativo</v>
      </c>
      <c r="L696">
        <f>_xlfn.XLOOKUP(tblGenerador[[#This Row],[ID_Tarea]],tblTareas[ID],tblTareas[Frec Diaria],"")</f>
        <v>1</v>
      </c>
      <c r="M696" t="str">
        <f>_xlfn.XLOOKUP(tblGenerador[[#This Row],[ID_Tarea]],tblTareas[ID],tblTareas[Excluir_Festivos],"")</f>
        <v>si</v>
      </c>
      <c r="N6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7" spans="1:14">
      <c r="A697" s="6">
        <v>46030</v>
      </c>
      <c r="B697">
        <f>IFERROR(_xlfn.XLOOKUP(tblGenerador[[#This Row],[Fecha]],tblCalendario[Fecha],tblCalendario[Num de Sem],""),"")</f>
        <v>2</v>
      </c>
      <c r="C697" t="str">
        <f>IFERROR(_xlfn.XLOOKUP(tblGenerador[[#This Row],[Fecha]],tblCalendario[Fecha],tblCalendario[Dia Semana],""),"")</f>
        <v>jueves</v>
      </c>
      <c r="D697">
        <f>IFERROR(_xlfn.XLOOKUP(tblGenerador[[#This Row],[Fecha]],tblCalendario[Fecha],tblCalendario[Mes],""),"")</f>
        <v>1</v>
      </c>
      <c r="E697" t="s">
        <v>312</v>
      </c>
      <c r="F697" t="str">
        <f>_xlfn.XLOOKUP(tblGenerador[[#This Row],[ID_Tarea]],tblTareas[ID],tblTareas[TAREAS],"")</f>
        <v>Papelería A Contador, Estado Cta, Notas Vta, $ Isn, Facturas Pagadas)</v>
      </c>
      <c r="G697" t="str">
        <f>_xlfn.XLOOKUP(tblGenerador[[#This Row],[ID_Tarea]],tblTareas[ID],tblTareas[Tipo frecuencia],"")</f>
        <v>mensual</v>
      </c>
      <c r="H697" t="str">
        <f>_xlfn.XLOOKUP(tblGenerador[[#This Row],[ID_Tarea]],tblTareas[ID],tblTareas[Regla frecuencia],"")</f>
        <v>dia 14</v>
      </c>
      <c r="I697">
        <f>_xlfn.XLOOKUP(tblGenerador[[#This Row],[ID_Tarea]],tblTareas[ID],tblTareas[Duración Estándar (min)],"")</f>
        <v>30</v>
      </c>
      <c r="J697" t="str">
        <f>_xlfn.XLOOKUP(tblGenerador[[#This Row],[ID_Tarea]],tblTareas[ID],tblTareas[Turno],"")</f>
        <v>Cualquiera</v>
      </c>
      <c r="K697" t="str">
        <f>_xlfn.XLOOKUP(tblGenerador[[#This Row],[ID_Tarea]],tblTareas[ID],tblTareas[Puesto],"")</f>
        <v>Auxiliar Administrativo</v>
      </c>
      <c r="L697">
        <f>_xlfn.XLOOKUP(tblGenerador[[#This Row],[ID_Tarea]],tblTareas[ID],tblTareas[Frec Diaria],"")</f>
        <v>1</v>
      </c>
      <c r="M697" t="str">
        <f>_xlfn.XLOOKUP(tblGenerador[[#This Row],[ID_Tarea]],tblTareas[ID],tblTareas[Excluir_Festivos],"")</f>
        <v>si</v>
      </c>
      <c r="N6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8" spans="1:14">
      <c r="A698" s="6">
        <v>46030</v>
      </c>
      <c r="B698">
        <f>IFERROR(_xlfn.XLOOKUP(tblGenerador[[#This Row],[Fecha]],tblCalendario[Fecha],tblCalendario[Num de Sem],""),"")</f>
        <v>2</v>
      </c>
      <c r="C698" t="str">
        <f>IFERROR(_xlfn.XLOOKUP(tblGenerador[[#This Row],[Fecha]],tblCalendario[Fecha],tblCalendario[Dia Semana],""),"")</f>
        <v>jueves</v>
      </c>
      <c r="D698">
        <f>IFERROR(_xlfn.XLOOKUP(tblGenerador[[#This Row],[Fecha]],tblCalendario[Fecha],tblCalendario[Mes],""),"")</f>
        <v>1</v>
      </c>
      <c r="E698" t="s">
        <v>313</v>
      </c>
      <c r="F698" t="str">
        <f>_xlfn.XLOOKUP(tblGenerador[[#This Row],[ID_Tarea]],tblTareas[ID],tblTareas[TAREAS],"")</f>
        <v>Pago Honorarios (Mensual)</v>
      </c>
      <c r="G698" t="str">
        <f>_xlfn.XLOOKUP(tblGenerador[[#This Row],[ID_Tarea]],tblTareas[ID],tblTareas[Tipo frecuencia],"")</f>
        <v>mensual</v>
      </c>
      <c r="H698" t="str">
        <f>_xlfn.XLOOKUP(tblGenerador[[#This Row],[ID_Tarea]],tblTareas[ID],tblTareas[Regla frecuencia],"")</f>
        <v>dia 24</v>
      </c>
      <c r="I698">
        <f>_xlfn.XLOOKUP(tblGenerador[[#This Row],[ID_Tarea]],tblTareas[ID],tblTareas[Duración Estándar (min)],"")</f>
        <v>5</v>
      </c>
      <c r="J698" t="str">
        <f>_xlfn.XLOOKUP(tblGenerador[[#This Row],[ID_Tarea]],tblTareas[ID],tblTareas[Turno],"")</f>
        <v>Cualquiera</v>
      </c>
      <c r="K698" t="str">
        <f>_xlfn.XLOOKUP(tblGenerador[[#This Row],[ID_Tarea]],tblTareas[ID],tblTareas[Puesto],"")</f>
        <v>Auxiliar Administrativo</v>
      </c>
      <c r="L698">
        <f>_xlfn.XLOOKUP(tblGenerador[[#This Row],[ID_Tarea]],tblTareas[ID],tblTareas[Frec Diaria],"")</f>
        <v>1</v>
      </c>
      <c r="M698" t="str">
        <f>_xlfn.XLOOKUP(tblGenerador[[#This Row],[ID_Tarea]],tblTareas[ID],tblTareas[Excluir_Festivos],"")</f>
        <v>si</v>
      </c>
      <c r="N6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699" spans="1:14">
      <c r="A699" s="6">
        <v>46030</v>
      </c>
      <c r="B699">
        <f>IFERROR(_xlfn.XLOOKUP(tblGenerador[[#This Row],[Fecha]],tblCalendario[Fecha],tblCalendario[Num de Sem],""),"")</f>
        <v>2</v>
      </c>
      <c r="C699" t="str">
        <f>IFERROR(_xlfn.XLOOKUP(tblGenerador[[#This Row],[Fecha]],tblCalendario[Fecha],tblCalendario[Dia Semana],""),"")</f>
        <v>jueves</v>
      </c>
      <c r="D699">
        <f>IFERROR(_xlfn.XLOOKUP(tblGenerador[[#This Row],[Fecha]],tblCalendario[Fecha],tblCalendario[Mes],""),"")</f>
        <v>1</v>
      </c>
      <c r="E699" t="s">
        <v>314</v>
      </c>
      <c r="F699" t="str">
        <f>_xlfn.XLOOKUP(tblGenerador[[#This Row],[ID_Tarea]],tblTareas[ID],tblTareas[TAREAS],"")</f>
        <v>Pago Imss (Mensual)</v>
      </c>
      <c r="G699" t="str">
        <f>_xlfn.XLOOKUP(tblGenerador[[#This Row],[ID_Tarea]],tblTareas[ID],tblTareas[Tipo frecuencia],"")</f>
        <v>mensual</v>
      </c>
      <c r="H699" t="str">
        <f>_xlfn.XLOOKUP(tblGenerador[[#This Row],[ID_Tarea]],tblTareas[ID],tblTareas[Regla frecuencia],"")</f>
        <v>dia 15</v>
      </c>
      <c r="I699">
        <f>_xlfn.XLOOKUP(tblGenerador[[#This Row],[ID_Tarea]],tblTareas[ID],tblTareas[Duración Estándar (min)],"")</f>
        <v>5</v>
      </c>
      <c r="J699" t="str">
        <f>_xlfn.XLOOKUP(tblGenerador[[#This Row],[ID_Tarea]],tblTareas[ID],tblTareas[Turno],"")</f>
        <v>Cualquiera</v>
      </c>
      <c r="K699" t="str">
        <f>_xlfn.XLOOKUP(tblGenerador[[#This Row],[ID_Tarea]],tblTareas[ID],tblTareas[Puesto],"")</f>
        <v>Auxiliar Administrativo</v>
      </c>
      <c r="L699">
        <f>_xlfn.XLOOKUP(tblGenerador[[#This Row],[ID_Tarea]],tblTareas[ID],tblTareas[Frec Diaria],"")</f>
        <v>1</v>
      </c>
      <c r="M699" t="str">
        <f>_xlfn.XLOOKUP(tblGenerador[[#This Row],[ID_Tarea]],tblTareas[ID],tblTareas[Excluir_Festivos],"")</f>
        <v>si</v>
      </c>
      <c r="N6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0" spans="1:14">
      <c r="A700" s="6">
        <v>46030</v>
      </c>
      <c r="B700">
        <f>IFERROR(_xlfn.XLOOKUP(tblGenerador[[#This Row],[Fecha]],tblCalendario[Fecha],tblCalendario[Num de Sem],""),"")</f>
        <v>2</v>
      </c>
      <c r="C700" t="str">
        <f>IFERROR(_xlfn.XLOOKUP(tblGenerador[[#This Row],[Fecha]],tblCalendario[Fecha],tblCalendario[Dia Semana],""),"")</f>
        <v>jueves</v>
      </c>
      <c r="D700">
        <f>IFERROR(_xlfn.XLOOKUP(tblGenerador[[#This Row],[Fecha]],tblCalendario[Fecha],tblCalendario[Mes],""),"")</f>
        <v>1</v>
      </c>
      <c r="E700" t="s">
        <v>315</v>
      </c>
      <c r="F700" t="str">
        <f>_xlfn.XLOOKUP(tblGenerador[[#This Row],[ID_Tarea]],tblTareas[ID],tblTareas[TAREAS],"")</f>
        <v>Pago Isn (Mensual)</v>
      </c>
      <c r="G700" t="str">
        <f>_xlfn.XLOOKUP(tblGenerador[[#This Row],[ID_Tarea]],tblTareas[ID],tblTareas[Tipo frecuencia],"")</f>
        <v>mensual</v>
      </c>
      <c r="H700" t="str">
        <f>_xlfn.XLOOKUP(tblGenerador[[#This Row],[ID_Tarea]],tblTareas[ID],tblTareas[Regla frecuencia],"")</f>
        <v>dia 10</v>
      </c>
      <c r="I700">
        <f>_xlfn.XLOOKUP(tblGenerador[[#This Row],[ID_Tarea]],tblTareas[ID],tblTareas[Duración Estándar (min)],"")</f>
        <v>5</v>
      </c>
      <c r="J700" t="str">
        <f>_xlfn.XLOOKUP(tblGenerador[[#This Row],[ID_Tarea]],tblTareas[ID],tblTareas[Turno],"")</f>
        <v>Cualquiera</v>
      </c>
      <c r="K700" t="str">
        <f>_xlfn.XLOOKUP(tblGenerador[[#This Row],[ID_Tarea]],tblTareas[ID],tblTareas[Puesto],"")</f>
        <v>Auxiliar Administrativo</v>
      </c>
      <c r="L700">
        <f>_xlfn.XLOOKUP(tblGenerador[[#This Row],[ID_Tarea]],tblTareas[ID],tblTareas[Frec Diaria],"")</f>
        <v>1</v>
      </c>
      <c r="M700" t="str">
        <f>_xlfn.XLOOKUP(tblGenerador[[#This Row],[ID_Tarea]],tblTareas[ID],tblTareas[Excluir_Festivos],"")</f>
        <v>si</v>
      </c>
      <c r="N7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1" spans="1:14">
      <c r="A701" s="6">
        <v>46030</v>
      </c>
      <c r="B701">
        <f>IFERROR(_xlfn.XLOOKUP(tblGenerador[[#This Row],[Fecha]],tblCalendario[Fecha],tblCalendario[Num de Sem],""),"")</f>
        <v>2</v>
      </c>
      <c r="C701" t="str">
        <f>IFERROR(_xlfn.XLOOKUP(tblGenerador[[#This Row],[Fecha]],tblCalendario[Fecha],tblCalendario[Dia Semana],""),"")</f>
        <v>jueves</v>
      </c>
      <c r="D701">
        <f>IFERROR(_xlfn.XLOOKUP(tblGenerador[[#This Row],[Fecha]],tblCalendario[Fecha],tblCalendario[Mes],""),"")</f>
        <v>1</v>
      </c>
      <c r="E701" t="s">
        <v>316</v>
      </c>
      <c r="F701" t="str">
        <f>_xlfn.XLOOKUP(tblGenerador[[#This Row],[ID_Tarea]],tblTareas[ID],tblTareas[TAREAS],"")</f>
        <v>Pago Impuestos Sat (Bimestral Olga)( Mensual Jaime)</v>
      </c>
      <c r="G701" t="str">
        <f>_xlfn.XLOOKUP(tblGenerador[[#This Row],[ID_Tarea]],tblTareas[ID],tblTareas[Tipo frecuencia],"")</f>
        <v>mensual</v>
      </c>
      <c r="H701" t="str">
        <f>_xlfn.XLOOKUP(tblGenerador[[#This Row],[ID_Tarea]],tblTareas[ID],tblTareas[Regla frecuencia],"")</f>
        <v>dia 15</v>
      </c>
      <c r="I701">
        <f>_xlfn.XLOOKUP(tblGenerador[[#This Row],[ID_Tarea]],tblTareas[ID],tblTareas[Duración Estándar (min)],"")</f>
        <v>5</v>
      </c>
      <c r="J701" t="str">
        <f>_xlfn.XLOOKUP(tblGenerador[[#This Row],[ID_Tarea]],tblTareas[ID],tblTareas[Turno],"")</f>
        <v>Cualquiera</v>
      </c>
      <c r="K701" t="str">
        <f>_xlfn.XLOOKUP(tblGenerador[[#This Row],[ID_Tarea]],tblTareas[ID],tblTareas[Puesto],"")</f>
        <v>Auxiliar Administrativo</v>
      </c>
      <c r="L701">
        <f>_xlfn.XLOOKUP(tblGenerador[[#This Row],[ID_Tarea]],tblTareas[ID],tblTareas[Frec Diaria],"")</f>
        <v>1</v>
      </c>
      <c r="M701" t="str">
        <f>_xlfn.XLOOKUP(tblGenerador[[#This Row],[ID_Tarea]],tblTareas[ID],tblTareas[Excluir_Festivos],"")</f>
        <v>si</v>
      </c>
      <c r="N7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2" spans="1:14">
      <c r="A702" s="6">
        <v>46030</v>
      </c>
      <c r="B702">
        <f>IFERROR(_xlfn.XLOOKUP(tblGenerador[[#This Row],[Fecha]],tblCalendario[Fecha],tblCalendario[Num de Sem],""),"")</f>
        <v>2</v>
      </c>
      <c r="C702" t="str">
        <f>IFERROR(_xlfn.XLOOKUP(tblGenerador[[#This Row],[Fecha]],tblCalendario[Fecha],tblCalendario[Dia Semana],""),"")</f>
        <v>jueves</v>
      </c>
      <c r="D702">
        <f>IFERROR(_xlfn.XLOOKUP(tblGenerador[[#This Row],[Fecha]],tblCalendario[Fecha],tblCalendario[Mes],""),"")</f>
        <v>1</v>
      </c>
      <c r="E702" t="s">
        <v>317</v>
      </c>
      <c r="F702" t="str">
        <f>_xlfn.XLOOKUP(tblGenerador[[#This Row],[ID_Tarea]],tblTareas[ID],tblTareas[TAREAS],"")</f>
        <v>Requisición Mensual Surtida</v>
      </c>
      <c r="G702" t="str">
        <f>_xlfn.XLOOKUP(tblGenerador[[#This Row],[ID_Tarea]],tblTareas[ID],tblTareas[Tipo frecuencia],"")</f>
        <v>mensual</v>
      </c>
      <c r="H702" t="str">
        <f>_xlfn.XLOOKUP(tblGenerador[[#This Row],[ID_Tarea]],tblTareas[ID],tblTareas[Regla frecuencia],"")</f>
        <v>ultimo dia del mes</v>
      </c>
      <c r="I702">
        <f>_xlfn.XLOOKUP(tblGenerador[[#This Row],[ID_Tarea]],tblTareas[ID],tblTareas[Duración Estándar (min)],"")</f>
        <v>120</v>
      </c>
      <c r="J702" t="str">
        <f>_xlfn.XLOOKUP(tblGenerador[[#This Row],[ID_Tarea]],tblTareas[ID],tblTareas[Turno],"")</f>
        <v>Cualquiera</v>
      </c>
      <c r="K702" t="str">
        <f>_xlfn.XLOOKUP(tblGenerador[[#This Row],[ID_Tarea]],tblTareas[ID],tblTareas[Puesto],"")</f>
        <v>Auxiliar Administrativo</v>
      </c>
      <c r="L702">
        <f>_xlfn.XLOOKUP(tblGenerador[[#This Row],[ID_Tarea]],tblTareas[ID],tblTareas[Frec Diaria],"")</f>
        <v>1</v>
      </c>
      <c r="M702" t="str">
        <f>_xlfn.XLOOKUP(tblGenerador[[#This Row],[ID_Tarea]],tblTareas[ID],tblTareas[Excluir_Festivos],"")</f>
        <v>si</v>
      </c>
      <c r="N7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3" spans="1:14">
      <c r="A703" s="6">
        <v>46030</v>
      </c>
      <c r="B703">
        <f>IFERROR(_xlfn.XLOOKUP(tblGenerador[[#This Row],[Fecha]],tblCalendario[Fecha],tblCalendario[Num de Sem],""),"")</f>
        <v>2</v>
      </c>
      <c r="C703" t="str">
        <f>IFERROR(_xlfn.XLOOKUP(tblGenerador[[#This Row],[Fecha]],tblCalendario[Fecha],tblCalendario[Dia Semana],""),"")</f>
        <v>jueves</v>
      </c>
      <c r="D703">
        <f>IFERROR(_xlfn.XLOOKUP(tblGenerador[[#This Row],[Fecha]],tblCalendario[Fecha],tblCalendario[Mes],""),"")</f>
        <v>1</v>
      </c>
      <c r="E703" t="s">
        <v>318</v>
      </c>
      <c r="F703" t="str">
        <f>_xlfn.XLOOKUP(tblGenerador[[#This Row],[ID_Tarea]],tblTareas[ID],tblTareas[TAREAS],"")</f>
        <v>Reporte De Artículos Con Bajo Margen</v>
      </c>
      <c r="G703" t="str">
        <f>_xlfn.XLOOKUP(tblGenerador[[#This Row],[ID_Tarea]],tblTareas[ID],tblTareas[Tipo frecuencia],"")</f>
        <v>mensual</v>
      </c>
      <c r="H703" t="str">
        <f>_xlfn.XLOOKUP(tblGenerador[[#This Row],[ID_Tarea]],tblTareas[ID],tblTareas[Regla frecuencia],"")</f>
        <v>dia 26</v>
      </c>
      <c r="I703">
        <f>_xlfn.XLOOKUP(tblGenerador[[#This Row],[ID_Tarea]],tblTareas[ID],tblTareas[Duración Estándar (min)],"")</f>
        <v>20</v>
      </c>
      <c r="J703" t="str">
        <f>_xlfn.XLOOKUP(tblGenerador[[#This Row],[ID_Tarea]],tblTareas[ID],tblTareas[Turno],"")</f>
        <v>Cualquiera</v>
      </c>
      <c r="K703" t="str">
        <f>_xlfn.XLOOKUP(tblGenerador[[#This Row],[ID_Tarea]],tblTareas[ID],tblTareas[Puesto],"")</f>
        <v>Auxiliar Administrativo</v>
      </c>
      <c r="L703">
        <f>_xlfn.XLOOKUP(tblGenerador[[#This Row],[ID_Tarea]],tblTareas[ID],tblTareas[Frec Diaria],"")</f>
        <v>1</v>
      </c>
      <c r="M703" t="str">
        <f>_xlfn.XLOOKUP(tblGenerador[[#This Row],[ID_Tarea]],tblTareas[ID],tblTareas[Excluir_Festivos],"")</f>
        <v>si</v>
      </c>
      <c r="N7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4" spans="1:14">
      <c r="A704" s="6">
        <v>46030</v>
      </c>
      <c r="B704">
        <f>IFERROR(_xlfn.XLOOKUP(tblGenerador[[#This Row],[Fecha]],tblCalendario[Fecha],tblCalendario[Num de Sem],""),"")</f>
        <v>2</v>
      </c>
      <c r="C704" t="str">
        <f>IFERROR(_xlfn.XLOOKUP(tblGenerador[[#This Row],[Fecha]],tblCalendario[Fecha],tblCalendario[Dia Semana],""),"")</f>
        <v>jueves</v>
      </c>
      <c r="D704">
        <f>IFERROR(_xlfn.XLOOKUP(tblGenerador[[#This Row],[Fecha]],tblCalendario[Fecha],tblCalendario[Mes],""),"")</f>
        <v>1</v>
      </c>
      <c r="E704" t="s">
        <v>319</v>
      </c>
      <c r="F704" t="str">
        <f>_xlfn.XLOOKUP(tblGenerador[[#This Row],[ID_Tarea]],tblTareas[ID],tblTareas[TAREAS],"")</f>
        <v>Pedidos Capturados</v>
      </c>
      <c r="G704" t="str">
        <f>_xlfn.XLOOKUP(tblGenerador[[#This Row],[ID_Tarea]],tblTareas[ID],tblTareas[Tipo frecuencia],"")</f>
        <v>mensual</v>
      </c>
      <c r="H704" t="str">
        <f>_xlfn.XLOOKUP(tblGenerador[[#This Row],[ID_Tarea]],tblTareas[ID],tblTareas[Regla frecuencia],"")</f>
        <v>ultimo dia del mes</v>
      </c>
      <c r="I704">
        <f>_xlfn.XLOOKUP(tblGenerador[[#This Row],[ID_Tarea]],tblTareas[ID],tblTareas[Duración Estándar (min)],"")</f>
        <v>120</v>
      </c>
      <c r="J704" t="str">
        <f>_xlfn.XLOOKUP(tblGenerador[[#This Row],[ID_Tarea]],tblTareas[ID],tblTareas[Turno],"")</f>
        <v>Cualquiera</v>
      </c>
      <c r="K704" t="str">
        <f>_xlfn.XLOOKUP(tblGenerador[[#This Row],[ID_Tarea]],tblTareas[ID],tblTareas[Puesto],"")</f>
        <v>Auxiliar Administrativo</v>
      </c>
      <c r="L704">
        <f>_xlfn.XLOOKUP(tblGenerador[[#This Row],[ID_Tarea]],tblTareas[ID],tblTareas[Frec Diaria],"")</f>
        <v>1</v>
      </c>
      <c r="M704" t="str">
        <f>_xlfn.XLOOKUP(tblGenerador[[#This Row],[ID_Tarea]],tblTareas[ID],tblTareas[Excluir_Festivos],"")</f>
        <v>si</v>
      </c>
      <c r="N7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5" spans="1:14">
      <c r="A705" s="6">
        <v>46030</v>
      </c>
      <c r="B705">
        <f>IFERROR(_xlfn.XLOOKUP(tblGenerador[[#This Row],[Fecha]],tblCalendario[Fecha],tblCalendario[Num de Sem],""),"")</f>
        <v>2</v>
      </c>
      <c r="C705" t="str">
        <f>IFERROR(_xlfn.XLOOKUP(tblGenerador[[#This Row],[Fecha]],tblCalendario[Fecha],tblCalendario[Dia Semana],""),"")</f>
        <v>jueves</v>
      </c>
      <c r="D705">
        <f>IFERROR(_xlfn.XLOOKUP(tblGenerador[[#This Row],[Fecha]],tblCalendario[Fecha],tblCalendario[Mes],""),"")</f>
        <v>1</v>
      </c>
      <c r="E705" t="s">
        <v>320</v>
      </c>
      <c r="F705" t="str">
        <f>_xlfn.XLOOKUP(tblGenerador[[#This Row],[ID_Tarea]],tblTareas[ID],tblTareas[TAREAS],"")</f>
        <v>Seguimiento A Pedidos Por Recibir</v>
      </c>
      <c r="G705" t="str">
        <f>_xlfn.XLOOKUP(tblGenerador[[#This Row],[ID_Tarea]],tblTareas[ID],tblTareas[Tipo frecuencia],"")</f>
        <v>Mensual</v>
      </c>
      <c r="H705" t="str">
        <f>_xlfn.XLOOKUP(tblGenerador[[#This Row],[ID_Tarea]],tblTareas[ID],tblTareas[Regla frecuencia],"")</f>
        <v>dia 24</v>
      </c>
      <c r="I705">
        <f>_xlfn.XLOOKUP(tblGenerador[[#This Row],[ID_Tarea]],tblTareas[ID],tblTareas[Duración Estándar (min)],"")</f>
        <v>30</v>
      </c>
      <c r="J705" t="str">
        <f>_xlfn.XLOOKUP(tblGenerador[[#This Row],[ID_Tarea]],tblTareas[ID],tblTareas[Turno],"")</f>
        <v>Cualquiera</v>
      </c>
      <c r="K705" t="str">
        <f>_xlfn.XLOOKUP(tblGenerador[[#This Row],[ID_Tarea]],tblTareas[ID],tblTareas[Puesto],"")</f>
        <v>Auxiliar Administrativo</v>
      </c>
      <c r="L705">
        <f>_xlfn.XLOOKUP(tblGenerador[[#This Row],[ID_Tarea]],tblTareas[ID],tblTareas[Frec Diaria],"")</f>
        <v>1</v>
      </c>
      <c r="M705" t="str">
        <f>_xlfn.XLOOKUP(tblGenerador[[#This Row],[ID_Tarea]],tblTareas[ID],tblTareas[Excluir_Festivos],"")</f>
        <v>si</v>
      </c>
      <c r="N7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6" spans="1:14">
      <c r="A706" s="6">
        <v>46030</v>
      </c>
      <c r="B706">
        <f>IFERROR(_xlfn.XLOOKUP(tblGenerador[[#This Row],[Fecha]],tblCalendario[Fecha],tblCalendario[Num de Sem],""),"")</f>
        <v>2</v>
      </c>
      <c r="C706" t="str">
        <f>IFERROR(_xlfn.XLOOKUP(tblGenerador[[#This Row],[Fecha]],tblCalendario[Fecha],tblCalendario[Dia Semana],""),"")</f>
        <v>jueves</v>
      </c>
      <c r="D706">
        <f>IFERROR(_xlfn.XLOOKUP(tblGenerador[[#This Row],[Fecha]],tblCalendario[Fecha],tblCalendario[Mes],""),"")</f>
        <v>1</v>
      </c>
      <c r="E706" t="s">
        <v>321</v>
      </c>
      <c r="F706" t="str">
        <f>_xlfn.XLOOKUP(tblGenerador[[#This Row],[ID_Tarea]],tblTareas[ID],tblTareas[TAREAS],"")</f>
        <v>Depurar Pedidos Incompletos Después De Información</v>
      </c>
      <c r="G706" t="str">
        <f>_xlfn.XLOOKUP(tblGenerador[[#This Row],[ID_Tarea]],tblTareas[ID],tblTareas[Tipo frecuencia],"")</f>
        <v>Mensual</v>
      </c>
      <c r="H706" t="str">
        <f>_xlfn.XLOOKUP(tblGenerador[[#This Row],[ID_Tarea]],tblTareas[ID],tblTareas[Regla frecuencia],"")</f>
        <v>domingo</v>
      </c>
      <c r="I706">
        <f>_xlfn.XLOOKUP(tblGenerador[[#This Row],[ID_Tarea]],tblTareas[ID],tblTareas[Duración Estándar (min)],"")</f>
        <v>15</v>
      </c>
      <c r="J706" t="str">
        <f>_xlfn.XLOOKUP(tblGenerador[[#This Row],[ID_Tarea]],tblTareas[ID],tblTareas[Turno],"")</f>
        <v>Cualquiera</v>
      </c>
      <c r="K706" t="str">
        <f>_xlfn.XLOOKUP(tblGenerador[[#This Row],[ID_Tarea]],tblTareas[ID],tblTareas[Puesto],"")</f>
        <v>Auxiliar Administrativo</v>
      </c>
      <c r="L706">
        <f>_xlfn.XLOOKUP(tblGenerador[[#This Row],[ID_Tarea]],tblTareas[ID],tblTareas[Frec Diaria],"")</f>
        <v>1</v>
      </c>
      <c r="M706" t="str">
        <f>_xlfn.XLOOKUP(tblGenerador[[#This Row],[ID_Tarea]],tblTareas[ID],tblTareas[Excluir_Festivos],"")</f>
        <v>si</v>
      </c>
      <c r="N7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7" spans="1:14">
      <c r="A707" s="6">
        <v>46030</v>
      </c>
      <c r="B707">
        <f>IFERROR(_xlfn.XLOOKUP(tblGenerador[[#This Row],[Fecha]],tblCalendario[Fecha],tblCalendario[Num de Sem],""),"")</f>
        <v>2</v>
      </c>
      <c r="C707" t="str">
        <f>IFERROR(_xlfn.XLOOKUP(tblGenerador[[#This Row],[Fecha]],tblCalendario[Fecha],tblCalendario[Dia Semana],""),"")</f>
        <v>jueves</v>
      </c>
      <c r="D707">
        <f>IFERROR(_xlfn.XLOOKUP(tblGenerador[[#This Row],[Fecha]],tblCalendario[Fecha],tblCalendario[Mes],""),"")</f>
        <v>1</v>
      </c>
      <c r="E707" t="s">
        <v>322</v>
      </c>
      <c r="F707" t="str">
        <f>_xlfn.XLOOKUP(tblGenerador[[#This Row],[ID_Tarea]],tblTareas[ID],tblTareas[TAREAS],"")</f>
        <v>Actualizar Intereses En Crédito Directo</v>
      </c>
      <c r="G707" t="str">
        <f>_xlfn.XLOOKUP(tblGenerador[[#This Row],[ID_Tarea]],tblTareas[ID],tblTareas[Tipo frecuencia],"")</f>
        <v>personalizada</v>
      </c>
      <c r="H707" t="str">
        <f>_xlfn.XLOOKUP(tblGenerador[[#This Row],[ID_Tarea]],tblTareas[ID],tblTareas[Regla frecuencia],"")</f>
        <v>ultimo dia del mes</v>
      </c>
      <c r="I707">
        <f>_xlfn.XLOOKUP(tblGenerador[[#This Row],[ID_Tarea]],tblTareas[ID],tblTareas[Duración Estándar (min)],"")</f>
        <v>10</v>
      </c>
      <c r="J707" t="str">
        <f>_xlfn.XLOOKUP(tblGenerador[[#This Row],[ID_Tarea]],tblTareas[ID],tblTareas[Turno],"")</f>
        <v>Cualquiera</v>
      </c>
      <c r="K707" t="str">
        <f>_xlfn.XLOOKUP(tblGenerador[[#This Row],[ID_Tarea]],tblTareas[ID],tblTareas[Puesto],"")</f>
        <v>Auxiliar Administrativo</v>
      </c>
      <c r="L707">
        <f>_xlfn.XLOOKUP(tblGenerador[[#This Row],[ID_Tarea]],tblTareas[ID],tblTareas[Frec Diaria],"")</f>
        <v>1</v>
      </c>
      <c r="M707" t="str">
        <f>_xlfn.XLOOKUP(tblGenerador[[#This Row],[ID_Tarea]],tblTareas[ID],tblTareas[Excluir_Festivos],"")</f>
        <v>si</v>
      </c>
      <c r="N7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8" spans="1:14">
      <c r="A708" s="6">
        <v>46030</v>
      </c>
      <c r="B708">
        <f>IFERROR(_xlfn.XLOOKUP(tblGenerador[[#This Row],[Fecha]],tblCalendario[Fecha],tblCalendario[Num de Sem],""),"")</f>
        <v>2</v>
      </c>
      <c r="C708" t="str">
        <f>IFERROR(_xlfn.XLOOKUP(tblGenerador[[#This Row],[Fecha]],tblCalendario[Fecha],tblCalendario[Dia Semana],""),"")</f>
        <v>jueves</v>
      </c>
      <c r="D708">
        <f>IFERROR(_xlfn.XLOOKUP(tblGenerador[[#This Row],[Fecha]],tblCalendario[Fecha],tblCalendario[Mes],""),"")</f>
        <v>1</v>
      </c>
      <c r="E708" t="s">
        <v>323</v>
      </c>
      <c r="F708" t="str">
        <f>_xlfn.XLOOKUP(tblGenerador[[#This Row],[ID_Tarea]],tblTareas[ID],tblTareas[TAREAS],"")</f>
        <v>Ajustar Líneas De Crédito</v>
      </c>
      <c r="G708" t="str">
        <f>_xlfn.XLOOKUP(tblGenerador[[#This Row],[ID_Tarea]],tblTareas[ID],tblTareas[Tipo frecuencia],"")</f>
        <v>personalizada</v>
      </c>
      <c r="H708" t="str">
        <f>_xlfn.XLOOKUP(tblGenerador[[#This Row],[ID_Tarea]],tblTareas[ID],tblTareas[Regla frecuencia],"")</f>
        <v>ultimo dia del mes</v>
      </c>
      <c r="I708">
        <f>_xlfn.XLOOKUP(tblGenerador[[#This Row],[ID_Tarea]],tblTareas[ID],tblTareas[Duración Estándar (min)],"")</f>
        <v>10</v>
      </c>
      <c r="J708" t="str">
        <f>_xlfn.XLOOKUP(tblGenerador[[#This Row],[ID_Tarea]],tblTareas[ID],tblTareas[Turno],"")</f>
        <v>Cualquiera</v>
      </c>
      <c r="K708" t="str">
        <f>_xlfn.XLOOKUP(tblGenerador[[#This Row],[ID_Tarea]],tblTareas[ID],tblTareas[Puesto],"")</f>
        <v>Auxiliar Administrativo</v>
      </c>
      <c r="L708">
        <f>_xlfn.XLOOKUP(tblGenerador[[#This Row],[ID_Tarea]],tblTareas[ID],tblTareas[Frec Diaria],"")</f>
        <v>1</v>
      </c>
      <c r="M708" t="str">
        <f>_xlfn.XLOOKUP(tblGenerador[[#This Row],[ID_Tarea]],tblTareas[ID],tblTareas[Excluir_Festivos],"")</f>
        <v>si</v>
      </c>
      <c r="N7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09" spans="1:14">
      <c r="A709" s="6">
        <v>46030</v>
      </c>
      <c r="B709">
        <f>IFERROR(_xlfn.XLOOKUP(tblGenerador[[#This Row],[Fecha]],tblCalendario[Fecha],tblCalendario[Num de Sem],""),"")</f>
        <v>2</v>
      </c>
      <c r="C709" t="str">
        <f>IFERROR(_xlfn.XLOOKUP(tblGenerador[[#This Row],[Fecha]],tblCalendario[Fecha],tblCalendario[Dia Semana],""),"")</f>
        <v>jueves</v>
      </c>
      <c r="D709">
        <f>IFERROR(_xlfn.XLOOKUP(tblGenerador[[#This Row],[Fecha]],tblCalendario[Fecha],tblCalendario[Mes],""),"")</f>
        <v>1</v>
      </c>
      <c r="E709" t="s">
        <v>324</v>
      </c>
      <c r="F709" t="str">
        <f>_xlfn.XLOOKUP(tblGenerador[[#This Row],[ID_Tarea]],tblTareas[ID],tblTareas[TAREAS],"")</f>
        <v>Ultima Nota General En Blanco ___________</v>
      </c>
      <c r="G709" t="str">
        <f>_xlfn.XLOOKUP(tblGenerador[[#This Row],[ID_Tarea]],tblTareas[ID],tblTareas[Tipo frecuencia],"")</f>
        <v>mensual</v>
      </c>
      <c r="H709" t="str">
        <f>_xlfn.XLOOKUP(tblGenerador[[#This Row],[ID_Tarea]],tblTareas[ID],tblTareas[Regla frecuencia],"")</f>
        <v>dia 27</v>
      </c>
      <c r="I709">
        <f>_xlfn.XLOOKUP(tblGenerador[[#This Row],[ID_Tarea]],tblTareas[ID],tblTareas[Duración Estándar (min)],"")</f>
        <v>30</v>
      </c>
      <c r="J709" t="str">
        <f>_xlfn.XLOOKUP(tblGenerador[[#This Row],[ID_Tarea]],tblTareas[ID],tblTareas[Turno],"")</f>
        <v>Cualquiera</v>
      </c>
      <c r="K709" t="str">
        <f>_xlfn.XLOOKUP(tblGenerador[[#This Row],[ID_Tarea]],tblTareas[ID],tblTareas[Puesto],"")</f>
        <v>Auxiliar Administrativo</v>
      </c>
      <c r="L709">
        <f>_xlfn.XLOOKUP(tblGenerador[[#This Row],[ID_Tarea]],tblTareas[ID],tblTareas[Frec Diaria],"")</f>
        <v>1</v>
      </c>
      <c r="M709" t="str">
        <f>_xlfn.XLOOKUP(tblGenerador[[#This Row],[ID_Tarea]],tblTareas[ID],tblTareas[Excluir_Festivos],"")</f>
        <v>si</v>
      </c>
      <c r="N7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0" spans="1:14">
      <c r="A710" s="6">
        <v>46030</v>
      </c>
      <c r="B710">
        <f>IFERROR(_xlfn.XLOOKUP(tblGenerador[[#This Row],[Fecha]],tblCalendario[Fecha],tblCalendario[Num de Sem],""),"")</f>
        <v>2</v>
      </c>
      <c r="C710" t="str">
        <f>IFERROR(_xlfn.XLOOKUP(tblGenerador[[#This Row],[Fecha]],tblCalendario[Fecha],tblCalendario[Dia Semana],""),"")</f>
        <v>jueves</v>
      </c>
      <c r="D710">
        <f>IFERROR(_xlfn.XLOOKUP(tblGenerador[[#This Row],[Fecha]],tblCalendario[Fecha],tblCalendario[Mes],""),"")</f>
        <v>1</v>
      </c>
      <c r="E710" t="s">
        <v>325</v>
      </c>
      <c r="F710" t="str">
        <f>_xlfn.XLOOKUP(tblGenerador[[#This Row],[ID_Tarea]],tblTareas[ID],tblTareas[TAREAS],"")</f>
        <v>Preparar Resurtido Niabbals</v>
      </c>
      <c r="G710" t="str">
        <f>_xlfn.XLOOKUP(tblGenerador[[#This Row],[ID_Tarea]],tblTareas[ID],tblTareas[Tipo frecuencia],"")</f>
        <v>bimestral</v>
      </c>
      <c r="H710" t="str">
        <f>_xlfn.XLOOKUP(tblGenerador[[#This Row],[ID_Tarea]],tblTareas[ID],tblTareas[Regla frecuencia],"")</f>
        <v>dia 27</v>
      </c>
      <c r="I710">
        <f>_xlfn.XLOOKUP(tblGenerador[[#This Row],[ID_Tarea]],tblTareas[ID],tblTareas[Duración Estándar (min)],"")</f>
        <v>10</v>
      </c>
      <c r="J710" t="str">
        <f>_xlfn.XLOOKUP(tblGenerador[[#This Row],[ID_Tarea]],tblTareas[ID],tblTareas[Turno],"")</f>
        <v>Cualquiera</v>
      </c>
      <c r="K710" t="str">
        <f>_xlfn.XLOOKUP(tblGenerador[[#This Row],[ID_Tarea]],tblTareas[ID],tblTareas[Puesto],"")</f>
        <v>Auxiliar Administrativo</v>
      </c>
      <c r="L710">
        <f>_xlfn.XLOOKUP(tblGenerador[[#This Row],[ID_Tarea]],tblTareas[ID],tblTareas[Frec Diaria],"")</f>
        <v>1</v>
      </c>
      <c r="M710" t="str">
        <f>_xlfn.XLOOKUP(tblGenerador[[#This Row],[ID_Tarea]],tblTareas[ID],tblTareas[Excluir_Festivos],"")</f>
        <v>si</v>
      </c>
      <c r="N7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1" spans="1:14">
      <c r="A711" s="6">
        <v>46030</v>
      </c>
      <c r="B711">
        <f>IFERROR(_xlfn.XLOOKUP(tblGenerador[[#This Row],[Fecha]],tblCalendario[Fecha],tblCalendario[Num de Sem],""),"")</f>
        <v>2</v>
      </c>
      <c r="C711" t="str">
        <f>IFERROR(_xlfn.XLOOKUP(tblGenerador[[#This Row],[Fecha]],tblCalendario[Fecha],tblCalendario[Dia Semana],""),"")</f>
        <v>jueves</v>
      </c>
      <c r="D711">
        <f>IFERROR(_xlfn.XLOOKUP(tblGenerador[[#This Row],[Fecha]],tblCalendario[Fecha],tblCalendario[Mes],""),"")</f>
        <v>1</v>
      </c>
      <c r="E711" t="s">
        <v>326</v>
      </c>
      <c r="F711" t="str">
        <f>_xlfn.XLOOKUP(tblGenerador[[#This Row],[ID_Tarea]],tblTareas[ID],tblTareas[TAREAS],"")</f>
        <v>Preparar Resurtido Perfumes Y Bodys</v>
      </c>
      <c r="G711" t="str">
        <f>_xlfn.XLOOKUP(tblGenerador[[#This Row],[ID_Tarea]],tblTareas[ID],tblTareas[Tipo frecuencia],"")</f>
        <v>mensual</v>
      </c>
      <c r="H711" t="str">
        <f>_xlfn.XLOOKUP(tblGenerador[[#This Row],[ID_Tarea]],tblTareas[ID],tblTareas[Regla frecuencia],"")</f>
        <v>dia 27</v>
      </c>
      <c r="I711">
        <f>_xlfn.XLOOKUP(tblGenerador[[#This Row],[ID_Tarea]],tblTareas[ID],tblTareas[Duración Estándar (min)],"")</f>
        <v>10</v>
      </c>
      <c r="J711" t="str">
        <f>_xlfn.XLOOKUP(tblGenerador[[#This Row],[ID_Tarea]],tblTareas[ID],tblTareas[Turno],"")</f>
        <v>Cualquiera</v>
      </c>
      <c r="K711" t="str">
        <f>_xlfn.XLOOKUP(tblGenerador[[#This Row],[ID_Tarea]],tblTareas[ID],tblTareas[Puesto],"")</f>
        <v>Auxiliar Administrativo</v>
      </c>
      <c r="L711">
        <f>_xlfn.XLOOKUP(tblGenerador[[#This Row],[ID_Tarea]],tblTareas[ID],tblTareas[Frec Diaria],"")</f>
        <v>1</v>
      </c>
      <c r="M711" t="str">
        <f>_xlfn.XLOOKUP(tblGenerador[[#This Row],[ID_Tarea]],tblTareas[ID],tblTareas[Excluir_Festivos],"")</f>
        <v>si</v>
      </c>
      <c r="N7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2" spans="1:14">
      <c r="A712" s="6">
        <v>46030</v>
      </c>
      <c r="B712">
        <f>IFERROR(_xlfn.XLOOKUP(tblGenerador[[#This Row],[Fecha]],tblCalendario[Fecha],tblCalendario[Num de Sem],""),"")</f>
        <v>2</v>
      </c>
      <c r="C712" t="str">
        <f>IFERROR(_xlfn.XLOOKUP(tblGenerador[[#This Row],[Fecha]],tblCalendario[Fecha],tblCalendario[Dia Semana],""),"")</f>
        <v>jueves</v>
      </c>
      <c r="D712">
        <f>IFERROR(_xlfn.XLOOKUP(tblGenerador[[#This Row],[Fecha]],tblCalendario[Fecha],tblCalendario[Mes],""),"")</f>
        <v>1</v>
      </c>
      <c r="E712" t="s">
        <v>327</v>
      </c>
      <c r="F712" t="str">
        <f>_xlfn.XLOOKUP(tblGenerador[[#This Row],[ID_Tarea]],tblTareas[ID],tblTareas[TAREAS],"")</f>
        <v>Preparar Resurtido Bolsas Y Carteras</v>
      </c>
      <c r="G712" t="str">
        <f>_xlfn.XLOOKUP(tblGenerador[[#This Row],[ID_Tarea]],tblTareas[ID],tblTareas[Tipo frecuencia],"")</f>
        <v>mensual</v>
      </c>
      <c r="H712" t="str">
        <f>_xlfn.XLOOKUP(tblGenerador[[#This Row],[ID_Tarea]],tblTareas[ID],tblTareas[Regla frecuencia],"")</f>
        <v>dia 27</v>
      </c>
      <c r="I712">
        <f>_xlfn.XLOOKUP(tblGenerador[[#This Row],[ID_Tarea]],tblTareas[ID],tblTareas[Duración Estándar (min)],"")</f>
        <v>10</v>
      </c>
      <c r="J712" t="str">
        <f>_xlfn.XLOOKUP(tblGenerador[[#This Row],[ID_Tarea]],tblTareas[ID],tblTareas[Turno],"")</f>
        <v>Cualquiera</v>
      </c>
      <c r="K712" t="str">
        <f>_xlfn.XLOOKUP(tblGenerador[[#This Row],[ID_Tarea]],tblTareas[ID],tblTareas[Puesto],"")</f>
        <v>Auxiliar Administrativo</v>
      </c>
      <c r="L712">
        <f>_xlfn.XLOOKUP(tblGenerador[[#This Row],[ID_Tarea]],tblTareas[ID],tblTareas[Frec Diaria],"")</f>
        <v>1</v>
      </c>
      <c r="M712" t="str">
        <f>_xlfn.XLOOKUP(tblGenerador[[#This Row],[ID_Tarea]],tblTareas[ID],tblTareas[Excluir_Festivos],"")</f>
        <v>si</v>
      </c>
      <c r="N7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3" spans="1:14">
      <c r="A713" s="6">
        <v>46030</v>
      </c>
      <c r="B713">
        <f>IFERROR(_xlfn.XLOOKUP(tblGenerador[[#This Row],[Fecha]],tblCalendario[Fecha],tblCalendario[Num de Sem],""),"")</f>
        <v>2</v>
      </c>
      <c r="C713" t="str">
        <f>IFERROR(_xlfn.XLOOKUP(tblGenerador[[#This Row],[Fecha]],tblCalendario[Fecha],tblCalendario[Dia Semana],""),"")</f>
        <v>jueves</v>
      </c>
      <c r="D713">
        <f>IFERROR(_xlfn.XLOOKUP(tblGenerador[[#This Row],[Fecha]],tblCalendario[Fecha],tblCalendario[Mes],""),"")</f>
        <v>1</v>
      </c>
      <c r="E713" t="s">
        <v>328</v>
      </c>
      <c r="F713" t="str">
        <f>_xlfn.XLOOKUP(tblGenerador[[#This Row],[ID_Tarea]],tblTareas[ID],tblTareas[TAREAS],"")</f>
        <v>Modificación De Precios Al Vender</v>
      </c>
      <c r="G713" t="str">
        <f>_xlfn.XLOOKUP(tblGenerador[[#This Row],[ID_Tarea]],tblTareas[ID],tblTareas[Tipo frecuencia],"")</f>
        <v>mensual</v>
      </c>
      <c r="H713" t="str">
        <f>_xlfn.XLOOKUP(tblGenerador[[#This Row],[ID_Tarea]],tblTareas[ID],tblTareas[Regla frecuencia],"")</f>
        <v>dia 10</v>
      </c>
      <c r="I713">
        <f>_xlfn.XLOOKUP(tblGenerador[[#This Row],[ID_Tarea]],tblTareas[ID],tblTareas[Duración Estándar (min)],"")</f>
        <v>10</v>
      </c>
      <c r="J713" t="str">
        <f>_xlfn.XLOOKUP(tblGenerador[[#This Row],[ID_Tarea]],tblTareas[ID],tblTareas[Turno],"")</f>
        <v>Cualquiera</v>
      </c>
      <c r="K713" t="str">
        <f>_xlfn.XLOOKUP(tblGenerador[[#This Row],[ID_Tarea]],tblTareas[ID],tblTareas[Puesto],"")</f>
        <v>Auxiliar Administrativo</v>
      </c>
      <c r="L713">
        <f>_xlfn.XLOOKUP(tblGenerador[[#This Row],[ID_Tarea]],tblTareas[ID],tblTareas[Frec Diaria],"")</f>
        <v>1</v>
      </c>
      <c r="M713" t="str">
        <f>_xlfn.XLOOKUP(tblGenerador[[#This Row],[ID_Tarea]],tblTareas[ID],tblTareas[Excluir_Festivos],"")</f>
        <v>si</v>
      </c>
      <c r="N7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4" spans="1:14">
      <c r="A714" s="6">
        <v>46030</v>
      </c>
      <c r="B714">
        <f>IFERROR(_xlfn.XLOOKUP(tblGenerador[[#This Row],[Fecha]],tblCalendario[Fecha],tblCalendario[Num de Sem],""),"")</f>
        <v>2</v>
      </c>
      <c r="C714" t="str">
        <f>IFERROR(_xlfn.XLOOKUP(tblGenerador[[#This Row],[Fecha]],tblCalendario[Fecha],tblCalendario[Dia Semana],""),"")</f>
        <v>jueves</v>
      </c>
      <c r="D714">
        <f>IFERROR(_xlfn.XLOOKUP(tblGenerador[[#This Row],[Fecha]],tblCalendario[Fecha],tblCalendario[Mes],""),"")</f>
        <v>1</v>
      </c>
      <c r="E714" t="s">
        <v>329</v>
      </c>
      <c r="F714" t="str">
        <f>_xlfn.XLOOKUP(tblGenerador[[#This Row],[ID_Tarea]],tblTareas[ID],tblTareas[TAREAS],"")</f>
        <v>Pagares, Pagos De Dv Y Traspasos Archivados</v>
      </c>
      <c r="G714" t="str">
        <f>_xlfn.XLOOKUP(tblGenerador[[#This Row],[ID_Tarea]],tblTareas[ID],tblTareas[Tipo frecuencia],"")</f>
        <v>trimestral</v>
      </c>
      <c r="H714" t="str">
        <f>_xlfn.XLOOKUP(tblGenerador[[#This Row],[ID_Tarea]],tblTareas[ID],tblTareas[Regla frecuencia],"")</f>
        <v>trimestral, primer lunes</v>
      </c>
      <c r="I714">
        <f>_xlfn.XLOOKUP(tblGenerador[[#This Row],[ID_Tarea]],tblTareas[ID],tblTareas[Duración Estándar (min)],"")</f>
        <v>10</v>
      </c>
      <c r="J714" t="str">
        <f>_xlfn.XLOOKUP(tblGenerador[[#This Row],[ID_Tarea]],tblTareas[ID],tblTareas[Turno],"")</f>
        <v>Cualquiera</v>
      </c>
      <c r="K714" t="str">
        <f>_xlfn.XLOOKUP(tblGenerador[[#This Row],[ID_Tarea]],tblTareas[ID],tblTareas[Puesto],"")</f>
        <v>Auxiliar Administrativo</v>
      </c>
      <c r="L714">
        <f>_xlfn.XLOOKUP(tblGenerador[[#This Row],[ID_Tarea]],tblTareas[ID],tblTareas[Frec Diaria],"")</f>
        <v>1</v>
      </c>
      <c r="M714" t="str">
        <f>_xlfn.XLOOKUP(tblGenerador[[#This Row],[ID_Tarea]],tblTareas[ID],tblTareas[Excluir_Festivos],"")</f>
        <v>si</v>
      </c>
      <c r="N7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5" spans="1:14">
      <c r="A715" s="6">
        <v>46030</v>
      </c>
      <c r="B715">
        <f>IFERROR(_xlfn.XLOOKUP(tblGenerador[[#This Row],[Fecha]],tblCalendario[Fecha],tblCalendario[Num de Sem],""),"")</f>
        <v>2</v>
      </c>
      <c r="C715" t="str">
        <f>IFERROR(_xlfn.XLOOKUP(tblGenerador[[#This Row],[Fecha]],tblCalendario[Fecha],tblCalendario[Dia Semana],""),"")</f>
        <v>jueves</v>
      </c>
      <c r="D715">
        <f>IFERROR(_xlfn.XLOOKUP(tblGenerador[[#This Row],[Fecha]],tblCalendario[Fecha],tblCalendario[Mes],""),"")</f>
        <v>1</v>
      </c>
      <c r="E715" t="s">
        <v>330</v>
      </c>
      <c r="F715" t="str">
        <f>_xlfn.XLOOKUP(tblGenerador[[#This Row],[ID_Tarea]],tblTareas[ID],tblTareas[TAREAS],"")</f>
        <v>Revisión Extintores (Flecha En Área Verde)</v>
      </c>
      <c r="G715" t="str">
        <f>_xlfn.XLOOKUP(tblGenerador[[#This Row],[ID_Tarea]],tblTareas[ID],tblTareas[Tipo frecuencia],"")</f>
        <v>anual</v>
      </c>
      <c r="H715" t="str">
        <f>_xlfn.XLOOKUP(tblGenerador[[#This Row],[ID_Tarea]],tblTareas[ID],tblTareas[Regla frecuencia],"")</f>
        <v>dia 8</v>
      </c>
      <c r="I715">
        <f>_xlfn.XLOOKUP(tblGenerador[[#This Row],[ID_Tarea]],tblTareas[ID],tblTareas[Duración Estándar (min)],"")</f>
        <v>5</v>
      </c>
      <c r="J715" t="str">
        <f>_xlfn.XLOOKUP(tblGenerador[[#This Row],[ID_Tarea]],tblTareas[ID],tblTareas[Turno],"")</f>
        <v>Cualquiera</v>
      </c>
      <c r="K715" t="str">
        <f>_xlfn.XLOOKUP(tblGenerador[[#This Row],[ID_Tarea]],tblTareas[ID],tblTareas[Puesto],"")</f>
        <v>Auxiliar Administrativo</v>
      </c>
      <c r="L715">
        <f>_xlfn.XLOOKUP(tblGenerador[[#This Row],[ID_Tarea]],tblTareas[ID],tblTareas[Frec Diaria],"")</f>
        <v>1</v>
      </c>
      <c r="M715" t="str">
        <f>_xlfn.XLOOKUP(tblGenerador[[#This Row],[ID_Tarea]],tblTareas[ID],tblTareas[Excluir_Festivos],"")</f>
        <v>si</v>
      </c>
      <c r="N7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6" spans="1:14">
      <c r="A716" s="6">
        <v>46030</v>
      </c>
      <c r="B716">
        <f>IFERROR(_xlfn.XLOOKUP(tblGenerador[[#This Row],[Fecha]],tblCalendario[Fecha],tblCalendario[Num de Sem],""),"")</f>
        <v>2</v>
      </c>
      <c r="C716" t="str">
        <f>IFERROR(_xlfn.XLOOKUP(tblGenerador[[#This Row],[Fecha]],tblCalendario[Fecha],tblCalendario[Dia Semana],""),"")</f>
        <v>jueves</v>
      </c>
      <c r="D716">
        <f>IFERROR(_xlfn.XLOOKUP(tblGenerador[[#This Row],[Fecha]],tblCalendario[Fecha],tblCalendario[Mes],""),"")</f>
        <v>1</v>
      </c>
      <c r="E716" t="s">
        <v>331</v>
      </c>
      <c r="F716" t="str">
        <f>_xlfn.XLOOKUP(tblGenerador[[#This Row],[ID_Tarea]],tblTareas[ID],tblTareas[TAREAS],"")</f>
        <v>Conteo Cpu’S Y Pantallas Tio Pepe</v>
      </c>
      <c r="G716" t="str">
        <f>_xlfn.XLOOKUP(tblGenerador[[#This Row],[ID_Tarea]],tblTareas[ID],tblTareas[Tipo frecuencia],"")</f>
        <v>trimestral</v>
      </c>
      <c r="H716" t="str">
        <f>_xlfn.XLOOKUP(tblGenerador[[#This Row],[ID_Tarea]],tblTareas[ID],tblTareas[Regla frecuencia],"")</f>
        <v>trimestral, primer lunes</v>
      </c>
      <c r="I716">
        <f>_xlfn.XLOOKUP(tblGenerador[[#This Row],[ID_Tarea]],tblTareas[ID],tblTareas[Duración Estándar (min)],"")</f>
        <v>90</v>
      </c>
      <c r="J716" t="str">
        <f>_xlfn.XLOOKUP(tblGenerador[[#This Row],[ID_Tarea]],tblTareas[ID],tblTareas[Turno],"")</f>
        <v>Cualquiera</v>
      </c>
      <c r="K716" t="str">
        <f>_xlfn.XLOOKUP(tblGenerador[[#This Row],[ID_Tarea]],tblTareas[ID],tblTareas[Puesto],"")</f>
        <v>Auxiliar Administrativo</v>
      </c>
      <c r="L716">
        <f>_xlfn.XLOOKUP(tblGenerador[[#This Row],[ID_Tarea]],tblTareas[ID],tblTareas[Frec Diaria],"")</f>
        <v>1</v>
      </c>
      <c r="M716" t="str">
        <f>_xlfn.XLOOKUP(tblGenerador[[#This Row],[ID_Tarea]],tblTareas[ID],tblTareas[Excluir_Festivos],"")</f>
        <v>si</v>
      </c>
      <c r="N7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7" spans="1:14">
      <c r="A717" s="6">
        <v>46030</v>
      </c>
      <c r="B717">
        <f>IFERROR(_xlfn.XLOOKUP(tblGenerador[[#This Row],[Fecha]],tblCalendario[Fecha],tblCalendario[Num de Sem],""),"")</f>
        <v>2</v>
      </c>
      <c r="C717" t="str">
        <f>IFERROR(_xlfn.XLOOKUP(tblGenerador[[#This Row],[Fecha]],tblCalendario[Fecha],tblCalendario[Dia Semana],""),"")</f>
        <v>jueves</v>
      </c>
      <c r="D717">
        <f>IFERROR(_xlfn.XLOOKUP(tblGenerador[[#This Row],[Fecha]],tblCalendario[Fecha],tblCalendario[Mes],""),"")</f>
        <v>1</v>
      </c>
      <c r="E717" t="s">
        <v>332</v>
      </c>
      <c r="F717" t="str">
        <f>_xlfn.XLOOKUP(tblGenerador[[#This Row],[ID_Tarea]],tblTareas[ID],tblTareas[TAREAS],"")</f>
        <v>Bono Mercancía Colaboradores Lyfe / Canaco</v>
      </c>
      <c r="G717" t="str">
        <f>_xlfn.XLOOKUP(tblGenerador[[#This Row],[ID_Tarea]],tblTareas[ID],tblTareas[Tipo frecuencia],"")</f>
        <v>mensual</v>
      </c>
      <c r="H717" t="str">
        <f>_xlfn.XLOOKUP(tblGenerador[[#This Row],[ID_Tarea]],tblTareas[ID],tblTareas[Regla frecuencia],"")</f>
        <v>dia 27</v>
      </c>
      <c r="I717">
        <f>_xlfn.XLOOKUP(tblGenerador[[#This Row],[ID_Tarea]],tblTareas[ID],tblTareas[Duración Estándar (min)],"")</f>
        <v>30</v>
      </c>
      <c r="J717" t="str">
        <f>_xlfn.XLOOKUP(tblGenerador[[#This Row],[ID_Tarea]],tblTareas[ID],tblTareas[Turno],"")</f>
        <v>Cualquiera</v>
      </c>
      <c r="K717" t="str">
        <f>_xlfn.XLOOKUP(tblGenerador[[#This Row],[ID_Tarea]],tblTareas[ID],tblTareas[Puesto],"")</f>
        <v>Auxiliar Administrativo</v>
      </c>
      <c r="L717">
        <f>_xlfn.XLOOKUP(tblGenerador[[#This Row],[ID_Tarea]],tblTareas[ID],tblTareas[Frec Diaria],"")</f>
        <v>1</v>
      </c>
      <c r="M717" t="str">
        <f>_xlfn.XLOOKUP(tblGenerador[[#This Row],[ID_Tarea]],tblTareas[ID],tblTareas[Excluir_Festivos],"")</f>
        <v>si</v>
      </c>
      <c r="N7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8" spans="1:14">
      <c r="A718" s="6">
        <v>46030</v>
      </c>
      <c r="B718">
        <f>IFERROR(_xlfn.XLOOKUP(tblGenerador[[#This Row],[Fecha]],tblCalendario[Fecha],tblCalendario[Num de Sem],""),"")</f>
        <v>2</v>
      </c>
      <c r="C718" t="str">
        <f>IFERROR(_xlfn.XLOOKUP(tblGenerador[[#This Row],[Fecha]],tblCalendario[Fecha],tblCalendario[Dia Semana],""),"")</f>
        <v>jueves</v>
      </c>
      <c r="D718">
        <f>IFERROR(_xlfn.XLOOKUP(tblGenerador[[#This Row],[Fecha]],tblCalendario[Fecha],tblCalendario[Mes],""),"")</f>
        <v>1</v>
      </c>
      <c r="E718" t="s">
        <v>333</v>
      </c>
      <c r="F718" t="str">
        <f>_xlfn.XLOOKUP(tblGenerador[[#This Row],[ID_Tarea]],tblTareas[ID],tblTareas[TAREAS],"")</f>
        <v>Preparar Y Organizar Revisión De Mercancía (Día 19)</v>
      </c>
      <c r="G718" t="str">
        <f>_xlfn.XLOOKUP(tblGenerador[[#This Row],[ID_Tarea]],tblTareas[ID],tblTareas[Tipo frecuencia],"")</f>
        <v>mensual</v>
      </c>
      <c r="H718" t="str">
        <f>_xlfn.XLOOKUP(tblGenerador[[#This Row],[ID_Tarea]],tblTareas[ID],tblTareas[Regla frecuencia],"")</f>
        <v>dia 19</v>
      </c>
      <c r="I718">
        <f>_xlfn.XLOOKUP(tblGenerador[[#This Row],[ID_Tarea]],tblTareas[ID],tblTareas[Duración Estándar (min)],"")</f>
        <v>180</v>
      </c>
      <c r="J718" t="str">
        <f>_xlfn.XLOOKUP(tblGenerador[[#This Row],[ID_Tarea]],tblTareas[ID],tblTareas[Turno],"")</f>
        <v>Cualquiera</v>
      </c>
      <c r="K718" t="str">
        <f>_xlfn.XLOOKUP(tblGenerador[[#This Row],[ID_Tarea]],tblTareas[ID],tblTareas[Puesto],"")</f>
        <v>Auxiliar Administrativo</v>
      </c>
      <c r="L718">
        <f>_xlfn.XLOOKUP(tblGenerador[[#This Row],[ID_Tarea]],tblTareas[ID],tblTareas[Frec Diaria],"")</f>
        <v>1</v>
      </c>
      <c r="M718" t="str">
        <f>_xlfn.XLOOKUP(tblGenerador[[#This Row],[ID_Tarea]],tblTareas[ID],tblTareas[Excluir_Festivos],"")</f>
        <v>si</v>
      </c>
      <c r="N7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19" spans="1:14">
      <c r="A719" s="6">
        <v>46030</v>
      </c>
      <c r="B719">
        <f>IFERROR(_xlfn.XLOOKUP(tblGenerador[[#This Row],[Fecha]],tblCalendario[Fecha],tblCalendario[Num de Sem],""),"")</f>
        <v>2</v>
      </c>
      <c r="C719" t="str">
        <f>IFERROR(_xlfn.XLOOKUP(tblGenerador[[#This Row],[Fecha]],tblCalendario[Fecha],tblCalendario[Dia Semana],""),"")</f>
        <v>jueves</v>
      </c>
      <c r="D719">
        <f>IFERROR(_xlfn.XLOOKUP(tblGenerador[[#This Row],[Fecha]],tblCalendario[Fecha],tblCalendario[Mes],""),"")</f>
        <v>1</v>
      </c>
      <c r="E719" t="s">
        <v>334</v>
      </c>
      <c r="F719" t="str">
        <f>_xlfn.XLOOKUP(tblGenerador[[#This Row],[ID_Tarea]],tblTareas[ID],tblTareas[TAREAS],"")</f>
        <v>Enviar Mensaje Guía De Revisión Y Mcia A Descontinuar</v>
      </c>
      <c r="G719" t="str">
        <f>_xlfn.XLOOKUP(tblGenerador[[#This Row],[ID_Tarea]],tblTareas[ID],tblTareas[Tipo frecuencia],"")</f>
        <v>bimestral</v>
      </c>
      <c r="H719" t="str">
        <f>_xlfn.XLOOKUP(tblGenerador[[#This Row],[ID_Tarea]],tblTareas[ID],tblTareas[Regla frecuencia],"")</f>
        <v>dia 20</v>
      </c>
      <c r="I719">
        <f>_xlfn.XLOOKUP(tblGenerador[[#This Row],[ID_Tarea]],tblTareas[ID],tblTareas[Duración Estándar (min)],"")</f>
        <v>5</v>
      </c>
      <c r="J719" t="str">
        <f>_xlfn.XLOOKUP(tblGenerador[[#This Row],[ID_Tarea]],tblTareas[ID],tblTareas[Turno],"")</f>
        <v>Cualquiera</v>
      </c>
      <c r="K719" t="str">
        <f>_xlfn.XLOOKUP(tblGenerador[[#This Row],[ID_Tarea]],tblTareas[ID],tblTareas[Puesto],"")</f>
        <v>Auxiliar Administrativo</v>
      </c>
      <c r="L719">
        <f>_xlfn.XLOOKUP(tblGenerador[[#This Row],[ID_Tarea]],tblTareas[ID],tblTareas[Frec Diaria],"")</f>
        <v>1</v>
      </c>
      <c r="M719" t="str">
        <f>_xlfn.XLOOKUP(tblGenerador[[#This Row],[ID_Tarea]],tblTareas[ID],tblTareas[Excluir_Festivos],"")</f>
        <v>si</v>
      </c>
      <c r="N7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0" spans="1:14">
      <c r="A720" s="6">
        <v>46030</v>
      </c>
      <c r="B720">
        <f>IFERROR(_xlfn.XLOOKUP(tblGenerador[[#This Row],[Fecha]],tblCalendario[Fecha],tblCalendario[Num de Sem],""),"")</f>
        <v>2</v>
      </c>
      <c r="C720" t="str">
        <f>IFERROR(_xlfn.XLOOKUP(tblGenerador[[#This Row],[Fecha]],tblCalendario[Fecha],tblCalendario[Dia Semana],""),"")</f>
        <v>jueves</v>
      </c>
      <c r="D720">
        <f>IFERROR(_xlfn.XLOOKUP(tblGenerador[[#This Row],[Fecha]],tblCalendario[Fecha],tblCalendario[Mes],""),"")</f>
        <v>1</v>
      </c>
      <c r="E720" t="s">
        <v>335</v>
      </c>
      <c r="F720" t="str">
        <f>_xlfn.XLOOKUP(tblGenerador[[#This Row],[ID_Tarea]],tblTareas[ID],tblTareas[TAREAS],"")</f>
        <v>Confundir Zapatos (Día 20)</v>
      </c>
      <c r="G720" t="str">
        <f>_xlfn.XLOOKUP(tblGenerador[[#This Row],[ID_Tarea]],tblTareas[ID],tblTareas[Tipo frecuencia],"")</f>
        <v>mensual</v>
      </c>
      <c r="H720" t="str">
        <f>_xlfn.XLOOKUP(tblGenerador[[#This Row],[ID_Tarea]],tblTareas[ID],tblTareas[Regla frecuencia],"")</f>
        <v>dia 20</v>
      </c>
      <c r="I720">
        <f>_xlfn.XLOOKUP(tblGenerador[[#This Row],[ID_Tarea]],tblTareas[ID],tblTareas[Duración Estándar (min)],"")</f>
        <v>120</v>
      </c>
      <c r="J720" t="str">
        <f>_xlfn.XLOOKUP(tblGenerador[[#This Row],[ID_Tarea]],tblTareas[ID],tblTareas[Turno],"")</f>
        <v>Cualquiera</v>
      </c>
      <c r="K720" t="str">
        <f>_xlfn.XLOOKUP(tblGenerador[[#This Row],[ID_Tarea]],tblTareas[ID],tblTareas[Puesto],"")</f>
        <v>Auxiliar Administrativo</v>
      </c>
      <c r="L720">
        <f>_xlfn.XLOOKUP(tblGenerador[[#This Row],[ID_Tarea]],tblTareas[ID],tblTareas[Frec Diaria],"")</f>
        <v>1</v>
      </c>
      <c r="M720" t="str">
        <f>_xlfn.XLOOKUP(tblGenerador[[#This Row],[ID_Tarea]],tblTareas[ID],tblTareas[Excluir_Festivos],"")</f>
        <v>si</v>
      </c>
      <c r="N7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1" spans="1:14">
      <c r="A721" s="6">
        <v>46030</v>
      </c>
      <c r="B721">
        <f>IFERROR(_xlfn.XLOOKUP(tblGenerador[[#This Row],[Fecha]],tblCalendario[Fecha],tblCalendario[Num de Sem],""),"")</f>
        <v>2</v>
      </c>
      <c r="C721" t="str">
        <f>IFERROR(_xlfn.XLOOKUP(tblGenerador[[#This Row],[Fecha]],tblCalendario[Fecha],tblCalendario[Dia Semana],""),"")</f>
        <v>jueves</v>
      </c>
      <c r="D721">
        <f>IFERROR(_xlfn.XLOOKUP(tblGenerador[[#This Row],[Fecha]],tblCalendario[Fecha],tblCalendario[Mes],""),"")</f>
        <v>1</v>
      </c>
      <c r="E721" t="s">
        <v>336</v>
      </c>
      <c r="F721" t="str">
        <f>_xlfn.XLOOKUP(tblGenerador[[#This Row],[ID_Tarea]],tblTareas[ID],tblTareas[TAREAS],"")</f>
        <v>Revisión De Pares Confundidos</v>
      </c>
      <c r="G721" t="str">
        <f>_xlfn.XLOOKUP(tblGenerador[[#This Row],[ID_Tarea]],tblTareas[ID],tblTareas[Tipo frecuencia],"")</f>
        <v>mensual</v>
      </c>
      <c r="H721" t="str">
        <f>_xlfn.XLOOKUP(tblGenerador[[#This Row],[ID_Tarea]],tblTareas[ID],tblTareas[Regla frecuencia],"")</f>
        <v>dia 26</v>
      </c>
      <c r="I721">
        <f>_xlfn.XLOOKUP(tblGenerador[[#This Row],[ID_Tarea]],tblTareas[ID],tblTareas[Duración Estándar (min)],"")</f>
        <v>120</v>
      </c>
      <c r="J721" t="str">
        <f>_xlfn.XLOOKUP(tblGenerador[[#This Row],[ID_Tarea]],tblTareas[ID],tblTareas[Turno],"")</f>
        <v>Cualquiera</v>
      </c>
      <c r="K721" t="str">
        <f>_xlfn.XLOOKUP(tblGenerador[[#This Row],[ID_Tarea]],tblTareas[ID],tblTareas[Puesto],"")</f>
        <v>Auxiliar Administrativo</v>
      </c>
      <c r="L721">
        <f>_xlfn.XLOOKUP(tblGenerador[[#This Row],[ID_Tarea]],tblTareas[ID],tblTareas[Frec Diaria],"")</f>
        <v>1</v>
      </c>
      <c r="M721" t="str">
        <f>_xlfn.XLOOKUP(tblGenerador[[#This Row],[ID_Tarea]],tblTareas[ID],tblTareas[Excluir_Festivos],"")</f>
        <v>si</v>
      </c>
      <c r="N7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2" spans="1:14">
      <c r="A722" s="6">
        <v>46030</v>
      </c>
      <c r="B722">
        <f>IFERROR(_xlfn.XLOOKUP(tblGenerador[[#This Row],[Fecha]],tblCalendario[Fecha],tblCalendario[Num de Sem],""),"")</f>
        <v>2</v>
      </c>
      <c r="C722" t="str">
        <f>IFERROR(_xlfn.XLOOKUP(tblGenerador[[#This Row],[Fecha]],tblCalendario[Fecha],tblCalendario[Dia Semana],""),"")</f>
        <v>jueves</v>
      </c>
      <c r="D722">
        <f>IFERROR(_xlfn.XLOOKUP(tblGenerador[[#This Row],[Fecha]],tblCalendario[Fecha],tblCalendario[Mes],""),"")</f>
        <v>1</v>
      </c>
      <c r="E722" t="s">
        <v>337</v>
      </c>
      <c r="F722" t="str">
        <f>_xlfn.XLOOKUP(tblGenerador[[#This Row],[ID_Tarea]],tblTareas[ID],tblTareas[TAREAS],"")</f>
        <v>Reimprimir Etiquetas Codigo de barra erroneas</v>
      </c>
      <c r="G722" t="str">
        <f>_xlfn.XLOOKUP(tblGenerador[[#This Row],[ID_Tarea]],tblTareas[ID],tblTareas[Tipo frecuencia],"")</f>
        <v>mensual</v>
      </c>
      <c r="H722" t="str">
        <f>_xlfn.XLOOKUP(tblGenerador[[#This Row],[ID_Tarea]],tblTareas[ID],tblTareas[Regla frecuencia],"")</f>
        <v>dia 26</v>
      </c>
      <c r="I722">
        <f>_xlfn.XLOOKUP(tblGenerador[[#This Row],[ID_Tarea]],tblTareas[ID],tblTareas[Duración Estándar (min)],"")</f>
        <v>20</v>
      </c>
      <c r="J722" t="str">
        <f>_xlfn.XLOOKUP(tblGenerador[[#This Row],[ID_Tarea]],tblTareas[ID],tblTareas[Turno],"")</f>
        <v>Cualquiera</v>
      </c>
      <c r="K722" t="str">
        <f>_xlfn.XLOOKUP(tblGenerador[[#This Row],[ID_Tarea]],tblTareas[ID],tblTareas[Puesto],"")</f>
        <v>Auxiliar Administrativo</v>
      </c>
      <c r="L722">
        <f>_xlfn.XLOOKUP(tblGenerador[[#This Row],[ID_Tarea]],tblTareas[ID],tblTareas[Frec Diaria],"")</f>
        <v>1</v>
      </c>
      <c r="M722" t="str">
        <f>_xlfn.XLOOKUP(tblGenerador[[#This Row],[ID_Tarea]],tblTareas[ID],tblTareas[Excluir_Festivos],"")</f>
        <v>si</v>
      </c>
      <c r="N7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3" spans="1:14">
      <c r="A723" s="6">
        <v>46030</v>
      </c>
      <c r="B723">
        <f>IFERROR(_xlfn.XLOOKUP(tblGenerador[[#This Row],[Fecha]],tblCalendario[Fecha],tblCalendario[Num de Sem],""),"")</f>
        <v>2</v>
      </c>
      <c r="C723" t="str">
        <f>IFERROR(_xlfn.XLOOKUP(tblGenerador[[#This Row],[Fecha]],tblCalendario[Fecha],tblCalendario[Dia Semana],""),"")</f>
        <v>jueves</v>
      </c>
      <c r="D723">
        <f>IFERROR(_xlfn.XLOOKUP(tblGenerador[[#This Row],[Fecha]],tblCalendario[Fecha],tblCalendario[Mes],""),"")</f>
        <v>1</v>
      </c>
      <c r="E723" t="s">
        <v>338</v>
      </c>
      <c r="F723" t="str">
        <f>_xlfn.XLOOKUP(tblGenerador[[#This Row],[ID_Tarea]],tblTareas[ID],tblTareas[TAREAS],"")</f>
        <v>Registrar Bajas Por Defectos</v>
      </c>
      <c r="G723" t="str">
        <f>_xlfn.XLOOKUP(tblGenerador[[#This Row],[ID_Tarea]],tblTareas[ID],tblTareas[Tipo frecuencia],"")</f>
        <v>mensual</v>
      </c>
      <c r="H723" t="str">
        <f>_xlfn.XLOOKUP(tblGenerador[[#This Row],[ID_Tarea]],tblTareas[ID],tblTareas[Regla frecuencia],"")</f>
        <v>dia 26</v>
      </c>
      <c r="I723">
        <f>_xlfn.XLOOKUP(tblGenerador[[#This Row],[ID_Tarea]],tblTareas[ID],tblTareas[Duración Estándar (min)],"")</f>
        <v>15</v>
      </c>
      <c r="J723" t="str">
        <f>_xlfn.XLOOKUP(tblGenerador[[#This Row],[ID_Tarea]],tblTareas[ID],tblTareas[Turno],"")</f>
        <v>Cualquiera</v>
      </c>
      <c r="K723" t="str">
        <f>_xlfn.XLOOKUP(tblGenerador[[#This Row],[ID_Tarea]],tblTareas[ID],tblTareas[Puesto],"")</f>
        <v>Auxiliar Administrativo</v>
      </c>
      <c r="L723">
        <f>_xlfn.XLOOKUP(tblGenerador[[#This Row],[ID_Tarea]],tblTareas[ID],tblTareas[Frec Diaria],"")</f>
        <v>1</v>
      </c>
      <c r="M723" t="str">
        <f>_xlfn.XLOOKUP(tblGenerador[[#This Row],[ID_Tarea]],tblTareas[ID],tblTareas[Excluir_Festivos],"")</f>
        <v>si</v>
      </c>
      <c r="N7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4" spans="1:14">
      <c r="A724" s="6">
        <v>46030</v>
      </c>
      <c r="B724">
        <f>IFERROR(_xlfn.XLOOKUP(tblGenerador[[#This Row],[Fecha]],tblCalendario[Fecha],tblCalendario[Num de Sem],""),"")</f>
        <v>2</v>
      </c>
      <c r="C724" t="str">
        <f>IFERROR(_xlfn.XLOOKUP(tblGenerador[[#This Row],[Fecha]],tblCalendario[Fecha],tblCalendario[Dia Semana],""),"")</f>
        <v>jueves</v>
      </c>
      <c r="D724">
        <f>IFERROR(_xlfn.XLOOKUP(tblGenerador[[#This Row],[Fecha]],tblCalendario[Fecha],tblCalendario[Mes],""),"")</f>
        <v>1</v>
      </c>
      <c r="E724" t="s">
        <v>339</v>
      </c>
      <c r="F724" t="str">
        <f>_xlfn.XLOOKUP(tblGenerador[[#This Row],[ID_Tarea]],tblTareas[ID],tblTareas[TAREAS],"")</f>
        <v>Revisar Lectores De Códigos</v>
      </c>
      <c r="G724" t="str">
        <f>_xlfn.XLOOKUP(tblGenerador[[#This Row],[ID_Tarea]],tblTareas[ID],tblTareas[Tipo frecuencia],"")</f>
        <v>mensual</v>
      </c>
      <c r="H724" t="str">
        <f>_xlfn.XLOOKUP(tblGenerador[[#This Row],[ID_Tarea]],tblTareas[ID],tblTareas[Regla frecuencia],"")</f>
        <v>dia 24</v>
      </c>
      <c r="I724">
        <f>_xlfn.XLOOKUP(tblGenerador[[#This Row],[ID_Tarea]],tblTareas[ID],tblTareas[Duración Estándar (min)],"")</f>
        <v>5</v>
      </c>
      <c r="J724" t="str">
        <f>_xlfn.XLOOKUP(tblGenerador[[#This Row],[ID_Tarea]],tblTareas[ID],tblTareas[Turno],"")</f>
        <v>Cualquiera</v>
      </c>
      <c r="K724" t="str">
        <f>_xlfn.XLOOKUP(tblGenerador[[#This Row],[ID_Tarea]],tblTareas[ID],tblTareas[Puesto],"")</f>
        <v>Auxiliar Administrativo</v>
      </c>
      <c r="L724">
        <f>_xlfn.XLOOKUP(tblGenerador[[#This Row],[ID_Tarea]],tblTareas[ID],tblTareas[Frec Diaria],"")</f>
        <v>1</v>
      </c>
      <c r="M724" t="str">
        <f>_xlfn.XLOOKUP(tblGenerador[[#This Row],[ID_Tarea]],tblTareas[ID],tblTareas[Excluir_Festivos],"")</f>
        <v>si</v>
      </c>
      <c r="N7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5" spans="1:14">
      <c r="A725" s="6">
        <v>46030</v>
      </c>
      <c r="B725">
        <f>IFERROR(_xlfn.XLOOKUP(tblGenerador[[#This Row],[Fecha]],tblCalendario[Fecha],tblCalendario[Num de Sem],""),"")</f>
        <v>2</v>
      </c>
      <c r="C725" t="str">
        <f>IFERROR(_xlfn.XLOOKUP(tblGenerador[[#This Row],[Fecha]],tblCalendario[Fecha],tblCalendario[Dia Semana],""),"")</f>
        <v>jueves</v>
      </c>
      <c r="D725">
        <f>IFERROR(_xlfn.XLOOKUP(tblGenerador[[#This Row],[Fecha]],tblCalendario[Fecha],tblCalendario[Mes],""),"")</f>
        <v>1</v>
      </c>
      <c r="E725" t="s">
        <v>340</v>
      </c>
      <c r="F725" t="str">
        <f>_xlfn.XLOOKUP(tblGenerador[[#This Row],[ID_Tarea]],tblTareas[ID],tblTareas[TAREAS],"")</f>
        <v>Revisión Y Lectura De Inventario (Dia 27)</v>
      </c>
      <c r="G725" t="str">
        <f>_xlfn.XLOOKUP(tblGenerador[[#This Row],[ID_Tarea]],tblTareas[ID],tblTareas[Tipo frecuencia],"")</f>
        <v>mensual</v>
      </c>
      <c r="H725" t="str">
        <f>_xlfn.XLOOKUP(tblGenerador[[#This Row],[ID_Tarea]],tblTareas[ID],tblTareas[Regla frecuencia],"")</f>
        <v>dia 27</v>
      </c>
      <c r="I725">
        <f>_xlfn.XLOOKUP(tblGenerador[[#This Row],[ID_Tarea]],tblTareas[ID],tblTareas[Duración Estándar (min)],"")</f>
        <v>480</v>
      </c>
      <c r="J725" t="str">
        <f>_xlfn.XLOOKUP(tblGenerador[[#This Row],[ID_Tarea]],tblTareas[ID],tblTareas[Turno],"")</f>
        <v>Cualquiera</v>
      </c>
      <c r="K725" t="str">
        <f>_xlfn.XLOOKUP(tblGenerador[[#This Row],[ID_Tarea]],tblTareas[ID],tblTareas[Puesto],"")</f>
        <v>Auxiliar Administrativo</v>
      </c>
      <c r="L725">
        <f>_xlfn.XLOOKUP(tblGenerador[[#This Row],[ID_Tarea]],tblTareas[ID],tblTareas[Frec Diaria],"")</f>
        <v>1</v>
      </c>
      <c r="M725" t="str">
        <f>_xlfn.XLOOKUP(tblGenerador[[#This Row],[ID_Tarea]],tblTareas[ID],tblTareas[Excluir_Festivos],"")</f>
        <v>si</v>
      </c>
      <c r="N7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6" spans="1:14">
      <c r="A726" s="6">
        <v>46030</v>
      </c>
      <c r="B726">
        <f>IFERROR(_xlfn.XLOOKUP(tblGenerador[[#This Row],[Fecha]],tblCalendario[Fecha],tblCalendario[Num de Sem],""),"")</f>
        <v>2</v>
      </c>
      <c r="C726" t="str">
        <f>IFERROR(_xlfn.XLOOKUP(tblGenerador[[#This Row],[Fecha]],tblCalendario[Fecha],tblCalendario[Dia Semana],""),"")</f>
        <v>jueves</v>
      </c>
      <c r="D726">
        <f>IFERROR(_xlfn.XLOOKUP(tblGenerador[[#This Row],[Fecha]],tblCalendario[Fecha],tblCalendario[Mes],""),"")</f>
        <v>1</v>
      </c>
      <c r="E726" t="s">
        <v>341</v>
      </c>
      <c r="F726" t="str">
        <f>_xlfn.XLOOKUP(tblGenerador[[#This Row],[ID_Tarea]],tblTareas[ID],tblTareas[TAREAS],"")</f>
        <v>Solicitar/Registrar Nc En Devoluciones Por Defecto</v>
      </c>
      <c r="G726" t="str">
        <f>_xlfn.XLOOKUP(tblGenerador[[#This Row],[ID_Tarea]],tblTareas[ID],tblTareas[Tipo frecuencia],"")</f>
        <v>Mensual</v>
      </c>
      <c r="H726" t="str">
        <f>_xlfn.XLOOKUP(tblGenerador[[#This Row],[ID_Tarea]],tblTareas[ID],tblTareas[Regla frecuencia],"")</f>
        <v>martes</v>
      </c>
      <c r="I726">
        <f>_xlfn.XLOOKUP(tblGenerador[[#This Row],[ID_Tarea]],tblTareas[ID],tblTareas[Duración Estándar (min)],"")</f>
        <v>5</v>
      </c>
      <c r="J726" t="str">
        <f>_xlfn.XLOOKUP(tblGenerador[[#This Row],[ID_Tarea]],tblTareas[ID],tblTareas[Turno],"")</f>
        <v>Cualquiera</v>
      </c>
      <c r="K726" t="str">
        <f>_xlfn.XLOOKUP(tblGenerador[[#This Row],[ID_Tarea]],tblTareas[ID],tblTareas[Puesto],"")</f>
        <v>Auxiliar Administrativo</v>
      </c>
      <c r="L726">
        <f>_xlfn.XLOOKUP(tblGenerador[[#This Row],[ID_Tarea]],tblTareas[ID],tblTareas[Frec Diaria],"")</f>
        <v>1</v>
      </c>
      <c r="M726" t="str">
        <f>_xlfn.XLOOKUP(tblGenerador[[#This Row],[ID_Tarea]],tblTareas[ID],tblTareas[Excluir_Festivos],"")</f>
        <v>si</v>
      </c>
      <c r="N7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7" spans="1:14">
      <c r="A727" s="6">
        <v>46030</v>
      </c>
      <c r="B727">
        <f>IFERROR(_xlfn.XLOOKUP(tblGenerador[[#This Row],[Fecha]],tblCalendario[Fecha],tblCalendario[Num de Sem],""),"")</f>
        <v>2</v>
      </c>
      <c r="C727" t="str">
        <f>IFERROR(_xlfn.XLOOKUP(tblGenerador[[#This Row],[Fecha]],tblCalendario[Fecha],tblCalendario[Dia Semana],""),"")</f>
        <v>jueves</v>
      </c>
      <c r="D727">
        <f>IFERROR(_xlfn.XLOOKUP(tblGenerador[[#This Row],[Fecha]],tblCalendario[Fecha],tblCalendario[Mes],""),"")</f>
        <v>1</v>
      </c>
      <c r="E727" t="s">
        <v>342</v>
      </c>
      <c r="F727" t="str">
        <f>_xlfn.XLOOKUP(tblGenerador[[#This Row],[ID_Tarea]],tblTareas[ID],tblTareas[TAREAS],"")</f>
        <v>Enviar Devoluciones Por Defecto, O Destruirlos</v>
      </c>
      <c r="G727" t="str">
        <f>_xlfn.XLOOKUP(tblGenerador[[#This Row],[ID_Tarea]],tblTareas[ID],tblTareas[Tipo frecuencia],"")</f>
        <v>semanal</v>
      </c>
      <c r="H727" t="str">
        <f>_xlfn.XLOOKUP(tblGenerador[[#This Row],[ID_Tarea]],tblTareas[ID],tblTareas[Regla frecuencia],"")</f>
        <v>lunes</v>
      </c>
      <c r="I727">
        <f>_xlfn.XLOOKUP(tblGenerador[[#This Row],[ID_Tarea]],tblTareas[ID],tblTareas[Duración Estándar (min)],"")</f>
        <v>50</v>
      </c>
      <c r="J727" t="str">
        <f>_xlfn.XLOOKUP(tblGenerador[[#This Row],[ID_Tarea]],tblTareas[ID],tblTareas[Turno],"")</f>
        <v>Cualquiera</v>
      </c>
      <c r="K727" t="str">
        <f>_xlfn.XLOOKUP(tblGenerador[[#This Row],[ID_Tarea]],tblTareas[ID],tblTareas[Puesto],"")</f>
        <v>Auxiliar Administrativo</v>
      </c>
      <c r="L727">
        <f>_xlfn.XLOOKUP(tblGenerador[[#This Row],[ID_Tarea]],tblTareas[ID],tblTareas[Frec Diaria],"")</f>
        <v>1</v>
      </c>
      <c r="M727" t="str">
        <f>_xlfn.XLOOKUP(tblGenerador[[#This Row],[ID_Tarea]],tblTareas[ID],tblTareas[Excluir_Festivos],"")</f>
        <v>si</v>
      </c>
      <c r="N7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8" spans="1:14">
      <c r="A728" s="6">
        <v>46030</v>
      </c>
      <c r="B728">
        <f>IFERROR(_xlfn.XLOOKUP(tblGenerador[[#This Row],[Fecha]],tblCalendario[Fecha],tblCalendario[Num de Sem],""),"")</f>
        <v>2</v>
      </c>
      <c r="C728" t="str">
        <f>IFERROR(_xlfn.XLOOKUP(tblGenerador[[#This Row],[Fecha]],tblCalendario[Fecha],tblCalendario[Dia Semana],""),"")</f>
        <v>jueves</v>
      </c>
      <c r="D728">
        <f>IFERROR(_xlfn.XLOOKUP(tblGenerador[[#This Row],[Fecha]],tblCalendario[Fecha],tblCalendario[Mes],""),"")</f>
        <v>1</v>
      </c>
      <c r="E728" t="s">
        <v>343</v>
      </c>
      <c r="F728" t="str">
        <f>_xlfn.XLOOKUP(tblGenerador[[#This Row],[ID_Tarea]],tblTareas[ID],tblTareas[TAREAS],"")</f>
        <v>Entrega De Siguiente Check List Coordinador / Corte Caja</v>
      </c>
      <c r="G728" t="str">
        <f>_xlfn.XLOOKUP(tblGenerador[[#This Row],[ID_Tarea]],tblTareas[ID],tblTareas[Tipo frecuencia],"")</f>
        <v>mensual</v>
      </c>
      <c r="H728" t="str">
        <f>_xlfn.XLOOKUP(tblGenerador[[#This Row],[ID_Tarea]],tblTareas[ID],tblTareas[Regla frecuencia],"")</f>
        <v>dia 24</v>
      </c>
      <c r="I728">
        <f>_xlfn.XLOOKUP(tblGenerador[[#This Row],[ID_Tarea]],tblTareas[ID],tblTareas[Duración Estándar (min)],"")</f>
        <v>5</v>
      </c>
      <c r="J728" t="str">
        <f>_xlfn.XLOOKUP(tblGenerador[[#This Row],[ID_Tarea]],tblTareas[ID],tblTareas[Turno],"")</f>
        <v>Cualquiera</v>
      </c>
      <c r="K728" t="str">
        <f>_xlfn.XLOOKUP(tblGenerador[[#This Row],[ID_Tarea]],tblTareas[ID],tblTareas[Puesto],"")</f>
        <v>Auxiliar Administrativo</v>
      </c>
      <c r="L728">
        <f>_xlfn.XLOOKUP(tblGenerador[[#This Row],[ID_Tarea]],tblTareas[ID],tblTareas[Frec Diaria],"")</f>
        <v>1</v>
      </c>
      <c r="M728" t="str">
        <f>_xlfn.XLOOKUP(tblGenerador[[#This Row],[ID_Tarea]],tblTareas[ID],tblTareas[Excluir_Festivos],"")</f>
        <v>si</v>
      </c>
      <c r="N7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29" spans="1:14">
      <c r="A729" s="6">
        <v>46030</v>
      </c>
      <c r="B729">
        <f>IFERROR(_xlfn.XLOOKUP(tblGenerador[[#This Row],[Fecha]],tblCalendario[Fecha],tblCalendario[Num de Sem],""),"")</f>
        <v>2</v>
      </c>
      <c r="C729" t="str">
        <f>IFERROR(_xlfn.XLOOKUP(tblGenerador[[#This Row],[Fecha]],tblCalendario[Fecha],tblCalendario[Dia Semana],""),"")</f>
        <v>jueves</v>
      </c>
      <c r="D729">
        <f>IFERROR(_xlfn.XLOOKUP(tblGenerador[[#This Row],[Fecha]],tblCalendario[Fecha],tblCalendario[Mes],""),"")</f>
        <v>1</v>
      </c>
      <c r="E729" t="s">
        <v>4695</v>
      </c>
      <c r="F729" t="str">
        <f>_xlfn.XLOOKUP(tblGenerador[[#This Row],[ID_Tarea]],tblTareas[ID],tblTareas[TAREAS],"")</f>
        <v>Generar PreNomina</v>
      </c>
      <c r="G729" t="str">
        <f>_xlfn.XLOOKUP(tblGenerador[[#This Row],[ID_Tarea]],tblTareas[ID],tblTareas[Tipo frecuencia],"")</f>
        <v>semanal</v>
      </c>
      <c r="H729" t="str">
        <f>_xlfn.XLOOKUP(tblGenerador[[#This Row],[ID_Tarea]],tblTareas[ID],tblTareas[Regla frecuencia],"")</f>
        <v>sábado</v>
      </c>
      <c r="I729">
        <f>_xlfn.XLOOKUP(tblGenerador[[#This Row],[ID_Tarea]],tblTareas[ID],tblTareas[Duración Estándar (min)],"")</f>
        <v>120</v>
      </c>
      <c r="J729" t="str">
        <f>_xlfn.XLOOKUP(tblGenerador[[#This Row],[ID_Tarea]],tblTareas[ID],tblTareas[Turno],"")</f>
        <v>Cualquiera</v>
      </c>
      <c r="K729" t="str">
        <f>_xlfn.XLOOKUP(tblGenerador[[#This Row],[ID_Tarea]],tblTareas[ID],tblTareas[Puesto],"")</f>
        <v>Auxiliar Administrativo</v>
      </c>
      <c r="L729">
        <f>_xlfn.XLOOKUP(tblGenerador[[#This Row],[ID_Tarea]],tblTareas[ID],tblTareas[Frec Diaria],"")</f>
        <v>1</v>
      </c>
      <c r="M729" t="str">
        <f>_xlfn.XLOOKUP(tblGenerador[[#This Row],[ID_Tarea]],tblTareas[ID],tblTareas[Excluir_Festivos],"")</f>
        <v>si</v>
      </c>
      <c r="N7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0" spans="1:14">
      <c r="A730" s="6">
        <v>46031</v>
      </c>
      <c r="B730">
        <f>IFERROR(_xlfn.XLOOKUP(tblGenerador[[#This Row],[Fecha]],tblCalendario[Fecha],tblCalendario[Num de Sem],""),"")</f>
        <v>2</v>
      </c>
      <c r="C730" t="str">
        <f>IFERROR(_xlfn.XLOOKUP(tblGenerador[[#This Row],[Fecha]],tblCalendario[Fecha],tblCalendario[Dia Semana],""),"")</f>
        <v>viernes</v>
      </c>
      <c r="D730">
        <f>IFERROR(_xlfn.XLOOKUP(tblGenerador[[#This Row],[Fecha]],tblCalendario[Fecha],tblCalendario[Mes],""),"")</f>
        <v>1</v>
      </c>
      <c r="E730" t="s">
        <v>176</v>
      </c>
      <c r="F730" t="str">
        <f>_xlfn.XLOOKUP(tblGenerador[[#This Row],[ID_Tarea]],tblTareas[ID],tblTareas[TAREAS],"")</f>
        <v>Asignación Y Seguimiento Tareas Al Equipo</v>
      </c>
      <c r="G730" t="str">
        <f>_xlfn.XLOOKUP(tblGenerador[[#This Row],[ID_Tarea]],tblTareas[ID],tblTareas[Tipo frecuencia],"")</f>
        <v>diario</v>
      </c>
      <c r="H730" t="str">
        <f>_xlfn.XLOOKUP(tblGenerador[[#This Row],[ID_Tarea]],tblTareas[ID],tblTareas[Regla frecuencia],"")</f>
        <v>diario</v>
      </c>
      <c r="I730">
        <f>_xlfn.XLOOKUP(tblGenerador[[#This Row],[ID_Tarea]],tblTareas[ID],tblTareas[Duración Estándar (min)],"")</f>
        <v>15</v>
      </c>
      <c r="J730" t="str">
        <f>_xlfn.XLOOKUP(tblGenerador[[#This Row],[ID_Tarea]],tblTareas[ID],tblTareas[Turno],"")</f>
        <v>Cualquiera</v>
      </c>
      <c r="K730" t="str">
        <f>_xlfn.XLOOKUP(tblGenerador[[#This Row],[ID_Tarea]],tblTareas[ID],tblTareas[Puesto],"")</f>
        <v>Auxiliar Administrativo</v>
      </c>
      <c r="L730">
        <f>_xlfn.XLOOKUP(tblGenerador[[#This Row],[ID_Tarea]],tblTareas[ID],tblTareas[Frec Diaria],"")</f>
        <v>1</v>
      </c>
      <c r="M730" t="str">
        <f>_xlfn.XLOOKUP(tblGenerador[[#This Row],[ID_Tarea]],tblTareas[ID],tblTareas[Excluir_Festivos],"")</f>
        <v>si</v>
      </c>
      <c r="N7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31" spans="1:14">
      <c r="A731" s="6">
        <v>46031</v>
      </c>
      <c r="B731">
        <f>IFERROR(_xlfn.XLOOKUP(tblGenerador[[#This Row],[Fecha]],tblCalendario[Fecha],tblCalendario[Num de Sem],""),"")</f>
        <v>2</v>
      </c>
      <c r="C731" t="str">
        <f>IFERROR(_xlfn.XLOOKUP(tblGenerador[[#This Row],[Fecha]],tblCalendario[Fecha],tblCalendario[Dia Semana],""),"")</f>
        <v>viernes</v>
      </c>
      <c r="D731">
        <f>IFERROR(_xlfn.XLOOKUP(tblGenerador[[#This Row],[Fecha]],tblCalendario[Fecha],tblCalendario[Mes],""),"")</f>
        <v>1</v>
      </c>
      <c r="E731" t="s">
        <v>177</v>
      </c>
      <c r="F731" t="str">
        <f>_xlfn.XLOOKUP(tblGenerador[[#This Row],[ID_Tarea]],tblTareas[ID],tblTareas[TAREAS],"")</f>
        <v>Cobranza Telefonica CD</v>
      </c>
      <c r="G731" t="str">
        <f>_xlfn.XLOOKUP(tblGenerador[[#This Row],[ID_Tarea]],tblTareas[ID],tblTareas[Tipo frecuencia],"")</f>
        <v>personalizada</v>
      </c>
      <c r="H731" t="str">
        <f>_xlfn.XLOOKUP(tblGenerador[[#This Row],[ID_Tarea]],tblTareas[ID],tblTareas[Regla frecuencia],"")</f>
        <v>dia 27, dia 28, dia 4, dia 5, dia 14, dia 13, dia 20, dia 22, dia 11, dia 12, dia 26, dia 26, dia 30, dia 31</v>
      </c>
      <c r="I731">
        <f>_xlfn.XLOOKUP(tblGenerador[[#This Row],[ID_Tarea]],tblTareas[ID],tblTareas[Duración Estándar (min)],"")</f>
        <v>120</v>
      </c>
      <c r="J731" t="str">
        <f>_xlfn.XLOOKUP(tblGenerador[[#This Row],[ID_Tarea]],tblTareas[ID],tblTareas[Turno],"")</f>
        <v>Cualquiera</v>
      </c>
      <c r="K731" t="str">
        <f>_xlfn.XLOOKUP(tblGenerador[[#This Row],[ID_Tarea]],tblTareas[ID],tblTareas[Puesto],"")</f>
        <v>Auxiliar Administrativo</v>
      </c>
      <c r="L731">
        <f>_xlfn.XLOOKUP(tblGenerador[[#This Row],[ID_Tarea]],tblTareas[ID],tblTareas[Frec Diaria],"")</f>
        <v>1</v>
      </c>
      <c r="M731" t="str">
        <f>_xlfn.XLOOKUP(tblGenerador[[#This Row],[ID_Tarea]],tblTareas[ID],tblTareas[Excluir_Festivos],"")</f>
        <v>si</v>
      </c>
      <c r="N7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2" spans="1:14">
      <c r="A732" s="6">
        <v>46031</v>
      </c>
      <c r="B732">
        <f>IFERROR(_xlfn.XLOOKUP(tblGenerador[[#This Row],[Fecha]],tblCalendario[Fecha],tblCalendario[Num de Sem],""),"")</f>
        <v>2</v>
      </c>
      <c r="C732" t="str">
        <f>IFERROR(_xlfn.XLOOKUP(tblGenerador[[#This Row],[Fecha]],tblCalendario[Fecha],tblCalendario[Dia Semana],""),"")</f>
        <v>viernes</v>
      </c>
      <c r="D732">
        <f>IFERROR(_xlfn.XLOOKUP(tblGenerador[[#This Row],[Fecha]],tblCalendario[Fecha],tblCalendario[Mes],""),"")</f>
        <v>1</v>
      </c>
      <c r="E732" t="s">
        <v>178</v>
      </c>
      <c r="F732" t="str">
        <f>_xlfn.XLOOKUP(tblGenerador[[#This Row],[ID_Tarea]],tblTareas[ID],tblTareas[TAREAS],"")</f>
        <v>Enviar Fotos Lista De Exhibicion</v>
      </c>
      <c r="G732" t="str">
        <f>_xlfn.XLOOKUP(tblGenerador[[#This Row],[ID_Tarea]],tblTareas[ID],tblTareas[Tipo frecuencia],"")</f>
        <v>semanal</v>
      </c>
      <c r="H732" t="str">
        <f>_xlfn.XLOOKUP(tblGenerador[[#This Row],[ID_Tarea]],tblTareas[ID],tblTareas[Regla frecuencia],"")</f>
        <v>jueves</v>
      </c>
      <c r="I732">
        <f>_xlfn.XLOOKUP(tblGenerador[[#This Row],[ID_Tarea]],tblTareas[ID],tblTareas[Duración Estándar (min)],"")</f>
        <v>10</v>
      </c>
      <c r="J732" t="str">
        <f>_xlfn.XLOOKUP(tblGenerador[[#This Row],[ID_Tarea]],tblTareas[ID],tblTareas[Turno],"")</f>
        <v>Cualquiera</v>
      </c>
      <c r="K732" t="str">
        <f>_xlfn.XLOOKUP(tblGenerador[[#This Row],[ID_Tarea]],tblTareas[ID],tblTareas[Puesto],"")</f>
        <v>Auxiliar Administrativo</v>
      </c>
      <c r="L732">
        <f>_xlfn.XLOOKUP(tblGenerador[[#This Row],[ID_Tarea]],tblTareas[ID],tblTareas[Frec Diaria],"")</f>
        <v>1</v>
      </c>
      <c r="M732" t="str">
        <f>_xlfn.XLOOKUP(tblGenerador[[#This Row],[ID_Tarea]],tblTareas[ID],tblTareas[Excluir_Festivos],"")</f>
        <v>si</v>
      </c>
      <c r="N7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3" spans="1:14">
      <c r="A733" s="6">
        <v>46031</v>
      </c>
      <c r="B733">
        <f>IFERROR(_xlfn.XLOOKUP(tblGenerador[[#This Row],[Fecha]],tblCalendario[Fecha],tblCalendario[Num de Sem],""),"")</f>
        <v>2</v>
      </c>
      <c r="C733" t="str">
        <f>IFERROR(_xlfn.XLOOKUP(tblGenerador[[#This Row],[Fecha]],tblCalendario[Fecha],tblCalendario[Dia Semana],""),"")</f>
        <v>viernes</v>
      </c>
      <c r="D733">
        <f>IFERROR(_xlfn.XLOOKUP(tblGenerador[[#This Row],[Fecha]],tblCalendario[Fecha],tblCalendario[Mes],""),"")</f>
        <v>1</v>
      </c>
      <c r="E733" t="s">
        <v>1316</v>
      </c>
      <c r="F733" t="str">
        <f>_xlfn.XLOOKUP(tblGenerador[[#This Row],[ID_Tarea]],tblTareas[ID],tblTareas[TAREAS],"")</f>
        <v>Pago De Telefono</v>
      </c>
      <c r="G733" t="str">
        <f>_xlfn.XLOOKUP(tblGenerador[[#This Row],[ID_Tarea]],tblTareas[ID],tblTareas[Tipo frecuencia],"")</f>
        <v>mensual</v>
      </c>
      <c r="H733" t="str">
        <f>_xlfn.XLOOKUP(tblGenerador[[#This Row],[ID_Tarea]],tblTareas[ID],tblTareas[Regla frecuencia],"")</f>
        <v>dia 24</v>
      </c>
      <c r="I733">
        <f>_xlfn.XLOOKUP(tblGenerador[[#This Row],[ID_Tarea]],tblTareas[ID],tblTareas[Duración Estándar (min)],"")</f>
        <v>10</v>
      </c>
      <c r="J733" t="str">
        <f>_xlfn.XLOOKUP(tblGenerador[[#This Row],[ID_Tarea]],tblTareas[ID],tblTareas[Turno],"")</f>
        <v>Cualquiera</v>
      </c>
      <c r="K733" t="str">
        <f>_xlfn.XLOOKUP(tblGenerador[[#This Row],[ID_Tarea]],tblTareas[ID],tblTareas[Puesto],"")</f>
        <v>Auxiliar Administrativo</v>
      </c>
      <c r="L733">
        <f>_xlfn.XLOOKUP(tblGenerador[[#This Row],[ID_Tarea]],tblTareas[ID],tblTareas[Frec Diaria],"")</f>
        <v>1</v>
      </c>
      <c r="M733" t="str">
        <f>_xlfn.XLOOKUP(tblGenerador[[#This Row],[ID_Tarea]],tblTareas[ID],tblTareas[Excluir_Festivos],"")</f>
        <v>si</v>
      </c>
      <c r="N7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4" spans="1:14">
      <c r="A734" s="6">
        <v>46031</v>
      </c>
      <c r="B734">
        <f>IFERROR(_xlfn.XLOOKUP(tblGenerador[[#This Row],[Fecha]],tblCalendario[Fecha],tblCalendario[Num de Sem],""),"")</f>
        <v>2</v>
      </c>
      <c r="C734" t="str">
        <f>IFERROR(_xlfn.XLOOKUP(tblGenerador[[#This Row],[Fecha]],tblCalendario[Fecha],tblCalendario[Dia Semana],""),"")</f>
        <v>viernes</v>
      </c>
      <c r="D734">
        <f>IFERROR(_xlfn.XLOOKUP(tblGenerador[[#This Row],[Fecha]],tblCalendario[Fecha],tblCalendario[Mes],""),"")</f>
        <v>1</v>
      </c>
      <c r="E734" t="s">
        <v>1317</v>
      </c>
      <c r="F734" t="str">
        <f>_xlfn.XLOOKUP(tblGenerador[[#This Row],[ID_Tarea]],tblTareas[ID],tblTareas[TAREAS],"")</f>
        <v>Pago De Agua</v>
      </c>
      <c r="G734" t="str">
        <f>_xlfn.XLOOKUP(tblGenerador[[#This Row],[ID_Tarea]],tblTareas[ID],tblTareas[Tipo frecuencia],"")</f>
        <v>mensual</v>
      </c>
      <c r="H734" t="str">
        <f>_xlfn.XLOOKUP(tblGenerador[[#This Row],[ID_Tarea]],tblTareas[ID],tblTareas[Regla frecuencia],"")</f>
        <v>dia 24</v>
      </c>
      <c r="I734">
        <f>_xlfn.XLOOKUP(tblGenerador[[#This Row],[ID_Tarea]],tblTareas[ID],tblTareas[Duración Estándar (min)],"")</f>
        <v>10</v>
      </c>
      <c r="J734" t="str">
        <f>_xlfn.XLOOKUP(tblGenerador[[#This Row],[ID_Tarea]],tblTareas[ID],tblTareas[Turno],"")</f>
        <v>Cualquiera</v>
      </c>
      <c r="K734" t="str">
        <f>_xlfn.XLOOKUP(tblGenerador[[#This Row],[ID_Tarea]],tblTareas[ID],tblTareas[Puesto],"")</f>
        <v>Auxiliar Administrativo</v>
      </c>
      <c r="L734">
        <f>_xlfn.XLOOKUP(tblGenerador[[#This Row],[ID_Tarea]],tblTareas[ID],tblTareas[Frec Diaria],"")</f>
        <v>1</v>
      </c>
      <c r="M734" t="str">
        <f>_xlfn.XLOOKUP(tblGenerador[[#This Row],[ID_Tarea]],tblTareas[ID],tblTareas[Excluir_Festivos],"")</f>
        <v>si</v>
      </c>
      <c r="N7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5" spans="1:14">
      <c r="A735" s="6">
        <v>46031</v>
      </c>
      <c r="B735">
        <f>IFERROR(_xlfn.XLOOKUP(tblGenerador[[#This Row],[Fecha]],tblCalendario[Fecha],tblCalendario[Num de Sem],""),"")</f>
        <v>2</v>
      </c>
      <c r="C735" t="str">
        <f>IFERROR(_xlfn.XLOOKUP(tblGenerador[[#This Row],[Fecha]],tblCalendario[Fecha],tblCalendario[Dia Semana],""),"")</f>
        <v>viernes</v>
      </c>
      <c r="D735">
        <f>IFERROR(_xlfn.XLOOKUP(tblGenerador[[#This Row],[Fecha]],tblCalendario[Fecha],tblCalendario[Mes],""),"")</f>
        <v>1</v>
      </c>
      <c r="E735" t="s">
        <v>1318</v>
      </c>
      <c r="F735" t="str">
        <f>_xlfn.XLOOKUP(tblGenerador[[#This Row],[ID_Tarea]],tblTareas[ID],tblTareas[TAREAS],"")</f>
        <v>Pago De Luz</v>
      </c>
      <c r="G735" t="str">
        <f>_xlfn.XLOOKUP(tblGenerador[[#This Row],[ID_Tarea]],tblTareas[ID],tblTareas[Tipo frecuencia],"")</f>
        <v>mensual</v>
      </c>
      <c r="H735" t="str">
        <f>_xlfn.XLOOKUP(tblGenerador[[#This Row],[ID_Tarea]],tblTareas[ID],tblTareas[Regla frecuencia],"")</f>
        <v>dia 24</v>
      </c>
      <c r="I735">
        <f>_xlfn.XLOOKUP(tblGenerador[[#This Row],[ID_Tarea]],tblTareas[ID],tblTareas[Duración Estándar (min)],"")</f>
        <v>10</v>
      </c>
      <c r="J735" t="str">
        <f>_xlfn.XLOOKUP(tblGenerador[[#This Row],[ID_Tarea]],tblTareas[ID],tblTareas[Turno],"")</f>
        <v>Cualquiera</v>
      </c>
      <c r="K735" t="str">
        <f>_xlfn.XLOOKUP(tblGenerador[[#This Row],[ID_Tarea]],tblTareas[ID],tblTareas[Puesto],"")</f>
        <v>Auxiliar Administrativo</v>
      </c>
      <c r="L735">
        <f>_xlfn.XLOOKUP(tblGenerador[[#This Row],[ID_Tarea]],tblTareas[ID],tblTareas[Frec Diaria],"")</f>
        <v>1</v>
      </c>
      <c r="M735" t="str">
        <f>_xlfn.XLOOKUP(tblGenerador[[#This Row],[ID_Tarea]],tblTareas[ID],tblTareas[Excluir_Festivos],"")</f>
        <v>si</v>
      </c>
      <c r="N7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6" spans="1:14">
      <c r="A736" s="6">
        <v>46031</v>
      </c>
      <c r="B736">
        <f>IFERROR(_xlfn.XLOOKUP(tblGenerador[[#This Row],[Fecha]],tblCalendario[Fecha],tblCalendario[Num de Sem],""),"")</f>
        <v>2</v>
      </c>
      <c r="C736" t="str">
        <f>IFERROR(_xlfn.XLOOKUP(tblGenerador[[#This Row],[Fecha]],tblCalendario[Fecha],tblCalendario[Dia Semana],""),"")</f>
        <v>viernes</v>
      </c>
      <c r="D736">
        <f>IFERROR(_xlfn.XLOOKUP(tblGenerador[[#This Row],[Fecha]],tblCalendario[Fecha],tblCalendario[Mes],""),"")</f>
        <v>1</v>
      </c>
      <c r="E736" t="s">
        <v>179</v>
      </c>
      <c r="F736" t="str">
        <f>_xlfn.XLOOKUP(tblGenerador[[#This Row],[ID_Tarea]],tblTareas[ID],tblTareas[TAREAS],"")</f>
        <v xml:space="preserve">Totales Check Lista Caja </v>
      </c>
      <c r="G736" t="str">
        <f>_xlfn.XLOOKUP(tblGenerador[[#This Row],[ID_Tarea]],tblTareas[ID],tblTareas[Tipo frecuencia],"")</f>
        <v>mensual</v>
      </c>
      <c r="H736" t="str">
        <f>_xlfn.XLOOKUP(tblGenerador[[#This Row],[ID_Tarea]],tblTareas[ID],tblTareas[Regla frecuencia],"")</f>
        <v>dia 24</v>
      </c>
      <c r="I736">
        <f>_xlfn.XLOOKUP(tblGenerador[[#This Row],[ID_Tarea]],tblTareas[ID],tblTareas[Duración Estándar (min)],"")</f>
        <v>10</v>
      </c>
      <c r="J736" t="str">
        <f>_xlfn.XLOOKUP(tblGenerador[[#This Row],[ID_Tarea]],tblTareas[ID],tblTareas[Turno],"")</f>
        <v>Cualquiera</v>
      </c>
      <c r="K736" t="str">
        <f>_xlfn.XLOOKUP(tblGenerador[[#This Row],[ID_Tarea]],tblTareas[ID],tblTareas[Puesto],"")</f>
        <v>Auxiliar Administrativo</v>
      </c>
      <c r="L736">
        <f>_xlfn.XLOOKUP(tblGenerador[[#This Row],[ID_Tarea]],tblTareas[ID],tblTareas[Frec Diaria],"")</f>
        <v>1</v>
      </c>
      <c r="M736" t="str">
        <f>_xlfn.XLOOKUP(tblGenerador[[#This Row],[ID_Tarea]],tblTareas[ID],tblTareas[Excluir_Festivos],"")</f>
        <v>si</v>
      </c>
      <c r="N7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7" spans="1:14">
      <c r="A737" s="6">
        <v>46031</v>
      </c>
      <c r="B737">
        <f>IFERROR(_xlfn.XLOOKUP(tblGenerador[[#This Row],[Fecha]],tblCalendario[Fecha],tblCalendario[Num de Sem],""),"")</f>
        <v>2</v>
      </c>
      <c r="C737" t="str">
        <f>IFERROR(_xlfn.XLOOKUP(tblGenerador[[#This Row],[Fecha]],tblCalendario[Fecha],tblCalendario[Dia Semana],""),"")</f>
        <v>viernes</v>
      </c>
      <c r="D737">
        <f>IFERROR(_xlfn.XLOOKUP(tblGenerador[[#This Row],[Fecha]],tblCalendario[Fecha],tblCalendario[Mes],""),"")</f>
        <v>1</v>
      </c>
      <c r="E737" t="s">
        <v>180</v>
      </c>
      <c r="F737" t="str">
        <f>_xlfn.XLOOKUP(tblGenerador[[#This Row],[ID_Tarea]],tblTareas[ID],tblTareas[TAREAS],"")</f>
        <v>Conciliar Apartados En Sistema Vs Físicos</v>
      </c>
      <c r="G737" t="str">
        <f>_xlfn.XLOOKUP(tblGenerador[[#This Row],[ID_Tarea]],tblTareas[ID],tblTareas[Tipo frecuencia],"")</f>
        <v>semanal</v>
      </c>
      <c r="H737" t="str">
        <f>_xlfn.XLOOKUP(tblGenerador[[#This Row],[ID_Tarea]],tblTareas[ID],tblTareas[Regla frecuencia],"")</f>
        <v>Martes</v>
      </c>
      <c r="I737">
        <f>_xlfn.XLOOKUP(tblGenerador[[#This Row],[ID_Tarea]],tblTareas[ID],tblTareas[Duración Estándar (min)],"")</f>
        <v>15</v>
      </c>
      <c r="J737" t="str">
        <f>_xlfn.XLOOKUP(tblGenerador[[#This Row],[ID_Tarea]],tblTareas[ID],tblTareas[Turno],"")</f>
        <v>Cualquiera</v>
      </c>
      <c r="K737" t="str">
        <f>_xlfn.XLOOKUP(tblGenerador[[#This Row],[ID_Tarea]],tblTareas[ID],tblTareas[Puesto],"")</f>
        <v>Sub Coordinadora</v>
      </c>
      <c r="L737">
        <f>_xlfn.XLOOKUP(tblGenerador[[#This Row],[ID_Tarea]],tblTareas[ID],tblTareas[Frec Diaria],"")</f>
        <v>1</v>
      </c>
      <c r="M737" t="str">
        <f>_xlfn.XLOOKUP(tblGenerador[[#This Row],[ID_Tarea]],tblTareas[ID],tblTareas[Excluir_Festivos],"")</f>
        <v>si</v>
      </c>
      <c r="N7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8" spans="1:14">
      <c r="A738" s="6">
        <v>46031</v>
      </c>
      <c r="B738">
        <f>IFERROR(_xlfn.XLOOKUP(tblGenerador[[#This Row],[Fecha]],tblCalendario[Fecha],tblCalendario[Num de Sem],""),"")</f>
        <v>2</v>
      </c>
      <c r="C738" t="str">
        <f>IFERROR(_xlfn.XLOOKUP(tblGenerador[[#This Row],[Fecha]],tblCalendario[Fecha],tblCalendario[Dia Semana],""),"")</f>
        <v>viernes</v>
      </c>
      <c r="D738">
        <f>IFERROR(_xlfn.XLOOKUP(tblGenerador[[#This Row],[Fecha]],tblCalendario[Fecha],tblCalendario[Mes],""),"")</f>
        <v>1</v>
      </c>
      <c r="E738" t="s">
        <v>181</v>
      </c>
      <c r="F738" t="str">
        <f>_xlfn.XLOOKUP(tblGenerador[[#This Row],[ID_Tarea]],tblTareas[ID],tblTareas[TAREAS],"")</f>
        <v xml:space="preserve">Reunion Cierre De Mes </v>
      </c>
      <c r="G738" t="str">
        <f>_xlfn.XLOOKUP(tblGenerador[[#This Row],[ID_Tarea]],tblTareas[ID],tblTareas[Tipo frecuencia],"")</f>
        <v>mensual</v>
      </c>
      <c r="H738" t="str">
        <f>_xlfn.XLOOKUP(tblGenerador[[#This Row],[ID_Tarea]],tblTareas[ID],tblTareas[Regla frecuencia],"")</f>
        <v>dia 27</v>
      </c>
      <c r="I738">
        <f>_xlfn.XLOOKUP(tblGenerador[[#This Row],[ID_Tarea]],tblTareas[ID],tblTareas[Duración Estándar (min)],"")</f>
        <v>120</v>
      </c>
      <c r="J738" t="str">
        <f>_xlfn.XLOOKUP(tblGenerador[[#This Row],[ID_Tarea]],tblTareas[ID],tblTareas[Turno],"")</f>
        <v>Cualquiera</v>
      </c>
      <c r="K738" t="str">
        <f>_xlfn.XLOOKUP(tblGenerador[[#This Row],[ID_Tarea]],tblTareas[ID],tblTareas[Puesto],"")</f>
        <v>Sub Coordinadora</v>
      </c>
      <c r="L738">
        <f>_xlfn.XLOOKUP(tblGenerador[[#This Row],[ID_Tarea]],tblTareas[ID],tblTareas[Frec Diaria],"")</f>
        <v>1</v>
      </c>
      <c r="M738" t="str">
        <f>_xlfn.XLOOKUP(tblGenerador[[#This Row],[ID_Tarea]],tblTareas[ID],tblTareas[Excluir_Festivos],"")</f>
        <v>si</v>
      </c>
      <c r="N7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39" spans="1:14">
      <c r="A739" s="6">
        <v>46031</v>
      </c>
      <c r="B739">
        <f>IFERROR(_xlfn.XLOOKUP(tblGenerador[[#This Row],[Fecha]],tblCalendario[Fecha],tblCalendario[Num de Sem],""),"")</f>
        <v>2</v>
      </c>
      <c r="C739" t="str">
        <f>IFERROR(_xlfn.XLOOKUP(tblGenerador[[#This Row],[Fecha]],tblCalendario[Fecha],tblCalendario[Dia Semana],""),"")</f>
        <v>viernes</v>
      </c>
      <c r="D739">
        <f>IFERROR(_xlfn.XLOOKUP(tblGenerador[[#This Row],[Fecha]],tblCalendario[Fecha],tblCalendario[Mes],""),"")</f>
        <v>1</v>
      </c>
      <c r="E739" t="s">
        <v>182</v>
      </c>
      <c r="F739" t="str">
        <f>_xlfn.XLOOKUP(tblGenerador[[#This Row],[ID_Tarea]],tblTareas[ID],tblTareas[TAREAS],"")</f>
        <v>Depurar Pagares Saldados</v>
      </c>
      <c r="G739" t="str">
        <f>_xlfn.XLOOKUP(tblGenerador[[#This Row],[ID_Tarea]],tblTareas[ID],tblTareas[Tipo frecuencia],"")</f>
        <v>trimestral</v>
      </c>
      <c r="H739" t="str">
        <f>_xlfn.XLOOKUP(tblGenerador[[#This Row],[ID_Tarea]],tblTareas[ID],tblTareas[Regla frecuencia],"")</f>
        <v>trimestral, primer lunes</v>
      </c>
      <c r="I739">
        <f>_xlfn.XLOOKUP(tblGenerador[[#This Row],[ID_Tarea]],tblTareas[ID],tblTareas[Duración Estándar (min)],"")</f>
        <v>10</v>
      </c>
      <c r="J739" t="str">
        <f>_xlfn.XLOOKUP(tblGenerador[[#This Row],[ID_Tarea]],tblTareas[ID],tblTareas[Turno],"")</f>
        <v>Cualquiera</v>
      </c>
      <c r="K739" t="str">
        <f>_xlfn.XLOOKUP(tblGenerador[[#This Row],[ID_Tarea]],tblTareas[ID],tblTareas[Puesto],"")</f>
        <v>Sub Coordinadora</v>
      </c>
      <c r="L739">
        <f>_xlfn.XLOOKUP(tblGenerador[[#This Row],[ID_Tarea]],tblTareas[ID],tblTareas[Frec Diaria],"")</f>
        <v>1</v>
      </c>
      <c r="M739" t="str">
        <f>_xlfn.XLOOKUP(tblGenerador[[#This Row],[ID_Tarea]],tblTareas[ID],tblTareas[Excluir_Festivos],"")</f>
        <v>si</v>
      </c>
      <c r="N7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0" spans="1:14">
      <c r="A740" s="6">
        <v>46031</v>
      </c>
      <c r="B740">
        <f>IFERROR(_xlfn.XLOOKUP(tblGenerador[[#This Row],[Fecha]],tblCalendario[Fecha],tblCalendario[Num de Sem],""),"")</f>
        <v>2</v>
      </c>
      <c r="C740" t="str">
        <f>IFERROR(_xlfn.XLOOKUP(tblGenerador[[#This Row],[Fecha]],tblCalendario[Fecha],tblCalendario[Dia Semana],""),"")</f>
        <v>viernes</v>
      </c>
      <c r="D740">
        <f>IFERROR(_xlfn.XLOOKUP(tblGenerador[[#This Row],[Fecha]],tblCalendario[Fecha],tblCalendario[Mes],""),"")</f>
        <v>1</v>
      </c>
      <c r="E740" t="s">
        <v>183</v>
      </c>
      <c r="F740" t="str">
        <f>_xlfn.XLOOKUP(tblGenerador[[#This Row],[ID_Tarea]],tblTareas[ID],tblTareas[TAREAS],"")</f>
        <v>Sugerir Art A Descontinuar</v>
      </c>
      <c r="G740" t="str">
        <f>_xlfn.XLOOKUP(tblGenerador[[#This Row],[ID_Tarea]],tblTareas[ID],tblTareas[Tipo frecuencia],"")</f>
        <v>mensual</v>
      </c>
      <c r="H740" t="str">
        <f>_xlfn.XLOOKUP(tblGenerador[[#This Row],[ID_Tarea]],tblTareas[ID],tblTareas[Regla frecuencia],"")</f>
        <v>dia 10</v>
      </c>
      <c r="I740">
        <f>_xlfn.XLOOKUP(tblGenerador[[#This Row],[ID_Tarea]],tblTareas[ID],tblTareas[Duración Estándar (min)],"")</f>
        <v>15</v>
      </c>
      <c r="J740" t="str">
        <f>_xlfn.XLOOKUP(tblGenerador[[#This Row],[ID_Tarea]],tblTareas[ID],tblTareas[Turno],"")</f>
        <v>Cualquiera</v>
      </c>
      <c r="K740" t="str">
        <f>_xlfn.XLOOKUP(tblGenerador[[#This Row],[ID_Tarea]],tblTareas[ID],tblTareas[Puesto],"")</f>
        <v>Sub Coordinadora</v>
      </c>
      <c r="L740">
        <f>_xlfn.XLOOKUP(tblGenerador[[#This Row],[ID_Tarea]],tblTareas[ID],tblTareas[Frec Diaria],"")</f>
        <v>1</v>
      </c>
      <c r="M740" t="str">
        <f>_xlfn.XLOOKUP(tblGenerador[[#This Row],[ID_Tarea]],tblTareas[ID],tblTareas[Excluir_Festivos],"")</f>
        <v>si</v>
      </c>
      <c r="N7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1" spans="1:14">
      <c r="A741" s="6">
        <v>46031</v>
      </c>
      <c r="B741">
        <f>IFERROR(_xlfn.XLOOKUP(tblGenerador[[#This Row],[Fecha]],tblCalendario[Fecha],tblCalendario[Num de Sem],""),"")</f>
        <v>2</v>
      </c>
      <c r="C741" t="str">
        <f>IFERROR(_xlfn.XLOOKUP(tblGenerador[[#This Row],[Fecha]],tblCalendario[Fecha],tblCalendario[Dia Semana],""),"")</f>
        <v>viernes</v>
      </c>
      <c r="D741">
        <f>IFERROR(_xlfn.XLOOKUP(tblGenerador[[#This Row],[Fecha]],tblCalendario[Fecha],tblCalendario[Mes],""),"")</f>
        <v>1</v>
      </c>
      <c r="E741" t="s">
        <v>184</v>
      </c>
      <c r="F741" t="str">
        <f>_xlfn.XLOOKUP(tblGenerador[[#This Row],[ID_Tarea]],tblTareas[ID],tblTareas[TAREAS],"")</f>
        <v xml:space="preserve">Plantilla De Personal </v>
      </c>
      <c r="G741" t="str">
        <f>_xlfn.XLOOKUP(tblGenerador[[#This Row],[ID_Tarea]],tblTareas[ID],tblTareas[Tipo frecuencia],"")</f>
        <v>semanal</v>
      </c>
      <c r="H741" t="str">
        <f>_xlfn.XLOOKUP(tblGenerador[[#This Row],[ID_Tarea]],tblTareas[ID],tblTareas[Regla frecuencia],"")</f>
        <v>martes</v>
      </c>
      <c r="I741">
        <f>_xlfn.XLOOKUP(tblGenerador[[#This Row],[ID_Tarea]],tblTareas[ID],tblTareas[Duración Estándar (min)],"")</f>
        <v>20</v>
      </c>
      <c r="J741" t="str">
        <f>_xlfn.XLOOKUP(tblGenerador[[#This Row],[ID_Tarea]],tblTareas[ID],tblTareas[Turno],"")</f>
        <v>Cualquiera</v>
      </c>
      <c r="K741" t="str">
        <f>_xlfn.XLOOKUP(tblGenerador[[#This Row],[ID_Tarea]],tblTareas[ID],tblTareas[Puesto],"")</f>
        <v>Sub Coordinadora</v>
      </c>
      <c r="L741">
        <f>_xlfn.XLOOKUP(tblGenerador[[#This Row],[ID_Tarea]],tblTareas[ID],tblTareas[Frec Diaria],"")</f>
        <v>1</v>
      </c>
      <c r="M741" t="str">
        <f>_xlfn.XLOOKUP(tblGenerador[[#This Row],[ID_Tarea]],tblTareas[ID],tblTareas[Excluir_Festivos],"")</f>
        <v>si</v>
      </c>
      <c r="N7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2" spans="1:14">
      <c r="A742" s="6">
        <v>46031</v>
      </c>
      <c r="B742">
        <f>IFERROR(_xlfn.XLOOKUP(tblGenerador[[#This Row],[Fecha]],tblCalendario[Fecha],tblCalendario[Num de Sem],""),"")</f>
        <v>2</v>
      </c>
      <c r="C742" t="str">
        <f>IFERROR(_xlfn.XLOOKUP(tblGenerador[[#This Row],[Fecha]],tblCalendario[Fecha],tblCalendario[Dia Semana],""),"")</f>
        <v>viernes</v>
      </c>
      <c r="D742">
        <f>IFERROR(_xlfn.XLOOKUP(tblGenerador[[#This Row],[Fecha]],tblCalendario[Fecha],tblCalendario[Mes],""),"")</f>
        <v>1</v>
      </c>
      <c r="E742" t="s">
        <v>185</v>
      </c>
      <c r="F742" t="str">
        <f>_xlfn.XLOOKUP(tblGenerador[[#This Row],[ID_Tarea]],tblTareas[ID],tblTareas[TAREAS],"")</f>
        <v xml:space="preserve">Promocion De Vales </v>
      </c>
      <c r="G742" t="str">
        <f>_xlfn.XLOOKUP(tblGenerador[[#This Row],[ID_Tarea]],tblTareas[ID],tblTareas[Tipo frecuencia],"")</f>
        <v>mensual</v>
      </c>
      <c r="H742" t="str">
        <f>_xlfn.XLOOKUP(tblGenerador[[#This Row],[ID_Tarea]],tblTareas[ID],tblTareas[Regla frecuencia],"")</f>
        <v>dia 24</v>
      </c>
      <c r="I742">
        <f>_xlfn.XLOOKUP(tblGenerador[[#This Row],[ID_Tarea]],tblTareas[ID],tblTareas[Duración Estándar (min)],"")</f>
        <v>5</v>
      </c>
      <c r="J742" t="str">
        <f>_xlfn.XLOOKUP(tblGenerador[[#This Row],[ID_Tarea]],tblTareas[ID],tblTareas[Turno],"")</f>
        <v>Cualquiera</v>
      </c>
      <c r="K742" t="str">
        <f>_xlfn.XLOOKUP(tblGenerador[[#This Row],[ID_Tarea]],tblTareas[ID],tblTareas[Puesto],"")</f>
        <v>Sub Coordinadora</v>
      </c>
      <c r="L742">
        <f>_xlfn.XLOOKUP(tblGenerador[[#This Row],[ID_Tarea]],tblTareas[ID],tblTareas[Frec Diaria],"")</f>
        <v>1</v>
      </c>
      <c r="M742" t="str">
        <f>_xlfn.XLOOKUP(tblGenerador[[#This Row],[ID_Tarea]],tblTareas[ID],tblTareas[Excluir_Festivos],"")</f>
        <v>si</v>
      </c>
      <c r="N7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3" spans="1:14">
      <c r="A743" s="6">
        <v>46031</v>
      </c>
      <c r="B743">
        <f>IFERROR(_xlfn.XLOOKUP(tblGenerador[[#This Row],[Fecha]],tblCalendario[Fecha],tblCalendario[Num de Sem],""),"")</f>
        <v>2</v>
      </c>
      <c r="C743" t="str">
        <f>IFERROR(_xlfn.XLOOKUP(tblGenerador[[#This Row],[Fecha]],tblCalendario[Fecha],tblCalendario[Dia Semana],""),"")</f>
        <v>viernes</v>
      </c>
      <c r="D743">
        <f>IFERROR(_xlfn.XLOOKUP(tblGenerador[[#This Row],[Fecha]],tblCalendario[Fecha],tblCalendario[Mes],""),"")</f>
        <v>1</v>
      </c>
      <c r="E743" t="s">
        <v>186</v>
      </c>
      <c r="F743" t="str">
        <f>_xlfn.XLOOKUP(tblGenerador[[#This Row],[ID_Tarea]],tblTareas[ID],tblTareas[TAREAS],"")</f>
        <v xml:space="preserve">Resurtidos </v>
      </c>
      <c r="G743" t="str">
        <f>_xlfn.XLOOKUP(tblGenerador[[#This Row],[ID_Tarea]],tblTareas[ID],tblTareas[Tipo frecuencia],"")</f>
        <v>mensual</v>
      </c>
      <c r="H743" t="str">
        <f>_xlfn.XLOOKUP(tblGenerador[[#This Row],[ID_Tarea]],tblTareas[ID],tblTareas[Regla frecuencia],"")</f>
        <v>dia 26</v>
      </c>
      <c r="I743">
        <f>_xlfn.XLOOKUP(tblGenerador[[#This Row],[ID_Tarea]],tblTareas[ID],tblTareas[Duración Estándar (min)],"")</f>
        <v>15</v>
      </c>
      <c r="J743" t="str">
        <f>_xlfn.XLOOKUP(tblGenerador[[#This Row],[ID_Tarea]],tblTareas[ID],tblTareas[Turno],"")</f>
        <v>Cualquiera</v>
      </c>
      <c r="K743" t="str">
        <f>_xlfn.XLOOKUP(tblGenerador[[#This Row],[ID_Tarea]],tblTareas[ID],tblTareas[Puesto],"")</f>
        <v>Sub Coordinadora</v>
      </c>
      <c r="L743">
        <f>_xlfn.XLOOKUP(tblGenerador[[#This Row],[ID_Tarea]],tblTareas[ID],tblTareas[Frec Diaria],"")</f>
        <v>1</v>
      </c>
      <c r="M743" t="str">
        <f>_xlfn.XLOOKUP(tblGenerador[[#This Row],[ID_Tarea]],tblTareas[ID],tblTareas[Excluir_Festivos],"")</f>
        <v>si</v>
      </c>
      <c r="N7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4" spans="1:14">
      <c r="A744" s="6">
        <v>46031</v>
      </c>
      <c r="B744">
        <f>IFERROR(_xlfn.XLOOKUP(tblGenerador[[#This Row],[Fecha]],tblCalendario[Fecha],tblCalendario[Num de Sem],""),"")</f>
        <v>2</v>
      </c>
      <c r="C744" t="str">
        <f>IFERROR(_xlfn.XLOOKUP(tblGenerador[[#This Row],[Fecha]],tblCalendario[Fecha],tblCalendario[Dia Semana],""),"")</f>
        <v>viernes</v>
      </c>
      <c r="D744">
        <f>IFERROR(_xlfn.XLOOKUP(tblGenerador[[#This Row],[Fecha]],tblCalendario[Fecha],tblCalendario[Mes],""),"")</f>
        <v>1</v>
      </c>
      <c r="E744" t="s">
        <v>187</v>
      </c>
      <c r="F744" t="str">
        <f>_xlfn.XLOOKUP(tblGenerador[[#This Row],[ID_Tarea]],tblTareas[ID],tblTareas[TAREAS],"")</f>
        <v>Reunion Metas Comerciales</v>
      </c>
      <c r="G744" t="str">
        <f>_xlfn.XLOOKUP(tblGenerador[[#This Row],[ID_Tarea]],tblTareas[ID],tblTareas[Tipo frecuencia],"")</f>
        <v>personalizada</v>
      </c>
      <c r="H744" t="str">
        <f>_xlfn.XLOOKUP(tblGenerador[[#This Row],[ID_Tarea]],tblTareas[ID],tblTareas[Regla frecuencia],"")</f>
        <v>lunes a sabado</v>
      </c>
      <c r="I744">
        <f>_xlfn.XLOOKUP(tblGenerador[[#This Row],[ID_Tarea]],tblTareas[ID],tblTareas[Duración Estándar (min)],"")</f>
        <v>20</v>
      </c>
      <c r="J744" t="str">
        <f>_xlfn.XLOOKUP(tblGenerador[[#This Row],[ID_Tarea]],tblTareas[ID],tblTareas[Turno],"")</f>
        <v>Cualquiera</v>
      </c>
      <c r="K744" t="str">
        <f>_xlfn.XLOOKUP(tblGenerador[[#This Row],[ID_Tarea]],tblTareas[ID],tblTareas[Puesto],"")</f>
        <v>Sub Coordinadora</v>
      </c>
      <c r="L744">
        <f>_xlfn.XLOOKUP(tblGenerador[[#This Row],[ID_Tarea]],tblTareas[ID],tblTareas[Frec Diaria],"")</f>
        <v>1</v>
      </c>
      <c r="M744" t="str">
        <f>_xlfn.XLOOKUP(tblGenerador[[#This Row],[ID_Tarea]],tblTareas[ID],tblTareas[Excluir_Festivos],"")</f>
        <v>si</v>
      </c>
      <c r="N7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5" spans="1:14">
      <c r="A745" s="6">
        <v>46031</v>
      </c>
      <c r="B745">
        <f>IFERROR(_xlfn.XLOOKUP(tblGenerador[[#This Row],[Fecha]],tblCalendario[Fecha],tblCalendario[Num de Sem],""),"")</f>
        <v>2</v>
      </c>
      <c r="C745" t="str">
        <f>IFERROR(_xlfn.XLOOKUP(tblGenerador[[#This Row],[Fecha]],tblCalendario[Fecha],tblCalendario[Dia Semana],""),"")</f>
        <v>viernes</v>
      </c>
      <c r="D745">
        <f>IFERROR(_xlfn.XLOOKUP(tblGenerador[[#This Row],[Fecha]],tblCalendario[Fecha],tblCalendario[Mes],""),"")</f>
        <v>1</v>
      </c>
      <c r="E745" t="s">
        <v>188</v>
      </c>
      <c r="F745" t="str">
        <f>_xlfn.XLOOKUP(tblGenerador[[#This Row],[ID_Tarea]],tblTareas[ID],tblTareas[TAREAS],"")</f>
        <v>Revisar Negativos</v>
      </c>
      <c r="G745" t="str">
        <f>_xlfn.XLOOKUP(tblGenerador[[#This Row],[ID_Tarea]],tblTareas[ID],tblTareas[Tipo frecuencia],"")</f>
        <v>mensual</v>
      </c>
      <c r="H745" t="str">
        <f>_xlfn.XLOOKUP(tblGenerador[[#This Row],[ID_Tarea]],tblTareas[ID],tblTareas[Regla frecuencia],"")</f>
        <v>dia 24</v>
      </c>
      <c r="I745">
        <f>_xlfn.XLOOKUP(tblGenerador[[#This Row],[ID_Tarea]],tblTareas[ID],tblTareas[Duración Estándar (min)],"")</f>
        <v>10</v>
      </c>
      <c r="J745" t="str">
        <f>_xlfn.XLOOKUP(tblGenerador[[#This Row],[ID_Tarea]],tblTareas[ID],tblTareas[Turno],"")</f>
        <v>Cualquiera</v>
      </c>
      <c r="K745" t="str">
        <f>_xlfn.XLOOKUP(tblGenerador[[#This Row],[ID_Tarea]],tblTareas[ID],tblTareas[Puesto],"")</f>
        <v>Sub Coordinadora</v>
      </c>
      <c r="L745">
        <f>_xlfn.XLOOKUP(tblGenerador[[#This Row],[ID_Tarea]],tblTareas[ID],tblTareas[Frec Diaria],"")</f>
        <v>1</v>
      </c>
      <c r="M745" t="str">
        <f>_xlfn.XLOOKUP(tblGenerador[[#This Row],[ID_Tarea]],tblTareas[ID],tblTareas[Excluir_Festivos],"")</f>
        <v>si</v>
      </c>
      <c r="N7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6" spans="1:14">
      <c r="A746" s="6">
        <v>46031</v>
      </c>
      <c r="B746">
        <f>IFERROR(_xlfn.XLOOKUP(tblGenerador[[#This Row],[Fecha]],tblCalendario[Fecha],tblCalendario[Num de Sem],""),"")</f>
        <v>2</v>
      </c>
      <c r="C746" t="str">
        <f>IFERROR(_xlfn.XLOOKUP(tblGenerador[[#This Row],[Fecha]],tblCalendario[Fecha],tblCalendario[Dia Semana],""),"")</f>
        <v>viernes</v>
      </c>
      <c r="D746">
        <f>IFERROR(_xlfn.XLOOKUP(tblGenerador[[#This Row],[Fecha]],tblCalendario[Fecha],tblCalendario[Mes],""),"")</f>
        <v>1</v>
      </c>
      <c r="E746" t="s">
        <v>189</v>
      </c>
      <c r="F746" t="str">
        <f>_xlfn.XLOOKUP(tblGenerador[[#This Row],[ID_Tarea]],tblTareas[ID],tblTareas[TAREAS],"")</f>
        <v>Seguimiento Cobranza Dv</v>
      </c>
      <c r="G746" t="str">
        <f>_xlfn.XLOOKUP(tblGenerador[[#This Row],[ID_Tarea]],tblTareas[ID],tblTareas[Tipo frecuencia],"")</f>
        <v>personalizada</v>
      </c>
      <c r="H746" t="str">
        <f>_xlfn.XLOOKUP(tblGenerador[[#This Row],[ID_Tarea]],tblTareas[ID],tblTareas[Regla frecuencia],"")</f>
        <v>dia 19, dia 4, dia 20, dia 21, dia 5, dia 3</v>
      </c>
      <c r="I746">
        <f>_xlfn.XLOOKUP(tblGenerador[[#This Row],[ID_Tarea]],tblTareas[ID],tblTareas[Duración Estándar (min)],"")</f>
        <v>30</v>
      </c>
      <c r="J746" t="str">
        <f>_xlfn.XLOOKUP(tblGenerador[[#This Row],[ID_Tarea]],tblTareas[ID],tblTareas[Turno],"")</f>
        <v>Cualquiera</v>
      </c>
      <c r="K746" t="str">
        <f>_xlfn.XLOOKUP(tblGenerador[[#This Row],[ID_Tarea]],tblTareas[ID],tblTareas[Puesto],"")</f>
        <v>Auxiliar Administrativo</v>
      </c>
      <c r="L746">
        <f>_xlfn.XLOOKUP(tblGenerador[[#This Row],[ID_Tarea]],tblTareas[ID],tblTareas[Frec Diaria],"")</f>
        <v>1</v>
      </c>
      <c r="M746" t="str">
        <f>_xlfn.XLOOKUP(tblGenerador[[#This Row],[ID_Tarea]],tblTareas[ID],tblTareas[Excluir_Festivos],"")</f>
        <v>si</v>
      </c>
      <c r="N7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7" spans="1:14">
      <c r="A747" s="6">
        <v>46031</v>
      </c>
      <c r="B747">
        <f>IFERROR(_xlfn.XLOOKUP(tblGenerador[[#This Row],[Fecha]],tblCalendario[Fecha],tblCalendario[Num de Sem],""),"")</f>
        <v>2</v>
      </c>
      <c r="C747" t="str">
        <f>IFERROR(_xlfn.XLOOKUP(tblGenerador[[#This Row],[Fecha]],tblCalendario[Fecha],tblCalendario[Dia Semana],""),"")</f>
        <v>viernes</v>
      </c>
      <c r="D747">
        <f>IFERROR(_xlfn.XLOOKUP(tblGenerador[[#This Row],[Fecha]],tblCalendario[Fecha],tblCalendario[Mes],""),"")</f>
        <v>1</v>
      </c>
      <c r="E747" t="s">
        <v>190</v>
      </c>
      <c r="F747" t="str">
        <f>_xlfn.XLOOKUP(tblGenerador[[#This Row],[ID_Tarea]],tblTareas[ID],tblTareas[TAREAS],"")</f>
        <v>Seguimiento Tareas</v>
      </c>
      <c r="G747" t="str">
        <f>_xlfn.XLOOKUP(tblGenerador[[#This Row],[ID_Tarea]],tblTareas[ID],tblTareas[Tipo frecuencia],"")</f>
        <v>diario</v>
      </c>
      <c r="H747" t="str">
        <f>_xlfn.XLOOKUP(tblGenerador[[#This Row],[ID_Tarea]],tblTareas[ID],tblTareas[Regla frecuencia],"")</f>
        <v>diario</v>
      </c>
      <c r="I747">
        <f>_xlfn.XLOOKUP(tblGenerador[[#This Row],[ID_Tarea]],tblTareas[ID],tblTareas[Duración Estándar (min)],"")</f>
        <v>10</v>
      </c>
      <c r="J747" t="str">
        <f>_xlfn.XLOOKUP(tblGenerador[[#This Row],[ID_Tarea]],tblTareas[ID],tblTareas[Turno],"")</f>
        <v>Cualquiera</v>
      </c>
      <c r="K747" t="str">
        <f>_xlfn.XLOOKUP(tblGenerador[[#This Row],[ID_Tarea]],tblTareas[ID],tblTareas[Puesto],"")</f>
        <v>Sub Coordinadora</v>
      </c>
      <c r="L747">
        <f>_xlfn.XLOOKUP(tblGenerador[[#This Row],[ID_Tarea]],tblTareas[ID],tblTareas[Frec Diaria],"")</f>
        <v>1</v>
      </c>
      <c r="M747" t="str">
        <f>_xlfn.XLOOKUP(tblGenerador[[#This Row],[ID_Tarea]],tblTareas[ID],tblTareas[Excluir_Festivos],"")</f>
        <v>si</v>
      </c>
      <c r="N7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48" spans="1:14">
      <c r="A748" s="6">
        <v>46031</v>
      </c>
      <c r="B748">
        <f>IFERROR(_xlfn.XLOOKUP(tblGenerador[[#This Row],[Fecha]],tblCalendario[Fecha],tblCalendario[Num de Sem],""),"")</f>
        <v>2</v>
      </c>
      <c r="C748" t="str">
        <f>IFERROR(_xlfn.XLOOKUP(tblGenerador[[#This Row],[Fecha]],tblCalendario[Fecha],tblCalendario[Dia Semana],""),"")</f>
        <v>viernes</v>
      </c>
      <c r="D748">
        <f>IFERROR(_xlfn.XLOOKUP(tblGenerador[[#This Row],[Fecha]],tblCalendario[Fecha],tblCalendario[Mes],""),"")</f>
        <v>1</v>
      </c>
      <c r="E748" t="s">
        <v>191</v>
      </c>
      <c r="F748" t="str">
        <f>_xlfn.XLOOKUP(tblGenerador[[#This Row],[ID_Tarea]],tblTareas[ID],tblTareas[TAREAS],"")</f>
        <v>Avances Solicitudes credito directo o DV Pendientes</v>
      </c>
      <c r="G748" t="str">
        <f>_xlfn.XLOOKUP(tblGenerador[[#This Row],[ID_Tarea]],tblTareas[ID],tblTareas[Tipo frecuencia],"")</f>
        <v>personalizada</v>
      </c>
      <c r="H748" t="str">
        <f>_xlfn.XLOOKUP(tblGenerador[[#This Row],[ID_Tarea]],tblTareas[ID],tblTareas[Regla frecuencia],"")</f>
        <v>Martes, Jueves</v>
      </c>
      <c r="I748">
        <f>_xlfn.XLOOKUP(tblGenerador[[#This Row],[ID_Tarea]],tblTareas[ID],tblTareas[Duración Estándar (min)],"")</f>
        <v>25</v>
      </c>
      <c r="J748" t="str">
        <f>_xlfn.XLOOKUP(tblGenerador[[#This Row],[ID_Tarea]],tblTareas[ID],tblTareas[Turno],"")</f>
        <v>Cualquiera</v>
      </c>
      <c r="K748" t="str">
        <f>_xlfn.XLOOKUP(tblGenerador[[#This Row],[ID_Tarea]],tblTareas[ID],tblTareas[Puesto],"")</f>
        <v>Sub Coordinadora</v>
      </c>
      <c r="L748">
        <f>_xlfn.XLOOKUP(tblGenerador[[#This Row],[ID_Tarea]],tblTareas[ID],tblTareas[Frec Diaria],"")</f>
        <v>1</v>
      </c>
      <c r="M748" t="str">
        <f>_xlfn.XLOOKUP(tblGenerador[[#This Row],[ID_Tarea]],tblTareas[ID],tblTareas[Excluir_Festivos],"")</f>
        <v>si</v>
      </c>
      <c r="N7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49" spans="1:14">
      <c r="A749" s="6">
        <v>46031</v>
      </c>
      <c r="B749">
        <f>IFERROR(_xlfn.XLOOKUP(tblGenerador[[#This Row],[Fecha]],tblCalendario[Fecha],tblCalendario[Num de Sem],""),"")</f>
        <v>2</v>
      </c>
      <c r="C749" t="str">
        <f>IFERROR(_xlfn.XLOOKUP(tblGenerador[[#This Row],[Fecha]],tblCalendario[Fecha],tblCalendario[Dia Semana],""),"")</f>
        <v>viernes</v>
      </c>
      <c r="D749">
        <f>IFERROR(_xlfn.XLOOKUP(tblGenerador[[#This Row],[Fecha]],tblCalendario[Fecha],tblCalendario[Mes],""),"")</f>
        <v>1</v>
      </c>
      <c r="E749" t="s">
        <v>192</v>
      </c>
      <c r="F749" t="str">
        <f>_xlfn.XLOOKUP(tblGenerador[[#This Row],[ID_Tarea]],tblTareas[ID],tblTareas[TAREAS],"")</f>
        <v xml:space="preserve">Videos Tv </v>
      </c>
      <c r="G749" t="str">
        <f>_xlfn.XLOOKUP(tblGenerador[[#This Row],[ID_Tarea]],tblTareas[ID],tblTareas[Tipo frecuencia],"")</f>
        <v>quincenal</v>
      </c>
      <c r="H749" t="str">
        <f>_xlfn.XLOOKUP(tblGenerador[[#This Row],[ID_Tarea]],tblTareas[ID],tblTareas[Regla frecuencia],"")</f>
        <v>viernes</v>
      </c>
      <c r="I749">
        <f>_xlfn.XLOOKUP(tblGenerador[[#This Row],[ID_Tarea]],tblTareas[ID],tblTareas[Duración Estándar (min)],"")</f>
        <v>5</v>
      </c>
      <c r="J749" t="str">
        <f>_xlfn.XLOOKUP(tblGenerador[[#This Row],[ID_Tarea]],tblTareas[ID],tblTareas[Turno],"")</f>
        <v>Cualquiera</v>
      </c>
      <c r="K749" t="str">
        <f>_xlfn.XLOOKUP(tblGenerador[[#This Row],[ID_Tarea]],tblTareas[ID],tblTareas[Puesto],"")</f>
        <v>Sub Coordinadora</v>
      </c>
      <c r="L749">
        <f>_xlfn.XLOOKUP(tblGenerador[[#This Row],[ID_Tarea]],tblTareas[ID],tblTareas[Frec Diaria],"")</f>
        <v>1</v>
      </c>
      <c r="M749" t="str">
        <f>_xlfn.XLOOKUP(tblGenerador[[#This Row],[ID_Tarea]],tblTareas[ID],tblTareas[Excluir_Festivos],"")</f>
        <v>si</v>
      </c>
      <c r="N7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0" spans="1:14">
      <c r="A750" s="6">
        <v>46031</v>
      </c>
      <c r="B750">
        <f>IFERROR(_xlfn.XLOOKUP(tblGenerador[[#This Row],[Fecha]],tblCalendario[Fecha],tblCalendario[Num de Sem],""),"")</f>
        <v>2</v>
      </c>
      <c r="C750" t="str">
        <f>IFERROR(_xlfn.XLOOKUP(tblGenerador[[#This Row],[Fecha]],tblCalendario[Fecha],tblCalendario[Dia Semana],""),"")</f>
        <v>viernes</v>
      </c>
      <c r="D750">
        <f>IFERROR(_xlfn.XLOOKUP(tblGenerador[[#This Row],[Fecha]],tblCalendario[Fecha],tblCalendario[Mes],""),"")</f>
        <v>1</v>
      </c>
      <c r="E750" t="s">
        <v>193</v>
      </c>
      <c r="F750" t="str">
        <f>_xlfn.XLOOKUP(tblGenerador[[#This Row],[ID_Tarea]],tblTareas[ID],tblTareas[TAREAS],"")</f>
        <v xml:space="preserve">Formatos Disponibles </v>
      </c>
      <c r="G750" t="str">
        <f>_xlfn.XLOOKUP(tblGenerador[[#This Row],[ID_Tarea]],tblTareas[ID],tblTareas[Tipo frecuencia],"")</f>
        <v>semanal</v>
      </c>
      <c r="H750" t="str">
        <f>_xlfn.XLOOKUP(tblGenerador[[#This Row],[ID_Tarea]],tblTareas[ID],tblTareas[Regla frecuencia],"")</f>
        <v>lunes</v>
      </c>
      <c r="I750">
        <f>_xlfn.XLOOKUP(tblGenerador[[#This Row],[ID_Tarea]],tblTareas[ID],tblTareas[Duración Estándar (min)],"")</f>
        <v>5</v>
      </c>
      <c r="J750" t="str">
        <f>_xlfn.XLOOKUP(tblGenerador[[#This Row],[ID_Tarea]],tblTareas[ID],tblTareas[Turno],"")</f>
        <v>Cualquiera</v>
      </c>
      <c r="K750" t="str">
        <f>_xlfn.XLOOKUP(tblGenerador[[#This Row],[ID_Tarea]],tblTareas[ID],tblTareas[Puesto],"")</f>
        <v>Sub Coordinadora</v>
      </c>
      <c r="L750">
        <f>_xlfn.XLOOKUP(tblGenerador[[#This Row],[ID_Tarea]],tblTareas[ID],tblTareas[Frec Diaria],"")</f>
        <v>1</v>
      </c>
      <c r="M750" t="str">
        <f>_xlfn.XLOOKUP(tblGenerador[[#This Row],[ID_Tarea]],tblTareas[ID],tblTareas[Excluir_Festivos],"")</f>
        <v>si</v>
      </c>
      <c r="N7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1" spans="1:14">
      <c r="A751" s="6">
        <v>46031</v>
      </c>
      <c r="B751">
        <f>IFERROR(_xlfn.XLOOKUP(tblGenerador[[#This Row],[Fecha]],tblCalendario[Fecha],tblCalendario[Num de Sem],""),"")</f>
        <v>2</v>
      </c>
      <c r="C751" t="str">
        <f>IFERROR(_xlfn.XLOOKUP(tblGenerador[[#This Row],[Fecha]],tblCalendario[Fecha],tblCalendario[Dia Semana],""),"")</f>
        <v>viernes</v>
      </c>
      <c r="D751">
        <f>IFERROR(_xlfn.XLOOKUP(tblGenerador[[#This Row],[Fecha]],tblCalendario[Fecha],tblCalendario[Mes],""),"")</f>
        <v>1</v>
      </c>
      <c r="E751" t="s">
        <v>194</v>
      </c>
      <c r="F751" t="str">
        <f>_xlfn.XLOOKUP(tblGenerador[[#This Row],[ID_Tarea]],tblTareas[ID],tblTareas[TAREAS],"")</f>
        <v xml:space="preserve">Inspeccion Tienda </v>
      </c>
      <c r="G751" t="str">
        <f>_xlfn.XLOOKUP(tblGenerador[[#This Row],[ID_Tarea]],tblTareas[ID],tblTareas[Tipo frecuencia],"")</f>
        <v>diario</v>
      </c>
      <c r="H751" t="str">
        <f>_xlfn.XLOOKUP(tblGenerador[[#This Row],[ID_Tarea]],tblTareas[ID],tblTareas[Regla frecuencia],"")</f>
        <v>diario</v>
      </c>
      <c r="I751">
        <f>_xlfn.XLOOKUP(tblGenerador[[#This Row],[ID_Tarea]],tblTareas[ID],tblTareas[Duración Estándar (min)],"")</f>
        <v>10</v>
      </c>
      <c r="J751" t="str">
        <f>_xlfn.XLOOKUP(tblGenerador[[#This Row],[ID_Tarea]],tblTareas[ID],tblTareas[Turno],"")</f>
        <v>Cualquiera</v>
      </c>
      <c r="K751" t="str">
        <f>_xlfn.XLOOKUP(tblGenerador[[#This Row],[ID_Tarea]],tblTareas[ID],tblTareas[Puesto],"")</f>
        <v>Sub Coordinadora</v>
      </c>
      <c r="L751">
        <f>_xlfn.XLOOKUP(tblGenerador[[#This Row],[ID_Tarea]],tblTareas[ID],tblTareas[Frec Diaria],"")</f>
        <v>1</v>
      </c>
      <c r="M751" t="str">
        <f>_xlfn.XLOOKUP(tblGenerador[[#This Row],[ID_Tarea]],tblTareas[ID],tblTareas[Excluir_Festivos],"")</f>
        <v>si</v>
      </c>
      <c r="N7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52" spans="1:14">
      <c r="A752" s="6">
        <v>46031</v>
      </c>
      <c r="B752">
        <f>IFERROR(_xlfn.XLOOKUP(tblGenerador[[#This Row],[Fecha]],tblCalendario[Fecha],tblCalendario[Num de Sem],""),"")</f>
        <v>2</v>
      </c>
      <c r="C752" t="str">
        <f>IFERROR(_xlfn.XLOOKUP(tblGenerador[[#This Row],[Fecha]],tblCalendario[Fecha],tblCalendario[Dia Semana],""),"")</f>
        <v>viernes</v>
      </c>
      <c r="D752">
        <f>IFERROR(_xlfn.XLOOKUP(tblGenerador[[#This Row],[Fecha]],tblCalendario[Fecha],tblCalendario[Mes],""),"")</f>
        <v>1</v>
      </c>
      <c r="E752" t="s">
        <v>195</v>
      </c>
      <c r="F752" t="str">
        <f>_xlfn.XLOOKUP(tblGenerador[[#This Row],[ID_Tarea]],tblTareas[ID],tblTareas[TAREAS],"")</f>
        <v>Revision Marcas x Colaborador</v>
      </c>
      <c r="G752" t="str">
        <f>_xlfn.XLOOKUP(tblGenerador[[#This Row],[ID_Tarea]],tblTareas[ID],tblTareas[Tipo frecuencia],"")</f>
        <v>mensual</v>
      </c>
      <c r="H752" t="str">
        <f>_xlfn.XLOOKUP(tblGenerador[[#This Row],[ID_Tarea]],tblTareas[ID],tblTareas[Regla frecuencia],"")</f>
        <v>dia 26</v>
      </c>
      <c r="I752">
        <f>_xlfn.XLOOKUP(tblGenerador[[#This Row],[ID_Tarea]],tblTareas[ID],tblTareas[Duración Estándar (min)],"")</f>
        <v>15</v>
      </c>
      <c r="J752" t="str">
        <f>_xlfn.XLOOKUP(tblGenerador[[#This Row],[ID_Tarea]],tblTareas[ID],tblTareas[Turno],"")</f>
        <v>Cualquiera</v>
      </c>
      <c r="K752" t="str">
        <f>_xlfn.XLOOKUP(tblGenerador[[#This Row],[ID_Tarea]],tblTareas[ID],tblTareas[Puesto],"")</f>
        <v>Sub Coordinadora</v>
      </c>
      <c r="L752">
        <f>_xlfn.XLOOKUP(tblGenerador[[#This Row],[ID_Tarea]],tblTareas[ID],tblTareas[Frec Diaria],"")</f>
        <v>1</v>
      </c>
      <c r="M752" t="str">
        <f>_xlfn.XLOOKUP(tblGenerador[[#This Row],[ID_Tarea]],tblTareas[ID],tblTareas[Excluir_Festivos],"")</f>
        <v>si</v>
      </c>
      <c r="N7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3" spans="1:14">
      <c r="A753" s="6">
        <v>46031</v>
      </c>
      <c r="B753">
        <f>IFERROR(_xlfn.XLOOKUP(tblGenerador[[#This Row],[Fecha]],tblCalendario[Fecha],tblCalendario[Num de Sem],""),"")</f>
        <v>2</v>
      </c>
      <c r="C753" t="str">
        <f>IFERROR(_xlfn.XLOOKUP(tblGenerador[[#This Row],[Fecha]],tblCalendario[Fecha],tblCalendario[Dia Semana],""),"")</f>
        <v>viernes</v>
      </c>
      <c r="D753">
        <f>IFERROR(_xlfn.XLOOKUP(tblGenerador[[#This Row],[Fecha]],tblCalendario[Fecha],tblCalendario[Mes],""),"")</f>
        <v>1</v>
      </c>
      <c r="E753" t="s">
        <v>196</v>
      </c>
      <c r="F753" t="str">
        <f>_xlfn.XLOOKUP(tblGenerador[[#This Row],[ID_Tarea]],tblTareas[ID],tblTareas[TAREAS],"")</f>
        <v>Enviar ventas perdidas</v>
      </c>
      <c r="G753" t="str">
        <f>_xlfn.XLOOKUP(tblGenerador[[#This Row],[ID_Tarea]],tblTareas[ID],tblTareas[Tipo frecuencia],"")</f>
        <v>semanal</v>
      </c>
      <c r="H753" t="str">
        <f>_xlfn.XLOOKUP(tblGenerador[[#This Row],[ID_Tarea]],tblTareas[ID],tblTareas[Regla frecuencia],"")</f>
        <v>Sabado</v>
      </c>
      <c r="I753">
        <f>_xlfn.XLOOKUP(tblGenerador[[#This Row],[ID_Tarea]],tblTareas[ID],tblTareas[Duración Estándar (min)],"")</f>
        <v>5</v>
      </c>
      <c r="J753" t="str">
        <f>_xlfn.XLOOKUP(tblGenerador[[#This Row],[ID_Tarea]],tblTareas[ID],tblTareas[Turno],"")</f>
        <v>Cualquiera</v>
      </c>
      <c r="K753" t="str">
        <f>_xlfn.XLOOKUP(tblGenerador[[#This Row],[ID_Tarea]],tblTareas[ID],tblTareas[Puesto],"")</f>
        <v>Sub Coordinadora</v>
      </c>
      <c r="L753">
        <f>_xlfn.XLOOKUP(tblGenerador[[#This Row],[ID_Tarea]],tblTareas[ID],tblTareas[Frec Diaria],"")</f>
        <v>1</v>
      </c>
      <c r="M753" t="str">
        <f>_xlfn.XLOOKUP(tblGenerador[[#This Row],[ID_Tarea]],tblTareas[ID],tblTareas[Excluir_Festivos],"")</f>
        <v>si</v>
      </c>
      <c r="N7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4" spans="1:14">
      <c r="A754" s="6">
        <v>46031</v>
      </c>
      <c r="B754">
        <f>IFERROR(_xlfn.XLOOKUP(tblGenerador[[#This Row],[Fecha]],tblCalendario[Fecha],tblCalendario[Num de Sem],""),"")</f>
        <v>2</v>
      </c>
      <c r="C754" t="str">
        <f>IFERROR(_xlfn.XLOOKUP(tblGenerador[[#This Row],[Fecha]],tblCalendario[Fecha],tblCalendario[Dia Semana],""),"")</f>
        <v>viernes</v>
      </c>
      <c r="D754">
        <f>IFERROR(_xlfn.XLOOKUP(tblGenerador[[#This Row],[Fecha]],tblCalendario[Fecha],tblCalendario[Mes],""),"")</f>
        <v>1</v>
      </c>
      <c r="E754" t="s">
        <v>197</v>
      </c>
      <c r="F754" t="str">
        <f>_xlfn.XLOOKUP(tblGenerador[[#This Row],[ID_Tarea]],tblTareas[ID],tblTareas[TAREAS],"")</f>
        <v>Reporte De Activaciones De Cd Y Dv</v>
      </c>
      <c r="G754" t="str">
        <f>_xlfn.XLOOKUP(tblGenerador[[#This Row],[ID_Tarea]],tblTareas[ID],tblTareas[Tipo frecuencia],"")</f>
        <v>semanal</v>
      </c>
      <c r="H754" t="str">
        <f>_xlfn.XLOOKUP(tblGenerador[[#This Row],[ID_Tarea]],tblTareas[ID],tblTareas[Regla frecuencia],"")</f>
        <v>Lunes</v>
      </c>
      <c r="I754">
        <f>_xlfn.XLOOKUP(tblGenerador[[#This Row],[ID_Tarea]],tblTareas[ID],tblTareas[Duración Estándar (min)],"")</f>
        <v>10</v>
      </c>
      <c r="J754" t="str">
        <f>_xlfn.XLOOKUP(tblGenerador[[#This Row],[ID_Tarea]],tblTareas[ID],tblTareas[Turno],"")</f>
        <v>Cualquiera</v>
      </c>
      <c r="K754" t="str">
        <f>_xlfn.XLOOKUP(tblGenerador[[#This Row],[ID_Tarea]],tblTareas[ID],tblTareas[Puesto],"")</f>
        <v>Sub Coordinadora</v>
      </c>
      <c r="L754">
        <f>_xlfn.XLOOKUP(tblGenerador[[#This Row],[ID_Tarea]],tblTareas[ID],tblTareas[Frec Diaria],"")</f>
        <v>1</v>
      </c>
      <c r="M754" t="str">
        <f>_xlfn.XLOOKUP(tblGenerador[[#This Row],[ID_Tarea]],tblTareas[ID],tblTareas[Excluir_Festivos],"")</f>
        <v>si</v>
      </c>
      <c r="N7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5" spans="1:14">
      <c r="A755" s="6">
        <v>46031</v>
      </c>
      <c r="B755">
        <f>IFERROR(_xlfn.XLOOKUP(tblGenerador[[#This Row],[Fecha]],tblCalendario[Fecha],tblCalendario[Num de Sem],""),"")</f>
        <v>2</v>
      </c>
      <c r="C755" t="str">
        <f>IFERROR(_xlfn.XLOOKUP(tblGenerador[[#This Row],[Fecha]],tblCalendario[Fecha],tblCalendario[Dia Semana],""),"")</f>
        <v>viernes</v>
      </c>
      <c r="D755">
        <f>IFERROR(_xlfn.XLOOKUP(tblGenerador[[#This Row],[Fecha]],tblCalendario[Fecha],tblCalendario[Mes],""),"")</f>
        <v>1</v>
      </c>
      <c r="E755" t="s">
        <v>198</v>
      </c>
      <c r="F755" t="str">
        <f>_xlfn.XLOOKUP(tblGenerador[[#This Row],[ID_Tarea]],tblTareas[ID],tblTareas[TAREAS],"")</f>
        <v>Solicitar Comisión Artículos De Promoción</v>
      </c>
      <c r="G755" t="str">
        <f>_xlfn.XLOOKUP(tblGenerador[[#This Row],[ID_Tarea]],tblTareas[ID],tblTareas[Tipo frecuencia],"")</f>
        <v>semanal</v>
      </c>
      <c r="H755" t="str">
        <f>_xlfn.XLOOKUP(tblGenerador[[#This Row],[ID_Tarea]],tblTareas[ID],tblTareas[Regla frecuencia],"")</f>
        <v>lunes</v>
      </c>
      <c r="I755">
        <f>_xlfn.XLOOKUP(tblGenerador[[#This Row],[ID_Tarea]],tblTareas[ID],tblTareas[Duración Estándar (min)],"")</f>
        <v>15</v>
      </c>
      <c r="J755" t="str">
        <f>_xlfn.XLOOKUP(tblGenerador[[#This Row],[ID_Tarea]],tblTareas[ID],tblTareas[Turno],"")</f>
        <v>Cualquiera</v>
      </c>
      <c r="K755" t="str">
        <f>_xlfn.XLOOKUP(tblGenerador[[#This Row],[ID_Tarea]],tblTareas[ID],tblTareas[Puesto],"")</f>
        <v>Sub Coordinadora</v>
      </c>
      <c r="L755">
        <f>_xlfn.XLOOKUP(tblGenerador[[#This Row],[ID_Tarea]],tblTareas[ID],tblTareas[Frec Diaria],"")</f>
        <v>1</v>
      </c>
      <c r="M755" t="str">
        <f>_xlfn.XLOOKUP(tblGenerador[[#This Row],[ID_Tarea]],tblTareas[ID],tblTareas[Excluir_Festivos],"")</f>
        <v>si</v>
      </c>
      <c r="N7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6" spans="1:14">
      <c r="A756" s="6">
        <v>46031</v>
      </c>
      <c r="B756">
        <f>IFERROR(_xlfn.XLOOKUP(tblGenerador[[#This Row],[Fecha]],tblCalendario[Fecha],tblCalendario[Num de Sem],""),"")</f>
        <v>2</v>
      </c>
      <c r="C756" t="str">
        <f>IFERROR(_xlfn.XLOOKUP(tblGenerador[[#This Row],[Fecha]],tblCalendario[Fecha],tblCalendario[Dia Semana],""),"")</f>
        <v>viernes</v>
      </c>
      <c r="D756">
        <f>IFERROR(_xlfn.XLOOKUP(tblGenerador[[#This Row],[Fecha]],tblCalendario[Fecha],tblCalendario[Mes],""),"")</f>
        <v>1</v>
      </c>
      <c r="E756" t="s">
        <v>199</v>
      </c>
      <c r="F756" t="str">
        <f>_xlfn.XLOOKUP(tblGenerador[[#This Row],[ID_Tarea]],tblTareas[ID],tblTareas[TAREAS],"")</f>
        <v>Reporte De Horas Extras</v>
      </c>
      <c r="G756" t="str">
        <f>_xlfn.XLOOKUP(tblGenerador[[#This Row],[ID_Tarea]],tblTareas[ID],tblTareas[Tipo frecuencia],"")</f>
        <v>semanal</v>
      </c>
      <c r="H756" t="str">
        <f>_xlfn.XLOOKUP(tblGenerador[[#This Row],[ID_Tarea]],tblTareas[ID],tblTareas[Regla frecuencia],"")</f>
        <v>lunes</v>
      </c>
      <c r="I756">
        <f>_xlfn.XLOOKUP(tblGenerador[[#This Row],[ID_Tarea]],tblTareas[ID],tblTareas[Duración Estándar (min)],"")</f>
        <v>5</v>
      </c>
      <c r="J756" t="str">
        <f>_xlfn.XLOOKUP(tblGenerador[[#This Row],[ID_Tarea]],tblTareas[ID],tblTareas[Turno],"")</f>
        <v>Cualquiera</v>
      </c>
      <c r="K756" t="str">
        <f>_xlfn.XLOOKUP(tblGenerador[[#This Row],[ID_Tarea]],tblTareas[ID],tblTareas[Puesto],"")</f>
        <v>Sub Coordinadora</v>
      </c>
      <c r="L756">
        <f>_xlfn.XLOOKUP(tblGenerador[[#This Row],[ID_Tarea]],tblTareas[ID],tblTareas[Frec Diaria],"")</f>
        <v>1</v>
      </c>
      <c r="M756" t="str">
        <f>_xlfn.XLOOKUP(tblGenerador[[#This Row],[ID_Tarea]],tblTareas[ID],tblTareas[Excluir_Festivos],"")</f>
        <v>si</v>
      </c>
      <c r="N7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7" spans="1:14">
      <c r="A757" s="6">
        <v>46031</v>
      </c>
      <c r="B757">
        <f>IFERROR(_xlfn.XLOOKUP(tblGenerador[[#This Row],[Fecha]],tblCalendario[Fecha],tblCalendario[Num de Sem],""),"")</f>
        <v>2</v>
      </c>
      <c r="C757" t="str">
        <f>IFERROR(_xlfn.XLOOKUP(tblGenerador[[#This Row],[Fecha]],tblCalendario[Fecha],tblCalendario[Dia Semana],""),"")</f>
        <v>viernes</v>
      </c>
      <c r="D757">
        <f>IFERROR(_xlfn.XLOOKUP(tblGenerador[[#This Row],[Fecha]],tblCalendario[Fecha],tblCalendario[Mes],""),"")</f>
        <v>1</v>
      </c>
      <c r="E757" t="s">
        <v>200</v>
      </c>
      <c r="F757" t="str">
        <f>_xlfn.XLOOKUP(tblGenerador[[#This Row],[ID_Tarea]],tblTareas[ID],tblTareas[TAREAS],"")</f>
        <v>Presupuesto De Venta Semanal (Lunes, Hrs Sac)</v>
      </c>
      <c r="G757" t="str">
        <f>_xlfn.XLOOKUP(tblGenerador[[#This Row],[ID_Tarea]],tblTareas[ID],tblTareas[Tipo frecuencia],"")</f>
        <v>semanal</v>
      </c>
      <c r="H757" t="str">
        <f>_xlfn.XLOOKUP(tblGenerador[[#This Row],[ID_Tarea]],tblTareas[ID],tblTareas[Regla frecuencia],"")</f>
        <v>lunes</v>
      </c>
      <c r="I757">
        <f>_xlfn.XLOOKUP(tblGenerador[[#This Row],[ID_Tarea]],tblTareas[ID],tblTareas[Duración Estándar (min)],"")</f>
        <v>10</v>
      </c>
      <c r="J757" t="str">
        <f>_xlfn.XLOOKUP(tblGenerador[[#This Row],[ID_Tarea]],tblTareas[ID],tblTareas[Turno],"")</f>
        <v>Cualquiera</v>
      </c>
      <c r="K757" t="str">
        <f>_xlfn.XLOOKUP(tblGenerador[[#This Row],[ID_Tarea]],tblTareas[ID],tblTareas[Puesto],"")</f>
        <v>Sub Coordinadora</v>
      </c>
      <c r="L757">
        <f>_xlfn.XLOOKUP(tblGenerador[[#This Row],[ID_Tarea]],tblTareas[ID],tblTareas[Frec Diaria],"")</f>
        <v>1</v>
      </c>
      <c r="M757" t="str">
        <f>_xlfn.XLOOKUP(tblGenerador[[#This Row],[ID_Tarea]],tblTareas[ID],tblTareas[Excluir_Festivos],"")</f>
        <v>si</v>
      </c>
      <c r="N7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58" spans="1:14">
      <c r="A758" s="6">
        <v>46031</v>
      </c>
      <c r="B758">
        <f>IFERROR(_xlfn.XLOOKUP(tblGenerador[[#This Row],[Fecha]],tblCalendario[Fecha],tblCalendario[Num de Sem],""),"")</f>
        <v>2</v>
      </c>
      <c r="C758" t="str">
        <f>IFERROR(_xlfn.XLOOKUP(tblGenerador[[#This Row],[Fecha]],tblCalendario[Fecha],tblCalendario[Dia Semana],""),"")</f>
        <v>viernes</v>
      </c>
      <c r="D758">
        <f>IFERROR(_xlfn.XLOOKUP(tblGenerador[[#This Row],[Fecha]],tblCalendario[Fecha],tblCalendario[Mes],""),"")</f>
        <v>1</v>
      </c>
      <c r="E758" t="s">
        <v>201</v>
      </c>
      <c r="F758" t="str">
        <f>_xlfn.XLOOKUP(tblGenerador[[#This Row],[ID_Tarea]],tblTareas[ID],tblTareas[TAREAS],"")</f>
        <v>Seguimiento Tareas Colaboradores</v>
      </c>
      <c r="G758" t="str">
        <f>_xlfn.XLOOKUP(tblGenerador[[#This Row],[ID_Tarea]],tblTareas[ID],tblTareas[Tipo frecuencia],"")</f>
        <v>diario</v>
      </c>
      <c r="H758" t="str">
        <f>_xlfn.XLOOKUP(tblGenerador[[#This Row],[ID_Tarea]],tblTareas[ID],tblTareas[Regla frecuencia],"")</f>
        <v>lunes a sabado</v>
      </c>
      <c r="I758">
        <f>_xlfn.XLOOKUP(tblGenerador[[#This Row],[ID_Tarea]],tblTareas[ID],tblTareas[Duración Estándar (min)],"")</f>
        <v>5</v>
      </c>
      <c r="J758" t="str">
        <f>_xlfn.XLOOKUP(tblGenerador[[#This Row],[ID_Tarea]],tblTareas[ID],tblTareas[Turno],"")</f>
        <v>Cualquiera</v>
      </c>
      <c r="K758" t="str">
        <f>_xlfn.XLOOKUP(tblGenerador[[#This Row],[ID_Tarea]],tblTareas[ID],tblTareas[Puesto],"")</f>
        <v>Sub Coordinadora</v>
      </c>
      <c r="L758">
        <f>_xlfn.XLOOKUP(tblGenerador[[#This Row],[ID_Tarea]],tblTareas[ID],tblTareas[Frec Diaria],"")</f>
        <v>1</v>
      </c>
      <c r="M758" t="str">
        <f>_xlfn.XLOOKUP(tblGenerador[[#This Row],[ID_Tarea]],tblTareas[ID],tblTareas[Excluir_Festivos],"")</f>
        <v>si</v>
      </c>
      <c r="N7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59" spans="1:14">
      <c r="A759" s="6">
        <v>46031</v>
      </c>
      <c r="B759">
        <f>IFERROR(_xlfn.XLOOKUP(tblGenerador[[#This Row],[Fecha]],tblCalendario[Fecha],tblCalendario[Num de Sem],""),"")</f>
        <v>2</v>
      </c>
      <c r="C759" t="str">
        <f>IFERROR(_xlfn.XLOOKUP(tblGenerador[[#This Row],[Fecha]],tblCalendario[Fecha],tblCalendario[Dia Semana],""),"")</f>
        <v>viernes</v>
      </c>
      <c r="D759">
        <f>IFERROR(_xlfn.XLOOKUP(tblGenerador[[#This Row],[Fecha]],tblCalendario[Fecha],tblCalendario[Mes],""),"")</f>
        <v>1</v>
      </c>
      <c r="E759" t="s">
        <v>202</v>
      </c>
      <c r="F759" t="str">
        <f>_xlfn.XLOOKUP(tblGenerador[[#This Row],[ID_Tarea]],tblTareas[ID],tblTareas[TAREAS],"")</f>
        <v>Capacitacion equipo</v>
      </c>
      <c r="G759" t="str">
        <f>_xlfn.XLOOKUP(tblGenerador[[#This Row],[ID_Tarea]],tblTareas[ID],tblTareas[Tipo frecuencia],"")</f>
        <v>diario</v>
      </c>
      <c r="H759" t="str">
        <f>_xlfn.XLOOKUP(tblGenerador[[#This Row],[ID_Tarea]],tblTareas[ID],tblTareas[Regla frecuencia],"")</f>
        <v>lunes a sabado</v>
      </c>
      <c r="I759">
        <f>_xlfn.XLOOKUP(tblGenerador[[#This Row],[ID_Tarea]],tblTareas[ID],tblTareas[Duración Estándar (min)],"")</f>
        <v>10</v>
      </c>
      <c r="J759" t="str">
        <f>_xlfn.XLOOKUP(tblGenerador[[#This Row],[ID_Tarea]],tblTareas[ID],tblTareas[Turno],"")</f>
        <v>Cualquiera</v>
      </c>
      <c r="K759" t="str">
        <f>_xlfn.XLOOKUP(tblGenerador[[#This Row],[ID_Tarea]],tblTareas[ID],tblTareas[Puesto],"")</f>
        <v>Sub Coordinadora</v>
      </c>
      <c r="L759">
        <f>_xlfn.XLOOKUP(tblGenerador[[#This Row],[ID_Tarea]],tblTareas[ID],tblTareas[Frec Diaria],"")</f>
        <v>1</v>
      </c>
      <c r="M759" t="str">
        <f>_xlfn.XLOOKUP(tblGenerador[[#This Row],[ID_Tarea]],tblTareas[ID],tblTareas[Excluir_Festivos],"")</f>
        <v>si</v>
      </c>
      <c r="N7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0" spans="1:14">
      <c r="A760" s="6">
        <v>46031</v>
      </c>
      <c r="B760">
        <f>IFERROR(_xlfn.XLOOKUP(tblGenerador[[#This Row],[Fecha]],tblCalendario[Fecha],tblCalendario[Num de Sem],""),"")</f>
        <v>2</v>
      </c>
      <c r="C760" t="str">
        <f>IFERROR(_xlfn.XLOOKUP(tblGenerador[[#This Row],[Fecha]],tblCalendario[Fecha],tblCalendario[Dia Semana],""),"")</f>
        <v>viernes</v>
      </c>
      <c r="D760">
        <f>IFERROR(_xlfn.XLOOKUP(tblGenerador[[#This Row],[Fecha]],tblCalendario[Fecha],tblCalendario[Mes],""),"")</f>
        <v>1</v>
      </c>
      <c r="E760" t="s">
        <v>203</v>
      </c>
      <c r="F760" t="str">
        <f>_xlfn.XLOOKUP(tblGenerador[[#This Row],[ID_Tarea]],tblTareas[ID],tblTareas[TAREAS],"")</f>
        <v>Reunión Acountability Coordinador 9:00am</v>
      </c>
      <c r="G760" t="str">
        <f>_xlfn.XLOOKUP(tblGenerador[[#This Row],[ID_Tarea]],tblTareas[ID],tblTareas[Tipo frecuencia],"")</f>
        <v>semanal</v>
      </c>
      <c r="H760" t="str">
        <f>_xlfn.XLOOKUP(tblGenerador[[#This Row],[ID_Tarea]],tblTareas[ID],tblTareas[Regla frecuencia],"")</f>
        <v>Lunes</v>
      </c>
      <c r="I760">
        <f>_xlfn.XLOOKUP(tblGenerador[[#This Row],[ID_Tarea]],tblTareas[ID],tblTareas[Duración Estándar (min)],"")</f>
        <v>60</v>
      </c>
      <c r="J760" t="str">
        <f>_xlfn.XLOOKUP(tblGenerador[[#This Row],[ID_Tarea]],tblTareas[ID],tblTareas[Turno],"")</f>
        <v>Cualquiera</v>
      </c>
      <c r="K760" t="str">
        <f>_xlfn.XLOOKUP(tblGenerador[[#This Row],[ID_Tarea]],tblTareas[ID],tblTareas[Puesto],"")</f>
        <v>Sub Coordinadora</v>
      </c>
      <c r="L760">
        <f>_xlfn.XLOOKUP(tblGenerador[[#This Row],[ID_Tarea]],tblTareas[ID],tblTareas[Frec Diaria],"")</f>
        <v>1</v>
      </c>
      <c r="M760" t="str">
        <f>_xlfn.XLOOKUP(tblGenerador[[#This Row],[ID_Tarea]],tblTareas[ID],tblTareas[Excluir_Festivos],"")</f>
        <v>si</v>
      </c>
      <c r="N7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1" spans="1:14">
      <c r="A761" s="6">
        <v>46031</v>
      </c>
      <c r="B761">
        <f>IFERROR(_xlfn.XLOOKUP(tblGenerador[[#This Row],[Fecha]],tblCalendario[Fecha],tblCalendario[Num de Sem],""),"")</f>
        <v>2</v>
      </c>
      <c r="C761" t="str">
        <f>IFERROR(_xlfn.XLOOKUP(tblGenerador[[#This Row],[Fecha]],tblCalendario[Fecha],tblCalendario[Dia Semana],""),"")</f>
        <v>viernes</v>
      </c>
      <c r="D761">
        <f>IFERROR(_xlfn.XLOOKUP(tblGenerador[[#This Row],[Fecha]],tblCalendario[Fecha],tblCalendario[Mes],""),"")</f>
        <v>1</v>
      </c>
      <c r="E761" t="s">
        <v>204</v>
      </c>
      <c r="F761" t="str">
        <f>_xlfn.XLOOKUP(tblGenerador[[#This Row],[ID_Tarea]],tblTareas[ID],tblTareas[TAREAS],"")</f>
        <v># De Contactos Nuevos Por Vendedor</v>
      </c>
      <c r="G761" t="str">
        <f>_xlfn.XLOOKUP(tblGenerador[[#This Row],[ID_Tarea]],tblTareas[ID],tblTareas[Tipo frecuencia],"")</f>
        <v>semanal</v>
      </c>
      <c r="H761" t="str">
        <f>_xlfn.XLOOKUP(tblGenerador[[#This Row],[ID_Tarea]],tblTareas[ID],tblTareas[Regla frecuencia],"")</f>
        <v>jueves</v>
      </c>
      <c r="I761">
        <f>_xlfn.XLOOKUP(tblGenerador[[#This Row],[ID_Tarea]],tblTareas[ID],tblTareas[Duración Estándar (min)],"")</f>
        <v>5</v>
      </c>
      <c r="J761" t="str">
        <f>_xlfn.XLOOKUP(tblGenerador[[#This Row],[ID_Tarea]],tblTareas[ID],tblTareas[Turno],"")</f>
        <v>Cualquiera</v>
      </c>
      <c r="K761" t="str">
        <f>_xlfn.XLOOKUP(tblGenerador[[#This Row],[ID_Tarea]],tblTareas[ID],tblTareas[Puesto],"")</f>
        <v>Sub Coordinadora</v>
      </c>
      <c r="L761">
        <f>_xlfn.XLOOKUP(tblGenerador[[#This Row],[ID_Tarea]],tblTareas[ID],tblTareas[Frec Diaria],"")</f>
        <v>1</v>
      </c>
      <c r="M761" t="str">
        <f>_xlfn.XLOOKUP(tblGenerador[[#This Row],[ID_Tarea]],tblTareas[ID],tblTareas[Excluir_Festivos],"")</f>
        <v>si</v>
      </c>
      <c r="N7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2" spans="1:14">
      <c r="A762" s="6">
        <v>46031</v>
      </c>
      <c r="B762">
        <f>IFERROR(_xlfn.XLOOKUP(tblGenerador[[#This Row],[Fecha]],tblCalendario[Fecha],tblCalendario[Num de Sem],""),"")</f>
        <v>2</v>
      </c>
      <c r="C762" t="str">
        <f>IFERROR(_xlfn.XLOOKUP(tblGenerador[[#This Row],[Fecha]],tblCalendario[Fecha],tblCalendario[Dia Semana],""),"")</f>
        <v>viernes</v>
      </c>
      <c r="D762">
        <f>IFERROR(_xlfn.XLOOKUP(tblGenerador[[#This Row],[Fecha]],tblCalendario[Fecha],tblCalendario[Mes],""),"")</f>
        <v>1</v>
      </c>
      <c r="E762" t="s">
        <v>205</v>
      </c>
      <c r="F762" t="str">
        <f>_xlfn.XLOOKUP(tblGenerador[[#This Row],[ID_Tarea]],tblTareas[ID],tblTareas[TAREAS],"")</f>
        <v>Registro de Ventas Perdidas</v>
      </c>
      <c r="G762" t="str">
        <f>_xlfn.XLOOKUP(tblGenerador[[#This Row],[ID_Tarea]],tblTareas[ID],tblTareas[Tipo frecuencia],"")</f>
        <v>diario</v>
      </c>
      <c r="H762" t="str">
        <f>_xlfn.XLOOKUP(tblGenerador[[#This Row],[ID_Tarea]],tblTareas[ID],tblTareas[Regla frecuencia],"")</f>
        <v>lunes a sabado</v>
      </c>
      <c r="I762">
        <f>_xlfn.XLOOKUP(tblGenerador[[#This Row],[ID_Tarea]],tblTareas[ID],tblTareas[Duración Estándar (min)],"")</f>
        <v>10</v>
      </c>
      <c r="J762" t="str">
        <f>_xlfn.XLOOKUP(tblGenerador[[#This Row],[ID_Tarea]],tblTareas[ID],tblTareas[Turno],"")</f>
        <v>Cualquiera</v>
      </c>
      <c r="K762" t="str">
        <f>_xlfn.XLOOKUP(tblGenerador[[#This Row],[ID_Tarea]],tblTareas[ID],tblTareas[Puesto],"")</f>
        <v>Asesora Ventas</v>
      </c>
      <c r="L762">
        <f>_xlfn.XLOOKUP(tblGenerador[[#This Row],[ID_Tarea]],tblTareas[ID],tblTareas[Frec Diaria],"")</f>
        <v>2</v>
      </c>
      <c r="M762" t="str">
        <f>_xlfn.XLOOKUP(tblGenerador[[#This Row],[ID_Tarea]],tblTareas[ID],tblTareas[Excluir_Festivos],"")</f>
        <v>si</v>
      </c>
      <c r="N7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3" spans="1:14">
      <c r="A763" s="6">
        <v>46031</v>
      </c>
      <c r="B763">
        <f>IFERROR(_xlfn.XLOOKUP(tblGenerador[[#This Row],[Fecha]],tblCalendario[Fecha],tblCalendario[Num de Sem],""),"")</f>
        <v>2</v>
      </c>
      <c r="C763" t="str">
        <f>IFERROR(_xlfn.XLOOKUP(tblGenerador[[#This Row],[Fecha]],tblCalendario[Fecha],tblCalendario[Dia Semana],""),"")</f>
        <v>viernes</v>
      </c>
      <c r="D763">
        <f>IFERROR(_xlfn.XLOOKUP(tblGenerador[[#This Row],[Fecha]],tblCalendario[Fecha],tblCalendario[Mes],""),"")</f>
        <v>1</v>
      </c>
      <c r="E763" t="s">
        <v>4696</v>
      </c>
      <c r="F763" t="str">
        <f>_xlfn.XLOOKUP(tblGenerador[[#This Row],[ID_Tarea]],tblTareas[ID],tblTareas[TAREAS],"")</f>
        <v>Impresion Lista De Exhibición</v>
      </c>
      <c r="G763" t="str">
        <f>_xlfn.XLOOKUP(tblGenerador[[#This Row],[ID_Tarea]],tblTareas[ID],tblTareas[Tipo frecuencia],"")</f>
        <v>personalizada</v>
      </c>
      <c r="H763" t="str">
        <f>_xlfn.XLOOKUP(tblGenerador[[#This Row],[ID_Tarea]],tblTareas[ID],tblTareas[Regla frecuencia],"")</f>
        <v>dia 8, dia 23</v>
      </c>
      <c r="I763">
        <f>_xlfn.XLOOKUP(tblGenerador[[#This Row],[ID_Tarea]],tblTareas[ID],tblTareas[Duración Estándar (min)],"")</f>
        <v>30</v>
      </c>
      <c r="J763" t="str">
        <f>_xlfn.XLOOKUP(tblGenerador[[#This Row],[ID_Tarea]],tblTareas[ID],tblTareas[Turno],"")</f>
        <v>Cualquiera</v>
      </c>
      <c r="K763" t="str">
        <f>_xlfn.XLOOKUP(tblGenerador[[#This Row],[ID_Tarea]],tblTareas[ID],tblTareas[Puesto],"")</f>
        <v>Sub Coordinadora</v>
      </c>
      <c r="L763">
        <f>_xlfn.XLOOKUP(tblGenerador[[#This Row],[ID_Tarea]],tblTareas[ID],tblTareas[Frec Diaria],"")</f>
        <v>1</v>
      </c>
      <c r="M763" t="str">
        <f>_xlfn.XLOOKUP(tblGenerador[[#This Row],[ID_Tarea]],tblTareas[ID],tblTareas[Excluir_Festivos],"")</f>
        <v>si</v>
      </c>
      <c r="N7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4" spans="1:14">
      <c r="A764" s="6">
        <v>46031</v>
      </c>
      <c r="B764">
        <f>IFERROR(_xlfn.XLOOKUP(tblGenerador[[#This Row],[Fecha]],tblCalendario[Fecha],tblCalendario[Num de Sem],""),"")</f>
        <v>2</v>
      </c>
      <c r="C764" t="str">
        <f>IFERROR(_xlfn.XLOOKUP(tblGenerador[[#This Row],[Fecha]],tblCalendario[Fecha],tblCalendario[Dia Semana],""),"")</f>
        <v>viernes</v>
      </c>
      <c r="D764">
        <f>IFERROR(_xlfn.XLOOKUP(tblGenerador[[#This Row],[Fecha]],tblCalendario[Fecha],tblCalendario[Mes],""),"")</f>
        <v>1</v>
      </c>
      <c r="E764" t="s">
        <v>206</v>
      </c>
      <c r="F764" t="str">
        <f>_xlfn.XLOOKUP(tblGenerador[[#This Row],[ID_Tarea]],tblTareas[ID],tblTareas[TAREAS],"")</f>
        <v>Calca D Tallas En C/Zapato De Exhibición</v>
      </c>
      <c r="G764" t="str">
        <f>_xlfn.XLOOKUP(tblGenerador[[#This Row],[ID_Tarea]],tblTareas[ID],tblTareas[Tipo frecuencia],"")</f>
        <v>semanal</v>
      </c>
      <c r="H764" t="str">
        <f>_xlfn.XLOOKUP(tblGenerador[[#This Row],[ID_Tarea]],tblTareas[ID],tblTareas[Regla frecuencia],"")</f>
        <v>lunes</v>
      </c>
      <c r="I764">
        <f>_xlfn.XLOOKUP(tblGenerador[[#This Row],[ID_Tarea]],tblTareas[ID],tblTareas[Duración Estándar (min)],"")</f>
        <v>15</v>
      </c>
      <c r="J764" t="str">
        <f>_xlfn.XLOOKUP(tblGenerador[[#This Row],[ID_Tarea]],tblTareas[ID],tblTareas[Turno],"")</f>
        <v>Cualquiera</v>
      </c>
      <c r="K764" t="str">
        <f>_xlfn.XLOOKUP(tblGenerador[[#This Row],[ID_Tarea]],tblTareas[ID],tblTareas[Puesto],"")</f>
        <v>Sub Coordinadora</v>
      </c>
      <c r="L764">
        <f>_xlfn.XLOOKUP(tblGenerador[[#This Row],[ID_Tarea]],tblTareas[ID],tblTareas[Frec Diaria],"")</f>
        <v>1</v>
      </c>
      <c r="M764" t="str">
        <f>_xlfn.XLOOKUP(tblGenerador[[#This Row],[ID_Tarea]],tblTareas[ID],tblTareas[Excluir_Festivos],"")</f>
        <v>si</v>
      </c>
      <c r="N7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5" spans="1:14">
      <c r="A765" s="6">
        <v>46031</v>
      </c>
      <c r="B765">
        <f>IFERROR(_xlfn.XLOOKUP(tblGenerador[[#This Row],[Fecha]],tblCalendario[Fecha],tblCalendario[Num de Sem],""),"")</f>
        <v>2</v>
      </c>
      <c r="C765" t="str">
        <f>IFERROR(_xlfn.XLOOKUP(tblGenerador[[#This Row],[Fecha]],tblCalendario[Fecha],tblCalendario[Dia Semana],""),"")</f>
        <v>viernes</v>
      </c>
      <c r="D765">
        <f>IFERROR(_xlfn.XLOOKUP(tblGenerador[[#This Row],[Fecha]],tblCalendario[Fecha],tblCalendario[Mes],""),"")</f>
        <v>1</v>
      </c>
      <c r="E765" t="s">
        <v>207</v>
      </c>
      <c r="F765" t="str">
        <f>_xlfn.XLOOKUP(tblGenerador[[#This Row],[ID_Tarea]],tblTareas[ID],tblTareas[TAREAS],"")</f>
        <v xml:space="preserve">Limpieza Y Orden En Mostrador </v>
      </c>
      <c r="G765" t="str">
        <f>_xlfn.XLOOKUP(tblGenerador[[#This Row],[ID_Tarea]],tblTareas[ID],tblTareas[Tipo frecuencia],"")</f>
        <v>diario</v>
      </c>
      <c r="H765" t="str">
        <f>_xlfn.XLOOKUP(tblGenerador[[#This Row],[ID_Tarea]],tblTareas[ID],tblTareas[Regla frecuencia],"")</f>
        <v>lunes a sabado</v>
      </c>
      <c r="I765">
        <f>_xlfn.XLOOKUP(tblGenerador[[#This Row],[ID_Tarea]],tblTareas[ID],tblTareas[Duración Estándar (min)],"")</f>
        <v>20</v>
      </c>
      <c r="J765" t="str">
        <f>_xlfn.XLOOKUP(tblGenerador[[#This Row],[ID_Tarea]],tblTareas[ID],tblTareas[Turno],"")</f>
        <v>Cualquiera</v>
      </c>
      <c r="K765" t="str">
        <f>_xlfn.XLOOKUP(tblGenerador[[#This Row],[ID_Tarea]],tblTareas[ID],tblTareas[Puesto],"")</f>
        <v>Sub Coordinadora</v>
      </c>
      <c r="L765">
        <f>_xlfn.XLOOKUP(tblGenerador[[#This Row],[ID_Tarea]],tblTareas[ID],tblTareas[Frec Diaria],"")</f>
        <v>1</v>
      </c>
      <c r="M765" t="str">
        <f>_xlfn.XLOOKUP(tblGenerador[[#This Row],[ID_Tarea]],tblTareas[ID],tblTareas[Excluir_Festivos],"")</f>
        <v>si</v>
      </c>
      <c r="N7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66" spans="1:14">
      <c r="A766" s="6">
        <v>46031</v>
      </c>
      <c r="B766">
        <f>IFERROR(_xlfn.XLOOKUP(tblGenerador[[#This Row],[Fecha]],tblCalendario[Fecha],tblCalendario[Num de Sem],""),"")</f>
        <v>2</v>
      </c>
      <c r="C766" t="str">
        <f>IFERROR(_xlfn.XLOOKUP(tblGenerador[[#This Row],[Fecha]],tblCalendario[Fecha],tblCalendario[Dia Semana],""),"")</f>
        <v>viernes</v>
      </c>
      <c r="D766">
        <f>IFERROR(_xlfn.XLOOKUP(tblGenerador[[#This Row],[Fecha]],tblCalendario[Fecha],tblCalendario[Mes],""),"")</f>
        <v>1</v>
      </c>
      <c r="E766" t="s">
        <v>208</v>
      </c>
      <c r="F766" t="str">
        <f>_xlfn.XLOOKUP(tblGenerador[[#This Row],[ID_Tarea]],tblTareas[ID],tblTareas[TAREAS],"")</f>
        <v>Acomodo Y Orden En Exhibiciones</v>
      </c>
      <c r="G766" t="str">
        <f>_xlfn.XLOOKUP(tblGenerador[[#This Row],[ID_Tarea]],tblTareas[ID],tblTareas[Tipo frecuencia],"")</f>
        <v>semanal</v>
      </c>
      <c r="H766" t="str">
        <f>_xlfn.XLOOKUP(tblGenerador[[#This Row],[ID_Tarea]],tblTareas[ID],tblTareas[Regla frecuencia],"")</f>
        <v>miércoles</v>
      </c>
      <c r="I766">
        <f>_xlfn.XLOOKUP(tblGenerador[[#This Row],[ID_Tarea]],tblTareas[ID],tblTareas[Duración Estándar (min)],"")</f>
        <v>10</v>
      </c>
      <c r="J766" t="str">
        <f>_xlfn.XLOOKUP(tblGenerador[[#This Row],[ID_Tarea]],tblTareas[ID],tblTareas[Turno],"")</f>
        <v>Cualquiera</v>
      </c>
      <c r="K766" t="str">
        <f>_xlfn.XLOOKUP(tblGenerador[[#This Row],[ID_Tarea]],tblTareas[ID],tblTareas[Puesto],"")</f>
        <v>Sub Coordinadora</v>
      </c>
      <c r="L766">
        <f>_xlfn.XLOOKUP(tblGenerador[[#This Row],[ID_Tarea]],tblTareas[ID],tblTareas[Frec Diaria],"")</f>
        <v>1</v>
      </c>
      <c r="M766" t="str">
        <f>_xlfn.XLOOKUP(tblGenerador[[#This Row],[ID_Tarea]],tblTareas[ID],tblTareas[Excluir_Festivos],"")</f>
        <v>si</v>
      </c>
      <c r="N7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7" spans="1:14">
      <c r="A767" s="6">
        <v>46031</v>
      </c>
      <c r="B767">
        <f>IFERROR(_xlfn.XLOOKUP(tblGenerador[[#This Row],[Fecha]],tblCalendario[Fecha],tblCalendario[Num de Sem],""),"")</f>
        <v>2</v>
      </c>
      <c r="C767" t="str">
        <f>IFERROR(_xlfn.XLOOKUP(tblGenerador[[#This Row],[Fecha]],tblCalendario[Fecha],tblCalendario[Dia Semana],""),"")</f>
        <v>viernes</v>
      </c>
      <c r="D767">
        <f>IFERROR(_xlfn.XLOOKUP(tblGenerador[[#This Row],[Fecha]],tblCalendario[Fecha],tblCalendario[Mes],""),"")</f>
        <v>1</v>
      </c>
      <c r="E767" t="s">
        <v>209</v>
      </c>
      <c r="F767" t="str">
        <f>_xlfn.XLOOKUP(tblGenerador[[#This Row],[ID_Tarea]],tblTareas[ID],tblTareas[TAREAS],"")</f>
        <v>Evidencia De Aparadores</v>
      </c>
      <c r="G767" t="str">
        <f>_xlfn.XLOOKUP(tblGenerador[[#This Row],[ID_Tarea]],tblTareas[ID],tblTareas[Tipo frecuencia],"")</f>
        <v>semanal</v>
      </c>
      <c r="H767" t="str">
        <f>_xlfn.XLOOKUP(tblGenerador[[#This Row],[ID_Tarea]],tblTareas[ID],tblTareas[Regla frecuencia],"")</f>
        <v>jueves</v>
      </c>
      <c r="I767">
        <f>_xlfn.XLOOKUP(tblGenerador[[#This Row],[ID_Tarea]],tblTareas[ID],tblTareas[Duración Estándar (min)],"")</f>
        <v>10</v>
      </c>
      <c r="J767" t="str">
        <f>_xlfn.XLOOKUP(tblGenerador[[#This Row],[ID_Tarea]],tblTareas[ID],tblTareas[Turno],"")</f>
        <v>Cualquiera</v>
      </c>
      <c r="K767" t="str">
        <f>_xlfn.XLOOKUP(tblGenerador[[#This Row],[ID_Tarea]],tblTareas[ID],tblTareas[Puesto],"")</f>
        <v>Sub Coordinadora</v>
      </c>
      <c r="L767">
        <f>_xlfn.XLOOKUP(tblGenerador[[#This Row],[ID_Tarea]],tblTareas[ID],tblTareas[Frec Diaria],"")</f>
        <v>1</v>
      </c>
      <c r="M767" t="str">
        <f>_xlfn.XLOOKUP(tblGenerador[[#This Row],[ID_Tarea]],tblTareas[ID],tblTareas[Excluir_Festivos],"")</f>
        <v>si</v>
      </c>
      <c r="N7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8" spans="1:14">
      <c r="A768" s="6">
        <v>46031</v>
      </c>
      <c r="B768">
        <f>IFERROR(_xlfn.XLOOKUP(tblGenerador[[#This Row],[Fecha]],tblCalendario[Fecha],tblCalendario[Num de Sem],""),"")</f>
        <v>2</v>
      </c>
      <c r="C768" t="str">
        <f>IFERROR(_xlfn.XLOOKUP(tblGenerador[[#This Row],[Fecha]],tblCalendario[Fecha],tblCalendario[Dia Semana],""),"")</f>
        <v>viernes</v>
      </c>
      <c r="D768">
        <f>IFERROR(_xlfn.XLOOKUP(tblGenerador[[#This Row],[Fecha]],tblCalendario[Fecha],tblCalendario[Mes],""),"")</f>
        <v>1</v>
      </c>
      <c r="E768" t="s">
        <v>210</v>
      </c>
      <c r="F768" t="str">
        <f>_xlfn.XLOOKUP(tblGenerador[[#This Row],[ID_Tarea]],tblTareas[ID],tblTareas[TAREAS],"")</f>
        <v>Identificar Art Con Foto Errónea</v>
      </c>
      <c r="G768" t="str">
        <f>_xlfn.XLOOKUP(tblGenerador[[#This Row],[ID_Tarea]],tblTareas[ID],tblTareas[Tipo frecuencia],"")</f>
        <v>personalizada</v>
      </c>
      <c r="H768" t="str">
        <f>_xlfn.XLOOKUP(tblGenerador[[#This Row],[ID_Tarea]],tblTareas[ID],tblTareas[Regla frecuencia],"")</f>
        <v>dia 8, dia 23</v>
      </c>
      <c r="I768">
        <f>_xlfn.XLOOKUP(tblGenerador[[#This Row],[ID_Tarea]],tblTareas[ID],tblTareas[Duración Estándar (min)],"")</f>
        <v>10</v>
      </c>
      <c r="J768" t="str">
        <f>_xlfn.XLOOKUP(tblGenerador[[#This Row],[ID_Tarea]],tblTareas[ID],tblTareas[Turno],"")</f>
        <v>Cualquiera</v>
      </c>
      <c r="K768" t="str">
        <f>_xlfn.XLOOKUP(tblGenerador[[#This Row],[ID_Tarea]],tblTareas[ID],tblTareas[Puesto],"")</f>
        <v>Sub Coordinadora</v>
      </c>
      <c r="L768">
        <f>_xlfn.XLOOKUP(tblGenerador[[#This Row],[ID_Tarea]],tblTareas[ID],tblTareas[Frec Diaria],"")</f>
        <v>1</v>
      </c>
      <c r="M768" t="str">
        <f>_xlfn.XLOOKUP(tblGenerador[[#This Row],[ID_Tarea]],tblTareas[ID],tblTareas[Excluir_Festivos],"")</f>
        <v>si</v>
      </c>
      <c r="N7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69" spans="1:14">
      <c r="A769" s="6">
        <v>46031</v>
      </c>
      <c r="B769">
        <f>IFERROR(_xlfn.XLOOKUP(tblGenerador[[#This Row],[Fecha]],tblCalendario[Fecha],tblCalendario[Num de Sem],""),"")</f>
        <v>2</v>
      </c>
      <c r="C769" t="str">
        <f>IFERROR(_xlfn.XLOOKUP(tblGenerador[[#This Row],[Fecha]],tblCalendario[Fecha],tblCalendario[Dia Semana],""),"")</f>
        <v>viernes</v>
      </c>
      <c r="D769">
        <f>IFERROR(_xlfn.XLOOKUP(tblGenerador[[#This Row],[Fecha]],tblCalendario[Fecha],tblCalendario[Mes],""),"")</f>
        <v>1</v>
      </c>
      <c r="E769" t="s">
        <v>211</v>
      </c>
      <c r="F769" t="str">
        <f>_xlfn.XLOOKUP(tblGenerador[[#This Row],[ID_Tarea]],tblTareas[ID],tblTareas[TAREAS],"")</f>
        <v>Lista De Puntos Verdes Vendidos</v>
      </c>
      <c r="G769" t="str">
        <f>_xlfn.XLOOKUP(tblGenerador[[#This Row],[ID_Tarea]],tblTareas[ID],tblTareas[Tipo frecuencia],"")</f>
        <v>diario</v>
      </c>
      <c r="H769" t="str">
        <f>_xlfn.XLOOKUP(tblGenerador[[#This Row],[ID_Tarea]],tblTareas[ID],tblTareas[Regla frecuencia],"")</f>
        <v>lunes a sabado</v>
      </c>
      <c r="I769">
        <f>_xlfn.XLOOKUP(tblGenerador[[#This Row],[ID_Tarea]],tblTareas[ID],tblTareas[Duración Estándar (min)],"")</f>
        <v>10</v>
      </c>
      <c r="J769" t="str">
        <f>_xlfn.XLOOKUP(tblGenerador[[#This Row],[ID_Tarea]],tblTareas[ID],tblTareas[Turno],"")</f>
        <v>Cualquiera</v>
      </c>
      <c r="K769" t="str">
        <f>_xlfn.XLOOKUP(tblGenerador[[#This Row],[ID_Tarea]],tblTareas[ID],tblTareas[Puesto],"")</f>
        <v>Asesora Ventas</v>
      </c>
      <c r="L769">
        <f>_xlfn.XLOOKUP(tblGenerador[[#This Row],[ID_Tarea]],tblTareas[ID],tblTareas[Frec Diaria],"")</f>
        <v>1</v>
      </c>
      <c r="M769" t="str">
        <f>_xlfn.XLOOKUP(tblGenerador[[#This Row],[ID_Tarea]],tblTareas[ID],tblTareas[Excluir_Festivos],"")</f>
        <v>si</v>
      </c>
      <c r="N7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70" spans="1:14">
      <c r="A770" s="6">
        <v>46031</v>
      </c>
      <c r="B770">
        <f>IFERROR(_xlfn.XLOOKUP(tblGenerador[[#This Row],[Fecha]],tblCalendario[Fecha],tblCalendario[Num de Sem],""),"")</f>
        <v>2</v>
      </c>
      <c r="C770" t="str">
        <f>IFERROR(_xlfn.XLOOKUP(tblGenerador[[#This Row],[Fecha]],tblCalendario[Fecha],tblCalendario[Dia Semana],""),"")</f>
        <v>viernes</v>
      </c>
      <c r="D770">
        <f>IFERROR(_xlfn.XLOOKUP(tblGenerador[[#This Row],[Fecha]],tblCalendario[Fecha],tblCalendario[Mes],""),"")</f>
        <v>1</v>
      </c>
      <c r="E770" t="s">
        <v>212</v>
      </c>
      <c r="F770" t="str">
        <f>_xlfn.XLOOKUP(tblGenerador[[#This Row],[ID_Tarea]],tblTareas[ID],tblTareas[TAREAS],"")</f>
        <v>Reporte Traspasos X Devolver Y Recibir.</v>
      </c>
      <c r="G770" t="str">
        <f>_xlfn.XLOOKUP(tblGenerador[[#This Row],[ID_Tarea]],tblTareas[ID],tblTareas[Tipo frecuencia],"")</f>
        <v>mensual</v>
      </c>
      <c r="H770" t="str">
        <f>_xlfn.XLOOKUP(tblGenerador[[#This Row],[ID_Tarea]],tblTareas[ID],tblTareas[Regla frecuencia],"")</f>
        <v>ultimo dia del mes</v>
      </c>
      <c r="I770">
        <f>_xlfn.XLOOKUP(tblGenerador[[#This Row],[ID_Tarea]],tblTareas[ID],tblTareas[Duración Estándar (min)],"")</f>
        <v>10</v>
      </c>
      <c r="J770" t="str">
        <f>_xlfn.XLOOKUP(tblGenerador[[#This Row],[ID_Tarea]],tblTareas[ID],tblTareas[Turno],"")</f>
        <v>Cualquiera</v>
      </c>
      <c r="K770" t="str">
        <f>_xlfn.XLOOKUP(tblGenerador[[#This Row],[ID_Tarea]],tblTareas[ID],tblTareas[Puesto],"")</f>
        <v>Auxiliar Administrativo</v>
      </c>
      <c r="L770">
        <f>_xlfn.XLOOKUP(tblGenerador[[#This Row],[ID_Tarea]],tblTareas[ID],tblTareas[Frec Diaria],"")</f>
        <v>1</v>
      </c>
      <c r="M770" t="str">
        <f>_xlfn.XLOOKUP(tblGenerador[[#This Row],[ID_Tarea]],tblTareas[ID],tblTareas[Excluir_Festivos],"")</f>
        <v>si</v>
      </c>
      <c r="N7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1" spans="1:14">
      <c r="A771" s="6">
        <v>46031</v>
      </c>
      <c r="B771">
        <f>IFERROR(_xlfn.XLOOKUP(tblGenerador[[#This Row],[Fecha]],tblCalendario[Fecha],tblCalendario[Num de Sem],""),"")</f>
        <v>2</v>
      </c>
      <c r="C771" t="str">
        <f>IFERROR(_xlfn.XLOOKUP(tblGenerador[[#This Row],[Fecha]],tblCalendario[Fecha],tblCalendario[Dia Semana],""),"")</f>
        <v>viernes</v>
      </c>
      <c r="D771">
        <f>IFERROR(_xlfn.XLOOKUP(tblGenerador[[#This Row],[Fecha]],tblCalendario[Fecha],tblCalendario[Mes],""),"")</f>
        <v>1</v>
      </c>
      <c r="E771" t="s">
        <v>213</v>
      </c>
      <c r="F771" t="str">
        <f>_xlfn.XLOOKUP(tblGenerador[[#This Row],[ID_Tarea]],tblTareas[ID],tblTareas[TAREAS],"")</f>
        <v>Orden En Almacén</v>
      </c>
      <c r="G771" t="str">
        <f>_xlfn.XLOOKUP(tblGenerador[[#This Row],[ID_Tarea]],tblTareas[ID],tblTareas[Tipo frecuencia],"")</f>
        <v>semanal</v>
      </c>
      <c r="H771" t="str">
        <f>_xlfn.XLOOKUP(tblGenerador[[#This Row],[ID_Tarea]],tblTareas[ID],tblTareas[Regla frecuencia],"")</f>
        <v>lunes, miercoles, viernes</v>
      </c>
      <c r="I771">
        <f>_xlfn.XLOOKUP(tblGenerador[[#This Row],[ID_Tarea]],tblTareas[ID],tblTareas[Duración Estándar (min)],"")</f>
        <v>10</v>
      </c>
      <c r="J771" t="str">
        <f>_xlfn.XLOOKUP(tblGenerador[[#This Row],[ID_Tarea]],tblTareas[ID],tblTareas[Turno],"")</f>
        <v>Cualquiera</v>
      </c>
      <c r="K771" t="str">
        <f>_xlfn.XLOOKUP(tblGenerador[[#This Row],[ID_Tarea]],tblTareas[ID],tblTareas[Puesto],"")</f>
        <v>Sub Coordinadora</v>
      </c>
      <c r="L771">
        <f>_xlfn.XLOOKUP(tblGenerador[[#This Row],[ID_Tarea]],tblTareas[ID],tblTareas[Frec Diaria],"")</f>
        <v>1</v>
      </c>
      <c r="M771" t="str">
        <f>_xlfn.XLOOKUP(tblGenerador[[#This Row],[ID_Tarea]],tblTareas[ID],tblTareas[Excluir_Festivos],"")</f>
        <v>si</v>
      </c>
      <c r="N7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72" spans="1:14">
      <c r="A772" s="6">
        <v>46031</v>
      </c>
      <c r="B772">
        <f>IFERROR(_xlfn.XLOOKUP(tblGenerador[[#This Row],[Fecha]],tblCalendario[Fecha],tblCalendario[Num de Sem],""),"")</f>
        <v>2</v>
      </c>
      <c r="C772" t="str">
        <f>IFERROR(_xlfn.XLOOKUP(tblGenerador[[#This Row],[Fecha]],tblCalendario[Fecha],tblCalendario[Dia Semana],""),"")</f>
        <v>viernes</v>
      </c>
      <c r="D772">
        <f>IFERROR(_xlfn.XLOOKUP(tblGenerador[[#This Row],[Fecha]],tblCalendario[Fecha],tblCalendario[Mes],""),"")</f>
        <v>1</v>
      </c>
      <c r="E772" t="s">
        <v>214</v>
      </c>
      <c r="F772" t="str">
        <f>_xlfn.XLOOKUP(tblGenerador[[#This Row],[ID_Tarea]],tblTareas[ID],tblTareas[TAREAS],"")</f>
        <v>Cajas De Punto Verde contadas vs Art en exhibicion</v>
      </c>
      <c r="G772" t="str">
        <f>_xlfn.XLOOKUP(tblGenerador[[#This Row],[ID_Tarea]],tblTareas[ID],tblTareas[Tipo frecuencia],"")</f>
        <v>personalizada</v>
      </c>
      <c r="H772" t="str">
        <f>_xlfn.XLOOKUP(tblGenerador[[#This Row],[ID_Tarea]],tblTareas[ID],tblTareas[Regla frecuencia],"")</f>
        <v>dia 10</v>
      </c>
      <c r="I772">
        <f>_xlfn.XLOOKUP(tblGenerador[[#This Row],[ID_Tarea]],tblTareas[ID],tblTareas[Duración Estándar (min)],"")</f>
        <v>10</v>
      </c>
      <c r="J772" t="str">
        <f>_xlfn.XLOOKUP(tblGenerador[[#This Row],[ID_Tarea]],tblTareas[ID],tblTareas[Turno],"")</f>
        <v>Cualquiera</v>
      </c>
      <c r="K772" t="str">
        <f>_xlfn.XLOOKUP(tblGenerador[[#This Row],[ID_Tarea]],tblTareas[ID],tblTareas[Puesto],"")</f>
        <v>Sub Coordinadora</v>
      </c>
      <c r="L772">
        <f>_xlfn.XLOOKUP(tblGenerador[[#This Row],[ID_Tarea]],tblTareas[ID],tblTareas[Frec Diaria],"")</f>
        <v>1</v>
      </c>
      <c r="M772" t="str">
        <f>_xlfn.XLOOKUP(tblGenerador[[#This Row],[ID_Tarea]],tblTareas[ID],tblTareas[Excluir_Festivos],"")</f>
        <v>si</v>
      </c>
      <c r="N7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3" spans="1:14">
      <c r="A773" s="6">
        <v>46031</v>
      </c>
      <c r="B773">
        <f>IFERROR(_xlfn.XLOOKUP(tblGenerador[[#This Row],[Fecha]],tblCalendario[Fecha],tblCalendario[Num de Sem],""),"")</f>
        <v>2</v>
      </c>
      <c r="C773" t="str">
        <f>IFERROR(_xlfn.XLOOKUP(tblGenerador[[#This Row],[Fecha]],tblCalendario[Fecha],tblCalendario[Dia Semana],""),"")</f>
        <v>viernes</v>
      </c>
      <c r="D773">
        <f>IFERROR(_xlfn.XLOOKUP(tblGenerador[[#This Row],[Fecha]],tblCalendario[Fecha],tblCalendario[Mes],""),"")</f>
        <v>1</v>
      </c>
      <c r="E773" t="s">
        <v>215</v>
      </c>
      <c r="F773" t="str">
        <f>_xlfn.XLOOKUP(tblGenerador[[#This Row],[ID_Tarea]],tblTareas[ID],tblTareas[TAREAS],"")</f>
        <v>Cajas En Almacén Sin Punto Verde O Tachado</v>
      </c>
      <c r="G773" t="str">
        <f>_xlfn.XLOOKUP(tblGenerador[[#This Row],[ID_Tarea]],tblTareas[ID],tblTareas[Tipo frecuencia],"")</f>
        <v>semanal</v>
      </c>
      <c r="H773" t="str">
        <f>_xlfn.XLOOKUP(tblGenerador[[#This Row],[ID_Tarea]],tblTareas[ID],tblTareas[Regla frecuencia],"")</f>
        <v>miércoles</v>
      </c>
      <c r="I773">
        <f>_xlfn.XLOOKUP(tblGenerador[[#This Row],[ID_Tarea]],tblTareas[ID],tblTareas[Duración Estándar (min)],"")</f>
        <v>10</v>
      </c>
      <c r="J773" t="str">
        <f>_xlfn.XLOOKUP(tblGenerador[[#This Row],[ID_Tarea]],tblTareas[ID],tblTareas[Turno],"")</f>
        <v>Cualquiera</v>
      </c>
      <c r="K773" t="str">
        <f>_xlfn.XLOOKUP(tblGenerador[[#This Row],[ID_Tarea]],tblTareas[ID],tblTareas[Puesto],"")</f>
        <v>Sub Coordinadora</v>
      </c>
      <c r="L773">
        <f>_xlfn.XLOOKUP(tblGenerador[[#This Row],[ID_Tarea]],tblTareas[ID],tblTareas[Frec Diaria],"")</f>
        <v>1</v>
      </c>
      <c r="M773" t="str">
        <f>_xlfn.XLOOKUP(tblGenerador[[#This Row],[ID_Tarea]],tblTareas[ID],tblTareas[Excluir_Festivos],"")</f>
        <v>si</v>
      </c>
      <c r="N7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4" spans="1:14">
      <c r="A774" s="6">
        <v>46031</v>
      </c>
      <c r="B774">
        <f>IFERROR(_xlfn.XLOOKUP(tblGenerador[[#This Row],[Fecha]],tblCalendario[Fecha],tblCalendario[Num de Sem],""),"")</f>
        <v>2</v>
      </c>
      <c r="C774" t="str">
        <f>IFERROR(_xlfn.XLOOKUP(tblGenerador[[#This Row],[Fecha]],tblCalendario[Fecha],tblCalendario[Dia Semana],""),"")</f>
        <v>viernes</v>
      </c>
      <c r="D774">
        <f>IFERROR(_xlfn.XLOOKUP(tblGenerador[[#This Row],[Fecha]],tblCalendario[Fecha],tblCalendario[Mes],""),"")</f>
        <v>1</v>
      </c>
      <c r="E774" t="s">
        <v>216</v>
      </c>
      <c r="F774" t="str">
        <f>_xlfn.XLOOKUP(tblGenerador[[#This Row],[ID_Tarea]],tblTareas[ID],tblTareas[TAREAS],"")</f>
        <v>Marcas Agrupadas en Almacen</v>
      </c>
      <c r="G774" t="str">
        <f>_xlfn.XLOOKUP(tblGenerador[[#This Row],[ID_Tarea]],tblTareas[ID],tblTareas[Tipo frecuencia],"")</f>
        <v>semanal</v>
      </c>
      <c r="H774" t="str">
        <f>_xlfn.XLOOKUP(tblGenerador[[#This Row],[ID_Tarea]],tblTareas[ID],tblTareas[Regla frecuencia],"")</f>
        <v>jueves</v>
      </c>
      <c r="I774">
        <f>_xlfn.XLOOKUP(tblGenerador[[#This Row],[ID_Tarea]],tblTareas[ID],tblTareas[Duración Estándar (min)],"")</f>
        <v>10</v>
      </c>
      <c r="J774" t="str">
        <f>_xlfn.XLOOKUP(tblGenerador[[#This Row],[ID_Tarea]],tblTareas[ID],tblTareas[Turno],"")</f>
        <v>Cualquiera</v>
      </c>
      <c r="K774" t="str">
        <f>_xlfn.XLOOKUP(tblGenerador[[#This Row],[ID_Tarea]],tblTareas[ID],tblTareas[Puesto],"")</f>
        <v>Sub Coordinadora</v>
      </c>
      <c r="L774">
        <f>_xlfn.XLOOKUP(tblGenerador[[#This Row],[ID_Tarea]],tblTareas[ID],tblTareas[Frec Diaria],"")</f>
        <v>1</v>
      </c>
      <c r="M774" t="str">
        <f>_xlfn.XLOOKUP(tblGenerador[[#This Row],[ID_Tarea]],tblTareas[ID],tblTareas[Excluir_Festivos],"")</f>
        <v>si</v>
      </c>
      <c r="N7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5" spans="1:14">
      <c r="A775" s="6">
        <v>46031</v>
      </c>
      <c r="B775">
        <f>IFERROR(_xlfn.XLOOKUP(tblGenerador[[#This Row],[Fecha]],tblCalendario[Fecha],tblCalendario[Num de Sem],""),"")</f>
        <v>2</v>
      </c>
      <c r="C775" t="str">
        <f>IFERROR(_xlfn.XLOOKUP(tblGenerador[[#This Row],[Fecha]],tblCalendario[Fecha],tblCalendario[Dia Semana],""),"")</f>
        <v>viernes</v>
      </c>
      <c r="D775">
        <f>IFERROR(_xlfn.XLOOKUP(tblGenerador[[#This Row],[Fecha]],tblCalendario[Fecha],tblCalendario[Mes],""),"")</f>
        <v>1</v>
      </c>
      <c r="E775" t="s">
        <v>217</v>
      </c>
      <c r="F775" t="str">
        <f>_xlfn.XLOOKUP(tblGenerador[[#This Row],[ID_Tarea]],tblTareas[ID],tblTareas[TAREAS],"")</f>
        <v>Cajas Maltratadas, Reparadas</v>
      </c>
      <c r="G775" t="str">
        <f>_xlfn.XLOOKUP(tblGenerador[[#This Row],[ID_Tarea]],tblTareas[ID],tblTareas[Tipo frecuencia],"")</f>
        <v>semanal</v>
      </c>
      <c r="H775" t="str">
        <f>_xlfn.XLOOKUP(tblGenerador[[#This Row],[ID_Tarea]],tblTareas[ID],tblTareas[Regla frecuencia],"")</f>
        <v>jueves</v>
      </c>
      <c r="I775">
        <f>_xlfn.XLOOKUP(tblGenerador[[#This Row],[ID_Tarea]],tblTareas[ID],tblTareas[Duración Estándar (min)],"")</f>
        <v>10</v>
      </c>
      <c r="J775" t="str">
        <f>_xlfn.XLOOKUP(tblGenerador[[#This Row],[ID_Tarea]],tblTareas[ID],tblTareas[Turno],"")</f>
        <v>Cualquiera</v>
      </c>
      <c r="K775" t="str">
        <f>_xlfn.XLOOKUP(tblGenerador[[#This Row],[ID_Tarea]],tblTareas[ID],tblTareas[Puesto],"")</f>
        <v>Sub Coordinadora</v>
      </c>
      <c r="L775">
        <f>_xlfn.XLOOKUP(tblGenerador[[#This Row],[ID_Tarea]],tblTareas[ID],tblTareas[Frec Diaria],"")</f>
        <v>1</v>
      </c>
      <c r="M775" t="str">
        <f>_xlfn.XLOOKUP(tblGenerador[[#This Row],[ID_Tarea]],tblTareas[ID],tblTareas[Excluir_Festivos],"")</f>
        <v>si</v>
      </c>
      <c r="N7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6" spans="1:14">
      <c r="A776" s="6">
        <v>46031</v>
      </c>
      <c r="B776">
        <f>IFERROR(_xlfn.XLOOKUP(tblGenerador[[#This Row],[Fecha]],tblCalendario[Fecha],tblCalendario[Num de Sem],""),"")</f>
        <v>2</v>
      </c>
      <c r="C776" t="str">
        <f>IFERROR(_xlfn.XLOOKUP(tblGenerador[[#This Row],[Fecha]],tblCalendario[Fecha],tblCalendario[Dia Semana],""),"")</f>
        <v>viernes</v>
      </c>
      <c r="D776">
        <f>IFERROR(_xlfn.XLOOKUP(tblGenerador[[#This Row],[Fecha]],tblCalendario[Fecha],tblCalendario[Mes],""),"")</f>
        <v>1</v>
      </c>
      <c r="E776" t="s">
        <v>218</v>
      </c>
      <c r="F776" t="str">
        <f>_xlfn.XLOOKUP(tblGenerador[[#This Row],[ID_Tarea]],tblTareas[ID],tblTareas[TAREAS],"")</f>
        <v>Cocina Limpia.</v>
      </c>
      <c r="G776" t="str">
        <f>_xlfn.XLOOKUP(tblGenerador[[#This Row],[ID_Tarea]],tblTareas[ID],tblTareas[Tipo frecuencia],"")</f>
        <v>semanal</v>
      </c>
      <c r="H776" t="str">
        <f>_xlfn.XLOOKUP(tblGenerador[[#This Row],[ID_Tarea]],tblTareas[ID],tblTareas[Regla frecuencia],"")</f>
        <v>domingo</v>
      </c>
      <c r="I776">
        <f>_xlfn.XLOOKUP(tblGenerador[[#This Row],[ID_Tarea]],tblTareas[ID],tblTareas[Duración Estándar (min)],"")</f>
        <v>10</v>
      </c>
      <c r="J776" t="str">
        <f>_xlfn.XLOOKUP(tblGenerador[[#This Row],[ID_Tarea]],tblTareas[ID],tblTareas[Turno],"")</f>
        <v>Cualquiera</v>
      </c>
      <c r="K776" t="str">
        <f>_xlfn.XLOOKUP(tblGenerador[[#This Row],[ID_Tarea]],tblTareas[ID],tblTareas[Puesto],"")</f>
        <v>Sub Coordinadora</v>
      </c>
      <c r="L776">
        <f>_xlfn.XLOOKUP(tblGenerador[[#This Row],[ID_Tarea]],tblTareas[ID],tblTareas[Frec Diaria],"")</f>
        <v>1</v>
      </c>
      <c r="M776" t="str">
        <f>_xlfn.XLOOKUP(tblGenerador[[#This Row],[ID_Tarea]],tblTareas[ID],tblTareas[Excluir_Festivos],"")</f>
        <v>si</v>
      </c>
      <c r="N7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7" spans="1:14">
      <c r="A777" s="6">
        <v>46031</v>
      </c>
      <c r="B777">
        <f>IFERROR(_xlfn.XLOOKUP(tblGenerador[[#This Row],[Fecha]],tblCalendario[Fecha],tblCalendario[Num de Sem],""),"")</f>
        <v>2</v>
      </c>
      <c r="C777" t="str">
        <f>IFERROR(_xlfn.XLOOKUP(tblGenerador[[#This Row],[Fecha]],tblCalendario[Fecha],tblCalendario[Dia Semana],""),"")</f>
        <v>viernes</v>
      </c>
      <c r="D777">
        <f>IFERROR(_xlfn.XLOOKUP(tblGenerador[[#This Row],[Fecha]],tblCalendario[Fecha],tblCalendario[Mes],""),"")</f>
        <v>1</v>
      </c>
      <c r="E777" t="s">
        <v>219</v>
      </c>
      <c r="F777" t="str">
        <f>_xlfn.XLOOKUP(tblGenerador[[#This Row],[ID_Tarea]],tblTareas[ID],tblTareas[TAREAS],"")</f>
        <v>Piso Limpio (Barrido/Trapeado)</v>
      </c>
      <c r="G777" t="str">
        <f>_xlfn.XLOOKUP(tblGenerador[[#This Row],[ID_Tarea]],tblTareas[ID],tblTareas[Tipo frecuencia],"")</f>
        <v>semanal</v>
      </c>
      <c r="H777" t="str">
        <f>_xlfn.XLOOKUP(tblGenerador[[#This Row],[ID_Tarea]],tblTareas[ID],tblTareas[Regla frecuencia],"")</f>
        <v>lunes</v>
      </c>
      <c r="I777">
        <f>_xlfn.XLOOKUP(tblGenerador[[#This Row],[ID_Tarea]],tblTareas[ID],tblTareas[Duración Estándar (min)],"")</f>
        <v>10</v>
      </c>
      <c r="J777" t="str">
        <f>_xlfn.XLOOKUP(tblGenerador[[#This Row],[ID_Tarea]],tblTareas[ID],tblTareas[Turno],"")</f>
        <v>Cualquiera</v>
      </c>
      <c r="K777" t="str">
        <f>_xlfn.XLOOKUP(tblGenerador[[#This Row],[ID_Tarea]],tblTareas[ID],tblTareas[Puesto],"")</f>
        <v>Sub Coordinadora</v>
      </c>
      <c r="L777">
        <f>_xlfn.XLOOKUP(tblGenerador[[#This Row],[ID_Tarea]],tblTareas[ID],tblTareas[Frec Diaria],"")</f>
        <v>1</v>
      </c>
      <c r="M777" t="str">
        <f>_xlfn.XLOOKUP(tblGenerador[[#This Row],[ID_Tarea]],tblTareas[ID],tblTareas[Excluir_Festivos],"")</f>
        <v>si</v>
      </c>
      <c r="N7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8" spans="1:14">
      <c r="A778" s="6">
        <v>46031</v>
      </c>
      <c r="B778">
        <f>IFERROR(_xlfn.XLOOKUP(tblGenerador[[#This Row],[Fecha]],tblCalendario[Fecha],tblCalendario[Num de Sem],""),"")</f>
        <v>2</v>
      </c>
      <c r="C778" t="str">
        <f>IFERROR(_xlfn.XLOOKUP(tblGenerador[[#This Row],[Fecha]],tblCalendario[Fecha],tblCalendario[Dia Semana],""),"")</f>
        <v>viernes</v>
      </c>
      <c r="D778">
        <f>IFERROR(_xlfn.XLOOKUP(tblGenerador[[#This Row],[Fecha]],tblCalendario[Fecha],tblCalendario[Mes],""),"")</f>
        <v>1</v>
      </c>
      <c r="E778" t="s">
        <v>220</v>
      </c>
      <c r="F778" t="str">
        <f>_xlfn.XLOOKUP(tblGenerador[[#This Row],[ID_Tarea]],tblTareas[ID],tblTareas[TAREAS],"")</f>
        <v>Sol. Cd/Lospi Autorizadas Archivadas</v>
      </c>
      <c r="G778" t="str">
        <f>_xlfn.XLOOKUP(tblGenerador[[#This Row],[ID_Tarea]],tblTareas[ID],tblTareas[Tipo frecuencia],"")</f>
        <v>semanal</v>
      </c>
      <c r="H778" t="str">
        <f>_xlfn.XLOOKUP(tblGenerador[[#This Row],[ID_Tarea]],tblTareas[ID],tblTareas[Regla frecuencia],"")</f>
        <v>miércoles</v>
      </c>
      <c r="I778">
        <f>_xlfn.XLOOKUP(tblGenerador[[#This Row],[ID_Tarea]],tblTareas[ID],tblTareas[Duración Estándar (min)],"")</f>
        <v>10</v>
      </c>
      <c r="J778" t="str">
        <f>_xlfn.XLOOKUP(tblGenerador[[#This Row],[ID_Tarea]],tblTareas[ID],tblTareas[Turno],"")</f>
        <v>Cualquiera</v>
      </c>
      <c r="K778" t="str">
        <f>_xlfn.XLOOKUP(tblGenerador[[#This Row],[ID_Tarea]],tblTareas[ID],tblTareas[Puesto],"")</f>
        <v>Sub Coordinadora</v>
      </c>
      <c r="L778">
        <f>_xlfn.XLOOKUP(tblGenerador[[#This Row],[ID_Tarea]],tblTareas[ID],tblTareas[Frec Diaria],"")</f>
        <v>1</v>
      </c>
      <c r="M778" t="str">
        <f>_xlfn.XLOOKUP(tblGenerador[[#This Row],[ID_Tarea]],tblTareas[ID],tblTareas[Excluir_Festivos],"")</f>
        <v>si</v>
      </c>
      <c r="N7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79" spans="1:14">
      <c r="A779" s="6">
        <v>46031</v>
      </c>
      <c r="B779">
        <f>IFERROR(_xlfn.XLOOKUP(tblGenerador[[#This Row],[Fecha]],tblCalendario[Fecha],tblCalendario[Num de Sem],""),"")</f>
        <v>2</v>
      </c>
      <c r="C779" t="str">
        <f>IFERROR(_xlfn.XLOOKUP(tblGenerador[[#This Row],[Fecha]],tblCalendario[Fecha],tblCalendario[Dia Semana],""),"")</f>
        <v>viernes</v>
      </c>
      <c r="D779">
        <f>IFERROR(_xlfn.XLOOKUP(tblGenerador[[#This Row],[Fecha]],tblCalendario[Fecha],tblCalendario[Mes],""),"")</f>
        <v>1</v>
      </c>
      <c r="E779" t="s">
        <v>221</v>
      </c>
      <c r="F779" t="str">
        <f>_xlfn.XLOOKUP(tblGenerador[[#This Row],[ID_Tarea]],tblTareas[ID],tblTareas[TAREAS],"")</f>
        <v>Lospi Autorizada Modificado En Sist. A Loal</v>
      </c>
      <c r="G779" t="str">
        <f>_xlfn.XLOOKUP(tblGenerador[[#This Row],[ID_Tarea]],tblTareas[ID],tblTareas[Tipo frecuencia],"")</f>
        <v>semanal</v>
      </c>
      <c r="H779" t="str">
        <f>_xlfn.XLOOKUP(tblGenerador[[#This Row],[ID_Tarea]],tblTareas[ID],tblTareas[Regla frecuencia],"")</f>
        <v>jueves</v>
      </c>
      <c r="I779">
        <f>_xlfn.XLOOKUP(tblGenerador[[#This Row],[ID_Tarea]],tblTareas[ID],tblTareas[Duración Estándar (min)],"")</f>
        <v>10</v>
      </c>
      <c r="J779" t="str">
        <f>_xlfn.XLOOKUP(tblGenerador[[#This Row],[ID_Tarea]],tblTareas[ID],tblTareas[Turno],"")</f>
        <v>Cualquiera</v>
      </c>
      <c r="K779" t="str">
        <f>_xlfn.XLOOKUP(tblGenerador[[#This Row],[ID_Tarea]],tblTareas[ID],tblTareas[Puesto],"")</f>
        <v>Sub Coordinadora</v>
      </c>
      <c r="L779">
        <f>_xlfn.XLOOKUP(tblGenerador[[#This Row],[ID_Tarea]],tblTareas[ID],tblTareas[Frec Diaria],"")</f>
        <v>1</v>
      </c>
      <c r="M779" t="str">
        <f>_xlfn.XLOOKUP(tblGenerador[[#This Row],[ID_Tarea]],tblTareas[ID],tblTareas[Excluir_Festivos],"")</f>
        <v>si</v>
      </c>
      <c r="N7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0" spans="1:14">
      <c r="A780" s="6">
        <v>46031</v>
      </c>
      <c r="B780">
        <f>IFERROR(_xlfn.XLOOKUP(tblGenerador[[#This Row],[Fecha]],tblCalendario[Fecha],tblCalendario[Num de Sem],""),"")</f>
        <v>2</v>
      </c>
      <c r="C780" t="str">
        <f>IFERROR(_xlfn.XLOOKUP(tblGenerador[[#This Row],[Fecha]],tblCalendario[Fecha],tblCalendario[Dia Semana],""),"")</f>
        <v>viernes</v>
      </c>
      <c r="D780">
        <f>IFERROR(_xlfn.XLOOKUP(tblGenerador[[#This Row],[Fecha]],tblCalendario[Fecha],tblCalendario[Mes],""),"")</f>
        <v>1</v>
      </c>
      <c r="E780" t="s">
        <v>222</v>
      </c>
      <c r="F780" t="str">
        <f>_xlfn.XLOOKUP(tblGenerador[[#This Row],[ID_Tarea]],tblTareas[ID],tblTareas[TAREAS],"")</f>
        <v>Sol. Cd/Lospi Autorizadas En Lista De Difusión</v>
      </c>
      <c r="G780" t="str">
        <f>_xlfn.XLOOKUP(tblGenerador[[#This Row],[ID_Tarea]],tblTareas[ID],tblTareas[Tipo frecuencia],"")</f>
        <v>semanal</v>
      </c>
      <c r="H780" t="str">
        <f>_xlfn.XLOOKUP(tblGenerador[[#This Row],[ID_Tarea]],tblTareas[ID],tblTareas[Regla frecuencia],"")</f>
        <v>viernes</v>
      </c>
      <c r="I780">
        <f>_xlfn.XLOOKUP(tblGenerador[[#This Row],[ID_Tarea]],tblTareas[ID],tblTareas[Duración Estándar (min)],"")</f>
        <v>10</v>
      </c>
      <c r="J780" t="str">
        <f>_xlfn.XLOOKUP(tblGenerador[[#This Row],[ID_Tarea]],tblTareas[ID],tblTareas[Turno],"")</f>
        <v>Cualquiera</v>
      </c>
      <c r="K780" t="str">
        <f>_xlfn.XLOOKUP(tblGenerador[[#This Row],[ID_Tarea]],tblTareas[ID],tblTareas[Puesto],"")</f>
        <v>Sub Coordinadora</v>
      </c>
      <c r="L780">
        <f>_xlfn.XLOOKUP(tblGenerador[[#This Row],[ID_Tarea]],tblTareas[ID],tblTareas[Frec Diaria],"")</f>
        <v>1</v>
      </c>
      <c r="M780" t="str">
        <f>_xlfn.XLOOKUP(tblGenerador[[#This Row],[ID_Tarea]],tblTareas[ID],tblTareas[Excluir_Festivos],"")</f>
        <v>si</v>
      </c>
      <c r="N7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1" spans="1:14">
      <c r="A781" s="6">
        <v>46031</v>
      </c>
      <c r="B781">
        <f>IFERROR(_xlfn.XLOOKUP(tblGenerador[[#This Row],[Fecha]],tblCalendario[Fecha],tblCalendario[Num de Sem],""),"")</f>
        <v>2</v>
      </c>
      <c r="C781" t="str">
        <f>IFERROR(_xlfn.XLOOKUP(tblGenerador[[#This Row],[Fecha]],tblCalendario[Fecha],tblCalendario[Dia Semana],""),"")</f>
        <v>viernes</v>
      </c>
      <c r="D781">
        <f>IFERROR(_xlfn.XLOOKUP(tblGenerador[[#This Row],[Fecha]],tblCalendario[Fecha],tblCalendario[Mes],""),"")</f>
        <v>1</v>
      </c>
      <c r="E781" t="s">
        <v>223</v>
      </c>
      <c r="F781" t="str">
        <f>_xlfn.XLOOKUP(tblGenerador[[#This Row],[ID_Tarea]],tblTareas[ID],tblTareas[TAREAS],"")</f>
        <v>Notas Generales Capturadas</v>
      </c>
      <c r="G781" t="str">
        <f>_xlfn.XLOOKUP(tblGenerador[[#This Row],[ID_Tarea]],tblTareas[ID],tblTareas[Tipo frecuencia],"")</f>
        <v>semanal</v>
      </c>
      <c r="H781" t="str">
        <f>_xlfn.XLOOKUP(tblGenerador[[#This Row],[ID_Tarea]],tblTareas[ID],tblTareas[Regla frecuencia],"")</f>
        <v>sábado</v>
      </c>
      <c r="I781">
        <f>_xlfn.XLOOKUP(tblGenerador[[#This Row],[ID_Tarea]],tblTareas[ID],tblTareas[Duración Estándar (min)],"")</f>
        <v>10</v>
      </c>
      <c r="J781" t="str">
        <f>_xlfn.XLOOKUP(tblGenerador[[#This Row],[ID_Tarea]],tblTareas[ID],tblTareas[Turno],"")</f>
        <v>Cualquiera</v>
      </c>
      <c r="K781" t="str">
        <f>_xlfn.XLOOKUP(tblGenerador[[#This Row],[ID_Tarea]],tblTareas[ID],tblTareas[Puesto],"")</f>
        <v>Sub Coordinadora</v>
      </c>
      <c r="L781">
        <f>_xlfn.XLOOKUP(tblGenerador[[#This Row],[ID_Tarea]],tblTareas[ID],tblTareas[Frec Diaria],"")</f>
        <v>1</v>
      </c>
      <c r="M781" t="str">
        <f>_xlfn.XLOOKUP(tblGenerador[[#This Row],[ID_Tarea]],tblTareas[ID],tblTareas[Excluir_Festivos],"")</f>
        <v>si</v>
      </c>
      <c r="N7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2" spans="1:14">
      <c r="A782" s="6">
        <v>46031</v>
      </c>
      <c r="B782">
        <f>IFERROR(_xlfn.XLOOKUP(tblGenerador[[#This Row],[Fecha]],tblCalendario[Fecha],tblCalendario[Num de Sem],""),"")</f>
        <v>2</v>
      </c>
      <c r="C782" t="str">
        <f>IFERROR(_xlfn.XLOOKUP(tblGenerador[[#This Row],[Fecha]],tblCalendario[Fecha],tblCalendario[Dia Semana],""),"")</f>
        <v>viernes</v>
      </c>
      <c r="D782">
        <f>IFERROR(_xlfn.XLOOKUP(tblGenerador[[#This Row],[Fecha]],tblCalendario[Fecha],tblCalendario[Mes],""),"")</f>
        <v>1</v>
      </c>
      <c r="E782" t="s">
        <v>224</v>
      </c>
      <c r="F782" t="str">
        <f>_xlfn.XLOOKUP(tblGenerador[[#This Row],[ID_Tarea]],tblTareas[ID],tblTareas[TAREAS],"")</f>
        <v>Formatos Disponibles Crédito Dir. Y Buro De Credito (20/40)</v>
      </c>
      <c r="G782" t="str">
        <f>_xlfn.XLOOKUP(tblGenerador[[#This Row],[ID_Tarea]],tblTareas[ID],tblTareas[Tipo frecuencia],"")</f>
        <v>semanal</v>
      </c>
      <c r="H782" t="str">
        <f>_xlfn.XLOOKUP(tblGenerador[[#This Row],[ID_Tarea]],tblTareas[ID],tblTareas[Regla frecuencia],"")</f>
        <v>domingo</v>
      </c>
      <c r="I782">
        <f>_xlfn.XLOOKUP(tblGenerador[[#This Row],[ID_Tarea]],tblTareas[ID],tblTareas[Duración Estándar (min)],"")</f>
        <v>10</v>
      </c>
      <c r="J782" t="str">
        <f>_xlfn.XLOOKUP(tblGenerador[[#This Row],[ID_Tarea]],tblTareas[ID],tblTareas[Turno],"")</f>
        <v>Cualquiera</v>
      </c>
      <c r="K782" t="str">
        <f>_xlfn.XLOOKUP(tblGenerador[[#This Row],[ID_Tarea]],tblTareas[ID],tblTareas[Puesto],"")</f>
        <v>Sub Coordinadora</v>
      </c>
      <c r="L782">
        <f>_xlfn.XLOOKUP(tblGenerador[[#This Row],[ID_Tarea]],tblTareas[ID],tblTareas[Frec Diaria],"")</f>
        <v>1</v>
      </c>
      <c r="M782" t="str">
        <f>_xlfn.XLOOKUP(tblGenerador[[#This Row],[ID_Tarea]],tblTareas[ID],tblTareas[Excluir_Festivos],"")</f>
        <v>si</v>
      </c>
      <c r="N7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3" spans="1:14">
      <c r="A783" s="6">
        <v>46031</v>
      </c>
      <c r="B783">
        <f>IFERROR(_xlfn.XLOOKUP(tblGenerador[[#This Row],[Fecha]],tblCalendario[Fecha],tblCalendario[Num de Sem],""),"")</f>
        <v>2</v>
      </c>
      <c r="C783" t="str">
        <f>IFERROR(_xlfn.XLOOKUP(tblGenerador[[#This Row],[Fecha]],tblCalendario[Fecha],tblCalendario[Dia Semana],""),"")</f>
        <v>viernes</v>
      </c>
      <c r="D783">
        <f>IFERROR(_xlfn.XLOOKUP(tblGenerador[[#This Row],[Fecha]],tblCalendario[Fecha],tblCalendario[Mes],""),"")</f>
        <v>1</v>
      </c>
      <c r="E783" t="s">
        <v>225</v>
      </c>
      <c r="F783" t="str">
        <f>_xlfn.XLOOKUP(tblGenerador[[#This Row],[ID_Tarea]],tblTareas[ID],tblTareas[TAREAS],"")</f>
        <v>Transferencias Registradas En Sistema</v>
      </c>
      <c r="G783" t="str">
        <f>_xlfn.XLOOKUP(tblGenerador[[#This Row],[ID_Tarea]],tblTareas[ID],tblTareas[Tipo frecuencia],"")</f>
        <v>semanal</v>
      </c>
      <c r="H783" t="str">
        <f>_xlfn.XLOOKUP(tblGenerador[[#This Row],[ID_Tarea]],tblTareas[ID],tblTareas[Regla frecuencia],"")</f>
        <v>lunes, miercoles, viernes</v>
      </c>
      <c r="I783">
        <f>_xlfn.XLOOKUP(tblGenerador[[#This Row],[ID_Tarea]],tblTareas[ID],tblTareas[Duración Estándar (min)],"")</f>
        <v>10</v>
      </c>
      <c r="J783" t="str">
        <f>_xlfn.XLOOKUP(tblGenerador[[#This Row],[ID_Tarea]],tblTareas[ID],tblTareas[Turno],"")</f>
        <v>Cualquiera</v>
      </c>
      <c r="K783" t="str">
        <f>_xlfn.XLOOKUP(tblGenerador[[#This Row],[ID_Tarea]],tblTareas[ID],tblTareas[Puesto],"")</f>
        <v>Sub Coordinadora</v>
      </c>
      <c r="L783">
        <f>_xlfn.XLOOKUP(tblGenerador[[#This Row],[ID_Tarea]],tblTareas[ID],tblTareas[Frec Diaria],"")</f>
        <v>1</v>
      </c>
      <c r="M783" t="str">
        <f>_xlfn.XLOOKUP(tblGenerador[[#This Row],[ID_Tarea]],tblTareas[ID],tblTareas[Excluir_Festivos],"")</f>
        <v>si</v>
      </c>
      <c r="N7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4" spans="1:14">
      <c r="A784" s="6">
        <v>46031</v>
      </c>
      <c r="B784">
        <f>IFERROR(_xlfn.XLOOKUP(tblGenerador[[#This Row],[Fecha]],tblCalendario[Fecha],tblCalendario[Num de Sem],""),"")</f>
        <v>2</v>
      </c>
      <c r="C784" t="str">
        <f>IFERROR(_xlfn.XLOOKUP(tblGenerador[[#This Row],[Fecha]],tblCalendario[Fecha],tblCalendario[Dia Semana],""),"")</f>
        <v>viernes</v>
      </c>
      <c r="D784">
        <f>IFERROR(_xlfn.XLOOKUP(tblGenerador[[#This Row],[Fecha]],tblCalendario[Fecha],tblCalendario[Mes],""),"")</f>
        <v>1</v>
      </c>
      <c r="E784" t="s">
        <v>226</v>
      </c>
      <c r="F784" t="str">
        <f>_xlfn.XLOOKUP(tblGenerador[[#This Row],[ID_Tarea]],tblTareas[ID],tblTareas[TAREAS],"")</f>
        <v>Mensajes De Whatsapp Respondidos</v>
      </c>
      <c r="G784" t="str">
        <f>_xlfn.XLOOKUP(tblGenerador[[#This Row],[ID_Tarea]],tblTareas[ID],tblTareas[Tipo frecuencia],"")</f>
        <v>diario</v>
      </c>
      <c r="H784" t="str">
        <f>_xlfn.XLOOKUP(tblGenerador[[#This Row],[ID_Tarea]],tblTareas[ID],tblTareas[Regla frecuencia],"")</f>
        <v>lunes a sabado</v>
      </c>
      <c r="I784">
        <f>_xlfn.XLOOKUP(tblGenerador[[#This Row],[ID_Tarea]],tblTareas[ID],tblTareas[Duración Estándar (min)],"")</f>
        <v>10</v>
      </c>
      <c r="J784" t="str">
        <f>_xlfn.XLOOKUP(tblGenerador[[#This Row],[ID_Tarea]],tblTareas[ID],tblTareas[Turno],"")</f>
        <v>Apertura</v>
      </c>
      <c r="K784" t="str">
        <f>_xlfn.XLOOKUP(tblGenerador[[#This Row],[ID_Tarea]],tblTareas[ID],tblTareas[Puesto],"")</f>
        <v>Sub Coordinadora</v>
      </c>
      <c r="L784">
        <f>_xlfn.XLOOKUP(tblGenerador[[#This Row],[ID_Tarea]],tblTareas[ID],tblTareas[Frec Diaria],"")</f>
        <v>1</v>
      </c>
      <c r="M784" t="str">
        <f>_xlfn.XLOOKUP(tblGenerador[[#This Row],[ID_Tarea]],tblTareas[ID],tblTareas[Excluir_Festivos],"")</f>
        <v>si</v>
      </c>
      <c r="N7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5" spans="1:14">
      <c r="A785" s="6">
        <v>46031</v>
      </c>
      <c r="B785">
        <f>IFERROR(_xlfn.XLOOKUP(tblGenerador[[#This Row],[Fecha]],tblCalendario[Fecha],tblCalendario[Num de Sem],""),"")</f>
        <v>2</v>
      </c>
      <c r="C785" t="str">
        <f>IFERROR(_xlfn.XLOOKUP(tblGenerador[[#This Row],[Fecha]],tblCalendario[Fecha],tblCalendario[Dia Semana],""),"")</f>
        <v>viernes</v>
      </c>
      <c r="D785">
        <f>IFERROR(_xlfn.XLOOKUP(tblGenerador[[#This Row],[Fecha]],tblCalendario[Fecha],tblCalendario[Mes],""),"")</f>
        <v>1</v>
      </c>
      <c r="E785" t="s">
        <v>227</v>
      </c>
      <c r="F785" t="str">
        <f>_xlfn.XLOOKUP(tblGenerador[[#This Row],[ID_Tarea]],tblTareas[ID],tblTareas[TAREAS],"")</f>
        <v>Evaluación Cajero (# De Ine’S En Caja)</v>
      </c>
      <c r="G785" t="str">
        <f>_xlfn.XLOOKUP(tblGenerador[[#This Row],[ID_Tarea]],tblTareas[ID],tblTareas[Tipo frecuencia],"")</f>
        <v>semanal</v>
      </c>
      <c r="H785" t="str">
        <f>_xlfn.XLOOKUP(tblGenerador[[#This Row],[ID_Tarea]],tblTareas[ID],tblTareas[Regla frecuencia],"")</f>
        <v>miércoles</v>
      </c>
      <c r="I785">
        <f>_xlfn.XLOOKUP(tblGenerador[[#This Row],[ID_Tarea]],tblTareas[ID],tblTareas[Duración Estándar (min)],"")</f>
        <v>10</v>
      </c>
      <c r="J785" t="str">
        <f>_xlfn.XLOOKUP(tblGenerador[[#This Row],[ID_Tarea]],tblTareas[ID],tblTareas[Turno],"")</f>
        <v>Cualquiera</v>
      </c>
      <c r="K785" t="str">
        <f>_xlfn.XLOOKUP(tblGenerador[[#This Row],[ID_Tarea]],tblTareas[ID],tblTareas[Puesto],"")</f>
        <v>Sub Coordinadora</v>
      </c>
      <c r="L785">
        <f>_xlfn.XLOOKUP(tblGenerador[[#This Row],[ID_Tarea]],tblTareas[ID],tblTareas[Frec Diaria],"")</f>
        <v>1</v>
      </c>
      <c r="M785" t="str">
        <f>_xlfn.XLOOKUP(tblGenerador[[#This Row],[ID_Tarea]],tblTareas[ID],tblTareas[Excluir_Festivos],"")</f>
        <v>si</v>
      </c>
      <c r="N7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6" spans="1:14">
      <c r="A786" s="6">
        <v>46031</v>
      </c>
      <c r="B786">
        <f>IFERROR(_xlfn.XLOOKUP(tblGenerador[[#This Row],[Fecha]],tblCalendario[Fecha],tblCalendario[Num de Sem],""),"")</f>
        <v>2</v>
      </c>
      <c r="C786" t="str">
        <f>IFERROR(_xlfn.XLOOKUP(tblGenerador[[#This Row],[Fecha]],tblCalendario[Fecha],tblCalendario[Dia Semana],""),"")</f>
        <v>viernes</v>
      </c>
      <c r="D786">
        <f>IFERROR(_xlfn.XLOOKUP(tblGenerador[[#This Row],[Fecha]],tblCalendario[Fecha],tblCalendario[Mes],""),"")</f>
        <v>1</v>
      </c>
      <c r="E786" t="s">
        <v>228</v>
      </c>
      <c r="F786" t="str">
        <f>_xlfn.XLOOKUP(tblGenerador[[#This Row],[ID_Tarea]],tblTareas[ID],tblTareas[TAREAS],"")</f>
        <v>Cambio En Fondo De Caja</v>
      </c>
      <c r="G786" t="str">
        <f>_xlfn.XLOOKUP(tblGenerador[[#This Row],[ID_Tarea]],tblTareas[ID],tblTareas[Tipo frecuencia],"")</f>
        <v>semanal</v>
      </c>
      <c r="H786" t="str">
        <f>_xlfn.XLOOKUP(tblGenerador[[#This Row],[ID_Tarea]],tblTareas[ID],tblTareas[Regla frecuencia],"")</f>
        <v>jueves</v>
      </c>
      <c r="I786">
        <f>_xlfn.XLOOKUP(tblGenerador[[#This Row],[ID_Tarea]],tblTareas[ID],tblTareas[Duración Estándar (min)],"")</f>
        <v>10</v>
      </c>
      <c r="J786" t="str">
        <f>_xlfn.XLOOKUP(tblGenerador[[#This Row],[ID_Tarea]],tblTareas[ID],tblTareas[Turno],"")</f>
        <v>Cualquiera</v>
      </c>
      <c r="K786" t="str">
        <f>_xlfn.XLOOKUP(tblGenerador[[#This Row],[ID_Tarea]],tblTareas[ID],tblTareas[Puesto],"")</f>
        <v>Sub Coordinadora</v>
      </c>
      <c r="L786">
        <f>_xlfn.XLOOKUP(tblGenerador[[#This Row],[ID_Tarea]],tblTareas[ID],tblTareas[Frec Diaria],"")</f>
        <v>1</v>
      </c>
      <c r="M786" t="str">
        <f>_xlfn.XLOOKUP(tblGenerador[[#This Row],[ID_Tarea]],tblTareas[ID],tblTareas[Excluir_Festivos],"")</f>
        <v>si</v>
      </c>
      <c r="N7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7" spans="1:14">
      <c r="A787" s="6">
        <v>46031</v>
      </c>
      <c r="B787">
        <f>IFERROR(_xlfn.XLOOKUP(tblGenerador[[#This Row],[Fecha]],tblCalendario[Fecha],tblCalendario[Num de Sem],""),"")</f>
        <v>2</v>
      </c>
      <c r="C787" t="str">
        <f>IFERROR(_xlfn.XLOOKUP(tblGenerador[[#This Row],[Fecha]],tblCalendario[Fecha],tblCalendario[Dia Semana],""),"")</f>
        <v>viernes</v>
      </c>
      <c r="D787">
        <f>IFERROR(_xlfn.XLOOKUP(tblGenerador[[#This Row],[Fecha]],tblCalendario[Fecha],tblCalendario[Mes],""),"")</f>
        <v>1</v>
      </c>
      <c r="E787" t="s">
        <v>229</v>
      </c>
      <c r="F787" t="str">
        <f>_xlfn.XLOOKUP(tblGenerador[[#This Row],[ID_Tarea]],tblTareas[ID],tblTareas[TAREAS],"")</f>
        <v>Revisión De Fondos De Caja</v>
      </c>
      <c r="G787" t="str">
        <f>_xlfn.XLOOKUP(tblGenerador[[#This Row],[ID_Tarea]],tblTareas[ID],tblTareas[Tipo frecuencia],"")</f>
        <v>diario</v>
      </c>
      <c r="H787" t="str">
        <f>_xlfn.XLOOKUP(tblGenerador[[#This Row],[ID_Tarea]],tblTareas[ID],tblTareas[Regla frecuencia],"")</f>
        <v>lunes a sabado</v>
      </c>
      <c r="I787">
        <f>_xlfn.XLOOKUP(tblGenerador[[#This Row],[ID_Tarea]],tblTareas[ID],tblTareas[Duración Estándar (min)],"")</f>
        <v>5</v>
      </c>
      <c r="J787" t="str">
        <f>_xlfn.XLOOKUP(tblGenerador[[#This Row],[ID_Tarea]],tblTareas[ID],tblTareas[Turno],"")</f>
        <v>Cualquiera</v>
      </c>
      <c r="K787" t="str">
        <f>_xlfn.XLOOKUP(tblGenerador[[#This Row],[ID_Tarea]],tblTareas[ID],tblTareas[Puesto],"")</f>
        <v>Sub Coordinadora</v>
      </c>
      <c r="L787">
        <f>_xlfn.XLOOKUP(tblGenerador[[#This Row],[ID_Tarea]],tblTareas[ID],tblTareas[Frec Diaria],"")</f>
        <v>1</v>
      </c>
      <c r="M787" t="str">
        <f>_xlfn.XLOOKUP(tblGenerador[[#This Row],[ID_Tarea]],tblTareas[ID],tblTareas[Excluir_Festivos],"")</f>
        <v>si</v>
      </c>
      <c r="N7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88" spans="1:14">
      <c r="A788" s="6">
        <v>46031</v>
      </c>
      <c r="B788">
        <f>IFERROR(_xlfn.XLOOKUP(tblGenerador[[#This Row],[Fecha]],tblCalendario[Fecha],tblCalendario[Num de Sem],""),"")</f>
        <v>2</v>
      </c>
      <c r="C788" t="str">
        <f>IFERROR(_xlfn.XLOOKUP(tblGenerador[[#This Row],[Fecha]],tblCalendario[Fecha],tblCalendario[Dia Semana],""),"")</f>
        <v>viernes</v>
      </c>
      <c r="D788">
        <f>IFERROR(_xlfn.XLOOKUP(tblGenerador[[#This Row],[Fecha]],tblCalendario[Fecha],tblCalendario[Mes],""),"")</f>
        <v>1</v>
      </c>
      <c r="E788" t="s">
        <v>230</v>
      </c>
      <c r="F788" t="str">
        <f>_xlfn.XLOOKUP(tblGenerador[[#This Row],[ID_Tarea]],tblTareas[ID],tblTareas[TAREAS],"")</f>
        <v>Colaboradores Compartieron Estados</v>
      </c>
      <c r="G788" t="str">
        <f>_xlfn.XLOOKUP(tblGenerador[[#This Row],[ID_Tarea]],tblTareas[ID],tblTareas[Tipo frecuencia],"")</f>
        <v>semanal</v>
      </c>
      <c r="H788" t="str">
        <f>_xlfn.XLOOKUP(tblGenerador[[#This Row],[ID_Tarea]],tblTareas[ID],tblTareas[Regla frecuencia],"")</f>
        <v>sábado</v>
      </c>
      <c r="I788">
        <f>_xlfn.XLOOKUP(tblGenerador[[#This Row],[ID_Tarea]],tblTareas[ID],tblTareas[Duración Estándar (min)],"")</f>
        <v>10</v>
      </c>
      <c r="J788" t="str">
        <f>_xlfn.XLOOKUP(tblGenerador[[#This Row],[ID_Tarea]],tblTareas[ID],tblTareas[Turno],"")</f>
        <v>Cualquiera</v>
      </c>
      <c r="K788" t="str">
        <f>_xlfn.XLOOKUP(tblGenerador[[#This Row],[ID_Tarea]],tblTareas[ID],tblTareas[Puesto],"")</f>
        <v>Sub Coordinadora</v>
      </c>
      <c r="L788">
        <f>_xlfn.XLOOKUP(tblGenerador[[#This Row],[ID_Tarea]],tblTareas[ID],tblTareas[Frec Diaria],"")</f>
        <v>1</v>
      </c>
      <c r="M788" t="str">
        <f>_xlfn.XLOOKUP(tblGenerador[[#This Row],[ID_Tarea]],tblTareas[ID],tblTareas[Excluir_Festivos],"")</f>
        <v>si</v>
      </c>
      <c r="N7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89" spans="1:14">
      <c r="A789" s="6">
        <v>46031</v>
      </c>
      <c r="B789">
        <f>IFERROR(_xlfn.XLOOKUP(tblGenerador[[#This Row],[Fecha]],tblCalendario[Fecha],tblCalendario[Num de Sem],""),"")</f>
        <v>2</v>
      </c>
      <c r="C789" t="str">
        <f>IFERROR(_xlfn.XLOOKUP(tblGenerador[[#This Row],[Fecha]],tblCalendario[Fecha],tblCalendario[Dia Semana],""),"")</f>
        <v>viernes</v>
      </c>
      <c r="D789">
        <f>IFERROR(_xlfn.XLOOKUP(tblGenerador[[#This Row],[Fecha]],tblCalendario[Fecha],tblCalendario[Mes],""),"")</f>
        <v>1</v>
      </c>
      <c r="E789" t="s">
        <v>231</v>
      </c>
      <c r="F789" t="str">
        <f>_xlfn.XLOOKUP(tblGenerador[[#This Row],[ID_Tarea]],tblTareas[ID],tblTareas[TAREAS],"")</f>
        <v>Listas De Difusión Whatsapp</v>
      </c>
      <c r="G789" t="str">
        <f>_xlfn.XLOOKUP(tblGenerador[[#This Row],[ID_Tarea]],tblTareas[ID],tblTareas[Tipo frecuencia],"")</f>
        <v>semanal</v>
      </c>
      <c r="H789" t="str">
        <f>_xlfn.XLOOKUP(tblGenerador[[#This Row],[ID_Tarea]],tblTareas[ID],tblTareas[Regla frecuencia],"")</f>
        <v>Jueves</v>
      </c>
      <c r="I789">
        <f>_xlfn.XLOOKUP(tblGenerador[[#This Row],[ID_Tarea]],tblTareas[ID],tblTareas[Duración Estándar (min)],"")</f>
        <v>10</v>
      </c>
      <c r="J789" t="str">
        <f>_xlfn.XLOOKUP(tblGenerador[[#This Row],[ID_Tarea]],tblTareas[ID],tblTareas[Turno],"")</f>
        <v>Cualquiera</v>
      </c>
      <c r="K789" t="str">
        <f>_xlfn.XLOOKUP(tblGenerador[[#This Row],[ID_Tarea]],tblTareas[ID],tblTareas[Puesto],"")</f>
        <v>Sub Coordinadora</v>
      </c>
      <c r="L789">
        <f>_xlfn.XLOOKUP(tblGenerador[[#This Row],[ID_Tarea]],tblTareas[ID],tblTareas[Frec Diaria],"")</f>
        <v>1</v>
      </c>
      <c r="M789" t="str">
        <f>_xlfn.XLOOKUP(tblGenerador[[#This Row],[ID_Tarea]],tblTareas[ID],tblTareas[Excluir_Festivos],"")</f>
        <v>si</v>
      </c>
      <c r="N7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0" spans="1:14">
      <c r="A790" s="6">
        <v>46031</v>
      </c>
      <c r="B790">
        <f>IFERROR(_xlfn.XLOOKUP(tblGenerador[[#This Row],[Fecha]],tblCalendario[Fecha],tblCalendario[Num de Sem],""),"")</f>
        <v>2</v>
      </c>
      <c r="C790" t="str">
        <f>IFERROR(_xlfn.XLOOKUP(tblGenerador[[#This Row],[Fecha]],tblCalendario[Fecha],tblCalendario[Dia Semana],""),"")</f>
        <v>viernes</v>
      </c>
      <c r="D790">
        <f>IFERROR(_xlfn.XLOOKUP(tblGenerador[[#This Row],[Fecha]],tblCalendario[Fecha],tblCalendario[Mes],""),"")</f>
        <v>1</v>
      </c>
      <c r="E790" t="s">
        <v>232</v>
      </c>
      <c r="F790" t="str">
        <f>_xlfn.XLOOKUP(tblGenerador[[#This Row],[ID_Tarea]],tblTareas[ID],tblTareas[TAREAS],"")</f>
        <v>Validar Que Cte. Reciba Lista De Difusión</v>
      </c>
      <c r="G790" t="str">
        <f>_xlfn.XLOOKUP(tblGenerador[[#This Row],[ID_Tarea]],tblTareas[ID],tblTareas[Tipo frecuencia],"")</f>
        <v>semanal</v>
      </c>
      <c r="H790" t="str">
        <f>_xlfn.XLOOKUP(tblGenerador[[#This Row],[ID_Tarea]],tblTareas[ID],tblTareas[Regla frecuencia],"")</f>
        <v>lunes</v>
      </c>
      <c r="I790">
        <f>_xlfn.XLOOKUP(tblGenerador[[#This Row],[ID_Tarea]],tblTareas[ID],tblTareas[Duración Estándar (min)],"")</f>
        <v>10</v>
      </c>
      <c r="J790" t="str">
        <f>_xlfn.XLOOKUP(tblGenerador[[#This Row],[ID_Tarea]],tblTareas[ID],tblTareas[Turno],"")</f>
        <v>Cualquiera</v>
      </c>
      <c r="K790" t="str">
        <f>_xlfn.XLOOKUP(tblGenerador[[#This Row],[ID_Tarea]],tblTareas[ID],tblTareas[Puesto],"")</f>
        <v>Sub Coordinadora</v>
      </c>
      <c r="L790">
        <f>_xlfn.XLOOKUP(tblGenerador[[#This Row],[ID_Tarea]],tblTareas[ID],tblTareas[Frec Diaria],"")</f>
        <v>1</v>
      </c>
      <c r="M790" t="str">
        <f>_xlfn.XLOOKUP(tblGenerador[[#This Row],[ID_Tarea]],tblTareas[ID],tblTareas[Excluir_Festivos],"")</f>
        <v>si</v>
      </c>
      <c r="N7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1" spans="1:14">
      <c r="A791" s="6">
        <v>46031</v>
      </c>
      <c r="B791">
        <f>IFERROR(_xlfn.XLOOKUP(tblGenerador[[#This Row],[Fecha]],tblCalendario[Fecha],tblCalendario[Num de Sem],""),"")</f>
        <v>2</v>
      </c>
      <c r="C791" t="str">
        <f>IFERROR(_xlfn.XLOOKUP(tblGenerador[[#This Row],[Fecha]],tblCalendario[Fecha],tblCalendario[Dia Semana],""),"")</f>
        <v>viernes</v>
      </c>
      <c r="D791">
        <f>IFERROR(_xlfn.XLOOKUP(tblGenerador[[#This Row],[Fecha]],tblCalendario[Fecha],tblCalendario[Mes],""),"")</f>
        <v>1</v>
      </c>
      <c r="E791" t="s">
        <v>233</v>
      </c>
      <c r="F791" t="str">
        <f>_xlfn.XLOOKUP(tblGenerador[[#This Row],[ID_Tarea]],tblTareas[ID],tblTareas[TAREAS],"")</f>
        <v>Limpieza Profunda Sillones Jabon y Cepillo</v>
      </c>
      <c r="G791" t="str">
        <f>_xlfn.XLOOKUP(tblGenerador[[#This Row],[ID_Tarea]],tblTareas[ID],tblTareas[Tipo frecuencia],"")</f>
        <v>trimestral</v>
      </c>
      <c r="H791" t="str">
        <f>_xlfn.XLOOKUP(tblGenerador[[#This Row],[ID_Tarea]],tblTareas[ID],tblTareas[Regla frecuencia],"")</f>
        <v>trimestral, primer lunes</v>
      </c>
      <c r="I791">
        <f>_xlfn.XLOOKUP(tblGenerador[[#This Row],[ID_Tarea]],tblTareas[ID],tblTareas[Duración Estándar (min)],"")</f>
        <v>60</v>
      </c>
      <c r="J791" t="str">
        <f>_xlfn.XLOOKUP(tblGenerador[[#This Row],[ID_Tarea]],tblTareas[ID],tblTareas[Turno],"")</f>
        <v>Cualquiera</v>
      </c>
      <c r="K791" t="str">
        <f>_xlfn.XLOOKUP(tblGenerador[[#This Row],[ID_Tarea]],tblTareas[ID],tblTareas[Puesto],"")</f>
        <v>Asesora Ventas</v>
      </c>
      <c r="L791">
        <f>_xlfn.XLOOKUP(tblGenerador[[#This Row],[ID_Tarea]],tblTareas[ID],tblTareas[Frec Diaria],"")</f>
        <v>1</v>
      </c>
      <c r="M791" t="str">
        <f>_xlfn.XLOOKUP(tblGenerador[[#This Row],[ID_Tarea]],tblTareas[ID],tblTareas[Excluir_Festivos],"")</f>
        <v>si</v>
      </c>
      <c r="N7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2" spans="1:14">
      <c r="A792" s="6">
        <v>46031</v>
      </c>
      <c r="B792">
        <f>IFERROR(_xlfn.XLOOKUP(tblGenerador[[#This Row],[Fecha]],tblCalendario[Fecha],tblCalendario[Num de Sem],""),"")</f>
        <v>2</v>
      </c>
      <c r="C792" t="str">
        <f>IFERROR(_xlfn.XLOOKUP(tblGenerador[[#This Row],[Fecha]],tblCalendario[Fecha],tblCalendario[Dia Semana],""),"")</f>
        <v>viernes</v>
      </c>
      <c r="D792">
        <f>IFERROR(_xlfn.XLOOKUP(tblGenerador[[#This Row],[Fecha]],tblCalendario[Fecha],tblCalendario[Mes],""),"")</f>
        <v>1</v>
      </c>
      <c r="E792" t="s">
        <v>234</v>
      </c>
      <c r="F792" t="str">
        <f>_xlfn.XLOOKUP(tblGenerador[[#This Row],[ID_Tarea]],tblTareas[ID],tblTareas[TAREAS],"")</f>
        <v>Abrochado De Correas Y Cintas</v>
      </c>
      <c r="G792" t="str">
        <f>_xlfn.XLOOKUP(tblGenerador[[#This Row],[ID_Tarea]],tblTareas[ID],tblTareas[Tipo frecuencia],"")</f>
        <v>personalizada</v>
      </c>
      <c r="H792" t="str">
        <f>_xlfn.XLOOKUP(tblGenerador[[#This Row],[ID_Tarea]],tblTareas[ID],tblTareas[Regla frecuencia],"")</f>
        <v>lunes, miercoles, viernes</v>
      </c>
      <c r="I792">
        <f>_xlfn.XLOOKUP(tblGenerador[[#This Row],[ID_Tarea]],tblTareas[ID],tblTareas[Duración Estándar (min)],"")</f>
        <v>10</v>
      </c>
      <c r="J792" t="str">
        <f>_xlfn.XLOOKUP(tblGenerador[[#This Row],[ID_Tarea]],tblTareas[ID],tblTareas[Turno],"")</f>
        <v>Cualquiera</v>
      </c>
      <c r="K792" t="str">
        <f>_xlfn.XLOOKUP(tblGenerador[[#This Row],[ID_Tarea]],tblTareas[ID],tblTareas[Puesto],"")</f>
        <v>Asesora Ventas</v>
      </c>
      <c r="L792">
        <f>_xlfn.XLOOKUP(tblGenerador[[#This Row],[ID_Tarea]],tblTareas[ID],tblTareas[Frec Diaria],"")</f>
        <v>1</v>
      </c>
      <c r="M792" t="str">
        <f>_xlfn.XLOOKUP(tblGenerador[[#This Row],[ID_Tarea]],tblTareas[ID],tblTareas[Excluir_Festivos],"")</f>
        <v>si</v>
      </c>
      <c r="N7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3" spans="1:14">
      <c r="A793" s="6">
        <v>46031</v>
      </c>
      <c r="B793">
        <f>IFERROR(_xlfn.XLOOKUP(tblGenerador[[#This Row],[Fecha]],tblCalendario[Fecha],tblCalendario[Num de Sem],""),"")</f>
        <v>2</v>
      </c>
      <c r="C793" t="str">
        <f>IFERROR(_xlfn.XLOOKUP(tblGenerador[[#This Row],[Fecha]],tblCalendario[Fecha],tblCalendario[Dia Semana],""),"")</f>
        <v>viernes</v>
      </c>
      <c r="D793">
        <f>IFERROR(_xlfn.XLOOKUP(tblGenerador[[#This Row],[Fecha]],tblCalendario[Fecha],tblCalendario[Mes],""),"")</f>
        <v>1</v>
      </c>
      <c r="E793" t="s">
        <v>235</v>
      </c>
      <c r="F793" t="str">
        <f>_xlfn.XLOOKUP(tblGenerador[[#This Row],[ID_Tarea]],tblTareas[ID],tblTareas[TAREAS],"")</f>
        <v>Cierre De Tienda</v>
      </c>
      <c r="G793" t="str">
        <f>_xlfn.XLOOKUP(tblGenerador[[#This Row],[ID_Tarea]],tblTareas[ID],tblTareas[Tipo frecuencia],"")</f>
        <v>diario</v>
      </c>
      <c r="H793" t="str">
        <f>_xlfn.XLOOKUP(tblGenerador[[#This Row],[ID_Tarea]],tblTareas[ID],tblTareas[Regla frecuencia],"")</f>
        <v>diario</v>
      </c>
      <c r="I793">
        <f>_xlfn.XLOOKUP(tblGenerador[[#This Row],[ID_Tarea]],tblTareas[ID],tblTareas[Duración Estándar (min)],"")</f>
        <v>5</v>
      </c>
      <c r="J793" t="str">
        <f>_xlfn.XLOOKUP(tblGenerador[[#This Row],[ID_Tarea]],tblTareas[ID],tblTareas[Turno],"")</f>
        <v>Cierre</v>
      </c>
      <c r="K793" t="str">
        <f>_xlfn.XLOOKUP(tblGenerador[[#This Row],[ID_Tarea]],tblTareas[ID],tblTareas[Puesto],"")</f>
        <v>Asesora Ventas</v>
      </c>
      <c r="L793">
        <f>_xlfn.XLOOKUP(tblGenerador[[#This Row],[ID_Tarea]],tblTareas[ID],tblTareas[Frec Diaria],"")</f>
        <v>1</v>
      </c>
      <c r="M793" t="str">
        <f>_xlfn.XLOOKUP(tblGenerador[[#This Row],[ID_Tarea]],tblTareas[ID],tblTareas[Excluir_Festivos],"")</f>
        <v>si</v>
      </c>
      <c r="N7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4" spans="1:14">
      <c r="A794" s="6">
        <v>46031</v>
      </c>
      <c r="B794">
        <f>IFERROR(_xlfn.XLOOKUP(tblGenerador[[#This Row],[Fecha]],tblCalendario[Fecha],tblCalendario[Num de Sem],""),"")</f>
        <v>2</v>
      </c>
      <c r="C794" t="str">
        <f>IFERROR(_xlfn.XLOOKUP(tblGenerador[[#This Row],[Fecha]],tblCalendario[Fecha],tblCalendario[Dia Semana],""),"")</f>
        <v>viernes</v>
      </c>
      <c r="D794">
        <f>IFERROR(_xlfn.XLOOKUP(tblGenerador[[#This Row],[Fecha]],tblCalendario[Fecha],tblCalendario[Mes],""),"")</f>
        <v>1</v>
      </c>
      <c r="E794" t="s">
        <v>236</v>
      </c>
      <c r="F794" t="str">
        <f>_xlfn.XLOOKUP(tblGenerador[[#This Row],[ID_Tarea]],tblTareas[ID],tblTareas[TAREAS],"")</f>
        <v>Bajar Cortina Sol</v>
      </c>
      <c r="G794" t="str">
        <f>_xlfn.XLOOKUP(tblGenerador[[#This Row],[ID_Tarea]],tblTareas[ID],tblTareas[Tipo frecuencia],"")</f>
        <v>diario</v>
      </c>
      <c r="H794" t="str">
        <f>_xlfn.XLOOKUP(tblGenerador[[#This Row],[ID_Tarea]],tblTareas[ID],tblTareas[Regla frecuencia],"")</f>
        <v>diario</v>
      </c>
      <c r="I794">
        <f>_xlfn.XLOOKUP(tblGenerador[[#This Row],[ID_Tarea]],tblTareas[ID],tblTareas[Duración Estándar (min)],"")</f>
        <v>5</v>
      </c>
      <c r="J794" t="str">
        <f>_xlfn.XLOOKUP(tblGenerador[[#This Row],[ID_Tarea]],tblTareas[ID],tblTareas[Turno],"")</f>
        <v>Cualquiera</v>
      </c>
      <c r="K794" t="str">
        <f>_xlfn.XLOOKUP(tblGenerador[[#This Row],[ID_Tarea]],tblTareas[ID],tblTareas[Puesto],"")</f>
        <v>Asesora Ventas</v>
      </c>
      <c r="L794">
        <f>_xlfn.XLOOKUP(tblGenerador[[#This Row],[ID_Tarea]],tblTareas[ID],tblTareas[Frec Diaria],"")</f>
        <v>1</v>
      </c>
      <c r="M794" t="str">
        <f>_xlfn.XLOOKUP(tblGenerador[[#This Row],[ID_Tarea]],tblTareas[ID],tblTareas[Excluir_Festivos],"")</f>
        <v>si</v>
      </c>
      <c r="N7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5" spans="1:14">
      <c r="A795" s="6">
        <v>46031</v>
      </c>
      <c r="B795">
        <f>IFERROR(_xlfn.XLOOKUP(tblGenerador[[#This Row],[Fecha]],tblCalendario[Fecha],tblCalendario[Num de Sem],""),"")</f>
        <v>2</v>
      </c>
      <c r="C795" t="str">
        <f>IFERROR(_xlfn.XLOOKUP(tblGenerador[[#This Row],[Fecha]],tblCalendario[Fecha],tblCalendario[Dia Semana],""),"")</f>
        <v>viernes</v>
      </c>
      <c r="D795">
        <f>IFERROR(_xlfn.XLOOKUP(tblGenerador[[#This Row],[Fecha]],tblCalendario[Fecha],tblCalendario[Mes],""),"")</f>
        <v>1</v>
      </c>
      <c r="E795" t="s">
        <v>237</v>
      </c>
      <c r="F795" t="str">
        <f>_xlfn.XLOOKUP(tblGenerador[[#This Row],[ID_Tarea]],tblTareas[ID],tblTareas[TAREAS],"")</f>
        <v xml:space="preserve">Barrer Tienda Y Banqueta </v>
      </c>
      <c r="G795" t="str">
        <f>_xlfn.XLOOKUP(tblGenerador[[#This Row],[ID_Tarea]],tblTareas[ID],tblTareas[Tipo frecuencia],"")</f>
        <v>diario</v>
      </c>
      <c r="H795" t="str">
        <f>_xlfn.XLOOKUP(tblGenerador[[#This Row],[ID_Tarea]],tblTareas[ID],tblTareas[Regla frecuencia],"")</f>
        <v>diario</v>
      </c>
      <c r="I795">
        <f>_xlfn.XLOOKUP(tblGenerador[[#This Row],[ID_Tarea]],tblTareas[ID],tblTareas[Duración Estándar (min)],"")</f>
        <v>15</v>
      </c>
      <c r="J795" t="str">
        <f>_xlfn.XLOOKUP(tblGenerador[[#This Row],[ID_Tarea]],tblTareas[ID],tblTareas[Turno],"")</f>
        <v>Cualquiera</v>
      </c>
      <c r="K795" t="str">
        <f>_xlfn.XLOOKUP(tblGenerador[[#This Row],[ID_Tarea]],tblTareas[ID],tblTareas[Puesto],"")</f>
        <v>Asesora Ventas</v>
      </c>
      <c r="L795">
        <f>_xlfn.XLOOKUP(tblGenerador[[#This Row],[ID_Tarea]],tblTareas[ID],tblTareas[Frec Diaria],"")</f>
        <v>1</v>
      </c>
      <c r="M795" t="str">
        <f>_xlfn.XLOOKUP(tblGenerador[[#This Row],[ID_Tarea]],tblTareas[ID],tblTareas[Excluir_Festivos],"")</f>
        <v>si</v>
      </c>
      <c r="N7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6" spans="1:14">
      <c r="A796" s="6">
        <v>46031</v>
      </c>
      <c r="B796">
        <f>IFERROR(_xlfn.XLOOKUP(tblGenerador[[#This Row],[Fecha]],tblCalendario[Fecha],tblCalendario[Num de Sem],""),"")</f>
        <v>2</v>
      </c>
      <c r="C796" t="str">
        <f>IFERROR(_xlfn.XLOOKUP(tblGenerador[[#This Row],[Fecha]],tblCalendario[Fecha],tblCalendario[Dia Semana],""),"")</f>
        <v>viernes</v>
      </c>
      <c r="D796">
        <f>IFERROR(_xlfn.XLOOKUP(tblGenerador[[#This Row],[Fecha]],tblCalendario[Fecha],tblCalendario[Mes],""),"")</f>
        <v>1</v>
      </c>
      <c r="E796" t="s">
        <v>238</v>
      </c>
      <c r="F796" t="str">
        <f>_xlfn.XLOOKUP(tblGenerador[[#This Row],[ID_Tarea]],tblTareas[ID],tblTareas[TAREAS],"")</f>
        <v xml:space="preserve">Barrer Y Traperar Bodega </v>
      </c>
      <c r="G796" t="str">
        <f>_xlfn.XLOOKUP(tblGenerador[[#This Row],[ID_Tarea]],tblTareas[ID],tblTareas[Tipo frecuencia],"")</f>
        <v>diario</v>
      </c>
      <c r="H796" t="str">
        <f>_xlfn.XLOOKUP(tblGenerador[[#This Row],[ID_Tarea]],tblTareas[ID],tblTareas[Regla frecuencia],"")</f>
        <v>diario</v>
      </c>
      <c r="I796">
        <f>_xlfn.XLOOKUP(tblGenerador[[#This Row],[ID_Tarea]],tblTareas[ID],tblTareas[Duración Estándar (min)],"")</f>
        <v>30</v>
      </c>
      <c r="J796" t="str">
        <f>_xlfn.XLOOKUP(tblGenerador[[#This Row],[ID_Tarea]],tblTareas[ID],tblTareas[Turno],"")</f>
        <v>Cualquiera</v>
      </c>
      <c r="K796" t="str">
        <f>_xlfn.XLOOKUP(tblGenerador[[#This Row],[ID_Tarea]],tblTareas[ID],tblTareas[Puesto],"")</f>
        <v>Asesora Ventas</v>
      </c>
      <c r="L796">
        <f>_xlfn.XLOOKUP(tblGenerador[[#This Row],[ID_Tarea]],tblTareas[ID],tblTareas[Frec Diaria],"")</f>
        <v>1</v>
      </c>
      <c r="M796" t="str">
        <f>_xlfn.XLOOKUP(tblGenerador[[#This Row],[ID_Tarea]],tblTareas[ID],tblTareas[Excluir_Festivos],"")</f>
        <v>si</v>
      </c>
      <c r="N7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7" spans="1:14">
      <c r="A797" s="6">
        <v>46031</v>
      </c>
      <c r="B797">
        <f>IFERROR(_xlfn.XLOOKUP(tblGenerador[[#This Row],[Fecha]],tblCalendario[Fecha],tblCalendario[Num de Sem],""),"")</f>
        <v>2</v>
      </c>
      <c r="C797" t="str">
        <f>IFERROR(_xlfn.XLOOKUP(tblGenerador[[#This Row],[Fecha]],tblCalendario[Fecha],tblCalendario[Dia Semana],""),"")</f>
        <v>viernes</v>
      </c>
      <c r="D797">
        <f>IFERROR(_xlfn.XLOOKUP(tblGenerador[[#This Row],[Fecha]],tblCalendario[Fecha],tblCalendario[Mes],""),"")</f>
        <v>1</v>
      </c>
      <c r="E797" t="s">
        <v>239</v>
      </c>
      <c r="F797" t="str">
        <f>_xlfn.XLOOKUP(tblGenerador[[#This Row],[ID_Tarea]],tblTareas[ID],tblTareas[TAREAS],"")</f>
        <v xml:space="preserve">Supervisar Bodega / Area Del Punto </v>
      </c>
      <c r="G797" t="str">
        <f>_xlfn.XLOOKUP(tblGenerador[[#This Row],[ID_Tarea]],tblTareas[ID],tblTareas[Tipo frecuencia],"")</f>
        <v>semanal</v>
      </c>
      <c r="H797" t="str">
        <f>_xlfn.XLOOKUP(tblGenerador[[#This Row],[ID_Tarea]],tblTareas[ID],tblTareas[Regla frecuencia],"")</f>
        <v>martes</v>
      </c>
      <c r="I797">
        <f>_xlfn.XLOOKUP(tblGenerador[[#This Row],[ID_Tarea]],tblTareas[ID],tblTareas[Duración Estándar (min)],"")</f>
        <v>10</v>
      </c>
      <c r="J797" t="str">
        <f>_xlfn.XLOOKUP(tblGenerador[[#This Row],[ID_Tarea]],tblTareas[ID],tblTareas[Turno],"")</f>
        <v>Cualquiera</v>
      </c>
      <c r="K797" t="str">
        <f>_xlfn.XLOOKUP(tblGenerador[[#This Row],[ID_Tarea]],tblTareas[ID],tblTareas[Puesto],"")</f>
        <v>Asesora Ventas</v>
      </c>
      <c r="L797">
        <f>_xlfn.XLOOKUP(tblGenerador[[#This Row],[ID_Tarea]],tblTareas[ID],tblTareas[Frec Diaria],"")</f>
        <v>1</v>
      </c>
      <c r="M797" t="str">
        <f>_xlfn.XLOOKUP(tblGenerador[[#This Row],[ID_Tarea]],tblTareas[ID],tblTareas[Excluir_Festivos],"")</f>
        <v>si</v>
      </c>
      <c r="N7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798" spans="1:14">
      <c r="A798" s="6">
        <v>46031</v>
      </c>
      <c r="B798">
        <f>IFERROR(_xlfn.XLOOKUP(tblGenerador[[#This Row],[Fecha]],tblCalendario[Fecha],tblCalendario[Num de Sem],""),"")</f>
        <v>2</v>
      </c>
      <c r="C798" t="str">
        <f>IFERROR(_xlfn.XLOOKUP(tblGenerador[[#This Row],[Fecha]],tblCalendario[Fecha],tblCalendario[Dia Semana],""),"")</f>
        <v>viernes</v>
      </c>
      <c r="D798">
        <f>IFERROR(_xlfn.XLOOKUP(tblGenerador[[#This Row],[Fecha]],tblCalendario[Fecha],tblCalendario[Mes],""),"")</f>
        <v>1</v>
      </c>
      <c r="E798" t="s">
        <v>240</v>
      </c>
      <c r="F798" t="str">
        <f>_xlfn.XLOOKUP(tblGenerador[[#This Row],[ID_Tarea]],tblTareas[ID],tblTareas[TAREAS],"")</f>
        <v xml:space="preserve">Contestar Mensajes  De Whatsapp  Promotoria Y Publicidad </v>
      </c>
      <c r="G798" t="str">
        <f>_xlfn.XLOOKUP(tblGenerador[[#This Row],[ID_Tarea]],tblTareas[ID],tblTareas[Tipo frecuencia],"")</f>
        <v>diario</v>
      </c>
      <c r="H798" t="str">
        <f>_xlfn.XLOOKUP(tblGenerador[[#This Row],[ID_Tarea]],tblTareas[ID],tblTareas[Regla frecuencia],"")</f>
        <v>diario</v>
      </c>
      <c r="I798">
        <f>_xlfn.XLOOKUP(tblGenerador[[#This Row],[ID_Tarea]],tblTareas[ID],tblTareas[Duración Estándar (min)],"")</f>
        <v>15</v>
      </c>
      <c r="J798" t="str">
        <f>_xlfn.XLOOKUP(tblGenerador[[#This Row],[ID_Tarea]],tblTareas[ID],tblTareas[Turno],"")</f>
        <v>Cierre</v>
      </c>
      <c r="K798" t="str">
        <f>_xlfn.XLOOKUP(tblGenerador[[#This Row],[ID_Tarea]],tblTareas[ID],tblTareas[Puesto],"")</f>
        <v>Asesora Ventas</v>
      </c>
      <c r="L798">
        <f>_xlfn.XLOOKUP(tblGenerador[[#This Row],[ID_Tarea]],tblTareas[ID],tblTareas[Frec Diaria],"")</f>
        <v>1</v>
      </c>
      <c r="M798" t="str">
        <f>_xlfn.XLOOKUP(tblGenerador[[#This Row],[ID_Tarea]],tblTareas[ID],tblTareas[Excluir_Festivos],"")</f>
        <v>si</v>
      </c>
      <c r="N7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799" spans="1:14">
      <c r="A799" s="6">
        <v>46031</v>
      </c>
      <c r="B799">
        <f>IFERROR(_xlfn.XLOOKUP(tblGenerador[[#This Row],[Fecha]],tblCalendario[Fecha],tblCalendario[Num de Sem],""),"")</f>
        <v>2</v>
      </c>
      <c r="C799" t="str">
        <f>IFERROR(_xlfn.XLOOKUP(tblGenerador[[#This Row],[Fecha]],tblCalendario[Fecha],tblCalendario[Dia Semana],""),"")</f>
        <v>viernes</v>
      </c>
      <c r="D799">
        <f>IFERROR(_xlfn.XLOOKUP(tblGenerador[[#This Row],[Fecha]],tblCalendario[Fecha],tblCalendario[Mes],""),"")</f>
        <v>1</v>
      </c>
      <c r="E799" t="s">
        <v>241</v>
      </c>
      <c r="F799" t="str">
        <f>_xlfn.XLOOKUP(tblGenerador[[#This Row],[ID_Tarea]],tblTareas[ID],tblTareas[TAREAS],"")</f>
        <v>Impresion/Depuracion De Relaciones Dia 8 Y 23</v>
      </c>
      <c r="G799" t="str">
        <f>_xlfn.XLOOKUP(tblGenerador[[#This Row],[ID_Tarea]],tblTareas[ID],tblTareas[Tipo frecuencia],"")</f>
        <v>quincenal</v>
      </c>
      <c r="H799" t="str">
        <f>_xlfn.XLOOKUP(tblGenerador[[#This Row],[ID_Tarea]],tblTareas[ID],tblTareas[Regla frecuencia],"")</f>
        <v>dia 8, dia 23</v>
      </c>
      <c r="I799">
        <f>_xlfn.XLOOKUP(tblGenerador[[#This Row],[ID_Tarea]],tblTareas[ID],tblTareas[Duración Estándar (min)],"")</f>
        <v>60</v>
      </c>
      <c r="J799" t="str">
        <f>_xlfn.XLOOKUP(tblGenerador[[#This Row],[ID_Tarea]],tblTareas[ID],tblTareas[Turno],"")</f>
        <v>Cualquiera</v>
      </c>
      <c r="K799" t="str">
        <f>_xlfn.XLOOKUP(tblGenerador[[#This Row],[ID_Tarea]],tblTareas[ID],tblTareas[Puesto],"")</f>
        <v>Asesora Ventas</v>
      </c>
      <c r="L799">
        <f>_xlfn.XLOOKUP(tblGenerador[[#This Row],[ID_Tarea]],tblTareas[ID],tblTareas[Frec Diaria],"")</f>
        <v>1</v>
      </c>
      <c r="M799" t="str">
        <f>_xlfn.XLOOKUP(tblGenerador[[#This Row],[ID_Tarea]],tblTareas[ID],tblTareas[Excluir_Festivos],"")</f>
        <v>si</v>
      </c>
      <c r="N7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0" spans="1:14">
      <c r="A800" s="6">
        <v>46031</v>
      </c>
      <c r="B800">
        <f>IFERROR(_xlfn.XLOOKUP(tblGenerador[[#This Row],[Fecha]],tblCalendario[Fecha],tblCalendario[Num de Sem],""),"")</f>
        <v>2</v>
      </c>
      <c r="C800" t="str">
        <f>IFERROR(_xlfn.XLOOKUP(tblGenerador[[#This Row],[Fecha]],tblCalendario[Fecha],tblCalendario[Dia Semana],""),"")</f>
        <v>viernes</v>
      </c>
      <c r="D800">
        <f>IFERROR(_xlfn.XLOOKUP(tblGenerador[[#This Row],[Fecha]],tblCalendario[Fecha],tblCalendario[Mes],""),"")</f>
        <v>1</v>
      </c>
      <c r="E800" t="s">
        <v>242</v>
      </c>
      <c r="F800" t="str">
        <f>_xlfn.XLOOKUP(tblGenerador[[#This Row],[ID_Tarea]],tblTareas[ID],tblTareas[TAREAS],"")</f>
        <v xml:space="preserve">Lavar Tapete De Afuera </v>
      </c>
      <c r="G800" t="str">
        <f>_xlfn.XLOOKUP(tblGenerador[[#This Row],[ID_Tarea]],tblTareas[ID],tblTareas[Tipo frecuencia],"")</f>
        <v>semanal</v>
      </c>
      <c r="H800" t="str">
        <f>_xlfn.XLOOKUP(tblGenerador[[#This Row],[ID_Tarea]],tblTareas[ID],tblTareas[Regla frecuencia],"")</f>
        <v>miércoles</v>
      </c>
      <c r="I800">
        <f>_xlfn.XLOOKUP(tblGenerador[[#This Row],[ID_Tarea]],tblTareas[ID],tblTareas[Duración Estándar (min)],"")</f>
        <v>10</v>
      </c>
      <c r="J800" t="str">
        <f>_xlfn.XLOOKUP(tblGenerador[[#This Row],[ID_Tarea]],tblTareas[ID],tblTareas[Turno],"")</f>
        <v>Cualquiera</v>
      </c>
      <c r="K800" t="str">
        <f>_xlfn.XLOOKUP(tblGenerador[[#This Row],[ID_Tarea]],tblTareas[ID],tblTareas[Puesto],"")</f>
        <v>Asesora Ventas</v>
      </c>
      <c r="L800">
        <f>_xlfn.XLOOKUP(tblGenerador[[#This Row],[ID_Tarea]],tblTareas[ID],tblTareas[Frec Diaria],"")</f>
        <v>1</v>
      </c>
      <c r="M800" t="str">
        <f>_xlfn.XLOOKUP(tblGenerador[[#This Row],[ID_Tarea]],tblTareas[ID],tblTareas[Excluir_Festivos],"")</f>
        <v>si</v>
      </c>
      <c r="N8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1" spans="1:14">
      <c r="A801" s="6">
        <v>46031</v>
      </c>
      <c r="B801">
        <f>IFERROR(_xlfn.XLOOKUP(tblGenerador[[#This Row],[Fecha]],tblCalendario[Fecha],tblCalendario[Num de Sem],""),"")</f>
        <v>2</v>
      </c>
      <c r="C801" t="str">
        <f>IFERROR(_xlfn.XLOOKUP(tblGenerador[[#This Row],[Fecha]],tblCalendario[Fecha],tblCalendario[Dia Semana],""),"")</f>
        <v>viernes</v>
      </c>
      <c r="D801">
        <f>IFERROR(_xlfn.XLOOKUP(tblGenerador[[#This Row],[Fecha]],tblCalendario[Fecha],tblCalendario[Mes],""),"")</f>
        <v>1</v>
      </c>
      <c r="E801" t="s">
        <v>243</v>
      </c>
      <c r="F801" t="str">
        <f>_xlfn.XLOOKUP(tblGenerador[[#This Row],[ID_Tarea]],tblTareas[ID],tblTareas[TAREAS],"")</f>
        <v xml:space="preserve">Limpiar Atrás De Los Muebles </v>
      </c>
      <c r="G801" t="str">
        <f>_xlfn.XLOOKUP(tblGenerador[[#This Row],[ID_Tarea]],tblTareas[ID],tblTareas[Tipo frecuencia],"")</f>
        <v>semanal</v>
      </c>
      <c r="H801" t="str">
        <f>_xlfn.XLOOKUP(tblGenerador[[#This Row],[ID_Tarea]],tblTareas[ID],tblTareas[Regla frecuencia],"")</f>
        <v>jueves</v>
      </c>
      <c r="I801">
        <f>_xlfn.XLOOKUP(tblGenerador[[#This Row],[ID_Tarea]],tblTareas[ID],tblTareas[Duración Estándar (min)],"")</f>
        <v>15</v>
      </c>
      <c r="J801" t="str">
        <f>_xlfn.XLOOKUP(tblGenerador[[#This Row],[ID_Tarea]],tblTareas[ID],tblTareas[Turno],"")</f>
        <v>Cualquiera</v>
      </c>
      <c r="K801" t="str">
        <f>_xlfn.XLOOKUP(tblGenerador[[#This Row],[ID_Tarea]],tblTareas[ID],tblTareas[Puesto],"")</f>
        <v>Asesora Ventas</v>
      </c>
      <c r="L801">
        <f>_xlfn.XLOOKUP(tblGenerador[[#This Row],[ID_Tarea]],tblTareas[ID],tblTareas[Frec Diaria],"")</f>
        <v>1</v>
      </c>
      <c r="M801" t="str">
        <f>_xlfn.XLOOKUP(tblGenerador[[#This Row],[ID_Tarea]],tblTareas[ID],tblTareas[Excluir_Festivos],"")</f>
        <v>si</v>
      </c>
      <c r="N8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2" spans="1:14">
      <c r="A802" s="6">
        <v>46031</v>
      </c>
      <c r="B802">
        <f>IFERROR(_xlfn.XLOOKUP(tblGenerador[[#This Row],[Fecha]],tblCalendario[Fecha],tblCalendario[Num de Sem],""),"")</f>
        <v>2</v>
      </c>
      <c r="C802" t="str">
        <f>IFERROR(_xlfn.XLOOKUP(tblGenerador[[#This Row],[Fecha]],tblCalendario[Fecha],tblCalendario[Dia Semana],""),"")</f>
        <v>viernes</v>
      </c>
      <c r="D802">
        <f>IFERROR(_xlfn.XLOOKUP(tblGenerador[[#This Row],[Fecha]],tblCalendario[Fecha],tblCalendario[Mes],""),"")</f>
        <v>1</v>
      </c>
      <c r="E802" t="s">
        <v>244</v>
      </c>
      <c r="F802" t="str">
        <f>_xlfn.XLOOKUP(tblGenerador[[#This Row],[ID_Tarea]],tblTareas[ID],tblTareas[TAREAS],"")</f>
        <v>Limpiar Baño</v>
      </c>
      <c r="G802" t="str">
        <f>_xlfn.XLOOKUP(tblGenerador[[#This Row],[ID_Tarea]],tblTareas[ID],tblTareas[Tipo frecuencia],"")</f>
        <v>personalizada</v>
      </c>
      <c r="H802" t="str">
        <f>_xlfn.XLOOKUP(tblGenerador[[#This Row],[ID_Tarea]],tblTareas[ID],tblTareas[Regla frecuencia],"")</f>
        <v>martes, jueves, sabado</v>
      </c>
      <c r="I802">
        <f>_xlfn.XLOOKUP(tblGenerador[[#This Row],[ID_Tarea]],tblTareas[ID],tblTareas[Duración Estándar (min)],"")</f>
        <v>15</v>
      </c>
      <c r="J802" t="str">
        <f>_xlfn.XLOOKUP(tblGenerador[[#This Row],[ID_Tarea]],tblTareas[ID],tblTareas[Turno],"")</f>
        <v>Cualquiera</v>
      </c>
      <c r="K802" t="str">
        <f>_xlfn.XLOOKUP(tblGenerador[[#This Row],[ID_Tarea]],tblTareas[ID],tblTareas[Puesto],"")</f>
        <v>Asesora Ventas</v>
      </c>
      <c r="L802">
        <f>_xlfn.XLOOKUP(tblGenerador[[#This Row],[ID_Tarea]],tblTareas[ID],tblTareas[Frec Diaria],"")</f>
        <v>1</v>
      </c>
      <c r="M802" t="str">
        <f>_xlfn.XLOOKUP(tblGenerador[[#This Row],[ID_Tarea]],tblTareas[ID],tblTareas[Excluir_Festivos],"")</f>
        <v>si</v>
      </c>
      <c r="N8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3" spans="1:14">
      <c r="A803" s="6">
        <v>46031</v>
      </c>
      <c r="B803">
        <f>IFERROR(_xlfn.XLOOKUP(tblGenerador[[#This Row],[Fecha]],tblCalendario[Fecha],tblCalendario[Num de Sem],""),"")</f>
        <v>2</v>
      </c>
      <c r="C803" t="str">
        <f>IFERROR(_xlfn.XLOOKUP(tblGenerador[[#This Row],[Fecha]],tblCalendario[Fecha],tblCalendario[Dia Semana],""),"")</f>
        <v>viernes</v>
      </c>
      <c r="D803">
        <f>IFERROR(_xlfn.XLOOKUP(tblGenerador[[#This Row],[Fecha]],tblCalendario[Fecha],tblCalendario[Mes],""),"")</f>
        <v>1</v>
      </c>
      <c r="E803" t="s">
        <v>245</v>
      </c>
      <c r="F803" t="str">
        <f>_xlfn.XLOOKUP(tblGenerador[[#This Row],[ID_Tarea]],tblTareas[ID],tblTareas[TAREAS],"")</f>
        <v>Limpiar Bolsas</v>
      </c>
      <c r="G803" t="str">
        <f>_xlfn.XLOOKUP(tblGenerador[[#This Row],[ID_Tarea]],tblTareas[ID],tblTareas[Tipo frecuencia],"")</f>
        <v>personalizada</v>
      </c>
      <c r="H803" t="str">
        <f>_xlfn.XLOOKUP(tblGenerador[[#This Row],[ID_Tarea]],tblTareas[ID],tblTareas[Regla frecuencia],"")</f>
        <v>dia 25, dia 11</v>
      </c>
      <c r="I803">
        <f>_xlfn.XLOOKUP(tblGenerador[[#This Row],[ID_Tarea]],tblTareas[ID],tblTareas[Duración Estándar (min)],"")</f>
        <v>15</v>
      </c>
      <c r="J803" t="str">
        <f>_xlfn.XLOOKUP(tblGenerador[[#This Row],[ID_Tarea]],tblTareas[ID],tblTareas[Turno],"")</f>
        <v>Cualquiera</v>
      </c>
      <c r="K803" t="str">
        <f>_xlfn.XLOOKUP(tblGenerador[[#This Row],[ID_Tarea]],tblTareas[ID],tblTareas[Puesto],"")</f>
        <v>Asesora Ventas</v>
      </c>
      <c r="L803">
        <f>_xlfn.XLOOKUP(tblGenerador[[#This Row],[ID_Tarea]],tblTareas[ID],tblTareas[Frec Diaria],"")</f>
        <v>1</v>
      </c>
      <c r="M803" t="str">
        <f>_xlfn.XLOOKUP(tblGenerador[[#This Row],[ID_Tarea]],tblTareas[ID],tblTareas[Excluir_Festivos],"")</f>
        <v>si</v>
      </c>
      <c r="N8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4" spans="1:14">
      <c r="A804" s="6">
        <v>46031</v>
      </c>
      <c r="B804">
        <f>IFERROR(_xlfn.XLOOKUP(tblGenerador[[#This Row],[Fecha]],tblCalendario[Fecha],tblCalendario[Num de Sem],""),"")</f>
        <v>2</v>
      </c>
      <c r="C804" t="str">
        <f>IFERROR(_xlfn.XLOOKUP(tblGenerador[[#This Row],[Fecha]],tblCalendario[Fecha],tblCalendario[Dia Semana],""),"")</f>
        <v>viernes</v>
      </c>
      <c r="D804">
        <f>IFERROR(_xlfn.XLOOKUP(tblGenerador[[#This Row],[Fecha]],tblCalendario[Fecha],tblCalendario[Mes],""),"")</f>
        <v>1</v>
      </c>
      <c r="E804" t="s">
        <v>246</v>
      </c>
      <c r="F804" t="str">
        <f>_xlfn.XLOOKUP(tblGenerador[[#This Row],[ID_Tarea]],tblTareas[ID],tblTareas[TAREAS],"")</f>
        <v>Limpiar Cajas Y Anaqueles De Polvo</v>
      </c>
      <c r="G804" t="str">
        <f>_xlfn.XLOOKUP(tblGenerador[[#This Row],[ID_Tarea]],tblTareas[ID],tblTareas[Tipo frecuencia],"")</f>
        <v>semanal</v>
      </c>
      <c r="H804" t="str">
        <f>_xlfn.XLOOKUP(tblGenerador[[#This Row],[ID_Tarea]],tblTareas[ID],tblTareas[Regla frecuencia],"")</f>
        <v>viernes</v>
      </c>
      <c r="I804">
        <f>_xlfn.XLOOKUP(tblGenerador[[#This Row],[ID_Tarea]],tblTareas[ID],tblTareas[Duración Estándar (min)],"")</f>
        <v>20</v>
      </c>
      <c r="J804" t="str">
        <f>_xlfn.XLOOKUP(tblGenerador[[#This Row],[ID_Tarea]],tblTareas[ID],tblTareas[Turno],"")</f>
        <v>Cualquiera</v>
      </c>
      <c r="K804" t="str">
        <f>_xlfn.XLOOKUP(tblGenerador[[#This Row],[ID_Tarea]],tblTareas[ID],tblTareas[Puesto],"")</f>
        <v>Asesora Ventas</v>
      </c>
      <c r="L804">
        <f>_xlfn.XLOOKUP(tblGenerador[[#This Row],[ID_Tarea]],tblTareas[ID],tblTareas[Frec Diaria],"")</f>
        <v>1</v>
      </c>
      <c r="M804" t="str">
        <f>_xlfn.XLOOKUP(tblGenerador[[#This Row],[ID_Tarea]],tblTareas[ID],tblTareas[Excluir_Festivos],"")</f>
        <v>si</v>
      </c>
      <c r="N8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05" spans="1:14">
      <c r="A805" s="6">
        <v>46031</v>
      </c>
      <c r="B805">
        <f>IFERROR(_xlfn.XLOOKUP(tblGenerador[[#This Row],[Fecha]],tblCalendario[Fecha],tblCalendario[Num de Sem],""),"")</f>
        <v>2</v>
      </c>
      <c r="C805" t="str">
        <f>IFERROR(_xlfn.XLOOKUP(tblGenerador[[#This Row],[Fecha]],tblCalendario[Fecha],tblCalendario[Dia Semana],""),"")</f>
        <v>viernes</v>
      </c>
      <c r="D805">
        <f>IFERROR(_xlfn.XLOOKUP(tblGenerador[[#This Row],[Fecha]],tblCalendario[Fecha],tblCalendario[Mes],""),"")</f>
        <v>1</v>
      </c>
      <c r="E805" t="s">
        <v>247</v>
      </c>
      <c r="F805" t="str">
        <f>_xlfn.XLOOKUP(tblGenerador[[#This Row],[ID_Tarea]],tblTareas[ID],tblTareas[TAREAS],"")</f>
        <v xml:space="preserve">Limpiar Muebles Y Repisas </v>
      </c>
      <c r="G805" t="str">
        <f>_xlfn.XLOOKUP(tblGenerador[[#This Row],[ID_Tarea]],tblTareas[ID],tblTareas[Tipo frecuencia],"")</f>
        <v>personalizada</v>
      </c>
      <c r="H805" t="str">
        <f>_xlfn.XLOOKUP(tblGenerador[[#This Row],[ID_Tarea]],tblTareas[ID],tblTareas[Regla frecuencia],"")</f>
        <v>martes, jueves, sabado</v>
      </c>
      <c r="I805">
        <f>_xlfn.XLOOKUP(tblGenerador[[#This Row],[ID_Tarea]],tblTareas[ID],tblTareas[Duración Estándar (min)],"")</f>
        <v>30</v>
      </c>
      <c r="J805" t="str">
        <f>_xlfn.XLOOKUP(tblGenerador[[#This Row],[ID_Tarea]],tblTareas[ID],tblTareas[Turno],"")</f>
        <v>Cualquiera</v>
      </c>
      <c r="K805" t="str">
        <f>_xlfn.XLOOKUP(tblGenerador[[#This Row],[ID_Tarea]],tblTareas[ID],tblTareas[Puesto],"")</f>
        <v>Asesora Ventas</v>
      </c>
      <c r="L805">
        <f>_xlfn.XLOOKUP(tblGenerador[[#This Row],[ID_Tarea]],tblTareas[ID],tblTareas[Frec Diaria],"")</f>
        <v>1</v>
      </c>
      <c r="M805" t="str">
        <f>_xlfn.XLOOKUP(tblGenerador[[#This Row],[ID_Tarea]],tblTareas[ID],tblTareas[Excluir_Festivos],"")</f>
        <v>si</v>
      </c>
      <c r="N8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6" spans="1:14">
      <c r="A806" s="6">
        <v>46031</v>
      </c>
      <c r="B806">
        <f>IFERROR(_xlfn.XLOOKUP(tblGenerador[[#This Row],[Fecha]],tblCalendario[Fecha],tblCalendario[Num de Sem],""),"")</f>
        <v>2</v>
      </c>
      <c r="C806" t="str">
        <f>IFERROR(_xlfn.XLOOKUP(tblGenerador[[#This Row],[Fecha]],tblCalendario[Fecha],tblCalendario[Dia Semana],""),"")</f>
        <v>viernes</v>
      </c>
      <c r="D806">
        <f>IFERROR(_xlfn.XLOOKUP(tblGenerador[[#This Row],[Fecha]],tblCalendario[Fecha],tblCalendario[Mes],""),"")</f>
        <v>1</v>
      </c>
      <c r="E806" t="s">
        <v>248</v>
      </c>
      <c r="F806" t="str">
        <f>_xlfn.XLOOKUP(tblGenerador[[#This Row],[ID_Tarea]],tblTareas[ID],tblTareas[TAREAS],"")</f>
        <v xml:space="preserve">Limpiar Sillones </v>
      </c>
      <c r="G806" t="str">
        <f>_xlfn.XLOOKUP(tblGenerador[[#This Row],[ID_Tarea]],tblTareas[ID],tblTareas[Tipo frecuencia],"")</f>
        <v>personalizada</v>
      </c>
      <c r="H806" t="str">
        <f>_xlfn.XLOOKUP(tblGenerador[[#This Row],[ID_Tarea]],tblTareas[ID],tblTareas[Regla frecuencia],"")</f>
        <v>martes, jueves</v>
      </c>
      <c r="I806">
        <f>_xlfn.XLOOKUP(tblGenerador[[#This Row],[ID_Tarea]],tblTareas[ID],tblTareas[Duración Estándar (min)],"")</f>
        <v>10</v>
      </c>
      <c r="J806" t="str">
        <f>_xlfn.XLOOKUP(tblGenerador[[#This Row],[ID_Tarea]],tblTareas[ID],tblTareas[Turno],"")</f>
        <v>Cualquiera</v>
      </c>
      <c r="K806" t="str">
        <f>_xlfn.XLOOKUP(tblGenerador[[#This Row],[ID_Tarea]],tblTareas[ID],tblTareas[Puesto],"")</f>
        <v>Asesora Ventas</v>
      </c>
      <c r="L806">
        <f>_xlfn.XLOOKUP(tblGenerador[[#This Row],[ID_Tarea]],tblTareas[ID],tblTareas[Frec Diaria],"")</f>
        <v>1</v>
      </c>
      <c r="M806" t="str">
        <f>_xlfn.XLOOKUP(tblGenerador[[#This Row],[ID_Tarea]],tblTareas[ID],tblTareas[Excluir_Festivos],"")</f>
        <v>si</v>
      </c>
      <c r="N8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7" spans="1:14">
      <c r="A807" s="6">
        <v>46031</v>
      </c>
      <c r="B807">
        <f>IFERROR(_xlfn.XLOOKUP(tblGenerador[[#This Row],[Fecha]],tblCalendario[Fecha],tblCalendario[Num de Sem],""),"")</f>
        <v>2</v>
      </c>
      <c r="C807" t="str">
        <f>IFERROR(_xlfn.XLOOKUP(tblGenerador[[#This Row],[Fecha]],tblCalendario[Fecha],tblCalendario[Dia Semana],""),"")</f>
        <v>viernes</v>
      </c>
      <c r="D807">
        <f>IFERROR(_xlfn.XLOOKUP(tblGenerador[[#This Row],[Fecha]],tblCalendario[Fecha],tblCalendario[Mes],""),"")</f>
        <v>1</v>
      </c>
      <c r="E807" t="s">
        <v>249</v>
      </c>
      <c r="F807" t="str">
        <f>_xlfn.XLOOKUP(tblGenerador[[#This Row],[ID_Tarea]],tblTareas[ID],tblTareas[TAREAS],"")</f>
        <v xml:space="preserve">Limpiar Ventanas De Adentro, muebles Aparador Y Piso Del Aparador </v>
      </c>
      <c r="G807" t="str">
        <f>_xlfn.XLOOKUP(tblGenerador[[#This Row],[ID_Tarea]],tblTareas[ID],tblTareas[Tipo frecuencia],"")</f>
        <v>personalizada</v>
      </c>
      <c r="H807" t="str">
        <f>_xlfn.XLOOKUP(tblGenerador[[#This Row],[ID_Tarea]],tblTareas[ID],tblTareas[Regla frecuencia],"")</f>
        <v>martes, jueves, sabado</v>
      </c>
      <c r="I807">
        <f>_xlfn.XLOOKUP(tblGenerador[[#This Row],[ID_Tarea]],tblTareas[ID],tblTareas[Duración Estándar (min)],"")</f>
        <v>30</v>
      </c>
      <c r="J807" t="str">
        <f>_xlfn.XLOOKUP(tblGenerador[[#This Row],[ID_Tarea]],tblTareas[ID],tblTareas[Turno],"")</f>
        <v>Cualquiera</v>
      </c>
      <c r="K807" t="str">
        <f>_xlfn.XLOOKUP(tblGenerador[[#This Row],[ID_Tarea]],tblTareas[ID],tblTareas[Puesto],"")</f>
        <v>Asesora Ventas</v>
      </c>
      <c r="L807">
        <f>_xlfn.XLOOKUP(tblGenerador[[#This Row],[ID_Tarea]],tblTareas[ID],tblTareas[Frec Diaria],"")</f>
        <v>1</v>
      </c>
      <c r="M807" t="str">
        <f>_xlfn.XLOOKUP(tblGenerador[[#This Row],[ID_Tarea]],tblTareas[ID],tblTareas[Excluir_Festivos],"")</f>
        <v>si</v>
      </c>
      <c r="N8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8" spans="1:14">
      <c r="A808" s="6">
        <v>46031</v>
      </c>
      <c r="B808">
        <f>IFERROR(_xlfn.XLOOKUP(tblGenerador[[#This Row],[Fecha]],tblCalendario[Fecha],tblCalendario[Num de Sem],""),"")</f>
        <v>2</v>
      </c>
      <c r="C808" t="str">
        <f>IFERROR(_xlfn.XLOOKUP(tblGenerador[[#This Row],[Fecha]],tblCalendario[Fecha],tblCalendario[Dia Semana],""),"")</f>
        <v>viernes</v>
      </c>
      <c r="D808">
        <f>IFERROR(_xlfn.XLOOKUP(tblGenerador[[#This Row],[Fecha]],tblCalendario[Fecha],tblCalendario[Mes],""),"")</f>
        <v>1</v>
      </c>
      <c r="E808" t="s">
        <v>250</v>
      </c>
      <c r="F808" t="str">
        <f>_xlfn.XLOOKUP(tblGenerador[[#This Row],[ID_Tarea]],tblTareas[ID],tblTareas[TAREAS],"")</f>
        <v xml:space="preserve">Limpiar Espejos </v>
      </c>
      <c r="G808" t="str">
        <f>_xlfn.XLOOKUP(tblGenerador[[#This Row],[ID_Tarea]],tblTareas[ID],tblTareas[Tipo frecuencia],"")</f>
        <v>personalizada</v>
      </c>
      <c r="H808" t="str">
        <f>_xlfn.XLOOKUP(tblGenerador[[#This Row],[ID_Tarea]],tblTareas[ID],tblTareas[Regla frecuencia],"")</f>
        <v>lunes, miercoles, viernes</v>
      </c>
      <c r="I808">
        <f>_xlfn.XLOOKUP(tblGenerador[[#This Row],[ID_Tarea]],tblTareas[ID],tblTareas[Duración Estándar (min)],"")</f>
        <v>10</v>
      </c>
      <c r="J808" t="str">
        <f>_xlfn.XLOOKUP(tblGenerador[[#This Row],[ID_Tarea]],tblTareas[ID],tblTareas[Turno],"")</f>
        <v>Cualquiera</v>
      </c>
      <c r="K808" t="str">
        <f>_xlfn.XLOOKUP(tblGenerador[[#This Row],[ID_Tarea]],tblTareas[ID],tblTareas[Puesto],"")</f>
        <v>Asesora Ventas</v>
      </c>
      <c r="L808">
        <f>_xlfn.XLOOKUP(tblGenerador[[#This Row],[ID_Tarea]],tblTareas[ID],tblTareas[Frec Diaria],"")</f>
        <v>1</v>
      </c>
      <c r="M808" t="str">
        <f>_xlfn.XLOOKUP(tblGenerador[[#This Row],[ID_Tarea]],tblTareas[ID],tblTareas[Excluir_Festivos],"")</f>
        <v>si</v>
      </c>
      <c r="N8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09" spans="1:14">
      <c r="A809" s="6">
        <v>46031</v>
      </c>
      <c r="B809">
        <f>IFERROR(_xlfn.XLOOKUP(tblGenerador[[#This Row],[Fecha]],tblCalendario[Fecha],tblCalendario[Num de Sem],""),"")</f>
        <v>2</v>
      </c>
      <c r="C809" t="str">
        <f>IFERROR(_xlfn.XLOOKUP(tblGenerador[[#This Row],[Fecha]],tblCalendario[Fecha],tblCalendario[Dia Semana],""),"")</f>
        <v>viernes</v>
      </c>
      <c r="D809">
        <f>IFERROR(_xlfn.XLOOKUP(tblGenerador[[#This Row],[Fecha]],tblCalendario[Fecha],tblCalendario[Mes],""),"")</f>
        <v>1</v>
      </c>
      <c r="E809" t="s">
        <v>251</v>
      </c>
      <c r="F809" t="str">
        <f>_xlfn.XLOOKUP(tblGenerador[[#This Row],[ID_Tarea]],tblTareas[ID],tblTareas[TAREAS],"")</f>
        <v>Limpiar Ventanas De Afuera</v>
      </c>
      <c r="G809" t="str">
        <f>_xlfn.XLOOKUP(tblGenerador[[#This Row],[ID_Tarea]],tblTareas[ID],tblTareas[Tipo frecuencia],"")</f>
        <v>personalizada</v>
      </c>
      <c r="H809" t="str">
        <f>_xlfn.XLOOKUP(tblGenerador[[#This Row],[ID_Tarea]],tblTareas[ID],tblTareas[Regla frecuencia],"")</f>
        <v>lunes a sabado</v>
      </c>
      <c r="I809">
        <f>_xlfn.XLOOKUP(tblGenerador[[#This Row],[ID_Tarea]],tblTareas[ID],tblTareas[Duración Estándar (min)],"")</f>
        <v>20</v>
      </c>
      <c r="J809" t="str">
        <f>_xlfn.XLOOKUP(tblGenerador[[#This Row],[ID_Tarea]],tblTareas[ID],tblTareas[Turno],"")</f>
        <v>Cualquiera</v>
      </c>
      <c r="K809" t="str">
        <f>_xlfn.XLOOKUP(tblGenerador[[#This Row],[ID_Tarea]],tblTareas[ID],tblTareas[Puesto],"")</f>
        <v>Asesora Ventas</v>
      </c>
      <c r="L809">
        <f>_xlfn.XLOOKUP(tblGenerador[[#This Row],[ID_Tarea]],tblTareas[ID],tblTareas[Frec Diaria],"")</f>
        <v>1</v>
      </c>
      <c r="M809" t="str">
        <f>_xlfn.XLOOKUP(tblGenerador[[#This Row],[ID_Tarea]],tblTareas[ID],tblTareas[Excluir_Festivos],"")</f>
        <v>si</v>
      </c>
      <c r="N8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0" spans="1:14">
      <c r="A810" s="6">
        <v>46031</v>
      </c>
      <c r="B810">
        <f>IFERROR(_xlfn.XLOOKUP(tblGenerador[[#This Row],[Fecha]],tblCalendario[Fecha],tblCalendario[Num de Sem],""),"")</f>
        <v>2</v>
      </c>
      <c r="C810" t="str">
        <f>IFERROR(_xlfn.XLOOKUP(tblGenerador[[#This Row],[Fecha]],tblCalendario[Fecha],tblCalendario[Dia Semana],""),"")</f>
        <v>viernes</v>
      </c>
      <c r="D810">
        <f>IFERROR(_xlfn.XLOOKUP(tblGenerador[[#This Row],[Fecha]],tblCalendario[Fecha],tblCalendario[Mes],""),"")</f>
        <v>1</v>
      </c>
      <c r="E810" t="s">
        <v>252</v>
      </c>
      <c r="F810" t="str">
        <f>_xlfn.XLOOKUP(tblGenerador[[#This Row],[ID_Tarea]],tblTareas[ID],tblTareas[TAREAS],"")</f>
        <v xml:space="preserve">Limpieza De Calzado </v>
      </c>
      <c r="G810" t="str">
        <f>_xlfn.XLOOKUP(tblGenerador[[#This Row],[ID_Tarea]],tblTareas[ID],tblTareas[Tipo frecuencia],"")</f>
        <v>diario</v>
      </c>
      <c r="H810" t="str">
        <f>_xlfn.XLOOKUP(tblGenerador[[#This Row],[ID_Tarea]],tblTareas[ID],tblTareas[Regla frecuencia],"")</f>
        <v>diario</v>
      </c>
      <c r="I810">
        <f>_xlfn.XLOOKUP(tblGenerador[[#This Row],[ID_Tarea]],tblTareas[ID],tblTareas[Duración Estándar (min)],"")</f>
        <v>15</v>
      </c>
      <c r="J810" t="str">
        <f>_xlfn.XLOOKUP(tblGenerador[[#This Row],[ID_Tarea]],tblTareas[ID],tblTareas[Turno],"")</f>
        <v>Cualquiera</v>
      </c>
      <c r="K810" t="str">
        <f>_xlfn.XLOOKUP(tblGenerador[[#This Row],[ID_Tarea]],tblTareas[ID],tblTareas[Puesto],"")</f>
        <v>Asesora Ventas</v>
      </c>
      <c r="L810">
        <f>_xlfn.XLOOKUP(tblGenerador[[#This Row],[ID_Tarea]],tblTareas[ID],tblTareas[Frec Diaria],"")</f>
        <v>1</v>
      </c>
      <c r="M810" t="str">
        <f>_xlfn.XLOOKUP(tblGenerador[[#This Row],[ID_Tarea]],tblTareas[ID],tblTareas[Excluir_Festivos],"")</f>
        <v>si</v>
      </c>
      <c r="N8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1" spans="1:14">
      <c r="A811" s="6">
        <v>46031</v>
      </c>
      <c r="B811">
        <f>IFERROR(_xlfn.XLOOKUP(tblGenerador[[#This Row],[Fecha]],tblCalendario[Fecha],tblCalendario[Num de Sem],""),"")</f>
        <v>2</v>
      </c>
      <c r="C811" t="str">
        <f>IFERROR(_xlfn.XLOOKUP(tblGenerador[[#This Row],[Fecha]],tblCalendario[Fecha],tblCalendario[Dia Semana],""),"")</f>
        <v>viernes</v>
      </c>
      <c r="D811">
        <f>IFERROR(_xlfn.XLOOKUP(tblGenerador[[#This Row],[Fecha]],tblCalendario[Fecha],tblCalendario[Mes],""),"")</f>
        <v>1</v>
      </c>
      <c r="E811" t="s">
        <v>253</v>
      </c>
      <c r="F811" t="str">
        <f>_xlfn.XLOOKUP(tblGenerador[[#This Row],[ID_Tarea]],tblTareas[ID],tblTareas[TAREAS],"")</f>
        <v xml:space="preserve">Limpieza De Suelas </v>
      </c>
      <c r="G811" t="str">
        <f>_xlfn.XLOOKUP(tblGenerador[[#This Row],[ID_Tarea]],tblTareas[ID],tblTareas[Tipo frecuencia],"")</f>
        <v>diario</v>
      </c>
      <c r="H811" t="str">
        <f>_xlfn.XLOOKUP(tblGenerador[[#This Row],[ID_Tarea]],tblTareas[ID],tblTareas[Regla frecuencia],"")</f>
        <v>diario</v>
      </c>
      <c r="I811">
        <f>_xlfn.XLOOKUP(tblGenerador[[#This Row],[ID_Tarea]],tblTareas[ID],tblTareas[Duración Estándar (min)],"")</f>
        <v>15</v>
      </c>
      <c r="J811" t="str">
        <f>_xlfn.XLOOKUP(tblGenerador[[#This Row],[ID_Tarea]],tblTareas[ID],tblTareas[Turno],"")</f>
        <v>Cualquiera</v>
      </c>
      <c r="K811" t="str">
        <f>_xlfn.XLOOKUP(tblGenerador[[#This Row],[ID_Tarea]],tblTareas[ID],tblTareas[Puesto],"")</f>
        <v>Asesora Ventas</v>
      </c>
      <c r="L811">
        <f>_xlfn.XLOOKUP(tblGenerador[[#This Row],[ID_Tarea]],tblTareas[ID],tblTareas[Frec Diaria],"")</f>
        <v>1</v>
      </c>
      <c r="M811" t="str">
        <f>_xlfn.XLOOKUP(tblGenerador[[#This Row],[ID_Tarea]],tblTareas[ID],tblTareas[Excluir_Festivos],"")</f>
        <v>si</v>
      </c>
      <c r="N8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2" spans="1:14">
      <c r="A812" s="6">
        <v>46031</v>
      </c>
      <c r="B812">
        <f>IFERROR(_xlfn.XLOOKUP(tblGenerador[[#This Row],[Fecha]],tblCalendario[Fecha],tblCalendario[Num de Sem],""),"")</f>
        <v>2</v>
      </c>
      <c r="C812" t="str">
        <f>IFERROR(_xlfn.XLOOKUP(tblGenerador[[#This Row],[Fecha]],tblCalendario[Fecha],tblCalendario[Dia Semana],""),"")</f>
        <v>viernes</v>
      </c>
      <c r="D812">
        <f>IFERROR(_xlfn.XLOOKUP(tblGenerador[[#This Row],[Fecha]],tblCalendario[Fecha],tblCalendario[Mes],""),"")</f>
        <v>1</v>
      </c>
      <c r="E812" t="s">
        <v>254</v>
      </c>
      <c r="F812" t="str">
        <f>_xlfn.XLOOKUP(tblGenerador[[#This Row],[ID_Tarea]],tblTareas[ID],tblTareas[TAREAS],"")</f>
        <v xml:space="preserve">Barrer Trapear Escalera </v>
      </c>
      <c r="G812" t="str">
        <f>_xlfn.XLOOKUP(tblGenerador[[#This Row],[ID_Tarea]],tblTareas[ID],tblTareas[Tipo frecuencia],"")</f>
        <v>semanal</v>
      </c>
      <c r="H812" t="str">
        <f>_xlfn.XLOOKUP(tblGenerador[[#This Row],[ID_Tarea]],tblTareas[ID],tblTareas[Regla frecuencia],"")</f>
        <v>viernes</v>
      </c>
      <c r="I812">
        <f>_xlfn.XLOOKUP(tblGenerador[[#This Row],[ID_Tarea]],tblTareas[ID],tblTareas[Duración Estándar (min)],"")</f>
        <v>15</v>
      </c>
      <c r="J812" t="str">
        <f>_xlfn.XLOOKUP(tblGenerador[[#This Row],[ID_Tarea]],tblTareas[ID],tblTareas[Turno],"")</f>
        <v>Apertura</v>
      </c>
      <c r="K812" t="str">
        <f>_xlfn.XLOOKUP(tblGenerador[[#This Row],[ID_Tarea]],tblTareas[ID],tblTareas[Puesto],"")</f>
        <v>Asesora Ventas</v>
      </c>
      <c r="L812">
        <f>_xlfn.XLOOKUP(tblGenerador[[#This Row],[ID_Tarea]],tblTareas[ID],tblTareas[Frec Diaria],"")</f>
        <v>1</v>
      </c>
      <c r="M812" t="str">
        <f>_xlfn.XLOOKUP(tblGenerador[[#This Row],[ID_Tarea]],tblTareas[ID],tblTareas[Excluir_Festivos],"")</f>
        <v>si</v>
      </c>
      <c r="N8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3" spans="1:14">
      <c r="A813" s="6">
        <v>46031</v>
      </c>
      <c r="B813">
        <f>IFERROR(_xlfn.XLOOKUP(tblGenerador[[#This Row],[Fecha]],tblCalendario[Fecha],tblCalendario[Num de Sem],""),"")</f>
        <v>2</v>
      </c>
      <c r="C813" t="str">
        <f>IFERROR(_xlfn.XLOOKUP(tblGenerador[[#This Row],[Fecha]],tblCalendario[Fecha],tblCalendario[Dia Semana],""),"")</f>
        <v>viernes</v>
      </c>
      <c r="D813">
        <f>IFERROR(_xlfn.XLOOKUP(tblGenerador[[#This Row],[Fecha]],tblCalendario[Fecha],tblCalendario[Mes],""),"")</f>
        <v>1</v>
      </c>
      <c r="E813" t="s">
        <v>255</v>
      </c>
      <c r="F813" t="str">
        <f>_xlfn.XLOOKUP(tblGenerador[[#This Row],[ID_Tarea]],tblTareas[ID],tblTareas[TAREAS],"")</f>
        <v>Limpieza Oficina De Alex  Y Limpieza De Refri</v>
      </c>
      <c r="G813" t="str">
        <f>_xlfn.XLOOKUP(tblGenerador[[#This Row],[ID_Tarea]],tblTareas[ID],tblTareas[Tipo frecuencia],"")</f>
        <v>semanal</v>
      </c>
      <c r="H813" t="str">
        <f>_xlfn.XLOOKUP(tblGenerador[[#This Row],[ID_Tarea]],tblTareas[ID],tblTareas[Regla frecuencia],"")</f>
        <v>lunes</v>
      </c>
      <c r="I813">
        <f>_xlfn.XLOOKUP(tblGenerador[[#This Row],[ID_Tarea]],tblTareas[ID],tblTareas[Duración Estándar (min)],"")</f>
        <v>60</v>
      </c>
      <c r="J813" t="str">
        <f>_xlfn.XLOOKUP(tblGenerador[[#This Row],[ID_Tarea]],tblTareas[ID],tblTareas[Turno],"")</f>
        <v>Cualquiera</v>
      </c>
      <c r="K813" t="str">
        <f>_xlfn.XLOOKUP(tblGenerador[[#This Row],[ID_Tarea]],tblTareas[ID],tblTareas[Puesto],"")</f>
        <v>Asesora Ventas</v>
      </c>
      <c r="L813">
        <f>_xlfn.XLOOKUP(tblGenerador[[#This Row],[ID_Tarea]],tblTareas[ID],tblTareas[Frec Diaria],"")</f>
        <v>1</v>
      </c>
      <c r="M813" t="str">
        <f>_xlfn.XLOOKUP(tblGenerador[[#This Row],[ID_Tarea]],tblTareas[ID],tblTareas[Excluir_Festivos],"")</f>
        <v>si</v>
      </c>
      <c r="N8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4" spans="1:14">
      <c r="A814" s="6">
        <v>46031</v>
      </c>
      <c r="B814">
        <f>IFERROR(_xlfn.XLOOKUP(tblGenerador[[#This Row],[Fecha]],tblCalendario[Fecha],tblCalendario[Num de Sem],""),"")</f>
        <v>2</v>
      </c>
      <c r="C814" t="str">
        <f>IFERROR(_xlfn.XLOOKUP(tblGenerador[[#This Row],[Fecha]],tblCalendario[Fecha],tblCalendario[Dia Semana],""),"")</f>
        <v>viernes</v>
      </c>
      <c r="D814">
        <f>IFERROR(_xlfn.XLOOKUP(tblGenerador[[#This Row],[Fecha]],tblCalendario[Fecha],tblCalendario[Mes],""),"")</f>
        <v>1</v>
      </c>
      <c r="E814" t="s">
        <v>256</v>
      </c>
      <c r="F814" t="str">
        <f>_xlfn.XLOOKUP(tblGenerador[[#This Row],[ID_Tarea]],tblTareas[ID],tblTareas[TAREAS],"")</f>
        <v>Limpieza modulos y repisas</v>
      </c>
      <c r="G814" t="str">
        <f>_xlfn.XLOOKUP(tblGenerador[[#This Row],[ID_Tarea]],tblTareas[ID],tblTareas[Tipo frecuencia],"")</f>
        <v>diario</v>
      </c>
      <c r="H814" t="str">
        <f>_xlfn.XLOOKUP(tblGenerador[[#This Row],[ID_Tarea]],tblTareas[ID],tblTareas[Regla frecuencia],"")</f>
        <v>diario</v>
      </c>
      <c r="I814">
        <f>_xlfn.XLOOKUP(tblGenerador[[#This Row],[ID_Tarea]],tblTareas[ID],tblTareas[Duración Estándar (min)],"")</f>
        <v>20</v>
      </c>
      <c r="J814" t="str">
        <f>_xlfn.XLOOKUP(tblGenerador[[#This Row],[ID_Tarea]],tblTareas[ID],tblTareas[Turno],"")</f>
        <v>Cualquiera</v>
      </c>
      <c r="K814" t="str">
        <f>_xlfn.XLOOKUP(tblGenerador[[#This Row],[ID_Tarea]],tblTareas[ID],tblTareas[Puesto],"")</f>
        <v>Asesora Ventas</v>
      </c>
      <c r="L814">
        <f>_xlfn.XLOOKUP(tblGenerador[[#This Row],[ID_Tarea]],tblTareas[ID],tblTareas[Frec Diaria],"")</f>
        <v>1</v>
      </c>
      <c r="M814" t="str">
        <f>_xlfn.XLOOKUP(tblGenerador[[#This Row],[ID_Tarea]],tblTareas[ID],tblTareas[Excluir_Festivos],"")</f>
        <v>si</v>
      </c>
      <c r="N8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5" spans="1:14">
      <c r="A815" s="6">
        <v>46031</v>
      </c>
      <c r="B815">
        <f>IFERROR(_xlfn.XLOOKUP(tblGenerador[[#This Row],[Fecha]],tblCalendario[Fecha],tblCalendario[Num de Sem],""),"")</f>
        <v>2</v>
      </c>
      <c r="C815" t="str">
        <f>IFERROR(_xlfn.XLOOKUP(tblGenerador[[#This Row],[Fecha]],tblCalendario[Fecha],tblCalendario[Dia Semana],""),"")</f>
        <v>viernes</v>
      </c>
      <c r="D815">
        <f>IFERROR(_xlfn.XLOOKUP(tblGenerador[[#This Row],[Fecha]],tblCalendario[Fecha],tblCalendario[Mes],""),"")</f>
        <v>1</v>
      </c>
      <c r="E815" t="s">
        <v>257</v>
      </c>
      <c r="F815" t="str">
        <f>_xlfn.XLOOKUP(tblGenerador[[#This Row],[ID_Tarea]],tblTareas[ID],tblTareas[TAREAS],"")</f>
        <v>Poner Alarma 8:00</v>
      </c>
      <c r="G815" t="str">
        <f>_xlfn.XLOOKUP(tblGenerador[[#This Row],[ID_Tarea]],tblTareas[ID],tblTareas[Tipo frecuencia],"")</f>
        <v>diario</v>
      </c>
      <c r="H815" t="str">
        <f>_xlfn.XLOOKUP(tblGenerador[[#This Row],[ID_Tarea]],tblTareas[ID],tblTareas[Regla frecuencia],"")</f>
        <v>diario</v>
      </c>
      <c r="I815">
        <f>_xlfn.XLOOKUP(tblGenerador[[#This Row],[ID_Tarea]],tblTareas[ID],tblTareas[Duración Estándar (min)],"")</f>
        <v>5</v>
      </c>
      <c r="J815" t="str">
        <f>_xlfn.XLOOKUP(tblGenerador[[#This Row],[ID_Tarea]],tblTareas[ID],tblTareas[Turno],"")</f>
        <v>Cualquiera</v>
      </c>
      <c r="K815" t="str">
        <f>_xlfn.XLOOKUP(tblGenerador[[#This Row],[ID_Tarea]],tblTareas[ID],tblTareas[Puesto],"")</f>
        <v>Asesora Ventas</v>
      </c>
      <c r="L815">
        <f>_xlfn.XLOOKUP(tblGenerador[[#This Row],[ID_Tarea]],tblTareas[ID],tblTareas[Frec Diaria],"")</f>
        <v>1</v>
      </c>
      <c r="M815" t="str">
        <f>_xlfn.XLOOKUP(tblGenerador[[#This Row],[ID_Tarea]],tblTareas[ID],tblTareas[Excluir_Festivos],"")</f>
        <v>si</v>
      </c>
      <c r="N8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6" spans="1:14">
      <c r="A816" s="6">
        <v>46031</v>
      </c>
      <c r="B816">
        <f>IFERROR(_xlfn.XLOOKUP(tblGenerador[[#This Row],[Fecha]],tblCalendario[Fecha],tblCalendario[Num de Sem],""),"")</f>
        <v>2</v>
      </c>
      <c r="C816" t="str">
        <f>IFERROR(_xlfn.XLOOKUP(tblGenerador[[#This Row],[Fecha]],tblCalendario[Fecha],tblCalendario[Dia Semana],""),"")</f>
        <v>viernes</v>
      </c>
      <c r="D816">
        <f>IFERROR(_xlfn.XLOOKUP(tblGenerador[[#This Row],[Fecha]],tblCalendario[Fecha],tblCalendario[Mes],""),"")</f>
        <v>1</v>
      </c>
      <c r="E816" t="s">
        <v>258</v>
      </c>
      <c r="F816" t="str">
        <f>_xlfn.XLOOKUP(tblGenerador[[#This Row],[ID_Tarea]],tblTareas[ID],tblTareas[TAREAS],"")</f>
        <v>Revisión De Mercancía</v>
      </c>
      <c r="G816" t="str">
        <f>_xlfn.XLOOKUP(tblGenerador[[#This Row],[ID_Tarea]],tblTareas[ID],tblTareas[Tipo frecuencia],"")</f>
        <v>mensual</v>
      </c>
      <c r="H816" t="str">
        <f>_xlfn.XLOOKUP(tblGenerador[[#This Row],[ID_Tarea]],tblTareas[ID],tblTareas[Regla frecuencia],"")</f>
        <v>dia 21, dia 22, dia 23</v>
      </c>
      <c r="I816">
        <f>_xlfn.XLOOKUP(tblGenerador[[#This Row],[ID_Tarea]],tblTareas[ID],tblTareas[Duración Estándar (min)],"")</f>
        <v>960</v>
      </c>
      <c r="J816" t="str">
        <f>_xlfn.XLOOKUP(tblGenerador[[#This Row],[ID_Tarea]],tblTareas[ID],tblTareas[Turno],"")</f>
        <v>Cualquiera</v>
      </c>
      <c r="K816" t="str">
        <f>_xlfn.XLOOKUP(tblGenerador[[#This Row],[ID_Tarea]],tblTareas[ID],tblTareas[Puesto],"")</f>
        <v>Asesora Ventas</v>
      </c>
      <c r="L816">
        <f>_xlfn.XLOOKUP(tblGenerador[[#This Row],[ID_Tarea]],tblTareas[ID],tblTareas[Frec Diaria],"")</f>
        <v>1</v>
      </c>
      <c r="M816" t="str">
        <f>_xlfn.XLOOKUP(tblGenerador[[#This Row],[ID_Tarea]],tblTareas[ID],tblTareas[Excluir_Festivos],"")</f>
        <v>si</v>
      </c>
      <c r="N8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7" spans="1:14">
      <c r="A817" s="6">
        <v>46031</v>
      </c>
      <c r="B817">
        <f>IFERROR(_xlfn.XLOOKUP(tblGenerador[[#This Row],[Fecha]],tblCalendario[Fecha],tblCalendario[Num de Sem],""),"")</f>
        <v>2</v>
      </c>
      <c r="C817" t="str">
        <f>IFERROR(_xlfn.XLOOKUP(tblGenerador[[#This Row],[Fecha]],tblCalendario[Fecha],tblCalendario[Dia Semana],""),"")</f>
        <v>viernes</v>
      </c>
      <c r="D817">
        <f>IFERROR(_xlfn.XLOOKUP(tblGenerador[[#This Row],[Fecha]],tblCalendario[Fecha],tblCalendario[Mes],""),"")</f>
        <v>1</v>
      </c>
      <c r="E817" t="s">
        <v>259</v>
      </c>
      <c r="F817" t="str">
        <f>_xlfn.XLOOKUP(tblGenerador[[#This Row],[ID_Tarea]],tblTareas[ID],tblTareas[TAREAS],"")</f>
        <v xml:space="preserve">Rotar Mercancía De Exhibidores </v>
      </c>
      <c r="G817" t="str">
        <f>_xlfn.XLOOKUP(tblGenerador[[#This Row],[ID_Tarea]],tblTareas[ID],tblTareas[Tipo frecuencia],"")</f>
        <v>mensual</v>
      </c>
      <c r="H817" t="str">
        <f>_xlfn.XLOOKUP(tblGenerador[[#This Row],[ID_Tarea]],tblTareas[ID],tblTareas[Regla frecuencia],"")</f>
        <v>dia 27</v>
      </c>
      <c r="I817">
        <f>_xlfn.XLOOKUP(tblGenerador[[#This Row],[ID_Tarea]],tblTareas[ID],tblTareas[Duración Estándar (min)],"")</f>
        <v>40</v>
      </c>
      <c r="J817" t="str">
        <f>_xlfn.XLOOKUP(tblGenerador[[#This Row],[ID_Tarea]],tblTareas[ID],tblTareas[Turno],"")</f>
        <v>Cualquiera</v>
      </c>
      <c r="K817" t="str">
        <f>_xlfn.XLOOKUP(tblGenerador[[#This Row],[ID_Tarea]],tblTareas[ID],tblTareas[Puesto],"")</f>
        <v>Asesora Ventas</v>
      </c>
      <c r="L817">
        <f>_xlfn.XLOOKUP(tblGenerador[[#This Row],[ID_Tarea]],tblTareas[ID],tblTareas[Frec Diaria],"")</f>
        <v>1</v>
      </c>
      <c r="M817" t="str">
        <f>_xlfn.XLOOKUP(tblGenerador[[#This Row],[ID_Tarea]],tblTareas[ID],tblTareas[Excluir_Festivos],"")</f>
        <v>si</v>
      </c>
      <c r="N8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18" spans="1:14">
      <c r="A818" s="6">
        <v>46031</v>
      </c>
      <c r="B818">
        <f>IFERROR(_xlfn.XLOOKUP(tblGenerador[[#This Row],[Fecha]],tblCalendario[Fecha],tblCalendario[Num de Sem],""),"")</f>
        <v>2</v>
      </c>
      <c r="C818" t="str">
        <f>IFERROR(_xlfn.XLOOKUP(tblGenerador[[#This Row],[Fecha]],tblCalendario[Fecha],tblCalendario[Dia Semana],""),"")</f>
        <v>viernes</v>
      </c>
      <c r="D818">
        <f>IFERROR(_xlfn.XLOOKUP(tblGenerador[[#This Row],[Fecha]],tblCalendario[Fecha],tblCalendario[Mes],""),"")</f>
        <v>1</v>
      </c>
      <c r="E818" t="s">
        <v>260</v>
      </c>
      <c r="F818" t="str">
        <f>_xlfn.XLOOKUP(tblGenerador[[#This Row],[ID_Tarea]],tblTareas[ID],tblTareas[TAREAS],"")</f>
        <v>Subir Cortinas 6;00 Pm</v>
      </c>
      <c r="G818" t="str">
        <f>_xlfn.XLOOKUP(tblGenerador[[#This Row],[ID_Tarea]],tblTareas[ID],tblTareas[Tipo frecuencia],"")</f>
        <v>diario</v>
      </c>
      <c r="H818" t="str">
        <f>_xlfn.XLOOKUP(tblGenerador[[#This Row],[ID_Tarea]],tblTareas[ID],tblTareas[Regla frecuencia],"")</f>
        <v>diario</v>
      </c>
      <c r="I818">
        <f>_xlfn.XLOOKUP(tblGenerador[[#This Row],[ID_Tarea]],tblTareas[ID],tblTareas[Duración Estándar (min)],"")</f>
        <v>5</v>
      </c>
      <c r="J818" t="str">
        <f>_xlfn.XLOOKUP(tblGenerador[[#This Row],[ID_Tarea]],tblTareas[ID],tblTareas[Turno],"")</f>
        <v>Cualquiera</v>
      </c>
      <c r="K818" t="str">
        <f>_xlfn.XLOOKUP(tblGenerador[[#This Row],[ID_Tarea]],tblTareas[ID],tblTareas[Puesto],"")</f>
        <v>Asesora Ventas</v>
      </c>
      <c r="L818">
        <f>_xlfn.XLOOKUP(tblGenerador[[#This Row],[ID_Tarea]],tblTareas[ID],tblTareas[Frec Diaria],"")</f>
        <v>1</v>
      </c>
      <c r="M818" t="str">
        <f>_xlfn.XLOOKUP(tblGenerador[[#This Row],[ID_Tarea]],tblTareas[ID],tblTareas[Excluir_Festivos],"")</f>
        <v>si</v>
      </c>
      <c r="N8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19" spans="1:14">
      <c r="A819" s="6">
        <v>46031</v>
      </c>
      <c r="B819">
        <f>IFERROR(_xlfn.XLOOKUP(tblGenerador[[#This Row],[Fecha]],tblCalendario[Fecha],tblCalendario[Num de Sem],""),"")</f>
        <v>2</v>
      </c>
      <c r="C819" t="str">
        <f>IFERROR(_xlfn.XLOOKUP(tblGenerador[[#This Row],[Fecha]],tblCalendario[Fecha],tblCalendario[Dia Semana],""),"")</f>
        <v>viernes</v>
      </c>
      <c r="D819">
        <f>IFERROR(_xlfn.XLOOKUP(tblGenerador[[#This Row],[Fecha]],tblCalendario[Fecha],tblCalendario[Mes],""),"")</f>
        <v>1</v>
      </c>
      <c r="E819" t="s">
        <v>261</v>
      </c>
      <c r="F819" t="str">
        <f>_xlfn.XLOOKUP(tblGenerador[[#This Row],[ID_Tarea]],tblTareas[ID],tblTareas[TAREAS],"")</f>
        <v>Tableo De Cajas</v>
      </c>
      <c r="G819" t="str">
        <f>_xlfn.XLOOKUP(tblGenerador[[#This Row],[ID_Tarea]],tblTareas[ID],tblTareas[Tipo frecuencia],"")</f>
        <v>diario</v>
      </c>
      <c r="H819" t="str">
        <f>_xlfn.XLOOKUP(tblGenerador[[#This Row],[ID_Tarea]],tblTareas[ID],tblTareas[Regla frecuencia],"")</f>
        <v>diario</v>
      </c>
      <c r="I819">
        <f>_xlfn.XLOOKUP(tblGenerador[[#This Row],[ID_Tarea]],tblTareas[ID],tblTareas[Duración Estándar (min)],"")</f>
        <v>30</v>
      </c>
      <c r="J819" t="str">
        <f>_xlfn.XLOOKUP(tblGenerador[[#This Row],[ID_Tarea]],tblTareas[ID],tblTareas[Turno],"")</f>
        <v>Cualquiera</v>
      </c>
      <c r="K819" t="str">
        <f>_xlfn.XLOOKUP(tblGenerador[[#This Row],[ID_Tarea]],tblTareas[ID],tblTareas[Puesto],"")</f>
        <v>Asesora Ventas</v>
      </c>
      <c r="L819">
        <f>_xlfn.XLOOKUP(tblGenerador[[#This Row],[ID_Tarea]],tblTareas[ID],tblTareas[Frec Diaria],"")</f>
        <v>1</v>
      </c>
      <c r="M819" t="str">
        <f>_xlfn.XLOOKUP(tblGenerador[[#This Row],[ID_Tarea]],tblTareas[ID],tblTareas[Excluir_Festivos],"")</f>
        <v>si</v>
      </c>
      <c r="N8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0" spans="1:14">
      <c r="A820" s="6">
        <v>46031</v>
      </c>
      <c r="B820">
        <f>IFERROR(_xlfn.XLOOKUP(tblGenerador[[#This Row],[Fecha]],tblCalendario[Fecha],tblCalendario[Num de Sem],""),"")</f>
        <v>2</v>
      </c>
      <c r="C820" t="str">
        <f>IFERROR(_xlfn.XLOOKUP(tblGenerador[[#This Row],[Fecha]],tblCalendario[Fecha],tblCalendario[Dia Semana],""),"")</f>
        <v>viernes</v>
      </c>
      <c r="D820">
        <f>IFERROR(_xlfn.XLOOKUP(tblGenerador[[#This Row],[Fecha]],tblCalendario[Fecha],tblCalendario[Mes],""),"")</f>
        <v>1</v>
      </c>
      <c r="E820" t="s">
        <v>262</v>
      </c>
      <c r="F820" t="str">
        <f>_xlfn.XLOOKUP(tblGenerador[[#This Row],[ID_Tarea]],tblTareas[ID],tblTareas[TAREAS],"")</f>
        <v xml:space="preserve">Regar Arboles </v>
      </c>
      <c r="G820" t="str">
        <f>_xlfn.XLOOKUP(tblGenerador[[#This Row],[ID_Tarea]],tblTareas[ID],tblTareas[Tipo frecuencia],"")</f>
        <v>personalizada</v>
      </c>
      <c r="H820" t="str">
        <f>_xlfn.XLOOKUP(tblGenerador[[#This Row],[ID_Tarea]],tblTareas[ID],tblTareas[Regla frecuencia],"")</f>
        <v>martes, jueves, sabado</v>
      </c>
      <c r="I820">
        <f>_xlfn.XLOOKUP(tblGenerador[[#This Row],[ID_Tarea]],tblTareas[ID],tblTareas[Duración Estándar (min)],"")</f>
        <v>15</v>
      </c>
      <c r="J820" t="str">
        <f>_xlfn.XLOOKUP(tblGenerador[[#This Row],[ID_Tarea]],tblTareas[ID],tblTareas[Turno],"")</f>
        <v>Cualquiera</v>
      </c>
      <c r="K820" t="str">
        <f>_xlfn.XLOOKUP(tblGenerador[[#This Row],[ID_Tarea]],tblTareas[ID],tblTareas[Puesto],"")</f>
        <v>Asesora Ventas</v>
      </c>
      <c r="L820">
        <f>_xlfn.XLOOKUP(tblGenerador[[#This Row],[ID_Tarea]],tblTareas[ID],tblTareas[Frec Diaria],"")</f>
        <v>1</v>
      </c>
      <c r="M820" t="str">
        <f>_xlfn.XLOOKUP(tblGenerador[[#This Row],[ID_Tarea]],tblTareas[ID],tblTareas[Excluir_Festivos],"")</f>
        <v>si</v>
      </c>
      <c r="N8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1" spans="1:14">
      <c r="A821" s="6">
        <v>46031</v>
      </c>
      <c r="B821">
        <f>IFERROR(_xlfn.XLOOKUP(tblGenerador[[#This Row],[Fecha]],tblCalendario[Fecha],tblCalendario[Num de Sem],""),"")</f>
        <v>2</v>
      </c>
      <c r="C821" t="str">
        <f>IFERROR(_xlfn.XLOOKUP(tblGenerador[[#This Row],[Fecha]],tblCalendario[Fecha],tblCalendario[Dia Semana],""),"")</f>
        <v>viernes</v>
      </c>
      <c r="D821">
        <f>IFERROR(_xlfn.XLOOKUP(tblGenerador[[#This Row],[Fecha]],tblCalendario[Fecha],tblCalendario[Mes],""),"")</f>
        <v>1</v>
      </c>
      <c r="E821" t="s">
        <v>263</v>
      </c>
      <c r="F821" t="str">
        <f>_xlfn.XLOOKUP(tblGenerador[[#This Row],[ID_Tarea]],tblTareas[ID],tblTareas[TAREAS],"")</f>
        <v>Asignar Responsable Redes Sociales Semana</v>
      </c>
      <c r="G821" t="str">
        <f>_xlfn.XLOOKUP(tblGenerador[[#This Row],[ID_Tarea]],tblTareas[ID],tblTareas[Tipo frecuencia],"")</f>
        <v>semanal</v>
      </c>
      <c r="H821" t="str">
        <f>_xlfn.XLOOKUP(tblGenerador[[#This Row],[ID_Tarea]],tblTareas[ID],tblTareas[Regla frecuencia],"")</f>
        <v>Lunes</v>
      </c>
      <c r="I821">
        <f>_xlfn.XLOOKUP(tblGenerador[[#This Row],[ID_Tarea]],tblTareas[ID],tblTareas[Duración Estándar (min)],"")</f>
        <v>5</v>
      </c>
      <c r="J821" t="str">
        <f>_xlfn.XLOOKUP(tblGenerador[[#This Row],[ID_Tarea]],tblTareas[ID],tblTareas[Turno],"")</f>
        <v>Cualquiera</v>
      </c>
      <c r="K821" t="str">
        <f>_xlfn.XLOOKUP(tblGenerador[[#This Row],[ID_Tarea]],tblTareas[ID],tblTareas[Puesto],"")</f>
        <v>Asesora Ventas</v>
      </c>
      <c r="L821">
        <f>_xlfn.XLOOKUP(tblGenerador[[#This Row],[ID_Tarea]],tblTareas[ID],tblTareas[Frec Diaria],"")</f>
        <v>1</v>
      </c>
      <c r="M821" t="str">
        <f>_xlfn.XLOOKUP(tblGenerador[[#This Row],[ID_Tarea]],tblTareas[ID],tblTareas[Excluir_Festivos],"")</f>
        <v>si</v>
      </c>
      <c r="N8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2" spans="1:14">
      <c r="A822" s="6">
        <v>46031</v>
      </c>
      <c r="B822">
        <f>IFERROR(_xlfn.XLOOKUP(tblGenerador[[#This Row],[Fecha]],tblCalendario[Fecha],tblCalendario[Num de Sem],""),"")</f>
        <v>2</v>
      </c>
      <c r="C822" t="str">
        <f>IFERROR(_xlfn.XLOOKUP(tblGenerador[[#This Row],[Fecha]],tblCalendario[Fecha],tblCalendario[Dia Semana],""),"")</f>
        <v>viernes</v>
      </c>
      <c r="D822">
        <f>IFERROR(_xlfn.XLOOKUP(tblGenerador[[#This Row],[Fecha]],tblCalendario[Fecha],tblCalendario[Mes],""),"")</f>
        <v>1</v>
      </c>
      <c r="E822" t="s">
        <v>264</v>
      </c>
      <c r="F822" t="str">
        <f>_xlfn.XLOOKUP(tblGenerador[[#This Row],[ID_Tarea]],tblTareas[ID],tblTareas[TAREAS],"")</f>
        <v>Revisar mi Zona de Exhibicion</v>
      </c>
      <c r="G822" t="str">
        <f>_xlfn.XLOOKUP(tblGenerador[[#This Row],[ID_Tarea]],tblTareas[ID],tblTareas[Tipo frecuencia],"")</f>
        <v>quincenal</v>
      </c>
      <c r="H822" t="str">
        <f>_xlfn.XLOOKUP(tblGenerador[[#This Row],[ID_Tarea]],tblTareas[ID],tblTareas[Regla frecuencia],"")</f>
        <v>dia 9, dia 24</v>
      </c>
      <c r="I822">
        <f>_xlfn.XLOOKUP(tblGenerador[[#This Row],[ID_Tarea]],tblTareas[ID],tblTareas[Duración Estándar (min)],"")</f>
        <v>60</v>
      </c>
      <c r="J822" t="str">
        <f>_xlfn.XLOOKUP(tblGenerador[[#This Row],[ID_Tarea]],tblTareas[ID],tblTareas[Turno],"")</f>
        <v>Cualquiera</v>
      </c>
      <c r="K822" t="str">
        <f>_xlfn.XLOOKUP(tblGenerador[[#This Row],[ID_Tarea]],tblTareas[ID],tblTareas[Puesto],"")</f>
        <v>Asesora Ventas</v>
      </c>
      <c r="L822">
        <f>_xlfn.XLOOKUP(tblGenerador[[#This Row],[ID_Tarea]],tblTareas[ID],tblTareas[Frec Diaria],"")</f>
        <v>1</v>
      </c>
      <c r="M822" t="str">
        <f>_xlfn.XLOOKUP(tblGenerador[[#This Row],[ID_Tarea]],tblTareas[ID],tblTareas[Excluir_Festivos],"")</f>
        <v>si</v>
      </c>
      <c r="N8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3" spans="1:14">
      <c r="A823" s="6">
        <v>46031</v>
      </c>
      <c r="B823">
        <f>IFERROR(_xlfn.XLOOKUP(tblGenerador[[#This Row],[Fecha]],tblCalendario[Fecha],tblCalendario[Num de Sem],""),"")</f>
        <v>2</v>
      </c>
      <c r="C823" t="str">
        <f>IFERROR(_xlfn.XLOOKUP(tblGenerador[[#This Row],[Fecha]],tblCalendario[Fecha],tblCalendario[Dia Semana],""),"")</f>
        <v>viernes</v>
      </c>
      <c r="D823">
        <f>IFERROR(_xlfn.XLOOKUP(tblGenerador[[#This Row],[Fecha]],tblCalendario[Fecha],tblCalendario[Mes],""),"")</f>
        <v>1</v>
      </c>
      <c r="E823" t="s">
        <v>265</v>
      </c>
      <c r="F823" t="str">
        <f>_xlfn.XLOOKUP(tblGenerador[[#This Row],[ID_Tarea]],tblTareas[ID],tblTareas[TAREAS],"")</f>
        <v>Recuperar Acrilicos y ponerlos en su lugar</v>
      </c>
      <c r="G823" t="str">
        <f>_xlfn.XLOOKUP(tblGenerador[[#This Row],[ID_Tarea]],tblTareas[ID],tblTareas[Tipo frecuencia],"")</f>
        <v>personalizada</v>
      </c>
      <c r="H823" t="str">
        <f>_xlfn.XLOOKUP(tblGenerador[[#This Row],[ID_Tarea]],tblTareas[ID],tblTareas[Regla frecuencia],"")</f>
        <v>lunes, miercoles, viernes</v>
      </c>
      <c r="I823">
        <f>_xlfn.XLOOKUP(tblGenerador[[#This Row],[ID_Tarea]],tblTareas[ID],tblTareas[Duración Estándar (min)],"")</f>
        <v>5</v>
      </c>
      <c r="J823" t="str">
        <f>_xlfn.XLOOKUP(tblGenerador[[#This Row],[ID_Tarea]],tblTareas[ID],tblTareas[Turno],"")</f>
        <v>Cualquiera</v>
      </c>
      <c r="K823" t="str">
        <f>_xlfn.XLOOKUP(tblGenerador[[#This Row],[ID_Tarea]],tblTareas[ID],tblTareas[Puesto],"")</f>
        <v>Asesora Ventas</v>
      </c>
      <c r="L823">
        <f>_xlfn.XLOOKUP(tblGenerador[[#This Row],[ID_Tarea]],tblTareas[ID],tblTareas[Frec Diaria],"")</f>
        <v>1</v>
      </c>
      <c r="M823" t="str">
        <f>_xlfn.XLOOKUP(tblGenerador[[#This Row],[ID_Tarea]],tblTareas[ID],tblTareas[Excluir_Festivos],"")</f>
        <v>si</v>
      </c>
      <c r="N8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4" spans="1:14">
      <c r="A824" s="6">
        <v>46031</v>
      </c>
      <c r="B824">
        <f>IFERROR(_xlfn.XLOOKUP(tblGenerador[[#This Row],[Fecha]],tblCalendario[Fecha],tblCalendario[Num de Sem],""),"")</f>
        <v>2</v>
      </c>
      <c r="C824" t="str">
        <f>IFERROR(_xlfn.XLOOKUP(tblGenerador[[#This Row],[Fecha]],tblCalendario[Fecha],tblCalendario[Dia Semana],""),"")</f>
        <v>viernes</v>
      </c>
      <c r="D824">
        <f>IFERROR(_xlfn.XLOOKUP(tblGenerador[[#This Row],[Fecha]],tblCalendario[Fecha],tblCalendario[Mes],""),"")</f>
        <v>1</v>
      </c>
      <c r="E824" t="s">
        <v>266</v>
      </c>
      <c r="F824" t="str">
        <f>_xlfn.XLOOKUP(tblGenerador[[#This Row],[ID_Tarea]],tblTareas[ID],tblTareas[TAREAS],"")</f>
        <v>Validar INE's vs ventas con Vale y CD Vs Veriscan</v>
      </c>
      <c r="G824" t="str">
        <f>_xlfn.XLOOKUP(tblGenerador[[#This Row],[ID_Tarea]],tblTareas[ID],tblTareas[Tipo frecuencia],"")</f>
        <v>semanal</v>
      </c>
      <c r="H824" t="str">
        <f>_xlfn.XLOOKUP(tblGenerador[[#This Row],[ID_Tarea]],tblTareas[ID],tblTareas[Regla frecuencia],"")</f>
        <v>sábado</v>
      </c>
      <c r="I824">
        <f>_xlfn.XLOOKUP(tblGenerador[[#This Row],[ID_Tarea]],tblTareas[ID],tblTareas[Duración Estándar (min)],"")</f>
        <v>20</v>
      </c>
      <c r="J824" t="str">
        <f>_xlfn.XLOOKUP(tblGenerador[[#This Row],[ID_Tarea]],tblTareas[ID],tblTareas[Turno],"")</f>
        <v>Cualquiera</v>
      </c>
      <c r="K824" t="str">
        <f>_xlfn.XLOOKUP(tblGenerador[[#This Row],[ID_Tarea]],tblTareas[ID],tblTareas[Puesto],"")</f>
        <v>Auxiliar Administrativo</v>
      </c>
      <c r="L824">
        <f>_xlfn.XLOOKUP(tblGenerador[[#This Row],[ID_Tarea]],tblTareas[ID],tblTareas[Frec Diaria],"")</f>
        <v>1</v>
      </c>
      <c r="M824" t="str">
        <f>_xlfn.XLOOKUP(tblGenerador[[#This Row],[ID_Tarea]],tblTareas[ID],tblTareas[Excluir_Festivos],"")</f>
        <v>si</v>
      </c>
      <c r="N8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5" spans="1:14">
      <c r="A825" s="6">
        <v>46031</v>
      </c>
      <c r="B825">
        <f>IFERROR(_xlfn.XLOOKUP(tblGenerador[[#This Row],[Fecha]],tblCalendario[Fecha],tblCalendario[Num de Sem],""),"")</f>
        <v>2</v>
      </c>
      <c r="C825" t="str">
        <f>IFERROR(_xlfn.XLOOKUP(tblGenerador[[#This Row],[Fecha]],tblCalendario[Fecha],tblCalendario[Dia Semana],""),"")</f>
        <v>viernes</v>
      </c>
      <c r="D825">
        <f>IFERROR(_xlfn.XLOOKUP(tblGenerador[[#This Row],[Fecha]],tblCalendario[Fecha],tblCalendario[Mes],""),"")</f>
        <v>1</v>
      </c>
      <c r="E825" t="s">
        <v>267</v>
      </c>
      <c r="F825" t="str">
        <f>_xlfn.XLOOKUP(tblGenerador[[#This Row],[ID_Tarea]],tblTareas[ID],tblTareas[TAREAS],"")</f>
        <v xml:space="preserve">Archivar Solicitudes </v>
      </c>
      <c r="G825" t="str">
        <f>_xlfn.XLOOKUP(tblGenerador[[#This Row],[ID_Tarea]],tblTareas[ID],tblTareas[Tipo frecuencia],"")</f>
        <v>semanal</v>
      </c>
      <c r="H825" t="str">
        <f>_xlfn.XLOOKUP(tblGenerador[[#This Row],[ID_Tarea]],tblTareas[ID],tblTareas[Regla frecuencia],"")</f>
        <v>viernes</v>
      </c>
      <c r="I825">
        <f>_xlfn.XLOOKUP(tblGenerador[[#This Row],[ID_Tarea]],tblTareas[ID],tblTareas[Duración Estándar (min)],"")</f>
        <v>10</v>
      </c>
      <c r="J825" t="str">
        <f>_xlfn.XLOOKUP(tblGenerador[[#This Row],[ID_Tarea]],tblTareas[ID],tblTareas[Turno],"")</f>
        <v>Cualquiera</v>
      </c>
      <c r="K825" t="str">
        <f>_xlfn.XLOOKUP(tblGenerador[[#This Row],[ID_Tarea]],tblTareas[ID],tblTareas[Puesto],"")</f>
        <v>Asesora Ventas</v>
      </c>
      <c r="L825">
        <f>_xlfn.XLOOKUP(tblGenerador[[#This Row],[ID_Tarea]],tblTareas[ID],tblTareas[Frec Diaria],"")</f>
        <v>1</v>
      </c>
      <c r="M825" t="str">
        <f>_xlfn.XLOOKUP(tblGenerador[[#This Row],[ID_Tarea]],tblTareas[ID],tblTareas[Excluir_Festivos],"")</f>
        <v>si</v>
      </c>
      <c r="N8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26" spans="1:14">
      <c r="A826" s="6">
        <v>46031</v>
      </c>
      <c r="B826">
        <f>IFERROR(_xlfn.XLOOKUP(tblGenerador[[#This Row],[Fecha]],tblCalendario[Fecha],tblCalendario[Num de Sem],""),"")</f>
        <v>2</v>
      </c>
      <c r="C826" t="str">
        <f>IFERROR(_xlfn.XLOOKUP(tblGenerador[[#This Row],[Fecha]],tblCalendario[Fecha],tblCalendario[Dia Semana],""),"")</f>
        <v>viernes</v>
      </c>
      <c r="D826">
        <f>IFERROR(_xlfn.XLOOKUP(tblGenerador[[#This Row],[Fecha]],tblCalendario[Fecha],tblCalendario[Mes],""),"")</f>
        <v>1</v>
      </c>
      <c r="E826" t="s">
        <v>268</v>
      </c>
      <c r="F826" t="str">
        <f>_xlfn.XLOOKUP(tblGenerador[[#This Row],[ID_Tarea]],tblTareas[ID],tblTareas[TAREAS],"")</f>
        <v xml:space="preserve">Orden Clasificacion y depuracion de documentos en Organizador Blanco </v>
      </c>
      <c r="G826" t="str">
        <f>_xlfn.XLOOKUP(tblGenerador[[#This Row],[ID_Tarea]],tblTareas[ID],tblTareas[Tipo frecuencia],"")</f>
        <v>semanal</v>
      </c>
      <c r="H826" t="str">
        <f>_xlfn.XLOOKUP(tblGenerador[[#This Row],[ID_Tarea]],tblTareas[ID],tblTareas[Regla frecuencia],"")</f>
        <v>sábado</v>
      </c>
      <c r="I826">
        <f>_xlfn.XLOOKUP(tblGenerador[[#This Row],[ID_Tarea]],tblTareas[ID],tblTareas[Duración Estándar (min)],"")</f>
        <v>15</v>
      </c>
      <c r="J826" t="str">
        <f>_xlfn.XLOOKUP(tblGenerador[[#This Row],[ID_Tarea]],tblTareas[ID],tblTareas[Turno],"")</f>
        <v>Cualquiera</v>
      </c>
      <c r="K826" t="str">
        <f>_xlfn.XLOOKUP(tblGenerador[[#This Row],[ID_Tarea]],tblTareas[ID],tblTareas[Puesto],"")</f>
        <v>Sub Coordinadora</v>
      </c>
      <c r="L826">
        <f>_xlfn.XLOOKUP(tblGenerador[[#This Row],[ID_Tarea]],tblTareas[ID],tblTareas[Frec Diaria],"")</f>
        <v>1</v>
      </c>
      <c r="M826" t="str">
        <f>_xlfn.XLOOKUP(tblGenerador[[#This Row],[ID_Tarea]],tblTareas[ID],tblTareas[Excluir_Festivos],"")</f>
        <v>si</v>
      </c>
      <c r="N8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7" spans="1:14">
      <c r="A827" s="6">
        <v>46031</v>
      </c>
      <c r="B827">
        <f>IFERROR(_xlfn.XLOOKUP(tblGenerador[[#This Row],[Fecha]],tblCalendario[Fecha],tblCalendario[Num de Sem],""),"")</f>
        <v>2</v>
      </c>
      <c r="C827" t="str">
        <f>IFERROR(_xlfn.XLOOKUP(tblGenerador[[#This Row],[Fecha]],tblCalendario[Fecha],tblCalendario[Dia Semana],""),"")</f>
        <v>viernes</v>
      </c>
      <c r="D827">
        <f>IFERROR(_xlfn.XLOOKUP(tblGenerador[[#This Row],[Fecha]],tblCalendario[Fecha],tblCalendario[Mes],""),"")</f>
        <v>1</v>
      </c>
      <c r="E827" t="s">
        <v>269</v>
      </c>
      <c r="F827" t="str">
        <f>_xlfn.XLOOKUP(tblGenerador[[#This Row],[ID_Tarea]],tblTareas[ID],tblTareas[TAREAS],"")</f>
        <v>Reparar Cajas Maltratadas</v>
      </c>
      <c r="G827" t="str">
        <f>_xlfn.XLOOKUP(tblGenerador[[#This Row],[ID_Tarea]],tblTareas[ID],tblTareas[Tipo frecuencia],"")</f>
        <v>semanal</v>
      </c>
      <c r="H827" t="str">
        <f>_xlfn.XLOOKUP(tblGenerador[[#This Row],[ID_Tarea]],tblTareas[ID],tblTareas[Regla frecuencia],"")</f>
        <v>domingo</v>
      </c>
      <c r="I827">
        <f>_xlfn.XLOOKUP(tblGenerador[[#This Row],[ID_Tarea]],tblTareas[ID],tblTareas[Duración Estándar (min)],"")</f>
        <v>10</v>
      </c>
      <c r="J827" t="str">
        <f>_xlfn.XLOOKUP(tblGenerador[[#This Row],[ID_Tarea]],tblTareas[ID],tblTareas[Turno],"")</f>
        <v>Cualquiera</v>
      </c>
      <c r="K827" t="str">
        <f>_xlfn.XLOOKUP(tblGenerador[[#This Row],[ID_Tarea]],tblTareas[ID],tblTareas[Puesto],"")</f>
        <v>Asesora Ventas</v>
      </c>
      <c r="L827">
        <f>_xlfn.XLOOKUP(tblGenerador[[#This Row],[ID_Tarea]],tblTareas[ID],tblTareas[Frec Diaria],"")</f>
        <v>1</v>
      </c>
      <c r="M827" t="str">
        <f>_xlfn.XLOOKUP(tblGenerador[[#This Row],[ID_Tarea]],tblTareas[ID],tblTareas[Excluir_Festivos],"")</f>
        <v>si</v>
      </c>
      <c r="N8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8" spans="1:14">
      <c r="A828" s="6">
        <v>46031</v>
      </c>
      <c r="B828">
        <f>IFERROR(_xlfn.XLOOKUP(tblGenerador[[#This Row],[Fecha]],tblCalendario[Fecha],tblCalendario[Num de Sem],""),"")</f>
        <v>2</v>
      </c>
      <c r="C828" t="str">
        <f>IFERROR(_xlfn.XLOOKUP(tblGenerador[[#This Row],[Fecha]],tblCalendario[Fecha],tblCalendario[Dia Semana],""),"")</f>
        <v>viernes</v>
      </c>
      <c r="D828">
        <f>IFERROR(_xlfn.XLOOKUP(tblGenerador[[#This Row],[Fecha]],tblCalendario[Fecha],tblCalendario[Mes],""),"")</f>
        <v>1</v>
      </c>
      <c r="E828" t="s">
        <v>270</v>
      </c>
      <c r="F828" t="str">
        <f>_xlfn.XLOOKUP(tblGenerador[[#This Row],[ID_Tarea]],tblTareas[ID],tblTareas[TAREAS],"")</f>
        <v>Proponer Calzado a Descuento</v>
      </c>
      <c r="G828" t="str">
        <f>_xlfn.XLOOKUP(tblGenerador[[#This Row],[ID_Tarea]],tblTareas[ID],tblTareas[Tipo frecuencia],"")</f>
        <v>semanal</v>
      </c>
      <c r="H828" t="str">
        <f>_xlfn.XLOOKUP(tblGenerador[[#This Row],[ID_Tarea]],tblTareas[ID],tblTareas[Regla frecuencia],"")</f>
        <v>lunes</v>
      </c>
      <c r="I828">
        <f>_xlfn.XLOOKUP(tblGenerador[[#This Row],[ID_Tarea]],tblTareas[ID],tblTareas[Duración Estándar (min)],"")</f>
        <v>5</v>
      </c>
      <c r="J828" t="str">
        <f>_xlfn.XLOOKUP(tblGenerador[[#This Row],[ID_Tarea]],tblTareas[ID],tblTareas[Turno],"")</f>
        <v>Cualquiera</v>
      </c>
      <c r="K828" t="str">
        <f>_xlfn.XLOOKUP(tblGenerador[[#This Row],[ID_Tarea]],tblTareas[ID],tblTareas[Puesto],"")</f>
        <v>Asesora Ventas</v>
      </c>
      <c r="L828">
        <f>_xlfn.XLOOKUP(tblGenerador[[#This Row],[ID_Tarea]],tblTareas[ID],tblTareas[Frec Diaria],"")</f>
        <v>1</v>
      </c>
      <c r="M828" t="str">
        <f>_xlfn.XLOOKUP(tblGenerador[[#This Row],[ID_Tarea]],tblTareas[ID],tblTareas[Excluir_Festivos],"")</f>
        <v>si</v>
      </c>
      <c r="N8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29" spans="1:14">
      <c r="A829" s="6">
        <v>46031</v>
      </c>
      <c r="B829">
        <f>IFERROR(_xlfn.XLOOKUP(tblGenerador[[#This Row],[Fecha]],tblCalendario[Fecha],tblCalendario[Num de Sem],""),"")</f>
        <v>2</v>
      </c>
      <c r="C829" t="str">
        <f>IFERROR(_xlfn.XLOOKUP(tblGenerador[[#This Row],[Fecha]],tblCalendario[Fecha],tblCalendario[Dia Semana],""),"")</f>
        <v>viernes</v>
      </c>
      <c r="D829">
        <f>IFERROR(_xlfn.XLOOKUP(tblGenerador[[#This Row],[Fecha]],tblCalendario[Fecha],tblCalendario[Mes],""),"")</f>
        <v>1</v>
      </c>
      <c r="E829" t="s">
        <v>271</v>
      </c>
      <c r="F829" t="str">
        <f>_xlfn.XLOOKUP(tblGenerador[[#This Row],[ID_Tarea]],tblTareas[ID],tblTareas[TAREAS],"")</f>
        <v xml:space="preserve">Computadoras Limpias </v>
      </c>
      <c r="G829" t="str">
        <f>_xlfn.XLOOKUP(tblGenerador[[#This Row],[ID_Tarea]],tblTareas[ID],tblTareas[Tipo frecuencia],"")</f>
        <v>mensual</v>
      </c>
      <c r="H829" t="str">
        <f>_xlfn.XLOOKUP(tblGenerador[[#This Row],[ID_Tarea]],tblTareas[ID],tblTareas[Regla frecuencia],"")</f>
        <v>dia 12</v>
      </c>
      <c r="I829">
        <f>_xlfn.XLOOKUP(tblGenerador[[#This Row],[ID_Tarea]],tblTareas[ID],tblTareas[Duración Estándar (min)],"")</f>
        <v>10</v>
      </c>
      <c r="J829" t="str">
        <f>_xlfn.XLOOKUP(tblGenerador[[#This Row],[ID_Tarea]],tblTareas[ID],tblTareas[Turno],"")</f>
        <v>Cualquiera</v>
      </c>
      <c r="K829" t="str">
        <f>_xlfn.XLOOKUP(tblGenerador[[#This Row],[ID_Tarea]],tblTareas[ID],tblTareas[Puesto],"")</f>
        <v>Asesora Ventas</v>
      </c>
      <c r="L829">
        <f>_xlfn.XLOOKUP(tblGenerador[[#This Row],[ID_Tarea]],tblTareas[ID],tblTareas[Frec Diaria],"")</f>
        <v>1</v>
      </c>
      <c r="M829" t="str">
        <f>_xlfn.XLOOKUP(tblGenerador[[#This Row],[ID_Tarea]],tblTareas[ID],tblTareas[Excluir_Festivos],"")</f>
        <v>si</v>
      </c>
      <c r="N8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0" spans="1:14">
      <c r="A830" s="6">
        <v>46031</v>
      </c>
      <c r="B830">
        <f>IFERROR(_xlfn.XLOOKUP(tblGenerador[[#This Row],[Fecha]],tblCalendario[Fecha],tblCalendario[Num de Sem],""),"")</f>
        <v>2</v>
      </c>
      <c r="C830" t="str">
        <f>IFERROR(_xlfn.XLOOKUP(tblGenerador[[#This Row],[Fecha]],tblCalendario[Fecha],tblCalendario[Dia Semana],""),"")</f>
        <v>viernes</v>
      </c>
      <c r="D830">
        <f>IFERROR(_xlfn.XLOOKUP(tblGenerador[[#This Row],[Fecha]],tblCalendario[Fecha],tblCalendario[Mes],""),"")</f>
        <v>1</v>
      </c>
      <c r="E830" t="s">
        <v>272</v>
      </c>
      <c r="F830" t="str">
        <f>_xlfn.XLOOKUP(tblGenerador[[#This Row],[ID_Tarea]],tblTareas[ID],tblTareas[TAREAS],"")</f>
        <v>Depuracion De Relaciones Saldadas</v>
      </c>
      <c r="G830" t="str">
        <f>_xlfn.XLOOKUP(tblGenerador[[#This Row],[ID_Tarea]],tblTareas[ID],tblTareas[Tipo frecuencia],"")</f>
        <v>mensual</v>
      </c>
      <c r="H830" t="str">
        <f>_xlfn.XLOOKUP(tblGenerador[[#This Row],[ID_Tarea]],tblTareas[ID],tblTareas[Regla frecuencia],"")</f>
        <v>dia 13</v>
      </c>
      <c r="I830">
        <f>_xlfn.XLOOKUP(tblGenerador[[#This Row],[ID_Tarea]],tblTareas[ID],tblTareas[Duración Estándar (min)],"")</f>
        <v>20</v>
      </c>
      <c r="J830" t="str">
        <f>_xlfn.XLOOKUP(tblGenerador[[#This Row],[ID_Tarea]],tblTareas[ID],tblTareas[Turno],"")</f>
        <v>Cualquiera</v>
      </c>
      <c r="K830" t="str">
        <f>_xlfn.XLOOKUP(tblGenerador[[#This Row],[ID_Tarea]],tblTareas[ID],tblTareas[Puesto],"")</f>
        <v>Asesora Ventas</v>
      </c>
      <c r="L830">
        <f>_xlfn.XLOOKUP(tblGenerador[[#This Row],[ID_Tarea]],tblTareas[ID],tblTareas[Frec Diaria],"")</f>
        <v>1</v>
      </c>
      <c r="M830" t="str">
        <f>_xlfn.XLOOKUP(tblGenerador[[#This Row],[ID_Tarea]],tblTareas[ID],tblTareas[Excluir_Festivos],"")</f>
        <v>si</v>
      </c>
      <c r="N8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1" spans="1:14">
      <c r="A831" s="6">
        <v>46031</v>
      </c>
      <c r="B831">
        <f>IFERROR(_xlfn.XLOOKUP(tblGenerador[[#This Row],[Fecha]],tblCalendario[Fecha],tblCalendario[Num de Sem],""),"")</f>
        <v>2</v>
      </c>
      <c r="C831" t="str">
        <f>IFERROR(_xlfn.XLOOKUP(tblGenerador[[#This Row],[Fecha]],tblCalendario[Fecha],tblCalendario[Dia Semana],""),"")</f>
        <v>viernes</v>
      </c>
      <c r="D831">
        <f>IFERROR(_xlfn.XLOOKUP(tblGenerador[[#This Row],[Fecha]],tblCalendario[Fecha],tblCalendario[Mes],""),"")</f>
        <v>1</v>
      </c>
      <c r="E831" t="s">
        <v>273</v>
      </c>
      <c r="F831" t="str">
        <f>_xlfn.XLOOKUP(tblGenerador[[#This Row],[ID_Tarea]],tblTareas[ID],tblTareas[TAREAS],"")</f>
        <v>Re imprimir Etiquetas D/ Codigo De Barra Despegadas, Borrosas</v>
      </c>
      <c r="G831" t="str">
        <f>_xlfn.XLOOKUP(tblGenerador[[#This Row],[ID_Tarea]],tblTareas[ID],tblTareas[Tipo frecuencia],"")</f>
        <v>mensual</v>
      </c>
      <c r="H831" t="str">
        <f>_xlfn.XLOOKUP(tblGenerador[[#This Row],[ID_Tarea]],tblTareas[ID],tblTareas[Regla frecuencia],"")</f>
        <v>dia 24</v>
      </c>
      <c r="I831">
        <f>_xlfn.XLOOKUP(tblGenerador[[#This Row],[ID_Tarea]],tblTareas[ID],tblTareas[Duración Estándar (min)],"")</f>
        <v>10</v>
      </c>
      <c r="J831" t="str">
        <f>_xlfn.XLOOKUP(tblGenerador[[#This Row],[ID_Tarea]],tblTareas[ID],tblTareas[Turno],"")</f>
        <v>Cualquiera</v>
      </c>
      <c r="K831" t="str">
        <f>_xlfn.XLOOKUP(tblGenerador[[#This Row],[ID_Tarea]],tblTareas[ID],tblTareas[Puesto],"")</f>
        <v>Asesora Ventas</v>
      </c>
      <c r="L831">
        <f>_xlfn.XLOOKUP(tblGenerador[[#This Row],[ID_Tarea]],tblTareas[ID],tblTareas[Frec Diaria],"")</f>
        <v>1</v>
      </c>
      <c r="M831" t="str">
        <f>_xlfn.XLOOKUP(tblGenerador[[#This Row],[ID_Tarea]],tblTareas[ID],tblTareas[Excluir_Festivos],"")</f>
        <v>si</v>
      </c>
      <c r="N8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2" spans="1:14">
      <c r="A832" s="6">
        <v>46031</v>
      </c>
      <c r="B832">
        <f>IFERROR(_xlfn.XLOOKUP(tblGenerador[[#This Row],[Fecha]],tblCalendario[Fecha],tblCalendario[Num de Sem],""),"")</f>
        <v>2</v>
      </c>
      <c r="C832" t="str">
        <f>IFERROR(_xlfn.XLOOKUP(tblGenerador[[#This Row],[Fecha]],tblCalendario[Fecha],tblCalendario[Dia Semana],""),"")</f>
        <v>viernes</v>
      </c>
      <c r="D832">
        <f>IFERROR(_xlfn.XLOOKUP(tblGenerador[[#This Row],[Fecha]],tblCalendario[Fecha],tblCalendario[Mes],""),"")</f>
        <v>1</v>
      </c>
      <c r="E832" t="s">
        <v>274</v>
      </c>
      <c r="F832" t="str">
        <f>_xlfn.XLOOKUP(tblGenerador[[#This Row],[ID_Tarea]],tblTareas[ID],tblTareas[TAREAS],"")</f>
        <v>Hacer Espacios en almacen</v>
      </c>
      <c r="G832" t="str">
        <f>_xlfn.XLOOKUP(tblGenerador[[#This Row],[ID_Tarea]],tblTareas[ID],tblTareas[Tipo frecuencia],"")</f>
        <v>semanal</v>
      </c>
      <c r="H832" t="str">
        <f>_xlfn.XLOOKUP(tblGenerador[[#This Row],[ID_Tarea]],tblTareas[ID],tblTareas[Regla frecuencia],"")</f>
        <v>jueves</v>
      </c>
      <c r="I832">
        <f>_xlfn.XLOOKUP(tblGenerador[[#This Row],[ID_Tarea]],tblTareas[ID],tblTareas[Duración Estándar (min)],"")</f>
        <v>20</v>
      </c>
      <c r="J832" t="str">
        <f>_xlfn.XLOOKUP(tblGenerador[[#This Row],[ID_Tarea]],tblTareas[ID],tblTareas[Turno],"")</f>
        <v>Cualquiera</v>
      </c>
      <c r="K832" t="str">
        <f>_xlfn.XLOOKUP(tblGenerador[[#This Row],[ID_Tarea]],tblTareas[ID],tblTareas[Puesto],"")</f>
        <v>Asesora Ventas</v>
      </c>
      <c r="L832">
        <f>_xlfn.XLOOKUP(tblGenerador[[#This Row],[ID_Tarea]],tblTareas[ID],tblTareas[Frec Diaria],"")</f>
        <v>1</v>
      </c>
      <c r="M832" t="str">
        <f>_xlfn.XLOOKUP(tblGenerador[[#This Row],[ID_Tarea]],tblTareas[ID],tblTareas[Excluir_Festivos],"")</f>
        <v>si</v>
      </c>
      <c r="N8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3" spans="1:14">
      <c r="A833" s="6">
        <v>46031</v>
      </c>
      <c r="B833">
        <f>IFERROR(_xlfn.XLOOKUP(tblGenerador[[#This Row],[Fecha]],tblCalendario[Fecha],tblCalendario[Num de Sem],""),"")</f>
        <v>2</v>
      </c>
      <c r="C833" t="str">
        <f>IFERROR(_xlfn.XLOOKUP(tblGenerador[[#This Row],[Fecha]],tblCalendario[Fecha],tblCalendario[Dia Semana],""),"")</f>
        <v>viernes</v>
      </c>
      <c r="D833">
        <f>IFERROR(_xlfn.XLOOKUP(tblGenerador[[#This Row],[Fecha]],tblCalendario[Fecha],tblCalendario[Mes],""),"")</f>
        <v>1</v>
      </c>
      <c r="E833" t="s">
        <v>275</v>
      </c>
      <c r="F833" t="str">
        <f>_xlfn.XLOOKUP(tblGenerador[[#This Row],[ID_Tarea]],tblTareas[ID],tblTareas[TAREAS],"")</f>
        <v xml:space="preserve">Lavar Cintas Percudidas </v>
      </c>
      <c r="G833" t="str">
        <f>_xlfn.XLOOKUP(tblGenerador[[#This Row],[ID_Tarea]],tblTareas[ID],tblTareas[Tipo frecuencia],"")</f>
        <v>bimestral</v>
      </c>
      <c r="H833" t="str">
        <f>_xlfn.XLOOKUP(tblGenerador[[#This Row],[ID_Tarea]],tblTareas[ID],tblTareas[Regla frecuencia],"")</f>
        <v>ultimo dia del mes</v>
      </c>
      <c r="I833">
        <f>_xlfn.XLOOKUP(tblGenerador[[#This Row],[ID_Tarea]],tblTareas[ID],tblTareas[Duración Estándar (min)],"")</f>
        <v>15</v>
      </c>
      <c r="J833" t="str">
        <f>_xlfn.XLOOKUP(tblGenerador[[#This Row],[ID_Tarea]],tblTareas[ID],tblTareas[Turno],"")</f>
        <v>Cualquiera</v>
      </c>
      <c r="K833" t="str">
        <f>_xlfn.XLOOKUP(tblGenerador[[#This Row],[ID_Tarea]],tblTareas[ID],tblTareas[Puesto],"")</f>
        <v>Asesora Ventas</v>
      </c>
      <c r="L833">
        <f>_xlfn.XLOOKUP(tblGenerador[[#This Row],[ID_Tarea]],tblTareas[ID],tblTareas[Frec Diaria],"")</f>
        <v>1</v>
      </c>
      <c r="M833" t="str">
        <f>_xlfn.XLOOKUP(tblGenerador[[#This Row],[ID_Tarea]],tblTareas[ID],tblTareas[Excluir_Festivos],"")</f>
        <v>si</v>
      </c>
      <c r="N8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4" spans="1:14">
      <c r="A834" s="6">
        <v>46031</v>
      </c>
      <c r="B834">
        <f>IFERROR(_xlfn.XLOOKUP(tblGenerador[[#This Row],[Fecha]],tblCalendario[Fecha],tblCalendario[Num de Sem],""),"")</f>
        <v>2</v>
      </c>
      <c r="C834" t="str">
        <f>IFERROR(_xlfn.XLOOKUP(tblGenerador[[#This Row],[Fecha]],tblCalendario[Fecha],tblCalendario[Dia Semana],""),"")</f>
        <v>viernes</v>
      </c>
      <c r="D834">
        <f>IFERROR(_xlfn.XLOOKUP(tblGenerador[[#This Row],[Fecha]],tblCalendario[Fecha],tblCalendario[Mes],""),"")</f>
        <v>1</v>
      </c>
      <c r="E834" t="s">
        <v>276</v>
      </c>
      <c r="F834" t="str">
        <f>_xlfn.XLOOKUP(tblGenerador[[#This Row],[ID_Tarea]],tblTareas[ID],tblTareas[TAREAS],"")</f>
        <v>Capturar lotes de Recepcion De Mercancia</v>
      </c>
      <c r="G834" t="str">
        <f>_xlfn.XLOOKUP(tblGenerador[[#This Row],[ID_Tarea]],tblTareas[ID],tblTareas[Tipo frecuencia],"")</f>
        <v>diario</v>
      </c>
      <c r="H834" t="str">
        <f>_xlfn.XLOOKUP(tblGenerador[[#This Row],[ID_Tarea]],tblTareas[ID],tblTareas[Regla frecuencia],"")</f>
        <v>diario</v>
      </c>
      <c r="I834">
        <f>_xlfn.XLOOKUP(tblGenerador[[#This Row],[ID_Tarea]],tblTareas[ID],tblTareas[Duración Estándar (min)],"")</f>
        <v>30</v>
      </c>
      <c r="J834" t="str">
        <f>_xlfn.XLOOKUP(tblGenerador[[#This Row],[ID_Tarea]],tblTareas[ID],tblTareas[Turno],"")</f>
        <v>Cualquiera</v>
      </c>
      <c r="K834" t="str">
        <f>_xlfn.XLOOKUP(tblGenerador[[#This Row],[ID_Tarea]],tblTareas[ID],tblTareas[Puesto],"")</f>
        <v>Asesora Ventas</v>
      </c>
      <c r="L834">
        <f>_xlfn.XLOOKUP(tblGenerador[[#This Row],[ID_Tarea]],tblTareas[ID],tblTareas[Frec Diaria],"")</f>
        <v>1</v>
      </c>
      <c r="M834" t="str">
        <f>_xlfn.XLOOKUP(tblGenerador[[#This Row],[ID_Tarea]],tblTareas[ID],tblTareas[Excluir_Festivos],"")</f>
        <v>si</v>
      </c>
      <c r="N8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35" spans="1:14">
      <c r="A835" s="6">
        <v>46031</v>
      </c>
      <c r="B835">
        <f>IFERROR(_xlfn.XLOOKUP(tblGenerador[[#This Row],[Fecha]],tblCalendario[Fecha],tblCalendario[Num de Sem],""),"")</f>
        <v>2</v>
      </c>
      <c r="C835" t="str">
        <f>IFERROR(_xlfn.XLOOKUP(tblGenerador[[#This Row],[Fecha]],tblCalendario[Fecha],tblCalendario[Dia Semana],""),"")</f>
        <v>viernes</v>
      </c>
      <c r="D835">
        <f>IFERROR(_xlfn.XLOOKUP(tblGenerador[[#This Row],[Fecha]],tblCalendario[Fecha],tblCalendario[Mes],""),"")</f>
        <v>1</v>
      </c>
      <c r="E835" t="s">
        <v>277</v>
      </c>
      <c r="F835" t="str">
        <f>_xlfn.XLOOKUP(tblGenerador[[#This Row],[ID_Tarea]],tblTareas[ID],tblTareas[TAREAS],"")</f>
        <v>Alto flujo de Transferencias</v>
      </c>
      <c r="G835" t="str">
        <f>_xlfn.XLOOKUP(tblGenerador[[#This Row],[ID_Tarea]],tblTareas[ID],tblTareas[Tipo frecuencia],"")</f>
        <v>personalizada</v>
      </c>
      <c r="H835" t="str">
        <f>_xlfn.XLOOKUP(tblGenerador[[#This Row],[ID_Tarea]],tblTareas[ID],tblTareas[Regla frecuencia],"")</f>
        <v>dia 1, dia 2, dia 3, dia 4, dia 5, dia 15, dia 16, dia 17, dia 18, dia 19, dia 20</v>
      </c>
      <c r="I835">
        <f>_xlfn.XLOOKUP(tblGenerador[[#This Row],[ID_Tarea]],tblTareas[ID],tblTareas[Duración Estándar (min)],"")</f>
        <v>15</v>
      </c>
      <c r="J835" t="str">
        <f>_xlfn.XLOOKUP(tblGenerador[[#This Row],[ID_Tarea]],tblTareas[ID],tblTareas[Turno],"")</f>
        <v>Cualquiera</v>
      </c>
      <c r="K835" t="str">
        <f>_xlfn.XLOOKUP(tblGenerador[[#This Row],[ID_Tarea]],tblTareas[ID],tblTareas[Puesto],"")</f>
        <v>Asesora Ventas</v>
      </c>
      <c r="L835">
        <f>_xlfn.XLOOKUP(tblGenerador[[#This Row],[ID_Tarea]],tblTareas[ID],tblTareas[Frec Diaria],"")</f>
        <v>1</v>
      </c>
      <c r="M835" t="str">
        <f>_xlfn.XLOOKUP(tblGenerador[[#This Row],[ID_Tarea]],tblTareas[ID],tblTareas[Excluir_Festivos],"")</f>
        <v>si</v>
      </c>
      <c r="N8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6" spans="1:14">
      <c r="A836" s="6">
        <v>46031</v>
      </c>
      <c r="B836">
        <f>IFERROR(_xlfn.XLOOKUP(tblGenerador[[#This Row],[Fecha]],tblCalendario[Fecha],tblCalendario[Num de Sem],""),"")</f>
        <v>2</v>
      </c>
      <c r="C836" t="str">
        <f>IFERROR(_xlfn.XLOOKUP(tblGenerador[[#This Row],[Fecha]],tblCalendario[Fecha],tblCalendario[Dia Semana],""),"")</f>
        <v>viernes</v>
      </c>
      <c r="D836">
        <f>IFERROR(_xlfn.XLOOKUP(tblGenerador[[#This Row],[Fecha]],tblCalendario[Fecha],tblCalendario[Mes],""),"")</f>
        <v>1</v>
      </c>
      <c r="E836" t="s">
        <v>278</v>
      </c>
      <c r="F836" t="str">
        <f>_xlfn.XLOOKUP(tblGenerador[[#This Row],[ID_Tarea]],tblTareas[ID],tblTareas[TAREAS],"")</f>
        <v>Preparar/Organizar Revisión De Mcia.</v>
      </c>
      <c r="G836" t="str">
        <f>_xlfn.XLOOKUP(tblGenerador[[#This Row],[ID_Tarea]],tblTareas[ID],tblTareas[Tipo frecuencia],"")</f>
        <v>mensual</v>
      </c>
      <c r="H836" t="str">
        <f>_xlfn.XLOOKUP(tblGenerador[[#This Row],[ID_Tarea]],tblTareas[ID],tblTareas[Regla frecuencia],"")</f>
        <v>dia 21, dia 22, dia 23</v>
      </c>
      <c r="I836">
        <f>_xlfn.XLOOKUP(tblGenerador[[#This Row],[ID_Tarea]],tblTareas[ID],tblTareas[Duración Estándar (min)],"")</f>
        <v>10</v>
      </c>
      <c r="J836" t="str">
        <f>_xlfn.XLOOKUP(tblGenerador[[#This Row],[ID_Tarea]],tblTareas[ID],tblTareas[Turno],"")</f>
        <v>Cualquiera</v>
      </c>
      <c r="K836" t="str">
        <f>_xlfn.XLOOKUP(tblGenerador[[#This Row],[ID_Tarea]],tblTareas[ID],tblTareas[Puesto],"")</f>
        <v>Sub Coordinadora</v>
      </c>
      <c r="L836">
        <f>_xlfn.XLOOKUP(tblGenerador[[#This Row],[ID_Tarea]],tblTareas[ID],tblTareas[Frec Diaria],"")</f>
        <v>1</v>
      </c>
      <c r="M836" t="str">
        <f>_xlfn.XLOOKUP(tblGenerador[[#This Row],[ID_Tarea]],tblTareas[ID],tblTareas[Excluir_Festivos],"")</f>
        <v>si</v>
      </c>
      <c r="N8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7" spans="1:14">
      <c r="A837" s="6">
        <v>46031</v>
      </c>
      <c r="B837">
        <f>IFERROR(_xlfn.XLOOKUP(tblGenerador[[#This Row],[Fecha]],tblCalendario[Fecha],tblCalendario[Num de Sem],""),"")</f>
        <v>2</v>
      </c>
      <c r="C837" t="str">
        <f>IFERROR(_xlfn.XLOOKUP(tblGenerador[[#This Row],[Fecha]],tblCalendario[Fecha],tblCalendario[Dia Semana],""),"")</f>
        <v>viernes</v>
      </c>
      <c r="D837">
        <f>IFERROR(_xlfn.XLOOKUP(tblGenerador[[#This Row],[Fecha]],tblCalendario[Fecha],tblCalendario[Mes],""),"")</f>
        <v>1</v>
      </c>
      <c r="E837" t="s">
        <v>279</v>
      </c>
      <c r="F837" t="str">
        <f>_xlfn.XLOOKUP(tblGenerador[[#This Row],[ID_Tarea]],tblTareas[ID],tblTareas[TAREAS],"")</f>
        <v>Recibí Libro De Entradas Y Salidas Del Mes</v>
      </c>
      <c r="G837" t="str">
        <f>_xlfn.XLOOKUP(tblGenerador[[#This Row],[ID_Tarea]],tblTareas[ID],tblTareas[Tipo frecuencia],"")</f>
        <v>mensual</v>
      </c>
      <c r="H837" t="str">
        <f>_xlfn.XLOOKUP(tblGenerador[[#This Row],[ID_Tarea]],tblTareas[ID],tblTareas[Regla frecuencia],"")</f>
        <v>dia 25</v>
      </c>
      <c r="I837">
        <f>_xlfn.XLOOKUP(tblGenerador[[#This Row],[ID_Tarea]],tblTareas[ID],tblTareas[Duración Estándar (min)],"")</f>
        <v>10</v>
      </c>
      <c r="J837" t="str">
        <f>_xlfn.XLOOKUP(tblGenerador[[#This Row],[ID_Tarea]],tblTareas[ID],tblTareas[Turno],"")</f>
        <v>Cualquiera</v>
      </c>
      <c r="K837" t="str">
        <f>_xlfn.XLOOKUP(tblGenerador[[#This Row],[ID_Tarea]],tblTareas[ID],tblTareas[Puesto],"")</f>
        <v>Sub Coordinadora</v>
      </c>
      <c r="L837">
        <f>_xlfn.XLOOKUP(tblGenerador[[#This Row],[ID_Tarea]],tblTareas[ID],tblTareas[Frec Diaria],"")</f>
        <v>1</v>
      </c>
      <c r="M837" t="str">
        <f>_xlfn.XLOOKUP(tblGenerador[[#This Row],[ID_Tarea]],tblTareas[ID],tblTareas[Excluir_Festivos],"")</f>
        <v>si</v>
      </c>
      <c r="N8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8" spans="1:14">
      <c r="A838" s="6">
        <v>46031</v>
      </c>
      <c r="B838">
        <f>IFERROR(_xlfn.XLOOKUP(tblGenerador[[#This Row],[Fecha]],tblCalendario[Fecha],tblCalendario[Num de Sem],""),"")</f>
        <v>2</v>
      </c>
      <c r="C838" t="str">
        <f>IFERROR(_xlfn.XLOOKUP(tblGenerador[[#This Row],[Fecha]],tblCalendario[Fecha],tblCalendario[Dia Semana],""),"")</f>
        <v>viernes</v>
      </c>
      <c r="D838">
        <f>IFERROR(_xlfn.XLOOKUP(tblGenerador[[#This Row],[Fecha]],tblCalendario[Fecha],tblCalendario[Mes],""),"")</f>
        <v>1</v>
      </c>
      <c r="E838" t="s">
        <v>280</v>
      </c>
      <c r="F838" t="str">
        <f>_xlfn.XLOOKUP(tblGenerador[[#This Row],[ID_Tarea]],tblTareas[ID],tblTareas[TAREAS],"")</f>
        <v>Notas Generales Capturadas</v>
      </c>
      <c r="G838" t="str">
        <f>_xlfn.XLOOKUP(tblGenerador[[#This Row],[ID_Tarea]],tblTareas[ID],tblTareas[Tipo frecuencia],"")</f>
        <v>Semanal</v>
      </c>
      <c r="H838" t="str">
        <f>_xlfn.XLOOKUP(tblGenerador[[#This Row],[ID_Tarea]],tblTareas[ID],tblTareas[Regla frecuencia],"")</f>
        <v>Sabado</v>
      </c>
      <c r="I838">
        <f>_xlfn.XLOOKUP(tblGenerador[[#This Row],[ID_Tarea]],tblTareas[ID],tblTareas[Duración Estándar (min)],"")</f>
        <v>10</v>
      </c>
      <c r="J838" t="str">
        <f>_xlfn.XLOOKUP(tblGenerador[[#This Row],[ID_Tarea]],tblTareas[ID],tblTareas[Turno],"")</f>
        <v>Cualquiera</v>
      </c>
      <c r="K838" t="str">
        <f>_xlfn.XLOOKUP(tblGenerador[[#This Row],[ID_Tarea]],tblTareas[ID],tblTareas[Puesto],"")</f>
        <v>Sub Coordinadora</v>
      </c>
      <c r="L838">
        <f>_xlfn.XLOOKUP(tblGenerador[[#This Row],[ID_Tarea]],tblTareas[ID],tblTareas[Frec Diaria],"")</f>
        <v>1</v>
      </c>
      <c r="M838" t="str">
        <f>_xlfn.XLOOKUP(tblGenerador[[#This Row],[ID_Tarea]],tblTareas[ID],tblTareas[Excluir_Festivos],"")</f>
        <v>si</v>
      </c>
      <c r="N8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39" spans="1:14">
      <c r="A839" s="6">
        <v>46031</v>
      </c>
      <c r="B839">
        <f>IFERROR(_xlfn.XLOOKUP(tblGenerador[[#This Row],[Fecha]],tblCalendario[Fecha],tblCalendario[Num de Sem],""),"")</f>
        <v>2</v>
      </c>
      <c r="C839" t="str">
        <f>IFERROR(_xlfn.XLOOKUP(tblGenerador[[#This Row],[Fecha]],tblCalendario[Fecha],tblCalendario[Dia Semana],""),"")</f>
        <v>viernes</v>
      </c>
      <c r="D839">
        <f>IFERROR(_xlfn.XLOOKUP(tblGenerador[[#This Row],[Fecha]],tblCalendario[Fecha],tblCalendario[Mes],""),"")</f>
        <v>1</v>
      </c>
      <c r="E839" t="s">
        <v>281</v>
      </c>
      <c r="F839" t="str">
        <f>_xlfn.XLOOKUP(tblGenerador[[#This Row],[ID_Tarea]],tblTareas[ID],tblTareas[TAREAS],"")</f>
        <v>Recibir Traspasos Pendientes</v>
      </c>
      <c r="G839" t="str">
        <f>_xlfn.XLOOKUP(tblGenerador[[#This Row],[ID_Tarea]],tblTareas[ID],tblTareas[Tipo frecuencia],"")</f>
        <v>Semanal</v>
      </c>
      <c r="H839" t="str">
        <f>_xlfn.XLOOKUP(tblGenerador[[#This Row],[ID_Tarea]],tblTareas[ID],tblTareas[Regla frecuencia],"")</f>
        <v>Lunes</v>
      </c>
      <c r="I839">
        <f>_xlfn.XLOOKUP(tblGenerador[[#This Row],[ID_Tarea]],tblTareas[ID],tblTareas[Duración Estándar (min)],"")</f>
        <v>10</v>
      </c>
      <c r="J839" t="str">
        <f>_xlfn.XLOOKUP(tblGenerador[[#This Row],[ID_Tarea]],tblTareas[ID],tblTareas[Turno],"")</f>
        <v>Cualquiera</v>
      </c>
      <c r="K839" t="str">
        <f>_xlfn.XLOOKUP(tblGenerador[[#This Row],[ID_Tarea]],tblTareas[ID],tblTareas[Puesto],"")</f>
        <v>Sub Coordinadora</v>
      </c>
      <c r="L839">
        <f>_xlfn.XLOOKUP(tblGenerador[[#This Row],[ID_Tarea]],tblTareas[ID],tblTareas[Frec Diaria],"")</f>
        <v>1</v>
      </c>
      <c r="M839" t="str">
        <f>_xlfn.XLOOKUP(tblGenerador[[#This Row],[ID_Tarea]],tblTareas[ID],tblTareas[Excluir_Festivos],"")</f>
        <v>si</v>
      </c>
      <c r="N8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0" spans="1:14">
      <c r="A840" s="6">
        <v>46031</v>
      </c>
      <c r="B840">
        <f>IFERROR(_xlfn.XLOOKUP(tblGenerador[[#This Row],[Fecha]],tblCalendario[Fecha],tblCalendario[Num de Sem],""),"")</f>
        <v>2</v>
      </c>
      <c r="C840" t="str">
        <f>IFERROR(_xlfn.XLOOKUP(tblGenerador[[#This Row],[Fecha]],tblCalendario[Fecha],tblCalendario[Dia Semana],""),"")</f>
        <v>viernes</v>
      </c>
      <c r="D840">
        <f>IFERROR(_xlfn.XLOOKUP(tblGenerador[[#This Row],[Fecha]],tblCalendario[Fecha],tblCalendario[Mes],""),"")</f>
        <v>1</v>
      </c>
      <c r="E840" t="s">
        <v>282</v>
      </c>
      <c r="F840" t="str">
        <f>_xlfn.XLOOKUP(tblGenerador[[#This Row],[ID_Tarea]],tblTareas[ID],tblTareas[TAREAS],"")</f>
        <v>Revisar Puntos Ciegos atrás De Anaquel a En Almacén</v>
      </c>
      <c r="G840" t="str">
        <f>_xlfn.XLOOKUP(tblGenerador[[#This Row],[ID_Tarea]],tblTareas[ID],tblTareas[Tipo frecuencia],"")</f>
        <v>mensual</v>
      </c>
      <c r="H840" t="str">
        <f>_xlfn.XLOOKUP(tblGenerador[[#This Row],[ID_Tarea]],tblTareas[ID],tblTareas[Regla frecuencia],"")</f>
        <v>dia 25</v>
      </c>
      <c r="I840">
        <f>_xlfn.XLOOKUP(tblGenerador[[#This Row],[ID_Tarea]],tblTareas[ID],tblTareas[Duración Estándar (min)],"")</f>
        <v>10</v>
      </c>
      <c r="J840" t="str">
        <f>_xlfn.XLOOKUP(tblGenerador[[#This Row],[ID_Tarea]],tblTareas[ID],tblTareas[Turno],"")</f>
        <v>Cualquiera</v>
      </c>
      <c r="K840" t="str">
        <f>_xlfn.XLOOKUP(tblGenerador[[#This Row],[ID_Tarea]],tblTareas[ID],tblTareas[Puesto],"")</f>
        <v>Sub Coordinadora</v>
      </c>
      <c r="L840">
        <f>_xlfn.XLOOKUP(tblGenerador[[#This Row],[ID_Tarea]],tblTareas[ID],tblTareas[Frec Diaria],"")</f>
        <v>1</v>
      </c>
      <c r="M840" t="str">
        <f>_xlfn.XLOOKUP(tblGenerador[[#This Row],[ID_Tarea]],tblTareas[ID],tblTareas[Excluir_Festivos],"")</f>
        <v>si</v>
      </c>
      <c r="N8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1" spans="1:14">
      <c r="A841" s="6">
        <v>46031</v>
      </c>
      <c r="B841">
        <f>IFERROR(_xlfn.XLOOKUP(tblGenerador[[#This Row],[Fecha]],tblCalendario[Fecha],tblCalendario[Num de Sem],""),"")</f>
        <v>2</v>
      </c>
      <c r="C841" t="str">
        <f>IFERROR(_xlfn.XLOOKUP(tblGenerador[[#This Row],[Fecha]],tblCalendario[Fecha],tblCalendario[Dia Semana],""),"")</f>
        <v>viernes</v>
      </c>
      <c r="D841">
        <f>IFERROR(_xlfn.XLOOKUP(tblGenerador[[#This Row],[Fecha]],tblCalendario[Fecha],tblCalendario[Mes],""),"")</f>
        <v>1</v>
      </c>
      <c r="E841" t="s">
        <v>283</v>
      </c>
      <c r="F841" t="str">
        <f>_xlfn.XLOOKUP(tblGenerador[[#This Row],[ID_Tarea]],tblTareas[ID],tblTareas[TAREAS],"")</f>
        <v>Revisar Y Cargar Lectores De Códigos para inventarios</v>
      </c>
      <c r="G841" t="str">
        <f>_xlfn.XLOOKUP(tblGenerador[[#This Row],[ID_Tarea]],tblTareas[ID],tblTareas[Tipo frecuencia],"")</f>
        <v>mensual</v>
      </c>
      <c r="H841" t="str">
        <f>_xlfn.XLOOKUP(tblGenerador[[#This Row],[ID_Tarea]],tblTareas[ID],tblTareas[Regla frecuencia],"")</f>
        <v>dia 25</v>
      </c>
      <c r="I841">
        <f>_xlfn.XLOOKUP(tblGenerador[[#This Row],[ID_Tarea]],tblTareas[ID],tblTareas[Duración Estándar (min)],"")</f>
        <v>10</v>
      </c>
      <c r="J841" t="str">
        <f>_xlfn.XLOOKUP(tblGenerador[[#This Row],[ID_Tarea]],tblTareas[ID],tblTareas[Turno],"")</f>
        <v>Cualquiera</v>
      </c>
      <c r="K841" t="str">
        <f>_xlfn.XLOOKUP(tblGenerador[[#This Row],[ID_Tarea]],tblTareas[ID],tblTareas[Puesto],"")</f>
        <v>Sub Coordinadora</v>
      </c>
      <c r="L841">
        <f>_xlfn.XLOOKUP(tblGenerador[[#This Row],[ID_Tarea]],tblTareas[ID],tblTareas[Frec Diaria],"")</f>
        <v>1</v>
      </c>
      <c r="M841" t="str">
        <f>_xlfn.XLOOKUP(tblGenerador[[#This Row],[ID_Tarea]],tblTareas[ID],tblTareas[Excluir_Festivos],"")</f>
        <v>si</v>
      </c>
      <c r="N8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2" spans="1:14">
      <c r="A842" s="6">
        <v>46031</v>
      </c>
      <c r="B842">
        <f>IFERROR(_xlfn.XLOOKUP(tblGenerador[[#This Row],[Fecha]],tblCalendario[Fecha],tblCalendario[Num de Sem],""),"")</f>
        <v>2</v>
      </c>
      <c r="C842" t="str">
        <f>IFERROR(_xlfn.XLOOKUP(tblGenerador[[#This Row],[Fecha]],tblCalendario[Fecha],tblCalendario[Dia Semana],""),"")</f>
        <v>viernes</v>
      </c>
      <c r="D842">
        <f>IFERROR(_xlfn.XLOOKUP(tblGenerador[[#This Row],[Fecha]],tblCalendario[Fecha],tblCalendario[Mes],""),"")</f>
        <v>1</v>
      </c>
      <c r="E842" t="s">
        <v>284</v>
      </c>
      <c r="F842" t="str">
        <f>_xlfn.XLOOKUP(tblGenerador[[#This Row],[ID_Tarea]],tblTareas[ID],tblTareas[TAREAS],"")</f>
        <v>Seguimiento Agenda</v>
      </c>
      <c r="G842" t="str">
        <f>_xlfn.XLOOKUP(tblGenerador[[#This Row],[ID_Tarea]],tblTareas[ID],tblTareas[Tipo frecuencia],"")</f>
        <v>diario</v>
      </c>
      <c r="H842" t="str">
        <f>_xlfn.XLOOKUP(tblGenerador[[#This Row],[ID_Tarea]],tblTareas[ID],tblTareas[Regla frecuencia],"")</f>
        <v>diario</v>
      </c>
      <c r="I842">
        <f>_xlfn.XLOOKUP(tblGenerador[[#This Row],[ID_Tarea]],tblTareas[ID],tblTareas[Duración Estándar (min)],"")</f>
        <v>10</v>
      </c>
      <c r="J842" t="str">
        <f>_xlfn.XLOOKUP(tblGenerador[[#This Row],[ID_Tarea]],tblTareas[ID],tblTareas[Turno],"")</f>
        <v>Cualquiera</v>
      </c>
      <c r="K842" t="str">
        <f>_xlfn.XLOOKUP(tblGenerador[[#This Row],[ID_Tarea]],tblTareas[ID],tblTareas[Puesto],"")</f>
        <v>Sub Coordinadora</v>
      </c>
      <c r="L842">
        <f>_xlfn.XLOOKUP(tblGenerador[[#This Row],[ID_Tarea]],tblTareas[ID],tblTareas[Frec Diaria],"")</f>
        <v>1</v>
      </c>
      <c r="M842" t="str">
        <f>_xlfn.XLOOKUP(tblGenerador[[#This Row],[ID_Tarea]],tblTareas[ID],tblTareas[Excluir_Festivos],"")</f>
        <v>si</v>
      </c>
      <c r="N8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3" spans="1:14">
      <c r="A843" s="6">
        <v>46031</v>
      </c>
      <c r="B843">
        <f>IFERROR(_xlfn.XLOOKUP(tblGenerador[[#This Row],[Fecha]],tblCalendario[Fecha],tblCalendario[Num de Sem],""),"")</f>
        <v>2</v>
      </c>
      <c r="C843" t="str">
        <f>IFERROR(_xlfn.XLOOKUP(tblGenerador[[#This Row],[Fecha]],tblCalendario[Fecha],tblCalendario[Dia Semana],""),"")</f>
        <v>viernes</v>
      </c>
      <c r="D843">
        <f>IFERROR(_xlfn.XLOOKUP(tblGenerador[[#This Row],[Fecha]],tblCalendario[Fecha],tblCalendario[Mes],""),"")</f>
        <v>1</v>
      </c>
      <c r="E843" t="s">
        <v>285</v>
      </c>
      <c r="F843" t="str">
        <f>_xlfn.XLOOKUP(tblGenerador[[#This Row],[ID_Tarea]],tblTareas[ID],tblTareas[TAREAS],"")</f>
        <v>Activacion De 2 Credito directos Por Semana</v>
      </c>
      <c r="G843" t="str">
        <f>_xlfn.XLOOKUP(tblGenerador[[#This Row],[ID_Tarea]],tblTareas[ID],tblTareas[Tipo frecuencia],"")</f>
        <v>semanal</v>
      </c>
      <c r="H843" t="str">
        <f>_xlfn.XLOOKUP(tblGenerador[[#This Row],[ID_Tarea]],tblTareas[ID],tblTareas[Regla frecuencia],"")</f>
        <v>viernes</v>
      </c>
      <c r="I843">
        <f>_xlfn.XLOOKUP(tblGenerador[[#This Row],[ID_Tarea]],tblTareas[ID],tblTareas[Duración Estándar (min)],"")</f>
        <v>10</v>
      </c>
      <c r="J843" t="str">
        <f>_xlfn.XLOOKUP(tblGenerador[[#This Row],[ID_Tarea]],tblTareas[ID],tblTareas[Turno],"")</f>
        <v>Cualquiera</v>
      </c>
      <c r="K843" t="str">
        <f>_xlfn.XLOOKUP(tblGenerador[[#This Row],[ID_Tarea]],tblTareas[ID],tblTareas[Puesto],"")</f>
        <v>Asesora Ventas</v>
      </c>
      <c r="L843">
        <f>_xlfn.XLOOKUP(tblGenerador[[#This Row],[ID_Tarea]],tblTareas[ID],tblTareas[Frec Diaria],"")</f>
        <v>1</v>
      </c>
      <c r="M843" t="str">
        <f>_xlfn.XLOOKUP(tblGenerador[[#This Row],[ID_Tarea]],tblTareas[ID],tblTareas[Excluir_Festivos],"")</f>
        <v>si</v>
      </c>
      <c r="N8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4" spans="1:14">
      <c r="A844" s="6">
        <v>46031</v>
      </c>
      <c r="B844">
        <f>IFERROR(_xlfn.XLOOKUP(tblGenerador[[#This Row],[Fecha]],tblCalendario[Fecha],tblCalendario[Num de Sem],""),"")</f>
        <v>2</v>
      </c>
      <c r="C844" t="str">
        <f>IFERROR(_xlfn.XLOOKUP(tblGenerador[[#This Row],[Fecha]],tblCalendario[Fecha],tblCalendario[Dia Semana],""),"")</f>
        <v>viernes</v>
      </c>
      <c r="D844">
        <f>IFERROR(_xlfn.XLOOKUP(tblGenerador[[#This Row],[Fecha]],tblCalendario[Fecha],tblCalendario[Mes],""),"")</f>
        <v>1</v>
      </c>
      <c r="E844" t="s">
        <v>286</v>
      </c>
      <c r="F844" t="str">
        <f>_xlfn.XLOOKUP(tblGenerador[[#This Row],[ID_Tarea]],tblTareas[ID],tblTareas[TAREAS],"")</f>
        <v xml:space="preserve">Evaluar Exhibicon </v>
      </c>
      <c r="G844" t="str">
        <f>_xlfn.XLOOKUP(tblGenerador[[#This Row],[ID_Tarea]],tblTareas[ID],tblTareas[Tipo frecuencia],"")</f>
        <v>semanal</v>
      </c>
      <c r="H844" t="str">
        <f>_xlfn.XLOOKUP(tblGenerador[[#This Row],[ID_Tarea]],tblTareas[ID],tblTareas[Regla frecuencia],"")</f>
        <v>sábado</v>
      </c>
      <c r="I844">
        <f>_xlfn.XLOOKUP(tblGenerador[[#This Row],[ID_Tarea]],tblTareas[ID],tblTareas[Duración Estándar (min)],"")</f>
        <v>10</v>
      </c>
      <c r="J844" t="str">
        <f>_xlfn.XLOOKUP(tblGenerador[[#This Row],[ID_Tarea]],tblTareas[ID],tblTareas[Turno],"")</f>
        <v>Cualquiera</v>
      </c>
      <c r="K844" t="str">
        <f>_xlfn.XLOOKUP(tblGenerador[[#This Row],[ID_Tarea]],tblTareas[ID],tblTareas[Puesto],"")</f>
        <v>Sub Coordinadora</v>
      </c>
      <c r="L844">
        <f>_xlfn.XLOOKUP(tblGenerador[[#This Row],[ID_Tarea]],tblTareas[ID],tblTareas[Frec Diaria],"")</f>
        <v>1</v>
      </c>
      <c r="M844" t="str">
        <f>_xlfn.XLOOKUP(tblGenerador[[#This Row],[ID_Tarea]],tblTareas[ID],tblTareas[Excluir_Festivos],"")</f>
        <v>si</v>
      </c>
      <c r="N8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5" spans="1:14">
      <c r="A845" s="6">
        <v>46031</v>
      </c>
      <c r="B845">
        <f>IFERROR(_xlfn.XLOOKUP(tblGenerador[[#This Row],[Fecha]],tblCalendario[Fecha],tblCalendario[Num de Sem],""),"")</f>
        <v>2</v>
      </c>
      <c r="C845" t="str">
        <f>IFERROR(_xlfn.XLOOKUP(tblGenerador[[#This Row],[Fecha]],tblCalendario[Fecha],tblCalendario[Dia Semana],""),"")</f>
        <v>viernes</v>
      </c>
      <c r="D845">
        <f>IFERROR(_xlfn.XLOOKUP(tblGenerador[[#This Row],[Fecha]],tblCalendario[Fecha],tblCalendario[Mes],""),"")</f>
        <v>1</v>
      </c>
      <c r="E845" t="s">
        <v>287</v>
      </c>
      <c r="F845" t="str">
        <f>_xlfn.XLOOKUP(tblGenerador[[#This Row],[ID_Tarea]],tblTareas[ID],tblTareas[TAREAS],"")</f>
        <v>Revisión De Cortes</v>
      </c>
      <c r="G845" t="str">
        <f>_xlfn.XLOOKUP(tblGenerador[[#This Row],[ID_Tarea]],tblTareas[ID],tblTareas[Tipo frecuencia],"")</f>
        <v>semanal</v>
      </c>
      <c r="H845" t="str">
        <f>_xlfn.XLOOKUP(tblGenerador[[#This Row],[ID_Tarea]],tblTareas[ID],tblTareas[Regla frecuencia],"")</f>
        <v>viernes</v>
      </c>
      <c r="I845">
        <f>_xlfn.XLOOKUP(tblGenerador[[#This Row],[ID_Tarea]],tblTareas[ID],tblTareas[Duración Estándar (min)],"")</f>
        <v>60</v>
      </c>
      <c r="J845" t="str">
        <f>_xlfn.XLOOKUP(tblGenerador[[#This Row],[ID_Tarea]],tblTareas[ID],tblTareas[Turno],"")</f>
        <v>Cualquiera</v>
      </c>
      <c r="K845" t="str">
        <f>_xlfn.XLOOKUP(tblGenerador[[#This Row],[ID_Tarea]],tblTareas[ID],tblTareas[Puesto],"")</f>
        <v>Auxiliar Administrativo</v>
      </c>
      <c r="L845">
        <f>_xlfn.XLOOKUP(tblGenerador[[#This Row],[ID_Tarea]],tblTareas[ID],tblTareas[Frec Diaria],"")</f>
        <v>1</v>
      </c>
      <c r="M845" t="str">
        <f>_xlfn.XLOOKUP(tblGenerador[[#This Row],[ID_Tarea]],tblTareas[ID],tblTareas[Excluir_Festivos],"")</f>
        <v>si</v>
      </c>
      <c r="N8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6" spans="1:14">
      <c r="A846" s="6">
        <v>46031</v>
      </c>
      <c r="B846">
        <f>IFERROR(_xlfn.XLOOKUP(tblGenerador[[#This Row],[Fecha]],tblCalendario[Fecha],tblCalendario[Num de Sem],""),"")</f>
        <v>2</v>
      </c>
      <c r="C846" t="str">
        <f>IFERROR(_xlfn.XLOOKUP(tblGenerador[[#This Row],[Fecha]],tblCalendario[Fecha],tblCalendario[Dia Semana],""),"")</f>
        <v>viernes</v>
      </c>
      <c r="D846">
        <f>IFERROR(_xlfn.XLOOKUP(tblGenerador[[#This Row],[Fecha]],tblCalendario[Fecha],tblCalendario[Mes],""),"")</f>
        <v>1</v>
      </c>
      <c r="E846" t="s">
        <v>288</v>
      </c>
      <c r="F846" t="str">
        <f>_xlfn.XLOOKUP(tblGenerador[[#This Row],[ID_Tarea]],tblTareas[ID],tblTareas[TAREAS],"")</f>
        <v>Reporte Artículos Sin Foto</v>
      </c>
      <c r="G846" t="str">
        <f>_xlfn.XLOOKUP(tblGenerador[[#This Row],[ID_Tarea]],tblTareas[ID],tblTareas[Tipo frecuencia],"")</f>
        <v>mensual</v>
      </c>
      <c r="H846" t="str">
        <f>_xlfn.XLOOKUP(tblGenerador[[#This Row],[ID_Tarea]],tblTareas[ID],tblTareas[Regla frecuencia],"")</f>
        <v>viernes</v>
      </c>
      <c r="I846">
        <f>_xlfn.XLOOKUP(tblGenerador[[#This Row],[ID_Tarea]],tblTareas[ID],tblTareas[Duración Estándar (min)],"")</f>
        <v>15</v>
      </c>
      <c r="J846" t="str">
        <f>_xlfn.XLOOKUP(tblGenerador[[#This Row],[ID_Tarea]],tblTareas[ID],tblTareas[Turno],"")</f>
        <v>Cualquiera</v>
      </c>
      <c r="K846" t="str">
        <f>_xlfn.XLOOKUP(tblGenerador[[#This Row],[ID_Tarea]],tblTareas[ID],tblTareas[Puesto],"")</f>
        <v>Auxiliar Administrativo</v>
      </c>
      <c r="L846">
        <f>_xlfn.XLOOKUP(tblGenerador[[#This Row],[ID_Tarea]],tblTareas[ID],tblTareas[Frec Diaria],"")</f>
        <v>1</v>
      </c>
      <c r="M846" t="str">
        <f>_xlfn.XLOOKUP(tblGenerador[[#This Row],[ID_Tarea]],tblTareas[ID],tblTareas[Excluir_Festivos],"")</f>
        <v>si</v>
      </c>
      <c r="N8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7" spans="1:14">
      <c r="A847" s="6">
        <v>46031</v>
      </c>
      <c r="B847">
        <f>IFERROR(_xlfn.XLOOKUP(tblGenerador[[#This Row],[Fecha]],tblCalendario[Fecha],tblCalendario[Num de Sem],""),"")</f>
        <v>2</v>
      </c>
      <c r="C847" t="str">
        <f>IFERROR(_xlfn.XLOOKUP(tblGenerador[[#This Row],[Fecha]],tblCalendario[Fecha],tblCalendario[Dia Semana],""),"")</f>
        <v>viernes</v>
      </c>
      <c r="D847">
        <f>IFERROR(_xlfn.XLOOKUP(tblGenerador[[#This Row],[Fecha]],tblCalendario[Fecha],tblCalendario[Mes],""),"")</f>
        <v>1</v>
      </c>
      <c r="E847" t="s">
        <v>289</v>
      </c>
      <c r="F847" t="str">
        <f>_xlfn.XLOOKUP(tblGenerador[[#This Row],[ID_Tarea]],tblTareas[ID],tblTareas[TAREAS],"")</f>
        <v>Reporte Descuentos</v>
      </c>
      <c r="G847" t="str">
        <f>_xlfn.XLOOKUP(tblGenerador[[#This Row],[ID_Tarea]],tblTareas[ID],tblTareas[Tipo frecuencia],"")</f>
        <v>diario</v>
      </c>
      <c r="H847" t="str">
        <f>_xlfn.XLOOKUP(tblGenerador[[#This Row],[ID_Tarea]],tblTareas[ID],tblTareas[Regla frecuencia],"")</f>
        <v>diario</v>
      </c>
      <c r="I847">
        <f>_xlfn.XLOOKUP(tblGenerador[[#This Row],[ID_Tarea]],tblTareas[ID],tblTareas[Duración Estándar (min)],"")</f>
        <v>30</v>
      </c>
      <c r="J847" t="str">
        <f>_xlfn.XLOOKUP(tblGenerador[[#This Row],[ID_Tarea]],tblTareas[ID],tblTareas[Turno],"")</f>
        <v>Cualquiera</v>
      </c>
      <c r="K847" t="str">
        <f>_xlfn.XLOOKUP(tblGenerador[[#This Row],[ID_Tarea]],tblTareas[ID],tblTareas[Puesto],"")</f>
        <v>Auxiliar Administrativo</v>
      </c>
      <c r="L847">
        <f>_xlfn.XLOOKUP(tblGenerador[[#This Row],[ID_Tarea]],tblTareas[ID],tblTareas[Frec Diaria],"")</f>
        <v>1</v>
      </c>
      <c r="M847" t="str">
        <f>_xlfn.XLOOKUP(tblGenerador[[#This Row],[ID_Tarea]],tblTareas[ID],tblTareas[Excluir_Festivos],"")</f>
        <v>si</v>
      </c>
      <c r="N8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48" spans="1:14">
      <c r="A848" s="6">
        <v>46031</v>
      </c>
      <c r="B848">
        <f>IFERROR(_xlfn.XLOOKUP(tblGenerador[[#This Row],[Fecha]],tblCalendario[Fecha],tblCalendario[Num de Sem],""),"")</f>
        <v>2</v>
      </c>
      <c r="C848" t="str">
        <f>IFERROR(_xlfn.XLOOKUP(tblGenerador[[#This Row],[Fecha]],tblCalendario[Fecha],tblCalendario[Dia Semana],""),"")</f>
        <v>viernes</v>
      </c>
      <c r="D848">
        <f>IFERROR(_xlfn.XLOOKUP(tblGenerador[[#This Row],[Fecha]],tblCalendario[Fecha],tblCalendario[Mes],""),"")</f>
        <v>1</v>
      </c>
      <c r="E848" t="s">
        <v>290</v>
      </c>
      <c r="F848" t="str">
        <f>_xlfn.XLOOKUP(tblGenerador[[#This Row],[ID_Tarea]],tblTareas[ID],tblTareas[TAREAS],"")</f>
        <v>Reporte De Metas</v>
      </c>
      <c r="G848" t="str">
        <f>_xlfn.XLOOKUP(tblGenerador[[#This Row],[ID_Tarea]],tblTareas[ID],tblTareas[Tipo frecuencia],"")</f>
        <v>semanal</v>
      </c>
      <c r="H848" t="str">
        <f>_xlfn.XLOOKUP(tblGenerador[[#This Row],[ID_Tarea]],tblTareas[ID],tblTareas[Regla frecuencia],"")</f>
        <v>Lunes</v>
      </c>
      <c r="I848">
        <f>_xlfn.XLOOKUP(tblGenerador[[#This Row],[ID_Tarea]],tblTareas[ID],tblTareas[Duración Estándar (min)],"")</f>
        <v>20</v>
      </c>
      <c r="J848" t="str">
        <f>_xlfn.XLOOKUP(tblGenerador[[#This Row],[ID_Tarea]],tblTareas[ID],tblTareas[Turno],"")</f>
        <v>Cualquiera</v>
      </c>
      <c r="K848" t="str">
        <f>_xlfn.XLOOKUP(tblGenerador[[#This Row],[ID_Tarea]],tblTareas[ID],tblTareas[Puesto],"")</f>
        <v>Auxiliar Administrativo</v>
      </c>
      <c r="L848">
        <f>_xlfn.XLOOKUP(tblGenerador[[#This Row],[ID_Tarea]],tblTareas[ID],tblTareas[Frec Diaria],"")</f>
        <v>1</v>
      </c>
      <c r="M848" t="str">
        <f>_xlfn.XLOOKUP(tblGenerador[[#This Row],[ID_Tarea]],tblTareas[ID],tblTareas[Excluir_Festivos],"")</f>
        <v>si</v>
      </c>
      <c r="N8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49" spans="1:14">
      <c r="A849" s="6">
        <v>46031</v>
      </c>
      <c r="B849">
        <f>IFERROR(_xlfn.XLOOKUP(tblGenerador[[#This Row],[Fecha]],tblCalendario[Fecha],tblCalendario[Num de Sem],""),"")</f>
        <v>2</v>
      </c>
      <c r="C849" t="str">
        <f>IFERROR(_xlfn.XLOOKUP(tblGenerador[[#This Row],[Fecha]],tblCalendario[Fecha],tblCalendario[Dia Semana],""),"")</f>
        <v>viernes</v>
      </c>
      <c r="D849">
        <f>IFERROR(_xlfn.XLOOKUP(tblGenerador[[#This Row],[Fecha]],tblCalendario[Fecha],tblCalendario[Mes],""),"")</f>
        <v>1</v>
      </c>
      <c r="E849" t="s">
        <v>291</v>
      </c>
      <c r="F849" t="str">
        <f>_xlfn.XLOOKUP(tblGenerador[[#This Row],[ID_Tarea]],tblTareas[ID],tblTareas[TAREAS],"")</f>
        <v>Evaluación A Cajero (Sobrante En Caja)</v>
      </c>
      <c r="G849" t="str">
        <f>_xlfn.XLOOKUP(tblGenerador[[#This Row],[ID_Tarea]],tblTareas[ID],tblTareas[Tipo frecuencia],"")</f>
        <v>semanal</v>
      </c>
      <c r="H849" t="str">
        <f>_xlfn.XLOOKUP(tblGenerador[[#This Row],[ID_Tarea]],tblTareas[ID],tblTareas[Regla frecuencia],"")</f>
        <v>lunes</v>
      </c>
      <c r="I849">
        <f>_xlfn.XLOOKUP(tblGenerador[[#This Row],[ID_Tarea]],tblTareas[ID],tblTareas[Duración Estándar (min)],"")</f>
        <v>5</v>
      </c>
      <c r="J849" t="str">
        <f>_xlfn.XLOOKUP(tblGenerador[[#This Row],[ID_Tarea]],tblTareas[ID],tblTareas[Turno],"")</f>
        <v>Cualquiera</v>
      </c>
      <c r="K849" t="str">
        <f>_xlfn.XLOOKUP(tblGenerador[[#This Row],[ID_Tarea]],tblTareas[ID],tblTareas[Puesto],"")</f>
        <v>Auxiliar Administrativo</v>
      </c>
      <c r="L849">
        <f>_xlfn.XLOOKUP(tblGenerador[[#This Row],[ID_Tarea]],tblTareas[ID],tblTareas[Frec Diaria],"")</f>
        <v>1</v>
      </c>
      <c r="M849" t="str">
        <f>_xlfn.XLOOKUP(tblGenerador[[#This Row],[ID_Tarea]],tblTareas[ID],tblTareas[Excluir_Festivos],"")</f>
        <v>si</v>
      </c>
      <c r="N8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0" spans="1:14">
      <c r="A850" s="6">
        <v>46031</v>
      </c>
      <c r="B850">
        <f>IFERROR(_xlfn.XLOOKUP(tblGenerador[[#This Row],[Fecha]],tblCalendario[Fecha],tblCalendario[Num de Sem],""),"")</f>
        <v>2</v>
      </c>
      <c r="C850" t="str">
        <f>IFERROR(_xlfn.XLOOKUP(tblGenerador[[#This Row],[Fecha]],tblCalendario[Fecha],tblCalendario[Dia Semana],""),"")</f>
        <v>viernes</v>
      </c>
      <c r="D850">
        <f>IFERROR(_xlfn.XLOOKUP(tblGenerador[[#This Row],[Fecha]],tblCalendario[Fecha],tblCalendario[Mes],""),"")</f>
        <v>1</v>
      </c>
      <c r="E850" t="s">
        <v>292</v>
      </c>
      <c r="F850" t="str">
        <f>_xlfn.XLOOKUP(tblGenerador[[#This Row],[ID_Tarea]],tblTareas[ID],tblTareas[TAREAS],"")</f>
        <v>Reaccionar Publicación Fb Ig Tt</v>
      </c>
      <c r="G850" t="str">
        <f>_xlfn.XLOOKUP(tblGenerador[[#This Row],[ID_Tarea]],tblTareas[ID],tblTareas[Tipo frecuencia],"")</f>
        <v>semanal</v>
      </c>
      <c r="H850" t="str">
        <f>_xlfn.XLOOKUP(tblGenerador[[#This Row],[ID_Tarea]],tblTareas[ID],tblTareas[Regla frecuencia],"")</f>
        <v>domingo</v>
      </c>
      <c r="I850">
        <f>_xlfn.XLOOKUP(tblGenerador[[#This Row],[ID_Tarea]],tblTareas[ID],tblTareas[Duración Estándar (min)],"")</f>
        <v>10</v>
      </c>
      <c r="J850" t="str">
        <f>_xlfn.XLOOKUP(tblGenerador[[#This Row],[ID_Tarea]],tblTareas[ID],tblTareas[Turno],"")</f>
        <v>Cualquiera</v>
      </c>
      <c r="K850" t="str">
        <f>_xlfn.XLOOKUP(tblGenerador[[#This Row],[ID_Tarea]],tblTareas[ID],tblTareas[Puesto],"")</f>
        <v>Auxiliar Administrativo</v>
      </c>
      <c r="L850">
        <f>_xlfn.XLOOKUP(tblGenerador[[#This Row],[ID_Tarea]],tblTareas[ID],tblTareas[Frec Diaria],"")</f>
        <v>1</v>
      </c>
      <c r="M850" t="str">
        <f>_xlfn.XLOOKUP(tblGenerador[[#This Row],[ID_Tarea]],tblTareas[ID],tblTareas[Excluir_Festivos],"")</f>
        <v>si</v>
      </c>
      <c r="N8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1" spans="1:14">
      <c r="A851" s="6">
        <v>46031</v>
      </c>
      <c r="B851">
        <f>IFERROR(_xlfn.XLOOKUP(tblGenerador[[#This Row],[Fecha]],tblCalendario[Fecha],tblCalendario[Num de Sem],""),"")</f>
        <v>2</v>
      </c>
      <c r="C851" t="str">
        <f>IFERROR(_xlfn.XLOOKUP(tblGenerador[[#This Row],[Fecha]],tblCalendario[Fecha],tblCalendario[Dia Semana],""),"")</f>
        <v>viernes</v>
      </c>
      <c r="D851">
        <f>IFERROR(_xlfn.XLOOKUP(tblGenerador[[#This Row],[Fecha]],tblCalendario[Fecha],tblCalendario[Mes],""),"")</f>
        <v>1</v>
      </c>
      <c r="E851" t="s">
        <v>293</v>
      </c>
      <c r="F851" t="str">
        <f>_xlfn.XLOOKUP(tblGenerador[[#This Row],[ID_Tarea]],tblTareas[ID],tblTareas[TAREAS],"")</f>
        <v>Fact. En Cash Planner</v>
      </c>
      <c r="G851" t="str">
        <f>_xlfn.XLOOKUP(tblGenerador[[#This Row],[ID_Tarea]],tblTareas[ID],tblTareas[Tipo frecuencia],"")</f>
        <v>quincenal</v>
      </c>
      <c r="H851" t="str">
        <f>_xlfn.XLOOKUP(tblGenerador[[#This Row],[ID_Tarea]],tblTareas[ID],tblTareas[Regla frecuencia],"")</f>
        <v>dia 20, dia 5</v>
      </c>
      <c r="I851">
        <f>_xlfn.XLOOKUP(tblGenerador[[#This Row],[ID_Tarea]],tblTareas[ID],tblTareas[Duración Estándar (min)],"")</f>
        <v>120</v>
      </c>
      <c r="J851" t="str">
        <f>_xlfn.XLOOKUP(tblGenerador[[#This Row],[ID_Tarea]],tblTareas[ID],tblTareas[Turno],"")</f>
        <v>Cualquiera</v>
      </c>
      <c r="K851" t="str">
        <f>_xlfn.XLOOKUP(tblGenerador[[#This Row],[ID_Tarea]],tblTareas[ID],tblTareas[Puesto],"")</f>
        <v>Auxiliar Administrativo</v>
      </c>
      <c r="L851">
        <f>_xlfn.XLOOKUP(tblGenerador[[#This Row],[ID_Tarea]],tblTareas[ID],tblTareas[Frec Diaria],"")</f>
        <v>1</v>
      </c>
      <c r="M851" t="str">
        <f>_xlfn.XLOOKUP(tblGenerador[[#This Row],[ID_Tarea]],tblTareas[ID],tblTareas[Excluir_Festivos],"")</f>
        <v>si</v>
      </c>
      <c r="N8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2" spans="1:14">
      <c r="A852" s="6">
        <v>46031</v>
      </c>
      <c r="B852">
        <f>IFERROR(_xlfn.XLOOKUP(tblGenerador[[#This Row],[Fecha]],tblCalendario[Fecha],tblCalendario[Num de Sem],""),"")</f>
        <v>2</v>
      </c>
      <c r="C852" t="str">
        <f>IFERROR(_xlfn.XLOOKUP(tblGenerador[[#This Row],[Fecha]],tblCalendario[Fecha],tblCalendario[Dia Semana],""),"")</f>
        <v>viernes</v>
      </c>
      <c r="D852">
        <f>IFERROR(_xlfn.XLOOKUP(tblGenerador[[#This Row],[Fecha]],tblCalendario[Fecha],tblCalendario[Mes],""),"")</f>
        <v>1</v>
      </c>
      <c r="E852" t="s">
        <v>294</v>
      </c>
      <c r="F852" t="str">
        <f>_xlfn.XLOOKUP(tblGenerador[[#This Row],[ID_Tarea]],tblTareas[ID],tblTareas[TAREAS],"")</f>
        <v>Conciliación De Documentos Con Cash Planner</v>
      </c>
      <c r="G852" t="str">
        <f>_xlfn.XLOOKUP(tblGenerador[[#This Row],[ID_Tarea]],tblTareas[ID],tblTareas[Tipo frecuencia],"")</f>
        <v>quincenal</v>
      </c>
      <c r="H852" t="str">
        <f>_xlfn.XLOOKUP(tblGenerador[[#This Row],[ID_Tarea]],tblTareas[ID],tblTareas[Regla frecuencia],"")</f>
        <v>viernes</v>
      </c>
      <c r="I852">
        <f>_xlfn.XLOOKUP(tblGenerador[[#This Row],[ID_Tarea]],tblTareas[ID],tblTareas[Duración Estándar (min)],"")</f>
        <v>10</v>
      </c>
      <c r="J852" t="str">
        <f>_xlfn.XLOOKUP(tblGenerador[[#This Row],[ID_Tarea]],tblTareas[ID],tblTareas[Turno],"")</f>
        <v>Cualquiera</v>
      </c>
      <c r="K852" t="str">
        <f>_xlfn.XLOOKUP(tblGenerador[[#This Row],[ID_Tarea]],tblTareas[ID],tblTareas[Puesto],"")</f>
        <v>Auxiliar Administrativo</v>
      </c>
      <c r="L852">
        <f>_xlfn.XLOOKUP(tblGenerador[[#This Row],[ID_Tarea]],tblTareas[ID],tblTareas[Frec Diaria],"")</f>
        <v>1</v>
      </c>
      <c r="M852" t="str">
        <f>_xlfn.XLOOKUP(tblGenerador[[#This Row],[ID_Tarea]],tblTareas[ID],tblTareas[Excluir_Festivos],"")</f>
        <v>si</v>
      </c>
      <c r="N8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3" spans="1:14">
      <c r="A853" s="6">
        <v>46031</v>
      </c>
      <c r="B853">
        <f>IFERROR(_xlfn.XLOOKUP(tblGenerador[[#This Row],[Fecha]],tblCalendario[Fecha],tblCalendario[Num de Sem],""),"")</f>
        <v>2</v>
      </c>
      <c r="C853" t="str">
        <f>IFERROR(_xlfn.XLOOKUP(tblGenerador[[#This Row],[Fecha]],tblCalendario[Fecha],tblCalendario[Dia Semana],""),"")</f>
        <v>viernes</v>
      </c>
      <c r="D853">
        <f>IFERROR(_xlfn.XLOOKUP(tblGenerador[[#This Row],[Fecha]],tblCalendario[Fecha],tblCalendario[Mes],""),"")</f>
        <v>1</v>
      </c>
      <c r="E853" t="s">
        <v>295</v>
      </c>
      <c r="F853" t="str">
        <f>_xlfn.XLOOKUP(tblGenerador[[#This Row],[ID_Tarea]],tblTareas[ID],tblTareas[TAREAS],"")</f>
        <v>Control Y Planeación De Pagos</v>
      </c>
      <c r="G853" t="str">
        <f>_xlfn.XLOOKUP(tblGenerador[[#This Row],[ID_Tarea]],tblTareas[ID],tblTareas[Tipo frecuencia],"")</f>
        <v>quincenal</v>
      </c>
      <c r="H853" t="str">
        <f>_xlfn.XLOOKUP(tblGenerador[[#This Row],[ID_Tarea]],tblTareas[ID],tblTareas[Regla frecuencia],"")</f>
        <v>dia 20, dia 5</v>
      </c>
      <c r="I853">
        <f>_xlfn.XLOOKUP(tblGenerador[[#This Row],[ID_Tarea]],tblTareas[ID],tblTareas[Duración Estándar (min)],"")</f>
        <v>10</v>
      </c>
      <c r="J853" t="str">
        <f>_xlfn.XLOOKUP(tblGenerador[[#This Row],[ID_Tarea]],tblTareas[ID],tblTareas[Turno],"")</f>
        <v>Cualquiera</v>
      </c>
      <c r="K853" t="str">
        <f>_xlfn.XLOOKUP(tblGenerador[[#This Row],[ID_Tarea]],tblTareas[ID],tblTareas[Puesto],"")</f>
        <v>Auxiliar Administrativo</v>
      </c>
      <c r="L853">
        <f>_xlfn.XLOOKUP(tblGenerador[[#This Row],[ID_Tarea]],tblTareas[ID],tblTareas[Frec Diaria],"")</f>
        <v>1</v>
      </c>
      <c r="M853" t="str">
        <f>_xlfn.XLOOKUP(tblGenerador[[#This Row],[ID_Tarea]],tblTareas[ID],tblTareas[Excluir_Festivos],"")</f>
        <v>si</v>
      </c>
      <c r="N8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4" spans="1:14">
      <c r="A854" s="6">
        <v>46031</v>
      </c>
      <c r="B854">
        <f>IFERROR(_xlfn.XLOOKUP(tblGenerador[[#This Row],[Fecha]],tblCalendario[Fecha],tblCalendario[Num de Sem],""),"")</f>
        <v>2</v>
      </c>
      <c r="C854" t="str">
        <f>IFERROR(_xlfn.XLOOKUP(tblGenerador[[#This Row],[Fecha]],tblCalendario[Fecha],tblCalendario[Dia Semana],""),"")</f>
        <v>viernes</v>
      </c>
      <c r="D854">
        <f>IFERROR(_xlfn.XLOOKUP(tblGenerador[[#This Row],[Fecha]],tblCalendario[Fecha],tblCalendario[Mes],""),"")</f>
        <v>1</v>
      </c>
      <c r="E854" t="s">
        <v>296</v>
      </c>
      <c r="F854" t="str">
        <f>_xlfn.XLOOKUP(tblGenerador[[#This Row],[ID_Tarea]],tblTareas[ID],tblTareas[TAREAS],"")</f>
        <v>Saldos En Bancos</v>
      </c>
      <c r="G854" t="str">
        <f>_xlfn.XLOOKUP(tblGenerador[[#This Row],[ID_Tarea]],tblTareas[ID],tblTareas[Tipo frecuencia],"")</f>
        <v>quincenal</v>
      </c>
      <c r="H854" t="str">
        <f>_xlfn.XLOOKUP(tblGenerador[[#This Row],[ID_Tarea]],tblTareas[ID],tblTareas[Regla frecuencia],"")</f>
        <v>dia 20, dia 5</v>
      </c>
      <c r="I854">
        <f>_xlfn.XLOOKUP(tblGenerador[[#This Row],[ID_Tarea]],tblTareas[ID],tblTareas[Duración Estándar (min)],"")</f>
        <v>10</v>
      </c>
      <c r="J854" t="str">
        <f>_xlfn.XLOOKUP(tblGenerador[[#This Row],[ID_Tarea]],tblTareas[ID],tblTareas[Turno],"")</f>
        <v>Cualquiera</v>
      </c>
      <c r="K854" t="str">
        <f>_xlfn.XLOOKUP(tblGenerador[[#This Row],[ID_Tarea]],tblTareas[ID],tblTareas[Puesto],"")</f>
        <v>Auxiliar Administrativo</v>
      </c>
      <c r="L854">
        <f>_xlfn.XLOOKUP(tblGenerador[[#This Row],[ID_Tarea]],tblTareas[ID],tblTareas[Frec Diaria],"")</f>
        <v>1</v>
      </c>
      <c r="M854" t="str">
        <f>_xlfn.XLOOKUP(tblGenerador[[#This Row],[ID_Tarea]],tblTareas[ID],tblTareas[Excluir_Festivos],"")</f>
        <v>si</v>
      </c>
      <c r="N8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5" spans="1:14">
      <c r="A855" s="6">
        <v>46031</v>
      </c>
      <c r="B855">
        <f>IFERROR(_xlfn.XLOOKUP(tblGenerador[[#This Row],[Fecha]],tblCalendario[Fecha],tblCalendario[Num de Sem],""),"")</f>
        <v>2</v>
      </c>
      <c r="C855" t="str">
        <f>IFERROR(_xlfn.XLOOKUP(tblGenerador[[#This Row],[Fecha]],tblCalendario[Fecha],tblCalendario[Dia Semana],""),"")</f>
        <v>viernes</v>
      </c>
      <c r="D855">
        <f>IFERROR(_xlfn.XLOOKUP(tblGenerador[[#This Row],[Fecha]],tblCalendario[Fecha],tblCalendario[Mes],""),"")</f>
        <v>1</v>
      </c>
      <c r="E855" t="s">
        <v>297</v>
      </c>
      <c r="F855" t="str">
        <f>_xlfn.XLOOKUP(tblGenerador[[#This Row],[ID_Tarea]],tblTareas[ID],tblTareas[TAREAS],"")</f>
        <v>Supervisar El Aroma En Piso De Venta</v>
      </c>
      <c r="G855" t="str">
        <f>_xlfn.XLOOKUP(tblGenerador[[#This Row],[ID_Tarea]],tblTareas[ID],tblTareas[Tipo frecuencia],"")</f>
        <v>semanal</v>
      </c>
      <c r="H855" t="str">
        <f>_xlfn.XLOOKUP(tblGenerador[[#This Row],[ID_Tarea]],tblTareas[ID],tblTareas[Regla frecuencia],"")</f>
        <v>lunes</v>
      </c>
      <c r="I855">
        <f>_xlfn.XLOOKUP(tblGenerador[[#This Row],[ID_Tarea]],tblTareas[ID],tblTareas[Duración Estándar (min)],"")</f>
        <v>10</v>
      </c>
      <c r="J855" t="str">
        <f>_xlfn.XLOOKUP(tblGenerador[[#This Row],[ID_Tarea]],tblTareas[ID],tblTareas[Turno],"")</f>
        <v>Cualquiera</v>
      </c>
      <c r="K855" t="str">
        <f>_xlfn.XLOOKUP(tblGenerador[[#This Row],[ID_Tarea]],tblTareas[ID],tblTareas[Puesto],"")</f>
        <v>Auxiliar Administrativo</v>
      </c>
      <c r="L855">
        <f>_xlfn.XLOOKUP(tblGenerador[[#This Row],[ID_Tarea]],tblTareas[ID],tblTareas[Frec Diaria],"")</f>
        <v>1</v>
      </c>
      <c r="M855" t="str">
        <f>_xlfn.XLOOKUP(tblGenerador[[#This Row],[ID_Tarea]],tblTareas[ID],tblTareas[Excluir_Festivos],"")</f>
        <v>si</v>
      </c>
      <c r="N8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6" spans="1:14">
      <c r="A856" s="6">
        <v>46031</v>
      </c>
      <c r="B856">
        <f>IFERROR(_xlfn.XLOOKUP(tblGenerador[[#This Row],[Fecha]],tblCalendario[Fecha],tblCalendario[Num de Sem],""),"")</f>
        <v>2</v>
      </c>
      <c r="C856" t="str">
        <f>IFERROR(_xlfn.XLOOKUP(tblGenerador[[#This Row],[Fecha]],tblCalendario[Fecha],tblCalendario[Dia Semana],""),"")</f>
        <v>viernes</v>
      </c>
      <c r="D856">
        <f>IFERROR(_xlfn.XLOOKUP(tblGenerador[[#This Row],[Fecha]],tblCalendario[Fecha],tblCalendario[Mes],""),"")</f>
        <v>1</v>
      </c>
      <c r="E856" t="s">
        <v>298</v>
      </c>
      <c r="F856" t="str">
        <f>_xlfn.XLOOKUP(tblGenerador[[#This Row],[ID_Tarea]],tblTareas[ID],tblTareas[TAREAS],"")</f>
        <v>Envio De Tareas Diarias A Alex 5:00</v>
      </c>
      <c r="G856" t="str">
        <f>_xlfn.XLOOKUP(tblGenerador[[#This Row],[ID_Tarea]],tblTareas[ID],tblTareas[Tipo frecuencia],"")</f>
        <v>diario</v>
      </c>
      <c r="H856" t="str">
        <f>_xlfn.XLOOKUP(tblGenerador[[#This Row],[ID_Tarea]],tblTareas[ID],tblTareas[Regla frecuencia],"")</f>
        <v>diario</v>
      </c>
      <c r="I856">
        <f>_xlfn.XLOOKUP(tblGenerador[[#This Row],[ID_Tarea]],tblTareas[ID],tblTareas[Duración Estándar (min)],"")</f>
        <v>5</v>
      </c>
      <c r="J856" t="str">
        <f>_xlfn.XLOOKUP(tblGenerador[[#This Row],[ID_Tarea]],tblTareas[ID],tblTareas[Turno],"")</f>
        <v>Cualquiera</v>
      </c>
      <c r="K856" t="str">
        <f>_xlfn.XLOOKUP(tblGenerador[[#This Row],[ID_Tarea]],tblTareas[ID],tblTareas[Puesto],"")</f>
        <v>Auxiliar Administrativo</v>
      </c>
      <c r="L856">
        <f>_xlfn.XLOOKUP(tblGenerador[[#This Row],[ID_Tarea]],tblTareas[ID],tblTareas[Frec Diaria],"")</f>
        <v>1</v>
      </c>
      <c r="M856" t="str">
        <f>_xlfn.XLOOKUP(tblGenerador[[#This Row],[ID_Tarea]],tblTareas[ID],tblTareas[Excluir_Festivos],"")</f>
        <v>si</v>
      </c>
      <c r="N8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857" spans="1:14">
      <c r="A857" s="6">
        <v>46031</v>
      </c>
      <c r="B857">
        <f>IFERROR(_xlfn.XLOOKUP(tblGenerador[[#This Row],[Fecha]],tblCalendario[Fecha],tblCalendario[Num de Sem],""),"")</f>
        <v>2</v>
      </c>
      <c r="C857" t="str">
        <f>IFERROR(_xlfn.XLOOKUP(tblGenerador[[#This Row],[Fecha]],tblCalendario[Fecha],tblCalendario[Dia Semana],""),"")</f>
        <v>viernes</v>
      </c>
      <c r="D857">
        <f>IFERROR(_xlfn.XLOOKUP(tblGenerador[[#This Row],[Fecha]],tblCalendario[Fecha],tblCalendario[Mes],""),"")</f>
        <v>1</v>
      </c>
      <c r="E857" t="s">
        <v>299</v>
      </c>
      <c r="F857" t="str">
        <f>_xlfn.XLOOKUP(tblGenerador[[#This Row],[ID_Tarea]],tblTareas[ID],tblTareas[TAREAS],"")</f>
        <v>Lista De Raya Firmada Jaime Y Olga</v>
      </c>
      <c r="G857" t="str">
        <f>_xlfn.XLOOKUP(tblGenerador[[#This Row],[ID_Tarea]],tblTareas[ID],tblTareas[Tipo frecuencia],"")</f>
        <v>semanal</v>
      </c>
      <c r="H857" t="str">
        <f>_xlfn.XLOOKUP(tblGenerador[[#This Row],[ID_Tarea]],tblTareas[ID],tblTareas[Regla frecuencia],"")</f>
        <v>sábado</v>
      </c>
      <c r="I857">
        <f>_xlfn.XLOOKUP(tblGenerador[[#This Row],[ID_Tarea]],tblTareas[ID],tblTareas[Duración Estándar (min)],"")</f>
        <v>15</v>
      </c>
      <c r="J857" t="str">
        <f>_xlfn.XLOOKUP(tblGenerador[[#This Row],[ID_Tarea]],tblTareas[ID],tblTareas[Turno],"")</f>
        <v>Cualquiera</v>
      </c>
      <c r="K857" t="str">
        <f>_xlfn.XLOOKUP(tblGenerador[[#This Row],[ID_Tarea]],tblTareas[ID],tblTareas[Puesto],"")</f>
        <v>Auxiliar Administrativo</v>
      </c>
      <c r="L857">
        <f>_xlfn.XLOOKUP(tblGenerador[[#This Row],[ID_Tarea]],tblTareas[ID],tblTareas[Frec Diaria],"")</f>
        <v>1</v>
      </c>
      <c r="M857" t="str">
        <f>_xlfn.XLOOKUP(tblGenerador[[#This Row],[ID_Tarea]],tblTareas[ID],tblTareas[Excluir_Festivos],"")</f>
        <v>si</v>
      </c>
      <c r="N8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8" spans="1:14">
      <c r="A858" s="6">
        <v>46031</v>
      </c>
      <c r="B858">
        <f>IFERROR(_xlfn.XLOOKUP(tblGenerador[[#This Row],[Fecha]],tblCalendario[Fecha],tblCalendario[Num de Sem],""),"")</f>
        <v>2</v>
      </c>
      <c r="C858" t="str">
        <f>IFERROR(_xlfn.XLOOKUP(tblGenerador[[#This Row],[Fecha]],tblCalendario[Fecha],tblCalendario[Dia Semana],""),"")</f>
        <v>viernes</v>
      </c>
      <c r="D858">
        <f>IFERROR(_xlfn.XLOOKUP(tblGenerador[[#This Row],[Fecha]],tblCalendario[Fecha],tblCalendario[Mes],""),"")</f>
        <v>1</v>
      </c>
      <c r="E858" t="s">
        <v>4697</v>
      </c>
      <c r="F858" t="str">
        <f>_xlfn.XLOOKUP(tblGenerador[[#This Row],[ID_Tarea]],tblTareas[ID],tblTareas[TAREAS],"")</f>
        <v>Lista De Asistencia Firmada Jaime Y Olga</v>
      </c>
      <c r="G858" t="str">
        <f>_xlfn.XLOOKUP(tblGenerador[[#This Row],[ID_Tarea]],tblTareas[ID],tblTareas[Tipo frecuencia],"")</f>
        <v>semanal</v>
      </c>
      <c r="H858" t="str">
        <f>_xlfn.XLOOKUP(tblGenerador[[#This Row],[ID_Tarea]],tblTareas[ID],tblTareas[Regla frecuencia],"")</f>
        <v>sábado</v>
      </c>
      <c r="I858">
        <f>_xlfn.XLOOKUP(tblGenerador[[#This Row],[ID_Tarea]],tblTareas[ID],tblTareas[Duración Estándar (min)],"")</f>
        <v>15</v>
      </c>
      <c r="J858" t="str">
        <f>_xlfn.XLOOKUP(tblGenerador[[#This Row],[ID_Tarea]],tblTareas[ID],tblTareas[Turno],"")</f>
        <v>Cualquiera</v>
      </c>
      <c r="K858" t="str">
        <f>_xlfn.XLOOKUP(tblGenerador[[#This Row],[ID_Tarea]],tblTareas[ID],tblTareas[Puesto],"")</f>
        <v>Auxiliar Administrativo</v>
      </c>
      <c r="L858">
        <f>_xlfn.XLOOKUP(tblGenerador[[#This Row],[ID_Tarea]],tblTareas[ID],tblTareas[Frec Diaria],"")</f>
        <v>1</v>
      </c>
      <c r="M858" t="str">
        <f>_xlfn.XLOOKUP(tblGenerador[[#This Row],[ID_Tarea]],tblTareas[ID],tblTareas[Excluir_Festivos],"")</f>
        <v>si</v>
      </c>
      <c r="N8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59" spans="1:14">
      <c r="A859" s="6">
        <v>46031</v>
      </c>
      <c r="B859">
        <f>IFERROR(_xlfn.XLOOKUP(tblGenerador[[#This Row],[Fecha]],tblCalendario[Fecha],tblCalendario[Num de Sem],""),"")</f>
        <v>2</v>
      </c>
      <c r="C859" t="str">
        <f>IFERROR(_xlfn.XLOOKUP(tblGenerador[[#This Row],[Fecha]],tblCalendario[Fecha],tblCalendario[Dia Semana],""),"")</f>
        <v>viernes</v>
      </c>
      <c r="D859">
        <f>IFERROR(_xlfn.XLOOKUP(tblGenerador[[#This Row],[Fecha]],tblCalendario[Fecha],tblCalendario[Mes],""),"")</f>
        <v>1</v>
      </c>
      <c r="E859" t="s">
        <v>300</v>
      </c>
      <c r="F859" t="str">
        <f>_xlfn.XLOOKUP(tblGenerador[[#This Row],[ID_Tarea]],tblTareas[ID],tblTareas[TAREAS],"")</f>
        <v>Reporte Semanal Asistencia Jaime Y Olga</v>
      </c>
      <c r="G859" t="str">
        <f>_xlfn.XLOOKUP(tblGenerador[[#This Row],[ID_Tarea]],tblTareas[ID],tblTareas[Tipo frecuencia],"")</f>
        <v>semanal</v>
      </c>
      <c r="H859" t="str">
        <f>_xlfn.XLOOKUP(tblGenerador[[#This Row],[ID_Tarea]],tblTareas[ID],tblTareas[Regla frecuencia],"")</f>
        <v>Lunes</v>
      </c>
      <c r="I859">
        <f>_xlfn.XLOOKUP(tblGenerador[[#This Row],[ID_Tarea]],tblTareas[ID],tblTareas[Duración Estándar (min)],"")</f>
        <v>60</v>
      </c>
      <c r="J859" t="str">
        <f>_xlfn.XLOOKUP(tblGenerador[[#This Row],[ID_Tarea]],tblTareas[ID],tblTareas[Turno],"")</f>
        <v>Cualquiera</v>
      </c>
      <c r="K859" t="str">
        <f>_xlfn.XLOOKUP(tblGenerador[[#This Row],[ID_Tarea]],tblTareas[ID],tblTareas[Puesto],"")</f>
        <v>Sub Coordinadora</v>
      </c>
      <c r="L859">
        <f>_xlfn.XLOOKUP(tblGenerador[[#This Row],[ID_Tarea]],tblTareas[ID],tblTareas[Frec Diaria],"")</f>
        <v>1</v>
      </c>
      <c r="M859" t="str">
        <f>_xlfn.XLOOKUP(tblGenerador[[#This Row],[ID_Tarea]],tblTareas[ID],tblTareas[Excluir_Festivos],"")</f>
        <v>si</v>
      </c>
      <c r="N8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0" spans="1:14">
      <c r="A860" s="6">
        <v>46031</v>
      </c>
      <c r="B860">
        <f>IFERROR(_xlfn.XLOOKUP(tblGenerador[[#This Row],[Fecha]],tblCalendario[Fecha],tblCalendario[Num de Sem],""),"")</f>
        <v>2</v>
      </c>
      <c r="C860" t="str">
        <f>IFERROR(_xlfn.XLOOKUP(tblGenerador[[#This Row],[Fecha]],tblCalendario[Fecha],tblCalendario[Dia Semana],""),"")</f>
        <v>viernes</v>
      </c>
      <c r="D860">
        <f>IFERROR(_xlfn.XLOOKUP(tblGenerador[[#This Row],[Fecha]],tblCalendario[Fecha],tblCalendario[Mes],""),"")</f>
        <v>1</v>
      </c>
      <c r="E860" t="s">
        <v>301</v>
      </c>
      <c r="F860" t="str">
        <f>_xlfn.XLOOKUP(tblGenerador[[#This Row],[ID_Tarea]],tblTareas[ID],tblTareas[TAREAS],"")</f>
        <v>Auditar Lista De Raya Olga / Jaime</v>
      </c>
      <c r="G860" t="str">
        <f>_xlfn.XLOOKUP(tblGenerador[[#This Row],[ID_Tarea]],tblTareas[ID],tblTareas[Tipo frecuencia],"")</f>
        <v>mensual</v>
      </c>
      <c r="H860" t="str">
        <f>_xlfn.XLOOKUP(tblGenerador[[#This Row],[ID_Tarea]],tblTareas[ID],tblTareas[Regla frecuencia],"")</f>
        <v>martes</v>
      </c>
      <c r="I860">
        <f>_xlfn.XLOOKUP(tblGenerador[[#This Row],[ID_Tarea]],tblTareas[ID],tblTareas[Duración Estándar (min)],"")</f>
        <v>10</v>
      </c>
      <c r="J860" t="str">
        <f>_xlfn.XLOOKUP(tblGenerador[[#This Row],[ID_Tarea]],tblTareas[ID],tblTareas[Turno],"")</f>
        <v>Cualquiera</v>
      </c>
      <c r="K860" t="str">
        <f>_xlfn.XLOOKUP(tblGenerador[[#This Row],[ID_Tarea]],tblTareas[ID],tblTareas[Puesto],"")</f>
        <v>Auxiliar Administrativo</v>
      </c>
      <c r="L860">
        <f>_xlfn.XLOOKUP(tblGenerador[[#This Row],[ID_Tarea]],tblTareas[ID],tblTareas[Frec Diaria],"")</f>
        <v>1</v>
      </c>
      <c r="M860" t="str">
        <f>_xlfn.XLOOKUP(tblGenerador[[#This Row],[ID_Tarea]],tblTareas[ID],tblTareas[Excluir_Festivos],"")</f>
        <v>si</v>
      </c>
      <c r="N8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1" spans="1:14">
      <c r="A861" s="6">
        <v>46031</v>
      </c>
      <c r="B861">
        <f>IFERROR(_xlfn.XLOOKUP(tblGenerador[[#This Row],[Fecha]],tblCalendario[Fecha],tblCalendario[Num de Sem],""),"")</f>
        <v>2</v>
      </c>
      <c r="C861" t="str">
        <f>IFERROR(_xlfn.XLOOKUP(tblGenerador[[#This Row],[Fecha]],tblCalendario[Fecha],tblCalendario[Dia Semana],""),"")</f>
        <v>viernes</v>
      </c>
      <c r="D861">
        <f>IFERROR(_xlfn.XLOOKUP(tblGenerador[[#This Row],[Fecha]],tblCalendario[Fecha],tblCalendario[Mes],""),"")</f>
        <v>1</v>
      </c>
      <c r="E861" t="s">
        <v>4698</v>
      </c>
      <c r="F861" t="str">
        <f>_xlfn.XLOOKUP(tblGenerador[[#This Row],[ID_Tarea]],tblTareas[ID],tblTareas[TAREAS],"")</f>
        <v>Auditar Lista De Asistencia Olga / Jaime</v>
      </c>
      <c r="G861" t="str">
        <f>_xlfn.XLOOKUP(tblGenerador[[#This Row],[ID_Tarea]],tblTareas[ID],tblTareas[Tipo frecuencia],"")</f>
        <v>mensual</v>
      </c>
      <c r="H861" t="str">
        <f>_xlfn.XLOOKUP(tblGenerador[[#This Row],[ID_Tarea]],tblTareas[ID],tblTareas[Regla frecuencia],"")</f>
        <v>martes</v>
      </c>
      <c r="I861">
        <f>_xlfn.XLOOKUP(tblGenerador[[#This Row],[ID_Tarea]],tblTareas[ID],tblTareas[Duración Estándar (min)],"")</f>
        <v>10</v>
      </c>
      <c r="J861" t="str">
        <f>_xlfn.XLOOKUP(tblGenerador[[#This Row],[ID_Tarea]],tblTareas[ID],tblTareas[Turno],"")</f>
        <v>Cualquiera</v>
      </c>
      <c r="K861" t="str">
        <f>_xlfn.XLOOKUP(tblGenerador[[#This Row],[ID_Tarea]],tblTareas[ID],tblTareas[Puesto],"")</f>
        <v>Auxiliar Administrativo</v>
      </c>
      <c r="L861">
        <f>_xlfn.XLOOKUP(tblGenerador[[#This Row],[ID_Tarea]],tblTareas[ID],tblTareas[Frec Diaria],"")</f>
        <v>1</v>
      </c>
      <c r="M861" t="str">
        <f>_xlfn.XLOOKUP(tblGenerador[[#This Row],[ID_Tarea]],tblTareas[ID],tblTareas[Excluir_Festivos],"")</f>
        <v>si</v>
      </c>
      <c r="N8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2" spans="1:14">
      <c r="A862" s="6">
        <v>46031</v>
      </c>
      <c r="B862">
        <f>IFERROR(_xlfn.XLOOKUP(tblGenerador[[#This Row],[Fecha]],tblCalendario[Fecha],tblCalendario[Num de Sem],""),"")</f>
        <v>2</v>
      </c>
      <c r="C862" t="str">
        <f>IFERROR(_xlfn.XLOOKUP(tblGenerador[[#This Row],[Fecha]],tblCalendario[Fecha],tblCalendario[Dia Semana],""),"")</f>
        <v>viernes</v>
      </c>
      <c r="D862">
        <f>IFERROR(_xlfn.XLOOKUP(tblGenerador[[#This Row],[Fecha]],tblCalendario[Fecha],tblCalendario[Mes],""),"")</f>
        <v>1</v>
      </c>
      <c r="E862" t="s">
        <v>302</v>
      </c>
      <c r="F862" t="str">
        <f>_xlfn.XLOOKUP(tblGenerador[[#This Row],[ID_Tarea]],tblTareas[ID],tblTareas[TAREAS],"")</f>
        <v xml:space="preserve">Generar Nomina Sem Anterior(Lunes)                               </v>
      </c>
      <c r="G862" t="str">
        <f>_xlfn.XLOOKUP(tblGenerador[[#This Row],[ID_Tarea]],tblTareas[ID],tblTareas[Tipo frecuencia],"")</f>
        <v>semanal</v>
      </c>
      <c r="H862" t="str">
        <f>_xlfn.XLOOKUP(tblGenerador[[#This Row],[ID_Tarea]],tblTareas[ID],tblTareas[Regla frecuencia],"")</f>
        <v>domingo</v>
      </c>
      <c r="I862">
        <f>_xlfn.XLOOKUP(tblGenerador[[#This Row],[ID_Tarea]],tblTareas[ID],tblTareas[Duración Estándar (min)],"")</f>
        <v>30</v>
      </c>
      <c r="J862" t="str">
        <f>_xlfn.XLOOKUP(tblGenerador[[#This Row],[ID_Tarea]],tblTareas[ID],tblTareas[Turno],"")</f>
        <v>Cualquiera</v>
      </c>
      <c r="K862" t="str">
        <f>_xlfn.XLOOKUP(tblGenerador[[#This Row],[ID_Tarea]],tblTareas[ID],tblTareas[Puesto],"")</f>
        <v>Auxiliar Administrativo</v>
      </c>
      <c r="L862">
        <f>_xlfn.XLOOKUP(tblGenerador[[#This Row],[ID_Tarea]],tblTareas[ID],tblTareas[Frec Diaria],"")</f>
        <v>1</v>
      </c>
      <c r="M862" t="str">
        <f>_xlfn.XLOOKUP(tblGenerador[[#This Row],[ID_Tarea]],tblTareas[ID],tblTareas[Excluir_Festivos],"")</f>
        <v>si</v>
      </c>
      <c r="N8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3" spans="1:14">
      <c r="A863" s="6">
        <v>46031</v>
      </c>
      <c r="B863">
        <f>IFERROR(_xlfn.XLOOKUP(tblGenerador[[#This Row],[Fecha]],tblCalendario[Fecha],tblCalendario[Num de Sem],""),"")</f>
        <v>2</v>
      </c>
      <c r="C863" t="str">
        <f>IFERROR(_xlfn.XLOOKUP(tblGenerador[[#This Row],[Fecha]],tblCalendario[Fecha],tblCalendario[Dia Semana],""),"")</f>
        <v>viernes</v>
      </c>
      <c r="D863">
        <f>IFERROR(_xlfn.XLOOKUP(tblGenerador[[#This Row],[Fecha]],tblCalendario[Fecha],tblCalendario[Mes],""),"")</f>
        <v>1</v>
      </c>
      <c r="E863" t="s">
        <v>303</v>
      </c>
      <c r="F863" t="str">
        <f>_xlfn.XLOOKUP(tblGenerador[[#This Row],[ID_Tarea]],tblTareas[ID],tblTareas[TAREAS],"")</f>
        <v>Colaborador Mas Valioso / Vendedor Del Mes</v>
      </c>
      <c r="G863" t="str">
        <f>_xlfn.XLOOKUP(tblGenerador[[#This Row],[ID_Tarea]],tblTareas[ID],tblTareas[Tipo frecuencia],"")</f>
        <v>mensual</v>
      </c>
      <c r="H863" t="str">
        <f>_xlfn.XLOOKUP(tblGenerador[[#This Row],[ID_Tarea]],tblTareas[ID],tblTareas[Regla frecuencia],"")</f>
        <v>dia 27</v>
      </c>
      <c r="I863">
        <f>_xlfn.XLOOKUP(tblGenerador[[#This Row],[ID_Tarea]],tblTareas[ID],tblTareas[Duración Estándar (min)],"")</f>
        <v>50</v>
      </c>
      <c r="J863" t="str">
        <f>_xlfn.XLOOKUP(tblGenerador[[#This Row],[ID_Tarea]],tblTareas[ID],tblTareas[Turno],"")</f>
        <v>Cualquiera</v>
      </c>
      <c r="K863" t="str">
        <f>_xlfn.XLOOKUP(tblGenerador[[#This Row],[ID_Tarea]],tblTareas[ID],tblTareas[Puesto],"")</f>
        <v>Auxiliar Administrativo</v>
      </c>
      <c r="L863">
        <f>_xlfn.XLOOKUP(tblGenerador[[#This Row],[ID_Tarea]],tblTareas[ID],tblTareas[Frec Diaria],"")</f>
        <v>1</v>
      </c>
      <c r="M863" t="str">
        <f>_xlfn.XLOOKUP(tblGenerador[[#This Row],[ID_Tarea]],tblTareas[ID],tblTareas[Excluir_Festivos],"")</f>
        <v>si</v>
      </c>
      <c r="N8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4" spans="1:14">
      <c r="A864" s="6">
        <v>46031</v>
      </c>
      <c r="B864">
        <f>IFERROR(_xlfn.XLOOKUP(tblGenerador[[#This Row],[Fecha]],tblCalendario[Fecha],tblCalendario[Num de Sem],""),"")</f>
        <v>2</v>
      </c>
      <c r="C864" t="str">
        <f>IFERROR(_xlfn.XLOOKUP(tblGenerador[[#This Row],[Fecha]],tblCalendario[Fecha],tblCalendario[Dia Semana],""),"")</f>
        <v>viernes</v>
      </c>
      <c r="D864">
        <f>IFERROR(_xlfn.XLOOKUP(tblGenerador[[#This Row],[Fecha]],tblCalendario[Fecha],tblCalendario[Mes],""),"")</f>
        <v>1</v>
      </c>
      <c r="E864" t="s">
        <v>304</v>
      </c>
      <c r="F864" t="str">
        <f>_xlfn.XLOOKUP(tblGenerador[[#This Row],[ID_Tarea]],tblTareas[ID],tblTareas[TAREAS],"")</f>
        <v>Programar Festejos (Aniversarios/Cumpleaños)</v>
      </c>
      <c r="G864" t="str">
        <f>_xlfn.XLOOKUP(tblGenerador[[#This Row],[ID_Tarea]],tblTareas[ID],tblTareas[Tipo frecuencia],"")</f>
        <v>mensual</v>
      </c>
      <c r="H864" t="str">
        <f>_xlfn.XLOOKUP(tblGenerador[[#This Row],[ID_Tarea]],tblTareas[ID],tblTareas[Regla frecuencia],"")</f>
        <v>dia 26</v>
      </c>
      <c r="I864">
        <f>_xlfn.XLOOKUP(tblGenerador[[#This Row],[ID_Tarea]],tblTareas[ID],tblTareas[Duración Estándar (min)],"")</f>
        <v>15</v>
      </c>
      <c r="J864" t="str">
        <f>_xlfn.XLOOKUP(tblGenerador[[#This Row],[ID_Tarea]],tblTareas[ID],tblTareas[Turno],"")</f>
        <v>Cualquiera</v>
      </c>
      <c r="K864" t="str">
        <f>_xlfn.XLOOKUP(tblGenerador[[#This Row],[ID_Tarea]],tblTareas[ID],tblTareas[Puesto],"")</f>
        <v>Auxiliar Administrativo</v>
      </c>
      <c r="L864">
        <f>_xlfn.XLOOKUP(tblGenerador[[#This Row],[ID_Tarea]],tblTareas[ID],tblTareas[Frec Diaria],"")</f>
        <v>1</v>
      </c>
      <c r="M864" t="str">
        <f>_xlfn.XLOOKUP(tblGenerador[[#This Row],[ID_Tarea]],tblTareas[ID],tblTareas[Excluir_Festivos],"")</f>
        <v>si</v>
      </c>
      <c r="N8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5" spans="1:14">
      <c r="A865" s="6">
        <v>46031</v>
      </c>
      <c r="B865">
        <f>IFERROR(_xlfn.XLOOKUP(tblGenerador[[#This Row],[Fecha]],tblCalendario[Fecha],tblCalendario[Num de Sem],""),"")</f>
        <v>2</v>
      </c>
      <c r="C865" t="str">
        <f>IFERROR(_xlfn.XLOOKUP(tblGenerador[[#This Row],[Fecha]],tblCalendario[Fecha],tblCalendario[Dia Semana],""),"")</f>
        <v>viernes</v>
      </c>
      <c r="D865">
        <f>IFERROR(_xlfn.XLOOKUP(tblGenerador[[#This Row],[Fecha]],tblCalendario[Fecha],tblCalendario[Mes],""),"")</f>
        <v>1</v>
      </c>
      <c r="E865" t="s">
        <v>305</v>
      </c>
      <c r="F865" t="str">
        <f>_xlfn.XLOOKUP(tblGenerador[[#This Row],[ID_Tarea]],tblTareas[ID],tblTareas[TAREAS],"")</f>
        <v>Revisión De Tareas Variables Mensuales</v>
      </c>
      <c r="G865" t="str">
        <f>_xlfn.XLOOKUP(tblGenerador[[#This Row],[ID_Tarea]],tblTareas[ID],tblTareas[Tipo frecuencia],"")</f>
        <v>mensual</v>
      </c>
      <c r="H865" t="str">
        <f>_xlfn.XLOOKUP(tblGenerador[[#This Row],[ID_Tarea]],tblTareas[ID],tblTareas[Regla frecuencia],"")</f>
        <v>dia 24</v>
      </c>
      <c r="I865">
        <f>_xlfn.XLOOKUP(tblGenerador[[#This Row],[ID_Tarea]],tblTareas[ID],tblTareas[Duración Estándar (min)],"")</f>
        <v>5</v>
      </c>
      <c r="J865" t="str">
        <f>_xlfn.XLOOKUP(tblGenerador[[#This Row],[ID_Tarea]],tblTareas[ID],tblTareas[Turno],"")</f>
        <v>Cualquiera</v>
      </c>
      <c r="K865" t="str">
        <f>_xlfn.XLOOKUP(tblGenerador[[#This Row],[ID_Tarea]],tblTareas[ID],tblTareas[Puesto],"")</f>
        <v>Auxiliar Administrativo</v>
      </c>
      <c r="L865">
        <f>_xlfn.XLOOKUP(tblGenerador[[#This Row],[ID_Tarea]],tblTareas[ID],tblTareas[Frec Diaria],"")</f>
        <v>1</v>
      </c>
      <c r="M865" t="str">
        <f>_xlfn.XLOOKUP(tblGenerador[[#This Row],[ID_Tarea]],tblTareas[ID],tblTareas[Excluir_Festivos],"")</f>
        <v>si</v>
      </c>
      <c r="N8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6" spans="1:14">
      <c r="A866" s="6">
        <v>46031</v>
      </c>
      <c r="B866">
        <f>IFERROR(_xlfn.XLOOKUP(tblGenerador[[#This Row],[Fecha]],tblCalendario[Fecha],tblCalendario[Num de Sem],""),"")</f>
        <v>2</v>
      </c>
      <c r="C866" t="str">
        <f>IFERROR(_xlfn.XLOOKUP(tblGenerador[[#This Row],[Fecha]],tblCalendario[Fecha],tblCalendario[Dia Semana],""),"")</f>
        <v>viernes</v>
      </c>
      <c r="D866">
        <f>IFERROR(_xlfn.XLOOKUP(tblGenerador[[#This Row],[Fecha]],tblCalendario[Fecha],tblCalendario[Mes],""),"")</f>
        <v>1</v>
      </c>
      <c r="E866" t="s">
        <v>1326</v>
      </c>
      <c r="F866" t="str">
        <f>_xlfn.XLOOKUP(tblGenerador[[#This Row],[ID_Tarea]],tblTareas[ID],tblTareas[TAREAS],"")</f>
        <v>Programar Pagos Del Mes En Cash Planner Renta Dpto Alex</v>
      </c>
      <c r="G866" t="str">
        <f>_xlfn.XLOOKUP(tblGenerador[[#This Row],[ID_Tarea]],tblTareas[ID],tblTareas[Tipo frecuencia],"")</f>
        <v>mensual</v>
      </c>
      <c r="H866" t="str">
        <f>_xlfn.XLOOKUP(tblGenerador[[#This Row],[ID_Tarea]],tblTareas[ID],tblTareas[Regla frecuencia],"")</f>
        <v>dia 26</v>
      </c>
      <c r="I866">
        <f>_xlfn.XLOOKUP(tblGenerador[[#This Row],[ID_Tarea]],tblTareas[ID],tblTareas[Duración Estándar (min)],"")</f>
        <v>5</v>
      </c>
      <c r="J866" t="str">
        <f>_xlfn.XLOOKUP(tblGenerador[[#This Row],[ID_Tarea]],tblTareas[ID],tblTareas[Turno],"")</f>
        <v>Cualquiera</v>
      </c>
      <c r="K866" t="str">
        <f>_xlfn.XLOOKUP(tblGenerador[[#This Row],[ID_Tarea]],tblTareas[ID],tblTareas[Puesto],"")</f>
        <v>Auxiliar Administrativo</v>
      </c>
      <c r="L866">
        <f>_xlfn.XLOOKUP(tblGenerador[[#This Row],[ID_Tarea]],tblTareas[ID],tblTareas[Frec Diaria],"")</f>
        <v>1</v>
      </c>
      <c r="M866" t="str">
        <f>_xlfn.XLOOKUP(tblGenerador[[#This Row],[ID_Tarea]],tblTareas[ID],tblTareas[Excluir_Festivos],"")</f>
        <v>si</v>
      </c>
      <c r="N8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7" spans="1:14">
      <c r="A867" s="6">
        <v>46031</v>
      </c>
      <c r="B867">
        <f>IFERROR(_xlfn.XLOOKUP(tblGenerador[[#This Row],[Fecha]],tblCalendario[Fecha],tblCalendario[Num de Sem],""),"")</f>
        <v>2</v>
      </c>
      <c r="C867" t="str">
        <f>IFERROR(_xlfn.XLOOKUP(tblGenerador[[#This Row],[Fecha]],tblCalendario[Fecha],tblCalendario[Dia Semana],""),"")</f>
        <v>viernes</v>
      </c>
      <c r="D867">
        <f>IFERROR(_xlfn.XLOOKUP(tblGenerador[[#This Row],[Fecha]],tblCalendario[Fecha],tblCalendario[Mes],""),"")</f>
        <v>1</v>
      </c>
      <c r="E867" t="s">
        <v>1327</v>
      </c>
      <c r="F867" t="str">
        <f>_xlfn.XLOOKUP(tblGenerador[[#This Row],[ID_Tarea]],tblTareas[ID],tblTareas[TAREAS],"")</f>
        <v>Programar Pagos Del Mes En Cash Planner Honorarios Contador Olga / Jaime</v>
      </c>
      <c r="G867" t="str">
        <f>_xlfn.XLOOKUP(tblGenerador[[#This Row],[ID_Tarea]],tblTareas[ID],tblTareas[Tipo frecuencia],"")</f>
        <v>mensual</v>
      </c>
      <c r="H867" t="str">
        <f>_xlfn.XLOOKUP(tblGenerador[[#This Row],[ID_Tarea]],tblTareas[ID],tblTareas[Regla frecuencia],"")</f>
        <v>dia 27</v>
      </c>
      <c r="I867">
        <f>_xlfn.XLOOKUP(tblGenerador[[#This Row],[ID_Tarea]],tblTareas[ID],tblTareas[Duración Estándar (min)],"")</f>
        <v>5</v>
      </c>
      <c r="J867" t="str">
        <f>_xlfn.XLOOKUP(tblGenerador[[#This Row],[ID_Tarea]],tblTareas[ID],tblTareas[Turno],"")</f>
        <v>Cualquiera</v>
      </c>
      <c r="K867" t="str">
        <f>_xlfn.XLOOKUP(tblGenerador[[#This Row],[ID_Tarea]],tblTareas[ID],tblTareas[Puesto],"")</f>
        <v>Auxiliar Administrativo</v>
      </c>
      <c r="L867">
        <f>_xlfn.XLOOKUP(tblGenerador[[#This Row],[ID_Tarea]],tblTareas[ID],tblTareas[Frec Diaria],"")</f>
        <v>1</v>
      </c>
      <c r="M867" t="str">
        <f>_xlfn.XLOOKUP(tblGenerador[[#This Row],[ID_Tarea]],tblTareas[ID],tblTareas[Excluir_Festivos],"")</f>
        <v>si</v>
      </c>
      <c r="N8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8" spans="1:14">
      <c r="A868" s="6">
        <v>46031</v>
      </c>
      <c r="B868">
        <f>IFERROR(_xlfn.XLOOKUP(tblGenerador[[#This Row],[Fecha]],tblCalendario[Fecha],tblCalendario[Num de Sem],""),"")</f>
        <v>2</v>
      </c>
      <c r="C868" t="str">
        <f>IFERROR(_xlfn.XLOOKUP(tblGenerador[[#This Row],[Fecha]],tblCalendario[Fecha],tblCalendario[Dia Semana],""),"")</f>
        <v>viernes</v>
      </c>
      <c r="D868">
        <f>IFERROR(_xlfn.XLOOKUP(tblGenerador[[#This Row],[Fecha]],tblCalendario[Fecha],tblCalendario[Mes],""),"")</f>
        <v>1</v>
      </c>
      <c r="E868" t="s">
        <v>1328</v>
      </c>
      <c r="F868" t="str">
        <f>_xlfn.XLOOKUP(tblGenerador[[#This Row],[ID_Tarea]],tblTareas[ID],tblTareas[TAREAS],"")</f>
        <v>Programar Pagos Del Mes En Cash Planner SAT Jaime / Olga</v>
      </c>
      <c r="G868" t="str">
        <f>_xlfn.XLOOKUP(tblGenerador[[#This Row],[ID_Tarea]],tblTareas[ID],tblTareas[Tipo frecuencia],"")</f>
        <v>mensual</v>
      </c>
      <c r="H868" t="str">
        <f>_xlfn.XLOOKUP(tblGenerador[[#This Row],[ID_Tarea]],tblTareas[ID],tblTareas[Regla frecuencia],"")</f>
        <v>dia 29</v>
      </c>
      <c r="I868">
        <f>_xlfn.XLOOKUP(tblGenerador[[#This Row],[ID_Tarea]],tblTareas[ID],tblTareas[Duración Estándar (min)],"")</f>
        <v>5</v>
      </c>
      <c r="J868" t="str">
        <f>_xlfn.XLOOKUP(tblGenerador[[#This Row],[ID_Tarea]],tblTareas[ID],tblTareas[Turno],"")</f>
        <v>Cualquiera</v>
      </c>
      <c r="K868" t="str">
        <f>_xlfn.XLOOKUP(tblGenerador[[#This Row],[ID_Tarea]],tblTareas[ID],tblTareas[Puesto],"")</f>
        <v>Auxiliar Administrativo</v>
      </c>
      <c r="L868">
        <f>_xlfn.XLOOKUP(tblGenerador[[#This Row],[ID_Tarea]],tblTareas[ID],tblTareas[Frec Diaria],"")</f>
        <v>1</v>
      </c>
      <c r="M868" t="str">
        <f>_xlfn.XLOOKUP(tblGenerador[[#This Row],[ID_Tarea]],tblTareas[ID],tblTareas[Excluir_Festivos],"")</f>
        <v>si</v>
      </c>
      <c r="N8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69" spans="1:14">
      <c r="A869" s="6">
        <v>46031</v>
      </c>
      <c r="B869">
        <f>IFERROR(_xlfn.XLOOKUP(tblGenerador[[#This Row],[Fecha]],tblCalendario[Fecha],tblCalendario[Num de Sem],""),"")</f>
        <v>2</v>
      </c>
      <c r="C869" t="str">
        <f>IFERROR(_xlfn.XLOOKUP(tblGenerador[[#This Row],[Fecha]],tblCalendario[Fecha],tblCalendario[Dia Semana],""),"")</f>
        <v>viernes</v>
      </c>
      <c r="D869">
        <f>IFERROR(_xlfn.XLOOKUP(tblGenerador[[#This Row],[Fecha]],tblCalendario[Fecha],tblCalendario[Mes],""),"")</f>
        <v>1</v>
      </c>
      <c r="E869" t="s">
        <v>1329</v>
      </c>
      <c r="F869" t="str">
        <f>_xlfn.XLOOKUP(tblGenerador[[#This Row],[ID_Tarea]],tblTareas[ID],tblTareas[TAREAS],"")</f>
        <v>Programar Pagos Del Mes En Cash Planner Isn Olga / Jaime</v>
      </c>
      <c r="G869" t="str">
        <f>_xlfn.XLOOKUP(tblGenerador[[#This Row],[ID_Tarea]],tblTareas[ID],tblTareas[Tipo frecuencia],"")</f>
        <v>mensual</v>
      </c>
      <c r="H869" t="str">
        <f>_xlfn.XLOOKUP(tblGenerador[[#This Row],[ID_Tarea]],tblTareas[ID],tblTareas[Regla frecuencia],"")</f>
        <v>dia 30</v>
      </c>
      <c r="I869">
        <f>_xlfn.XLOOKUP(tblGenerador[[#This Row],[ID_Tarea]],tblTareas[ID],tblTareas[Duración Estándar (min)],"")</f>
        <v>5</v>
      </c>
      <c r="J869" t="str">
        <f>_xlfn.XLOOKUP(tblGenerador[[#This Row],[ID_Tarea]],tblTareas[ID],tblTareas[Turno],"")</f>
        <v>Cualquiera</v>
      </c>
      <c r="K869" t="str">
        <f>_xlfn.XLOOKUP(tblGenerador[[#This Row],[ID_Tarea]],tblTareas[ID],tblTareas[Puesto],"")</f>
        <v>Auxiliar Administrativo</v>
      </c>
      <c r="L869">
        <f>_xlfn.XLOOKUP(tblGenerador[[#This Row],[ID_Tarea]],tblTareas[ID],tblTareas[Frec Diaria],"")</f>
        <v>1</v>
      </c>
      <c r="M869" t="str">
        <f>_xlfn.XLOOKUP(tblGenerador[[#This Row],[ID_Tarea]],tblTareas[ID],tblTareas[Excluir_Festivos],"")</f>
        <v>si</v>
      </c>
      <c r="N8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0" spans="1:14">
      <c r="A870" s="6">
        <v>46031</v>
      </c>
      <c r="B870">
        <f>IFERROR(_xlfn.XLOOKUP(tblGenerador[[#This Row],[Fecha]],tblCalendario[Fecha],tblCalendario[Num de Sem],""),"")</f>
        <v>2</v>
      </c>
      <c r="C870" t="str">
        <f>IFERROR(_xlfn.XLOOKUP(tblGenerador[[#This Row],[Fecha]],tblCalendario[Fecha],tblCalendario[Dia Semana],""),"")</f>
        <v>viernes</v>
      </c>
      <c r="D870">
        <f>IFERROR(_xlfn.XLOOKUP(tblGenerador[[#This Row],[Fecha]],tblCalendario[Fecha],tblCalendario[Mes],""),"")</f>
        <v>1</v>
      </c>
      <c r="E870" t="s">
        <v>1330</v>
      </c>
      <c r="F870" t="str">
        <f>_xlfn.XLOOKUP(tblGenerador[[#This Row],[ID_Tarea]],tblTareas[ID],tblTareas[TAREAS],"")</f>
        <v>Programar Pagos Del Mes En Cash Planner Imss Olga / Jaime</v>
      </c>
      <c r="G870" t="str">
        <f>_xlfn.XLOOKUP(tblGenerador[[#This Row],[ID_Tarea]],tblTareas[ID],tblTareas[Tipo frecuencia],"")</f>
        <v>mensual</v>
      </c>
      <c r="H870" t="str">
        <f>_xlfn.XLOOKUP(tblGenerador[[#This Row],[ID_Tarea]],tblTareas[ID],tblTareas[Regla frecuencia],"")</f>
        <v>dia 31</v>
      </c>
      <c r="I870">
        <f>_xlfn.XLOOKUP(tblGenerador[[#This Row],[ID_Tarea]],tblTareas[ID],tblTareas[Duración Estándar (min)],"")</f>
        <v>5</v>
      </c>
      <c r="J870" t="str">
        <f>_xlfn.XLOOKUP(tblGenerador[[#This Row],[ID_Tarea]],tblTareas[ID],tblTareas[Turno],"")</f>
        <v>Cualquiera</v>
      </c>
      <c r="K870" t="str">
        <f>_xlfn.XLOOKUP(tblGenerador[[#This Row],[ID_Tarea]],tblTareas[ID],tblTareas[Puesto],"")</f>
        <v>Auxiliar Administrativo</v>
      </c>
      <c r="L870">
        <f>_xlfn.XLOOKUP(tblGenerador[[#This Row],[ID_Tarea]],tblTareas[ID],tblTareas[Frec Diaria],"")</f>
        <v>1</v>
      </c>
      <c r="M870" t="str">
        <f>_xlfn.XLOOKUP(tblGenerador[[#This Row],[ID_Tarea]],tblTareas[ID],tblTareas[Excluir_Festivos],"")</f>
        <v>si</v>
      </c>
      <c r="N8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1" spans="1:14">
      <c r="A871" s="6">
        <v>46031</v>
      </c>
      <c r="B871">
        <f>IFERROR(_xlfn.XLOOKUP(tblGenerador[[#This Row],[Fecha]],tblCalendario[Fecha],tblCalendario[Num de Sem],""),"")</f>
        <v>2</v>
      </c>
      <c r="C871" t="str">
        <f>IFERROR(_xlfn.XLOOKUP(tblGenerador[[#This Row],[Fecha]],tblCalendario[Fecha],tblCalendario[Dia Semana],""),"")</f>
        <v>viernes</v>
      </c>
      <c r="D871">
        <f>IFERROR(_xlfn.XLOOKUP(tblGenerador[[#This Row],[Fecha]],tblCalendario[Fecha],tblCalendario[Mes],""),"")</f>
        <v>1</v>
      </c>
      <c r="E871" t="s">
        <v>306</v>
      </c>
      <c r="F871" t="str">
        <f>_xlfn.XLOOKUP(tblGenerador[[#This Row],[ID_Tarea]],tblTareas[ID],tblTareas[TAREAS],"")</f>
        <v>Presentar Control Semanal</v>
      </c>
      <c r="G871" t="str">
        <f>_xlfn.XLOOKUP(tblGenerador[[#This Row],[ID_Tarea]],tblTareas[ID],tblTareas[Tipo frecuencia],"")</f>
        <v>semanal</v>
      </c>
      <c r="H871" t="str">
        <f>_xlfn.XLOOKUP(tblGenerador[[#This Row],[ID_Tarea]],tblTareas[ID],tblTareas[Regla frecuencia],"")</f>
        <v>domingo</v>
      </c>
      <c r="I871">
        <f>_xlfn.XLOOKUP(tblGenerador[[#This Row],[ID_Tarea]],tblTareas[ID],tblTareas[Duración Estándar (min)],"")</f>
        <v>120</v>
      </c>
      <c r="J871" t="str">
        <f>_xlfn.XLOOKUP(tblGenerador[[#This Row],[ID_Tarea]],tblTareas[ID],tblTareas[Turno],"")</f>
        <v>Cualquiera</v>
      </c>
      <c r="K871" t="str">
        <f>_xlfn.XLOOKUP(tblGenerador[[#This Row],[ID_Tarea]],tblTareas[ID],tblTareas[Puesto],"")</f>
        <v>Auxiliar Administrativo</v>
      </c>
      <c r="L871">
        <f>_xlfn.XLOOKUP(tblGenerador[[#This Row],[ID_Tarea]],tblTareas[ID],tblTareas[Frec Diaria],"")</f>
        <v>1</v>
      </c>
      <c r="M871" t="str">
        <f>_xlfn.XLOOKUP(tblGenerador[[#This Row],[ID_Tarea]],tblTareas[ID],tblTareas[Excluir_Festivos],"")</f>
        <v>si</v>
      </c>
      <c r="N8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2" spans="1:14">
      <c r="A872" s="6">
        <v>46031</v>
      </c>
      <c r="B872">
        <f>IFERROR(_xlfn.XLOOKUP(tblGenerador[[#This Row],[Fecha]],tblCalendario[Fecha],tblCalendario[Num de Sem],""),"")</f>
        <v>2</v>
      </c>
      <c r="C872" t="str">
        <f>IFERROR(_xlfn.XLOOKUP(tblGenerador[[#This Row],[Fecha]],tblCalendario[Fecha],tblCalendario[Dia Semana],""),"")</f>
        <v>viernes</v>
      </c>
      <c r="D872">
        <f>IFERROR(_xlfn.XLOOKUP(tblGenerador[[#This Row],[Fecha]],tblCalendario[Fecha],tblCalendario[Mes],""),"")</f>
        <v>1</v>
      </c>
      <c r="E872" t="s">
        <v>307</v>
      </c>
      <c r="F872" t="str">
        <f>_xlfn.XLOOKUP(tblGenerador[[#This Row],[ID_Tarea]],tblTareas[ID],tblTareas[TAREAS],"")</f>
        <v>Realizar Depósitos Efectivo</v>
      </c>
      <c r="G872" t="str">
        <f>_xlfn.XLOOKUP(tblGenerador[[#This Row],[ID_Tarea]],tblTareas[ID],tblTareas[Tipo frecuencia],"")</f>
        <v>personalizada</v>
      </c>
      <c r="H872" t="str">
        <f>_xlfn.XLOOKUP(tblGenerador[[#This Row],[ID_Tarea]],tblTareas[ID],tblTareas[Regla frecuencia],"")</f>
        <v>dia 30</v>
      </c>
      <c r="I872">
        <f>_xlfn.XLOOKUP(tblGenerador[[#This Row],[ID_Tarea]],tblTareas[ID],tblTareas[Duración Estándar (min)],"")</f>
        <v>60</v>
      </c>
      <c r="J872" t="str">
        <f>_xlfn.XLOOKUP(tblGenerador[[#This Row],[ID_Tarea]],tblTareas[ID],tblTareas[Turno],"")</f>
        <v>Cualquiera</v>
      </c>
      <c r="K872" t="str">
        <f>_xlfn.XLOOKUP(tblGenerador[[#This Row],[ID_Tarea]],tblTareas[ID],tblTareas[Puesto],"")</f>
        <v>Auxiliar Administrativo</v>
      </c>
      <c r="L872">
        <f>_xlfn.XLOOKUP(tblGenerador[[#This Row],[ID_Tarea]],tblTareas[ID],tblTareas[Frec Diaria],"")</f>
        <v>1</v>
      </c>
      <c r="M872" t="str">
        <f>_xlfn.XLOOKUP(tblGenerador[[#This Row],[ID_Tarea]],tblTareas[ID],tblTareas[Excluir_Festivos],"")</f>
        <v>si</v>
      </c>
      <c r="N8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3" spans="1:14">
      <c r="A873" s="6">
        <v>46031</v>
      </c>
      <c r="B873">
        <f>IFERROR(_xlfn.XLOOKUP(tblGenerador[[#This Row],[Fecha]],tblCalendario[Fecha],tblCalendario[Num de Sem],""),"")</f>
        <v>2</v>
      </c>
      <c r="C873" t="str">
        <f>IFERROR(_xlfn.XLOOKUP(tblGenerador[[#This Row],[Fecha]],tblCalendario[Fecha],tblCalendario[Dia Semana],""),"")</f>
        <v>viernes</v>
      </c>
      <c r="D873">
        <f>IFERROR(_xlfn.XLOOKUP(tblGenerador[[#This Row],[Fecha]],tblCalendario[Fecha],tblCalendario[Mes],""),"")</f>
        <v>1</v>
      </c>
      <c r="E873" t="s">
        <v>308</v>
      </c>
      <c r="F873" t="str">
        <f>_xlfn.XLOOKUP(tblGenerador[[#This Row],[ID_Tarea]],tblTareas[ID],tblTareas[TAREAS],"")</f>
        <v>Solicitar Movs. Bancarios</v>
      </c>
      <c r="G873" t="str">
        <f>_xlfn.XLOOKUP(tblGenerador[[#This Row],[ID_Tarea]],tblTareas[ID],tblTareas[Tipo frecuencia],"")</f>
        <v>quincenal</v>
      </c>
      <c r="H873" t="str">
        <f>_xlfn.XLOOKUP(tblGenerador[[#This Row],[ID_Tarea]],tblTareas[ID],tblTareas[Regla frecuencia],"")</f>
        <v>Ultimo dia del mes</v>
      </c>
      <c r="I873">
        <f>_xlfn.XLOOKUP(tblGenerador[[#This Row],[ID_Tarea]],tblTareas[ID],tblTareas[Duración Estándar (min)],"")</f>
        <v>5</v>
      </c>
      <c r="J873" t="str">
        <f>_xlfn.XLOOKUP(tblGenerador[[#This Row],[ID_Tarea]],tblTareas[ID],tblTareas[Turno],"")</f>
        <v>Cualquiera</v>
      </c>
      <c r="K873" t="str">
        <f>_xlfn.XLOOKUP(tblGenerador[[#This Row],[ID_Tarea]],tblTareas[ID],tblTareas[Puesto],"")</f>
        <v>Auxiliar Administrativo</v>
      </c>
      <c r="L873">
        <f>_xlfn.XLOOKUP(tblGenerador[[#This Row],[ID_Tarea]],tblTareas[ID],tblTareas[Frec Diaria],"")</f>
        <v>1</v>
      </c>
      <c r="M873" t="str">
        <f>_xlfn.XLOOKUP(tblGenerador[[#This Row],[ID_Tarea]],tblTareas[ID],tblTareas[Excluir_Festivos],"")</f>
        <v>si</v>
      </c>
      <c r="N8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4" spans="1:14">
      <c r="A874" s="6">
        <v>46031</v>
      </c>
      <c r="B874">
        <f>IFERROR(_xlfn.XLOOKUP(tblGenerador[[#This Row],[Fecha]],tblCalendario[Fecha],tblCalendario[Num de Sem],""),"")</f>
        <v>2</v>
      </c>
      <c r="C874" t="str">
        <f>IFERROR(_xlfn.XLOOKUP(tblGenerador[[#This Row],[Fecha]],tblCalendario[Fecha],tblCalendario[Dia Semana],""),"")</f>
        <v>viernes</v>
      </c>
      <c r="D874">
        <f>IFERROR(_xlfn.XLOOKUP(tblGenerador[[#This Row],[Fecha]],tblCalendario[Fecha],tblCalendario[Mes],""),"")</f>
        <v>1</v>
      </c>
      <c r="E874" t="s">
        <v>309</v>
      </c>
      <c r="F874" t="str">
        <f>_xlfn.XLOOKUP(tblGenerador[[#This Row],[ID_Tarea]],tblTareas[ID],tblTareas[TAREAS],"")</f>
        <v>Solicitar Facturas Jaime</v>
      </c>
      <c r="G874" t="str">
        <f>_xlfn.XLOOKUP(tblGenerador[[#This Row],[ID_Tarea]],tblTareas[ID],tblTareas[Tipo frecuencia],"")</f>
        <v>personalizada</v>
      </c>
      <c r="H874" t="str">
        <f>_xlfn.XLOOKUP(tblGenerador[[#This Row],[ID_Tarea]],tblTareas[ID],tblTareas[Regla frecuencia],"")</f>
        <v>dia 30</v>
      </c>
      <c r="I874">
        <f>_xlfn.XLOOKUP(tblGenerador[[#This Row],[ID_Tarea]],tblTareas[ID],tblTareas[Duración Estándar (min)],"")</f>
        <v>120</v>
      </c>
      <c r="J874" t="str">
        <f>_xlfn.XLOOKUP(tblGenerador[[#This Row],[ID_Tarea]],tblTareas[ID],tblTareas[Turno],"")</f>
        <v>Cualquiera</v>
      </c>
      <c r="K874" t="str">
        <f>_xlfn.XLOOKUP(tblGenerador[[#This Row],[ID_Tarea]],tblTareas[ID],tblTareas[Puesto],"")</f>
        <v>Auxiliar Administrativo</v>
      </c>
      <c r="L874">
        <f>_xlfn.XLOOKUP(tblGenerador[[#This Row],[ID_Tarea]],tblTareas[ID],tblTareas[Frec Diaria],"")</f>
        <v>1</v>
      </c>
      <c r="M874" t="str">
        <f>_xlfn.XLOOKUP(tblGenerador[[#This Row],[ID_Tarea]],tblTareas[ID],tblTareas[Excluir_Festivos],"")</f>
        <v>si</v>
      </c>
      <c r="N8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5" spans="1:14">
      <c r="A875" s="6">
        <v>46031</v>
      </c>
      <c r="B875">
        <f>IFERROR(_xlfn.XLOOKUP(tblGenerador[[#This Row],[Fecha]],tblCalendario[Fecha],tblCalendario[Num de Sem],""),"")</f>
        <v>2</v>
      </c>
      <c r="C875" t="str">
        <f>IFERROR(_xlfn.XLOOKUP(tblGenerador[[#This Row],[Fecha]],tblCalendario[Fecha],tblCalendario[Dia Semana],""),"")</f>
        <v>viernes</v>
      </c>
      <c r="D875">
        <f>IFERROR(_xlfn.XLOOKUP(tblGenerador[[#This Row],[Fecha]],tblCalendario[Fecha],tblCalendario[Mes],""),"")</f>
        <v>1</v>
      </c>
      <c r="E875" t="s">
        <v>4699</v>
      </c>
      <c r="F875" t="str">
        <f>_xlfn.XLOOKUP(tblGenerador[[#This Row],[ID_Tarea]],tblTareas[ID],tblTareas[TAREAS],"")</f>
        <v>Solicitar Facturas Olga</v>
      </c>
      <c r="G875" t="str">
        <f>_xlfn.XLOOKUP(tblGenerador[[#This Row],[ID_Tarea]],tblTareas[ID],tblTareas[Tipo frecuencia],"")</f>
        <v>personalizada</v>
      </c>
      <c r="H875" t="str">
        <f>_xlfn.XLOOKUP(tblGenerador[[#This Row],[ID_Tarea]],tblTareas[ID],tblTareas[Regla frecuencia],"")</f>
        <v>dia 30</v>
      </c>
      <c r="I875">
        <f>_xlfn.XLOOKUP(tblGenerador[[#This Row],[ID_Tarea]],tblTareas[ID],tblTareas[Duración Estándar (min)],"")</f>
        <v>120</v>
      </c>
      <c r="J875" t="str">
        <f>_xlfn.XLOOKUP(tblGenerador[[#This Row],[ID_Tarea]],tblTareas[ID],tblTareas[Turno],"")</f>
        <v>Cualquiera</v>
      </c>
      <c r="K875" t="str">
        <f>_xlfn.XLOOKUP(tblGenerador[[#This Row],[ID_Tarea]],tblTareas[ID],tblTareas[Puesto],"")</f>
        <v>Auxiliar Administrativo</v>
      </c>
      <c r="L875">
        <f>_xlfn.XLOOKUP(tblGenerador[[#This Row],[ID_Tarea]],tblTareas[ID],tblTareas[Frec Diaria],"")</f>
        <v>1</v>
      </c>
      <c r="M875" t="str">
        <f>_xlfn.XLOOKUP(tblGenerador[[#This Row],[ID_Tarea]],tblTareas[ID],tblTareas[Excluir_Festivos],"")</f>
        <v>si</v>
      </c>
      <c r="N8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6" spans="1:14">
      <c r="A876" s="6">
        <v>46031</v>
      </c>
      <c r="B876">
        <f>IFERROR(_xlfn.XLOOKUP(tblGenerador[[#This Row],[Fecha]],tblCalendario[Fecha],tblCalendario[Num de Sem],""),"")</f>
        <v>2</v>
      </c>
      <c r="C876" t="str">
        <f>IFERROR(_xlfn.XLOOKUP(tblGenerador[[#This Row],[Fecha]],tblCalendario[Fecha],tblCalendario[Dia Semana],""),"")</f>
        <v>viernes</v>
      </c>
      <c r="D876">
        <f>IFERROR(_xlfn.XLOOKUP(tblGenerador[[#This Row],[Fecha]],tblCalendario[Fecha],tblCalendario[Mes],""),"")</f>
        <v>1</v>
      </c>
      <c r="E876" t="s">
        <v>310</v>
      </c>
      <c r="F876" t="str">
        <f>_xlfn.XLOOKUP(tblGenerador[[#This Row],[ID_Tarea]],tblTareas[ID],tblTareas[TAREAS],"")</f>
        <v>Hacer Notas De Venta</v>
      </c>
      <c r="G876" t="str">
        <f>_xlfn.XLOOKUP(tblGenerador[[#This Row],[ID_Tarea]],tblTareas[ID],tblTareas[Tipo frecuencia],"")</f>
        <v>mensual</v>
      </c>
      <c r="H876" t="str">
        <f>_xlfn.XLOOKUP(tblGenerador[[#This Row],[ID_Tarea]],tblTareas[ID],tblTareas[Regla frecuencia],"")</f>
        <v>Ultimo dia del mes</v>
      </c>
      <c r="I876">
        <f>_xlfn.XLOOKUP(tblGenerador[[#This Row],[ID_Tarea]],tblTareas[ID],tblTareas[Duración Estándar (min)],"")</f>
        <v>120</v>
      </c>
      <c r="J876" t="str">
        <f>_xlfn.XLOOKUP(tblGenerador[[#This Row],[ID_Tarea]],tblTareas[ID],tblTareas[Turno],"")</f>
        <v>Cualquiera</v>
      </c>
      <c r="K876" t="str">
        <f>_xlfn.XLOOKUP(tblGenerador[[#This Row],[ID_Tarea]],tblTareas[ID],tblTareas[Puesto],"")</f>
        <v>Sub Coordinadora</v>
      </c>
      <c r="L876">
        <f>_xlfn.XLOOKUP(tblGenerador[[#This Row],[ID_Tarea]],tblTareas[ID],tblTareas[Frec Diaria],"")</f>
        <v>1</v>
      </c>
      <c r="M876" t="str">
        <f>_xlfn.XLOOKUP(tblGenerador[[#This Row],[ID_Tarea]],tblTareas[ID],tblTareas[Excluir_Festivos],"")</f>
        <v>si</v>
      </c>
      <c r="N8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7" spans="1:14">
      <c r="A877" s="6">
        <v>46031</v>
      </c>
      <c r="B877">
        <f>IFERROR(_xlfn.XLOOKUP(tblGenerador[[#This Row],[Fecha]],tblCalendario[Fecha],tblCalendario[Num de Sem],""),"")</f>
        <v>2</v>
      </c>
      <c r="C877" t="str">
        <f>IFERROR(_xlfn.XLOOKUP(tblGenerador[[#This Row],[Fecha]],tblCalendario[Fecha],tblCalendario[Dia Semana],""),"")</f>
        <v>viernes</v>
      </c>
      <c r="D877">
        <f>IFERROR(_xlfn.XLOOKUP(tblGenerador[[#This Row],[Fecha]],tblCalendario[Fecha],tblCalendario[Mes],""),"")</f>
        <v>1</v>
      </c>
      <c r="E877" t="s">
        <v>1309</v>
      </c>
      <c r="F877" t="str">
        <f>_xlfn.XLOOKUP(tblGenerador[[#This Row],[ID_Tarea]],tblTareas[ID],tblTareas[TAREAS],"")</f>
        <v>Planear Hacer Notas De Venta</v>
      </c>
      <c r="G877" t="str">
        <f>_xlfn.XLOOKUP(tblGenerador[[#This Row],[ID_Tarea]],tblTareas[ID],tblTareas[Tipo frecuencia],"")</f>
        <v>mensual</v>
      </c>
      <c r="H877" t="str">
        <f>_xlfn.XLOOKUP(tblGenerador[[#This Row],[ID_Tarea]],tblTareas[ID],tblTareas[Regla frecuencia],"")</f>
        <v>Ultimo dia del mes</v>
      </c>
      <c r="I877">
        <f>_xlfn.XLOOKUP(tblGenerador[[#This Row],[ID_Tarea]],tblTareas[ID],tblTareas[Duración Estándar (min)],"")</f>
        <v>20</v>
      </c>
      <c r="J877" t="str">
        <f>_xlfn.XLOOKUP(tblGenerador[[#This Row],[ID_Tarea]],tblTareas[ID],tblTareas[Turno],"")</f>
        <v>Cualquiera</v>
      </c>
      <c r="K877" t="str">
        <f>_xlfn.XLOOKUP(tblGenerador[[#This Row],[ID_Tarea]],tblTareas[ID],tblTareas[Puesto],"")</f>
        <v>Auxiliar Administrativo</v>
      </c>
      <c r="L877">
        <f>_xlfn.XLOOKUP(tblGenerador[[#This Row],[ID_Tarea]],tblTareas[ID],tblTareas[Frec Diaria],"")</f>
        <v>0</v>
      </c>
      <c r="M877" t="str">
        <f>_xlfn.XLOOKUP(tblGenerador[[#This Row],[ID_Tarea]],tblTareas[ID],tblTareas[Excluir_Festivos],"")</f>
        <v>si</v>
      </c>
      <c r="N8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8" spans="1:14">
      <c r="A878" s="6">
        <v>46031</v>
      </c>
      <c r="B878">
        <f>IFERROR(_xlfn.XLOOKUP(tblGenerador[[#This Row],[Fecha]],tblCalendario[Fecha],tblCalendario[Num de Sem],""),"")</f>
        <v>2</v>
      </c>
      <c r="C878" t="str">
        <f>IFERROR(_xlfn.XLOOKUP(tblGenerador[[#This Row],[Fecha]],tblCalendario[Fecha],tblCalendario[Dia Semana],""),"")</f>
        <v>viernes</v>
      </c>
      <c r="D878">
        <f>IFERROR(_xlfn.XLOOKUP(tblGenerador[[#This Row],[Fecha]],tblCalendario[Fecha],tblCalendario[Mes],""),"")</f>
        <v>1</v>
      </c>
      <c r="E878" t="s">
        <v>311</v>
      </c>
      <c r="F878" t="str">
        <f>_xlfn.XLOOKUP(tblGenerador[[#This Row],[ID_Tarea]],tblTareas[ID],tblTareas[TAREAS],"")</f>
        <v>Auditar Notas De Venta</v>
      </c>
      <c r="G878" t="str">
        <f>_xlfn.XLOOKUP(tblGenerador[[#This Row],[ID_Tarea]],tblTareas[ID],tblTareas[Tipo frecuencia],"")</f>
        <v>mensual</v>
      </c>
      <c r="H878" t="str">
        <f>_xlfn.XLOOKUP(tblGenerador[[#This Row],[ID_Tarea]],tblTareas[ID],tblTareas[Regla frecuencia],"")</f>
        <v>dia 26</v>
      </c>
      <c r="I878">
        <f>_xlfn.XLOOKUP(tblGenerador[[#This Row],[ID_Tarea]],tblTareas[ID],tblTareas[Duración Estándar (min)],"")</f>
        <v>20</v>
      </c>
      <c r="J878" t="str">
        <f>_xlfn.XLOOKUP(tblGenerador[[#This Row],[ID_Tarea]],tblTareas[ID],tblTareas[Turno],"")</f>
        <v>Cualquiera</v>
      </c>
      <c r="K878" t="str">
        <f>_xlfn.XLOOKUP(tblGenerador[[#This Row],[ID_Tarea]],tblTareas[ID],tblTareas[Puesto],"")</f>
        <v>Auxiliar Administrativo</v>
      </c>
      <c r="L878">
        <f>_xlfn.XLOOKUP(tblGenerador[[#This Row],[ID_Tarea]],tblTareas[ID],tblTareas[Frec Diaria],"")</f>
        <v>1</v>
      </c>
      <c r="M878" t="str">
        <f>_xlfn.XLOOKUP(tblGenerador[[#This Row],[ID_Tarea]],tblTareas[ID],tblTareas[Excluir_Festivos],"")</f>
        <v>si</v>
      </c>
      <c r="N8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79" spans="1:14">
      <c r="A879" s="6">
        <v>46031</v>
      </c>
      <c r="B879">
        <f>IFERROR(_xlfn.XLOOKUP(tblGenerador[[#This Row],[Fecha]],tblCalendario[Fecha],tblCalendario[Num de Sem],""),"")</f>
        <v>2</v>
      </c>
      <c r="C879" t="str">
        <f>IFERROR(_xlfn.XLOOKUP(tblGenerador[[#This Row],[Fecha]],tblCalendario[Fecha],tblCalendario[Dia Semana],""),"")</f>
        <v>viernes</v>
      </c>
      <c r="D879">
        <f>IFERROR(_xlfn.XLOOKUP(tblGenerador[[#This Row],[Fecha]],tblCalendario[Fecha],tblCalendario[Mes],""),"")</f>
        <v>1</v>
      </c>
      <c r="E879" t="s">
        <v>312</v>
      </c>
      <c r="F879" t="str">
        <f>_xlfn.XLOOKUP(tblGenerador[[#This Row],[ID_Tarea]],tblTareas[ID],tblTareas[TAREAS],"")</f>
        <v>Papelería A Contador, Estado Cta, Notas Vta, $ Isn, Facturas Pagadas)</v>
      </c>
      <c r="G879" t="str">
        <f>_xlfn.XLOOKUP(tblGenerador[[#This Row],[ID_Tarea]],tblTareas[ID],tblTareas[Tipo frecuencia],"")</f>
        <v>mensual</v>
      </c>
      <c r="H879" t="str">
        <f>_xlfn.XLOOKUP(tblGenerador[[#This Row],[ID_Tarea]],tblTareas[ID],tblTareas[Regla frecuencia],"")</f>
        <v>dia 14</v>
      </c>
      <c r="I879">
        <f>_xlfn.XLOOKUP(tblGenerador[[#This Row],[ID_Tarea]],tblTareas[ID],tblTareas[Duración Estándar (min)],"")</f>
        <v>30</v>
      </c>
      <c r="J879" t="str">
        <f>_xlfn.XLOOKUP(tblGenerador[[#This Row],[ID_Tarea]],tblTareas[ID],tblTareas[Turno],"")</f>
        <v>Cualquiera</v>
      </c>
      <c r="K879" t="str">
        <f>_xlfn.XLOOKUP(tblGenerador[[#This Row],[ID_Tarea]],tblTareas[ID],tblTareas[Puesto],"")</f>
        <v>Auxiliar Administrativo</v>
      </c>
      <c r="L879">
        <f>_xlfn.XLOOKUP(tblGenerador[[#This Row],[ID_Tarea]],tblTareas[ID],tblTareas[Frec Diaria],"")</f>
        <v>1</v>
      </c>
      <c r="M879" t="str">
        <f>_xlfn.XLOOKUP(tblGenerador[[#This Row],[ID_Tarea]],tblTareas[ID],tblTareas[Excluir_Festivos],"")</f>
        <v>si</v>
      </c>
      <c r="N8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0" spans="1:14">
      <c r="A880" s="6">
        <v>46031</v>
      </c>
      <c r="B880">
        <f>IFERROR(_xlfn.XLOOKUP(tblGenerador[[#This Row],[Fecha]],tblCalendario[Fecha],tblCalendario[Num de Sem],""),"")</f>
        <v>2</v>
      </c>
      <c r="C880" t="str">
        <f>IFERROR(_xlfn.XLOOKUP(tblGenerador[[#This Row],[Fecha]],tblCalendario[Fecha],tblCalendario[Dia Semana],""),"")</f>
        <v>viernes</v>
      </c>
      <c r="D880">
        <f>IFERROR(_xlfn.XLOOKUP(tblGenerador[[#This Row],[Fecha]],tblCalendario[Fecha],tblCalendario[Mes],""),"")</f>
        <v>1</v>
      </c>
      <c r="E880" t="s">
        <v>313</v>
      </c>
      <c r="F880" t="str">
        <f>_xlfn.XLOOKUP(tblGenerador[[#This Row],[ID_Tarea]],tblTareas[ID],tblTareas[TAREAS],"")</f>
        <v>Pago Honorarios (Mensual)</v>
      </c>
      <c r="G880" t="str">
        <f>_xlfn.XLOOKUP(tblGenerador[[#This Row],[ID_Tarea]],tblTareas[ID],tblTareas[Tipo frecuencia],"")</f>
        <v>mensual</v>
      </c>
      <c r="H880" t="str">
        <f>_xlfn.XLOOKUP(tblGenerador[[#This Row],[ID_Tarea]],tblTareas[ID],tblTareas[Regla frecuencia],"")</f>
        <v>dia 24</v>
      </c>
      <c r="I880">
        <f>_xlfn.XLOOKUP(tblGenerador[[#This Row],[ID_Tarea]],tblTareas[ID],tblTareas[Duración Estándar (min)],"")</f>
        <v>5</v>
      </c>
      <c r="J880" t="str">
        <f>_xlfn.XLOOKUP(tblGenerador[[#This Row],[ID_Tarea]],tblTareas[ID],tblTareas[Turno],"")</f>
        <v>Cualquiera</v>
      </c>
      <c r="K880" t="str">
        <f>_xlfn.XLOOKUP(tblGenerador[[#This Row],[ID_Tarea]],tblTareas[ID],tblTareas[Puesto],"")</f>
        <v>Auxiliar Administrativo</v>
      </c>
      <c r="L880">
        <f>_xlfn.XLOOKUP(tblGenerador[[#This Row],[ID_Tarea]],tblTareas[ID],tblTareas[Frec Diaria],"")</f>
        <v>1</v>
      </c>
      <c r="M880" t="str">
        <f>_xlfn.XLOOKUP(tblGenerador[[#This Row],[ID_Tarea]],tblTareas[ID],tblTareas[Excluir_Festivos],"")</f>
        <v>si</v>
      </c>
      <c r="N8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1" spans="1:14">
      <c r="A881" s="6">
        <v>46031</v>
      </c>
      <c r="B881">
        <f>IFERROR(_xlfn.XLOOKUP(tblGenerador[[#This Row],[Fecha]],tblCalendario[Fecha],tblCalendario[Num de Sem],""),"")</f>
        <v>2</v>
      </c>
      <c r="C881" t="str">
        <f>IFERROR(_xlfn.XLOOKUP(tblGenerador[[#This Row],[Fecha]],tblCalendario[Fecha],tblCalendario[Dia Semana],""),"")</f>
        <v>viernes</v>
      </c>
      <c r="D881">
        <f>IFERROR(_xlfn.XLOOKUP(tblGenerador[[#This Row],[Fecha]],tblCalendario[Fecha],tblCalendario[Mes],""),"")</f>
        <v>1</v>
      </c>
      <c r="E881" t="s">
        <v>314</v>
      </c>
      <c r="F881" t="str">
        <f>_xlfn.XLOOKUP(tblGenerador[[#This Row],[ID_Tarea]],tblTareas[ID],tblTareas[TAREAS],"")</f>
        <v>Pago Imss (Mensual)</v>
      </c>
      <c r="G881" t="str">
        <f>_xlfn.XLOOKUP(tblGenerador[[#This Row],[ID_Tarea]],tblTareas[ID],tblTareas[Tipo frecuencia],"")</f>
        <v>mensual</v>
      </c>
      <c r="H881" t="str">
        <f>_xlfn.XLOOKUP(tblGenerador[[#This Row],[ID_Tarea]],tblTareas[ID],tblTareas[Regla frecuencia],"")</f>
        <v>dia 15</v>
      </c>
      <c r="I881">
        <f>_xlfn.XLOOKUP(tblGenerador[[#This Row],[ID_Tarea]],tblTareas[ID],tblTareas[Duración Estándar (min)],"")</f>
        <v>5</v>
      </c>
      <c r="J881" t="str">
        <f>_xlfn.XLOOKUP(tblGenerador[[#This Row],[ID_Tarea]],tblTareas[ID],tblTareas[Turno],"")</f>
        <v>Cualquiera</v>
      </c>
      <c r="K881" t="str">
        <f>_xlfn.XLOOKUP(tblGenerador[[#This Row],[ID_Tarea]],tblTareas[ID],tblTareas[Puesto],"")</f>
        <v>Auxiliar Administrativo</v>
      </c>
      <c r="L881">
        <f>_xlfn.XLOOKUP(tblGenerador[[#This Row],[ID_Tarea]],tblTareas[ID],tblTareas[Frec Diaria],"")</f>
        <v>1</v>
      </c>
      <c r="M881" t="str">
        <f>_xlfn.XLOOKUP(tblGenerador[[#This Row],[ID_Tarea]],tblTareas[ID],tblTareas[Excluir_Festivos],"")</f>
        <v>si</v>
      </c>
      <c r="N8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2" spans="1:14">
      <c r="A882" s="6">
        <v>46031</v>
      </c>
      <c r="B882">
        <f>IFERROR(_xlfn.XLOOKUP(tblGenerador[[#This Row],[Fecha]],tblCalendario[Fecha],tblCalendario[Num de Sem],""),"")</f>
        <v>2</v>
      </c>
      <c r="C882" t="str">
        <f>IFERROR(_xlfn.XLOOKUP(tblGenerador[[#This Row],[Fecha]],tblCalendario[Fecha],tblCalendario[Dia Semana],""),"")</f>
        <v>viernes</v>
      </c>
      <c r="D882">
        <f>IFERROR(_xlfn.XLOOKUP(tblGenerador[[#This Row],[Fecha]],tblCalendario[Fecha],tblCalendario[Mes],""),"")</f>
        <v>1</v>
      </c>
      <c r="E882" t="s">
        <v>315</v>
      </c>
      <c r="F882" t="str">
        <f>_xlfn.XLOOKUP(tblGenerador[[#This Row],[ID_Tarea]],tblTareas[ID],tblTareas[TAREAS],"")</f>
        <v>Pago Isn (Mensual)</v>
      </c>
      <c r="G882" t="str">
        <f>_xlfn.XLOOKUP(tblGenerador[[#This Row],[ID_Tarea]],tblTareas[ID],tblTareas[Tipo frecuencia],"")</f>
        <v>mensual</v>
      </c>
      <c r="H882" t="str">
        <f>_xlfn.XLOOKUP(tblGenerador[[#This Row],[ID_Tarea]],tblTareas[ID],tblTareas[Regla frecuencia],"")</f>
        <v>dia 10</v>
      </c>
      <c r="I882">
        <f>_xlfn.XLOOKUP(tblGenerador[[#This Row],[ID_Tarea]],tblTareas[ID],tblTareas[Duración Estándar (min)],"")</f>
        <v>5</v>
      </c>
      <c r="J882" t="str">
        <f>_xlfn.XLOOKUP(tblGenerador[[#This Row],[ID_Tarea]],tblTareas[ID],tblTareas[Turno],"")</f>
        <v>Cualquiera</v>
      </c>
      <c r="K882" t="str">
        <f>_xlfn.XLOOKUP(tblGenerador[[#This Row],[ID_Tarea]],tblTareas[ID],tblTareas[Puesto],"")</f>
        <v>Auxiliar Administrativo</v>
      </c>
      <c r="L882">
        <f>_xlfn.XLOOKUP(tblGenerador[[#This Row],[ID_Tarea]],tblTareas[ID],tblTareas[Frec Diaria],"")</f>
        <v>1</v>
      </c>
      <c r="M882" t="str">
        <f>_xlfn.XLOOKUP(tblGenerador[[#This Row],[ID_Tarea]],tblTareas[ID],tblTareas[Excluir_Festivos],"")</f>
        <v>si</v>
      </c>
      <c r="N8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3" spans="1:14">
      <c r="A883" s="6">
        <v>46031</v>
      </c>
      <c r="B883">
        <f>IFERROR(_xlfn.XLOOKUP(tblGenerador[[#This Row],[Fecha]],tblCalendario[Fecha],tblCalendario[Num de Sem],""),"")</f>
        <v>2</v>
      </c>
      <c r="C883" t="str">
        <f>IFERROR(_xlfn.XLOOKUP(tblGenerador[[#This Row],[Fecha]],tblCalendario[Fecha],tblCalendario[Dia Semana],""),"")</f>
        <v>viernes</v>
      </c>
      <c r="D883">
        <f>IFERROR(_xlfn.XLOOKUP(tblGenerador[[#This Row],[Fecha]],tblCalendario[Fecha],tblCalendario[Mes],""),"")</f>
        <v>1</v>
      </c>
      <c r="E883" t="s">
        <v>316</v>
      </c>
      <c r="F883" t="str">
        <f>_xlfn.XLOOKUP(tblGenerador[[#This Row],[ID_Tarea]],tblTareas[ID],tblTareas[TAREAS],"")</f>
        <v>Pago Impuestos Sat (Bimestral Olga)( Mensual Jaime)</v>
      </c>
      <c r="G883" t="str">
        <f>_xlfn.XLOOKUP(tblGenerador[[#This Row],[ID_Tarea]],tblTareas[ID],tblTareas[Tipo frecuencia],"")</f>
        <v>mensual</v>
      </c>
      <c r="H883" t="str">
        <f>_xlfn.XLOOKUP(tblGenerador[[#This Row],[ID_Tarea]],tblTareas[ID],tblTareas[Regla frecuencia],"")</f>
        <v>dia 15</v>
      </c>
      <c r="I883">
        <f>_xlfn.XLOOKUP(tblGenerador[[#This Row],[ID_Tarea]],tblTareas[ID],tblTareas[Duración Estándar (min)],"")</f>
        <v>5</v>
      </c>
      <c r="J883" t="str">
        <f>_xlfn.XLOOKUP(tblGenerador[[#This Row],[ID_Tarea]],tblTareas[ID],tblTareas[Turno],"")</f>
        <v>Cualquiera</v>
      </c>
      <c r="K883" t="str">
        <f>_xlfn.XLOOKUP(tblGenerador[[#This Row],[ID_Tarea]],tblTareas[ID],tblTareas[Puesto],"")</f>
        <v>Auxiliar Administrativo</v>
      </c>
      <c r="L883">
        <f>_xlfn.XLOOKUP(tblGenerador[[#This Row],[ID_Tarea]],tblTareas[ID],tblTareas[Frec Diaria],"")</f>
        <v>1</v>
      </c>
      <c r="M883" t="str">
        <f>_xlfn.XLOOKUP(tblGenerador[[#This Row],[ID_Tarea]],tblTareas[ID],tblTareas[Excluir_Festivos],"")</f>
        <v>si</v>
      </c>
      <c r="N8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4" spans="1:14">
      <c r="A884" s="6">
        <v>46031</v>
      </c>
      <c r="B884">
        <f>IFERROR(_xlfn.XLOOKUP(tblGenerador[[#This Row],[Fecha]],tblCalendario[Fecha],tblCalendario[Num de Sem],""),"")</f>
        <v>2</v>
      </c>
      <c r="C884" t="str">
        <f>IFERROR(_xlfn.XLOOKUP(tblGenerador[[#This Row],[Fecha]],tblCalendario[Fecha],tblCalendario[Dia Semana],""),"")</f>
        <v>viernes</v>
      </c>
      <c r="D884">
        <f>IFERROR(_xlfn.XLOOKUP(tblGenerador[[#This Row],[Fecha]],tblCalendario[Fecha],tblCalendario[Mes],""),"")</f>
        <v>1</v>
      </c>
      <c r="E884" t="s">
        <v>317</v>
      </c>
      <c r="F884" t="str">
        <f>_xlfn.XLOOKUP(tblGenerador[[#This Row],[ID_Tarea]],tblTareas[ID],tblTareas[TAREAS],"")</f>
        <v>Requisición Mensual Surtida</v>
      </c>
      <c r="G884" t="str">
        <f>_xlfn.XLOOKUP(tblGenerador[[#This Row],[ID_Tarea]],tblTareas[ID],tblTareas[Tipo frecuencia],"")</f>
        <v>mensual</v>
      </c>
      <c r="H884" t="str">
        <f>_xlfn.XLOOKUP(tblGenerador[[#This Row],[ID_Tarea]],tblTareas[ID],tblTareas[Regla frecuencia],"")</f>
        <v>ultimo dia del mes</v>
      </c>
      <c r="I884">
        <f>_xlfn.XLOOKUP(tblGenerador[[#This Row],[ID_Tarea]],tblTareas[ID],tblTareas[Duración Estándar (min)],"")</f>
        <v>120</v>
      </c>
      <c r="J884" t="str">
        <f>_xlfn.XLOOKUP(tblGenerador[[#This Row],[ID_Tarea]],tblTareas[ID],tblTareas[Turno],"")</f>
        <v>Cualquiera</v>
      </c>
      <c r="K884" t="str">
        <f>_xlfn.XLOOKUP(tblGenerador[[#This Row],[ID_Tarea]],tblTareas[ID],tblTareas[Puesto],"")</f>
        <v>Auxiliar Administrativo</v>
      </c>
      <c r="L884">
        <f>_xlfn.XLOOKUP(tblGenerador[[#This Row],[ID_Tarea]],tblTareas[ID],tblTareas[Frec Diaria],"")</f>
        <v>1</v>
      </c>
      <c r="M884" t="str">
        <f>_xlfn.XLOOKUP(tblGenerador[[#This Row],[ID_Tarea]],tblTareas[ID],tblTareas[Excluir_Festivos],"")</f>
        <v>si</v>
      </c>
      <c r="N8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5" spans="1:14">
      <c r="A885" s="6">
        <v>46031</v>
      </c>
      <c r="B885">
        <f>IFERROR(_xlfn.XLOOKUP(tblGenerador[[#This Row],[Fecha]],tblCalendario[Fecha],tblCalendario[Num de Sem],""),"")</f>
        <v>2</v>
      </c>
      <c r="C885" t="str">
        <f>IFERROR(_xlfn.XLOOKUP(tblGenerador[[#This Row],[Fecha]],tblCalendario[Fecha],tblCalendario[Dia Semana],""),"")</f>
        <v>viernes</v>
      </c>
      <c r="D885">
        <f>IFERROR(_xlfn.XLOOKUP(tblGenerador[[#This Row],[Fecha]],tblCalendario[Fecha],tblCalendario[Mes],""),"")</f>
        <v>1</v>
      </c>
      <c r="E885" t="s">
        <v>318</v>
      </c>
      <c r="F885" t="str">
        <f>_xlfn.XLOOKUP(tblGenerador[[#This Row],[ID_Tarea]],tblTareas[ID],tblTareas[TAREAS],"")</f>
        <v>Reporte De Artículos Con Bajo Margen</v>
      </c>
      <c r="G885" t="str">
        <f>_xlfn.XLOOKUP(tblGenerador[[#This Row],[ID_Tarea]],tblTareas[ID],tblTareas[Tipo frecuencia],"")</f>
        <v>mensual</v>
      </c>
      <c r="H885" t="str">
        <f>_xlfn.XLOOKUP(tblGenerador[[#This Row],[ID_Tarea]],tblTareas[ID],tblTareas[Regla frecuencia],"")</f>
        <v>dia 26</v>
      </c>
      <c r="I885">
        <f>_xlfn.XLOOKUP(tblGenerador[[#This Row],[ID_Tarea]],tblTareas[ID],tblTareas[Duración Estándar (min)],"")</f>
        <v>20</v>
      </c>
      <c r="J885" t="str">
        <f>_xlfn.XLOOKUP(tblGenerador[[#This Row],[ID_Tarea]],tblTareas[ID],tblTareas[Turno],"")</f>
        <v>Cualquiera</v>
      </c>
      <c r="K885" t="str">
        <f>_xlfn.XLOOKUP(tblGenerador[[#This Row],[ID_Tarea]],tblTareas[ID],tblTareas[Puesto],"")</f>
        <v>Auxiliar Administrativo</v>
      </c>
      <c r="L885">
        <f>_xlfn.XLOOKUP(tblGenerador[[#This Row],[ID_Tarea]],tblTareas[ID],tblTareas[Frec Diaria],"")</f>
        <v>1</v>
      </c>
      <c r="M885" t="str">
        <f>_xlfn.XLOOKUP(tblGenerador[[#This Row],[ID_Tarea]],tblTareas[ID],tblTareas[Excluir_Festivos],"")</f>
        <v>si</v>
      </c>
      <c r="N8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6" spans="1:14">
      <c r="A886" s="6">
        <v>46031</v>
      </c>
      <c r="B886">
        <f>IFERROR(_xlfn.XLOOKUP(tblGenerador[[#This Row],[Fecha]],tblCalendario[Fecha],tblCalendario[Num de Sem],""),"")</f>
        <v>2</v>
      </c>
      <c r="C886" t="str">
        <f>IFERROR(_xlfn.XLOOKUP(tblGenerador[[#This Row],[Fecha]],tblCalendario[Fecha],tblCalendario[Dia Semana],""),"")</f>
        <v>viernes</v>
      </c>
      <c r="D886">
        <f>IFERROR(_xlfn.XLOOKUP(tblGenerador[[#This Row],[Fecha]],tblCalendario[Fecha],tblCalendario[Mes],""),"")</f>
        <v>1</v>
      </c>
      <c r="E886" t="s">
        <v>319</v>
      </c>
      <c r="F886" t="str">
        <f>_xlfn.XLOOKUP(tblGenerador[[#This Row],[ID_Tarea]],tblTareas[ID],tblTareas[TAREAS],"")</f>
        <v>Pedidos Capturados</v>
      </c>
      <c r="G886" t="str">
        <f>_xlfn.XLOOKUP(tblGenerador[[#This Row],[ID_Tarea]],tblTareas[ID],tblTareas[Tipo frecuencia],"")</f>
        <v>mensual</v>
      </c>
      <c r="H886" t="str">
        <f>_xlfn.XLOOKUP(tblGenerador[[#This Row],[ID_Tarea]],tblTareas[ID],tblTareas[Regla frecuencia],"")</f>
        <v>ultimo dia del mes</v>
      </c>
      <c r="I886">
        <f>_xlfn.XLOOKUP(tblGenerador[[#This Row],[ID_Tarea]],tblTareas[ID],tblTareas[Duración Estándar (min)],"")</f>
        <v>120</v>
      </c>
      <c r="J886" t="str">
        <f>_xlfn.XLOOKUP(tblGenerador[[#This Row],[ID_Tarea]],tblTareas[ID],tblTareas[Turno],"")</f>
        <v>Cualquiera</v>
      </c>
      <c r="K886" t="str">
        <f>_xlfn.XLOOKUP(tblGenerador[[#This Row],[ID_Tarea]],tblTareas[ID],tblTareas[Puesto],"")</f>
        <v>Auxiliar Administrativo</v>
      </c>
      <c r="L886">
        <f>_xlfn.XLOOKUP(tblGenerador[[#This Row],[ID_Tarea]],tblTareas[ID],tblTareas[Frec Diaria],"")</f>
        <v>1</v>
      </c>
      <c r="M886" t="str">
        <f>_xlfn.XLOOKUP(tblGenerador[[#This Row],[ID_Tarea]],tblTareas[ID],tblTareas[Excluir_Festivos],"")</f>
        <v>si</v>
      </c>
      <c r="N8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7" spans="1:14">
      <c r="A887" s="6">
        <v>46031</v>
      </c>
      <c r="B887">
        <f>IFERROR(_xlfn.XLOOKUP(tblGenerador[[#This Row],[Fecha]],tblCalendario[Fecha],tblCalendario[Num de Sem],""),"")</f>
        <v>2</v>
      </c>
      <c r="C887" t="str">
        <f>IFERROR(_xlfn.XLOOKUP(tblGenerador[[#This Row],[Fecha]],tblCalendario[Fecha],tblCalendario[Dia Semana],""),"")</f>
        <v>viernes</v>
      </c>
      <c r="D887">
        <f>IFERROR(_xlfn.XLOOKUP(tblGenerador[[#This Row],[Fecha]],tblCalendario[Fecha],tblCalendario[Mes],""),"")</f>
        <v>1</v>
      </c>
      <c r="E887" t="s">
        <v>320</v>
      </c>
      <c r="F887" t="str">
        <f>_xlfn.XLOOKUP(tblGenerador[[#This Row],[ID_Tarea]],tblTareas[ID],tblTareas[TAREAS],"")</f>
        <v>Seguimiento A Pedidos Por Recibir</v>
      </c>
      <c r="G887" t="str">
        <f>_xlfn.XLOOKUP(tblGenerador[[#This Row],[ID_Tarea]],tblTareas[ID],tblTareas[Tipo frecuencia],"")</f>
        <v>Mensual</v>
      </c>
      <c r="H887" t="str">
        <f>_xlfn.XLOOKUP(tblGenerador[[#This Row],[ID_Tarea]],tblTareas[ID],tblTareas[Regla frecuencia],"")</f>
        <v>dia 24</v>
      </c>
      <c r="I887">
        <f>_xlfn.XLOOKUP(tblGenerador[[#This Row],[ID_Tarea]],tblTareas[ID],tblTareas[Duración Estándar (min)],"")</f>
        <v>30</v>
      </c>
      <c r="J887" t="str">
        <f>_xlfn.XLOOKUP(tblGenerador[[#This Row],[ID_Tarea]],tblTareas[ID],tblTareas[Turno],"")</f>
        <v>Cualquiera</v>
      </c>
      <c r="K887" t="str">
        <f>_xlfn.XLOOKUP(tblGenerador[[#This Row],[ID_Tarea]],tblTareas[ID],tblTareas[Puesto],"")</f>
        <v>Auxiliar Administrativo</v>
      </c>
      <c r="L887">
        <f>_xlfn.XLOOKUP(tblGenerador[[#This Row],[ID_Tarea]],tblTareas[ID],tblTareas[Frec Diaria],"")</f>
        <v>1</v>
      </c>
      <c r="M887" t="str">
        <f>_xlfn.XLOOKUP(tblGenerador[[#This Row],[ID_Tarea]],tblTareas[ID],tblTareas[Excluir_Festivos],"")</f>
        <v>si</v>
      </c>
      <c r="N8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8" spans="1:14">
      <c r="A888" s="6">
        <v>46031</v>
      </c>
      <c r="B888">
        <f>IFERROR(_xlfn.XLOOKUP(tblGenerador[[#This Row],[Fecha]],tblCalendario[Fecha],tblCalendario[Num de Sem],""),"")</f>
        <v>2</v>
      </c>
      <c r="C888" t="str">
        <f>IFERROR(_xlfn.XLOOKUP(tblGenerador[[#This Row],[Fecha]],tblCalendario[Fecha],tblCalendario[Dia Semana],""),"")</f>
        <v>viernes</v>
      </c>
      <c r="D888">
        <f>IFERROR(_xlfn.XLOOKUP(tblGenerador[[#This Row],[Fecha]],tblCalendario[Fecha],tblCalendario[Mes],""),"")</f>
        <v>1</v>
      </c>
      <c r="E888" t="s">
        <v>321</v>
      </c>
      <c r="F888" t="str">
        <f>_xlfn.XLOOKUP(tblGenerador[[#This Row],[ID_Tarea]],tblTareas[ID],tblTareas[TAREAS],"")</f>
        <v>Depurar Pedidos Incompletos Después De Información</v>
      </c>
      <c r="G888" t="str">
        <f>_xlfn.XLOOKUP(tblGenerador[[#This Row],[ID_Tarea]],tblTareas[ID],tblTareas[Tipo frecuencia],"")</f>
        <v>Mensual</v>
      </c>
      <c r="H888" t="str">
        <f>_xlfn.XLOOKUP(tblGenerador[[#This Row],[ID_Tarea]],tblTareas[ID],tblTareas[Regla frecuencia],"")</f>
        <v>domingo</v>
      </c>
      <c r="I888">
        <f>_xlfn.XLOOKUP(tblGenerador[[#This Row],[ID_Tarea]],tblTareas[ID],tblTareas[Duración Estándar (min)],"")</f>
        <v>15</v>
      </c>
      <c r="J888" t="str">
        <f>_xlfn.XLOOKUP(tblGenerador[[#This Row],[ID_Tarea]],tblTareas[ID],tblTareas[Turno],"")</f>
        <v>Cualquiera</v>
      </c>
      <c r="K888" t="str">
        <f>_xlfn.XLOOKUP(tblGenerador[[#This Row],[ID_Tarea]],tblTareas[ID],tblTareas[Puesto],"")</f>
        <v>Auxiliar Administrativo</v>
      </c>
      <c r="L888">
        <f>_xlfn.XLOOKUP(tblGenerador[[#This Row],[ID_Tarea]],tblTareas[ID],tblTareas[Frec Diaria],"")</f>
        <v>1</v>
      </c>
      <c r="M888" t="str">
        <f>_xlfn.XLOOKUP(tblGenerador[[#This Row],[ID_Tarea]],tblTareas[ID],tblTareas[Excluir_Festivos],"")</f>
        <v>si</v>
      </c>
      <c r="N8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89" spans="1:14">
      <c r="A889" s="6">
        <v>46031</v>
      </c>
      <c r="B889">
        <f>IFERROR(_xlfn.XLOOKUP(tblGenerador[[#This Row],[Fecha]],tblCalendario[Fecha],tblCalendario[Num de Sem],""),"")</f>
        <v>2</v>
      </c>
      <c r="C889" t="str">
        <f>IFERROR(_xlfn.XLOOKUP(tblGenerador[[#This Row],[Fecha]],tblCalendario[Fecha],tblCalendario[Dia Semana],""),"")</f>
        <v>viernes</v>
      </c>
      <c r="D889">
        <f>IFERROR(_xlfn.XLOOKUP(tblGenerador[[#This Row],[Fecha]],tblCalendario[Fecha],tblCalendario[Mes],""),"")</f>
        <v>1</v>
      </c>
      <c r="E889" t="s">
        <v>322</v>
      </c>
      <c r="F889" t="str">
        <f>_xlfn.XLOOKUP(tblGenerador[[#This Row],[ID_Tarea]],tblTareas[ID],tblTareas[TAREAS],"")</f>
        <v>Actualizar Intereses En Crédito Directo</v>
      </c>
      <c r="G889" t="str">
        <f>_xlfn.XLOOKUP(tblGenerador[[#This Row],[ID_Tarea]],tblTareas[ID],tblTareas[Tipo frecuencia],"")</f>
        <v>personalizada</v>
      </c>
      <c r="H889" t="str">
        <f>_xlfn.XLOOKUP(tblGenerador[[#This Row],[ID_Tarea]],tblTareas[ID],tblTareas[Regla frecuencia],"")</f>
        <v>ultimo dia del mes</v>
      </c>
      <c r="I889">
        <f>_xlfn.XLOOKUP(tblGenerador[[#This Row],[ID_Tarea]],tblTareas[ID],tblTareas[Duración Estándar (min)],"")</f>
        <v>10</v>
      </c>
      <c r="J889" t="str">
        <f>_xlfn.XLOOKUP(tblGenerador[[#This Row],[ID_Tarea]],tblTareas[ID],tblTareas[Turno],"")</f>
        <v>Cualquiera</v>
      </c>
      <c r="K889" t="str">
        <f>_xlfn.XLOOKUP(tblGenerador[[#This Row],[ID_Tarea]],tblTareas[ID],tblTareas[Puesto],"")</f>
        <v>Auxiliar Administrativo</v>
      </c>
      <c r="L889">
        <f>_xlfn.XLOOKUP(tblGenerador[[#This Row],[ID_Tarea]],tblTareas[ID],tblTareas[Frec Diaria],"")</f>
        <v>1</v>
      </c>
      <c r="M889" t="str">
        <f>_xlfn.XLOOKUP(tblGenerador[[#This Row],[ID_Tarea]],tblTareas[ID],tblTareas[Excluir_Festivos],"")</f>
        <v>si</v>
      </c>
      <c r="N8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0" spans="1:14">
      <c r="A890" s="6">
        <v>46031</v>
      </c>
      <c r="B890">
        <f>IFERROR(_xlfn.XLOOKUP(tblGenerador[[#This Row],[Fecha]],tblCalendario[Fecha],tblCalendario[Num de Sem],""),"")</f>
        <v>2</v>
      </c>
      <c r="C890" t="str">
        <f>IFERROR(_xlfn.XLOOKUP(tblGenerador[[#This Row],[Fecha]],tblCalendario[Fecha],tblCalendario[Dia Semana],""),"")</f>
        <v>viernes</v>
      </c>
      <c r="D890">
        <f>IFERROR(_xlfn.XLOOKUP(tblGenerador[[#This Row],[Fecha]],tblCalendario[Fecha],tblCalendario[Mes],""),"")</f>
        <v>1</v>
      </c>
      <c r="E890" t="s">
        <v>323</v>
      </c>
      <c r="F890" t="str">
        <f>_xlfn.XLOOKUP(tblGenerador[[#This Row],[ID_Tarea]],tblTareas[ID],tblTareas[TAREAS],"")</f>
        <v>Ajustar Líneas De Crédito</v>
      </c>
      <c r="G890" t="str">
        <f>_xlfn.XLOOKUP(tblGenerador[[#This Row],[ID_Tarea]],tblTareas[ID],tblTareas[Tipo frecuencia],"")</f>
        <v>personalizada</v>
      </c>
      <c r="H890" t="str">
        <f>_xlfn.XLOOKUP(tblGenerador[[#This Row],[ID_Tarea]],tblTareas[ID],tblTareas[Regla frecuencia],"")</f>
        <v>ultimo dia del mes</v>
      </c>
      <c r="I890">
        <f>_xlfn.XLOOKUP(tblGenerador[[#This Row],[ID_Tarea]],tblTareas[ID],tblTareas[Duración Estándar (min)],"")</f>
        <v>10</v>
      </c>
      <c r="J890" t="str">
        <f>_xlfn.XLOOKUP(tblGenerador[[#This Row],[ID_Tarea]],tblTareas[ID],tblTareas[Turno],"")</f>
        <v>Cualquiera</v>
      </c>
      <c r="K890" t="str">
        <f>_xlfn.XLOOKUP(tblGenerador[[#This Row],[ID_Tarea]],tblTareas[ID],tblTareas[Puesto],"")</f>
        <v>Auxiliar Administrativo</v>
      </c>
      <c r="L890">
        <f>_xlfn.XLOOKUP(tblGenerador[[#This Row],[ID_Tarea]],tblTareas[ID],tblTareas[Frec Diaria],"")</f>
        <v>1</v>
      </c>
      <c r="M890" t="str">
        <f>_xlfn.XLOOKUP(tblGenerador[[#This Row],[ID_Tarea]],tblTareas[ID],tblTareas[Excluir_Festivos],"")</f>
        <v>si</v>
      </c>
      <c r="N8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1" spans="1:14">
      <c r="A891" s="6">
        <v>46031</v>
      </c>
      <c r="B891">
        <f>IFERROR(_xlfn.XLOOKUP(tblGenerador[[#This Row],[Fecha]],tblCalendario[Fecha],tblCalendario[Num de Sem],""),"")</f>
        <v>2</v>
      </c>
      <c r="C891" t="str">
        <f>IFERROR(_xlfn.XLOOKUP(tblGenerador[[#This Row],[Fecha]],tblCalendario[Fecha],tblCalendario[Dia Semana],""),"")</f>
        <v>viernes</v>
      </c>
      <c r="D891">
        <f>IFERROR(_xlfn.XLOOKUP(tblGenerador[[#This Row],[Fecha]],tblCalendario[Fecha],tblCalendario[Mes],""),"")</f>
        <v>1</v>
      </c>
      <c r="E891" t="s">
        <v>324</v>
      </c>
      <c r="F891" t="str">
        <f>_xlfn.XLOOKUP(tblGenerador[[#This Row],[ID_Tarea]],tblTareas[ID],tblTareas[TAREAS],"")</f>
        <v>Ultima Nota General En Blanco ___________</v>
      </c>
      <c r="G891" t="str">
        <f>_xlfn.XLOOKUP(tblGenerador[[#This Row],[ID_Tarea]],tblTareas[ID],tblTareas[Tipo frecuencia],"")</f>
        <v>mensual</v>
      </c>
      <c r="H891" t="str">
        <f>_xlfn.XLOOKUP(tblGenerador[[#This Row],[ID_Tarea]],tblTareas[ID],tblTareas[Regla frecuencia],"")</f>
        <v>dia 27</v>
      </c>
      <c r="I891">
        <f>_xlfn.XLOOKUP(tblGenerador[[#This Row],[ID_Tarea]],tblTareas[ID],tblTareas[Duración Estándar (min)],"")</f>
        <v>30</v>
      </c>
      <c r="J891" t="str">
        <f>_xlfn.XLOOKUP(tblGenerador[[#This Row],[ID_Tarea]],tblTareas[ID],tblTareas[Turno],"")</f>
        <v>Cualquiera</v>
      </c>
      <c r="K891" t="str">
        <f>_xlfn.XLOOKUP(tblGenerador[[#This Row],[ID_Tarea]],tblTareas[ID],tblTareas[Puesto],"")</f>
        <v>Auxiliar Administrativo</v>
      </c>
      <c r="L891">
        <f>_xlfn.XLOOKUP(tblGenerador[[#This Row],[ID_Tarea]],tblTareas[ID],tblTareas[Frec Diaria],"")</f>
        <v>1</v>
      </c>
      <c r="M891" t="str">
        <f>_xlfn.XLOOKUP(tblGenerador[[#This Row],[ID_Tarea]],tblTareas[ID],tblTareas[Excluir_Festivos],"")</f>
        <v>si</v>
      </c>
      <c r="N8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2" spans="1:14">
      <c r="A892" s="6">
        <v>46031</v>
      </c>
      <c r="B892">
        <f>IFERROR(_xlfn.XLOOKUP(tblGenerador[[#This Row],[Fecha]],tblCalendario[Fecha],tblCalendario[Num de Sem],""),"")</f>
        <v>2</v>
      </c>
      <c r="C892" t="str">
        <f>IFERROR(_xlfn.XLOOKUP(tblGenerador[[#This Row],[Fecha]],tblCalendario[Fecha],tblCalendario[Dia Semana],""),"")</f>
        <v>viernes</v>
      </c>
      <c r="D892">
        <f>IFERROR(_xlfn.XLOOKUP(tblGenerador[[#This Row],[Fecha]],tblCalendario[Fecha],tblCalendario[Mes],""),"")</f>
        <v>1</v>
      </c>
      <c r="E892" t="s">
        <v>325</v>
      </c>
      <c r="F892" t="str">
        <f>_xlfn.XLOOKUP(tblGenerador[[#This Row],[ID_Tarea]],tblTareas[ID],tblTareas[TAREAS],"")</f>
        <v>Preparar Resurtido Niabbals</v>
      </c>
      <c r="G892" t="str">
        <f>_xlfn.XLOOKUP(tblGenerador[[#This Row],[ID_Tarea]],tblTareas[ID],tblTareas[Tipo frecuencia],"")</f>
        <v>bimestral</v>
      </c>
      <c r="H892" t="str">
        <f>_xlfn.XLOOKUP(tblGenerador[[#This Row],[ID_Tarea]],tblTareas[ID],tblTareas[Regla frecuencia],"")</f>
        <v>dia 27</v>
      </c>
      <c r="I892">
        <f>_xlfn.XLOOKUP(tblGenerador[[#This Row],[ID_Tarea]],tblTareas[ID],tblTareas[Duración Estándar (min)],"")</f>
        <v>10</v>
      </c>
      <c r="J892" t="str">
        <f>_xlfn.XLOOKUP(tblGenerador[[#This Row],[ID_Tarea]],tblTareas[ID],tblTareas[Turno],"")</f>
        <v>Cualquiera</v>
      </c>
      <c r="K892" t="str">
        <f>_xlfn.XLOOKUP(tblGenerador[[#This Row],[ID_Tarea]],tblTareas[ID],tblTareas[Puesto],"")</f>
        <v>Auxiliar Administrativo</v>
      </c>
      <c r="L892">
        <f>_xlfn.XLOOKUP(tblGenerador[[#This Row],[ID_Tarea]],tblTareas[ID],tblTareas[Frec Diaria],"")</f>
        <v>1</v>
      </c>
      <c r="M892" t="str">
        <f>_xlfn.XLOOKUP(tblGenerador[[#This Row],[ID_Tarea]],tblTareas[ID],tblTareas[Excluir_Festivos],"")</f>
        <v>si</v>
      </c>
      <c r="N8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3" spans="1:14">
      <c r="A893" s="6">
        <v>46031</v>
      </c>
      <c r="B893">
        <f>IFERROR(_xlfn.XLOOKUP(tblGenerador[[#This Row],[Fecha]],tblCalendario[Fecha],tblCalendario[Num de Sem],""),"")</f>
        <v>2</v>
      </c>
      <c r="C893" t="str">
        <f>IFERROR(_xlfn.XLOOKUP(tblGenerador[[#This Row],[Fecha]],tblCalendario[Fecha],tblCalendario[Dia Semana],""),"")</f>
        <v>viernes</v>
      </c>
      <c r="D893">
        <f>IFERROR(_xlfn.XLOOKUP(tblGenerador[[#This Row],[Fecha]],tblCalendario[Fecha],tblCalendario[Mes],""),"")</f>
        <v>1</v>
      </c>
      <c r="E893" t="s">
        <v>326</v>
      </c>
      <c r="F893" t="str">
        <f>_xlfn.XLOOKUP(tblGenerador[[#This Row],[ID_Tarea]],tblTareas[ID],tblTareas[TAREAS],"")</f>
        <v>Preparar Resurtido Perfumes Y Bodys</v>
      </c>
      <c r="G893" t="str">
        <f>_xlfn.XLOOKUP(tblGenerador[[#This Row],[ID_Tarea]],tblTareas[ID],tblTareas[Tipo frecuencia],"")</f>
        <v>mensual</v>
      </c>
      <c r="H893" t="str">
        <f>_xlfn.XLOOKUP(tblGenerador[[#This Row],[ID_Tarea]],tblTareas[ID],tblTareas[Regla frecuencia],"")</f>
        <v>dia 27</v>
      </c>
      <c r="I893">
        <f>_xlfn.XLOOKUP(tblGenerador[[#This Row],[ID_Tarea]],tblTareas[ID],tblTareas[Duración Estándar (min)],"")</f>
        <v>10</v>
      </c>
      <c r="J893" t="str">
        <f>_xlfn.XLOOKUP(tblGenerador[[#This Row],[ID_Tarea]],tblTareas[ID],tblTareas[Turno],"")</f>
        <v>Cualquiera</v>
      </c>
      <c r="K893" t="str">
        <f>_xlfn.XLOOKUP(tblGenerador[[#This Row],[ID_Tarea]],tblTareas[ID],tblTareas[Puesto],"")</f>
        <v>Auxiliar Administrativo</v>
      </c>
      <c r="L893">
        <f>_xlfn.XLOOKUP(tblGenerador[[#This Row],[ID_Tarea]],tblTareas[ID],tblTareas[Frec Diaria],"")</f>
        <v>1</v>
      </c>
      <c r="M893" t="str">
        <f>_xlfn.XLOOKUP(tblGenerador[[#This Row],[ID_Tarea]],tblTareas[ID],tblTareas[Excluir_Festivos],"")</f>
        <v>si</v>
      </c>
      <c r="N8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4" spans="1:14">
      <c r="A894" s="6">
        <v>46031</v>
      </c>
      <c r="B894">
        <f>IFERROR(_xlfn.XLOOKUP(tblGenerador[[#This Row],[Fecha]],tblCalendario[Fecha],tblCalendario[Num de Sem],""),"")</f>
        <v>2</v>
      </c>
      <c r="C894" t="str">
        <f>IFERROR(_xlfn.XLOOKUP(tblGenerador[[#This Row],[Fecha]],tblCalendario[Fecha],tblCalendario[Dia Semana],""),"")</f>
        <v>viernes</v>
      </c>
      <c r="D894">
        <f>IFERROR(_xlfn.XLOOKUP(tblGenerador[[#This Row],[Fecha]],tblCalendario[Fecha],tblCalendario[Mes],""),"")</f>
        <v>1</v>
      </c>
      <c r="E894" t="s">
        <v>327</v>
      </c>
      <c r="F894" t="str">
        <f>_xlfn.XLOOKUP(tblGenerador[[#This Row],[ID_Tarea]],tblTareas[ID],tblTareas[TAREAS],"")</f>
        <v>Preparar Resurtido Bolsas Y Carteras</v>
      </c>
      <c r="G894" t="str">
        <f>_xlfn.XLOOKUP(tblGenerador[[#This Row],[ID_Tarea]],tblTareas[ID],tblTareas[Tipo frecuencia],"")</f>
        <v>mensual</v>
      </c>
      <c r="H894" t="str">
        <f>_xlfn.XLOOKUP(tblGenerador[[#This Row],[ID_Tarea]],tblTareas[ID],tblTareas[Regla frecuencia],"")</f>
        <v>dia 27</v>
      </c>
      <c r="I894">
        <f>_xlfn.XLOOKUP(tblGenerador[[#This Row],[ID_Tarea]],tblTareas[ID],tblTareas[Duración Estándar (min)],"")</f>
        <v>10</v>
      </c>
      <c r="J894" t="str">
        <f>_xlfn.XLOOKUP(tblGenerador[[#This Row],[ID_Tarea]],tblTareas[ID],tblTareas[Turno],"")</f>
        <v>Cualquiera</v>
      </c>
      <c r="K894" t="str">
        <f>_xlfn.XLOOKUP(tblGenerador[[#This Row],[ID_Tarea]],tblTareas[ID],tblTareas[Puesto],"")</f>
        <v>Auxiliar Administrativo</v>
      </c>
      <c r="L894">
        <f>_xlfn.XLOOKUP(tblGenerador[[#This Row],[ID_Tarea]],tblTareas[ID],tblTareas[Frec Diaria],"")</f>
        <v>1</v>
      </c>
      <c r="M894" t="str">
        <f>_xlfn.XLOOKUP(tblGenerador[[#This Row],[ID_Tarea]],tblTareas[ID],tblTareas[Excluir_Festivos],"")</f>
        <v>si</v>
      </c>
      <c r="N8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5" spans="1:14">
      <c r="A895" s="6">
        <v>46031</v>
      </c>
      <c r="B895">
        <f>IFERROR(_xlfn.XLOOKUP(tblGenerador[[#This Row],[Fecha]],tblCalendario[Fecha],tblCalendario[Num de Sem],""),"")</f>
        <v>2</v>
      </c>
      <c r="C895" t="str">
        <f>IFERROR(_xlfn.XLOOKUP(tblGenerador[[#This Row],[Fecha]],tblCalendario[Fecha],tblCalendario[Dia Semana],""),"")</f>
        <v>viernes</v>
      </c>
      <c r="D895">
        <f>IFERROR(_xlfn.XLOOKUP(tblGenerador[[#This Row],[Fecha]],tblCalendario[Fecha],tblCalendario[Mes],""),"")</f>
        <v>1</v>
      </c>
      <c r="E895" t="s">
        <v>328</v>
      </c>
      <c r="F895" t="str">
        <f>_xlfn.XLOOKUP(tblGenerador[[#This Row],[ID_Tarea]],tblTareas[ID],tblTareas[TAREAS],"")</f>
        <v>Modificación De Precios Al Vender</v>
      </c>
      <c r="G895" t="str">
        <f>_xlfn.XLOOKUP(tblGenerador[[#This Row],[ID_Tarea]],tblTareas[ID],tblTareas[Tipo frecuencia],"")</f>
        <v>mensual</v>
      </c>
      <c r="H895" t="str">
        <f>_xlfn.XLOOKUP(tblGenerador[[#This Row],[ID_Tarea]],tblTareas[ID],tblTareas[Regla frecuencia],"")</f>
        <v>dia 10</v>
      </c>
      <c r="I895">
        <f>_xlfn.XLOOKUP(tblGenerador[[#This Row],[ID_Tarea]],tblTareas[ID],tblTareas[Duración Estándar (min)],"")</f>
        <v>10</v>
      </c>
      <c r="J895" t="str">
        <f>_xlfn.XLOOKUP(tblGenerador[[#This Row],[ID_Tarea]],tblTareas[ID],tblTareas[Turno],"")</f>
        <v>Cualquiera</v>
      </c>
      <c r="K895" t="str">
        <f>_xlfn.XLOOKUP(tblGenerador[[#This Row],[ID_Tarea]],tblTareas[ID],tblTareas[Puesto],"")</f>
        <v>Auxiliar Administrativo</v>
      </c>
      <c r="L895">
        <f>_xlfn.XLOOKUP(tblGenerador[[#This Row],[ID_Tarea]],tblTareas[ID],tblTareas[Frec Diaria],"")</f>
        <v>1</v>
      </c>
      <c r="M895" t="str">
        <f>_xlfn.XLOOKUP(tblGenerador[[#This Row],[ID_Tarea]],tblTareas[ID],tblTareas[Excluir_Festivos],"")</f>
        <v>si</v>
      </c>
      <c r="N8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6" spans="1:14">
      <c r="A896" s="6">
        <v>46031</v>
      </c>
      <c r="B896">
        <f>IFERROR(_xlfn.XLOOKUP(tblGenerador[[#This Row],[Fecha]],tblCalendario[Fecha],tblCalendario[Num de Sem],""),"")</f>
        <v>2</v>
      </c>
      <c r="C896" t="str">
        <f>IFERROR(_xlfn.XLOOKUP(tblGenerador[[#This Row],[Fecha]],tblCalendario[Fecha],tblCalendario[Dia Semana],""),"")</f>
        <v>viernes</v>
      </c>
      <c r="D896">
        <f>IFERROR(_xlfn.XLOOKUP(tblGenerador[[#This Row],[Fecha]],tblCalendario[Fecha],tblCalendario[Mes],""),"")</f>
        <v>1</v>
      </c>
      <c r="E896" t="s">
        <v>329</v>
      </c>
      <c r="F896" t="str">
        <f>_xlfn.XLOOKUP(tblGenerador[[#This Row],[ID_Tarea]],tblTareas[ID],tblTareas[TAREAS],"")</f>
        <v>Pagares, Pagos De Dv Y Traspasos Archivados</v>
      </c>
      <c r="G896" t="str">
        <f>_xlfn.XLOOKUP(tblGenerador[[#This Row],[ID_Tarea]],tblTareas[ID],tblTareas[Tipo frecuencia],"")</f>
        <v>trimestral</v>
      </c>
      <c r="H896" t="str">
        <f>_xlfn.XLOOKUP(tblGenerador[[#This Row],[ID_Tarea]],tblTareas[ID],tblTareas[Regla frecuencia],"")</f>
        <v>trimestral, primer lunes</v>
      </c>
      <c r="I896">
        <f>_xlfn.XLOOKUP(tblGenerador[[#This Row],[ID_Tarea]],tblTareas[ID],tblTareas[Duración Estándar (min)],"")</f>
        <v>10</v>
      </c>
      <c r="J896" t="str">
        <f>_xlfn.XLOOKUP(tblGenerador[[#This Row],[ID_Tarea]],tblTareas[ID],tblTareas[Turno],"")</f>
        <v>Cualquiera</v>
      </c>
      <c r="K896" t="str">
        <f>_xlfn.XLOOKUP(tblGenerador[[#This Row],[ID_Tarea]],tblTareas[ID],tblTareas[Puesto],"")</f>
        <v>Auxiliar Administrativo</v>
      </c>
      <c r="L896">
        <f>_xlfn.XLOOKUP(tblGenerador[[#This Row],[ID_Tarea]],tblTareas[ID],tblTareas[Frec Diaria],"")</f>
        <v>1</v>
      </c>
      <c r="M896" t="str">
        <f>_xlfn.XLOOKUP(tblGenerador[[#This Row],[ID_Tarea]],tblTareas[ID],tblTareas[Excluir_Festivos],"")</f>
        <v>si</v>
      </c>
      <c r="N8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7" spans="1:14">
      <c r="A897" s="6">
        <v>46031</v>
      </c>
      <c r="B897">
        <f>IFERROR(_xlfn.XLOOKUP(tblGenerador[[#This Row],[Fecha]],tblCalendario[Fecha],tblCalendario[Num de Sem],""),"")</f>
        <v>2</v>
      </c>
      <c r="C897" t="str">
        <f>IFERROR(_xlfn.XLOOKUP(tblGenerador[[#This Row],[Fecha]],tblCalendario[Fecha],tblCalendario[Dia Semana],""),"")</f>
        <v>viernes</v>
      </c>
      <c r="D897">
        <f>IFERROR(_xlfn.XLOOKUP(tblGenerador[[#This Row],[Fecha]],tblCalendario[Fecha],tblCalendario[Mes],""),"")</f>
        <v>1</v>
      </c>
      <c r="E897" t="s">
        <v>330</v>
      </c>
      <c r="F897" t="str">
        <f>_xlfn.XLOOKUP(tblGenerador[[#This Row],[ID_Tarea]],tblTareas[ID],tblTareas[TAREAS],"")</f>
        <v>Revisión Extintores (Flecha En Área Verde)</v>
      </c>
      <c r="G897" t="str">
        <f>_xlfn.XLOOKUP(tblGenerador[[#This Row],[ID_Tarea]],tblTareas[ID],tblTareas[Tipo frecuencia],"")</f>
        <v>anual</v>
      </c>
      <c r="H897" t="str">
        <f>_xlfn.XLOOKUP(tblGenerador[[#This Row],[ID_Tarea]],tblTareas[ID],tblTareas[Regla frecuencia],"")</f>
        <v>dia 8</v>
      </c>
      <c r="I897">
        <f>_xlfn.XLOOKUP(tblGenerador[[#This Row],[ID_Tarea]],tblTareas[ID],tblTareas[Duración Estándar (min)],"")</f>
        <v>5</v>
      </c>
      <c r="J897" t="str">
        <f>_xlfn.XLOOKUP(tblGenerador[[#This Row],[ID_Tarea]],tblTareas[ID],tblTareas[Turno],"")</f>
        <v>Cualquiera</v>
      </c>
      <c r="K897" t="str">
        <f>_xlfn.XLOOKUP(tblGenerador[[#This Row],[ID_Tarea]],tblTareas[ID],tblTareas[Puesto],"")</f>
        <v>Auxiliar Administrativo</v>
      </c>
      <c r="L897">
        <f>_xlfn.XLOOKUP(tblGenerador[[#This Row],[ID_Tarea]],tblTareas[ID],tblTareas[Frec Diaria],"")</f>
        <v>1</v>
      </c>
      <c r="M897" t="str">
        <f>_xlfn.XLOOKUP(tblGenerador[[#This Row],[ID_Tarea]],tblTareas[ID],tblTareas[Excluir_Festivos],"")</f>
        <v>si</v>
      </c>
      <c r="N8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8" spans="1:14">
      <c r="A898" s="6">
        <v>46031</v>
      </c>
      <c r="B898">
        <f>IFERROR(_xlfn.XLOOKUP(tblGenerador[[#This Row],[Fecha]],tblCalendario[Fecha],tblCalendario[Num de Sem],""),"")</f>
        <v>2</v>
      </c>
      <c r="C898" t="str">
        <f>IFERROR(_xlfn.XLOOKUP(tblGenerador[[#This Row],[Fecha]],tblCalendario[Fecha],tblCalendario[Dia Semana],""),"")</f>
        <v>viernes</v>
      </c>
      <c r="D898">
        <f>IFERROR(_xlfn.XLOOKUP(tblGenerador[[#This Row],[Fecha]],tblCalendario[Fecha],tblCalendario[Mes],""),"")</f>
        <v>1</v>
      </c>
      <c r="E898" t="s">
        <v>331</v>
      </c>
      <c r="F898" t="str">
        <f>_xlfn.XLOOKUP(tblGenerador[[#This Row],[ID_Tarea]],tblTareas[ID],tblTareas[TAREAS],"")</f>
        <v>Conteo Cpu’S Y Pantallas Tio Pepe</v>
      </c>
      <c r="G898" t="str">
        <f>_xlfn.XLOOKUP(tblGenerador[[#This Row],[ID_Tarea]],tblTareas[ID],tblTareas[Tipo frecuencia],"")</f>
        <v>trimestral</v>
      </c>
      <c r="H898" t="str">
        <f>_xlfn.XLOOKUP(tblGenerador[[#This Row],[ID_Tarea]],tblTareas[ID],tblTareas[Regla frecuencia],"")</f>
        <v>trimestral, primer lunes</v>
      </c>
      <c r="I898">
        <f>_xlfn.XLOOKUP(tblGenerador[[#This Row],[ID_Tarea]],tblTareas[ID],tblTareas[Duración Estándar (min)],"")</f>
        <v>90</v>
      </c>
      <c r="J898" t="str">
        <f>_xlfn.XLOOKUP(tblGenerador[[#This Row],[ID_Tarea]],tblTareas[ID],tblTareas[Turno],"")</f>
        <v>Cualquiera</v>
      </c>
      <c r="K898" t="str">
        <f>_xlfn.XLOOKUP(tblGenerador[[#This Row],[ID_Tarea]],tblTareas[ID],tblTareas[Puesto],"")</f>
        <v>Auxiliar Administrativo</v>
      </c>
      <c r="L898">
        <f>_xlfn.XLOOKUP(tblGenerador[[#This Row],[ID_Tarea]],tblTareas[ID],tblTareas[Frec Diaria],"")</f>
        <v>1</v>
      </c>
      <c r="M898" t="str">
        <f>_xlfn.XLOOKUP(tblGenerador[[#This Row],[ID_Tarea]],tblTareas[ID],tblTareas[Excluir_Festivos],"")</f>
        <v>si</v>
      </c>
      <c r="N8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899" spans="1:14">
      <c r="A899" s="6">
        <v>46031</v>
      </c>
      <c r="B899">
        <f>IFERROR(_xlfn.XLOOKUP(tblGenerador[[#This Row],[Fecha]],tblCalendario[Fecha],tblCalendario[Num de Sem],""),"")</f>
        <v>2</v>
      </c>
      <c r="C899" t="str">
        <f>IFERROR(_xlfn.XLOOKUP(tblGenerador[[#This Row],[Fecha]],tblCalendario[Fecha],tblCalendario[Dia Semana],""),"")</f>
        <v>viernes</v>
      </c>
      <c r="D899">
        <f>IFERROR(_xlfn.XLOOKUP(tblGenerador[[#This Row],[Fecha]],tblCalendario[Fecha],tblCalendario[Mes],""),"")</f>
        <v>1</v>
      </c>
      <c r="E899" t="s">
        <v>332</v>
      </c>
      <c r="F899" t="str">
        <f>_xlfn.XLOOKUP(tblGenerador[[#This Row],[ID_Tarea]],tblTareas[ID],tblTareas[TAREAS],"")</f>
        <v>Bono Mercancía Colaboradores Lyfe / Canaco</v>
      </c>
      <c r="G899" t="str">
        <f>_xlfn.XLOOKUP(tblGenerador[[#This Row],[ID_Tarea]],tblTareas[ID],tblTareas[Tipo frecuencia],"")</f>
        <v>mensual</v>
      </c>
      <c r="H899" t="str">
        <f>_xlfn.XLOOKUP(tblGenerador[[#This Row],[ID_Tarea]],tblTareas[ID],tblTareas[Regla frecuencia],"")</f>
        <v>dia 27</v>
      </c>
      <c r="I899">
        <f>_xlfn.XLOOKUP(tblGenerador[[#This Row],[ID_Tarea]],tblTareas[ID],tblTareas[Duración Estándar (min)],"")</f>
        <v>30</v>
      </c>
      <c r="J899" t="str">
        <f>_xlfn.XLOOKUP(tblGenerador[[#This Row],[ID_Tarea]],tblTareas[ID],tblTareas[Turno],"")</f>
        <v>Cualquiera</v>
      </c>
      <c r="K899" t="str">
        <f>_xlfn.XLOOKUP(tblGenerador[[#This Row],[ID_Tarea]],tblTareas[ID],tblTareas[Puesto],"")</f>
        <v>Auxiliar Administrativo</v>
      </c>
      <c r="L899">
        <f>_xlfn.XLOOKUP(tblGenerador[[#This Row],[ID_Tarea]],tblTareas[ID],tblTareas[Frec Diaria],"")</f>
        <v>1</v>
      </c>
      <c r="M899" t="str">
        <f>_xlfn.XLOOKUP(tblGenerador[[#This Row],[ID_Tarea]],tblTareas[ID],tblTareas[Excluir_Festivos],"")</f>
        <v>si</v>
      </c>
      <c r="N8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0" spans="1:14">
      <c r="A900" s="6">
        <v>46031</v>
      </c>
      <c r="B900">
        <f>IFERROR(_xlfn.XLOOKUP(tblGenerador[[#This Row],[Fecha]],tblCalendario[Fecha],tblCalendario[Num de Sem],""),"")</f>
        <v>2</v>
      </c>
      <c r="C900" t="str">
        <f>IFERROR(_xlfn.XLOOKUP(tblGenerador[[#This Row],[Fecha]],tblCalendario[Fecha],tblCalendario[Dia Semana],""),"")</f>
        <v>viernes</v>
      </c>
      <c r="D900">
        <f>IFERROR(_xlfn.XLOOKUP(tblGenerador[[#This Row],[Fecha]],tblCalendario[Fecha],tblCalendario[Mes],""),"")</f>
        <v>1</v>
      </c>
      <c r="E900" t="s">
        <v>333</v>
      </c>
      <c r="F900" t="str">
        <f>_xlfn.XLOOKUP(tblGenerador[[#This Row],[ID_Tarea]],tblTareas[ID],tblTareas[TAREAS],"")</f>
        <v>Preparar Y Organizar Revisión De Mercancía (Día 19)</v>
      </c>
      <c r="G900" t="str">
        <f>_xlfn.XLOOKUP(tblGenerador[[#This Row],[ID_Tarea]],tblTareas[ID],tblTareas[Tipo frecuencia],"")</f>
        <v>mensual</v>
      </c>
      <c r="H900" t="str">
        <f>_xlfn.XLOOKUP(tblGenerador[[#This Row],[ID_Tarea]],tblTareas[ID],tblTareas[Regla frecuencia],"")</f>
        <v>dia 19</v>
      </c>
      <c r="I900">
        <f>_xlfn.XLOOKUP(tblGenerador[[#This Row],[ID_Tarea]],tblTareas[ID],tblTareas[Duración Estándar (min)],"")</f>
        <v>180</v>
      </c>
      <c r="J900" t="str">
        <f>_xlfn.XLOOKUP(tblGenerador[[#This Row],[ID_Tarea]],tblTareas[ID],tblTareas[Turno],"")</f>
        <v>Cualquiera</v>
      </c>
      <c r="K900" t="str">
        <f>_xlfn.XLOOKUP(tblGenerador[[#This Row],[ID_Tarea]],tblTareas[ID],tblTareas[Puesto],"")</f>
        <v>Auxiliar Administrativo</v>
      </c>
      <c r="L900">
        <f>_xlfn.XLOOKUP(tblGenerador[[#This Row],[ID_Tarea]],tblTareas[ID],tblTareas[Frec Diaria],"")</f>
        <v>1</v>
      </c>
      <c r="M900" t="str">
        <f>_xlfn.XLOOKUP(tblGenerador[[#This Row],[ID_Tarea]],tblTareas[ID],tblTareas[Excluir_Festivos],"")</f>
        <v>si</v>
      </c>
      <c r="N9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1" spans="1:14">
      <c r="A901" s="6">
        <v>46031</v>
      </c>
      <c r="B901">
        <f>IFERROR(_xlfn.XLOOKUP(tblGenerador[[#This Row],[Fecha]],tblCalendario[Fecha],tblCalendario[Num de Sem],""),"")</f>
        <v>2</v>
      </c>
      <c r="C901" t="str">
        <f>IFERROR(_xlfn.XLOOKUP(tblGenerador[[#This Row],[Fecha]],tblCalendario[Fecha],tblCalendario[Dia Semana],""),"")</f>
        <v>viernes</v>
      </c>
      <c r="D901">
        <f>IFERROR(_xlfn.XLOOKUP(tblGenerador[[#This Row],[Fecha]],tblCalendario[Fecha],tblCalendario[Mes],""),"")</f>
        <v>1</v>
      </c>
      <c r="E901" t="s">
        <v>334</v>
      </c>
      <c r="F901" t="str">
        <f>_xlfn.XLOOKUP(tblGenerador[[#This Row],[ID_Tarea]],tblTareas[ID],tblTareas[TAREAS],"")</f>
        <v>Enviar Mensaje Guía De Revisión Y Mcia A Descontinuar</v>
      </c>
      <c r="G901" t="str">
        <f>_xlfn.XLOOKUP(tblGenerador[[#This Row],[ID_Tarea]],tblTareas[ID],tblTareas[Tipo frecuencia],"")</f>
        <v>bimestral</v>
      </c>
      <c r="H901" t="str">
        <f>_xlfn.XLOOKUP(tblGenerador[[#This Row],[ID_Tarea]],tblTareas[ID],tblTareas[Regla frecuencia],"")</f>
        <v>dia 20</v>
      </c>
      <c r="I901">
        <f>_xlfn.XLOOKUP(tblGenerador[[#This Row],[ID_Tarea]],tblTareas[ID],tblTareas[Duración Estándar (min)],"")</f>
        <v>5</v>
      </c>
      <c r="J901" t="str">
        <f>_xlfn.XLOOKUP(tblGenerador[[#This Row],[ID_Tarea]],tblTareas[ID],tblTareas[Turno],"")</f>
        <v>Cualquiera</v>
      </c>
      <c r="K901" t="str">
        <f>_xlfn.XLOOKUP(tblGenerador[[#This Row],[ID_Tarea]],tblTareas[ID],tblTareas[Puesto],"")</f>
        <v>Auxiliar Administrativo</v>
      </c>
      <c r="L901">
        <f>_xlfn.XLOOKUP(tblGenerador[[#This Row],[ID_Tarea]],tblTareas[ID],tblTareas[Frec Diaria],"")</f>
        <v>1</v>
      </c>
      <c r="M901" t="str">
        <f>_xlfn.XLOOKUP(tblGenerador[[#This Row],[ID_Tarea]],tblTareas[ID],tblTareas[Excluir_Festivos],"")</f>
        <v>si</v>
      </c>
      <c r="N9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2" spans="1:14">
      <c r="A902" s="6">
        <v>46031</v>
      </c>
      <c r="B902">
        <f>IFERROR(_xlfn.XLOOKUP(tblGenerador[[#This Row],[Fecha]],tblCalendario[Fecha],tblCalendario[Num de Sem],""),"")</f>
        <v>2</v>
      </c>
      <c r="C902" t="str">
        <f>IFERROR(_xlfn.XLOOKUP(tblGenerador[[#This Row],[Fecha]],tblCalendario[Fecha],tblCalendario[Dia Semana],""),"")</f>
        <v>viernes</v>
      </c>
      <c r="D902">
        <f>IFERROR(_xlfn.XLOOKUP(tblGenerador[[#This Row],[Fecha]],tblCalendario[Fecha],tblCalendario[Mes],""),"")</f>
        <v>1</v>
      </c>
      <c r="E902" t="s">
        <v>335</v>
      </c>
      <c r="F902" t="str">
        <f>_xlfn.XLOOKUP(tblGenerador[[#This Row],[ID_Tarea]],tblTareas[ID],tblTareas[TAREAS],"")</f>
        <v>Confundir Zapatos (Día 20)</v>
      </c>
      <c r="G902" t="str">
        <f>_xlfn.XLOOKUP(tblGenerador[[#This Row],[ID_Tarea]],tblTareas[ID],tblTareas[Tipo frecuencia],"")</f>
        <v>mensual</v>
      </c>
      <c r="H902" t="str">
        <f>_xlfn.XLOOKUP(tblGenerador[[#This Row],[ID_Tarea]],tblTareas[ID],tblTareas[Regla frecuencia],"")</f>
        <v>dia 20</v>
      </c>
      <c r="I902">
        <f>_xlfn.XLOOKUP(tblGenerador[[#This Row],[ID_Tarea]],tblTareas[ID],tblTareas[Duración Estándar (min)],"")</f>
        <v>120</v>
      </c>
      <c r="J902" t="str">
        <f>_xlfn.XLOOKUP(tblGenerador[[#This Row],[ID_Tarea]],tblTareas[ID],tblTareas[Turno],"")</f>
        <v>Cualquiera</v>
      </c>
      <c r="K902" t="str">
        <f>_xlfn.XLOOKUP(tblGenerador[[#This Row],[ID_Tarea]],tblTareas[ID],tblTareas[Puesto],"")</f>
        <v>Auxiliar Administrativo</v>
      </c>
      <c r="L902">
        <f>_xlfn.XLOOKUP(tblGenerador[[#This Row],[ID_Tarea]],tblTareas[ID],tblTareas[Frec Diaria],"")</f>
        <v>1</v>
      </c>
      <c r="M902" t="str">
        <f>_xlfn.XLOOKUP(tblGenerador[[#This Row],[ID_Tarea]],tblTareas[ID],tblTareas[Excluir_Festivos],"")</f>
        <v>si</v>
      </c>
      <c r="N9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3" spans="1:14">
      <c r="A903" s="6">
        <v>46031</v>
      </c>
      <c r="B903">
        <f>IFERROR(_xlfn.XLOOKUP(tblGenerador[[#This Row],[Fecha]],tblCalendario[Fecha],tblCalendario[Num de Sem],""),"")</f>
        <v>2</v>
      </c>
      <c r="C903" t="str">
        <f>IFERROR(_xlfn.XLOOKUP(tblGenerador[[#This Row],[Fecha]],tblCalendario[Fecha],tblCalendario[Dia Semana],""),"")</f>
        <v>viernes</v>
      </c>
      <c r="D903">
        <f>IFERROR(_xlfn.XLOOKUP(tblGenerador[[#This Row],[Fecha]],tblCalendario[Fecha],tblCalendario[Mes],""),"")</f>
        <v>1</v>
      </c>
      <c r="E903" t="s">
        <v>336</v>
      </c>
      <c r="F903" t="str">
        <f>_xlfn.XLOOKUP(tblGenerador[[#This Row],[ID_Tarea]],tblTareas[ID],tblTareas[TAREAS],"")</f>
        <v>Revisión De Pares Confundidos</v>
      </c>
      <c r="G903" t="str">
        <f>_xlfn.XLOOKUP(tblGenerador[[#This Row],[ID_Tarea]],tblTareas[ID],tblTareas[Tipo frecuencia],"")</f>
        <v>mensual</v>
      </c>
      <c r="H903" t="str">
        <f>_xlfn.XLOOKUP(tblGenerador[[#This Row],[ID_Tarea]],tblTareas[ID],tblTareas[Regla frecuencia],"")</f>
        <v>dia 26</v>
      </c>
      <c r="I903">
        <f>_xlfn.XLOOKUP(tblGenerador[[#This Row],[ID_Tarea]],tblTareas[ID],tblTareas[Duración Estándar (min)],"")</f>
        <v>120</v>
      </c>
      <c r="J903" t="str">
        <f>_xlfn.XLOOKUP(tblGenerador[[#This Row],[ID_Tarea]],tblTareas[ID],tblTareas[Turno],"")</f>
        <v>Cualquiera</v>
      </c>
      <c r="K903" t="str">
        <f>_xlfn.XLOOKUP(tblGenerador[[#This Row],[ID_Tarea]],tblTareas[ID],tblTareas[Puesto],"")</f>
        <v>Auxiliar Administrativo</v>
      </c>
      <c r="L903">
        <f>_xlfn.XLOOKUP(tblGenerador[[#This Row],[ID_Tarea]],tblTareas[ID],tblTareas[Frec Diaria],"")</f>
        <v>1</v>
      </c>
      <c r="M903" t="str">
        <f>_xlfn.XLOOKUP(tblGenerador[[#This Row],[ID_Tarea]],tblTareas[ID],tblTareas[Excluir_Festivos],"")</f>
        <v>si</v>
      </c>
      <c r="N9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4" spans="1:14">
      <c r="A904" s="6">
        <v>46031</v>
      </c>
      <c r="B904">
        <f>IFERROR(_xlfn.XLOOKUP(tblGenerador[[#This Row],[Fecha]],tblCalendario[Fecha],tblCalendario[Num de Sem],""),"")</f>
        <v>2</v>
      </c>
      <c r="C904" t="str">
        <f>IFERROR(_xlfn.XLOOKUP(tblGenerador[[#This Row],[Fecha]],tblCalendario[Fecha],tblCalendario[Dia Semana],""),"")</f>
        <v>viernes</v>
      </c>
      <c r="D904">
        <f>IFERROR(_xlfn.XLOOKUP(tblGenerador[[#This Row],[Fecha]],tblCalendario[Fecha],tblCalendario[Mes],""),"")</f>
        <v>1</v>
      </c>
      <c r="E904" t="s">
        <v>337</v>
      </c>
      <c r="F904" t="str">
        <f>_xlfn.XLOOKUP(tblGenerador[[#This Row],[ID_Tarea]],tblTareas[ID],tblTareas[TAREAS],"")</f>
        <v>Reimprimir Etiquetas Codigo de barra erroneas</v>
      </c>
      <c r="G904" t="str">
        <f>_xlfn.XLOOKUP(tblGenerador[[#This Row],[ID_Tarea]],tblTareas[ID],tblTareas[Tipo frecuencia],"")</f>
        <v>mensual</v>
      </c>
      <c r="H904" t="str">
        <f>_xlfn.XLOOKUP(tblGenerador[[#This Row],[ID_Tarea]],tblTareas[ID],tblTareas[Regla frecuencia],"")</f>
        <v>dia 26</v>
      </c>
      <c r="I904">
        <f>_xlfn.XLOOKUP(tblGenerador[[#This Row],[ID_Tarea]],tblTareas[ID],tblTareas[Duración Estándar (min)],"")</f>
        <v>20</v>
      </c>
      <c r="J904" t="str">
        <f>_xlfn.XLOOKUP(tblGenerador[[#This Row],[ID_Tarea]],tblTareas[ID],tblTareas[Turno],"")</f>
        <v>Cualquiera</v>
      </c>
      <c r="K904" t="str">
        <f>_xlfn.XLOOKUP(tblGenerador[[#This Row],[ID_Tarea]],tblTareas[ID],tblTareas[Puesto],"")</f>
        <v>Auxiliar Administrativo</v>
      </c>
      <c r="L904">
        <f>_xlfn.XLOOKUP(tblGenerador[[#This Row],[ID_Tarea]],tblTareas[ID],tblTareas[Frec Diaria],"")</f>
        <v>1</v>
      </c>
      <c r="M904" t="str">
        <f>_xlfn.XLOOKUP(tblGenerador[[#This Row],[ID_Tarea]],tblTareas[ID],tblTareas[Excluir_Festivos],"")</f>
        <v>si</v>
      </c>
      <c r="N9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5" spans="1:14">
      <c r="A905" s="6">
        <v>46031</v>
      </c>
      <c r="B905">
        <f>IFERROR(_xlfn.XLOOKUP(tblGenerador[[#This Row],[Fecha]],tblCalendario[Fecha],tblCalendario[Num de Sem],""),"")</f>
        <v>2</v>
      </c>
      <c r="C905" t="str">
        <f>IFERROR(_xlfn.XLOOKUP(tblGenerador[[#This Row],[Fecha]],tblCalendario[Fecha],tblCalendario[Dia Semana],""),"")</f>
        <v>viernes</v>
      </c>
      <c r="D905">
        <f>IFERROR(_xlfn.XLOOKUP(tblGenerador[[#This Row],[Fecha]],tblCalendario[Fecha],tblCalendario[Mes],""),"")</f>
        <v>1</v>
      </c>
      <c r="E905" t="s">
        <v>338</v>
      </c>
      <c r="F905" t="str">
        <f>_xlfn.XLOOKUP(tblGenerador[[#This Row],[ID_Tarea]],tblTareas[ID],tblTareas[TAREAS],"")</f>
        <v>Registrar Bajas Por Defectos</v>
      </c>
      <c r="G905" t="str">
        <f>_xlfn.XLOOKUP(tblGenerador[[#This Row],[ID_Tarea]],tblTareas[ID],tblTareas[Tipo frecuencia],"")</f>
        <v>mensual</v>
      </c>
      <c r="H905" t="str">
        <f>_xlfn.XLOOKUP(tblGenerador[[#This Row],[ID_Tarea]],tblTareas[ID],tblTareas[Regla frecuencia],"")</f>
        <v>dia 26</v>
      </c>
      <c r="I905">
        <f>_xlfn.XLOOKUP(tblGenerador[[#This Row],[ID_Tarea]],tblTareas[ID],tblTareas[Duración Estándar (min)],"")</f>
        <v>15</v>
      </c>
      <c r="J905" t="str">
        <f>_xlfn.XLOOKUP(tblGenerador[[#This Row],[ID_Tarea]],tblTareas[ID],tblTareas[Turno],"")</f>
        <v>Cualquiera</v>
      </c>
      <c r="K905" t="str">
        <f>_xlfn.XLOOKUP(tblGenerador[[#This Row],[ID_Tarea]],tblTareas[ID],tblTareas[Puesto],"")</f>
        <v>Auxiliar Administrativo</v>
      </c>
      <c r="L905">
        <f>_xlfn.XLOOKUP(tblGenerador[[#This Row],[ID_Tarea]],tblTareas[ID],tblTareas[Frec Diaria],"")</f>
        <v>1</v>
      </c>
      <c r="M905" t="str">
        <f>_xlfn.XLOOKUP(tblGenerador[[#This Row],[ID_Tarea]],tblTareas[ID],tblTareas[Excluir_Festivos],"")</f>
        <v>si</v>
      </c>
      <c r="N9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6" spans="1:14">
      <c r="A906" s="6">
        <v>46031</v>
      </c>
      <c r="B906">
        <f>IFERROR(_xlfn.XLOOKUP(tblGenerador[[#This Row],[Fecha]],tblCalendario[Fecha],tblCalendario[Num de Sem],""),"")</f>
        <v>2</v>
      </c>
      <c r="C906" t="str">
        <f>IFERROR(_xlfn.XLOOKUP(tblGenerador[[#This Row],[Fecha]],tblCalendario[Fecha],tblCalendario[Dia Semana],""),"")</f>
        <v>viernes</v>
      </c>
      <c r="D906">
        <f>IFERROR(_xlfn.XLOOKUP(tblGenerador[[#This Row],[Fecha]],tblCalendario[Fecha],tblCalendario[Mes],""),"")</f>
        <v>1</v>
      </c>
      <c r="E906" t="s">
        <v>339</v>
      </c>
      <c r="F906" t="str">
        <f>_xlfn.XLOOKUP(tblGenerador[[#This Row],[ID_Tarea]],tblTareas[ID],tblTareas[TAREAS],"")</f>
        <v>Revisar Lectores De Códigos</v>
      </c>
      <c r="G906" t="str">
        <f>_xlfn.XLOOKUP(tblGenerador[[#This Row],[ID_Tarea]],tblTareas[ID],tblTareas[Tipo frecuencia],"")</f>
        <v>mensual</v>
      </c>
      <c r="H906" t="str">
        <f>_xlfn.XLOOKUP(tblGenerador[[#This Row],[ID_Tarea]],tblTareas[ID],tblTareas[Regla frecuencia],"")</f>
        <v>dia 24</v>
      </c>
      <c r="I906">
        <f>_xlfn.XLOOKUP(tblGenerador[[#This Row],[ID_Tarea]],tblTareas[ID],tblTareas[Duración Estándar (min)],"")</f>
        <v>5</v>
      </c>
      <c r="J906" t="str">
        <f>_xlfn.XLOOKUP(tblGenerador[[#This Row],[ID_Tarea]],tblTareas[ID],tblTareas[Turno],"")</f>
        <v>Cualquiera</v>
      </c>
      <c r="K906" t="str">
        <f>_xlfn.XLOOKUP(tblGenerador[[#This Row],[ID_Tarea]],tblTareas[ID],tblTareas[Puesto],"")</f>
        <v>Auxiliar Administrativo</v>
      </c>
      <c r="L906">
        <f>_xlfn.XLOOKUP(tblGenerador[[#This Row],[ID_Tarea]],tblTareas[ID],tblTareas[Frec Diaria],"")</f>
        <v>1</v>
      </c>
      <c r="M906" t="str">
        <f>_xlfn.XLOOKUP(tblGenerador[[#This Row],[ID_Tarea]],tblTareas[ID],tblTareas[Excluir_Festivos],"")</f>
        <v>si</v>
      </c>
      <c r="N9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7" spans="1:14">
      <c r="A907" s="6">
        <v>46031</v>
      </c>
      <c r="B907">
        <f>IFERROR(_xlfn.XLOOKUP(tblGenerador[[#This Row],[Fecha]],tblCalendario[Fecha],tblCalendario[Num de Sem],""),"")</f>
        <v>2</v>
      </c>
      <c r="C907" t="str">
        <f>IFERROR(_xlfn.XLOOKUP(tblGenerador[[#This Row],[Fecha]],tblCalendario[Fecha],tblCalendario[Dia Semana],""),"")</f>
        <v>viernes</v>
      </c>
      <c r="D907">
        <f>IFERROR(_xlfn.XLOOKUP(tblGenerador[[#This Row],[Fecha]],tblCalendario[Fecha],tblCalendario[Mes],""),"")</f>
        <v>1</v>
      </c>
      <c r="E907" t="s">
        <v>340</v>
      </c>
      <c r="F907" t="str">
        <f>_xlfn.XLOOKUP(tblGenerador[[#This Row],[ID_Tarea]],tblTareas[ID],tblTareas[TAREAS],"")</f>
        <v>Revisión Y Lectura De Inventario (Dia 27)</v>
      </c>
      <c r="G907" t="str">
        <f>_xlfn.XLOOKUP(tblGenerador[[#This Row],[ID_Tarea]],tblTareas[ID],tblTareas[Tipo frecuencia],"")</f>
        <v>mensual</v>
      </c>
      <c r="H907" t="str">
        <f>_xlfn.XLOOKUP(tblGenerador[[#This Row],[ID_Tarea]],tblTareas[ID],tblTareas[Regla frecuencia],"")</f>
        <v>dia 27</v>
      </c>
      <c r="I907">
        <f>_xlfn.XLOOKUP(tblGenerador[[#This Row],[ID_Tarea]],tblTareas[ID],tblTareas[Duración Estándar (min)],"")</f>
        <v>480</v>
      </c>
      <c r="J907" t="str">
        <f>_xlfn.XLOOKUP(tblGenerador[[#This Row],[ID_Tarea]],tblTareas[ID],tblTareas[Turno],"")</f>
        <v>Cualquiera</v>
      </c>
      <c r="K907" t="str">
        <f>_xlfn.XLOOKUP(tblGenerador[[#This Row],[ID_Tarea]],tblTareas[ID],tblTareas[Puesto],"")</f>
        <v>Auxiliar Administrativo</v>
      </c>
      <c r="L907">
        <f>_xlfn.XLOOKUP(tblGenerador[[#This Row],[ID_Tarea]],tblTareas[ID],tblTareas[Frec Diaria],"")</f>
        <v>1</v>
      </c>
      <c r="M907" t="str">
        <f>_xlfn.XLOOKUP(tblGenerador[[#This Row],[ID_Tarea]],tblTareas[ID],tblTareas[Excluir_Festivos],"")</f>
        <v>si</v>
      </c>
      <c r="N9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8" spans="1:14">
      <c r="A908" s="6">
        <v>46031</v>
      </c>
      <c r="B908">
        <f>IFERROR(_xlfn.XLOOKUP(tblGenerador[[#This Row],[Fecha]],tblCalendario[Fecha],tblCalendario[Num de Sem],""),"")</f>
        <v>2</v>
      </c>
      <c r="C908" t="str">
        <f>IFERROR(_xlfn.XLOOKUP(tblGenerador[[#This Row],[Fecha]],tblCalendario[Fecha],tblCalendario[Dia Semana],""),"")</f>
        <v>viernes</v>
      </c>
      <c r="D908">
        <f>IFERROR(_xlfn.XLOOKUP(tblGenerador[[#This Row],[Fecha]],tblCalendario[Fecha],tblCalendario[Mes],""),"")</f>
        <v>1</v>
      </c>
      <c r="E908" t="s">
        <v>341</v>
      </c>
      <c r="F908" t="str">
        <f>_xlfn.XLOOKUP(tblGenerador[[#This Row],[ID_Tarea]],tblTareas[ID],tblTareas[TAREAS],"")</f>
        <v>Solicitar/Registrar Nc En Devoluciones Por Defecto</v>
      </c>
      <c r="G908" t="str">
        <f>_xlfn.XLOOKUP(tblGenerador[[#This Row],[ID_Tarea]],tblTareas[ID],tblTareas[Tipo frecuencia],"")</f>
        <v>Mensual</v>
      </c>
      <c r="H908" t="str">
        <f>_xlfn.XLOOKUP(tblGenerador[[#This Row],[ID_Tarea]],tblTareas[ID],tblTareas[Regla frecuencia],"")</f>
        <v>martes</v>
      </c>
      <c r="I908">
        <f>_xlfn.XLOOKUP(tblGenerador[[#This Row],[ID_Tarea]],tblTareas[ID],tblTareas[Duración Estándar (min)],"")</f>
        <v>5</v>
      </c>
      <c r="J908" t="str">
        <f>_xlfn.XLOOKUP(tblGenerador[[#This Row],[ID_Tarea]],tblTareas[ID],tblTareas[Turno],"")</f>
        <v>Cualquiera</v>
      </c>
      <c r="K908" t="str">
        <f>_xlfn.XLOOKUP(tblGenerador[[#This Row],[ID_Tarea]],tblTareas[ID],tblTareas[Puesto],"")</f>
        <v>Auxiliar Administrativo</v>
      </c>
      <c r="L908">
        <f>_xlfn.XLOOKUP(tblGenerador[[#This Row],[ID_Tarea]],tblTareas[ID],tblTareas[Frec Diaria],"")</f>
        <v>1</v>
      </c>
      <c r="M908" t="str">
        <f>_xlfn.XLOOKUP(tblGenerador[[#This Row],[ID_Tarea]],tblTareas[ID],tblTareas[Excluir_Festivos],"")</f>
        <v>si</v>
      </c>
      <c r="N9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09" spans="1:14">
      <c r="A909" s="6">
        <v>46031</v>
      </c>
      <c r="B909">
        <f>IFERROR(_xlfn.XLOOKUP(tblGenerador[[#This Row],[Fecha]],tblCalendario[Fecha],tblCalendario[Num de Sem],""),"")</f>
        <v>2</v>
      </c>
      <c r="C909" t="str">
        <f>IFERROR(_xlfn.XLOOKUP(tblGenerador[[#This Row],[Fecha]],tblCalendario[Fecha],tblCalendario[Dia Semana],""),"")</f>
        <v>viernes</v>
      </c>
      <c r="D909">
        <f>IFERROR(_xlfn.XLOOKUP(tblGenerador[[#This Row],[Fecha]],tblCalendario[Fecha],tblCalendario[Mes],""),"")</f>
        <v>1</v>
      </c>
      <c r="E909" t="s">
        <v>342</v>
      </c>
      <c r="F909" t="str">
        <f>_xlfn.XLOOKUP(tblGenerador[[#This Row],[ID_Tarea]],tblTareas[ID],tblTareas[TAREAS],"")</f>
        <v>Enviar Devoluciones Por Defecto, O Destruirlos</v>
      </c>
      <c r="G909" t="str">
        <f>_xlfn.XLOOKUP(tblGenerador[[#This Row],[ID_Tarea]],tblTareas[ID],tblTareas[Tipo frecuencia],"")</f>
        <v>semanal</v>
      </c>
      <c r="H909" t="str">
        <f>_xlfn.XLOOKUP(tblGenerador[[#This Row],[ID_Tarea]],tblTareas[ID],tblTareas[Regla frecuencia],"")</f>
        <v>lunes</v>
      </c>
      <c r="I909">
        <f>_xlfn.XLOOKUP(tblGenerador[[#This Row],[ID_Tarea]],tblTareas[ID],tblTareas[Duración Estándar (min)],"")</f>
        <v>50</v>
      </c>
      <c r="J909" t="str">
        <f>_xlfn.XLOOKUP(tblGenerador[[#This Row],[ID_Tarea]],tblTareas[ID],tblTareas[Turno],"")</f>
        <v>Cualquiera</v>
      </c>
      <c r="K909" t="str">
        <f>_xlfn.XLOOKUP(tblGenerador[[#This Row],[ID_Tarea]],tblTareas[ID],tblTareas[Puesto],"")</f>
        <v>Auxiliar Administrativo</v>
      </c>
      <c r="L909">
        <f>_xlfn.XLOOKUP(tblGenerador[[#This Row],[ID_Tarea]],tblTareas[ID],tblTareas[Frec Diaria],"")</f>
        <v>1</v>
      </c>
      <c r="M909" t="str">
        <f>_xlfn.XLOOKUP(tblGenerador[[#This Row],[ID_Tarea]],tblTareas[ID],tblTareas[Excluir_Festivos],"")</f>
        <v>si</v>
      </c>
      <c r="N9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0" spans="1:14">
      <c r="A910" s="6">
        <v>46031</v>
      </c>
      <c r="B910">
        <f>IFERROR(_xlfn.XLOOKUP(tblGenerador[[#This Row],[Fecha]],tblCalendario[Fecha],tblCalendario[Num de Sem],""),"")</f>
        <v>2</v>
      </c>
      <c r="C910" t="str">
        <f>IFERROR(_xlfn.XLOOKUP(tblGenerador[[#This Row],[Fecha]],tblCalendario[Fecha],tblCalendario[Dia Semana],""),"")</f>
        <v>viernes</v>
      </c>
      <c r="D910">
        <f>IFERROR(_xlfn.XLOOKUP(tblGenerador[[#This Row],[Fecha]],tblCalendario[Fecha],tblCalendario[Mes],""),"")</f>
        <v>1</v>
      </c>
      <c r="E910" t="s">
        <v>343</v>
      </c>
      <c r="F910" t="str">
        <f>_xlfn.XLOOKUP(tblGenerador[[#This Row],[ID_Tarea]],tblTareas[ID],tblTareas[TAREAS],"")</f>
        <v>Entrega De Siguiente Check List Coordinador / Corte Caja</v>
      </c>
      <c r="G910" t="str">
        <f>_xlfn.XLOOKUP(tblGenerador[[#This Row],[ID_Tarea]],tblTareas[ID],tblTareas[Tipo frecuencia],"")</f>
        <v>mensual</v>
      </c>
      <c r="H910" t="str">
        <f>_xlfn.XLOOKUP(tblGenerador[[#This Row],[ID_Tarea]],tblTareas[ID],tblTareas[Regla frecuencia],"")</f>
        <v>dia 24</v>
      </c>
      <c r="I910">
        <f>_xlfn.XLOOKUP(tblGenerador[[#This Row],[ID_Tarea]],tblTareas[ID],tblTareas[Duración Estándar (min)],"")</f>
        <v>5</v>
      </c>
      <c r="J910" t="str">
        <f>_xlfn.XLOOKUP(tblGenerador[[#This Row],[ID_Tarea]],tblTareas[ID],tblTareas[Turno],"")</f>
        <v>Cualquiera</v>
      </c>
      <c r="K910" t="str">
        <f>_xlfn.XLOOKUP(tblGenerador[[#This Row],[ID_Tarea]],tblTareas[ID],tblTareas[Puesto],"")</f>
        <v>Auxiliar Administrativo</v>
      </c>
      <c r="L910">
        <f>_xlfn.XLOOKUP(tblGenerador[[#This Row],[ID_Tarea]],tblTareas[ID],tblTareas[Frec Diaria],"")</f>
        <v>1</v>
      </c>
      <c r="M910" t="str">
        <f>_xlfn.XLOOKUP(tblGenerador[[#This Row],[ID_Tarea]],tblTareas[ID],tblTareas[Excluir_Festivos],"")</f>
        <v>si</v>
      </c>
      <c r="N9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1" spans="1:14">
      <c r="A911" s="6">
        <v>46031</v>
      </c>
      <c r="B911">
        <f>IFERROR(_xlfn.XLOOKUP(tblGenerador[[#This Row],[Fecha]],tblCalendario[Fecha],tblCalendario[Num de Sem],""),"")</f>
        <v>2</v>
      </c>
      <c r="C911" t="str">
        <f>IFERROR(_xlfn.XLOOKUP(tblGenerador[[#This Row],[Fecha]],tblCalendario[Fecha],tblCalendario[Dia Semana],""),"")</f>
        <v>viernes</v>
      </c>
      <c r="D911">
        <f>IFERROR(_xlfn.XLOOKUP(tblGenerador[[#This Row],[Fecha]],tblCalendario[Fecha],tblCalendario[Mes],""),"")</f>
        <v>1</v>
      </c>
      <c r="E911" t="s">
        <v>4695</v>
      </c>
      <c r="F911" t="str">
        <f>_xlfn.XLOOKUP(tblGenerador[[#This Row],[ID_Tarea]],tblTareas[ID],tblTareas[TAREAS],"")</f>
        <v>Generar PreNomina</v>
      </c>
      <c r="G911" t="str">
        <f>_xlfn.XLOOKUP(tblGenerador[[#This Row],[ID_Tarea]],tblTareas[ID],tblTareas[Tipo frecuencia],"")</f>
        <v>semanal</v>
      </c>
      <c r="H911" t="str">
        <f>_xlfn.XLOOKUP(tblGenerador[[#This Row],[ID_Tarea]],tblTareas[ID],tblTareas[Regla frecuencia],"")</f>
        <v>sábado</v>
      </c>
      <c r="I911">
        <f>_xlfn.XLOOKUP(tblGenerador[[#This Row],[ID_Tarea]],tblTareas[ID],tblTareas[Duración Estándar (min)],"")</f>
        <v>120</v>
      </c>
      <c r="J911" t="str">
        <f>_xlfn.XLOOKUP(tblGenerador[[#This Row],[ID_Tarea]],tblTareas[ID],tblTareas[Turno],"")</f>
        <v>Cualquiera</v>
      </c>
      <c r="K911" t="str">
        <f>_xlfn.XLOOKUP(tblGenerador[[#This Row],[ID_Tarea]],tblTareas[ID],tblTareas[Puesto],"")</f>
        <v>Auxiliar Administrativo</v>
      </c>
      <c r="L911">
        <f>_xlfn.XLOOKUP(tblGenerador[[#This Row],[ID_Tarea]],tblTareas[ID],tblTareas[Frec Diaria],"")</f>
        <v>1</v>
      </c>
      <c r="M911" t="str">
        <f>_xlfn.XLOOKUP(tblGenerador[[#This Row],[ID_Tarea]],tblTareas[ID],tblTareas[Excluir_Festivos],"")</f>
        <v>si</v>
      </c>
      <c r="N9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2" spans="1:14">
      <c r="A912" s="6">
        <v>46032</v>
      </c>
      <c r="B912">
        <f>IFERROR(_xlfn.XLOOKUP(tblGenerador[[#This Row],[Fecha]],tblCalendario[Fecha],tblCalendario[Num de Sem],""),"")</f>
        <v>2</v>
      </c>
      <c r="C912" t="str">
        <f>IFERROR(_xlfn.XLOOKUP(tblGenerador[[#This Row],[Fecha]],tblCalendario[Fecha],tblCalendario[Dia Semana],""),"")</f>
        <v>sábado</v>
      </c>
      <c r="D912">
        <f>IFERROR(_xlfn.XLOOKUP(tblGenerador[[#This Row],[Fecha]],tblCalendario[Fecha],tblCalendario[Mes],""),"")</f>
        <v>1</v>
      </c>
      <c r="E912" t="s">
        <v>176</v>
      </c>
      <c r="F912" t="str">
        <f>_xlfn.XLOOKUP(tblGenerador[[#This Row],[ID_Tarea]],tblTareas[ID],tblTareas[TAREAS],"")</f>
        <v>Asignación Y Seguimiento Tareas Al Equipo</v>
      </c>
      <c r="G912" t="str">
        <f>_xlfn.XLOOKUP(tblGenerador[[#This Row],[ID_Tarea]],tblTareas[ID],tblTareas[Tipo frecuencia],"")</f>
        <v>diario</v>
      </c>
      <c r="H912" t="str">
        <f>_xlfn.XLOOKUP(tblGenerador[[#This Row],[ID_Tarea]],tblTareas[ID],tblTareas[Regla frecuencia],"")</f>
        <v>diario</v>
      </c>
      <c r="I912">
        <f>_xlfn.XLOOKUP(tblGenerador[[#This Row],[ID_Tarea]],tblTareas[ID],tblTareas[Duración Estándar (min)],"")</f>
        <v>15</v>
      </c>
      <c r="J912" t="str">
        <f>_xlfn.XLOOKUP(tblGenerador[[#This Row],[ID_Tarea]],tblTareas[ID],tblTareas[Turno],"")</f>
        <v>Cualquiera</v>
      </c>
      <c r="K912" t="str">
        <f>_xlfn.XLOOKUP(tblGenerador[[#This Row],[ID_Tarea]],tblTareas[ID],tblTareas[Puesto],"")</f>
        <v>Auxiliar Administrativo</v>
      </c>
      <c r="L912">
        <f>_xlfn.XLOOKUP(tblGenerador[[#This Row],[ID_Tarea]],tblTareas[ID],tblTareas[Frec Diaria],"")</f>
        <v>1</v>
      </c>
      <c r="M912" t="str">
        <f>_xlfn.XLOOKUP(tblGenerador[[#This Row],[ID_Tarea]],tblTareas[ID],tblTareas[Excluir_Festivos],"")</f>
        <v>si</v>
      </c>
      <c r="N9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13" spans="1:14">
      <c r="A913" s="6">
        <v>46032</v>
      </c>
      <c r="B913">
        <f>IFERROR(_xlfn.XLOOKUP(tblGenerador[[#This Row],[Fecha]],tblCalendario[Fecha],tblCalendario[Num de Sem],""),"")</f>
        <v>2</v>
      </c>
      <c r="C913" t="str">
        <f>IFERROR(_xlfn.XLOOKUP(tblGenerador[[#This Row],[Fecha]],tblCalendario[Fecha],tblCalendario[Dia Semana],""),"")</f>
        <v>sábado</v>
      </c>
      <c r="D913">
        <f>IFERROR(_xlfn.XLOOKUP(tblGenerador[[#This Row],[Fecha]],tblCalendario[Fecha],tblCalendario[Mes],""),"")</f>
        <v>1</v>
      </c>
      <c r="E913" t="s">
        <v>177</v>
      </c>
      <c r="F913" t="str">
        <f>_xlfn.XLOOKUP(tblGenerador[[#This Row],[ID_Tarea]],tblTareas[ID],tblTareas[TAREAS],"")</f>
        <v>Cobranza Telefonica CD</v>
      </c>
      <c r="G913" t="str">
        <f>_xlfn.XLOOKUP(tblGenerador[[#This Row],[ID_Tarea]],tblTareas[ID],tblTareas[Tipo frecuencia],"")</f>
        <v>personalizada</v>
      </c>
      <c r="H913" t="str">
        <f>_xlfn.XLOOKUP(tblGenerador[[#This Row],[ID_Tarea]],tblTareas[ID],tblTareas[Regla frecuencia],"")</f>
        <v>dia 27, dia 28, dia 4, dia 5, dia 14, dia 13, dia 20, dia 22, dia 11, dia 12, dia 26, dia 26, dia 30, dia 31</v>
      </c>
      <c r="I913">
        <f>_xlfn.XLOOKUP(tblGenerador[[#This Row],[ID_Tarea]],tblTareas[ID],tblTareas[Duración Estándar (min)],"")</f>
        <v>120</v>
      </c>
      <c r="J913" t="str">
        <f>_xlfn.XLOOKUP(tblGenerador[[#This Row],[ID_Tarea]],tblTareas[ID],tblTareas[Turno],"")</f>
        <v>Cualquiera</v>
      </c>
      <c r="K913" t="str">
        <f>_xlfn.XLOOKUP(tblGenerador[[#This Row],[ID_Tarea]],tblTareas[ID],tblTareas[Puesto],"")</f>
        <v>Auxiliar Administrativo</v>
      </c>
      <c r="L913">
        <f>_xlfn.XLOOKUP(tblGenerador[[#This Row],[ID_Tarea]],tblTareas[ID],tblTareas[Frec Diaria],"")</f>
        <v>1</v>
      </c>
      <c r="M913" t="str">
        <f>_xlfn.XLOOKUP(tblGenerador[[#This Row],[ID_Tarea]],tblTareas[ID],tblTareas[Excluir_Festivos],"")</f>
        <v>si</v>
      </c>
      <c r="N9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4" spans="1:14">
      <c r="A914" s="6">
        <v>46032</v>
      </c>
      <c r="B914">
        <f>IFERROR(_xlfn.XLOOKUP(tblGenerador[[#This Row],[Fecha]],tblCalendario[Fecha],tblCalendario[Num de Sem],""),"")</f>
        <v>2</v>
      </c>
      <c r="C914" t="str">
        <f>IFERROR(_xlfn.XLOOKUP(tblGenerador[[#This Row],[Fecha]],tblCalendario[Fecha],tblCalendario[Dia Semana],""),"")</f>
        <v>sábado</v>
      </c>
      <c r="D914">
        <f>IFERROR(_xlfn.XLOOKUP(tblGenerador[[#This Row],[Fecha]],tblCalendario[Fecha],tblCalendario[Mes],""),"")</f>
        <v>1</v>
      </c>
      <c r="E914" t="s">
        <v>178</v>
      </c>
      <c r="F914" t="str">
        <f>_xlfn.XLOOKUP(tblGenerador[[#This Row],[ID_Tarea]],tblTareas[ID],tblTareas[TAREAS],"")</f>
        <v>Enviar Fotos Lista De Exhibicion</v>
      </c>
      <c r="G914" t="str">
        <f>_xlfn.XLOOKUP(tblGenerador[[#This Row],[ID_Tarea]],tblTareas[ID],tblTareas[Tipo frecuencia],"")</f>
        <v>semanal</v>
      </c>
      <c r="H914" t="str">
        <f>_xlfn.XLOOKUP(tblGenerador[[#This Row],[ID_Tarea]],tblTareas[ID],tblTareas[Regla frecuencia],"")</f>
        <v>jueves</v>
      </c>
      <c r="I914">
        <f>_xlfn.XLOOKUP(tblGenerador[[#This Row],[ID_Tarea]],tblTareas[ID],tblTareas[Duración Estándar (min)],"")</f>
        <v>10</v>
      </c>
      <c r="J914" t="str">
        <f>_xlfn.XLOOKUP(tblGenerador[[#This Row],[ID_Tarea]],tblTareas[ID],tblTareas[Turno],"")</f>
        <v>Cualquiera</v>
      </c>
      <c r="K914" t="str">
        <f>_xlfn.XLOOKUP(tblGenerador[[#This Row],[ID_Tarea]],tblTareas[ID],tblTareas[Puesto],"")</f>
        <v>Auxiliar Administrativo</v>
      </c>
      <c r="L914">
        <f>_xlfn.XLOOKUP(tblGenerador[[#This Row],[ID_Tarea]],tblTareas[ID],tblTareas[Frec Diaria],"")</f>
        <v>1</v>
      </c>
      <c r="M914" t="str">
        <f>_xlfn.XLOOKUP(tblGenerador[[#This Row],[ID_Tarea]],tblTareas[ID],tblTareas[Excluir_Festivos],"")</f>
        <v>si</v>
      </c>
      <c r="N9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5" spans="1:14">
      <c r="A915" s="6">
        <v>46032</v>
      </c>
      <c r="B915">
        <f>IFERROR(_xlfn.XLOOKUP(tblGenerador[[#This Row],[Fecha]],tblCalendario[Fecha],tblCalendario[Num de Sem],""),"")</f>
        <v>2</v>
      </c>
      <c r="C915" t="str">
        <f>IFERROR(_xlfn.XLOOKUP(tblGenerador[[#This Row],[Fecha]],tblCalendario[Fecha],tblCalendario[Dia Semana],""),"")</f>
        <v>sábado</v>
      </c>
      <c r="D915">
        <f>IFERROR(_xlfn.XLOOKUP(tblGenerador[[#This Row],[Fecha]],tblCalendario[Fecha],tblCalendario[Mes],""),"")</f>
        <v>1</v>
      </c>
      <c r="E915" t="s">
        <v>1316</v>
      </c>
      <c r="F915" t="str">
        <f>_xlfn.XLOOKUP(tblGenerador[[#This Row],[ID_Tarea]],tblTareas[ID],tblTareas[TAREAS],"")</f>
        <v>Pago De Telefono</v>
      </c>
      <c r="G915" t="str">
        <f>_xlfn.XLOOKUP(tblGenerador[[#This Row],[ID_Tarea]],tblTareas[ID],tblTareas[Tipo frecuencia],"")</f>
        <v>mensual</v>
      </c>
      <c r="H915" t="str">
        <f>_xlfn.XLOOKUP(tblGenerador[[#This Row],[ID_Tarea]],tblTareas[ID],tblTareas[Regla frecuencia],"")</f>
        <v>dia 24</v>
      </c>
      <c r="I915">
        <f>_xlfn.XLOOKUP(tblGenerador[[#This Row],[ID_Tarea]],tblTareas[ID],tblTareas[Duración Estándar (min)],"")</f>
        <v>10</v>
      </c>
      <c r="J915" t="str">
        <f>_xlfn.XLOOKUP(tblGenerador[[#This Row],[ID_Tarea]],tblTareas[ID],tblTareas[Turno],"")</f>
        <v>Cualquiera</v>
      </c>
      <c r="K915" t="str">
        <f>_xlfn.XLOOKUP(tblGenerador[[#This Row],[ID_Tarea]],tblTareas[ID],tblTareas[Puesto],"")</f>
        <v>Auxiliar Administrativo</v>
      </c>
      <c r="L915">
        <f>_xlfn.XLOOKUP(tblGenerador[[#This Row],[ID_Tarea]],tblTareas[ID],tblTareas[Frec Diaria],"")</f>
        <v>1</v>
      </c>
      <c r="M915" t="str">
        <f>_xlfn.XLOOKUP(tblGenerador[[#This Row],[ID_Tarea]],tblTareas[ID],tblTareas[Excluir_Festivos],"")</f>
        <v>si</v>
      </c>
      <c r="N9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6" spans="1:14">
      <c r="A916" s="6">
        <v>46032</v>
      </c>
      <c r="B916">
        <f>IFERROR(_xlfn.XLOOKUP(tblGenerador[[#This Row],[Fecha]],tblCalendario[Fecha],tblCalendario[Num de Sem],""),"")</f>
        <v>2</v>
      </c>
      <c r="C916" t="str">
        <f>IFERROR(_xlfn.XLOOKUP(tblGenerador[[#This Row],[Fecha]],tblCalendario[Fecha],tblCalendario[Dia Semana],""),"")</f>
        <v>sábado</v>
      </c>
      <c r="D916">
        <f>IFERROR(_xlfn.XLOOKUP(tblGenerador[[#This Row],[Fecha]],tblCalendario[Fecha],tblCalendario[Mes],""),"")</f>
        <v>1</v>
      </c>
      <c r="E916" t="s">
        <v>1317</v>
      </c>
      <c r="F916" t="str">
        <f>_xlfn.XLOOKUP(tblGenerador[[#This Row],[ID_Tarea]],tblTareas[ID],tblTareas[TAREAS],"")</f>
        <v>Pago De Agua</v>
      </c>
      <c r="G916" t="str">
        <f>_xlfn.XLOOKUP(tblGenerador[[#This Row],[ID_Tarea]],tblTareas[ID],tblTareas[Tipo frecuencia],"")</f>
        <v>mensual</v>
      </c>
      <c r="H916" t="str">
        <f>_xlfn.XLOOKUP(tblGenerador[[#This Row],[ID_Tarea]],tblTareas[ID],tblTareas[Regla frecuencia],"")</f>
        <v>dia 24</v>
      </c>
      <c r="I916">
        <f>_xlfn.XLOOKUP(tblGenerador[[#This Row],[ID_Tarea]],tblTareas[ID],tblTareas[Duración Estándar (min)],"")</f>
        <v>10</v>
      </c>
      <c r="J916" t="str">
        <f>_xlfn.XLOOKUP(tblGenerador[[#This Row],[ID_Tarea]],tblTareas[ID],tblTareas[Turno],"")</f>
        <v>Cualquiera</v>
      </c>
      <c r="K916" t="str">
        <f>_xlfn.XLOOKUP(tblGenerador[[#This Row],[ID_Tarea]],tblTareas[ID],tblTareas[Puesto],"")</f>
        <v>Auxiliar Administrativo</v>
      </c>
      <c r="L916">
        <f>_xlfn.XLOOKUP(tblGenerador[[#This Row],[ID_Tarea]],tblTareas[ID],tblTareas[Frec Diaria],"")</f>
        <v>1</v>
      </c>
      <c r="M916" t="str">
        <f>_xlfn.XLOOKUP(tblGenerador[[#This Row],[ID_Tarea]],tblTareas[ID],tblTareas[Excluir_Festivos],"")</f>
        <v>si</v>
      </c>
      <c r="N9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7" spans="1:14">
      <c r="A917" s="6">
        <v>46032</v>
      </c>
      <c r="B917">
        <f>IFERROR(_xlfn.XLOOKUP(tblGenerador[[#This Row],[Fecha]],tblCalendario[Fecha],tblCalendario[Num de Sem],""),"")</f>
        <v>2</v>
      </c>
      <c r="C917" t="str">
        <f>IFERROR(_xlfn.XLOOKUP(tblGenerador[[#This Row],[Fecha]],tblCalendario[Fecha],tblCalendario[Dia Semana],""),"")</f>
        <v>sábado</v>
      </c>
      <c r="D917">
        <f>IFERROR(_xlfn.XLOOKUP(tblGenerador[[#This Row],[Fecha]],tblCalendario[Fecha],tblCalendario[Mes],""),"")</f>
        <v>1</v>
      </c>
      <c r="E917" t="s">
        <v>1318</v>
      </c>
      <c r="F917" t="str">
        <f>_xlfn.XLOOKUP(tblGenerador[[#This Row],[ID_Tarea]],tblTareas[ID],tblTareas[TAREAS],"")</f>
        <v>Pago De Luz</v>
      </c>
      <c r="G917" t="str">
        <f>_xlfn.XLOOKUP(tblGenerador[[#This Row],[ID_Tarea]],tblTareas[ID],tblTareas[Tipo frecuencia],"")</f>
        <v>mensual</v>
      </c>
      <c r="H917" t="str">
        <f>_xlfn.XLOOKUP(tblGenerador[[#This Row],[ID_Tarea]],tblTareas[ID],tblTareas[Regla frecuencia],"")</f>
        <v>dia 24</v>
      </c>
      <c r="I917">
        <f>_xlfn.XLOOKUP(tblGenerador[[#This Row],[ID_Tarea]],tblTareas[ID],tblTareas[Duración Estándar (min)],"")</f>
        <v>10</v>
      </c>
      <c r="J917" t="str">
        <f>_xlfn.XLOOKUP(tblGenerador[[#This Row],[ID_Tarea]],tblTareas[ID],tblTareas[Turno],"")</f>
        <v>Cualquiera</v>
      </c>
      <c r="K917" t="str">
        <f>_xlfn.XLOOKUP(tblGenerador[[#This Row],[ID_Tarea]],tblTareas[ID],tblTareas[Puesto],"")</f>
        <v>Auxiliar Administrativo</v>
      </c>
      <c r="L917">
        <f>_xlfn.XLOOKUP(tblGenerador[[#This Row],[ID_Tarea]],tblTareas[ID],tblTareas[Frec Diaria],"")</f>
        <v>1</v>
      </c>
      <c r="M917" t="str">
        <f>_xlfn.XLOOKUP(tblGenerador[[#This Row],[ID_Tarea]],tblTareas[ID],tblTareas[Excluir_Festivos],"")</f>
        <v>si</v>
      </c>
      <c r="N9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8" spans="1:14">
      <c r="A918" s="6">
        <v>46032</v>
      </c>
      <c r="B918">
        <f>IFERROR(_xlfn.XLOOKUP(tblGenerador[[#This Row],[Fecha]],tblCalendario[Fecha],tblCalendario[Num de Sem],""),"")</f>
        <v>2</v>
      </c>
      <c r="C918" t="str">
        <f>IFERROR(_xlfn.XLOOKUP(tblGenerador[[#This Row],[Fecha]],tblCalendario[Fecha],tblCalendario[Dia Semana],""),"")</f>
        <v>sábado</v>
      </c>
      <c r="D918">
        <f>IFERROR(_xlfn.XLOOKUP(tblGenerador[[#This Row],[Fecha]],tblCalendario[Fecha],tblCalendario[Mes],""),"")</f>
        <v>1</v>
      </c>
      <c r="E918" t="s">
        <v>179</v>
      </c>
      <c r="F918" t="str">
        <f>_xlfn.XLOOKUP(tblGenerador[[#This Row],[ID_Tarea]],tblTareas[ID],tblTareas[TAREAS],"")</f>
        <v xml:space="preserve">Totales Check Lista Caja </v>
      </c>
      <c r="G918" t="str">
        <f>_xlfn.XLOOKUP(tblGenerador[[#This Row],[ID_Tarea]],tblTareas[ID],tblTareas[Tipo frecuencia],"")</f>
        <v>mensual</v>
      </c>
      <c r="H918" t="str">
        <f>_xlfn.XLOOKUP(tblGenerador[[#This Row],[ID_Tarea]],tblTareas[ID],tblTareas[Regla frecuencia],"")</f>
        <v>dia 24</v>
      </c>
      <c r="I918">
        <f>_xlfn.XLOOKUP(tblGenerador[[#This Row],[ID_Tarea]],tblTareas[ID],tblTareas[Duración Estándar (min)],"")</f>
        <v>10</v>
      </c>
      <c r="J918" t="str">
        <f>_xlfn.XLOOKUP(tblGenerador[[#This Row],[ID_Tarea]],tblTareas[ID],tblTareas[Turno],"")</f>
        <v>Cualquiera</v>
      </c>
      <c r="K918" t="str">
        <f>_xlfn.XLOOKUP(tblGenerador[[#This Row],[ID_Tarea]],tblTareas[ID],tblTareas[Puesto],"")</f>
        <v>Auxiliar Administrativo</v>
      </c>
      <c r="L918">
        <f>_xlfn.XLOOKUP(tblGenerador[[#This Row],[ID_Tarea]],tblTareas[ID],tblTareas[Frec Diaria],"")</f>
        <v>1</v>
      </c>
      <c r="M918" t="str">
        <f>_xlfn.XLOOKUP(tblGenerador[[#This Row],[ID_Tarea]],tblTareas[ID],tblTareas[Excluir_Festivos],"")</f>
        <v>si</v>
      </c>
      <c r="N9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19" spans="1:14">
      <c r="A919" s="6">
        <v>46032</v>
      </c>
      <c r="B919">
        <f>IFERROR(_xlfn.XLOOKUP(tblGenerador[[#This Row],[Fecha]],tblCalendario[Fecha],tblCalendario[Num de Sem],""),"")</f>
        <v>2</v>
      </c>
      <c r="C919" t="str">
        <f>IFERROR(_xlfn.XLOOKUP(tblGenerador[[#This Row],[Fecha]],tblCalendario[Fecha],tblCalendario[Dia Semana],""),"")</f>
        <v>sábado</v>
      </c>
      <c r="D919">
        <f>IFERROR(_xlfn.XLOOKUP(tblGenerador[[#This Row],[Fecha]],tblCalendario[Fecha],tblCalendario[Mes],""),"")</f>
        <v>1</v>
      </c>
      <c r="E919" t="s">
        <v>180</v>
      </c>
      <c r="F919" t="str">
        <f>_xlfn.XLOOKUP(tblGenerador[[#This Row],[ID_Tarea]],tblTareas[ID],tblTareas[TAREAS],"")</f>
        <v>Conciliar Apartados En Sistema Vs Físicos</v>
      </c>
      <c r="G919" t="str">
        <f>_xlfn.XLOOKUP(tblGenerador[[#This Row],[ID_Tarea]],tblTareas[ID],tblTareas[Tipo frecuencia],"")</f>
        <v>semanal</v>
      </c>
      <c r="H919" t="str">
        <f>_xlfn.XLOOKUP(tblGenerador[[#This Row],[ID_Tarea]],tblTareas[ID],tblTareas[Regla frecuencia],"")</f>
        <v>Martes</v>
      </c>
      <c r="I919">
        <f>_xlfn.XLOOKUP(tblGenerador[[#This Row],[ID_Tarea]],tblTareas[ID],tblTareas[Duración Estándar (min)],"")</f>
        <v>15</v>
      </c>
      <c r="J919" t="str">
        <f>_xlfn.XLOOKUP(tblGenerador[[#This Row],[ID_Tarea]],tblTareas[ID],tblTareas[Turno],"")</f>
        <v>Cualquiera</v>
      </c>
      <c r="K919" t="str">
        <f>_xlfn.XLOOKUP(tblGenerador[[#This Row],[ID_Tarea]],tblTareas[ID],tblTareas[Puesto],"")</f>
        <v>Sub Coordinadora</v>
      </c>
      <c r="L919">
        <f>_xlfn.XLOOKUP(tblGenerador[[#This Row],[ID_Tarea]],tblTareas[ID],tblTareas[Frec Diaria],"")</f>
        <v>1</v>
      </c>
      <c r="M919" t="str">
        <f>_xlfn.XLOOKUP(tblGenerador[[#This Row],[ID_Tarea]],tblTareas[ID],tblTareas[Excluir_Festivos],"")</f>
        <v>si</v>
      </c>
      <c r="N9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0" spans="1:14">
      <c r="A920" s="6">
        <v>46032</v>
      </c>
      <c r="B920">
        <f>IFERROR(_xlfn.XLOOKUP(tblGenerador[[#This Row],[Fecha]],tblCalendario[Fecha],tblCalendario[Num de Sem],""),"")</f>
        <v>2</v>
      </c>
      <c r="C920" t="str">
        <f>IFERROR(_xlfn.XLOOKUP(tblGenerador[[#This Row],[Fecha]],tblCalendario[Fecha],tblCalendario[Dia Semana],""),"")</f>
        <v>sábado</v>
      </c>
      <c r="D920">
        <f>IFERROR(_xlfn.XLOOKUP(tblGenerador[[#This Row],[Fecha]],tblCalendario[Fecha],tblCalendario[Mes],""),"")</f>
        <v>1</v>
      </c>
      <c r="E920" t="s">
        <v>181</v>
      </c>
      <c r="F920" t="str">
        <f>_xlfn.XLOOKUP(tblGenerador[[#This Row],[ID_Tarea]],tblTareas[ID],tblTareas[TAREAS],"")</f>
        <v xml:space="preserve">Reunion Cierre De Mes </v>
      </c>
      <c r="G920" t="str">
        <f>_xlfn.XLOOKUP(tblGenerador[[#This Row],[ID_Tarea]],tblTareas[ID],tblTareas[Tipo frecuencia],"")</f>
        <v>mensual</v>
      </c>
      <c r="H920" t="str">
        <f>_xlfn.XLOOKUP(tblGenerador[[#This Row],[ID_Tarea]],tblTareas[ID],tblTareas[Regla frecuencia],"")</f>
        <v>dia 27</v>
      </c>
      <c r="I920">
        <f>_xlfn.XLOOKUP(tblGenerador[[#This Row],[ID_Tarea]],tblTareas[ID],tblTareas[Duración Estándar (min)],"")</f>
        <v>120</v>
      </c>
      <c r="J920" t="str">
        <f>_xlfn.XLOOKUP(tblGenerador[[#This Row],[ID_Tarea]],tblTareas[ID],tblTareas[Turno],"")</f>
        <v>Cualquiera</v>
      </c>
      <c r="K920" t="str">
        <f>_xlfn.XLOOKUP(tblGenerador[[#This Row],[ID_Tarea]],tblTareas[ID],tblTareas[Puesto],"")</f>
        <v>Sub Coordinadora</v>
      </c>
      <c r="L920">
        <f>_xlfn.XLOOKUP(tblGenerador[[#This Row],[ID_Tarea]],tblTareas[ID],tblTareas[Frec Diaria],"")</f>
        <v>1</v>
      </c>
      <c r="M920" t="str">
        <f>_xlfn.XLOOKUP(tblGenerador[[#This Row],[ID_Tarea]],tblTareas[ID],tblTareas[Excluir_Festivos],"")</f>
        <v>si</v>
      </c>
      <c r="N9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1" spans="1:14">
      <c r="A921" s="6">
        <v>46032</v>
      </c>
      <c r="B921">
        <f>IFERROR(_xlfn.XLOOKUP(tblGenerador[[#This Row],[Fecha]],tblCalendario[Fecha],tblCalendario[Num de Sem],""),"")</f>
        <v>2</v>
      </c>
      <c r="C921" t="str">
        <f>IFERROR(_xlfn.XLOOKUP(tblGenerador[[#This Row],[Fecha]],tblCalendario[Fecha],tblCalendario[Dia Semana],""),"")</f>
        <v>sábado</v>
      </c>
      <c r="D921">
        <f>IFERROR(_xlfn.XLOOKUP(tblGenerador[[#This Row],[Fecha]],tblCalendario[Fecha],tblCalendario[Mes],""),"")</f>
        <v>1</v>
      </c>
      <c r="E921" t="s">
        <v>182</v>
      </c>
      <c r="F921" t="str">
        <f>_xlfn.XLOOKUP(tblGenerador[[#This Row],[ID_Tarea]],tblTareas[ID],tblTareas[TAREAS],"")</f>
        <v>Depurar Pagares Saldados</v>
      </c>
      <c r="G921" t="str">
        <f>_xlfn.XLOOKUP(tblGenerador[[#This Row],[ID_Tarea]],tblTareas[ID],tblTareas[Tipo frecuencia],"")</f>
        <v>trimestral</v>
      </c>
      <c r="H921" t="str">
        <f>_xlfn.XLOOKUP(tblGenerador[[#This Row],[ID_Tarea]],tblTareas[ID],tblTareas[Regla frecuencia],"")</f>
        <v>trimestral, primer lunes</v>
      </c>
      <c r="I921">
        <f>_xlfn.XLOOKUP(tblGenerador[[#This Row],[ID_Tarea]],tblTareas[ID],tblTareas[Duración Estándar (min)],"")</f>
        <v>10</v>
      </c>
      <c r="J921" t="str">
        <f>_xlfn.XLOOKUP(tblGenerador[[#This Row],[ID_Tarea]],tblTareas[ID],tblTareas[Turno],"")</f>
        <v>Cualquiera</v>
      </c>
      <c r="K921" t="str">
        <f>_xlfn.XLOOKUP(tblGenerador[[#This Row],[ID_Tarea]],tblTareas[ID],tblTareas[Puesto],"")</f>
        <v>Sub Coordinadora</v>
      </c>
      <c r="L921">
        <f>_xlfn.XLOOKUP(tblGenerador[[#This Row],[ID_Tarea]],tblTareas[ID],tblTareas[Frec Diaria],"")</f>
        <v>1</v>
      </c>
      <c r="M921" t="str">
        <f>_xlfn.XLOOKUP(tblGenerador[[#This Row],[ID_Tarea]],tblTareas[ID],tblTareas[Excluir_Festivos],"")</f>
        <v>si</v>
      </c>
      <c r="N9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2" spans="1:14">
      <c r="A922" s="6">
        <v>46032</v>
      </c>
      <c r="B922">
        <f>IFERROR(_xlfn.XLOOKUP(tblGenerador[[#This Row],[Fecha]],tblCalendario[Fecha],tblCalendario[Num de Sem],""),"")</f>
        <v>2</v>
      </c>
      <c r="C922" t="str">
        <f>IFERROR(_xlfn.XLOOKUP(tblGenerador[[#This Row],[Fecha]],tblCalendario[Fecha],tblCalendario[Dia Semana],""),"")</f>
        <v>sábado</v>
      </c>
      <c r="D922">
        <f>IFERROR(_xlfn.XLOOKUP(tblGenerador[[#This Row],[Fecha]],tblCalendario[Fecha],tblCalendario[Mes],""),"")</f>
        <v>1</v>
      </c>
      <c r="E922" t="s">
        <v>183</v>
      </c>
      <c r="F922" t="str">
        <f>_xlfn.XLOOKUP(tblGenerador[[#This Row],[ID_Tarea]],tblTareas[ID],tblTareas[TAREAS],"")</f>
        <v>Sugerir Art A Descontinuar</v>
      </c>
      <c r="G922" t="str">
        <f>_xlfn.XLOOKUP(tblGenerador[[#This Row],[ID_Tarea]],tblTareas[ID],tblTareas[Tipo frecuencia],"")</f>
        <v>mensual</v>
      </c>
      <c r="H922" t="str">
        <f>_xlfn.XLOOKUP(tblGenerador[[#This Row],[ID_Tarea]],tblTareas[ID],tblTareas[Regla frecuencia],"")</f>
        <v>dia 10</v>
      </c>
      <c r="I922">
        <f>_xlfn.XLOOKUP(tblGenerador[[#This Row],[ID_Tarea]],tblTareas[ID],tblTareas[Duración Estándar (min)],"")</f>
        <v>15</v>
      </c>
      <c r="J922" t="str">
        <f>_xlfn.XLOOKUP(tblGenerador[[#This Row],[ID_Tarea]],tblTareas[ID],tblTareas[Turno],"")</f>
        <v>Cualquiera</v>
      </c>
      <c r="K922" t="str">
        <f>_xlfn.XLOOKUP(tblGenerador[[#This Row],[ID_Tarea]],tblTareas[ID],tblTareas[Puesto],"")</f>
        <v>Sub Coordinadora</v>
      </c>
      <c r="L922">
        <f>_xlfn.XLOOKUP(tblGenerador[[#This Row],[ID_Tarea]],tblTareas[ID],tblTareas[Frec Diaria],"")</f>
        <v>1</v>
      </c>
      <c r="M922" t="str">
        <f>_xlfn.XLOOKUP(tblGenerador[[#This Row],[ID_Tarea]],tblTareas[ID],tblTareas[Excluir_Festivos],"")</f>
        <v>si</v>
      </c>
      <c r="N9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23" spans="1:14">
      <c r="A923" s="6">
        <v>46032</v>
      </c>
      <c r="B923">
        <f>IFERROR(_xlfn.XLOOKUP(tblGenerador[[#This Row],[Fecha]],tblCalendario[Fecha],tblCalendario[Num de Sem],""),"")</f>
        <v>2</v>
      </c>
      <c r="C923" t="str">
        <f>IFERROR(_xlfn.XLOOKUP(tblGenerador[[#This Row],[Fecha]],tblCalendario[Fecha],tblCalendario[Dia Semana],""),"")</f>
        <v>sábado</v>
      </c>
      <c r="D923">
        <f>IFERROR(_xlfn.XLOOKUP(tblGenerador[[#This Row],[Fecha]],tblCalendario[Fecha],tblCalendario[Mes],""),"")</f>
        <v>1</v>
      </c>
      <c r="E923" t="s">
        <v>184</v>
      </c>
      <c r="F923" t="str">
        <f>_xlfn.XLOOKUP(tblGenerador[[#This Row],[ID_Tarea]],tblTareas[ID],tblTareas[TAREAS],"")</f>
        <v xml:space="preserve">Plantilla De Personal </v>
      </c>
      <c r="G923" t="str">
        <f>_xlfn.XLOOKUP(tblGenerador[[#This Row],[ID_Tarea]],tblTareas[ID],tblTareas[Tipo frecuencia],"")</f>
        <v>semanal</v>
      </c>
      <c r="H923" t="str">
        <f>_xlfn.XLOOKUP(tblGenerador[[#This Row],[ID_Tarea]],tblTareas[ID],tblTareas[Regla frecuencia],"")</f>
        <v>martes</v>
      </c>
      <c r="I923">
        <f>_xlfn.XLOOKUP(tblGenerador[[#This Row],[ID_Tarea]],tblTareas[ID],tblTareas[Duración Estándar (min)],"")</f>
        <v>20</v>
      </c>
      <c r="J923" t="str">
        <f>_xlfn.XLOOKUP(tblGenerador[[#This Row],[ID_Tarea]],tblTareas[ID],tblTareas[Turno],"")</f>
        <v>Cualquiera</v>
      </c>
      <c r="K923" t="str">
        <f>_xlfn.XLOOKUP(tblGenerador[[#This Row],[ID_Tarea]],tblTareas[ID],tblTareas[Puesto],"")</f>
        <v>Sub Coordinadora</v>
      </c>
      <c r="L923">
        <f>_xlfn.XLOOKUP(tblGenerador[[#This Row],[ID_Tarea]],tblTareas[ID],tblTareas[Frec Diaria],"")</f>
        <v>1</v>
      </c>
      <c r="M923" t="str">
        <f>_xlfn.XLOOKUP(tblGenerador[[#This Row],[ID_Tarea]],tblTareas[ID],tblTareas[Excluir_Festivos],"")</f>
        <v>si</v>
      </c>
      <c r="N9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4" spans="1:14">
      <c r="A924" s="6">
        <v>46032</v>
      </c>
      <c r="B924">
        <f>IFERROR(_xlfn.XLOOKUP(tblGenerador[[#This Row],[Fecha]],tblCalendario[Fecha],tblCalendario[Num de Sem],""),"")</f>
        <v>2</v>
      </c>
      <c r="C924" t="str">
        <f>IFERROR(_xlfn.XLOOKUP(tblGenerador[[#This Row],[Fecha]],tblCalendario[Fecha],tblCalendario[Dia Semana],""),"")</f>
        <v>sábado</v>
      </c>
      <c r="D924">
        <f>IFERROR(_xlfn.XLOOKUP(tblGenerador[[#This Row],[Fecha]],tblCalendario[Fecha],tblCalendario[Mes],""),"")</f>
        <v>1</v>
      </c>
      <c r="E924" t="s">
        <v>185</v>
      </c>
      <c r="F924" t="str">
        <f>_xlfn.XLOOKUP(tblGenerador[[#This Row],[ID_Tarea]],tblTareas[ID],tblTareas[TAREAS],"")</f>
        <v xml:space="preserve">Promocion De Vales </v>
      </c>
      <c r="G924" t="str">
        <f>_xlfn.XLOOKUP(tblGenerador[[#This Row],[ID_Tarea]],tblTareas[ID],tblTareas[Tipo frecuencia],"")</f>
        <v>mensual</v>
      </c>
      <c r="H924" t="str">
        <f>_xlfn.XLOOKUP(tblGenerador[[#This Row],[ID_Tarea]],tblTareas[ID],tblTareas[Regla frecuencia],"")</f>
        <v>dia 24</v>
      </c>
      <c r="I924">
        <f>_xlfn.XLOOKUP(tblGenerador[[#This Row],[ID_Tarea]],tblTareas[ID],tblTareas[Duración Estándar (min)],"")</f>
        <v>5</v>
      </c>
      <c r="J924" t="str">
        <f>_xlfn.XLOOKUP(tblGenerador[[#This Row],[ID_Tarea]],tblTareas[ID],tblTareas[Turno],"")</f>
        <v>Cualquiera</v>
      </c>
      <c r="K924" t="str">
        <f>_xlfn.XLOOKUP(tblGenerador[[#This Row],[ID_Tarea]],tblTareas[ID],tblTareas[Puesto],"")</f>
        <v>Sub Coordinadora</v>
      </c>
      <c r="L924">
        <f>_xlfn.XLOOKUP(tblGenerador[[#This Row],[ID_Tarea]],tblTareas[ID],tblTareas[Frec Diaria],"")</f>
        <v>1</v>
      </c>
      <c r="M924" t="str">
        <f>_xlfn.XLOOKUP(tblGenerador[[#This Row],[ID_Tarea]],tblTareas[ID],tblTareas[Excluir_Festivos],"")</f>
        <v>si</v>
      </c>
      <c r="N9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5" spans="1:14">
      <c r="A925" s="6">
        <v>46032</v>
      </c>
      <c r="B925">
        <f>IFERROR(_xlfn.XLOOKUP(tblGenerador[[#This Row],[Fecha]],tblCalendario[Fecha],tblCalendario[Num de Sem],""),"")</f>
        <v>2</v>
      </c>
      <c r="C925" t="str">
        <f>IFERROR(_xlfn.XLOOKUP(tblGenerador[[#This Row],[Fecha]],tblCalendario[Fecha],tblCalendario[Dia Semana],""),"")</f>
        <v>sábado</v>
      </c>
      <c r="D925">
        <f>IFERROR(_xlfn.XLOOKUP(tblGenerador[[#This Row],[Fecha]],tblCalendario[Fecha],tblCalendario[Mes],""),"")</f>
        <v>1</v>
      </c>
      <c r="E925" t="s">
        <v>186</v>
      </c>
      <c r="F925" t="str">
        <f>_xlfn.XLOOKUP(tblGenerador[[#This Row],[ID_Tarea]],tblTareas[ID],tblTareas[TAREAS],"")</f>
        <v xml:space="preserve">Resurtidos </v>
      </c>
      <c r="G925" t="str">
        <f>_xlfn.XLOOKUP(tblGenerador[[#This Row],[ID_Tarea]],tblTareas[ID],tblTareas[Tipo frecuencia],"")</f>
        <v>mensual</v>
      </c>
      <c r="H925" t="str">
        <f>_xlfn.XLOOKUP(tblGenerador[[#This Row],[ID_Tarea]],tblTareas[ID],tblTareas[Regla frecuencia],"")</f>
        <v>dia 26</v>
      </c>
      <c r="I925">
        <f>_xlfn.XLOOKUP(tblGenerador[[#This Row],[ID_Tarea]],tblTareas[ID],tblTareas[Duración Estándar (min)],"")</f>
        <v>15</v>
      </c>
      <c r="J925" t="str">
        <f>_xlfn.XLOOKUP(tblGenerador[[#This Row],[ID_Tarea]],tblTareas[ID],tblTareas[Turno],"")</f>
        <v>Cualquiera</v>
      </c>
      <c r="K925" t="str">
        <f>_xlfn.XLOOKUP(tblGenerador[[#This Row],[ID_Tarea]],tblTareas[ID],tblTareas[Puesto],"")</f>
        <v>Sub Coordinadora</v>
      </c>
      <c r="L925">
        <f>_xlfn.XLOOKUP(tblGenerador[[#This Row],[ID_Tarea]],tblTareas[ID],tblTareas[Frec Diaria],"")</f>
        <v>1</v>
      </c>
      <c r="M925" t="str">
        <f>_xlfn.XLOOKUP(tblGenerador[[#This Row],[ID_Tarea]],tblTareas[ID],tblTareas[Excluir_Festivos],"")</f>
        <v>si</v>
      </c>
      <c r="N9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6" spans="1:14">
      <c r="A926" s="6">
        <v>46032</v>
      </c>
      <c r="B926">
        <f>IFERROR(_xlfn.XLOOKUP(tblGenerador[[#This Row],[Fecha]],tblCalendario[Fecha],tblCalendario[Num de Sem],""),"")</f>
        <v>2</v>
      </c>
      <c r="C926" t="str">
        <f>IFERROR(_xlfn.XLOOKUP(tblGenerador[[#This Row],[Fecha]],tblCalendario[Fecha],tblCalendario[Dia Semana],""),"")</f>
        <v>sábado</v>
      </c>
      <c r="D926">
        <f>IFERROR(_xlfn.XLOOKUP(tblGenerador[[#This Row],[Fecha]],tblCalendario[Fecha],tblCalendario[Mes],""),"")</f>
        <v>1</v>
      </c>
      <c r="E926" t="s">
        <v>187</v>
      </c>
      <c r="F926" t="str">
        <f>_xlfn.XLOOKUP(tblGenerador[[#This Row],[ID_Tarea]],tblTareas[ID],tblTareas[TAREAS],"")</f>
        <v>Reunion Metas Comerciales</v>
      </c>
      <c r="G926" t="str">
        <f>_xlfn.XLOOKUP(tblGenerador[[#This Row],[ID_Tarea]],tblTareas[ID],tblTareas[Tipo frecuencia],"")</f>
        <v>personalizada</v>
      </c>
      <c r="H926" t="str">
        <f>_xlfn.XLOOKUP(tblGenerador[[#This Row],[ID_Tarea]],tblTareas[ID],tblTareas[Regla frecuencia],"")</f>
        <v>lunes a sabado</v>
      </c>
      <c r="I926">
        <f>_xlfn.XLOOKUP(tblGenerador[[#This Row],[ID_Tarea]],tblTareas[ID],tblTareas[Duración Estándar (min)],"")</f>
        <v>20</v>
      </c>
      <c r="J926" t="str">
        <f>_xlfn.XLOOKUP(tblGenerador[[#This Row],[ID_Tarea]],tblTareas[ID],tblTareas[Turno],"")</f>
        <v>Cualquiera</v>
      </c>
      <c r="K926" t="str">
        <f>_xlfn.XLOOKUP(tblGenerador[[#This Row],[ID_Tarea]],tblTareas[ID],tblTareas[Puesto],"")</f>
        <v>Sub Coordinadora</v>
      </c>
      <c r="L926">
        <f>_xlfn.XLOOKUP(tblGenerador[[#This Row],[ID_Tarea]],tblTareas[ID],tblTareas[Frec Diaria],"")</f>
        <v>1</v>
      </c>
      <c r="M926" t="str">
        <f>_xlfn.XLOOKUP(tblGenerador[[#This Row],[ID_Tarea]],tblTareas[ID],tblTareas[Excluir_Festivos],"")</f>
        <v>si</v>
      </c>
      <c r="N9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7" spans="1:14">
      <c r="A927" s="6">
        <v>46032</v>
      </c>
      <c r="B927">
        <f>IFERROR(_xlfn.XLOOKUP(tblGenerador[[#This Row],[Fecha]],tblCalendario[Fecha],tblCalendario[Num de Sem],""),"")</f>
        <v>2</v>
      </c>
      <c r="C927" t="str">
        <f>IFERROR(_xlfn.XLOOKUP(tblGenerador[[#This Row],[Fecha]],tblCalendario[Fecha],tblCalendario[Dia Semana],""),"")</f>
        <v>sábado</v>
      </c>
      <c r="D927">
        <f>IFERROR(_xlfn.XLOOKUP(tblGenerador[[#This Row],[Fecha]],tblCalendario[Fecha],tblCalendario[Mes],""),"")</f>
        <v>1</v>
      </c>
      <c r="E927" t="s">
        <v>188</v>
      </c>
      <c r="F927" t="str">
        <f>_xlfn.XLOOKUP(tblGenerador[[#This Row],[ID_Tarea]],tblTareas[ID],tblTareas[TAREAS],"")</f>
        <v>Revisar Negativos</v>
      </c>
      <c r="G927" t="str">
        <f>_xlfn.XLOOKUP(tblGenerador[[#This Row],[ID_Tarea]],tblTareas[ID],tblTareas[Tipo frecuencia],"")</f>
        <v>mensual</v>
      </c>
      <c r="H927" t="str">
        <f>_xlfn.XLOOKUP(tblGenerador[[#This Row],[ID_Tarea]],tblTareas[ID],tblTareas[Regla frecuencia],"")</f>
        <v>dia 24</v>
      </c>
      <c r="I927">
        <f>_xlfn.XLOOKUP(tblGenerador[[#This Row],[ID_Tarea]],tblTareas[ID],tblTareas[Duración Estándar (min)],"")</f>
        <v>10</v>
      </c>
      <c r="J927" t="str">
        <f>_xlfn.XLOOKUP(tblGenerador[[#This Row],[ID_Tarea]],tblTareas[ID],tblTareas[Turno],"")</f>
        <v>Cualquiera</v>
      </c>
      <c r="K927" t="str">
        <f>_xlfn.XLOOKUP(tblGenerador[[#This Row],[ID_Tarea]],tblTareas[ID],tblTareas[Puesto],"")</f>
        <v>Sub Coordinadora</v>
      </c>
      <c r="L927">
        <f>_xlfn.XLOOKUP(tblGenerador[[#This Row],[ID_Tarea]],tblTareas[ID],tblTareas[Frec Diaria],"")</f>
        <v>1</v>
      </c>
      <c r="M927" t="str">
        <f>_xlfn.XLOOKUP(tblGenerador[[#This Row],[ID_Tarea]],tblTareas[ID],tblTareas[Excluir_Festivos],"")</f>
        <v>si</v>
      </c>
      <c r="N9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8" spans="1:14">
      <c r="A928" s="6">
        <v>46032</v>
      </c>
      <c r="B928">
        <f>IFERROR(_xlfn.XLOOKUP(tblGenerador[[#This Row],[Fecha]],tblCalendario[Fecha],tblCalendario[Num de Sem],""),"")</f>
        <v>2</v>
      </c>
      <c r="C928" t="str">
        <f>IFERROR(_xlfn.XLOOKUP(tblGenerador[[#This Row],[Fecha]],tblCalendario[Fecha],tblCalendario[Dia Semana],""),"")</f>
        <v>sábado</v>
      </c>
      <c r="D928">
        <f>IFERROR(_xlfn.XLOOKUP(tblGenerador[[#This Row],[Fecha]],tblCalendario[Fecha],tblCalendario[Mes],""),"")</f>
        <v>1</v>
      </c>
      <c r="E928" t="s">
        <v>189</v>
      </c>
      <c r="F928" t="str">
        <f>_xlfn.XLOOKUP(tblGenerador[[#This Row],[ID_Tarea]],tblTareas[ID],tblTareas[TAREAS],"")</f>
        <v>Seguimiento Cobranza Dv</v>
      </c>
      <c r="G928" t="str">
        <f>_xlfn.XLOOKUP(tblGenerador[[#This Row],[ID_Tarea]],tblTareas[ID],tblTareas[Tipo frecuencia],"")</f>
        <v>personalizada</v>
      </c>
      <c r="H928" t="str">
        <f>_xlfn.XLOOKUP(tblGenerador[[#This Row],[ID_Tarea]],tblTareas[ID],tblTareas[Regla frecuencia],"")</f>
        <v>dia 19, dia 4, dia 20, dia 21, dia 5, dia 3</v>
      </c>
      <c r="I928">
        <f>_xlfn.XLOOKUP(tblGenerador[[#This Row],[ID_Tarea]],tblTareas[ID],tblTareas[Duración Estándar (min)],"")</f>
        <v>30</v>
      </c>
      <c r="J928" t="str">
        <f>_xlfn.XLOOKUP(tblGenerador[[#This Row],[ID_Tarea]],tblTareas[ID],tblTareas[Turno],"")</f>
        <v>Cualquiera</v>
      </c>
      <c r="K928" t="str">
        <f>_xlfn.XLOOKUP(tblGenerador[[#This Row],[ID_Tarea]],tblTareas[ID],tblTareas[Puesto],"")</f>
        <v>Auxiliar Administrativo</v>
      </c>
      <c r="L928">
        <f>_xlfn.XLOOKUP(tblGenerador[[#This Row],[ID_Tarea]],tblTareas[ID],tblTareas[Frec Diaria],"")</f>
        <v>1</v>
      </c>
      <c r="M928" t="str">
        <f>_xlfn.XLOOKUP(tblGenerador[[#This Row],[ID_Tarea]],tblTareas[ID],tblTareas[Excluir_Festivos],"")</f>
        <v>si</v>
      </c>
      <c r="N9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29" spans="1:14">
      <c r="A929" s="6">
        <v>46032</v>
      </c>
      <c r="B929">
        <f>IFERROR(_xlfn.XLOOKUP(tblGenerador[[#This Row],[Fecha]],tblCalendario[Fecha],tblCalendario[Num de Sem],""),"")</f>
        <v>2</v>
      </c>
      <c r="C929" t="str">
        <f>IFERROR(_xlfn.XLOOKUP(tblGenerador[[#This Row],[Fecha]],tblCalendario[Fecha],tblCalendario[Dia Semana],""),"")</f>
        <v>sábado</v>
      </c>
      <c r="D929">
        <f>IFERROR(_xlfn.XLOOKUP(tblGenerador[[#This Row],[Fecha]],tblCalendario[Fecha],tblCalendario[Mes],""),"")</f>
        <v>1</v>
      </c>
      <c r="E929" t="s">
        <v>190</v>
      </c>
      <c r="F929" t="str">
        <f>_xlfn.XLOOKUP(tblGenerador[[#This Row],[ID_Tarea]],tblTareas[ID],tblTareas[TAREAS],"")</f>
        <v>Seguimiento Tareas</v>
      </c>
      <c r="G929" t="str">
        <f>_xlfn.XLOOKUP(tblGenerador[[#This Row],[ID_Tarea]],tblTareas[ID],tblTareas[Tipo frecuencia],"")</f>
        <v>diario</v>
      </c>
      <c r="H929" t="str">
        <f>_xlfn.XLOOKUP(tblGenerador[[#This Row],[ID_Tarea]],tblTareas[ID],tblTareas[Regla frecuencia],"")</f>
        <v>diario</v>
      </c>
      <c r="I929">
        <f>_xlfn.XLOOKUP(tblGenerador[[#This Row],[ID_Tarea]],tblTareas[ID],tblTareas[Duración Estándar (min)],"")</f>
        <v>10</v>
      </c>
      <c r="J929" t="str">
        <f>_xlfn.XLOOKUP(tblGenerador[[#This Row],[ID_Tarea]],tblTareas[ID],tblTareas[Turno],"")</f>
        <v>Cualquiera</v>
      </c>
      <c r="K929" t="str">
        <f>_xlfn.XLOOKUP(tblGenerador[[#This Row],[ID_Tarea]],tblTareas[ID],tblTareas[Puesto],"")</f>
        <v>Sub Coordinadora</v>
      </c>
      <c r="L929">
        <f>_xlfn.XLOOKUP(tblGenerador[[#This Row],[ID_Tarea]],tblTareas[ID],tblTareas[Frec Diaria],"")</f>
        <v>1</v>
      </c>
      <c r="M929" t="str">
        <f>_xlfn.XLOOKUP(tblGenerador[[#This Row],[ID_Tarea]],tblTareas[ID],tblTareas[Excluir_Festivos],"")</f>
        <v>si</v>
      </c>
      <c r="N9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30" spans="1:14">
      <c r="A930" s="6">
        <v>46032</v>
      </c>
      <c r="B930">
        <f>IFERROR(_xlfn.XLOOKUP(tblGenerador[[#This Row],[Fecha]],tblCalendario[Fecha],tblCalendario[Num de Sem],""),"")</f>
        <v>2</v>
      </c>
      <c r="C930" t="str">
        <f>IFERROR(_xlfn.XLOOKUP(tblGenerador[[#This Row],[Fecha]],tblCalendario[Fecha],tblCalendario[Dia Semana],""),"")</f>
        <v>sábado</v>
      </c>
      <c r="D930">
        <f>IFERROR(_xlfn.XLOOKUP(tblGenerador[[#This Row],[Fecha]],tblCalendario[Fecha],tblCalendario[Mes],""),"")</f>
        <v>1</v>
      </c>
      <c r="E930" t="s">
        <v>191</v>
      </c>
      <c r="F930" t="str">
        <f>_xlfn.XLOOKUP(tblGenerador[[#This Row],[ID_Tarea]],tblTareas[ID],tblTareas[TAREAS],"")</f>
        <v>Avances Solicitudes credito directo o DV Pendientes</v>
      </c>
      <c r="G930" t="str">
        <f>_xlfn.XLOOKUP(tblGenerador[[#This Row],[ID_Tarea]],tblTareas[ID],tblTareas[Tipo frecuencia],"")</f>
        <v>personalizada</v>
      </c>
      <c r="H930" t="str">
        <f>_xlfn.XLOOKUP(tblGenerador[[#This Row],[ID_Tarea]],tblTareas[ID],tblTareas[Regla frecuencia],"")</f>
        <v>Martes, Jueves</v>
      </c>
      <c r="I930">
        <f>_xlfn.XLOOKUP(tblGenerador[[#This Row],[ID_Tarea]],tblTareas[ID],tblTareas[Duración Estándar (min)],"")</f>
        <v>25</v>
      </c>
      <c r="J930" t="str">
        <f>_xlfn.XLOOKUP(tblGenerador[[#This Row],[ID_Tarea]],tblTareas[ID],tblTareas[Turno],"")</f>
        <v>Cualquiera</v>
      </c>
      <c r="K930" t="str">
        <f>_xlfn.XLOOKUP(tblGenerador[[#This Row],[ID_Tarea]],tblTareas[ID],tblTareas[Puesto],"")</f>
        <v>Sub Coordinadora</v>
      </c>
      <c r="L930">
        <f>_xlfn.XLOOKUP(tblGenerador[[#This Row],[ID_Tarea]],tblTareas[ID],tblTareas[Frec Diaria],"")</f>
        <v>1</v>
      </c>
      <c r="M930" t="str">
        <f>_xlfn.XLOOKUP(tblGenerador[[#This Row],[ID_Tarea]],tblTareas[ID],tblTareas[Excluir_Festivos],"")</f>
        <v>si</v>
      </c>
      <c r="N9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1" spans="1:14">
      <c r="A931" s="6">
        <v>46032</v>
      </c>
      <c r="B931">
        <f>IFERROR(_xlfn.XLOOKUP(tblGenerador[[#This Row],[Fecha]],tblCalendario[Fecha],tblCalendario[Num de Sem],""),"")</f>
        <v>2</v>
      </c>
      <c r="C931" t="str">
        <f>IFERROR(_xlfn.XLOOKUP(tblGenerador[[#This Row],[Fecha]],tblCalendario[Fecha],tblCalendario[Dia Semana],""),"")</f>
        <v>sábado</v>
      </c>
      <c r="D931">
        <f>IFERROR(_xlfn.XLOOKUP(tblGenerador[[#This Row],[Fecha]],tblCalendario[Fecha],tblCalendario[Mes],""),"")</f>
        <v>1</v>
      </c>
      <c r="E931" t="s">
        <v>192</v>
      </c>
      <c r="F931" t="str">
        <f>_xlfn.XLOOKUP(tblGenerador[[#This Row],[ID_Tarea]],tblTareas[ID],tblTareas[TAREAS],"")</f>
        <v xml:space="preserve">Videos Tv </v>
      </c>
      <c r="G931" t="str">
        <f>_xlfn.XLOOKUP(tblGenerador[[#This Row],[ID_Tarea]],tblTareas[ID],tblTareas[Tipo frecuencia],"")</f>
        <v>quincenal</v>
      </c>
      <c r="H931" t="str">
        <f>_xlfn.XLOOKUP(tblGenerador[[#This Row],[ID_Tarea]],tblTareas[ID],tblTareas[Regla frecuencia],"")</f>
        <v>viernes</v>
      </c>
      <c r="I931">
        <f>_xlfn.XLOOKUP(tblGenerador[[#This Row],[ID_Tarea]],tblTareas[ID],tblTareas[Duración Estándar (min)],"")</f>
        <v>5</v>
      </c>
      <c r="J931" t="str">
        <f>_xlfn.XLOOKUP(tblGenerador[[#This Row],[ID_Tarea]],tblTareas[ID],tblTareas[Turno],"")</f>
        <v>Cualquiera</v>
      </c>
      <c r="K931" t="str">
        <f>_xlfn.XLOOKUP(tblGenerador[[#This Row],[ID_Tarea]],tblTareas[ID],tblTareas[Puesto],"")</f>
        <v>Sub Coordinadora</v>
      </c>
      <c r="L931">
        <f>_xlfn.XLOOKUP(tblGenerador[[#This Row],[ID_Tarea]],tblTareas[ID],tblTareas[Frec Diaria],"")</f>
        <v>1</v>
      </c>
      <c r="M931" t="str">
        <f>_xlfn.XLOOKUP(tblGenerador[[#This Row],[ID_Tarea]],tblTareas[ID],tblTareas[Excluir_Festivos],"")</f>
        <v>si</v>
      </c>
      <c r="N9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2" spans="1:14">
      <c r="A932" s="6">
        <v>46032</v>
      </c>
      <c r="B932">
        <f>IFERROR(_xlfn.XLOOKUP(tblGenerador[[#This Row],[Fecha]],tblCalendario[Fecha],tblCalendario[Num de Sem],""),"")</f>
        <v>2</v>
      </c>
      <c r="C932" t="str">
        <f>IFERROR(_xlfn.XLOOKUP(tblGenerador[[#This Row],[Fecha]],tblCalendario[Fecha],tblCalendario[Dia Semana],""),"")</f>
        <v>sábado</v>
      </c>
      <c r="D932">
        <f>IFERROR(_xlfn.XLOOKUP(tblGenerador[[#This Row],[Fecha]],tblCalendario[Fecha],tblCalendario[Mes],""),"")</f>
        <v>1</v>
      </c>
      <c r="E932" t="s">
        <v>193</v>
      </c>
      <c r="F932" t="str">
        <f>_xlfn.XLOOKUP(tblGenerador[[#This Row],[ID_Tarea]],tblTareas[ID],tblTareas[TAREAS],"")</f>
        <v xml:space="preserve">Formatos Disponibles </v>
      </c>
      <c r="G932" t="str">
        <f>_xlfn.XLOOKUP(tblGenerador[[#This Row],[ID_Tarea]],tblTareas[ID],tblTareas[Tipo frecuencia],"")</f>
        <v>semanal</v>
      </c>
      <c r="H932" t="str">
        <f>_xlfn.XLOOKUP(tblGenerador[[#This Row],[ID_Tarea]],tblTareas[ID],tblTareas[Regla frecuencia],"")</f>
        <v>lunes</v>
      </c>
      <c r="I932">
        <f>_xlfn.XLOOKUP(tblGenerador[[#This Row],[ID_Tarea]],tblTareas[ID],tblTareas[Duración Estándar (min)],"")</f>
        <v>5</v>
      </c>
      <c r="J932" t="str">
        <f>_xlfn.XLOOKUP(tblGenerador[[#This Row],[ID_Tarea]],tblTareas[ID],tblTareas[Turno],"")</f>
        <v>Cualquiera</v>
      </c>
      <c r="K932" t="str">
        <f>_xlfn.XLOOKUP(tblGenerador[[#This Row],[ID_Tarea]],tblTareas[ID],tblTareas[Puesto],"")</f>
        <v>Sub Coordinadora</v>
      </c>
      <c r="L932">
        <f>_xlfn.XLOOKUP(tblGenerador[[#This Row],[ID_Tarea]],tblTareas[ID],tblTareas[Frec Diaria],"")</f>
        <v>1</v>
      </c>
      <c r="M932" t="str">
        <f>_xlfn.XLOOKUP(tblGenerador[[#This Row],[ID_Tarea]],tblTareas[ID],tblTareas[Excluir_Festivos],"")</f>
        <v>si</v>
      </c>
      <c r="N9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3" spans="1:14">
      <c r="A933" s="6">
        <v>46032</v>
      </c>
      <c r="B933">
        <f>IFERROR(_xlfn.XLOOKUP(tblGenerador[[#This Row],[Fecha]],tblCalendario[Fecha],tblCalendario[Num de Sem],""),"")</f>
        <v>2</v>
      </c>
      <c r="C933" t="str">
        <f>IFERROR(_xlfn.XLOOKUP(tblGenerador[[#This Row],[Fecha]],tblCalendario[Fecha],tblCalendario[Dia Semana],""),"")</f>
        <v>sábado</v>
      </c>
      <c r="D933">
        <f>IFERROR(_xlfn.XLOOKUP(tblGenerador[[#This Row],[Fecha]],tblCalendario[Fecha],tblCalendario[Mes],""),"")</f>
        <v>1</v>
      </c>
      <c r="E933" t="s">
        <v>194</v>
      </c>
      <c r="F933" t="str">
        <f>_xlfn.XLOOKUP(tblGenerador[[#This Row],[ID_Tarea]],tblTareas[ID],tblTareas[TAREAS],"")</f>
        <v xml:space="preserve">Inspeccion Tienda </v>
      </c>
      <c r="G933" t="str">
        <f>_xlfn.XLOOKUP(tblGenerador[[#This Row],[ID_Tarea]],tblTareas[ID],tblTareas[Tipo frecuencia],"")</f>
        <v>diario</v>
      </c>
      <c r="H933" t="str">
        <f>_xlfn.XLOOKUP(tblGenerador[[#This Row],[ID_Tarea]],tblTareas[ID],tblTareas[Regla frecuencia],"")</f>
        <v>diario</v>
      </c>
      <c r="I933">
        <f>_xlfn.XLOOKUP(tblGenerador[[#This Row],[ID_Tarea]],tblTareas[ID],tblTareas[Duración Estándar (min)],"")</f>
        <v>10</v>
      </c>
      <c r="J933" t="str">
        <f>_xlfn.XLOOKUP(tblGenerador[[#This Row],[ID_Tarea]],tblTareas[ID],tblTareas[Turno],"")</f>
        <v>Cualquiera</v>
      </c>
      <c r="K933" t="str">
        <f>_xlfn.XLOOKUP(tblGenerador[[#This Row],[ID_Tarea]],tblTareas[ID],tblTareas[Puesto],"")</f>
        <v>Sub Coordinadora</v>
      </c>
      <c r="L933">
        <f>_xlfn.XLOOKUP(tblGenerador[[#This Row],[ID_Tarea]],tblTareas[ID],tblTareas[Frec Diaria],"")</f>
        <v>1</v>
      </c>
      <c r="M933" t="str">
        <f>_xlfn.XLOOKUP(tblGenerador[[#This Row],[ID_Tarea]],tblTareas[ID],tblTareas[Excluir_Festivos],"")</f>
        <v>si</v>
      </c>
      <c r="N9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34" spans="1:14">
      <c r="A934" s="6">
        <v>46032</v>
      </c>
      <c r="B934">
        <f>IFERROR(_xlfn.XLOOKUP(tblGenerador[[#This Row],[Fecha]],tblCalendario[Fecha],tblCalendario[Num de Sem],""),"")</f>
        <v>2</v>
      </c>
      <c r="C934" t="str">
        <f>IFERROR(_xlfn.XLOOKUP(tblGenerador[[#This Row],[Fecha]],tblCalendario[Fecha],tblCalendario[Dia Semana],""),"")</f>
        <v>sábado</v>
      </c>
      <c r="D934">
        <f>IFERROR(_xlfn.XLOOKUP(tblGenerador[[#This Row],[Fecha]],tblCalendario[Fecha],tblCalendario[Mes],""),"")</f>
        <v>1</v>
      </c>
      <c r="E934" t="s">
        <v>195</v>
      </c>
      <c r="F934" t="str">
        <f>_xlfn.XLOOKUP(tblGenerador[[#This Row],[ID_Tarea]],tblTareas[ID],tblTareas[TAREAS],"")</f>
        <v>Revision Marcas x Colaborador</v>
      </c>
      <c r="G934" t="str">
        <f>_xlfn.XLOOKUP(tblGenerador[[#This Row],[ID_Tarea]],tblTareas[ID],tblTareas[Tipo frecuencia],"")</f>
        <v>mensual</v>
      </c>
      <c r="H934" t="str">
        <f>_xlfn.XLOOKUP(tblGenerador[[#This Row],[ID_Tarea]],tblTareas[ID],tblTareas[Regla frecuencia],"")</f>
        <v>dia 26</v>
      </c>
      <c r="I934">
        <f>_xlfn.XLOOKUP(tblGenerador[[#This Row],[ID_Tarea]],tblTareas[ID],tblTareas[Duración Estándar (min)],"")</f>
        <v>15</v>
      </c>
      <c r="J934" t="str">
        <f>_xlfn.XLOOKUP(tblGenerador[[#This Row],[ID_Tarea]],tblTareas[ID],tblTareas[Turno],"")</f>
        <v>Cualquiera</v>
      </c>
      <c r="K934" t="str">
        <f>_xlfn.XLOOKUP(tblGenerador[[#This Row],[ID_Tarea]],tblTareas[ID],tblTareas[Puesto],"")</f>
        <v>Sub Coordinadora</v>
      </c>
      <c r="L934">
        <f>_xlfn.XLOOKUP(tblGenerador[[#This Row],[ID_Tarea]],tblTareas[ID],tblTareas[Frec Diaria],"")</f>
        <v>1</v>
      </c>
      <c r="M934" t="str">
        <f>_xlfn.XLOOKUP(tblGenerador[[#This Row],[ID_Tarea]],tblTareas[ID],tblTareas[Excluir_Festivos],"")</f>
        <v>si</v>
      </c>
      <c r="N9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5" spans="1:14">
      <c r="A935" s="6">
        <v>46032</v>
      </c>
      <c r="B935">
        <f>IFERROR(_xlfn.XLOOKUP(tblGenerador[[#This Row],[Fecha]],tblCalendario[Fecha],tblCalendario[Num de Sem],""),"")</f>
        <v>2</v>
      </c>
      <c r="C935" t="str">
        <f>IFERROR(_xlfn.XLOOKUP(tblGenerador[[#This Row],[Fecha]],tblCalendario[Fecha],tblCalendario[Dia Semana],""),"")</f>
        <v>sábado</v>
      </c>
      <c r="D935">
        <f>IFERROR(_xlfn.XLOOKUP(tblGenerador[[#This Row],[Fecha]],tblCalendario[Fecha],tblCalendario[Mes],""),"")</f>
        <v>1</v>
      </c>
      <c r="E935" t="s">
        <v>196</v>
      </c>
      <c r="F935" t="str">
        <f>_xlfn.XLOOKUP(tblGenerador[[#This Row],[ID_Tarea]],tblTareas[ID],tblTareas[TAREAS],"")</f>
        <v>Enviar ventas perdidas</v>
      </c>
      <c r="G935" t="str">
        <f>_xlfn.XLOOKUP(tblGenerador[[#This Row],[ID_Tarea]],tblTareas[ID],tblTareas[Tipo frecuencia],"")</f>
        <v>semanal</v>
      </c>
      <c r="H935" t="str">
        <f>_xlfn.XLOOKUP(tblGenerador[[#This Row],[ID_Tarea]],tblTareas[ID],tblTareas[Regla frecuencia],"")</f>
        <v>Sabado</v>
      </c>
      <c r="I935">
        <f>_xlfn.XLOOKUP(tblGenerador[[#This Row],[ID_Tarea]],tblTareas[ID],tblTareas[Duración Estándar (min)],"")</f>
        <v>5</v>
      </c>
      <c r="J935" t="str">
        <f>_xlfn.XLOOKUP(tblGenerador[[#This Row],[ID_Tarea]],tblTareas[ID],tblTareas[Turno],"")</f>
        <v>Cualquiera</v>
      </c>
      <c r="K935" t="str">
        <f>_xlfn.XLOOKUP(tblGenerador[[#This Row],[ID_Tarea]],tblTareas[ID],tblTareas[Puesto],"")</f>
        <v>Sub Coordinadora</v>
      </c>
      <c r="L935">
        <f>_xlfn.XLOOKUP(tblGenerador[[#This Row],[ID_Tarea]],tblTareas[ID],tblTareas[Frec Diaria],"")</f>
        <v>1</v>
      </c>
      <c r="M935" t="str">
        <f>_xlfn.XLOOKUP(tblGenerador[[#This Row],[ID_Tarea]],tblTareas[ID],tblTareas[Excluir_Festivos],"")</f>
        <v>si</v>
      </c>
      <c r="N9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6" spans="1:14">
      <c r="A936" s="6">
        <v>46032</v>
      </c>
      <c r="B936">
        <f>IFERROR(_xlfn.XLOOKUP(tblGenerador[[#This Row],[Fecha]],tblCalendario[Fecha],tblCalendario[Num de Sem],""),"")</f>
        <v>2</v>
      </c>
      <c r="C936" t="str">
        <f>IFERROR(_xlfn.XLOOKUP(tblGenerador[[#This Row],[Fecha]],tblCalendario[Fecha],tblCalendario[Dia Semana],""),"")</f>
        <v>sábado</v>
      </c>
      <c r="D936">
        <f>IFERROR(_xlfn.XLOOKUP(tblGenerador[[#This Row],[Fecha]],tblCalendario[Fecha],tblCalendario[Mes],""),"")</f>
        <v>1</v>
      </c>
      <c r="E936" t="s">
        <v>197</v>
      </c>
      <c r="F936" t="str">
        <f>_xlfn.XLOOKUP(tblGenerador[[#This Row],[ID_Tarea]],tblTareas[ID],tblTareas[TAREAS],"")</f>
        <v>Reporte De Activaciones De Cd Y Dv</v>
      </c>
      <c r="G936" t="str">
        <f>_xlfn.XLOOKUP(tblGenerador[[#This Row],[ID_Tarea]],tblTareas[ID],tblTareas[Tipo frecuencia],"")</f>
        <v>semanal</v>
      </c>
      <c r="H936" t="str">
        <f>_xlfn.XLOOKUP(tblGenerador[[#This Row],[ID_Tarea]],tblTareas[ID],tblTareas[Regla frecuencia],"")</f>
        <v>Lunes</v>
      </c>
      <c r="I936">
        <f>_xlfn.XLOOKUP(tblGenerador[[#This Row],[ID_Tarea]],tblTareas[ID],tblTareas[Duración Estándar (min)],"")</f>
        <v>10</v>
      </c>
      <c r="J936" t="str">
        <f>_xlfn.XLOOKUP(tblGenerador[[#This Row],[ID_Tarea]],tblTareas[ID],tblTareas[Turno],"")</f>
        <v>Cualquiera</v>
      </c>
      <c r="K936" t="str">
        <f>_xlfn.XLOOKUP(tblGenerador[[#This Row],[ID_Tarea]],tblTareas[ID],tblTareas[Puesto],"")</f>
        <v>Sub Coordinadora</v>
      </c>
      <c r="L936">
        <f>_xlfn.XLOOKUP(tblGenerador[[#This Row],[ID_Tarea]],tblTareas[ID],tblTareas[Frec Diaria],"")</f>
        <v>1</v>
      </c>
      <c r="M936" t="str">
        <f>_xlfn.XLOOKUP(tblGenerador[[#This Row],[ID_Tarea]],tblTareas[ID],tblTareas[Excluir_Festivos],"")</f>
        <v>si</v>
      </c>
      <c r="N9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7" spans="1:14">
      <c r="A937" s="6">
        <v>46032</v>
      </c>
      <c r="B937">
        <f>IFERROR(_xlfn.XLOOKUP(tblGenerador[[#This Row],[Fecha]],tblCalendario[Fecha],tblCalendario[Num de Sem],""),"")</f>
        <v>2</v>
      </c>
      <c r="C937" t="str">
        <f>IFERROR(_xlfn.XLOOKUP(tblGenerador[[#This Row],[Fecha]],tblCalendario[Fecha],tblCalendario[Dia Semana],""),"")</f>
        <v>sábado</v>
      </c>
      <c r="D937">
        <f>IFERROR(_xlfn.XLOOKUP(tblGenerador[[#This Row],[Fecha]],tblCalendario[Fecha],tblCalendario[Mes],""),"")</f>
        <v>1</v>
      </c>
      <c r="E937" t="s">
        <v>198</v>
      </c>
      <c r="F937" t="str">
        <f>_xlfn.XLOOKUP(tblGenerador[[#This Row],[ID_Tarea]],tblTareas[ID],tblTareas[TAREAS],"")</f>
        <v>Solicitar Comisión Artículos De Promoción</v>
      </c>
      <c r="G937" t="str">
        <f>_xlfn.XLOOKUP(tblGenerador[[#This Row],[ID_Tarea]],tblTareas[ID],tblTareas[Tipo frecuencia],"")</f>
        <v>semanal</v>
      </c>
      <c r="H937" t="str">
        <f>_xlfn.XLOOKUP(tblGenerador[[#This Row],[ID_Tarea]],tblTareas[ID],tblTareas[Regla frecuencia],"")</f>
        <v>lunes</v>
      </c>
      <c r="I937">
        <f>_xlfn.XLOOKUP(tblGenerador[[#This Row],[ID_Tarea]],tblTareas[ID],tblTareas[Duración Estándar (min)],"")</f>
        <v>15</v>
      </c>
      <c r="J937" t="str">
        <f>_xlfn.XLOOKUP(tblGenerador[[#This Row],[ID_Tarea]],tblTareas[ID],tblTareas[Turno],"")</f>
        <v>Cualquiera</v>
      </c>
      <c r="K937" t="str">
        <f>_xlfn.XLOOKUP(tblGenerador[[#This Row],[ID_Tarea]],tblTareas[ID],tblTareas[Puesto],"")</f>
        <v>Sub Coordinadora</v>
      </c>
      <c r="L937">
        <f>_xlfn.XLOOKUP(tblGenerador[[#This Row],[ID_Tarea]],tblTareas[ID],tblTareas[Frec Diaria],"")</f>
        <v>1</v>
      </c>
      <c r="M937" t="str">
        <f>_xlfn.XLOOKUP(tblGenerador[[#This Row],[ID_Tarea]],tblTareas[ID],tblTareas[Excluir_Festivos],"")</f>
        <v>si</v>
      </c>
      <c r="N9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8" spans="1:14">
      <c r="A938" s="6">
        <v>46032</v>
      </c>
      <c r="B938">
        <f>IFERROR(_xlfn.XLOOKUP(tblGenerador[[#This Row],[Fecha]],tblCalendario[Fecha],tblCalendario[Num de Sem],""),"")</f>
        <v>2</v>
      </c>
      <c r="C938" t="str">
        <f>IFERROR(_xlfn.XLOOKUP(tblGenerador[[#This Row],[Fecha]],tblCalendario[Fecha],tblCalendario[Dia Semana],""),"")</f>
        <v>sábado</v>
      </c>
      <c r="D938">
        <f>IFERROR(_xlfn.XLOOKUP(tblGenerador[[#This Row],[Fecha]],tblCalendario[Fecha],tblCalendario[Mes],""),"")</f>
        <v>1</v>
      </c>
      <c r="E938" t="s">
        <v>199</v>
      </c>
      <c r="F938" t="str">
        <f>_xlfn.XLOOKUP(tblGenerador[[#This Row],[ID_Tarea]],tblTareas[ID],tblTareas[TAREAS],"")</f>
        <v>Reporte De Horas Extras</v>
      </c>
      <c r="G938" t="str">
        <f>_xlfn.XLOOKUP(tblGenerador[[#This Row],[ID_Tarea]],tblTareas[ID],tblTareas[Tipo frecuencia],"")</f>
        <v>semanal</v>
      </c>
      <c r="H938" t="str">
        <f>_xlfn.XLOOKUP(tblGenerador[[#This Row],[ID_Tarea]],tblTareas[ID],tblTareas[Regla frecuencia],"")</f>
        <v>lunes</v>
      </c>
      <c r="I938">
        <f>_xlfn.XLOOKUP(tblGenerador[[#This Row],[ID_Tarea]],tblTareas[ID],tblTareas[Duración Estándar (min)],"")</f>
        <v>5</v>
      </c>
      <c r="J938" t="str">
        <f>_xlfn.XLOOKUP(tblGenerador[[#This Row],[ID_Tarea]],tblTareas[ID],tblTareas[Turno],"")</f>
        <v>Cualquiera</v>
      </c>
      <c r="K938" t="str">
        <f>_xlfn.XLOOKUP(tblGenerador[[#This Row],[ID_Tarea]],tblTareas[ID],tblTareas[Puesto],"")</f>
        <v>Sub Coordinadora</v>
      </c>
      <c r="L938">
        <f>_xlfn.XLOOKUP(tblGenerador[[#This Row],[ID_Tarea]],tblTareas[ID],tblTareas[Frec Diaria],"")</f>
        <v>1</v>
      </c>
      <c r="M938" t="str">
        <f>_xlfn.XLOOKUP(tblGenerador[[#This Row],[ID_Tarea]],tblTareas[ID],tblTareas[Excluir_Festivos],"")</f>
        <v>si</v>
      </c>
      <c r="N9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39" spans="1:14">
      <c r="A939" s="6">
        <v>46032</v>
      </c>
      <c r="B939">
        <f>IFERROR(_xlfn.XLOOKUP(tblGenerador[[#This Row],[Fecha]],tblCalendario[Fecha],tblCalendario[Num de Sem],""),"")</f>
        <v>2</v>
      </c>
      <c r="C939" t="str">
        <f>IFERROR(_xlfn.XLOOKUP(tblGenerador[[#This Row],[Fecha]],tblCalendario[Fecha],tblCalendario[Dia Semana],""),"")</f>
        <v>sábado</v>
      </c>
      <c r="D939">
        <f>IFERROR(_xlfn.XLOOKUP(tblGenerador[[#This Row],[Fecha]],tblCalendario[Fecha],tblCalendario[Mes],""),"")</f>
        <v>1</v>
      </c>
      <c r="E939" t="s">
        <v>200</v>
      </c>
      <c r="F939" t="str">
        <f>_xlfn.XLOOKUP(tblGenerador[[#This Row],[ID_Tarea]],tblTareas[ID],tblTareas[TAREAS],"")</f>
        <v>Presupuesto De Venta Semanal (Lunes, Hrs Sac)</v>
      </c>
      <c r="G939" t="str">
        <f>_xlfn.XLOOKUP(tblGenerador[[#This Row],[ID_Tarea]],tblTareas[ID],tblTareas[Tipo frecuencia],"")</f>
        <v>semanal</v>
      </c>
      <c r="H939" t="str">
        <f>_xlfn.XLOOKUP(tblGenerador[[#This Row],[ID_Tarea]],tblTareas[ID],tblTareas[Regla frecuencia],"")</f>
        <v>lunes</v>
      </c>
      <c r="I939">
        <f>_xlfn.XLOOKUP(tblGenerador[[#This Row],[ID_Tarea]],tblTareas[ID],tblTareas[Duración Estándar (min)],"")</f>
        <v>10</v>
      </c>
      <c r="J939" t="str">
        <f>_xlfn.XLOOKUP(tblGenerador[[#This Row],[ID_Tarea]],tblTareas[ID],tblTareas[Turno],"")</f>
        <v>Cualquiera</v>
      </c>
      <c r="K939" t="str">
        <f>_xlfn.XLOOKUP(tblGenerador[[#This Row],[ID_Tarea]],tblTareas[ID],tblTareas[Puesto],"")</f>
        <v>Sub Coordinadora</v>
      </c>
      <c r="L939">
        <f>_xlfn.XLOOKUP(tblGenerador[[#This Row],[ID_Tarea]],tblTareas[ID],tblTareas[Frec Diaria],"")</f>
        <v>1</v>
      </c>
      <c r="M939" t="str">
        <f>_xlfn.XLOOKUP(tblGenerador[[#This Row],[ID_Tarea]],tblTareas[ID],tblTareas[Excluir_Festivos],"")</f>
        <v>si</v>
      </c>
      <c r="N9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0" spans="1:14">
      <c r="A940" s="6">
        <v>46032</v>
      </c>
      <c r="B940">
        <f>IFERROR(_xlfn.XLOOKUP(tblGenerador[[#This Row],[Fecha]],tblCalendario[Fecha],tblCalendario[Num de Sem],""),"")</f>
        <v>2</v>
      </c>
      <c r="C940" t="str">
        <f>IFERROR(_xlfn.XLOOKUP(tblGenerador[[#This Row],[Fecha]],tblCalendario[Fecha],tblCalendario[Dia Semana],""),"")</f>
        <v>sábado</v>
      </c>
      <c r="D940">
        <f>IFERROR(_xlfn.XLOOKUP(tblGenerador[[#This Row],[Fecha]],tblCalendario[Fecha],tblCalendario[Mes],""),"")</f>
        <v>1</v>
      </c>
      <c r="E940" t="s">
        <v>201</v>
      </c>
      <c r="F940" t="str">
        <f>_xlfn.XLOOKUP(tblGenerador[[#This Row],[ID_Tarea]],tblTareas[ID],tblTareas[TAREAS],"")</f>
        <v>Seguimiento Tareas Colaboradores</v>
      </c>
      <c r="G940" t="str">
        <f>_xlfn.XLOOKUP(tblGenerador[[#This Row],[ID_Tarea]],tblTareas[ID],tblTareas[Tipo frecuencia],"")</f>
        <v>diario</v>
      </c>
      <c r="H940" t="str">
        <f>_xlfn.XLOOKUP(tblGenerador[[#This Row],[ID_Tarea]],tblTareas[ID],tblTareas[Regla frecuencia],"")</f>
        <v>lunes a sabado</v>
      </c>
      <c r="I940">
        <f>_xlfn.XLOOKUP(tblGenerador[[#This Row],[ID_Tarea]],tblTareas[ID],tblTareas[Duración Estándar (min)],"")</f>
        <v>5</v>
      </c>
      <c r="J940" t="str">
        <f>_xlfn.XLOOKUP(tblGenerador[[#This Row],[ID_Tarea]],tblTareas[ID],tblTareas[Turno],"")</f>
        <v>Cualquiera</v>
      </c>
      <c r="K940" t="str">
        <f>_xlfn.XLOOKUP(tblGenerador[[#This Row],[ID_Tarea]],tblTareas[ID],tblTareas[Puesto],"")</f>
        <v>Sub Coordinadora</v>
      </c>
      <c r="L940">
        <f>_xlfn.XLOOKUP(tblGenerador[[#This Row],[ID_Tarea]],tblTareas[ID],tblTareas[Frec Diaria],"")</f>
        <v>1</v>
      </c>
      <c r="M940" t="str">
        <f>_xlfn.XLOOKUP(tblGenerador[[#This Row],[ID_Tarea]],tblTareas[ID],tblTareas[Excluir_Festivos],"")</f>
        <v>si</v>
      </c>
      <c r="N9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1" spans="1:14">
      <c r="A941" s="6">
        <v>46032</v>
      </c>
      <c r="B941">
        <f>IFERROR(_xlfn.XLOOKUP(tblGenerador[[#This Row],[Fecha]],tblCalendario[Fecha],tblCalendario[Num de Sem],""),"")</f>
        <v>2</v>
      </c>
      <c r="C941" t="str">
        <f>IFERROR(_xlfn.XLOOKUP(tblGenerador[[#This Row],[Fecha]],tblCalendario[Fecha],tblCalendario[Dia Semana],""),"")</f>
        <v>sábado</v>
      </c>
      <c r="D941">
        <f>IFERROR(_xlfn.XLOOKUP(tblGenerador[[#This Row],[Fecha]],tblCalendario[Fecha],tblCalendario[Mes],""),"")</f>
        <v>1</v>
      </c>
      <c r="E941" t="s">
        <v>202</v>
      </c>
      <c r="F941" t="str">
        <f>_xlfn.XLOOKUP(tblGenerador[[#This Row],[ID_Tarea]],tblTareas[ID],tblTareas[TAREAS],"")</f>
        <v>Capacitacion equipo</v>
      </c>
      <c r="G941" t="str">
        <f>_xlfn.XLOOKUP(tblGenerador[[#This Row],[ID_Tarea]],tblTareas[ID],tblTareas[Tipo frecuencia],"")</f>
        <v>diario</v>
      </c>
      <c r="H941" t="str">
        <f>_xlfn.XLOOKUP(tblGenerador[[#This Row],[ID_Tarea]],tblTareas[ID],tblTareas[Regla frecuencia],"")</f>
        <v>lunes a sabado</v>
      </c>
      <c r="I941">
        <f>_xlfn.XLOOKUP(tblGenerador[[#This Row],[ID_Tarea]],tblTareas[ID],tblTareas[Duración Estándar (min)],"")</f>
        <v>10</v>
      </c>
      <c r="J941" t="str">
        <f>_xlfn.XLOOKUP(tblGenerador[[#This Row],[ID_Tarea]],tblTareas[ID],tblTareas[Turno],"")</f>
        <v>Cualquiera</v>
      </c>
      <c r="K941" t="str">
        <f>_xlfn.XLOOKUP(tblGenerador[[#This Row],[ID_Tarea]],tblTareas[ID],tblTareas[Puesto],"")</f>
        <v>Sub Coordinadora</v>
      </c>
      <c r="L941">
        <f>_xlfn.XLOOKUP(tblGenerador[[#This Row],[ID_Tarea]],tblTareas[ID],tblTareas[Frec Diaria],"")</f>
        <v>1</v>
      </c>
      <c r="M941" t="str">
        <f>_xlfn.XLOOKUP(tblGenerador[[#This Row],[ID_Tarea]],tblTareas[ID],tblTareas[Excluir_Festivos],"")</f>
        <v>si</v>
      </c>
      <c r="N9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2" spans="1:14">
      <c r="A942" s="6">
        <v>46032</v>
      </c>
      <c r="B942">
        <f>IFERROR(_xlfn.XLOOKUP(tblGenerador[[#This Row],[Fecha]],tblCalendario[Fecha],tblCalendario[Num de Sem],""),"")</f>
        <v>2</v>
      </c>
      <c r="C942" t="str">
        <f>IFERROR(_xlfn.XLOOKUP(tblGenerador[[#This Row],[Fecha]],tblCalendario[Fecha],tblCalendario[Dia Semana],""),"")</f>
        <v>sábado</v>
      </c>
      <c r="D942">
        <f>IFERROR(_xlfn.XLOOKUP(tblGenerador[[#This Row],[Fecha]],tblCalendario[Fecha],tblCalendario[Mes],""),"")</f>
        <v>1</v>
      </c>
      <c r="E942" t="s">
        <v>203</v>
      </c>
      <c r="F942" t="str">
        <f>_xlfn.XLOOKUP(tblGenerador[[#This Row],[ID_Tarea]],tblTareas[ID],tblTareas[TAREAS],"")</f>
        <v>Reunión Acountability Coordinador 9:00am</v>
      </c>
      <c r="G942" t="str">
        <f>_xlfn.XLOOKUP(tblGenerador[[#This Row],[ID_Tarea]],tblTareas[ID],tblTareas[Tipo frecuencia],"")</f>
        <v>semanal</v>
      </c>
      <c r="H942" t="str">
        <f>_xlfn.XLOOKUP(tblGenerador[[#This Row],[ID_Tarea]],tblTareas[ID],tblTareas[Regla frecuencia],"")</f>
        <v>Lunes</v>
      </c>
      <c r="I942">
        <f>_xlfn.XLOOKUP(tblGenerador[[#This Row],[ID_Tarea]],tblTareas[ID],tblTareas[Duración Estándar (min)],"")</f>
        <v>60</v>
      </c>
      <c r="J942" t="str">
        <f>_xlfn.XLOOKUP(tblGenerador[[#This Row],[ID_Tarea]],tblTareas[ID],tblTareas[Turno],"")</f>
        <v>Cualquiera</v>
      </c>
      <c r="K942" t="str">
        <f>_xlfn.XLOOKUP(tblGenerador[[#This Row],[ID_Tarea]],tblTareas[ID],tblTareas[Puesto],"")</f>
        <v>Sub Coordinadora</v>
      </c>
      <c r="L942">
        <f>_xlfn.XLOOKUP(tblGenerador[[#This Row],[ID_Tarea]],tblTareas[ID],tblTareas[Frec Diaria],"")</f>
        <v>1</v>
      </c>
      <c r="M942" t="str">
        <f>_xlfn.XLOOKUP(tblGenerador[[#This Row],[ID_Tarea]],tblTareas[ID],tblTareas[Excluir_Festivos],"")</f>
        <v>si</v>
      </c>
      <c r="N9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3" spans="1:14">
      <c r="A943" s="6">
        <v>46032</v>
      </c>
      <c r="B943">
        <f>IFERROR(_xlfn.XLOOKUP(tblGenerador[[#This Row],[Fecha]],tblCalendario[Fecha],tblCalendario[Num de Sem],""),"")</f>
        <v>2</v>
      </c>
      <c r="C943" t="str">
        <f>IFERROR(_xlfn.XLOOKUP(tblGenerador[[#This Row],[Fecha]],tblCalendario[Fecha],tblCalendario[Dia Semana],""),"")</f>
        <v>sábado</v>
      </c>
      <c r="D943">
        <f>IFERROR(_xlfn.XLOOKUP(tblGenerador[[#This Row],[Fecha]],tblCalendario[Fecha],tblCalendario[Mes],""),"")</f>
        <v>1</v>
      </c>
      <c r="E943" t="s">
        <v>204</v>
      </c>
      <c r="F943" t="str">
        <f>_xlfn.XLOOKUP(tblGenerador[[#This Row],[ID_Tarea]],tblTareas[ID],tblTareas[TAREAS],"")</f>
        <v># De Contactos Nuevos Por Vendedor</v>
      </c>
      <c r="G943" t="str">
        <f>_xlfn.XLOOKUP(tblGenerador[[#This Row],[ID_Tarea]],tblTareas[ID],tblTareas[Tipo frecuencia],"")</f>
        <v>semanal</v>
      </c>
      <c r="H943" t="str">
        <f>_xlfn.XLOOKUP(tblGenerador[[#This Row],[ID_Tarea]],tblTareas[ID],tblTareas[Regla frecuencia],"")</f>
        <v>jueves</v>
      </c>
      <c r="I943">
        <f>_xlfn.XLOOKUP(tblGenerador[[#This Row],[ID_Tarea]],tblTareas[ID],tblTareas[Duración Estándar (min)],"")</f>
        <v>5</v>
      </c>
      <c r="J943" t="str">
        <f>_xlfn.XLOOKUP(tblGenerador[[#This Row],[ID_Tarea]],tblTareas[ID],tblTareas[Turno],"")</f>
        <v>Cualquiera</v>
      </c>
      <c r="K943" t="str">
        <f>_xlfn.XLOOKUP(tblGenerador[[#This Row],[ID_Tarea]],tblTareas[ID],tblTareas[Puesto],"")</f>
        <v>Sub Coordinadora</v>
      </c>
      <c r="L943">
        <f>_xlfn.XLOOKUP(tblGenerador[[#This Row],[ID_Tarea]],tblTareas[ID],tblTareas[Frec Diaria],"")</f>
        <v>1</v>
      </c>
      <c r="M943" t="str">
        <f>_xlfn.XLOOKUP(tblGenerador[[#This Row],[ID_Tarea]],tblTareas[ID],tblTareas[Excluir_Festivos],"")</f>
        <v>si</v>
      </c>
      <c r="N9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4" spans="1:14">
      <c r="A944" s="6">
        <v>46032</v>
      </c>
      <c r="B944">
        <f>IFERROR(_xlfn.XLOOKUP(tblGenerador[[#This Row],[Fecha]],tblCalendario[Fecha],tblCalendario[Num de Sem],""),"")</f>
        <v>2</v>
      </c>
      <c r="C944" t="str">
        <f>IFERROR(_xlfn.XLOOKUP(tblGenerador[[#This Row],[Fecha]],tblCalendario[Fecha],tblCalendario[Dia Semana],""),"")</f>
        <v>sábado</v>
      </c>
      <c r="D944">
        <f>IFERROR(_xlfn.XLOOKUP(tblGenerador[[#This Row],[Fecha]],tblCalendario[Fecha],tblCalendario[Mes],""),"")</f>
        <v>1</v>
      </c>
      <c r="E944" t="s">
        <v>205</v>
      </c>
      <c r="F944" t="str">
        <f>_xlfn.XLOOKUP(tblGenerador[[#This Row],[ID_Tarea]],tblTareas[ID],tblTareas[TAREAS],"")</f>
        <v>Registro de Ventas Perdidas</v>
      </c>
      <c r="G944" t="str">
        <f>_xlfn.XLOOKUP(tblGenerador[[#This Row],[ID_Tarea]],tblTareas[ID],tblTareas[Tipo frecuencia],"")</f>
        <v>diario</v>
      </c>
      <c r="H944" t="str">
        <f>_xlfn.XLOOKUP(tblGenerador[[#This Row],[ID_Tarea]],tblTareas[ID],tblTareas[Regla frecuencia],"")</f>
        <v>lunes a sabado</v>
      </c>
      <c r="I944">
        <f>_xlfn.XLOOKUP(tblGenerador[[#This Row],[ID_Tarea]],tblTareas[ID],tblTareas[Duración Estándar (min)],"")</f>
        <v>10</v>
      </c>
      <c r="J944" t="str">
        <f>_xlfn.XLOOKUP(tblGenerador[[#This Row],[ID_Tarea]],tblTareas[ID],tblTareas[Turno],"")</f>
        <v>Cualquiera</v>
      </c>
      <c r="K944" t="str">
        <f>_xlfn.XLOOKUP(tblGenerador[[#This Row],[ID_Tarea]],tblTareas[ID],tblTareas[Puesto],"")</f>
        <v>Asesora Ventas</v>
      </c>
      <c r="L944">
        <f>_xlfn.XLOOKUP(tblGenerador[[#This Row],[ID_Tarea]],tblTareas[ID],tblTareas[Frec Diaria],"")</f>
        <v>2</v>
      </c>
      <c r="M944" t="str">
        <f>_xlfn.XLOOKUP(tblGenerador[[#This Row],[ID_Tarea]],tblTareas[ID],tblTareas[Excluir_Festivos],"")</f>
        <v>si</v>
      </c>
      <c r="N9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5" spans="1:14">
      <c r="A945" s="6">
        <v>46032</v>
      </c>
      <c r="B945">
        <f>IFERROR(_xlfn.XLOOKUP(tblGenerador[[#This Row],[Fecha]],tblCalendario[Fecha],tblCalendario[Num de Sem],""),"")</f>
        <v>2</v>
      </c>
      <c r="C945" t="str">
        <f>IFERROR(_xlfn.XLOOKUP(tblGenerador[[#This Row],[Fecha]],tblCalendario[Fecha],tblCalendario[Dia Semana],""),"")</f>
        <v>sábado</v>
      </c>
      <c r="D945">
        <f>IFERROR(_xlfn.XLOOKUP(tblGenerador[[#This Row],[Fecha]],tblCalendario[Fecha],tblCalendario[Mes],""),"")</f>
        <v>1</v>
      </c>
      <c r="E945" t="s">
        <v>4696</v>
      </c>
      <c r="F945" t="str">
        <f>_xlfn.XLOOKUP(tblGenerador[[#This Row],[ID_Tarea]],tblTareas[ID],tblTareas[TAREAS],"")</f>
        <v>Impresion Lista De Exhibición</v>
      </c>
      <c r="G945" t="str">
        <f>_xlfn.XLOOKUP(tblGenerador[[#This Row],[ID_Tarea]],tblTareas[ID],tblTareas[Tipo frecuencia],"")</f>
        <v>personalizada</v>
      </c>
      <c r="H945" t="str">
        <f>_xlfn.XLOOKUP(tblGenerador[[#This Row],[ID_Tarea]],tblTareas[ID],tblTareas[Regla frecuencia],"")</f>
        <v>dia 8, dia 23</v>
      </c>
      <c r="I945">
        <f>_xlfn.XLOOKUP(tblGenerador[[#This Row],[ID_Tarea]],tblTareas[ID],tblTareas[Duración Estándar (min)],"")</f>
        <v>30</v>
      </c>
      <c r="J945" t="str">
        <f>_xlfn.XLOOKUP(tblGenerador[[#This Row],[ID_Tarea]],tblTareas[ID],tblTareas[Turno],"")</f>
        <v>Cualquiera</v>
      </c>
      <c r="K945" t="str">
        <f>_xlfn.XLOOKUP(tblGenerador[[#This Row],[ID_Tarea]],tblTareas[ID],tblTareas[Puesto],"")</f>
        <v>Sub Coordinadora</v>
      </c>
      <c r="L945">
        <f>_xlfn.XLOOKUP(tblGenerador[[#This Row],[ID_Tarea]],tblTareas[ID],tblTareas[Frec Diaria],"")</f>
        <v>1</v>
      </c>
      <c r="M945" t="str">
        <f>_xlfn.XLOOKUP(tblGenerador[[#This Row],[ID_Tarea]],tblTareas[ID],tblTareas[Excluir_Festivos],"")</f>
        <v>si</v>
      </c>
      <c r="N9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6" spans="1:14">
      <c r="A946" s="6">
        <v>46032</v>
      </c>
      <c r="B946">
        <f>IFERROR(_xlfn.XLOOKUP(tblGenerador[[#This Row],[Fecha]],tblCalendario[Fecha],tblCalendario[Num de Sem],""),"")</f>
        <v>2</v>
      </c>
      <c r="C946" t="str">
        <f>IFERROR(_xlfn.XLOOKUP(tblGenerador[[#This Row],[Fecha]],tblCalendario[Fecha],tblCalendario[Dia Semana],""),"")</f>
        <v>sábado</v>
      </c>
      <c r="D946">
        <f>IFERROR(_xlfn.XLOOKUP(tblGenerador[[#This Row],[Fecha]],tblCalendario[Fecha],tblCalendario[Mes],""),"")</f>
        <v>1</v>
      </c>
      <c r="E946" t="s">
        <v>206</v>
      </c>
      <c r="F946" t="str">
        <f>_xlfn.XLOOKUP(tblGenerador[[#This Row],[ID_Tarea]],tblTareas[ID],tblTareas[TAREAS],"")</f>
        <v>Calca D Tallas En C/Zapato De Exhibición</v>
      </c>
      <c r="G946" t="str">
        <f>_xlfn.XLOOKUP(tblGenerador[[#This Row],[ID_Tarea]],tblTareas[ID],tblTareas[Tipo frecuencia],"")</f>
        <v>semanal</v>
      </c>
      <c r="H946" t="str">
        <f>_xlfn.XLOOKUP(tblGenerador[[#This Row],[ID_Tarea]],tblTareas[ID],tblTareas[Regla frecuencia],"")</f>
        <v>lunes</v>
      </c>
      <c r="I946">
        <f>_xlfn.XLOOKUP(tblGenerador[[#This Row],[ID_Tarea]],tblTareas[ID],tblTareas[Duración Estándar (min)],"")</f>
        <v>15</v>
      </c>
      <c r="J946" t="str">
        <f>_xlfn.XLOOKUP(tblGenerador[[#This Row],[ID_Tarea]],tblTareas[ID],tblTareas[Turno],"")</f>
        <v>Cualquiera</v>
      </c>
      <c r="K946" t="str">
        <f>_xlfn.XLOOKUP(tblGenerador[[#This Row],[ID_Tarea]],tblTareas[ID],tblTareas[Puesto],"")</f>
        <v>Sub Coordinadora</v>
      </c>
      <c r="L946">
        <f>_xlfn.XLOOKUP(tblGenerador[[#This Row],[ID_Tarea]],tblTareas[ID],tblTareas[Frec Diaria],"")</f>
        <v>1</v>
      </c>
      <c r="M946" t="str">
        <f>_xlfn.XLOOKUP(tblGenerador[[#This Row],[ID_Tarea]],tblTareas[ID],tblTareas[Excluir_Festivos],"")</f>
        <v>si</v>
      </c>
      <c r="N9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7" spans="1:14">
      <c r="A947" s="6">
        <v>46032</v>
      </c>
      <c r="B947">
        <f>IFERROR(_xlfn.XLOOKUP(tblGenerador[[#This Row],[Fecha]],tblCalendario[Fecha],tblCalendario[Num de Sem],""),"")</f>
        <v>2</v>
      </c>
      <c r="C947" t="str">
        <f>IFERROR(_xlfn.XLOOKUP(tblGenerador[[#This Row],[Fecha]],tblCalendario[Fecha],tblCalendario[Dia Semana],""),"")</f>
        <v>sábado</v>
      </c>
      <c r="D947">
        <f>IFERROR(_xlfn.XLOOKUP(tblGenerador[[#This Row],[Fecha]],tblCalendario[Fecha],tblCalendario[Mes],""),"")</f>
        <v>1</v>
      </c>
      <c r="E947" t="s">
        <v>207</v>
      </c>
      <c r="F947" t="str">
        <f>_xlfn.XLOOKUP(tblGenerador[[#This Row],[ID_Tarea]],tblTareas[ID],tblTareas[TAREAS],"")</f>
        <v xml:space="preserve">Limpieza Y Orden En Mostrador </v>
      </c>
      <c r="G947" t="str">
        <f>_xlfn.XLOOKUP(tblGenerador[[#This Row],[ID_Tarea]],tblTareas[ID],tblTareas[Tipo frecuencia],"")</f>
        <v>diario</v>
      </c>
      <c r="H947" t="str">
        <f>_xlfn.XLOOKUP(tblGenerador[[#This Row],[ID_Tarea]],tblTareas[ID],tblTareas[Regla frecuencia],"")</f>
        <v>lunes a sabado</v>
      </c>
      <c r="I947">
        <f>_xlfn.XLOOKUP(tblGenerador[[#This Row],[ID_Tarea]],tblTareas[ID],tblTareas[Duración Estándar (min)],"")</f>
        <v>20</v>
      </c>
      <c r="J947" t="str">
        <f>_xlfn.XLOOKUP(tblGenerador[[#This Row],[ID_Tarea]],tblTareas[ID],tblTareas[Turno],"")</f>
        <v>Cualquiera</v>
      </c>
      <c r="K947" t="str">
        <f>_xlfn.XLOOKUP(tblGenerador[[#This Row],[ID_Tarea]],tblTareas[ID],tblTareas[Puesto],"")</f>
        <v>Sub Coordinadora</v>
      </c>
      <c r="L947">
        <f>_xlfn.XLOOKUP(tblGenerador[[#This Row],[ID_Tarea]],tblTareas[ID],tblTareas[Frec Diaria],"")</f>
        <v>1</v>
      </c>
      <c r="M947" t="str">
        <f>_xlfn.XLOOKUP(tblGenerador[[#This Row],[ID_Tarea]],tblTareas[ID],tblTareas[Excluir_Festivos],"")</f>
        <v>si</v>
      </c>
      <c r="N9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48" spans="1:14">
      <c r="A948" s="6">
        <v>46032</v>
      </c>
      <c r="B948">
        <f>IFERROR(_xlfn.XLOOKUP(tblGenerador[[#This Row],[Fecha]],tblCalendario[Fecha],tblCalendario[Num de Sem],""),"")</f>
        <v>2</v>
      </c>
      <c r="C948" t="str">
        <f>IFERROR(_xlfn.XLOOKUP(tblGenerador[[#This Row],[Fecha]],tblCalendario[Fecha],tblCalendario[Dia Semana],""),"")</f>
        <v>sábado</v>
      </c>
      <c r="D948">
        <f>IFERROR(_xlfn.XLOOKUP(tblGenerador[[#This Row],[Fecha]],tblCalendario[Fecha],tblCalendario[Mes],""),"")</f>
        <v>1</v>
      </c>
      <c r="E948" t="s">
        <v>208</v>
      </c>
      <c r="F948" t="str">
        <f>_xlfn.XLOOKUP(tblGenerador[[#This Row],[ID_Tarea]],tblTareas[ID],tblTareas[TAREAS],"")</f>
        <v>Acomodo Y Orden En Exhibiciones</v>
      </c>
      <c r="G948" t="str">
        <f>_xlfn.XLOOKUP(tblGenerador[[#This Row],[ID_Tarea]],tblTareas[ID],tblTareas[Tipo frecuencia],"")</f>
        <v>semanal</v>
      </c>
      <c r="H948" t="str">
        <f>_xlfn.XLOOKUP(tblGenerador[[#This Row],[ID_Tarea]],tblTareas[ID],tblTareas[Regla frecuencia],"")</f>
        <v>miércoles</v>
      </c>
      <c r="I948">
        <f>_xlfn.XLOOKUP(tblGenerador[[#This Row],[ID_Tarea]],tblTareas[ID],tblTareas[Duración Estándar (min)],"")</f>
        <v>10</v>
      </c>
      <c r="J948" t="str">
        <f>_xlfn.XLOOKUP(tblGenerador[[#This Row],[ID_Tarea]],tblTareas[ID],tblTareas[Turno],"")</f>
        <v>Cualquiera</v>
      </c>
      <c r="K948" t="str">
        <f>_xlfn.XLOOKUP(tblGenerador[[#This Row],[ID_Tarea]],tblTareas[ID],tblTareas[Puesto],"")</f>
        <v>Sub Coordinadora</v>
      </c>
      <c r="L948">
        <f>_xlfn.XLOOKUP(tblGenerador[[#This Row],[ID_Tarea]],tblTareas[ID],tblTareas[Frec Diaria],"")</f>
        <v>1</v>
      </c>
      <c r="M948" t="str">
        <f>_xlfn.XLOOKUP(tblGenerador[[#This Row],[ID_Tarea]],tblTareas[ID],tblTareas[Excluir_Festivos],"")</f>
        <v>si</v>
      </c>
      <c r="N9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49" spans="1:14">
      <c r="A949" s="6">
        <v>46032</v>
      </c>
      <c r="B949">
        <f>IFERROR(_xlfn.XLOOKUP(tblGenerador[[#This Row],[Fecha]],tblCalendario[Fecha],tblCalendario[Num de Sem],""),"")</f>
        <v>2</v>
      </c>
      <c r="C949" t="str">
        <f>IFERROR(_xlfn.XLOOKUP(tblGenerador[[#This Row],[Fecha]],tblCalendario[Fecha],tblCalendario[Dia Semana],""),"")</f>
        <v>sábado</v>
      </c>
      <c r="D949">
        <f>IFERROR(_xlfn.XLOOKUP(tblGenerador[[#This Row],[Fecha]],tblCalendario[Fecha],tblCalendario[Mes],""),"")</f>
        <v>1</v>
      </c>
      <c r="E949" t="s">
        <v>209</v>
      </c>
      <c r="F949" t="str">
        <f>_xlfn.XLOOKUP(tblGenerador[[#This Row],[ID_Tarea]],tblTareas[ID],tblTareas[TAREAS],"")</f>
        <v>Evidencia De Aparadores</v>
      </c>
      <c r="G949" t="str">
        <f>_xlfn.XLOOKUP(tblGenerador[[#This Row],[ID_Tarea]],tblTareas[ID],tblTareas[Tipo frecuencia],"")</f>
        <v>semanal</v>
      </c>
      <c r="H949" t="str">
        <f>_xlfn.XLOOKUP(tblGenerador[[#This Row],[ID_Tarea]],tblTareas[ID],tblTareas[Regla frecuencia],"")</f>
        <v>jueves</v>
      </c>
      <c r="I949">
        <f>_xlfn.XLOOKUP(tblGenerador[[#This Row],[ID_Tarea]],tblTareas[ID],tblTareas[Duración Estándar (min)],"")</f>
        <v>10</v>
      </c>
      <c r="J949" t="str">
        <f>_xlfn.XLOOKUP(tblGenerador[[#This Row],[ID_Tarea]],tblTareas[ID],tblTareas[Turno],"")</f>
        <v>Cualquiera</v>
      </c>
      <c r="K949" t="str">
        <f>_xlfn.XLOOKUP(tblGenerador[[#This Row],[ID_Tarea]],tblTareas[ID],tblTareas[Puesto],"")</f>
        <v>Sub Coordinadora</v>
      </c>
      <c r="L949">
        <f>_xlfn.XLOOKUP(tblGenerador[[#This Row],[ID_Tarea]],tblTareas[ID],tblTareas[Frec Diaria],"")</f>
        <v>1</v>
      </c>
      <c r="M949" t="str">
        <f>_xlfn.XLOOKUP(tblGenerador[[#This Row],[ID_Tarea]],tblTareas[ID],tblTareas[Excluir_Festivos],"")</f>
        <v>si</v>
      </c>
      <c r="N9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0" spans="1:14">
      <c r="A950" s="6">
        <v>46032</v>
      </c>
      <c r="B950">
        <f>IFERROR(_xlfn.XLOOKUP(tblGenerador[[#This Row],[Fecha]],tblCalendario[Fecha],tblCalendario[Num de Sem],""),"")</f>
        <v>2</v>
      </c>
      <c r="C950" t="str">
        <f>IFERROR(_xlfn.XLOOKUP(tblGenerador[[#This Row],[Fecha]],tblCalendario[Fecha],tblCalendario[Dia Semana],""),"")</f>
        <v>sábado</v>
      </c>
      <c r="D950">
        <f>IFERROR(_xlfn.XLOOKUP(tblGenerador[[#This Row],[Fecha]],tblCalendario[Fecha],tblCalendario[Mes],""),"")</f>
        <v>1</v>
      </c>
      <c r="E950" t="s">
        <v>210</v>
      </c>
      <c r="F950" t="str">
        <f>_xlfn.XLOOKUP(tblGenerador[[#This Row],[ID_Tarea]],tblTareas[ID],tblTareas[TAREAS],"")</f>
        <v>Identificar Art Con Foto Errónea</v>
      </c>
      <c r="G950" t="str">
        <f>_xlfn.XLOOKUP(tblGenerador[[#This Row],[ID_Tarea]],tblTareas[ID],tblTareas[Tipo frecuencia],"")</f>
        <v>personalizada</v>
      </c>
      <c r="H950" t="str">
        <f>_xlfn.XLOOKUP(tblGenerador[[#This Row],[ID_Tarea]],tblTareas[ID],tblTareas[Regla frecuencia],"")</f>
        <v>dia 8, dia 23</v>
      </c>
      <c r="I950">
        <f>_xlfn.XLOOKUP(tblGenerador[[#This Row],[ID_Tarea]],tblTareas[ID],tblTareas[Duración Estándar (min)],"")</f>
        <v>10</v>
      </c>
      <c r="J950" t="str">
        <f>_xlfn.XLOOKUP(tblGenerador[[#This Row],[ID_Tarea]],tblTareas[ID],tblTareas[Turno],"")</f>
        <v>Cualquiera</v>
      </c>
      <c r="K950" t="str">
        <f>_xlfn.XLOOKUP(tblGenerador[[#This Row],[ID_Tarea]],tblTareas[ID],tblTareas[Puesto],"")</f>
        <v>Sub Coordinadora</v>
      </c>
      <c r="L950">
        <f>_xlfn.XLOOKUP(tblGenerador[[#This Row],[ID_Tarea]],tblTareas[ID],tblTareas[Frec Diaria],"")</f>
        <v>1</v>
      </c>
      <c r="M950" t="str">
        <f>_xlfn.XLOOKUP(tblGenerador[[#This Row],[ID_Tarea]],tblTareas[ID],tblTareas[Excluir_Festivos],"")</f>
        <v>si</v>
      </c>
      <c r="N9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1" spans="1:14">
      <c r="A951" s="6">
        <v>46032</v>
      </c>
      <c r="B951">
        <f>IFERROR(_xlfn.XLOOKUP(tblGenerador[[#This Row],[Fecha]],tblCalendario[Fecha],tblCalendario[Num de Sem],""),"")</f>
        <v>2</v>
      </c>
      <c r="C951" t="str">
        <f>IFERROR(_xlfn.XLOOKUP(tblGenerador[[#This Row],[Fecha]],tblCalendario[Fecha],tblCalendario[Dia Semana],""),"")</f>
        <v>sábado</v>
      </c>
      <c r="D951">
        <f>IFERROR(_xlfn.XLOOKUP(tblGenerador[[#This Row],[Fecha]],tblCalendario[Fecha],tblCalendario[Mes],""),"")</f>
        <v>1</v>
      </c>
      <c r="E951" t="s">
        <v>211</v>
      </c>
      <c r="F951" t="str">
        <f>_xlfn.XLOOKUP(tblGenerador[[#This Row],[ID_Tarea]],tblTareas[ID],tblTareas[TAREAS],"")</f>
        <v>Lista De Puntos Verdes Vendidos</v>
      </c>
      <c r="G951" t="str">
        <f>_xlfn.XLOOKUP(tblGenerador[[#This Row],[ID_Tarea]],tblTareas[ID],tblTareas[Tipo frecuencia],"")</f>
        <v>diario</v>
      </c>
      <c r="H951" t="str">
        <f>_xlfn.XLOOKUP(tblGenerador[[#This Row],[ID_Tarea]],tblTareas[ID],tblTareas[Regla frecuencia],"")</f>
        <v>lunes a sabado</v>
      </c>
      <c r="I951">
        <f>_xlfn.XLOOKUP(tblGenerador[[#This Row],[ID_Tarea]],tblTareas[ID],tblTareas[Duración Estándar (min)],"")</f>
        <v>10</v>
      </c>
      <c r="J951" t="str">
        <f>_xlfn.XLOOKUP(tblGenerador[[#This Row],[ID_Tarea]],tblTareas[ID],tblTareas[Turno],"")</f>
        <v>Cualquiera</v>
      </c>
      <c r="K951" t="str">
        <f>_xlfn.XLOOKUP(tblGenerador[[#This Row],[ID_Tarea]],tblTareas[ID],tblTareas[Puesto],"")</f>
        <v>Asesora Ventas</v>
      </c>
      <c r="L951">
        <f>_xlfn.XLOOKUP(tblGenerador[[#This Row],[ID_Tarea]],tblTareas[ID],tblTareas[Frec Diaria],"")</f>
        <v>1</v>
      </c>
      <c r="M951" t="str">
        <f>_xlfn.XLOOKUP(tblGenerador[[#This Row],[ID_Tarea]],tblTareas[ID],tblTareas[Excluir_Festivos],"")</f>
        <v>si</v>
      </c>
      <c r="N9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52" spans="1:14">
      <c r="A952" s="6">
        <v>46032</v>
      </c>
      <c r="B952">
        <f>IFERROR(_xlfn.XLOOKUP(tblGenerador[[#This Row],[Fecha]],tblCalendario[Fecha],tblCalendario[Num de Sem],""),"")</f>
        <v>2</v>
      </c>
      <c r="C952" t="str">
        <f>IFERROR(_xlfn.XLOOKUP(tblGenerador[[#This Row],[Fecha]],tblCalendario[Fecha],tblCalendario[Dia Semana],""),"")</f>
        <v>sábado</v>
      </c>
      <c r="D952">
        <f>IFERROR(_xlfn.XLOOKUP(tblGenerador[[#This Row],[Fecha]],tblCalendario[Fecha],tblCalendario[Mes],""),"")</f>
        <v>1</v>
      </c>
      <c r="E952" t="s">
        <v>212</v>
      </c>
      <c r="F952" t="str">
        <f>_xlfn.XLOOKUP(tblGenerador[[#This Row],[ID_Tarea]],tblTareas[ID],tblTareas[TAREAS],"")</f>
        <v>Reporte Traspasos X Devolver Y Recibir.</v>
      </c>
      <c r="G952" t="str">
        <f>_xlfn.XLOOKUP(tblGenerador[[#This Row],[ID_Tarea]],tblTareas[ID],tblTareas[Tipo frecuencia],"")</f>
        <v>mensual</v>
      </c>
      <c r="H952" t="str">
        <f>_xlfn.XLOOKUP(tblGenerador[[#This Row],[ID_Tarea]],tblTareas[ID],tblTareas[Regla frecuencia],"")</f>
        <v>ultimo dia del mes</v>
      </c>
      <c r="I952">
        <f>_xlfn.XLOOKUP(tblGenerador[[#This Row],[ID_Tarea]],tblTareas[ID],tblTareas[Duración Estándar (min)],"")</f>
        <v>10</v>
      </c>
      <c r="J952" t="str">
        <f>_xlfn.XLOOKUP(tblGenerador[[#This Row],[ID_Tarea]],tblTareas[ID],tblTareas[Turno],"")</f>
        <v>Cualquiera</v>
      </c>
      <c r="K952" t="str">
        <f>_xlfn.XLOOKUP(tblGenerador[[#This Row],[ID_Tarea]],tblTareas[ID],tblTareas[Puesto],"")</f>
        <v>Auxiliar Administrativo</v>
      </c>
      <c r="L952">
        <f>_xlfn.XLOOKUP(tblGenerador[[#This Row],[ID_Tarea]],tblTareas[ID],tblTareas[Frec Diaria],"")</f>
        <v>1</v>
      </c>
      <c r="M952" t="str">
        <f>_xlfn.XLOOKUP(tblGenerador[[#This Row],[ID_Tarea]],tblTareas[ID],tblTareas[Excluir_Festivos],"")</f>
        <v>si</v>
      </c>
      <c r="N9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3" spans="1:14">
      <c r="A953" s="6">
        <v>46032</v>
      </c>
      <c r="B953">
        <f>IFERROR(_xlfn.XLOOKUP(tblGenerador[[#This Row],[Fecha]],tblCalendario[Fecha],tblCalendario[Num de Sem],""),"")</f>
        <v>2</v>
      </c>
      <c r="C953" t="str">
        <f>IFERROR(_xlfn.XLOOKUP(tblGenerador[[#This Row],[Fecha]],tblCalendario[Fecha],tblCalendario[Dia Semana],""),"")</f>
        <v>sábado</v>
      </c>
      <c r="D953">
        <f>IFERROR(_xlfn.XLOOKUP(tblGenerador[[#This Row],[Fecha]],tblCalendario[Fecha],tblCalendario[Mes],""),"")</f>
        <v>1</v>
      </c>
      <c r="E953" t="s">
        <v>213</v>
      </c>
      <c r="F953" t="str">
        <f>_xlfn.XLOOKUP(tblGenerador[[#This Row],[ID_Tarea]],tblTareas[ID],tblTareas[TAREAS],"")</f>
        <v>Orden En Almacén</v>
      </c>
      <c r="G953" t="str">
        <f>_xlfn.XLOOKUP(tblGenerador[[#This Row],[ID_Tarea]],tblTareas[ID],tblTareas[Tipo frecuencia],"")</f>
        <v>semanal</v>
      </c>
      <c r="H953" t="str">
        <f>_xlfn.XLOOKUP(tblGenerador[[#This Row],[ID_Tarea]],tblTareas[ID],tblTareas[Regla frecuencia],"")</f>
        <v>lunes, miercoles, viernes</v>
      </c>
      <c r="I953">
        <f>_xlfn.XLOOKUP(tblGenerador[[#This Row],[ID_Tarea]],tblTareas[ID],tblTareas[Duración Estándar (min)],"")</f>
        <v>10</v>
      </c>
      <c r="J953" t="str">
        <f>_xlfn.XLOOKUP(tblGenerador[[#This Row],[ID_Tarea]],tblTareas[ID],tblTareas[Turno],"")</f>
        <v>Cualquiera</v>
      </c>
      <c r="K953" t="str">
        <f>_xlfn.XLOOKUP(tblGenerador[[#This Row],[ID_Tarea]],tblTareas[ID],tblTareas[Puesto],"")</f>
        <v>Sub Coordinadora</v>
      </c>
      <c r="L953">
        <f>_xlfn.XLOOKUP(tblGenerador[[#This Row],[ID_Tarea]],tblTareas[ID],tblTareas[Frec Diaria],"")</f>
        <v>1</v>
      </c>
      <c r="M953" t="str">
        <f>_xlfn.XLOOKUP(tblGenerador[[#This Row],[ID_Tarea]],tblTareas[ID],tblTareas[Excluir_Festivos],"")</f>
        <v>si</v>
      </c>
      <c r="N9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4" spans="1:14">
      <c r="A954" s="6">
        <v>46032</v>
      </c>
      <c r="B954">
        <f>IFERROR(_xlfn.XLOOKUP(tblGenerador[[#This Row],[Fecha]],tblCalendario[Fecha],tblCalendario[Num de Sem],""),"")</f>
        <v>2</v>
      </c>
      <c r="C954" t="str">
        <f>IFERROR(_xlfn.XLOOKUP(tblGenerador[[#This Row],[Fecha]],tblCalendario[Fecha],tblCalendario[Dia Semana],""),"")</f>
        <v>sábado</v>
      </c>
      <c r="D954">
        <f>IFERROR(_xlfn.XLOOKUP(tblGenerador[[#This Row],[Fecha]],tblCalendario[Fecha],tblCalendario[Mes],""),"")</f>
        <v>1</v>
      </c>
      <c r="E954" t="s">
        <v>214</v>
      </c>
      <c r="F954" t="str">
        <f>_xlfn.XLOOKUP(tblGenerador[[#This Row],[ID_Tarea]],tblTareas[ID],tblTareas[TAREAS],"")</f>
        <v>Cajas De Punto Verde contadas vs Art en exhibicion</v>
      </c>
      <c r="G954" t="str">
        <f>_xlfn.XLOOKUP(tblGenerador[[#This Row],[ID_Tarea]],tblTareas[ID],tblTareas[Tipo frecuencia],"")</f>
        <v>personalizada</v>
      </c>
      <c r="H954" t="str">
        <f>_xlfn.XLOOKUP(tblGenerador[[#This Row],[ID_Tarea]],tblTareas[ID],tblTareas[Regla frecuencia],"")</f>
        <v>dia 10</v>
      </c>
      <c r="I954">
        <f>_xlfn.XLOOKUP(tblGenerador[[#This Row],[ID_Tarea]],tblTareas[ID],tblTareas[Duración Estándar (min)],"")</f>
        <v>10</v>
      </c>
      <c r="J954" t="str">
        <f>_xlfn.XLOOKUP(tblGenerador[[#This Row],[ID_Tarea]],tblTareas[ID],tblTareas[Turno],"")</f>
        <v>Cualquiera</v>
      </c>
      <c r="K954" t="str">
        <f>_xlfn.XLOOKUP(tblGenerador[[#This Row],[ID_Tarea]],tblTareas[ID],tblTareas[Puesto],"")</f>
        <v>Sub Coordinadora</v>
      </c>
      <c r="L954">
        <f>_xlfn.XLOOKUP(tblGenerador[[#This Row],[ID_Tarea]],tblTareas[ID],tblTareas[Frec Diaria],"")</f>
        <v>1</v>
      </c>
      <c r="M954" t="str">
        <f>_xlfn.XLOOKUP(tblGenerador[[#This Row],[ID_Tarea]],tblTareas[ID],tblTareas[Excluir_Festivos],"")</f>
        <v>si</v>
      </c>
      <c r="N9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55" spans="1:14">
      <c r="A955" s="6">
        <v>46032</v>
      </c>
      <c r="B955">
        <f>IFERROR(_xlfn.XLOOKUP(tblGenerador[[#This Row],[Fecha]],tblCalendario[Fecha],tblCalendario[Num de Sem],""),"")</f>
        <v>2</v>
      </c>
      <c r="C955" t="str">
        <f>IFERROR(_xlfn.XLOOKUP(tblGenerador[[#This Row],[Fecha]],tblCalendario[Fecha],tblCalendario[Dia Semana],""),"")</f>
        <v>sábado</v>
      </c>
      <c r="D955">
        <f>IFERROR(_xlfn.XLOOKUP(tblGenerador[[#This Row],[Fecha]],tblCalendario[Fecha],tblCalendario[Mes],""),"")</f>
        <v>1</v>
      </c>
      <c r="E955" t="s">
        <v>215</v>
      </c>
      <c r="F955" t="str">
        <f>_xlfn.XLOOKUP(tblGenerador[[#This Row],[ID_Tarea]],tblTareas[ID],tblTareas[TAREAS],"")</f>
        <v>Cajas En Almacén Sin Punto Verde O Tachado</v>
      </c>
      <c r="G955" t="str">
        <f>_xlfn.XLOOKUP(tblGenerador[[#This Row],[ID_Tarea]],tblTareas[ID],tblTareas[Tipo frecuencia],"")</f>
        <v>semanal</v>
      </c>
      <c r="H955" t="str">
        <f>_xlfn.XLOOKUP(tblGenerador[[#This Row],[ID_Tarea]],tblTareas[ID],tblTareas[Regla frecuencia],"")</f>
        <v>miércoles</v>
      </c>
      <c r="I955">
        <f>_xlfn.XLOOKUP(tblGenerador[[#This Row],[ID_Tarea]],tblTareas[ID],tblTareas[Duración Estándar (min)],"")</f>
        <v>10</v>
      </c>
      <c r="J955" t="str">
        <f>_xlfn.XLOOKUP(tblGenerador[[#This Row],[ID_Tarea]],tblTareas[ID],tblTareas[Turno],"")</f>
        <v>Cualquiera</v>
      </c>
      <c r="K955" t="str">
        <f>_xlfn.XLOOKUP(tblGenerador[[#This Row],[ID_Tarea]],tblTareas[ID],tblTareas[Puesto],"")</f>
        <v>Sub Coordinadora</v>
      </c>
      <c r="L955">
        <f>_xlfn.XLOOKUP(tblGenerador[[#This Row],[ID_Tarea]],tblTareas[ID],tblTareas[Frec Diaria],"")</f>
        <v>1</v>
      </c>
      <c r="M955" t="str">
        <f>_xlfn.XLOOKUP(tblGenerador[[#This Row],[ID_Tarea]],tblTareas[ID],tblTareas[Excluir_Festivos],"")</f>
        <v>si</v>
      </c>
      <c r="N9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6" spans="1:14">
      <c r="A956" s="6">
        <v>46032</v>
      </c>
      <c r="B956">
        <f>IFERROR(_xlfn.XLOOKUP(tblGenerador[[#This Row],[Fecha]],tblCalendario[Fecha],tblCalendario[Num de Sem],""),"")</f>
        <v>2</v>
      </c>
      <c r="C956" t="str">
        <f>IFERROR(_xlfn.XLOOKUP(tblGenerador[[#This Row],[Fecha]],tblCalendario[Fecha],tblCalendario[Dia Semana],""),"")</f>
        <v>sábado</v>
      </c>
      <c r="D956">
        <f>IFERROR(_xlfn.XLOOKUP(tblGenerador[[#This Row],[Fecha]],tblCalendario[Fecha],tblCalendario[Mes],""),"")</f>
        <v>1</v>
      </c>
      <c r="E956" t="s">
        <v>216</v>
      </c>
      <c r="F956" t="str">
        <f>_xlfn.XLOOKUP(tblGenerador[[#This Row],[ID_Tarea]],tblTareas[ID],tblTareas[TAREAS],"")</f>
        <v>Marcas Agrupadas en Almacen</v>
      </c>
      <c r="G956" t="str">
        <f>_xlfn.XLOOKUP(tblGenerador[[#This Row],[ID_Tarea]],tblTareas[ID],tblTareas[Tipo frecuencia],"")</f>
        <v>semanal</v>
      </c>
      <c r="H956" t="str">
        <f>_xlfn.XLOOKUP(tblGenerador[[#This Row],[ID_Tarea]],tblTareas[ID],tblTareas[Regla frecuencia],"")</f>
        <v>jueves</v>
      </c>
      <c r="I956">
        <f>_xlfn.XLOOKUP(tblGenerador[[#This Row],[ID_Tarea]],tblTareas[ID],tblTareas[Duración Estándar (min)],"")</f>
        <v>10</v>
      </c>
      <c r="J956" t="str">
        <f>_xlfn.XLOOKUP(tblGenerador[[#This Row],[ID_Tarea]],tblTareas[ID],tblTareas[Turno],"")</f>
        <v>Cualquiera</v>
      </c>
      <c r="K956" t="str">
        <f>_xlfn.XLOOKUP(tblGenerador[[#This Row],[ID_Tarea]],tblTareas[ID],tblTareas[Puesto],"")</f>
        <v>Sub Coordinadora</v>
      </c>
      <c r="L956">
        <f>_xlfn.XLOOKUP(tblGenerador[[#This Row],[ID_Tarea]],tblTareas[ID],tblTareas[Frec Diaria],"")</f>
        <v>1</v>
      </c>
      <c r="M956" t="str">
        <f>_xlfn.XLOOKUP(tblGenerador[[#This Row],[ID_Tarea]],tblTareas[ID],tblTareas[Excluir_Festivos],"")</f>
        <v>si</v>
      </c>
      <c r="N9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7" spans="1:14">
      <c r="A957" s="6">
        <v>46032</v>
      </c>
      <c r="B957">
        <f>IFERROR(_xlfn.XLOOKUP(tblGenerador[[#This Row],[Fecha]],tblCalendario[Fecha],tblCalendario[Num de Sem],""),"")</f>
        <v>2</v>
      </c>
      <c r="C957" t="str">
        <f>IFERROR(_xlfn.XLOOKUP(tblGenerador[[#This Row],[Fecha]],tblCalendario[Fecha],tblCalendario[Dia Semana],""),"")</f>
        <v>sábado</v>
      </c>
      <c r="D957">
        <f>IFERROR(_xlfn.XLOOKUP(tblGenerador[[#This Row],[Fecha]],tblCalendario[Fecha],tblCalendario[Mes],""),"")</f>
        <v>1</v>
      </c>
      <c r="E957" t="s">
        <v>217</v>
      </c>
      <c r="F957" t="str">
        <f>_xlfn.XLOOKUP(tblGenerador[[#This Row],[ID_Tarea]],tblTareas[ID],tblTareas[TAREAS],"")</f>
        <v>Cajas Maltratadas, Reparadas</v>
      </c>
      <c r="G957" t="str">
        <f>_xlfn.XLOOKUP(tblGenerador[[#This Row],[ID_Tarea]],tblTareas[ID],tblTareas[Tipo frecuencia],"")</f>
        <v>semanal</v>
      </c>
      <c r="H957" t="str">
        <f>_xlfn.XLOOKUP(tblGenerador[[#This Row],[ID_Tarea]],tblTareas[ID],tblTareas[Regla frecuencia],"")</f>
        <v>jueves</v>
      </c>
      <c r="I957">
        <f>_xlfn.XLOOKUP(tblGenerador[[#This Row],[ID_Tarea]],tblTareas[ID],tblTareas[Duración Estándar (min)],"")</f>
        <v>10</v>
      </c>
      <c r="J957" t="str">
        <f>_xlfn.XLOOKUP(tblGenerador[[#This Row],[ID_Tarea]],tblTareas[ID],tblTareas[Turno],"")</f>
        <v>Cualquiera</v>
      </c>
      <c r="K957" t="str">
        <f>_xlfn.XLOOKUP(tblGenerador[[#This Row],[ID_Tarea]],tblTareas[ID],tblTareas[Puesto],"")</f>
        <v>Sub Coordinadora</v>
      </c>
      <c r="L957">
        <f>_xlfn.XLOOKUP(tblGenerador[[#This Row],[ID_Tarea]],tblTareas[ID],tblTareas[Frec Diaria],"")</f>
        <v>1</v>
      </c>
      <c r="M957" t="str">
        <f>_xlfn.XLOOKUP(tblGenerador[[#This Row],[ID_Tarea]],tblTareas[ID],tblTareas[Excluir_Festivos],"")</f>
        <v>si</v>
      </c>
      <c r="N9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8" spans="1:14">
      <c r="A958" s="6">
        <v>46032</v>
      </c>
      <c r="B958">
        <f>IFERROR(_xlfn.XLOOKUP(tblGenerador[[#This Row],[Fecha]],tblCalendario[Fecha],tblCalendario[Num de Sem],""),"")</f>
        <v>2</v>
      </c>
      <c r="C958" t="str">
        <f>IFERROR(_xlfn.XLOOKUP(tblGenerador[[#This Row],[Fecha]],tblCalendario[Fecha],tblCalendario[Dia Semana],""),"")</f>
        <v>sábado</v>
      </c>
      <c r="D958">
        <f>IFERROR(_xlfn.XLOOKUP(tblGenerador[[#This Row],[Fecha]],tblCalendario[Fecha],tblCalendario[Mes],""),"")</f>
        <v>1</v>
      </c>
      <c r="E958" t="s">
        <v>218</v>
      </c>
      <c r="F958" t="str">
        <f>_xlfn.XLOOKUP(tblGenerador[[#This Row],[ID_Tarea]],tblTareas[ID],tblTareas[TAREAS],"")</f>
        <v>Cocina Limpia.</v>
      </c>
      <c r="G958" t="str">
        <f>_xlfn.XLOOKUP(tblGenerador[[#This Row],[ID_Tarea]],tblTareas[ID],tblTareas[Tipo frecuencia],"")</f>
        <v>semanal</v>
      </c>
      <c r="H958" t="str">
        <f>_xlfn.XLOOKUP(tblGenerador[[#This Row],[ID_Tarea]],tblTareas[ID],tblTareas[Regla frecuencia],"")</f>
        <v>domingo</v>
      </c>
      <c r="I958">
        <f>_xlfn.XLOOKUP(tblGenerador[[#This Row],[ID_Tarea]],tblTareas[ID],tblTareas[Duración Estándar (min)],"")</f>
        <v>10</v>
      </c>
      <c r="J958" t="str">
        <f>_xlfn.XLOOKUP(tblGenerador[[#This Row],[ID_Tarea]],tblTareas[ID],tblTareas[Turno],"")</f>
        <v>Cualquiera</v>
      </c>
      <c r="K958" t="str">
        <f>_xlfn.XLOOKUP(tblGenerador[[#This Row],[ID_Tarea]],tblTareas[ID],tblTareas[Puesto],"")</f>
        <v>Sub Coordinadora</v>
      </c>
      <c r="L958">
        <f>_xlfn.XLOOKUP(tblGenerador[[#This Row],[ID_Tarea]],tblTareas[ID],tblTareas[Frec Diaria],"")</f>
        <v>1</v>
      </c>
      <c r="M958" t="str">
        <f>_xlfn.XLOOKUP(tblGenerador[[#This Row],[ID_Tarea]],tblTareas[ID],tblTareas[Excluir_Festivos],"")</f>
        <v>si</v>
      </c>
      <c r="N9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59" spans="1:14">
      <c r="A959" s="6">
        <v>46032</v>
      </c>
      <c r="B959">
        <f>IFERROR(_xlfn.XLOOKUP(tblGenerador[[#This Row],[Fecha]],tblCalendario[Fecha],tblCalendario[Num de Sem],""),"")</f>
        <v>2</v>
      </c>
      <c r="C959" t="str">
        <f>IFERROR(_xlfn.XLOOKUP(tblGenerador[[#This Row],[Fecha]],tblCalendario[Fecha],tblCalendario[Dia Semana],""),"")</f>
        <v>sábado</v>
      </c>
      <c r="D959">
        <f>IFERROR(_xlfn.XLOOKUP(tblGenerador[[#This Row],[Fecha]],tblCalendario[Fecha],tblCalendario[Mes],""),"")</f>
        <v>1</v>
      </c>
      <c r="E959" t="s">
        <v>219</v>
      </c>
      <c r="F959" t="str">
        <f>_xlfn.XLOOKUP(tblGenerador[[#This Row],[ID_Tarea]],tblTareas[ID],tblTareas[TAREAS],"")</f>
        <v>Piso Limpio (Barrido/Trapeado)</v>
      </c>
      <c r="G959" t="str">
        <f>_xlfn.XLOOKUP(tblGenerador[[#This Row],[ID_Tarea]],tblTareas[ID],tblTareas[Tipo frecuencia],"")</f>
        <v>semanal</v>
      </c>
      <c r="H959" t="str">
        <f>_xlfn.XLOOKUP(tblGenerador[[#This Row],[ID_Tarea]],tblTareas[ID],tblTareas[Regla frecuencia],"")</f>
        <v>lunes</v>
      </c>
      <c r="I959">
        <f>_xlfn.XLOOKUP(tblGenerador[[#This Row],[ID_Tarea]],tblTareas[ID],tblTareas[Duración Estándar (min)],"")</f>
        <v>10</v>
      </c>
      <c r="J959" t="str">
        <f>_xlfn.XLOOKUP(tblGenerador[[#This Row],[ID_Tarea]],tblTareas[ID],tblTareas[Turno],"")</f>
        <v>Cualquiera</v>
      </c>
      <c r="K959" t="str">
        <f>_xlfn.XLOOKUP(tblGenerador[[#This Row],[ID_Tarea]],tblTareas[ID],tblTareas[Puesto],"")</f>
        <v>Sub Coordinadora</v>
      </c>
      <c r="L959">
        <f>_xlfn.XLOOKUP(tblGenerador[[#This Row],[ID_Tarea]],tblTareas[ID],tblTareas[Frec Diaria],"")</f>
        <v>1</v>
      </c>
      <c r="M959" t="str">
        <f>_xlfn.XLOOKUP(tblGenerador[[#This Row],[ID_Tarea]],tblTareas[ID],tblTareas[Excluir_Festivos],"")</f>
        <v>si</v>
      </c>
      <c r="N9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0" spans="1:14">
      <c r="A960" s="6">
        <v>46032</v>
      </c>
      <c r="B960">
        <f>IFERROR(_xlfn.XLOOKUP(tblGenerador[[#This Row],[Fecha]],tblCalendario[Fecha],tblCalendario[Num de Sem],""),"")</f>
        <v>2</v>
      </c>
      <c r="C960" t="str">
        <f>IFERROR(_xlfn.XLOOKUP(tblGenerador[[#This Row],[Fecha]],tblCalendario[Fecha],tblCalendario[Dia Semana],""),"")</f>
        <v>sábado</v>
      </c>
      <c r="D960">
        <f>IFERROR(_xlfn.XLOOKUP(tblGenerador[[#This Row],[Fecha]],tblCalendario[Fecha],tblCalendario[Mes],""),"")</f>
        <v>1</v>
      </c>
      <c r="E960" t="s">
        <v>220</v>
      </c>
      <c r="F960" t="str">
        <f>_xlfn.XLOOKUP(tblGenerador[[#This Row],[ID_Tarea]],tblTareas[ID],tblTareas[TAREAS],"")</f>
        <v>Sol. Cd/Lospi Autorizadas Archivadas</v>
      </c>
      <c r="G960" t="str">
        <f>_xlfn.XLOOKUP(tblGenerador[[#This Row],[ID_Tarea]],tblTareas[ID],tblTareas[Tipo frecuencia],"")</f>
        <v>semanal</v>
      </c>
      <c r="H960" t="str">
        <f>_xlfn.XLOOKUP(tblGenerador[[#This Row],[ID_Tarea]],tblTareas[ID],tblTareas[Regla frecuencia],"")</f>
        <v>miércoles</v>
      </c>
      <c r="I960">
        <f>_xlfn.XLOOKUP(tblGenerador[[#This Row],[ID_Tarea]],tblTareas[ID],tblTareas[Duración Estándar (min)],"")</f>
        <v>10</v>
      </c>
      <c r="J960" t="str">
        <f>_xlfn.XLOOKUP(tblGenerador[[#This Row],[ID_Tarea]],tblTareas[ID],tblTareas[Turno],"")</f>
        <v>Cualquiera</v>
      </c>
      <c r="K960" t="str">
        <f>_xlfn.XLOOKUP(tblGenerador[[#This Row],[ID_Tarea]],tblTareas[ID],tblTareas[Puesto],"")</f>
        <v>Sub Coordinadora</v>
      </c>
      <c r="L960">
        <f>_xlfn.XLOOKUP(tblGenerador[[#This Row],[ID_Tarea]],tblTareas[ID],tblTareas[Frec Diaria],"")</f>
        <v>1</v>
      </c>
      <c r="M960" t="str">
        <f>_xlfn.XLOOKUP(tblGenerador[[#This Row],[ID_Tarea]],tblTareas[ID],tblTareas[Excluir_Festivos],"")</f>
        <v>si</v>
      </c>
      <c r="N9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1" spans="1:14">
      <c r="A961" s="6">
        <v>46032</v>
      </c>
      <c r="B961">
        <f>IFERROR(_xlfn.XLOOKUP(tblGenerador[[#This Row],[Fecha]],tblCalendario[Fecha],tblCalendario[Num de Sem],""),"")</f>
        <v>2</v>
      </c>
      <c r="C961" t="str">
        <f>IFERROR(_xlfn.XLOOKUP(tblGenerador[[#This Row],[Fecha]],tblCalendario[Fecha],tblCalendario[Dia Semana],""),"")</f>
        <v>sábado</v>
      </c>
      <c r="D961">
        <f>IFERROR(_xlfn.XLOOKUP(tblGenerador[[#This Row],[Fecha]],tblCalendario[Fecha],tblCalendario[Mes],""),"")</f>
        <v>1</v>
      </c>
      <c r="E961" t="s">
        <v>221</v>
      </c>
      <c r="F961" t="str">
        <f>_xlfn.XLOOKUP(tblGenerador[[#This Row],[ID_Tarea]],tblTareas[ID],tblTareas[TAREAS],"")</f>
        <v>Lospi Autorizada Modificado En Sist. A Loal</v>
      </c>
      <c r="G961" t="str">
        <f>_xlfn.XLOOKUP(tblGenerador[[#This Row],[ID_Tarea]],tblTareas[ID],tblTareas[Tipo frecuencia],"")</f>
        <v>semanal</v>
      </c>
      <c r="H961" t="str">
        <f>_xlfn.XLOOKUP(tblGenerador[[#This Row],[ID_Tarea]],tblTareas[ID],tblTareas[Regla frecuencia],"")</f>
        <v>jueves</v>
      </c>
      <c r="I961">
        <f>_xlfn.XLOOKUP(tblGenerador[[#This Row],[ID_Tarea]],tblTareas[ID],tblTareas[Duración Estándar (min)],"")</f>
        <v>10</v>
      </c>
      <c r="J961" t="str">
        <f>_xlfn.XLOOKUP(tblGenerador[[#This Row],[ID_Tarea]],tblTareas[ID],tblTareas[Turno],"")</f>
        <v>Cualquiera</v>
      </c>
      <c r="K961" t="str">
        <f>_xlfn.XLOOKUP(tblGenerador[[#This Row],[ID_Tarea]],tblTareas[ID],tblTareas[Puesto],"")</f>
        <v>Sub Coordinadora</v>
      </c>
      <c r="L961">
        <f>_xlfn.XLOOKUP(tblGenerador[[#This Row],[ID_Tarea]],tblTareas[ID],tblTareas[Frec Diaria],"")</f>
        <v>1</v>
      </c>
      <c r="M961" t="str">
        <f>_xlfn.XLOOKUP(tblGenerador[[#This Row],[ID_Tarea]],tblTareas[ID],tblTareas[Excluir_Festivos],"")</f>
        <v>si</v>
      </c>
      <c r="N9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2" spans="1:14">
      <c r="A962" s="6">
        <v>46032</v>
      </c>
      <c r="B962">
        <f>IFERROR(_xlfn.XLOOKUP(tblGenerador[[#This Row],[Fecha]],tblCalendario[Fecha],tblCalendario[Num de Sem],""),"")</f>
        <v>2</v>
      </c>
      <c r="C962" t="str">
        <f>IFERROR(_xlfn.XLOOKUP(tblGenerador[[#This Row],[Fecha]],tblCalendario[Fecha],tblCalendario[Dia Semana],""),"")</f>
        <v>sábado</v>
      </c>
      <c r="D962">
        <f>IFERROR(_xlfn.XLOOKUP(tblGenerador[[#This Row],[Fecha]],tblCalendario[Fecha],tblCalendario[Mes],""),"")</f>
        <v>1</v>
      </c>
      <c r="E962" t="s">
        <v>222</v>
      </c>
      <c r="F962" t="str">
        <f>_xlfn.XLOOKUP(tblGenerador[[#This Row],[ID_Tarea]],tblTareas[ID],tblTareas[TAREAS],"")</f>
        <v>Sol. Cd/Lospi Autorizadas En Lista De Difusión</v>
      </c>
      <c r="G962" t="str">
        <f>_xlfn.XLOOKUP(tblGenerador[[#This Row],[ID_Tarea]],tblTareas[ID],tblTareas[Tipo frecuencia],"")</f>
        <v>semanal</v>
      </c>
      <c r="H962" t="str">
        <f>_xlfn.XLOOKUP(tblGenerador[[#This Row],[ID_Tarea]],tblTareas[ID],tblTareas[Regla frecuencia],"")</f>
        <v>viernes</v>
      </c>
      <c r="I962">
        <f>_xlfn.XLOOKUP(tblGenerador[[#This Row],[ID_Tarea]],tblTareas[ID],tblTareas[Duración Estándar (min)],"")</f>
        <v>10</v>
      </c>
      <c r="J962" t="str">
        <f>_xlfn.XLOOKUP(tblGenerador[[#This Row],[ID_Tarea]],tblTareas[ID],tblTareas[Turno],"")</f>
        <v>Cualquiera</v>
      </c>
      <c r="K962" t="str">
        <f>_xlfn.XLOOKUP(tblGenerador[[#This Row],[ID_Tarea]],tblTareas[ID],tblTareas[Puesto],"")</f>
        <v>Sub Coordinadora</v>
      </c>
      <c r="L962">
        <f>_xlfn.XLOOKUP(tblGenerador[[#This Row],[ID_Tarea]],tblTareas[ID],tblTareas[Frec Diaria],"")</f>
        <v>1</v>
      </c>
      <c r="M962" t="str">
        <f>_xlfn.XLOOKUP(tblGenerador[[#This Row],[ID_Tarea]],tblTareas[ID],tblTareas[Excluir_Festivos],"")</f>
        <v>si</v>
      </c>
      <c r="N9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3" spans="1:14">
      <c r="A963" s="6">
        <v>46032</v>
      </c>
      <c r="B963">
        <f>IFERROR(_xlfn.XLOOKUP(tblGenerador[[#This Row],[Fecha]],tblCalendario[Fecha],tblCalendario[Num de Sem],""),"")</f>
        <v>2</v>
      </c>
      <c r="C963" t="str">
        <f>IFERROR(_xlfn.XLOOKUP(tblGenerador[[#This Row],[Fecha]],tblCalendario[Fecha],tblCalendario[Dia Semana],""),"")</f>
        <v>sábado</v>
      </c>
      <c r="D963">
        <f>IFERROR(_xlfn.XLOOKUP(tblGenerador[[#This Row],[Fecha]],tblCalendario[Fecha],tblCalendario[Mes],""),"")</f>
        <v>1</v>
      </c>
      <c r="E963" t="s">
        <v>223</v>
      </c>
      <c r="F963" t="str">
        <f>_xlfn.XLOOKUP(tblGenerador[[#This Row],[ID_Tarea]],tblTareas[ID],tblTareas[TAREAS],"")</f>
        <v>Notas Generales Capturadas</v>
      </c>
      <c r="G963" t="str">
        <f>_xlfn.XLOOKUP(tblGenerador[[#This Row],[ID_Tarea]],tblTareas[ID],tblTareas[Tipo frecuencia],"")</f>
        <v>semanal</v>
      </c>
      <c r="H963" t="str">
        <f>_xlfn.XLOOKUP(tblGenerador[[#This Row],[ID_Tarea]],tblTareas[ID],tblTareas[Regla frecuencia],"")</f>
        <v>sábado</v>
      </c>
      <c r="I963">
        <f>_xlfn.XLOOKUP(tblGenerador[[#This Row],[ID_Tarea]],tblTareas[ID],tblTareas[Duración Estándar (min)],"")</f>
        <v>10</v>
      </c>
      <c r="J963" t="str">
        <f>_xlfn.XLOOKUP(tblGenerador[[#This Row],[ID_Tarea]],tblTareas[ID],tblTareas[Turno],"")</f>
        <v>Cualquiera</v>
      </c>
      <c r="K963" t="str">
        <f>_xlfn.XLOOKUP(tblGenerador[[#This Row],[ID_Tarea]],tblTareas[ID],tblTareas[Puesto],"")</f>
        <v>Sub Coordinadora</v>
      </c>
      <c r="L963">
        <f>_xlfn.XLOOKUP(tblGenerador[[#This Row],[ID_Tarea]],tblTareas[ID],tblTareas[Frec Diaria],"")</f>
        <v>1</v>
      </c>
      <c r="M963" t="str">
        <f>_xlfn.XLOOKUP(tblGenerador[[#This Row],[ID_Tarea]],tblTareas[ID],tblTareas[Excluir_Festivos],"")</f>
        <v>si</v>
      </c>
      <c r="N9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64" spans="1:14">
      <c r="A964" s="6">
        <v>46032</v>
      </c>
      <c r="B964">
        <f>IFERROR(_xlfn.XLOOKUP(tblGenerador[[#This Row],[Fecha]],tblCalendario[Fecha],tblCalendario[Num de Sem],""),"")</f>
        <v>2</v>
      </c>
      <c r="C964" t="str">
        <f>IFERROR(_xlfn.XLOOKUP(tblGenerador[[#This Row],[Fecha]],tblCalendario[Fecha],tblCalendario[Dia Semana],""),"")</f>
        <v>sábado</v>
      </c>
      <c r="D964">
        <f>IFERROR(_xlfn.XLOOKUP(tblGenerador[[#This Row],[Fecha]],tblCalendario[Fecha],tblCalendario[Mes],""),"")</f>
        <v>1</v>
      </c>
      <c r="E964" t="s">
        <v>224</v>
      </c>
      <c r="F964" t="str">
        <f>_xlfn.XLOOKUP(tblGenerador[[#This Row],[ID_Tarea]],tblTareas[ID],tblTareas[TAREAS],"")</f>
        <v>Formatos Disponibles Crédito Dir. Y Buro De Credito (20/40)</v>
      </c>
      <c r="G964" t="str">
        <f>_xlfn.XLOOKUP(tblGenerador[[#This Row],[ID_Tarea]],tblTareas[ID],tblTareas[Tipo frecuencia],"")</f>
        <v>semanal</v>
      </c>
      <c r="H964" t="str">
        <f>_xlfn.XLOOKUP(tblGenerador[[#This Row],[ID_Tarea]],tblTareas[ID],tblTareas[Regla frecuencia],"")</f>
        <v>domingo</v>
      </c>
      <c r="I964">
        <f>_xlfn.XLOOKUP(tblGenerador[[#This Row],[ID_Tarea]],tblTareas[ID],tblTareas[Duración Estándar (min)],"")</f>
        <v>10</v>
      </c>
      <c r="J964" t="str">
        <f>_xlfn.XLOOKUP(tblGenerador[[#This Row],[ID_Tarea]],tblTareas[ID],tblTareas[Turno],"")</f>
        <v>Cualquiera</v>
      </c>
      <c r="K964" t="str">
        <f>_xlfn.XLOOKUP(tblGenerador[[#This Row],[ID_Tarea]],tblTareas[ID],tblTareas[Puesto],"")</f>
        <v>Sub Coordinadora</v>
      </c>
      <c r="L964">
        <f>_xlfn.XLOOKUP(tblGenerador[[#This Row],[ID_Tarea]],tblTareas[ID],tblTareas[Frec Diaria],"")</f>
        <v>1</v>
      </c>
      <c r="M964" t="str">
        <f>_xlfn.XLOOKUP(tblGenerador[[#This Row],[ID_Tarea]],tblTareas[ID],tblTareas[Excluir_Festivos],"")</f>
        <v>si</v>
      </c>
      <c r="N9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5" spans="1:14">
      <c r="A965" s="6">
        <v>46032</v>
      </c>
      <c r="B965">
        <f>IFERROR(_xlfn.XLOOKUP(tblGenerador[[#This Row],[Fecha]],tblCalendario[Fecha],tblCalendario[Num de Sem],""),"")</f>
        <v>2</v>
      </c>
      <c r="C965" t="str">
        <f>IFERROR(_xlfn.XLOOKUP(tblGenerador[[#This Row],[Fecha]],tblCalendario[Fecha],tblCalendario[Dia Semana],""),"")</f>
        <v>sábado</v>
      </c>
      <c r="D965">
        <f>IFERROR(_xlfn.XLOOKUP(tblGenerador[[#This Row],[Fecha]],tblCalendario[Fecha],tblCalendario[Mes],""),"")</f>
        <v>1</v>
      </c>
      <c r="E965" t="s">
        <v>225</v>
      </c>
      <c r="F965" t="str">
        <f>_xlfn.XLOOKUP(tblGenerador[[#This Row],[ID_Tarea]],tblTareas[ID],tblTareas[TAREAS],"")</f>
        <v>Transferencias Registradas En Sistema</v>
      </c>
      <c r="G965" t="str">
        <f>_xlfn.XLOOKUP(tblGenerador[[#This Row],[ID_Tarea]],tblTareas[ID],tblTareas[Tipo frecuencia],"")</f>
        <v>semanal</v>
      </c>
      <c r="H965" t="str">
        <f>_xlfn.XLOOKUP(tblGenerador[[#This Row],[ID_Tarea]],tblTareas[ID],tblTareas[Regla frecuencia],"")</f>
        <v>lunes, miercoles, viernes</v>
      </c>
      <c r="I965">
        <f>_xlfn.XLOOKUP(tblGenerador[[#This Row],[ID_Tarea]],tblTareas[ID],tblTareas[Duración Estándar (min)],"")</f>
        <v>10</v>
      </c>
      <c r="J965" t="str">
        <f>_xlfn.XLOOKUP(tblGenerador[[#This Row],[ID_Tarea]],tblTareas[ID],tblTareas[Turno],"")</f>
        <v>Cualquiera</v>
      </c>
      <c r="K965" t="str">
        <f>_xlfn.XLOOKUP(tblGenerador[[#This Row],[ID_Tarea]],tblTareas[ID],tblTareas[Puesto],"")</f>
        <v>Sub Coordinadora</v>
      </c>
      <c r="L965">
        <f>_xlfn.XLOOKUP(tblGenerador[[#This Row],[ID_Tarea]],tblTareas[ID],tblTareas[Frec Diaria],"")</f>
        <v>1</v>
      </c>
      <c r="M965" t="str">
        <f>_xlfn.XLOOKUP(tblGenerador[[#This Row],[ID_Tarea]],tblTareas[ID],tblTareas[Excluir_Festivos],"")</f>
        <v>si</v>
      </c>
      <c r="N9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6" spans="1:14">
      <c r="A966" s="6">
        <v>46032</v>
      </c>
      <c r="B966">
        <f>IFERROR(_xlfn.XLOOKUP(tblGenerador[[#This Row],[Fecha]],tblCalendario[Fecha],tblCalendario[Num de Sem],""),"")</f>
        <v>2</v>
      </c>
      <c r="C966" t="str">
        <f>IFERROR(_xlfn.XLOOKUP(tblGenerador[[#This Row],[Fecha]],tblCalendario[Fecha],tblCalendario[Dia Semana],""),"")</f>
        <v>sábado</v>
      </c>
      <c r="D966">
        <f>IFERROR(_xlfn.XLOOKUP(tblGenerador[[#This Row],[Fecha]],tblCalendario[Fecha],tblCalendario[Mes],""),"")</f>
        <v>1</v>
      </c>
      <c r="E966" t="s">
        <v>226</v>
      </c>
      <c r="F966" t="str">
        <f>_xlfn.XLOOKUP(tblGenerador[[#This Row],[ID_Tarea]],tblTareas[ID],tblTareas[TAREAS],"")</f>
        <v>Mensajes De Whatsapp Respondidos</v>
      </c>
      <c r="G966" t="str">
        <f>_xlfn.XLOOKUP(tblGenerador[[#This Row],[ID_Tarea]],tblTareas[ID],tblTareas[Tipo frecuencia],"")</f>
        <v>diario</v>
      </c>
      <c r="H966" t="str">
        <f>_xlfn.XLOOKUP(tblGenerador[[#This Row],[ID_Tarea]],tblTareas[ID],tblTareas[Regla frecuencia],"")</f>
        <v>lunes a sabado</v>
      </c>
      <c r="I966">
        <f>_xlfn.XLOOKUP(tblGenerador[[#This Row],[ID_Tarea]],tblTareas[ID],tblTareas[Duración Estándar (min)],"")</f>
        <v>10</v>
      </c>
      <c r="J966" t="str">
        <f>_xlfn.XLOOKUP(tblGenerador[[#This Row],[ID_Tarea]],tblTareas[ID],tblTareas[Turno],"")</f>
        <v>Apertura</v>
      </c>
      <c r="K966" t="str">
        <f>_xlfn.XLOOKUP(tblGenerador[[#This Row],[ID_Tarea]],tblTareas[ID],tblTareas[Puesto],"")</f>
        <v>Sub Coordinadora</v>
      </c>
      <c r="L966">
        <f>_xlfn.XLOOKUP(tblGenerador[[#This Row],[ID_Tarea]],tblTareas[ID],tblTareas[Frec Diaria],"")</f>
        <v>1</v>
      </c>
      <c r="M966" t="str">
        <f>_xlfn.XLOOKUP(tblGenerador[[#This Row],[ID_Tarea]],tblTareas[ID],tblTareas[Excluir_Festivos],"")</f>
        <v>si</v>
      </c>
      <c r="N9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67" spans="1:14">
      <c r="A967" s="6">
        <v>46032</v>
      </c>
      <c r="B967">
        <f>IFERROR(_xlfn.XLOOKUP(tblGenerador[[#This Row],[Fecha]],tblCalendario[Fecha],tblCalendario[Num de Sem],""),"")</f>
        <v>2</v>
      </c>
      <c r="C967" t="str">
        <f>IFERROR(_xlfn.XLOOKUP(tblGenerador[[#This Row],[Fecha]],tblCalendario[Fecha],tblCalendario[Dia Semana],""),"")</f>
        <v>sábado</v>
      </c>
      <c r="D967">
        <f>IFERROR(_xlfn.XLOOKUP(tblGenerador[[#This Row],[Fecha]],tblCalendario[Fecha],tblCalendario[Mes],""),"")</f>
        <v>1</v>
      </c>
      <c r="E967" t="s">
        <v>227</v>
      </c>
      <c r="F967" t="str">
        <f>_xlfn.XLOOKUP(tblGenerador[[#This Row],[ID_Tarea]],tblTareas[ID],tblTareas[TAREAS],"")</f>
        <v>Evaluación Cajero (# De Ine’S En Caja)</v>
      </c>
      <c r="G967" t="str">
        <f>_xlfn.XLOOKUP(tblGenerador[[#This Row],[ID_Tarea]],tblTareas[ID],tblTareas[Tipo frecuencia],"")</f>
        <v>semanal</v>
      </c>
      <c r="H967" t="str">
        <f>_xlfn.XLOOKUP(tblGenerador[[#This Row],[ID_Tarea]],tblTareas[ID],tblTareas[Regla frecuencia],"")</f>
        <v>miércoles</v>
      </c>
      <c r="I967">
        <f>_xlfn.XLOOKUP(tblGenerador[[#This Row],[ID_Tarea]],tblTareas[ID],tblTareas[Duración Estándar (min)],"")</f>
        <v>10</v>
      </c>
      <c r="J967" t="str">
        <f>_xlfn.XLOOKUP(tblGenerador[[#This Row],[ID_Tarea]],tblTareas[ID],tblTareas[Turno],"")</f>
        <v>Cualquiera</v>
      </c>
      <c r="K967" t="str">
        <f>_xlfn.XLOOKUP(tblGenerador[[#This Row],[ID_Tarea]],tblTareas[ID],tblTareas[Puesto],"")</f>
        <v>Sub Coordinadora</v>
      </c>
      <c r="L967">
        <f>_xlfn.XLOOKUP(tblGenerador[[#This Row],[ID_Tarea]],tblTareas[ID],tblTareas[Frec Diaria],"")</f>
        <v>1</v>
      </c>
      <c r="M967" t="str">
        <f>_xlfn.XLOOKUP(tblGenerador[[#This Row],[ID_Tarea]],tblTareas[ID],tblTareas[Excluir_Festivos],"")</f>
        <v>si</v>
      </c>
      <c r="N9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8" spans="1:14">
      <c r="A968" s="6">
        <v>46032</v>
      </c>
      <c r="B968">
        <f>IFERROR(_xlfn.XLOOKUP(tblGenerador[[#This Row],[Fecha]],tblCalendario[Fecha],tblCalendario[Num de Sem],""),"")</f>
        <v>2</v>
      </c>
      <c r="C968" t="str">
        <f>IFERROR(_xlfn.XLOOKUP(tblGenerador[[#This Row],[Fecha]],tblCalendario[Fecha],tblCalendario[Dia Semana],""),"")</f>
        <v>sábado</v>
      </c>
      <c r="D968">
        <f>IFERROR(_xlfn.XLOOKUP(tblGenerador[[#This Row],[Fecha]],tblCalendario[Fecha],tblCalendario[Mes],""),"")</f>
        <v>1</v>
      </c>
      <c r="E968" t="s">
        <v>228</v>
      </c>
      <c r="F968" t="str">
        <f>_xlfn.XLOOKUP(tblGenerador[[#This Row],[ID_Tarea]],tblTareas[ID],tblTareas[TAREAS],"")</f>
        <v>Cambio En Fondo De Caja</v>
      </c>
      <c r="G968" t="str">
        <f>_xlfn.XLOOKUP(tblGenerador[[#This Row],[ID_Tarea]],tblTareas[ID],tblTareas[Tipo frecuencia],"")</f>
        <v>semanal</v>
      </c>
      <c r="H968" t="str">
        <f>_xlfn.XLOOKUP(tblGenerador[[#This Row],[ID_Tarea]],tblTareas[ID],tblTareas[Regla frecuencia],"")</f>
        <v>jueves</v>
      </c>
      <c r="I968">
        <f>_xlfn.XLOOKUP(tblGenerador[[#This Row],[ID_Tarea]],tblTareas[ID],tblTareas[Duración Estándar (min)],"")</f>
        <v>10</v>
      </c>
      <c r="J968" t="str">
        <f>_xlfn.XLOOKUP(tblGenerador[[#This Row],[ID_Tarea]],tblTareas[ID],tblTareas[Turno],"")</f>
        <v>Cualquiera</v>
      </c>
      <c r="K968" t="str">
        <f>_xlfn.XLOOKUP(tblGenerador[[#This Row],[ID_Tarea]],tblTareas[ID],tblTareas[Puesto],"")</f>
        <v>Sub Coordinadora</v>
      </c>
      <c r="L968">
        <f>_xlfn.XLOOKUP(tblGenerador[[#This Row],[ID_Tarea]],tblTareas[ID],tblTareas[Frec Diaria],"")</f>
        <v>1</v>
      </c>
      <c r="M968" t="str">
        <f>_xlfn.XLOOKUP(tblGenerador[[#This Row],[ID_Tarea]],tblTareas[ID],tblTareas[Excluir_Festivos],"")</f>
        <v>si</v>
      </c>
      <c r="N9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69" spans="1:14">
      <c r="A969" s="6">
        <v>46032</v>
      </c>
      <c r="B969">
        <f>IFERROR(_xlfn.XLOOKUP(tblGenerador[[#This Row],[Fecha]],tblCalendario[Fecha],tblCalendario[Num de Sem],""),"")</f>
        <v>2</v>
      </c>
      <c r="C969" t="str">
        <f>IFERROR(_xlfn.XLOOKUP(tblGenerador[[#This Row],[Fecha]],tblCalendario[Fecha],tblCalendario[Dia Semana],""),"")</f>
        <v>sábado</v>
      </c>
      <c r="D969">
        <f>IFERROR(_xlfn.XLOOKUP(tblGenerador[[#This Row],[Fecha]],tblCalendario[Fecha],tblCalendario[Mes],""),"")</f>
        <v>1</v>
      </c>
      <c r="E969" t="s">
        <v>229</v>
      </c>
      <c r="F969" t="str">
        <f>_xlfn.XLOOKUP(tblGenerador[[#This Row],[ID_Tarea]],tblTareas[ID],tblTareas[TAREAS],"")</f>
        <v>Revisión De Fondos De Caja</v>
      </c>
      <c r="G969" t="str">
        <f>_xlfn.XLOOKUP(tblGenerador[[#This Row],[ID_Tarea]],tblTareas[ID],tblTareas[Tipo frecuencia],"")</f>
        <v>diario</v>
      </c>
      <c r="H969" t="str">
        <f>_xlfn.XLOOKUP(tblGenerador[[#This Row],[ID_Tarea]],tblTareas[ID],tblTareas[Regla frecuencia],"")</f>
        <v>lunes a sabado</v>
      </c>
      <c r="I969">
        <f>_xlfn.XLOOKUP(tblGenerador[[#This Row],[ID_Tarea]],tblTareas[ID],tblTareas[Duración Estándar (min)],"")</f>
        <v>5</v>
      </c>
      <c r="J969" t="str">
        <f>_xlfn.XLOOKUP(tblGenerador[[#This Row],[ID_Tarea]],tblTareas[ID],tblTareas[Turno],"")</f>
        <v>Cualquiera</v>
      </c>
      <c r="K969" t="str">
        <f>_xlfn.XLOOKUP(tblGenerador[[#This Row],[ID_Tarea]],tblTareas[ID],tblTareas[Puesto],"")</f>
        <v>Sub Coordinadora</v>
      </c>
      <c r="L969">
        <f>_xlfn.XLOOKUP(tblGenerador[[#This Row],[ID_Tarea]],tblTareas[ID],tblTareas[Frec Diaria],"")</f>
        <v>1</v>
      </c>
      <c r="M969" t="str">
        <f>_xlfn.XLOOKUP(tblGenerador[[#This Row],[ID_Tarea]],tblTareas[ID],tblTareas[Excluir_Festivos],"")</f>
        <v>si</v>
      </c>
      <c r="N9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0" spans="1:14">
      <c r="A970" s="6">
        <v>46032</v>
      </c>
      <c r="B970">
        <f>IFERROR(_xlfn.XLOOKUP(tblGenerador[[#This Row],[Fecha]],tblCalendario[Fecha],tblCalendario[Num de Sem],""),"")</f>
        <v>2</v>
      </c>
      <c r="C970" t="str">
        <f>IFERROR(_xlfn.XLOOKUP(tblGenerador[[#This Row],[Fecha]],tblCalendario[Fecha],tblCalendario[Dia Semana],""),"")</f>
        <v>sábado</v>
      </c>
      <c r="D970">
        <f>IFERROR(_xlfn.XLOOKUP(tblGenerador[[#This Row],[Fecha]],tblCalendario[Fecha],tblCalendario[Mes],""),"")</f>
        <v>1</v>
      </c>
      <c r="E970" t="s">
        <v>230</v>
      </c>
      <c r="F970" t="str">
        <f>_xlfn.XLOOKUP(tblGenerador[[#This Row],[ID_Tarea]],tblTareas[ID],tblTareas[TAREAS],"")</f>
        <v>Colaboradores Compartieron Estados</v>
      </c>
      <c r="G970" t="str">
        <f>_xlfn.XLOOKUP(tblGenerador[[#This Row],[ID_Tarea]],tblTareas[ID],tblTareas[Tipo frecuencia],"")</f>
        <v>semanal</v>
      </c>
      <c r="H970" t="str">
        <f>_xlfn.XLOOKUP(tblGenerador[[#This Row],[ID_Tarea]],tblTareas[ID],tblTareas[Regla frecuencia],"")</f>
        <v>sábado</v>
      </c>
      <c r="I970">
        <f>_xlfn.XLOOKUP(tblGenerador[[#This Row],[ID_Tarea]],tblTareas[ID],tblTareas[Duración Estándar (min)],"")</f>
        <v>10</v>
      </c>
      <c r="J970" t="str">
        <f>_xlfn.XLOOKUP(tblGenerador[[#This Row],[ID_Tarea]],tblTareas[ID],tblTareas[Turno],"")</f>
        <v>Cualquiera</v>
      </c>
      <c r="K970" t="str">
        <f>_xlfn.XLOOKUP(tblGenerador[[#This Row],[ID_Tarea]],tblTareas[ID],tblTareas[Puesto],"")</f>
        <v>Sub Coordinadora</v>
      </c>
      <c r="L970">
        <f>_xlfn.XLOOKUP(tblGenerador[[#This Row],[ID_Tarea]],tblTareas[ID],tblTareas[Frec Diaria],"")</f>
        <v>1</v>
      </c>
      <c r="M970" t="str">
        <f>_xlfn.XLOOKUP(tblGenerador[[#This Row],[ID_Tarea]],tblTareas[ID],tblTareas[Excluir_Festivos],"")</f>
        <v>si</v>
      </c>
      <c r="N9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1" spans="1:14">
      <c r="A971" s="6">
        <v>46032</v>
      </c>
      <c r="B971">
        <f>IFERROR(_xlfn.XLOOKUP(tblGenerador[[#This Row],[Fecha]],tblCalendario[Fecha],tblCalendario[Num de Sem],""),"")</f>
        <v>2</v>
      </c>
      <c r="C971" t="str">
        <f>IFERROR(_xlfn.XLOOKUP(tblGenerador[[#This Row],[Fecha]],tblCalendario[Fecha],tblCalendario[Dia Semana],""),"")</f>
        <v>sábado</v>
      </c>
      <c r="D971">
        <f>IFERROR(_xlfn.XLOOKUP(tblGenerador[[#This Row],[Fecha]],tblCalendario[Fecha],tblCalendario[Mes],""),"")</f>
        <v>1</v>
      </c>
      <c r="E971" t="s">
        <v>231</v>
      </c>
      <c r="F971" t="str">
        <f>_xlfn.XLOOKUP(tblGenerador[[#This Row],[ID_Tarea]],tblTareas[ID],tblTareas[TAREAS],"")</f>
        <v>Listas De Difusión Whatsapp</v>
      </c>
      <c r="G971" t="str">
        <f>_xlfn.XLOOKUP(tblGenerador[[#This Row],[ID_Tarea]],tblTareas[ID],tblTareas[Tipo frecuencia],"")</f>
        <v>semanal</v>
      </c>
      <c r="H971" t="str">
        <f>_xlfn.XLOOKUP(tblGenerador[[#This Row],[ID_Tarea]],tblTareas[ID],tblTareas[Regla frecuencia],"")</f>
        <v>Jueves</v>
      </c>
      <c r="I971">
        <f>_xlfn.XLOOKUP(tblGenerador[[#This Row],[ID_Tarea]],tblTareas[ID],tblTareas[Duración Estándar (min)],"")</f>
        <v>10</v>
      </c>
      <c r="J971" t="str">
        <f>_xlfn.XLOOKUP(tblGenerador[[#This Row],[ID_Tarea]],tblTareas[ID],tblTareas[Turno],"")</f>
        <v>Cualquiera</v>
      </c>
      <c r="K971" t="str">
        <f>_xlfn.XLOOKUP(tblGenerador[[#This Row],[ID_Tarea]],tblTareas[ID],tblTareas[Puesto],"")</f>
        <v>Sub Coordinadora</v>
      </c>
      <c r="L971">
        <f>_xlfn.XLOOKUP(tblGenerador[[#This Row],[ID_Tarea]],tblTareas[ID],tblTareas[Frec Diaria],"")</f>
        <v>1</v>
      </c>
      <c r="M971" t="str">
        <f>_xlfn.XLOOKUP(tblGenerador[[#This Row],[ID_Tarea]],tblTareas[ID],tblTareas[Excluir_Festivos],"")</f>
        <v>si</v>
      </c>
      <c r="N9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2" spans="1:14">
      <c r="A972" s="6">
        <v>46032</v>
      </c>
      <c r="B972">
        <f>IFERROR(_xlfn.XLOOKUP(tblGenerador[[#This Row],[Fecha]],tblCalendario[Fecha],tblCalendario[Num de Sem],""),"")</f>
        <v>2</v>
      </c>
      <c r="C972" t="str">
        <f>IFERROR(_xlfn.XLOOKUP(tblGenerador[[#This Row],[Fecha]],tblCalendario[Fecha],tblCalendario[Dia Semana],""),"")</f>
        <v>sábado</v>
      </c>
      <c r="D972">
        <f>IFERROR(_xlfn.XLOOKUP(tblGenerador[[#This Row],[Fecha]],tblCalendario[Fecha],tblCalendario[Mes],""),"")</f>
        <v>1</v>
      </c>
      <c r="E972" t="s">
        <v>232</v>
      </c>
      <c r="F972" t="str">
        <f>_xlfn.XLOOKUP(tblGenerador[[#This Row],[ID_Tarea]],tblTareas[ID],tblTareas[TAREAS],"")</f>
        <v>Validar Que Cte. Reciba Lista De Difusión</v>
      </c>
      <c r="G972" t="str">
        <f>_xlfn.XLOOKUP(tblGenerador[[#This Row],[ID_Tarea]],tblTareas[ID],tblTareas[Tipo frecuencia],"")</f>
        <v>semanal</v>
      </c>
      <c r="H972" t="str">
        <f>_xlfn.XLOOKUP(tblGenerador[[#This Row],[ID_Tarea]],tblTareas[ID],tblTareas[Regla frecuencia],"")</f>
        <v>lunes</v>
      </c>
      <c r="I972">
        <f>_xlfn.XLOOKUP(tblGenerador[[#This Row],[ID_Tarea]],tblTareas[ID],tblTareas[Duración Estándar (min)],"")</f>
        <v>10</v>
      </c>
      <c r="J972" t="str">
        <f>_xlfn.XLOOKUP(tblGenerador[[#This Row],[ID_Tarea]],tblTareas[ID],tblTareas[Turno],"")</f>
        <v>Cualquiera</v>
      </c>
      <c r="K972" t="str">
        <f>_xlfn.XLOOKUP(tblGenerador[[#This Row],[ID_Tarea]],tblTareas[ID],tblTareas[Puesto],"")</f>
        <v>Sub Coordinadora</v>
      </c>
      <c r="L972">
        <f>_xlfn.XLOOKUP(tblGenerador[[#This Row],[ID_Tarea]],tblTareas[ID],tblTareas[Frec Diaria],"")</f>
        <v>1</v>
      </c>
      <c r="M972" t="str">
        <f>_xlfn.XLOOKUP(tblGenerador[[#This Row],[ID_Tarea]],tblTareas[ID],tblTareas[Excluir_Festivos],"")</f>
        <v>si</v>
      </c>
      <c r="N9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3" spans="1:14">
      <c r="A973" s="6">
        <v>46032</v>
      </c>
      <c r="B973">
        <f>IFERROR(_xlfn.XLOOKUP(tblGenerador[[#This Row],[Fecha]],tblCalendario[Fecha],tblCalendario[Num de Sem],""),"")</f>
        <v>2</v>
      </c>
      <c r="C973" t="str">
        <f>IFERROR(_xlfn.XLOOKUP(tblGenerador[[#This Row],[Fecha]],tblCalendario[Fecha],tblCalendario[Dia Semana],""),"")</f>
        <v>sábado</v>
      </c>
      <c r="D973">
        <f>IFERROR(_xlfn.XLOOKUP(tblGenerador[[#This Row],[Fecha]],tblCalendario[Fecha],tblCalendario[Mes],""),"")</f>
        <v>1</v>
      </c>
      <c r="E973" t="s">
        <v>233</v>
      </c>
      <c r="F973" t="str">
        <f>_xlfn.XLOOKUP(tblGenerador[[#This Row],[ID_Tarea]],tblTareas[ID],tblTareas[TAREAS],"")</f>
        <v>Limpieza Profunda Sillones Jabon y Cepillo</v>
      </c>
      <c r="G973" t="str">
        <f>_xlfn.XLOOKUP(tblGenerador[[#This Row],[ID_Tarea]],tblTareas[ID],tblTareas[Tipo frecuencia],"")</f>
        <v>trimestral</v>
      </c>
      <c r="H973" t="str">
        <f>_xlfn.XLOOKUP(tblGenerador[[#This Row],[ID_Tarea]],tblTareas[ID],tblTareas[Regla frecuencia],"")</f>
        <v>trimestral, primer lunes</v>
      </c>
      <c r="I973">
        <f>_xlfn.XLOOKUP(tblGenerador[[#This Row],[ID_Tarea]],tblTareas[ID],tblTareas[Duración Estándar (min)],"")</f>
        <v>60</v>
      </c>
      <c r="J973" t="str">
        <f>_xlfn.XLOOKUP(tblGenerador[[#This Row],[ID_Tarea]],tblTareas[ID],tblTareas[Turno],"")</f>
        <v>Cualquiera</v>
      </c>
      <c r="K973" t="str">
        <f>_xlfn.XLOOKUP(tblGenerador[[#This Row],[ID_Tarea]],tblTareas[ID],tblTareas[Puesto],"")</f>
        <v>Asesora Ventas</v>
      </c>
      <c r="L973">
        <f>_xlfn.XLOOKUP(tblGenerador[[#This Row],[ID_Tarea]],tblTareas[ID],tblTareas[Frec Diaria],"")</f>
        <v>1</v>
      </c>
      <c r="M973" t="str">
        <f>_xlfn.XLOOKUP(tblGenerador[[#This Row],[ID_Tarea]],tblTareas[ID],tblTareas[Excluir_Festivos],"")</f>
        <v>si</v>
      </c>
      <c r="N9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4" spans="1:14">
      <c r="A974" s="6">
        <v>46032</v>
      </c>
      <c r="B974">
        <f>IFERROR(_xlfn.XLOOKUP(tblGenerador[[#This Row],[Fecha]],tblCalendario[Fecha],tblCalendario[Num de Sem],""),"")</f>
        <v>2</v>
      </c>
      <c r="C974" t="str">
        <f>IFERROR(_xlfn.XLOOKUP(tblGenerador[[#This Row],[Fecha]],tblCalendario[Fecha],tblCalendario[Dia Semana],""),"")</f>
        <v>sábado</v>
      </c>
      <c r="D974">
        <f>IFERROR(_xlfn.XLOOKUP(tblGenerador[[#This Row],[Fecha]],tblCalendario[Fecha],tblCalendario[Mes],""),"")</f>
        <v>1</v>
      </c>
      <c r="E974" t="s">
        <v>234</v>
      </c>
      <c r="F974" t="str">
        <f>_xlfn.XLOOKUP(tblGenerador[[#This Row],[ID_Tarea]],tblTareas[ID],tblTareas[TAREAS],"")</f>
        <v>Abrochado De Correas Y Cintas</v>
      </c>
      <c r="G974" t="str">
        <f>_xlfn.XLOOKUP(tblGenerador[[#This Row],[ID_Tarea]],tblTareas[ID],tblTareas[Tipo frecuencia],"")</f>
        <v>personalizada</v>
      </c>
      <c r="H974" t="str">
        <f>_xlfn.XLOOKUP(tblGenerador[[#This Row],[ID_Tarea]],tblTareas[ID],tblTareas[Regla frecuencia],"")</f>
        <v>lunes, miercoles, viernes</v>
      </c>
      <c r="I974">
        <f>_xlfn.XLOOKUP(tblGenerador[[#This Row],[ID_Tarea]],tblTareas[ID],tblTareas[Duración Estándar (min)],"")</f>
        <v>10</v>
      </c>
      <c r="J974" t="str">
        <f>_xlfn.XLOOKUP(tblGenerador[[#This Row],[ID_Tarea]],tblTareas[ID],tblTareas[Turno],"")</f>
        <v>Cualquiera</v>
      </c>
      <c r="K974" t="str">
        <f>_xlfn.XLOOKUP(tblGenerador[[#This Row],[ID_Tarea]],tblTareas[ID],tblTareas[Puesto],"")</f>
        <v>Asesora Ventas</v>
      </c>
      <c r="L974">
        <f>_xlfn.XLOOKUP(tblGenerador[[#This Row],[ID_Tarea]],tblTareas[ID],tblTareas[Frec Diaria],"")</f>
        <v>1</v>
      </c>
      <c r="M974" t="str">
        <f>_xlfn.XLOOKUP(tblGenerador[[#This Row],[ID_Tarea]],tblTareas[ID],tblTareas[Excluir_Festivos],"")</f>
        <v>si</v>
      </c>
      <c r="N9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75" spans="1:14">
      <c r="A975" s="6">
        <v>46032</v>
      </c>
      <c r="B975">
        <f>IFERROR(_xlfn.XLOOKUP(tblGenerador[[#This Row],[Fecha]],tblCalendario[Fecha],tblCalendario[Num de Sem],""),"")</f>
        <v>2</v>
      </c>
      <c r="C975" t="str">
        <f>IFERROR(_xlfn.XLOOKUP(tblGenerador[[#This Row],[Fecha]],tblCalendario[Fecha],tblCalendario[Dia Semana],""),"")</f>
        <v>sábado</v>
      </c>
      <c r="D975">
        <f>IFERROR(_xlfn.XLOOKUP(tblGenerador[[#This Row],[Fecha]],tblCalendario[Fecha],tblCalendario[Mes],""),"")</f>
        <v>1</v>
      </c>
      <c r="E975" t="s">
        <v>235</v>
      </c>
      <c r="F975" t="str">
        <f>_xlfn.XLOOKUP(tblGenerador[[#This Row],[ID_Tarea]],tblTareas[ID],tblTareas[TAREAS],"")</f>
        <v>Cierre De Tienda</v>
      </c>
      <c r="G975" t="str">
        <f>_xlfn.XLOOKUP(tblGenerador[[#This Row],[ID_Tarea]],tblTareas[ID],tblTareas[Tipo frecuencia],"")</f>
        <v>diario</v>
      </c>
      <c r="H975" t="str">
        <f>_xlfn.XLOOKUP(tblGenerador[[#This Row],[ID_Tarea]],tblTareas[ID],tblTareas[Regla frecuencia],"")</f>
        <v>diario</v>
      </c>
      <c r="I975">
        <f>_xlfn.XLOOKUP(tblGenerador[[#This Row],[ID_Tarea]],tblTareas[ID],tblTareas[Duración Estándar (min)],"")</f>
        <v>5</v>
      </c>
      <c r="J975" t="str">
        <f>_xlfn.XLOOKUP(tblGenerador[[#This Row],[ID_Tarea]],tblTareas[ID],tblTareas[Turno],"")</f>
        <v>Cierre</v>
      </c>
      <c r="K975" t="str">
        <f>_xlfn.XLOOKUP(tblGenerador[[#This Row],[ID_Tarea]],tblTareas[ID],tblTareas[Puesto],"")</f>
        <v>Asesora Ventas</v>
      </c>
      <c r="L975">
        <f>_xlfn.XLOOKUP(tblGenerador[[#This Row],[ID_Tarea]],tblTareas[ID],tblTareas[Frec Diaria],"")</f>
        <v>1</v>
      </c>
      <c r="M975" t="str">
        <f>_xlfn.XLOOKUP(tblGenerador[[#This Row],[ID_Tarea]],tblTareas[ID],tblTareas[Excluir_Festivos],"")</f>
        <v>si</v>
      </c>
      <c r="N9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6" spans="1:14">
      <c r="A976" s="6">
        <v>46032</v>
      </c>
      <c r="B976">
        <f>IFERROR(_xlfn.XLOOKUP(tblGenerador[[#This Row],[Fecha]],tblCalendario[Fecha],tblCalendario[Num de Sem],""),"")</f>
        <v>2</v>
      </c>
      <c r="C976" t="str">
        <f>IFERROR(_xlfn.XLOOKUP(tblGenerador[[#This Row],[Fecha]],tblCalendario[Fecha],tblCalendario[Dia Semana],""),"")</f>
        <v>sábado</v>
      </c>
      <c r="D976">
        <f>IFERROR(_xlfn.XLOOKUP(tblGenerador[[#This Row],[Fecha]],tblCalendario[Fecha],tblCalendario[Mes],""),"")</f>
        <v>1</v>
      </c>
      <c r="E976" t="s">
        <v>236</v>
      </c>
      <c r="F976" t="str">
        <f>_xlfn.XLOOKUP(tblGenerador[[#This Row],[ID_Tarea]],tblTareas[ID],tblTareas[TAREAS],"")</f>
        <v>Bajar Cortina Sol</v>
      </c>
      <c r="G976" t="str">
        <f>_xlfn.XLOOKUP(tblGenerador[[#This Row],[ID_Tarea]],tblTareas[ID],tblTareas[Tipo frecuencia],"")</f>
        <v>diario</v>
      </c>
      <c r="H976" t="str">
        <f>_xlfn.XLOOKUP(tblGenerador[[#This Row],[ID_Tarea]],tblTareas[ID],tblTareas[Regla frecuencia],"")</f>
        <v>diario</v>
      </c>
      <c r="I976">
        <f>_xlfn.XLOOKUP(tblGenerador[[#This Row],[ID_Tarea]],tblTareas[ID],tblTareas[Duración Estándar (min)],"")</f>
        <v>5</v>
      </c>
      <c r="J976" t="str">
        <f>_xlfn.XLOOKUP(tblGenerador[[#This Row],[ID_Tarea]],tblTareas[ID],tblTareas[Turno],"")</f>
        <v>Cualquiera</v>
      </c>
      <c r="K976" t="str">
        <f>_xlfn.XLOOKUP(tblGenerador[[#This Row],[ID_Tarea]],tblTareas[ID],tblTareas[Puesto],"")</f>
        <v>Asesora Ventas</v>
      </c>
      <c r="L976">
        <f>_xlfn.XLOOKUP(tblGenerador[[#This Row],[ID_Tarea]],tblTareas[ID],tblTareas[Frec Diaria],"")</f>
        <v>1</v>
      </c>
      <c r="M976" t="str">
        <f>_xlfn.XLOOKUP(tblGenerador[[#This Row],[ID_Tarea]],tblTareas[ID],tblTareas[Excluir_Festivos],"")</f>
        <v>si</v>
      </c>
      <c r="N9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7" spans="1:14">
      <c r="A977" s="6">
        <v>46032</v>
      </c>
      <c r="B977">
        <f>IFERROR(_xlfn.XLOOKUP(tblGenerador[[#This Row],[Fecha]],tblCalendario[Fecha],tblCalendario[Num de Sem],""),"")</f>
        <v>2</v>
      </c>
      <c r="C977" t="str">
        <f>IFERROR(_xlfn.XLOOKUP(tblGenerador[[#This Row],[Fecha]],tblCalendario[Fecha],tblCalendario[Dia Semana],""),"")</f>
        <v>sábado</v>
      </c>
      <c r="D977">
        <f>IFERROR(_xlfn.XLOOKUP(tblGenerador[[#This Row],[Fecha]],tblCalendario[Fecha],tblCalendario[Mes],""),"")</f>
        <v>1</v>
      </c>
      <c r="E977" t="s">
        <v>237</v>
      </c>
      <c r="F977" t="str">
        <f>_xlfn.XLOOKUP(tblGenerador[[#This Row],[ID_Tarea]],tblTareas[ID],tblTareas[TAREAS],"")</f>
        <v xml:space="preserve">Barrer Tienda Y Banqueta </v>
      </c>
      <c r="G977" t="str">
        <f>_xlfn.XLOOKUP(tblGenerador[[#This Row],[ID_Tarea]],tblTareas[ID],tblTareas[Tipo frecuencia],"")</f>
        <v>diario</v>
      </c>
      <c r="H977" t="str">
        <f>_xlfn.XLOOKUP(tblGenerador[[#This Row],[ID_Tarea]],tblTareas[ID],tblTareas[Regla frecuencia],"")</f>
        <v>diario</v>
      </c>
      <c r="I977">
        <f>_xlfn.XLOOKUP(tblGenerador[[#This Row],[ID_Tarea]],tblTareas[ID],tblTareas[Duración Estándar (min)],"")</f>
        <v>15</v>
      </c>
      <c r="J977" t="str">
        <f>_xlfn.XLOOKUP(tblGenerador[[#This Row],[ID_Tarea]],tblTareas[ID],tblTareas[Turno],"")</f>
        <v>Cualquiera</v>
      </c>
      <c r="K977" t="str">
        <f>_xlfn.XLOOKUP(tblGenerador[[#This Row],[ID_Tarea]],tblTareas[ID],tblTareas[Puesto],"")</f>
        <v>Asesora Ventas</v>
      </c>
      <c r="L977">
        <f>_xlfn.XLOOKUP(tblGenerador[[#This Row],[ID_Tarea]],tblTareas[ID],tblTareas[Frec Diaria],"")</f>
        <v>1</v>
      </c>
      <c r="M977" t="str">
        <f>_xlfn.XLOOKUP(tblGenerador[[#This Row],[ID_Tarea]],tblTareas[ID],tblTareas[Excluir_Festivos],"")</f>
        <v>si</v>
      </c>
      <c r="N9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8" spans="1:14">
      <c r="A978" s="6">
        <v>46032</v>
      </c>
      <c r="B978">
        <f>IFERROR(_xlfn.XLOOKUP(tblGenerador[[#This Row],[Fecha]],tblCalendario[Fecha],tblCalendario[Num de Sem],""),"")</f>
        <v>2</v>
      </c>
      <c r="C978" t="str">
        <f>IFERROR(_xlfn.XLOOKUP(tblGenerador[[#This Row],[Fecha]],tblCalendario[Fecha],tblCalendario[Dia Semana],""),"")</f>
        <v>sábado</v>
      </c>
      <c r="D978">
        <f>IFERROR(_xlfn.XLOOKUP(tblGenerador[[#This Row],[Fecha]],tblCalendario[Fecha],tblCalendario[Mes],""),"")</f>
        <v>1</v>
      </c>
      <c r="E978" t="s">
        <v>238</v>
      </c>
      <c r="F978" t="str">
        <f>_xlfn.XLOOKUP(tblGenerador[[#This Row],[ID_Tarea]],tblTareas[ID],tblTareas[TAREAS],"")</f>
        <v xml:space="preserve">Barrer Y Traperar Bodega </v>
      </c>
      <c r="G978" t="str">
        <f>_xlfn.XLOOKUP(tblGenerador[[#This Row],[ID_Tarea]],tblTareas[ID],tblTareas[Tipo frecuencia],"")</f>
        <v>diario</v>
      </c>
      <c r="H978" t="str">
        <f>_xlfn.XLOOKUP(tblGenerador[[#This Row],[ID_Tarea]],tblTareas[ID],tblTareas[Regla frecuencia],"")</f>
        <v>diario</v>
      </c>
      <c r="I978">
        <f>_xlfn.XLOOKUP(tblGenerador[[#This Row],[ID_Tarea]],tblTareas[ID],tblTareas[Duración Estándar (min)],"")</f>
        <v>30</v>
      </c>
      <c r="J978" t="str">
        <f>_xlfn.XLOOKUP(tblGenerador[[#This Row],[ID_Tarea]],tblTareas[ID],tblTareas[Turno],"")</f>
        <v>Cualquiera</v>
      </c>
      <c r="K978" t="str">
        <f>_xlfn.XLOOKUP(tblGenerador[[#This Row],[ID_Tarea]],tblTareas[ID],tblTareas[Puesto],"")</f>
        <v>Asesora Ventas</v>
      </c>
      <c r="L978">
        <f>_xlfn.XLOOKUP(tblGenerador[[#This Row],[ID_Tarea]],tblTareas[ID],tblTareas[Frec Diaria],"")</f>
        <v>1</v>
      </c>
      <c r="M978" t="str">
        <f>_xlfn.XLOOKUP(tblGenerador[[#This Row],[ID_Tarea]],tblTareas[ID],tblTareas[Excluir_Festivos],"")</f>
        <v>si</v>
      </c>
      <c r="N9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79" spans="1:14">
      <c r="A979" s="6">
        <v>46032</v>
      </c>
      <c r="B979">
        <f>IFERROR(_xlfn.XLOOKUP(tblGenerador[[#This Row],[Fecha]],tblCalendario[Fecha],tblCalendario[Num de Sem],""),"")</f>
        <v>2</v>
      </c>
      <c r="C979" t="str">
        <f>IFERROR(_xlfn.XLOOKUP(tblGenerador[[#This Row],[Fecha]],tblCalendario[Fecha],tblCalendario[Dia Semana],""),"")</f>
        <v>sábado</v>
      </c>
      <c r="D979">
        <f>IFERROR(_xlfn.XLOOKUP(tblGenerador[[#This Row],[Fecha]],tblCalendario[Fecha],tblCalendario[Mes],""),"")</f>
        <v>1</v>
      </c>
      <c r="E979" t="s">
        <v>239</v>
      </c>
      <c r="F979" t="str">
        <f>_xlfn.XLOOKUP(tblGenerador[[#This Row],[ID_Tarea]],tblTareas[ID],tblTareas[TAREAS],"")</f>
        <v xml:space="preserve">Supervisar Bodega / Area Del Punto </v>
      </c>
      <c r="G979" t="str">
        <f>_xlfn.XLOOKUP(tblGenerador[[#This Row],[ID_Tarea]],tblTareas[ID],tblTareas[Tipo frecuencia],"")</f>
        <v>semanal</v>
      </c>
      <c r="H979" t="str">
        <f>_xlfn.XLOOKUP(tblGenerador[[#This Row],[ID_Tarea]],tblTareas[ID],tblTareas[Regla frecuencia],"")</f>
        <v>martes</v>
      </c>
      <c r="I979">
        <f>_xlfn.XLOOKUP(tblGenerador[[#This Row],[ID_Tarea]],tblTareas[ID],tblTareas[Duración Estándar (min)],"")</f>
        <v>10</v>
      </c>
      <c r="J979" t="str">
        <f>_xlfn.XLOOKUP(tblGenerador[[#This Row],[ID_Tarea]],tblTareas[ID],tblTareas[Turno],"")</f>
        <v>Cualquiera</v>
      </c>
      <c r="K979" t="str">
        <f>_xlfn.XLOOKUP(tblGenerador[[#This Row],[ID_Tarea]],tblTareas[ID],tblTareas[Puesto],"")</f>
        <v>Asesora Ventas</v>
      </c>
      <c r="L979">
        <f>_xlfn.XLOOKUP(tblGenerador[[#This Row],[ID_Tarea]],tblTareas[ID],tblTareas[Frec Diaria],"")</f>
        <v>1</v>
      </c>
      <c r="M979" t="str">
        <f>_xlfn.XLOOKUP(tblGenerador[[#This Row],[ID_Tarea]],tblTareas[ID],tblTareas[Excluir_Festivos],"")</f>
        <v>si</v>
      </c>
      <c r="N9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0" spans="1:14">
      <c r="A980" s="6">
        <v>46032</v>
      </c>
      <c r="B980">
        <f>IFERROR(_xlfn.XLOOKUP(tblGenerador[[#This Row],[Fecha]],tblCalendario[Fecha],tblCalendario[Num de Sem],""),"")</f>
        <v>2</v>
      </c>
      <c r="C980" t="str">
        <f>IFERROR(_xlfn.XLOOKUP(tblGenerador[[#This Row],[Fecha]],tblCalendario[Fecha],tblCalendario[Dia Semana],""),"")</f>
        <v>sábado</v>
      </c>
      <c r="D980">
        <f>IFERROR(_xlfn.XLOOKUP(tblGenerador[[#This Row],[Fecha]],tblCalendario[Fecha],tblCalendario[Mes],""),"")</f>
        <v>1</v>
      </c>
      <c r="E980" t="s">
        <v>240</v>
      </c>
      <c r="F980" t="str">
        <f>_xlfn.XLOOKUP(tblGenerador[[#This Row],[ID_Tarea]],tblTareas[ID],tblTareas[TAREAS],"")</f>
        <v xml:space="preserve">Contestar Mensajes  De Whatsapp  Promotoria Y Publicidad </v>
      </c>
      <c r="G980" t="str">
        <f>_xlfn.XLOOKUP(tblGenerador[[#This Row],[ID_Tarea]],tblTareas[ID],tblTareas[Tipo frecuencia],"")</f>
        <v>diario</v>
      </c>
      <c r="H980" t="str">
        <f>_xlfn.XLOOKUP(tblGenerador[[#This Row],[ID_Tarea]],tblTareas[ID],tblTareas[Regla frecuencia],"")</f>
        <v>diario</v>
      </c>
      <c r="I980">
        <f>_xlfn.XLOOKUP(tblGenerador[[#This Row],[ID_Tarea]],tblTareas[ID],tblTareas[Duración Estándar (min)],"")</f>
        <v>15</v>
      </c>
      <c r="J980" t="str">
        <f>_xlfn.XLOOKUP(tblGenerador[[#This Row],[ID_Tarea]],tblTareas[ID],tblTareas[Turno],"")</f>
        <v>Cierre</v>
      </c>
      <c r="K980" t="str">
        <f>_xlfn.XLOOKUP(tblGenerador[[#This Row],[ID_Tarea]],tblTareas[ID],tblTareas[Puesto],"")</f>
        <v>Asesora Ventas</v>
      </c>
      <c r="L980">
        <f>_xlfn.XLOOKUP(tblGenerador[[#This Row],[ID_Tarea]],tblTareas[ID],tblTareas[Frec Diaria],"")</f>
        <v>1</v>
      </c>
      <c r="M980" t="str">
        <f>_xlfn.XLOOKUP(tblGenerador[[#This Row],[ID_Tarea]],tblTareas[ID],tblTareas[Excluir_Festivos],"")</f>
        <v>si</v>
      </c>
      <c r="N9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81" spans="1:14">
      <c r="A981" s="6">
        <v>46032</v>
      </c>
      <c r="B981">
        <f>IFERROR(_xlfn.XLOOKUP(tblGenerador[[#This Row],[Fecha]],tblCalendario[Fecha],tblCalendario[Num de Sem],""),"")</f>
        <v>2</v>
      </c>
      <c r="C981" t="str">
        <f>IFERROR(_xlfn.XLOOKUP(tblGenerador[[#This Row],[Fecha]],tblCalendario[Fecha],tblCalendario[Dia Semana],""),"")</f>
        <v>sábado</v>
      </c>
      <c r="D981">
        <f>IFERROR(_xlfn.XLOOKUP(tblGenerador[[#This Row],[Fecha]],tblCalendario[Fecha],tblCalendario[Mes],""),"")</f>
        <v>1</v>
      </c>
      <c r="E981" t="s">
        <v>241</v>
      </c>
      <c r="F981" t="str">
        <f>_xlfn.XLOOKUP(tblGenerador[[#This Row],[ID_Tarea]],tblTareas[ID],tblTareas[TAREAS],"")</f>
        <v>Impresion/Depuracion De Relaciones Dia 8 Y 23</v>
      </c>
      <c r="G981" t="str">
        <f>_xlfn.XLOOKUP(tblGenerador[[#This Row],[ID_Tarea]],tblTareas[ID],tblTareas[Tipo frecuencia],"")</f>
        <v>quincenal</v>
      </c>
      <c r="H981" t="str">
        <f>_xlfn.XLOOKUP(tblGenerador[[#This Row],[ID_Tarea]],tblTareas[ID],tblTareas[Regla frecuencia],"")</f>
        <v>dia 8, dia 23</v>
      </c>
      <c r="I981">
        <f>_xlfn.XLOOKUP(tblGenerador[[#This Row],[ID_Tarea]],tblTareas[ID],tblTareas[Duración Estándar (min)],"")</f>
        <v>60</v>
      </c>
      <c r="J981" t="str">
        <f>_xlfn.XLOOKUP(tblGenerador[[#This Row],[ID_Tarea]],tblTareas[ID],tblTareas[Turno],"")</f>
        <v>Cualquiera</v>
      </c>
      <c r="K981" t="str">
        <f>_xlfn.XLOOKUP(tblGenerador[[#This Row],[ID_Tarea]],tblTareas[ID],tblTareas[Puesto],"")</f>
        <v>Asesora Ventas</v>
      </c>
      <c r="L981">
        <f>_xlfn.XLOOKUP(tblGenerador[[#This Row],[ID_Tarea]],tblTareas[ID],tblTareas[Frec Diaria],"")</f>
        <v>1</v>
      </c>
      <c r="M981" t="str">
        <f>_xlfn.XLOOKUP(tblGenerador[[#This Row],[ID_Tarea]],tblTareas[ID],tblTareas[Excluir_Festivos],"")</f>
        <v>si</v>
      </c>
      <c r="N9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2" spans="1:14">
      <c r="A982" s="6">
        <v>46032</v>
      </c>
      <c r="B982">
        <f>IFERROR(_xlfn.XLOOKUP(tblGenerador[[#This Row],[Fecha]],tblCalendario[Fecha],tblCalendario[Num de Sem],""),"")</f>
        <v>2</v>
      </c>
      <c r="C982" t="str">
        <f>IFERROR(_xlfn.XLOOKUP(tblGenerador[[#This Row],[Fecha]],tblCalendario[Fecha],tblCalendario[Dia Semana],""),"")</f>
        <v>sábado</v>
      </c>
      <c r="D982">
        <f>IFERROR(_xlfn.XLOOKUP(tblGenerador[[#This Row],[Fecha]],tblCalendario[Fecha],tblCalendario[Mes],""),"")</f>
        <v>1</v>
      </c>
      <c r="E982" t="s">
        <v>242</v>
      </c>
      <c r="F982" t="str">
        <f>_xlfn.XLOOKUP(tblGenerador[[#This Row],[ID_Tarea]],tblTareas[ID],tblTareas[TAREAS],"")</f>
        <v xml:space="preserve">Lavar Tapete De Afuera </v>
      </c>
      <c r="G982" t="str">
        <f>_xlfn.XLOOKUP(tblGenerador[[#This Row],[ID_Tarea]],tblTareas[ID],tblTareas[Tipo frecuencia],"")</f>
        <v>semanal</v>
      </c>
      <c r="H982" t="str">
        <f>_xlfn.XLOOKUP(tblGenerador[[#This Row],[ID_Tarea]],tblTareas[ID],tblTareas[Regla frecuencia],"")</f>
        <v>miércoles</v>
      </c>
      <c r="I982">
        <f>_xlfn.XLOOKUP(tblGenerador[[#This Row],[ID_Tarea]],tblTareas[ID],tblTareas[Duración Estándar (min)],"")</f>
        <v>10</v>
      </c>
      <c r="J982" t="str">
        <f>_xlfn.XLOOKUP(tblGenerador[[#This Row],[ID_Tarea]],tblTareas[ID],tblTareas[Turno],"")</f>
        <v>Cualquiera</v>
      </c>
      <c r="K982" t="str">
        <f>_xlfn.XLOOKUP(tblGenerador[[#This Row],[ID_Tarea]],tblTareas[ID],tblTareas[Puesto],"")</f>
        <v>Asesora Ventas</v>
      </c>
      <c r="L982">
        <f>_xlfn.XLOOKUP(tblGenerador[[#This Row],[ID_Tarea]],tblTareas[ID],tblTareas[Frec Diaria],"")</f>
        <v>1</v>
      </c>
      <c r="M982" t="str">
        <f>_xlfn.XLOOKUP(tblGenerador[[#This Row],[ID_Tarea]],tblTareas[ID],tblTareas[Excluir_Festivos],"")</f>
        <v>si</v>
      </c>
      <c r="N9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3" spans="1:14">
      <c r="A983" s="6">
        <v>46032</v>
      </c>
      <c r="B983">
        <f>IFERROR(_xlfn.XLOOKUP(tblGenerador[[#This Row],[Fecha]],tblCalendario[Fecha],tblCalendario[Num de Sem],""),"")</f>
        <v>2</v>
      </c>
      <c r="C983" t="str">
        <f>IFERROR(_xlfn.XLOOKUP(tblGenerador[[#This Row],[Fecha]],tblCalendario[Fecha],tblCalendario[Dia Semana],""),"")</f>
        <v>sábado</v>
      </c>
      <c r="D983">
        <f>IFERROR(_xlfn.XLOOKUP(tblGenerador[[#This Row],[Fecha]],tblCalendario[Fecha],tblCalendario[Mes],""),"")</f>
        <v>1</v>
      </c>
      <c r="E983" t="s">
        <v>243</v>
      </c>
      <c r="F983" t="str">
        <f>_xlfn.XLOOKUP(tblGenerador[[#This Row],[ID_Tarea]],tblTareas[ID],tblTareas[TAREAS],"")</f>
        <v xml:space="preserve">Limpiar Atrás De Los Muebles </v>
      </c>
      <c r="G983" t="str">
        <f>_xlfn.XLOOKUP(tblGenerador[[#This Row],[ID_Tarea]],tblTareas[ID],tblTareas[Tipo frecuencia],"")</f>
        <v>semanal</v>
      </c>
      <c r="H983" t="str">
        <f>_xlfn.XLOOKUP(tblGenerador[[#This Row],[ID_Tarea]],tblTareas[ID],tblTareas[Regla frecuencia],"")</f>
        <v>jueves</v>
      </c>
      <c r="I983">
        <f>_xlfn.XLOOKUP(tblGenerador[[#This Row],[ID_Tarea]],tblTareas[ID],tblTareas[Duración Estándar (min)],"")</f>
        <v>15</v>
      </c>
      <c r="J983" t="str">
        <f>_xlfn.XLOOKUP(tblGenerador[[#This Row],[ID_Tarea]],tblTareas[ID],tblTareas[Turno],"")</f>
        <v>Cualquiera</v>
      </c>
      <c r="K983" t="str">
        <f>_xlfn.XLOOKUP(tblGenerador[[#This Row],[ID_Tarea]],tblTareas[ID],tblTareas[Puesto],"")</f>
        <v>Asesora Ventas</v>
      </c>
      <c r="L983">
        <f>_xlfn.XLOOKUP(tblGenerador[[#This Row],[ID_Tarea]],tblTareas[ID],tblTareas[Frec Diaria],"")</f>
        <v>1</v>
      </c>
      <c r="M983" t="str">
        <f>_xlfn.XLOOKUP(tblGenerador[[#This Row],[ID_Tarea]],tblTareas[ID],tblTareas[Excluir_Festivos],"")</f>
        <v>si</v>
      </c>
      <c r="N9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4" spans="1:14">
      <c r="A984" s="6">
        <v>46032</v>
      </c>
      <c r="B984">
        <f>IFERROR(_xlfn.XLOOKUP(tblGenerador[[#This Row],[Fecha]],tblCalendario[Fecha],tblCalendario[Num de Sem],""),"")</f>
        <v>2</v>
      </c>
      <c r="C984" t="str">
        <f>IFERROR(_xlfn.XLOOKUP(tblGenerador[[#This Row],[Fecha]],tblCalendario[Fecha],tblCalendario[Dia Semana],""),"")</f>
        <v>sábado</v>
      </c>
      <c r="D984">
        <f>IFERROR(_xlfn.XLOOKUP(tblGenerador[[#This Row],[Fecha]],tblCalendario[Fecha],tblCalendario[Mes],""),"")</f>
        <v>1</v>
      </c>
      <c r="E984" t="s">
        <v>244</v>
      </c>
      <c r="F984" t="str">
        <f>_xlfn.XLOOKUP(tblGenerador[[#This Row],[ID_Tarea]],tblTareas[ID],tblTareas[TAREAS],"")</f>
        <v>Limpiar Baño</v>
      </c>
      <c r="G984" t="str">
        <f>_xlfn.XLOOKUP(tblGenerador[[#This Row],[ID_Tarea]],tblTareas[ID],tblTareas[Tipo frecuencia],"")</f>
        <v>personalizada</v>
      </c>
      <c r="H984" t="str">
        <f>_xlfn.XLOOKUP(tblGenerador[[#This Row],[ID_Tarea]],tblTareas[ID],tblTareas[Regla frecuencia],"")</f>
        <v>martes, jueves, sabado</v>
      </c>
      <c r="I984">
        <f>_xlfn.XLOOKUP(tblGenerador[[#This Row],[ID_Tarea]],tblTareas[ID],tblTareas[Duración Estándar (min)],"")</f>
        <v>15</v>
      </c>
      <c r="J984" t="str">
        <f>_xlfn.XLOOKUP(tblGenerador[[#This Row],[ID_Tarea]],tblTareas[ID],tblTareas[Turno],"")</f>
        <v>Cualquiera</v>
      </c>
      <c r="K984" t="str">
        <f>_xlfn.XLOOKUP(tblGenerador[[#This Row],[ID_Tarea]],tblTareas[ID],tblTareas[Puesto],"")</f>
        <v>Asesora Ventas</v>
      </c>
      <c r="L984">
        <f>_xlfn.XLOOKUP(tblGenerador[[#This Row],[ID_Tarea]],tblTareas[ID],tblTareas[Frec Diaria],"")</f>
        <v>1</v>
      </c>
      <c r="M984" t="str">
        <f>_xlfn.XLOOKUP(tblGenerador[[#This Row],[ID_Tarea]],tblTareas[ID],tblTareas[Excluir_Festivos],"")</f>
        <v>si</v>
      </c>
      <c r="N9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5" spans="1:14">
      <c r="A985" s="6">
        <v>46032</v>
      </c>
      <c r="B985">
        <f>IFERROR(_xlfn.XLOOKUP(tblGenerador[[#This Row],[Fecha]],tblCalendario[Fecha],tblCalendario[Num de Sem],""),"")</f>
        <v>2</v>
      </c>
      <c r="C985" t="str">
        <f>IFERROR(_xlfn.XLOOKUP(tblGenerador[[#This Row],[Fecha]],tblCalendario[Fecha],tblCalendario[Dia Semana],""),"")</f>
        <v>sábado</v>
      </c>
      <c r="D985">
        <f>IFERROR(_xlfn.XLOOKUP(tblGenerador[[#This Row],[Fecha]],tblCalendario[Fecha],tblCalendario[Mes],""),"")</f>
        <v>1</v>
      </c>
      <c r="E985" t="s">
        <v>245</v>
      </c>
      <c r="F985" t="str">
        <f>_xlfn.XLOOKUP(tblGenerador[[#This Row],[ID_Tarea]],tblTareas[ID],tblTareas[TAREAS],"")</f>
        <v>Limpiar Bolsas</v>
      </c>
      <c r="G985" t="str">
        <f>_xlfn.XLOOKUP(tblGenerador[[#This Row],[ID_Tarea]],tblTareas[ID],tblTareas[Tipo frecuencia],"")</f>
        <v>personalizada</v>
      </c>
      <c r="H985" t="str">
        <f>_xlfn.XLOOKUP(tblGenerador[[#This Row],[ID_Tarea]],tblTareas[ID],tblTareas[Regla frecuencia],"")</f>
        <v>dia 25, dia 11</v>
      </c>
      <c r="I985">
        <f>_xlfn.XLOOKUP(tblGenerador[[#This Row],[ID_Tarea]],tblTareas[ID],tblTareas[Duración Estándar (min)],"")</f>
        <v>15</v>
      </c>
      <c r="J985" t="str">
        <f>_xlfn.XLOOKUP(tblGenerador[[#This Row],[ID_Tarea]],tblTareas[ID],tblTareas[Turno],"")</f>
        <v>Cualquiera</v>
      </c>
      <c r="K985" t="str">
        <f>_xlfn.XLOOKUP(tblGenerador[[#This Row],[ID_Tarea]],tblTareas[ID],tblTareas[Puesto],"")</f>
        <v>Asesora Ventas</v>
      </c>
      <c r="L985">
        <f>_xlfn.XLOOKUP(tblGenerador[[#This Row],[ID_Tarea]],tblTareas[ID],tblTareas[Frec Diaria],"")</f>
        <v>1</v>
      </c>
      <c r="M985" t="str">
        <f>_xlfn.XLOOKUP(tblGenerador[[#This Row],[ID_Tarea]],tblTareas[ID],tblTareas[Excluir_Festivos],"")</f>
        <v>si</v>
      </c>
      <c r="N9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6" spans="1:14">
      <c r="A986" s="6">
        <v>46032</v>
      </c>
      <c r="B986">
        <f>IFERROR(_xlfn.XLOOKUP(tblGenerador[[#This Row],[Fecha]],tblCalendario[Fecha],tblCalendario[Num de Sem],""),"")</f>
        <v>2</v>
      </c>
      <c r="C986" t="str">
        <f>IFERROR(_xlfn.XLOOKUP(tblGenerador[[#This Row],[Fecha]],tblCalendario[Fecha],tblCalendario[Dia Semana],""),"")</f>
        <v>sábado</v>
      </c>
      <c r="D986">
        <f>IFERROR(_xlfn.XLOOKUP(tblGenerador[[#This Row],[Fecha]],tblCalendario[Fecha],tblCalendario[Mes],""),"")</f>
        <v>1</v>
      </c>
      <c r="E986" t="s">
        <v>246</v>
      </c>
      <c r="F986" t="str">
        <f>_xlfn.XLOOKUP(tblGenerador[[#This Row],[ID_Tarea]],tblTareas[ID],tblTareas[TAREAS],"")</f>
        <v>Limpiar Cajas Y Anaqueles De Polvo</v>
      </c>
      <c r="G986" t="str">
        <f>_xlfn.XLOOKUP(tblGenerador[[#This Row],[ID_Tarea]],tblTareas[ID],tblTareas[Tipo frecuencia],"")</f>
        <v>semanal</v>
      </c>
      <c r="H986" t="str">
        <f>_xlfn.XLOOKUP(tblGenerador[[#This Row],[ID_Tarea]],tblTareas[ID],tblTareas[Regla frecuencia],"")</f>
        <v>viernes</v>
      </c>
      <c r="I986">
        <f>_xlfn.XLOOKUP(tblGenerador[[#This Row],[ID_Tarea]],tblTareas[ID],tblTareas[Duración Estándar (min)],"")</f>
        <v>20</v>
      </c>
      <c r="J986" t="str">
        <f>_xlfn.XLOOKUP(tblGenerador[[#This Row],[ID_Tarea]],tblTareas[ID],tblTareas[Turno],"")</f>
        <v>Cualquiera</v>
      </c>
      <c r="K986" t="str">
        <f>_xlfn.XLOOKUP(tblGenerador[[#This Row],[ID_Tarea]],tblTareas[ID],tblTareas[Puesto],"")</f>
        <v>Asesora Ventas</v>
      </c>
      <c r="L986">
        <f>_xlfn.XLOOKUP(tblGenerador[[#This Row],[ID_Tarea]],tblTareas[ID],tblTareas[Frec Diaria],"")</f>
        <v>1</v>
      </c>
      <c r="M986" t="str">
        <f>_xlfn.XLOOKUP(tblGenerador[[#This Row],[ID_Tarea]],tblTareas[ID],tblTareas[Excluir_Festivos],"")</f>
        <v>si</v>
      </c>
      <c r="N9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7" spans="1:14">
      <c r="A987" s="6">
        <v>46032</v>
      </c>
      <c r="B987">
        <f>IFERROR(_xlfn.XLOOKUP(tblGenerador[[#This Row],[Fecha]],tblCalendario[Fecha],tblCalendario[Num de Sem],""),"")</f>
        <v>2</v>
      </c>
      <c r="C987" t="str">
        <f>IFERROR(_xlfn.XLOOKUP(tblGenerador[[#This Row],[Fecha]],tblCalendario[Fecha],tblCalendario[Dia Semana],""),"")</f>
        <v>sábado</v>
      </c>
      <c r="D987">
        <f>IFERROR(_xlfn.XLOOKUP(tblGenerador[[#This Row],[Fecha]],tblCalendario[Fecha],tblCalendario[Mes],""),"")</f>
        <v>1</v>
      </c>
      <c r="E987" t="s">
        <v>247</v>
      </c>
      <c r="F987" t="str">
        <f>_xlfn.XLOOKUP(tblGenerador[[#This Row],[ID_Tarea]],tblTareas[ID],tblTareas[TAREAS],"")</f>
        <v xml:space="preserve">Limpiar Muebles Y Repisas </v>
      </c>
      <c r="G987" t="str">
        <f>_xlfn.XLOOKUP(tblGenerador[[#This Row],[ID_Tarea]],tblTareas[ID],tblTareas[Tipo frecuencia],"")</f>
        <v>personalizada</v>
      </c>
      <c r="H987" t="str">
        <f>_xlfn.XLOOKUP(tblGenerador[[#This Row],[ID_Tarea]],tblTareas[ID],tblTareas[Regla frecuencia],"")</f>
        <v>martes, jueves, sabado</v>
      </c>
      <c r="I987">
        <f>_xlfn.XLOOKUP(tblGenerador[[#This Row],[ID_Tarea]],tblTareas[ID],tblTareas[Duración Estándar (min)],"")</f>
        <v>30</v>
      </c>
      <c r="J987" t="str">
        <f>_xlfn.XLOOKUP(tblGenerador[[#This Row],[ID_Tarea]],tblTareas[ID],tblTareas[Turno],"")</f>
        <v>Cualquiera</v>
      </c>
      <c r="K987" t="str">
        <f>_xlfn.XLOOKUP(tblGenerador[[#This Row],[ID_Tarea]],tblTareas[ID],tblTareas[Puesto],"")</f>
        <v>Asesora Ventas</v>
      </c>
      <c r="L987">
        <f>_xlfn.XLOOKUP(tblGenerador[[#This Row],[ID_Tarea]],tblTareas[ID],tblTareas[Frec Diaria],"")</f>
        <v>1</v>
      </c>
      <c r="M987" t="str">
        <f>_xlfn.XLOOKUP(tblGenerador[[#This Row],[ID_Tarea]],tblTareas[ID],tblTareas[Excluir_Festivos],"")</f>
        <v>si</v>
      </c>
      <c r="N9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8" spans="1:14">
      <c r="A988" s="6">
        <v>46032</v>
      </c>
      <c r="B988">
        <f>IFERROR(_xlfn.XLOOKUP(tblGenerador[[#This Row],[Fecha]],tblCalendario[Fecha],tblCalendario[Num de Sem],""),"")</f>
        <v>2</v>
      </c>
      <c r="C988" t="str">
        <f>IFERROR(_xlfn.XLOOKUP(tblGenerador[[#This Row],[Fecha]],tblCalendario[Fecha],tblCalendario[Dia Semana],""),"")</f>
        <v>sábado</v>
      </c>
      <c r="D988">
        <f>IFERROR(_xlfn.XLOOKUP(tblGenerador[[#This Row],[Fecha]],tblCalendario[Fecha],tblCalendario[Mes],""),"")</f>
        <v>1</v>
      </c>
      <c r="E988" t="s">
        <v>248</v>
      </c>
      <c r="F988" t="str">
        <f>_xlfn.XLOOKUP(tblGenerador[[#This Row],[ID_Tarea]],tblTareas[ID],tblTareas[TAREAS],"")</f>
        <v xml:space="preserve">Limpiar Sillones </v>
      </c>
      <c r="G988" t="str">
        <f>_xlfn.XLOOKUP(tblGenerador[[#This Row],[ID_Tarea]],tblTareas[ID],tblTareas[Tipo frecuencia],"")</f>
        <v>personalizada</v>
      </c>
      <c r="H988" t="str">
        <f>_xlfn.XLOOKUP(tblGenerador[[#This Row],[ID_Tarea]],tblTareas[ID],tblTareas[Regla frecuencia],"")</f>
        <v>martes, jueves</v>
      </c>
      <c r="I988">
        <f>_xlfn.XLOOKUP(tblGenerador[[#This Row],[ID_Tarea]],tblTareas[ID],tblTareas[Duración Estándar (min)],"")</f>
        <v>10</v>
      </c>
      <c r="J988" t="str">
        <f>_xlfn.XLOOKUP(tblGenerador[[#This Row],[ID_Tarea]],tblTareas[ID],tblTareas[Turno],"")</f>
        <v>Cualquiera</v>
      </c>
      <c r="K988" t="str">
        <f>_xlfn.XLOOKUP(tblGenerador[[#This Row],[ID_Tarea]],tblTareas[ID],tblTareas[Puesto],"")</f>
        <v>Asesora Ventas</v>
      </c>
      <c r="L988">
        <f>_xlfn.XLOOKUP(tblGenerador[[#This Row],[ID_Tarea]],tblTareas[ID],tblTareas[Frec Diaria],"")</f>
        <v>1</v>
      </c>
      <c r="M988" t="str">
        <f>_xlfn.XLOOKUP(tblGenerador[[#This Row],[ID_Tarea]],tblTareas[ID],tblTareas[Excluir_Festivos],"")</f>
        <v>si</v>
      </c>
      <c r="N9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89" spans="1:14">
      <c r="A989" s="6">
        <v>46032</v>
      </c>
      <c r="B989">
        <f>IFERROR(_xlfn.XLOOKUP(tblGenerador[[#This Row],[Fecha]],tblCalendario[Fecha],tblCalendario[Num de Sem],""),"")</f>
        <v>2</v>
      </c>
      <c r="C989" t="str">
        <f>IFERROR(_xlfn.XLOOKUP(tblGenerador[[#This Row],[Fecha]],tblCalendario[Fecha],tblCalendario[Dia Semana],""),"")</f>
        <v>sábado</v>
      </c>
      <c r="D989">
        <f>IFERROR(_xlfn.XLOOKUP(tblGenerador[[#This Row],[Fecha]],tblCalendario[Fecha],tblCalendario[Mes],""),"")</f>
        <v>1</v>
      </c>
      <c r="E989" t="s">
        <v>249</v>
      </c>
      <c r="F989" t="str">
        <f>_xlfn.XLOOKUP(tblGenerador[[#This Row],[ID_Tarea]],tblTareas[ID],tblTareas[TAREAS],"")</f>
        <v xml:space="preserve">Limpiar Ventanas De Adentro, muebles Aparador Y Piso Del Aparador </v>
      </c>
      <c r="G989" t="str">
        <f>_xlfn.XLOOKUP(tblGenerador[[#This Row],[ID_Tarea]],tblTareas[ID],tblTareas[Tipo frecuencia],"")</f>
        <v>personalizada</v>
      </c>
      <c r="H989" t="str">
        <f>_xlfn.XLOOKUP(tblGenerador[[#This Row],[ID_Tarea]],tblTareas[ID],tblTareas[Regla frecuencia],"")</f>
        <v>martes, jueves, sabado</v>
      </c>
      <c r="I989">
        <f>_xlfn.XLOOKUP(tblGenerador[[#This Row],[ID_Tarea]],tblTareas[ID],tblTareas[Duración Estándar (min)],"")</f>
        <v>30</v>
      </c>
      <c r="J989" t="str">
        <f>_xlfn.XLOOKUP(tblGenerador[[#This Row],[ID_Tarea]],tblTareas[ID],tblTareas[Turno],"")</f>
        <v>Cualquiera</v>
      </c>
      <c r="K989" t="str">
        <f>_xlfn.XLOOKUP(tblGenerador[[#This Row],[ID_Tarea]],tblTareas[ID],tblTareas[Puesto],"")</f>
        <v>Asesora Ventas</v>
      </c>
      <c r="L989">
        <f>_xlfn.XLOOKUP(tblGenerador[[#This Row],[ID_Tarea]],tblTareas[ID],tblTareas[Frec Diaria],"")</f>
        <v>1</v>
      </c>
      <c r="M989" t="str">
        <f>_xlfn.XLOOKUP(tblGenerador[[#This Row],[ID_Tarea]],tblTareas[ID],tblTareas[Excluir_Festivos],"")</f>
        <v>si</v>
      </c>
      <c r="N9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0" spans="1:14">
      <c r="A990" s="6">
        <v>46032</v>
      </c>
      <c r="B990">
        <f>IFERROR(_xlfn.XLOOKUP(tblGenerador[[#This Row],[Fecha]],tblCalendario[Fecha],tblCalendario[Num de Sem],""),"")</f>
        <v>2</v>
      </c>
      <c r="C990" t="str">
        <f>IFERROR(_xlfn.XLOOKUP(tblGenerador[[#This Row],[Fecha]],tblCalendario[Fecha],tblCalendario[Dia Semana],""),"")</f>
        <v>sábado</v>
      </c>
      <c r="D990">
        <f>IFERROR(_xlfn.XLOOKUP(tblGenerador[[#This Row],[Fecha]],tblCalendario[Fecha],tblCalendario[Mes],""),"")</f>
        <v>1</v>
      </c>
      <c r="E990" t="s">
        <v>250</v>
      </c>
      <c r="F990" t="str">
        <f>_xlfn.XLOOKUP(tblGenerador[[#This Row],[ID_Tarea]],tblTareas[ID],tblTareas[TAREAS],"")</f>
        <v xml:space="preserve">Limpiar Espejos </v>
      </c>
      <c r="G990" t="str">
        <f>_xlfn.XLOOKUP(tblGenerador[[#This Row],[ID_Tarea]],tblTareas[ID],tblTareas[Tipo frecuencia],"")</f>
        <v>personalizada</v>
      </c>
      <c r="H990" t="str">
        <f>_xlfn.XLOOKUP(tblGenerador[[#This Row],[ID_Tarea]],tblTareas[ID],tblTareas[Regla frecuencia],"")</f>
        <v>lunes, miercoles, viernes</v>
      </c>
      <c r="I990">
        <f>_xlfn.XLOOKUP(tblGenerador[[#This Row],[ID_Tarea]],tblTareas[ID],tblTareas[Duración Estándar (min)],"")</f>
        <v>10</v>
      </c>
      <c r="J990" t="str">
        <f>_xlfn.XLOOKUP(tblGenerador[[#This Row],[ID_Tarea]],tblTareas[ID],tblTareas[Turno],"")</f>
        <v>Cualquiera</v>
      </c>
      <c r="K990" t="str">
        <f>_xlfn.XLOOKUP(tblGenerador[[#This Row],[ID_Tarea]],tblTareas[ID],tblTareas[Puesto],"")</f>
        <v>Asesora Ventas</v>
      </c>
      <c r="L990">
        <f>_xlfn.XLOOKUP(tblGenerador[[#This Row],[ID_Tarea]],tblTareas[ID],tblTareas[Frec Diaria],"")</f>
        <v>1</v>
      </c>
      <c r="M990" t="str">
        <f>_xlfn.XLOOKUP(tblGenerador[[#This Row],[ID_Tarea]],tblTareas[ID],tblTareas[Excluir_Festivos],"")</f>
        <v>si</v>
      </c>
      <c r="N9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1" spans="1:14">
      <c r="A991" s="6">
        <v>46032</v>
      </c>
      <c r="B991">
        <f>IFERROR(_xlfn.XLOOKUP(tblGenerador[[#This Row],[Fecha]],tblCalendario[Fecha],tblCalendario[Num de Sem],""),"")</f>
        <v>2</v>
      </c>
      <c r="C991" t="str">
        <f>IFERROR(_xlfn.XLOOKUP(tblGenerador[[#This Row],[Fecha]],tblCalendario[Fecha],tblCalendario[Dia Semana],""),"")</f>
        <v>sábado</v>
      </c>
      <c r="D991">
        <f>IFERROR(_xlfn.XLOOKUP(tblGenerador[[#This Row],[Fecha]],tblCalendario[Fecha],tblCalendario[Mes],""),"")</f>
        <v>1</v>
      </c>
      <c r="E991" t="s">
        <v>251</v>
      </c>
      <c r="F991" t="str">
        <f>_xlfn.XLOOKUP(tblGenerador[[#This Row],[ID_Tarea]],tblTareas[ID],tblTareas[TAREAS],"")</f>
        <v>Limpiar Ventanas De Afuera</v>
      </c>
      <c r="G991" t="str">
        <f>_xlfn.XLOOKUP(tblGenerador[[#This Row],[ID_Tarea]],tblTareas[ID],tblTareas[Tipo frecuencia],"")</f>
        <v>personalizada</v>
      </c>
      <c r="H991" t="str">
        <f>_xlfn.XLOOKUP(tblGenerador[[#This Row],[ID_Tarea]],tblTareas[ID],tblTareas[Regla frecuencia],"")</f>
        <v>lunes a sabado</v>
      </c>
      <c r="I991">
        <f>_xlfn.XLOOKUP(tblGenerador[[#This Row],[ID_Tarea]],tblTareas[ID],tblTareas[Duración Estándar (min)],"")</f>
        <v>20</v>
      </c>
      <c r="J991" t="str">
        <f>_xlfn.XLOOKUP(tblGenerador[[#This Row],[ID_Tarea]],tblTareas[ID],tblTareas[Turno],"")</f>
        <v>Cualquiera</v>
      </c>
      <c r="K991" t="str">
        <f>_xlfn.XLOOKUP(tblGenerador[[#This Row],[ID_Tarea]],tblTareas[ID],tblTareas[Puesto],"")</f>
        <v>Asesora Ventas</v>
      </c>
      <c r="L991">
        <f>_xlfn.XLOOKUP(tblGenerador[[#This Row],[ID_Tarea]],tblTareas[ID],tblTareas[Frec Diaria],"")</f>
        <v>1</v>
      </c>
      <c r="M991" t="str">
        <f>_xlfn.XLOOKUP(tblGenerador[[#This Row],[ID_Tarea]],tblTareas[ID],tblTareas[Excluir_Festivos],"")</f>
        <v>si</v>
      </c>
      <c r="N9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2" spans="1:14">
      <c r="A992" s="6">
        <v>46032</v>
      </c>
      <c r="B992">
        <f>IFERROR(_xlfn.XLOOKUP(tblGenerador[[#This Row],[Fecha]],tblCalendario[Fecha],tblCalendario[Num de Sem],""),"")</f>
        <v>2</v>
      </c>
      <c r="C992" t="str">
        <f>IFERROR(_xlfn.XLOOKUP(tblGenerador[[#This Row],[Fecha]],tblCalendario[Fecha],tblCalendario[Dia Semana],""),"")</f>
        <v>sábado</v>
      </c>
      <c r="D992">
        <f>IFERROR(_xlfn.XLOOKUP(tblGenerador[[#This Row],[Fecha]],tblCalendario[Fecha],tblCalendario[Mes],""),"")</f>
        <v>1</v>
      </c>
      <c r="E992" t="s">
        <v>252</v>
      </c>
      <c r="F992" t="str">
        <f>_xlfn.XLOOKUP(tblGenerador[[#This Row],[ID_Tarea]],tblTareas[ID],tblTareas[TAREAS],"")</f>
        <v xml:space="preserve">Limpieza De Calzado </v>
      </c>
      <c r="G992" t="str">
        <f>_xlfn.XLOOKUP(tblGenerador[[#This Row],[ID_Tarea]],tblTareas[ID],tblTareas[Tipo frecuencia],"")</f>
        <v>diario</v>
      </c>
      <c r="H992" t="str">
        <f>_xlfn.XLOOKUP(tblGenerador[[#This Row],[ID_Tarea]],tblTareas[ID],tblTareas[Regla frecuencia],"")</f>
        <v>diario</v>
      </c>
      <c r="I992">
        <f>_xlfn.XLOOKUP(tblGenerador[[#This Row],[ID_Tarea]],tblTareas[ID],tblTareas[Duración Estándar (min)],"")</f>
        <v>15</v>
      </c>
      <c r="J992" t="str">
        <f>_xlfn.XLOOKUP(tblGenerador[[#This Row],[ID_Tarea]],tblTareas[ID],tblTareas[Turno],"")</f>
        <v>Cualquiera</v>
      </c>
      <c r="K992" t="str">
        <f>_xlfn.XLOOKUP(tblGenerador[[#This Row],[ID_Tarea]],tblTareas[ID],tblTareas[Puesto],"")</f>
        <v>Asesora Ventas</v>
      </c>
      <c r="L992">
        <f>_xlfn.XLOOKUP(tblGenerador[[#This Row],[ID_Tarea]],tblTareas[ID],tblTareas[Frec Diaria],"")</f>
        <v>1</v>
      </c>
      <c r="M992" t="str">
        <f>_xlfn.XLOOKUP(tblGenerador[[#This Row],[ID_Tarea]],tblTareas[ID],tblTareas[Excluir_Festivos],"")</f>
        <v>si</v>
      </c>
      <c r="N9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3" spans="1:14">
      <c r="A993" s="6">
        <v>46032</v>
      </c>
      <c r="B993">
        <f>IFERROR(_xlfn.XLOOKUP(tblGenerador[[#This Row],[Fecha]],tblCalendario[Fecha],tblCalendario[Num de Sem],""),"")</f>
        <v>2</v>
      </c>
      <c r="C993" t="str">
        <f>IFERROR(_xlfn.XLOOKUP(tblGenerador[[#This Row],[Fecha]],tblCalendario[Fecha],tblCalendario[Dia Semana],""),"")</f>
        <v>sábado</v>
      </c>
      <c r="D993">
        <f>IFERROR(_xlfn.XLOOKUP(tblGenerador[[#This Row],[Fecha]],tblCalendario[Fecha],tblCalendario[Mes],""),"")</f>
        <v>1</v>
      </c>
      <c r="E993" t="s">
        <v>253</v>
      </c>
      <c r="F993" t="str">
        <f>_xlfn.XLOOKUP(tblGenerador[[#This Row],[ID_Tarea]],tblTareas[ID],tblTareas[TAREAS],"")</f>
        <v xml:space="preserve">Limpieza De Suelas </v>
      </c>
      <c r="G993" t="str">
        <f>_xlfn.XLOOKUP(tblGenerador[[#This Row],[ID_Tarea]],tblTareas[ID],tblTareas[Tipo frecuencia],"")</f>
        <v>diario</v>
      </c>
      <c r="H993" t="str">
        <f>_xlfn.XLOOKUP(tblGenerador[[#This Row],[ID_Tarea]],tblTareas[ID],tblTareas[Regla frecuencia],"")</f>
        <v>diario</v>
      </c>
      <c r="I993">
        <f>_xlfn.XLOOKUP(tblGenerador[[#This Row],[ID_Tarea]],tblTareas[ID],tblTareas[Duración Estándar (min)],"")</f>
        <v>15</v>
      </c>
      <c r="J993" t="str">
        <f>_xlfn.XLOOKUP(tblGenerador[[#This Row],[ID_Tarea]],tblTareas[ID],tblTareas[Turno],"")</f>
        <v>Cualquiera</v>
      </c>
      <c r="K993" t="str">
        <f>_xlfn.XLOOKUP(tblGenerador[[#This Row],[ID_Tarea]],tblTareas[ID],tblTareas[Puesto],"")</f>
        <v>Asesora Ventas</v>
      </c>
      <c r="L993">
        <f>_xlfn.XLOOKUP(tblGenerador[[#This Row],[ID_Tarea]],tblTareas[ID],tblTareas[Frec Diaria],"")</f>
        <v>1</v>
      </c>
      <c r="M993" t="str">
        <f>_xlfn.XLOOKUP(tblGenerador[[#This Row],[ID_Tarea]],tblTareas[ID],tblTareas[Excluir_Festivos],"")</f>
        <v>si</v>
      </c>
      <c r="N9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4" spans="1:14">
      <c r="A994" s="6">
        <v>46032</v>
      </c>
      <c r="B994">
        <f>IFERROR(_xlfn.XLOOKUP(tblGenerador[[#This Row],[Fecha]],tblCalendario[Fecha],tblCalendario[Num de Sem],""),"")</f>
        <v>2</v>
      </c>
      <c r="C994" t="str">
        <f>IFERROR(_xlfn.XLOOKUP(tblGenerador[[#This Row],[Fecha]],tblCalendario[Fecha],tblCalendario[Dia Semana],""),"")</f>
        <v>sábado</v>
      </c>
      <c r="D994">
        <f>IFERROR(_xlfn.XLOOKUP(tblGenerador[[#This Row],[Fecha]],tblCalendario[Fecha],tblCalendario[Mes],""),"")</f>
        <v>1</v>
      </c>
      <c r="E994" t="s">
        <v>254</v>
      </c>
      <c r="F994" t="str">
        <f>_xlfn.XLOOKUP(tblGenerador[[#This Row],[ID_Tarea]],tblTareas[ID],tblTareas[TAREAS],"")</f>
        <v xml:space="preserve">Barrer Trapear Escalera </v>
      </c>
      <c r="G994" t="str">
        <f>_xlfn.XLOOKUP(tblGenerador[[#This Row],[ID_Tarea]],tblTareas[ID],tblTareas[Tipo frecuencia],"")</f>
        <v>semanal</v>
      </c>
      <c r="H994" t="str">
        <f>_xlfn.XLOOKUP(tblGenerador[[#This Row],[ID_Tarea]],tblTareas[ID],tblTareas[Regla frecuencia],"")</f>
        <v>viernes</v>
      </c>
      <c r="I994">
        <f>_xlfn.XLOOKUP(tblGenerador[[#This Row],[ID_Tarea]],tblTareas[ID],tblTareas[Duración Estándar (min)],"")</f>
        <v>15</v>
      </c>
      <c r="J994" t="str">
        <f>_xlfn.XLOOKUP(tblGenerador[[#This Row],[ID_Tarea]],tblTareas[ID],tblTareas[Turno],"")</f>
        <v>Apertura</v>
      </c>
      <c r="K994" t="str">
        <f>_xlfn.XLOOKUP(tblGenerador[[#This Row],[ID_Tarea]],tblTareas[ID],tblTareas[Puesto],"")</f>
        <v>Asesora Ventas</v>
      </c>
      <c r="L994">
        <f>_xlfn.XLOOKUP(tblGenerador[[#This Row],[ID_Tarea]],tblTareas[ID],tblTareas[Frec Diaria],"")</f>
        <v>1</v>
      </c>
      <c r="M994" t="str">
        <f>_xlfn.XLOOKUP(tblGenerador[[#This Row],[ID_Tarea]],tblTareas[ID],tblTareas[Excluir_Festivos],"")</f>
        <v>si</v>
      </c>
      <c r="N9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5" spans="1:14">
      <c r="A995" s="6">
        <v>46032</v>
      </c>
      <c r="B995">
        <f>IFERROR(_xlfn.XLOOKUP(tblGenerador[[#This Row],[Fecha]],tblCalendario[Fecha],tblCalendario[Num de Sem],""),"")</f>
        <v>2</v>
      </c>
      <c r="C995" t="str">
        <f>IFERROR(_xlfn.XLOOKUP(tblGenerador[[#This Row],[Fecha]],tblCalendario[Fecha],tblCalendario[Dia Semana],""),"")</f>
        <v>sábado</v>
      </c>
      <c r="D995">
        <f>IFERROR(_xlfn.XLOOKUP(tblGenerador[[#This Row],[Fecha]],tblCalendario[Fecha],tblCalendario[Mes],""),"")</f>
        <v>1</v>
      </c>
      <c r="E995" t="s">
        <v>255</v>
      </c>
      <c r="F995" t="str">
        <f>_xlfn.XLOOKUP(tblGenerador[[#This Row],[ID_Tarea]],tblTareas[ID],tblTareas[TAREAS],"")</f>
        <v>Limpieza Oficina De Alex  Y Limpieza De Refri</v>
      </c>
      <c r="G995" t="str">
        <f>_xlfn.XLOOKUP(tblGenerador[[#This Row],[ID_Tarea]],tblTareas[ID],tblTareas[Tipo frecuencia],"")</f>
        <v>semanal</v>
      </c>
      <c r="H995" t="str">
        <f>_xlfn.XLOOKUP(tblGenerador[[#This Row],[ID_Tarea]],tblTareas[ID],tblTareas[Regla frecuencia],"")</f>
        <v>lunes</v>
      </c>
      <c r="I995">
        <f>_xlfn.XLOOKUP(tblGenerador[[#This Row],[ID_Tarea]],tblTareas[ID],tblTareas[Duración Estándar (min)],"")</f>
        <v>60</v>
      </c>
      <c r="J995" t="str">
        <f>_xlfn.XLOOKUP(tblGenerador[[#This Row],[ID_Tarea]],tblTareas[ID],tblTareas[Turno],"")</f>
        <v>Cualquiera</v>
      </c>
      <c r="K995" t="str">
        <f>_xlfn.XLOOKUP(tblGenerador[[#This Row],[ID_Tarea]],tblTareas[ID],tblTareas[Puesto],"")</f>
        <v>Asesora Ventas</v>
      </c>
      <c r="L995">
        <f>_xlfn.XLOOKUP(tblGenerador[[#This Row],[ID_Tarea]],tblTareas[ID],tblTareas[Frec Diaria],"")</f>
        <v>1</v>
      </c>
      <c r="M995" t="str">
        <f>_xlfn.XLOOKUP(tblGenerador[[#This Row],[ID_Tarea]],tblTareas[ID],tblTareas[Excluir_Festivos],"")</f>
        <v>si</v>
      </c>
      <c r="N9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6" spans="1:14">
      <c r="A996" s="6">
        <v>46032</v>
      </c>
      <c r="B996">
        <f>IFERROR(_xlfn.XLOOKUP(tblGenerador[[#This Row],[Fecha]],tblCalendario[Fecha],tblCalendario[Num de Sem],""),"")</f>
        <v>2</v>
      </c>
      <c r="C996" t="str">
        <f>IFERROR(_xlfn.XLOOKUP(tblGenerador[[#This Row],[Fecha]],tblCalendario[Fecha],tblCalendario[Dia Semana],""),"")</f>
        <v>sábado</v>
      </c>
      <c r="D996">
        <f>IFERROR(_xlfn.XLOOKUP(tblGenerador[[#This Row],[Fecha]],tblCalendario[Fecha],tblCalendario[Mes],""),"")</f>
        <v>1</v>
      </c>
      <c r="E996" t="s">
        <v>256</v>
      </c>
      <c r="F996" t="str">
        <f>_xlfn.XLOOKUP(tblGenerador[[#This Row],[ID_Tarea]],tblTareas[ID],tblTareas[TAREAS],"")</f>
        <v>Limpieza modulos y repisas</v>
      </c>
      <c r="G996" t="str">
        <f>_xlfn.XLOOKUP(tblGenerador[[#This Row],[ID_Tarea]],tblTareas[ID],tblTareas[Tipo frecuencia],"")</f>
        <v>diario</v>
      </c>
      <c r="H996" t="str">
        <f>_xlfn.XLOOKUP(tblGenerador[[#This Row],[ID_Tarea]],tblTareas[ID],tblTareas[Regla frecuencia],"")</f>
        <v>diario</v>
      </c>
      <c r="I996">
        <f>_xlfn.XLOOKUP(tblGenerador[[#This Row],[ID_Tarea]],tblTareas[ID],tblTareas[Duración Estándar (min)],"")</f>
        <v>20</v>
      </c>
      <c r="J996" t="str">
        <f>_xlfn.XLOOKUP(tblGenerador[[#This Row],[ID_Tarea]],tblTareas[ID],tblTareas[Turno],"")</f>
        <v>Cualquiera</v>
      </c>
      <c r="K996" t="str">
        <f>_xlfn.XLOOKUP(tblGenerador[[#This Row],[ID_Tarea]],tblTareas[ID],tblTareas[Puesto],"")</f>
        <v>Asesora Ventas</v>
      </c>
      <c r="L996">
        <f>_xlfn.XLOOKUP(tblGenerador[[#This Row],[ID_Tarea]],tblTareas[ID],tblTareas[Frec Diaria],"")</f>
        <v>1</v>
      </c>
      <c r="M996" t="str">
        <f>_xlfn.XLOOKUP(tblGenerador[[#This Row],[ID_Tarea]],tblTareas[ID],tblTareas[Excluir_Festivos],"")</f>
        <v>si</v>
      </c>
      <c r="N9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7" spans="1:14">
      <c r="A997" s="6">
        <v>46032</v>
      </c>
      <c r="B997">
        <f>IFERROR(_xlfn.XLOOKUP(tblGenerador[[#This Row],[Fecha]],tblCalendario[Fecha],tblCalendario[Num de Sem],""),"")</f>
        <v>2</v>
      </c>
      <c r="C997" t="str">
        <f>IFERROR(_xlfn.XLOOKUP(tblGenerador[[#This Row],[Fecha]],tblCalendario[Fecha],tblCalendario[Dia Semana],""),"")</f>
        <v>sábado</v>
      </c>
      <c r="D997">
        <f>IFERROR(_xlfn.XLOOKUP(tblGenerador[[#This Row],[Fecha]],tblCalendario[Fecha],tblCalendario[Mes],""),"")</f>
        <v>1</v>
      </c>
      <c r="E997" t="s">
        <v>257</v>
      </c>
      <c r="F997" t="str">
        <f>_xlfn.XLOOKUP(tblGenerador[[#This Row],[ID_Tarea]],tblTareas[ID],tblTareas[TAREAS],"")</f>
        <v>Poner Alarma 8:00</v>
      </c>
      <c r="G997" t="str">
        <f>_xlfn.XLOOKUP(tblGenerador[[#This Row],[ID_Tarea]],tblTareas[ID],tblTareas[Tipo frecuencia],"")</f>
        <v>diario</v>
      </c>
      <c r="H997" t="str">
        <f>_xlfn.XLOOKUP(tblGenerador[[#This Row],[ID_Tarea]],tblTareas[ID],tblTareas[Regla frecuencia],"")</f>
        <v>diario</v>
      </c>
      <c r="I997">
        <f>_xlfn.XLOOKUP(tblGenerador[[#This Row],[ID_Tarea]],tblTareas[ID],tblTareas[Duración Estándar (min)],"")</f>
        <v>5</v>
      </c>
      <c r="J997" t="str">
        <f>_xlfn.XLOOKUP(tblGenerador[[#This Row],[ID_Tarea]],tblTareas[ID],tblTareas[Turno],"")</f>
        <v>Cualquiera</v>
      </c>
      <c r="K997" t="str">
        <f>_xlfn.XLOOKUP(tblGenerador[[#This Row],[ID_Tarea]],tblTareas[ID],tblTareas[Puesto],"")</f>
        <v>Asesora Ventas</v>
      </c>
      <c r="L997">
        <f>_xlfn.XLOOKUP(tblGenerador[[#This Row],[ID_Tarea]],tblTareas[ID],tblTareas[Frec Diaria],"")</f>
        <v>1</v>
      </c>
      <c r="M997" t="str">
        <f>_xlfn.XLOOKUP(tblGenerador[[#This Row],[ID_Tarea]],tblTareas[ID],tblTareas[Excluir_Festivos],"")</f>
        <v>si</v>
      </c>
      <c r="N9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998" spans="1:14">
      <c r="A998" s="6">
        <v>46032</v>
      </c>
      <c r="B998">
        <f>IFERROR(_xlfn.XLOOKUP(tblGenerador[[#This Row],[Fecha]],tblCalendario[Fecha],tblCalendario[Num de Sem],""),"")</f>
        <v>2</v>
      </c>
      <c r="C998" t="str">
        <f>IFERROR(_xlfn.XLOOKUP(tblGenerador[[#This Row],[Fecha]],tblCalendario[Fecha],tblCalendario[Dia Semana],""),"")</f>
        <v>sábado</v>
      </c>
      <c r="D998">
        <f>IFERROR(_xlfn.XLOOKUP(tblGenerador[[#This Row],[Fecha]],tblCalendario[Fecha],tblCalendario[Mes],""),"")</f>
        <v>1</v>
      </c>
      <c r="E998" t="s">
        <v>258</v>
      </c>
      <c r="F998" t="str">
        <f>_xlfn.XLOOKUP(tblGenerador[[#This Row],[ID_Tarea]],tblTareas[ID],tblTareas[TAREAS],"")</f>
        <v>Revisión De Mercancía</v>
      </c>
      <c r="G998" t="str">
        <f>_xlfn.XLOOKUP(tblGenerador[[#This Row],[ID_Tarea]],tblTareas[ID],tblTareas[Tipo frecuencia],"")</f>
        <v>mensual</v>
      </c>
      <c r="H998" t="str">
        <f>_xlfn.XLOOKUP(tblGenerador[[#This Row],[ID_Tarea]],tblTareas[ID],tblTareas[Regla frecuencia],"")</f>
        <v>dia 21, dia 22, dia 23</v>
      </c>
      <c r="I998">
        <f>_xlfn.XLOOKUP(tblGenerador[[#This Row],[ID_Tarea]],tblTareas[ID],tblTareas[Duración Estándar (min)],"")</f>
        <v>960</v>
      </c>
      <c r="J998" t="str">
        <f>_xlfn.XLOOKUP(tblGenerador[[#This Row],[ID_Tarea]],tblTareas[ID],tblTareas[Turno],"")</f>
        <v>Cualquiera</v>
      </c>
      <c r="K998" t="str">
        <f>_xlfn.XLOOKUP(tblGenerador[[#This Row],[ID_Tarea]],tblTareas[ID],tblTareas[Puesto],"")</f>
        <v>Asesora Ventas</v>
      </c>
      <c r="L998">
        <f>_xlfn.XLOOKUP(tblGenerador[[#This Row],[ID_Tarea]],tblTareas[ID],tblTareas[Frec Diaria],"")</f>
        <v>1</v>
      </c>
      <c r="M998" t="str">
        <f>_xlfn.XLOOKUP(tblGenerador[[#This Row],[ID_Tarea]],tblTareas[ID],tblTareas[Excluir_Festivos],"")</f>
        <v>si</v>
      </c>
      <c r="N9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999" spans="1:14">
      <c r="A999" s="6">
        <v>46032</v>
      </c>
      <c r="B999">
        <f>IFERROR(_xlfn.XLOOKUP(tblGenerador[[#This Row],[Fecha]],tblCalendario[Fecha],tblCalendario[Num de Sem],""),"")</f>
        <v>2</v>
      </c>
      <c r="C999" t="str">
        <f>IFERROR(_xlfn.XLOOKUP(tblGenerador[[#This Row],[Fecha]],tblCalendario[Fecha],tblCalendario[Dia Semana],""),"")</f>
        <v>sábado</v>
      </c>
      <c r="D999">
        <f>IFERROR(_xlfn.XLOOKUP(tblGenerador[[#This Row],[Fecha]],tblCalendario[Fecha],tblCalendario[Mes],""),"")</f>
        <v>1</v>
      </c>
      <c r="E999" t="s">
        <v>259</v>
      </c>
      <c r="F999" t="str">
        <f>_xlfn.XLOOKUP(tblGenerador[[#This Row],[ID_Tarea]],tblTareas[ID],tblTareas[TAREAS],"")</f>
        <v xml:space="preserve">Rotar Mercancía De Exhibidores </v>
      </c>
      <c r="G999" t="str">
        <f>_xlfn.XLOOKUP(tblGenerador[[#This Row],[ID_Tarea]],tblTareas[ID],tblTareas[Tipo frecuencia],"")</f>
        <v>mensual</v>
      </c>
      <c r="H999" t="str">
        <f>_xlfn.XLOOKUP(tblGenerador[[#This Row],[ID_Tarea]],tblTareas[ID],tblTareas[Regla frecuencia],"")</f>
        <v>dia 27</v>
      </c>
      <c r="I999">
        <f>_xlfn.XLOOKUP(tblGenerador[[#This Row],[ID_Tarea]],tblTareas[ID],tblTareas[Duración Estándar (min)],"")</f>
        <v>40</v>
      </c>
      <c r="J999" t="str">
        <f>_xlfn.XLOOKUP(tblGenerador[[#This Row],[ID_Tarea]],tblTareas[ID],tblTareas[Turno],"")</f>
        <v>Cualquiera</v>
      </c>
      <c r="K999" t="str">
        <f>_xlfn.XLOOKUP(tblGenerador[[#This Row],[ID_Tarea]],tblTareas[ID],tblTareas[Puesto],"")</f>
        <v>Asesora Ventas</v>
      </c>
      <c r="L999">
        <f>_xlfn.XLOOKUP(tblGenerador[[#This Row],[ID_Tarea]],tblTareas[ID],tblTareas[Frec Diaria],"")</f>
        <v>1</v>
      </c>
      <c r="M999" t="str">
        <f>_xlfn.XLOOKUP(tblGenerador[[#This Row],[ID_Tarea]],tblTareas[ID],tblTareas[Excluir_Festivos],"")</f>
        <v>si</v>
      </c>
      <c r="N9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0" spans="1:14">
      <c r="A1000" s="6">
        <v>46032</v>
      </c>
      <c r="B1000">
        <f>IFERROR(_xlfn.XLOOKUP(tblGenerador[[#This Row],[Fecha]],tblCalendario[Fecha],tblCalendario[Num de Sem],""),"")</f>
        <v>2</v>
      </c>
      <c r="C1000" t="str">
        <f>IFERROR(_xlfn.XLOOKUP(tblGenerador[[#This Row],[Fecha]],tblCalendario[Fecha],tblCalendario[Dia Semana],""),"")</f>
        <v>sábado</v>
      </c>
      <c r="D1000">
        <f>IFERROR(_xlfn.XLOOKUP(tblGenerador[[#This Row],[Fecha]],tblCalendario[Fecha],tblCalendario[Mes],""),"")</f>
        <v>1</v>
      </c>
      <c r="E1000" t="s">
        <v>260</v>
      </c>
      <c r="F1000" t="str">
        <f>_xlfn.XLOOKUP(tblGenerador[[#This Row],[ID_Tarea]],tblTareas[ID],tblTareas[TAREAS],"")</f>
        <v>Subir Cortinas 6;00 Pm</v>
      </c>
      <c r="G1000" t="str">
        <f>_xlfn.XLOOKUP(tblGenerador[[#This Row],[ID_Tarea]],tblTareas[ID],tblTareas[Tipo frecuencia],"")</f>
        <v>diario</v>
      </c>
      <c r="H1000" t="str">
        <f>_xlfn.XLOOKUP(tblGenerador[[#This Row],[ID_Tarea]],tblTareas[ID],tblTareas[Regla frecuencia],"")</f>
        <v>diario</v>
      </c>
      <c r="I1000">
        <f>_xlfn.XLOOKUP(tblGenerador[[#This Row],[ID_Tarea]],tblTareas[ID],tblTareas[Duración Estándar (min)],"")</f>
        <v>5</v>
      </c>
      <c r="J1000" t="str">
        <f>_xlfn.XLOOKUP(tblGenerador[[#This Row],[ID_Tarea]],tblTareas[ID],tblTareas[Turno],"")</f>
        <v>Cualquiera</v>
      </c>
      <c r="K1000" t="str">
        <f>_xlfn.XLOOKUP(tblGenerador[[#This Row],[ID_Tarea]],tblTareas[ID],tblTareas[Puesto],"")</f>
        <v>Asesora Ventas</v>
      </c>
      <c r="L1000">
        <f>_xlfn.XLOOKUP(tblGenerador[[#This Row],[ID_Tarea]],tblTareas[ID],tblTareas[Frec Diaria],"")</f>
        <v>1</v>
      </c>
      <c r="M1000" t="str">
        <f>_xlfn.XLOOKUP(tblGenerador[[#This Row],[ID_Tarea]],tblTareas[ID],tblTareas[Excluir_Festivos],"")</f>
        <v>si</v>
      </c>
      <c r="N10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1" spans="1:14">
      <c r="A1001" s="6">
        <v>46032</v>
      </c>
      <c r="B1001">
        <f>IFERROR(_xlfn.XLOOKUP(tblGenerador[[#This Row],[Fecha]],tblCalendario[Fecha],tblCalendario[Num de Sem],""),"")</f>
        <v>2</v>
      </c>
      <c r="C1001" t="str">
        <f>IFERROR(_xlfn.XLOOKUP(tblGenerador[[#This Row],[Fecha]],tblCalendario[Fecha],tblCalendario[Dia Semana],""),"")</f>
        <v>sábado</v>
      </c>
      <c r="D1001">
        <f>IFERROR(_xlfn.XLOOKUP(tblGenerador[[#This Row],[Fecha]],tblCalendario[Fecha],tblCalendario[Mes],""),"")</f>
        <v>1</v>
      </c>
      <c r="E1001" t="s">
        <v>261</v>
      </c>
      <c r="F1001" t="str">
        <f>_xlfn.XLOOKUP(tblGenerador[[#This Row],[ID_Tarea]],tblTareas[ID],tblTareas[TAREAS],"")</f>
        <v>Tableo De Cajas</v>
      </c>
      <c r="G1001" t="str">
        <f>_xlfn.XLOOKUP(tblGenerador[[#This Row],[ID_Tarea]],tblTareas[ID],tblTareas[Tipo frecuencia],"")</f>
        <v>diario</v>
      </c>
      <c r="H1001" t="str">
        <f>_xlfn.XLOOKUP(tblGenerador[[#This Row],[ID_Tarea]],tblTareas[ID],tblTareas[Regla frecuencia],"")</f>
        <v>diario</v>
      </c>
      <c r="I1001">
        <f>_xlfn.XLOOKUP(tblGenerador[[#This Row],[ID_Tarea]],tblTareas[ID],tblTareas[Duración Estándar (min)],"")</f>
        <v>30</v>
      </c>
      <c r="J1001" t="str">
        <f>_xlfn.XLOOKUP(tblGenerador[[#This Row],[ID_Tarea]],tblTareas[ID],tblTareas[Turno],"")</f>
        <v>Cualquiera</v>
      </c>
      <c r="K1001" t="str">
        <f>_xlfn.XLOOKUP(tblGenerador[[#This Row],[ID_Tarea]],tblTareas[ID],tblTareas[Puesto],"")</f>
        <v>Asesora Ventas</v>
      </c>
      <c r="L1001">
        <f>_xlfn.XLOOKUP(tblGenerador[[#This Row],[ID_Tarea]],tblTareas[ID],tblTareas[Frec Diaria],"")</f>
        <v>1</v>
      </c>
      <c r="M1001" t="str">
        <f>_xlfn.XLOOKUP(tblGenerador[[#This Row],[ID_Tarea]],tblTareas[ID],tblTareas[Excluir_Festivos],"")</f>
        <v>si</v>
      </c>
      <c r="N10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2" spans="1:14">
      <c r="A1002" s="6">
        <v>46032</v>
      </c>
      <c r="B1002">
        <f>IFERROR(_xlfn.XLOOKUP(tblGenerador[[#This Row],[Fecha]],tblCalendario[Fecha],tblCalendario[Num de Sem],""),"")</f>
        <v>2</v>
      </c>
      <c r="C1002" t="str">
        <f>IFERROR(_xlfn.XLOOKUP(tblGenerador[[#This Row],[Fecha]],tblCalendario[Fecha],tblCalendario[Dia Semana],""),"")</f>
        <v>sábado</v>
      </c>
      <c r="D1002">
        <f>IFERROR(_xlfn.XLOOKUP(tblGenerador[[#This Row],[Fecha]],tblCalendario[Fecha],tblCalendario[Mes],""),"")</f>
        <v>1</v>
      </c>
      <c r="E1002" t="s">
        <v>262</v>
      </c>
      <c r="F1002" t="str">
        <f>_xlfn.XLOOKUP(tblGenerador[[#This Row],[ID_Tarea]],tblTareas[ID],tblTareas[TAREAS],"")</f>
        <v xml:space="preserve">Regar Arboles </v>
      </c>
      <c r="G1002" t="str">
        <f>_xlfn.XLOOKUP(tblGenerador[[#This Row],[ID_Tarea]],tblTareas[ID],tblTareas[Tipo frecuencia],"")</f>
        <v>personalizada</v>
      </c>
      <c r="H1002" t="str">
        <f>_xlfn.XLOOKUP(tblGenerador[[#This Row],[ID_Tarea]],tblTareas[ID],tblTareas[Regla frecuencia],"")</f>
        <v>martes, jueves, sabado</v>
      </c>
      <c r="I1002">
        <f>_xlfn.XLOOKUP(tblGenerador[[#This Row],[ID_Tarea]],tblTareas[ID],tblTareas[Duración Estándar (min)],"")</f>
        <v>15</v>
      </c>
      <c r="J1002" t="str">
        <f>_xlfn.XLOOKUP(tblGenerador[[#This Row],[ID_Tarea]],tblTareas[ID],tblTareas[Turno],"")</f>
        <v>Cualquiera</v>
      </c>
      <c r="K1002" t="str">
        <f>_xlfn.XLOOKUP(tblGenerador[[#This Row],[ID_Tarea]],tblTareas[ID],tblTareas[Puesto],"")</f>
        <v>Asesora Ventas</v>
      </c>
      <c r="L1002">
        <f>_xlfn.XLOOKUP(tblGenerador[[#This Row],[ID_Tarea]],tblTareas[ID],tblTareas[Frec Diaria],"")</f>
        <v>1</v>
      </c>
      <c r="M1002" t="str">
        <f>_xlfn.XLOOKUP(tblGenerador[[#This Row],[ID_Tarea]],tblTareas[ID],tblTareas[Excluir_Festivos],"")</f>
        <v>si</v>
      </c>
      <c r="N10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3" spans="1:14">
      <c r="A1003" s="6">
        <v>46032</v>
      </c>
      <c r="B1003">
        <f>IFERROR(_xlfn.XLOOKUP(tblGenerador[[#This Row],[Fecha]],tblCalendario[Fecha],tblCalendario[Num de Sem],""),"")</f>
        <v>2</v>
      </c>
      <c r="C1003" t="str">
        <f>IFERROR(_xlfn.XLOOKUP(tblGenerador[[#This Row],[Fecha]],tblCalendario[Fecha],tblCalendario[Dia Semana],""),"")</f>
        <v>sábado</v>
      </c>
      <c r="D1003">
        <f>IFERROR(_xlfn.XLOOKUP(tblGenerador[[#This Row],[Fecha]],tblCalendario[Fecha],tblCalendario[Mes],""),"")</f>
        <v>1</v>
      </c>
      <c r="E1003" t="s">
        <v>263</v>
      </c>
      <c r="F1003" t="str">
        <f>_xlfn.XLOOKUP(tblGenerador[[#This Row],[ID_Tarea]],tblTareas[ID],tblTareas[TAREAS],"")</f>
        <v>Asignar Responsable Redes Sociales Semana</v>
      </c>
      <c r="G1003" t="str">
        <f>_xlfn.XLOOKUP(tblGenerador[[#This Row],[ID_Tarea]],tblTareas[ID],tblTareas[Tipo frecuencia],"")</f>
        <v>semanal</v>
      </c>
      <c r="H1003" t="str">
        <f>_xlfn.XLOOKUP(tblGenerador[[#This Row],[ID_Tarea]],tblTareas[ID],tblTareas[Regla frecuencia],"")</f>
        <v>Lunes</v>
      </c>
      <c r="I1003">
        <f>_xlfn.XLOOKUP(tblGenerador[[#This Row],[ID_Tarea]],tblTareas[ID],tblTareas[Duración Estándar (min)],"")</f>
        <v>5</v>
      </c>
      <c r="J1003" t="str">
        <f>_xlfn.XLOOKUP(tblGenerador[[#This Row],[ID_Tarea]],tblTareas[ID],tblTareas[Turno],"")</f>
        <v>Cualquiera</v>
      </c>
      <c r="K1003" t="str">
        <f>_xlfn.XLOOKUP(tblGenerador[[#This Row],[ID_Tarea]],tblTareas[ID],tblTareas[Puesto],"")</f>
        <v>Asesora Ventas</v>
      </c>
      <c r="L1003">
        <f>_xlfn.XLOOKUP(tblGenerador[[#This Row],[ID_Tarea]],tblTareas[ID],tblTareas[Frec Diaria],"")</f>
        <v>1</v>
      </c>
      <c r="M1003" t="str">
        <f>_xlfn.XLOOKUP(tblGenerador[[#This Row],[ID_Tarea]],tblTareas[ID],tblTareas[Excluir_Festivos],"")</f>
        <v>si</v>
      </c>
      <c r="N10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4" spans="1:14">
      <c r="A1004" s="6">
        <v>46032</v>
      </c>
      <c r="B1004">
        <f>IFERROR(_xlfn.XLOOKUP(tblGenerador[[#This Row],[Fecha]],tblCalendario[Fecha],tblCalendario[Num de Sem],""),"")</f>
        <v>2</v>
      </c>
      <c r="C1004" t="str">
        <f>IFERROR(_xlfn.XLOOKUP(tblGenerador[[#This Row],[Fecha]],tblCalendario[Fecha],tblCalendario[Dia Semana],""),"")</f>
        <v>sábado</v>
      </c>
      <c r="D1004">
        <f>IFERROR(_xlfn.XLOOKUP(tblGenerador[[#This Row],[Fecha]],tblCalendario[Fecha],tblCalendario[Mes],""),"")</f>
        <v>1</v>
      </c>
      <c r="E1004" t="s">
        <v>264</v>
      </c>
      <c r="F1004" t="str">
        <f>_xlfn.XLOOKUP(tblGenerador[[#This Row],[ID_Tarea]],tblTareas[ID],tblTareas[TAREAS],"")</f>
        <v>Revisar mi Zona de Exhibicion</v>
      </c>
      <c r="G1004" t="str">
        <f>_xlfn.XLOOKUP(tblGenerador[[#This Row],[ID_Tarea]],tblTareas[ID],tblTareas[Tipo frecuencia],"")</f>
        <v>quincenal</v>
      </c>
      <c r="H1004" t="str">
        <f>_xlfn.XLOOKUP(tblGenerador[[#This Row],[ID_Tarea]],tblTareas[ID],tblTareas[Regla frecuencia],"")</f>
        <v>dia 9, dia 24</v>
      </c>
      <c r="I1004">
        <f>_xlfn.XLOOKUP(tblGenerador[[#This Row],[ID_Tarea]],tblTareas[ID],tblTareas[Duración Estándar (min)],"")</f>
        <v>60</v>
      </c>
      <c r="J1004" t="str">
        <f>_xlfn.XLOOKUP(tblGenerador[[#This Row],[ID_Tarea]],tblTareas[ID],tblTareas[Turno],"")</f>
        <v>Cualquiera</v>
      </c>
      <c r="K1004" t="str">
        <f>_xlfn.XLOOKUP(tblGenerador[[#This Row],[ID_Tarea]],tblTareas[ID],tblTareas[Puesto],"")</f>
        <v>Asesora Ventas</v>
      </c>
      <c r="L1004">
        <f>_xlfn.XLOOKUP(tblGenerador[[#This Row],[ID_Tarea]],tblTareas[ID],tblTareas[Frec Diaria],"")</f>
        <v>1</v>
      </c>
      <c r="M1004" t="str">
        <f>_xlfn.XLOOKUP(tblGenerador[[#This Row],[ID_Tarea]],tblTareas[ID],tblTareas[Excluir_Festivos],"")</f>
        <v>si</v>
      </c>
      <c r="N10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5" spans="1:14">
      <c r="A1005" s="6">
        <v>46032</v>
      </c>
      <c r="B1005">
        <f>IFERROR(_xlfn.XLOOKUP(tblGenerador[[#This Row],[Fecha]],tblCalendario[Fecha],tblCalendario[Num de Sem],""),"")</f>
        <v>2</v>
      </c>
      <c r="C1005" t="str">
        <f>IFERROR(_xlfn.XLOOKUP(tblGenerador[[#This Row],[Fecha]],tblCalendario[Fecha],tblCalendario[Dia Semana],""),"")</f>
        <v>sábado</v>
      </c>
      <c r="D1005">
        <f>IFERROR(_xlfn.XLOOKUP(tblGenerador[[#This Row],[Fecha]],tblCalendario[Fecha],tblCalendario[Mes],""),"")</f>
        <v>1</v>
      </c>
      <c r="E1005" t="s">
        <v>265</v>
      </c>
      <c r="F1005" t="str">
        <f>_xlfn.XLOOKUP(tblGenerador[[#This Row],[ID_Tarea]],tblTareas[ID],tblTareas[TAREAS],"")</f>
        <v>Recuperar Acrilicos y ponerlos en su lugar</v>
      </c>
      <c r="G1005" t="str">
        <f>_xlfn.XLOOKUP(tblGenerador[[#This Row],[ID_Tarea]],tblTareas[ID],tblTareas[Tipo frecuencia],"")</f>
        <v>personalizada</v>
      </c>
      <c r="H1005" t="str">
        <f>_xlfn.XLOOKUP(tblGenerador[[#This Row],[ID_Tarea]],tblTareas[ID],tblTareas[Regla frecuencia],"")</f>
        <v>lunes, miercoles, viernes</v>
      </c>
      <c r="I1005">
        <f>_xlfn.XLOOKUP(tblGenerador[[#This Row],[ID_Tarea]],tblTareas[ID],tblTareas[Duración Estándar (min)],"")</f>
        <v>5</v>
      </c>
      <c r="J1005" t="str">
        <f>_xlfn.XLOOKUP(tblGenerador[[#This Row],[ID_Tarea]],tblTareas[ID],tblTareas[Turno],"")</f>
        <v>Cualquiera</v>
      </c>
      <c r="K1005" t="str">
        <f>_xlfn.XLOOKUP(tblGenerador[[#This Row],[ID_Tarea]],tblTareas[ID],tblTareas[Puesto],"")</f>
        <v>Asesora Ventas</v>
      </c>
      <c r="L1005">
        <f>_xlfn.XLOOKUP(tblGenerador[[#This Row],[ID_Tarea]],tblTareas[ID],tblTareas[Frec Diaria],"")</f>
        <v>1</v>
      </c>
      <c r="M1005" t="str">
        <f>_xlfn.XLOOKUP(tblGenerador[[#This Row],[ID_Tarea]],tblTareas[ID],tblTareas[Excluir_Festivos],"")</f>
        <v>si</v>
      </c>
      <c r="N10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6" spans="1:14">
      <c r="A1006" s="6">
        <v>46032</v>
      </c>
      <c r="B1006">
        <f>IFERROR(_xlfn.XLOOKUP(tblGenerador[[#This Row],[Fecha]],tblCalendario[Fecha],tblCalendario[Num de Sem],""),"")</f>
        <v>2</v>
      </c>
      <c r="C1006" t="str">
        <f>IFERROR(_xlfn.XLOOKUP(tblGenerador[[#This Row],[Fecha]],tblCalendario[Fecha],tblCalendario[Dia Semana],""),"")</f>
        <v>sábado</v>
      </c>
      <c r="D1006">
        <f>IFERROR(_xlfn.XLOOKUP(tblGenerador[[#This Row],[Fecha]],tblCalendario[Fecha],tblCalendario[Mes],""),"")</f>
        <v>1</v>
      </c>
      <c r="E1006" t="s">
        <v>266</v>
      </c>
      <c r="F1006" t="str">
        <f>_xlfn.XLOOKUP(tblGenerador[[#This Row],[ID_Tarea]],tblTareas[ID],tblTareas[TAREAS],"")</f>
        <v>Validar INE's vs ventas con Vale y CD Vs Veriscan</v>
      </c>
      <c r="G1006" t="str">
        <f>_xlfn.XLOOKUP(tblGenerador[[#This Row],[ID_Tarea]],tblTareas[ID],tblTareas[Tipo frecuencia],"")</f>
        <v>semanal</v>
      </c>
      <c r="H1006" t="str">
        <f>_xlfn.XLOOKUP(tblGenerador[[#This Row],[ID_Tarea]],tblTareas[ID],tblTareas[Regla frecuencia],"")</f>
        <v>sábado</v>
      </c>
      <c r="I1006">
        <f>_xlfn.XLOOKUP(tblGenerador[[#This Row],[ID_Tarea]],tblTareas[ID],tblTareas[Duración Estándar (min)],"")</f>
        <v>20</v>
      </c>
      <c r="J1006" t="str">
        <f>_xlfn.XLOOKUP(tblGenerador[[#This Row],[ID_Tarea]],tblTareas[ID],tblTareas[Turno],"")</f>
        <v>Cualquiera</v>
      </c>
      <c r="K1006" t="str">
        <f>_xlfn.XLOOKUP(tblGenerador[[#This Row],[ID_Tarea]],tblTareas[ID],tblTareas[Puesto],"")</f>
        <v>Auxiliar Administrativo</v>
      </c>
      <c r="L1006">
        <f>_xlfn.XLOOKUP(tblGenerador[[#This Row],[ID_Tarea]],tblTareas[ID],tblTareas[Frec Diaria],"")</f>
        <v>1</v>
      </c>
      <c r="M1006" t="str">
        <f>_xlfn.XLOOKUP(tblGenerador[[#This Row],[ID_Tarea]],tblTareas[ID],tblTareas[Excluir_Festivos],"")</f>
        <v>si</v>
      </c>
      <c r="N10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7" spans="1:14">
      <c r="A1007" s="6">
        <v>46032</v>
      </c>
      <c r="B1007">
        <f>IFERROR(_xlfn.XLOOKUP(tblGenerador[[#This Row],[Fecha]],tblCalendario[Fecha],tblCalendario[Num de Sem],""),"")</f>
        <v>2</v>
      </c>
      <c r="C1007" t="str">
        <f>IFERROR(_xlfn.XLOOKUP(tblGenerador[[#This Row],[Fecha]],tblCalendario[Fecha],tblCalendario[Dia Semana],""),"")</f>
        <v>sábado</v>
      </c>
      <c r="D1007">
        <f>IFERROR(_xlfn.XLOOKUP(tblGenerador[[#This Row],[Fecha]],tblCalendario[Fecha],tblCalendario[Mes],""),"")</f>
        <v>1</v>
      </c>
      <c r="E1007" t="s">
        <v>267</v>
      </c>
      <c r="F1007" t="str">
        <f>_xlfn.XLOOKUP(tblGenerador[[#This Row],[ID_Tarea]],tblTareas[ID],tblTareas[TAREAS],"")</f>
        <v xml:space="preserve">Archivar Solicitudes </v>
      </c>
      <c r="G1007" t="str">
        <f>_xlfn.XLOOKUP(tblGenerador[[#This Row],[ID_Tarea]],tblTareas[ID],tblTareas[Tipo frecuencia],"")</f>
        <v>semanal</v>
      </c>
      <c r="H1007" t="str">
        <f>_xlfn.XLOOKUP(tblGenerador[[#This Row],[ID_Tarea]],tblTareas[ID],tblTareas[Regla frecuencia],"")</f>
        <v>viernes</v>
      </c>
      <c r="I1007">
        <f>_xlfn.XLOOKUP(tblGenerador[[#This Row],[ID_Tarea]],tblTareas[ID],tblTareas[Duración Estándar (min)],"")</f>
        <v>10</v>
      </c>
      <c r="J1007" t="str">
        <f>_xlfn.XLOOKUP(tblGenerador[[#This Row],[ID_Tarea]],tblTareas[ID],tblTareas[Turno],"")</f>
        <v>Cualquiera</v>
      </c>
      <c r="K1007" t="str">
        <f>_xlfn.XLOOKUP(tblGenerador[[#This Row],[ID_Tarea]],tblTareas[ID],tblTareas[Puesto],"")</f>
        <v>Asesora Ventas</v>
      </c>
      <c r="L1007">
        <f>_xlfn.XLOOKUP(tblGenerador[[#This Row],[ID_Tarea]],tblTareas[ID],tblTareas[Frec Diaria],"")</f>
        <v>1</v>
      </c>
      <c r="M1007" t="str">
        <f>_xlfn.XLOOKUP(tblGenerador[[#This Row],[ID_Tarea]],tblTareas[ID],tblTareas[Excluir_Festivos],"")</f>
        <v>si</v>
      </c>
      <c r="N10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08" spans="1:14">
      <c r="A1008" s="6">
        <v>46032</v>
      </c>
      <c r="B1008">
        <f>IFERROR(_xlfn.XLOOKUP(tblGenerador[[#This Row],[Fecha]],tblCalendario[Fecha],tblCalendario[Num de Sem],""),"")</f>
        <v>2</v>
      </c>
      <c r="C1008" t="str">
        <f>IFERROR(_xlfn.XLOOKUP(tblGenerador[[#This Row],[Fecha]],tblCalendario[Fecha],tblCalendario[Dia Semana],""),"")</f>
        <v>sábado</v>
      </c>
      <c r="D1008">
        <f>IFERROR(_xlfn.XLOOKUP(tblGenerador[[#This Row],[Fecha]],tblCalendario[Fecha],tblCalendario[Mes],""),"")</f>
        <v>1</v>
      </c>
      <c r="E1008" t="s">
        <v>268</v>
      </c>
      <c r="F1008" t="str">
        <f>_xlfn.XLOOKUP(tblGenerador[[#This Row],[ID_Tarea]],tblTareas[ID],tblTareas[TAREAS],"")</f>
        <v xml:space="preserve">Orden Clasificacion y depuracion de documentos en Organizador Blanco </v>
      </c>
      <c r="G1008" t="str">
        <f>_xlfn.XLOOKUP(tblGenerador[[#This Row],[ID_Tarea]],tblTareas[ID],tblTareas[Tipo frecuencia],"")</f>
        <v>semanal</v>
      </c>
      <c r="H1008" t="str">
        <f>_xlfn.XLOOKUP(tblGenerador[[#This Row],[ID_Tarea]],tblTareas[ID],tblTareas[Regla frecuencia],"")</f>
        <v>sábado</v>
      </c>
      <c r="I1008">
        <f>_xlfn.XLOOKUP(tblGenerador[[#This Row],[ID_Tarea]],tblTareas[ID],tblTareas[Duración Estándar (min)],"")</f>
        <v>15</v>
      </c>
      <c r="J1008" t="str">
        <f>_xlfn.XLOOKUP(tblGenerador[[#This Row],[ID_Tarea]],tblTareas[ID],tblTareas[Turno],"")</f>
        <v>Cualquiera</v>
      </c>
      <c r="K1008" t="str">
        <f>_xlfn.XLOOKUP(tblGenerador[[#This Row],[ID_Tarea]],tblTareas[ID],tblTareas[Puesto],"")</f>
        <v>Sub Coordinadora</v>
      </c>
      <c r="L1008">
        <f>_xlfn.XLOOKUP(tblGenerador[[#This Row],[ID_Tarea]],tblTareas[ID],tblTareas[Frec Diaria],"")</f>
        <v>1</v>
      </c>
      <c r="M1008" t="str">
        <f>_xlfn.XLOOKUP(tblGenerador[[#This Row],[ID_Tarea]],tblTareas[ID],tblTareas[Excluir_Festivos],"")</f>
        <v>si</v>
      </c>
      <c r="N10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09" spans="1:14">
      <c r="A1009" s="6">
        <v>46032</v>
      </c>
      <c r="B1009">
        <f>IFERROR(_xlfn.XLOOKUP(tblGenerador[[#This Row],[Fecha]],tblCalendario[Fecha],tblCalendario[Num de Sem],""),"")</f>
        <v>2</v>
      </c>
      <c r="C1009" t="str">
        <f>IFERROR(_xlfn.XLOOKUP(tblGenerador[[#This Row],[Fecha]],tblCalendario[Fecha],tblCalendario[Dia Semana],""),"")</f>
        <v>sábado</v>
      </c>
      <c r="D1009">
        <f>IFERROR(_xlfn.XLOOKUP(tblGenerador[[#This Row],[Fecha]],tblCalendario[Fecha],tblCalendario[Mes],""),"")</f>
        <v>1</v>
      </c>
      <c r="E1009" t="s">
        <v>269</v>
      </c>
      <c r="F1009" t="str">
        <f>_xlfn.XLOOKUP(tblGenerador[[#This Row],[ID_Tarea]],tblTareas[ID],tblTareas[TAREAS],"")</f>
        <v>Reparar Cajas Maltratadas</v>
      </c>
      <c r="G1009" t="str">
        <f>_xlfn.XLOOKUP(tblGenerador[[#This Row],[ID_Tarea]],tblTareas[ID],tblTareas[Tipo frecuencia],"")</f>
        <v>semanal</v>
      </c>
      <c r="H1009" t="str">
        <f>_xlfn.XLOOKUP(tblGenerador[[#This Row],[ID_Tarea]],tblTareas[ID],tblTareas[Regla frecuencia],"")</f>
        <v>domingo</v>
      </c>
      <c r="I1009">
        <f>_xlfn.XLOOKUP(tblGenerador[[#This Row],[ID_Tarea]],tblTareas[ID],tblTareas[Duración Estándar (min)],"")</f>
        <v>10</v>
      </c>
      <c r="J1009" t="str">
        <f>_xlfn.XLOOKUP(tblGenerador[[#This Row],[ID_Tarea]],tblTareas[ID],tblTareas[Turno],"")</f>
        <v>Cualquiera</v>
      </c>
      <c r="K1009" t="str">
        <f>_xlfn.XLOOKUP(tblGenerador[[#This Row],[ID_Tarea]],tblTareas[ID],tblTareas[Puesto],"")</f>
        <v>Asesora Ventas</v>
      </c>
      <c r="L1009">
        <f>_xlfn.XLOOKUP(tblGenerador[[#This Row],[ID_Tarea]],tblTareas[ID],tblTareas[Frec Diaria],"")</f>
        <v>1</v>
      </c>
      <c r="M1009" t="str">
        <f>_xlfn.XLOOKUP(tblGenerador[[#This Row],[ID_Tarea]],tblTareas[ID],tblTareas[Excluir_Festivos],"")</f>
        <v>si</v>
      </c>
      <c r="N10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0" spans="1:14">
      <c r="A1010" s="6">
        <v>46032</v>
      </c>
      <c r="B1010">
        <f>IFERROR(_xlfn.XLOOKUP(tblGenerador[[#This Row],[Fecha]],tblCalendario[Fecha],tblCalendario[Num de Sem],""),"")</f>
        <v>2</v>
      </c>
      <c r="C1010" t="str">
        <f>IFERROR(_xlfn.XLOOKUP(tblGenerador[[#This Row],[Fecha]],tblCalendario[Fecha],tblCalendario[Dia Semana],""),"")</f>
        <v>sábado</v>
      </c>
      <c r="D1010">
        <f>IFERROR(_xlfn.XLOOKUP(tblGenerador[[#This Row],[Fecha]],tblCalendario[Fecha],tblCalendario[Mes],""),"")</f>
        <v>1</v>
      </c>
      <c r="E1010" t="s">
        <v>270</v>
      </c>
      <c r="F1010" t="str">
        <f>_xlfn.XLOOKUP(tblGenerador[[#This Row],[ID_Tarea]],tblTareas[ID],tblTareas[TAREAS],"")</f>
        <v>Proponer Calzado a Descuento</v>
      </c>
      <c r="G1010" t="str">
        <f>_xlfn.XLOOKUP(tblGenerador[[#This Row],[ID_Tarea]],tblTareas[ID],tblTareas[Tipo frecuencia],"")</f>
        <v>semanal</v>
      </c>
      <c r="H1010" t="str">
        <f>_xlfn.XLOOKUP(tblGenerador[[#This Row],[ID_Tarea]],tblTareas[ID],tblTareas[Regla frecuencia],"")</f>
        <v>lunes</v>
      </c>
      <c r="I1010">
        <f>_xlfn.XLOOKUP(tblGenerador[[#This Row],[ID_Tarea]],tblTareas[ID],tblTareas[Duración Estándar (min)],"")</f>
        <v>5</v>
      </c>
      <c r="J1010" t="str">
        <f>_xlfn.XLOOKUP(tblGenerador[[#This Row],[ID_Tarea]],tblTareas[ID],tblTareas[Turno],"")</f>
        <v>Cualquiera</v>
      </c>
      <c r="K1010" t="str">
        <f>_xlfn.XLOOKUP(tblGenerador[[#This Row],[ID_Tarea]],tblTareas[ID],tblTareas[Puesto],"")</f>
        <v>Asesora Ventas</v>
      </c>
      <c r="L1010">
        <f>_xlfn.XLOOKUP(tblGenerador[[#This Row],[ID_Tarea]],tblTareas[ID],tblTareas[Frec Diaria],"")</f>
        <v>1</v>
      </c>
      <c r="M1010" t="str">
        <f>_xlfn.XLOOKUP(tblGenerador[[#This Row],[ID_Tarea]],tblTareas[ID],tblTareas[Excluir_Festivos],"")</f>
        <v>si</v>
      </c>
      <c r="N10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1" spans="1:14">
      <c r="A1011" s="6">
        <v>46032</v>
      </c>
      <c r="B1011">
        <f>IFERROR(_xlfn.XLOOKUP(tblGenerador[[#This Row],[Fecha]],tblCalendario[Fecha],tblCalendario[Num de Sem],""),"")</f>
        <v>2</v>
      </c>
      <c r="C1011" t="str">
        <f>IFERROR(_xlfn.XLOOKUP(tblGenerador[[#This Row],[Fecha]],tblCalendario[Fecha],tblCalendario[Dia Semana],""),"")</f>
        <v>sábado</v>
      </c>
      <c r="D1011">
        <f>IFERROR(_xlfn.XLOOKUP(tblGenerador[[#This Row],[Fecha]],tblCalendario[Fecha],tblCalendario[Mes],""),"")</f>
        <v>1</v>
      </c>
      <c r="E1011" t="s">
        <v>271</v>
      </c>
      <c r="F1011" t="str">
        <f>_xlfn.XLOOKUP(tblGenerador[[#This Row],[ID_Tarea]],tblTareas[ID],tblTareas[TAREAS],"")</f>
        <v xml:space="preserve">Computadoras Limpias </v>
      </c>
      <c r="G1011" t="str">
        <f>_xlfn.XLOOKUP(tblGenerador[[#This Row],[ID_Tarea]],tblTareas[ID],tblTareas[Tipo frecuencia],"")</f>
        <v>mensual</v>
      </c>
      <c r="H1011" t="str">
        <f>_xlfn.XLOOKUP(tblGenerador[[#This Row],[ID_Tarea]],tblTareas[ID],tblTareas[Regla frecuencia],"")</f>
        <v>dia 12</v>
      </c>
      <c r="I1011">
        <f>_xlfn.XLOOKUP(tblGenerador[[#This Row],[ID_Tarea]],tblTareas[ID],tblTareas[Duración Estándar (min)],"")</f>
        <v>10</v>
      </c>
      <c r="J1011" t="str">
        <f>_xlfn.XLOOKUP(tblGenerador[[#This Row],[ID_Tarea]],tblTareas[ID],tblTareas[Turno],"")</f>
        <v>Cualquiera</v>
      </c>
      <c r="K1011" t="str">
        <f>_xlfn.XLOOKUP(tblGenerador[[#This Row],[ID_Tarea]],tblTareas[ID],tblTareas[Puesto],"")</f>
        <v>Asesora Ventas</v>
      </c>
      <c r="L1011">
        <f>_xlfn.XLOOKUP(tblGenerador[[#This Row],[ID_Tarea]],tblTareas[ID],tblTareas[Frec Diaria],"")</f>
        <v>1</v>
      </c>
      <c r="M1011" t="str">
        <f>_xlfn.XLOOKUP(tblGenerador[[#This Row],[ID_Tarea]],tblTareas[ID],tblTareas[Excluir_Festivos],"")</f>
        <v>si</v>
      </c>
      <c r="N10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2" spans="1:14">
      <c r="A1012" s="6">
        <v>46032</v>
      </c>
      <c r="B1012">
        <f>IFERROR(_xlfn.XLOOKUP(tblGenerador[[#This Row],[Fecha]],tblCalendario[Fecha],tblCalendario[Num de Sem],""),"")</f>
        <v>2</v>
      </c>
      <c r="C1012" t="str">
        <f>IFERROR(_xlfn.XLOOKUP(tblGenerador[[#This Row],[Fecha]],tblCalendario[Fecha],tblCalendario[Dia Semana],""),"")</f>
        <v>sábado</v>
      </c>
      <c r="D1012">
        <f>IFERROR(_xlfn.XLOOKUP(tblGenerador[[#This Row],[Fecha]],tblCalendario[Fecha],tblCalendario[Mes],""),"")</f>
        <v>1</v>
      </c>
      <c r="E1012" t="s">
        <v>272</v>
      </c>
      <c r="F1012" t="str">
        <f>_xlfn.XLOOKUP(tblGenerador[[#This Row],[ID_Tarea]],tblTareas[ID],tblTareas[TAREAS],"")</f>
        <v>Depuracion De Relaciones Saldadas</v>
      </c>
      <c r="G1012" t="str">
        <f>_xlfn.XLOOKUP(tblGenerador[[#This Row],[ID_Tarea]],tblTareas[ID],tblTareas[Tipo frecuencia],"")</f>
        <v>mensual</v>
      </c>
      <c r="H1012" t="str">
        <f>_xlfn.XLOOKUP(tblGenerador[[#This Row],[ID_Tarea]],tblTareas[ID],tblTareas[Regla frecuencia],"")</f>
        <v>dia 13</v>
      </c>
      <c r="I1012">
        <f>_xlfn.XLOOKUP(tblGenerador[[#This Row],[ID_Tarea]],tblTareas[ID],tblTareas[Duración Estándar (min)],"")</f>
        <v>20</v>
      </c>
      <c r="J1012" t="str">
        <f>_xlfn.XLOOKUP(tblGenerador[[#This Row],[ID_Tarea]],tblTareas[ID],tblTareas[Turno],"")</f>
        <v>Cualquiera</v>
      </c>
      <c r="K1012" t="str">
        <f>_xlfn.XLOOKUP(tblGenerador[[#This Row],[ID_Tarea]],tblTareas[ID],tblTareas[Puesto],"")</f>
        <v>Asesora Ventas</v>
      </c>
      <c r="L1012">
        <f>_xlfn.XLOOKUP(tblGenerador[[#This Row],[ID_Tarea]],tblTareas[ID],tblTareas[Frec Diaria],"")</f>
        <v>1</v>
      </c>
      <c r="M1012" t="str">
        <f>_xlfn.XLOOKUP(tblGenerador[[#This Row],[ID_Tarea]],tblTareas[ID],tblTareas[Excluir_Festivos],"")</f>
        <v>si</v>
      </c>
      <c r="N10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3" spans="1:14">
      <c r="A1013" s="6">
        <v>46032</v>
      </c>
      <c r="B1013">
        <f>IFERROR(_xlfn.XLOOKUP(tblGenerador[[#This Row],[Fecha]],tblCalendario[Fecha],tblCalendario[Num de Sem],""),"")</f>
        <v>2</v>
      </c>
      <c r="C1013" t="str">
        <f>IFERROR(_xlfn.XLOOKUP(tblGenerador[[#This Row],[Fecha]],tblCalendario[Fecha],tblCalendario[Dia Semana],""),"")</f>
        <v>sábado</v>
      </c>
      <c r="D1013">
        <f>IFERROR(_xlfn.XLOOKUP(tblGenerador[[#This Row],[Fecha]],tblCalendario[Fecha],tblCalendario[Mes],""),"")</f>
        <v>1</v>
      </c>
      <c r="E1013" t="s">
        <v>273</v>
      </c>
      <c r="F1013" t="str">
        <f>_xlfn.XLOOKUP(tblGenerador[[#This Row],[ID_Tarea]],tblTareas[ID],tblTareas[TAREAS],"")</f>
        <v>Re imprimir Etiquetas D/ Codigo De Barra Despegadas, Borrosas</v>
      </c>
      <c r="G1013" t="str">
        <f>_xlfn.XLOOKUP(tblGenerador[[#This Row],[ID_Tarea]],tblTareas[ID],tblTareas[Tipo frecuencia],"")</f>
        <v>mensual</v>
      </c>
      <c r="H1013" t="str">
        <f>_xlfn.XLOOKUP(tblGenerador[[#This Row],[ID_Tarea]],tblTareas[ID],tblTareas[Regla frecuencia],"")</f>
        <v>dia 24</v>
      </c>
      <c r="I1013">
        <f>_xlfn.XLOOKUP(tblGenerador[[#This Row],[ID_Tarea]],tblTareas[ID],tblTareas[Duración Estándar (min)],"")</f>
        <v>10</v>
      </c>
      <c r="J1013" t="str">
        <f>_xlfn.XLOOKUP(tblGenerador[[#This Row],[ID_Tarea]],tblTareas[ID],tblTareas[Turno],"")</f>
        <v>Cualquiera</v>
      </c>
      <c r="K1013" t="str">
        <f>_xlfn.XLOOKUP(tblGenerador[[#This Row],[ID_Tarea]],tblTareas[ID],tblTareas[Puesto],"")</f>
        <v>Asesora Ventas</v>
      </c>
      <c r="L1013">
        <f>_xlfn.XLOOKUP(tblGenerador[[#This Row],[ID_Tarea]],tblTareas[ID],tblTareas[Frec Diaria],"")</f>
        <v>1</v>
      </c>
      <c r="M1013" t="str">
        <f>_xlfn.XLOOKUP(tblGenerador[[#This Row],[ID_Tarea]],tblTareas[ID],tblTareas[Excluir_Festivos],"")</f>
        <v>si</v>
      </c>
      <c r="N10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4" spans="1:14">
      <c r="A1014" s="6">
        <v>46032</v>
      </c>
      <c r="B1014">
        <f>IFERROR(_xlfn.XLOOKUP(tblGenerador[[#This Row],[Fecha]],tblCalendario[Fecha],tblCalendario[Num de Sem],""),"")</f>
        <v>2</v>
      </c>
      <c r="C1014" t="str">
        <f>IFERROR(_xlfn.XLOOKUP(tblGenerador[[#This Row],[Fecha]],tblCalendario[Fecha],tblCalendario[Dia Semana],""),"")</f>
        <v>sábado</v>
      </c>
      <c r="D1014">
        <f>IFERROR(_xlfn.XLOOKUP(tblGenerador[[#This Row],[Fecha]],tblCalendario[Fecha],tblCalendario[Mes],""),"")</f>
        <v>1</v>
      </c>
      <c r="E1014" t="s">
        <v>274</v>
      </c>
      <c r="F1014" t="str">
        <f>_xlfn.XLOOKUP(tblGenerador[[#This Row],[ID_Tarea]],tblTareas[ID],tblTareas[TAREAS],"")</f>
        <v>Hacer Espacios en almacen</v>
      </c>
      <c r="G1014" t="str">
        <f>_xlfn.XLOOKUP(tblGenerador[[#This Row],[ID_Tarea]],tblTareas[ID],tblTareas[Tipo frecuencia],"")</f>
        <v>semanal</v>
      </c>
      <c r="H1014" t="str">
        <f>_xlfn.XLOOKUP(tblGenerador[[#This Row],[ID_Tarea]],tblTareas[ID],tblTareas[Regla frecuencia],"")</f>
        <v>jueves</v>
      </c>
      <c r="I1014">
        <f>_xlfn.XLOOKUP(tblGenerador[[#This Row],[ID_Tarea]],tblTareas[ID],tblTareas[Duración Estándar (min)],"")</f>
        <v>20</v>
      </c>
      <c r="J1014" t="str">
        <f>_xlfn.XLOOKUP(tblGenerador[[#This Row],[ID_Tarea]],tblTareas[ID],tblTareas[Turno],"")</f>
        <v>Cualquiera</v>
      </c>
      <c r="K1014" t="str">
        <f>_xlfn.XLOOKUP(tblGenerador[[#This Row],[ID_Tarea]],tblTareas[ID],tblTareas[Puesto],"")</f>
        <v>Asesora Ventas</v>
      </c>
      <c r="L1014">
        <f>_xlfn.XLOOKUP(tblGenerador[[#This Row],[ID_Tarea]],tblTareas[ID],tblTareas[Frec Diaria],"")</f>
        <v>1</v>
      </c>
      <c r="M1014" t="str">
        <f>_xlfn.XLOOKUP(tblGenerador[[#This Row],[ID_Tarea]],tblTareas[ID],tblTareas[Excluir_Festivos],"")</f>
        <v>si</v>
      </c>
      <c r="N10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5" spans="1:14">
      <c r="A1015" s="6">
        <v>46032</v>
      </c>
      <c r="B1015">
        <f>IFERROR(_xlfn.XLOOKUP(tblGenerador[[#This Row],[Fecha]],tblCalendario[Fecha],tblCalendario[Num de Sem],""),"")</f>
        <v>2</v>
      </c>
      <c r="C1015" t="str">
        <f>IFERROR(_xlfn.XLOOKUP(tblGenerador[[#This Row],[Fecha]],tblCalendario[Fecha],tblCalendario[Dia Semana],""),"")</f>
        <v>sábado</v>
      </c>
      <c r="D1015">
        <f>IFERROR(_xlfn.XLOOKUP(tblGenerador[[#This Row],[Fecha]],tblCalendario[Fecha],tblCalendario[Mes],""),"")</f>
        <v>1</v>
      </c>
      <c r="E1015" t="s">
        <v>275</v>
      </c>
      <c r="F1015" t="str">
        <f>_xlfn.XLOOKUP(tblGenerador[[#This Row],[ID_Tarea]],tblTareas[ID],tblTareas[TAREAS],"")</f>
        <v xml:space="preserve">Lavar Cintas Percudidas </v>
      </c>
      <c r="G1015" t="str">
        <f>_xlfn.XLOOKUP(tblGenerador[[#This Row],[ID_Tarea]],tblTareas[ID],tblTareas[Tipo frecuencia],"")</f>
        <v>bimestral</v>
      </c>
      <c r="H1015" t="str">
        <f>_xlfn.XLOOKUP(tblGenerador[[#This Row],[ID_Tarea]],tblTareas[ID],tblTareas[Regla frecuencia],"")</f>
        <v>ultimo dia del mes</v>
      </c>
      <c r="I1015">
        <f>_xlfn.XLOOKUP(tblGenerador[[#This Row],[ID_Tarea]],tblTareas[ID],tblTareas[Duración Estándar (min)],"")</f>
        <v>15</v>
      </c>
      <c r="J1015" t="str">
        <f>_xlfn.XLOOKUP(tblGenerador[[#This Row],[ID_Tarea]],tblTareas[ID],tblTareas[Turno],"")</f>
        <v>Cualquiera</v>
      </c>
      <c r="K1015" t="str">
        <f>_xlfn.XLOOKUP(tblGenerador[[#This Row],[ID_Tarea]],tblTareas[ID],tblTareas[Puesto],"")</f>
        <v>Asesora Ventas</v>
      </c>
      <c r="L1015">
        <f>_xlfn.XLOOKUP(tblGenerador[[#This Row],[ID_Tarea]],tblTareas[ID],tblTareas[Frec Diaria],"")</f>
        <v>1</v>
      </c>
      <c r="M1015" t="str">
        <f>_xlfn.XLOOKUP(tblGenerador[[#This Row],[ID_Tarea]],tblTareas[ID],tblTareas[Excluir_Festivos],"")</f>
        <v>si</v>
      </c>
      <c r="N10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6" spans="1:14">
      <c r="A1016" s="6">
        <v>46032</v>
      </c>
      <c r="B1016">
        <f>IFERROR(_xlfn.XLOOKUP(tblGenerador[[#This Row],[Fecha]],tblCalendario[Fecha],tblCalendario[Num de Sem],""),"")</f>
        <v>2</v>
      </c>
      <c r="C1016" t="str">
        <f>IFERROR(_xlfn.XLOOKUP(tblGenerador[[#This Row],[Fecha]],tblCalendario[Fecha],tblCalendario[Dia Semana],""),"")</f>
        <v>sábado</v>
      </c>
      <c r="D1016">
        <f>IFERROR(_xlfn.XLOOKUP(tblGenerador[[#This Row],[Fecha]],tblCalendario[Fecha],tblCalendario[Mes],""),"")</f>
        <v>1</v>
      </c>
      <c r="E1016" t="s">
        <v>276</v>
      </c>
      <c r="F1016" t="str">
        <f>_xlfn.XLOOKUP(tblGenerador[[#This Row],[ID_Tarea]],tblTareas[ID],tblTareas[TAREAS],"")</f>
        <v>Capturar lotes de Recepcion De Mercancia</v>
      </c>
      <c r="G1016" t="str">
        <f>_xlfn.XLOOKUP(tblGenerador[[#This Row],[ID_Tarea]],tblTareas[ID],tblTareas[Tipo frecuencia],"")</f>
        <v>diario</v>
      </c>
      <c r="H1016" t="str">
        <f>_xlfn.XLOOKUP(tblGenerador[[#This Row],[ID_Tarea]],tblTareas[ID],tblTareas[Regla frecuencia],"")</f>
        <v>diario</v>
      </c>
      <c r="I1016">
        <f>_xlfn.XLOOKUP(tblGenerador[[#This Row],[ID_Tarea]],tblTareas[ID],tblTareas[Duración Estándar (min)],"")</f>
        <v>30</v>
      </c>
      <c r="J1016" t="str">
        <f>_xlfn.XLOOKUP(tblGenerador[[#This Row],[ID_Tarea]],tblTareas[ID],tblTareas[Turno],"")</f>
        <v>Cualquiera</v>
      </c>
      <c r="K1016" t="str">
        <f>_xlfn.XLOOKUP(tblGenerador[[#This Row],[ID_Tarea]],tblTareas[ID],tblTareas[Puesto],"")</f>
        <v>Asesora Ventas</v>
      </c>
      <c r="L1016">
        <f>_xlfn.XLOOKUP(tblGenerador[[#This Row],[ID_Tarea]],tblTareas[ID],tblTareas[Frec Diaria],"")</f>
        <v>1</v>
      </c>
      <c r="M1016" t="str">
        <f>_xlfn.XLOOKUP(tblGenerador[[#This Row],[ID_Tarea]],tblTareas[ID],tblTareas[Excluir_Festivos],"")</f>
        <v>si</v>
      </c>
      <c r="N10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17" spans="1:14">
      <c r="A1017" s="6">
        <v>46032</v>
      </c>
      <c r="B1017">
        <f>IFERROR(_xlfn.XLOOKUP(tblGenerador[[#This Row],[Fecha]],tblCalendario[Fecha],tblCalendario[Num de Sem],""),"")</f>
        <v>2</v>
      </c>
      <c r="C1017" t="str">
        <f>IFERROR(_xlfn.XLOOKUP(tblGenerador[[#This Row],[Fecha]],tblCalendario[Fecha],tblCalendario[Dia Semana],""),"")</f>
        <v>sábado</v>
      </c>
      <c r="D1017">
        <f>IFERROR(_xlfn.XLOOKUP(tblGenerador[[#This Row],[Fecha]],tblCalendario[Fecha],tblCalendario[Mes],""),"")</f>
        <v>1</v>
      </c>
      <c r="E1017" t="s">
        <v>277</v>
      </c>
      <c r="F1017" t="str">
        <f>_xlfn.XLOOKUP(tblGenerador[[#This Row],[ID_Tarea]],tblTareas[ID],tblTareas[TAREAS],"")</f>
        <v>Alto flujo de Transferencias</v>
      </c>
      <c r="G1017" t="str">
        <f>_xlfn.XLOOKUP(tblGenerador[[#This Row],[ID_Tarea]],tblTareas[ID],tblTareas[Tipo frecuencia],"")</f>
        <v>personalizada</v>
      </c>
      <c r="H1017" t="str">
        <f>_xlfn.XLOOKUP(tblGenerador[[#This Row],[ID_Tarea]],tblTareas[ID],tblTareas[Regla frecuencia],"")</f>
        <v>dia 1, dia 2, dia 3, dia 4, dia 5, dia 15, dia 16, dia 17, dia 18, dia 19, dia 20</v>
      </c>
      <c r="I1017">
        <f>_xlfn.XLOOKUP(tblGenerador[[#This Row],[ID_Tarea]],tblTareas[ID],tblTareas[Duración Estándar (min)],"")</f>
        <v>15</v>
      </c>
      <c r="J1017" t="str">
        <f>_xlfn.XLOOKUP(tblGenerador[[#This Row],[ID_Tarea]],tblTareas[ID],tblTareas[Turno],"")</f>
        <v>Cualquiera</v>
      </c>
      <c r="K1017" t="str">
        <f>_xlfn.XLOOKUP(tblGenerador[[#This Row],[ID_Tarea]],tblTareas[ID],tblTareas[Puesto],"")</f>
        <v>Asesora Ventas</v>
      </c>
      <c r="L1017">
        <f>_xlfn.XLOOKUP(tblGenerador[[#This Row],[ID_Tarea]],tblTareas[ID],tblTareas[Frec Diaria],"")</f>
        <v>1</v>
      </c>
      <c r="M1017" t="str">
        <f>_xlfn.XLOOKUP(tblGenerador[[#This Row],[ID_Tarea]],tblTareas[ID],tblTareas[Excluir_Festivos],"")</f>
        <v>si</v>
      </c>
      <c r="N10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8" spans="1:14">
      <c r="A1018" s="6">
        <v>46032</v>
      </c>
      <c r="B1018">
        <f>IFERROR(_xlfn.XLOOKUP(tblGenerador[[#This Row],[Fecha]],tblCalendario[Fecha],tblCalendario[Num de Sem],""),"")</f>
        <v>2</v>
      </c>
      <c r="C1018" t="str">
        <f>IFERROR(_xlfn.XLOOKUP(tblGenerador[[#This Row],[Fecha]],tblCalendario[Fecha],tblCalendario[Dia Semana],""),"")</f>
        <v>sábado</v>
      </c>
      <c r="D1018">
        <f>IFERROR(_xlfn.XLOOKUP(tblGenerador[[#This Row],[Fecha]],tblCalendario[Fecha],tblCalendario[Mes],""),"")</f>
        <v>1</v>
      </c>
      <c r="E1018" t="s">
        <v>278</v>
      </c>
      <c r="F1018" t="str">
        <f>_xlfn.XLOOKUP(tblGenerador[[#This Row],[ID_Tarea]],tblTareas[ID],tblTareas[TAREAS],"")</f>
        <v>Preparar/Organizar Revisión De Mcia.</v>
      </c>
      <c r="G1018" t="str">
        <f>_xlfn.XLOOKUP(tblGenerador[[#This Row],[ID_Tarea]],tblTareas[ID],tblTareas[Tipo frecuencia],"")</f>
        <v>mensual</v>
      </c>
      <c r="H1018" t="str">
        <f>_xlfn.XLOOKUP(tblGenerador[[#This Row],[ID_Tarea]],tblTareas[ID],tblTareas[Regla frecuencia],"")</f>
        <v>dia 21, dia 22, dia 23</v>
      </c>
      <c r="I1018">
        <f>_xlfn.XLOOKUP(tblGenerador[[#This Row],[ID_Tarea]],tblTareas[ID],tblTareas[Duración Estándar (min)],"")</f>
        <v>10</v>
      </c>
      <c r="J1018" t="str">
        <f>_xlfn.XLOOKUP(tblGenerador[[#This Row],[ID_Tarea]],tblTareas[ID],tblTareas[Turno],"")</f>
        <v>Cualquiera</v>
      </c>
      <c r="K1018" t="str">
        <f>_xlfn.XLOOKUP(tblGenerador[[#This Row],[ID_Tarea]],tblTareas[ID],tblTareas[Puesto],"")</f>
        <v>Sub Coordinadora</v>
      </c>
      <c r="L1018">
        <f>_xlfn.XLOOKUP(tblGenerador[[#This Row],[ID_Tarea]],tblTareas[ID],tblTareas[Frec Diaria],"")</f>
        <v>1</v>
      </c>
      <c r="M1018" t="str">
        <f>_xlfn.XLOOKUP(tblGenerador[[#This Row],[ID_Tarea]],tblTareas[ID],tblTareas[Excluir_Festivos],"")</f>
        <v>si</v>
      </c>
      <c r="N10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19" spans="1:14">
      <c r="A1019" s="6">
        <v>46032</v>
      </c>
      <c r="B1019">
        <f>IFERROR(_xlfn.XLOOKUP(tblGenerador[[#This Row],[Fecha]],tblCalendario[Fecha],tblCalendario[Num de Sem],""),"")</f>
        <v>2</v>
      </c>
      <c r="C1019" t="str">
        <f>IFERROR(_xlfn.XLOOKUP(tblGenerador[[#This Row],[Fecha]],tblCalendario[Fecha],tblCalendario[Dia Semana],""),"")</f>
        <v>sábado</v>
      </c>
      <c r="D1019">
        <f>IFERROR(_xlfn.XLOOKUP(tblGenerador[[#This Row],[Fecha]],tblCalendario[Fecha],tblCalendario[Mes],""),"")</f>
        <v>1</v>
      </c>
      <c r="E1019" t="s">
        <v>279</v>
      </c>
      <c r="F1019" t="str">
        <f>_xlfn.XLOOKUP(tblGenerador[[#This Row],[ID_Tarea]],tblTareas[ID],tblTareas[TAREAS],"")</f>
        <v>Recibí Libro De Entradas Y Salidas Del Mes</v>
      </c>
      <c r="G1019" t="str">
        <f>_xlfn.XLOOKUP(tblGenerador[[#This Row],[ID_Tarea]],tblTareas[ID],tblTareas[Tipo frecuencia],"")</f>
        <v>mensual</v>
      </c>
      <c r="H1019" t="str">
        <f>_xlfn.XLOOKUP(tblGenerador[[#This Row],[ID_Tarea]],tblTareas[ID],tblTareas[Regla frecuencia],"")</f>
        <v>dia 25</v>
      </c>
      <c r="I1019">
        <f>_xlfn.XLOOKUP(tblGenerador[[#This Row],[ID_Tarea]],tblTareas[ID],tblTareas[Duración Estándar (min)],"")</f>
        <v>10</v>
      </c>
      <c r="J1019" t="str">
        <f>_xlfn.XLOOKUP(tblGenerador[[#This Row],[ID_Tarea]],tblTareas[ID],tblTareas[Turno],"")</f>
        <v>Cualquiera</v>
      </c>
      <c r="K1019" t="str">
        <f>_xlfn.XLOOKUP(tblGenerador[[#This Row],[ID_Tarea]],tblTareas[ID],tblTareas[Puesto],"")</f>
        <v>Sub Coordinadora</v>
      </c>
      <c r="L1019">
        <f>_xlfn.XLOOKUP(tblGenerador[[#This Row],[ID_Tarea]],tblTareas[ID],tblTareas[Frec Diaria],"")</f>
        <v>1</v>
      </c>
      <c r="M1019" t="str">
        <f>_xlfn.XLOOKUP(tblGenerador[[#This Row],[ID_Tarea]],tblTareas[ID],tblTareas[Excluir_Festivos],"")</f>
        <v>si</v>
      </c>
      <c r="N10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0" spans="1:14">
      <c r="A1020" s="6">
        <v>46032</v>
      </c>
      <c r="B1020">
        <f>IFERROR(_xlfn.XLOOKUP(tblGenerador[[#This Row],[Fecha]],tblCalendario[Fecha],tblCalendario[Num de Sem],""),"")</f>
        <v>2</v>
      </c>
      <c r="C1020" t="str">
        <f>IFERROR(_xlfn.XLOOKUP(tblGenerador[[#This Row],[Fecha]],tblCalendario[Fecha],tblCalendario[Dia Semana],""),"")</f>
        <v>sábado</v>
      </c>
      <c r="D1020">
        <f>IFERROR(_xlfn.XLOOKUP(tblGenerador[[#This Row],[Fecha]],tblCalendario[Fecha],tblCalendario[Mes],""),"")</f>
        <v>1</v>
      </c>
      <c r="E1020" t="s">
        <v>280</v>
      </c>
      <c r="F1020" t="str">
        <f>_xlfn.XLOOKUP(tblGenerador[[#This Row],[ID_Tarea]],tblTareas[ID],tblTareas[TAREAS],"")</f>
        <v>Notas Generales Capturadas</v>
      </c>
      <c r="G1020" t="str">
        <f>_xlfn.XLOOKUP(tblGenerador[[#This Row],[ID_Tarea]],tblTareas[ID],tblTareas[Tipo frecuencia],"")</f>
        <v>Semanal</v>
      </c>
      <c r="H1020" t="str">
        <f>_xlfn.XLOOKUP(tblGenerador[[#This Row],[ID_Tarea]],tblTareas[ID],tblTareas[Regla frecuencia],"")</f>
        <v>Sabado</v>
      </c>
      <c r="I1020">
        <f>_xlfn.XLOOKUP(tblGenerador[[#This Row],[ID_Tarea]],tblTareas[ID],tblTareas[Duración Estándar (min)],"")</f>
        <v>10</v>
      </c>
      <c r="J1020" t="str">
        <f>_xlfn.XLOOKUP(tblGenerador[[#This Row],[ID_Tarea]],tblTareas[ID],tblTareas[Turno],"")</f>
        <v>Cualquiera</v>
      </c>
      <c r="K1020" t="str">
        <f>_xlfn.XLOOKUP(tblGenerador[[#This Row],[ID_Tarea]],tblTareas[ID],tblTareas[Puesto],"")</f>
        <v>Sub Coordinadora</v>
      </c>
      <c r="L1020">
        <f>_xlfn.XLOOKUP(tblGenerador[[#This Row],[ID_Tarea]],tblTareas[ID],tblTareas[Frec Diaria],"")</f>
        <v>1</v>
      </c>
      <c r="M1020" t="str">
        <f>_xlfn.XLOOKUP(tblGenerador[[#This Row],[ID_Tarea]],tblTareas[ID],tblTareas[Excluir_Festivos],"")</f>
        <v>si</v>
      </c>
      <c r="N10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1" spans="1:14">
      <c r="A1021" s="6">
        <v>46032</v>
      </c>
      <c r="B1021">
        <f>IFERROR(_xlfn.XLOOKUP(tblGenerador[[#This Row],[Fecha]],tblCalendario[Fecha],tblCalendario[Num de Sem],""),"")</f>
        <v>2</v>
      </c>
      <c r="C1021" t="str">
        <f>IFERROR(_xlfn.XLOOKUP(tblGenerador[[#This Row],[Fecha]],tblCalendario[Fecha],tblCalendario[Dia Semana],""),"")</f>
        <v>sábado</v>
      </c>
      <c r="D1021">
        <f>IFERROR(_xlfn.XLOOKUP(tblGenerador[[#This Row],[Fecha]],tblCalendario[Fecha],tblCalendario[Mes],""),"")</f>
        <v>1</v>
      </c>
      <c r="E1021" t="s">
        <v>281</v>
      </c>
      <c r="F1021" t="str">
        <f>_xlfn.XLOOKUP(tblGenerador[[#This Row],[ID_Tarea]],tblTareas[ID],tblTareas[TAREAS],"")</f>
        <v>Recibir Traspasos Pendientes</v>
      </c>
      <c r="G1021" t="str">
        <f>_xlfn.XLOOKUP(tblGenerador[[#This Row],[ID_Tarea]],tblTareas[ID],tblTareas[Tipo frecuencia],"")</f>
        <v>Semanal</v>
      </c>
      <c r="H1021" t="str">
        <f>_xlfn.XLOOKUP(tblGenerador[[#This Row],[ID_Tarea]],tblTareas[ID],tblTareas[Regla frecuencia],"")</f>
        <v>Lunes</v>
      </c>
      <c r="I1021">
        <f>_xlfn.XLOOKUP(tblGenerador[[#This Row],[ID_Tarea]],tblTareas[ID],tblTareas[Duración Estándar (min)],"")</f>
        <v>10</v>
      </c>
      <c r="J1021" t="str">
        <f>_xlfn.XLOOKUP(tblGenerador[[#This Row],[ID_Tarea]],tblTareas[ID],tblTareas[Turno],"")</f>
        <v>Cualquiera</v>
      </c>
      <c r="K1021" t="str">
        <f>_xlfn.XLOOKUP(tblGenerador[[#This Row],[ID_Tarea]],tblTareas[ID],tblTareas[Puesto],"")</f>
        <v>Sub Coordinadora</v>
      </c>
      <c r="L1021">
        <f>_xlfn.XLOOKUP(tblGenerador[[#This Row],[ID_Tarea]],tblTareas[ID],tblTareas[Frec Diaria],"")</f>
        <v>1</v>
      </c>
      <c r="M1021" t="str">
        <f>_xlfn.XLOOKUP(tblGenerador[[#This Row],[ID_Tarea]],tblTareas[ID],tblTareas[Excluir_Festivos],"")</f>
        <v>si</v>
      </c>
      <c r="N10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2" spans="1:14">
      <c r="A1022" s="6">
        <v>46032</v>
      </c>
      <c r="B1022">
        <f>IFERROR(_xlfn.XLOOKUP(tblGenerador[[#This Row],[Fecha]],tblCalendario[Fecha],tblCalendario[Num de Sem],""),"")</f>
        <v>2</v>
      </c>
      <c r="C1022" t="str">
        <f>IFERROR(_xlfn.XLOOKUP(tblGenerador[[#This Row],[Fecha]],tblCalendario[Fecha],tblCalendario[Dia Semana],""),"")</f>
        <v>sábado</v>
      </c>
      <c r="D1022">
        <f>IFERROR(_xlfn.XLOOKUP(tblGenerador[[#This Row],[Fecha]],tblCalendario[Fecha],tblCalendario[Mes],""),"")</f>
        <v>1</v>
      </c>
      <c r="E1022" t="s">
        <v>282</v>
      </c>
      <c r="F1022" t="str">
        <f>_xlfn.XLOOKUP(tblGenerador[[#This Row],[ID_Tarea]],tblTareas[ID],tblTareas[TAREAS],"")</f>
        <v>Revisar Puntos Ciegos atrás De Anaquel a En Almacén</v>
      </c>
      <c r="G1022" t="str">
        <f>_xlfn.XLOOKUP(tblGenerador[[#This Row],[ID_Tarea]],tblTareas[ID],tblTareas[Tipo frecuencia],"")</f>
        <v>mensual</v>
      </c>
      <c r="H1022" t="str">
        <f>_xlfn.XLOOKUP(tblGenerador[[#This Row],[ID_Tarea]],tblTareas[ID],tblTareas[Regla frecuencia],"")</f>
        <v>dia 25</v>
      </c>
      <c r="I1022">
        <f>_xlfn.XLOOKUP(tblGenerador[[#This Row],[ID_Tarea]],tblTareas[ID],tblTareas[Duración Estándar (min)],"")</f>
        <v>10</v>
      </c>
      <c r="J1022" t="str">
        <f>_xlfn.XLOOKUP(tblGenerador[[#This Row],[ID_Tarea]],tblTareas[ID],tblTareas[Turno],"")</f>
        <v>Cualquiera</v>
      </c>
      <c r="K1022" t="str">
        <f>_xlfn.XLOOKUP(tblGenerador[[#This Row],[ID_Tarea]],tblTareas[ID],tblTareas[Puesto],"")</f>
        <v>Sub Coordinadora</v>
      </c>
      <c r="L1022">
        <f>_xlfn.XLOOKUP(tblGenerador[[#This Row],[ID_Tarea]],tblTareas[ID],tblTareas[Frec Diaria],"")</f>
        <v>1</v>
      </c>
      <c r="M1022" t="str">
        <f>_xlfn.XLOOKUP(tblGenerador[[#This Row],[ID_Tarea]],tblTareas[ID],tblTareas[Excluir_Festivos],"")</f>
        <v>si</v>
      </c>
      <c r="N10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3" spans="1:14">
      <c r="A1023" s="6">
        <v>46032</v>
      </c>
      <c r="B1023">
        <f>IFERROR(_xlfn.XLOOKUP(tblGenerador[[#This Row],[Fecha]],tblCalendario[Fecha],tblCalendario[Num de Sem],""),"")</f>
        <v>2</v>
      </c>
      <c r="C1023" t="str">
        <f>IFERROR(_xlfn.XLOOKUP(tblGenerador[[#This Row],[Fecha]],tblCalendario[Fecha],tblCalendario[Dia Semana],""),"")</f>
        <v>sábado</v>
      </c>
      <c r="D1023">
        <f>IFERROR(_xlfn.XLOOKUP(tblGenerador[[#This Row],[Fecha]],tblCalendario[Fecha],tblCalendario[Mes],""),"")</f>
        <v>1</v>
      </c>
      <c r="E1023" t="s">
        <v>283</v>
      </c>
      <c r="F1023" t="str">
        <f>_xlfn.XLOOKUP(tblGenerador[[#This Row],[ID_Tarea]],tblTareas[ID],tblTareas[TAREAS],"")</f>
        <v>Revisar Y Cargar Lectores De Códigos para inventarios</v>
      </c>
      <c r="G1023" t="str">
        <f>_xlfn.XLOOKUP(tblGenerador[[#This Row],[ID_Tarea]],tblTareas[ID],tblTareas[Tipo frecuencia],"")</f>
        <v>mensual</v>
      </c>
      <c r="H1023" t="str">
        <f>_xlfn.XLOOKUP(tblGenerador[[#This Row],[ID_Tarea]],tblTareas[ID],tblTareas[Regla frecuencia],"")</f>
        <v>dia 25</v>
      </c>
      <c r="I1023">
        <f>_xlfn.XLOOKUP(tblGenerador[[#This Row],[ID_Tarea]],tblTareas[ID],tblTareas[Duración Estándar (min)],"")</f>
        <v>10</v>
      </c>
      <c r="J1023" t="str">
        <f>_xlfn.XLOOKUP(tblGenerador[[#This Row],[ID_Tarea]],tblTareas[ID],tblTareas[Turno],"")</f>
        <v>Cualquiera</v>
      </c>
      <c r="K1023" t="str">
        <f>_xlfn.XLOOKUP(tblGenerador[[#This Row],[ID_Tarea]],tblTareas[ID],tblTareas[Puesto],"")</f>
        <v>Sub Coordinadora</v>
      </c>
      <c r="L1023">
        <f>_xlfn.XLOOKUP(tblGenerador[[#This Row],[ID_Tarea]],tblTareas[ID],tblTareas[Frec Diaria],"")</f>
        <v>1</v>
      </c>
      <c r="M1023" t="str">
        <f>_xlfn.XLOOKUP(tblGenerador[[#This Row],[ID_Tarea]],tblTareas[ID],tblTareas[Excluir_Festivos],"")</f>
        <v>si</v>
      </c>
      <c r="N10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4" spans="1:14">
      <c r="A1024" s="6">
        <v>46032</v>
      </c>
      <c r="B1024">
        <f>IFERROR(_xlfn.XLOOKUP(tblGenerador[[#This Row],[Fecha]],tblCalendario[Fecha],tblCalendario[Num de Sem],""),"")</f>
        <v>2</v>
      </c>
      <c r="C1024" t="str">
        <f>IFERROR(_xlfn.XLOOKUP(tblGenerador[[#This Row],[Fecha]],tblCalendario[Fecha],tblCalendario[Dia Semana],""),"")</f>
        <v>sábado</v>
      </c>
      <c r="D1024">
        <f>IFERROR(_xlfn.XLOOKUP(tblGenerador[[#This Row],[Fecha]],tblCalendario[Fecha],tblCalendario[Mes],""),"")</f>
        <v>1</v>
      </c>
      <c r="E1024" t="s">
        <v>284</v>
      </c>
      <c r="F1024" t="str">
        <f>_xlfn.XLOOKUP(tblGenerador[[#This Row],[ID_Tarea]],tblTareas[ID],tblTareas[TAREAS],"")</f>
        <v>Seguimiento Agenda</v>
      </c>
      <c r="G1024" t="str">
        <f>_xlfn.XLOOKUP(tblGenerador[[#This Row],[ID_Tarea]],tblTareas[ID],tblTareas[Tipo frecuencia],"")</f>
        <v>diario</v>
      </c>
      <c r="H1024" t="str">
        <f>_xlfn.XLOOKUP(tblGenerador[[#This Row],[ID_Tarea]],tblTareas[ID],tblTareas[Regla frecuencia],"")</f>
        <v>diario</v>
      </c>
      <c r="I1024">
        <f>_xlfn.XLOOKUP(tblGenerador[[#This Row],[ID_Tarea]],tblTareas[ID],tblTareas[Duración Estándar (min)],"")</f>
        <v>10</v>
      </c>
      <c r="J1024" t="str">
        <f>_xlfn.XLOOKUP(tblGenerador[[#This Row],[ID_Tarea]],tblTareas[ID],tblTareas[Turno],"")</f>
        <v>Cualquiera</v>
      </c>
      <c r="K1024" t="str">
        <f>_xlfn.XLOOKUP(tblGenerador[[#This Row],[ID_Tarea]],tblTareas[ID],tblTareas[Puesto],"")</f>
        <v>Sub Coordinadora</v>
      </c>
      <c r="L1024">
        <f>_xlfn.XLOOKUP(tblGenerador[[#This Row],[ID_Tarea]],tblTareas[ID],tblTareas[Frec Diaria],"")</f>
        <v>1</v>
      </c>
      <c r="M1024" t="str">
        <f>_xlfn.XLOOKUP(tblGenerador[[#This Row],[ID_Tarea]],tblTareas[ID],tblTareas[Excluir_Festivos],"")</f>
        <v>si</v>
      </c>
      <c r="N10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25" spans="1:14">
      <c r="A1025" s="6">
        <v>46032</v>
      </c>
      <c r="B1025">
        <f>IFERROR(_xlfn.XLOOKUP(tblGenerador[[#This Row],[Fecha]],tblCalendario[Fecha],tblCalendario[Num de Sem],""),"")</f>
        <v>2</v>
      </c>
      <c r="C1025" t="str">
        <f>IFERROR(_xlfn.XLOOKUP(tblGenerador[[#This Row],[Fecha]],tblCalendario[Fecha],tblCalendario[Dia Semana],""),"")</f>
        <v>sábado</v>
      </c>
      <c r="D1025">
        <f>IFERROR(_xlfn.XLOOKUP(tblGenerador[[#This Row],[Fecha]],tblCalendario[Fecha],tblCalendario[Mes],""),"")</f>
        <v>1</v>
      </c>
      <c r="E1025" t="s">
        <v>285</v>
      </c>
      <c r="F1025" t="str">
        <f>_xlfn.XLOOKUP(tblGenerador[[#This Row],[ID_Tarea]],tblTareas[ID],tblTareas[TAREAS],"")</f>
        <v>Activacion De 2 Credito directos Por Semana</v>
      </c>
      <c r="G1025" t="str">
        <f>_xlfn.XLOOKUP(tblGenerador[[#This Row],[ID_Tarea]],tblTareas[ID],tblTareas[Tipo frecuencia],"")</f>
        <v>semanal</v>
      </c>
      <c r="H1025" t="str">
        <f>_xlfn.XLOOKUP(tblGenerador[[#This Row],[ID_Tarea]],tblTareas[ID],tblTareas[Regla frecuencia],"")</f>
        <v>viernes</v>
      </c>
      <c r="I1025">
        <f>_xlfn.XLOOKUP(tblGenerador[[#This Row],[ID_Tarea]],tblTareas[ID],tblTareas[Duración Estándar (min)],"")</f>
        <v>10</v>
      </c>
      <c r="J1025" t="str">
        <f>_xlfn.XLOOKUP(tblGenerador[[#This Row],[ID_Tarea]],tblTareas[ID],tblTareas[Turno],"")</f>
        <v>Cualquiera</v>
      </c>
      <c r="K1025" t="str">
        <f>_xlfn.XLOOKUP(tblGenerador[[#This Row],[ID_Tarea]],tblTareas[ID],tblTareas[Puesto],"")</f>
        <v>Asesora Ventas</v>
      </c>
      <c r="L1025">
        <f>_xlfn.XLOOKUP(tblGenerador[[#This Row],[ID_Tarea]],tblTareas[ID],tblTareas[Frec Diaria],"")</f>
        <v>1</v>
      </c>
      <c r="M1025" t="str">
        <f>_xlfn.XLOOKUP(tblGenerador[[#This Row],[ID_Tarea]],tblTareas[ID],tblTareas[Excluir_Festivos],"")</f>
        <v>si</v>
      </c>
      <c r="N10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6" spans="1:14">
      <c r="A1026" s="6">
        <v>46032</v>
      </c>
      <c r="B1026">
        <f>IFERROR(_xlfn.XLOOKUP(tblGenerador[[#This Row],[Fecha]],tblCalendario[Fecha],tblCalendario[Num de Sem],""),"")</f>
        <v>2</v>
      </c>
      <c r="C1026" t="str">
        <f>IFERROR(_xlfn.XLOOKUP(tblGenerador[[#This Row],[Fecha]],tblCalendario[Fecha],tblCalendario[Dia Semana],""),"")</f>
        <v>sábado</v>
      </c>
      <c r="D1026">
        <f>IFERROR(_xlfn.XLOOKUP(tblGenerador[[#This Row],[Fecha]],tblCalendario[Fecha],tblCalendario[Mes],""),"")</f>
        <v>1</v>
      </c>
      <c r="E1026" t="s">
        <v>286</v>
      </c>
      <c r="F1026" t="str">
        <f>_xlfn.XLOOKUP(tblGenerador[[#This Row],[ID_Tarea]],tblTareas[ID],tblTareas[TAREAS],"")</f>
        <v xml:space="preserve">Evaluar Exhibicon </v>
      </c>
      <c r="G1026" t="str">
        <f>_xlfn.XLOOKUP(tblGenerador[[#This Row],[ID_Tarea]],tblTareas[ID],tblTareas[Tipo frecuencia],"")</f>
        <v>semanal</v>
      </c>
      <c r="H1026" t="str">
        <f>_xlfn.XLOOKUP(tblGenerador[[#This Row],[ID_Tarea]],tblTareas[ID],tblTareas[Regla frecuencia],"")</f>
        <v>sábado</v>
      </c>
      <c r="I1026">
        <f>_xlfn.XLOOKUP(tblGenerador[[#This Row],[ID_Tarea]],tblTareas[ID],tblTareas[Duración Estándar (min)],"")</f>
        <v>10</v>
      </c>
      <c r="J1026" t="str">
        <f>_xlfn.XLOOKUP(tblGenerador[[#This Row],[ID_Tarea]],tblTareas[ID],tblTareas[Turno],"")</f>
        <v>Cualquiera</v>
      </c>
      <c r="K1026" t="str">
        <f>_xlfn.XLOOKUP(tblGenerador[[#This Row],[ID_Tarea]],tblTareas[ID],tblTareas[Puesto],"")</f>
        <v>Sub Coordinadora</v>
      </c>
      <c r="L1026">
        <f>_xlfn.XLOOKUP(tblGenerador[[#This Row],[ID_Tarea]],tblTareas[ID],tblTareas[Frec Diaria],"")</f>
        <v>1</v>
      </c>
      <c r="M1026" t="str">
        <f>_xlfn.XLOOKUP(tblGenerador[[#This Row],[ID_Tarea]],tblTareas[ID],tblTareas[Excluir_Festivos],"")</f>
        <v>si</v>
      </c>
      <c r="N10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27" spans="1:14">
      <c r="A1027" s="6">
        <v>46032</v>
      </c>
      <c r="B1027">
        <f>IFERROR(_xlfn.XLOOKUP(tblGenerador[[#This Row],[Fecha]],tblCalendario[Fecha],tblCalendario[Num de Sem],""),"")</f>
        <v>2</v>
      </c>
      <c r="C1027" t="str">
        <f>IFERROR(_xlfn.XLOOKUP(tblGenerador[[#This Row],[Fecha]],tblCalendario[Fecha],tblCalendario[Dia Semana],""),"")</f>
        <v>sábado</v>
      </c>
      <c r="D1027">
        <f>IFERROR(_xlfn.XLOOKUP(tblGenerador[[#This Row],[Fecha]],tblCalendario[Fecha],tblCalendario[Mes],""),"")</f>
        <v>1</v>
      </c>
      <c r="E1027" t="s">
        <v>287</v>
      </c>
      <c r="F1027" t="str">
        <f>_xlfn.XLOOKUP(tblGenerador[[#This Row],[ID_Tarea]],tblTareas[ID],tblTareas[TAREAS],"")</f>
        <v>Revisión De Cortes</v>
      </c>
      <c r="G1027" t="str">
        <f>_xlfn.XLOOKUP(tblGenerador[[#This Row],[ID_Tarea]],tblTareas[ID],tblTareas[Tipo frecuencia],"")</f>
        <v>semanal</v>
      </c>
      <c r="H1027" t="str">
        <f>_xlfn.XLOOKUP(tblGenerador[[#This Row],[ID_Tarea]],tblTareas[ID],tblTareas[Regla frecuencia],"")</f>
        <v>viernes</v>
      </c>
      <c r="I1027">
        <f>_xlfn.XLOOKUP(tblGenerador[[#This Row],[ID_Tarea]],tblTareas[ID],tblTareas[Duración Estándar (min)],"")</f>
        <v>60</v>
      </c>
      <c r="J1027" t="str">
        <f>_xlfn.XLOOKUP(tblGenerador[[#This Row],[ID_Tarea]],tblTareas[ID],tblTareas[Turno],"")</f>
        <v>Cualquiera</v>
      </c>
      <c r="K1027" t="str">
        <f>_xlfn.XLOOKUP(tblGenerador[[#This Row],[ID_Tarea]],tblTareas[ID],tblTareas[Puesto],"")</f>
        <v>Auxiliar Administrativo</v>
      </c>
      <c r="L1027">
        <f>_xlfn.XLOOKUP(tblGenerador[[#This Row],[ID_Tarea]],tblTareas[ID],tblTareas[Frec Diaria],"")</f>
        <v>1</v>
      </c>
      <c r="M1027" t="str">
        <f>_xlfn.XLOOKUP(tblGenerador[[#This Row],[ID_Tarea]],tblTareas[ID],tblTareas[Excluir_Festivos],"")</f>
        <v>si</v>
      </c>
      <c r="N10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8" spans="1:14">
      <c r="A1028" s="6">
        <v>46032</v>
      </c>
      <c r="B1028">
        <f>IFERROR(_xlfn.XLOOKUP(tblGenerador[[#This Row],[Fecha]],tblCalendario[Fecha],tblCalendario[Num de Sem],""),"")</f>
        <v>2</v>
      </c>
      <c r="C1028" t="str">
        <f>IFERROR(_xlfn.XLOOKUP(tblGenerador[[#This Row],[Fecha]],tblCalendario[Fecha],tblCalendario[Dia Semana],""),"")</f>
        <v>sábado</v>
      </c>
      <c r="D1028">
        <f>IFERROR(_xlfn.XLOOKUP(tblGenerador[[#This Row],[Fecha]],tblCalendario[Fecha],tblCalendario[Mes],""),"")</f>
        <v>1</v>
      </c>
      <c r="E1028" t="s">
        <v>288</v>
      </c>
      <c r="F1028" t="str">
        <f>_xlfn.XLOOKUP(tblGenerador[[#This Row],[ID_Tarea]],tblTareas[ID],tblTareas[TAREAS],"")</f>
        <v>Reporte Artículos Sin Foto</v>
      </c>
      <c r="G1028" t="str">
        <f>_xlfn.XLOOKUP(tblGenerador[[#This Row],[ID_Tarea]],tblTareas[ID],tblTareas[Tipo frecuencia],"")</f>
        <v>mensual</v>
      </c>
      <c r="H1028" t="str">
        <f>_xlfn.XLOOKUP(tblGenerador[[#This Row],[ID_Tarea]],tblTareas[ID],tblTareas[Regla frecuencia],"")</f>
        <v>viernes</v>
      </c>
      <c r="I1028">
        <f>_xlfn.XLOOKUP(tblGenerador[[#This Row],[ID_Tarea]],tblTareas[ID],tblTareas[Duración Estándar (min)],"")</f>
        <v>15</v>
      </c>
      <c r="J1028" t="str">
        <f>_xlfn.XLOOKUP(tblGenerador[[#This Row],[ID_Tarea]],tblTareas[ID],tblTareas[Turno],"")</f>
        <v>Cualquiera</v>
      </c>
      <c r="K1028" t="str">
        <f>_xlfn.XLOOKUP(tblGenerador[[#This Row],[ID_Tarea]],tblTareas[ID],tblTareas[Puesto],"")</f>
        <v>Auxiliar Administrativo</v>
      </c>
      <c r="L1028">
        <f>_xlfn.XLOOKUP(tblGenerador[[#This Row],[ID_Tarea]],tblTareas[ID],tblTareas[Frec Diaria],"")</f>
        <v>1</v>
      </c>
      <c r="M1028" t="str">
        <f>_xlfn.XLOOKUP(tblGenerador[[#This Row],[ID_Tarea]],tblTareas[ID],tblTareas[Excluir_Festivos],"")</f>
        <v>si</v>
      </c>
      <c r="N10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29" spans="1:14">
      <c r="A1029" s="6">
        <v>46032</v>
      </c>
      <c r="B1029">
        <f>IFERROR(_xlfn.XLOOKUP(tblGenerador[[#This Row],[Fecha]],tblCalendario[Fecha],tblCalendario[Num de Sem],""),"")</f>
        <v>2</v>
      </c>
      <c r="C1029" t="str">
        <f>IFERROR(_xlfn.XLOOKUP(tblGenerador[[#This Row],[Fecha]],tblCalendario[Fecha],tblCalendario[Dia Semana],""),"")</f>
        <v>sábado</v>
      </c>
      <c r="D1029">
        <f>IFERROR(_xlfn.XLOOKUP(tblGenerador[[#This Row],[Fecha]],tblCalendario[Fecha],tblCalendario[Mes],""),"")</f>
        <v>1</v>
      </c>
      <c r="E1029" t="s">
        <v>289</v>
      </c>
      <c r="F1029" t="str">
        <f>_xlfn.XLOOKUP(tblGenerador[[#This Row],[ID_Tarea]],tblTareas[ID],tblTareas[TAREAS],"")</f>
        <v>Reporte Descuentos</v>
      </c>
      <c r="G1029" t="str">
        <f>_xlfn.XLOOKUP(tblGenerador[[#This Row],[ID_Tarea]],tblTareas[ID],tblTareas[Tipo frecuencia],"")</f>
        <v>diario</v>
      </c>
      <c r="H1029" t="str">
        <f>_xlfn.XLOOKUP(tblGenerador[[#This Row],[ID_Tarea]],tblTareas[ID],tblTareas[Regla frecuencia],"")</f>
        <v>diario</v>
      </c>
      <c r="I1029">
        <f>_xlfn.XLOOKUP(tblGenerador[[#This Row],[ID_Tarea]],tblTareas[ID],tblTareas[Duración Estándar (min)],"")</f>
        <v>30</v>
      </c>
      <c r="J1029" t="str">
        <f>_xlfn.XLOOKUP(tblGenerador[[#This Row],[ID_Tarea]],tblTareas[ID],tblTareas[Turno],"")</f>
        <v>Cualquiera</v>
      </c>
      <c r="K1029" t="str">
        <f>_xlfn.XLOOKUP(tblGenerador[[#This Row],[ID_Tarea]],tblTareas[ID],tblTareas[Puesto],"")</f>
        <v>Auxiliar Administrativo</v>
      </c>
      <c r="L1029">
        <f>_xlfn.XLOOKUP(tblGenerador[[#This Row],[ID_Tarea]],tblTareas[ID],tblTareas[Frec Diaria],"")</f>
        <v>1</v>
      </c>
      <c r="M1029" t="str">
        <f>_xlfn.XLOOKUP(tblGenerador[[#This Row],[ID_Tarea]],tblTareas[ID],tblTareas[Excluir_Festivos],"")</f>
        <v>si</v>
      </c>
      <c r="N10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30" spans="1:14">
      <c r="A1030" s="6">
        <v>46032</v>
      </c>
      <c r="B1030">
        <f>IFERROR(_xlfn.XLOOKUP(tblGenerador[[#This Row],[Fecha]],tblCalendario[Fecha],tblCalendario[Num de Sem],""),"")</f>
        <v>2</v>
      </c>
      <c r="C1030" t="str">
        <f>IFERROR(_xlfn.XLOOKUP(tblGenerador[[#This Row],[Fecha]],tblCalendario[Fecha],tblCalendario[Dia Semana],""),"")</f>
        <v>sábado</v>
      </c>
      <c r="D1030">
        <f>IFERROR(_xlfn.XLOOKUP(tblGenerador[[#This Row],[Fecha]],tblCalendario[Fecha],tblCalendario[Mes],""),"")</f>
        <v>1</v>
      </c>
      <c r="E1030" t="s">
        <v>290</v>
      </c>
      <c r="F1030" t="str">
        <f>_xlfn.XLOOKUP(tblGenerador[[#This Row],[ID_Tarea]],tblTareas[ID],tblTareas[TAREAS],"")</f>
        <v>Reporte De Metas</v>
      </c>
      <c r="G1030" t="str">
        <f>_xlfn.XLOOKUP(tblGenerador[[#This Row],[ID_Tarea]],tblTareas[ID],tblTareas[Tipo frecuencia],"")</f>
        <v>semanal</v>
      </c>
      <c r="H1030" t="str">
        <f>_xlfn.XLOOKUP(tblGenerador[[#This Row],[ID_Tarea]],tblTareas[ID],tblTareas[Regla frecuencia],"")</f>
        <v>Lunes</v>
      </c>
      <c r="I1030">
        <f>_xlfn.XLOOKUP(tblGenerador[[#This Row],[ID_Tarea]],tblTareas[ID],tblTareas[Duración Estándar (min)],"")</f>
        <v>20</v>
      </c>
      <c r="J1030" t="str">
        <f>_xlfn.XLOOKUP(tblGenerador[[#This Row],[ID_Tarea]],tblTareas[ID],tblTareas[Turno],"")</f>
        <v>Cualquiera</v>
      </c>
      <c r="K1030" t="str">
        <f>_xlfn.XLOOKUP(tblGenerador[[#This Row],[ID_Tarea]],tblTareas[ID],tblTareas[Puesto],"")</f>
        <v>Auxiliar Administrativo</v>
      </c>
      <c r="L1030">
        <f>_xlfn.XLOOKUP(tblGenerador[[#This Row],[ID_Tarea]],tblTareas[ID],tblTareas[Frec Diaria],"")</f>
        <v>1</v>
      </c>
      <c r="M1030" t="str">
        <f>_xlfn.XLOOKUP(tblGenerador[[#This Row],[ID_Tarea]],tblTareas[ID],tblTareas[Excluir_Festivos],"")</f>
        <v>si</v>
      </c>
      <c r="N10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1" spans="1:14">
      <c r="A1031" s="6">
        <v>46032</v>
      </c>
      <c r="B1031">
        <f>IFERROR(_xlfn.XLOOKUP(tblGenerador[[#This Row],[Fecha]],tblCalendario[Fecha],tblCalendario[Num de Sem],""),"")</f>
        <v>2</v>
      </c>
      <c r="C1031" t="str">
        <f>IFERROR(_xlfn.XLOOKUP(tblGenerador[[#This Row],[Fecha]],tblCalendario[Fecha],tblCalendario[Dia Semana],""),"")</f>
        <v>sábado</v>
      </c>
      <c r="D1031">
        <f>IFERROR(_xlfn.XLOOKUP(tblGenerador[[#This Row],[Fecha]],tblCalendario[Fecha],tblCalendario[Mes],""),"")</f>
        <v>1</v>
      </c>
      <c r="E1031" t="s">
        <v>291</v>
      </c>
      <c r="F1031" t="str">
        <f>_xlfn.XLOOKUP(tblGenerador[[#This Row],[ID_Tarea]],tblTareas[ID],tblTareas[TAREAS],"")</f>
        <v>Evaluación A Cajero (Sobrante En Caja)</v>
      </c>
      <c r="G1031" t="str">
        <f>_xlfn.XLOOKUP(tblGenerador[[#This Row],[ID_Tarea]],tblTareas[ID],tblTareas[Tipo frecuencia],"")</f>
        <v>semanal</v>
      </c>
      <c r="H1031" t="str">
        <f>_xlfn.XLOOKUP(tblGenerador[[#This Row],[ID_Tarea]],tblTareas[ID],tblTareas[Regla frecuencia],"")</f>
        <v>lunes</v>
      </c>
      <c r="I1031">
        <f>_xlfn.XLOOKUP(tblGenerador[[#This Row],[ID_Tarea]],tblTareas[ID],tblTareas[Duración Estándar (min)],"")</f>
        <v>5</v>
      </c>
      <c r="J1031" t="str">
        <f>_xlfn.XLOOKUP(tblGenerador[[#This Row],[ID_Tarea]],tblTareas[ID],tblTareas[Turno],"")</f>
        <v>Cualquiera</v>
      </c>
      <c r="K1031" t="str">
        <f>_xlfn.XLOOKUP(tblGenerador[[#This Row],[ID_Tarea]],tblTareas[ID],tblTareas[Puesto],"")</f>
        <v>Auxiliar Administrativo</v>
      </c>
      <c r="L1031">
        <f>_xlfn.XLOOKUP(tblGenerador[[#This Row],[ID_Tarea]],tblTareas[ID],tblTareas[Frec Diaria],"")</f>
        <v>1</v>
      </c>
      <c r="M1031" t="str">
        <f>_xlfn.XLOOKUP(tblGenerador[[#This Row],[ID_Tarea]],tblTareas[ID],tblTareas[Excluir_Festivos],"")</f>
        <v>si</v>
      </c>
      <c r="N10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2" spans="1:14">
      <c r="A1032" s="6">
        <v>46032</v>
      </c>
      <c r="B1032">
        <f>IFERROR(_xlfn.XLOOKUP(tblGenerador[[#This Row],[Fecha]],tblCalendario[Fecha],tblCalendario[Num de Sem],""),"")</f>
        <v>2</v>
      </c>
      <c r="C1032" t="str">
        <f>IFERROR(_xlfn.XLOOKUP(tblGenerador[[#This Row],[Fecha]],tblCalendario[Fecha],tblCalendario[Dia Semana],""),"")</f>
        <v>sábado</v>
      </c>
      <c r="D1032">
        <f>IFERROR(_xlfn.XLOOKUP(tblGenerador[[#This Row],[Fecha]],tblCalendario[Fecha],tblCalendario[Mes],""),"")</f>
        <v>1</v>
      </c>
      <c r="E1032" t="s">
        <v>292</v>
      </c>
      <c r="F1032" t="str">
        <f>_xlfn.XLOOKUP(tblGenerador[[#This Row],[ID_Tarea]],tblTareas[ID],tblTareas[TAREAS],"")</f>
        <v>Reaccionar Publicación Fb Ig Tt</v>
      </c>
      <c r="G1032" t="str">
        <f>_xlfn.XLOOKUP(tblGenerador[[#This Row],[ID_Tarea]],tblTareas[ID],tblTareas[Tipo frecuencia],"")</f>
        <v>semanal</v>
      </c>
      <c r="H1032" t="str">
        <f>_xlfn.XLOOKUP(tblGenerador[[#This Row],[ID_Tarea]],tblTareas[ID],tblTareas[Regla frecuencia],"")</f>
        <v>domingo</v>
      </c>
      <c r="I1032">
        <f>_xlfn.XLOOKUP(tblGenerador[[#This Row],[ID_Tarea]],tblTareas[ID],tblTareas[Duración Estándar (min)],"")</f>
        <v>10</v>
      </c>
      <c r="J1032" t="str">
        <f>_xlfn.XLOOKUP(tblGenerador[[#This Row],[ID_Tarea]],tblTareas[ID],tblTareas[Turno],"")</f>
        <v>Cualquiera</v>
      </c>
      <c r="K1032" t="str">
        <f>_xlfn.XLOOKUP(tblGenerador[[#This Row],[ID_Tarea]],tblTareas[ID],tblTareas[Puesto],"")</f>
        <v>Auxiliar Administrativo</v>
      </c>
      <c r="L1032">
        <f>_xlfn.XLOOKUP(tblGenerador[[#This Row],[ID_Tarea]],tblTareas[ID],tblTareas[Frec Diaria],"")</f>
        <v>1</v>
      </c>
      <c r="M1032" t="str">
        <f>_xlfn.XLOOKUP(tblGenerador[[#This Row],[ID_Tarea]],tblTareas[ID],tblTareas[Excluir_Festivos],"")</f>
        <v>si</v>
      </c>
      <c r="N10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3" spans="1:14">
      <c r="A1033" s="6">
        <v>46032</v>
      </c>
      <c r="B1033">
        <f>IFERROR(_xlfn.XLOOKUP(tblGenerador[[#This Row],[Fecha]],tblCalendario[Fecha],tblCalendario[Num de Sem],""),"")</f>
        <v>2</v>
      </c>
      <c r="C1033" t="str">
        <f>IFERROR(_xlfn.XLOOKUP(tblGenerador[[#This Row],[Fecha]],tblCalendario[Fecha],tblCalendario[Dia Semana],""),"")</f>
        <v>sábado</v>
      </c>
      <c r="D1033">
        <f>IFERROR(_xlfn.XLOOKUP(tblGenerador[[#This Row],[Fecha]],tblCalendario[Fecha],tblCalendario[Mes],""),"")</f>
        <v>1</v>
      </c>
      <c r="E1033" t="s">
        <v>293</v>
      </c>
      <c r="F1033" t="str">
        <f>_xlfn.XLOOKUP(tblGenerador[[#This Row],[ID_Tarea]],tblTareas[ID],tblTareas[TAREAS],"")</f>
        <v>Fact. En Cash Planner</v>
      </c>
      <c r="G1033" t="str">
        <f>_xlfn.XLOOKUP(tblGenerador[[#This Row],[ID_Tarea]],tblTareas[ID],tblTareas[Tipo frecuencia],"")</f>
        <v>quincenal</v>
      </c>
      <c r="H1033" t="str">
        <f>_xlfn.XLOOKUP(tblGenerador[[#This Row],[ID_Tarea]],tblTareas[ID],tblTareas[Regla frecuencia],"")</f>
        <v>dia 20, dia 5</v>
      </c>
      <c r="I1033">
        <f>_xlfn.XLOOKUP(tblGenerador[[#This Row],[ID_Tarea]],tblTareas[ID],tblTareas[Duración Estándar (min)],"")</f>
        <v>120</v>
      </c>
      <c r="J1033" t="str">
        <f>_xlfn.XLOOKUP(tblGenerador[[#This Row],[ID_Tarea]],tblTareas[ID],tblTareas[Turno],"")</f>
        <v>Cualquiera</v>
      </c>
      <c r="K1033" t="str">
        <f>_xlfn.XLOOKUP(tblGenerador[[#This Row],[ID_Tarea]],tblTareas[ID],tblTareas[Puesto],"")</f>
        <v>Auxiliar Administrativo</v>
      </c>
      <c r="L1033">
        <f>_xlfn.XLOOKUP(tblGenerador[[#This Row],[ID_Tarea]],tblTareas[ID],tblTareas[Frec Diaria],"")</f>
        <v>1</v>
      </c>
      <c r="M1033" t="str">
        <f>_xlfn.XLOOKUP(tblGenerador[[#This Row],[ID_Tarea]],tblTareas[ID],tblTareas[Excluir_Festivos],"")</f>
        <v>si</v>
      </c>
      <c r="N10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4" spans="1:14">
      <c r="A1034" s="6">
        <v>46032</v>
      </c>
      <c r="B1034">
        <f>IFERROR(_xlfn.XLOOKUP(tblGenerador[[#This Row],[Fecha]],tblCalendario[Fecha],tblCalendario[Num de Sem],""),"")</f>
        <v>2</v>
      </c>
      <c r="C1034" t="str">
        <f>IFERROR(_xlfn.XLOOKUP(tblGenerador[[#This Row],[Fecha]],tblCalendario[Fecha],tblCalendario[Dia Semana],""),"")</f>
        <v>sábado</v>
      </c>
      <c r="D1034">
        <f>IFERROR(_xlfn.XLOOKUP(tblGenerador[[#This Row],[Fecha]],tblCalendario[Fecha],tblCalendario[Mes],""),"")</f>
        <v>1</v>
      </c>
      <c r="E1034" t="s">
        <v>294</v>
      </c>
      <c r="F1034" t="str">
        <f>_xlfn.XLOOKUP(tblGenerador[[#This Row],[ID_Tarea]],tblTareas[ID],tblTareas[TAREAS],"")</f>
        <v>Conciliación De Documentos Con Cash Planner</v>
      </c>
      <c r="G1034" t="str">
        <f>_xlfn.XLOOKUP(tblGenerador[[#This Row],[ID_Tarea]],tblTareas[ID],tblTareas[Tipo frecuencia],"")</f>
        <v>quincenal</v>
      </c>
      <c r="H1034" t="str">
        <f>_xlfn.XLOOKUP(tblGenerador[[#This Row],[ID_Tarea]],tblTareas[ID],tblTareas[Regla frecuencia],"")</f>
        <v>viernes</v>
      </c>
      <c r="I1034">
        <f>_xlfn.XLOOKUP(tblGenerador[[#This Row],[ID_Tarea]],tblTareas[ID],tblTareas[Duración Estándar (min)],"")</f>
        <v>10</v>
      </c>
      <c r="J1034" t="str">
        <f>_xlfn.XLOOKUP(tblGenerador[[#This Row],[ID_Tarea]],tblTareas[ID],tblTareas[Turno],"")</f>
        <v>Cualquiera</v>
      </c>
      <c r="K1034" t="str">
        <f>_xlfn.XLOOKUP(tblGenerador[[#This Row],[ID_Tarea]],tblTareas[ID],tblTareas[Puesto],"")</f>
        <v>Auxiliar Administrativo</v>
      </c>
      <c r="L1034">
        <f>_xlfn.XLOOKUP(tblGenerador[[#This Row],[ID_Tarea]],tblTareas[ID],tblTareas[Frec Diaria],"")</f>
        <v>1</v>
      </c>
      <c r="M1034" t="str">
        <f>_xlfn.XLOOKUP(tblGenerador[[#This Row],[ID_Tarea]],tblTareas[ID],tblTareas[Excluir_Festivos],"")</f>
        <v>si</v>
      </c>
      <c r="N10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5" spans="1:14">
      <c r="A1035" s="6">
        <v>46032</v>
      </c>
      <c r="B1035">
        <f>IFERROR(_xlfn.XLOOKUP(tblGenerador[[#This Row],[Fecha]],tblCalendario[Fecha],tblCalendario[Num de Sem],""),"")</f>
        <v>2</v>
      </c>
      <c r="C1035" t="str">
        <f>IFERROR(_xlfn.XLOOKUP(tblGenerador[[#This Row],[Fecha]],tblCalendario[Fecha],tblCalendario[Dia Semana],""),"")</f>
        <v>sábado</v>
      </c>
      <c r="D1035">
        <f>IFERROR(_xlfn.XLOOKUP(tblGenerador[[#This Row],[Fecha]],tblCalendario[Fecha],tblCalendario[Mes],""),"")</f>
        <v>1</v>
      </c>
      <c r="E1035" t="s">
        <v>295</v>
      </c>
      <c r="F1035" t="str">
        <f>_xlfn.XLOOKUP(tblGenerador[[#This Row],[ID_Tarea]],tblTareas[ID],tblTareas[TAREAS],"")</f>
        <v>Control Y Planeación De Pagos</v>
      </c>
      <c r="G1035" t="str">
        <f>_xlfn.XLOOKUP(tblGenerador[[#This Row],[ID_Tarea]],tblTareas[ID],tblTareas[Tipo frecuencia],"")</f>
        <v>quincenal</v>
      </c>
      <c r="H1035" t="str">
        <f>_xlfn.XLOOKUP(tblGenerador[[#This Row],[ID_Tarea]],tblTareas[ID],tblTareas[Regla frecuencia],"")</f>
        <v>dia 20, dia 5</v>
      </c>
      <c r="I1035">
        <f>_xlfn.XLOOKUP(tblGenerador[[#This Row],[ID_Tarea]],tblTareas[ID],tblTareas[Duración Estándar (min)],"")</f>
        <v>10</v>
      </c>
      <c r="J1035" t="str">
        <f>_xlfn.XLOOKUP(tblGenerador[[#This Row],[ID_Tarea]],tblTareas[ID],tblTareas[Turno],"")</f>
        <v>Cualquiera</v>
      </c>
      <c r="K1035" t="str">
        <f>_xlfn.XLOOKUP(tblGenerador[[#This Row],[ID_Tarea]],tblTareas[ID],tblTareas[Puesto],"")</f>
        <v>Auxiliar Administrativo</v>
      </c>
      <c r="L1035">
        <f>_xlfn.XLOOKUP(tblGenerador[[#This Row],[ID_Tarea]],tblTareas[ID],tblTareas[Frec Diaria],"")</f>
        <v>1</v>
      </c>
      <c r="M1035" t="str">
        <f>_xlfn.XLOOKUP(tblGenerador[[#This Row],[ID_Tarea]],tblTareas[ID],tblTareas[Excluir_Festivos],"")</f>
        <v>si</v>
      </c>
      <c r="N10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6" spans="1:14">
      <c r="A1036" s="6">
        <v>46032</v>
      </c>
      <c r="B1036">
        <f>IFERROR(_xlfn.XLOOKUP(tblGenerador[[#This Row],[Fecha]],tblCalendario[Fecha],tblCalendario[Num de Sem],""),"")</f>
        <v>2</v>
      </c>
      <c r="C1036" t="str">
        <f>IFERROR(_xlfn.XLOOKUP(tblGenerador[[#This Row],[Fecha]],tblCalendario[Fecha],tblCalendario[Dia Semana],""),"")</f>
        <v>sábado</v>
      </c>
      <c r="D1036">
        <f>IFERROR(_xlfn.XLOOKUP(tblGenerador[[#This Row],[Fecha]],tblCalendario[Fecha],tblCalendario[Mes],""),"")</f>
        <v>1</v>
      </c>
      <c r="E1036" t="s">
        <v>296</v>
      </c>
      <c r="F1036" t="str">
        <f>_xlfn.XLOOKUP(tblGenerador[[#This Row],[ID_Tarea]],tblTareas[ID],tblTareas[TAREAS],"")</f>
        <v>Saldos En Bancos</v>
      </c>
      <c r="G1036" t="str">
        <f>_xlfn.XLOOKUP(tblGenerador[[#This Row],[ID_Tarea]],tblTareas[ID],tblTareas[Tipo frecuencia],"")</f>
        <v>quincenal</v>
      </c>
      <c r="H1036" t="str">
        <f>_xlfn.XLOOKUP(tblGenerador[[#This Row],[ID_Tarea]],tblTareas[ID],tblTareas[Regla frecuencia],"")</f>
        <v>dia 20, dia 5</v>
      </c>
      <c r="I1036">
        <f>_xlfn.XLOOKUP(tblGenerador[[#This Row],[ID_Tarea]],tblTareas[ID],tblTareas[Duración Estándar (min)],"")</f>
        <v>10</v>
      </c>
      <c r="J1036" t="str">
        <f>_xlfn.XLOOKUP(tblGenerador[[#This Row],[ID_Tarea]],tblTareas[ID],tblTareas[Turno],"")</f>
        <v>Cualquiera</v>
      </c>
      <c r="K1036" t="str">
        <f>_xlfn.XLOOKUP(tblGenerador[[#This Row],[ID_Tarea]],tblTareas[ID],tblTareas[Puesto],"")</f>
        <v>Auxiliar Administrativo</v>
      </c>
      <c r="L1036">
        <f>_xlfn.XLOOKUP(tblGenerador[[#This Row],[ID_Tarea]],tblTareas[ID],tblTareas[Frec Diaria],"")</f>
        <v>1</v>
      </c>
      <c r="M1036" t="str">
        <f>_xlfn.XLOOKUP(tblGenerador[[#This Row],[ID_Tarea]],tblTareas[ID],tblTareas[Excluir_Festivos],"")</f>
        <v>si</v>
      </c>
      <c r="N10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7" spans="1:14">
      <c r="A1037" s="6">
        <v>46032</v>
      </c>
      <c r="B1037">
        <f>IFERROR(_xlfn.XLOOKUP(tblGenerador[[#This Row],[Fecha]],tblCalendario[Fecha],tblCalendario[Num de Sem],""),"")</f>
        <v>2</v>
      </c>
      <c r="C1037" t="str">
        <f>IFERROR(_xlfn.XLOOKUP(tblGenerador[[#This Row],[Fecha]],tblCalendario[Fecha],tblCalendario[Dia Semana],""),"")</f>
        <v>sábado</v>
      </c>
      <c r="D1037">
        <f>IFERROR(_xlfn.XLOOKUP(tblGenerador[[#This Row],[Fecha]],tblCalendario[Fecha],tblCalendario[Mes],""),"")</f>
        <v>1</v>
      </c>
      <c r="E1037" t="s">
        <v>297</v>
      </c>
      <c r="F1037" t="str">
        <f>_xlfn.XLOOKUP(tblGenerador[[#This Row],[ID_Tarea]],tblTareas[ID],tblTareas[TAREAS],"")</f>
        <v>Supervisar El Aroma En Piso De Venta</v>
      </c>
      <c r="G1037" t="str">
        <f>_xlfn.XLOOKUP(tblGenerador[[#This Row],[ID_Tarea]],tblTareas[ID],tblTareas[Tipo frecuencia],"")</f>
        <v>semanal</v>
      </c>
      <c r="H1037" t="str">
        <f>_xlfn.XLOOKUP(tblGenerador[[#This Row],[ID_Tarea]],tblTareas[ID],tblTareas[Regla frecuencia],"")</f>
        <v>lunes</v>
      </c>
      <c r="I1037">
        <f>_xlfn.XLOOKUP(tblGenerador[[#This Row],[ID_Tarea]],tblTareas[ID],tblTareas[Duración Estándar (min)],"")</f>
        <v>10</v>
      </c>
      <c r="J1037" t="str">
        <f>_xlfn.XLOOKUP(tblGenerador[[#This Row],[ID_Tarea]],tblTareas[ID],tblTareas[Turno],"")</f>
        <v>Cualquiera</v>
      </c>
      <c r="K1037" t="str">
        <f>_xlfn.XLOOKUP(tblGenerador[[#This Row],[ID_Tarea]],tblTareas[ID],tblTareas[Puesto],"")</f>
        <v>Auxiliar Administrativo</v>
      </c>
      <c r="L1037">
        <f>_xlfn.XLOOKUP(tblGenerador[[#This Row],[ID_Tarea]],tblTareas[ID],tblTareas[Frec Diaria],"")</f>
        <v>1</v>
      </c>
      <c r="M1037" t="str">
        <f>_xlfn.XLOOKUP(tblGenerador[[#This Row],[ID_Tarea]],tblTareas[ID],tblTareas[Excluir_Festivos],"")</f>
        <v>si</v>
      </c>
      <c r="N10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38" spans="1:14">
      <c r="A1038" s="6">
        <v>46032</v>
      </c>
      <c r="B1038">
        <f>IFERROR(_xlfn.XLOOKUP(tblGenerador[[#This Row],[Fecha]],tblCalendario[Fecha],tblCalendario[Num de Sem],""),"")</f>
        <v>2</v>
      </c>
      <c r="C1038" t="str">
        <f>IFERROR(_xlfn.XLOOKUP(tblGenerador[[#This Row],[Fecha]],tblCalendario[Fecha],tblCalendario[Dia Semana],""),"")</f>
        <v>sábado</v>
      </c>
      <c r="D1038">
        <f>IFERROR(_xlfn.XLOOKUP(tblGenerador[[#This Row],[Fecha]],tblCalendario[Fecha],tblCalendario[Mes],""),"")</f>
        <v>1</v>
      </c>
      <c r="E1038" t="s">
        <v>298</v>
      </c>
      <c r="F1038" t="str">
        <f>_xlfn.XLOOKUP(tblGenerador[[#This Row],[ID_Tarea]],tblTareas[ID],tblTareas[TAREAS],"")</f>
        <v>Envio De Tareas Diarias A Alex 5:00</v>
      </c>
      <c r="G1038" t="str">
        <f>_xlfn.XLOOKUP(tblGenerador[[#This Row],[ID_Tarea]],tblTareas[ID],tblTareas[Tipo frecuencia],"")</f>
        <v>diario</v>
      </c>
      <c r="H1038" t="str">
        <f>_xlfn.XLOOKUP(tblGenerador[[#This Row],[ID_Tarea]],tblTareas[ID],tblTareas[Regla frecuencia],"")</f>
        <v>diario</v>
      </c>
      <c r="I1038">
        <f>_xlfn.XLOOKUP(tblGenerador[[#This Row],[ID_Tarea]],tblTareas[ID],tblTareas[Duración Estándar (min)],"")</f>
        <v>5</v>
      </c>
      <c r="J1038" t="str">
        <f>_xlfn.XLOOKUP(tblGenerador[[#This Row],[ID_Tarea]],tblTareas[ID],tblTareas[Turno],"")</f>
        <v>Cualquiera</v>
      </c>
      <c r="K1038" t="str">
        <f>_xlfn.XLOOKUP(tblGenerador[[#This Row],[ID_Tarea]],tblTareas[ID],tblTareas[Puesto],"")</f>
        <v>Auxiliar Administrativo</v>
      </c>
      <c r="L1038">
        <f>_xlfn.XLOOKUP(tblGenerador[[#This Row],[ID_Tarea]],tblTareas[ID],tblTareas[Frec Diaria],"")</f>
        <v>1</v>
      </c>
      <c r="M1038" t="str">
        <f>_xlfn.XLOOKUP(tblGenerador[[#This Row],[ID_Tarea]],tblTareas[ID],tblTareas[Excluir_Festivos],"")</f>
        <v>si</v>
      </c>
      <c r="N10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39" spans="1:14">
      <c r="A1039" s="6">
        <v>46032</v>
      </c>
      <c r="B1039">
        <f>IFERROR(_xlfn.XLOOKUP(tblGenerador[[#This Row],[Fecha]],tblCalendario[Fecha],tblCalendario[Num de Sem],""),"")</f>
        <v>2</v>
      </c>
      <c r="C1039" t="str">
        <f>IFERROR(_xlfn.XLOOKUP(tblGenerador[[#This Row],[Fecha]],tblCalendario[Fecha],tblCalendario[Dia Semana],""),"")</f>
        <v>sábado</v>
      </c>
      <c r="D1039">
        <f>IFERROR(_xlfn.XLOOKUP(tblGenerador[[#This Row],[Fecha]],tblCalendario[Fecha],tblCalendario[Mes],""),"")</f>
        <v>1</v>
      </c>
      <c r="E1039" t="s">
        <v>299</v>
      </c>
      <c r="F1039" t="str">
        <f>_xlfn.XLOOKUP(tblGenerador[[#This Row],[ID_Tarea]],tblTareas[ID],tblTareas[TAREAS],"")</f>
        <v>Lista De Raya Firmada Jaime Y Olga</v>
      </c>
      <c r="G1039" t="str">
        <f>_xlfn.XLOOKUP(tblGenerador[[#This Row],[ID_Tarea]],tblTareas[ID],tblTareas[Tipo frecuencia],"")</f>
        <v>semanal</v>
      </c>
      <c r="H1039" t="str">
        <f>_xlfn.XLOOKUP(tblGenerador[[#This Row],[ID_Tarea]],tblTareas[ID],tblTareas[Regla frecuencia],"")</f>
        <v>sábado</v>
      </c>
      <c r="I1039">
        <f>_xlfn.XLOOKUP(tblGenerador[[#This Row],[ID_Tarea]],tblTareas[ID],tblTareas[Duración Estándar (min)],"")</f>
        <v>15</v>
      </c>
      <c r="J1039" t="str">
        <f>_xlfn.XLOOKUP(tblGenerador[[#This Row],[ID_Tarea]],tblTareas[ID],tblTareas[Turno],"")</f>
        <v>Cualquiera</v>
      </c>
      <c r="K1039" t="str">
        <f>_xlfn.XLOOKUP(tblGenerador[[#This Row],[ID_Tarea]],tblTareas[ID],tblTareas[Puesto],"")</f>
        <v>Auxiliar Administrativo</v>
      </c>
      <c r="L1039">
        <f>_xlfn.XLOOKUP(tblGenerador[[#This Row],[ID_Tarea]],tblTareas[ID],tblTareas[Frec Diaria],"")</f>
        <v>1</v>
      </c>
      <c r="M1039" t="str">
        <f>_xlfn.XLOOKUP(tblGenerador[[#This Row],[ID_Tarea]],tblTareas[ID],tblTareas[Excluir_Festivos],"")</f>
        <v>si</v>
      </c>
      <c r="N10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40" spans="1:14">
      <c r="A1040" s="6">
        <v>46032</v>
      </c>
      <c r="B1040">
        <f>IFERROR(_xlfn.XLOOKUP(tblGenerador[[#This Row],[Fecha]],tblCalendario[Fecha],tblCalendario[Num de Sem],""),"")</f>
        <v>2</v>
      </c>
      <c r="C1040" t="str">
        <f>IFERROR(_xlfn.XLOOKUP(tblGenerador[[#This Row],[Fecha]],tblCalendario[Fecha],tblCalendario[Dia Semana],""),"")</f>
        <v>sábado</v>
      </c>
      <c r="D1040">
        <f>IFERROR(_xlfn.XLOOKUP(tblGenerador[[#This Row],[Fecha]],tblCalendario[Fecha],tblCalendario[Mes],""),"")</f>
        <v>1</v>
      </c>
      <c r="E1040" t="s">
        <v>4697</v>
      </c>
      <c r="F1040" t="str">
        <f>_xlfn.XLOOKUP(tblGenerador[[#This Row],[ID_Tarea]],tblTareas[ID],tblTareas[TAREAS],"")</f>
        <v>Lista De Asistencia Firmada Jaime Y Olga</v>
      </c>
      <c r="G1040" t="str">
        <f>_xlfn.XLOOKUP(tblGenerador[[#This Row],[ID_Tarea]],tblTareas[ID],tblTareas[Tipo frecuencia],"")</f>
        <v>semanal</v>
      </c>
      <c r="H1040" t="str">
        <f>_xlfn.XLOOKUP(tblGenerador[[#This Row],[ID_Tarea]],tblTareas[ID],tblTareas[Regla frecuencia],"")</f>
        <v>sábado</v>
      </c>
      <c r="I1040">
        <f>_xlfn.XLOOKUP(tblGenerador[[#This Row],[ID_Tarea]],tblTareas[ID],tblTareas[Duración Estándar (min)],"")</f>
        <v>15</v>
      </c>
      <c r="J1040" t="str">
        <f>_xlfn.XLOOKUP(tblGenerador[[#This Row],[ID_Tarea]],tblTareas[ID],tblTareas[Turno],"")</f>
        <v>Cualquiera</v>
      </c>
      <c r="K1040" t="str">
        <f>_xlfn.XLOOKUP(tblGenerador[[#This Row],[ID_Tarea]],tblTareas[ID],tblTareas[Puesto],"")</f>
        <v>Auxiliar Administrativo</v>
      </c>
      <c r="L1040">
        <f>_xlfn.XLOOKUP(tblGenerador[[#This Row],[ID_Tarea]],tblTareas[ID],tblTareas[Frec Diaria],"")</f>
        <v>1</v>
      </c>
      <c r="M1040" t="str">
        <f>_xlfn.XLOOKUP(tblGenerador[[#This Row],[ID_Tarea]],tblTareas[ID],tblTareas[Excluir_Festivos],"")</f>
        <v>si</v>
      </c>
      <c r="N10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41" spans="1:14">
      <c r="A1041" s="6">
        <v>46032</v>
      </c>
      <c r="B1041">
        <f>IFERROR(_xlfn.XLOOKUP(tblGenerador[[#This Row],[Fecha]],tblCalendario[Fecha],tblCalendario[Num de Sem],""),"")</f>
        <v>2</v>
      </c>
      <c r="C1041" t="str">
        <f>IFERROR(_xlfn.XLOOKUP(tblGenerador[[#This Row],[Fecha]],tblCalendario[Fecha],tblCalendario[Dia Semana],""),"")</f>
        <v>sábado</v>
      </c>
      <c r="D1041">
        <f>IFERROR(_xlfn.XLOOKUP(tblGenerador[[#This Row],[Fecha]],tblCalendario[Fecha],tblCalendario[Mes],""),"")</f>
        <v>1</v>
      </c>
      <c r="E1041" t="s">
        <v>300</v>
      </c>
      <c r="F1041" t="str">
        <f>_xlfn.XLOOKUP(tblGenerador[[#This Row],[ID_Tarea]],tblTareas[ID],tblTareas[TAREAS],"")</f>
        <v>Reporte Semanal Asistencia Jaime Y Olga</v>
      </c>
      <c r="G1041" t="str">
        <f>_xlfn.XLOOKUP(tblGenerador[[#This Row],[ID_Tarea]],tblTareas[ID],tblTareas[Tipo frecuencia],"")</f>
        <v>semanal</v>
      </c>
      <c r="H1041" t="str">
        <f>_xlfn.XLOOKUP(tblGenerador[[#This Row],[ID_Tarea]],tblTareas[ID],tblTareas[Regla frecuencia],"")</f>
        <v>Lunes</v>
      </c>
      <c r="I1041">
        <f>_xlfn.XLOOKUP(tblGenerador[[#This Row],[ID_Tarea]],tblTareas[ID],tblTareas[Duración Estándar (min)],"")</f>
        <v>60</v>
      </c>
      <c r="J1041" t="str">
        <f>_xlfn.XLOOKUP(tblGenerador[[#This Row],[ID_Tarea]],tblTareas[ID],tblTareas[Turno],"")</f>
        <v>Cualquiera</v>
      </c>
      <c r="K1041" t="str">
        <f>_xlfn.XLOOKUP(tblGenerador[[#This Row],[ID_Tarea]],tblTareas[ID],tblTareas[Puesto],"")</f>
        <v>Sub Coordinadora</v>
      </c>
      <c r="L1041">
        <f>_xlfn.XLOOKUP(tblGenerador[[#This Row],[ID_Tarea]],tblTareas[ID],tblTareas[Frec Diaria],"")</f>
        <v>1</v>
      </c>
      <c r="M1041" t="str">
        <f>_xlfn.XLOOKUP(tblGenerador[[#This Row],[ID_Tarea]],tblTareas[ID],tblTareas[Excluir_Festivos],"")</f>
        <v>si</v>
      </c>
      <c r="N10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2" spans="1:14">
      <c r="A1042" s="6">
        <v>46032</v>
      </c>
      <c r="B1042">
        <f>IFERROR(_xlfn.XLOOKUP(tblGenerador[[#This Row],[Fecha]],tblCalendario[Fecha],tblCalendario[Num de Sem],""),"")</f>
        <v>2</v>
      </c>
      <c r="C1042" t="str">
        <f>IFERROR(_xlfn.XLOOKUP(tblGenerador[[#This Row],[Fecha]],tblCalendario[Fecha],tblCalendario[Dia Semana],""),"")</f>
        <v>sábado</v>
      </c>
      <c r="D1042">
        <f>IFERROR(_xlfn.XLOOKUP(tblGenerador[[#This Row],[Fecha]],tblCalendario[Fecha],tblCalendario[Mes],""),"")</f>
        <v>1</v>
      </c>
      <c r="E1042" t="s">
        <v>301</v>
      </c>
      <c r="F1042" t="str">
        <f>_xlfn.XLOOKUP(tblGenerador[[#This Row],[ID_Tarea]],tblTareas[ID],tblTareas[TAREAS],"")</f>
        <v>Auditar Lista De Raya Olga / Jaime</v>
      </c>
      <c r="G1042" t="str">
        <f>_xlfn.XLOOKUP(tblGenerador[[#This Row],[ID_Tarea]],tblTareas[ID],tblTareas[Tipo frecuencia],"")</f>
        <v>mensual</v>
      </c>
      <c r="H1042" t="str">
        <f>_xlfn.XLOOKUP(tblGenerador[[#This Row],[ID_Tarea]],tblTareas[ID],tblTareas[Regla frecuencia],"")</f>
        <v>martes</v>
      </c>
      <c r="I1042">
        <f>_xlfn.XLOOKUP(tblGenerador[[#This Row],[ID_Tarea]],tblTareas[ID],tblTareas[Duración Estándar (min)],"")</f>
        <v>10</v>
      </c>
      <c r="J1042" t="str">
        <f>_xlfn.XLOOKUP(tblGenerador[[#This Row],[ID_Tarea]],tblTareas[ID],tblTareas[Turno],"")</f>
        <v>Cualquiera</v>
      </c>
      <c r="K1042" t="str">
        <f>_xlfn.XLOOKUP(tblGenerador[[#This Row],[ID_Tarea]],tblTareas[ID],tblTareas[Puesto],"")</f>
        <v>Auxiliar Administrativo</v>
      </c>
      <c r="L1042">
        <f>_xlfn.XLOOKUP(tblGenerador[[#This Row],[ID_Tarea]],tblTareas[ID],tblTareas[Frec Diaria],"")</f>
        <v>1</v>
      </c>
      <c r="M1042" t="str">
        <f>_xlfn.XLOOKUP(tblGenerador[[#This Row],[ID_Tarea]],tblTareas[ID],tblTareas[Excluir_Festivos],"")</f>
        <v>si</v>
      </c>
      <c r="N10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3" spans="1:14">
      <c r="A1043" s="6">
        <v>46032</v>
      </c>
      <c r="B1043">
        <f>IFERROR(_xlfn.XLOOKUP(tblGenerador[[#This Row],[Fecha]],tblCalendario[Fecha],tblCalendario[Num de Sem],""),"")</f>
        <v>2</v>
      </c>
      <c r="C1043" t="str">
        <f>IFERROR(_xlfn.XLOOKUP(tblGenerador[[#This Row],[Fecha]],tblCalendario[Fecha],tblCalendario[Dia Semana],""),"")</f>
        <v>sábado</v>
      </c>
      <c r="D1043">
        <f>IFERROR(_xlfn.XLOOKUP(tblGenerador[[#This Row],[Fecha]],tblCalendario[Fecha],tblCalendario[Mes],""),"")</f>
        <v>1</v>
      </c>
      <c r="E1043" t="s">
        <v>4698</v>
      </c>
      <c r="F1043" t="str">
        <f>_xlfn.XLOOKUP(tblGenerador[[#This Row],[ID_Tarea]],tblTareas[ID],tblTareas[TAREAS],"")</f>
        <v>Auditar Lista De Asistencia Olga / Jaime</v>
      </c>
      <c r="G1043" t="str">
        <f>_xlfn.XLOOKUP(tblGenerador[[#This Row],[ID_Tarea]],tblTareas[ID],tblTareas[Tipo frecuencia],"")</f>
        <v>mensual</v>
      </c>
      <c r="H1043" t="str">
        <f>_xlfn.XLOOKUP(tblGenerador[[#This Row],[ID_Tarea]],tblTareas[ID],tblTareas[Regla frecuencia],"")</f>
        <v>martes</v>
      </c>
      <c r="I1043">
        <f>_xlfn.XLOOKUP(tblGenerador[[#This Row],[ID_Tarea]],tblTareas[ID],tblTareas[Duración Estándar (min)],"")</f>
        <v>10</v>
      </c>
      <c r="J1043" t="str">
        <f>_xlfn.XLOOKUP(tblGenerador[[#This Row],[ID_Tarea]],tblTareas[ID],tblTareas[Turno],"")</f>
        <v>Cualquiera</v>
      </c>
      <c r="K1043" t="str">
        <f>_xlfn.XLOOKUP(tblGenerador[[#This Row],[ID_Tarea]],tblTareas[ID],tblTareas[Puesto],"")</f>
        <v>Auxiliar Administrativo</v>
      </c>
      <c r="L1043">
        <f>_xlfn.XLOOKUP(tblGenerador[[#This Row],[ID_Tarea]],tblTareas[ID],tblTareas[Frec Diaria],"")</f>
        <v>1</v>
      </c>
      <c r="M1043" t="str">
        <f>_xlfn.XLOOKUP(tblGenerador[[#This Row],[ID_Tarea]],tblTareas[ID],tblTareas[Excluir_Festivos],"")</f>
        <v>si</v>
      </c>
      <c r="N10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4" spans="1:14">
      <c r="A1044" s="6">
        <v>46032</v>
      </c>
      <c r="B1044">
        <f>IFERROR(_xlfn.XLOOKUP(tblGenerador[[#This Row],[Fecha]],tblCalendario[Fecha],tblCalendario[Num de Sem],""),"")</f>
        <v>2</v>
      </c>
      <c r="C1044" t="str">
        <f>IFERROR(_xlfn.XLOOKUP(tblGenerador[[#This Row],[Fecha]],tblCalendario[Fecha],tblCalendario[Dia Semana],""),"")</f>
        <v>sábado</v>
      </c>
      <c r="D1044">
        <f>IFERROR(_xlfn.XLOOKUP(tblGenerador[[#This Row],[Fecha]],tblCalendario[Fecha],tblCalendario[Mes],""),"")</f>
        <v>1</v>
      </c>
      <c r="E1044" t="s">
        <v>302</v>
      </c>
      <c r="F1044" t="str">
        <f>_xlfn.XLOOKUP(tblGenerador[[#This Row],[ID_Tarea]],tblTareas[ID],tblTareas[TAREAS],"")</f>
        <v xml:space="preserve">Generar Nomina Sem Anterior(Lunes)                               </v>
      </c>
      <c r="G1044" t="str">
        <f>_xlfn.XLOOKUP(tblGenerador[[#This Row],[ID_Tarea]],tblTareas[ID],tblTareas[Tipo frecuencia],"")</f>
        <v>semanal</v>
      </c>
      <c r="H1044" t="str">
        <f>_xlfn.XLOOKUP(tblGenerador[[#This Row],[ID_Tarea]],tblTareas[ID],tblTareas[Regla frecuencia],"")</f>
        <v>domingo</v>
      </c>
      <c r="I1044">
        <f>_xlfn.XLOOKUP(tblGenerador[[#This Row],[ID_Tarea]],tblTareas[ID],tblTareas[Duración Estándar (min)],"")</f>
        <v>30</v>
      </c>
      <c r="J1044" t="str">
        <f>_xlfn.XLOOKUP(tblGenerador[[#This Row],[ID_Tarea]],tblTareas[ID],tblTareas[Turno],"")</f>
        <v>Cualquiera</v>
      </c>
      <c r="K1044" t="str">
        <f>_xlfn.XLOOKUP(tblGenerador[[#This Row],[ID_Tarea]],tblTareas[ID],tblTareas[Puesto],"")</f>
        <v>Auxiliar Administrativo</v>
      </c>
      <c r="L1044">
        <f>_xlfn.XLOOKUP(tblGenerador[[#This Row],[ID_Tarea]],tblTareas[ID],tblTareas[Frec Diaria],"")</f>
        <v>1</v>
      </c>
      <c r="M1044" t="str">
        <f>_xlfn.XLOOKUP(tblGenerador[[#This Row],[ID_Tarea]],tblTareas[ID],tblTareas[Excluir_Festivos],"")</f>
        <v>si</v>
      </c>
      <c r="N10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5" spans="1:14">
      <c r="A1045" s="6">
        <v>46032</v>
      </c>
      <c r="B1045">
        <f>IFERROR(_xlfn.XLOOKUP(tblGenerador[[#This Row],[Fecha]],tblCalendario[Fecha],tblCalendario[Num de Sem],""),"")</f>
        <v>2</v>
      </c>
      <c r="C1045" t="str">
        <f>IFERROR(_xlfn.XLOOKUP(tblGenerador[[#This Row],[Fecha]],tblCalendario[Fecha],tblCalendario[Dia Semana],""),"")</f>
        <v>sábado</v>
      </c>
      <c r="D1045">
        <f>IFERROR(_xlfn.XLOOKUP(tblGenerador[[#This Row],[Fecha]],tblCalendario[Fecha],tblCalendario[Mes],""),"")</f>
        <v>1</v>
      </c>
      <c r="E1045" t="s">
        <v>303</v>
      </c>
      <c r="F1045" t="str">
        <f>_xlfn.XLOOKUP(tblGenerador[[#This Row],[ID_Tarea]],tblTareas[ID],tblTareas[TAREAS],"")</f>
        <v>Colaborador Mas Valioso / Vendedor Del Mes</v>
      </c>
      <c r="G1045" t="str">
        <f>_xlfn.XLOOKUP(tblGenerador[[#This Row],[ID_Tarea]],tblTareas[ID],tblTareas[Tipo frecuencia],"")</f>
        <v>mensual</v>
      </c>
      <c r="H1045" t="str">
        <f>_xlfn.XLOOKUP(tblGenerador[[#This Row],[ID_Tarea]],tblTareas[ID],tblTareas[Regla frecuencia],"")</f>
        <v>dia 27</v>
      </c>
      <c r="I1045">
        <f>_xlfn.XLOOKUP(tblGenerador[[#This Row],[ID_Tarea]],tblTareas[ID],tblTareas[Duración Estándar (min)],"")</f>
        <v>50</v>
      </c>
      <c r="J1045" t="str">
        <f>_xlfn.XLOOKUP(tblGenerador[[#This Row],[ID_Tarea]],tblTareas[ID],tblTareas[Turno],"")</f>
        <v>Cualquiera</v>
      </c>
      <c r="K1045" t="str">
        <f>_xlfn.XLOOKUP(tblGenerador[[#This Row],[ID_Tarea]],tblTareas[ID],tblTareas[Puesto],"")</f>
        <v>Auxiliar Administrativo</v>
      </c>
      <c r="L1045">
        <f>_xlfn.XLOOKUP(tblGenerador[[#This Row],[ID_Tarea]],tblTareas[ID],tblTareas[Frec Diaria],"")</f>
        <v>1</v>
      </c>
      <c r="M1045" t="str">
        <f>_xlfn.XLOOKUP(tblGenerador[[#This Row],[ID_Tarea]],tblTareas[ID],tblTareas[Excluir_Festivos],"")</f>
        <v>si</v>
      </c>
      <c r="N10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6" spans="1:14">
      <c r="A1046" s="6">
        <v>46032</v>
      </c>
      <c r="B1046">
        <f>IFERROR(_xlfn.XLOOKUP(tblGenerador[[#This Row],[Fecha]],tblCalendario[Fecha],tblCalendario[Num de Sem],""),"")</f>
        <v>2</v>
      </c>
      <c r="C1046" t="str">
        <f>IFERROR(_xlfn.XLOOKUP(tblGenerador[[#This Row],[Fecha]],tblCalendario[Fecha],tblCalendario[Dia Semana],""),"")</f>
        <v>sábado</v>
      </c>
      <c r="D1046">
        <f>IFERROR(_xlfn.XLOOKUP(tblGenerador[[#This Row],[Fecha]],tblCalendario[Fecha],tblCalendario[Mes],""),"")</f>
        <v>1</v>
      </c>
      <c r="E1046" t="s">
        <v>304</v>
      </c>
      <c r="F1046" t="str">
        <f>_xlfn.XLOOKUP(tblGenerador[[#This Row],[ID_Tarea]],tblTareas[ID],tblTareas[TAREAS],"")</f>
        <v>Programar Festejos (Aniversarios/Cumpleaños)</v>
      </c>
      <c r="G1046" t="str">
        <f>_xlfn.XLOOKUP(tblGenerador[[#This Row],[ID_Tarea]],tblTareas[ID],tblTareas[Tipo frecuencia],"")</f>
        <v>mensual</v>
      </c>
      <c r="H1046" t="str">
        <f>_xlfn.XLOOKUP(tblGenerador[[#This Row],[ID_Tarea]],tblTareas[ID],tblTareas[Regla frecuencia],"")</f>
        <v>dia 26</v>
      </c>
      <c r="I1046">
        <f>_xlfn.XLOOKUP(tblGenerador[[#This Row],[ID_Tarea]],tblTareas[ID],tblTareas[Duración Estándar (min)],"")</f>
        <v>15</v>
      </c>
      <c r="J1046" t="str">
        <f>_xlfn.XLOOKUP(tblGenerador[[#This Row],[ID_Tarea]],tblTareas[ID],tblTareas[Turno],"")</f>
        <v>Cualquiera</v>
      </c>
      <c r="K1046" t="str">
        <f>_xlfn.XLOOKUP(tblGenerador[[#This Row],[ID_Tarea]],tblTareas[ID],tblTareas[Puesto],"")</f>
        <v>Auxiliar Administrativo</v>
      </c>
      <c r="L1046">
        <f>_xlfn.XLOOKUP(tblGenerador[[#This Row],[ID_Tarea]],tblTareas[ID],tblTareas[Frec Diaria],"")</f>
        <v>1</v>
      </c>
      <c r="M1046" t="str">
        <f>_xlfn.XLOOKUP(tblGenerador[[#This Row],[ID_Tarea]],tblTareas[ID],tblTareas[Excluir_Festivos],"")</f>
        <v>si</v>
      </c>
      <c r="N10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7" spans="1:14">
      <c r="A1047" s="6">
        <v>46032</v>
      </c>
      <c r="B1047">
        <f>IFERROR(_xlfn.XLOOKUP(tblGenerador[[#This Row],[Fecha]],tblCalendario[Fecha],tblCalendario[Num de Sem],""),"")</f>
        <v>2</v>
      </c>
      <c r="C1047" t="str">
        <f>IFERROR(_xlfn.XLOOKUP(tblGenerador[[#This Row],[Fecha]],tblCalendario[Fecha],tblCalendario[Dia Semana],""),"")</f>
        <v>sábado</v>
      </c>
      <c r="D1047">
        <f>IFERROR(_xlfn.XLOOKUP(tblGenerador[[#This Row],[Fecha]],tblCalendario[Fecha],tblCalendario[Mes],""),"")</f>
        <v>1</v>
      </c>
      <c r="E1047" t="s">
        <v>305</v>
      </c>
      <c r="F1047" t="str">
        <f>_xlfn.XLOOKUP(tblGenerador[[#This Row],[ID_Tarea]],tblTareas[ID],tblTareas[TAREAS],"")</f>
        <v>Revisión De Tareas Variables Mensuales</v>
      </c>
      <c r="G1047" t="str">
        <f>_xlfn.XLOOKUP(tblGenerador[[#This Row],[ID_Tarea]],tblTareas[ID],tblTareas[Tipo frecuencia],"")</f>
        <v>mensual</v>
      </c>
      <c r="H1047" t="str">
        <f>_xlfn.XLOOKUP(tblGenerador[[#This Row],[ID_Tarea]],tblTareas[ID],tblTareas[Regla frecuencia],"")</f>
        <v>dia 24</v>
      </c>
      <c r="I1047">
        <f>_xlfn.XLOOKUP(tblGenerador[[#This Row],[ID_Tarea]],tblTareas[ID],tblTareas[Duración Estándar (min)],"")</f>
        <v>5</v>
      </c>
      <c r="J1047" t="str">
        <f>_xlfn.XLOOKUP(tblGenerador[[#This Row],[ID_Tarea]],tblTareas[ID],tblTareas[Turno],"")</f>
        <v>Cualquiera</v>
      </c>
      <c r="K1047" t="str">
        <f>_xlfn.XLOOKUP(tblGenerador[[#This Row],[ID_Tarea]],tblTareas[ID],tblTareas[Puesto],"")</f>
        <v>Auxiliar Administrativo</v>
      </c>
      <c r="L1047">
        <f>_xlfn.XLOOKUP(tblGenerador[[#This Row],[ID_Tarea]],tblTareas[ID],tblTareas[Frec Diaria],"")</f>
        <v>1</v>
      </c>
      <c r="M1047" t="str">
        <f>_xlfn.XLOOKUP(tblGenerador[[#This Row],[ID_Tarea]],tblTareas[ID],tblTareas[Excluir_Festivos],"")</f>
        <v>si</v>
      </c>
      <c r="N10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8" spans="1:14">
      <c r="A1048" s="6">
        <v>46032</v>
      </c>
      <c r="B1048">
        <f>IFERROR(_xlfn.XLOOKUP(tblGenerador[[#This Row],[Fecha]],tblCalendario[Fecha],tblCalendario[Num de Sem],""),"")</f>
        <v>2</v>
      </c>
      <c r="C1048" t="str">
        <f>IFERROR(_xlfn.XLOOKUP(tblGenerador[[#This Row],[Fecha]],tblCalendario[Fecha],tblCalendario[Dia Semana],""),"")</f>
        <v>sábado</v>
      </c>
      <c r="D1048">
        <f>IFERROR(_xlfn.XLOOKUP(tblGenerador[[#This Row],[Fecha]],tblCalendario[Fecha],tblCalendario[Mes],""),"")</f>
        <v>1</v>
      </c>
      <c r="E1048" t="s">
        <v>1326</v>
      </c>
      <c r="F1048" t="str">
        <f>_xlfn.XLOOKUP(tblGenerador[[#This Row],[ID_Tarea]],tblTareas[ID],tblTareas[TAREAS],"")</f>
        <v>Programar Pagos Del Mes En Cash Planner Renta Dpto Alex</v>
      </c>
      <c r="G1048" t="str">
        <f>_xlfn.XLOOKUP(tblGenerador[[#This Row],[ID_Tarea]],tblTareas[ID],tblTareas[Tipo frecuencia],"")</f>
        <v>mensual</v>
      </c>
      <c r="H1048" t="str">
        <f>_xlfn.XLOOKUP(tblGenerador[[#This Row],[ID_Tarea]],tblTareas[ID],tblTareas[Regla frecuencia],"")</f>
        <v>dia 26</v>
      </c>
      <c r="I1048">
        <f>_xlfn.XLOOKUP(tblGenerador[[#This Row],[ID_Tarea]],tblTareas[ID],tblTareas[Duración Estándar (min)],"")</f>
        <v>5</v>
      </c>
      <c r="J1048" t="str">
        <f>_xlfn.XLOOKUP(tblGenerador[[#This Row],[ID_Tarea]],tblTareas[ID],tblTareas[Turno],"")</f>
        <v>Cualquiera</v>
      </c>
      <c r="K1048" t="str">
        <f>_xlfn.XLOOKUP(tblGenerador[[#This Row],[ID_Tarea]],tblTareas[ID],tblTareas[Puesto],"")</f>
        <v>Auxiliar Administrativo</v>
      </c>
      <c r="L1048">
        <f>_xlfn.XLOOKUP(tblGenerador[[#This Row],[ID_Tarea]],tblTareas[ID],tblTareas[Frec Diaria],"")</f>
        <v>1</v>
      </c>
      <c r="M1048" t="str">
        <f>_xlfn.XLOOKUP(tblGenerador[[#This Row],[ID_Tarea]],tblTareas[ID],tblTareas[Excluir_Festivos],"")</f>
        <v>si</v>
      </c>
      <c r="N10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49" spans="1:14">
      <c r="A1049" s="6">
        <v>46032</v>
      </c>
      <c r="B1049">
        <f>IFERROR(_xlfn.XLOOKUP(tblGenerador[[#This Row],[Fecha]],tblCalendario[Fecha],tblCalendario[Num de Sem],""),"")</f>
        <v>2</v>
      </c>
      <c r="C1049" t="str">
        <f>IFERROR(_xlfn.XLOOKUP(tblGenerador[[#This Row],[Fecha]],tblCalendario[Fecha],tblCalendario[Dia Semana],""),"")</f>
        <v>sábado</v>
      </c>
      <c r="D1049">
        <f>IFERROR(_xlfn.XLOOKUP(tblGenerador[[#This Row],[Fecha]],tblCalendario[Fecha],tblCalendario[Mes],""),"")</f>
        <v>1</v>
      </c>
      <c r="E1049" t="s">
        <v>1327</v>
      </c>
      <c r="F1049" t="str">
        <f>_xlfn.XLOOKUP(tblGenerador[[#This Row],[ID_Tarea]],tblTareas[ID],tblTareas[TAREAS],"")</f>
        <v>Programar Pagos Del Mes En Cash Planner Honorarios Contador Olga / Jaime</v>
      </c>
      <c r="G1049" t="str">
        <f>_xlfn.XLOOKUP(tblGenerador[[#This Row],[ID_Tarea]],tblTareas[ID],tblTareas[Tipo frecuencia],"")</f>
        <v>mensual</v>
      </c>
      <c r="H1049" t="str">
        <f>_xlfn.XLOOKUP(tblGenerador[[#This Row],[ID_Tarea]],tblTareas[ID],tblTareas[Regla frecuencia],"")</f>
        <v>dia 27</v>
      </c>
      <c r="I1049">
        <f>_xlfn.XLOOKUP(tblGenerador[[#This Row],[ID_Tarea]],tblTareas[ID],tblTareas[Duración Estándar (min)],"")</f>
        <v>5</v>
      </c>
      <c r="J1049" t="str">
        <f>_xlfn.XLOOKUP(tblGenerador[[#This Row],[ID_Tarea]],tblTareas[ID],tblTareas[Turno],"")</f>
        <v>Cualquiera</v>
      </c>
      <c r="K1049" t="str">
        <f>_xlfn.XLOOKUP(tblGenerador[[#This Row],[ID_Tarea]],tblTareas[ID],tblTareas[Puesto],"")</f>
        <v>Auxiliar Administrativo</v>
      </c>
      <c r="L1049">
        <f>_xlfn.XLOOKUP(tblGenerador[[#This Row],[ID_Tarea]],tblTareas[ID],tblTareas[Frec Diaria],"")</f>
        <v>1</v>
      </c>
      <c r="M1049" t="str">
        <f>_xlfn.XLOOKUP(tblGenerador[[#This Row],[ID_Tarea]],tblTareas[ID],tblTareas[Excluir_Festivos],"")</f>
        <v>si</v>
      </c>
      <c r="N10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0" spans="1:14">
      <c r="A1050" s="6">
        <v>46032</v>
      </c>
      <c r="B1050">
        <f>IFERROR(_xlfn.XLOOKUP(tblGenerador[[#This Row],[Fecha]],tblCalendario[Fecha],tblCalendario[Num de Sem],""),"")</f>
        <v>2</v>
      </c>
      <c r="C1050" t="str">
        <f>IFERROR(_xlfn.XLOOKUP(tblGenerador[[#This Row],[Fecha]],tblCalendario[Fecha],tblCalendario[Dia Semana],""),"")</f>
        <v>sábado</v>
      </c>
      <c r="D1050">
        <f>IFERROR(_xlfn.XLOOKUP(tblGenerador[[#This Row],[Fecha]],tblCalendario[Fecha],tblCalendario[Mes],""),"")</f>
        <v>1</v>
      </c>
      <c r="E1050" t="s">
        <v>1328</v>
      </c>
      <c r="F1050" t="str">
        <f>_xlfn.XLOOKUP(tblGenerador[[#This Row],[ID_Tarea]],tblTareas[ID],tblTareas[TAREAS],"")</f>
        <v>Programar Pagos Del Mes En Cash Planner SAT Jaime / Olga</v>
      </c>
      <c r="G1050" t="str">
        <f>_xlfn.XLOOKUP(tblGenerador[[#This Row],[ID_Tarea]],tblTareas[ID],tblTareas[Tipo frecuencia],"")</f>
        <v>mensual</v>
      </c>
      <c r="H1050" t="str">
        <f>_xlfn.XLOOKUP(tblGenerador[[#This Row],[ID_Tarea]],tblTareas[ID],tblTareas[Regla frecuencia],"")</f>
        <v>dia 29</v>
      </c>
      <c r="I1050">
        <f>_xlfn.XLOOKUP(tblGenerador[[#This Row],[ID_Tarea]],tblTareas[ID],tblTareas[Duración Estándar (min)],"")</f>
        <v>5</v>
      </c>
      <c r="J1050" t="str">
        <f>_xlfn.XLOOKUP(tblGenerador[[#This Row],[ID_Tarea]],tblTareas[ID],tblTareas[Turno],"")</f>
        <v>Cualquiera</v>
      </c>
      <c r="K1050" t="str">
        <f>_xlfn.XLOOKUP(tblGenerador[[#This Row],[ID_Tarea]],tblTareas[ID],tblTareas[Puesto],"")</f>
        <v>Auxiliar Administrativo</v>
      </c>
      <c r="L1050">
        <f>_xlfn.XLOOKUP(tblGenerador[[#This Row],[ID_Tarea]],tblTareas[ID],tblTareas[Frec Diaria],"")</f>
        <v>1</v>
      </c>
      <c r="M1050" t="str">
        <f>_xlfn.XLOOKUP(tblGenerador[[#This Row],[ID_Tarea]],tblTareas[ID],tblTareas[Excluir_Festivos],"")</f>
        <v>si</v>
      </c>
      <c r="N10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1" spans="1:14">
      <c r="A1051" s="6">
        <v>46032</v>
      </c>
      <c r="B1051">
        <f>IFERROR(_xlfn.XLOOKUP(tblGenerador[[#This Row],[Fecha]],tblCalendario[Fecha],tblCalendario[Num de Sem],""),"")</f>
        <v>2</v>
      </c>
      <c r="C1051" t="str">
        <f>IFERROR(_xlfn.XLOOKUP(tblGenerador[[#This Row],[Fecha]],tblCalendario[Fecha],tblCalendario[Dia Semana],""),"")</f>
        <v>sábado</v>
      </c>
      <c r="D1051">
        <f>IFERROR(_xlfn.XLOOKUP(tblGenerador[[#This Row],[Fecha]],tblCalendario[Fecha],tblCalendario[Mes],""),"")</f>
        <v>1</v>
      </c>
      <c r="E1051" t="s">
        <v>1329</v>
      </c>
      <c r="F1051" t="str">
        <f>_xlfn.XLOOKUP(tblGenerador[[#This Row],[ID_Tarea]],tblTareas[ID],tblTareas[TAREAS],"")</f>
        <v>Programar Pagos Del Mes En Cash Planner Isn Olga / Jaime</v>
      </c>
      <c r="G1051" t="str">
        <f>_xlfn.XLOOKUP(tblGenerador[[#This Row],[ID_Tarea]],tblTareas[ID],tblTareas[Tipo frecuencia],"")</f>
        <v>mensual</v>
      </c>
      <c r="H1051" t="str">
        <f>_xlfn.XLOOKUP(tblGenerador[[#This Row],[ID_Tarea]],tblTareas[ID],tblTareas[Regla frecuencia],"")</f>
        <v>dia 30</v>
      </c>
      <c r="I1051">
        <f>_xlfn.XLOOKUP(tblGenerador[[#This Row],[ID_Tarea]],tblTareas[ID],tblTareas[Duración Estándar (min)],"")</f>
        <v>5</v>
      </c>
      <c r="J1051" t="str">
        <f>_xlfn.XLOOKUP(tblGenerador[[#This Row],[ID_Tarea]],tblTareas[ID],tblTareas[Turno],"")</f>
        <v>Cualquiera</v>
      </c>
      <c r="K1051" t="str">
        <f>_xlfn.XLOOKUP(tblGenerador[[#This Row],[ID_Tarea]],tblTareas[ID],tblTareas[Puesto],"")</f>
        <v>Auxiliar Administrativo</v>
      </c>
      <c r="L1051">
        <f>_xlfn.XLOOKUP(tblGenerador[[#This Row],[ID_Tarea]],tblTareas[ID],tblTareas[Frec Diaria],"")</f>
        <v>1</v>
      </c>
      <c r="M1051" t="str">
        <f>_xlfn.XLOOKUP(tblGenerador[[#This Row],[ID_Tarea]],tblTareas[ID],tblTareas[Excluir_Festivos],"")</f>
        <v>si</v>
      </c>
      <c r="N10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2" spans="1:14">
      <c r="A1052" s="6">
        <v>46032</v>
      </c>
      <c r="B1052">
        <f>IFERROR(_xlfn.XLOOKUP(tblGenerador[[#This Row],[Fecha]],tblCalendario[Fecha],tblCalendario[Num de Sem],""),"")</f>
        <v>2</v>
      </c>
      <c r="C1052" t="str">
        <f>IFERROR(_xlfn.XLOOKUP(tblGenerador[[#This Row],[Fecha]],tblCalendario[Fecha],tblCalendario[Dia Semana],""),"")</f>
        <v>sábado</v>
      </c>
      <c r="D1052">
        <f>IFERROR(_xlfn.XLOOKUP(tblGenerador[[#This Row],[Fecha]],tblCalendario[Fecha],tblCalendario[Mes],""),"")</f>
        <v>1</v>
      </c>
      <c r="E1052" t="s">
        <v>1330</v>
      </c>
      <c r="F1052" t="str">
        <f>_xlfn.XLOOKUP(tblGenerador[[#This Row],[ID_Tarea]],tblTareas[ID],tblTareas[TAREAS],"")</f>
        <v>Programar Pagos Del Mes En Cash Planner Imss Olga / Jaime</v>
      </c>
      <c r="G1052" t="str">
        <f>_xlfn.XLOOKUP(tblGenerador[[#This Row],[ID_Tarea]],tblTareas[ID],tblTareas[Tipo frecuencia],"")</f>
        <v>mensual</v>
      </c>
      <c r="H1052" t="str">
        <f>_xlfn.XLOOKUP(tblGenerador[[#This Row],[ID_Tarea]],tblTareas[ID],tblTareas[Regla frecuencia],"")</f>
        <v>dia 31</v>
      </c>
      <c r="I1052">
        <f>_xlfn.XLOOKUP(tblGenerador[[#This Row],[ID_Tarea]],tblTareas[ID],tblTareas[Duración Estándar (min)],"")</f>
        <v>5</v>
      </c>
      <c r="J1052" t="str">
        <f>_xlfn.XLOOKUP(tblGenerador[[#This Row],[ID_Tarea]],tblTareas[ID],tblTareas[Turno],"")</f>
        <v>Cualquiera</v>
      </c>
      <c r="K1052" t="str">
        <f>_xlfn.XLOOKUP(tblGenerador[[#This Row],[ID_Tarea]],tblTareas[ID],tblTareas[Puesto],"")</f>
        <v>Auxiliar Administrativo</v>
      </c>
      <c r="L1052">
        <f>_xlfn.XLOOKUP(tblGenerador[[#This Row],[ID_Tarea]],tblTareas[ID],tblTareas[Frec Diaria],"")</f>
        <v>1</v>
      </c>
      <c r="M1052" t="str">
        <f>_xlfn.XLOOKUP(tblGenerador[[#This Row],[ID_Tarea]],tblTareas[ID],tblTareas[Excluir_Festivos],"")</f>
        <v>si</v>
      </c>
      <c r="N10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3" spans="1:14">
      <c r="A1053" s="6">
        <v>46032</v>
      </c>
      <c r="B1053">
        <f>IFERROR(_xlfn.XLOOKUP(tblGenerador[[#This Row],[Fecha]],tblCalendario[Fecha],tblCalendario[Num de Sem],""),"")</f>
        <v>2</v>
      </c>
      <c r="C1053" t="str">
        <f>IFERROR(_xlfn.XLOOKUP(tblGenerador[[#This Row],[Fecha]],tblCalendario[Fecha],tblCalendario[Dia Semana],""),"")</f>
        <v>sábado</v>
      </c>
      <c r="D1053">
        <f>IFERROR(_xlfn.XLOOKUP(tblGenerador[[#This Row],[Fecha]],tblCalendario[Fecha],tblCalendario[Mes],""),"")</f>
        <v>1</v>
      </c>
      <c r="E1053" t="s">
        <v>306</v>
      </c>
      <c r="F1053" t="str">
        <f>_xlfn.XLOOKUP(tblGenerador[[#This Row],[ID_Tarea]],tblTareas[ID],tblTareas[TAREAS],"")</f>
        <v>Presentar Control Semanal</v>
      </c>
      <c r="G1053" t="str">
        <f>_xlfn.XLOOKUP(tblGenerador[[#This Row],[ID_Tarea]],tblTareas[ID],tblTareas[Tipo frecuencia],"")</f>
        <v>semanal</v>
      </c>
      <c r="H1053" t="str">
        <f>_xlfn.XLOOKUP(tblGenerador[[#This Row],[ID_Tarea]],tblTareas[ID],tblTareas[Regla frecuencia],"")</f>
        <v>domingo</v>
      </c>
      <c r="I1053">
        <f>_xlfn.XLOOKUP(tblGenerador[[#This Row],[ID_Tarea]],tblTareas[ID],tblTareas[Duración Estándar (min)],"")</f>
        <v>120</v>
      </c>
      <c r="J1053" t="str">
        <f>_xlfn.XLOOKUP(tblGenerador[[#This Row],[ID_Tarea]],tblTareas[ID],tblTareas[Turno],"")</f>
        <v>Cualquiera</v>
      </c>
      <c r="K1053" t="str">
        <f>_xlfn.XLOOKUP(tblGenerador[[#This Row],[ID_Tarea]],tblTareas[ID],tblTareas[Puesto],"")</f>
        <v>Auxiliar Administrativo</v>
      </c>
      <c r="L1053">
        <f>_xlfn.XLOOKUP(tblGenerador[[#This Row],[ID_Tarea]],tblTareas[ID],tblTareas[Frec Diaria],"")</f>
        <v>1</v>
      </c>
      <c r="M1053" t="str">
        <f>_xlfn.XLOOKUP(tblGenerador[[#This Row],[ID_Tarea]],tblTareas[ID],tblTareas[Excluir_Festivos],"")</f>
        <v>si</v>
      </c>
      <c r="N10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4" spans="1:14">
      <c r="A1054" s="6">
        <v>46032</v>
      </c>
      <c r="B1054">
        <f>IFERROR(_xlfn.XLOOKUP(tblGenerador[[#This Row],[Fecha]],tblCalendario[Fecha],tblCalendario[Num de Sem],""),"")</f>
        <v>2</v>
      </c>
      <c r="C1054" t="str">
        <f>IFERROR(_xlfn.XLOOKUP(tblGenerador[[#This Row],[Fecha]],tblCalendario[Fecha],tblCalendario[Dia Semana],""),"")</f>
        <v>sábado</v>
      </c>
      <c r="D1054">
        <f>IFERROR(_xlfn.XLOOKUP(tblGenerador[[#This Row],[Fecha]],tblCalendario[Fecha],tblCalendario[Mes],""),"")</f>
        <v>1</v>
      </c>
      <c r="E1054" t="s">
        <v>307</v>
      </c>
      <c r="F1054" t="str">
        <f>_xlfn.XLOOKUP(tblGenerador[[#This Row],[ID_Tarea]],tblTareas[ID],tblTareas[TAREAS],"")</f>
        <v>Realizar Depósitos Efectivo</v>
      </c>
      <c r="G1054" t="str">
        <f>_xlfn.XLOOKUP(tblGenerador[[#This Row],[ID_Tarea]],tblTareas[ID],tblTareas[Tipo frecuencia],"")</f>
        <v>personalizada</v>
      </c>
      <c r="H1054" t="str">
        <f>_xlfn.XLOOKUP(tblGenerador[[#This Row],[ID_Tarea]],tblTareas[ID],tblTareas[Regla frecuencia],"")</f>
        <v>dia 30</v>
      </c>
      <c r="I1054">
        <f>_xlfn.XLOOKUP(tblGenerador[[#This Row],[ID_Tarea]],tblTareas[ID],tblTareas[Duración Estándar (min)],"")</f>
        <v>60</v>
      </c>
      <c r="J1054" t="str">
        <f>_xlfn.XLOOKUP(tblGenerador[[#This Row],[ID_Tarea]],tblTareas[ID],tblTareas[Turno],"")</f>
        <v>Cualquiera</v>
      </c>
      <c r="K1054" t="str">
        <f>_xlfn.XLOOKUP(tblGenerador[[#This Row],[ID_Tarea]],tblTareas[ID],tblTareas[Puesto],"")</f>
        <v>Auxiliar Administrativo</v>
      </c>
      <c r="L1054">
        <f>_xlfn.XLOOKUP(tblGenerador[[#This Row],[ID_Tarea]],tblTareas[ID],tblTareas[Frec Diaria],"")</f>
        <v>1</v>
      </c>
      <c r="M1054" t="str">
        <f>_xlfn.XLOOKUP(tblGenerador[[#This Row],[ID_Tarea]],tblTareas[ID],tblTareas[Excluir_Festivos],"")</f>
        <v>si</v>
      </c>
      <c r="N10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5" spans="1:14">
      <c r="A1055" s="6">
        <v>46032</v>
      </c>
      <c r="B1055">
        <f>IFERROR(_xlfn.XLOOKUP(tblGenerador[[#This Row],[Fecha]],tblCalendario[Fecha],tblCalendario[Num de Sem],""),"")</f>
        <v>2</v>
      </c>
      <c r="C1055" t="str">
        <f>IFERROR(_xlfn.XLOOKUP(tblGenerador[[#This Row],[Fecha]],tblCalendario[Fecha],tblCalendario[Dia Semana],""),"")</f>
        <v>sábado</v>
      </c>
      <c r="D1055">
        <f>IFERROR(_xlfn.XLOOKUP(tblGenerador[[#This Row],[Fecha]],tblCalendario[Fecha],tblCalendario[Mes],""),"")</f>
        <v>1</v>
      </c>
      <c r="E1055" t="s">
        <v>308</v>
      </c>
      <c r="F1055" t="str">
        <f>_xlfn.XLOOKUP(tblGenerador[[#This Row],[ID_Tarea]],tblTareas[ID],tblTareas[TAREAS],"")</f>
        <v>Solicitar Movs. Bancarios</v>
      </c>
      <c r="G1055" t="str">
        <f>_xlfn.XLOOKUP(tblGenerador[[#This Row],[ID_Tarea]],tblTareas[ID],tblTareas[Tipo frecuencia],"")</f>
        <v>quincenal</v>
      </c>
      <c r="H1055" t="str">
        <f>_xlfn.XLOOKUP(tblGenerador[[#This Row],[ID_Tarea]],tblTareas[ID],tblTareas[Regla frecuencia],"")</f>
        <v>Ultimo dia del mes</v>
      </c>
      <c r="I1055">
        <f>_xlfn.XLOOKUP(tblGenerador[[#This Row],[ID_Tarea]],tblTareas[ID],tblTareas[Duración Estándar (min)],"")</f>
        <v>5</v>
      </c>
      <c r="J1055" t="str">
        <f>_xlfn.XLOOKUP(tblGenerador[[#This Row],[ID_Tarea]],tblTareas[ID],tblTareas[Turno],"")</f>
        <v>Cualquiera</v>
      </c>
      <c r="K1055" t="str">
        <f>_xlfn.XLOOKUP(tblGenerador[[#This Row],[ID_Tarea]],tblTareas[ID],tblTareas[Puesto],"")</f>
        <v>Auxiliar Administrativo</v>
      </c>
      <c r="L1055">
        <f>_xlfn.XLOOKUP(tblGenerador[[#This Row],[ID_Tarea]],tblTareas[ID],tblTareas[Frec Diaria],"")</f>
        <v>1</v>
      </c>
      <c r="M1055" t="str">
        <f>_xlfn.XLOOKUP(tblGenerador[[#This Row],[ID_Tarea]],tblTareas[ID],tblTareas[Excluir_Festivos],"")</f>
        <v>si</v>
      </c>
      <c r="N10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6" spans="1:14">
      <c r="A1056" s="6">
        <v>46032</v>
      </c>
      <c r="B1056">
        <f>IFERROR(_xlfn.XLOOKUP(tblGenerador[[#This Row],[Fecha]],tblCalendario[Fecha],tblCalendario[Num de Sem],""),"")</f>
        <v>2</v>
      </c>
      <c r="C1056" t="str">
        <f>IFERROR(_xlfn.XLOOKUP(tblGenerador[[#This Row],[Fecha]],tblCalendario[Fecha],tblCalendario[Dia Semana],""),"")</f>
        <v>sábado</v>
      </c>
      <c r="D1056">
        <f>IFERROR(_xlfn.XLOOKUP(tblGenerador[[#This Row],[Fecha]],tblCalendario[Fecha],tblCalendario[Mes],""),"")</f>
        <v>1</v>
      </c>
      <c r="E1056" t="s">
        <v>309</v>
      </c>
      <c r="F1056" t="str">
        <f>_xlfn.XLOOKUP(tblGenerador[[#This Row],[ID_Tarea]],tblTareas[ID],tblTareas[TAREAS],"")</f>
        <v>Solicitar Facturas Jaime</v>
      </c>
      <c r="G1056" t="str">
        <f>_xlfn.XLOOKUP(tblGenerador[[#This Row],[ID_Tarea]],tblTareas[ID],tblTareas[Tipo frecuencia],"")</f>
        <v>personalizada</v>
      </c>
      <c r="H1056" t="str">
        <f>_xlfn.XLOOKUP(tblGenerador[[#This Row],[ID_Tarea]],tblTareas[ID],tblTareas[Regla frecuencia],"")</f>
        <v>dia 30</v>
      </c>
      <c r="I1056">
        <f>_xlfn.XLOOKUP(tblGenerador[[#This Row],[ID_Tarea]],tblTareas[ID],tblTareas[Duración Estándar (min)],"")</f>
        <v>120</v>
      </c>
      <c r="J1056" t="str">
        <f>_xlfn.XLOOKUP(tblGenerador[[#This Row],[ID_Tarea]],tblTareas[ID],tblTareas[Turno],"")</f>
        <v>Cualquiera</v>
      </c>
      <c r="K1056" t="str">
        <f>_xlfn.XLOOKUP(tblGenerador[[#This Row],[ID_Tarea]],tblTareas[ID],tblTareas[Puesto],"")</f>
        <v>Auxiliar Administrativo</v>
      </c>
      <c r="L1056">
        <f>_xlfn.XLOOKUP(tblGenerador[[#This Row],[ID_Tarea]],tblTareas[ID],tblTareas[Frec Diaria],"")</f>
        <v>1</v>
      </c>
      <c r="M1056" t="str">
        <f>_xlfn.XLOOKUP(tblGenerador[[#This Row],[ID_Tarea]],tblTareas[ID],tblTareas[Excluir_Festivos],"")</f>
        <v>si</v>
      </c>
      <c r="N10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7" spans="1:14">
      <c r="A1057" s="6">
        <v>46032</v>
      </c>
      <c r="B1057">
        <f>IFERROR(_xlfn.XLOOKUP(tblGenerador[[#This Row],[Fecha]],tblCalendario[Fecha],tblCalendario[Num de Sem],""),"")</f>
        <v>2</v>
      </c>
      <c r="C1057" t="str">
        <f>IFERROR(_xlfn.XLOOKUP(tblGenerador[[#This Row],[Fecha]],tblCalendario[Fecha],tblCalendario[Dia Semana],""),"")</f>
        <v>sábado</v>
      </c>
      <c r="D1057">
        <f>IFERROR(_xlfn.XLOOKUP(tblGenerador[[#This Row],[Fecha]],tblCalendario[Fecha],tblCalendario[Mes],""),"")</f>
        <v>1</v>
      </c>
      <c r="E1057" t="s">
        <v>4699</v>
      </c>
      <c r="F1057" t="str">
        <f>_xlfn.XLOOKUP(tblGenerador[[#This Row],[ID_Tarea]],tblTareas[ID],tblTareas[TAREAS],"")</f>
        <v>Solicitar Facturas Olga</v>
      </c>
      <c r="G1057" t="str">
        <f>_xlfn.XLOOKUP(tblGenerador[[#This Row],[ID_Tarea]],tblTareas[ID],tblTareas[Tipo frecuencia],"")</f>
        <v>personalizada</v>
      </c>
      <c r="H1057" t="str">
        <f>_xlfn.XLOOKUP(tblGenerador[[#This Row],[ID_Tarea]],tblTareas[ID],tblTareas[Regla frecuencia],"")</f>
        <v>dia 30</v>
      </c>
      <c r="I1057">
        <f>_xlfn.XLOOKUP(tblGenerador[[#This Row],[ID_Tarea]],tblTareas[ID],tblTareas[Duración Estándar (min)],"")</f>
        <v>120</v>
      </c>
      <c r="J1057" t="str">
        <f>_xlfn.XLOOKUP(tblGenerador[[#This Row],[ID_Tarea]],tblTareas[ID],tblTareas[Turno],"")</f>
        <v>Cualquiera</v>
      </c>
      <c r="K1057" t="str">
        <f>_xlfn.XLOOKUP(tblGenerador[[#This Row],[ID_Tarea]],tblTareas[ID],tblTareas[Puesto],"")</f>
        <v>Auxiliar Administrativo</v>
      </c>
      <c r="L1057">
        <f>_xlfn.XLOOKUP(tblGenerador[[#This Row],[ID_Tarea]],tblTareas[ID],tblTareas[Frec Diaria],"")</f>
        <v>1</v>
      </c>
      <c r="M1057" t="str">
        <f>_xlfn.XLOOKUP(tblGenerador[[#This Row],[ID_Tarea]],tblTareas[ID],tblTareas[Excluir_Festivos],"")</f>
        <v>si</v>
      </c>
      <c r="N10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8" spans="1:14">
      <c r="A1058" s="6">
        <v>46032</v>
      </c>
      <c r="B1058">
        <f>IFERROR(_xlfn.XLOOKUP(tblGenerador[[#This Row],[Fecha]],tblCalendario[Fecha],tblCalendario[Num de Sem],""),"")</f>
        <v>2</v>
      </c>
      <c r="C1058" t="str">
        <f>IFERROR(_xlfn.XLOOKUP(tblGenerador[[#This Row],[Fecha]],tblCalendario[Fecha],tblCalendario[Dia Semana],""),"")</f>
        <v>sábado</v>
      </c>
      <c r="D1058">
        <f>IFERROR(_xlfn.XLOOKUP(tblGenerador[[#This Row],[Fecha]],tblCalendario[Fecha],tblCalendario[Mes],""),"")</f>
        <v>1</v>
      </c>
      <c r="E1058" t="s">
        <v>310</v>
      </c>
      <c r="F1058" t="str">
        <f>_xlfn.XLOOKUP(tblGenerador[[#This Row],[ID_Tarea]],tblTareas[ID],tblTareas[TAREAS],"")</f>
        <v>Hacer Notas De Venta</v>
      </c>
      <c r="G1058" t="str">
        <f>_xlfn.XLOOKUP(tblGenerador[[#This Row],[ID_Tarea]],tblTareas[ID],tblTareas[Tipo frecuencia],"")</f>
        <v>mensual</v>
      </c>
      <c r="H1058" t="str">
        <f>_xlfn.XLOOKUP(tblGenerador[[#This Row],[ID_Tarea]],tblTareas[ID],tblTareas[Regla frecuencia],"")</f>
        <v>Ultimo dia del mes</v>
      </c>
      <c r="I1058">
        <f>_xlfn.XLOOKUP(tblGenerador[[#This Row],[ID_Tarea]],tblTareas[ID],tblTareas[Duración Estándar (min)],"")</f>
        <v>120</v>
      </c>
      <c r="J1058" t="str">
        <f>_xlfn.XLOOKUP(tblGenerador[[#This Row],[ID_Tarea]],tblTareas[ID],tblTareas[Turno],"")</f>
        <v>Cualquiera</v>
      </c>
      <c r="K1058" t="str">
        <f>_xlfn.XLOOKUP(tblGenerador[[#This Row],[ID_Tarea]],tblTareas[ID],tblTareas[Puesto],"")</f>
        <v>Sub Coordinadora</v>
      </c>
      <c r="L1058">
        <f>_xlfn.XLOOKUP(tblGenerador[[#This Row],[ID_Tarea]],tblTareas[ID],tblTareas[Frec Diaria],"")</f>
        <v>1</v>
      </c>
      <c r="M1058" t="str">
        <f>_xlfn.XLOOKUP(tblGenerador[[#This Row],[ID_Tarea]],tblTareas[ID],tblTareas[Excluir_Festivos],"")</f>
        <v>si</v>
      </c>
      <c r="N10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59" spans="1:14">
      <c r="A1059" s="6">
        <v>46032</v>
      </c>
      <c r="B1059">
        <f>IFERROR(_xlfn.XLOOKUP(tblGenerador[[#This Row],[Fecha]],tblCalendario[Fecha],tblCalendario[Num de Sem],""),"")</f>
        <v>2</v>
      </c>
      <c r="C1059" t="str">
        <f>IFERROR(_xlfn.XLOOKUP(tblGenerador[[#This Row],[Fecha]],tblCalendario[Fecha],tblCalendario[Dia Semana],""),"")</f>
        <v>sábado</v>
      </c>
      <c r="D1059">
        <f>IFERROR(_xlfn.XLOOKUP(tblGenerador[[#This Row],[Fecha]],tblCalendario[Fecha],tblCalendario[Mes],""),"")</f>
        <v>1</v>
      </c>
      <c r="E1059" t="s">
        <v>1309</v>
      </c>
      <c r="F1059" t="str">
        <f>_xlfn.XLOOKUP(tblGenerador[[#This Row],[ID_Tarea]],tblTareas[ID],tblTareas[TAREAS],"")</f>
        <v>Planear Hacer Notas De Venta</v>
      </c>
      <c r="G1059" t="str">
        <f>_xlfn.XLOOKUP(tblGenerador[[#This Row],[ID_Tarea]],tblTareas[ID],tblTareas[Tipo frecuencia],"")</f>
        <v>mensual</v>
      </c>
      <c r="H1059" t="str">
        <f>_xlfn.XLOOKUP(tblGenerador[[#This Row],[ID_Tarea]],tblTareas[ID],tblTareas[Regla frecuencia],"")</f>
        <v>Ultimo dia del mes</v>
      </c>
      <c r="I1059">
        <f>_xlfn.XLOOKUP(tblGenerador[[#This Row],[ID_Tarea]],tblTareas[ID],tblTareas[Duración Estándar (min)],"")</f>
        <v>20</v>
      </c>
      <c r="J1059" t="str">
        <f>_xlfn.XLOOKUP(tblGenerador[[#This Row],[ID_Tarea]],tblTareas[ID],tblTareas[Turno],"")</f>
        <v>Cualquiera</v>
      </c>
      <c r="K1059" t="str">
        <f>_xlfn.XLOOKUP(tblGenerador[[#This Row],[ID_Tarea]],tblTareas[ID],tblTareas[Puesto],"")</f>
        <v>Auxiliar Administrativo</v>
      </c>
      <c r="L1059">
        <f>_xlfn.XLOOKUP(tblGenerador[[#This Row],[ID_Tarea]],tblTareas[ID],tblTareas[Frec Diaria],"")</f>
        <v>0</v>
      </c>
      <c r="M1059" t="str">
        <f>_xlfn.XLOOKUP(tblGenerador[[#This Row],[ID_Tarea]],tblTareas[ID],tblTareas[Excluir_Festivos],"")</f>
        <v>si</v>
      </c>
      <c r="N10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0" spans="1:14">
      <c r="A1060" s="6">
        <v>46032</v>
      </c>
      <c r="B1060">
        <f>IFERROR(_xlfn.XLOOKUP(tblGenerador[[#This Row],[Fecha]],tblCalendario[Fecha],tblCalendario[Num de Sem],""),"")</f>
        <v>2</v>
      </c>
      <c r="C1060" t="str">
        <f>IFERROR(_xlfn.XLOOKUP(tblGenerador[[#This Row],[Fecha]],tblCalendario[Fecha],tblCalendario[Dia Semana],""),"")</f>
        <v>sábado</v>
      </c>
      <c r="D1060">
        <f>IFERROR(_xlfn.XLOOKUP(tblGenerador[[#This Row],[Fecha]],tblCalendario[Fecha],tblCalendario[Mes],""),"")</f>
        <v>1</v>
      </c>
      <c r="E1060" t="s">
        <v>311</v>
      </c>
      <c r="F1060" t="str">
        <f>_xlfn.XLOOKUP(tblGenerador[[#This Row],[ID_Tarea]],tblTareas[ID],tblTareas[TAREAS],"")</f>
        <v>Auditar Notas De Venta</v>
      </c>
      <c r="G1060" t="str">
        <f>_xlfn.XLOOKUP(tblGenerador[[#This Row],[ID_Tarea]],tblTareas[ID],tblTareas[Tipo frecuencia],"")</f>
        <v>mensual</v>
      </c>
      <c r="H1060" t="str">
        <f>_xlfn.XLOOKUP(tblGenerador[[#This Row],[ID_Tarea]],tblTareas[ID],tblTareas[Regla frecuencia],"")</f>
        <v>dia 26</v>
      </c>
      <c r="I1060">
        <f>_xlfn.XLOOKUP(tblGenerador[[#This Row],[ID_Tarea]],tblTareas[ID],tblTareas[Duración Estándar (min)],"")</f>
        <v>20</v>
      </c>
      <c r="J1060" t="str">
        <f>_xlfn.XLOOKUP(tblGenerador[[#This Row],[ID_Tarea]],tblTareas[ID],tblTareas[Turno],"")</f>
        <v>Cualquiera</v>
      </c>
      <c r="K1060" t="str">
        <f>_xlfn.XLOOKUP(tblGenerador[[#This Row],[ID_Tarea]],tblTareas[ID],tblTareas[Puesto],"")</f>
        <v>Auxiliar Administrativo</v>
      </c>
      <c r="L1060">
        <f>_xlfn.XLOOKUP(tblGenerador[[#This Row],[ID_Tarea]],tblTareas[ID],tblTareas[Frec Diaria],"")</f>
        <v>1</v>
      </c>
      <c r="M1060" t="str">
        <f>_xlfn.XLOOKUP(tblGenerador[[#This Row],[ID_Tarea]],tblTareas[ID],tblTareas[Excluir_Festivos],"")</f>
        <v>si</v>
      </c>
      <c r="N10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1" spans="1:14">
      <c r="A1061" s="6">
        <v>46032</v>
      </c>
      <c r="B1061">
        <f>IFERROR(_xlfn.XLOOKUP(tblGenerador[[#This Row],[Fecha]],tblCalendario[Fecha],tblCalendario[Num de Sem],""),"")</f>
        <v>2</v>
      </c>
      <c r="C1061" t="str">
        <f>IFERROR(_xlfn.XLOOKUP(tblGenerador[[#This Row],[Fecha]],tblCalendario[Fecha],tblCalendario[Dia Semana],""),"")</f>
        <v>sábado</v>
      </c>
      <c r="D1061">
        <f>IFERROR(_xlfn.XLOOKUP(tblGenerador[[#This Row],[Fecha]],tblCalendario[Fecha],tblCalendario[Mes],""),"")</f>
        <v>1</v>
      </c>
      <c r="E1061" t="s">
        <v>312</v>
      </c>
      <c r="F1061" t="str">
        <f>_xlfn.XLOOKUP(tblGenerador[[#This Row],[ID_Tarea]],tblTareas[ID],tblTareas[TAREAS],"")</f>
        <v>Papelería A Contador, Estado Cta, Notas Vta, $ Isn, Facturas Pagadas)</v>
      </c>
      <c r="G1061" t="str">
        <f>_xlfn.XLOOKUP(tblGenerador[[#This Row],[ID_Tarea]],tblTareas[ID],tblTareas[Tipo frecuencia],"")</f>
        <v>mensual</v>
      </c>
      <c r="H1061" t="str">
        <f>_xlfn.XLOOKUP(tblGenerador[[#This Row],[ID_Tarea]],tblTareas[ID],tblTareas[Regla frecuencia],"")</f>
        <v>dia 14</v>
      </c>
      <c r="I1061">
        <f>_xlfn.XLOOKUP(tblGenerador[[#This Row],[ID_Tarea]],tblTareas[ID],tblTareas[Duración Estándar (min)],"")</f>
        <v>30</v>
      </c>
      <c r="J1061" t="str">
        <f>_xlfn.XLOOKUP(tblGenerador[[#This Row],[ID_Tarea]],tblTareas[ID],tblTareas[Turno],"")</f>
        <v>Cualquiera</v>
      </c>
      <c r="K1061" t="str">
        <f>_xlfn.XLOOKUP(tblGenerador[[#This Row],[ID_Tarea]],tblTareas[ID],tblTareas[Puesto],"")</f>
        <v>Auxiliar Administrativo</v>
      </c>
      <c r="L1061">
        <f>_xlfn.XLOOKUP(tblGenerador[[#This Row],[ID_Tarea]],tblTareas[ID],tblTareas[Frec Diaria],"")</f>
        <v>1</v>
      </c>
      <c r="M1061" t="str">
        <f>_xlfn.XLOOKUP(tblGenerador[[#This Row],[ID_Tarea]],tblTareas[ID],tblTareas[Excluir_Festivos],"")</f>
        <v>si</v>
      </c>
      <c r="N10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2" spans="1:14">
      <c r="A1062" s="6">
        <v>46032</v>
      </c>
      <c r="B1062">
        <f>IFERROR(_xlfn.XLOOKUP(tblGenerador[[#This Row],[Fecha]],tblCalendario[Fecha],tblCalendario[Num de Sem],""),"")</f>
        <v>2</v>
      </c>
      <c r="C1062" t="str">
        <f>IFERROR(_xlfn.XLOOKUP(tblGenerador[[#This Row],[Fecha]],tblCalendario[Fecha],tblCalendario[Dia Semana],""),"")</f>
        <v>sábado</v>
      </c>
      <c r="D1062">
        <f>IFERROR(_xlfn.XLOOKUP(tblGenerador[[#This Row],[Fecha]],tblCalendario[Fecha],tblCalendario[Mes],""),"")</f>
        <v>1</v>
      </c>
      <c r="E1062" t="s">
        <v>313</v>
      </c>
      <c r="F1062" t="str">
        <f>_xlfn.XLOOKUP(tblGenerador[[#This Row],[ID_Tarea]],tblTareas[ID],tblTareas[TAREAS],"")</f>
        <v>Pago Honorarios (Mensual)</v>
      </c>
      <c r="G1062" t="str">
        <f>_xlfn.XLOOKUP(tblGenerador[[#This Row],[ID_Tarea]],tblTareas[ID],tblTareas[Tipo frecuencia],"")</f>
        <v>mensual</v>
      </c>
      <c r="H1062" t="str">
        <f>_xlfn.XLOOKUP(tblGenerador[[#This Row],[ID_Tarea]],tblTareas[ID],tblTareas[Regla frecuencia],"")</f>
        <v>dia 24</v>
      </c>
      <c r="I1062">
        <f>_xlfn.XLOOKUP(tblGenerador[[#This Row],[ID_Tarea]],tblTareas[ID],tblTareas[Duración Estándar (min)],"")</f>
        <v>5</v>
      </c>
      <c r="J1062" t="str">
        <f>_xlfn.XLOOKUP(tblGenerador[[#This Row],[ID_Tarea]],tblTareas[ID],tblTareas[Turno],"")</f>
        <v>Cualquiera</v>
      </c>
      <c r="K1062" t="str">
        <f>_xlfn.XLOOKUP(tblGenerador[[#This Row],[ID_Tarea]],tblTareas[ID],tblTareas[Puesto],"")</f>
        <v>Auxiliar Administrativo</v>
      </c>
      <c r="L1062">
        <f>_xlfn.XLOOKUP(tblGenerador[[#This Row],[ID_Tarea]],tblTareas[ID],tblTareas[Frec Diaria],"")</f>
        <v>1</v>
      </c>
      <c r="M1062" t="str">
        <f>_xlfn.XLOOKUP(tblGenerador[[#This Row],[ID_Tarea]],tblTareas[ID],tblTareas[Excluir_Festivos],"")</f>
        <v>si</v>
      </c>
      <c r="N10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3" spans="1:14">
      <c r="A1063" s="6">
        <v>46032</v>
      </c>
      <c r="B1063">
        <f>IFERROR(_xlfn.XLOOKUP(tblGenerador[[#This Row],[Fecha]],tblCalendario[Fecha],tblCalendario[Num de Sem],""),"")</f>
        <v>2</v>
      </c>
      <c r="C1063" t="str">
        <f>IFERROR(_xlfn.XLOOKUP(tblGenerador[[#This Row],[Fecha]],tblCalendario[Fecha],tblCalendario[Dia Semana],""),"")</f>
        <v>sábado</v>
      </c>
      <c r="D1063">
        <f>IFERROR(_xlfn.XLOOKUP(tblGenerador[[#This Row],[Fecha]],tblCalendario[Fecha],tblCalendario[Mes],""),"")</f>
        <v>1</v>
      </c>
      <c r="E1063" t="s">
        <v>314</v>
      </c>
      <c r="F1063" t="str">
        <f>_xlfn.XLOOKUP(tblGenerador[[#This Row],[ID_Tarea]],tblTareas[ID],tblTareas[TAREAS],"")</f>
        <v>Pago Imss (Mensual)</v>
      </c>
      <c r="G1063" t="str">
        <f>_xlfn.XLOOKUP(tblGenerador[[#This Row],[ID_Tarea]],tblTareas[ID],tblTareas[Tipo frecuencia],"")</f>
        <v>mensual</v>
      </c>
      <c r="H1063" t="str">
        <f>_xlfn.XLOOKUP(tblGenerador[[#This Row],[ID_Tarea]],tblTareas[ID],tblTareas[Regla frecuencia],"")</f>
        <v>dia 15</v>
      </c>
      <c r="I1063">
        <f>_xlfn.XLOOKUP(tblGenerador[[#This Row],[ID_Tarea]],tblTareas[ID],tblTareas[Duración Estándar (min)],"")</f>
        <v>5</v>
      </c>
      <c r="J1063" t="str">
        <f>_xlfn.XLOOKUP(tblGenerador[[#This Row],[ID_Tarea]],tblTareas[ID],tblTareas[Turno],"")</f>
        <v>Cualquiera</v>
      </c>
      <c r="K1063" t="str">
        <f>_xlfn.XLOOKUP(tblGenerador[[#This Row],[ID_Tarea]],tblTareas[ID],tblTareas[Puesto],"")</f>
        <v>Auxiliar Administrativo</v>
      </c>
      <c r="L1063">
        <f>_xlfn.XLOOKUP(tblGenerador[[#This Row],[ID_Tarea]],tblTareas[ID],tblTareas[Frec Diaria],"")</f>
        <v>1</v>
      </c>
      <c r="M1063" t="str">
        <f>_xlfn.XLOOKUP(tblGenerador[[#This Row],[ID_Tarea]],tblTareas[ID],tblTareas[Excluir_Festivos],"")</f>
        <v>si</v>
      </c>
      <c r="N10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4" spans="1:14">
      <c r="A1064" s="6">
        <v>46032</v>
      </c>
      <c r="B1064">
        <f>IFERROR(_xlfn.XLOOKUP(tblGenerador[[#This Row],[Fecha]],tblCalendario[Fecha],tblCalendario[Num de Sem],""),"")</f>
        <v>2</v>
      </c>
      <c r="C1064" t="str">
        <f>IFERROR(_xlfn.XLOOKUP(tblGenerador[[#This Row],[Fecha]],tblCalendario[Fecha],tblCalendario[Dia Semana],""),"")</f>
        <v>sábado</v>
      </c>
      <c r="D1064">
        <f>IFERROR(_xlfn.XLOOKUP(tblGenerador[[#This Row],[Fecha]],tblCalendario[Fecha],tblCalendario[Mes],""),"")</f>
        <v>1</v>
      </c>
      <c r="E1064" t="s">
        <v>315</v>
      </c>
      <c r="F1064" t="str">
        <f>_xlfn.XLOOKUP(tblGenerador[[#This Row],[ID_Tarea]],tblTareas[ID],tblTareas[TAREAS],"")</f>
        <v>Pago Isn (Mensual)</v>
      </c>
      <c r="G1064" t="str">
        <f>_xlfn.XLOOKUP(tblGenerador[[#This Row],[ID_Tarea]],tblTareas[ID],tblTareas[Tipo frecuencia],"")</f>
        <v>mensual</v>
      </c>
      <c r="H1064" t="str">
        <f>_xlfn.XLOOKUP(tblGenerador[[#This Row],[ID_Tarea]],tblTareas[ID],tblTareas[Regla frecuencia],"")</f>
        <v>dia 10</v>
      </c>
      <c r="I1064">
        <f>_xlfn.XLOOKUP(tblGenerador[[#This Row],[ID_Tarea]],tblTareas[ID],tblTareas[Duración Estándar (min)],"")</f>
        <v>5</v>
      </c>
      <c r="J1064" t="str">
        <f>_xlfn.XLOOKUP(tblGenerador[[#This Row],[ID_Tarea]],tblTareas[ID],tblTareas[Turno],"")</f>
        <v>Cualquiera</v>
      </c>
      <c r="K1064" t="str">
        <f>_xlfn.XLOOKUP(tblGenerador[[#This Row],[ID_Tarea]],tblTareas[ID],tblTareas[Puesto],"")</f>
        <v>Auxiliar Administrativo</v>
      </c>
      <c r="L1064">
        <f>_xlfn.XLOOKUP(tblGenerador[[#This Row],[ID_Tarea]],tblTareas[ID],tblTareas[Frec Diaria],"")</f>
        <v>1</v>
      </c>
      <c r="M1064" t="str">
        <f>_xlfn.XLOOKUP(tblGenerador[[#This Row],[ID_Tarea]],tblTareas[ID],tblTareas[Excluir_Festivos],"")</f>
        <v>si</v>
      </c>
      <c r="N10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65" spans="1:14">
      <c r="A1065" s="6">
        <v>46032</v>
      </c>
      <c r="B1065">
        <f>IFERROR(_xlfn.XLOOKUP(tblGenerador[[#This Row],[Fecha]],tblCalendario[Fecha],tblCalendario[Num de Sem],""),"")</f>
        <v>2</v>
      </c>
      <c r="C1065" t="str">
        <f>IFERROR(_xlfn.XLOOKUP(tblGenerador[[#This Row],[Fecha]],tblCalendario[Fecha],tblCalendario[Dia Semana],""),"")</f>
        <v>sábado</v>
      </c>
      <c r="D1065">
        <f>IFERROR(_xlfn.XLOOKUP(tblGenerador[[#This Row],[Fecha]],tblCalendario[Fecha],tblCalendario[Mes],""),"")</f>
        <v>1</v>
      </c>
      <c r="E1065" t="s">
        <v>316</v>
      </c>
      <c r="F1065" t="str">
        <f>_xlfn.XLOOKUP(tblGenerador[[#This Row],[ID_Tarea]],tblTareas[ID],tblTareas[TAREAS],"")</f>
        <v>Pago Impuestos Sat (Bimestral Olga)( Mensual Jaime)</v>
      </c>
      <c r="G1065" t="str">
        <f>_xlfn.XLOOKUP(tblGenerador[[#This Row],[ID_Tarea]],tblTareas[ID],tblTareas[Tipo frecuencia],"")</f>
        <v>mensual</v>
      </c>
      <c r="H1065" t="str">
        <f>_xlfn.XLOOKUP(tblGenerador[[#This Row],[ID_Tarea]],tblTareas[ID],tblTareas[Regla frecuencia],"")</f>
        <v>dia 15</v>
      </c>
      <c r="I1065">
        <f>_xlfn.XLOOKUP(tblGenerador[[#This Row],[ID_Tarea]],tblTareas[ID],tblTareas[Duración Estándar (min)],"")</f>
        <v>5</v>
      </c>
      <c r="J1065" t="str">
        <f>_xlfn.XLOOKUP(tblGenerador[[#This Row],[ID_Tarea]],tblTareas[ID],tblTareas[Turno],"")</f>
        <v>Cualquiera</v>
      </c>
      <c r="K1065" t="str">
        <f>_xlfn.XLOOKUP(tblGenerador[[#This Row],[ID_Tarea]],tblTareas[ID],tblTareas[Puesto],"")</f>
        <v>Auxiliar Administrativo</v>
      </c>
      <c r="L1065">
        <f>_xlfn.XLOOKUP(tblGenerador[[#This Row],[ID_Tarea]],tblTareas[ID],tblTareas[Frec Diaria],"")</f>
        <v>1</v>
      </c>
      <c r="M1065" t="str">
        <f>_xlfn.XLOOKUP(tblGenerador[[#This Row],[ID_Tarea]],tblTareas[ID],tblTareas[Excluir_Festivos],"")</f>
        <v>si</v>
      </c>
      <c r="N10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6" spans="1:14">
      <c r="A1066" s="6">
        <v>46032</v>
      </c>
      <c r="B1066">
        <f>IFERROR(_xlfn.XLOOKUP(tblGenerador[[#This Row],[Fecha]],tblCalendario[Fecha],tblCalendario[Num de Sem],""),"")</f>
        <v>2</v>
      </c>
      <c r="C1066" t="str">
        <f>IFERROR(_xlfn.XLOOKUP(tblGenerador[[#This Row],[Fecha]],tblCalendario[Fecha],tblCalendario[Dia Semana],""),"")</f>
        <v>sábado</v>
      </c>
      <c r="D1066">
        <f>IFERROR(_xlfn.XLOOKUP(tblGenerador[[#This Row],[Fecha]],tblCalendario[Fecha],tblCalendario[Mes],""),"")</f>
        <v>1</v>
      </c>
      <c r="E1066" t="s">
        <v>317</v>
      </c>
      <c r="F1066" t="str">
        <f>_xlfn.XLOOKUP(tblGenerador[[#This Row],[ID_Tarea]],tblTareas[ID],tblTareas[TAREAS],"")</f>
        <v>Requisición Mensual Surtida</v>
      </c>
      <c r="G1066" t="str">
        <f>_xlfn.XLOOKUP(tblGenerador[[#This Row],[ID_Tarea]],tblTareas[ID],tblTareas[Tipo frecuencia],"")</f>
        <v>mensual</v>
      </c>
      <c r="H1066" t="str">
        <f>_xlfn.XLOOKUP(tblGenerador[[#This Row],[ID_Tarea]],tblTareas[ID],tblTareas[Regla frecuencia],"")</f>
        <v>ultimo dia del mes</v>
      </c>
      <c r="I1066">
        <f>_xlfn.XLOOKUP(tblGenerador[[#This Row],[ID_Tarea]],tblTareas[ID],tblTareas[Duración Estándar (min)],"")</f>
        <v>120</v>
      </c>
      <c r="J1066" t="str">
        <f>_xlfn.XLOOKUP(tblGenerador[[#This Row],[ID_Tarea]],tblTareas[ID],tblTareas[Turno],"")</f>
        <v>Cualquiera</v>
      </c>
      <c r="K1066" t="str">
        <f>_xlfn.XLOOKUP(tblGenerador[[#This Row],[ID_Tarea]],tblTareas[ID],tblTareas[Puesto],"")</f>
        <v>Auxiliar Administrativo</v>
      </c>
      <c r="L1066">
        <f>_xlfn.XLOOKUP(tblGenerador[[#This Row],[ID_Tarea]],tblTareas[ID],tblTareas[Frec Diaria],"")</f>
        <v>1</v>
      </c>
      <c r="M1066" t="str">
        <f>_xlfn.XLOOKUP(tblGenerador[[#This Row],[ID_Tarea]],tblTareas[ID],tblTareas[Excluir_Festivos],"")</f>
        <v>si</v>
      </c>
      <c r="N10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7" spans="1:14">
      <c r="A1067" s="6">
        <v>46032</v>
      </c>
      <c r="B1067">
        <f>IFERROR(_xlfn.XLOOKUP(tblGenerador[[#This Row],[Fecha]],tblCalendario[Fecha],tblCalendario[Num de Sem],""),"")</f>
        <v>2</v>
      </c>
      <c r="C1067" t="str">
        <f>IFERROR(_xlfn.XLOOKUP(tblGenerador[[#This Row],[Fecha]],tblCalendario[Fecha],tblCalendario[Dia Semana],""),"")</f>
        <v>sábado</v>
      </c>
      <c r="D1067">
        <f>IFERROR(_xlfn.XLOOKUP(tblGenerador[[#This Row],[Fecha]],tblCalendario[Fecha],tblCalendario[Mes],""),"")</f>
        <v>1</v>
      </c>
      <c r="E1067" t="s">
        <v>318</v>
      </c>
      <c r="F1067" t="str">
        <f>_xlfn.XLOOKUP(tblGenerador[[#This Row],[ID_Tarea]],tblTareas[ID],tblTareas[TAREAS],"")</f>
        <v>Reporte De Artículos Con Bajo Margen</v>
      </c>
      <c r="G1067" t="str">
        <f>_xlfn.XLOOKUP(tblGenerador[[#This Row],[ID_Tarea]],tblTareas[ID],tblTareas[Tipo frecuencia],"")</f>
        <v>mensual</v>
      </c>
      <c r="H1067" t="str">
        <f>_xlfn.XLOOKUP(tblGenerador[[#This Row],[ID_Tarea]],tblTareas[ID],tblTareas[Regla frecuencia],"")</f>
        <v>dia 26</v>
      </c>
      <c r="I1067">
        <f>_xlfn.XLOOKUP(tblGenerador[[#This Row],[ID_Tarea]],tblTareas[ID],tblTareas[Duración Estándar (min)],"")</f>
        <v>20</v>
      </c>
      <c r="J1067" t="str">
        <f>_xlfn.XLOOKUP(tblGenerador[[#This Row],[ID_Tarea]],tblTareas[ID],tblTareas[Turno],"")</f>
        <v>Cualquiera</v>
      </c>
      <c r="K1067" t="str">
        <f>_xlfn.XLOOKUP(tblGenerador[[#This Row],[ID_Tarea]],tblTareas[ID],tblTareas[Puesto],"")</f>
        <v>Auxiliar Administrativo</v>
      </c>
      <c r="L1067">
        <f>_xlfn.XLOOKUP(tblGenerador[[#This Row],[ID_Tarea]],tblTareas[ID],tblTareas[Frec Diaria],"")</f>
        <v>1</v>
      </c>
      <c r="M1067" t="str">
        <f>_xlfn.XLOOKUP(tblGenerador[[#This Row],[ID_Tarea]],tblTareas[ID],tblTareas[Excluir_Festivos],"")</f>
        <v>si</v>
      </c>
      <c r="N10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8" spans="1:14">
      <c r="A1068" s="6">
        <v>46032</v>
      </c>
      <c r="B1068">
        <f>IFERROR(_xlfn.XLOOKUP(tblGenerador[[#This Row],[Fecha]],tblCalendario[Fecha],tblCalendario[Num de Sem],""),"")</f>
        <v>2</v>
      </c>
      <c r="C1068" t="str">
        <f>IFERROR(_xlfn.XLOOKUP(tblGenerador[[#This Row],[Fecha]],tblCalendario[Fecha],tblCalendario[Dia Semana],""),"")</f>
        <v>sábado</v>
      </c>
      <c r="D1068">
        <f>IFERROR(_xlfn.XLOOKUP(tblGenerador[[#This Row],[Fecha]],tblCalendario[Fecha],tblCalendario[Mes],""),"")</f>
        <v>1</v>
      </c>
      <c r="E1068" t="s">
        <v>319</v>
      </c>
      <c r="F1068" t="str">
        <f>_xlfn.XLOOKUP(tblGenerador[[#This Row],[ID_Tarea]],tblTareas[ID],tblTareas[TAREAS],"")</f>
        <v>Pedidos Capturados</v>
      </c>
      <c r="G1068" t="str">
        <f>_xlfn.XLOOKUP(tblGenerador[[#This Row],[ID_Tarea]],tblTareas[ID],tblTareas[Tipo frecuencia],"")</f>
        <v>mensual</v>
      </c>
      <c r="H1068" t="str">
        <f>_xlfn.XLOOKUP(tblGenerador[[#This Row],[ID_Tarea]],tblTareas[ID],tblTareas[Regla frecuencia],"")</f>
        <v>ultimo dia del mes</v>
      </c>
      <c r="I1068">
        <f>_xlfn.XLOOKUP(tblGenerador[[#This Row],[ID_Tarea]],tblTareas[ID],tblTareas[Duración Estándar (min)],"")</f>
        <v>120</v>
      </c>
      <c r="J1068" t="str">
        <f>_xlfn.XLOOKUP(tblGenerador[[#This Row],[ID_Tarea]],tblTareas[ID],tblTareas[Turno],"")</f>
        <v>Cualquiera</v>
      </c>
      <c r="K1068" t="str">
        <f>_xlfn.XLOOKUP(tblGenerador[[#This Row],[ID_Tarea]],tblTareas[ID],tblTareas[Puesto],"")</f>
        <v>Auxiliar Administrativo</v>
      </c>
      <c r="L1068">
        <f>_xlfn.XLOOKUP(tblGenerador[[#This Row],[ID_Tarea]],tblTareas[ID],tblTareas[Frec Diaria],"")</f>
        <v>1</v>
      </c>
      <c r="M1068" t="str">
        <f>_xlfn.XLOOKUP(tblGenerador[[#This Row],[ID_Tarea]],tblTareas[ID],tblTareas[Excluir_Festivos],"")</f>
        <v>si</v>
      </c>
      <c r="N10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69" spans="1:14">
      <c r="A1069" s="6">
        <v>46032</v>
      </c>
      <c r="B1069">
        <f>IFERROR(_xlfn.XLOOKUP(tblGenerador[[#This Row],[Fecha]],tblCalendario[Fecha],tblCalendario[Num de Sem],""),"")</f>
        <v>2</v>
      </c>
      <c r="C1069" t="str">
        <f>IFERROR(_xlfn.XLOOKUP(tblGenerador[[#This Row],[Fecha]],tblCalendario[Fecha],tblCalendario[Dia Semana],""),"")</f>
        <v>sábado</v>
      </c>
      <c r="D1069">
        <f>IFERROR(_xlfn.XLOOKUP(tblGenerador[[#This Row],[Fecha]],tblCalendario[Fecha],tblCalendario[Mes],""),"")</f>
        <v>1</v>
      </c>
      <c r="E1069" t="s">
        <v>320</v>
      </c>
      <c r="F1069" t="str">
        <f>_xlfn.XLOOKUP(tblGenerador[[#This Row],[ID_Tarea]],tblTareas[ID],tblTareas[TAREAS],"")</f>
        <v>Seguimiento A Pedidos Por Recibir</v>
      </c>
      <c r="G1069" t="str">
        <f>_xlfn.XLOOKUP(tblGenerador[[#This Row],[ID_Tarea]],tblTareas[ID],tblTareas[Tipo frecuencia],"")</f>
        <v>Mensual</v>
      </c>
      <c r="H1069" t="str">
        <f>_xlfn.XLOOKUP(tblGenerador[[#This Row],[ID_Tarea]],tblTareas[ID],tblTareas[Regla frecuencia],"")</f>
        <v>dia 24</v>
      </c>
      <c r="I1069">
        <f>_xlfn.XLOOKUP(tblGenerador[[#This Row],[ID_Tarea]],tblTareas[ID],tblTareas[Duración Estándar (min)],"")</f>
        <v>30</v>
      </c>
      <c r="J1069" t="str">
        <f>_xlfn.XLOOKUP(tblGenerador[[#This Row],[ID_Tarea]],tblTareas[ID],tblTareas[Turno],"")</f>
        <v>Cualquiera</v>
      </c>
      <c r="K1069" t="str">
        <f>_xlfn.XLOOKUP(tblGenerador[[#This Row],[ID_Tarea]],tblTareas[ID],tblTareas[Puesto],"")</f>
        <v>Auxiliar Administrativo</v>
      </c>
      <c r="L1069">
        <f>_xlfn.XLOOKUP(tblGenerador[[#This Row],[ID_Tarea]],tblTareas[ID],tblTareas[Frec Diaria],"")</f>
        <v>1</v>
      </c>
      <c r="M1069" t="str">
        <f>_xlfn.XLOOKUP(tblGenerador[[#This Row],[ID_Tarea]],tblTareas[ID],tblTareas[Excluir_Festivos],"")</f>
        <v>si</v>
      </c>
      <c r="N10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0" spans="1:14">
      <c r="A1070" s="6">
        <v>46032</v>
      </c>
      <c r="B1070">
        <f>IFERROR(_xlfn.XLOOKUP(tblGenerador[[#This Row],[Fecha]],tblCalendario[Fecha],tblCalendario[Num de Sem],""),"")</f>
        <v>2</v>
      </c>
      <c r="C1070" t="str">
        <f>IFERROR(_xlfn.XLOOKUP(tblGenerador[[#This Row],[Fecha]],tblCalendario[Fecha],tblCalendario[Dia Semana],""),"")</f>
        <v>sábado</v>
      </c>
      <c r="D1070">
        <f>IFERROR(_xlfn.XLOOKUP(tblGenerador[[#This Row],[Fecha]],tblCalendario[Fecha],tblCalendario[Mes],""),"")</f>
        <v>1</v>
      </c>
      <c r="E1070" t="s">
        <v>321</v>
      </c>
      <c r="F1070" t="str">
        <f>_xlfn.XLOOKUP(tblGenerador[[#This Row],[ID_Tarea]],tblTareas[ID],tblTareas[TAREAS],"")</f>
        <v>Depurar Pedidos Incompletos Después De Información</v>
      </c>
      <c r="G1070" t="str">
        <f>_xlfn.XLOOKUP(tblGenerador[[#This Row],[ID_Tarea]],tblTareas[ID],tblTareas[Tipo frecuencia],"")</f>
        <v>Mensual</v>
      </c>
      <c r="H1070" t="str">
        <f>_xlfn.XLOOKUP(tblGenerador[[#This Row],[ID_Tarea]],tblTareas[ID],tblTareas[Regla frecuencia],"")</f>
        <v>domingo</v>
      </c>
      <c r="I1070">
        <f>_xlfn.XLOOKUP(tblGenerador[[#This Row],[ID_Tarea]],tblTareas[ID],tblTareas[Duración Estándar (min)],"")</f>
        <v>15</v>
      </c>
      <c r="J1070" t="str">
        <f>_xlfn.XLOOKUP(tblGenerador[[#This Row],[ID_Tarea]],tblTareas[ID],tblTareas[Turno],"")</f>
        <v>Cualquiera</v>
      </c>
      <c r="K1070" t="str">
        <f>_xlfn.XLOOKUP(tblGenerador[[#This Row],[ID_Tarea]],tblTareas[ID],tblTareas[Puesto],"")</f>
        <v>Auxiliar Administrativo</v>
      </c>
      <c r="L1070">
        <f>_xlfn.XLOOKUP(tblGenerador[[#This Row],[ID_Tarea]],tblTareas[ID],tblTareas[Frec Diaria],"")</f>
        <v>1</v>
      </c>
      <c r="M1070" t="str">
        <f>_xlfn.XLOOKUP(tblGenerador[[#This Row],[ID_Tarea]],tblTareas[ID],tblTareas[Excluir_Festivos],"")</f>
        <v>si</v>
      </c>
      <c r="N10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1" spans="1:14">
      <c r="A1071" s="6">
        <v>46032</v>
      </c>
      <c r="B1071">
        <f>IFERROR(_xlfn.XLOOKUP(tblGenerador[[#This Row],[Fecha]],tblCalendario[Fecha],tblCalendario[Num de Sem],""),"")</f>
        <v>2</v>
      </c>
      <c r="C1071" t="str">
        <f>IFERROR(_xlfn.XLOOKUP(tblGenerador[[#This Row],[Fecha]],tblCalendario[Fecha],tblCalendario[Dia Semana],""),"")</f>
        <v>sábado</v>
      </c>
      <c r="D1071">
        <f>IFERROR(_xlfn.XLOOKUP(tblGenerador[[#This Row],[Fecha]],tblCalendario[Fecha],tblCalendario[Mes],""),"")</f>
        <v>1</v>
      </c>
      <c r="E1071" t="s">
        <v>322</v>
      </c>
      <c r="F1071" t="str">
        <f>_xlfn.XLOOKUP(tblGenerador[[#This Row],[ID_Tarea]],tblTareas[ID],tblTareas[TAREAS],"")</f>
        <v>Actualizar Intereses En Crédito Directo</v>
      </c>
      <c r="G1071" t="str">
        <f>_xlfn.XLOOKUP(tblGenerador[[#This Row],[ID_Tarea]],tblTareas[ID],tblTareas[Tipo frecuencia],"")</f>
        <v>personalizada</v>
      </c>
      <c r="H1071" t="str">
        <f>_xlfn.XLOOKUP(tblGenerador[[#This Row],[ID_Tarea]],tblTareas[ID],tblTareas[Regla frecuencia],"")</f>
        <v>ultimo dia del mes</v>
      </c>
      <c r="I1071">
        <f>_xlfn.XLOOKUP(tblGenerador[[#This Row],[ID_Tarea]],tblTareas[ID],tblTareas[Duración Estándar (min)],"")</f>
        <v>10</v>
      </c>
      <c r="J1071" t="str">
        <f>_xlfn.XLOOKUP(tblGenerador[[#This Row],[ID_Tarea]],tblTareas[ID],tblTareas[Turno],"")</f>
        <v>Cualquiera</v>
      </c>
      <c r="K1071" t="str">
        <f>_xlfn.XLOOKUP(tblGenerador[[#This Row],[ID_Tarea]],tblTareas[ID],tblTareas[Puesto],"")</f>
        <v>Auxiliar Administrativo</v>
      </c>
      <c r="L1071">
        <f>_xlfn.XLOOKUP(tblGenerador[[#This Row],[ID_Tarea]],tblTareas[ID],tblTareas[Frec Diaria],"")</f>
        <v>1</v>
      </c>
      <c r="M1071" t="str">
        <f>_xlfn.XLOOKUP(tblGenerador[[#This Row],[ID_Tarea]],tblTareas[ID],tblTareas[Excluir_Festivos],"")</f>
        <v>si</v>
      </c>
      <c r="N10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2" spans="1:14">
      <c r="A1072" s="6">
        <v>46032</v>
      </c>
      <c r="B1072">
        <f>IFERROR(_xlfn.XLOOKUP(tblGenerador[[#This Row],[Fecha]],tblCalendario[Fecha],tblCalendario[Num de Sem],""),"")</f>
        <v>2</v>
      </c>
      <c r="C1072" t="str">
        <f>IFERROR(_xlfn.XLOOKUP(tblGenerador[[#This Row],[Fecha]],tblCalendario[Fecha],tblCalendario[Dia Semana],""),"")</f>
        <v>sábado</v>
      </c>
      <c r="D1072">
        <f>IFERROR(_xlfn.XLOOKUP(tblGenerador[[#This Row],[Fecha]],tblCalendario[Fecha],tblCalendario[Mes],""),"")</f>
        <v>1</v>
      </c>
      <c r="E1072" t="s">
        <v>323</v>
      </c>
      <c r="F1072" t="str">
        <f>_xlfn.XLOOKUP(tblGenerador[[#This Row],[ID_Tarea]],tblTareas[ID],tblTareas[TAREAS],"")</f>
        <v>Ajustar Líneas De Crédito</v>
      </c>
      <c r="G1072" t="str">
        <f>_xlfn.XLOOKUP(tblGenerador[[#This Row],[ID_Tarea]],tblTareas[ID],tblTareas[Tipo frecuencia],"")</f>
        <v>personalizada</v>
      </c>
      <c r="H1072" t="str">
        <f>_xlfn.XLOOKUP(tblGenerador[[#This Row],[ID_Tarea]],tblTareas[ID],tblTareas[Regla frecuencia],"")</f>
        <v>ultimo dia del mes</v>
      </c>
      <c r="I1072">
        <f>_xlfn.XLOOKUP(tblGenerador[[#This Row],[ID_Tarea]],tblTareas[ID],tblTareas[Duración Estándar (min)],"")</f>
        <v>10</v>
      </c>
      <c r="J1072" t="str">
        <f>_xlfn.XLOOKUP(tblGenerador[[#This Row],[ID_Tarea]],tblTareas[ID],tblTareas[Turno],"")</f>
        <v>Cualquiera</v>
      </c>
      <c r="K1072" t="str">
        <f>_xlfn.XLOOKUP(tblGenerador[[#This Row],[ID_Tarea]],tblTareas[ID],tblTareas[Puesto],"")</f>
        <v>Auxiliar Administrativo</v>
      </c>
      <c r="L1072">
        <f>_xlfn.XLOOKUP(tblGenerador[[#This Row],[ID_Tarea]],tblTareas[ID],tblTareas[Frec Diaria],"")</f>
        <v>1</v>
      </c>
      <c r="M1072" t="str">
        <f>_xlfn.XLOOKUP(tblGenerador[[#This Row],[ID_Tarea]],tblTareas[ID],tblTareas[Excluir_Festivos],"")</f>
        <v>si</v>
      </c>
      <c r="N10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3" spans="1:14">
      <c r="A1073" s="6">
        <v>46032</v>
      </c>
      <c r="B1073">
        <f>IFERROR(_xlfn.XLOOKUP(tblGenerador[[#This Row],[Fecha]],tblCalendario[Fecha],tblCalendario[Num de Sem],""),"")</f>
        <v>2</v>
      </c>
      <c r="C1073" t="str">
        <f>IFERROR(_xlfn.XLOOKUP(tblGenerador[[#This Row],[Fecha]],tblCalendario[Fecha],tblCalendario[Dia Semana],""),"")</f>
        <v>sábado</v>
      </c>
      <c r="D1073">
        <f>IFERROR(_xlfn.XLOOKUP(tblGenerador[[#This Row],[Fecha]],tblCalendario[Fecha],tblCalendario[Mes],""),"")</f>
        <v>1</v>
      </c>
      <c r="E1073" t="s">
        <v>324</v>
      </c>
      <c r="F1073" t="str">
        <f>_xlfn.XLOOKUP(tblGenerador[[#This Row],[ID_Tarea]],tblTareas[ID],tblTareas[TAREAS],"")</f>
        <v>Ultima Nota General En Blanco ___________</v>
      </c>
      <c r="G1073" t="str">
        <f>_xlfn.XLOOKUP(tblGenerador[[#This Row],[ID_Tarea]],tblTareas[ID],tblTareas[Tipo frecuencia],"")</f>
        <v>mensual</v>
      </c>
      <c r="H1073" t="str">
        <f>_xlfn.XLOOKUP(tblGenerador[[#This Row],[ID_Tarea]],tblTareas[ID],tblTareas[Regla frecuencia],"")</f>
        <v>dia 27</v>
      </c>
      <c r="I1073">
        <f>_xlfn.XLOOKUP(tblGenerador[[#This Row],[ID_Tarea]],tblTareas[ID],tblTareas[Duración Estándar (min)],"")</f>
        <v>30</v>
      </c>
      <c r="J1073" t="str">
        <f>_xlfn.XLOOKUP(tblGenerador[[#This Row],[ID_Tarea]],tblTareas[ID],tblTareas[Turno],"")</f>
        <v>Cualquiera</v>
      </c>
      <c r="K1073" t="str">
        <f>_xlfn.XLOOKUP(tblGenerador[[#This Row],[ID_Tarea]],tblTareas[ID],tblTareas[Puesto],"")</f>
        <v>Auxiliar Administrativo</v>
      </c>
      <c r="L1073">
        <f>_xlfn.XLOOKUP(tblGenerador[[#This Row],[ID_Tarea]],tblTareas[ID],tblTareas[Frec Diaria],"")</f>
        <v>1</v>
      </c>
      <c r="M1073" t="str">
        <f>_xlfn.XLOOKUP(tblGenerador[[#This Row],[ID_Tarea]],tblTareas[ID],tblTareas[Excluir_Festivos],"")</f>
        <v>si</v>
      </c>
      <c r="N10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4" spans="1:14">
      <c r="A1074" s="6">
        <v>46032</v>
      </c>
      <c r="B1074">
        <f>IFERROR(_xlfn.XLOOKUP(tblGenerador[[#This Row],[Fecha]],tblCalendario[Fecha],tblCalendario[Num de Sem],""),"")</f>
        <v>2</v>
      </c>
      <c r="C1074" t="str">
        <f>IFERROR(_xlfn.XLOOKUP(tblGenerador[[#This Row],[Fecha]],tblCalendario[Fecha],tblCalendario[Dia Semana],""),"")</f>
        <v>sábado</v>
      </c>
      <c r="D1074">
        <f>IFERROR(_xlfn.XLOOKUP(tblGenerador[[#This Row],[Fecha]],tblCalendario[Fecha],tblCalendario[Mes],""),"")</f>
        <v>1</v>
      </c>
      <c r="E1074" t="s">
        <v>325</v>
      </c>
      <c r="F1074" t="str">
        <f>_xlfn.XLOOKUP(tblGenerador[[#This Row],[ID_Tarea]],tblTareas[ID],tblTareas[TAREAS],"")</f>
        <v>Preparar Resurtido Niabbals</v>
      </c>
      <c r="G1074" t="str">
        <f>_xlfn.XLOOKUP(tblGenerador[[#This Row],[ID_Tarea]],tblTareas[ID],tblTareas[Tipo frecuencia],"")</f>
        <v>bimestral</v>
      </c>
      <c r="H1074" t="str">
        <f>_xlfn.XLOOKUP(tblGenerador[[#This Row],[ID_Tarea]],tblTareas[ID],tblTareas[Regla frecuencia],"")</f>
        <v>dia 27</v>
      </c>
      <c r="I1074">
        <f>_xlfn.XLOOKUP(tblGenerador[[#This Row],[ID_Tarea]],tblTareas[ID],tblTareas[Duración Estándar (min)],"")</f>
        <v>10</v>
      </c>
      <c r="J1074" t="str">
        <f>_xlfn.XLOOKUP(tblGenerador[[#This Row],[ID_Tarea]],tblTareas[ID],tblTareas[Turno],"")</f>
        <v>Cualquiera</v>
      </c>
      <c r="K1074" t="str">
        <f>_xlfn.XLOOKUP(tblGenerador[[#This Row],[ID_Tarea]],tblTareas[ID],tblTareas[Puesto],"")</f>
        <v>Auxiliar Administrativo</v>
      </c>
      <c r="L1074">
        <f>_xlfn.XLOOKUP(tblGenerador[[#This Row],[ID_Tarea]],tblTareas[ID],tblTareas[Frec Diaria],"")</f>
        <v>1</v>
      </c>
      <c r="M1074" t="str">
        <f>_xlfn.XLOOKUP(tblGenerador[[#This Row],[ID_Tarea]],tblTareas[ID],tblTareas[Excluir_Festivos],"")</f>
        <v>si</v>
      </c>
      <c r="N10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5" spans="1:14">
      <c r="A1075" s="6">
        <v>46032</v>
      </c>
      <c r="B1075">
        <f>IFERROR(_xlfn.XLOOKUP(tblGenerador[[#This Row],[Fecha]],tblCalendario[Fecha],tblCalendario[Num de Sem],""),"")</f>
        <v>2</v>
      </c>
      <c r="C1075" t="str">
        <f>IFERROR(_xlfn.XLOOKUP(tblGenerador[[#This Row],[Fecha]],tblCalendario[Fecha],tblCalendario[Dia Semana],""),"")</f>
        <v>sábado</v>
      </c>
      <c r="D1075">
        <f>IFERROR(_xlfn.XLOOKUP(tblGenerador[[#This Row],[Fecha]],tblCalendario[Fecha],tblCalendario[Mes],""),"")</f>
        <v>1</v>
      </c>
      <c r="E1075" t="s">
        <v>326</v>
      </c>
      <c r="F1075" t="str">
        <f>_xlfn.XLOOKUP(tblGenerador[[#This Row],[ID_Tarea]],tblTareas[ID],tblTareas[TAREAS],"")</f>
        <v>Preparar Resurtido Perfumes Y Bodys</v>
      </c>
      <c r="G1075" t="str">
        <f>_xlfn.XLOOKUP(tblGenerador[[#This Row],[ID_Tarea]],tblTareas[ID],tblTareas[Tipo frecuencia],"")</f>
        <v>mensual</v>
      </c>
      <c r="H1075" t="str">
        <f>_xlfn.XLOOKUP(tblGenerador[[#This Row],[ID_Tarea]],tblTareas[ID],tblTareas[Regla frecuencia],"")</f>
        <v>dia 27</v>
      </c>
      <c r="I1075">
        <f>_xlfn.XLOOKUP(tblGenerador[[#This Row],[ID_Tarea]],tblTareas[ID],tblTareas[Duración Estándar (min)],"")</f>
        <v>10</v>
      </c>
      <c r="J1075" t="str">
        <f>_xlfn.XLOOKUP(tblGenerador[[#This Row],[ID_Tarea]],tblTareas[ID],tblTareas[Turno],"")</f>
        <v>Cualquiera</v>
      </c>
      <c r="K1075" t="str">
        <f>_xlfn.XLOOKUP(tblGenerador[[#This Row],[ID_Tarea]],tblTareas[ID],tblTareas[Puesto],"")</f>
        <v>Auxiliar Administrativo</v>
      </c>
      <c r="L1075">
        <f>_xlfn.XLOOKUP(tblGenerador[[#This Row],[ID_Tarea]],tblTareas[ID],tblTareas[Frec Diaria],"")</f>
        <v>1</v>
      </c>
      <c r="M1075" t="str">
        <f>_xlfn.XLOOKUP(tblGenerador[[#This Row],[ID_Tarea]],tblTareas[ID],tblTareas[Excluir_Festivos],"")</f>
        <v>si</v>
      </c>
      <c r="N10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6" spans="1:14">
      <c r="A1076" s="6">
        <v>46032</v>
      </c>
      <c r="B1076">
        <f>IFERROR(_xlfn.XLOOKUP(tblGenerador[[#This Row],[Fecha]],tblCalendario[Fecha],tblCalendario[Num de Sem],""),"")</f>
        <v>2</v>
      </c>
      <c r="C1076" t="str">
        <f>IFERROR(_xlfn.XLOOKUP(tblGenerador[[#This Row],[Fecha]],tblCalendario[Fecha],tblCalendario[Dia Semana],""),"")</f>
        <v>sábado</v>
      </c>
      <c r="D1076">
        <f>IFERROR(_xlfn.XLOOKUP(tblGenerador[[#This Row],[Fecha]],tblCalendario[Fecha],tblCalendario[Mes],""),"")</f>
        <v>1</v>
      </c>
      <c r="E1076" t="s">
        <v>327</v>
      </c>
      <c r="F1076" t="str">
        <f>_xlfn.XLOOKUP(tblGenerador[[#This Row],[ID_Tarea]],tblTareas[ID],tblTareas[TAREAS],"")</f>
        <v>Preparar Resurtido Bolsas Y Carteras</v>
      </c>
      <c r="G1076" t="str">
        <f>_xlfn.XLOOKUP(tblGenerador[[#This Row],[ID_Tarea]],tblTareas[ID],tblTareas[Tipo frecuencia],"")</f>
        <v>mensual</v>
      </c>
      <c r="H1076" t="str">
        <f>_xlfn.XLOOKUP(tblGenerador[[#This Row],[ID_Tarea]],tblTareas[ID],tblTareas[Regla frecuencia],"")</f>
        <v>dia 27</v>
      </c>
      <c r="I1076">
        <f>_xlfn.XLOOKUP(tblGenerador[[#This Row],[ID_Tarea]],tblTareas[ID],tblTareas[Duración Estándar (min)],"")</f>
        <v>10</v>
      </c>
      <c r="J1076" t="str">
        <f>_xlfn.XLOOKUP(tblGenerador[[#This Row],[ID_Tarea]],tblTareas[ID],tblTareas[Turno],"")</f>
        <v>Cualquiera</v>
      </c>
      <c r="K1076" t="str">
        <f>_xlfn.XLOOKUP(tblGenerador[[#This Row],[ID_Tarea]],tblTareas[ID],tblTareas[Puesto],"")</f>
        <v>Auxiliar Administrativo</v>
      </c>
      <c r="L1076">
        <f>_xlfn.XLOOKUP(tblGenerador[[#This Row],[ID_Tarea]],tblTareas[ID],tblTareas[Frec Diaria],"")</f>
        <v>1</v>
      </c>
      <c r="M1076" t="str">
        <f>_xlfn.XLOOKUP(tblGenerador[[#This Row],[ID_Tarea]],tblTareas[ID],tblTareas[Excluir_Festivos],"")</f>
        <v>si</v>
      </c>
      <c r="N10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7" spans="1:14">
      <c r="A1077" s="6">
        <v>46032</v>
      </c>
      <c r="B1077">
        <f>IFERROR(_xlfn.XLOOKUP(tblGenerador[[#This Row],[Fecha]],tblCalendario[Fecha],tblCalendario[Num de Sem],""),"")</f>
        <v>2</v>
      </c>
      <c r="C1077" t="str">
        <f>IFERROR(_xlfn.XLOOKUP(tblGenerador[[#This Row],[Fecha]],tblCalendario[Fecha],tblCalendario[Dia Semana],""),"")</f>
        <v>sábado</v>
      </c>
      <c r="D1077">
        <f>IFERROR(_xlfn.XLOOKUP(tblGenerador[[#This Row],[Fecha]],tblCalendario[Fecha],tblCalendario[Mes],""),"")</f>
        <v>1</v>
      </c>
      <c r="E1077" t="s">
        <v>328</v>
      </c>
      <c r="F1077" t="str">
        <f>_xlfn.XLOOKUP(tblGenerador[[#This Row],[ID_Tarea]],tblTareas[ID],tblTareas[TAREAS],"")</f>
        <v>Modificación De Precios Al Vender</v>
      </c>
      <c r="G1077" t="str">
        <f>_xlfn.XLOOKUP(tblGenerador[[#This Row],[ID_Tarea]],tblTareas[ID],tblTareas[Tipo frecuencia],"")</f>
        <v>mensual</v>
      </c>
      <c r="H1077" t="str">
        <f>_xlfn.XLOOKUP(tblGenerador[[#This Row],[ID_Tarea]],tblTareas[ID],tblTareas[Regla frecuencia],"")</f>
        <v>dia 10</v>
      </c>
      <c r="I1077">
        <f>_xlfn.XLOOKUP(tblGenerador[[#This Row],[ID_Tarea]],tblTareas[ID],tblTareas[Duración Estándar (min)],"")</f>
        <v>10</v>
      </c>
      <c r="J1077" t="str">
        <f>_xlfn.XLOOKUP(tblGenerador[[#This Row],[ID_Tarea]],tblTareas[ID],tblTareas[Turno],"")</f>
        <v>Cualquiera</v>
      </c>
      <c r="K1077" t="str">
        <f>_xlfn.XLOOKUP(tblGenerador[[#This Row],[ID_Tarea]],tblTareas[ID],tblTareas[Puesto],"")</f>
        <v>Auxiliar Administrativo</v>
      </c>
      <c r="L1077">
        <f>_xlfn.XLOOKUP(tblGenerador[[#This Row],[ID_Tarea]],tblTareas[ID],tblTareas[Frec Diaria],"")</f>
        <v>1</v>
      </c>
      <c r="M1077" t="str">
        <f>_xlfn.XLOOKUP(tblGenerador[[#This Row],[ID_Tarea]],tblTareas[ID],tblTareas[Excluir_Festivos],"")</f>
        <v>si</v>
      </c>
      <c r="N10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78" spans="1:14">
      <c r="A1078" s="6">
        <v>46032</v>
      </c>
      <c r="B1078">
        <f>IFERROR(_xlfn.XLOOKUP(tblGenerador[[#This Row],[Fecha]],tblCalendario[Fecha],tblCalendario[Num de Sem],""),"")</f>
        <v>2</v>
      </c>
      <c r="C1078" t="str">
        <f>IFERROR(_xlfn.XLOOKUP(tblGenerador[[#This Row],[Fecha]],tblCalendario[Fecha],tblCalendario[Dia Semana],""),"")</f>
        <v>sábado</v>
      </c>
      <c r="D1078">
        <f>IFERROR(_xlfn.XLOOKUP(tblGenerador[[#This Row],[Fecha]],tblCalendario[Fecha],tblCalendario[Mes],""),"")</f>
        <v>1</v>
      </c>
      <c r="E1078" t="s">
        <v>329</v>
      </c>
      <c r="F1078" t="str">
        <f>_xlfn.XLOOKUP(tblGenerador[[#This Row],[ID_Tarea]],tblTareas[ID],tblTareas[TAREAS],"")</f>
        <v>Pagares, Pagos De Dv Y Traspasos Archivados</v>
      </c>
      <c r="G1078" t="str">
        <f>_xlfn.XLOOKUP(tblGenerador[[#This Row],[ID_Tarea]],tblTareas[ID],tblTareas[Tipo frecuencia],"")</f>
        <v>trimestral</v>
      </c>
      <c r="H1078" t="str">
        <f>_xlfn.XLOOKUP(tblGenerador[[#This Row],[ID_Tarea]],tblTareas[ID],tblTareas[Regla frecuencia],"")</f>
        <v>trimestral, primer lunes</v>
      </c>
      <c r="I1078">
        <f>_xlfn.XLOOKUP(tblGenerador[[#This Row],[ID_Tarea]],tblTareas[ID],tblTareas[Duración Estándar (min)],"")</f>
        <v>10</v>
      </c>
      <c r="J1078" t="str">
        <f>_xlfn.XLOOKUP(tblGenerador[[#This Row],[ID_Tarea]],tblTareas[ID],tblTareas[Turno],"")</f>
        <v>Cualquiera</v>
      </c>
      <c r="K1078" t="str">
        <f>_xlfn.XLOOKUP(tblGenerador[[#This Row],[ID_Tarea]],tblTareas[ID],tblTareas[Puesto],"")</f>
        <v>Auxiliar Administrativo</v>
      </c>
      <c r="L1078">
        <f>_xlfn.XLOOKUP(tblGenerador[[#This Row],[ID_Tarea]],tblTareas[ID],tblTareas[Frec Diaria],"")</f>
        <v>1</v>
      </c>
      <c r="M1078" t="str">
        <f>_xlfn.XLOOKUP(tblGenerador[[#This Row],[ID_Tarea]],tblTareas[ID],tblTareas[Excluir_Festivos],"")</f>
        <v>si</v>
      </c>
      <c r="N10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79" spans="1:14">
      <c r="A1079" s="6">
        <v>46032</v>
      </c>
      <c r="B1079">
        <f>IFERROR(_xlfn.XLOOKUP(tblGenerador[[#This Row],[Fecha]],tblCalendario[Fecha],tblCalendario[Num de Sem],""),"")</f>
        <v>2</v>
      </c>
      <c r="C1079" t="str">
        <f>IFERROR(_xlfn.XLOOKUP(tblGenerador[[#This Row],[Fecha]],tblCalendario[Fecha],tblCalendario[Dia Semana],""),"")</f>
        <v>sábado</v>
      </c>
      <c r="D1079">
        <f>IFERROR(_xlfn.XLOOKUP(tblGenerador[[#This Row],[Fecha]],tblCalendario[Fecha],tblCalendario[Mes],""),"")</f>
        <v>1</v>
      </c>
      <c r="E1079" t="s">
        <v>330</v>
      </c>
      <c r="F1079" t="str">
        <f>_xlfn.XLOOKUP(tblGenerador[[#This Row],[ID_Tarea]],tblTareas[ID],tblTareas[TAREAS],"")</f>
        <v>Revisión Extintores (Flecha En Área Verde)</v>
      </c>
      <c r="G1079" t="str">
        <f>_xlfn.XLOOKUP(tblGenerador[[#This Row],[ID_Tarea]],tblTareas[ID],tblTareas[Tipo frecuencia],"")</f>
        <v>anual</v>
      </c>
      <c r="H1079" t="str">
        <f>_xlfn.XLOOKUP(tblGenerador[[#This Row],[ID_Tarea]],tblTareas[ID],tblTareas[Regla frecuencia],"")</f>
        <v>dia 8</v>
      </c>
      <c r="I1079">
        <f>_xlfn.XLOOKUP(tblGenerador[[#This Row],[ID_Tarea]],tblTareas[ID],tblTareas[Duración Estándar (min)],"")</f>
        <v>5</v>
      </c>
      <c r="J1079" t="str">
        <f>_xlfn.XLOOKUP(tblGenerador[[#This Row],[ID_Tarea]],tblTareas[ID],tblTareas[Turno],"")</f>
        <v>Cualquiera</v>
      </c>
      <c r="K1079" t="str">
        <f>_xlfn.XLOOKUP(tblGenerador[[#This Row],[ID_Tarea]],tblTareas[ID],tblTareas[Puesto],"")</f>
        <v>Auxiliar Administrativo</v>
      </c>
      <c r="L1079">
        <f>_xlfn.XLOOKUP(tblGenerador[[#This Row],[ID_Tarea]],tblTareas[ID],tblTareas[Frec Diaria],"")</f>
        <v>1</v>
      </c>
      <c r="M1079" t="str">
        <f>_xlfn.XLOOKUP(tblGenerador[[#This Row],[ID_Tarea]],tblTareas[ID],tblTareas[Excluir_Festivos],"")</f>
        <v>si</v>
      </c>
      <c r="N10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0" spans="1:14">
      <c r="A1080" s="6">
        <v>46032</v>
      </c>
      <c r="B1080">
        <f>IFERROR(_xlfn.XLOOKUP(tblGenerador[[#This Row],[Fecha]],tblCalendario[Fecha],tblCalendario[Num de Sem],""),"")</f>
        <v>2</v>
      </c>
      <c r="C1080" t="str">
        <f>IFERROR(_xlfn.XLOOKUP(tblGenerador[[#This Row],[Fecha]],tblCalendario[Fecha],tblCalendario[Dia Semana],""),"")</f>
        <v>sábado</v>
      </c>
      <c r="D1080">
        <f>IFERROR(_xlfn.XLOOKUP(tblGenerador[[#This Row],[Fecha]],tblCalendario[Fecha],tblCalendario[Mes],""),"")</f>
        <v>1</v>
      </c>
      <c r="E1080" t="s">
        <v>331</v>
      </c>
      <c r="F1080" t="str">
        <f>_xlfn.XLOOKUP(tblGenerador[[#This Row],[ID_Tarea]],tblTareas[ID],tblTareas[TAREAS],"")</f>
        <v>Conteo Cpu’S Y Pantallas Tio Pepe</v>
      </c>
      <c r="G1080" t="str">
        <f>_xlfn.XLOOKUP(tblGenerador[[#This Row],[ID_Tarea]],tblTareas[ID],tblTareas[Tipo frecuencia],"")</f>
        <v>trimestral</v>
      </c>
      <c r="H1080" t="str">
        <f>_xlfn.XLOOKUP(tblGenerador[[#This Row],[ID_Tarea]],tblTareas[ID],tblTareas[Regla frecuencia],"")</f>
        <v>trimestral, primer lunes</v>
      </c>
      <c r="I1080">
        <f>_xlfn.XLOOKUP(tblGenerador[[#This Row],[ID_Tarea]],tblTareas[ID],tblTareas[Duración Estándar (min)],"")</f>
        <v>90</v>
      </c>
      <c r="J1080" t="str">
        <f>_xlfn.XLOOKUP(tblGenerador[[#This Row],[ID_Tarea]],tblTareas[ID],tblTareas[Turno],"")</f>
        <v>Cualquiera</v>
      </c>
      <c r="K1080" t="str">
        <f>_xlfn.XLOOKUP(tblGenerador[[#This Row],[ID_Tarea]],tblTareas[ID],tblTareas[Puesto],"")</f>
        <v>Auxiliar Administrativo</v>
      </c>
      <c r="L1080">
        <f>_xlfn.XLOOKUP(tblGenerador[[#This Row],[ID_Tarea]],tblTareas[ID],tblTareas[Frec Diaria],"")</f>
        <v>1</v>
      </c>
      <c r="M1080" t="str">
        <f>_xlfn.XLOOKUP(tblGenerador[[#This Row],[ID_Tarea]],tblTareas[ID],tblTareas[Excluir_Festivos],"")</f>
        <v>si</v>
      </c>
      <c r="N10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1" spans="1:14">
      <c r="A1081" s="6">
        <v>46032</v>
      </c>
      <c r="B1081">
        <f>IFERROR(_xlfn.XLOOKUP(tblGenerador[[#This Row],[Fecha]],tblCalendario[Fecha],tblCalendario[Num de Sem],""),"")</f>
        <v>2</v>
      </c>
      <c r="C1081" t="str">
        <f>IFERROR(_xlfn.XLOOKUP(tblGenerador[[#This Row],[Fecha]],tblCalendario[Fecha],tblCalendario[Dia Semana],""),"")</f>
        <v>sábado</v>
      </c>
      <c r="D1081">
        <f>IFERROR(_xlfn.XLOOKUP(tblGenerador[[#This Row],[Fecha]],tblCalendario[Fecha],tblCalendario[Mes],""),"")</f>
        <v>1</v>
      </c>
      <c r="E1081" t="s">
        <v>332</v>
      </c>
      <c r="F1081" t="str">
        <f>_xlfn.XLOOKUP(tblGenerador[[#This Row],[ID_Tarea]],tblTareas[ID],tblTareas[TAREAS],"")</f>
        <v>Bono Mercancía Colaboradores Lyfe / Canaco</v>
      </c>
      <c r="G1081" t="str">
        <f>_xlfn.XLOOKUP(tblGenerador[[#This Row],[ID_Tarea]],tblTareas[ID],tblTareas[Tipo frecuencia],"")</f>
        <v>mensual</v>
      </c>
      <c r="H1081" t="str">
        <f>_xlfn.XLOOKUP(tblGenerador[[#This Row],[ID_Tarea]],tblTareas[ID],tblTareas[Regla frecuencia],"")</f>
        <v>dia 27</v>
      </c>
      <c r="I1081">
        <f>_xlfn.XLOOKUP(tblGenerador[[#This Row],[ID_Tarea]],tblTareas[ID],tblTareas[Duración Estándar (min)],"")</f>
        <v>30</v>
      </c>
      <c r="J1081" t="str">
        <f>_xlfn.XLOOKUP(tblGenerador[[#This Row],[ID_Tarea]],tblTareas[ID],tblTareas[Turno],"")</f>
        <v>Cualquiera</v>
      </c>
      <c r="K1081" t="str">
        <f>_xlfn.XLOOKUP(tblGenerador[[#This Row],[ID_Tarea]],tblTareas[ID],tblTareas[Puesto],"")</f>
        <v>Auxiliar Administrativo</v>
      </c>
      <c r="L1081">
        <f>_xlfn.XLOOKUP(tblGenerador[[#This Row],[ID_Tarea]],tblTareas[ID],tblTareas[Frec Diaria],"")</f>
        <v>1</v>
      </c>
      <c r="M1081" t="str">
        <f>_xlfn.XLOOKUP(tblGenerador[[#This Row],[ID_Tarea]],tblTareas[ID],tblTareas[Excluir_Festivos],"")</f>
        <v>si</v>
      </c>
      <c r="N10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2" spans="1:14">
      <c r="A1082" s="6">
        <v>46032</v>
      </c>
      <c r="B1082">
        <f>IFERROR(_xlfn.XLOOKUP(tblGenerador[[#This Row],[Fecha]],tblCalendario[Fecha],tblCalendario[Num de Sem],""),"")</f>
        <v>2</v>
      </c>
      <c r="C1082" t="str">
        <f>IFERROR(_xlfn.XLOOKUP(tblGenerador[[#This Row],[Fecha]],tblCalendario[Fecha],tblCalendario[Dia Semana],""),"")</f>
        <v>sábado</v>
      </c>
      <c r="D1082">
        <f>IFERROR(_xlfn.XLOOKUP(tblGenerador[[#This Row],[Fecha]],tblCalendario[Fecha],tblCalendario[Mes],""),"")</f>
        <v>1</v>
      </c>
      <c r="E1082" t="s">
        <v>333</v>
      </c>
      <c r="F1082" t="str">
        <f>_xlfn.XLOOKUP(tblGenerador[[#This Row],[ID_Tarea]],tblTareas[ID],tblTareas[TAREAS],"")</f>
        <v>Preparar Y Organizar Revisión De Mercancía (Día 19)</v>
      </c>
      <c r="G1082" t="str">
        <f>_xlfn.XLOOKUP(tblGenerador[[#This Row],[ID_Tarea]],tblTareas[ID],tblTareas[Tipo frecuencia],"")</f>
        <v>mensual</v>
      </c>
      <c r="H1082" t="str">
        <f>_xlfn.XLOOKUP(tblGenerador[[#This Row],[ID_Tarea]],tblTareas[ID],tblTareas[Regla frecuencia],"")</f>
        <v>dia 19</v>
      </c>
      <c r="I1082">
        <f>_xlfn.XLOOKUP(tblGenerador[[#This Row],[ID_Tarea]],tblTareas[ID],tblTareas[Duración Estándar (min)],"")</f>
        <v>180</v>
      </c>
      <c r="J1082" t="str">
        <f>_xlfn.XLOOKUP(tblGenerador[[#This Row],[ID_Tarea]],tblTareas[ID],tblTareas[Turno],"")</f>
        <v>Cualquiera</v>
      </c>
      <c r="K1082" t="str">
        <f>_xlfn.XLOOKUP(tblGenerador[[#This Row],[ID_Tarea]],tblTareas[ID],tblTareas[Puesto],"")</f>
        <v>Auxiliar Administrativo</v>
      </c>
      <c r="L1082">
        <f>_xlfn.XLOOKUP(tblGenerador[[#This Row],[ID_Tarea]],tblTareas[ID],tblTareas[Frec Diaria],"")</f>
        <v>1</v>
      </c>
      <c r="M1082" t="str">
        <f>_xlfn.XLOOKUP(tblGenerador[[#This Row],[ID_Tarea]],tblTareas[ID],tblTareas[Excluir_Festivos],"")</f>
        <v>si</v>
      </c>
      <c r="N10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3" spans="1:14">
      <c r="A1083" s="6">
        <v>46032</v>
      </c>
      <c r="B1083">
        <f>IFERROR(_xlfn.XLOOKUP(tblGenerador[[#This Row],[Fecha]],tblCalendario[Fecha],tblCalendario[Num de Sem],""),"")</f>
        <v>2</v>
      </c>
      <c r="C1083" t="str">
        <f>IFERROR(_xlfn.XLOOKUP(tblGenerador[[#This Row],[Fecha]],tblCalendario[Fecha],tblCalendario[Dia Semana],""),"")</f>
        <v>sábado</v>
      </c>
      <c r="D1083">
        <f>IFERROR(_xlfn.XLOOKUP(tblGenerador[[#This Row],[Fecha]],tblCalendario[Fecha],tblCalendario[Mes],""),"")</f>
        <v>1</v>
      </c>
      <c r="E1083" t="s">
        <v>334</v>
      </c>
      <c r="F1083" t="str">
        <f>_xlfn.XLOOKUP(tblGenerador[[#This Row],[ID_Tarea]],tblTareas[ID],tblTareas[TAREAS],"")</f>
        <v>Enviar Mensaje Guía De Revisión Y Mcia A Descontinuar</v>
      </c>
      <c r="G1083" t="str">
        <f>_xlfn.XLOOKUP(tblGenerador[[#This Row],[ID_Tarea]],tblTareas[ID],tblTareas[Tipo frecuencia],"")</f>
        <v>bimestral</v>
      </c>
      <c r="H1083" t="str">
        <f>_xlfn.XLOOKUP(tblGenerador[[#This Row],[ID_Tarea]],tblTareas[ID],tblTareas[Regla frecuencia],"")</f>
        <v>dia 20</v>
      </c>
      <c r="I1083">
        <f>_xlfn.XLOOKUP(tblGenerador[[#This Row],[ID_Tarea]],tblTareas[ID],tblTareas[Duración Estándar (min)],"")</f>
        <v>5</v>
      </c>
      <c r="J1083" t="str">
        <f>_xlfn.XLOOKUP(tblGenerador[[#This Row],[ID_Tarea]],tblTareas[ID],tblTareas[Turno],"")</f>
        <v>Cualquiera</v>
      </c>
      <c r="K1083" t="str">
        <f>_xlfn.XLOOKUP(tblGenerador[[#This Row],[ID_Tarea]],tblTareas[ID],tblTareas[Puesto],"")</f>
        <v>Auxiliar Administrativo</v>
      </c>
      <c r="L1083">
        <f>_xlfn.XLOOKUP(tblGenerador[[#This Row],[ID_Tarea]],tblTareas[ID],tblTareas[Frec Diaria],"")</f>
        <v>1</v>
      </c>
      <c r="M1083" t="str">
        <f>_xlfn.XLOOKUP(tblGenerador[[#This Row],[ID_Tarea]],tblTareas[ID],tblTareas[Excluir_Festivos],"")</f>
        <v>si</v>
      </c>
      <c r="N10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4" spans="1:14">
      <c r="A1084" s="6">
        <v>46032</v>
      </c>
      <c r="B1084">
        <f>IFERROR(_xlfn.XLOOKUP(tblGenerador[[#This Row],[Fecha]],tblCalendario[Fecha],tblCalendario[Num de Sem],""),"")</f>
        <v>2</v>
      </c>
      <c r="C1084" t="str">
        <f>IFERROR(_xlfn.XLOOKUP(tblGenerador[[#This Row],[Fecha]],tblCalendario[Fecha],tblCalendario[Dia Semana],""),"")</f>
        <v>sábado</v>
      </c>
      <c r="D1084">
        <f>IFERROR(_xlfn.XLOOKUP(tblGenerador[[#This Row],[Fecha]],tblCalendario[Fecha],tblCalendario[Mes],""),"")</f>
        <v>1</v>
      </c>
      <c r="E1084" t="s">
        <v>335</v>
      </c>
      <c r="F1084" t="str">
        <f>_xlfn.XLOOKUP(tblGenerador[[#This Row],[ID_Tarea]],tblTareas[ID],tblTareas[TAREAS],"")</f>
        <v>Confundir Zapatos (Día 20)</v>
      </c>
      <c r="G1084" t="str">
        <f>_xlfn.XLOOKUP(tblGenerador[[#This Row],[ID_Tarea]],tblTareas[ID],tblTareas[Tipo frecuencia],"")</f>
        <v>mensual</v>
      </c>
      <c r="H1084" t="str">
        <f>_xlfn.XLOOKUP(tblGenerador[[#This Row],[ID_Tarea]],tblTareas[ID],tblTareas[Regla frecuencia],"")</f>
        <v>dia 20</v>
      </c>
      <c r="I1084">
        <f>_xlfn.XLOOKUP(tblGenerador[[#This Row],[ID_Tarea]],tblTareas[ID],tblTareas[Duración Estándar (min)],"")</f>
        <v>120</v>
      </c>
      <c r="J1084" t="str">
        <f>_xlfn.XLOOKUP(tblGenerador[[#This Row],[ID_Tarea]],tblTareas[ID],tblTareas[Turno],"")</f>
        <v>Cualquiera</v>
      </c>
      <c r="K1084" t="str">
        <f>_xlfn.XLOOKUP(tblGenerador[[#This Row],[ID_Tarea]],tblTareas[ID],tblTareas[Puesto],"")</f>
        <v>Auxiliar Administrativo</v>
      </c>
      <c r="L1084">
        <f>_xlfn.XLOOKUP(tblGenerador[[#This Row],[ID_Tarea]],tblTareas[ID],tblTareas[Frec Diaria],"")</f>
        <v>1</v>
      </c>
      <c r="M1084" t="str">
        <f>_xlfn.XLOOKUP(tblGenerador[[#This Row],[ID_Tarea]],tblTareas[ID],tblTareas[Excluir_Festivos],"")</f>
        <v>si</v>
      </c>
      <c r="N10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5" spans="1:14">
      <c r="A1085" s="6">
        <v>46032</v>
      </c>
      <c r="B1085">
        <f>IFERROR(_xlfn.XLOOKUP(tblGenerador[[#This Row],[Fecha]],tblCalendario[Fecha],tblCalendario[Num de Sem],""),"")</f>
        <v>2</v>
      </c>
      <c r="C1085" t="str">
        <f>IFERROR(_xlfn.XLOOKUP(tblGenerador[[#This Row],[Fecha]],tblCalendario[Fecha],tblCalendario[Dia Semana],""),"")</f>
        <v>sábado</v>
      </c>
      <c r="D1085">
        <f>IFERROR(_xlfn.XLOOKUP(tblGenerador[[#This Row],[Fecha]],tblCalendario[Fecha],tblCalendario[Mes],""),"")</f>
        <v>1</v>
      </c>
      <c r="E1085" t="s">
        <v>336</v>
      </c>
      <c r="F1085" t="str">
        <f>_xlfn.XLOOKUP(tblGenerador[[#This Row],[ID_Tarea]],tblTareas[ID],tblTareas[TAREAS],"")</f>
        <v>Revisión De Pares Confundidos</v>
      </c>
      <c r="G1085" t="str">
        <f>_xlfn.XLOOKUP(tblGenerador[[#This Row],[ID_Tarea]],tblTareas[ID],tblTareas[Tipo frecuencia],"")</f>
        <v>mensual</v>
      </c>
      <c r="H1085" t="str">
        <f>_xlfn.XLOOKUP(tblGenerador[[#This Row],[ID_Tarea]],tblTareas[ID],tblTareas[Regla frecuencia],"")</f>
        <v>dia 26</v>
      </c>
      <c r="I1085">
        <f>_xlfn.XLOOKUP(tblGenerador[[#This Row],[ID_Tarea]],tblTareas[ID],tblTareas[Duración Estándar (min)],"")</f>
        <v>120</v>
      </c>
      <c r="J1085" t="str">
        <f>_xlfn.XLOOKUP(tblGenerador[[#This Row],[ID_Tarea]],tblTareas[ID],tblTareas[Turno],"")</f>
        <v>Cualquiera</v>
      </c>
      <c r="K1085" t="str">
        <f>_xlfn.XLOOKUP(tblGenerador[[#This Row],[ID_Tarea]],tblTareas[ID],tblTareas[Puesto],"")</f>
        <v>Auxiliar Administrativo</v>
      </c>
      <c r="L1085">
        <f>_xlfn.XLOOKUP(tblGenerador[[#This Row],[ID_Tarea]],tblTareas[ID],tblTareas[Frec Diaria],"")</f>
        <v>1</v>
      </c>
      <c r="M1085" t="str">
        <f>_xlfn.XLOOKUP(tblGenerador[[#This Row],[ID_Tarea]],tblTareas[ID],tblTareas[Excluir_Festivos],"")</f>
        <v>si</v>
      </c>
      <c r="N10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6" spans="1:14">
      <c r="A1086" s="6">
        <v>46032</v>
      </c>
      <c r="B1086">
        <f>IFERROR(_xlfn.XLOOKUP(tblGenerador[[#This Row],[Fecha]],tblCalendario[Fecha],tblCalendario[Num de Sem],""),"")</f>
        <v>2</v>
      </c>
      <c r="C1086" t="str">
        <f>IFERROR(_xlfn.XLOOKUP(tblGenerador[[#This Row],[Fecha]],tblCalendario[Fecha],tblCalendario[Dia Semana],""),"")</f>
        <v>sábado</v>
      </c>
      <c r="D1086">
        <f>IFERROR(_xlfn.XLOOKUP(tblGenerador[[#This Row],[Fecha]],tblCalendario[Fecha],tblCalendario[Mes],""),"")</f>
        <v>1</v>
      </c>
      <c r="E1086" t="s">
        <v>337</v>
      </c>
      <c r="F1086" t="str">
        <f>_xlfn.XLOOKUP(tblGenerador[[#This Row],[ID_Tarea]],tblTareas[ID],tblTareas[TAREAS],"")</f>
        <v>Reimprimir Etiquetas Codigo de barra erroneas</v>
      </c>
      <c r="G1086" t="str">
        <f>_xlfn.XLOOKUP(tblGenerador[[#This Row],[ID_Tarea]],tblTareas[ID],tblTareas[Tipo frecuencia],"")</f>
        <v>mensual</v>
      </c>
      <c r="H1086" t="str">
        <f>_xlfn.XLOOKUP(tblGenerador[[#This Row],[ID_Tarea]],tblTareas[ID],tblTareas[Regla frecuencia],"")</f>
        <v>dia 26</v>
      </c>
      <c r="I1086">
        <f>_xlfn.XLOOKUP(tblGenerador[[#This Row],[ID_Tarea]],tblTareas[ID],tblTareas[Duración Estándar (min)],"")</f>
        <v>20</v>
      </c>
      <c r="J1086" t="str">
        <f>_xlfn.XLOOKUP(tblGenerador[[#This Row],[ID_Tarea]],tblTareas[ID],tblTareas[Turno],"")</f>
        <v>Cualquiera</v>
      </c>
      <c r="K1086" t="str">
        <f>_xlfn.XLOOKUP(tblGenerador[[#This Row],[ID_Tarea]],tblTareas[ID],tblTareas[Puesto],"")</f>
        <v>Auxiliar Administrativo</v>
      </c>
      <c r="L1086">
        <f>_xlfn.XLOOKUP(tblGenerador[[#This Row],[ID_Tarea]],tblTareas[ID],tblTareas[Frec Diaria],"")</f>
        <v>1</v>
      </c>
      <c r="M1086" t="str">
        <f>_xlfn.XLOOKUP(tblGenerador[[#This Row],[ID_Tarea]],tblTareas[ID],tblTareas[Excluir_Festivos],"")</f>
        <v>si</v>
      </c>
      <c r="N10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7" spans="1:14">
      <c r="A1087" s="6">
        <v>46032</v>
      </c>
      <c r="B1087">
        <f>IFERROR(_xlfn.XLOOKUP(tblGenerador[[#This Row],[Fecha]],tblCalendario[Fecha],tblCalendario[Num de Sem],""),"")</f>
        <v>2</v>
      </c>
      <c r="C1087" t="str">
        <f>IFERROR(_xlfn.XLOOKUP(tblGenerador[[#This Row],[Fecha]],tblCalendario[Fecha],tblCalendario[Dia Semana],""),"")</f>
        <v>sábado</v>
      </c>
      <c r="D1087">
        <f>IFERROR(_xlfn.XLOOKUP(tblGenerador[[#This Row],[Fecha]],tblCalendario[Fecha],tblCalendario[Mes],""),"")</f>
        <v>1</v>
      </c>
      <c r="E1087" t="s">
        <v>338</v>
      </c>
      <c r="F1087" t="str">
        <f>_xlfn.XLOOKUP(tblGenerador[[#This Row],[ID_Tarea]],tblTareas[ID],tblTareas[TAREAS],"")</f>
        <v>Registrar Bajas Por Defectos</v>
      </c>
      <c r="G1087" t="str">
        <f>_xlfn.XLOOKUP(tblGenerador[[#This Row],[ID_Tarea]],tblTareas[ID],tblTareas[Tipo frecuencia],"")</f>
        <v>mensual</v>
      </c>
      <c r="H1087" t="str">
        <f>_xlfn.XLOOKUP(tblGenerador[[#This Row],[ID_Tarea]],tblTareas[ID],tblTareas[Regla frecuencia],"")</f>
        <v>dia 26</v>
      </c>
      <c r="I1087">
        <f>_xlfn.XLOOKUP(tblGenerador[[#This Row],[ID_Tarea]],tblTareas[ID],tblTareas[Duración Estándar (min)],"")</f>
        <v>15</v>
      </c>
      <c r="J1087" t="str">
        <f>_xlfn.XLOOKUP(tblGenerador[[#This Row],[ID_Tarea]],tblTareas[ID],tblTareas[Turno],"")</f>
        <v>Cualquiera</v>
      </c>
      <c r="K1087" t="str">
        <f>_xlfn.XLOOKUP(tblGenerador[[#This Row],[ID_Tarea]],tblTareas[ID],tblTareas[Puesto],"")</f>
        <v>Auxiliar Administrativo</v>
      </c>
      <c r="L1087">
        <f>_xlfn.XLOOKUP(tblGenerador[[#This Row],[ID_Tarea]],tblTareas[ID],tblTareas[Frec Diaria],"")</f>
        <v>1</v>
      </c>
      <c r="M1087" t="str">
        <f>_xlfn.XLOOKUP(tblGenerador[[#This Row],[ID_Tarea]],tblTareas[ID],tblTareas[Excluir_Festivos],"")</f>
        <v>si</v>
      </c>
      <c r="N10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8" spans="1:14">
      <c r="A1088" s="6">
        <v>46032</v>
      </c>
      <c r="B1088">
        <f>IFERROR(_xlfn.XLOOKUP(tblGenerador[[#This Row],[Fecha]],tblCalendario[Fecha],tblCalendario[Num de Sem],""),"")</f>
        <v>2</v>
      </c>
      <c r="C1088" t="str">
        <f>IFERROR(_xlfn.XLOOKUP(tblGenerador[[#This Row],[Fecha]],tblCalendario[Fecha],tblCalendario[Dia Semana],""),"")</f>
        <v>sábado</v>
      </c>
      <c r="D1088">
        <f>IFERROR(_xlfn.XLOOKUP(tblGenerador[[#This Row],[Fecha]],tblCalendario[Fecha],tblCalendario[Mes],""),"")</f>
        <v>1</v>
      </c>
      <c r="E1088" t="s">
        <v>339</v>
      </c>
      <c r="F1088" t="str">
        <f>_xlfn.XLOOKUP(tblGenerador[[#This Row],[ID_Tarea]],tblTareas[ID],tblTareas[TAREAS],"")</f>
        <v>Revisar Lectores De Códigos</v>
      </c>
      <c r="G1088" t="str">
        <f>_xlfn.XLOOKUP(tblGenerador[[#This Row],[ID_Tarea]],tblTareas[ID],tblTareas[Tipo frecuencia],"")</f>
        <v>mensual</v>
      </c>
      <c r="H1088" t="str">
        <f>_xlfn.XLOOKUP(tblGenerador[[#This Row],[ID_Tarea]],tblTareas[ID],tblTareas[Regla frecuencia],"")</f>
        <v>dia 24</v>
      </c>
      <c r="I1088">
        <f>_xlfn.XLOOKUP(tblGenerador[[#This Row],[ID_Tarea]],tblTareas[ID],tblTareas[Duración Estándar (min)],"")</f>
        <v>5</v>
      </c>
      <c r="J1088" t="str">
        <f>_xlfn.XLOOKUP(tblGenerador[[#This Row],[ID_Tarea]],tblTareas[ID],tblTareas[Turno],"")</f>
        <v>Cualquiera</v>
      </c>
      <c r="K1088" t="str">
        <f>_xlfn.XLOOKUP(tblGenerador[[#This Row],[ID_Tarea]],tblTareas[ID],tblTareas[Puesto],"")</f>
        <v>Auxiliar Administrativo</v>
      </c>
      <c r="L1088">
        <f>_xlfn.XLOOKUP(tblGenerador[[#This Row],[ID_Tarea]],tblTareas[ID],tblTareas[Frec Diaria],"")</f>
        <v>1</v>
      </c>
      <c r="M1088" t="str">
        <f>_xlfn.XLOOKUP(tblGenerador[[#This Row],[ID_Tarea]],tblTareas[ID],tblTareas[Excluir_Festivos],"")</f>
        <v>si</v>
      </c>
      <c r="N10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89" spans="1:14">
      <c r="A1089" s="6">
        <v>46032</v>
      </c>
      <c r="B1089">
        <f>IFERROR(_xlfn.XLOOKUP(tblGenerador[[#This Row],[Fecha]],tblCalendario[Fecha],tblCalendario[Num de Sem],""),"")</f>
        <v>2</v>
      </c>
      <c r="C1089" t="str">
        <f>IFERROR(_xlfn.XLOOKUP(tblGenerador[[#This Row],[Fecha]],tblCalendario[Fecha],tblCalendario[Dia Semana],""),"")</f>
        <v>sábado</v>
      </c>
      <c r="D1089">
        <f>IFERROR(_xlfn.XLOOKUP(tblGenerador[[#This Row],[Fecha]],tblCalendario[Fecha],tblCalendario[Mes],""),"")</f>
        <v>1</v>
      </c>
      <c r="E1089" t="s">
        <v>340</v>
      </c>
      <c r="F1089" t="str">
        <f>_xlfn.XLOOKUP(tblGenerador[[#This Row],[ID_Tarea]],tblTareas[ID],tblTareas[TAREAS],"")</f>
        <v>Revisión Y Lectura De Inventario (Dia 27)</v>
      </c>
      <c r="G1089" t="str">
        <f>_xlfn.XLOOKUP(tblGenerador[[#This Row],[ID_Tarea]],tblTareas[ID],tblTareas[Tipo frecuencia],"")</f>
        <v>mensual</v>
      </c>
      <c r="H1089" t="str">
        <f>_xlfn.XLOOKUP(tblGenerador[[#This Row],[ID_Tarea]],tblTareas[ID],tblTareas[Regla frecuencia],"")</f>
        <v>dia 27</v>
      </c>
      <c r="I1089">
        <f>_xlfn.XLOOKUP(tblGenerador[[#This Row],[ID_Tarea]],tblTareas[ID],tblTareas[Duración Estándar (min)],"")</f>
        <v>480</v>
      </c>
      <c r="J1089" t="str">
        <f>_xlfn.XLOOKUP(tblGenerador[[#This Row],[ID_Tarea]],tblTareas[ID],tblTareas[Turno],"")</f>
        <v>Cualquiera</v>
      </c>
      <c r="K1089" t="str">
        <f>_xlfn.XLOOKUP(tblGenerador[[#This Row],[ID_Tarea]],tblTareas[ID],tblTareas[Puesto],"")</f>
        <v>Auxiliar Administrativo</v>
      </c>
      <c r="L1089">
        <f>_xlfn.XLOOKUP(tblGenerador[[#This Row],[ID_Tarea]],tblTareas[ID],tblTareas[Frec Diaria],"")</f>
        <v>1</v>
      </c>
      <c r="M1089" t="str">
        <f>_xlfn.XLOOKUP(tblGenerador[[#This Row],[ID_Tarea]],tblTareas[ID],tblTareas[Excluir_Festivos],"")</f>
        <v>si</v>
      </c>
      <c r="N10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0" spans="1:14">
      <c r="A1090" s="6">
        <v>46032</v>
      </c>
      <c r="B1090">
        <f>IFERROR(_xlfn.XLOOKUP(tblGenerador[[#This Row],[Fecha]],tblCalendario[Fecha],tblCalendario[Num de Sem],""),"")</f>
        <v>2</v>
      </c>
      <c r="C1090" t="str">
        <f>IFERROR(_xlfn.XLOOKUP(tblGenerador[[#This Row],[Fecha]],tblCalendario[Fecha],tblCalendario[Dia Semana],""),"")</f>
        <v>sábado</v>
      </c>
      <c r="D1090">
        <f>IFERROR(_xlfn.XLOOKUP(tblGenerador[[#This Row],[Fecha]],tblCalendario[Fecha],tblCalendario[Mes],""),"")</f>
        <v>1</v>
      </c>
      <c r="E1090" t="s">
        <v>341</v>
      </c>
      <c r="F1090" t="str">
        <f>_xlfn.XLOOKUP(tblGenerador[[#This Row],[ID_Tarea]],tblTareas[ID],tblTareas[TAREAS],"")</f>
        <v>Solicitar/Registrar Nc En Devoluciones Por Defecto</v>
      </c>
      <c r="G1090" t="str">
        <f>_xlfn.XLOOKUP(tblGenerador[[#This Row],[ID_Tarea]],tblTareas[ID],tblTareas[Tipo frecuencia],"")</f>
        <v>Mensual</v>
      </c>
      <c r="H1090" t="str">
        <f>_xlfn.XLOOKUP(tblGenerador[[#This Row],[ID_Tarea]],tblTareas[ID],tblTareas[Regla frecuencia],"")</f>
        <v>martes</v>
      </c>
      <c r="I1090">
        <f>_xlfn.XLOOKUP(tblGenerador[[#This Row],[ID_Tarea]],tblTareas[ID],tblTareas[Duración Estándar (min)],"")</f>
        <v>5</v>
      </c>
      <c r="J1090" t="str">
        <f>_xlfn.XLOOKUP(tblGenerador[[#This Row],[ID_Tarea]],tblTareas[ID],tblTareas[Turno],"")</f>
        <v>Cualquiera</v>
      </c>
      <c r="K1090" t="str">
        <f>_xlfn.XLOOKUP(tblGenerador[[#This Row],[ID_Tarea]],tblTareas[ID],tblTareas[Puesto],"")</f>
        <v>Auxiliar Administrativo</v>
      </c>
      <c r="L1090">
        <f>_xlfn.XLOOKUP(tblGenerador[[#This Row],[ID_Tarea]],tblTareas[ID],tblTareas[Frec Diaria],"")</f>
        <v>1</v>
      </c>
      <c r="M1090" t="str">
        <f>_xlfn.XLOOKUP(tblGenerador[[#This Row],[ID_Tarea]],tblTareas[ID],tblTareas[Excluir_Festivos],"")</f>
        <v>si</v>
      </c>
      <c r="N10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1" spans="1:14">
      <c r="A1091" s="6">
        <v>46032</v>
      </c>
      <c r="B1091">
        <f>IFERROR(_xlfn.XLOOKUP(tblGenerador[[#This Row],[Fecha]],tblCalendario[Fecha],tblCalendario[Num de Sem],""),"")</f>
        <v>2</v>
      </c>
      <c r="C1091" t="str">
        <f>IFERROR(_xlfn.XLOOKUP(tblGenerador[[#This Row],[Fecha]],tblCalendario[Fecha],tblCalendario[Dia Semana],""),"")</f>
        <v>sábado</v>
      </c>
      <c r="D1091">
        <f>IFERROR(_xlfn.XLOOKUP(tblGenerador[[#This Row],[Fecha]],tblCalendario[Fecha],tblCalendario[Mes],""),"")</f>
        <v>1</v>
      </c>
      <c r="E1091" t="s">
        <v>342</v>
      </c>
      <c r="F1091" t="str">
        <f>_xlfn.XLOOKUP(tblGenerador[[#This Row],[ID_Tarea]],tblTareas[ID],tblTareas[TAREAS],"")</f>
        <v>Enviar Devoluciones Por Defecto, O Destruirlos</v>
      </c>
      <c r="G1091" t="str">
        <f>_xlfn.XLOOKUP(tblGenerador[[#This Row],[ID_Tarea]],tblTareas[ID],tblTareas[Tipo frecuencia],"")</f>
        <v>semanal</v>
      </c>
      <c r="H1091" t="str">
        <f>_xlfn.XLOOKUP(tblGenerador[[#This Row],[ID_Tarea]],tblTareas[ID],tblTareas[Regla frecuencia],"")</f>
        <v>lunes</v>
      </c>
      <c r="I1091">
        <f>_xlfn.XLOOKUP(tblGenerador[[#This Row],[ID_Tarea]],tblTareas[ID],tblTareas[Duración Estándar (min)],"")</f>
        <v>50</v>
      </c>
      <c r="J1091" t="str">
        <f>_xlfn.XLOOKUP(tblGenerador[[#This Row],[ID_Tarea]],tblTareas[ID],tblTareas[Turno],"")</f>
        <v>Cualquiera</v>
      </c>
      <c r="K1091" t="str">
        <f>_xlfn.XLOOKUP(tblGenerador[[#This Row],[ID_Tarea]],tblTareas[ID],tblTareas[Puesto],"")</f>
        <v>Auxiliar Administrativo</v>
      </c>
      <c r="L1091">
        <f>_xlfn.XLOOKUP(tblGenerador[[#This Row],[ID_Tarea]],tblTareas[ID],tblTareas[Frec Diaria],"")</f>
        <v>1</v>
      </c>
      <c r="M1091" t="str">
        <f>_xlfn.XLOOKUP(tblGenerador[[#This Row],[ID_Tarea]],tblTareas[ID],tblTareas[Excluir_Festivos],"")</f>
        <v>si</v>
      </c>
      <c r="N10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2" spans="1:14">
      <c r="A1092" s="6">
        <v>46032</v>
      </c>
      <c r="B1092">
        <f>IFERROR(_xlfn.XLOOKUP(tblGenerador[[#This Row],[Fecha]],tblCalendario[Fecha],tblCalendario[Num de Sem],""),"")</f>
        <v>2</v>
      </c>
      <c r="C1092" t="str">
        <f>IFERROR(_xlfn.XLOOKUP(tblGenerador[[#This Row],[Fecha]],tblCalendario[Fecha],tblCalendario[Dia Semana],""),"")</f>
        <v>sábado</v>
      </c>
      <c r="D1092">
        <f>IFERROR(_xlfn.XLOOKUP(tblGenerador[[#This Row],[Fecha]],tblCalendario[Fecha],tblCalendario[Mes],""),"")</f>
        <v>1</v>
      </c>
      <c r="E1092" t="s">
        <v>343</v>
      </c>
      <c r="F1092" t="str">
        <f>_xlfn.XLOOKUP(tblGenerador[[#This Row],[ID_Tarea]],tblTareas[ID],tblTareas[TAREAS],"")</f>
        <v>Entrega De Siguiente Check List Coordinador / Corte Caja</v>
      </c>
      <c r="G1092" t="str">
        <f>_xlfn.XLOOKUP(tblGenerador[[#This Row],[ID_Tarea]],tblTareas[ID],tblTareas[Tipo frecuencia],"")</f>
        <v>mensual</v>
      </c>
      <c r="H1092" t="str">
        <f>_xlfn.XLOOKUP(tblGenerador[[#This Row],[ID_Tarea]],tblTareas[ID],tblTareas[Regla frecuencia],"")</f>
        <v>dia 24</v>
      </c>
      <c r="I1092">
        <f>_xlfn.XLOOKUP(tblGenerador[[#This Row],[ID_Tarea]],tblTareas[ID],tblTareas[Duración Estándar (min)],"")</f>
        <v>5</v>
      </c>
      <c r="J1092" t="str">
        <f>_xlfn.XLOOKUP(tblGenerador[[#This Row],[ID_Tarea]],tblTareas[ID],tblTareas[Turno],"")</f>
        <v>Cualquiera</v>
      </c>
      <c r="K1092" t="str">
        <f>_xlfn.XLOOKUP(tblGenerador[[#This Row],[ID_Tarea]],tblTareas[ID],tblTareas[Puesto],"")</f>
        <v>Auxiliar Administrativo</v>
      </c>
      <c r="L1092">
        <f>_xlfn.XLOOKUP(tblGenerador[[#This Row],[ID_Tarea]],tblTareas[ID],tblTareas[Frec Diaria],"")</f>
        <v>1</v>
      </c>
      <c r="M1092" t="str">
        <f>_xlfn.XLOOKUP(tblGenerador[[#This Row],[ID_Tarea]],tblTareas[ID],tblTareas[Excluir_Festivos],"")</f>
        <v>si</v>
      </c>
      <c r="N10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3" spans="1:14">
      <c r="A1093" s="6">
        <v>46032</v>
      </c>
      <c r="B1093">
        <f>IFERROR(_xlfn.XLOOKUP(tblGenerador[[#This Row],[Fecha]],tblCalendario[Fecha],tblCalendario[Num de Sem],""),"")</f>
        <v>2</v>
      </c>
      <c r="C1093" t="str">
        <f>IFERROR(_xlfn.XLOOKUP(tblGenerador[[#This Row],[Fecha]],tblCalendario[Fecha],tblCalendario[Dia Semana],""),"")</f>
        <v>sábado</v>
      </c>
      <c r="D1093">
        <f>IFERROR(_xlfn.XLOOKUP(tblGenerador[[#This Row],[Fecha]],tblCalendario[Fecha],tblCalendario[Mes],""),"")</f>
        <v>1</v>
      </c>
      <c r="E1093" t="s">
        <v>4695</v>
      </c>
      <c r="F1093" t="str">
        <f>_xlfn.XLOOKUP(tblGenerador[[#This Row],[ID_Tarea]],tblTareas[ID],tblTareas[TAREAS],"")</f>
        <v>Generar PreNomina</v>
      </c>
      <c r="G1093" t="str">
        <f>_xlfn.XLOOKUP(tblGenerador[[#This Row],[ID_Tarea]],tblTareas[ID],tblTareas[Tipo frecuencia],"")</f>
        <v>semanal</v>
      </c>
      <c r="H1093" t="str">
        <f>_xlfn.XLOOKUP(tblGenerador[[#This Row],[ID_Tarea]],tblTareas[ID],tblTareas[Regla frecuencia],"")</f>
        <v>sábado</v>
      </c>
      <c r="I1093">
        <f>_xlfn.XLOOKUP(tblGenerador[[#This Row],[ID_Tarea]],tblTareas[ID],tblTareas[Duración Estándar (min)],"")</f>
        <v>120</v>
      </c>
      <c r="J1093" t="str">
        <f>_xlfn.XLOOKUP(tblGenerador[[#This Row],[ID_Tarea]],tblTareas[ID],tblTareas[Turno],"")</f>
        <v>Cualquiera</v>
      </c>
      <c r="K1093" t="str">
        <f>_xlfn.XLOOKUP(tblGenerador[[#This Row],[ID_Tarea]],tblTareas[ID],tblTareas[Puesto],"")</f>
        <v>Auxiliar Administrativo</v>
      </c>
      <c r="L1093">
        <f>_xlfn.XLOOKUP(tblGenerador[[#This Row],[ID_Tarea]],tblTareas[ID],tblTareas[Frec Diaria],"")</f>
        <v>1</v>
      </c>
      <c r="M1093" t="str">
        <f>_xlfn.XLOOKUP(tblGenerador[[#This Row],[ID_Tarea]],tblTareas[ID],tblTareas[Excluir_Festivos],"")</f>
        <v>si</v>
      </c>
      <c r="N10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4" spans="1:14">
      <c r="A1094" s="6">
        <v>46033</v>
      </c>
      <c r="B1094">
        <f>IFERROR(_xlfn.XLOOKUP(tblGenerador[[#This Row],[Fecha]],tblCalendario[Fecha],tblCalendario[Num de Sem],""),"")</f>
        <v>2</v>
      </c>
      <c r="C1094" t="str">
        <f>IFERROR(_xlfn.XLOOKUP(tblGenerador[[#This Row],[Fecha]],tblCalendario[Fecha],tblCalendario[Dia Semana],""),"")</f>
        <v>domingo</v>
      </c>
      <c r="D1094">
        <f>IFERROR(_xlfn.XLOOKUP(tblGenerador[[#This Row],[Fecha]],tblCalendario[Fecha],tblCalendario[Mes],""),"")</f>
        <v>1</v>
      </c>
      <c r="E1094" t="s">
        <v>176</v>
      </c>
      <c r="F1094" t="str">
        <f>_xlfn.XLOOKUP(tblGenerador[[#This Row],[ID_Tarea]],tblTareas[ID],tblTareas[TAREAS],"")</f>
        <v>Asignación Y Seguimiento Tareas Al Equipo</v>
      </c>
      <c r="G1094" t="str">
        <f>_xlfn.XLOOKUP(tblGenerador[[#This Row],[ID_Tarea]],tblTareas[ID],tblTareas[Tipo frecuencia],"")</f>
        <v>diario</v>
      </c>
      <c r="H1094" t="str">
        <f>_xlfn.XLOOKUP(tblGenerador[[#This Row],[ID_Tarea]],tblTareas[ID],tblTareas[Regla frecuencia],"")</f>
        <v>diario</v>
      </c>
      <c r="I1094">
        <f>_xlfn.XLOOKUP(tblGenerador[[#This Row],[ID_Tarea]],tblTareas[ID],tblTareas[Duración Estándar (min)],"")</f>
        <v>15</v>
      </c>
      <c r="J1094" t="str">
        <f>_xlfn.XLOOKUP(tblGenerador[[#This Row],[ID_Tarea]],tblTareas[ID],tblTareas[Turno],"")</f>
        <v>Cualquiera</v>
      </c>
      <c r="K1094" t="str">
        <f>_xlfn.XLOOKUP(tblGenerador[[#This Row],[ID_Tarea]],tblTareas[ID],tblTareas[Puesto],"")</f>
        <v>Auxiliar Administrativo</v>
      </c>
      <c r="L1094">
        <f>_xlfn.XLOOKUP(tblGenerador[[#This Row],[ID_Tarea]],tblTareas[ID],tblTareas[Frec Diaria],"")</f>
        <v>1</v>
      </c>
      <c r="M1094" t="str">
        <f>_xlfn.XLOOKUP(tblGenerador[[#This Row],[ID_Tarea]],tblTareas[ID],tblTareas[Excluir_Festivos],"")</f>
        <v>si</v>
      </c>
      <c r="N10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5" spans="1:14">
      <c r="A1095" s="6">
        <v>46033</v>
      </c>
      <c r="B1095">
        <f>IFERROR(_xlfn.XLOOKUP(tblGenerador[[#This Row],[Fecha]],tblCalendario[Fecha],tblCalendario[Num de Sem],""),"")</f>
        <v>2</v>
      </c>
      <c r="C1095" t="str">
        <f>IFERROR(_xlfn.XLOOKUP(tblGenerador[[#This Row],[Fecha]],tblCalendario[Fecha],tblCalendario[Dia Semana],""),"")</f>
        <v>domingo</v>
      </c>
      <c r="D1095">
        <f>IFERROR(_xlfn.XLOOKUP(tblGenerador[[#This Row],[Fecha]],tblCalendario[Fecha],tblCalendario[Mes],""),"")</f>
        <v>1</v>
      </c>
      <c r="E1095" t="s">
        <v>177</v>
      </c>
      <c r="F1095" t="str">
        <f>_xlfn.XLOOKUP(tblGenerador[[#This Row],[ID_Tarea]],tblTareas[ID],tblTareas[TAREAS],"")</f>
        <v>Cobranza Telefonica CD</v>
      </c>
      <c r="G1095" t="str">
        <f>_xlfn.XLOOKUP(tblGenerador[[#This Row],[ID_Tarea]],tblTareas[ID],tblTareas[Tipo frecuencia],"")</f>
        <v>personalizada</v>
      </c>
      <c r="H1095" t="str">
        <f>_xlfn.XLOOKUP(tblGenerador[[#This Row],[ID_Tarea]],tblTareas[ID],tblTareas[Regla frecuencia],"")</f>
        <v>dia 27, dia 28, dia 4, dia 5, dia 14, dia 13, dia 20, dia 22, dia 11, dia 12, dia 26, dia 26, dia 30, dia 31</v>
      </c>
      <c r="I1095">
        <f>_xlfn.XLOOKUP(tblGenerador[[#This Row],[ID_Tarea]],tblTareas[ID],tblTareas[Duración Estándar (min)],"")</f>
        <v>120</v>
      </c>
      <c r="J1095" t="str">
        <f>_xlfn.XLOOKUP(tblGenerador[[#This Row],[ID_Tarea]],tblTareas[ID],tblTareas[Turno],"")</f>
        <v>Cualquiera</v>
      </c>
      <c r="K1095" t="str">
        <f>_xlfn.XLOOKUP(tblGenerador[[#This Row],[ID_Tarea]],tblTareas[ID],tblTareas[Puesto],"")</f>
        <v>Auxiliar Administrativo</v>
      </c>
      <c r="L1095">
        <f>_xlfn.XLOOKUP(tblGenerador[[#This Row],[ID_Tarea]],tblTareas[ID],tblTareas[Frec Diaria],"")</f>
        <v>1</v>
      </c>
      <c r="M1095" t="str">
        <f>_xlfn.XLOOKUP(tblGenerador[[#This Row],[ID_Tarea]],tblTareas[ID],tblTareas[Excluir_Festivos],"")</f>
        <v>si</v>
      </c>
      <c r="N10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096" spans="1:14">
      <c r="A1096" s="6">
        <v>46033</v>
      </c>
      <c r="B1096">
        <f>IFERROR(_xlfn.XLOOKUP(tblGenerador[[#This Row],[Fecha]],tblCalendario[Fecha],tblCalendario[Num de Sem],""),"")</f>
        <v>2</v>
      </c>
      <c r="C1096" t="str">
        <f>IFERROR(_xlfn.XLOOKUP(tblGenerador[[#This Row],[Fecha]],tblCalendario[Fecha],tblCalendario[Dia Semana],""),"")</f>
        <v>domingo</v>
      </c>
      <c r="D1096">
        <f>IFERROR(_xlfn.XLOOKUP(tblGenerador[[#This Row],[Fecha]],tblCalendario[Fecha],tblCalendario[Mes],""),"")</f>
        <v>1</v>
      </c>
      <c r="E1096" t="s">
        <v>178</v>
      </c>
      <c r="F1096" t="str">
        <f>_xlfn.XLOOKUP(tblGenerador[[#This Row],[ID_Tarea]],tblTareas[ID],tblTareas[TAREAS],"")</f>
        <v>Enviar Fotos Lista De Exhibicion</v>
      </c>
      <c r="G1096" t="str">
        <f>_xlfn.XLOOKUP(tblGenerador[[#This Row],[ID_Tarea]],tblTareas[ID],tblTareas[Tipo frecuencia],"")</f>
        <v>semanal</v>
      </c>
      <c r="H1096" t="str">
        <f>_xlfn.XLOOKUP(tblGenerador[[#This Row],[ID_Tarea]],tblTareas[ID],tblTareas[Regla frecuencia],"")</f>
        <v>jueves</v>
      </c>
      <c r="I1096">
        <f>_xlfn.XLOOKUP(tblGenerador[[#This Row],[ID_Tarea]],tblTareas[ID],tblTareas[Duración Estándar (min)],"")</f>
        <v>10</v>
      </c>
      <c r="J1096" t="str">
        <f>_xlfn.XLOOKUP(tblGenerador[[#This Row],[ID_Tarea]],tblTareas[ID],tblTareas[Turno],"")</f>
        <v>Cualquiera</v>
      </c>
      <c r="K1096" t="str">
        <f>_xlfn.XLOOKUP(tblGenerador[[#This Row],[ID_Tarea]],tblTareas[ID],tblTareas[Puesto],"")</f>
        <v>Auxiliar Administrativo</v>
      </c>
      <c r="L1096">
        <f>_xlfn.XLOOKUP(tblGenerador[[#This Row],[ID_Tarea]],tblTareas[ID],tblTareas[Frec Diaria],"")</f>
        <v>1</v>
      </c>
      <c r="M1096" t="str">
        <f>_xlfn.XLOOKUP(tblGenerador[[#This Row],[ID_Tarea]],tblTareas[ID],tblTareas[Excluir_Festivos],"")</f>
        <v>si</v>
      </c>
      <c r="N10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7" spans="1:14">
      <c r="A1097" s="6">
        <v>46033</v>
      </c>
      <c r="B1097">
        <f>IFERROR(_xlfn.XLOOKUP(tblGenerador[[#This Row],[Fecha]],tblCalendario[Fecha],tblCalendario[Num de Sem],""),"")</f>
        <v>2</v>
      </c>
      <c r="C1097" t="str">
        <f>IFERROR(_xlfn.XLOOKUP(tblGenerador[[#This Row],[Fecha]],tblCalendario[Fecha],tblCalendario[Dia Semana],""),"")</f>
        <v>domingo</v>
      </c>
      <c r="D1097">
        <f>IFERROR(_xlfn.XLOOKUP(tblGenerador[[#This Row],[Fecha]],tblCalendario[Fecha],tblCalendario[Mes],""),"")</f>
        <v>1</v>
      </c>
      <c r="E1097" t="s">
        <v>1316</v>
      </c>
      <c r="F1097" t="str">
        <f>_xlfn.XLOOKUP(tblGenerador[[#This Row],[ID_Tarea]],tblTareas[ID],tblTareas[TAREAS],"")</f>
        <v>Pago De Telefono</v>
      </c>
      <c r="G1097" t="str">
        <f>_xlfn.XLOOKUP(tblGenerador[[#This Row],[ID_Tarea]],tblTareas[ID],tblTareas[Tipo frecuencia],"")</f>
        <v>mensual</v>
      </c>
      <c r="H1097" t="str">
        <f>_xlfn.XLOOKUP(tblGenerador[[#This Row],[ID_Tarea]],tblTareas[ID],tblTareas[Regla frecuencia],"")</f>
        <v>dia 24</v>
      </c>
      <c r="I1097">
        <f>_xlfn.XLOOKUP(tblGenerador[[#This Row],[ID_Tarea]],tblTareas[ID],tblTareas[Duración Estándar (min)],"")</f>
        <v>10</v>
      </c>
      <c r="J1097" t="str">
        <f>_xlfn.XLOOKUP(tblGenerador[[#This Row],[ID_Tarea]],tblTareas[ID],tblTareas[Turno],"")</f>
        <v>Cualquiera</v>
      </c>
      <c r="K1097" t="str">
        <f>_xlfn.XLOOKUP(tblGenerador[[#This Row],[ID_Tarea]],tblTareas[ID],tblTareas[Puesto],"")</f>
        <v>Auxiliar Administrativo</v>
      </c>
      <c r="L1097">
        <f>_xlfn.XLOOKUP(tblGenerador[[#This Row],[ID_Tarea]],tblTareas[ID],tblTareas[Frec Diaria],"")</f>
        <v>1</v>
      </c>
      <c r="M1097" t="str">
        <f>_xlfn.XLOOKUP(tblGenerador[[#This Row],[ID_Tarea]],tblTareas[ID],tblTareas[Excluir_Festivos],"")</f>
        <v>si</v>
      </c>
      <c r="N10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8" spans="1:14">
      <c r="A1098" s="6">
        <v>46033</v>
      </c>
      <c r="B1098">
        <f>IFERROR(_xlfn.XLOOKUP(tblGenerador[[#This Row],[Fecha]],tblCalendario[Fecha],tblCalendario[Num de Sem],""),"")</f>
        <v>2</v>
      </c>
      <c r="C1098" t="str">
        <f>IFERROR(_xlfn.XLOOKUP(tblGenerador[[#This Row],[Fecha]],tblCalendario[Fecha],tblCalendario[Dia Semana],""),"")</f>
        <v>domingo</v>
      </c>
      <c r="D1098">
        <f>IFERROR(_xlfn.XLOOKUP(tblGenerador[[#This Row],[Fecha]],tblCalendario[Fecha],tblCalendario[Mes],""),"")</f>
        <v>1</v>
      </c>
      <c r="E1098" t="s">
        <v>1317</v>
      </c>
      <c r="F1098" t="str">
        <f>_xlfn.XLOOKUP(tblGenerador[[#This Row],[ID_Tarea]],tblTareas[ID],tblTareas[TAREAS],"")</f>
        <v>Pago De Agua</v>
      </c>
      <c r="G1098" t="str">
        <f>_xlfn.XLOOKUP(tblGenerador[[#This Row],[ID_Tarea]],tblTareas[ID],tblTareas[Tipo frecuencia],"")</f>
        <v>mensual</v>
      </c>
      <c r="H1098" t="str">
        <f>_xlfn.XLOOKUP(tblGenerador[[#This Row],[ID_Tarea]],tblTareas[ID],tblTareas[Regla frecuencia],"")</f>
        <v>dia 24</v>
      </c>
      <c r="I1098">
        <f>_xlfn.XLOOKUP(tblGenerador[[#This Row],[ID_Tarea]],tblTareas[ID],tblTareas[Duración Estándar (min)],"")</f>
        <v>10</v>
      </c>
      <c r="J1098" t="str">
        <f>_xlfn.XLOOKUP(tblGenerador[[#This Row],[ID_Tarea]],tblTareas[ID],tblTareas[Turno],"")</f>
        <v>Cualquiera</v>
      </c>
      <c r="K1098" t="str">
        <f>_xlfn.XLOOKUP(tblGenerador[[#This Row],[ID_Tarea]],tblTareas[ID],tblTareas[Puesto],"")</f>
        <v>Auxiliar Administrativo</v>
      </c>
      <c r="L1098">
        <f>_xlfn.XLOOKUP(tblGenerador[[#This Row],[ID_Tarea]],tblTareas[ID],tblTareas[Frec Diaria],"")</f>
        <v>1</v>
      </c>
      <c r="M1098" t="str">
        <f>_xlfn.XLOOKUP(tblGenerador[[#This Row],[ID_Tarea]],tblTareas[ID],tblTareas[Excluir_Festivos],"")</f>
        <v>si</v>
      </c>
      <c r="N10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099" spans="1:14">
      <c r="A1099" s="6">
        <v>46033</v>
      </c>
      <c r="B1099">
        <f>IFERROR(_xlfn.XLOOKUP(tblGenerador[[#This Row],[Fecha]],tblCalendario[Fecha],tblCalendario[Num de Sem],""),"")</f>
        <v>2</v>
      </c>
      <c r="C1099" t="str">
        <f>IFERROR(_xlfn.XLOOKUP(tblGenerador[[#This Row],[Fecha]],tblCalendario[Fecha],tblCalendario[Dia Semana],""),"")</f>
        <v>domingo</v>
      </c>
      <c r="D1099">
        <f>IFERROR(_xlfn.XLOOKUP(tblGenerador[[#This Row],[Fecha]],tblCalendario[Fecha],tblCalendario[Mes],""),"")</f>
        <v>1</v>
      </c>
      <c r="E1099" t="s">
        <v>1318</v>
      </c>
      <c r="F1099" t="str">
        <f>_xlfn.XLOOKUP(tblGenerador[[#This Row],[ID_Tarea]],tblTareas[ID],tblTareas[TAREAS],"")</f>
        <v>Pago De Luz</v>
      </c>
      <c r="G1099" t="str">
        <f>_xlfn.XLOOKUP(tblGenerador[[#This Row],[ID_Tarea]],tblTareas[ID],tblTareas[Tipo frecuencia],"")</f>
        <v>mensual</v>
      </c>
      <c r="H1099" t="str">
        <f>_xlfn.XLOOKUP(tblGenerador[[#This Row],[ID_Tarea]],tblTareas[ID],tblTareas[Regla frecuencia],"")</f>
        <v>dia 24</v>
      </c>
      <c r="I1099">
        <f>_xlfn.XLOOKUP(tblGenerador[[#This Row],[ID_Tarea]],tblTareas[ID],tblTareas[Duración Estándar (min)],"")</f>
        <v>10</v>
      </c>
      <c r="J1099" t="str">
        <f>_xlfn.XLOOKUP(tblGenerador[[#This Row],[ID_Tarea]],tblTareas[ID],tblTareas[Turno],"")</f>
        <v>Cualquiera</v>
      </c>
      <c r="K1099" t="str">
        <f>_xlfn.XLOOKUP(tblGenerador[[#This Row],[ID_Tarea]],tblTareas[ID],tblTareas[Puesto],"")</f>
        <v>Auxiliar Administrativo</v>
      </c>
      <c r="L1099">
        <f>_xlfn.XLOOKUP(tblGenerador[[#This Row],[ID_Tarea]],tblTareas[ID],tblTareas[Frec Diaria],"")</f>
        <v>1</v>
      </c>
      <c r="M1099" t="str">
        <f>_xlfn.XLOOKUP(tblGenerador[[#This Row],[ID_Tarea]],tblTareas[ID],tblTareas[Excluir_Festivos],"")</f>
        <v>si</v>
      </c>
      <c r="N10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0" spans="1:14">
      <c r="A1100" s="6">
        <v>46033</v>
      </c>
      <c r="B1100">
        <f>IFERROR(_xlfn.XLOOKUP(tblGenerador[[#This Row],[Fecha]],tblCalendario[Fecha],tblCalendario[Num de Sem],""),"")</f>
        <v>2</v>
      </c>
      <c r="C1100" t="str">
        <f>IFERROR(_xlfn.XLOOKUP(tblGenerador[[#This Row],[Fecha]],tblCalendario[Fecha],tblCalendario[Dia Semana],""),"")</f>
        <v>domingo</v>
      </c>
      <c r="D1100">
        <f>IFERROR(_xlfn.XLOOKUP(tblGenerador[[#This Row],[Fecha]],tblCalendario[Fecha],tblCalendario[Mes],""),"")</f>
        <v>1</v>
      </c>
      <c r="E1100" t="s">
        <v>179</v>
      </c>
      <c r="F1100" t="str">
        <f>_xlfn.XLOOKUP(tblGenerador[[#This Row],[ID_Tarea]],tblTareas[ID],tblTareas[TAREAS],"")</f>
        <v xml:space="preserve">Totales Check Lista Caja </v>
      </c>
      <c r="G1100" t="str">
        <f>_xlfn.XLOOKUP(tblGenerador[[#This Row],[ID_Tarea]],tblTareas[ID],tblTareas[Tipo frecuencia],"")</f>
        <v>mensual</v>
      </c>
      <c r="H1100" t="str">
        <f>_xlfn.XLOOKUP(tblGenerador[[#This Row],[ID_Tarea]],tblTareas[ID],tblTareas[Regla frecuencia],"")</f>
        <v>dia 24</v>
      </c>
      <c r="I1100">
        <f>_xlfn.XLOOKUP(tblGenerador[[#This Row],[ID_Tarea]],tblTareas[ID],tblTareas[Duración Estándar (min)],"")</f>
        <v>10</v>
      </c>
      <c r="J1100" t="str">
        <f>_xlfn.XLOOKUP(tblGenerador[[#This Row],[ID_Tarea]],tblTareas[ID],tblTareas[Turno],"")</f>
        <v>Cualquiera</v>
      </c>
      <c r="K1100" t="str">
        <f>_xlfn.XLOOKUP(tblGenerador[[#This Row],[ID_Tarea]],tblTareas[ID],tblTareas[Puesto],"")</f>
        <v>Auxiliar Administrativo</v>
      </c>
      <c r="L1100">
        <f>_xlfn.XLOOKUP(tblGenerador[[#This Row],[ID_Tarea]],tblTareas[ID],tblTareas[Frec Diaria],"")</f>
        <v>1</v>
      </c>
      <c r="M1100" t="str">
        <f>_xlfn.XLOOKUP(tblGenerador[[#This Row],[ID_Tarea]],tblTareas[ID],tblTareas[Excluir_Festivos],"")</f>
        <v>si</v>
      </c>
      <c r="N11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1" spans="1:14">
      <c r="A1101" s="6">
        <v>46033</v>
      </c>
      <c r="B1101">
        <f>IFERROR(_xlfn.XLOOKUP(tblGenerador[[#This Row],[Fecha]],tblCalendario[Fecha],tblCalendario[Num de Sem],""),"")</f>
        <v>2</v>
      </c>
      <c r="C1101" t="str">
        <f>IFERROR(_xlfn.XLOOKUP(tblGenerador[[#This Row],[Fecha]],tblCalendario[Fecha],tblCalendario[Dia Semana],""),"")</f>
        <v>domingo</v>
      </c>
      <c r="D1101">
        <f>IFERROR(_xlfn.XLOOKUP(tblGenerador[[#This Row],[Fecha]],tblCalendario[Fecha],tblCalendario[Mes],""),"")</f>
        <v>1</v>
      </c>
      <c r="E1101" t="s">
        <v>180</v>
      </c>
      <c r="F1101" t="str">
        <f>_xlfn.XLOOKUP(tblGenerador[[#This Row],[ID_Tarea]],tblTareas[ID],tblTareas[TAREAS],"")</f>
        <v>Conciliar Apartados En Sistema Vs Físicos</v>
      </c>
      <c r="G1101" t="str">
        <f>_xlfn.XLOOKUP(tblGenerador[[#This Row],[ID_Tarea]],tblTareas[ID],tblTareas[Tipo frecuencia],"")</f>
        <v>semanal</v>
      </c>
      <c r="H1101" t="str">
        <f>_xlfn.XLOOKUP(tblGenerador[[#This Row],[ID_Tarea]],tblTareas[ID],tblTareas[Regla frecuencia],"")</f>
        <v>Martes</v>
      </c>
      <c r="I1101">
        <f>_xlfn.XLOOKUP(tblGenerador[[#This Row],[ID_Tarea]],tblTareas[ID],tblTareas[Duración Estándar (min)],"")</f>
        <v>15</v>
      </c>
      <c r="J1101" t="str">
        <f>_xlfn.XLOOKUP(tblGenerador[[#This Row],[ID_Tarea]],tblTareas[ID],tblTareas[Turno],"")</f>
        <v>Cualquiera</v>
      </c>
      <c r="K1101" t="str">
        <f>_xlfn.XLOOKUP(tblGenerador[[#This Row],[ID_Tarea]],tblTareas[ID],tblTareas[Puesto],"")</f>
        <v>Sub Coordinadora</v>
      </c>
      <c r="L1101">
        <f>_xlfn.XLOOKUP(tblGenerador[[#This Row],[ID_Tarea]],tblTareas[ID],tblTareas[Frec Diaria],"")</f>
        <v>1</v>
      </c>
      <c r="M1101" t="str">
        <f>_xlfn.XLOOKUP(tblGenerador[[#This Row],[ID_Tarea]],tblTareas[ID],tblTareas[Excluir_Festivos],"")</f>
        <v>si</v>
      </c>
      <c r="N11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2" spans="1:14">
      <c r="A1102" s="6">
        <v>46033</v>
      </c>
      <c r="B1102">
        <f>IFERROR(_xlfn.XLOOKUP(tblGenerador[[#This Row],[Fecha]],tblCalendario[Fecha],tblCalendario[Num de Sem],""),"")</f>
        <v>2</v>
      </c>
      <c r="C1102" t="str">
        <f>IFERROR(_xlfn.XLOOKUP(tblGenerador[[#This Row],[Fecha]],tblCalendario[Fecha],tblCalendario[Dia Semana],""),"")</f>
        <v>domingo</v>
      </c>
      <c r="D1102">
        <f>IFERROR(_xlfn.XLOOKUP(tblGenerador[[#This Row],[Fecha]],tblCalendario[Fecha],tblCalendario[Mes],""),"")</f>
        <v>1</v>
      </c>
      <c r="E1102" t="s">
        <v>181</v>
      </c>
      <c r="F1102" t="str">
        <f>_xlfn.XLOOKUP(tblGenerador[[#This Row],[ID_Tarea]],tblTareas[ID],tblTareas[TAREAS],"")</f>
        <v xml:space="preserve">Reunion Cierre De Mes </v>
      </c>
      <c r="G1102" t="str">
        <f>_xlfn.XLOOKUP(tblGenerador[[#This Row],[ID_Tarea]],tblTareas[ID],tblTareas[Tipo frecuencia],"")</f>
        <v>mensual</v>
      </c>
      <c r="H1102" t="str">
        <f>_xlfn.XLOOKUP(tblGenerador[[#This Row],[ID_Tarea]],tblTareas[ID],tblTareas[Regla frecuencia],"")</f>
        <v>dia 27</v>
      </c>
      <c r="I1102">
        <f>_xlfn.XLOOKUP(tblGenerador[[#This Row],[ID_Tarea]],tblTareas[ID],tblTareas[Duración Estándar (min)],"")</f>
        <v>120</v>
      </c>
      <c r="J1102" t="str">
        <f>_xlfn.XLOOKUP(tblGenerador[[#This Row],[ID_Tarea]],tblTareas[ID],tblTareas[Turno],"")</f>
        <v>Cualquiera</v>
      </c>
      <c r="K1102" t="str">
        <f>_xlfn.XLOOKUP(tblGenerador[[#This Row],[ID_Tarea]],tblTareas[ID],tblTareas[Puesto],"")</f>
        <v>Sub Coordinadora</v>
      </c>
      <c r="L1102">
        <f>_xlfn.XLOOKUP(tblGenerador[[#This Row],[ID_Tarea]],tblTareas[ID],tblTareas[Frec Diaria],"")</f>
        <v>1</v>
      </c>
      <c r="M1102" t="str">
        <f>_xlfn.XLOOKUP(tblGenerador[[#This Row],[ID_Tarea]],tblTareas[ID],tblTareas[Excluir_Festivos],"")</f>
        <v>si</v>
      </c>
      <c r="N11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3" spans="1:14">
      <c r="A1103" s="6">
        <v>46033</v>
      </c>
      <c r="B1103">
        <f>IFERROR(_xlfn.XLOOKUP(tblGenerador[[#This Row],[Fecha]],tblCalendario[Fecha],tblCalendario[Num de Sem],""),"")</f>
        <v>2</v>
      </c>
      <c r="C1103" t="str">
        <f>IFERROR(_xlfn.XLOOKUP(tblGenerador[[#This Row],[Fecha]],tblCalendario[Fecha],tblCalendario[Dia Semana],""),"")</f>
        <v>domingo</v>
      </c>
      <c r="D1103">
        <f>IFERROR(_xlfn.XLOOKUP(tblGenerador[[#This Row],[Fecha]],tblCalendario[Fecha],tblCalendario[Mes],""),"")</f>
        <v>1</v>
      </c>
      <c r="E1103" t="s">
        <v>182</v>
      </c>
      <c r="F1103" t="str">
        <f>_xlfn.XLOOKUP(tblGenerador[[#This Row],[ID_Tarea]],tblTareas[ID],tblTareas[TAREAS],"")</f>
        <v>Depurar Pagares Saldados</v>
      </c>
      <c r="G1103" t="str">
        <f>_xlfn.XLOOKUP(tblGenerador[[#This Row],[ID_Tarea]],tblTareas[ID],tblTareas[Tipo frecuencia],"")</f>
        <v>trimestral</v>
      </c>
      <c r="H1103" t="str">
        <f>_xlfn.XLOOKUP(tblGenerador[[#This Row],[ID_Tarea]],tblTareas[ID],tblTareas[Regla frecuencia],"")</f>
        <v>trimestral, primer lunes</v>
      </c>
      <c r="I1103">
        <f>_xlfn.XLOOKUP(tblGenerador[[#This Row],[ID_Tarea]],tblTareas[ID],tblTareas[Duración Estándar (min)],"")</f>
        <v>10</v>
      </c>
      <c r="J1103" t="str">
        <f>_xlfn.XLOOKUP(tblGenerador[[#This Row],[ID_Tarea]],tblTareas[ID],tblTareas[Turno],"")</f>
        <v>Cualquiera</v>
      </c>
      <c r="K1103" t="str">
        <f>_xlfn.XLOOKUP(tblGenerador[[#This Row],[ID_Tarea]],tblTareas[ID],tblTareas[Puesto],"")</f>
        <v>Sub Coordinadora</v>
      </c>
      <c r="L1103">
        <f>_xlfn.XLOOKUP(tblGenerador[[#This Row],[ID_Tarea]],tblTareas[ID],tblTareas[Frec Diaria],"")</f>
        <v>1</v>
      </c>
      <c r="M1103" t="str">
        <f>_xlfn.XLOOKUP(tblGenerador[[#This Row],[ID_Tarea]],tblTareas[ID],tblTareas[Excluir_Festivos],"")</f>
        <v>si</v>
      </c>
      <c r="N11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4" spans="1:14">
      <c r="A1104" s="6">
        <v>46033</v>
      </c>
      <c r="B1104">
        <f>IFERROR(_xlfn.XLOOKUP(tblGenerador[[#This Row],[Fecha]],tblCalendario[Fecha],tblCalendario[Num de Sem],""),"")</f>
        <v>2</v>
      </c>
      <c r="C1104" t="str">
        <f>IFERROR(_xlfn.XLOOKUP(tblGenerador[[#This Row],[Fecha]],tblCalendario[Fecha],tblCalendario[Dia Semana],""),"")</f>
        <v>domingo</v>
      </c>
      <c r="D1104">
        <f>IFERROR(_xlfn.XLOOKUP(tblGenerador[[#This Row],[Fecha]],tblCalendario[Fecha],tblCalendario[Mes],""),"")</f>
        <v>1</v>
      </c>
      <c r="E1104" t="s">
        <v>183</v>
      </c>
      <c r="F1104" t="str">
        <f>_xlfn.XLOOKUP(tblGenerador[[#This Row],[ID_Tarea]],tblTareas[ID],tblTareas[TAREAS],"")</f>
        <v>Sugerir Art A Descontinuar</v>
      </c>
      <c r="G1104" t="str">
        <f>_xlfn.XLOOKUP(tblGenerador[[#This Row],[ID_Tarea]],tblTareas[ID],tblTareas[Tipo frecuencia],"")</f>
        <v>mensual</v>
      </c>
      <c r="H1104" t="str">
        <f>_xlfn.XLOOKUP(tblGenerador[[#This Row],[ID_Tarea]],tblTareas[ID],tblTareas[Regla frecuencia],"")</f>
        <v>dia 10</v>
      </c>
      <c r="I1104">
        <f>_xlfn.XLOOKUP(tblGenerador[[#This Row],[ID_Tarea]],tblTareas[ID],tblTareas[Duración Estándar (min)],"")</f>
        <v>15</v>
      </c>
      <c r="J1104" t="str">
        <f>_xlfn.XLOOKUP(tblGenerador[[#This Row],[ID_Tarea]],tblTareas[ID],tblTareas[Turno],"")</f>
        <v>Cualquiera</v>
      </c>
      <c r="K1104" t="str">
        <f>_xlfn.XLOOKUP(tblGenerador[[#This Row],[ID_Tarea]],tblTareas[ID],tblTareas[Puesto],"")</f>
        <v>Sub Coordinadora</v>
      </c>
      <c r="L1104">
        <f>_xlfn.XLOOKUP(tblGenerador[[#This Row],[ID_Tarea]],tblTareas[ID],tblTareas[Frec Diaria],"")</f>
        <v>1</v>
      </c>
      <c r="M1104" t="str">
        <f>_xlfn.XLOOKUP(tblGenerador[[#This Row],[ID_Tarea]],tblTareas[ID],tblTareas[Excluir_Festivos],"")</f>
        <v>si</v>
      </c>
      <c r="N11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5" spans="1:14">
      <c r="A1105" s="6">
        <v>46033</v>
      </c>
      <c r="B1105">
        <f>IFERROR(_xlfn.XLOOKUP(tblGenerador[[#This Row],[Fecha]],tblCalendario[Fecha],tblCalendario[Num de Sem],""),"")</f>
        <v>2</v>
      </c>
      <c r="C1105" t="str">
        <f>IFERROR(_xlfn.XLOOKUP(tblGenerador[[#This Row],[Fecha]],tblCalendario[Fecha],tblCalendario[Dia Semana],""),"")</f>
        <v>domingo</v>
      </c>
      <c r="D1105">
        <f>IFERROR(_xlfn.XLOOKUP(tblGenerador[[#This Row],[Fecha]],tblCalendario[Fecha],tblCalendario[Mes],""),"")</f>
        <v>1</v>
      </c>
      <c r="E1105" t="s">
        <v>184</v>
      </c>
      <c r="F1105" t="str">
        <f>_xlfn.XLOOKUP(tblGenerador[[#This Row],[ID_Tarea]],tblTareas[ID],tblTareas[TAREAS],"")</f>
        <v xml:space="preserve">Plantilla De Personal </v>
      </c>
      <c r="G1105" t="str">
        <f>_xlfn.XLOOKUP(tblGenerador[[#This Row],[ID_Tarea]],tblTareas[ID],tblTareas[Tipo frecuencia],"")</f>
        <v>semanal</v>
      </c>
      <c r="H1105" t="str">
        <f>_xlfn.XLOOKUP(tblGenerador[[#This Row],[ID_Tarea]],tblTareas[ID],tblTareas[Regla frecuencia],"")</f>
        <v>martes</v>
      </c>
      <c r="I1105">
        <f>_xlfn.XLOOKUP(tblGenerador[[#This Row],[ID_Tarea]],tblTareas[ID],tblTareas[Duración Estándar (min)],"")</f>
        <v>20</v>
      </c>
      <c r="J1105" t="str">
        <f>_xlfn.XLOOKUP(tblGenerador[[#This Row],[ID_Tarea]],tblTareas[ID],tblTareas[Turno],"")</f>
        <v>Cualquiera</v>
      </c>
      <c r="K1105" t="str">
        <f>_xlfn.XLOOKUP(tblGenerador[[#This Row],[ID_Tarea]],tblTareas[ID],tblTareas[Puesto],"")</f>
        <v>Sub Coordinadora</v>
      </c>
      <c r="L1105">
        <f>_xlfn.XLOOKUP(tblGenerador[[#This Row],[ID_Tarea]],tblTareas[ID],tblTareas[Frec Diaria],"")</f>
        <v>1</v>
      </c>
      <c r="M1105" t="str">
        <f>_xlfn.XLOOKUP(tblGenerador[[#This Row],[ID_Tarea]],tblTareas[ID],tblTareas[Excluir_Festivos],"")</f>
        <v>si</v>
      </c>
      <c r="N11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6" spans="1:14">
      <c r="A1106" s="6">
        <v>46033</v>
      </c>
      <c r="B1106">
        <f>IFERROR(_xlfn.XLOOKUP(tblGenerador[[#This Row],[Fecha]],tblCalendario[Fecha],tblCalendario[Num de Sem],""),"")</f>
        <v>2</v>
      </c>
      <c r="C1106" t="str">
        <f>IFERROR(_xlfn.XLOOKUP(tblGenerador[[#This Row],[Fecha]],tblCalendario[Fecha],tblCalendario[Dia Semana],""),"")</f>
        <v>domingo</v>
      </c>
      <c r="D1106">
        <f>IFERROR(_xlfn.XLOOKUP(tblGenerador[[#This Row],[Fecha]],tblCalendario[Fecha],tblCalendario[Mes],""),"")</f>
        <v>1</v>
      </c>
      <c r="E1106" t="s">
        <v>185</v>
      </c>
      <c r="F1106" t="str">
        <f>_xlfn.XLOOKUP(tblGenerador[[#This Row],[ID_Tarea]],tblTareas[ID],tblTareas[TAREAS],"")</f>
        <v xml:space="preserve">Promocion De Vales </v>
      </c>
      <c r="G1106" t="str">
        <f>_xlfn.XLOOKUP(tblGenerador[[#This Row],[ID_Tarea]],tblTareas[ID],tblTareas[Tipo frecuencia],"")</f>
        <v>mensual</v>
      </c>
      <c r="H1106" t="str">
        <f>_xlfn.XLOOKUP(tblGenerador[[#This Row],[ID_Tarea]],tblTareas[ID],tblTareas[Regla frecuencia],"")</f>
        <v>dia 24</v>
      </c>
      <c r="I1106">
        <f>_xlfn.XLOOKUP(tblGenerador[[#This Row],[ID_Tarea]],tblTareas[ID],tblTareas[Duración Estándar (min)],"")</f>
        <v>5</v>
      </c>
      <c r="J1106" t="str">
        <f>_xlfn.XLOOKUP(tblGenerador[[#This Row],[ID_Tarea]],tblTareas[ID],tblTareas[Turno],"")</f>
        <v>Cualquiera</v>
      </c>
      <c r="K1106" t="str">
        <f>_xlfn.XLOOKUP(tblGenerador[[#This Row],[ID_Tarea]],tblTareas[ID],tblTareas[Puesto],"")</f>
        <v>Sub Coordinadora</v>
      </c>
      <c r="L1106">
        <f>_xlfn.XLOOKUP(tblGenerador[[#This Row],[ID_Tarea]],tblTareas[ID],tblTareas[Frec Diaria],"")</f>
        <v>1</v>
      </c>
      <c r="M1106" t="str">
        <f>_xlfn.XLOOKUP(tblGenerador[[#This Row],[ID_Tarea]],tblTareas[ID],tblTareas[Excluir_Festivos],"")</f>
        <v>si</v>
      </c>
      <c r="N11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7" spans="1:14">
      <c r="A1107" s="6">
        <v>46033</v>
      </c>
      <c r="B1107">
        <f>IFERROR(_xlfn.XLOOKUP(tblGenerador[[#This Row],[Fecha]],tblCalendario[Fecha],tblCalendario[Num de Sem],""),"")</f>
        <v>2</v>
      </c>
      <c r="C1107" t="str">
        <f>IFERROR(_xlfn.XLOOKUP(tblGenerador[[#This Row],[Fecha]],tblCalendario[Fecha],tblCalendario[Dia Semana],""),"")</f>
        <v>domingo</v>
      </c>
      <c r="D1107">
        <f>IFERROR(_xlfn.XLOOKUP(tblGenerador[[#This Row],[Fecha]],tblCalendario[Fecha],tblCalendario[Mes],""),"")</f>
        <v>1</v>
      </c>
      <c r="E1107" t="s">
        <v>186</v>
      </c>
      <c r="F1107" t="str">
        <f>_xlfn.XLOOKUP(tblGenerador[[#This Row],[ID_Tarea]],tblTareas[ID],tblTareas[TAREAS],"")</f>
        <v xml:space="preserve">Resurtidos </v>
      </c>
      <c r="G1107" t="str">
        <f>_xlfn.XLOOKUP(tblGenerador[[#This Row],[ID_Tarea]],tblTareas[ID],tblTareas[Tipo frecuencia],"")</f>
        <v>mensual</v>
      </c>
      <c r="H1107" t="str">
        <f>_xlfn.XLOOKUP(tblGenerador[[#This Row],[ID_Tarea]],tblTareas[ID],tblTareas[Regla frecuencia],"")</f>
        <v>dia 26</v>
      </c>
      <c r="I1107">
        <f>_xlfn.XLOOKUP(tblGenerador[[#This Row],[ID_Tarea]],tblTareas[ID],tblTareas[Duración Estándar (min)],"")</f>
        <v>15</v>
      </c>
      <c r="J1107" t="str">
        <f>_xlfn.XLOOKUP(tblGenerador[[#This Row],[ID_Tarea]],tblTareas[ID],tblTareas[Turno],"")</f>
        <v>Cualquiera</v>
      </c>
      <c r="K1107" t="str">
        <f>_xlfn.XLOOKUP(tblGenerador[[#This Row],[ID_Tarea]],tblTareas[ID],tblTareas[Puesto],"")</f>
        <v>Sub Coordinadora</v>
      </c>
      <c r="L1107">
        <f>_xlfn.XLOOKUP(tblGenerador[[#This Row],[ID_Tarea]],tblTareas[ID],tblTareas[Frec Diaria],"")</f>
        <v>1</v>
      </c>
      <c r="M1107" t="str">
        <f>_xlfn.XLOOKUP(tblGenerador[[#This Row],[ID_Tarea]],tblTareas[ID],tblTareas[Excluir_Festivos],"")</f>
        <v>si</v>
      </c>
      <c r="N11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8" spans="1:14">
      <c r="A1108" s="6">
        <v>46033</v>
      </c>
      <c r="B1108">
        <f>IFERROR(_xlfn.XLOOKUP(tblGenerador[[#This Row],[Fecha]],tblCalendario[Fecha],tblCalendario[Num de Sem],""),"")</f>
        <v>2</v>
      </c>
      <c r="C1108" t="str">
        <f>IFERROR(_xlfn.XLOOKUP(tblGenerador[[#This Row],[Fecha]],tblCalendario[Fecha],tblCalendario[Dia Semana],""),"")</f>
        <v>domingo</v>
      </c>
      <c r="D1108">
        <f>IFERROR(_xlfn.XLOOKUP(tblGenerador[[#This Row],[Fecha]],tblCalendario[Fecha],tblCalendario[Mes],""),"")</f>
        <v>1</v>
      </c>
      <c r="E1108" t="s">
        <v>187</v>
      </c>
      <c r="F1108" t="str">
        <f>_xlfn.XLOOKUP(tblGenerador[[#This Row],[ID_Tarea]],tblTareas[ID],tblTareas[TAREAS],"")</f>
        <v>Reunion Metas Comerciales</v>
      </c>
      <c r="G1108" t="str">
        <f>_xlfn.XLOOKUP(tblGenerador[[#This Row],[ID_Tarea]],tblTareas[ID],tblTareas[Tipo frecuencia],"")</f>
        <v>personalizada</v>
      </c>
      <c r="H1108" t="str">
        <f>_xlfn.XLOOKUP(tblGenerador[[#This Row],[ID_Tarea]],tblTareas[ID],tblTareas[Regla frecuencia],"")</f>
        <v>lunes a sabado</v>
      </c>
      <c r="I1108">
        <f>_xlfn.XLOOKUP(tblGenerador[[#This Row],[ID_Tarea]],tblTareas[ID],tblTareas[Duración Estándar (min)],"")</f>
        <v>20</v>
      </c>
      <c r="J1108" t="str">
        <f>_xlfn.XLOOKUP(tblGenerador[[#This Row],[ID_Tarea]],tblTareas[ID],tblTareas[Turno],"")</f>
        <v>Cualquiera</v>
      </c>
      <c r="K1108" t="str">
        <f>_xlfn.XLOOKUP(tblGenerador[[#This Row],[ID_Tarea]],tblTareas[ID],tblTareas[Puesto],"")</f>
        <v>Sub Coordinadora</v>
      </c>
      <c r="L1108">
        <f>_xlfn.XLOOKUP(tblGenerador[[#This Row],[ID_Tarea]],tblTareas[ID],tblTareas[Frec Diaria],"")</f>
        <v>1</v>
      </c>
      <c r="M1108" t="str">
        <f>_xlfn.XLOOKUP(tblGenerador[[#This Row],[ID_Tarea]],tblTareas[ID],tblTareas[Excluir_Festivos],"")</f>
        <v>si</v>
      </c>
      <c r="N11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09" spans="1:14">
      <c r="A1109" s="6">
        <v>46033</v>
      </c>
      <c r="B1109">
        <f>IFERROR(_xlfn.XLOOKUP(tblGenerador[[#This Row],[Fecha]],tblCalendario[Fecha],tblCalendario[Num de Sem],""),"")</f>
        <v>2</v>
      </c>
      <c r="C1109" t="str">
        <f>IFERROR(_xlfn.XLOOKUP(tblGenerador[[#This Row],[Fecha]],tblCalendario[Fecha],tblCalendario[Dia Semana],""),"")</f>
        <v>domingo</v>
      </c>
      <c r="D1109">
        <f>IFERROR(_xlfn.XLOOKUP(tblGenerador[[#This Row],[Fecha]],tblCalendario[Fecha],tblCalendario[Mes],""),"")</f>
        <v>1</v>
      </c>
      <c r="E1109" t="s">
        <v>188</v>
      </c>
      <c r="F1109" t="str">
        <f>_xlfn.XLOOKUP(tblGenerador[[#This Row],[ID_Tarea]],tblTareas[ID],tblTareas[TAREAS],"")</f>
        <v>Revisar Negativos</v>
      </c>
      <c r="G1109" t="str">
        <f>_xlfn.XLOOKUP(tblGenerador[[#This Row],[ID_Tarea]],tblTareas[ID],tblTareas[Tipo frecuencia],"")</f>
        <v>mensual</v>
      </c>
      <c r="H1109" t="str">
        <f>_xlfn.XLOOKUP(tblGenerador[[#This Row],[ID_Tarea]],tblTareas[ID],tblTareas[Regla frecuencia],"")</f>
        <v>dia 24</v>
      </c>
      <c r="I1109">
        <f>_xlfn.XLOOKUP(tblGenerador[[#This Row],[ID_Tarea]],tblTareas[ID],tblTareas[Duración Estándar (min)],"")</f>
        <v>10</v>
      </c>
      <c r="J1109" t="str">
        <f>_xlfn.XLOOKUP(tblGenerador[[#This Row],[ID_Tarea]],tblTareas[ID],tblTareas[Turno],"")</f>
        <v>Cualquiera</v>
      </c>
      <c r="K1109" t="str">
        <f>_xlfn.XLOOKUP(tblGenerador[[#This Row],[ID_Tarea]],tblTareas[ID],tblTareas[Puesto],"")</f>
        <v>Sub Coordinadora</v>
      </c>
      <c r="L1109">
        <f>_xlfn.XLOOKUP(tblGenerador[[#This Row],[ID_Tarea]],tblTareas[ID],tblTareas[Frec Diaria],"")</f>
        <v>1</v>
      </c>
      <c r="M1109" t="str">
        <f>_xlfn.XLOOKUP(tblGenerador[[#This Row],[ID_Tarea]],tblTareas[ID],tblTareas[Excluir_Festivos],"")</f>
        <v>si</v>
      </c>
      <c r="N11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0" spans="1:14">
      <c r="A1110" s="6">
        <v>46033</v>
      </c>
      <c r="B1110">
        <f>IFERROR(_xlfn.XLOOKUP(tblGenerador[[#This Row],[Fecha]],tblCalendario[Fecha],tblCalendario[Num de Sem],""),"")</f>
        <v>2</v>
      </c>
      <c r="C1110" t="str">
        <f>IFERROR(_xlfn.XLOOKUP(tblGenerador[[#This Row],[Fecha]],tblCalendario[Fecha],tblCalendario[Dia Semana],""),"")</f>
        <v>domingo</v>
      </c>
      <c r="D1110">
        <f>IFERROR(_xlfn.XLOOKUP(tblGenerador[[#This Row],[Fecha]],tblCalendario[Fecha],tblCalendario[Mes],""),"")</f>
        <v>1</v>
      </c>
      <c r="E1110" t="s">
        <v>189</v>
      </c>
      <c r="F1110" t="str">
        <f>_xlfn.XLOOKUP(tblGenerador[[#This Row],[ID_Tarea]],tblTareas[ID],tblTareas[TAREAS],"")</f>
        <v>Seguimiento Cobranza Dv</v>
      </c>
      <c r="G1110" t="str">
        <f>_xlfn.XLOOKUP(tblGenerador[[#This Row],[ID_Tarea]],tblTareas[ID],tblTareas[Tipo frecuencia],"")</f>
        <v>personalizada</v>
      </c>
      <c r="H1110" t="str">
        <f>_xlfn.XLOOKUP(tblGenerador[[#This Row],[ID_Tarea]],tblTareas[ID],tblTareas[Regla frecuencia],"")</f>
        <v>dia 19, dia 4, dia 20, dia 21, dia 5, dia 3</v>
      </c>
      <c r="I1110">
        <f>_xlfn.XLOOKUP(tblGenerador[[#This Row],[ID_Tarea]],tblTareas[ID],tblTareas[Duración Estándar (min)],"")</f>
        <v>30</v>
      </c>
      <c r="J1110" t="str">
        <f>_xlfn.XLOOKUP(tblGenerador[[#This Row],[ID_Tarea]],tblTareas[ID],tblTareas[Turno],"")</f>
        <v>Cualquiera</v>
      </c>
      <c r="K1110" t="str">
        <f>_xlfn.XLOOKUP(tblGenerador[[#This Row],[ID_Tarea]],tblTareas[ID],tblTareas[Puesto],"")</f>
        <v>Auxiliar Administrativo</v>
      </c>
      <c r="L1110">
        <f>_xlfn.XLOOKUP(tblGenerador[[#This Row],[ID_Tarea]],tblTareas[ID],tblTareas[Frec Diaria],"")</f>
        <v>1</v>
      </c>
      <c r="M1110" t="str">
        <f>_xlfn.XLOOKUP(tblGenerador[[#This Row],[ID_Tarea]],tblTareas[ID],tblTareas[Excluir_Festivos],"")</f>
        <v>si</v>
      </c>
      <c r="N11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1" spans="1:14">
      <c r="A1111" s="6">
        <v>46033</v>
      </c>
      <c r="B1111">
        <f>IFERROR(_xlfn.XLOOKUP(tblGenerador[[#This Row],[Fecha]],tblCalendario[Fecha],tblCalendario[Num de Sem],""),"")</f>
        <v>2</v>
      </c>
      <c r="C1111" t="str">
        <f>IFERROR(_xlfn.XLOOKUP(tblGenerador[[#This Row],[Fecha]],tblCalendario[Fecha],tblCalendario[Dia Semana],""),"")</f>
        <v>domingo</v>
      </c>
      <c r="D1111">
        <f>IFERROR(_xlfn.XLOOKUP(tblGenerador[[#This Row],[Fecha]],tblCalendario[Fecha],tblCalendario[Mes],""),"")</f>
        <v>1</v>
      </c>
      <c r="E1111" t="s">
        <v>190</v>
      </c>
      <c r="F1111" t="str">
        <f>_xlfn.XLOOKUP(tblGenerador[[#This Row],[ID_Tarea]],tblTareas[ID],tblTareas[TAREAS],"")</f>
        <v>Seguimiento Tareas</v>
      </c>
      <c r="G1111" t="str">
        <f>_xlfn.XLOOKUP(tblGenerador[[#This Row],[ID_Tarea]],tblTareas[ID],tblTareas[Tipo frecuencia],"")</f>
        <v>diario</v>
      </c>
      <c r="H1111" t="str">
        <f>_xlfn.XLOOKUP(tblGenerador[[#This Row],[ID_Tarea]],tblTareas[ID],tblTareas[Regla frecuencia],"")</f>
        <v>diario</v>
      </c>
      <c r="I1111">
        <f>_xlfn.XLOOKUP(tblGenerador[[#This Row],[ID_Tarea]],tblTareas[ID],tblTareas[Duración Estándar (min)],"")</f>
        <v>10</v>
      </c>
      <c r="J1111" t="str">
        <f>_xlfn.XLOOKUP(tblGenerador[[#This Row],[ID_Tarea]],tblTareas[ID],tblTareas[Turno],"")</f>
        <v>Cualquiera</v>
      </c>
      <c r="K1111" t="str">
        <f>_xlfn.XLOOKUP(tblGenerador[[#This Row],[ID_Tarea]],tblTareas[ID],tblTareas[Puesto],"")</f>
        <v>Sub Coordinadora</v>
      </c>
      <c r="L1111">
        <f>_xlfn.XLOOKUP(tblGenerador[[#This Row],[ID_Tarea]],tblTareas[ID],tblTareas[Frec Diaria],"")</f>
        <v>1</v>
      </c>
      <c r="M1111" t="str">
        <f>_xlfn.XLOOKUP(tblGenerador[[#This Row],[ID_Tarea]],tblTareas[ID],tblTareas[Excluir_Festivos],"")</f>
        <v>si</v>
      </c>
      <c r="N11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12" spans="1:14">
      <c r="A1112" s="6">
        <v>46033</v>
      </c>
      <c r="B1112">
        <f>IFERROR(_xlfn.XLOOKUP(tblGenerador[[#This Row],[Fecha]],tblCalendario[Fecha],tblCalendario[Num de Sem],""),"")</f>
        <v>2</v>
      </c>
      <c r="C1112" t="str">
        <f>IFERROR(_xlfn.XLOOKUP(tblGenerador[[#This Row],[Fecha]],tblCalendario[Fecha],tblCalendario[Dia Semana],""),"")</f>
        <v>domingo</v>
      </c>
      <c r="D1112">
        <f>IFERROR(_xlfn.XLOOKUP(tblGenerador[[#This Row],[Fecha]],tblCalendario[Fecha],tblCalendario[Mes],""),"")</f>
        <v>1</v>
      </c>
      <c r="E1112" t="s">
        <v>191</v>
      </c>
      <c r="F1112" t="str">
        <f>_xlfn.XLOOKUP(tblGenerador[[#This Row],[ID_Tarea]],tblTareas[ID],tblTareas[TAREAS],"")</f>
        <v>Avances Solicitudes credito directo o DV Pendientes</v>
      </c>
      <c r="G1112" t="str">
        <f>_xlfn.XLOOKUP(tblGenerador[[#This Row],[ID_Tarea]],tblTareas[ID],tblTareas[Tipo frecuencia],"")</f>
        <v>personalizada</v>
      </c>
      <c r="H1112" t="str">
        <f>_xlfn.XLOOKUP(tblGenerador[[#This Row],[ID_Tarea]],tblTareas[ID],tblTareas[Regla frecuencia],"")</f>
        <v>Martes, Jueves</v>
      </c>
      <c r="I1112">
        <f>_xlfn.XLOOKUP(tblGenerador[[#This Row],[ID_Tarea]],tblTareas[ID],tblTareas[Duración Estándar (min)],"")</f>
        <v>25</v>
      </c>
      <c r="J1112" t="str">
        <f>_xlfn.XLOOKUP(tblGenerador[[#This Row],[ID_Tarea]],tblTareas[ID],tblTareas[Turno],"")</f>
        <v>Cualquiera</v>
      </c>
      <c r="K1112" t="str">
        <f>_xlfn.XLOOKUP(tblGenerador[[#This Row],[ID_Tarea]],tblTareas[ID],tblTareas[Puesto],"")</f>
        <v>Sub Coordinadora</v>
      </c>
      <c r="L1112">
        <f>_xlfn.XLOOKUP(tblGenerador[[#This Row],[ID_Tarea]],tblTareas[ID],tblTareas[Frec Diaria],"")</f>
        <v>1</v>
      </c>
      <c r="M1112" t="str">
        <f>_xlfn.XLOOKUP(tblGenerador[[#This Row],[ID_Tarea]],tblTareas[ID],tblTareas[Excluir_Festivos],"")</f>
        <v>si</v>
      </c>
      <c r="N11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3" spans="1:14">
      <c r="A1113" s="6">
        <v>46033</v>
      </c>
      <c r="B1113">
        <f>IFERROR(_xlfn.XLOOKUP(tblGenerador[[#This Row],[Fecha]],tblCalendario[Fecha],tblCalendario[Num de Sem],""),"")</f>
        <v>2</v>
      </c>
      <c r="C1113" t="str">
        <f>IFERROR(_xlfn.XLOOKUP(tblGenerador[[#This Row],[Fecha]],tblCalendario[Fecha],tblCalendario[Dia Semana],""),"")</f>
        <v>domingo</v>
      </c>
      <c r="D1113">
        <f>IFERROR(_xlfn.XLOOKUP(tblGenerador[[#This Row],[Fecha]],tblCalendario[Fecha],tblCalendario[Mes],""),"")</f>
        <v>1</v>
      </c>
      <c r="E1113" t="s">
        <v>192</v>
      </c>
      <c r="F1113" t="str">
        <f>_xlfn.XLOOKUP(tblGenerador[[#This Row],[ID_Tarea]],tblTareas[ID],tblTareas[TAREAS],"")</f>
        <v xml:space="preserve">Videos Tv </v>
      </c>
      <c r="G1113" t="str">
        <f>_xlfn.XLOOKUP(tblGenerador[[#This Row],[ID_Tarea]],tblTareas[ID],tblTareas[Tipo frecuencia],"")</f>
        <v>quincenal</v>
      </c>
      <c r="H1113" t="str">
        <f>_xlfn.XLOOKUP(tblGenerador[[#This Row],[ID_Tarea]],tblTareas[ID],tblTareas[Regla frecuencia],"")</f>
        <v>viernes</v>
      </c>
      <c r="I1113">
        <f>_xlfn.XLOOKUP(tblGenerador[[#This Row],[ID_Tarea]],tblTareas[ID],tblTareas[Duración Estándar (min)],"")</f>
        <v>5</v>
      </c>
      <c r="J1113" t="str">
        <f>_xlfn.XLOOKUP(tblGenerador[[#This Row],[ID_Tarea]],tblTareas[ID],tblTareas[Turno],"")</f>
        <v>Cualquiera</v>
      </c>
      <c r="K1113" t="str">
        <f>_xlfn.XLOOKUP(tblGenerador[[#This Row],[ID_Tarea]],tblTareas[ID],tblTareas[Puesto],"")</f>
        <v>Sub Coordinadora</v>
      </c>
      <c r="L1113">
        <f>_xlfn.XLOOKUP(tblGenerador[[#This Row],[ID_Tarea]],tblTareas[ID],tblTareas[Frec Diaria],"")</f>
        <v>1</v>
      </c>
      <c r="M1113" t="str">
        <f>_xlfn.XLOOKUP(tblGenerador[[#This Row],[ID_Tarea]],tblTareas[ID],tblTareas[Excluir_Festivos],"")</f>
        <v>si</v>
      </c>
      <c r="N11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4" spans="1:14">
      <c r="A1114" s="6">
        <v>46033</v>
      </c>
      <c r="B1114">
        <f>IFERROR(_xlfn.XLOOKUP(tblGenerador[[#This Row],[Fecha]],tblCalendario[Fecha],tblCalendario[Num de Sem],""),"")</f>
        <v>2</v>
      </c>
      <c r="C1114" t="str">
        <f>IFERROR(_xlfn.XLOOKUP(tblGenerador[[#This Row],[Fecha]],tblCalendario[Fecha],tblCalendario[Dia Semana],""),"")</f>
        <v>domingo</v>
      </c>
      <c r="D1114">
        <f>IFERROR(_xlfn.XLOOKUP(tblGenerador[[#This Row],[Fecha]],tblCalendario[Fecha],tblCalendario[Mes],""),"")</f>
        <v>1</v>
      </c>
      <c r="E1114" t="s">
        <v>193</v>
      </c>
      <c r="F1114" t="str">
        <f>_xlfn.XLOOKUP(tblGenerador[[#This Row],[ID_Tarea]],tblTareas[ID],tblTareas[TAREAS],"")</f>
        <v xml:space="preserve">Formatos Disponibles </v>
      </c>
      <c r="G1114" t="str">
        <f>_xlfn.XLOOKUP(tblGenerador[[#This Row],[ID_Tarea]],tblTareas[ID],tblTareas[Tipo frecuencia],"")</f>
        <v>semanal</v>
      </c>
      <c r="H1114" t="str">
        <f>_xlfn.XLOOKUP(tblGenerador[[#This Row],[ID_Tarea]],tblTareas[ID],tblTareas[Regla frecuencia],"")</f>
        <v>lunes</v>
      </c>
      <c r="I1114">
        <f>_xlfn.XLOOKUP(tblGenerador[[#This Row],[ID_Tarea]],tblTareas[ID],tblTareas[Duración Estándar (min)],"")</f>
        <v>5</v>
      </c>
      <c r="J1114" t="str">
        <f>_xlfn.XLOOKUP(tblGenerador[[#This Row],[ID_Tarea]],tblTareas[ID],tblTareas[Turno],"")</f>
        <v>Cualquiera</v>
      </c>
      <c r="K1114" t="str">
        <f>_xlfn.XLOOKUP(tblGenerador[[#This Row],[ID_Tarea]],tblTareas[ID],tblTareas[Puesto],"")</f>
        <v>Sub Coordinadora</v>
      </c>
      <c r="L1114">
        <f>_xlfn.XLOOKUP(tblGenerador[[#This Row],[ID_Tarea]],tblTareas[ID],tblTareas[Frec Diaria],"")</f>
        <v>1</v>
      </c>
      <c r="M1114" t="str">
        <f>_xlfn.XLOOKUP(tblGenerador[[#This Row],[ID_Tarea]],tblTareas[ID],tblTareas[Excluir_Festivos],"")</f>
        <v>si</v>
      </c>
      <c r="N11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5" spans="1:14">
      <c r="A1115" s="6">
        <v>46033</v>
      </c>
      <c r="B1115">
        <f>IFERROR(_xlfn.XLOOKUP(tblGenerador[[#This Row],[Fecha]],tblCalendario[Fecha],tblCalendario[Num de Sem],""),"")</f>
        <v>2</v>
      </c>
      <c r="C1115" t="str">
        <f>IFERROR(_xlfn.XLOOKUP(tblGenerador[[#This Row],[Fecha]],tblCalendario[Fecha],tblCalendario[Dia Semana],""),"")</f>
        <v>domingo</v>
      </c>
      <c r="D1115">
        <f>IFERROR(_xlfn.XLOOKUP(tblGenerador[[#This Row],[Fecha]],tblCalendario[Fecha],tblCalendario[Mes],""),"")</f>
        <v>1</v>
      </c>
      <c r="E1115" t="s">
        <v>194</v>
      </c>
      <c r="F1115" t="str">
        <f>_xlfn.XLOOKUP(tblGenerador[[#This Row],[ID_Tarea]],tblTareas[ID],tblTareas[TAREAS],"")</f>
        <v xml:space="preserve">Inspeccion Tienda </v>
      </c>
      <c r="G1115" t="str">
        <f>_xlfn.XLOOKUP(tblGenerador[[#This Row],[ID_Tarea]],tblTareas[ID],tblTareas[Tipo frecuencia],"")</f>
        <v>diario</v>
      </c>
      <c r="H1115" t="str">
        <f>_xlfn.XLOOKUP(tblGenerador[[#This Row],[ID_Tarea]],tblTareas[ID],tblTareas[Regla frecuencia],"")</f>
        <v>diario</v>
      </c>
      <c r="I1115">
        <f>_xlfn.XLOOKUP(tblGenerador[[#This Row],[ID_Tarea]],tblTareas[ID],tblTareas[Duración Estándar (min)],"")</f>
        <v>10</v>
      </c>
      <c r="J1115" t="str">
        <f>_xlfn.XLOOKUP(tblGenerador[[#This Row],[ID_Tarea]],tblTareas[ID],tblTareas[Turno],"")</f>
        <v>Cualquiera</v>
      </c>
      <c r="K1115" t="str">
        <f>_xlfn.XLOOKUP(tblGenerador[[#This Row],[ID_Tarea]],tblTareas[ID],tblTareas[Puesto],"")</f>
        <v>Sub Coordinadora</v>
      </c>
      <c r="L1115">
        <f>_xlfn.XLOOKUP(tblGenerador[[#This Row],[ID_Tarea]],tblTareas[ID],tblTareas[Frec Diaria],"")</f>
        <v>1</v>
      </c>
      <c r="M1115" t="str">
        <f>_xlfn.XLOOKUP(tblGenerador[[#This Row],[ID_Tarea]],tblTareas[ID],tblTareas[Excluir_Festivos],"")</f>
        <v>si</v>
      </c>
      <c r="N11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16" spans="1:14">
      <c r="A1116" s="6">
        <v>46033</v>
      </c>
      <c r="B1116">
        <f>IFERROR(_xlfn.XLOOKUP(tblGenerador[[#This Row],[Fecha]],tblCalendario[Fecha],tblCalendario[Num de Sem],""),"")</f>
        <v>2</v>
      </c>
      <c r="C1116" t="str">
        <f>IFERROR(_xlfn.XLOOKUP(tblGenerador[[#This Row],[Fecha]],tblCalendario[Fecha],tblCalendario[Dia Semana],""),"")</f>
        <v>domingo</v>
      </c>
      <c r="D1116">
        <f>IFERROR(_xlfn.XLOOKUP(tblGenerador[[#This Row],[Fecha]],tblCalendario[Fecha],tblCalendario[Mes],""),"")</f>
        <v>1</v>
      </c>
      <c r="E1116" t="s">
        <v>195</v>
      </c>
      <c r="F1116" t="str">
        <f>_xlfn.XLOOKUP(tblGenerador[[#This Row],[ID_Tarea]],tblTareas[ID],tblTareas[TAREAS],"")</f>
        <v>Revision Marcas x Colaborador</v>
      </c>
      <c r="G1116" t="str">
        <f>_xlfn.XLOOKUP(tblGenerador[[#This Row],[ID_Tarea]],tblTareas[ID],tblTareas[Tipo frecuencia],"")</f>
        <v>mensual</v>
      </c>
      <c r="H1116" t="str">
        <f>_xlfn.XLOOKUP(tblGenerador[[#This Row],[ID_Tarea]],tblTareas[ID],tblTareas[Regla frecuencia],"")</f>
        <v>dia 26</v>
      </c>
      <c r="I1116">
        <f>_xlfn.XLOOKUP(tblGenerador[[#This Row],[ID_Tarea]],tblTareas[ID],tblTareas[Duración Estándar (min)],"")</f>
        <v>15</v>
      </c>
      <c r="J1116" t="str">
        <f>_xlfn.XLOOKUP(tblGenerador[[#This Row],[ID_Tarea]],tblTareas[ID],tblTareas[Turno],"")</f>
        <v>Cualquiera</v>
      </c>
      <c r="K1116" t="str">
        <f>_xlfn.XLOOKUP(tblGenerador[[#This Row],[ID_Tarea]],tblTareas[ID],tblTareas[Puesto],"")</f>
        <v>Sub Coordinadora</v>
      </c>
      <c r="L1116">
        <f>_xlfn.XLOOKUP(tblGenerador[[#This Row],[ID_Tarea]],tblTareas[ID],tblTareas[Frec Diaria],"")</f>
        <v>1</v>
      </c>
      <c r="M1116" t="str">
        <f>_xlfn.XLOOKUP(tblGenerador[[#This Row],[ID_Tarea]],tblTareas[ID],tblTareas[Excluir_Festivos],"")</f>
        <v>si</v>
      </c>
      <c r="N11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7" spans="1:14">
      <c r="A1117" s="6">
        <v>46033</v>
      </c>
      <c r="B1117">
        <f>IFERROR(_xlfn.XLOOKUP(tblGenerador[[#This Row],[Fecha]],tblCalendario[Fecha],tblCalendario[Num de Sem],""),"")</f>
        <v>2</v>
      </c>
      <c r="C1117" t="str">
        <f>IFERROR(_xlfn.XLOOKUP(tblGenerador[[#This Row],[Fecha]],tblCalendario[Fecha],tblCalendario[Dia Semana],""),"")</f>
        <v>domingo</v>
      </c>
      <c r="D1117">
        <f>IFERROR(_xlfn.XLOOKUP(tblGenerador[[#This Row],[Fecha]],tblCalendario[Fecha],tblCalendario[Mes],""),"")</f>
        <v>1</v>
      </c>
      <c r="E1117" t="s">
        <v>196</v>
      </c>
      <c r="F1117" t="str">
        <f>_xlfn.XLOOKUP(tblGenerador[[#This Row],[ID_Tarea]],tblTareas[ID],tblTareas[TAREAS],"")</f>
        <v>Enviar ventas perdidas</v>
      </c>
      <c r="G1117" t="str">
        <f>_xlfn.XLOOKUP(tblGenerador[[#This Row],[ID_Tarea]],tblTareas[ID],tblTareas[Tipo frecuencia],"")</f>
        <v>semanal</v>
      </c>
      <c r="H1117" t="str">
        <f>_xlfn.XLOOKUP(tblGenerador[[#This Row],[ID_Tarea]],tblTareas[ID],tblTareas[Regla frecuencia],"")</f>
        <v>Sabado</v>
      </c>
      <c r="I1117">
        <f>_xlfn.XLOOKUP(tblGenerador[[#This Row],[ID_Tarea]],tblTareas[ID],tblTareas[Duración Estándar (min)],"")</f>
        <v>5</v>
      </c>
      <c r="J1117" t="str">
        <f>_xlfn.XLOOKUP(tblGenerador[[#This Row],[ID_Tarea]],tblTareas[ID],tblTareas[Turno],"")</f>
        <v>Cualquiera</v>
      </c>
      <c r="K1117" t="str">
        <f>_xlfn.XLOOKUP(tblGenerador[[#This Row],[ID_Tarea]],tblTareas[ID],tblTareas[Puesto],"")</f>
        <v>Sub Coordinadora</v>
      </c>
      <c r="L1117">
        <f>_xlfn.XLOOKUP(tblGenerador[[#This Row],[ID_Tarea]],tblTareas[ID],tblTareas[Frec Diaria],"")</f>
        <v>1</v>
      </c>
      <c r="M1117" t="str">
        <f>_xlfn.XLOOKUP(tblGenerador[[#This Row],[ID_Tarea]],tblTareas[ID],tblTareas[Excluir_Festivos],"")</f>
        <v>si</v>
      </c>
      <c r="N11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8" spans="1:14">
      <c r="A1118" s="6">
        <v>46033</v>
      </c>
      <c r="B1118">
        <f>IFERROR(_xlfn.XLOOKUP(tblGenerador[[#This Row],[Fecha]],tblCalendario[Fecha],tblCalendario[Num de Sem],""),"")</f>
        <v>2</v>
      </c>
      <c r="C1118" t="str">
        <f>IFERROR(_xlfn.XLOOKUP(tblGenerador[[#This Row],[Fecha]],tblCalendario[Fecha],tblCalendario[Dia Semana],""),"")</f>
        <v>domingo</v>
      </c>
      <c r="D1118">
        <f>IFERROR(_xlfn.XLOOKUP(tblGenerador[[#This Row],[Fecha]],tblCalendario[Fecha],tblCalendario[Mes],""),"")</f>
        <v>1</v>
      </c>
      <c r="E1118" t="s">
        <v>197</v>
      </c>
      <c r="F1118" t="str">
        <f>_xlfn.XLOOKUP(tblGenerador[[#This Row],[ID_Tarea]],tblTareas[ID],tblTareas[TAREAS],"")</f>
        <v>Reporte De Activaciones De Cd Y Dv</v>
      </c>
      <c r="G1118" t="str">
        <f>_xlfn.XLOOKUP(tblGenerador[[#This Row],[ID_Tarea]],tblTareas[ID],tblTareas[Tipo frecuencia],"")</f>
        <v>semanal</v>
      </c>
      <c r="H1118" t="str">
        <f>_xlfn.XLOOKUP(tblGenerador[[#This Row],[ID_Tarea]],tblTareas[ID],tblTareas[Regla frecuencia],"")</f>
        <v>Lunes</v>
      </c>
      <c r="I1118">
        <f>_xlfn.XLOOKUP(tblGenerador[[#This Row],[ID_Tarea]],tblTareas[ID],tblTareas[Duración Estándar (min)],"")</f>
        <v>10</v>
      </c>
      <c r="J1118" t="str">
        <f>_xlfn.XLOOKUP(tblGenerador[[#This Row],[ID_Tarea]],tblTareas[ID],tblTareas[Turno],"")</f>
        <v>Cualquiera</v>
      </c>
      <c r="K1118" t="str">
        <f>_xlfn.XLOOKUP(tblGenerador[[#This Row],[ID_Tarea]],tblTareas[ID],tblTareas[Puesto],"")</f>
        <v>Sub Coordinadora</v>
      </c>
      <c r="L1118">
        <f>_xlfn.XLOOKUP(tblGenerador[[#This Row],[ID_Tarea]],tblTareas[ID],tblTareas[Frec Diaria],"")</f>
        <v>1</v>
      </c>
      <c r="M1118" t="str">
        <f>_xlfn.XLOOKUP(tblGenerador[[#This Row],[ID_Tarea]],tblTareas[ID],tblTareas[Excluir_Festivos],"")</f>
        <v>si</v>
      </c>
      <c r="N11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19" spans="1:14">
      <c r="A1119" s="6">
        <v>46033</v>
      </c>
      <c r="B1119">
        <f>IFERROR(_xlfn.XLOOKUP(tblGenerador[[#This Row],[Fecha]],tblCalendario[Fecha],tblCalendario[Num de Sem],""),"")</f>
        <v>2</v>
      </c>
      <c r="C1119" t="str">
        <f>IFERROR(_xlfn.XLOOKUP(tblGenerador[[#This Row],[Fecha]],tblCalendario[Fecha],tblCalendario[Dia Semana],""),"")</f>
        <v>domingo</v>
      </c>
      <c r="D1119">
        <f>IFERROR(_xlfn.XLOOKUP(tblGenerador[[#This Row],[Fecha]],tblCalendario[Fecha],tblCalendario[Mes],""),"")</f>
        <v>1</v>
      </c>
      <c r="E1119" t="s">
        <v>198</v>
      </c>
      <c r="F1119" t="str">
        <f>_xlfn.XLOOKUP(tblGenerador[[#This Row],[ID_Tarea]],tblTareas[ID],tblTareas[TAREAS],"")</f>
        <v>Solicitar Comisión Artículos De Promoción</v>
      </c>
      <c r="G1119" t="str">
        <f>_xlfn.XLOOKUP(tblGenerador[[#This Row],[ID_Tarea]],tblTareas[ID],tblTareas[Tipo frecuencia],"")</f>
        <v>semanal</v>
      </c>
      <c r="H1119" t="str">
        <f>_xlfn.XLOOKUP(tblGenerador[[#This Row],[ID_Tarea]],tblTareas[ID],tblTareas[Regla frecuencia],"")</f>
        <v>lunes</v>
      </c>
      <c r="I1119">
        <f>_xlfn.XLOOKUP(tblGenerador[[#This Row],[ID_Tarea]],tblTareas[ID],tblTareas[Duración Estándar (min)],"")</f>
        <v>15</v>
      </c>
      <c r="J1119" t="str">
        <f>_xlfn.XLOOKUP(tblGenerador[[#This Row],[ID_Tarea]],tblTareas[ID],tblTareas[Turno],"")</f>
        <v>Cualquiera</v>
      </c>
      <c r="K1119" t="str">
        <f>_xlfn.XLOOKUP(tblGenerador[[#This Row],[ID_Tarea]],tblTareas[ID],tblTareas[Puesto],"")</f>
        <v>Sub Coordinadora</v>
      </c>
      <c r="L1119">
        <f>_xlfn.XLOOKUP(tblGenerador[[#This Row],[ID_Tarea]],tblTareas[ID],tblTareas[Frec Diaria],"")</f>
        <v>1</v>
      </c>
      <c r="M1119" t="str">
        <f>_xlfn.XLOOKUP(tblGenerador[[#This Row],[ID_Tarea]],tblTareas[ID],tblTareas[Excluir_Festivos],"")</f>
        <v>si</v>
      </c>
      <c r="N11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0" spans="1:14">
      <c r="A1120" s="6">
        <v>46033</v>
      </c>
      <c r="B1120">
        <f>IFERROR(_xlfn.XLOOKUP(tblGenerador[[#This Row],[Fecha]],tblCalendario[Fecha],tblCalendario[Num de Sem],""),"")</f>
        <v>2</v>
      </c>
      <c r="C1120" t="str">
        <f>IFERROR(_xlfn.XLOOKUP(tblGenerador[[#This Row],[Fecha]],tblCalendario[Fecha],tblCalendario[Dia Semana],""),"")</f>
        <v>domingo</v>
      </c>
      <c r="D1120">
        <f>IFERROR(_xlfn.XLOOKUP(tblGenerador[[#This Row],[Fecha]],tblCalendario[Fecha],tblCalendario[Mes],""),"")</f>
        <v>1</v>
      </c>
      <c r="E1120" t="s">
        <v>199</v>
      </c>
      <c r="F1120" t="str">
        <f>_xlfn.XLOOKUP(tblGenerador[[#This Row],[ID_Tarea]],tblTareas[ID],tblTareas[TAREAS],"")</f>
        <v>Reporte De Horas Extras</v>
      </c>
      <c r="G1120" t="str">
        <f>_xlfn.XLOOKUP(tblGenerador[[#This Row],[ID_Tarea]],tblTareas[ID],tblTareas[Tipo frecuencia],"")</f>
        <v>semanal</v>
      </c>
      <c r="H1120" t="str">
        <f>_xlfn.XLOOKUP(tblGenerador[[#This Row],[ID_Tarea]],tblTareas[ID],tblTareas[Regla frecuencia],"")</f>
        <v>lunes</v>
      </c>
      <c r="I1120">
        <f>_xlfn.XLOOKUP(tblGenerador[[#This Row],[ID_Tarea]],tblTareas[ID],tblTareas[Duración Estándar (min)],"")</f>
        <v>5</v>
      </c>
      <c r="J1120" t="str">
        <f>_xlfn.XLOOKUP(tblGenerador[[#This Row],[ID_Tarea]],tblTareas[ID],tblTareas[Turno],"")</f>
        <v>Cualquiera</v>
      </c>
      <c r="K1120" t="str">
        <f>_xlfn.XLOOKUP(tblGenerador[[#This Row],[ID_Tarea]],tblTareas[ID],tblTareas[Puesto],"")</f>
        <v>Sub Coordinadora</v>
      </c>
      <c r="L1120">
        <f>_xlfn.XLOOKUP(tblGenerador[[#This Row],[ID_Tarea]],tblTareas[ID],tblTareas[Frec Diaria],"")</f>
        <v>1</v>
      </c>
      <c r="M1120" t="str">
        <f>_xlfn.XLOOKUP(tblGenerador[[#This Row],[ID_Tarea]],tblTareas[ID],tblTareas[Excluir_Festivos],"")</f>
        <v>si</v>
      </c>
      <c r="N11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1" spans="1:14">
      <c r="A1121" s="6">
        <v>46033</v>
      </c>
      <c r="B1121">
        <f>IFERROR(_xlfn.XLOOKUP(tblGenerador[[#This Row],[Fecha]],tblCalendario[Fecha],tblCalendario[Num de Sem],""),"")</f>
        <v>2</v>
      </c>
      <c r="C1121" t="str">
        <f>IFERROR(_xlfn.XLOOKUP(tblGenerador[[#This Row],[Fecha]],tblCalendario[Fecha],tblCalendario[Dia Semana],""),"")</f>
        <v>domingo</v>
      </c>
      <c r="D1121">
        <f>IFERROR(_xlfn.XLOOKUP(tblGenerador[[#This Row],[Fecha]],tblCalendario[Fecha],tblCalendario[Mes],""),"")</f>
        <v>1</v>
      </c>
      <c r="E1121" t="s">
        <v>200</v>
      </c>
      <c r="F1121" t="str">
        <f>_xlfn.XLOOKUP(tblGenerador[[#This Row],[ID_Tarea]],tblTareas[ID],tblTareas[TAREAS],"")</f>
        <v>Presupuesto De Venta Semanal (Lunes, Hrs Sac)</v>
      </c>
      <c r="G1121" t="str">
        <f>_xlfn.XLOOKUP(tblGenerador[[#This Row],[ID_Tarea]],tblTareas[ID],tblTareas[Tipo frecuencia],"")</f>
        <v>semanal</v>
      </c>
      <c r="H1121" t="str">
        <f>_xlfn.XLOOKUP(tblGenerador[[#This Row],[ID_Tarea]],tblTareas[ID],tblTareas[Regla frecuencia],"")</f>
        <v>lunes</v>
      </c>
      <c r="I1121">
        <f>_xlfn.XLOOKUP(tblGenerador[[#This Row],[ID_Tarea]],tblTareas[ID],tblTareas[Duración Estándar (min)],"")</f>
        <v>10</v>
      </c>
      <c r="J1121" t="str">
        <f>_xlfn.XLOOKUP(tblGenerador[[#This Row],[ID_Tarea]],tblTareas[ID],tblTareas[Turno],"")</f>
        <v>Cualquiera</v>
      </c>
      <c r="K1121" t="str">
        <f>_xlfn.XLOOKUP(tblGenerador[[#This Row],[ID_Tarea]],tblTareas[ID],tblTareas[Puesto],"")</f>
        <v>Sub Coordinadora</v>
      </c>
      <c r="L1121">
        <f>_xlfn.XLOOKUP(tblGenerador[[#This Row],[ID_Tarea]],tblTareas[ID],tblTareas[Frec Diaria],"")</f>
        <v>1</v>
      </c>
      <c r="M1121" t="str">
        <f>_xlfn.XLOOKUP(tblGenerador[[#This Row],[ID_Tarea]],tblTareas[ID],tblTareas[Excluir_Festivos],"")</f>
        <v>si</v>
      </c>
      <c r="N11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2" spans="1:14">
      <c r="A1122" s="6">
        <v>46033</v>
      </c>
      <c r="B1122">
        <f>IFERROR(_xlfn.XLOOKUP(tblGenerador[[#This Row],[Fecha]],tblCalendario[Fecha],tblCalendario[Num de Sem],""),"")</f>
        <v>2</v>
      </c>
      <c r="C1122" t="str">
        <f>IFERROR(_xlfn.XLOOKUP(tblGenerador[[#This Row],[Fecha]],tblCalendario[Fecha],tblCalendario[Dia Semana],""),"")</f>
        <v>domingo</v>
      </c>
      <c r="D1122">
        <f>IFERROR(_xlfn.XLOOKUP(tblGenerador[[#This Row],[Fecha]],tblCalendario[Fecha],tblCalendario[Mes],""),"")</f>
        <v>1</v>
      </c>
      <c r="E1122" t="s">
        <v>201</v>
      </c>
      <c r="F1122" t="str">
        <f>_xlfn.XLOOKUP(tblGenerador[[#This Row],[ID_Tarea]],tblTareas[ID],tblTareas[TAREAS],"")</f>
        <v>Seguimiento Tareas Colaboradores</v>
      </c>
      <c r="G1122" t="str">
        <f>_xlfn.XLOOKUP(tblGenerador[[#This Row],[ID_Tarea]],tblTareas[ID],tblTareas[Tipo frecuencia],"")</f>
        <v>diario</v>
      </c>
      <c r="H1122" t="str">
        <f>_xlfn.XLOOKUP(tblGenerador[[#This Row],[ID_Tarea]],tblTareas[ID],tblTareas[Regla frecuencia],"")</f>
        <v>lunes a sabado</v>
      </c>
      <c r="I1122">
        <f>_xlfn.XLOOKUP(tblGenerador[[#This Row],[ID_Tarea]],tblTareas[ID],tblTareas[Duración Estándar (min)],"")</f>
        <v>5</v>
      </c>
      <c r="J1122" t="str">
        <f>_xlfn.XLOOKUP(tblGenerador[[#This Row],[ID_Tarea]],tblTareas[ID],tblTareas[Turno],"")</f>
        <v>Cualquiera</v>
      </c>
      <c r="K1122" t="str">
        <f>_xlfn.XLOOKUP(tblGenerador[[#This Row],[ID_Tarea]],tblTareas[ID],tblTareas[Puesto],"")</f>
        <v>Sub Coordinadora</v>
      </c>
      <c r="L1122">
        <f>_xlfn.XLOOKUP(tblGenerador[[#This Row],[ID_Tarea]],tblTareas[ID],tblTareas[Frec Diaria],"")</f>
        <v>1</v>
      </c>
      <c r="M1122" t="str">
        <f>_xlfn.XLOOKUP(tblGenerador[[#This Row],[ID_Tarea]],tblTareas[ID],tblTareas[Excluir_Festivos],"")</f>
        <v>si</v>
      </c>
      <c r="N11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3" spans="1:14">
      <c r="A1123" s="6">
        <v>46033</v>
      </c>
      <c r="B1123">
        <f>IFERROR(_xlfn.XLOOKUP(tblGenerador[[#This Row],[Fecha]],tblCalendario[Fecha],tblCalendario[Num de Sem],""),"")</f>
        <v>2</v>
      </c>
      <c r="C1123" t="str">
        <f>IFERROR(_xlfn.XLOOKUP(tblGenerador[[#This Row],[Fecha]],tblCalendario[Fecha],tblCalendario[Dia Semana],""),"")</f>
        <v>domingo</v>
      </c>
      <c r="D1123">
        <f>IFERROR(_xlfn.XLOOKUP(tblGenerador[[#This Row],[Fecha]],tblCalendario[Fecha],tblCalendario[Mes],""),"")</f>
        <v>1</v>
      </c>
      <c r="E1123" t="s">
        <v>202</v>
      </c>
      <c r="F1123" t="str">
        <f>_xlfn.XLOOKUP(tblGenerador[[#This Row],[ID_Tarea]],tblTareas[ID],tblTareas[TAREAS],"")</f>
        <v>Capacitacion equipo</v>
      </c>
      <c r="G1123" t="str">
        <f>_xlfn.XLOOKUP(tblGenerador[[#This Row],[ID_Tarea]],tblTareas[ID],tblTareas[Tipo frecuencia],"")</f>
        <v>diario</v>
      </c>
      <c r="H1123" t="str">
        <f>_xlfn.XLOOKUP(tblGenerador[[#This Row],[ID_Tarea]],tblTareas[ID],tblTareas[Regla frecuencia],"")</f>
        <v>lunes a sabado</v>
      </c>
      <c r="I1123">
        <f>_xlfn.XLOOKUP(tblGenerador[[#This Row],[ID_Tarea]],tblTareas[ID],tblTareas[Duración Estándar (min)],"")</f>
        <v>10</v>
      </c>
      <c r="J1123" t="str">
        <f>_xlfn.XLOOKUP(tblGenerador[[#This Row],[ID_Tarea]],tblTareas[ID],tblTareas[Turno],"")</f>
        <v>Cualquiera</v>
      </c>
      <c r="K1123" t="str">
        <f>_xlfn.XLOOKUP(tblGenerador[[#This Row],[ID_Tarea]],tblTareas[ID],tblTareas[Puesto],"")</f>
        <v>Sub Coordinadora</v>
      </c>
      <c r="L1123">
        <f>_xlfn.XLOOKUP(tblGenerador[[#This Row],[ID_Tarea]],tblTareas[ID],tblTareas[Frec Diaria],"")</f>
        <v>1</v>
      </c>
      <c r="M1123" t="str">
        <f>_xlfn.XLOOKUP(tblGenerador[[#This Row],[ID_Tarea]],tblTareas[ID],tblTareas[Excluir_Festivos],"")</f>
        <v>si</v>
      </c>
      <c r="N11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4" spans="1:14">
      <c r="A1124" s="6">
        <v>46033</v>
      </c>
      <c r="B1124">
        <f>IFERROR(_xlfn.XLOOKUP(tblGenerador[[#This Row],[Fecha]],tblCalendario[Fecha],tblCalendario[Num de Sem],""),"")</f>
        <v>2</v>
      </c>
      <c r="C1124" t="str">
        <f>IFERROR(_xlfn.XLOOKUP(tblGenerador[[#This Row],[Fecha]],tblCalendario[Fecha],tblCalendario[Dia Semana],""),"")</f>
        <v>domingo</v>
      </c>
      <c r="D1124">
        <f>IFERROR(_xlfn.XLOOKUP(tblGenerador[[#This Row],[Fecha]],tblCalendario[Fecha],tblCalendario[Mes],""),"")</f>
        <v>1</v>
      </c>
      <c r="E1124" t="s">
        <v>203</v>
      </c>
      <c r="F1124" t="str">
        <f>_xlfn.XLOOKUP(tblGenerador[[#This Row],[ID_Tarea]],tblTareas[ID],tblTareas[TAREAS],"")</f>
        <v>Reunión Acountability Coordinador 9:00am</v>
      </c>
      <c r="G1124" t="str">
        <f>_xlfn.XLOOKUP(tblGenerador[[#This Row],[ID_Tarea]],tblTareas[ID],tblTareas[Tipo frecuencia],"")</f>
        <v>semanal</v>
      </c>
      <c r="H1124" t="str">
        <f>_xlfn.XLOOKUP(tblGenerador[[#This Row],[ID_Tarea]],tblTareas[ID],tblTareas[Regla frecuencia],"")</f>
        <v>Lunes</v>
      </c>
      <c r="I1124">
        <f>_xlfn.XLOOKUP(tblGenerador[[#This Row],[ID_Tarea]],tblTareas[ID],tblTareas[Duración Estándar (min)],"")</f>
        <v>60</v>
      </c>
      <c r="J1124" t="str">
        <f>_xlfn.XLOOKUP(tblGenerador[[#This Row],[ID_Tarea]],tblTareas[ID],tblTareas[Turno],"")</f>
        <v>Cualquiera</v>
      </c>
      <c r="K1124" t="str">
        <f>_xlfn.XLOOKUP(tblGenerador[[#This Row],[ID_Tarea]],tblTareas[ID],tblTareas[Puesto],"")</f>
        <v>Sub Coordinadora</v>
      </c>
      <c r="L1124">
        <f>_xlfn.XLOOKUP(tblGenerador[[#This Row],[ID_Tarea]],tblTareas[ID],tblTareas[Frec Diaria],"")</f>
        <v>1</v>
      </c>
      <c r="M1124" t="str">
        <f>_xlfn.XLOOKUP(tblGenerador[[#This Row],[ID_Tarea]],tblTareas[ID],tblTareas[Excluir_Festivos],"")</f>
        <v>si</v>
      </c>
      <c r="N11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5" spans="1:14">
      <c r="A1125" s="6">
        <v>46033</v>
      </c>
      <c r="B1125">
        <f>IFERROR(_xlfn.XLOOKUP(tblGenerador[[#This Row],[Fecha]],tblCalendario[Fecha],tblCalendario[Num de Sem],""),"")</f>
        <v>2</v>
      </c>
      <c r="C1125" t="str">
        <f>IFERROR(_xlfn.XLOOKUP(tblGenerador[[#This Row],[Fecha]],tblCalendario[Fecha],tblCalendario[Dia Semana],""),"")</f>
        <v>domingo</v>
      </c>
      <c r="D1125">
        <f>IFERROR(_xlfn.XLOOKUP(tblGenerador[[#This Row],[Fecha]],tblCalendario[Fecha],tblCalendario[Mes],""),"")</f>
        <v>1</v>
      </c>
      <c r="E1125" t="s">
        <v>204</v>
      </c>
      <c r="F1125" t="str">
        <f>_xlfn.XLOOKUP(tblGenerador[[#This Row],[ID_Tarea]],tblTareas[ID],tblTareas[TAREAS],"")</f>
        <v># De Contactos Nuevos Por Vendedor</v>
      </c>
      <c r="G1125" t="str">
        <f>_xlfn.XLOOKUP(tblGenerador[[#This Row],[ID_Tarea]],tblTareas[ID],tblTareas[Tipo frecuencia],"")</f>
        <v>semanal</v>
      </c>
      <c r="H1125" t="str">
        <f>_xlfn.XLOOKUP(tblGenerador[[#This Row],[ID_Tarea]],tblTareas[ID],tblTareas[Regla frecuencia],"")</f>
        <v>jueves</v>
      </c>
      <c r="I1125">
        <f>_xlfn.XLOOKUP(tblGenerador[[#This Row],[ID_Tarea]],tblTareas[ID],tblTareas[Duración Estándar (min)],"")</f>
        <v>5</v>
      </c>
      <c r="J1125" t="str">
        <f>_xlfn.XLOOKUP(tblGenerador[[#This Row],[ID_Tarea]],tblTareas[ID],tblTareas[Turno],"")</f>
        <v>Cualquiera</v>
      </c>
      <c r="K1125" t="str">
        <f>_xlfn.XLOOKUP(tblGenerador[[#This Row],[ID_Tarea]],tblTareas[ID],tblTareas[Puesto],"")</f>
        <v>Sub Coordinadora</v>
      </c>
      <c r="L1125">
        <f>_xlfn.XLOOKUP(tblGenerador[[#This Row],[ID_Tarea]],tblTareas[ID],tblTareas[Frec Diaria],"")</f>
        <v>1</v>
      </c>
      <c r="M1125" t="str">
        <f>_xlfn.XLOOKUP(tblGenerador[[#This Row],[ID_Tarea]],tblTareas[ID],tblTareas[Excluir_Festivos],"")</f>
        <v>si</v>
      </c>
      <c r="N11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6" spans="1:14">
      <c r="A1126" s="6">
        <v>46033</v>
      </c>
      <c r="B1126">
        <f>IFERROR(_xlfn.XLOOKUP(tblGenerador[[#This Row],[Fecha]],tblCalendario[Fecha],tblCalendario[Num de Sem],""),"")</f>
        <v>2</v>
      </c>
      <c r="C1126" t="str">
        <f>IFERROR(_xlfn.XLOOKUP(tblGenerador[[#This Row],[Fecha]],tblCalendario[Fecha],tblCalendario[Dia Semana],""),"")</f>
        <v>domingo</v>
      </c>
      <c r="D1126">
        <f>IFERROR(_xlfn.XLOOKUP(tblGenerador[[#This Row],[Fecha]],tblCalendario[Fecha],tblCalendario[Mes],""),"")</f>
        <v>1</v>
      </c>
      <c r="E1126" t="s">
        <v>205</v>
      </c>
      <c r="F1126" t="str">
        <f>_xlfn.XLOOKUP(tblGenerador[[#This Row],[ID_Tarea]],tblTareas[ID],tblTareas[TAREAS],"")</f>
        <v>Registro de Ventas Perdidas</v>
      </c>
      <c r="G1126" t="str">
        <f>_xlfn.XLOOKUP(tblGenerador[[#This Row],[ID_Tarea]],tblTareas[ID],tblTareas[Tipo frecuencia],"")</f>
        <v>diario</v>
      </c>
      <c r="H1126" t="str">
        <f>_xlfn.XLOOKUP(tblGenerador[[#This Row],[ID_Tarea]],tblTareas[ID],tblTareas[Regla frecuencia],"")</f>
        <v>lunes a sabado</v>
      </c>
      <c r="I1126">
        <f>_xlfn.XLOOKUP(tblGenerador[[#This Row],[ID_Tarea]],tblTareas[ID],tblTareas[Duración Estándar (min)],"")</f>
        <v>10</v>
      </c>
      <c r="J1126" t="str">
        <f>_xlfn.XLOOKUP(tblGenerador[[#This Row],[ID_Tarea]],tblTareas[ID],tblTareas[Turno],"")</f>
        <v>Cualquiera</v>
      </c>
      <c r="K1126" t="str">
        <f>_xlfn.XLOOKUP(tblGenerador[[#This Row],[ID_Tarea]],tblTareas[ID],tblTareas[Puesto],"")</f>
        <v>Asesora Ventas</v>
      </c>
      <c r="L1126">
        <f>_xlfn.XLOOKUP(tblGenerador[[#This Row],[ID_Tarea]],tblTareas[ID],tblTareas[Frec Diaria],"")</f>
        <v>2</v>
      </c>
      <c r="M1126" t="str">
        <f>_xlfn.XLOOKUP(tblGenerador[[#This Row],[ID_Tarea]],tblTareas[ID],tblTareas[Excluir_Festivos],"")</f>
        <v>si</v>
      </c>
      <c r="N11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7" spans="1:14">
      <c r="A1127" s="6">
        <v>46033</v>
      </c>
      <c r="B1127">
        <f>IFERROR(_xlfn.XLOOKUP(tblGenerador[[#This Row],[Fecha]],tblCalendario[Fecha],tblCalendario[Num de Sem],""),"")</f>
        <v>2</v>
      </c>
      <c r="C1127" t="str">
        <f>IFERROR(_xlfn.XLOOKUP(tblGenerador[[#This Row],[Fecha]],tblCalendario[Fecha],tblCalendario[Dia Semana],""),"")</f>
        <v>domingo</v>
      </c>
      <c r="D1127">
        <f>IFERROR(_xlfn.XLOOKUP(tblGenerador[[#This Row],[Fecha]],tblCalendario[Fecha],tblCalendario[Mes],""),"")</f>
        <v>1</v>
      </c>
      <c r="E1127" t="s">
        <v>4696</v>
      </c>
      <c r="F1127" t="str">
        <f>_xlfn.XLOOKUP(tblGenerador[[#This Row],[ID_Tarea]],tblTareas[ID],tblTareas[TAREAS],"")</f>
        <v>Impresion Lista De Exhibición</v>
      </c>
      <c r="G1127" t="str">
        <f>_xlfn.XLOOKUP(tblGenerador[[#This Row],[ID_Tarea]],tblTareas[ID],tblTareas[Tipo frecuencia],"")</f>
        <v>personalizada</v>
      </c>
      <c r="H1127" t="str">
        <f>_xlfn.XLOOKUP(tblGenerador[[#This Row],[ID_Tarea]],tblTareas[ID],tblTareas[Regla frecuencia],"")</f>
        <v>dia 8, dia 23</v>
      </c>
      <c r="I1127">
        <f>_xlfn.XLOOKUP(tblGenerador[[#This Row],[ID_Tarea]],tblTareas[ID],tblTareas[Duración Estándar (min)],"")</f>
        <v>30</v>
      </c>
      <c r="J1127" t="str">
        <f>_xlfn.XLOOKUP(tblGenerador[[#This Row],[ID_Tarea]],tblTareas[ID],tblTareas[Turno],"")</f>
        <v>Cualquiera</v>
      </c>
      <c r="K1127" t="str">
        <f>_xlfn.XLOOKUP(tblGenerador[[#This Row],[ID_Tarea]],tblTareas[ID],tblTareas[Puesto],"")</f>
        <v>Sub Coordinadora</v>
      </c>
      <c r="L1127">
        <f>_xlfn.XLOOKUP(tblGenerador[[#This Row],[ID_Tarea]],tblTareas[ID],tblTareas[Frec Diaria],"")</f>
        <v>1</v>
      </c>
      <c r="M1127" t="str">
        <f>_xlfn.XLOOKUP(tblGenerador[[#This Row],[ID_Tarea]],tblTareas[ID],tblTareas[Excluir_Festivos],"")</f>
        <v>si</v>
      </c>
      <c r="N11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8" spans="1:14">
      <c r="A1128" s="6">
        <v>46033</v>
      </c>
      <c r="B1128">
        <f>IFERROR(_xlfn.XLOOKUP(tblGenerador[[#This Row],[Fecha]],tblCalendario[Fecha],tblCalendario[Num de Sem],""),"")</f>
        <v>2</v>
      </c>
      <c r="C1128" t="str">
        <f>IFERROR(_xlfn.XLOOKUP(tblGenerador[[#This Row],[Fecha]],tblCalendario[Fecha],tblCalendario[Dia Semana],""),"")</f>
        <v>domingo</v>
      </c>
      <c r="D1128">
        <f>IFERROR(_xlfn.XLOOKUP(tblGenerador[[#This Row],[Fecha]],tblCalendario[Fecha],tblCalendario[Mes],""),"")</f>
        <v>1</v>
      </c>
      <c r="E1128" t="s">
        <v>206</v>
      </c>
      <c r="F1128" t="str">
        <f>_xlfn.XLOOKUP(tblGenerador[[#This Row],[ID_Tarea]],tblTareas[ID],tblTareas[TAREAS],"")</f>
        <v>Calca D Tallas En C/Zapato De Exhibición</v>
      </c>
      <c r="G1128" t="str">
        <f>_xlfn.XLOOKUP(tblGenerador[[#This Row],[ID_Tarea]],tblTareas[ID],tblTareas[Tipo frecuencia],"")</f>
        <v>semanal</v>
      </c>
      <c r="H1128" t="str">
        <f>_xlfn.XLOOKUP(tblGenerador[[#This Row],[ID_Tarea]],tblTareas[ID],tblTareas[Regla frecuencia],"")</f>
        <v>lunes</v>
      </c>
      <c r="I1128">
        <f>_xlfn.XLOOKUP(tblGenerador[[#This Row],[ID_Tarea]],tblTareas[ID],tblTareas[Duración Estándar (min)],"")</f>
        <v>15</v>
      </c>
      <c r="J1128" t="str">
        <f>_xlfn.XLOOKUP(tblGenerador[[#This Row],[ID_Tarea]],tblTareas[ID],tblTareas[Turno],"")</f>
        <v>Cualquiera</v>
      </c>
      <c r="K1128" t="str">
        <f>_xlfn.XLOOKUP(tblGenerador[[#This Row],[ID_Tarea]],tblTareas[ID],tblTareas[Puesto],"")</f>
        <v>Sub Coordinadora</v>
      </c>
      <c r="L1128">
        <f>_xlfn.XLOOKUP(tblGenerador[[#This Row],[ID_Tarea]],tblTareas[ID],tblTareas[Frec Diaria],"")</f>
        <v>1</v>
      </c>
      <c r="M1128" t="str">
        <f>_xlfn.XLOOKUP(tblGenerador[[#This Row],[ID_Tarea]],tblTareas[ID],tblTareas[Excluir_Festivos],"")</f>
        <v>si</v>
      </c>
      <c r="N11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29" spans="1:14">
      <c r="A1129" s="6">
        <v>46033</v>
      </c>
      <c r="B1129">
        <f>IFERROR(_xlfn.XLOOKUP(tblGenerador[[#This Row],[Fecha]],tblCalendario[Fecha],tblCalendario[Num de Sem],""),"")</f>
        <v>2</v>
      </c>
      <c r="C1129" t="str">
        <f>IFERROR(_xlfn.XLOOKUP(tblGenerador[[#This Row],[Fecha]],tblCalendario[Fecha],tblCalendario[Dia Semana],""),"")</f>
        <v>domingo</v>
      </c>
      <c r="D1129">
        <f>IFERROR(_xlfn.XLOOKUP(tblGenerador[[#This Row],[Fecha]],tblCalendario[Fecha],tblCalendario[Mes],""),"")</f>
        <v>1</v>
      </c>
      <c r="E1129" t="s">
        <v>207</v>
      </c>
      <c r="F1129" t="str">
        <f>_xlfn.XLOOKUP(tblGenerador[[#This Row],[ID_Tarea]],tblTareas[ID],tblTareas[TAREAS],"")</f>
        <v xml:space="preserve">Limpieza Y Orden En Mostrador </v>
      </c>
      <c r="G1129" t="str">
        <f>_xlfn.XLOOKUP(tblGenerador[[#This Row],[ID_Tarea]],tblTareas[ID],tblTareas[Tipo frecuencia],"")</f>
        <v>diario</v>
      </c>
      <c r="H1129" t="str">
        <f>_xlfn.XLOOKUP(tblGenerador[[#This Row],[ID_Tarea]],tblTareas[ID],tblTareas[Regla frecuencia],"")</f>
        <v>lunes a sabado</v>
      </c>
      <c r="I1129">
        <f>_xlfn.XLOOKUP(tblGenerador[[#This Row],[ID_Tarea]],tblTareas[ID],tblTareas[Duración Estándar (min)],"")</f>
        <v>20</v>
      </c>
      <c r="J1129" t="str">
        <f>_xlfn.XLOOKUP(tblGenerador[[#This Row],[ID_Tarea]],tblTareas[ID],tblTareas[Turno],"")</f>
        <v>Cualquiera</v>
      </c>
      <c r="K1129" t="str">
        <f>_xlfn.XLOOKUP(tblGenerador[[#This Row],[ID_Tarea]],tblTareas[ID],tblTareas[Puesto],"")</f>
        <v>Sub Coordinadora</v>
      </c>
      <c r="L1129">
        <f>_xlfn.XLOOKUP(tblGenerador[[#This Row],[ID_Tarea]],tblTareas[ID],tblTareas[Frec Diaria],"")</f>
        <v>1</v>
      </c>
      <c r="M1129" t="str">
        <f>_xlfn.XLOOKUP(tblGenerador[[#This Row],[ID_Tarea]],tblTareas[ID],tblTareas[Excluir_Festivos],"")</f>
        <v>si</v>
      </c>
      <c r="N11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0" spans="1:14">
      <c r="A1130" s="6">
        <v>46033</v>
      </c>
      <c r="B1130">
        <f>IFERROR(_xlfn.XLOOKUP(tblGenerador[[#This Row],[Fecha]],tblCalendario[Fecha],tblCalendario[Num de Sem],""),"")</f>
        <v>2</v>
      </c>
      <c r="C1130" t="str">
        <f>IFERROR(_xlfn.XLOOKUP(tblGenerador[[#This Row],[Fecha]],tblCalendario[Fecha],tblCalendario[Dia Semana],""),"")</f>
        <v>domingo</v>
      </c>
      <c r="D1130">
        <f>IFERROR(_xlfn.XLOOKUP(tblGenerador[[#This Row],[Fecha]],tblCalendario[Fecha],tblCalendario[Mes],""),"")</f>
        <v>1</v>
      </c>
      <c r="E1130" t="s">
        <v>208</v>
      </c>
      <c r="F1130" t="str">
        <f>_xlfn.XLOOKUP(tblGenerador[[#This Row],[ID_Tarea]],tblTareas[ID],tblTareas[TAREAS],"")</f>
        <v>Acomodo Y Orden En Exhibiciones</v>
      </c>
      <c r="G1130" t="str">
        <f>_xlfn.XLOOKUP(tblGenerador[[#This Row],[ID_Tarea]],tblTareas[ID],tblTareas[Tipo frecuencia],"")</f>
        <v>semanal</v>
      </c>
      <c r="H1130" t="str">
        <f>_xlfn.XLOOKUP(tblGenerador[[#This Row],[ID_Tarea]],tblTareas[ID],tblTareas[Regla frecuencia],"")</f>
        <v>miércoles</v>
      </c>
      <c r="I1130">
        <f>_xlfn.XLOOKUP(tblGenerador[[#This Row],[ID_Tarea]],tblTareas[ID],tblTareas[Duración Estándar (min)],"")</f>
        <v>10</v>
      </c>
      <c r="J1130" t="str">
        <f>_xlfn.XLOOKUP(tblGenerador[[#This Row],[ID_Tarea]],tblTareas[ID],tblTareas[Turno],"")</f>
        <v>Cualquiera</v>
      </c>
      <c r="K1130" t="str">
        <f>_xlfn.XLOOKUP(tblGenerador[[#This Row],[ID_Tarea]],tblTareas[ID],tblTareas[Puesto],"")</f>
        <v>Sub Coordinadora</v>
      </c>
      <c r="L1130">
        <f>_xlfn.XLOOKUP(tblGenerador[[#This Row],[ID_Tarea]],tblTareas[ID],tblTareas[Frec Diaria],"")</f>
        <v>1</v>
      </c>
      <c r="M1130" t="str">
        <f>_xlfn.XLOOKUP(tblGenerador[[#This Row],[ID_Tarea]],tblTareas[ID],tblTareas[Excluir_Festivos],"")</f>
        <v>si</v>
      </c>
      <c r="N11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1" spans="1:14">
      <c r="A1131" s="6">
        <v>46033</v>
      </c>
      <c r="B1131">
        <f>IFERROR(_xlfn.XLOOKUP(tblGenerador[[#This Row],[Fecha]],tblCalendario[Fecha],tblCalendario[Num de Sem],""),"")</f>
        <v>2</v>
      </c>
      <c r="C1131" t="str">
        <f>IFERROR(_xlfn.XLOOKUP(tblGenerador[[#This Row],[Fecha]],tblCalendario[Fecha],tblCalendario[Dia Semana],""),"")</f>
        <v>domingo</v>
      </c>
      <c r="D1131">
        <f>IFERROR(_xlfn.XLOOKUP(tblGenerador[[#This Row],[Fecha]],tblCalendario[Fecha],tblCalendario[Mes],""),"")</f>
        <v>1</v>
      </c>
      <c r="E1131" t="s">
        <v>209</v>
      </c>
      <c r="F1131" t="str">
        <f>_xlfn.XLOOKUP(tblGenerador[[#This Row],[ID_Tarea]],tblTareas[ID],tblTareas[TAREAS],"")</f>
        <v>Evidencia De Aparadores</v>
      </c>
      <c r="G1131" t="str">
        <f>_xlfn.XLOOKUP(tblGenerador[[#This Row],[ID_Tarea]],tblTareas[ID],tblTareas[Tipo frecuencia],"")</f>
        <v>semanal</v>
      </c>
      <c r="H1131" t="str">
        <f>_xlfn.XLOOKUP(tblGenerador[[#This Row],[ID_Tarea]],tblTareas[ID],tblTareas[Regla frecuencia],"")</f>
        <v>jueves</v>
      </c>
      <c r="I1131">
        <f>_xlfn.XLOOKUP(tblGenerador[[#This Row],[ID_Tarea]],tblTareas[ID],tblTareas[Duración Estándar (min)],"")</f>
        <v>10</v>
      </c>
      <c r="J1131" t="str">
        <f>_xlfn.XLOOKUP(tblGenerador[[#This Row],[ID_Tarea]],tblTareas[ID],tblTareas[Turno],"")</f>
        <v>Cualquiera</v>
      </c>
      <c r="K1131" t="str">
        <f>_xlfn.XLOOKUP(tblGenerador[[#This Row],[ID_Tarea]],tblTareas[ID],tblTareas[Puesto],"")</f>
        <v>Sub Coordinadora</v>
      </c>
      <c r="L1131">
        <f>_xlfn.XLOOKUP(tblGenerador[[#This Row],[ID_Tarea]],tblTareas[ID],tblTareas[Frec Diaria],"")</f>
        <v>1</v>
      </c>
      <c r="M1131" t="str">
        <f>_xlfn.XLOOKUP(tblGenerador[[#This Row],[ID_Tarea]],tblTareas[ID],tblTareas[Excluir_Festivos],"")</f>
        <v>si</v>
      </c>
      <c r="N11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2" spans="1:14">
      <c r="A1132" s="6">
        <v>46033</v>
      </c>
      <c r="B1132">
        <f>IFERROR(_xlfn.XLOOKUP(tblGenerador[[#This Row],[Fecha]],tblCalendario[Fecha],tblCalendario[Num de Sem],""),"")</f>
        <v>2</v>
      </c>
      <c r="C1132" t="str">
        <f>IFERROR(_xlfn.XLOOKUP(tblGenerador[[#This Row],[Fecha]],tblCalendario[Fecha],tblCalendario[Dia Semana],""),"")</f>
        <v>domingo</v>
      </c>
      <c r="D1132">
        <f>IFERROR(_xlfn.XLOOKUP(tblGenerador[[#This Row],[Fecha]],tblCalendario[Fecha],tblCalendario[Mes],""),"")</f>
        <v>1</v>
      </c>
      <c r="E1132" t="s">
        <v>210</v>
      </c>
      <c r="F1132" t="str">
        <f>_xlfn.XLOOKUP(tblGenerador[[#This Row],[ID_Tarea]],tblTareas[ID],tblTareas[TAREAS],"")</f>
        <v>Identificar Art Con Foto Errónea</v>
      </c>
      <c r="G1132" t="str">
        <f>_xlfn.XLOOKUP(tblGenerador[[#This Row],[ID_Tarea]],tblTareas[ID],tblTareas[Tipo frecuencia],"")</f>
        <v>personalizada</v>
      </c>
      <c r="H1132" t="str">
        <f>_xlfn.XLOOKUP(tblGenerador[[#This Row],[ID_Tarea]],tblTareas[ID],tblTareas[Regla frecuencia],"")</f>
        <v>dia 8, dia 23</v>
      </c>
      <c r="I1132">
        <f>_xlfn.XLOOKUP(tblGenerador[[#This Row],[ID_Tarea]],tblTareas[ID],tblTareas[Duración Estándar (min)],"")</f>
        <v>10</v>
      </c>
      <c r="J1132" t="str">
        <f>_xlfn.XLOOKUP(tblGenerador[[#This Row],[ID_Tarea]],tblTareas[ID],tblTareas[Turno],"")</f>
        <v>Cualquiera</v>
      </c>
      <c r="K1132" t="str">
        <f>_xlfn.XLOOKUP(tblGenerador[[#This Row],[ID_Tarea]],tblTareas[ID],tblTareas[Puesto],"")</f>
        <v>Sub Coordinadora</v>
      </c>
      <c r="L1132">
        <f>_xlfn.XLOOKUP(tblGenerador[[#This Row],[ID_Tarea]],tblTareas[ID],tblTareas[Frec Diaria],"")</f>
        <v>1</v>
      </c>
      <c r="M1132" t="str">
        <f>_xlfn.XLOOKUP(tblGenerador[[#This Row],[ID_Tarea]],tblTareas[ID],tblTareas[Excluir_Festivos],"")</f>
        <v>si</v>
      </c>
      <c r="N11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3" spans="1:14">
      <c r="A1133" s="6">
        <v>46033</v>
      </c>
      <c r="B1133">
        <f>IFERROR(_xlfn.XLOOKUP(tblGenerador[[#This Row],[Fecha]],tblCalendario[Fecha],tblCalendario[Num de Sem],""),"")</f>
        <v>2</v>
      </c>
      <c r="C1133" t="str">
        <f>IFERROR(_xlfn.XLOOKUP(tblGenerador[[#This Row],[Fecha]],tblCalendario[Fecha],tblCalendario[Dia Semana],""),"")</f>
        <v>domingo</v>
      </c>
      <c r="D1133">
        <f>IFERROR(_xlfn.XLOOKUP(tblGenerador[[#This Row],[Fecha]],tblCalendario[Fecha],tblCalendario[Mes],""),"")</f>
        <v>1</v>
      </c>
      <c r="E1133" t="s">
        <v>211</v>
      </c>
      <c r="F1133" t="str">
        <f>_xlfn.XLOOKUP(tblGenerador[[#This Row],[ID_Tarea]],tblTareas[ID],tblTareas[TAREAS],"")</f>
        <v>Lista De Puntos Verdes Vendidos</v>
      </c>
      <c r="G1133" t="str">
        <f>_xlfn.XLOOKUP(tblGenerador[[#This Row],[ID_Tarea]],tblTareas[ID],tblTareas[Tipo frecuencia],"")</f>
        <v>diario</v>
      </c>
      <c r="H1133" t="str">
        <f>_xlfn.XLOOKUP(tblGenerador[[#This Row],[ID_Tarea]],tblTareas[ID],tblTareas[Regla frecuencia],"")</f>
        <v>lunes a sabado</v>
      </c>
      <c r="I1133">
        <f>_xlfn.XLOOKUP(tblGenerador[[#This Row],[ID_Tarea]],tblTareas[ID],tblTareas[Duración Estándar (min)],"")</f>
        <v>10</v>
      </c>
      <c r="J1133" t="str">
        <f>_xlfn.XLOOKUP(tblGenerador[[#This Row],[ID_Tarea]],tblTareas[ID],tblTareas[Turno],"")</f>
        <v>Cualquiera</v>
      </c>
      <c r="K1133" t="str">
        <f>_xlfn.XLOOKUP(tblGenerador[[#This Row],[ID_Tarea]],tblTareas[ID],tblTareas[Puesto],"")</f>
        <v>Asesora Ventas</v>
      </c>
      <c r="L1133">
        <f>_xlfn.XLOOKUP(tblGenerador[[#This Row],[ID_Tarea]],tblTareas[ID],tblTareas[Frec Diaria],"")</f>
        <v>1</v>
      </c>
      <c r="M1133" t="str">
        <f>_xlfn.XLOOKUP(tblGenerador[[#This Row],[ID_Tarea]],tblTareas[ID],tblTareas[Excluir_Festivos],"")</f>
        <v>si</v>
      </c>
      <c r="N11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4" spans="1:14">
      <c r="A1134" s="6">
        <v>46033</v>
      </c>
      <c r="B1134">
        <f>IFERROR(_xlfn.XLOOKUP(tblGenerador[[#This Row],[Fecha]],tblCalendario[Fecha],tblCalendario[Num de Sem],""),"")</f>
        <v>2</v>
      </c>
      <c r="C1134" t="str">
        <f>IFERROR(_xlfn.XLOOKUP(tblGenerador[[#This Row],[Fecha]],tblCalendario[Fecha],tblCalendario[Dia Semana],""),"")</f>
        <v>domingo</v>
      </c>
      <c r="D1134">
        <f>IFERROR(_xlfn.XLOOKUP(tblGenerador[[#This Row],[Fecha]],tblCalendario[Fecha],tblCalendario[Mes],""),"")</f>
        <v>1</v>
      </c>
      <c r="E1134" t="s">
        <v>212</v>
      </c>
      <c r="F1134" t="str">
        <f>_xlfn.XLOOKUP(tblGenerador[[#This Row],[ID_Tarea]],tblTareas[ID],tblTareas[TAREAS],"")</f>
        <v>Reporte Traspasos X Devolver Y Recibir.</v>
      </c>
      <c r="G1134" t="str">
        <f>_xlfn.XLOOKUP(tblGenerador[[#This Row],[ID_Tarea]],tblTareas[ID],tblTareas[Tipo frecuencia],"")</f>
        <v>mensual</v>
      </c>
      <c r="H1134" t="str">
        <f>_xlfn.XLOOKUP(tblGenerador[[#This Row],[ID_Tarea]],tblTareas[ID],tblTareas[Regla frecuencia],"")</f>
        <v>ultimo dia del mes</v>
      </c>
      <c r="I1134">
        <f>_xlfn.XLOOKUP(tblGenerador[[#This Row],[ID_Tarea]],tblTareas[ID],tblTareas[Duración Estándar (min)],"")</f>
        <v>10</v>
      </c>
      <c r="J1134" t="str">
        <f>_xlfn.XLOOKUP(tblGenerador[[#This Row],[ID_Tarea]],tblTareas[ID],tblTareas[Turno],"")</f>
        <v>Cualquiera</v>
      </c>
      <c r="K1134" t="str">
        <f>_xlfn.XLOOKUP(tblGenerador[[#This Row],[ID_Tarea]],tblTareas[ID],tblTareas[Puesto],"")</f>
        <v>Auxiliar Administrativo</v>
      </c>
      <c r="L1134">
        <f>_xlfn.XLOOKUP(tblGenerador[[#This Row],[ID_Tarea]],tblTareas[ID],tblTareas[Frec Diaria],"")</f>
        <v>1</v>
      </c>
      <c r="M1134" t="str">
        <f>_xlfn.XLOOKUP(tblGenerador[[#This Row],[ID_Tarea]],tblTareas[ID],tblTareas[Excluir_Festivos],"")</f>
        <v>si</v>
      </c>
      <c r="N11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5" spans="1:14">
      <c r="A1135" s="6">
        <v>46033</v>
      </c>
      <c r="B1135">
        <f>IFERROR(_xlfn.XLOOKUP(tblGenerador[[#This Row],[Fecha]],tblCalendario[Fecha],tblCalendario[Num de Sem],""),"")</f>
        <v>2</v>
      </c>
      <c r="C1135" t="str">
        <f>IFERROR(_xlfn.XLOOKUP(tblGenerador[[#This Row],[Fecha]],tblCalendario[Fecha],tblCalendario[Dia Semana],""),"")</f>
        <v>domingo</v>
      </c>
      <c r="D1135">
        <f>IFERROR(_xlfn.XLOOKUP(tblGenerador[[#This Row],[Fecha]],tblCalendario[Fecha],tblCalendario[Mes],""),"")</f>
        <v>1</v>
      </c>
      <c r="E1135" t="s">
        <v>213</v>
      </c>
      <c r="F1135" t="str">
        <f>_xlfn.XLOOKUP(tblGenerador[[#This Row],[ID_Tarea]],tblTareas[ID],tblTareas[TAREAS],"")</f>
        <v>Orden En Almacén</v>
      </c>
      <c r="G1135" t="str">
        <f>_xlfn.XLOOKUP(tblGenerador[[#This Row],[ID_Tarea]],tblTareas[ID],tblTareas[Tipo frecuencia],"")</f>
        <v>semanal</v>
      </c>
      <c r="H1135" t="str">
        <f>_xlfn.XLOOKUP(tblGenerador[[#This Row],[ID_Tarea]],tblTareas[ID],tblTareas[Regla frecuencia],"")</f>
        <v>lunes, miercoles, viernes</v>
      </c>
      <c r="I1135">
        <f>_xlfn.XLOOKUP(tblGenerador[[#This Row],[ID_Tarea]],tblTareas[ID],tblTareas[Duración Estándar (min)],"")</f>
        <v>10</v>
      </c>
      <c r="J1135" t="str">
        <f>_xlfn.XLOOKUP(tblGenerador[[#This Row],[ID_Tarea]],tblTareas[ID],tblTareas[Turno],"")</f>
        <v>Cualquiera</v>
      </c>
      <c r="K1135" t="str">
        <f>_xlfn.XLOOKUP(tblGenerador[[#This Row],[ID_Tarea]],tblTareas[ID],tblTareas[Puesto],"")</f>
        <v>Sub Coordinadora</v>
      </c>
      <c r="L1135">
        <f>_xlfn.XLOOKUP(tblGenerador[[#This Row],[ID_Tarea]],tblTareas[ID],tblTareas[Frec Diaria],"")</f>
        <v>1</v>
      </c>
      <c r="M1135" t="str">
        <f>_xlfn.XLOOKUP(tblGenerador[[#This Row],[ID_Tarea]],tblTareas[ID],tblTareas[Excluir_Festivos],"")</f>
        <v>si</v>
      </c>
      <c r="N11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6" spans="1:14">
      <c r="A1136" s="6">
        <v>46033</v>
      </c>
      <c r="B1136">
        <f>IFERROR(_xlfn.XLOOKUP(tblGenerador[[#This Row],[Fecha]],tblCalendario[Fecha],tblCalendario[Num de Sem],""),"")</f>
        <v>2</v>
      </c>
      <c r="C1136" t="str">
        <f>IFERROR(_xlfn.XLOOKUP(tblGenerador[[#This Row],[Fecha]],tblCalendario[Fecha],tblCalendario[Dia Semana],""),"")</f>
        <v>domingo</v>
      </c>
      <c r="D1136">
        <f>IFERROR(_xlfn.XLOOKUP(tblGenerador[[#This Row],[Fecha]],tblCalendario[Fecha],tblCalendario[Mes],""),"")</f>
        <v>1</v>
      </c>
      <c r="E1136" t="s">
        <v>214</v>
      </c>
      <c r="F1136" t="str">
        <f>_xlfn.XLOOKUP(tblGenerador[[#This Row],[ID_Tarea]],tblTareas[ID],tblTareas[TAREAS],"")</f>
        <v>Cajas De Punto Verde contadas vs Art en exhibicion</v>
      </c>
      <c r="G1136" t="str">
        <f>_xlfn.XLOOKUP(tblGenerador[[#This Row],[ID_Tarea]],tblTareas[ID],tblTareas[Tipo frecuencia],"")</f>
        <v>personalizada</v>
      </c>
      <c r="H1136" t="str">
        <f>_xlfn.XLOOKUP(tblGenerador[[#This Row],[ID_Tarea]],tblTareas[ID],tblTareas[Regla frecuencia],"")</f>
        <v>dia 10</v>
      </c>
      <c r="I1136">
        <f>_xlfn.XLOOKUP(tblGenerador[[#This Row],[ID_Tarea]],tblTareas[ID],tblTareas[Duración Estándar (min)],"")</f>
        <v>10</v>
      </c>
      <c r="J1136" t="str">
        <f>_xlfn.XLOOKUP(tblGenerador[[#This Row],[ID_Tarea]],tblTareas[ID],tblTareas[Turno],"")</f>
        <v>Cualquiera</v>
      </c>
      <c r="K1136" t="str">
        <f>_xlfn.XLOOKUP(tblGenerador[[#This Row],[ID_Tarea]],tblTareas[ID],tblTareas[Puesto],"")</f>
        <v>Sub Coordinadora</v>
      </c>
      <c r="L1136">
        <f>_xlfn.XLOOKUP(tblGenerador[[#This Row],[ID_Tarea]],tblTareas[ID],tblTareas[Frec Diaria],"")</f>
        <v>1</v>
      </c>
      <c r="M1136" t="str">
        <f>_xlfn.XLOOKUP(tblGenerador[[#This Row],[ID_Tarea]],tblTareas[ID],tblTareas[Excluir_Festivos],"")</f>
        <v>si</v>
      </c>
      <c r="N11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7" spans="1:14">
      <c r="A1137" s="6">
        <v>46033</v>
      </c>
      <c r="B1137">
        <f>IFERROR(_xlfn.XLOOKUP(tblGenerador[[#This Row],[Fecha]],tblCalendario[Fecha],tblCalendario[Num de Sem],""),"")</f>
        <v>2</v>
      </c>
      <c r="C1137" t="str">
        <f>IFERROR(_xlfn.XLOOKUP(tblGenerador[[#This Row],[Fecha]],tblCalendario[Fecha],tblCalendario[Dia Semana],""),"")</f>
        <v>domingo</v>
      </c>
      <c r="D1137">
        <f>IFERROR(_xlfn.XLOOKUP(tblGenerador[[#This Row],[Fecha]],tblCalendario[Fecha],tblCalendario[Mes],""),"")</f>
        <v>1</v>
      </c>
      <c r="E1137" t="s">
        <v>215</v>
      </c>
      <c r="F1137" t="str">
        <f>_xlfn.XLOOKUP(tblGenerador[[#This Row],[ID_Tarea]],tblTareas[ID],tblTareas[TAREAS],"")</f>
        <v>Cajas En Almacén Sin Punto Verde O Tachado</v>
      </c>
      <c r="G1137" t="str">
        <f>_xlfn.XLOOKUP(tblGenerador[[#This Row],[ID_Tarea]],tblTareas[ID],tblTareas[Tipo frecuencia],"")</f>
        <v>semanal</v>
      </c>
      <c r="H1137" t="str">
        <f>_xlfn.XLOOKUP(tblGenerador[[#This Row],[ID_Tarea]],tblTareas[ID],tblTareas[Regla frecuencia],"")</f>
        <v>miércoles</v>
      </c>
      <c r="I1137">
        <f>_xlfn.XLOOKUP(tblGenerador[[#This Row],[ID_Tarea]],tblTareas[ID],tblTareas[Duración Estándar (min)],"")</f>
        <v>10</v>
      </c>
      <c r="J1137" t="str">
        <f>_xlfn.XLOOKUP(tblGenerador[[#This Row],[ID_Tarea]],tblTareas[ID],tblTareas[Turno],"")</f>
        <v>Cualquiera</v>
      </c>
      <c r="K1137" t="str">
        <f>_xlfn.XLOOKUP(tblGenerador[[#This Row],[ID_Tarea]],tblTareas[ID],tblTareas[Puesto],"")</f>
        <v>Sub Coordinadora</v>
      </c>
      <c r="L1137">
        <f>_xlfn.XLOOKUP(tblGenerador[[#This Row],[ID_Tarea]],tblTareas[ID],tblTareas[Frec Diaria],"")</f>
        <v>1</v>
      </c>
      <c r="M1137" t="str">
        <f>_xlfn.XLOOKUP(tblGenerador[[#This Row],[ID_Tarea]],tblTareas[ID],tblTareas[Excluir_Festivos],"")</f>
        <v>si</v>
      </c>
      <c r="N11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8" spans="1:14">
      <c r="A1138" s="6">
        <v>46033</v>
      </c>
      <c r="B1138">
        <f>IFERROR(_xlfn.XLOOKUP(tblGenerador[[#This Row],[Fecha]],tblCalendario[Fecha],tblCalendario[Num de Sem],""),"")</f>
        <v>2</v>
      </c>
      <c r="C1138" t="str">
        <f>IFERROR(_xlfn.XLOOKUP(tblGenerador[[#This Row],[Fecha]],tblCalendario[Fecha],tblCalendario[Dia Semana],""),"")</f>
        <v>domingo</v>
      </c>
      <c r="D1138">
        <f>IFERROR(_xlfn.XLOOKUP(tblGenerador[[#This Row],[Fecha]],tblCalendario[Fecha],tblCalendario[Mes],""),"")</f>
        <v>1</v>
      </c>
      <c r="E1138" t="s">
        <v>216</v>
      </c>
      <c r="F1138" t="str">
        <f>_xlfn.XLOOKUP(tblGenerador[[#This Row],[ID_Tarea]],tblTareas[ID],tblTareas[TAREAS],"")</f>
        <v>Marcas Agrupadas en Almacen</v>
      </c>
      <c r="G1138" t="str">
        <f>_xlfn.XLOOKUP(tblGenerador[[#This Row],[ID_Tarea]],tblTareas[ID],tblTareas[Tipo frecuencia],"")</f>
        <v>semanal</v>
      </c>
      <c r="H1138" t="str">
        <f>_xlfn.XLOOKUP(tblGenerador[[#This Row],[ID_Tarea]],tblTareas[ID],tblTareas[Regla frecuencia],"")</f>
        <v>jueves</v>
      </c>
      <c r="I1138">
        <f>_xlfn.XLOOKUP(tblGenerador[[#This Row],[ID_Tarea]],tblTareas[ID],tblTareas[Duración Estándar (min)],"")</f>
        <v>10</v>
      </c>
      <c r="J1138" t="str">
        <f>_xlfn.XLOOKUP(tblGenerador[[#This Row],[ID_Tarea]],tblTareas[ID],tblTareas[Turno],"")</f>
        <v>Cualquiera</v>
      </c>
      <c r="K1138" t="str">
        <f>_xlfn.XLOOKUP(tblGenerador[[#This Row],[ID_Tarea]],tblTareas[ID],tblTareas[Puesto],"")</f>
        <v>Sub Coordinadora</v>
      </c>
      <c r="L1138">
        <f>_xlfn.XLOOKUP(tblGenerador[[#This Row],[ID_Tarea]],tblTareas[ID],tblTareas[Frec Diaria],"")</f>
        <v>1</v>
      </c>
      <c r="M1138" t="str">
        <f>_xlfn.XLOOKUP(tblGenerador[[#This Row],[ID_Tarea]],tblTareas[ID],tblTareas[Excluir_Festivos],"")</f>
        <v>si</v>
      </c>
      <c r="N11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39" spans="1:14">
      <c r="A1139" s="6">
        <v>46033</v>
      </c>
      <c r="B1139">
        <f>IFERROR(_xlfn.XLOOKUP(tblGenerador[[#This Row],[Fecha]],tblCalendario[Fecha],tblCalendario[Num de Sem],""),"")</f>
        <v>2</v>
      </c>
      <c r="C1139" t="str">
        <f>IFERROR(_xlfn.XLOOKUP(tblGenerador[[#This Row],[Fecha]],tblCalendario[Fecha],tblCalendario[Dia Semana],""),"")</f>
        <v>domingo</v>
      </c>
      <c r="D1139">
        <f>IFERROR(_xlfn.XLOOKUP(tblGenerador[[#This Row],[Fecha]],tblCalendario[Fecha],tblCalendario[Mes],""),"")</f>
        <v>1</v>
      </c>
      <c r="E1139" t="s">
        <v>217</v>
      </c>
      <c r="F1139" t="str">
        <f>_xlfn.XLOOKUP(tblGenerador[[#This Row],[ID_Tarea]],tblTareas[ID],tblTareas[TAREAS],"")</f>
        <v>Cajas Maltratadas, Reparadas</v>
      </c>
      <c r="G1139" t="str">
        <f>_xlfn.XLOOKUP(tblGenerador[[#This Row],[ID_Tarea]],tblTareas[ID],tblTareas[Tipo frecuencia],"")</f>
        <v>semanal</v>
      </c>
      <c r="H1139" t="str">
        <f>_xlfn.XLOOKUP(tblGenerador[[#This Row],[ID_Tarea]],tblTareas[ID],tblTareas[Regla frecuencia],"")</f>
        <v>jueves</v>
      </c>
      <c r="I1139">
        <f>_xlfn.XLOOKUP(tblGenerador[[#This Row],[ID_Tarea]],tblTareas[ID],tblTareas[Duración Estándar (min)],"")</f>
        <v>10</v>
      </c>
      <c r="J1139" t="str">
        <f>_xlfn.XLOOKUP(tblGenerador[[#This Row],[ID_Tarea]],tblTareas[ID],tblTareas[Turno],"")</f>
        <v>Cualquiera</v>
      </c>
      <c r="K1139" t="str">
        <f>_xlfn.XLOOKUP(tblGenerador[[#This Row],[ID_Tarea]],tblTareas[ID],tblTareas[Puesto],"")</f>
        <v>Sub Coordinadora</v>
      </c>
      <c r="L1139">
        <f>_xlfn.XLOOKUP(tblGenerador[[#This Row],[ID_Tarea]],tblTareas[ID],tblTareas[Frec Diaria],"")</f>
        <v>1</v>
      </c>
      <c r="M1139" t="str">
        <f>_xlfn.XLOOKUP(tblGenerador[[#This Row],[ID_Tarea]],tblTareas[ID],tblTareas[Excluir_Festivos],"")</f>
        <v>si</v>
      </c>
      <c r="N11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0" spans="1:14">
      <c r="A1140" s="6">
        <v>46033</v>
      </c>
      <c r="B1140">
        <f>IFERROR(_xlfn.XLOOKUP(tblGenerador[[#This Row],[Fecha]],tblCalendario[Fecha],tblCalendario[Num de Sem],""),"")</f>
        <v>2</v>
      </c>
      <c r="C1140" t="str">
        <f>IFERROR(_xlfn.XLOOKUP(tblGenerador[[#This Row],[Fecha]],tblCalendario[Fecha],tblCalendario[Dia Semana],""),"")</f>
        <v>domingo</v>
      </c>
      <c r="D1140">
        <f>IFERROR(_xlfn.XLOOKUP(tblGenerador[[#This Row],[Fecha]],tblCalendario[Fecha],tblCalendario[Mes],""),"")</f>
        <v>1</v>
      </c>
      <c r="E1140" t="s">
        <v>218</v>
      </c>
      <c r="F1140" t="str">
        <f>_xlfn.XLOOKUP(tblGenerador[[#This Row],[ID_Tarea]],tblTareas[ID],tblTareas[TAREAS],"")</f>
        <v>Cocina Limpia.</v>
      </c>
      <c r="G1140" t="str">
        <f>_xlfn.XLOOKUP(tblGenerador[[#This Row],[ID_Tarea]],tblTareas[ID],tblTareas[Tipo frecuencia],"")</f>
        <v>semanal</v>
      </c>
      <c r="H1140" t="str">
        <f>_xlfn.XLOOKUP(tblGenerador[[#This Row],[ID_Tarea]],tblTareas[ID],tblTareas[Regla frecuencia],"")</f>
        <v>domingo</v>
      </c>
      <c r="I1140">
        <f>_xlfn.XLOOKUP(tblGenerador[[#This Row],[ID_Tarea]],tblTareas[ID],tblTareas[Duración Estándar (min)],"")</f>
        <v>10</v>
      </c>
      <c r="J1140" t="str">
        <f>_xlfn.XLOOKUP(tblGenerador[[#This Row],[ID_Tarea]],tblTareas[ID],tblTareas[Turno],"")</f>
        <v>Cualquiera</v>
      </c>
      <c r="K1140" t="str">
        <f>_xlfn.XLOOKUP(tblGenerador[[#This Row],[ID_Tarea]],tblTareas[ID],tblTareas[Puesto],"")</f>
        <v>Sub Coordinadora</v>
      </c>
      <c r="L1140">
        <f>_xlfn.XLOOKUP(tblGenerador[[#This Row],[ID_Tarea]],tblTareas[ID],tblTareas[Frec Diaria],"")</f>
        <v>1</v>
      </c>
      <c r="M1140" t="str">
        <f>_xlfn.XLOOKUP(tblGenerador[[#This Row],[ID_Tarea]],tblTareas[ID],tblTareas[Excluir_Festivos],"")</f>
        <v>si</v>
      </c>
      <c r="N11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41" spans="1:14">
      <c r="A1141" s="6">
        <v>46033</v>
      </c>
      <c r="B1141">
        <f>IFERROR(_xlfn.XLOOKUP(tblGenerador[[#This Row],[Fecha]],tblCalendario[Fecha],tblCalendario[Num de Sem],""),"")</f>
        <v>2</v>
      </c>
      <c r="C1141" t="str">
        <f>IFERROR(_xlfn.XLOOKUP(tblGenerador[[#This Row],[Fecha]],tblCalendario[Fecha],tblCalendario[Dia Semana],""),"")</f>
        <v>domingo</v>
      </c>
      <c r="D1141">
        <f>IFERROR(_xlfn.XLOOKUP(tblGenerador[[#This Row],[Fecha]],tblCalendario[Fecha],tblCalendario[Mes],""),"")</f>
        <v>1</v>
      </c>
      <c r="E1141" t="s">
        <v>219</v>
      </c>
      <c r="F1141" t="str">
        <f>_xlfn.XLOOKUP(tblGenerador[[#This Row],[ID_Tarea]],tblTareas[ID],tblTareas[TAREAS],"")</f>
        <v>Piso Limpio (Barrido/Trapeado)</v>
      </c>
      <c r="G1141" t="str">
        <f>_xlfn.XLOOKUP(tblGenerador[[#This Row],[ID_Tarea]],tblTareas[ID],tblTareas[Tipo frecuencia],"")</f>
        <v>semanal</v>
      </c>
      <c r="H1141" t="str">
        <f>_xlfn.XLOOKUP(tblGenerador[[#This Row],[ID_Tarea]],tblTareas[ID],tblTareas[Regla frecuencia],"")</f>
        <v>lunes</v>
      </c>
      <c r="I1141">
        <f>_xlfn.XLOOKUP(tblGenerador[[#This Row],[ID_Tarea]],tblTareas[ID],tblTareas[Duración Estándar (min)],"")</f>
        <v>10</v>
      </c>
      <c r="J1141" t="str">
        <f>_xlfn.XLOOKUP(tblGenerador[[#This Row],[ID_Tarea]],tblTareas[ID],tblTareas[Turno],"")</f>
        <v>Cualquiera</v>
      </c>
      <c r="K1141" t="str">
        <f>_xlfn.XLOOKUP(tblGenerador[[#This Row],[ID_Tarea]],tblTareas[ID],tblTareas[Puesto],"")</f>
        <v>Sub Coordinadora</v>
      </c>
      <c r="L1141">
        <f>_xlfn.XLOOKUP(tblGenerador[[#This Row],[ID_Tarea]],tblTareas[ID],tblTareas[Frec Diaria],"")</f>
        <v>1</v>
      </c>
      <c r="M1141" t="str">
        <f>_xlfn.XLOOKUP(tblGenerador[[#This Row],[ID_Tarea]],tblTareas[ID],tblTareas[Excluir_Festivos],"")</f>
        <v>si</v>
      </c>
      <c r="N11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2" spans="1:14">
      <c r="A1142" s="6">
        <v>46033</v>
      </c>
      <c r="B1142">
        <f>IFERROR(_xlfn.XLOOKUP(tblGenerador[[#This Row],[Fecha]],tblCalendario[Fecha],tblCalendario[Num de Sem],""),"")</f>
        <v>2</v>
      </c>
      <c r="C1142" t="str">
        <f>IFERROR(_xlfn.XLOOKUP(tblGenerador[[#This Row],[Fecha]],tblCalendario[Fecha],tblCalendario[Dia Semana],""),"")</f>
        <v>domingo</v>
      </c>
      <c r="D1142">
        <f>IFERROR(_xlfn.XLOOKUP(tblGenerador[[#This Row],[Fecha]],tblCalendario[Fecha],tblCalendario[Mes],""),"")</f>
        <v>1</v>
      </c>
      <c r="E1142" t="s">
        <v>220</v>
      </c>
      <c r="F1142" t="str">
        <f>_xlfn.XLOOKUP(tblGenerador[[#This Row],[ID_Tarea]],tblTareas[ID],tblTareas[TAREAS],"")</f>
        <v>Sol. Cd/Lospi Autorizadas Archivadas</v>
      </c>
      <c r="G1142" t="str">
        <f>_xlfn.XLOOKUP(tblGenerador[[#This Row],[ID_Tarea]],tblTareas[ID],tblTareas[Tipo frecuencia],"")</f>
        <v>semanal</v>
      </c>
      <c r="H1142" t="str">
        <f>_xlfn.XLOOKUP(tblGenerador[[#This Row],[ID_Tarea]],tblTareas[ID],tblTareas[Regla frecuencia],"")</f>
        <v>miércoles</v>
      </c>
      <c r="I1142">
        <f>_xlfn.XLOOKUP(tblGenerador[[#This Row],[ID_Tarea]],tblTareas[ID],tblTareas[Duración Estándar (min)],"")</f>
        <v>10</v>
      </c>
      <c r="J1142" t="str">
        <f>_xlfn.XLOOKUP(tblGenerador[[#This Row],[ID_Tarea]],tblTareas[ID],tblTareas[Turno],"")</f>
        <v>Cualquiera</v>
      </c>
      <c r="K1142" t="str">
        <f>_xlfn.XLOOKUP(tblGenerador[[#This Row],[ID_Tarea]],tblTareas[ID],tblTareas[Puesto],"")</f>
        <v>Sub Coordinadora</v>
      </c>
      <c r="L1142">
        <f>_xlfn.XLOOKUP(tblGenerador[[#This Row],[ID_Tarea]],tblTareas[ID],tblTareas[Frec Diaria],"")</f>
        <v>1</v>
      </c>
      <c r="M1142" t="str">
        <f>_xlfn.XLOOKUP(tblGenerador[[#This Row],[ID_Tarea]],tblTareas[ID],tblTareas[Excluir_Festivos],"")</f>
        <v>si</v>
      </c>
      <c r="N11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3" spans="1:14">
      <c r="A1143" s="6">
        <v>46033</v>
      </c>
      <c r="B1143">
        <f>IFERROR(_xlfn.XLOOKUP(tblGenerador[[#This Row],[Fecha]],tblCalendario[Fecha],tblCalendario[Num de Sem],""),"")</f>
        <v>2</v>
      </c>
      <c r="C1143" t="str">
        <f>IFERROR(_xlfn.XLOOKUP(tblGenerador[[#This Row],[Fecha]],tblCalendario[Fecha],tblCalendario[Dia Semana],""),"")</f>
        <v>domingo</v>
      </c>
      <c r="D1143">
        <f>IFERROR(_xlfn.XLOOKUP(tblGenerador[[#This Row],[Fecha]],tblCalendario[Fecha],tblCalendario[Mes],""),"")</f>
        <v>1</v>
      </c>
      <c r="E1143" t="s">
        <v>221</v>
      </c>
      <c r="F1143" t="str">
        <f>_xlfn.XLOOKUP(tblGenerador[[#This Row],[ID_Tarea]],tblTareas[ID],tblTareas[TAREAS],"")</f>
        <v>Lospi Autorizada Modificado En Sist. A Loal</v>
      </c>
      <c r="G1143" t="str">
        <f>_xlfn.XLOOKUP(tblGenerador[[#This Row],[ID_Tarea]],tblTareas[ID],tblTareas[Tipo frecuencia],"")</f>
        <v>semanal</v>
      </c>
      <c r="H1143" t="str">
        <f>_xlfn.XLOOKUP(tblGenerador[[#This Row],[ID_Tarea]],tblTareas[ID],tblTareas[Regla frecuencia],"")</f>
        <v>jueves</v>
      </c>
      <c r="I1143">
        <f>_xlfn.XLOOKUP(tblGenerador[[#This Row],[ID_Tarea]],tblTareas[ID],tblTareas[Duración Estándar (min)],"")</f>
        <v>10</v>
      </c>
      <c r="J1143" t="str">
        <f>_xlfn.XLOOKUP(tblGenerador[[#This Row],[ID_Tarea]],tblTareas[ID],tblTareas[Turno],"")</f>
        <v>Cualquiera</v>
      </c>
      <c r="K1143" t="str">
        <f>_xlfn.XLOOKUP(tblGenerador[[#This Row],[ID_Tarea]],tblTareas[ID],tblTareas[Puesto],"")</f>
        <v>Sub Coordinadora</v>
      </c>
      <c r="L1143">
        <f>_xlfn.XLOOKUP(tblGenerador[[#This Row],[ID_Tarea]],tblTareas[ID],tblTareas[Frec Diaria],"")</f>
        <v>1</v>
      </c>
      <c r="M1143" t="str">
        <f>_xlfn.XLOOKUP(tblGenerador[[#This Row],[ID_Tarea]],tblTareas[ID],tblTareas[Excluir_Festivos],"")</f>
        <v>si</v>
      </c>
      <c r="N11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4" spans="1:14">
      <c r="A1144" s="6">
        <v>46033</v>
      </c>
      <c r="B1144">
        <f>IFERROR(_xlfn.XLOOKUP(tblGenerador[[#This Row],[Fecha]],tblCalendario[Fecha],tblCalendario[Num de Sem],""),"")</f>
        <v>2</v>
      </c>
      <c r="C1144" t="str">
        <f>IFERROR(_xlfn.XLOOKUP(tblGenerador[[#This Row],[Fecha]],tblCalendario[Fecha],tblCalendario[Dia Semana],""),"")</f>
        <v>domingo</v>
      </c>
      <c r="D1144">
        <f>IFERROR(_xlfn.XLOOKUP(tblGenerador[[#This Row],[Fecha]],tblCalendario[Fecha],tblCalendario[Mes],""),"")</f>
        <v>1</v>
      </c>
      <c r="E1144" t="s">
        <v>222</v>
      </c>
      <c r="F1144" t="str">
        <f>_xlfn.XLOOKUP(tblGenerador[[#This Row],[ID_Tarea]],tblTareas[ID],tblTareas[TAREAS],"")</f>
        <v>Sol. Cd/Lospi Autorizadas En Lista De Difusión</v>
      </c>
      <c r="G1144" t="str">
        <f>_xlfn.XLOOKUP(tblGenerador[[#This Row],[ID_Tarea]],tblTareas[ID],tblTareas[Tipo frecuencia],"")</f>
        <v>semanal</v>
      </c>
      <c r="H1144" t="str">
        <f>_xlfn.XLOOKUP(tblGenerador[[#This Row],[ID_Tarea]],tblTareas[ID],tblTareas[Regla frecuencia],"")</f>
        <v>viernes</v>
      </c>
      <c r="I1144">
        <f>_xlfn.XLOOKUP(tblGenerador[[#This Row],[ID_Tarea]],tblTareas[ID],tblTareas[Duración Estándar (min)],"")</f>
        <v>10</v>
      </c>
      <c r="J1144" t="str">
        <f>_xlfn.XLOOKUP(tblGenerador[[#This Row],[ID_Tarea]],tblTareas[ID],tblTareas[Turno],"")</f>
        <v>Cualquiera</v>
      </c>
      <c r="K1144" t="str">
        <f>_xlfn.XLOOKUP(tblGenerador[[#This Row],[ID_Tarea]],tblTareas[ID],tblTareas[Puesto],"")</f>
        <v>Sub Coordinadora</v>
      </c>
      <c r="L1144">
        <f>_xlfn.XLOOKUP(tblGenerador[[#This Row],[ID_Tarea]],tblTareas[ID],tblTareas[Frec Diaria],"")</f>
        <v>1</v>
      </c>
      <c r="M1144" t="str">
        <f>_xlfn.XLOOKUP(tblGenerador[[#This Row],[ID_Tarea]],tblTareas[ID],tblTareas[Excluir_Festivos],"")</f>
        <v>si</v>
      </c>
      <c r="N11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5" spans="1:14">
      <c r="A1145" s="6">
        <v>46033</v>
      </c>
      <c r="B1145">
        <f>IFERROR(_xlfn.XLOOKUP(tblGenerador[[#This Row],[Fecha]],tblCalendario[Fecha],tblCalendario[Num de Sem],""),"")</f>
        <v>2</v>
      </c>
      <c r="C1145" t="str">
        <f>IFERROR(_xlfn.XLOOKUP(tblGenerador[[#This Row],[Fecha]],tblCalendario[Fecha],tblCalendario[Dia Semana],""),"")</f>
        <v>domingo</v>
      </c>
      <c r="D1145">
        <f>IFERROR(_xlfn.XLOOKUP(tblGenerador[[#This Row],[Fecha]],tblCalendario[Fecha],tblCalendario[Mes],""),"")</f>
        <v>1</v>
      </c>
      <c r="E1145" t="s">
        <v>223</v>
      </c>
      <c r="F1145" t="str">
        <f>_xlfn.XLOOKUP(tblGenerador[[#This Row],[ID_Tarea]],tblTareas[ID],tblTareas[TAREAS],"")</f>
        <v>Notas Generales Capturadas</v>
      </c>
      <c r="G1145" t="str">
        <f>_xlfn.XLOOKUP(tblGenerador[[#This Row],[ID_Tarea]],tblTareas[ID],tblTareas[Tipo frecuencia],"")</f>
        <v>semanal</v>
      </c>
      <c r="H1145" t="str">
        <f>_xlfn.XLOOKUP(tblGenerador[[#This Row],[ID_Tarea]],tblTareas[ID],tblTareas[Regla frecuencia],"")</f>
        <v>sábado</v>
      </c>
      <c r="I1145">
        <f>_xlfn.XLOOKUP(tblGenerador[[#This Row],[ID_Tarea]],tblTareas[ID],tblTareas[Duración Estándar (min)],"")</f>
        <v>10</v>
      </c>
      <c r="J1145" t="str">
        <f>_xlfn.XLOOKUP(tblGenerador[[#This Row],[ID_Tarea]],tblTareas[ID],tblTareas[Turno],"")</f>
        <v>Cualquiera</v>
      </c>
      <c r="K1145" t="str">
        <f>_xlfn.XLOOKUP(tblGenerador[[#This Row],[ID_Tarea]],tblTareas[ID],tblTareas[Puesto],"")</f>
        <v>Sub Coordinadora</v>
      </c>
      <c r="L1145">
        <f>_xlfn.XLOOKUP(tblGenerador[[#This Row],[ID_Tarea]],tblTareas[ID],tblTareas[Frec Diaria],"")</f>
        <v>1</v>
      </c>
      <c r="M1145" t="str">
        <f>_xlfn.XLOOKUP(tblGenerador[[#This Row],[ID_Tarea]],tblTareas[ID],tblTareas[Excluir_Festivos],"")</f>
        <v>si</v>
      </c>
      <c r="N11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6" spans="1:14">
      <c r="A1146" s="6">
        <v>46033</v>
      </c>
      <c r="B1146">
        <f>IFERROR(_xlfn.XLOOKUP(tblGenerador[[#This Row],[Fecha]],tblCalendario[Fecha],tblCalendario[Num de Sem],""),"")</f>
        <v>2</v>
      </c>
      <c r="C1146" t="str">
        <f>IFERROR(_xlfn.XLOOKUP(tblGenerador[[#This Row],[Fecha]],tblCalendario[Fecha],tblCalendario[Dia Semana],""),"")</f>
        <v>domingo</v>
      </c>
      <c r="D1146">
        <f>IFERROR(_xlfn.XLOOKUP(tblGenerador[[#This Row],[Fecha]],tblCalendario[Fecha],tblCalendario[Mes],""),"")</f>
        <v>1</v>
      </c>
      <c r="E1146" t="s">
        <v>224</v>
      </c>
      <c r="F1146" t="str">
        <f>_xlfn.XLOOKUP(tblGenerador[[#This Row],[ID_Tarea]],tblTareas[ID],tblTareas[TAREAS],"")</f>
        <v>Formatos Disponibles Crédito Dir. Y Buro De Credito (20/40)</v>
      </c>
      <c r="G1146" t="str">
        <f>_xlfn.XLOOKUP(tblGenerador[[#This Row],[ID_Tarea]],tblTareas[ID],tblTareas[Tipo frecuencia],"")</f>
        <v>semanal</v>
      </c>
      <c r="H1146" t="str">
        <f>_xlfn.XLOOKUP(tblGenerador[[#This Row],[ID_Tarea]],tblTareas[ID],tblTareas[Regla frecuencia],"")</f>
        <v>domingo</v>
      </c>
      <c r="I1146">
        <f>_xlfn.XLOOKUP(tblGenerador[[#This Row],[ID_Tarea]],tblTareas[ID],tblTareas[Duración Estándar (min)],"")</f>
        <v>10</v>
      </c>
      <c r="J1146" t="str">
        <f>_xlfn.XLOOKUP(tblGenerador[[#This Row],[ID_Tarea]],tblTareas[ID],tblTareas[Turno],"")</f>
        <v>Cualquiera</v>
      </c>
      <c r="K1146" t="str">
        <f>_xlfn.XLOOKUP(tblGenerador[[#This Row],[ID_Tarea]],tblTareas[ID],tblTareas[Puesto],"")</f>
        <v>Sub Coordinadora</v>
      </c>
      <c r="L1146">
        <f>_xlfn.XLOOKUP(tblGenerador[[#This Row],[ID_Tarea]],tblTareas[ID],tblTareas[Frec Diaria],"")</f>
        <v>1</v>
      </c>
      <c r="M1146" t="str">
        <f>_xlfn.XLOOKUP(tblGenerador[[#This Row],[ID_Tarea]],tblTareas[ID],tblTareas[Excluir_Festivos],"")</f>
        <v>si</v>
      </c>
      <c r="N11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47" spans="1:14">
      <c r="A1147" s="6">
        <v>46033</v>
      </c>
      <c r="B1147">
        <f>IFERROR(_xlfn.XLOOKUP(tblGenerador[[#This Row],[Fecha]],tblCalendario[Fecha],tblCalendario[Num de Sem],""),"")</f>
        <v>2</v>
      </c>
      <c r="C1147" t="str">
        <f>IFERROR(_xlfn.XLOOKUP(tblGenerador[[#This Row],[Fecha]],tblCalendario[Fecha],tblCalendario[Dia Semana],""),"")</f>
        <v>domingo</v>
      </c>
      <c r="D1147">
        <f>IFERROR(_xlfn.XLOOKUP(tblGenerador[[#This Row],[Fecha]],tblCalendario[Fecha],tblCalendario[Mes],""),"")</f>
        <v>1</v>
      </c>
      <c r="E1147" t="s">
        <v>225</v>
      </c>
      <c r="F1147" t="str">
        <f>_xlfn.XLOOKUP(tblGenerador[[#This Row],[ID_Tarea]],tblTareas[ID],tblTareas[TAREAS],"")</f>
        <v>Transferencias Registradas En Sistema</v>
      </c>
      <c r="G1147" t="str">
        <f>_xlfn.XLOOKUP(tblGenerador[[#This Row],[ID_Tarea]],tblTareas[ID],tblTareas[Tipo frecuencia],"")</f>
        <v>semanal</v>
      </c>
      <c r="H1147" t="str">
        <f>_xlfn.XLOOKUP(tblGenerador[[#This Row],[ID_Tarea]],tblTareas[ID],tblTareas[Regla frecuencia],"")</f>
        <v>lunes, miercoles, viernes</v>
      </c>
      <c r="I1147">
        <f>_xlfn.XLOOKUP(tblGenerador[[#This Row],[ID_Tarea]],tblTareas[ID],tblTareas[Duración Estándar (min)],"")</f>
        <v>10</v>
      </c>
      <c r="J1147" t="str">
        <f>_xlfn.XLOOKUP(tblGenerador[[#This Row],[ID_Tarea]],tblTareas[ID],tblTareas[Turno],"")</f>
        <v>Cualquiera</v>
      </c>
      <c r="K1147" t="str">
        <f>_xlfn.XLOOKUP(tblGenerador[[#This Row],[ID_Tarea]],tblTareas[ID],tblTareas[Puesto],"")</f>
        <v>Sub Coordinadora</v>
      </c>
      <c r="L1147">
        <f>_xlfn.XLOOKUP(tblGenerador[[#This Row],[ID_Tarea]],tblTareas[ID],tblTareas[Frec Diaria],"")</f>
        <v>1</v>
      </c>
      <c r="M1147" t="str">
        <f>_xlfn.XLOOKUP(tblGenerador[[#This Row],[ID_Tarea]],tblTareas[ID],tblTareas[Excluir_Festivos],"")</f>
        <v>si</v>
      </c>
      <c r="N11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8" spans="1:14">
      <c r="A1148" s="6">
        <v>46033</v>
      </c>
      <c r="B1148">
        <f>IFERROR(_xlfn.XLOOKUP(tblGenerador[[#This Row],[Fecha]],tblCalendario[Fecha],tblCalendario[Num de Sem],""),"")</f>
        <v>2</v>
      </c>
      <c r="C1148" t="str">
        <f>IFERROR(_xlfn.XLOOKUP(tblGenerador[[#This Row],[Fecha]],tblCalendario[Fecha],tblCalendario[Dia Semana],""),"")</f>
        <v>domingo</v>
      </c>
      <c r="D1148">
        <f>IFERROR(_xlfn.XLOOKUP(tblGenerador[[#This Row],[Fecha]],tblCalendario[Fecha],tblCalendario[Mes],""),"")</f>
        <v>1</v>
      </c>
      <c r="E1148" t="s">
        <v>226</v>
      </c>
      <c r="F1148" t="str">
        <f>_xlfn.XLOOKUP(tblGenerador[[#This Row],[ID_Tarea]],tblTareas[ID],tblTareas[TAREAS],"")</f>
        <v>Mensajes De Whatsapp Respondidos</v>
      </c>
      <c r="G1148" t="str">
        <f>_xlfn.XLOOKUP(tblGenerador[[#This Row],[ID_Tarea]],tblTareas[ID],tblTareas[Tipo frecuencia],"")</f>
        <v>diario</v>
      </c>
      <c r="H1148" t="str">
        <f>_xlfn.XLOOKUP(tblGenerador[[#This Row],[ID_Tarea]],tblTareas[ID],tblTareas[Regla frecuencia],"")</f>
        <v>lunes a sabado</v>
      </c>
      <c r="I1148">
        <f>_xlfn.XLOOKUP(tblGenerador[[#This Row],[ID_Tarea]],tblTareas[ID],tblTareas[Duración Estándar (min)],"")</f>
        <v>10</v>
      </c>
      <c r="J1148" t="str">
        <f>_xlfn.XLOOKUP(tblGenerador[[#This Row],[ID_Tarea]],tblTareas[ID],tblTareas[Turno],"")</f>
        <v>Apertura</v>
      </c>
      <c r="K1148" t="str">
        <f>_xlfn.XLOOKUP(tblGenerador[[#This Row],[ID_Tarea]],tblTareas[ID],tblTareas[Puesto],"")</f>
        <v>Sub Coordinadora</v>
      </c>
      <c r="L1148">
        <f>_xlfn.XLOOKUP(tblGenerador[[#This Row],[ID_Tarea]],tblTareas[ID],tblTareas[Frec Diaria],"")</f>
        <v>1</v>
      </c>
      <c r="M1148" t="str">
        <f>_xlfn.XLOOKUP(tblGenerador[[#This Row],[ID_Tarea]],tblTareas[ID],tblTareas[Excluir_Festivos],"")</f>
        <v>si</v>
      </c>
      <c r="N11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49" spans="1:14">
      <c r="A1149" s="6">
        <v>46033</v>
      </c>
      <c r="B1149">
        <f>IFERROR(_xlfn.XLOOKUP(tblGenerador[[#This Row],[Fecha]],tblCalendario[Fecha],tblCalendario[Num de Sem],""),"")</f>
        <v>2</v>
      </c>
      <c r="C1149" t="str">
        <f>IFERROR(_xlfn.XLOOKUP(tblGenerador[[#This Row],[Fecha]],tblCalendario[Fecha],tblCalendario[Dia Semana],""),"")</f>
        <v>domingo</v>
      </c>
      <c r="D1149">
        <f>IFERROR(_xlfn.XLOOKUP(tblGenerador[[#This Row],[Fecha]],tblCalendario[Fecha],tblCalendario[Mes],""),"")</f>
        <v>1</v>
      </c>
      <c r="E1149" t="s">
        <v>227</v>
      </c>
      <c r="F1149" t="str">
        <f>_xlfn.XLOOKUP(tblGenerador[[#This Row],[ID_Tarea]],tblTareas[ID],tblTareas[TAREAS],"")</f>
        <v>Evaluación Cajero (# De Ine’S En Caja)</v>
      </c>
      <c r="G1149" t="str">
        <f>_xlfn.XLOOKUP(tblGenerador[[#This Row],[ID_Tarea]],tblTareas[ID],tblTareas[Tipo frecuencia],"")</f>
        <v>semanal</v>
      </c>
      <c r="H1149" t="str">
        <f>_xlfn.XLOOKUP(tblGenerador[[#This Row],[ID_Tarea]],tblTareas[ID],tblTareas[Regla frecuencia],"")</f>
        <v>miércoles</v>
      </c>
      <c r="I1149">
        <f>_xlfn.XLOOKUP(tblGenerador[[#This Row],[ID_Tarea]],tblTareas[ID],tblTareas[Duración Estándar (min)],"")</f>
        <v>10</v>
      </c>
      <c r="J1149" t="str">
        <f>_xlfn.XLOOKUP(tblGenerador[[#This Row],[ID_Tarea]],tblTareas[ID],tblTareas[Turno],"")</f>
        <v>Cualquiera</v>
      </c>
      <c r="K1149" t="str">
        <f>_xlfn.XLOOKUP(tblGenerador[[#This Row],[ID_Tarea]],tblTareas[ID],tblTareas[Puesto],"")</f>
        <v>Sub Coordinadora</v>
      </c>
      <c r="L1149">
        <f>_xlfn.XLOOKUP(tblGenerador[[#This Row],[ID_Tarea]],tblTareas[ID],tblTareas[Frec Diaria],"")</f>
        <v>1</v>
      </c>
      <c r="M1149" t="str">
        <f>_xlfn.XLOOKUP(tblGenerador[[#This Row],[ID_Tarea]],tblTareas[ID],tblTareas[Excluir_Festivos],"")</f>
        <v>si</v>
      </c>
      <c r="N11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0" spans="1:14">
      <c r="A1150" s="6">
        <v>46033</v>
      </c>
      <c r="B1150">
        <f>IFERROR(_xlfn.XLOOKUP(tblGenerador[[#This Row],[Fecha]],tblCalendario[Fecha],tblCalendario[Num de Sem],""),"")</f>
        <v>2</v>
      </c>
      <c r="C1150" t="str">
        <f>IFERROR(_xlfn.XLOOKUP(tblGenerador[[#This Row],[Fecha]],tblCalendario[Fecha],tblCalendario[Dia Semana],""),"")</f>
        <v>domingo</v>
      </c>
      <c r="D1150">
        <f>IFERROR(_xlfn.XLOOKUP(tblGenerador[[#This Row],[Fecha]],tblCalendario[Fecha],tblCalendario[Mes],""),"")</f>
        <v>1</v>
      </c>
      <c r="E1150" t="s">
        <v>228</v>
      </c>
      <c r="F1150" t="str">
        <f>_xlfn.XLOOKUP(tblGenerador[[#This Row],[ID_Tarea]],tblTareas[ID],tblTareas[TAREAS],"")</f>
        <v>Cambio En Fondo De Caja</v>
      </c>
      <c r="G1150" t="str">
        <f>_xlfn.XLOOKUP(tblGenerador[[#This Row],[ID_Tarea]],tblTareas[ID],tblTareas[Tipo frecuencia],"")</f>
        <v>semanal</v>
      </c>
      <c r="H1150" t="str">
        <f>_xlfn.XLOOKUP(tblGenerador[[#This Row],[ID_Tarea]],tblTareas[ID],tblTareas[Regla frecuencia],"")</f>
        <v>jueves</v>
      </c>
      <c r="I1150">
        <f>_xlfn.XLOOKUP(tblGenerador[[#This Row],[ID_Tarea]],tblTareas[ID],tblTareas[Duración Estándar (min)],"")</f>
        <v>10</v>
      </c>
      <c r="J1150" t="str">
        <f>_xlfn.XLOOKUP(tblGenerador[[#This Row],[ID_Tarea]],tblTareas[ID],tblTareas[Turno],"")</f>
        <v>Cualquiera</v>
      </c>
      <c r="K1150" t="str">
        <f>_xlfn.XLOOKUP(tblGenerador[[#This Row],[ID_Tarea]],tblTareas[ID],tblTareas[Puesto],"")</f>
        <v>Sub Coordinadora</v>
      </c>
      <c r="L1150">
        <f>_xlfn.XLOOKUP(tblGenerador[[#This Row],[ID_Tarea]],tblTareas[ID],tblTareas[Frec Diaria],"")</f>
        <v>1</v>
      </c>
      <c r="M1150" t="str">
        <f>_xlfn.XLOOKUP(tblGenerador[[#This Row],[ID_Tarea]],tblTareas[ID],tblTareas[Excluir_Festivos],"")</f>
        <v>si</v>
      </c>
      <c r="N11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1" spans="1:14">
      <c r="A1151" s="6">
        <v>46033</v>
      </c>
      <c r="B1151">
        <f>IFERROR(_xlfn.XLOOKUP(tblGenerador[[#This Row],[Fecha]],tblCalendario[Fecha],tblCalendario[Num de Sem],""),"")</f>
        <v>2</v>
      </c>
      <c r="C1151" t="str">
        <f>IFERROR(_xlfn.XLOOKUP(tblGenerador[[#This Row],[Fecha]],tblCalendario[Fecha],tblCalendario[Dia Semana],""),"")</f>
        <v>domingo</v>
      </c>
      <c r="D1151">
        <f>IFERROR(_xlfn.XLOOKUP(tblGenerador[[#This Row],[Fecha]],tblCalendario[Fecha],tblCalendario[Mes],""),"")</f>
        <v>1</v>
      </c>
      <c r="E1151" t="s">
        <v>229</v>
      </c>
      <c r="F1151" t="str">
        <f>_xlfn.XLOOKUP(tblGenerador[[#This Row],[ID_Tarea]],tblTareas[ID],tblTareas[TAREAS],"")</f>
        <v>Revisión De Fondos De Caja</v>
      </c>
      <c r="G1151" t="str">
        <f>_xlfn.XLOOKUP(tblGenerador[[#This Row],[ID_Tarea]],tblTareas[ID],tblTareas[Tipo frecuencia],"")</f>
        <v>diario</v>
      </c>
      <c r="H1151" t="str">
        <f>_xlfn.XLOOKUP(tblGenerador[[#This Row],[ID_Tarea]],tblTareas[ID],tblTareas[Regla frecuencia],"")</f>
        <v>lunes a sabado</v>
      </c>
      <c r="I1151">
        <f>_xlfn.XLOOKUP(tblGenerador[[#This Row],[ID_Tarea]],tblTareas[ID],tblTareas[Duración Estándar (min)],"")</f>
        <v>5</v>
      </c>
      <c r="J1151" t="str">
        <f>_xlfn.XLOOKUP(tblGenerador[[#This Row],[ID_Tarea]],tblTareas[ID],tblTareas[Turno],"")</f>
        <v>Cualquiera</v>
      </c>
      <c r="K1151" t="str">
        <f>_xlfn.XLOOKUP(tblGenerador[[#This Row],[ID_Tarea]],tblTareas[ID],tblTareas[Puesto],"")</f>
        <v>Sub Coordinadora</v>
      </c>
      <c r="L1151">
        <f>_xlfn.XLOOKUP(tblGenerador[[#This Row],[ID_Tarea]],tblTareas[ID],tblTareas[Frec Diaria],"")</f>
        <v>1</v>
      </c>
      <c r="M1151" t="str">
        <f>_xlfn.XLOOKUP(tblGenerador[[#This Row],[ID_Tarea]],tblTareas[ID],tblTareas[Excluir_Festivos],"")</f>
        <v>si</v>
      </c>
      <c r="N11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2" spans="1:14">
      <c r="A1152" s="6">
        <v>46033</v>
      </c>
      <c r="B1152">
        <f>IFERROR(_xlfn.XLOOKUP(tblGenerador[[#This Row],[Fecha]],tblCalendario[Fecha],tblCalendario[Num de Sem],""),"")</f>
        <v>2</v>
      </c>
      <c r="C1152" t="str">
        <f>IFERROR(_xlfn.XLOOKUP(tblGenerador[[#This Row],[Fecha]],tblCalendario[Fecha],tblCalendario[Dia Semana],""),"")</f>
        <v>domingo</v>
      </c>
      <c r="D1152">
        <f>IFERROR(_xlfn.XLOOKUP(tblGenerador[[#This Row],[Fecha]],tblCalendario[Fecha],tblCalendario[Mes],""),"")</f>
        <v>1</v>
      </c>
      <c r="E1152" t="s">
        <v>230</v>
      </c>
      <c r="F1152" t="str">
        <f>_xlfn.XLOOKUP(tblGenerador[[#This Row],[ID_Tarea]],tblTareas[ID],tblTareas[TAREAS],"")</f>
        <v>Colaboradores Compartieron Estados</v>
      </c>
      <c r="G1152" t="str">
        <f>_xlfn.XLOOKUP(tblGenerador[[#This Row],[ID_Tarea]],tblTareas[ID],tblTareas[Tipo frecuencia],"")</f>
        <v>semanal</v>
      </c>
      <c r="H1152" t="str">
        <f>_xlfn.XLOOKUP(tblGenerador[[#This Row],[ID_Tarea]],tblTareas[ID],tblTareas[Regla frecuencia],"")</f>
        <v>sábado</v>
      </c>
      <c r="I1152">
        <f>_xlfn.XLOOKUP(tblGenerador[[#This Row],[ID_Tarea]],tblTareas[ID],tblTareas[Duración Estándar (min)],"")</f>
        <v>10</v>
      </c>
      <c r="J1152" t="str">
        <f>_xlfn.XLOOKUP(tblGenerador[[#This Row],[ID_Tarea]],tblTareas[ID],tblTareas[Turno],"")</f>
        <v>Cualquiera</v>
      </c>
      <c r="K1152" t="str">
        <f>_xlfn.XLOOKUP(tblGenerador[[#This Row],[ID_Tarea]],tblTareas[ID],tblTareas[Puesto],"")</f>
        <v>Sub Coordinadora</v>
      </c>
      <c r="L1152">
        <f>_xlfn.XLOOKUP(tblGenerador[[#This Row],[ID_Tarea]],tblTareas[ID],tblTareas[Frec Diaria],"")</f>
        <v>1</v>
      </c>
      <c r="M1152" t="str">
        <f>_xlfn.XLOOKUP(tblGenerador[[#This Row],[ID_Tarea]],tblTareas[ID],tblTareas[Excluir_Festivos],"")</f>
        <v>si</v>
      </c>
      <c r="N11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3" spans="1:14">
      <c r="A1153" s="6">
        <v>46033</v>
      </c>
      <c r="B1153">
        <f>IFERROR(_xlfn.XLOOKUP(tblGenerador[[#This Row],[Fecha]],tblCalendario[Fecha],tblCalendario[Num de Sem],""),"")</f>
        <v>2</v>
      </c>
      <c r="C1153" t="str">
        <f>IFERROR(_xlfn.XLOOKUP(tblGenerador[[#This Row],[Fecha]],tblCalendario[Fecha],tblCalendario[Dia Semana],""),"")</f>
        <v>domingo</v>
      </c>
      <c r="D1153">
        <f>IFERROR(_xlfn.XLOOKUP(tblGenerador[[#This Row],[Fecha]],tblCalendario[Fecha],tblCalendario[Mes],""),"")</f>
        <v>1</v>
      </c>
      <c r="E1153" t="s">
        <v>231</v>
      </c>
      <c r="F1153" t="str">
        <f>_xlfn.XLOOKUP(tblGenerador[[#This Row],[ID_Tarea]],tblTareas[ID],tblTareas[TAREAS],"")</f>
        <v>Listas De Difusión Whatsapp</v>
      </c>
      <c r="G1153" t="str">
        <f>_xlfn.XLOOKUP(tblGenerador[[#This Row],[ID_Tarea]],tblTareas[ID],tblTareas[Tipo frecuencia],"")</f>
        <v>semanal</v>
      </c>
      <c r="H1153" t="str">
        <f>_xlfn.XLOOKUP(tblGenerador[[#This Row],[ID_Tarea]],tblTareas[ID],tblTareas[Regla frecuencia],"")</f>
        <v>Jueves</v>
      </c>
      <c r="I1153">
        <f>_xlfn.XLOOKUP(tblGenerador[[#This Row],[ID_Tarea]],tblTareas[ID],tblTareas[Duración Estándar (min)],"")</f>
        <v>10</v>
      </c>
      <c r="J1153" t="str">
        <f>_xlfn.XLOOKUP(tblGenerador[[#This Row],[ID_Tarea]],tblTareas[ID],tblTareas[Turno],"")</f>
        <v>Cualquiera</v>
      </c>
      <c r="K1153" t="str">
        <f>_xlfn.XLOOKUP(tblGenerador[[#This Row],[ID_Tarea]],tblTareas[ID],tblTareas[Puesto],"")</f>
        <v>Sub Coordinadora</v>
      </c>
      <c r="L1153">
        <f>_xlfn.XLOOKUP(tblGenerador[[#This Row],[ID_Tarea]],tblTareas[ID],tblTareas[Frec Diaria],"")</f>
        <v>1</v>
      </c>
      <c r="M1153" t="str">
        <f>_xlfn.XLOOKUP(tblGenerador[[#This Row],[ID_Tarea]],tblTareas[ID],tblTareas[Excluir_Festivos],"")</f>
        <v>si</v>
      </c>
      <c r="N11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4" spans="1:14">
      <c r="A1154" s="6">
        <v>46033</v>
      </c>
      <c r="B1154">
        <f>IFERROR(_xlfn.XLOOKUP(tblGenerador[[#This Row],[Fecha]],tblCalendario[Fecha],tblCalendario[Num de Sem],""),"")</f>
        <v>2</v>
      </c>
      <c r="C1154" t="str">
        <f>IFERROR(_xlfn.XLOOKUP(tblGenerador[[#This Row],[Fecha]],tblCalendario[Fecha],tblCalendario[Dia Semana],""),"")</f>
        <v>domingo</v>
      </c>
      <c r="D1154">
        <f>IFERROR(_xlfn.XLOOKUP(tblGenerador[[#This Row],[Fecha]],tblCalendario[Fecha],tblCalendario[Mes],""),"")</f>
        <v>1</v>
      </c>
      <c r="E1154" t="s">
        <v>232</v>
      </c>
      <c r="F1154" t="str">
        <f>_xlfn.XLOOKUP(tblGenerador[[#This Row],[ID_Tarea]],tblTareas[ID],tblTareas[TAREAS],"")</f>
        <v>Validar Que Cte. Reciba Lista De Difusión</v>
      </c>
      <c r="G1154" t="str">
        <f>_xlfn.XLOOKUP(tblGenerador[[#This Row],[ID_Tarea]],tblTareas[ID],tblTareas[Tipo frecuencia],"")</f>
        <v>semanal</v>
      </c>
      <c r="H1154" t="str">
        <f>_xlfn.XLOOKUP(tblGenerador[[#This Row],[ID_Tarea]],tblTareas[ID],tblTareas[Regla frecuencia],"")</f>
        <v>lunes</v>
      </c>
      <c r="I1154">
        <f>_xlfn.XLOOKUP(tblGenerador[[#This Row],[ID_Tarea]],tblTareas[ID],tblTareas[Duración Estándar (min)],"")</f>
        <v>10</v>
      </c>
      <c r="J1154" t="str">
        <f>_xlfn.XLOOKUP(tblGenerador[[#This Row],[ID_Tarea]],tblTareas[ID],tblTareas[Turno],"")</f>
        <v>Cualquiera</v>
      </c>
      <c r="K1154" t="str">
        <f>_xlfn.XLOOKUP(tblGenerador[[#This Row],[ID_Tarea]],tblTareas[ID],tblTareas[Puesto],"")</f>
        <v>Sub Coordinadora</v>
      </c>
      <c r="L1154">
        <f>_xlfn.XLOOKUP(tblGenerador[[#This Row],[ID_Tarea]],tblTareas[ID],tblTareas[Frec Diaria],"")</f>
        <v>1</v>
      </c>
      <c r="M1154" t="str">
        <f>_xlfn.XLOOKUP(tblGenerador[[#This Row],[ID_Tarea]],tblTareas[ID],tblTareas[Excluir_Festivos],"")</f>
        <v>si</v>
      </c>
      <c r="N11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5" spans="1:14">
      <c r="A1155" s="6">
        <v>46033</v>
      </c>
      <c r="B1155">
        <f>IFERROR(_xlfn.XLOOKUP(tblGenerador[[#This Row],[Fecha]],tblCalendario[Fecha],tblCalendario[Num de Sem],""),"")</f>
        <v>2</v>
      </c>
      <c r="C1155" t="str">
        <f>IFERROR(_xlfn.XLOOKUP(tblGenerador[[#This Row],[Fecha]],tblCalendario[Fecha],tblCalendario[Dia Semana],""),"")</f>
        <v>domingo</v>
      </c>
      <c r="D1155">
        <f>IFERROR(_xlfn.XLOOKUP(tblGenerador[[#This Row],[Fecha]],tblCalendario[Fecha],tblCalendario[Mes],""),"")</f>
        <v>1</v>
      </c>
      <c r="E1155" t="s">
        <v>233</v>
      </c>
      <c r="F1155" t="str">
        <f>_xlfn.XLOOKUP(tblGenerador[[#This Row],[ID_Tarea]],tblTareas[ID],tblTareas[TAREAS],"")</f>
        <v>Limpieza Profunda Sillones Jabon y Cepillo</v>
      </c>
      <c r="G1155" t="str">
        <f>_xlfn.XLOOKUP(tblGenerador[[#This Row],[ID_Tarea]],tblTareas[ID],tblTareas[Tipo frecuencia],"")</f>
        <v>trimestral</v>
      </c>
      <c r="H1155" t="str">
        <f>_xlfn.XLOOKUP(tblGenerador[[#This Row],[ID_Tarea]],tblTareas[ID],tblTareas[Regla frecuencia],"")</f>
        <v>trimestral, primer lunes</v>
      </c>
      <c r="I1155">
        <f>_xlfn.XLOOKUP(tblGenerador[[#This Row],[ID_Tarea]],tblTareas[ID],tblTareas[Duración Estándar (min)],"")</f>
        <v>60</v>
      </c>
      <c r="J1155" t="str">
        <f>_xlfn.XLOOKUP(tblGenerador[[#This Row],[ID_Tarea]],tblTareas[ID],tblTareas[Turno],"")</f>
        <v>Cualquiera</v>
      </c>
      <c r="K1155" t="str">
        <f>_xlfn.XLOOKUP(tblGenerador[[#This Row],[ID_Tarea]],tblTareas[ID],tblTareas[Puesto],"")</f>
        <v>Asesora Ventas</v>
      </c>
      <c r="L1155">
        <f>_xlfn.XLOOKUP(tblGenerador[[#This Row],[ID_Tarea]],tblTareas[ID],tblTareas[Frec Diaria],"")</f>
        <v>1</v>
      </c>
      <c r="M1155" t="str">
        <f>_xlfn.XLOOKUP(tblGenerador[[#This Row],[ID_Tarea]],tblTareas[ID],tblTareas[Excluir_Festivos],"")</f>
        <v>si</v>
      </c>
      <c r="N11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6" spans="1:14">
      <c r="A1156" s="6">
        <v>46033</v>
      </c>
      <c r="B1156">
        <f>IFERROR(_xlfn.XLOOKUP(tblGenerador[[#This Row],[Fecha]],tblCalendario[Fecha],tblCalendario[Num de Sem],""),"")</f>
        <v>2</v>
      </c>
      <c r="C1156" t="str">
        <f>IFERROR(_xlfn.XLOOKUP(tblGenerador[[#This Row],[Fecha]],tblCalendario[Fecha],tblCalendario[Dia Semana],""),"")</f>
        <v>domingo</v>
      </c>
      <c r="D1156">
        <f>IFERROR(_xlfn.XLOOKUP(tblGenerador[[#This Row],[Fecha]],tblCalendario[Fecha],tblCalendario[Mes],""),"")</f>
        <v>1</v>
      </c>
      <c r="E1156" t="s">
        <v>234</v>
      </c>
      <c r="F1156" t="str">
        <f>_xlfn.XLOOKUP(tblGenerador[[#This Row],[ID_Tarea]],tblTareas[ID],tblTareas[TAREAS],"")</f>
        <v>Abrochado De Correas Y Cintas</v>
      </c>
      <c r="G1156" t="str">
        <f>_xlfn.XLOOKUP(tblGenerador[[#This Row],[ID_Tarea]],tblTareas[ID],tblTareas[Tipo frecuencia],"")</f>
        <v>personalizada</v>
      </c>
      <c r="H1156" t="str">
        <f>_xlfn.XLOOKUP(tblGenerador[[#This Row],[ID_Tarea]],tblTareas[ID],tblTareas[Regla frecuencia],"")</f>
        <v>lunes, miercoles, viernes</v>
      </c>
      <c r="I1156">
        <f>_xlfn.XLOOKUP(tblGenerador[[#This Row],[ID_Tarea]],tblTareas[ID],tblTareas[Duración Estándar (min)],"")</f>
        <v>10</v>
      </c>
      <c r="J1156" t="str">
        <f>_xlfn.XLOOKUP(tblGenerador[[#This Row],[ID_Tarea]],tblTareas[ID],tblTareas[Turno],"")</f>
        <v>Cualquiera</v>
      </c>
      <c r="K1156" t="str">
        <f>_xlfn.XLOOKUP(tblGenerador[[#This Row],[ID_Tarea]],tblTareas[ID],tblTareas[Puesto],"")</f>
        <v>Asesora Ventas</v>
      </c>
      <c r="L1156">
        <f>_xlfn.XLOOKUP(tblGenerador[[#This Row],[ID_Tarea]],tblTareas[ID],tblTareas[Frec Diaria],"")</f>
        <v>1</v>
      </c>
      <c r="M1156" t="str">
        <f>_xlfn.XLOOKUP(tblGenerador[[#This Row],[ID_Tarea]],tblTareas[ID],tblTareas[Excluir_Festivos],"")</f>
        <v>si</v>
      </c>
      <c r="N11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57" spans="1:14">
      <c r="A1157" s="6">
        <v>46033</v>
      </c>
      <c r="B1157">
        <f>IFERROR(_xlfn.XLOOKUP(tblGenerador[[#This Row],[Fecha]],tblCalendario[Fecha],tblCalendario[Num de Sem],""),"")</f>
        <v>2</v>
      </c>
      <c r="C1157" t="str">
        <f>IFERROR(_xlfn.XLOOKUP(tblGenerador[[#This Row],[Fecha]],tblCalendario[Fecha],tblCalendario[Dia Semana],""),"")</f>
        <v>domingo</v>
      </c>
      <c r="D1157">
        <f>IFERROR(_xlfn.XLOOKUP(tblGenerador[[#This Row],[Fecha]],tblCalendario[Fecha],tblCalendario[Mes],""),"")</f>
        <v>1</v>
      </c>
      <c r="E1157" t="s">
        <v>235</v>
      </c>
      <c r="F1157" t="str">
        <f>_xlfn.XLOOKUP(tblGenerador[[#This Row],[ID_Tarea]],tblTareas[ID],tblTareas[TAREAS],"")</f>
        <v>Cierre De Tienda</v>
      </c>
      <c r="G1157" t="str">
        <f>_xlfn.XLOOKUP(tblGenerador[[#This Row],[ID_Tarea]],tblTareas[ID],tblTareas[Tipo frecuencia],"")</f>
        <v>diario</v>
      </c>
      <c r="H1157" t="str">
        <f>_xlfn.XLOOKUP(tblGenerador[[#This Row],[ID_Tarea]],tblTareas[ID],tblTareas[Regla frecuencia],"")</f>
        <v>diario</v>
      </c>
      <c r="I1157">
        <f>_xlfn.XLOOKUP(tblGenerador[[#This Row],[ID_Tarea]],tblTareas[ID],tblTareas[Duración Estándar (min)],"")</f>
        <v>5</v>
      </c>
      <c r="J1157" t="str">
        <f>_xlfn.XLOOKUP(tblGenerador[[#This Row],[ID_Tarea]],tblTareas[ID],tblTareas[Turno],"")</f>
        <v>Cierre</v>
      </c>
      <c r="K1157" t="str">
        <f>_xlfn.XLOOKUP(tblGenerador[[#This Row],[ID_Tarea]],tblTareas[ID],tblTareas[Puesto],"")</f>
        <v>Asesora Ventas</v>
      </c>
      <c r="L1157">
        <f>_xlfn.XLOOKUP(tblGenerador[[#This Row],[ID_Tarea]],tblTareas[ID],tblTareas[Frec Diaria],"")</f>
        <v>1</v>
      </c>
      <c r="M1157" t="str">
        <f>_xlfn.XLOOKUP(tblGenerador[[#This Row],[ID_Tarea]],tblTareas[ID],tblTareas[Excluir_Festivos],"")</f>
        <v>si</v>
      </c>
      <c r="N11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8" spans="1:14">
      <c r="A1158" s="6">
        <v>46033</v>
      </c>
      <c r="B1158">
        <f>IFERROR(_xlfn.XLOOKUP(tblGenerador[[#This Row],[Fecha]],tblCalendario[Fecha],tblCalendario[Num de Sem],""),"")</f>
        <v>2</v>
      </c>
      <c r="C1158" t="str">
        <f>IFERROR(_xlfn.XLOOKUP(tblGenerador[[#This Row],[Fecha]],tblCalendario[Fecha],tblCalendario[Dia Semana],""),"")</f>
        <v>domingo</v>
      </c>
      <c r="D1158">
        <f>IFERROR(_xlfn.XLOOKUP(tblGenerador[[#This Row],[Fecha]],tblCalendario[Fecha],tblCalendario[Mes],""),"")</f>
        <v>1</v>
      </c>
      <c r="E1158" t="s">
        <v>236</v>
      </c>
      <c r="F1158" t="str">
        <f>_xlfn.XLOOKUP(tblGenerador[[#This Row],[ID_Tarea]],tblTareas[ID],tblTareas[TAREAS],"")</f>
        <v>Bajar Cortina Sol</v>
      </c>
      <c r="G1158" t="str">
        <f>_xlfn.XLOOKUP(tblGenerador[[#This Row],[ID_Tarea]],tblTareas[ID],tblTareas[Tipo frecuencia],"")</f>
        <v>diario</v>
      </c>
      <c r="H1158" t="str">
        <f>_xlfn.XLOOKUP(tblGenerador[[#This Row],[ID_Tarea]],tblTareas[ID],tblTareas[Regla frecuencia],"")</f>
        <v>diario</v>
      </c>
      <c r="I1158">
        <f>_xlfn.XLOOKUP(tblGenerador[[#This Row],[ID_Tarea]],tblTareas[ID],tblTareas[Duración Estándar (min)],"")</f>
        <v>5</v>
      </c>
      <c r="J1158" t="str">
        <f>_xlfn.XLOOKUP(tblGenerador[[#This Row],[ID_Tarea]],tblTareas[ID],tblTareas[Turno],"")</f>
        <v>Cualquiera</v>
      </c>
      <c r="K1158" t="str">
        <f>_xlfn.XLOOKUP(tblGenerador[[#This Row],[ID_Tarea]],tblTareas[ID],tblTareas[Puesto],"")</f>
        <v>Asesora Ventas</v>
      </c>
      <c r="L1158">
        <f>_xlfn.XLOOKUP(tblGenerador[[#This Row],[ID_Tarea]],tblTareas[ID],tblTareas[Frec Diaria],"")</f>
        <v>1</v>
      </c>
      <c r="M1158" t="str">
        <f>_xlfn.XLOOKUP(tblGenerador[[#This Row],[ID_Tarea]],tblTareas[ID],tblTareas[Excluir_Festivos],"")</f>
        <v>si</v>
      </c>
      <c r="N11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59" spans="1:14">
      <c r="A1159" s="6">
        <v>46033</v>
      </c>
      <c r="B1159">
        <f>IFERROR(_xlfn.XLOOKUP(tblGenerador[[#This Row],[Fecha]],tblCalendario[Fecha],tblCalendario[Num de Sem],""),"")</f>
        <v>2</v>
      </c>
      <c r="C1159" t="str">
        <f>IFERROR(_xlfn.XLOOKUP(tblGenerador[[#This Row],[Fecha]],tblCalendario[Fecha],tblCalendario[Dia Semana],""),"")</f>
        <v>domingo</v>
      </c>
      <c r="D1159">
        <f>IFERROR(_xlfn.XLOOKUP(tblGenerador[[#This Row],[Fecha]],tblCalendario[Fecha],tblCalendario[Mes],""),"")</f>
        <v>1</v>
      </c>
      <c r="E1159" t="s">
        <v>237</v>
      </c>
      <c r="F1159" t="str">
        <f>_xlfn.XLOOKUP(tblGenerador[[#This Row],[ID_Tarea]],tblTareas[ID],tblTareas[TAREAS],"")</f>
        <v xml:space="preserve">Barrer Tienda Y Banqueta </v>
      </c>
      <c r="G1159" t="str">
        <f>_xlfn.XLOOKUP(tblGenerador[[#This Row],[ID_Tarea]],tblTareas[ID],tblTareas[Tipo frecuencia],"")</f>
        <v>diario</v>
      </c>
      <c r="H1159" t="str">
        <f>_xlfn.XLOOKUP(tblGenerador[[#This Row],[ID_Tarea]],tblTareas[ID],tblTareas[Regla frecuencia],"")</f>
        <v>diario</v>
      </c>
      <c r="I1159">
        <f>_xlfn.XLOOKUP(tblGenerador[[#This Row],[ID_Tarea]],tblTareas[ID],tblTareas[Duración Estándar (min)],"")</f>
        <v>15</v>
      </c>
      <c r="J1159" t="str">
        <f>_xlfn.XLOOKUP(tblGenerador[[#This Row],[ID_Tarea]],tblTareas[ID],tblTareas[Turno],"")</f>
        <v>Cualquiera</v>
      </c>
      <c r="K1159" t="str">
        <f>_xlfn.XLOOKUP(tblGenerador[[#This Row],[ID_Tarea]],tblTareas[ID],tblTareas[Puesto],"")</f>
        <v>Asesora Ventas</v>
      </c>
      <c r="L1159">
        <f>_xlfn.XLOOKUP(tblGenerador[[#This Row],[ID_Tarea]],tblTareas[ID],tblTareas[Frec Diaria],"")</f>
        <v>1</v>
      </c>
      <c r="M1159" t="str">
        <f>_xlfn.XLOOKUP(tblGenerador[[#This Row],[ID_Tarea]],tblTareas[ID],tblTareas[Excluir_Festivos],"")</f>
        <v>si</v>
      </c>
      <c r="N11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0" spans="1:14">
      <c r="A1160" s="6">
        <v>46033</v>
      </c>
      <c r="B1160">
        <f>IFERROR(_xlfn.XLOOKUP(tblGenerador[[#This Row],[Fecha]],tblCalendario[Fecha],tblCalendario[Num de Sem],""),"")</f>
        <v>2</v>
      </c>
      <c r="C1160" t="str">
        <f>IFERROR(_xlfn.XLOOKUP(tblGenerador[[#This Row],[Fecha]],tblCalendario[Fecha],tblCalendario[Dia Semana],""),"")</f>
        <v>domingo</v>
      </c>
      <c r="D1160">
        <f>IFERROR(_xlfn.XLOOKUP(tblGenerador[[#This Row],[Fecha]],tblCalendario[Fecha],tblCalendario[Mes],""),"")</f>
        <v>1</v>
      </c>
      <c r="E1160" t="s">
        <v>238</v>
      </c>
      <c r="F1160" t="str">
        <f>_xlfn.XLOOKUP(tblGenerador[[#This Row],[ID_Tarea]],tblTareas[ID],tblTareas[TAREAS],"")</f>
        <v xml:space="preserve">Barrer Y Traperar Bodega </v>
      </c>
      <c r="G1160" t="str">
        <f>_xlfn.XLOOKUP(tblGenerador[[#This Row],[ID_Tarea]],tblTareas[ID],tblTareas[Tipo frecuencia],"")</f>
        <v>diario</v>
      </c>
      <c r="H1160" t="str">
        <f>_xlfn.XLOOKUP(tblGenerador[[#This Row],[ID_Tarea]],tblTareas[ID],tblTareas[Regla frecuencia],"")</f>
        <v>diario</v>
      </c>
      <c r="I1160">
        <f>_xlfn.XLOOKUP(tblGenerador[[#This Row],[ID_Tarea]],tblTareas[ID],tblTareas[Duración Estándar (min)],"")</f>
        <v>30</v>
      </c>
      <c r="J1160" t="str">
        <f>_xlfn.XLOOKUP(tblGenerador[[#This Row],[ID_Tarea]],tblTareas[ID],tblTareas[Turno],"")</f>
        <v>Cualquiera</v>
      </c>
      <c r="K1160" t="str">
        <f>_xlfn.XLOOKUP(tblGenerador[[#This Row],[ID_Tarea]],tblTareas[ID],tblTareas[Puesto],"")</f>
        <v>Asesora Ventas</v>
      </c>
      <c r="L1160">
        <f>_xlfn.XLOOKUP(tblGenerador[[#This Row],[ID_Tarea]],tblTareas[ID],tblTareas[Frec Diaria],"")</f>
        <v>1</v>
      </c>
      <c r="M1160" t="str">
        <f>_xlfn.XLOOKUP(tblGenerador[[#This Row],[ID_Tarea]],tblTareas[ID],tblTareas[Excluir_Festivos],"")</f>
        <v>si</v>
      </c>
      <c r="N11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1" spans="1:14">
      <c r="A1161" s="6">
        <v>46033</v>
      </c>
      <c r="B1161">
        <f>IFERROR(_xlfn.XLOOKUP(tblGenerador[[#This Row],[Fecha]],tblCalendario[Fecha],tblCalendario[Num de Sem],""),"")</f>
        <v>2</v>
      </c>
      <c r="C1161" t="str">
        <f>IFERROR(_xlfn.XLOOKUP(tblGenerador[[#This Row],[Fecha]],tblCalendario[Fecha],tblCalendario[Dia Semana],""),"")</f>
        <v>domingo</v>
      </c>
      <c r="D1161">
        <f>IFERROR(_xlfn.XLOOKUP(tblGenerador[[#This Row],[Fecha]],tblCalendario[Fecha],tblCalendario[Mes],""),"")</f>
        <v>1</v>
      </c>
      <c r="E1161" t="s">
        <v>239</v>
      </c>
      <c r="F1161" t="str">
        <f>_xlfn.XLOOKUP(tblGenerador[[#This Row],[ID_Tarea]],tblTareas[ID],tblTareas[TAREAS],"")</f>
        <v xml:space="preserve">Supervisar Bodega / Area Del Punto </v>
      </c>
      <c r="G1161" t="str">
        <f>_xlfn.XLOOKUP(tblGenerador[[#This Row],[ID_Tarea]],tblTareas[ID],tblTareas[Tipo frecuencia],"")</f>
        <v>semanal</v>
      </c>
      <c r="H1161" t="str">
        <f>_xlfn.XLOOKUP(tblGenerador[[#This Row],[ID_Tarea]],tblTareas[ID],tblTareas[Regla frecuencia],"")</f>
        <v>martes</v>
      </c>
      <c r="I1161">
        <f>_xlfn.XLOOKUP(tblGenerador[[#This Row],[ID_Tarea]],tblTareas[ID],tblTareas[Duración Estándar (min)],"")</f>
        <v>10</v>
      </c>
      <c r="J1161" t="str">
        <f>_xlfn.XLOOKUP(tblGenerador[[#This Row],[ID_Tarea]],tblTareas[ID],tblTareas[Turno],"")</f>
        <v>Cualquiera</v>
      </c>
      <c r="K1161" t="str">
        <f>_xlfn.XLOOKUP(tblGenerador[[#This Row],[ID_Tarea]],tblTareas[ID],tblTareas[Puesto],"")</f>
        <v>Asesora Ventas</v>
      </c>
      <c r="L1161">
        <f>_xlfn.XLOOKUP(tblGenerador[[#This Row],[ID_Tarea]],tblTareas[ID],tblTareas[Frec Diaria],"")</f>
        <v>1</v>
      </c>
      <c r="M1161" t="str">
        <f>_xlfn.XLOOKUP(tblGenerador[[#This Row],[ID_Tarea]],tblTareas[ID],tblTareas[Excluir_Festivos],"")</f>
        <v>si</v>
      </c>
      <c r="N11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2" spans="1:14">
      <c r="A1162" s="6">
        <v>46033</v>
      </c>
      <c r="B1162">
        <f>IFERROR(_xlfn.XLOOKUP(tblGenerador[[#This Row],[Fecha]],tblCalendario[Fecha],tblCalendario[Num de Sem],""),"")</f>
        <v>2</v>
      </c>
      <c r="C1162" t="str">
        <f>IFERROR(_xlfn.XLOOKUP(tblGenerador[[#This Row],[Fecha]],tblCalendario[Fecha],tblCalendario[Dia Semana],""),"")</f>
        <v>domingo</v>
      </c>
      <c r="D1162">
        <f>IFERROR(_xlfn.XLOOKUP(tblGenerador[[#This Row],[Fecha]],tblCalendario[Fecha],tblCalendario[Mes],""),"")</f>
        <v>1</v>
      </c>
      <c r="E1162" t="s">
        <v>240</v>
      </c>
      <c r="F1162" t="str">
        <f>_xlfn.XLOOKUP(tblGenerador[[#This Row],[ID_Tarea]],tblTareas[ID],tblTareas[TAREAS],"")</f>
        <v xml:space="preserve">Contestar Mensajes  De Whatsapp  Promotoria Y Publicidad </v>
      </c>
      <c r="G1162" t="str">
        <f>_xlfn.XLOOKUP(tblGenerador[[#This Row],[ID_Tarea]],tblTareas[ID],tblTareas[Tipo frecuencia],"")</f>
        <v>diario</v>
      </c>
      <c r="H1162" t="str">
        <f>_xlfn.XLOOKUP(tblGenerador[[#This Row],[ID_Tarea]],tblTareas[ID],tblTareas[Regla frecuencia],"")</f>
        <v>diario</v>
      </c>
      <c r="I1162">
        <f>_xlfn.XLOOKUP(tblGenerador[[#This Row],[ID_Tarea]],tblTareas[ID],tblTareas[Duración Estándar (min)],"")</f>
        <v>15</v>
      </c>
      <c r="J1162" t="str">
        <f>_xlfn.XLOOKUP(tblGenerador[[#This Row],[ID_Tarea]],tblTareas[ID],tblTareas[Turno],"")</f>
        <v>Cierre</v>
      </c>
      <c r="K1162" t="str">
        <f>_xlfn.XLOOKUP(tblGenerador[[#This Row],[ID_Tarea]],tblTareas[ID],tblTareas[Puesto],"")</f>
        <v>Asesora Ventas</v>
      </c>
      <c r="L1162">
        <f>_xlfn.XLOOKUP(tblGenerador[[#This Row],[ID_Tarea]],tblTareas[ID],tblTareas[Frec Diaria],"")</f>
        <v>1</v>
      </c>
      <c r="M1162" t="str">
        <f>_xlfn.XLOOKUP(tblGenerador[[#This Row],[ID_Tarea]],tblTareas[ID],tblTareas[Excluir_Festivos],"")</f>
        <v>si</v>
      </c>
      <c r="N11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3" spans="1:14">
      <c r="A1163" s="6">
        <v>46033</v>
      </c>
      <c r="B1163">
        <f>IFERROR(_xlfn.XLOOKUP(tblGenerador[[#This Row],[Fecha]],tblCalendario[Fecha],tblCalendario[Num de Sem],""),"")</f>
        <v>2</v>
      </c>
      <c r="C1163" t="str">
        <f>IFERROR(_xlfn.XLOOKUP(tblGenerador[[#This Row],[Fecha]],tblCalendario[Fecha],tblCalendario[Dia Semana],""),"")</f>
        <v>domingo</v>
      </c>
      <c r="D1163">
        <f>IFERROR(_xlfn.XLOOKUP(tblGenerador[[#This Row],[Fecha]],tblCalendario[Fecha],tblCalendario[Mes],""),"")</f>
        <v>1</v>
      </c>
      <c r="E1163" t="s">
        <v>241</v>
      </c>
      <c r="F1163" t="str">
        <f>_xlfn.XLOOKUP(tblGenerador[[#This Row],[ID_Tarea]],tblTareas[ID],tblTareas[TAREAS],"")</f>
        <v>Impresion/Depuracion De Relaciones Dia 8 Y 23</v>
      </c>
      <c r="G1163" t="str">
        <f>_xlfn.XLOOKUP(tblGenerador[[#This Row],[ID_Tarea]],tblTareas[ID],tblTareas[Tipo frecuencia],"")</f>
        <v>quincenal</v>
      </c>
      <c r="H1163" t="str">
        <f>_xlfn.XLOOKUP(tblGenerador[[#This Row],[ID_Tarea]],tblTareas[ID],tblTareas[Regla frecuencia],"")</f>
        <v>dia 8, dia 23</v>
      </c>
      <c r="I1163">
        <f>_xlfn.XLOOKUP(tblGenerador[[#This Row],[ID_Tarea]],tblTareas[ID],tblTareas[Duración Estándar (min)],"")</f>
        <v>60</v>
      </c>
      <c r="J1163" t="str">
        <f>_xlfn.XLOOKUP(tblGenerador[[#This Row],[ID_Tarea]],tblTareas[ID],tblTareas[Turno],"")</f>
        <v>Cualquiera</v>
      </c>
      <c r="K1163" t="str">
        <f>_xlfn.XLOOKUP(tblGenerador[[#This Row],[ID_Tarea]],tblTareas[ID],tblTareas[Puesto],"")</f>
        <v>Asesora Ventas</v>
      </c>
      <c r="L1163">
        <f>_xlfn.XLOOKUP(tblGenerador[[#This Row],[ID_Tarea]],tblTareas[ID],tblTareas[Frec Diaria],"")</f>
        <v>1</v>
      </c>
      <c r="M1163" t="str">
        <f>_xlfn.XLOOKUP(tblGenerador[[#This Row],[ID_Tarea]],tblTareas[ID],tblTareas[Excluir_Festivos],"")</f>
        <v>si</v>
      </c>
      <c r="N11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4" spans="1:14">
      <c r="A1164" s="6">
        <v>46033</v>
      </c>
      <c r="B1164">
        <f>IFERROR(_xlfn.XLOOKUP(tblGenerador[[#This Row],[Fecha]],tblCalendario[Fecha],tblCalendario[Num de Sem],""),"")</f>
        <v>2</v>
      </c>
      <c r="C1164" t="str">
        <f>IFERROR(_xlfn.XLOOKUP(tblGenerador[[#This Row],[Fecha]],tblCalendario[Fecha],tblCalendario[Dia Semana],""),"")</f>
        <v>domingo</v>
      </c>
      <c r="D1164">
        <f>IFERROR(_xlfn.XLOOKUP(tblGenerador[[#This Row],[Fecha]],tblCalendario[Fecha],tblCalendario[Mes],""),"")</f>
        <v>1</v>
      </c>
      <c r="E1164" t="s">
        <v>242</v>
      </c>
      <c r="F1164" t="str">
        <f>_xlfn.XLOOKUP(tblGenerador[[#This Row],[ID_Tarea]],tblTareas[ID],tblTareas[TAREAS],"")</f>
        <v xml:space="preserve">Lavar Tapete De Afuera </v>
      </c>
      <c r="G1164" t="str">
        <f>_xlfn.XLOOKUP(tblGenerador[[#This Row],[ID_Tarea]],tblTareas[ID],tblTareas[Tipo frecuencia],"")</f>
        <v>semanal</v>
      </c>
      <c r="H1164" t="str">
        <f>_xlfn.XLOOKUP(tblGenerador[[#This Row],[ID_Tarea]],tblTareas[ID],tblTareas[Regla frecuencia],"")</f>
        <v>miércoles</v>
      </c>
      <c r="I1164">
        <f>_xlfn.XLOOKUP(tblGenerador[[#This Row],[ID_Tarea]],tblTareas[ID],tblTareas[Duración Estándar (min)],"")</f>
        <v>10</v>
      </c>
      <c r="J1164" t="str">
        <f>_xlfn.XLOOKUP(tblGenerador[[#This Row],[ID_Tarea]],tblTareas[ID],tblTareas[Turno],"")</f>
        <v>Cualquiera</v>
      </c>
      <c r="K1164" t="str">
        <f>_xlfn.XLOOKUP(tblGenerador[[#This Row],[ID_Tarea]],tblTareas[ID],tblTareas[Puesto],"")</f>
        <v>Asesora Ventas</v>
      </c>
      <c r="L1164">
        <f>_xlfn.XLOOKUP(tblGenerador[[#This Row],[ID_Tarea]],tblTareas[ID],tblTareas[Frec Diaria],"")</f>
        <v>1</v>
      </c>
      <c r="M1164" t="str">
        <f>_xlfn.XLOOKUP(tblGenerador[[#This Row],[ID_Tarea]],tblTareas[ID],tblTareas[Excluir_Festivos],"")</f>
        <v>si</v>
      </c>
      <c r="N11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5" spans="1:14">
      <c r="A1165" s="6">
        <v>46033</v>
      </c>
      <c r="B1165">
        <f>IFERROR(_xlfn.XLOOKUP(tblGenerador[[#This Row],[Fecha]],tblCalendario[Fecha],tblCalendario[Num de Sem],""),"")</f>
        <v>2</v>
      </c>
      <c r="C1165" t="str">
        <f>IFERROR(_xlfn.XLOOKUP(tblGenerador[[#This Row],[Fecha]],tblCalendario[Fecha],tblCalendario[Dia Semana],""),"")</f>
        <v>domingo</v>
      </c>
      <c r="D1165">
        <f>IFERROR(_xlfn.XLOOKUP(tblGenerador[[#This Row],[Fecha]],tblCalendario[Fecha],tblCalendario[Mes],""),"")</f>
        <v>1</v>
      </c>
      <c r="E1165" t="s">
        <v>243</v>
      </c>
      <c r="F1165" t="str">
        <f>_xlfn.XLOOKUP(tblGenerador[[#This Row],[ID_Tarea]],tblTareas[ID],tblTareas[TAREAS],"")</f>
        <v xml:space="preserve">Limpiar Atrás De Los Muebles </v>
      </c>
      <c r="G1165" t="str">
        <f>_xlfn.XLOOKUP(tblGenerador[[#This Row],[ID_Tarea]],tblTareas[ID],tblTareas[Tipo frecuencia],"")</f>
        <v>semanal</v>
      </c>
      <c r="H1165" t="str">
        <f>_xlfn.XLOOKUP(tblGenerador[[#This Row],[ID_Tarea]],tblTareas[ID],tblTareas[Regla frecuencia],"")</f>
        <v>jueves</v>
      </c>
      <c r="I1165">
        <f>_xlfn.XLOOKUP(tblGenerador[[#This Row],[ID_Tarea]],tblTareas[ID],tblTareas[Duración Estándar (min)],"")</f>
        <v>15</v>
      </c>
      <c r="J1165" t="str">
        <f>_xlfn.XLOOKUP(tblGenerador[[#This Row],[ID_Tarea]],tblTareas[ID],tblTareas[Turno],"")</f>
        <v>Cualquiera</v>
      </c>
      <c r="K1165" t="str">
        <f>_xlfn.XLOOKUP(tblGenerador[[#This Row],[ID_Tarea]],tblTareas[ID],tblTareas[Puesto],"")</f>
        <v>Asesora Ventas</v>
      </c>
      <c r="L1165">
        <f>_xlfn.XLOOKUP(tblGenerador[[#This Row],[ID_Tarea]],tblTareas[ID],tblTareas[Frec Diaria],"")</f>
        <v>1</v>
      </c>
      <c r="M1165" t="str">
        <f>_xlfn.XLOOKUP(tblGenerador[[#This Row],[ID_Tarea]],tblTareas[ID],tblTareas[Excluir_Festivos],"")</f>
        <v>si</v>
      </c>
      <c r="N11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6" spans="1:14">
      <c r="A1166" s="6">
        <v>46033</v>
      </c>
      <c r="B1166">
        <f>IFERROR(_xlfn.XLOOKUP(tblGenerador[[#This Row],[Fecha]],tblCalendario[Fecha],tblCalendario[Num de Sem],""),"")</f>
        <v>2</v>
      </c>
      <c r="C1166" t="str">
        <f>IFERROR(_xlfn.XLOOKUP(tblGenerador[[#This Row],[Fecha]],tblCalendario[Fecha],tblCalendario[Dia Semana],""),"")</f>
        <v>domingo</v>
      </c>
      <c r="D1166">
        <f>IFERROR(_xlfn.XLOOKUP(tblGenerador[[#This Row],[Fecha]],tblCalendario[Fecha],tblCalendario[Mes],""),"")</f>
        <v>1</v>
      </c>
      <c r="E1166" t="s">
        <v>244</v>
      </c>
      <c r="F1166" t="str">
        <f>_xlfn.XLOOKUP(tblGenerador[[#This Row],[ID_Tarea]],tblTareas[ID],tblTareas[TAREAS],"")</f>
        <v>Limpiar Baño</v>
      </c>
      <c r="G1166" t="str">
        <f>_xlfn.XLOOKUP(tblGenerador[[#This Row],[ID_Tarea]],tblTareas[ID],tblTareas[Tipo frecuencia],"")</f>
        <v>personalizada</v>
      </c>
      <c r="H1166" t="str">
        <f>_xlfn.XLOOKUP(tblGenerador[[#This Row],[ID_Tarea]],tblTareas[ID],tblTareas[Regla frecuencia],"")</f>
        <v>martes, jueves, sabado</v>
      </c>
      <c r="I1166">
        <f>_xlfn.XLOOKUP(tblGenerador[[#This Row],[ID_Tarea]],tblTareas[ID],tblTareas[Duración Estándar (min)],"")</f>
        <v>15</v>
      </c>
      <c r="J1166" t="str">
        <f>_xlfn.XLOOKUP(tblGenerador[[#This Row],[ID_Tarea]],tblTareas[ID],tblTareas[Turno],"")</f>
        <v>Cualquiera</v>
      </c>
      <c r="K1166" t="str">
        <f>_xlfn.XLOOKUP(tblGenerador[[#This Row],[ID_Tarea]],tblTareas[ID],tblTareas[Puesto],"")</f>
        <v>Asesora Ventas</v>
      </c>
      <c r="L1166">
        <f>_xlfn.XLOOKUP(tblGenerador[[#This Row],[ID_Tarea]],tblTareas[ID],tblTareas[Frec Diaria],"")</f>
        <v>1</v>
      </c>
      <c r="M1166" t="str">
        <f>_xlfn.XLOOKUP(tblGenerador[[#This Row],[ID_Tarea]],tblTareas[ID],tblTareas[Excluir_Festivos],"")</f>
        <v>si</v>
      </c>
      <c r="N11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7" spans="1:14">
      <c r="A1167" s="6">
        <v>46033</v>
      </c>
      <c r="B1167">
        <f>IFERROR(_xlfn.XLOOKUP(tblGenerador[[#This Row],[Fecha]],tblCalendario[Fecha],tblCalendario[Num de Sem],""),"")</f>
        <v>2</v>
      </c>
      <c r="C1167" t="str">
        <f>IFERROR(_xlfn.XLOOKUP(tblGenerador[[#This Row],[Fecha]],tblCalendario[Fecha],tblCalendario[Dia Semana],""),"")</f>
        <v>domingo</v>
      </c>
      <c r="D1167">
        <f>IFERROR(_xlfn.XLOOKUP(tblGenerador[[#This Row],[Fecha]],tblCalendario[Fecha],tblCalendario[Mes],""),"")</f>
        <v>1</v>
      </c>
      <c r="E1167" t="s">
        <v>245</v>
      </c>
      <c r="F1167" t="str">
        <f>_xlfn.XLOOKUP(tblGenerador[[#This Row],[ID_Tarea]],tblTareas[ID],tblTareas[TAREAS],"")</f>
        <v>Limpiar Bolsas</v>
      </c>
      <c r="G1167" t="str">
        <f>_xlfn.XLOOKUP(tblGenerador[[#This Row],[ID_Tarea]],tblTareas[ID],tblTareas[Tipo frecuencia],"")</f>
        <v>personalizada</v>
      </c>
      <c r="H1167" t="str">
        <f>_xlfn.XLOOKUP(tblGenerador[[#This Row],[ID_Tarea]],tblTareas[ID],tblTareas[Regla frecuencia],"")</f>
        <v>dia 25, dia 11</v>
      </c>
      <c r="I1167">
        <f>_xlfn.XLOOKUP(tblGenerador[[#This Row],[ID_Tarea]],tblTareas[ID],tblTareas[Duración Estándar (min)],"")</f>
        <v>15</v>
      </c>
      <c r="J1167" t="str">
        <f>_xlfn.XLOOKUP(tblGenerador[[#This Row],[ID_Tarea]],tblTareas[ID],tblTareas[Turno],"")</f>
        <v>Cualquiera</v>
      </c>
      <c r="K1167" t="str">
        <f>_xlfn.XLOOKUP(tblGenerador[[#This Row],[ID_Tarea]],tblTareas[ID],tblTareas[Puesto],"")</f>
        <v>Asesora Ventas</v>
      </c>
      <c r="L1167">
        <f>_xlfn.XLOOKUP(tblGenerador[[#This Row],[ID_Tarea]],tblTareas[ID],tblTareas[Frec Diaria],"")</f>
        <v>1</v>
      </c>
      <c r="M1167" t="str">
        <f>_xlfn.XLOOKUP(tblGenerador[[#This Row],[ID_Tarea]],tblTareas[ID],tblTareas[Excluir_Festivos],"")</f>
        <v>si</v>
      </c>
      <c r="N11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68" spans="1:14">
      <c r="A1168" s="6">
        <v>46033</v>
      </c>
      <c r="B1168">
        <f>IFERROR(_xlfn.XLOOKUP(tblGenerador[[#This Row],[Fecha]],tblCalendario[Fecha],tblCalendario[Num de Sem],""),"")</f>
        <v>2</v>
      </c>
      <c r="C1168" t="str">
        <f>IFERROR(_xlfn.XLOOKUP(tblGenerador[[#This Row],[Fecha]],tblCalendario[Fecha],tblCalendario[Dia Semana],""),"")</f>
        <v>domingo</v>
      </c>
      <c r="D1168">
        <f>IFERROR(_xlfn.XLOOKUP(tblGenerador[[#This Row],[Fecha]],tblCalendario[Fecha],tblCalendario[Mes],""),"")</f>
        <v>1</v>
      </c>
      <c r="E1168" t="s">
        <v>246</v>
      </c>
      <c r="F1168" t="str">
        <f>_xlfn.XLOOKUP(tblGenerador[[#This Row],[ID_Tarea]],tblTareas[ID],tblTareas[TAREAS],"")</f>
        <v>Limpiar Cajas Y Anaqueles De Polvo</v>
      </c>
      <c r="G1168" t="str">
        <f>_xlfn.XLOOKUP(tblGenerador[[#This Row],[ID_Tarea]],tblTareas[ID],tblTareas[Tipo frecuencia],"")</f>
        <v>semanal</v>
      </c>
      <c r="H1168" t="str">
        <f>_xlfn.XLOOKUP(tblGenerador[[#This Row],[ID_Tarea]],tblTareas[ID],tblTareas[Regla frecuencia],"")</f>
        <v>viernes</v>
      </c>
      <c r="I1168">
        <f>_xlfn.XLOOKUP(tblGenerador[[#This Row],[ID_Tarea]],tblTareas[ID],tblTareas[Duración Estándar (min)],"")</f>
        <v>20</v>
      </c>
      <c r="J1168" t="str">
        <f>_xlfn.XLOOKUP(tblGenerador[[#This Row],[ID_Tarea]],tblTareas[ID],tblTareas[Turno],"")</f>
        <v>Cualquiera</v>
      </c>
      <c r="K1168" t="str">
        <f>_xlfn.XLOOKUP(tblGenerador[[#This Row],[ID_Tarea]],tblTareas[ID],tblTareas[Puesto],"")</f>
        <v>Asesora Ventas</v>
      </c>
      <c r="L1168">
        <f>_xlfn.XLOOKUP(tblGenerador[[#This Row],[ID_Tarea]],tblTareas[ID],tblTareas[Frec Diaria],"")</f>
        <v>1</v>
      </c>
      <c r="M1168" t="str">
        <f>_xlfn.XLOOKUP(tblGenerador[[#This Row],[ID_Tarea]],tblTareas[ID],tblTareas[Excluir_Festivos],"")</f>
        <v>si</v>
      </c>
      <c r="N11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69" spans="1:14">
      <c r="A1169" s="6">
        <v>46033</v>
      </c>
      <c r="B1169">
        <f>IFERROR(_xlfn.XLOOKUP(tblGenerador[[#This Row],[Fecha]],tblCalendario[Fecha],tblCalendario[Num de Sem],""),"")</f>
        <v>2</v>
      </c>
      <c r="C1169" t="str">
        <f>IFERROR(_xlfn.XLOOKUP(tblGenerador[[#This Row],[Fecha]],tblCalendario[Fecha],tblCalendario[Dia Semana],""),"")</f>
        <v>domingo</v>
      </c>
      <c r="D1169">
        <f>IFERROR(_xlfn.XLOOKUP(tblGenerador[[#This Row],[Fecha]],tblCalendario[Fecha],tblCalendario[Mes],""),"")</f>
        <v>1</v>
      </c>
      <c r="E1169" t="s">
        <v>247</v>
      </c>
      <c r="F1169" t="str">
        <f>_xlfn.XLOOKUP(tblGenerador[[#This Row],[ID_Tarea]],tblTareas[ID],tblTareas[TAREAS],"")</f>
        <v xml:space="preserve">Limpiar Muebles Y Repisas </v>
      </c>
      <c r="G1169" t="str">
        <f>_xlfn.XLOOKUP(tblGenerador[[#This Row],[ID_Tarea]],tblTareas[ID],tblTareas[Tipo frecuencia],"")</f>
        <v>personalizada</v>
      </c>
      <c r="H1169" t="str">
        <f>_xlfn.XLOOKUP(tblGenerador[[#This Row],[ID_Tarea]],tblTareas[ID],tblTareas[Regla frecuencia],"")</f>
        <v>martes, jueves, sabado</v>
      </c>
      <c r="I1169">
        <f>_xlfn.XLOOKUP(tblGenerador[[#This Row],[ID_Tarea]],tblTareas[ID],tblTareas[Duración Estándar (min)],"")</f>
        <v>30</v>
      </c>
      <c r="J1169" t="str">
        <f>_xlfn.XLOOKUP(tblGenerador[[#This Row],[ID_Tarea]],tblTareas[ID],tblTareas[Turno],"")</f>
        <v>Cualquiera</v>
      </c>
      <c r="K1169" t="str">
        <f>_xlfn.XLOOKUP(tblGenerador[[#This Row],[ID_Tarea]],tblTareas[ID],tblTareas[Puesto],"")</f>
        <v>Asesora Ventas</v>
      </c>
      <c r="L1169">
        <f>_xlfn.XLOOKUP(tblGenerador[[#This Row],[ID_Tarea]],tblTareas[ID],tblTareas[Frec Diaria],"")</f>
        <v>1</v>
      </c>
      <c r="M1169" t="str">
        <f>_xlfn.XLOOKUP(tblGenerador[[#This Row],[ID_Tarea]],tblTareas[ID],tblTareas[Excluir_Festivos],"")</f>
        <v>si</v>
      </c>
      <c r="N11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0" spans="1:14">
      <c r="A1170" s="6">
        <v>46033</v>
      </c>
      <c r="B1170">
        <f>IFERROR(_xlfn.XLOOKUP(tblGenerador[[#This Row],[Fecha]],tblCalendario[Fecha],tblCalendario[Num de Sem],""),"")</f>
        <v>2</v>
      </c>
      <c r="C1170" t="str">
        <f>IFERROR(_xlfn.XLOOKUP(tblGenerador[[#This Row],[Fecha]],tblCalendario[Fecha],tblCalendario[Dia Semana],""),"")</f>
        <v>domingo</v>
      </c>
      <c r="D1170">
        <f>IFERROR(_xlfn.XLOOKUP(tblGenerador[[#This Row],[Fecha]],tblCalendario[Fecha],tblCalendario[Mes],""),"")</f>
        <v>1</v>
      </c>
      <c r="E1170" t="s">
        <v>248</v>
      </c>
      <c r="F1170" t="str">
        <f>_xlfn.XLOOKUP(tblGenerador[[#This Row],[ID_Tarea]],tblTareas[ID],tblTareas[TAREAS],"")</f>
        <v xml:space="preserve">Limpiar Sillones </v>
      </c>
      <c r="G1170" t="str">
        <f>_xlfn.XLOOKUP(tblGenerador[[#This Row],[ID_Tarea]],tblTareas[ID],tblTareas[Tipo frecuencia],"")</f>
        <v>personalizada</v>
      </c>
      <c r="H1170" t="str">
        <f>_xlfn.XLOOKUP(tblGenerador[[#This Row],[ID_Tarea]],tblTareas[ID],tblTareas[Regla frecuencia],"")</f>
        <v>martes, jueves</v>
      </c>
      <c r="I1170">
        <f>_xlfn.XLOOKUP(tblGenerador[[#This Row],[ID_Tarea]],tblTareas[ID],tblTareas[Duración Estándar (min)],"")</f>
        <v>10</v>
      </c>
      <c r="J1170" t="str">
        <f>_xlfn.XLOOKUP(tblGenerador[[#This Row],[ID_Tarea]],tblTareas[ID],tblTareas[Turno],"")</f>
        <v>Cualquiera</v>
      </c>
      <c r="K1170" t="str">
        <f>_xlfn.XLOOKUP(tblGenerador[[#This Row],[ID_Tarea]],tblTareas[ID],tblTareas[Puesto],"")</f>
        <v>Asesora Ventas</v>
      </c>
      <c r="L1170">
        <f>_xlfn.XLOOKUP(tblGenerador[[#This Row],[ID_Tarea]],tblTareas[ID],tblTareas[Frec Diaria],"")</f>
        <v>1</v>
      </c>
      <c r="M1170" t="str">
        <f>_xlfn.XLOOKUP(tblGenerador[[#This Row],[ID_Tarea]],tblTareas[ID],tblTareas[Excluir_Festivos],"")</f>
        <v>si</v>
      </c>
      <c r="N11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1" spans="1:14">
      <c r="A1171" s="6">
        <v>46033</v>
      </c>
      <c r="B1171">
        <f>IFERROR(_xlfn.XLOOKUP(tblGenerador[[#This Row],[Fecha]],tblCalendario[Fecha],tblCalendario[Num de Sem],""),"")</f>
        <v>2</v>
      </c>
      <c r="C1171" t="str">
        <f>IFERROR(_xlfn.XLOOKUP(tblGenerador[[#This Row],[Fecha]],tblCalendario[Fecha],tblCalendario[Dia Semana],""),"")</f>
        <v>domingo</v>
      </c>
      <c r="D1171">
        <f>IFERROR(_xlfn.XLOOKUP(tblGenerador[[#This Row],[Fecha]],tblCalendario[Fecha],tblCalendario[Mes],""),"")</f>
        <v>1</v>
      </c>
      <c r="E1171" t="s">
        <v>249</v>
      </c>
      <c r="F1171" t="str">
        <f>_xlfn.XLOOKUP(tblGenerador[[#This Row],[ID_Tarea]],tblTareas[ID],tblTareas[TAREAS],"")</f>
        <v xml:space="preserve">Limpiar Ventanas De Adentro, muebles Aparador Y Piso Del Aparador </v>
      </c>
      <c r="G1171" t="str">
        <f>_xlfn.XLOOKUP(tblGenerador[[#This Row],[ID_Tarea]],tblTareas[ID],tblTareas[Tipo frecuencia],"")</f>
        <v>personalizada</v>
      </c>
      <c r="H1171" t="str">
        <f>_xlfn.XLOOKUP(tblGenerador[[#This Row],[ID_Tarea]],tblTareas[ID],tblTareas[Regla frecuencia],"")</f>
        <v>martes, jueves, sabado</v>
      </c>
      <c r="I1171">
        <f>_xlfn.XLOOKUP(tblGenerador[[#This Row],[ID_Tarea]],tblTareas[ID],tblTareas[Duración Estándar (min)],"")</f>
        <v>30</v>
      </c>
      <c r="J1171" t="str">
        <f>_xlfn.XLOOKUP(tblGenerador[[#This Row],[ID_Tarea]],tblTareas[ID],tblTareas[Turno],"")</f>
        <v>Cualquiera</v>
      </c>
      <c r="K1171" t="str">
        <f>_xlfn.XLOOKUP(tblGenerador[[#This Row],[ID_Tarea]],tblTareas[ID],tblTareas[Puesto],"")</f>
        <v>Asesora Ventas</v>
      </c>
      <c r="L1171">
        <f>_xlfn.XLOOKUP(tblGenerador[[#This Row],[ID_Tarea]],tblTareas[ID],tblTareas[Frec Diaria],"")</f>
        <v>1</v>
      </c>
      <c r="M1171" t="str">
        <f>_xlfn.XLOOKUP(tblGenerador[[#This Row],[ID_Tarea]],tblTareas[ID],tblTareas[Excluir_Festivos],"")</f>
        <v>si</v>
      </c>
      <c r="N11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2" spans="1:14">
      <c r="A1172" s="6">
        <v>46033</v>
      </c>
      <c r="B1172">
        <f>IFERROR(_xlfn.XLOOKUP(tblGenerador[[#This Row],[Fecha]],tblCalendario[Fecha],tblCalendario[Num de Sem],""),"")</f>
        <v>2</v>
      </c>
      <c r="C1172" t="str">
        <f>IFERROR(_xlfn.XLOOKUP(tblGenerador[[#This Row],[Fecha]],tblCalendario[Fecha],tblCalendario[Dia Semana],""),"")</f>
        <v>domingo</v>
      </c>
      <c r="D1172">
        <f>IFERROR(_xlfn.XLOOKUP(tblGenerador[[#This Row],[Fecha]],tblCalendario[Fecha],tblCalendario[Mes],""),"")</f>
        <v>1</v>
      </c>
      <c r="E1172" t="s">
        <v>250</v>
      </c>
      <c r="F1172" t="str">
        <f>_xlfn.XLOOKUP(tblGenerador[[#This Row],[ID_Tarea]],tblTareas[ID],tblTareas[TAREAS],"")</f>
        <v xml:space="preserve">Limpiar Espejos </v>
      </c>
      <c r="G1172" t="str">
        <f>_xlfn.XLOOKUP(tblGenerador[[#This Row],[ID_Tarea]],tblTareas[ID],tblTareas[Tipo frecuencia],"")</f>
        <v>personalizada</v>
      </c>
      <c r="H1172" t="str">
        <f>_xlfn.XLOOKUP(tblGenerador[[#This Row],[ID_Tarea]],tblTareas[ID],tblTareas[Regla frecuencia],"")</f>
        <v>lunes, miercoles, viernes</v>
      </c>
      <c r="I1172">
        <f>_xlfn.XLOOKUP(tblGenerador[[#This Row],[ID_Tarea]],tblTareas[ID],tblTareas[Duración Estándar (min)],"")</f>
        <v>10</v>
      </c>
      <c r="J1172" t="str">
        <f>_xlfn.XLOOKUP(tblGenerador[[#This Row],[ID_Tarea]],tblTareas[ID],tblTareas[Turno],"")</f>
        <v>Cualquiera</v>
      </c>
      <c r="K1172" t="str">
        <f>_xlfn.XLOOKUP(tblGenerador[[#This Row],[ID_Tarea]],tblTareas[ID],tblTareas[Puesto],"")</f>
        <v>Asesora Ventas</v>
      </c>
      <c r="L1172">
        <f>_xlfn.XLOOKUP(tblGenerador[[#This Row],[ID_Tarea]],tblTareas[ID],tblTareas[Frec Diaria],"")</f>
        <v>1</v>
      </c>
      <c r="M1172" t="str">
        <f>_xlfn.XLOOKUP(tblGenerador[[#This Row],[ID_Tarea]],tblTareas[ID],tblTareas[Excluir_Festivos],"")</f>
        <v>si</v>
      </c>
      <c r="N11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3" spans="1:14">
      <c r="A1173" s="6">
        <v>46033</v>
      </c>
      <c r="B1173">
        <f>IFERROR(_xlfn.XLOOKUP(tblGenerador[[#This Row],[Fecha]],tblCalendario[Fecha],tblCalendario[Num de Sem],""),"")</f>
        <v>2</v>
      </c>
      <c r="C1173" t="str">
        <f>IFERROR(_xlfn.XLOOKUP(tblGenerador[[#This Row],[Fecha]],tblCalendario[Fecha],tblCalendario[Dia Semana],""),"")</f>
        <v>domingo</v>
      </c>
      <c r="D1173">
        <f>IFERROR(_xlfn.XLOOKUP(tblGenerador[[#This Row],[Fecha]],tblCalendario[Fecha],tblCalendario[Mes],""),"")</f>
        <v>1</v>
      </c>
      <c r="E1173" t="s">
        <v>251</v>
      </c>
      <c r="F1173" t="str">
        <f>_xlfn.XLOOKUP(tblGenerador[[#This Row],[ID_Tarea]],tblTareas[ID],tblTareas[TAREAS],"")</f>
        <v>Limpiar Ventanas De Afuera</v>
      </c>
      <c r="G1173" t="str">
        <f>_xlfn.XLOOKUP(tblGenerador[[#This Row],[ID_Tarea]],tblTareas[ID],tblTareas[Tipo frecuencia],"")</f>
        <v>personalizada</v>
      </c>
      <c r="H1173" t="str">
        <f>_xlfn.XLOOKUP(tblGenerador[[#This Row],[ID_Tarea]],tblTareas[ID],tblTareas[Regla frecuencia],"")</f>
        <v>lunes a sabado</v>
      </c>
      <c r="I1173">
        <f>_xlfn.XLOOKUP(tblGenerador[[#This Row],[ID_Tarea]],tblTareas[ID],tblTareas[Duración Estándar (min)],"")</f>
        <v>20</v>
      </c>
      <c r="J1173" t="str">
        <f>_xlfn.XLOOKUP(tblGenerador[[#This Row],[ID_Tarea]],tblTareas[ID],tblTareas[Turno],"")</f>
        <v>Cualquiera</v>
      </c>
      <c r="K1173" t="str">
        <f>_xlfn.XLOOKUP(tblGenerador[[#This Row],[ID_Tarea]],tblTareas[ID],tblTareas[Puesto],"")</f>
        <v>Asesora Ventas</v>
      </c>
      <c r="L1173">
        <f>_xlfn.XLOOKUP(tblGenerador[[#This Row],[ID_Tarea]],tblTareas[ID],tblTareas[Frec Diaria],"")</f>
        <v>1</v>
      </c>
      <c r="M1173" t="str">
        <f>_xlfn.XLOOKUP(tblGenerador[[#This Row],[ID_Tarea]],tblTareas[ID],tblTareas[Excluir_Festivos],"")</f>
        <v>si</v>
      </c>
      <c r="N11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4" spans="1:14">
      <c r="A1174" s="6">
        <v>46033</v>
      </c>
      <c r="B1174">
        <f>IFERROR(_xlfn.XLOOKUP(tblGenerador[[#This Row],[Fecha]],tblCalendario[Fecha],tblCalendario[Num de Sem],""),"")</f>
        <v>2</v>
      </c>
      <c r="C1174" t="str">
        <f>IFERROR(_xlfn.XLOOKUP(tblGenerador[[#This Row],[Fecha]],tblCalendario[Fecha],tblCalendario[Dia Semana],""),"")</f>
        <v>domingo</v>
      </c>
      <c r="D1174">
        <f>IFERROR(_xlfn.XLOOKUP(tblGenerador[[#This Row],[Fecha]],tblCalendario[Fecha],tblCalendario[Mes],""),"")</f>
        <v>1</v>
      </c>
      <c r="E1174" t="s">
        <v>252</v>
      </c>
      <c r="F1174" t="str">
        <f>_xlfn.XLOOKUP(tblGenerador[[#This Row],[ID_Tarea]],tblTareas[ID],tblTareas[TAREAS],"")</f>
        <v xml:space="preserve">Limpieza De Calzado </v>
      </c>
      <c r="G1174" t="str">
        <f>_xlfn.XLOOKUP(tblGenerador[[#This Row],[ID_Tarea]],tblTareas[ID],tblTareas[Tipo frecuencia],"")</f>
        <v>diario</v>
      </c>
      <c r="H1174" t="str">
        <f>_xlfn.XLOOKUP(tblGenerador[[#This Row],[ID_Tarea]],tblTareas[ID],tblTareas[Regla frecuencia],"")</f>
        <v>diario</v>
      </c>
      <c r="I1174">
        <f>_xlfn.XLOOKUP(tblGenerador[[#This Row],[ID_Tarea]],tblTareas[ID],tblTareas[Duración Estándar (min)],"")</f>
        <v>15</v>
      </c>
      <c r="J1174" t="str">
        <f>_xlfn.XLOOKUP(tblGenerador[[#This Row],[ID_Tarea]],tblTareas[ID],tblTareas[Turno],"")</f>
        <v>Cualquiera</v>
      </c>
      <c r="K1174" t="str">
        <f>_xlfn.XLOOKUP(tblGenerador[[#This Row],[ID_Tarea]],tblTareas[ID],tblTareas[Puesto],"")</f>
        <v>Asesora Ventas</v>
      </c>
      <c r="L1174">
        <f>_xlfn.XLOOKUP(tblGenerador[[#This Row],[ID_Tarea]],tblTareas[ID],tblTareas[Frec Diaria],"")</f>
        <v>1</v>
      </c>
      <c r="M1174" t="str">
        <f>_xlfn.XLOOKUP(tblGenerador[[#This Row],[ID_Tarea]],tblTareas[ID],tblTareas[Excluir_Festivos],"")</f>
        <v>si</v>
      </c>
      <c r="N11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5" spans="1:14">
      <c r="A1175" s="6">
        <v>46033</v>
      </c>
      <c r="B1175">
        <f>IFERROR(_xlfn.XLOOKUP(tblGenerador[[#This Row],[Fecha]],tblCalendario[Fecha],tblCalendario[Num de Sem],""),"")</f>
        <v>2</v>
      </c>
      <c r="C1175" t="str">
        <f>IFERROR(_xlfn.XLOOKUP(tblGenerador[[#This Row],[Fecha]],tblCalendario[Fecha],tblCalendario[Dia Semana],""),"")</f>
        <v>domingo</v>
      </c>
      <c r="D1175">
        <f>IFERROR(_xlfn.XLOOKUP(tblGenerador[[#This Row],[Fecha]],tblCalendario[Fecha],tblCalendario[Mes],""),"")</f>
        <v>1</v>
      </c>
      <c r="E1175" t="s">
        <v>253</v>
      </c>
      <c r="F1175" t="str">
        <f>_xlfn.XLOOKUP(tblGenerador[[#This Row],[ID_Tarea]],tblTareas[ID],tblTareas[TAREAS],"")</f>
        <v xml:space="preserve">Limpieza De Suelas </v>
      </c>
      <c r="G1175" t="str">
        <f>_xlfn.XLOOKUP(tblGenerador[[#This Row],[ID_Tarea]],tblTareas[ID],tblTareas[Tipo frecuencia],"")</f>
        <v>diario</v>
      </c>
      <c r="H1175" t="str">
        <f>_xlfn.XLOOKUP(tblGenerador[[#This Row],[ID_Tarea]],tblTareas[ID],tblTareas[Regla frecuencia],"")</f>
        <v>diario</v>
      </c>
      <c r="I1175">
        <f>_xlfn.XLOOKUP(tblGenerador[[#This Row],[ID_Tarea]],tblTareas[ID],tblTareas[Duración Estándar (min)],"")</f>
        <v>15</v>
      </c>
      <c r="J1175" t="str">
        <f>_xlfn.XLOOKUP(tblGenerador[[#This Row],[ID_Tarea]],tblTareas[ID],tblTareas[Turno],"")</f>
        <v>Cualquiera</v>
      </c>
      <c r="K1175" t="str">
        <f>_xlfn.XLOOKUP(tblGenerador[[#This Row],[ID_Tarea]],tblTareas[ID],tblTareas[Puesto],"")</f>
        <v>Asesora Ventas</v>
      </c>
      <c r="L1175">
        <f>_xlfn.XLOOKUP(tblGenerador[[#This Row],[ID_Tarea]],tblTareas[ID],tblTareas[Frec Diaria],"")</f>
        <v>1</v>
      </c>
      <c r="M1175" t="str">
        <f>_xlfn.XLOOKUP(tblGenerador[[#This Row],[ID_Tarea]],tblTareas[ID],tblTareas[Excluir_Festivos],"")</f>
        <v>si</v>
      </c>
      <c r="N11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6" spans="1:14">
      <c r="A1176" s="6">
        <v>46033</v>
      </c>
      <c r="B1176">
        <f>IFERROR(_xlfn.XLOOKUP(tblGenerador[[#This Row],[Fecha]],tblCalendario[Fecha],tblCalendario[Num de Sem],""),"")</f>
        <v>2</v>
      </c>
      <c r="C1176" t="str">
        <f>IFERROR(_xlfn.XLOOKUP(tblGenerador[[#This Row],[Fecha]],tblCalendario[Fecha],tblCalendario[Dia Semana],""),"")</f>
        <v>domingo</v>
      </c>
      <c r="D1176">
        <f>IFERROR(_xlfn.XLOOKUP(tblGenerador[[#This Row],[Fecha]],tblCalendario[Fecha],tblCalendario[Mes],""),"")</f>
        <v>1</v>
      </c>
      <c r="E1176" t="s">
        <v>254</v>
      </c>
      <c r="F1176" t="str">
        <f>_xlfn.XLOOKUP(tblGenerador[[#This Row],[ID_Tarea]],tblTareas[ID],tblTareas[TAREAS],"")</f>
        <v xml:space="preserve">Barrer Trapear Escalera </v>
      </c>
      <c r="G1176" t="str">
        <f>_xlfn.XLOOKUP(tblGenerador[[#This Row],[ID_Tarea]],tblTareas[ID],tblTareas[Tipo frecuencia],"")</f>
        <v>semanal</v>
      </c>
      <c r="H1176" t="str">
        <f>_xlfn.XLOOKUP(tblGenerador[[#This Row],[ID_Tarea]],tblTareas[ID],tblTareas[Regla frecuencia],"")</f>
        <v>viernes</v>
      </c>
      <c r="I1176">
        <f>_xlfn.XLOOKUP(tblGenerador[[#This Row],[ID_Tarea]],tblTareas[ID],tblTareas[Duración Estándar (min)],"")</f>
        <v>15</v>
      </c>
      <c r="J1176" t="str">
        <f>_xlfn.XLOOKUP(tblGenerador[[#This Row],[ID_Tarea]],tblTareas[ID],tblTareas[Turno],"")</f>
        <v>Apertura</v>
      </c>
      <c r="K1176" t="str">
        <f>_xlfn.XLOOKUP(tblGenerador[[#This Row],[ID_Tarea]],tblTareas[ID],tblTareas[Puesto],"")</f>
        <v>Asesora Ventas</v>
      </c>
      <c r="L1176">
        <f>_xlfn.XLOOKUP(tblGenerador[[#This Row],[ID_Tarea]],tblTareas[ID],tblTareas[Frec Diaria],"")</f>
        <v>1</v>
      </c>
      <c r="M1176" t="str">
        <f>_xlfn.XLOOKUP(tblGenerador[[#This Row],[ID_Tarea]],tblTareas[ID],tblTareas[Excluir_Festivos],"")</f>
        <v>si</v>
      </c>
      <c r="N117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7" spans="1:14">
      <c r="A1177" s="6">
        <v>46033</v>
      </c>
      <c r="B1177">
        <f>IFERROR(_xlfn.XLOOKUP(tblGenerador[[#This Row],[Fecha]],tblCalendario[Fecha],tblCalendario[Num de Sem],""),"")</f>
        <v>2</v>
      </c>
      <c r="C1177" t="str">
        <f>IFERROR(_xlfn.XLOOKUP(tblGenerador[[#This Row],[Fecha]],tblCalendario[Fecha],tblCalendario[Dia Semana],""),"")</f>
        <v>domingo</v>
      </c>
      <c r="D1177">
        <f>IFERROR(_xlfn.XLOOKUP(tblGenerador[[#This Row],[Fecha]],tblCalendario[Fecha],tblCalendario[Mes],""),"")</f>
        <v>1</v>
      </c>
      <c r="E1177" t="s">
        <v>255</v>
      </c>
      <c r="F1177" t="str">
        <f>_xlfn.XLOOKUP(tblGenerador[[#This Row],[ID_Tarea]],tblTareas[ID],tblTareas[TAREAS],"")</f>
        <v>Limpieza Oficina De Alex  Y Limpieza De Refri</v>
      </c>
      <c r="G1177" t="str">
        <f>_xlfn.XLOOKUP(tblGenerador[[#This Row],[ID_Tarea]],tblTareas[ID],tblTareas[Tipo frecuencia],"")</f>
        <v>semanal</v>
      </c>
      <c r="H1177" t="str">
        <f>_xlfn.XLOOKUP(tblGenerador[[#This Row],[ID_Tarea]],tblTareas[ID],tblTareas[Regla frecuencia],"")</f>
        <v>lunes</v>
      </c>
      <c r="I1177">
        <f>_xlfn.XLOOKUP(tblGenerador[[#This Row],[ID_Tarea]],tblTareas[ID],tblTareas[Duración Estándar (min)],"")</f>
        <v>60</v>
      </c>
      <c r="J1177" t="str">
        <f>_xlfn.XLOOKUP(tblGenerador[[#This Row],[ID_Tarea]],tblTareas[ID],tblTareas[Turno],"")</f>
        <v>Cualquiera</v>
      </c>
      <c r="K1177" t="str">
        <f>_xlfn.XLOOKUP(tblGenerador[[#This Row],[ID_Tarea]],tblTareas[ID],tblTareas[Puesto],"")</f>
        <v>Asesora Ventas</v>
      </c>
      <c r="L1177">
        <f>_xlfn.XLOOKUP(tblGenerador[[#This Row],[ID_Tarea]],tblTareas[ID],tblTareas[Frec Diaria],"")</f>
        <v>1</v>
      </c>
      <c r="M1177" t="str">
        <f>_xlfn.XLOOKUP(tblGenerador[[#This Row],[ID_Tarea]],tblTareas[ID],tblTareas[Excluir_Festivos],"")</f>
        <v>si</v>
      </c>
      <c r="N117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78" spans="1:14">
      <c r="A1178" s="6">
        <v>46033</v>
      </c>
      <c r="B1178">
        <f>IFERROR(_xlfn.XLOOKUP(tblGenerador[[#This Row],[Fecha]],tblCalendario[Fecha],tblCalendario[Num de Sem],""),"")</f>
        <v>2</v>
      </c>
      <c r="C1178" t="str">
        <f>IFERROR(_xlfn.XLOOKUP(tblGenerador[[#This Row],[Fecha]],tblCalendario[Fecha],tblCalendario[Dia Semana],""),"")</f>
        <v>domingo</v>
      </c>
      <c r="D1178">
        <f>IFERROR(_xlfn.XLOOKUP(tblGenerador[[#This Row],[Fecha]],tblCalendario[Fecha],tblCalendario[Mes],""),"")</f>
        <v>1</v>
      </c>
      <c r="E1178" t="s">
        <v>256</v>
      </c>
      <c r="F1178" t="str">
        <f>_xlfn.XLOOKUP(tblGenerador[[#This Row],[ID_Tarea]],tblTareas[ID],tblTareas[TAREAS],"")</f>
        <v>Limpieza modulos y repisas</v>
      </c>
      <c r="G1178" t="str">
        <f>_xlfn.XLOOKUP(tblGenerador[[#This Row],[ID_Tarea]],tblTareas[ID],tblTareas[Tipo frecuencia],"")</f>
        <v>diario</v>
      </c>
      <c r="H1178" t="str">
        <f>_xlfn.XLOOKUP(tblGenerador[[#This Row],[ID_Tarea]],tblTareas[ID],tblTareas[Regla frecuencia],"")</f>
        <v>diario</v>
      </c>
      <c r="I1178">
        <f>_xlfn.XLOOKUP(tblGenerador[[#This Row],[ID_Tarea]],tblTareas[ID],tblTareas[Duración Estándar (min)],"")</f>
        <v>20</v>
      </c>
      <c r="J1178" t="str">
        <f>_xlfn.XLOOKUP(tblGenerador[[#This Row],[ID_Tarea]],tblTareas[ID],tblTareas[Turno],"")</f>
        <v>Cualquiera</v>
      </c>
      <c r="K1178" t="str">
        <f>_xlfn.XLOOKUP(tblGenerador[[#This Row],[ID_Tarea]],tblTareas[ID],tblTareas[Puesto],"")</f>
        <v>Asesora Ventas</v>
      </c>
      <c r="L1178">
        <f>_xlfn.XLOOKUP(tblGenerador[[#This Row],[ID_Tarea]],tblTareas[ID],tblTareas[Frec Diaria],"")</f>
        <v>1</v>
      </c>
      <c r="M1178" t="str">
        <f>_xlfn.XLOOKUP(tblGenerador[[#This Row],[ID_Tarea]],tblTareas[ID],tblTareas[Excluir_Festivos],"")</f>
        <v>si</v>
      </c>
      <c r="N117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79" spans="1:14">
      <c r="A1179" s="6">
        <v>46033</v>
      </c>
      <c r="B1179">
        <f>IFERROR(_xlfn.XLOOKUP(tblGenerador[[#This Row],[Fecha]],tblCalendario[Fecha],tblCalendario[Num de Sem],""),"")</f>
        <v>2</v>
      </c>
      <c r="C1179" t="str">
        <f>IFERROR(_xlfn.XLOOKUP(tblGenerador[[#This Row],[Fecha]],tblCalendario[Fecha],tblCalendario[Dia Semana],""),"")</f>
        <v>domingo</v>
      </c>
      <c r="D1179">
        <f>IFERROR(_xlfn.XLOOKUP(tblGenerador[[#This Row],[Fecha]],tblCalendario[Fecha],tblCalendario[Mes],""),"")</f>
        <v>1</v>
      </c>
      <c r="E1179" t="s">
        <v>257</v>
      </c>
      <c r="F1179" t="str">
        <f>_xlfn.XLOOKUP(tblGenerador[[#This Row],[ID_Tarea]],tblTareas[ID],tblTareas[TAREAS],"")</f>
        <v>Poner Alarma 8:00</v>
      </c>
      <c r="G1179" t="str">
        <f>_xlfn.XLOOKUP(tblGenerador[[#This Row],[ID_Tarea]],tblTareas[ID],tblTareas[Tipo frecuencia],"")</f>
        <v>diario</v>
      </c>
      <c r="H1179" t="str">
        <f>_xlfn.XLOOKUP(tblGenerador[[#This Row],[ID_Tarea]],tblTareas[ID],tblTareas[Regla frecuencia],"")</f>
        <v>diario</v>
      </c>
      <c r="I1179">
        <f>_xlfn.XLOOKUP(tblGenerador[[#This Row],[ID_Tarea]],tblTareas[ID],tblTareas[Duración Estándar (min)],"")</f>
        <v>5</v>
      </c>
      <c r="J1179" t="str">
        <f>_xlfn.XLOOKUP(tblGenerador[[#This Row],[ID_Tarea]],tblTareas[ID],tblTareas[Turno],"")</f>
        <v>Cualquiera</v>
      </c>
      <c r="K1179" t="str">
        <f>_xlfn.XLOOKUP(tblGenerador[[#This Row],[ID_Tarea]],tblTareas[ID],tblTareas[Puesto],"")</f>
        <v>Asesora Ventas</v>
      </c>
      <c r="L1179">
        <f>_xlfn.XLOOKUP(tblGenerador[[#This Row],[ID_Tarea]],tblTareas[ID],tblTareas[Frec Diaria],"")</f>
        <v>1</v>
      </c>
      <c r="M1179" t="str">
        <f>_xlfn.XLOOKUP(tblGenerador[[#This Row],[ID_Tarea]],tblTareas[ID],tblTareas[Excluir_Festivos],"")</f>
        <v>si</v>
      </c>
      <c r="N117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0" spans="1:14">
      <c r="A1180" s="6">
        <v>46033</v>
      </c>
      <c r="B1180">
        <f>IFERROR(_xlfn.XLOOKUP(tblGenerador[[#This Row],[Fecha]],tblCalendario[Fecha],tblCalendario[Num de Sem],""),"")</f>
        <v>2</v>
      </c>
      <c r="C1180" t="str">
        <f>IFERROR(_xlfn.XLOOKUP(tblGenerador[[#This Row],[Fecha]],tblCalendario[Fecha],tblCalendario[Dia Semana],""),"")</f>
        <v>domingo</v>
      </c>
      <c r="D1180">
        <f>IFERROR(_xlfn.XLOOKUP(tblGenerador[[#This Row],[Fecha]],tblCalendario[Fecha],tblCalendario[Mes],""),"")</f>
        <v>1</v>
      </c>
      <c r="E1180" t="s">
        <v>258</v>
      </c>
      <c r="F1180" t="str">
        <f>_xlfn.XLOOKUP(tblGenerador[[#This Row],[ID_Tarea]],tblTareas[ID],tblTareas[TAREAS],"")</f>
        <v>Revisión De Mercancía</v>
      </c>
      <c r="G1180" t="str">
        <f>_xlfn.XLOOKUP(tblGenerador[[#This Row],[ID_Tarea]],tblTareas[ID],tblTareas[Tipo frecuencia],"")</f>
        <v>mensual</v>
      </c>
      <c r="H1180" t="str">
        <f>_xlfn.XLOOKUP(tblGenerador[[#This Row],[ID_Tarea]],tblTareas[ID],tblTareas[Regla frecuencia],"")</f>
        <v>dia 21, dia 22, dia 23</v>
      </c>
      <c r="I1180">
        <f>_xlfn.XLOOKUP(tblGenerador[[#This Row],[ID_Tarea]],tblTareas[ID],tblTareas[Duración Estándar (min)],"")</f>
        <v>960</v>
      </c>
      <c r="J1180" t="str">
        <f>_xlfn.XLOOKUP(tblGenerador[[#This Row],[ID_Tarea]],tblTareas[ID],tblTareas[Turno],"")</f>
        <v>Cualquiera</v>
      </c>
      <c r="K1180" t="str">
        <f>_xlfn.XLOOKUP(tblGenerador[[#This Row],[ID_Tarea]],tblTareas[ID],tblTareas[Puesto],"")</f>
        <v>Asesora Ventas</v>
      </c>
      <c r="L1180">
        <f>_xlfn.XLOOKUP(tblGenerador[[#This Row],[ID_Tarea]],tblTareas[ID],tblTareas[Frec Diaria],"")</f>
        <v>1</v>
      </c>
      <c r="M1180" t="str">
        <f>_xlfn.XLOOKUP(tblGenerador[[#This Row],[ID_Tarea]],tblTareas[ID],tblTareas[Excluir_Festivos],"")</f>
        <v>si</v>
      </c>
      <c r="N118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1" spans="1:14">
      <c r="A1181" s="6">
        <v>46033</v>
      </c>
      <c r="B1181">
        <f>IFERROR(_xlfn.XLOOKUP(tblGenerador[[#This Row],[Fecha]],tblCalendario[Fecha],tblCalendario[Num de Sem],""),"")</f>
        <v>2</v>
      </c>
      <c r="C1181" t="str">
        <f>IFERROR(_xlfn.XLOOKUP(tblGenerador[[#This Row],[Fecha]],tblCalendario[Fecha],tblCalendario[Dia Semana],""),"")</f>
        <v>domingo</v>
      </c>
      <c r="D1181">
        <f>IFERROR(_xlfn.XLOOKUP(tblGenerador[[#This Row],[Fecha]],tblCalendario[Fecha],tblCalendario[Mes],""),"")</f>
        <v>1</v>
      </c>
      <c r="E1181" t="s">
        <v>259</v>
      </c>
      <c r="F1181" t="str">
        <f>_xlfn.XLOOKUP(tblGenerador[[#This Row],[ID_Tarea]],tblTareas[ID],tblTareas[TAREAS],"")</f>
        <v xml:space="preserve">Rotar Mercancía De Exhibidores </v>
      </c>
      <c r="G1181" t="str">
        <f>_xlfn.XLOOKUP(tblGenerador[[#This Row],[ID_Tarea]],tblTareas[ID],tblTareas[Tipo frecuencia],"")</f>
        <v>mensual</v>
      </c>
      <c r="H1181" t="str">
        <f>_xlfn.XLOOKUP(tblGenerador[[#This Row],[ID_Tarea]],tblTareas[ID],tblTareas[Regla frecuencia],"")</f>
        <v>dia 27</v>
      </c>
      <c r="I1181">
        <f>_xlfn.XLOOKUP(tblGenerador[[#This Row],[ID_Tarea]],tblTareas[ID],tblTareas[Duración Estándar (min)],"")</f>
        <v>40</v>
      </c>
      <c r="J1181" t="str">
        <f>_xlfn.XLOOKUP(tblGenerador[[#This Row],[ID_Tarea]],tblTareas[ID],tblTareas[Turno],"")</f>
        <v>Cualquiera</v>
      </c>
      <c r="K1181" t="str">
        <f>_xlfn.XLOOKUP(tblGenerador[[#This Row],[ID_Tarea]],tblTareas[ID],tblTareas[Puesto],"")</f>
        <v>Asesora Ventas</v>
      </c>
      <c r="L1181">
        <f>_xlfn.XLOOKUP(tblGenerador[[#This Row],[ID_Tarea]],tblTareas[ID],tblTareas[Frec Diaria],"")</f>
        <v>1</v>
      </c>
      <c r="M1181" t="str">
        <f>_xlfn.XLOOKUP(tblGenerador[[#This Row],[ID_Tarea]],tblTareas[ID],tblTareas[Excluir_Festivos],"")</f>
        <v>si</v>
      </c>
      <c r="N118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2" spans="1:14">
      <c r="A1182" s="6">
        <v>46033</v>
      </c>
      <c r="B1182">
        <f>IFERROR(_xlfn.XLOOKUP(tblGenerador[[#This Row],[Fecha]],tblCalendario[Fecha],tblCalendario[Num de Sem],""),"")</f>
        <v>2</v>
      </c>
      <c r="C1182" t="str">
        <f>IFERROR(_xlfn.XLOOKUP(tblGenerador[[#This Row],[Fecha]],tblCalendario[Fecha],tblCalendario[Dia Semana],""),"")</f>
        <v>domingo</v>
      </c>
      <c r="D1182">
        <f>IFERROR(_xlfn.XLOOKUP(tblGenerador[[#This Row],[Fecha]],tblCalendario[Fecha],tblCalendario[Mes],""),"")</f>
        <v>1</v>
      </c>
      <c r="E1182" t="s">
        <v>260</v>
      </c>
      <c r="F1182" t="str">
        <f>_xlfn.XLOOKUP(tblGenerador[[#This Row],[ID_Tarea]],tblTareas[ID],tblTareas[TAREAS],"")</f>
        <v>Subir Cortinas 6;00 Pm</v>
      </c>
      <c r="G1182" t="str">
        <f>_xlfn.XLOOKUP(tblGenerador[[#This Row],[ID_Tarea]],tblTareas[ID],tblTareas[Tipo frecuencia],"")</f>
        <v>diario</v>
      </c>
      <c r="H1182" t="str">
        <f>_xlfn.XLOOKUP(tblGenerador[[#This Row],[ID_Tarea]],tblTareas[ID],tblTareas[Regla frecuencia],"")</f>
        <v>diario</v>
      </c>
      <c r="I1182">
        <f>_xlfn.XLOOKUP(tblGenerador[[#This Row],[ID_Tarea]],tblTareas[ID],tblTareas[Duración Estándar (min)],"")</f>
        <v>5</v>
      </c>
      <c r="J1182" t="str">
        <f>_xlfn.XLOOKUP(tblGenerador[[#This Row],[ID_Tarea]],tblTareas[ID],tblTareas[Turno],"")</f>
        <v>Cualquiera</v>
      </c>
      <c r="K1182" t="str">
        <f>_xlfn.XLOOKUP(tblGenerador[[#This Row],[ID_Tarea]],tblTareas[ID],tblTareas[Puesto],"")</f>
        <v>Asesora Ventas</v>
      </c>
      <c r="L1182">
        <f>_xlfn.XLOOKUP(tblGenerador[[#This Row],[ID_Tarea]],tblTareas[ID],tblTareas[Frec Diaria],"")</f>
        <v>1</v>
      </c>
      <c r="M1182" t="str">
        <f>_xlfn.XLOOKUP(tblGenerador[[#This Row],[ID_Tarea]],tblTareas[ID],tblTareas[Excluir_Festivos],"")</f>
        <v>si</v>
      </c>
      <c r="N118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3" spans="1:14">
      <c r="A1183" s="6">
        <v>46033</v>
      </c>
      <c r="B1183">
        <f>IFERROR(_xlfn.XLOOKUP(tblGenerador[[#This Row],[Fecha]],tblCalendario[Fecha],tblCalendario[Num de Sem],""),"")</f>
        <v>2</v>
      </c>
      <c r="C1183" t="str">
        <f>IFERROR(_xlfn.XLOOKUP(tblGenerador[[#This Row],[Fecha]],tblCalendario[Fecha],tblCalendario[Dia Semana],""),"")</f>
        <v>domingo</v>
      </c>
      <c r="D1183">
        <f>IFERROR(_xlfn.XLOOKUP(tblGenerador[[#This Row],[Fecha]],tblCalendario[Fecha],tblCalendario[Mes],""),"")</f>
        <v>1</v>
      </c>
      <c r="E1183" t="s">
        <v>261</v>
      </c>
      <c r="F1183" t="str">
        <f>_xlfn.XLOOKUP(tblGenerador[[#This Row],[ID_Tarea]],tblTareas[ID],tblTareas[TAREAS],"")</f>
        <v>Tableo De Cajas</v>
      </c>
      <c r="G1183" t="str">
        <f>_xlfn.XLOOKUP(tblGenerador[[#This Row],[ID_Tarea]],tblTareas[ID],tblTareas[Tipo frecuencia],"")</f>
        <v>diario</v>
      </c>
      <c r="H1183" t="str">
        <f>_xlfn.XLOOKUP(tblGenerador[[#This Row],[ID_Tarea]],tblTareas[ID],tblTareas[Regla frecuencia],"")</f>
        <v>diario</v>
      </c>
      <c r="I1183">
        <f>_xlfn.XLOOKUP(tblGenerador[[#This Row],[ID_Tarea]],tblTareas[ID],tblTareas[Duración Estándar (min)],"")</f>
        <v>30</v>
      </c>
      <c r="J1183" t="str">
        <f>_xlfn.XLOOKUP(tblGenerador[[#This Row],[ID_Tarea]],tblTareas[ID],tblTareas[Turno],"")</f>
        <v>Cualquiera</v>
      </c>
      <c r="K1183" t="str">
        <f>_xlfn.XLOOKUP(tblGenerador[[#This Row],[ID_Tarea]],tblTareas[ID],tblTareas[Puesto],"")</f>
        <v>Asesora Ventas</v>
      </c>
      <c r="L1183">
        <f>_xlfn.XLOOKUP(tblGenerador[[#This Row],[ID_Tarea]],tblTareas[ID],tblTareas[Frec Diaria],"")</f>
        <v>1</v>
      </c>
      <c r="M1183" t="str">
        <f>_xlfn.XLOOKUP(tblGenerador[[#This Row],[ID_Tarea]],tblTareas[ID],tblTareas[Excluir_Festivos],"")</f>
        <v>si</v>
      </c>
      <c r="N118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84" spans="1:14">
      <c r="A1184" s="6">
        <v>46033</v>
      </c>
      <c r="B1184">
        <f>IFERROR(_xlfn.XLOOKUP(tblGenerador[[#This Row],[Fecha]],tblCalendario[Fecha],tblCalendario[Num de Sem],""),"")</f>
        <v>2</v>
      </c>
      <c r="C1184" t="str">
        <f>IFERROR(_xlfn.XLOOKUP(tblGenerador[[#This Row],[Fecha]],tblCalendario[Fecha],tblCalendario[Dia Semana],""),"")</f>
        <v>domingo</v>
      </c>
      <c r="D1184">
        <f>IFERROR(_xlfn.XLOOKUP(tblGenerador[[#This Row],[Fecha]],tblCalendario[Fecha],tblCalendario[Mes],""),"")</f>
        <v>1</v>
      </c>
      <c r="E1184" t="s">
        <v>262</v>
      </c>
      <c r="F1184" t="str">
        <f>_xlfn.XLOOKUP(tblGenerador[[#This Row],[ID_Tarea]],tblTareas[ID],tblTareas[TAREAS],"")</f>
        <v xml:space="preserve">Regar Arboles </v>
      </c>
      <c r="G1184" t="str">
        <f>_xlfn.XLOOKUP(tblGenerador[[#This Row],[ID_Tarea]],tblTareas[ID],tblTareas[Tipo frecuencia],"")</f>
        <v>personalizada</v>
      </c>
      <c r="H1184" t="str">
        <f>_xlfn.XLOOKUP(tblGenerador[[#This Row],[ID_Tarea]],tblTareas[ID],tblTareas[Regla frecuencia],"")</f>
        <v>martes, jueves, sabado</v>
      </c>
      <c r="I1184">
        <f>_xlfn.XLOOKUP(tblGenerador[[#This Row],[ID_Tarea]],tblTareas[ID],tblTareas[Duración Estándar (min)],"")</f>
        <v>15</v>
      </c>
      <c r="J1184" t="str">
        <f>_xlfn.XLOOKUP(tblGenerador[[#This Row],[ID_Tarea]],tblTareas[ID],tblTareas[Turno],"")</f>
        <v>Cualquiera</v>
      </c>
      <c r="K1184" t="str">
        <f>_xlfn.XLOOKUP(tblGenerador[[#This Row],[ID_Tarea]],tblTareas[ID],tblTareas[Puesto],"")</f>
        <v>Asesora Ventas</v>
      </c>
      <c r="L1184">
        <f>_xlfn.XLOOKUP(tblGenerador[[#This Row],[ID_Tarea]],tblTareas[ID],tblTareas[Frec Diaria],"")</f>
        <v>1</v>
      </c>
      <c r="M1184" t="str">
        <f>_xlfn.XLOOKUP(tblGenerador[[#This Row],[ID_Tarea]],tblTareas[ID],tblTareas[Excluir_Festivos],"")</f>
        <v>si</v>
      </c>
      <c r="N118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5" spans="1:14">
      <c r="A1185" s="6">
        <v>46033</v>
      </c>
      <c r="B1185">
        <f>IFERROR(_xlfn.XLOOKUP(tblGenerador[[#This Row],[Fecha]],tblCalendario[Fecha],tblCalendario[Num de Sem],""),"")</f>
        <v>2</v>
      </c>
      <c r="C1185" t="str">
        <f>IFERROR(_xlfn.XLOOKUP(tblGenerador[[#This Row],[Fecha]],tblCalendario[Fecha],tblCalendario[Dia Semana],""),"")</f>
        <v>domingo</v>
      </c>
      <c r="D1185">
        <f>IFERROR(_xlfn.XLOOKUP(tblGenerador[[#This Row],[Fecha]],tblCalendario[Fecha],tblCalendario[Mes],""),"")</f>
        <v>1</v>
      </c>
      <c r="E1185" t="s">
        <v>263</v>
      </c>
      <c r="F1185" t="str">
        <f>_xlfn.XLOOKUP(tblGenerador[[#This Row],[ID_Tarea]],tblTareas[ID],tblTareas[TAREAS],"")</f>
        <v>Asignar Responsable Redes Sociales Semana</v>
      </c>
      <c r="G1185" t="str">
        <f>_xlfn.XLOOKUP(tblGenerador[[#This Row],[ID_Tarea]],tblTareas[ID],tblTareas[Tipo frecuencia],"")</f>
        <v>semanal</v>
      </c>
      <c r="H1185" t="str">
        <f>_xlfn.XLOOKUP(tblGenerador[[#This Row],[ID_Tarea]],tblTareas[ID],tblTareas[Regla frecuencia],"")</f>
        <v>Lunes</v>
      </c>
      <c r="I1185">
        <f>_xlfn.XLOOKUP(tblGenerador[[#This Row],[ID_Tarea]],tblTareas[ID],tblTareas[Duración Estándar (min)],"")</f>
        <v>5</v>
      </c>
      <c r="J1185" t="str">
        <f>_xlfn.XLOOKUP(tblGenerador[[#This Row],[ID_Tarea]],tblTareas[ID],tblTareas[Turno],"")</f>
        <v>Cualquiera</v>
      </c>
      <c r="K1185" t="str">
        <f>_xlfn.XLOOKUP(tblGenerador[[#This Row],[ID_Tarea]],tblTareas[ID],tblTareas[Puesto],"")</f>
        <v>Asesora Ventas</v>
      </c>
      <c r="L1185">
        <f>_xlfn.XLOOKUP(tblGenerador[[#This Row],[ID_Tarea]],tblTareas[ID],tblTareas[Frec Diaria],"")</f>
        <v>1</v>
      </c>
      <c r="M1185" t="str">
        <f>_xlfn.XLOOKUP(tblGenerador[[#This Row],[ID_Tarea]],tblTareas[ID],tblTareas[Excluir_Festivos],"")</f>
        <v>si</v>
      </c>
      <c r="N118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6" spans="1:14">
      <c r="A1186" s="6">
        <v>46033</v>
      </c>
      <c r="B1186">
        <f>IFERROR(_xlfn.XLOOKUP(tblGenerador[[#This Row],[Fecha]],tblCalendario[Fecha],tblCalendario[Num de Sem],""),"")</f>
        <v>2</v>
      </c>
      <c r="C1186" t="str">
        <f>IFERROR(_xlfn.XLOOKUP(tblGenerador[[#This Row],[Fecha]],tblCalendario[Fecha],tblCalendario[Dia Semana],""),"")</f>
        <v>domingo</v>
      </c>
      <c r="D1186">
        <f>IFERROR(_xlfn.XLOOKUP(tblGenerador[[#This Row],[Fecha]],tblCalendario[Fecha],tblCalendario[Mes],""),"")</f>
        <v>1</v>
      </c>
      <c r="E1186" t="s">
        <v>264</v>
      </c>
      <c r="F1186" t="str">
        <f>_xlfn.XLOOKUP(tblGenerador[[#This Row],[ID_Tarea]],tblTareas[ID],tblTareas[TAREAS],"")</f>
        <v>Revisar mi Zona de Exhibicion</v>
      </c>
      <c r="G1186" t="str">
        <f>_xlfn.XLOOKUP(tblGenerador[[#This Row],[ID_Tarea]],tblTareas[ID],tblTareas[Tipo frecuencia],"")</f>
        <v>quincenal</v>
      </c>
      <c r="H1186" t="str">
        <f>_xlfn.XLOOKUP(tblGenerador[[#This Row],[ID_Tarea]],tblTareas[ID],tblTareas[Regla frecuencia],"")</f>
        <v>dia 9, dia 24</v>
      </c>
      <c r="I1186">
        <f>_xlfn.XLOOKUP(tblGenerador[[#This Row],[ID_Tarea]],tblTareas[ID],tblTareas[Duración Estándar (min)],"")</f>
        <v>60</v>
      </c>
      <c r="J1186" t="str">
        <f>_xlfn.XLOOKUP(tblGenerador[[#This Row],[ID_Tarea]],tblTareas[ID],tblTareas[Turno],"")</f>
        <v>Cualquiera</v>
      </c>
      <c r="K1186" t="str">
        <f>_xlfn.XLOOKUP(tblGenerador[[#This Row],[ID_Tarea]],tblTareas[ID],tblTareas[Puesto],"")</f>
        <v>Asesora Ventas</v>
      </c>
      <c r="L1186">
        <f>_xlfn.XLOOKUP(tblGenerador[[#This Row],[ID_Tarea]],tblTareas[ID],tblTareas[Frec Diaria],"")</f>
        <v>1</v>
      </c>
      <c r="M1186" t="str">
        <f>_xlfn.XLOOKUP(tblGenerador[[#This Row],[ID_Tarea]],tblTareas[ID],tblTareas[Excluir_Festivos],"")</f>
        <v>si</v>
      </c>
      <c r="N118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7" spans="1:14">
      <c r="A1187" s="6">
        <v>46033</v>
      </c>
      <c r="B1187">
        <f>IFERROR(_xlfn.XLOOKUP(tblGenerador[[#This Row],[Fecha]],tblCalendario[Fecha],tblCalendario[Num de Sem],""),"")</f>
        <v>2</v>
      </c>
      <c r="C1187" t="str">
        <f>IFERROR(_xlfn.XLOOKUP(tblGenerador[[#This Row],[Fecha]],tblCalendario[Fecha],tblCalendario[Dia Semana],""),"")</f>
        <v>domingo</v>
      </c>
      <c r="D1187">
        <f>IFERROR(_xlfn.XLOOKUP(tblGenerador[[#This Row],[Fecha]],tblCalendario[Fecha],tblCalendario[Mes],""),"")</f>
        <v>1</v>
      </c>
      <c r="E1187" t="s">
        <v>265</v>
      </c>
      <c r="F1187" t="str">
        <f>_xlfn.XLOOKUP(tblGenerador[[#This Row],[ID_Tarea]],tblTareas[ID],tblTareas[TAREAS],"")</f>
        <v>Recuperar Acrilicos y ponerlos en su lugar</v>
      </c>
      <c r="G1187" t="str">
        <f>_xlfn.XLOOKUP(tblGenerador[[#This Row],[ID_Tarea]],tblTareas[ID],tblTareas[Tipo frecuencia],"")</f>
        <v>personalizada</v>
      </c>
      <c r="H1187" t="str">
        <f>_xlfn.XLOOKUP(tblGenerador[[#This Row],[ID_Tarea]],tblTareas[ID],tblTareas[Regla frecuencia],"")</f>
        <v>lunes, miercoles, viernes</v>
      </c>
      <c r="I1187">
        <f>_xlfn.XLOOKUP(tblGenerador[[#This Row],[ID_Tarea]],tblTareas[ID],tblTareas[Duración Estándar (min)],"")</f>
        <v>5</v>
      </c>
      <c r="J1187" t="str">
        <f>_xlfn.XLOOKUP(tblGenerador[[#This Row],[ID_Tarea]],tblTareas[ID],tblTareas[Turno],"")</f>
        <v>Cualquiera</v>
      </c>
      <c r="K1187" t="str">
        <f>_xlfn.XLOOKUP(tblGenerador[[#This Row],[ID_Tarea]],tblTareas[ID],tblTareas[Puesto],"")</f>
        <v>Asesora Ventas</v>
      </c>
      <c r="L1187">
        <f>_xlfn.XLOOKUP(tblGenerador[[#This Row],[ID_Tarea]],tblTareas[ID],tblTareas[Frec Diaria],"")</f>
        <v>1</v>
      </c>
      <c r="M1187" t="str">
        <f>_xlfn.XLOOKUP(tblGenerador[[#This Row],[ID_Tarea]],tblTareas[ID],tblTareas[Excluir_Festivos],"")</f>
        <v>si</v>
      </c>
      <c r="N118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8" spans="1:14">
      <c r="A1188" s="6">
        <v>46033</v>
      </c>
      <c r="B1188">
        <f>IFERROR(_xlfn.XLOOKUP(tblGenerador[[#This Row],[Fecha]],tblCalendario[Fecha],tblCalendario[Num de Sem],""),"")</f>
        <v>2</v>
      </c>
      <c r="C1188" t="str">
        <f>IFERROR(_xlfn.XLOOKUP(tblGenerador[[#This Row],[Fecha]],tblCalendario[Fecha],tblCalendario[Dia Semana],""),"")</f>
        <v>domingo</v>
      </c>
      <c r="D1188">
        <f>IFERROR(_xlfn.XLOOKUP(tblGenerador[[#This Row],[Fecha]],tblCalendario[Fecha],tblCalendario[Mes],""),"")</f>
        <v>1</v>
      </c>
      <c r="E1188" t="s">
        <v>266</v>
      </c>
      <c r="F1188" t="str">
        <f>_xlfn.XLOOKUP(tblGenerador[[#This Row],[ID_Tarea]],tblTareas[ID],tblTareas[TAREAS],"")</f>
        <v>Validar INE's vs ventas con Vale y CD Vs Veriscan</v>
      </c>
      <c r="G1188" t="str">
        <f>_xlfn.XLOOKUP(tblGenerador[[#This Row],[ID_Tarea]],tblTareas[ID],tblTareas[Tipo frecuencia],"")</f>
        <v>semanal</v>
      </c>
      <c r="H1188" t="str">
        <f>_xlfn.XLOOKUP(tblGenerador[[#This Row],[ID_Tarea]],tblTareas[ID],tblTareas[Regla frecuencia],"")</f>
        <v>sábado</v>
      </c>
      <c r="I1188">
        <f>_xlfn.XLOOKUP(tblGenerador[[#This Row],[ID_Tarea]],tblTareas[ID],tblTareas[Duración Estándar (min)],"")</f>
        <v>20</v>
      </c>
      <c r="J1188" t="str">
        <f>_xlfn.XLOOKUP(tblGenerador[[#This Row],[ID_Tarea]],tblTareas[ID],tblTareas[Turno],"")</f>
        <v>Cualquiera</v>
      </c>
      <c r="K1188" t="str">
        <f>_xlfn.XLOOKUP(tblGenerador[[#This Row],[ID_Tarea]],tblTareas[ID],tblTareas[Puesto],"")</f>
        <v>Auxiliar Administrativo</v>
      </c>
      <c r="L1188">
        <f>_xlfn.XLOOKUP(tblGenerador[[#This Row],[ID_Tarea]],tblTareas[ID],tblTareas[Frec Diaria],"")</f>
        <v>1</v>
      </c>
      <c r="M1188" t="str">
        <f>_xlfn.XLOOKUP(tblGenerador[[#This Row],[ID_Tarea]],tblTareas[ID],tblTareas[Excluir_Festivos],"")</f>
        <v>si</v>
      </c>
      <c r="N118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89" spans="1:14">
      <c r="A1189" s="6">
        <v>46033</v>
      </c>
      <c r="B1189">
        <f>IFERROR(_xlfn.XLOOKUP(tblGenerador[[#This Row],[Fecha]],tblCalendario[Fecha],tblCalendario[Num de Sem],""),"")</f>
        <v>2</v>
      </c>
      <c r="C1189" t="str">
        <f>IFERROR(_xlfn.XLOOKUP(tblGenerador[[#This Row],[Fecha]],tblCalendario[Fecha],tblCalendario[Dia Semana],""),"")</f>
        <v>domingo</v>
      </c>
      <c r="D1189">
        <f>IFERROR(_xlfn.XLOOKUP(tblGenerador[[#This Row],[Fecha]],tblCalendario[Fecha],tblCalendario[Mes],""),"")</f>
        <v>1</v>
      </c>
      <c r="E1189" t="s">
        <v>267</v>
      </c>
      <c r="F1189" t="str">
        <f>_xlfn.XLOOKUP(tblGenerador[[#This Row],[ID_Tarea]],tblTareas[ID],tblTareas[TAREAS],"")</f>
        <v xml:space="preserve">Archivar Solicitudes </v>
      </c>
      <c r="G1189" t="str">
        <f>_xlfn.XLOOKUP(tblGenerador[[#This Row],[ID_Tarea]],tblTareas[ID],tblTareas[Tipo frecuencia],"")</f>
        <v>semanal</v>
      </c>
      <c r="H1189" t="str">
        <f>_xlfn.XLOOKUP(tblGenerador[[#This Row],[ID_Tarea]],tblTareas[ID],tblTareas[Regla frecuencia],"")</f>
        <v>viernes</v>
      </c>
      <c r="I1189">
        <f>_xlfn.XLOOKUP(tblGenerador[[#This Row],[ID_Tarea]],tblTareas[ID],tblTareas[Duración Estándar (min)],"")</f>
        <v>10</v>
      </c>
      <c r="J1189" t="str">
        <f>_xlfn.XLOOKUP(tblGenerador[[#This Row],[ID_Tarea]],tblTareas[ID],tblTareas[Turno],"")</f>
        <v>Cualquiera</v>
      </c>
      <c r="K1189" t="str">
        <f>_xlfn.XLOOKUP(tblGenerador[[#This Row],[ID_Tarea]],tblTareas[ID],tblTareas[Puesto],"")</f>
        <v>Asesora Ventas</v>
      </c>
      <c r="L1189">
        <f>_xlfn.XLOOKUP(tblGenerador[[#This Row],[ID_Tarea]],tblTareas[ID],tblTareas[Frec Diaria],"")</f>
        <v>1</v>
      </c>
      <c r="M1189" t="str">
        <f>_xlfn.XLOOKUP(tblGenerador[[#This Row],[ID_Tarea]],tblTareas[ID],tblTareas[Excluir_Festivos],"")</f>
        <v>si</v>
      </c>
      <c r="N118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0" spans="1:14">
      <c r="A1190" s="6">
        <v>46033</v>
      </c>
      <c r="B1190">
        <f>IFERROR(_xlfn.XLOOKUP(tblGenerador[[#This Row],[Fecha]],tblCalendario[Fecha],tblCalendario[Num de Sem],""),"")</f>
        <v>2</v>
      </c>
      <c r="C1190" t="str">
        <f>IFERROR(_xlfn.XLOOKUP(tblGenerador[[#This Row],[Fecha]],tblCalendario[Fecha],tblCalendario[Dia Semana],""),"")</f>
        <v>domingo</v>
      </c>
      <c r="D1190">
        <f>IFERROR(_xlfn.XLOOKUP(tblGenerador[[#This Row],[Fecha]],tblCalendario[Fecha],tblCalendario[Mes],""),"")</f>
        <v>1</v>
      </c>
      <c r="E1190" t="s">
        <v>268</v>
      </c>
      <c r="F1190" t="str">
        <f>_xlfn.XLOOKUP(tblGenerador[[#This Row],[ID_Tarea]],tblTareas[ID],tblTareas[TAREAS],"")</f>
        <v xml:space="preserve">Orden Clasificacion y depuracion de documentos en Organizador Blanco </v>
      </c>
      <c r="G1190" t="str">
        <f>_xlfn.XLOOKUP(tblGenerador[[#This Row],[ID_Tarea]],tblTareas[ID],tblTareas[Tipo frecuencia],"")</f>
        <v>semanal</v>
      </c>
      <c r="H1190" t="str">
        <f>_xlfn.XLOOKUP(tblGenerador[[#This Row],[ID_Tarea]],tblTareas[ID],tblTareas[Regla frecuencia],"")</f>
        <v>sábado</v>
      </c>
      <c r="I1190">
        <f>_xlfn.XLOOKUP(tblGenerador[[#This Row],[ID_Tarea]],tblTareas[ID],tblTareas[Duración Estándar (min)],"")</f>
        <v>15</v>
      </c>
      <c r="J1190" t="str">
        <f>_xlfn.XLOOKUP(tblGenerador[[#This Row],[ID_Tarea]],tblTareas[ID],tblTareas[Turno],"")</f>
        <v>Cualquiera</v>
      </c>
      <c r="K1190" t="str">
        <f>_xlfn.XLOOKUP(tblGenerador[[#This Row],[ID_Tarea]],tblTareas[ID],tblTareas[Puesto],"")</f>
        <v>Sub Coordinadora</v>
      </c>
      <c r="L1190">
        <f>_xlfn.XLOOKUP(tblGenerador[[#This Row],[ID_Tarea]],tblTareas[ID],tblTareas[Frec Diaria],"")</f>
        <v>1</v>
      </c>
      <c r="M1190" t="str">
        <f>_xlfn.XLOOKUP(tblGenerador[[#This Row],[ID_Tarea]],tblTareas[ID],tblTareas[Excluir_Festivos],"")</f>
        <v>si</v>
      </c>
      <c r="N119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1" spans="1:14">
      <c r="A1191" s="6">
        <v>46033</v>
      </c>
      <c r="B1191">
        <f>IFERROR(_xlfn.XLOOKUP(tblGenerador[[#This Row],[Fecha]],tblCalendario[Fecha],tblCalendario[Num de Sem],""),"")</f>
        <v>2</v>
      </c>
      <c r="C1191" t="str">
        <f>IFERROR(_xlfn.XLOOKUP(tblGenerador[[#This Row],[Fecha]],tblCalendario[Fecha],tblCalendario[Dia Semana],""),"")</f>
        <v>domingo</v>
      </c>
      <c r="D1191">
        <f>IFERROR(_xlfn.XLOOKUP(tblGenerador[[#This Row],[Fecha]],tblCalendario[Fecha],tblCalendario[Mes],""),"")</f>
        <v>1</v>
      </c>
      <c r="E1191" t="s">
        <v>269</v>
      </c>
      <c r="F1191" t="str">
        <f>_xlfn.XLOOKUP(tblGenerador[[#This Row],[ID_Tarea]],tblTareas[ID],tblTareas[TAREAS],"")</f>
        <v>Reparar Cajas Maltratadas</v>
      </c>
      <c r="G1191" t="str">
        <f>_xlfn.XLOOKUP(tblGenerador[[#This Row],[ID_Tarea]],tblTareas[ID],tblTareas[Tipo frecuencia],"")</f>
        <v>semanal</v>
      </c>
      <c r="H1191" t="str">
        <f>_xlfn.XLOOKUP(tblGenerador[[#This Row],[ID_Tarea]],tblTareas[ID],tblTareas[Regla frecuencia],"")</f>
        <v>domingo</v>
      </c>
      <c r="I1191">
        <f>_xlfn.XLOOKUP(tblGenerador[[#This Row],[ID_Tarea]],tblTareas[ID],tblTareas[Duración Estándar (min)],"")</f>
        <v>10</v>
      </c>
      <c r="J1191" t="str">
        <f>_xlfn.XLOOKUP(tblGenerador[[#This Row],[ID_Tarea]],tblTareas[ID],tblTareas[Turno],"")</f>
        <v>Cualquiera</v>
      </c>
      <c r="K1191" t="str">
        <f>_xlfn.XLOOKUP(tblGenerador[[#This Row],[ID_Tarea]],tblTareas[ID],tblTareas[Puesto],"")</f>
        <v>Asesora Ventas</v>
      </c>
      <c r="L1191">
        <f>_xlfn.XLOOKUP(tblGenerador[[#This Row],[ID_Tarea]],tblTareas[ID],tblTareas[Frec Diaria],"")</f>
        <v>1</v>
      </c>
      <c r="M1191" t="str">
        <f>_xlfn.XLOOKUP(tblGenerador[[#This Row],[ID_Tarea]],tblTareas[ID],tblTareas[Excluir_Festivos],"")</f>
        <v>si</v>
      </c>
      <c r="N119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92" spans="1:14">
      <c r="A1192" s="6">
        <v>46033</v>
      </c>
      <c r="B1192">
        <f>IFERROR(_xlfn.XLOOKUP(tblGenerador[[#This Row],[Fecha]],tblCalendario[Fecha],tblCalendario[Num de Sem],""),"")</f>
        <v>2</v>
      </c>
      <c r="C1192" t="str">
        <f>IFERROR(_xlfn.XLOOKUP(tblGenerador[[#This Row],[Fecha]],tblCalendario[Fecha],tblCalendario[Dia Semana],""),"")</f>
        <v>domingo</v>
      </c>
      <c r="D1192">
        <f>IFERROR(_xlfn.XLOOKUP(tblGenerador[[#This Row],[Fecha]],tblCalendario[Fecha],tblCalendario[Mes],""),"")</f>
        <v>1</v>
      </c>
      <c r="E1192" t="s">
        <v>270</v>
      </c>
      <c r="F1192" t="str">
        <f>_xlfn.XLOOKUP(tblGenerador[[#This Row],[ID_Tarea]],tblTareas[ID],tblTareas[TAREAS],"")</f>
        <v>Proponer Calzado a Descuento</v>
      </c>
      <c r="G1192" t="str">
        <f>_xlfn.XLOOKUP(tblGenerador[[#This Row],[ID_Tarea]],tblTareas[ID],tblTareas[Tipo frecuencia],"")</f>
        <v>semanal</v>
      </c>
      <c r="H1192" t="str">
        <f>_xlfn.XLOOKUP(tblGenerador[[#This Row],[ID_Tarea]],tblTareas[ID],tblTareas[Regla frecuencia],"")</f>
        <v>lunes</v>
      </c>
      <c r="I1192">
        <f>_xlfn.XLOOKUP(tblGenerador[[#This Row],[ID_Tarea]],tblTareas[ID],tblTareas[Duración Estándar (min)],"")</f>
        <v>5</v>
      </c>
      <c r="J1192" t="str">
        <f>_xlfn.XLOOKUP(tblGenerador[[#This Row],[ID_Tarea]],tblTareas[ID],tblTareas[Turno],"")</f>
        <v>Cualquiera</v>
      </c>
      <c r="K1192" t="str">
        <f>_xlfn.XLOOKUP(tblGenerador[[#This Row],[ID_Tarea]],tblTareas[ID],tblTareas[Puesto],"")</f>
        <v>Asesora Ventas</v>
      </c>
      <c r="L1192">
        <f>_xlfn.XLOOKUP(tblGenerador[[#This Row],[ID_Tarea]],tblTareas[ID],tblTareas[Frec Diaria],"")</f>
        <v>1</v>
      </c>
      <c r="M1192" t="str">
        <f>_xlfn.XLOOKUP(tblGenerador[[#This Row],[ID_Tarea]],tblTareas[ID],tblTareas[Excluir_Festivos],"")</f>
        <v>si</v>
      </c>
      <c r="N119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3" spans="1:14">
      <c r="A1193" s="6">
        <v>46033</v>
      </c>
      <c r="B1193">
        <f>IFERROR(_xlfn.XLOOKUP(tblGenerador[[#This Row],[Fecha]],tblCalendario[Fecha],tblCalendario[Num de Sem],""),"")</f>
        <v>2</v>
      </c>
      <c r="C1193" t="str">
        <f>IFERROR(_xlfn.XLOOKUP(tblGenerador[[#This Row],[Fecha]],tblCalendario[Fecha],tblCalendario[Dia Semana],""),"")</f>
        <v>domingo</v>
      </c>
      <c r="D1193">
        <f>IFERROR(_xlfn.XLOOKUP(tblGenerador[[#This Row],[Fecha]],tblCalendario[Fecha],tblCalendario[Mes],""),"")</f>
        <v>1</v>
      </c>
      <c r="E1193" t="s">
        <v>271</v>
      </c>
      <c r="F1193" t="str">
        <f>_xlfn.XLOOKUP(tblGenerador[[#This Row],[ID_Tarea]],tblTareas[ID],tblTareas[TAREAS],"")</f>
        <v xml:space="preserve">Computadoras Limpias </v>
      </c>
      <c r="G1193" t="str">
        <f>_xlfn.XLOOKUP(tblGenerador[[#This Row],[ID_Tarea]],tblTareas[ID],tblTareas[Tipo frecuencia],"")</f>
        <v>mensual</v>
      </c>
      <c r="H1193" t="str">
        <f>_xlfn.XLOOKUP(tblGenerador[[#This Row],[ID_Tarea]],tblTareas[ID],tblTareas[Regla frecuencia],"")</f>
        <v>dia 12</v>
      </c>
      <c r="I1193">
        <f>_xlfn.XLOOKUP(tblGenerador[[#This Row],[ID_Tarea]],tblTareas[ID],tblTareas[Duración Estándar (min)],"")</f>
        <v>10</v>
      </c>
      <c r="J1193" t="str">
        <f>_xlfn.XLOOKUP(tblGenerador[[#This Row],[ID_Tarea]],tblTareas[ID],tblTareas[Turno],"")</f>
        <v>Cualquiera</v>
      </c>
      <c r="K1193" t="str">
        <f>_xlfn.XLOOKUP(tblGenerador[[#This Row],[ID_Tarea]],tblTareas[ID],tblTareas[Puesto],"")</f>
        <v>Asesora Ventas</v>
      </c>
      <c r="L1193">
        <f>_xlfn.XLOOKUP(tblGenerador[[#This Row],[ID_Tarea]],tblTareas[ID],tblTareas[Frec Diaria],"")</f>
        <v>1</v>
      </c>
      <c r="M1193" t="str">
        <f>_xlfn.XLOOKUP(tblGenerador[[#This Row],[ID_Tarea]],tblTareas[ID],tblTareas[Excluir_Festivos],"")</f>
        <v>si</v>
      </c>
      <c r="N119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4" spans="1:14">
      <c r="A1194" s="6">
        <v>46033</v>
      </c>
      <c r="B1194">
        <f>IFERROR(_xlfn.XLOOKUP(tblGenerador[[#This Row],[Fecha]],tblCalendario[Fecha],tblCalendario[Num de Sem],""),"")</f>
        <v>2</v>
      </c>
      <c r="C1194" t="str">
        <f>IFERROR(_xlfn.XLOOKUP(tblGenerador[[#This Row],[Fecha]],tblCalendario[Fecha],tblCalendario[Dia Semana],""),"")</f>
        <v>domingo</v>
      </c>
      <c r="D1194">
        <f>IFERROR(_xlfn.XLOOKUP(tblGenerador[[#This Row],[Fecha]],tblCalendario[Fecha],tblCalendario[Mes],""),"")</f>
        <v>1</v>
      </c>
      <c r="E1194" t="s">
        <v>272</v>
      </c>
      <c r="F1194" t="str">
        <f>_xlfn.XLOOKUP(tblGenerador[[#This Row],[ID_Tarea]],tblTareas[ID],tblTareas[TAREAS],"")</f>
        <v>Depuracion De Relaciones Saldadas</v>
      </c>
      <c r="G1194" t="str">
        <f>_xlfn.XLOOKUP(tblGenerador[[#This Row],[ID_Tarea]],tblTareas[ID],tblTareas[Tipo frecuencia],"")</f>
        <v>mensual</v>
      </c>
      <c r="H1194" t="str">
        <f>_xlfn.XLOOKUP(tblGenerador[[#This Row],[ID_Tarea]],tblTareas[ID],tblTareas[Regla frecuencia],"")</f>
        <v>dia 13</v>
      </c>
      <c r="I1194">
        <f>_xlfn.XLOOKUP(tblGenerador[[#This Row],[ID_Tarea]],tblTareas[ID],tblTareas[Duración Estándar (min)],"")</f>
        <v>20</v>
      </c>
      <c r="J1194" t="str">
        <f>_xlfn.XLOOKUP(tblGenerador[[#This Row],[ID_Tarea]],tblTareas[ID],tblTareas[Turno],"")</f>
        <v>Cualquiera</v>
      </c>
      <c r="K1194" t="str">
        <f>_xlfn.XLOOKUP(tblGenerador[[#This Row],[ID_Tarea]],tblTareas[ID],tblTareas[Puesto],"")</f>
        <v>Asesora Ventas</v>
      </c>
      <c r="L1194">
        <f>_xlfn.XLOOKUP(tblGenerador[[#This Row],[ID_Tarea]],tblTareas[ID],tblTareas[Frec Diaria],"")</f>
        <v>1</v>
      </c>
      <c r="M1194" t="str">
        <f>_xlfn.XLOOKUP(tblGenerador[[#This Row],[ID_Tarea]],tblTareas[ID],tblTareas[Excluir_Festivos],"")</f>
        <v>si</v>
      </c>
      <c r="N119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5" spans="1:14">
      <c r="A1195" s="6">
        <v>46033</v>
      </c>
      <c r="B1195">
        <f>IFERROR(_xlfn.XLOOKUP(tblGenerador[[#This Row],[Fecha]],tblCalendario[Fecha],tblCalendario[Num de Sem],""),"")</f>
        <v>2</v>
      </c>
      <c r="C1195" t="str">
        <f>IFERROR(_xlfn.XLOOKUP(tblGenerador[[#This Row],[Fecha]],tblCalendario[Fecha],tblCalendario[Dia Semana],""),"")</f>
        <v>domingo</v>
      </c>
      <c r="D1195">
        <f>IFERROR(_xlfn.XLOOKUP(tblGenerador[[#This Row],[Fecha]],tblCalendario[Fecha],tblCalendario[Mes],""),"")</f>
        <v>1</v>
      </c>
      <c r="E1195" t="s">
        <v>273</v>
      </c>
      <c r="F1195" t="str">
        <f>_xlfn.XLOOKUP(tblGenerador[[#This Row],[ID_Tarea]],tblTareas[ID],tblTareas[TAREAS],"")</f>
        <v>Re imprimir Etiquetas D/ Codigo De Barra Despegadas, Borrosas</v>
      </c>
      <c r="G1195" t="str">
        <f>_xlfn.XLOOKUP(tblGenerador[[#This Row],[ID_Tarea]],tblTareas[ID],tblTareas[Tipo frecuencia],"")</f>
        <v>mensual</v>
      </c>
      <c r="H1195" t="str">
        <f>_xlfn.XLOOKUP(tblGenerador[[#This Row],[ID_Tarea]],tblTareas[ID],tblTareas[Regla frecuencia],"")</f>
        <v>dia 24</v>
      </c>
      <c r="I1195">
        <f>_xlfn.XLOOKUP(tblGenerador[[#This Row],[ID_Tarea]],tblTareas[ID],tblTareas[Duración Estándar (min)],"")</f>
        <v>10</v>
      </c>
      <c r="J1195" t="str">
        <f>_xlfn.XLOOKUP(tblGenerador[[#This Row],[ID_Tarea]],tblTareas[ID],tblTareas[Turno],"")</f>
        <v>Cualquiera</v>
      </c>
      <c r="K1195" t="str">
        <f>_xlfn.XLOOKUP(tblGenerador[[#This Row],[ID_Tarea]],tblTareas[ID],tblTareas[Puesto],"")</f>
        <v>Asesora Ventas</v>
      </c>
      <c r="L1195">
        <f>_xlfn.XLOOKUP(tblGenerador[[#This Row],[ID_Tarea]],tblTareas[ID],tblTareas[Frec Diaria],"")</f>
        <v>1</v>
      </c>
      <c r="M1195" t="str">
        <f>_xlfn.XLOOKUP(tblGenerador[[#This Row],[ID_Tarea]],tblTareas[ID],tblTareas[Excluir_Festivos],"")</f>
        <v>si</v>
      </c>
      <c r="N119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6" spans="1:14">
      <c r="A1196" s="6">
        <v>46033</v>
      </c>
      <c r="B1196">
        <f>IFERROR(_xlfn.XLOOKUP(tblGenerador[[#This Row],[Fecha]],tblCalendario[Fecha],tblCalendario[Num de Sem],""),"")</f>
        <v>2</v>
      </c>
      <c r="C1196" t="str">
        <f>IFERROR(_xlfn.XLOOKUP(tblGenerador[[#This Row],[Fecha]],tblCalendario[Fecha],tblCalendario[Dia Semana],""),"")</f>
        <v>domingo</v>
      </c>
      <c r="D1196">
        <f>IFERROR(_xlfn.XLOOKUP(tblGenerador[[#This Row],[Fecha]],tblCalendario[Fecha],tblCalendario[Mes],""),"")</f>
        <v>1</v>
      </c>
      <c r="E1196" t="s">
        <v>274</v>
      </c>
      <c r="F1196" t="str">
        <f>_xlfn.XLOOKUP(tblGenerador[[#This Row],[ID_Tarea]],tblTareas[ID],tblTareas[TAREAS],"")</f>
        <v>Hacer Espacios en almacen</v>
      </c>
      <c r="G1196" t="str">
        <f>_xlfn.XLOOKUP(tblGenerador[[#This Row],[ID_Tarea]],tblTareas[ID],tblTareas[Tipo frecuencia],"")</f>
        <v>semanal</v>
      </c>
      <c r="H1196" t="str">
        <f>_xlfn.XLOOKUP(tblGenerador[[#This Row],[ID_Tarea]],tblTareas[ID],tblTareas[Regla frecuencia],"")</f>
        <v>jueves</v>
      </c>
      <c r="I1196">
        <f>_xlfn.XLOOKUP(tblGenerador[[#This Row],[ID_Tarea]],tblTareas[ID],tblTareas[Duración Estándar (min)],"")</f>
        <v>20</v>
      </c>
      <c r="J1196" t="str">
        <f>_xlfn.XLOOKUP(tblGenerador[[#This Row],[ID_Tarea]],tblTareas[ID],tblTareas[Turno],"")</f>
        <v>Cualquiera</v>
      </c>
      <c r="K1196" t="str">
        <f>_xlfn.XLOOKUP(tblGenerador[[#This Row],[ID_Tarea]],tblTareas[ID],tblTareas[Puesto],"")</f>
        <v>Asesora Ventas</v>
      </c>
      <c r="L1196">
        <f>_xlfn.XLOOKUP(tblGenerador[[#This Row],[ID_Tarea]],tblTareas[ID],tblTareas[Frec Diaria],"")</f>
        <v>1</v>
      </c>
      <c r="M1196" t="str">
        <f>_xlfn.XLOOKUP(tblGenerador[[#This Row],[ID_Tarea]],tblTareas[ID],tblTareas[Excluir_Festivos],"")</f>
        <v>si</v>
      </c>
      <c r="N119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7" spans="1:14">
      <c r="A1197" s="6">
        <v>46033</v>
      </c>
      <c r="B1197">
        <f>IFERROR(_xlfn.XLOOKUP(tblGenerador[[#This Row],[Fecha]],tblCalendario[Fecha],tblCalendario[Num de Sem],""),"")</f>
        <v>2</v>
      </c>
      <c r="C1197" t="str">
        <f>IFERROR(_xlfn.XLOOKUP(tblGenerador[[#This Row],[Fecha]],tblCalendario[Fecha],tblCalendario[Dia Semana],""),"")</f>
        <v>domingo</v>
      </c>
      <c r="D1197">
        <f>IFERROR(_xlfn.XLOOKUP(tblGenerador[[#This Row],[Fecha]],tblCalendario[Fecha],tblCalendario[Mes],""),"")</f>
        <v>1</v>
      </c>
      <c r="E1197" t="s">
        <v>275</v>
      </c>
      <c r="F1197" t="str">
        <f>_xlfn.XLOOKUP(tblGenerador[[#This Row],[ID_Tarea]],tblTareas[ID],tblTareas[TAREAS],"")</f>
        <v xml:space="preserve">Lavar Cintas Percudidas </v>
      </c>
      <c r="G1197" t="str">
        <f>_xlfn.XLOOKUP(tblGenerador[[#This Row],[ID_Tarea]],tblTareas[ID],tblTareas[Tipo frecuencia],"")</f>
        <v>bimestral</v>
      </c>
      <c r="H1197" t="str">
        <f>_xlfn.XLOOKUP(tblGenerador[[#This Row],[ID_Tarea]],tblTareas[ID],tblTareas[Regla frecuencia],"")</f>
        <v>ultimo dia del mes</v>
      </c>
      <c r="I1197">
        <f>_xlfn.XLOOKUP(tblGenerador[[#This Row],[ID_Tarea]],tblTareas[ID],tblTareas[Duración Estándar (min)],"")</f>
        <v>15</v>
      </c>
      <c r="J1197" t="str">
        <f>_xlfn.XLOOKUP(tblGenerador[[#This Row],[ID_Tarea]],tblTareas[ID],tblTareas[Turno],"")</f>
        <v>Cualquiera</v>
      </c>
      <c r="K1197" t="str">
        <f>_xlfn.XLOOKUP(tblGenerador[[#This Row],[ID_Tarea]],tblTareas[ID],tblTareas[Puesto],"")</f>
        <v>Asesora Ventas</v>
      </c>
      <c r="L1197">
        <f>_xlfn.XLOOKUP(tblGenerador[[#This Row],[ID_Tarea]],tblTareas[ID],tblTareas[Frec Diaria],"")</f>
        <v>1</v>
      </c>
      <c r="M1197" t="str">
        <f>_xlfn.XLOOKUP(tblGenerador[[#This Row],[ID_Tarea]],tblTareas[ID],tblTareas[Excluir_Festivos],"")</f>
        <v>si</v>
      </c>
      <c r="N119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198" spans="1:14">
      <c r="A1198" s="6">
        <v>46033</v>
      </c>
      <c r="B1198">
        <f>IFERROR(_xlfn.XLOOKUP(tblGenerador[[#This Row],[Fecha]],tblCalendario[Fecha],tblCalendario[Num de Sem],""),"")</f>
        <v>2</v>
      </c>
      <c r="C1198" t="str">
        <f>IFERROR(_xlfn.XLOOKUP(tblGenerador[[#This Row],[Fecha]],tblCalendario[Fecha],tblCalendario[Dia Semana],""),"")</f>
        <v>domingo</v>
      </c>
      <c r="D1198">
        <f>IFERROR(_xlfn.XLOOKUP(tblGenerador[[#This Row],[Fecha]],tblCalendario[Fecha],tblCalendario[Mes],""),"")</f>
        <v>1</v>
      </c>
      <c r="E1198" t="s">
        <v>276</v>
      </c>
      <c r="F1198" t="str">
        <f>_xlfn.XLOOKUP(tblGenerador[[#This Row],[ID_Tarea]],tblTareas[ID],tblTareas[TAREAS],"")</f>
        <v>Capturar lotes de Recepcion De Mercancia</v>
      </c>
      <c r="G1198" t="str">
        <f>_xlfn.XLOOKUP(tblGenerador[[#This Row],[ID_Tarea]],tblTareas[ID],tblTareas[Tipo frecuencia],"")</f>
        <v>diario</v>
      </c>
      <c r="H1198" t="str">
        <f>_xlfn.XLOOKUP(tblGenerador[[#This Row],[ID_Tarea]],tblTareas[ID],tblTareas[Regla frecuencia],"")</f>
        <v>diario</v>
      </c>
      <c r="I1198">
        <f>_xlfn.XLOOKUP(tblGenerador[[#This Row],[ID_Tarea]],tblTareas[ID],tblTareas[Duración Estándar (min)],"")</f>
        <v>30</v>
      </c>
      <c r="J1198" t="str">
        <f>_xlfn.XLOOKUP(tblGenerador[[#This Row],[ID_Tarea]],tblTareas[ID],tblTareas[Turno],"")</f>
        <v>Cualquiera</v>
      </c>
      <c r="K1198" t="str">
        <f>_xlfn.XLOOKUP(tblGenerador[[#This Row],[ID_Tarea]],tblTareas[ID],tblTareas[Puesto],"")</f>
        <v>Asesora Ventas</v>
      </c>
      <c r="L1198">
        <f>_xlfn.XLOOKUP(tblGenerador[[#This Row],[ID_Tarea]],tblTareas[ID],tblTareas[Frec Diaria],"")</f>
        <v>1</v>
      </c>
      <c r="M1198" t="str">
        <f>_xlfn.XLOOKUP(tblGenerador[[#This Row],[ID_Tarea]],tblTareas[ID],tblTareas[Excluir_Festivos],"")</f>
        <v>si</v>
      </c>
      <c r="N119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199" spans="1:14">
      <c r="A1199" s="6">
        <v>46033</v>
      </c>
      <c r="B1199">
        <f>IFERROR(_xlfn.XLOOKUP(tblGenerador[[#This Row],[Fecha]],tblCalendario[Fecha],tblCalendario[Num de Sem],""),"")</f>
        <v>2</v>
      </c>
      <c r="C1199" t="str">
        <f>IFERROR(_xlfn.XLOOKUP(tblGenerador[[#This Row],[Fecha]],tblCalendario[Fecha],tblCalendario[Dia Semana],""),"")</f>
        <v>domingo</v>
      </c>
      <c r="D1199">
        <f>IFERROR(_xlfn.XLOOKUP(tblGenerador[[#This Row],[Fecha]],tblCalendario[Fecha],tblCalendario[Mes],""),"")</f>
        <v>1</v>
      </c>
      <c r="E1199" t="s">
        <v>277</v>
      </c>
      <c r="F1199" t="str">
        <f>_xlfn.XLOOKUP(tblGenerador[[#This Row],[ID_Tarea]],tblTareas[ID],tblTareas[TAREAS],"")</f>
        <v>Alto flujo de Transferencias</v>
      </c>
      <c r="G1199" t="str">
        <f>_xlfn.XLOOKUP(tblGenerador[[#This Row],[ID_Tarea]],tblTareas[ID],tblTareas[Tipo frecuencia],"")</f>
        <v>personalizada</v>
      </c>
      <c r="H1199" t="str">
        <f>_xlfn.XLOOKUP(tblGenerador[[#This Row],[ID_Tarea]],tblTareas[ID],tblTareas[Regla frecuencia],"")</f>
        <v>dia 1, dia 2, dia 3, dia 4, dia 5, dia 15, dia 16, dia 17, dia 18, dia 19, dia 20</v>
      </c>
      <c r="I1199">
        <f>_xlfn.XLOOKUP(tblGenerador[[#This Row],[ID_Tarea]],tblTareas[ID],tblTareas[Duración Estándar (min)],"")</f>
        <v>15</v>
      </c>
      <c r="J1199" t="str">
        <f>_xlfn.XLOOKUP(tblGenerador[[#This Row],[ID_Tarea]],tblTareas[ID],tblTareas[Turno],"")</f>
        <v>Cualquiera</v>
      </c>
      <c r="K1199" t="str">
        <f>_xlfn.XLOOKUP(tblGenerador[[#This Row],[ID_Tarea]],tblTareas[ID],tblTareas[Puesto],"")</f>
        <v>Asesora Ventas</v>
      </c>
      <c r="L1199">
        <f>_xlfn.XLOOKUP(tblGenerador[[#This Row],[ID_Tarea]],tblTareas[ID],tblTareas[Frec Diaria],"")</f>
        <v>1</v>
      </c>
      <c r="M1199" t="str">
        <f>_xlfn.XLOOKUP(tblGenerador[[#This Row],[ID_Tarea]],tblTareas[ID],tblTareas[Excluir_Festivos],"")</f>
        <v>si</v>
      </c>
      <c r="N119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0" spans="1:14">
      <c r="A1200" s="6">
        <v>46033</v>
      </c>
      <c r="B1200">
        <f>IFERROR(_xlfn.XLOOKUP(tblGenerador[[#This Row],[Fecha]],tblCalendario[Fecha],tblCalendario[Num de Sem],""),"")</f>
        <v>2</v>
      </c>
      <c r="C1200" t="str">
        <f>IFERROR(_xlfn.XLOOKUP(tblGenerador[[#This Row],[Fecha]],tblCalendario[Fecha],tblCalendario[Dia Semana],""),"")</f>
        <v>domingo</v>
      </c>
      <c r="D1200">
        <f>IFERROR(_xlfn.XLOOKUP(tblGenerador[[#This Row],[Fecha]],tblCalendario[Fecha],tblCalendario[Mes],""),"")</f>
        <v>1</v>
      </c>
      <c r="E1200" t="s">
        <v>278</v>
      </c>
      <c r="F1200" t="str">
        <f>_xlfn.XLOOKUP(tblGenerador[[#This Row],[ID_Tarea]],tblTareas[ID],tblTareas[TAREAS],"")</f>
        <v>Preparar/Organizar Revisión De Mcia.</v>
      </c>
      <c r="G1200" t="str">
        <f>_xlfn.XLOOKUP(tblGenerador[[#This Row],[ID_Tarea]],tblTareas[ID],tblTareas[Tipo frecuencia],"")</f>
        <v>mensual</v>
      </c>
      <c r="H1200" t="str">
        <f>_xlfn.XLOOKUP(tblGenerador[[#This Row],[ID_Tarea]],tblTareas[ID],tblTareas[Regla frecuencia],"")</f>
        <v>dia 21, dia 22, dia 23</v>
      </c>
      <c r="I1200">
        <f>_xlfn.XLOOKUP(tblGenerador[[#This Row],[ID_Tarea]],tblTareas[ID],tblTareas[Duración Estándar (min)],"")</f>
        <v>10</v>
      </c>
      <c r="J1200" t="str">
        <f>_xlfn.XLOOKUP(tblGenerador[[#This Row],[ID_Tarea]],tblTareas[ID],tblTareas[Turno],"")</f>
        <v>Cualquiera</v>
      </c>
      <c r="K1200" t="str">
        <f>_xlfn.XLOOKUP(tblGenerador[[#This Row],[ID_Tarea]],tblTareas[ID],tblTareas[Puesto],"")</f>
        <v>Sub Coordinadora</v>
      </c>
      <c r="L1200">
        <f>_xlfn.XLOOKUP(tblGenerador[[#This Row],[ID_Tarea]],tblTareas[ID],tblTareas[Frec Diaria],"")</f>
        <v>1</v>
      </c>
      <c r="M1200" t="str">
        <f>_xlfn.XLOOKUP(tblGenerador[[#This Row],[ID_Tarea]],tblTareas[ID],tblTareas[Excluir_Festivos],"")</f>
        <v>si</v>
      </c>
      <c r="N120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1" spans="1:14">
      <c r="A1201" s="6">
        <v>46033</v>
      </c>
      <c r="B1201">
        <f>IFERROR(_xlfn.XLOOKUP(tblGenerador[[#This Row],[Fecha]],tblCalendario[Fecha],tblCalendario[Num de Sem],""),"")</f>
        <v>2</v>
      </c>
      <c r="C1201" t="str">
        <f>IFERROR(_xlfn.XLOOKUP(tblGenerador[[#This Row],[Fecha]],tblCalendario[Fecha],tblCalendario[Dia Semana],""),"")</f>
        <v>domingo</v>
      </c>
      <c r="D1201">
        <f>IFERROR(_xlfn.XLOOKUP(tblGenerador[[#This Row],[Fecha]],tblCalendario[Fecha],tblCalendario[Mes],""),"")</f>
        <v>1</v>
      </c>
      <c r="E1201" t="s">
        <v>279</v>
      </c>
      <c r="F1201" t="str">
        <f>_xlfn.XLOOKUP(tblGenerador[[#This Row],[ID_Tarea]],tblTareas[ID],tblTareas[TAREAS],"")</f>
        <v>Recibí Libro De Entradas Y Salidas Del Mes</v>
      </c>
      <c r="G1201" t="str">
        <f>_xlfn.XLOOKUP(tblGenerador[[#This Row],[ID_Tarea]],tblTareas[ID],tblTareas[Tipo frecuencia],"")</f>
        <v>mensual</v>
      </c>
      <c r="H1201" t="str">
        <f>_xlfn.XLOOKUP(tblGenerador[[#This Row],[ID_Tarea]],tblTareas[ID],tblTareas[Regla frecuencia],"")</f>
        <v>dia 25</v>
      </c>
      <c r="I1201">
        <f>_xlfn.XLOOKUP(tblGenerador[[#This Row],[ID_Tarea]],tblTareas[ID],tblTareas[Duración Estándar (min)],"")</f>
        <v>10</v>
      </c>
      <c r="J1201" t="str">
        <f>_xlfn.XLOOKUP(tblGenerador[[#This Row],[ID_Tarea]],tblTareas[ID],tblTareas[Turno],"")</f>
        <v>Cualquiera</v>
      </c>
      <c r="K1201" t="str">
        <f>_xlfn.XLOOKUP(tblGenerador[[#This Row],[ID_Tarea]],tblTareas[ID],tblTareas[Puesto],"")</f>
        <v>Sub Coordinadora</v>
      </c>
      <c r="L1201">
        <f>_xlfn.XLOOKUP(tblGenerador[[#This Row],[ID_Tarea]],tblTareas[ID],tblTareas[Frec Diaria],"")</f>
        <v>1</v>
      </c>
      <c r="M1201" t="str">
        <f>_xlfn.XLOOKUP(tblGenerador[[#This Row],[ID_Tarea]],tblTareas[ID],tblTareas[Excluir_Festivos],"")</f>
        <v>si</v>
      </c>
      <c r="N120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2" spans="1:14">
      <c r="A1202" s="6">
        <v>46033</v>
      </c>
      <c r="B1202">
        <f>IFERROR(_xlfn.XLOOKUP(tblGenerador[[#This Row],[Fecha]],tblCalendario[Fecha],tblCalendario[Num de Sem],""),"")</f>
        <v>2</v>
      </c>
      <c r="C1202" t="str">
        <f>IFERROR(_xlfn.XLOOKUP(tblGenerador[[#This Row],[Fecha]],tblCalendario[Fecha],tblCalendario[Dia Semana],""),"")</f>
        <v>domingo</v>
      </c>
      <c r="D1202">
        <f>IFERROR(_xlfn.XLOOKUP(tblGenerador[[#This Row],[Fecha]],tblCalendario[Fecha],tblCalendario[Mes],""),"")</f>
        <v>1</v>
      </c>
      <c r="E1202" t="s">
        <v>280</v>
      </c>
      <c r="F1202" t="str">
        <f>_xlfn.XLOOKUP(tblGenerador[[#This Row],[ID_Tarea]],tblTareas[ID],tblTareas[TAREAS],"")</f>
        <v>Notas Generales Capturadas</v>
      </c>
      <c r="G1202" t="str">
        <f>_xlfn.XLOOKUP(tblGenerador[[#This Row],[ID_Tarea]],tblTareas[ID],tblTareas[Tipo frecuencia],"")</f>
        <v>Semanal</v>
      </c>
      <c r="H1202" t="str">
        <f>_xlfn.XLOOKUP(tblGenerador[[#This Row],[ID_Tarea]],tblTareas[ID],tblTareas[Regla frecuencia],"")</f>
        <v>Sabado</v>
      </c>
      <c r="I1202">
        <f>_xlfn.XLOOKUP(tblGenerador[[#This Row],[ID_Tarea]],tblTareas[ID],tblTareas[Duración Estándar (min)],"")</f>
        <v>10</v>
      </c>
      <c r="J1202" t="str">
        <f>_xlfn.XLOOKUP(tblGenerador[[#This Row],[ID_Tarea]],tblTareas[ID],tblTareas[Turno],"")</f>
        <v>Cualquiera</v>
      </c>
      <c r="K1202" t="str">
        <f>_xlfn.XLOOKUP(tblGenerador[[#This Row],[ID_Tarea]],tblTareas[ID],tblTareas[Puesto],"")</f>
        <v>Sub Coordinadora</v>
      </c>
      <c r="L1202">
        <f>_xlfn.XLOOKUP(tblGenerador[[#This Row],[ID_Tarea]],tblTareas[ID],tblTareas[Frec Diaria],"")</f>
        <v>1</v>
      </c>
      <c r="M1202" t="str">
        <f>_xlfn.XLOOKUP(tblGenerador[[#This Row],[ID_Tarea]],tblTareas[ID],tblTareas[Excluir_Festivos],"")</f>
        <v>si</v>
      </c>
      <c r="N120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3" spans="1:14">
      <c r="A1203" s="6">
        <v>46033</v>
      </c>
      <c r="B1203">
        <f>IFERROR(_xlfn.XLOOKUP(tblGenerador[[#This Row],[Fecha]],tblCalendario[Fecha],tblCalendario[Num de Sem],""),"")</f>
        <v>2</v>
      </c>
      <c r="C1203" t="str">
        <f>IFERROR(_xlfn.XLOOKUP(tblGenerador[[#This Row],[Fecha]],tblCalendario[Fecha],tblCalendario[Dia Semana],""),"")</f>
        <v>domingo</v>
      </c>
      <c r="D1203">
        <f>IFERROR(_xlfn.XLOOKUP(tblGenerador[[#This Row],[Fecha]],tblCalendario[Fecha],tblCalendario[Mes],""),"")</f>
        <v>1</v>
      </c>
      <c r="E1203" t="s">
        <v>281</v>
      </c>
      <c r="F1203" t="str">
        <f>_xlfn.XLOOKUP(tblGenerador[[#This Row],[ID_Tarea]],tblTareas[ID],tblTareas[TAREAS],"")</f>
        <v>Recibir Traspasos Pendientes</v>
      </c>
      <c r="G1203" t="str">
        <f>_xlfn.XLOOKUP(tblGenerador[[#This Row],[ID_Tarea]],tblTareas[ID],tblTareas[Tipo frecuencia],"")</f>
        <v>Semanal</v>
      </c>
      <c r="H1203" t="str">
        <f>_xlfn.XLOOKUP(tblGenerador[[#This Row],[ID_Tarea]],tblTareas[ID],tblTareas[Regla frecuencia],"")</f>
        <v>Lunes</v>
      </c>
      <c r="I1203">
        <f>_xlfn.XLOOKUP(tblGenerador[[#This Row],[ID_Tarea]],tblTareas[ID],tblTareas[Duración Estándar (min)],"")</f>
        <v>10</v>
      </c>
      <c r="J1203" t="str">
        <f>_xlfn.XLOOKUP(tblGenerador[[#This Row],[ID_Tarea]],tblTareas[ID],tblTareas[Turno],"")</f>
        <v>Cualquiera</v>
      </c>
      <c r="K1203" t="str">
        <f>_xlfn.XLOOKUP(tblGenerador[[#This Row],[ID_Tarea]],tblTareas[ID],tblTareas[Puesto],"")</f>
        <v>Sub Coordinadora</v>
      </c>
      <c r="L1203">
        <f>_xlfn.XLOOKUP(tblGenerador[[#This Row],[ID_Tarea]],tblTareas[ID],tblTareas[Frec Diaria],"")</f>
        <v>1</v>
      </c>
      <c r="M1203" t="str">
        <f>_xlfn.XLOOKUP(tblGenerador[[#This Row],[ID_Tarea]],tblTareas[ID],tblTareas[Excluir_Festivos],"")</f>
        <v>si</v>
      </c>
      <c r="N120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4" spans="1:14">
      <c r="A1204" s="6">
        <v>46033</v>
      </c>
      <c r="B1204">
        <f>IFERROR(_xlfn.XLOOKUP(tblGenerador[[#This Row],[Fecha]],tblCalendario[Fecha],tblCalendario[Num de Sem],""),"")</f>
        <v>2</v>
      </c>
      <c r="C1204" t="str">
        <f>IFERROR(_xlfn.XLOOKUP(tblGenerador[[#This Row],[Fecha]],tblCalendario[Fecha],tblCalendario[Dia Semana],""),"")</f>
        <v>domingo</v>
      </c>
      <c r="D1204">
        <f>IFERROR(_xlfn.XLOOKUP(tblGenerador[[#This Row],[Fecha]],tblCalendario[Fecha],tblCalendario[Mes],""),"")</f>
        <v>1</v>
      </c>
      <c r="E1204" t="s">
        <v>282</v>
      </c>
      <c r="F1204" t="str">
        <f>_xlfn.XLOOKUP(tblGenerador[[#This Row],[ID_Tarea]],tblTareas[ID],tblTareas[TAREAS],"")</f>
        <v>Revisar Puntos Ciegos atrás De Anaquel a En Almacén</v>
      </c>
      <c r="G1204" t="str">
        <f>_xlfn.XLOOKUP(tblGenerador[[#This Row],[ID_Tarea]],tblTareas[ID],tblTareas[Tipo frecuencia],"")</f>
        <v>mensual</v>
      </c>
      <c r="H1204" t="str">
        <f>_xlfn.XLOOKUP(tblGenerador[[#This Row],[ID_Tarea]],tblTareas[ID],tblTareas[Regla frecuencia],"")</f>
        <v>dia 25</v>
      </c>
      <c r="I1204">
        <f>_xlfn.XLOOKUP(tblGenerador[[#This Row],[ID_Tarea]],tblTareas[ID],tblTareas[Duración Estándar (min)],"")</f>
        <v>10</v>
      </c>
      <c r="J1204" t="str">
        <f>_xlfn.XLOOKUP(tblGenerador[[#This Row],[ID_Tarea]],tblTareas[ID],tblTareas[Turno],"")</f>
        <v>Cualquiera</v>
      </c>
      <c r="K1204" t="str">
        <f>_xlfn.XLOOKUP(tblGenerador[[#This Row],[ID_Tarea]],tblTareas[ID],tblTareas[Puesto],"")</f>
        <v>Sub Coordinadora</v>
      </c>
      <c r="L1204">
        <f>_xlfn.XLOOKUP(tblGenerador[[#This Row],[ID_Tarea]],tblTareas[ID],tblTareas[Frec Diaria],"")</f>
        <v>1</v>
      </c>
      <c r="M1204" t="str">
        <f>_xlfn.XLOOKUP(tblGenerador[[#This Row],[ID_Tarea]],tblTareas[ID],tblTareas[Excluir_Festivos],"")</f>
        <v>si</v>
      </c>
      <c r="N120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5" spans="1:14">
      <c r="A1205" s="6">
        <v>46033</v>
      </c>
      <c r="B1205">
        <f>IFERROR(_xlfn.XLOOKUP(tblGenerador[[#This Row],[Fecha]],tblCalendario[Fecha],tblCalendario[Num de Sem],""),"")</f>
        <v>2</v>
      </c>
      <c r="C1205" t="str">
        <f>IFERROR(_xlfn.XLOOKUP(tblGenerador[[#This Row],[Fecha]],tblCalendario[Fecha],tblCalendario[Dia Semana],""),"")</f>
        <v>domingo</v>
      </c>
      <c r="D1205">
        <f>IFERROR(_xlfn.XLOOKUP(tblGenerador[[#This Row],[Fecha]],tblCalendario[Fecha],tblCalendario[Mes],""),"")</f>
        <v>1</v>
      </c>
      <c r="E1205" t="s">
        <v>283</v>
      </c>
      <c r="F1205" t="str">
        <f>_xlfn.XLOOKUP(tblGenerador[[#This Row],[ID_Tarea]],tblTareas[ID],tblTareas[TAREAS],"")</f>
        <v>Revisar Y Cargar Lectores De Códigos para inventarios</v>
      </c>
      <c r="G1205" t="str">
        <f>_xlfn.XLOOKUP(tblGenerador[[#This Row],[ID_Tarea]],tblTareas[ID],tblTareas[Tipo frecuencia],"")</f>
        <v>mensual</v>
      </c>
      <c r="H1205" t="str">
        <f>_xlfn.XLOOKUP(tblGenerador[[#This Row],[ID_Tarea]],tblTareas[ID],tblTareas[Regla frecuencia],"")</f>
        <v>dia 25</v>
      </c>
      <c r="I1205">
        <f>_xlfn.XLOOKUP(tblGenerador[[#This Row],[ID_Tarea]],tblTareas[ID],tblTareas[Duración Estándar (min)],"")</f>
        <v>10</v>
      </c>
      <c r="J1205" t="str">
        <f>_xlfn.XLOOKUP(tblGenerador[[#This Row],[ID_Tarea]],tblTareas[ID],tblTareas[Turno],"")</f>
        <v>Cualquiera</v>
      </c>
      <c r="K1205" t="str">
        <f>_xlfn.XLOOKUP(tblGenerador[[#This Row],[ID_Tarea]],tblTareas[ID],tblTareas[Puesto],"")</f>
        <v>Sub Coordinadora</v>
      </c>
      <c r="L1205">
        <f>_xlfn.XLOOKUP(tblGenerador[[#This Row],[ID_Tarea]],tblTareas[ID],tblTareas[Frec Diaria],"")</f>
        <v>1</v>
      </c>
      <c r="M1205" t="str">
        <f>_xlfn.XLOOKUP(tblGenerador[[#This Row],[ID_Tarea]],tblTareas[ID],tblTareas[Excluir_Festivos],"")</f>
        <v>si</v>
      </c>
      <c r="N120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6" spans="1:14">
      <c r="A1206" s="6">
        <v>46033</v>
      </c>
      <c r="B1206">
        <f>IFERROR(_xlfn.XLOOKUP(tblGenerador[[#This Row],[Fecha]],tblCalendario[Fecha],tblCalendario[Num de Sem],""),"")</f>
        <v>2</v>
      </c>
      <c r="C1206" t="str">
        <f>IFERROR(_xlfn.XLOOKUP(tblGenerador[[#This Row],[Fecha]],tblCalendario[Fecha],tblCalendario[Dia Semana],""),"")</f>
        <v>domingo</v>
      </c>
      <c r="D1206">
        <f>IFERROR(_xlfn.XLOOKUP(tblGenerador[[#This Row],[Fecha]],tblCalendario[Fecha],tblCalendario[Mes],""),"")</f>
        <v>1</v>
      </c>
      <c r="E1206" t="s">
        <v>284</v>
      </c>
      <c r="F1206" t="str">
        <f>_xlfn.XLOOKUP(tblGenerador[[#This Row],[ID_Tarea]],tblTareas[ID],tblTareas[TAREAS],"")</f>
        <v>Seguimiento Agenda</v>
      </c>
      <c r="G1206" t="str">
        <f>_xlfn.XLOOKUP(tblGenerador[[#This Row],[ID_Tarea]],tblTareas[ID],tblTareas[Tipo frecuencia],"")</f>
        <v>diario</v>
      </c>
      <c r="H1206" t="str">
        <f>_xlfn.XLOOKUP(tblGenerador[[#This Row],[ID_Tarea]],tblTareas[ID],tblTareas[Regla frecuencia],"")</f>
        <v>diario</v>
      </c>
      <c r="I1206">
        <f>_xlfn.XLOOKUP(tblGenerador[[#This Row],[ID_Tarea]],tblTareas[ID],tblTareas[Duración Estándar (min)],"")</f>
        <v>10</v>
      </c>
      <c r="J1206" t="str">
        <f>_xlfn.XLOOKUP(tblGenerador[[#This Row],[ID_Tarea]],tblTareas[ID],tblTareas[Turno],"")</f>
        <v>Cualquiera</v>
      </c>
      <c r="K1206" t="str">
        <f>_xlfn.XLOOKUP(tblGenerador[[#This Row],[ID_Tarea]],tblTareas[ID],tblTareas[Puesto],"")</f>
        <v>Sub Coordinadora</v>
      </c>
      <c r="L1206">
        <f>_xlfn.XLOOKUP(tblGenerador[[#This Row],[ID_Tarea]],tblTareas[ID],tblTareas[Frec Diaria],"")</f>
        <v>1</v>
      </c>
      <c r="M1206" t="str">
        <f>_xlfn.XLOOKUP(tblGenerador[[#This Row],[ID_Tarea]],tblTareas[ID],tblTareas[Excluir_Festivos],"")</f>
        <v>si</v>
      </c>
      <c r="N120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07" spans="1:14">
      <c r="A1207" s="6">
        <v>46033</v>
      </c>
      <c r="B1207">
        <f>IFERROR(_xlfn.XLOOKUP(tblGenerador[[#This Row],[Fecha]],tblCalendario[Fecha],tblCalendario[Num de Sem],""),"")</f>
        <v>2</v>
      </c>
      <c r="C1207" t="str">
        <f>IFERROR(_xlfn.XLOOKUP(tblGenerador[[#This Row],[Fecha]],tblCalendario[Fecha],tblCalendario[Dia Semana],""),"")</f>
        <v>domingo</v>
      </c>
      <c r="D1207">
        <f>IFERROR(_xlfn.XLOOKUP(tblGenerador[[#This Row],[Fecha]],tblCalendario[Fecha],tblCalendario[Mes],""),"")</f>
        <v>1</v>
      </c>
      <c r="E1207" t="s">
        <v>285</v>
      </c>
      <c r="F1207" t="str">
        <f>_xlfn.XLOOKUP(tblGenerador[[#This Row],[ID_Tarea]],tblTareas[ID],tblTareas[TAREAS],"")</f>
        <v>Activacion De 2 Credito directos Por Semana</v>
      </c>
      <c r="G1207" t="str">
        <f>_xlfn.XLOOKUP(tblGenerador[[#This Row],[ID_Tarea]],tblTareas[ID],tblTareas[Tipo frecuencia],"")</f>
        <v>semanal</v>
      </c>
      <c r="H1207" t="str">
        <f>_xlfn.XLOOKUP(tblGenerador[[#This Row],[ID_Tarea]],tblTareas[ID],tblTareas[Regla frecuencia],"")</f>
        <v>viernes</v>
      </c>
      <c r="I1207">
        <f>_xlfn.XLOOKUP(tblGenerador[[#This Row],[ID_Tarea]],tblTareas[ID],tblTareas[Duración Estándar (min)],"")</f>
        <v>10</v>
      </c>
      <c r="J1207" t="str">
        <f>_xlfn.XLOOKUP(tblGenerador[[#This Row],[ID_Tarea]],tblTareas[ID],tblTareas[Turno],"")</f>
        <v>Cualquiera</v>
      </c>
      <c r="K1207" t="str">
        <f>_xlfn.XLOOKUP(tblGenerador[[#This Row],[ID_Tarea]],tblTareas[ID],tblTareas[Puesto],"")</f>
        <v>Asesora Ventas</v>
      </c>
      <c r="L1207">
        <f>_xlfn.XLOOKUP(tblGenerador[[#This Row],[ID_Tarea]],tblTareas[ID],tblTareas[Frec Diaria],"")</f>
        <v>1</v>
      </c>
      <c r="M1207" t="str">
        <f>_xlfn.XLOOKUP(tblGenerador[[#This Row],[ID_Tarea]],tblTareas[ID],tblTareas[Excluir_Festivos],"")</f>
        <v>si</v>
      </c>
      <c r="N120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8" spans="1:14">
      <c r="A1208" s="6">
        <v>46033</v>
      </c>
      <c r="B1208">
        <f>IFERROR(_xlfn.XLOOKUP(tblGenerador[[#This Row],[Fecha]],tblCalendario[Fecha],tblCalendario[Num de Sem],""),"")</f>
        <v>2</v>
      </c>
      <c r="C1208" t="str">
        <f>IFERROR(_xlfn.XLOOKUP(tblGenerador[[#This Row],[Fecha]],tblCalendario[Fecha],tblCalendario[Dia Semana],""),"")</f>
        <v>domingo</v>
      </c>
      <c r="D1208">
        <f>IFERROR(_xlfn.XLOOKUP(tblGenerador[[#This Row],[Fecha]],tblCalendario[Fecha],tblCalendario[Mes],""),"")</f>
        <v>1</v>
      </c>
      <c r="E1208" t="s">
        <v>286</v>
      </c>
      <c r="F1208" t="str">
        <f>_xlfn.XLOOKUP(tblGenerador[[#This Row],[ID_Tarea]],tblTareas[ID],tblTareas[TAREAS],"")</f>
        <v xml:space="preserve">Evaluar Exhibicon </v>
      </c>
      <c r="G1208" t="str">
        <f>_xlfn.XLOOKUP(tblGenerador[[#This Row],[ID_Tarea]],tblTareas[ID],tblTareas[Tipo frecuencia],"")</f>
        <v>semanal</v>
      </c>
      <c r="H1208" t="str">
        <f>_xlfn.XLOOKUP(tblGenerador[[#This Row],[ID_Tarea]],tblTareas[ID],tblTareas[Regla frecuencia],"")</f>
        <v>sábado</v>
      </c>
      <c r="I1208">
        <f>_xlfn.XLOOKUP(tblGenerador[[#This Row],[ID_Tarea]],tblTareas[ID],tblTareas[Duración Estándar (min)],"")</f>
        <v>10</v>
      </c>
      <c r="J1208" t="str">
        <f>_xlfn.XLOOKUP(tblGenerador[[#This Row],[ID_Tarea]],tblTareas[ID],tblTareas[Turno],"")</f>
        <v>Cualquiera</v>
      </c>
      <c r="K1208" t="str">
        <f>_xlfn.XLOOKUP(tblGenerador[[#This Row],[ID_Tarea]],tblTareas[ID],tblTareas[Puesto],"")</f>
        <v>Sub Coordinadora</v>
      </c>
      <c r="L1208">
        <f>_xlfn.XLOOKUP(tblGenerador[[#This Row],[ID_Tarea]],tblTareas[ID],tblTareas[Frec Diaria],"")</f>
        <v>1</v>
      </c>
      <c r="M1208" t="str">
        <f>_xlfn.XLOOKUP(tblGenerador[[#This Row],[ID_Tarea]],tblTareas[ID],tblTareas[Excluir_Festivos],"")</f>
        <v>si</v>
      </c>
      <c r="N120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09" spans="1:14">
      <c r="A1209" s="6">
        <v>46033</v>
      </c>
      <c r="B1209">
        <f>IFERROR(_xlfn.XLOOKUP(tblGenerador[[#This Row],[Fecha]],tblCalendario[Fecha],tblCalendario[Num de Sem],""),"")</f>
        <v>2</v>
      </c>
      <c r="C1209" t="str">
        <f>IFERROR(_xlfn.XLOOKUP(tblGenerador[[#This Row],[Fecha]],tblCalendario[Fecha],tblCalendario[Dia Semana],""),"")</f>
        <v>domingo</v>
      </c>
      <c r="D1209">
        <f>IFERROR(_xlfn.XLOOKUP(tblGenerador[[#This Row],[Fecha]],tblCalendario[Fecha],tblCalendario[Mes],""),"")</f>
        <v>1</v>
      </c>
      <c r="E1209" t="s">
        <v>287</v>
      </c>
      <c r="F1209" t="str">
        <f>_xlfn.XLOOKUP(tblGenerador[[#This Row],[ID_Tarea]],tblTareas[ID],tblTareas[TAREAS],"")</f>
        <v>Revisión De Cortes</v>
      </c>
      <c r="G1209" t="str">
        <f>_xlfn.XLOOKUP(tblGenerador[[#This Row],[ID_Tarea]],tblTareas[ID],tblTareas[Tipo frecuencia],"")</f>
        <v>semanal</v>
      </c>
      <c r="H1209" t="str">
        <f>_xlfn.XLOOKUP(tblGenerador[[#This Row],[ID_Tarea]],tblTareas[ID],tblTareas[Regla frecuencia],"")</f>
        <v>viernes</v>
      </c>
      <c r="I1209">
        <f>_xlfn.XLOOKUP(tblGenerador[[#This Row],[ID_Tarea]],tblTareas[ID],tblTareas[Duración Estándar (min)],"")</f>
        <v>60</v>
      </c>
      <c r="J1209" t="str">
        <f>_xlfn.XLOOKUP(tblGenerador[[#This Row],[ID_Tarea]],tblTareas[ID],tblTareas[Turno],"")</f>
        <v>Cualquiera</v>
      </c>
      <c r="K1209" t="str">
        <f>_xlfn.XLOOKUP(tblGenerador[[#This Row],[ID_Tarea]],tblTareas[ID],tblTareas[Puesto],"")</f>
        <v>Auxiliar Administrativo</v>
      </c>
      <c r="L1209">
        <f>_xlfn.XLOOKUP(tblGenerador[[#This Row],[ID_Tarea]],tblTareas[ID],tblTareas[Frec Diaria],"")</f>
        <v>1</v>
      </c>
      <c r="M1209" t="str">
        <f>_xlfn.XLOOKUP(tblGenerador[[#This Row],[ID_Tarea]],tblTareas[ID],tblTareas[Excluir_Festivos],"")</f>
        <v>si</v>
      </c>
      <c r="N120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0" spans="1:14">
      <c r="A1210" s="6">
        <v>46033</v>
      </c>
      <c r="B1210">
        <f>IFERROR(_xlfn.XLOOKUP(tblGenerador[[#This Row],[Fecha]],tblCalendario[Fecha],tblCalendario[Num de Sem],""),"")</f>
        <v>2</v>
      </c>
      <c r="C1210" t="str">
        <f>IFERROR(_xlfn.XLOOKUP(tblGenerador[[#This Row],[Fecha]],tblCalendario[Fecha],tblCalendario[Dia Semana],""),"")</f>
        <v>domingo</v>
      </c>
      <c r="D1210">
        <f>IFERROR(_xlfn.XLOOKUP(tblGenerador[[#This Row],[Fecha]],tblCalendario[Fecha],tblCalendario[Mes],""),"")</f>
        <v>1</v>
      </c>
      <c r="E1210" t="s">
        <v>288</v>
      </c>
      <c r="F1210" t="str">
        <f>_xlfn.XLOOKUP(tblGenerador[[#This Row],[ID_Tarea]],tblTareas[ID],tblTareas[TAREAS],"")</f>
        <v>Reporte Artículos Sin Foto</v>
      </c>
      <c r="G1210" t="str">
        <f>_xlfn.XLOOKUP(tblGenerador[[#This Row],[ID_Tarea]],tblTareas[ID],tblTareas[Tipo frecuencia],"")</f>
        <v>mensual</v>
      </c>
      <c r="H1210" t="str">
        <f>_xlfn.XLOOKUP(tblGenerador[[#This Row],[ID_Tarea]],tblTareas[ID],tblTareas[Regla frecuencia],"")</f>
        <v>viernes</v>
      </c>
      <c r="I1210">
        <f>_xlfn.XLOOKUP(tblGenerador[[#This Row],[ID_Tarea]],tblTareas[ID],tblTareas[Duración Estándar (min)],"")</f>
        <v>15</v>
      </c>
      <c r="J1210" t="str">
        <f>_xlfn.XLOOKUP(tblGenerador[[#This Row],[ID_Tarea]],tblTareas[ID],tblTareas[Turno],"")</f>
        <v>Cualquiera</v>
      </c>
      <c r="K1210" t="str">
        <f>_xlfn.XLOOKUP(tblGenerador[[#This Row],[ID_Tarea]],tblTareas[ID],tblTareas[Puesto],"")</f>
        <v>Auxiliar Administrativo</v>
      </c>
      <c r="L1210">
        <f>_xlfn.XLOOKUP(tblGenerador[[#This Row],[ID_Tarea]],tblTareas[ID],tblTareas[Frec Diaria],"")</f>
        <v>1</v>
      </c>
      <c r="M1210" t="str">
        <f>_xlfn.XLOOKUP(tblGenerador[[#This Row],[ID_Tarea]],tblTareas[ID],tblTareas[Excluir_Festivos],"")</f>
        <v>si</v>
      </c>
      <c r="N121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1" spans="1:14">
      <c r="A1211" s="6">
        <v>46033</v>
      </c>
      <c r="B1211">
        <f>IFERROR(_xlfn.XLOOKUP(tblGenerador[[#This Row],[Fecha]],tblCalendario[Fecha],tblCalendario[Num de Sem],""),"")</f>
        <v>2</v>
      </c>
      <c r="C1211" t="str">
        <f>IFERROR(_xlfn.XLOOKUP(tblGenerador[[#This Row],[Fecha]],tblCalendario[Fecha],tblCalendario[Dia Semana],""),"")</f>
        <v>domingo</v>
      </c>
      <c r="D1211">
        <f>IFERROR(_xlfn.XLOOKUP(tblGenerador[[#This Row],[Fecha]],tblCalendario[Fecha],tblCalendario[Mes],""),"")</f>
        <v>1</v>
      </c>
      <c r="E1211" t="s">
        <v>289</v>
      </c>
      <c r="F1211" t="str">
        <f>_xlfn.XLOOKUP(tblGenerador[[#This Row],[ID_Tarea]],tblTareas[ID],tblTareas[TAREAS],"")</f>
        <v>Reporte Descuentos</v>
      </c>
      <c r="G1211" t="str">
        <f>_xlfn.XLOOKUP(tblGenerador[[#This Row],[ID_Tarea]],tblTareas[ID],tblTareas[Tipo frecuencia],"")</f>
        <v>diario</v>
      </c>
      <c r="H1211" t="str">
        <f>_xlfn.XLOOKUP(tblGenerador[[#This Row],[ID_Tarea]],tblTareas[ID],tblTareas[Regla frecuencia],"")</f>
        <v>diario</v>
      </c>
      <c r="I1211">
        <f>_xlfn.XLOOKUP(tblGenerador[[#This Row],[ID_Tarea]],tblTareas[ID],tblTareas[Duración Estándar (min)],"")</f>
        <v>30</v>
      </c>
      <c r="J1211" t="str">
        <f>_xlfn.XLOOKUP(tblGenerador[[#This Row],[ID_Tarea]],tblTareas[ID],tblTareas[Turno],"")</f>
        <v>Cualquiera</v>
      </c>
      <c r="K1211" t="str">
        <f>_xlfn.XLOOKUP(tblGenerador[[#This Row],[ID_Tarea]],tblTareas[ID],tblTareas[Puesto],"")</f>
        <v>Auxiliar Administrativo</v>
      </c>
      <c r="L1211">
        <f>_xlfn.XLOOKUP(tblGenerador[[#This Row],[ID_Tarea]],tblTareas[ID],tblTareas[Frec Diaria],"")</f>
        <v>1</v>
      </c>
      <c r="M1211" t="str">
        <f>_xlfn.XLOOKUP(tblGenerador[[#This Row],[ID_Tarea]],tblTareas[ID],tblTareas[Excluir_Festivos],"")</f>
        <v>si</v>
      </c>
      <c r="N121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2" spans="1:14">
      <c r="A1212" s="6">
        <v>46033</v>
      </c>
      <c r="B1212">
        <f>IFERROR(_xlfn.XLOOKUP(tblGenerador[[#This Row],[Fecha]],tblCalendario[Fecha],tblCalendario[Num de Sem],""),"")</f>
        <v>2</v>
      </c>
      <c r="C1212" t="str">
        <f>IFERROR(_xlfn.XLOOKUP(tblGenerador[[#This Row],[Fecha]],tblCalendario[Fecha],tblCalendario[Dia Semana],""),"")</f>
        <v>domingo</v>
      </c>
      <c r="D1212">
        <f>IFERROR(_xlfn.XLOOKUP(tblGenerador[[#This Row],[Fecha]],tblCalendario[Fecha],tblCalendario[Mes],""),"")</f>
        <v>1</v>
      </c>
      <c r="E1212" t="s">
        <v>290</v>
      </c>
      <c r="F1212" t="str">
        <f>_xlfn.XLOOKUP(tblGenerador[[#This Row],[ID_Tarea]],tblTareas[ID],tblTareas[TAREAS],"")</f>
        <v>Reporte De Metas</v>
      </c>
      <c r="G1212" t="str">
        <f>_xlfn.XLOOKUP(tblGenerador[[#This Row],[ID_Tarea]],tblTareas[ID],tblTareas[Tipo frecuencia],"")</f>
        <v>semanal</v>
      </c>
      <c r="H1212" t="str">
        <f>_xlfn.XLOOKUP(tblGenerador[[#This Row],[ID_Tarea]],tblTareas[ID],tblTareas[Regla frecuencia],"")</f>
        <v>Lunes</v>
      </c>
      <c r="I1212">
        <f>_xlfn.XLOOKUP(tblGenerador[[#This Row],[ID_Tarea]],tblTareas[ID],tblTareas[Duración Estándar (min)],"")</f>
        <v>20</v>
      </c>
      <c r="J1212" t="str">
        <f>_xlfn.XLOOKUP(tblGenerador[[#This Row],[ID_Tarea]],tblTareas[ID],tblTareas[Turno],"")</f>
        <v>Cualquiera</v>
      </c>
      <c r="K1212" t="str">
        <f>_xlfn.XLOOKUP(tblGenerador[[#This Row],[ID_Tarea]],tblTareas[ID],tblTareas[Puesto],"")</f>
        <v>Auxiliar Administrativo</v>
      </c>
      <c r="L1212">
        <f>_xlfn.XLOOKUP(tblGenerador[[#This Row],[ID_Tarea]],tblTareas[ID],tblTareas[Frec Diaria],"")</f>
        <v>1</v>
      </c>
      <c r="M1212" t="str">
        <f>_xlfn.XLOOKUP(tblGenerador[[#This Row],[ID_Tarea]],tblTareas[ID],tblTareas[Excluir_Festivos],"")</f>
        <v>si</v>
      </c>
      <c r="N121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3" spans="1:14">
      <c r="A1213" s="6">
        <v>46033</v>
      </c>
      <c r="B1213">
        <f>IFERROR(_xlfn.XLOOKUP(tblGenerador[[#This Row],[Fecha]],tblCalendario[Fecha],tblCalendario[Num de Sem],""),"")</f>
        <v>2</v>
      </c>
      <c r="C1213" t="str">
        <f>IFERROR(_xlfn.XLOOKUP(tblGenerador[[#This Row],[Fecha]],tblCalendario[Fecha],tblCalendario[Dia Semana],""),"")</f>
        <v>domingo</v>
      </c>
      <c r="D1213">
        <f>IFERROR(_xlfn.XLOOKUP(tblGenerador[[#This Row],[Fecha]],tblCalendario[Fecha],tblCalendario[Mes],""),"")</f>
        <v>1</v>
      </c>
      <c r="E1213" t="s">
        <v>291</v>
      </c>
      <c r="F1213" t="str">
        <f>_xlfn.XLOOKUP(tblGenerador[[#This Row],[ID_Tarea]],tblTareas[ID],tblTareas[TAREAS],"")</f>
        <v>Evaluación A Cajero (Sobrante En Caja)</v>
      </c>
      <c r="G1213" t="str">
        <f>_xlfn.XLOOKUP(tblGenerador[[#This Row],[ID_Tarea]],tblTareas[ID],tblTareas[Tipo frecuencia],"")</f>
        <v>semanal</v>
      </c>
      <c r="H1213" t="str">
        <f>_xlfn.XLOOKUP(tblGenerador[[#This Row],[ID_Tarea]],tblTareas[ID],tblTareas[Regla frecuencia],"")</f>
        <v>lunes</v>
      </c>
      <c r="I1213">
        <f>_xlfn.XLOOKUP(tblGenerador[[#This Row],[ID_Tarea]],tblTareas[ID],tblTareas[Duración Estándar (min)],"")</f>
        <v>5</v>
      </c>
      <c r="J1213" t="str">
        <f>_xlfn.XLOOKUP(tblGenerador[[#This Row],[ID_Tarea]],tblTareas[ID],tblTareas[Turno],"")</f>
        <v>Cualquiera</v>
      </c>
      <c r="K1213" t="str">
        <f>_xlfn.XLOOKUP(tblGenerador[[#This Row],[ID_Tarea]],tblTareas[ID],tblTareas[Puesto],"")</f>
        <v>Auxiliar Administrativo</v>
      </c>
      <c r="L1213">
        <f>_xlfn.XLOOKUP(tblGenerador[[#This Row],[ID_Tarea]],tblTareas[ID],tblTareas[Frec Diaria],"")</f>
        <v>1</v>
      </c>
      <c r="M1213" t="str">
        <f>_xlfn.XLOOKUP(tblGenerador[[#This Row],[ID_Tarea]],tblTareas[ID],tblTareas[Excluir_Festivos],"")</f>
        <v>si</v>
      </c>
      <c r="N121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4" spans="1:14">
      <c r="A1214" s="6">
        <v>46033</v>
      </c>
      <c r="B1214">
        <f>IFERROR(_xlfn.XLOOKUP(tblGenerador[[#This Row],[Fecha]],tblCalendario[Fecha],tblCalendario[Num de Sem],""),"")</f>
        <v>2</v>
      </c>
      <c r="C1214" t="str">
        <f>IFERROR(_xlfn.XLOOKUP(tblGenerador[[#This Row],[Fecha]],tblCalendario[Fecha],tblCalendario[Dia Semana],""),"")</f>
        <v>domingo</v>
      </c>
      <c r="D1214">
        <f>IFERROR(_xlfn.XLOOKUP(tblGenerador[[#This Row],[Fecha]],tblCalendario[Fecha],tblCalendario[Mes],""),"")</f>
        <v>1</v>
      </c>
      <c r="E1214" t="s">
        <v>292</v>
      </c>
      <c r="F1214" t="str">
        <f>_xlfn.XLOOKUP(tblGenerador[[#This Row],[ID_Tarea]],tblTareas[ID],tblTareas[TAREAS],"")</f>
        <v>Reaccionar Publicación Fb Ig Tt</v>
      </c>
      <c r="G1214" t="str">
        <f>_xlfn.XLOOKUP(tblGenerador[[#This Row],[ID_Tarea]],tblTareas[ID],tblTareas[Tipo frecuencia],"")</f>
        <v>semanal</v>
      </c>
      <c r="H1214" t="str">
        <f>_xlfn.XLOOKUP(tblGenerador[[#This Row],[ID_Tarea]],tblTareas[ID],tblTareas[Regla frecuencia],"")</f>
        <v>domingo</v>
      </c>
      <c r="I1214">
        <f>_xlfn.XLOOKUP(tblGenerador[[#This Row],[ID_Tarea]],tblTareas[ID],tblTareas[Duración Estándar (min)],"")</f>
        <v>10</v>
      </c>
      <c r="J1214" t="str">
        <f>_xlfn.XLOOKUP(tblGenerador[[#This Row],[ID_Tarea]],tblTareas[ID],tblTareas[Turno],"")</f>
        <v>Cualquiera</v>
      </c>
      <c r="K1214" t="str">
        <f>_xlfn.XLOOKUP(tblGenerador[[#This Row],[ID_Tarea]],tblTareas[ID],tblTareas[Puesto],"")</f>
        <v>Auxiliar Administrativo</v>
      </c>
      <c r="L1214">
        <f>_xlfn.XLOOKUP(tblGenerador[[#This Row],[ID_Tarea]],tblTareas[ID],tblTareas[Frec Diaria],"")</f>
        <v>1</v>
      </c>
      <c r="M1214" t="str">
        <f>_xlfn.XLOOKUP(tblGenerador[[#This Row],[ID_Tarea]],tblTareas[ID],tblTareas[Excluir_Festivos],"")</f>
        <v>si</v>
      </c>
      <c r="N121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15" spans="1:14">
      <c r="A1215" s="6">
        <v>46033</v>
      </c>
      <c r="B1215">
        <f>IFERROR(_xlfn.XLOOKUP(tblGenerador[[#This Row],[Fecha]],tblCalendario[Fecha],tblCalendario[Num de Sem],""),"")</f>
        <v>2</v>
      </c>
      <c r="C1215" t="str">
        <f>IFERROR(_xlfn.XLOOKUP(tblGenerador[[#This Row],[Fecha]],tblCalendario[Fecha],tblCalendario[Dia Semana],""),"")</f>
        <v>domingo</v>
      </c>
      <c r="D1215">
        <f>IFERROR(_xlfn.XLOOKUP(tblGenerador[[#This Row],[Fecha]],tblCalendario[Fecha],tblCalendario[Mes],""),"")</f>
        <v>1</v>
      </c>
      <c r="E1215" t="s">
        <v>293</v>
      </c>
      <c r="F1215" t="str">
        <f>_xlfn.XLOOKUP(tblGenerador[[#This Row],[ID_Tarea]],tblTareas[ID],tblTareas[TAREAS],"")</f>
        <v>Fact. En Cash Planner</v>
      </c>
      <c r="G1215" t="str">
        <f>_xlfn.XLOOKUP(tblGenerador[[#This Row],[ID_Tarea]],tblTareas[ID],tblTareas[Tipo frecuencia],"")</f>
        <v>quincenal</v>
      </c>
      <c r="H1215" t="str">
        <f>_xlfn.XLOOKUP(tblGenerador[[#This Row],[ID_Tarea]],tblTareas[ID],tblTareas[Regla frecuencia],"")</f>
        <v>dia 20, dia 5</v>
      </c>
      <c r="I1215">
        <f>_xlfn.XLOOKUP(tblGenerador[[#This Row],[ID_Tarea]],tblTareas[ID],tblTareas[Duración Estándar (min)],"")</f>
        <v>120</v>
      </c>
      <c r="J1215" t="str">
        <f>_xlfn.XLOOKUP(tblGenerador[[#This Row],[ID_Tarea]],tblTareas[ID],tblTareas[Turno],"")</f>
        <v>Cualquiera</v>
      </c>
      <c r="K1215" t="str">
        <f>_xlfn.XLOOKUP(tblGenerador[[#This Row],[ID_Tarea]],tblTareas[ID],tblTareas[Puesto],"")</f>
        <v>Auxiliar Administrativo</v>
      </c>
      <c r="L1215">
        <f>_xlfn.XLOOKUP(tblGenerador[[#This Row],[ID_Tarea]],tblTareas[ID],tblTareas[Frec Diaria],"")</f>
        <v>1</v>
      </c>
      <c r="M1215" t="str">
        <f>_xlfn.XLOOKUP(tblGenerador[[#This Row],[ID_Tarea]],tblTareas[ID],tblTareas[Excluir_Festivos],"")</f>
        <v>si</v>
      </c>
      <c r="N121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6" spans="1:14">
      <c r="A1216" s="6">
        <v>46033</v>
      </c>
      <c r="B1216">
        <f>IFERROR(_xlfn.XLOOKUP(tblGenerador[[#This Row],[Fecha]],tblCalendario[Fecha],tblCalendario[Num de Sem],""),"")</f>
        <v>2</v>
      </c>
      <c r="C1216" t="str">
        <f>IFERROR(_xlfn.XLOOKUP(tblGenerador[[#This Row],[Fecha]],tblCalendario[Fecha],tblCalendario[Dia Semana],""),"")</f>
        <v>domingo</v>
      </c>
      <c r="D1216">
        <f>IFERROR(_xlfn.XLOOKUP(tblGenerador[[#This Row],[Fecha]],tblCalendario[Fecha],tblCalendario[Mes],""),"")</f>
        <v>1</v>
      </c>
      <c r="E1216" t="s">
        <v>294</v>
      </c>
      <c r="F1216" t="str">
        <f>_xlfn.XLOOKUP(tblGenerador[[#This Row],[ID_Tarea]],tblTareas[ID],tblTareas[TAREAS],"")</f>
        <v>Conciliación De Documentos Con Cash Planner</v>
      </c>
      <c r="G1216" t="str">
        <f>_xlfn.XLOOKUP(tblGenerador[[#This Row],[ID_Tarea]],tblTareas[ID],tblTareas[Tipo frecuencia],"")</f>
        <v>quincenal</v>
      </c>
      <c r="H1216" t="str">
        <f>_xlfn.XLOOKUP(tblGenerador[[#This Row],[ID_Tarea]],tblTareas[ID],tblTareas[Regla frecuencia],"")</f>
        <v>viernes</v>
      </c>
      <c r="I1216">
        <f>_xlfn.XLOOKUP(tblGenerador[[#This Row],[ID_Tarea]],tblTareas[ID],tblTareas[Duración Estándar (min)],"")</f>
        <v>10</v>
      </c>
      <c r="J1216" t="str">
        <f>_xlfn.XLOOKUP(tblGenerador[[#This Row],[ID_Tarea]],tblTareas[ID],tblTareas[Turno],"")</f>
        <v>Cualquiera</v>
      </c>
      <c r="K1216" t="str">
        <f>_xlfn.XLOOKUP(tblGenerador[[#This Row],[ID_Tarea]],tblTareas[ID],tblTareas[Puesto],"")</f>
        <v>Auxiliar Administrativo</v>
      </c>
      <c r="L1216">
        <f>_xlfn.XLOOKUP(tblGenerador[[#This Row],[ID_Tarea]],tblTareas[ID],tblTareas[Frec Diaria],"")</f>
        <v>1</v>
      </c>
      <c r="M1216" t="str">
        <f>_xlfn.XLOOKUP(tblGenerador[[#This Row],[ID_Tarea]],tblTareas[ID],tblTareas[Excluir_Festivos],"")</f>
        <v>si</v>
      </c>
      <c r="N121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7" spans="1:14">
      <c r="A1217" s="6">
        <v>46033</v>
      </c>
      <c r="B1217">
        <f>IFERROR(_xlfn.XLOOKUP(tblGenerador[[#This Row],[Fecha]],tblCalendario[Fecha],tblCalendario[Num de Sem],""),"")</f>
        <v>2</v>
      </c>
      <c r="C1217" t="str">
        <f>IFERROR(_xlfn.XLOOKUP(tblGenerador[[#This Row],[Fecha]],tblCalendario[Fecha],tblCalendario[Dia Semana],""),"")</f>
        <v>domingo</v>
      </c>
      <c r="D1217">
        <f>IFERROR(_xlfn.XLOOKUP(tblGenerador[[#This Row],[Fecha]],tblCalendario[Fecha],tblCalendario[Mes],""),"")</f>
        <v>1</v>
      </c>
      <c r="E1217" t="s">
        <v>295</v>
      </c>
      <c r="F1217" t="str">
        <f>_xlfn.XLOOKUP(tblGenerador[[#This Row],[ID_Tarea]],tblTareas[ID],tblTareas[TAREAS],"")</f>
        <v>Control Y Planeación De Pagos</v>
      </c>
      <c r="G1217" t="str">
        <f>_xlfn.XLOOKUP(tblGenerador[[#This Row],[ID_Tarea]],tblTareas[ID],tblTareas[Tipo frecuencia],"")</f>
        <v>quincenal</v>
      </c>
      <c r="H1217" t="str">
        <f>_xlfn.XLOOKUP(tblGenerador[[#This Row],[ID_Tarea]],tblTareas[ID],tblTareas[Regla frecuencia],"")</f>
        <v>dia 20, dia 5</v>
      </c>
      <c r="I1217">
        <f>_xlfn.XLOOKUP(tblGenerador[[#This Row],[ID_Tarea]],tblTareas[ID],tblTareas[Duración Estándar (min)],"")</f>
        <v>10</v>
      </c>
      <c r="J1217" t="str">
        <f>_xlfn.XLOOKUP(tblGenerador[[#This Row],[ID_Tarea]],tblTareas[ID],tblTareas[Turno],"")</f>
        <v>Cualquiera</v>
      </c>
      <c r="K1217" t="str">
        <f>_xlfn.XLOOKUP(tblGenerador[[#This Row],[ID_Tarea]],tblTareas[ID],tblTareas[Puesto],"")</f>
        <v>Auxiliar Administrativo</v>
      </c>
      <c r="L1217">
        <f>_xlfn.XLOOKUP(tblGenerador[[#This Row],[ID_Tarea]],tblTareas[ID],tblTareas[Frec Diaria],"")</f>
        <v>1</v>
      </c>
      <c r="M1217" t="str">
        <f>_xlfn.XLOOKUP(tblGenerador[[#This Row],[ID_Tarea]],tblTareas[ID],tblTareas[Excluir_Festivos],"")</f>
        <v>si</v>
      </c>
      <c r="N121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8" spans="1:14">
      <c r="A1218" s="6">
        <v>46033</v>
      </c>
      <c r="B1218">
        <f>IFERROR(_xlfn.XLOOKUP(tblGenerador[[#This Row],[Fecha]],tblCalendario[Fecha],tblCalendario[Num de Sem],""),"")</f>
        <v>2</v>
      </c>
      <c r="C1218" t="str">
        <f>IFERROR(_xlfn.XLOOKUP(tblGenerador[[#This Row],[Fecha]],tblCalendario[Fecha],tblCalendario[Dia Semana],""),"")</f>
        <v>domingo</v>
      </c>
      <c r="D1218">
        <f>IFERROR(_xlfn.XLOOKUP(tblGenerador[[#This Row],[Fecha]],tblCalendario[Fecha],tblCalendario[Mes],""),"")</f>
        <v>1</v>
      </c>
      <c r="E1218" t="s">
        <v>296</v>
      </c>
      <c r="F1218" t="str">
        <f>_xlfn.XLOOKUP(tblGenerador[[#This Row],[ID_Tarea]],tblTareas[ID],tblTareas[TAREAS],"")</f>
        <v>Saldos En Bancos</v>
      </c>
      <c r="G1218" t="str">
        <f>_xlfn.XLOOKUP(tblGenerador[[#This Row],[ID_Tarea]],tblTareas[ID],tblTareas[Tipo frecuencia],"")</f>
        <v>quincenal</v>
      </c>
      <c r="H1218" t="str">
        <f>_xlfn.XLOOKUP(tblGenerador[[#This Row],[ID_Tarea]],tblTareas[ID],tblTareas[Regla frecuencia],"")</f>
        <v>dia 20, dia 5</v>
      </c>
      <c r="I1218">
        <f>_xlfn.XLOOKUP(tblGenerador[[#This Row],[ID_Tarea]],tblTareas[ID],tblTareas[Duración Estándar (min)],"")</f>
        <v>10</v>
      </c>
      <c r="J1218" t="str">
        <f>_xlfn.XLOOKUP(tblGenerador[[#This Row],[ID_Tarea]],tblTareas[ID],tblTareas[Turno],"")</f>
        <v>Cualquiera</v>
      </c>
      <c r="K1218" t="str">
        <f>_xlfn.XLOOKUP(tblGenerador[[#This Row],[ID_Tarea]],tblTareas[ID],tblTareas[Puesto],"")</f>
        <v>Auxiliar Administrativo</v>
      </c>
      <c r="L1218">
        <f>_xlfn.XLOOKUP(tblGenerador[[#This Row],[ID_Tarea]],tblTareas[ID],tblTareas[Frec Diaria],"")</f>
        <v>1</v>
      </c>
      <c r="M1218" t="str">
        <f>_xlfn.XLOOKUP(tblGenerador[[#This Row],[ID_Tarea]],tblTareas[ID],tblTareas[Excluir_Festivos],"")</f>
        <v>si</v>
      </c>
      <c r="N121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19" spans="1:14">
      <c r="A1219" s="6">
        <v>46033</v>
      </c>
      <c r="B1219">
        <f>IFERROR(_xlfn.XLOOKUP(tblGenerador[[#This Row],[Fecha]],tblCalendario[Fecha],tblCalendario[Num de Sem],""),"")</f>
        <v>2</v>
      </c>
      <c r="C1219" t="str">
        <f>IFERROR(_xlfn.XLOOKUP(tblGenerador[[#This Row],[Fecha]],tblCalendario[Fecha],tblCalendario[Dia Semana],""),"")</f>
        <v>domingo</v>
      </c>
      <c r="D1219">
        <f>IFERROR(_xlfn.XLOOKUP(tblGenerador[[#This Row],[Fecha]],tblCalendario[Fecha],tblCalendario[Mes],""),"")</f>
        <v>1</v>
      </c>
      <c r="E1219" t="s">
        <v>297</v>
      </c>
      <c r="F1219" t="str">
        <f>_xlfn.XLOOKUP(tblGenerador[[#This Row],[ID_Tarea]],tblTareas[ID],tblTareas[TAREAS],"")</f>
        <v>Supervisar El Aroma En Piso De Venta</v>
      </c>
      <c r="G1219" t="str">
        <f>_xlfn.XLOOKUP(tblGenerador[[#This Row],[ID_Tarea]],tblTareas[ID],tblTareas[Tipo frecuencia],"")</f>
        <v>semanal</v>
      </c>
      <c r="H1219" t="str">
        <f>_xlfn.XLOOKUP(tblGenerador[[#This Row],[ID_Tarea]],tblTareas[ID],tblTareas[Regla frecuencia],"")</f>
        <v>lunes</v>
      </c>
      <c r="I1219">
        <f>_xlfn.XLOOKUP(tblGenerador[[#This Row],[ID_Tarea]],tblTareas[ID],tblTareas[Duración Estándar (min)],"")</f>
        <v>10</v>
      </c>
      <c r="J1219" t="str">
        <f>_xlfn.XLOOKUP(tblGenerador[[#This Row],[ID_Tarea]],tblTareas[ID],tblTareas[Turno],"")</f>
        <v>Cualquiera</v>
      </c>
      <c r="K1219" t="str">
        <f>_xlfn.XLOOKUP(tblGenerador[[#This Row],[ID_Tarea]],tblTareas[ID],tblTareas[Puesto],"")</f>
        <v>Auxiliar Administrativo</v>
      </c>
      <c r="L1219">
        <f>_xlfn.XLOOKUP(tblGenerador[[#This Row],[ID_Tarea]],tblTareas[ID],tblTareas[Frec Diaria],"")</f>
        <v>1</v>
      </c>
      <c r="M1219" t="str">
        <f>_xlfn.XLOOKUP(tblGenerador[[#This Row],[ID_Tarea]],tblTareas[ID],tblTareas[Excluir_Festivos],"")</f>
        <v>si</v>
      </c>
      <c r="N121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0" spans="1:14">
      <c r="A1220" s="6">
        <v>46033</v>
      </c>
      <c r="B1220">
        <f>IFERROR(_xlfn.XLOOKUP(tblGenerador[[#This Row],[Fecha]],tblCalendario[Fecha],tblCalendario[Num de Sem],""),"")</f>
        <v>2</v>
      </c>
      <c r="C1220" t="str">
        <f>IFERROR(_xlfn.XLOOKUP(tblGenerador[[#This Row],[Fecha]],tblCalendario[Fecha],tblCalendario[Dia Semana],""),"")</f>
        <v>domingo</v>
      </c>
      <c r="D1220">
        <f>IFERROR(_xlfn.XLOOKUP(tblGenerador[[#This Row],[Fecha]],tblCalendario[Fecha],tblCalendario[Mes],""),"")</f>
        <v>1</v>
      </c>
      <c r="E1220" t="s">
        <v>298</v>
      </c>
      <c r="F1220" t="str">
        <f>_xlfn.XLOOKUP(tblGenerador[[#This Row],[ID_Tarea]],tblTareas[ID],tblTareas[TAREAS],"")</f>
        <v>Envio De Tareas Diarias A Alex 5:00</v>
      </c>
      <c r="G1220" t="str">
        <f>_xlfn.XLOOKUP(tblGenerador[[#This Row],[ID_Tarea]],tblTareas[ID],tblTareas[Tipo frecuencia],"")</f>
        <v>diario</v>
      </c>
      <c r="H1220" t="str">
        <f>_xlfn.XLOOKUP(tblGenerador[[#This Row],[ID_Tarea]],tblTareas[ID],tblTareas[Regla frecuencia],"")</f>
        <v>diario</v>
      </c>
      <c r="I1220">
        <f>_xlfn.XLOOKUP(tblGenerador[[#This Row],[ID_Tarea]],tblTareas[ID],tblTareas[Duración Estándar (min)],"")</f>
        <v>5</v>
      </c>
      <c r="J1220" t="str">
        <f>_xlfn.XLOOKUP(tblGenerador[[#This Row],[ID_Tarea]],tblTareas[ID],tblTareas[Turno],"")</f>
        <v>Cualquiera</v>
      </c>
      <c r="K1220" t="str">
        <f>_xlfn.XLOOKUP(tblGenerador[[#This Row],[ID_Tarea]],tblTareas[ID],tblTareas[Puesto],"")</f>
        <v>Auxiliar Administrativo</v>
      </c>
      <c r="L1220">
        <f>_xlfn.XLOOKUP(tblGenerador[[#This Row],[ID_Tarea]],tblTareas[ID],tblTareas[Frec Diaria],"")</f>
        <v>1</v>
      </c>
      <c r="M1220" t="str">
        <f>_xlfn.XLOOKUP(tblGenerador[[#This Row],[ID_Tarea]],tblTareas[ID],tblTareas[Excluir_Festivos],"")</f>
        <v>si</v>
      </c>
      <c r="N122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1" spans="1:14">
      <c r="A1221" s="6">
        <v>46033</v>
      </c>
      <c r="B1221">
        <f>IFERROR(_xlfn.XLOOKUP(tblGenerador[[#This Row],[Fecha]],tblCalendario[Fecha],tblCalendario[Num de Sem],""),"")</f>
        <v>2</v>
      </c>
      <c r="C1221" t="str">
        <f>IFERROR(_xlfn.XLOOKUP(tblGenerador[[#This Row],[Fecha]],tblCalendario[Fecha],tblCalendario[Dia Semana],""),"")</f>
        <v>domingo</v>
      </c>
      <c r="D1221">
        <f>IFERROR(_xlfn.XLOOKUP(tblGenerador[[#This Row],[Fecha]],tblCalendario[Fecha],tblCalendario[Mes],""),"")</f>
        <v>1</v>
      </c>
      <c r="E1221" t="s">
        <v>299</v>
      </c>
      <c r="F1221" t="str">
        <f>_xlfn.XLOOKUP(tblGenerador[[#This Row],[ID_Tarea]],tblTareas[ID],tblTareas[TAREAS],"")</f>
        <v>Lista De Raya Firmada Jaime Y Olga</v>
      </c>
      <c r="G1221" t="str">
        <f>_xlfn.XLOOKUP(tblGenerador[[#This Row],[ID_Tarea]],tblTareas[ID],tblTareas[Tipo frecuencia],"")</f>
        <v>semanal</v>
      </c>
      <c r="H1221" t="str">
        <f>_xlfn.XLOOKUP(tblGenerador[[#This Row],[ID_Tarea]],tblTareas[ID],tblTareas[Regla frecuencia],"")</f>
        <v>sábado</v>
      </c>
      <c r="I1221">
        <f>_xlfn.XLOOKUP(tblGenerador[[#This Row],[ID_Tarea]],tblTareas[ID],tblTareas[Duración Estándar (min)],"")</f>
        <v>15</v>
      </c>
      <c r="J1221" t="str">
        <f>_xlfn.XLOOKUP(tblGenerador[[#This Row],[ID_Tarea]],tblTareas[ID],tblTareas[Turno],"")</f>
        <v>Cualquiera</v>
      </c>
      <c r="K1221" t="str">
        <f>_xlfn.XLOOKUP(tblGenerador[[#This Row],[ID_Tarea]],tblTareas[ID],tblTareas[Puesto],"")</f>
        <v>Auxiliar Administrativo</v>
      </c>
      <c r="L1221">
        <f>_xlfn.XLOOKUP(tblGenerador[[#This Row],[ID_Tarea]],tblTareas[ID],tblTareas[Frec Diaria],"")</f>
        <v>1</v>
      </c>
      <c r="M1221" t="str">
        <f>_xlfn.XLOOKUP(tblGenerador[[#This Row],[ID_Tarea]],tblTareas[ID],tblTareas[Excluir_Festivos],"")</f>
        <v>si</v>
      </c>
      <c r="N122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2" spans="1:14">
      <c r="A1222" s="6">
        <v>46033</v>
      </c>
      <c r="B1222">
        <f>IFERROR(_xlfn.XLOOKUP(tblGenerador[[#This Row],[Fecha]],tblCalendario[Fecha],tblCalendario[Num de Sem],""),"")</f>
        <v>2</v>
      </c>
      <c r="C1222" t="str">
        <f>IFERROR(_xlfn.XLOOKUP(tblGenerador[[#This Row],[Fecha]],tblCalendario[Fecha],tblCalendario[Dia Semana],""),"")</f>
        <v>domingo</v>
      </c>
      <c r="D1222">
        <f>IFERROR(_xlfn.XLOOKUP(tblGenerador[[#This Row],[Fecha]],tblCalendario[Fecha],tblCalendario[Mes],""),"")</f>
        <v>1</v>
      </c>
      <c r="E1222" t="s">
        <v>4697</v>
      </c>
      <c r="F1222" t="str">
        <f>_xlfn.XLOOKUP(tblGenerador[[#This Row],[ID_Tarea]],tblTareas[ID],tblTareas[TAREAS],"")</f>
        <v>Lista De Asistencia Firmada Jaime Y Olga</v>
      </c>
      <c r="G1222" t="str">
        <f>_xlfn.XLOOKUP(tblGenerador[[#This Row],[ID_Tarea]],tblTareas[ID],tblTareas[Tipo frecuencia],"")</f>
        <v>semanal</v>
      </c>
      <c r="H1222" t="str">
        <f>_xlfn.XLOOKUP(tblGenerador[[#This Row],[ID_Tarea]],tblTareas[ID],tblTareas[Regla frecuencia],"")</f>
        <v>sábado</v>
      </c>
      <c r="I1222">
        <f>_xlfn.XLOOKUP(tblGenerador[[#This Row],[ID_Tarea]],tblTareas[ID],tblTareas[Duración Estándar (min)],"")</f>
        <v>15</v>
      </c>
      <c r="J1222" t="str">
        <f>_xlfn.XLOOKUP(tblGenerador[[#This Row],[ID_Tarea]],tblTareas[ID],tblTareas[Turno],"")</f>
        <v>Cualquiera</v>
      </c>
      <c r="K1222" t="str">
        <f>_xlfn.XLOOKUP(tblGenerador[[#This Row],[ID_Tarea]],tblTareas[ID],tblTareas[Puesto],"")</f>
        <v>Auxiliar Administrativo</v>
      </c>
      <c r="L1222">
        <f>_xlfn.XLOOKUP(tblGenerador[[#This Row],[ID_Tarea]],tblTareas[ID],tblTareas[Frec Diaria],"")</f>
        <v>1</v>
      </c>
      <c r="M1222" t="str">
        <f>_xlfn.XLOOKUP(tblGenerador[[#This Row],[ID_Tarea]],tblTareas[ID],tblTareas[Excluir_Festivos],"")</f>
        <v>si</v>
      </c>
      <c r="N122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3" spans="1:14">
      <c r="A1223" s="6">
        <v>46033</v>
      </c>
      <c r="B1223">
        <f>IFERROR(_xlfn.XLOOKUP(tblGenerador[[#This Row],[Fecha]],tblCalendario[Fecha],tblCalendario[Num de Sem],""),"")</f>
        <v>2</v>
      </c>
      <c r="C1223" t="str">
        <f>IFERROR(_xlfn.XLOOKUP(tblGenerador[[#This Row],[Fecha]],tblCalendario[Fecha],tblCalendario[Dia Semana],""),"")</f>
        <v>domingo</v>
      </c>
      <c r="D1223">
        <f>IFERROR(_xlfn.XLOOKUP(tblGenerador[[#This Row],[Fecha]],tblCalendario[Fecha],tblCalendario[Mes],""),"")</f>
        <v>1</v>
      </c>
      <c r="E1223" t="s">
        <v>300</v>
      </c>
      <c r="F1223" t="str">
        <f>_xlfn.XLOOKUP(tblGenerador[[#This Row],[ID_Tarea]],tblTareas[ID],tblTareas[TAREAS],"")</f>
        <v>Reporte Semanal Asistencia Jaime Y Olga</v>
      </c>
      <c r="G1223" t="str">
        <f>_xlfn.XLOOKUP(tblGenerador[[#This Row],[ID_Tarea]],tblTareas[ID],tblTareas[Tipo frecuencia],"")</f>
        <v>semanal</v>
      </c>
      <c r="H1223" t="str">
        <f>_xlfn.XLOOKUP(tblGenerador[[#This Row],[ID_Tarea]],tblTareas[ID],tblTareas[Regla frecuencia],"")</f>
        <v>Lunes</v>
      </c>
      <c r="I1223">
        <f>_xlfn.XLOOKUP(tblGenerador[[#This Row],[ID_Tarea]],tblTareas[ID],tblTareas[Duración Estándar (min)],"")</f>
        <v>60</v>
      </c>
      <c r="J1223" t="str">
        <f>_xlfn.XLOOKUP(tblGenerador[[#This Row],[ID_Tarea]],tblTareas[ID],tblTareas[Turno],"")</f>
        <v>Cualquiera</v>
      </c>
      <c r="K1223" t="str">
        <f>_xlfn.XLOOKUP(tblGenerador[[#This Row],[ID_Tarea]],tblTareas[ID],tblTareas[Puesto],"")</f>
        <v>Sub Coordinadora</v>
      </c>
      <c r="L1223">
        <f>_xlfn.XLOOKUP(tblGenerador[[#This Row],[ID_Tarea]],tblTareas[ID],tblTareas[Frec Diaria],"")</f>
        <v>1</v>
      </c>
      <c r="M1223" t="str">
        <f>_xlfn.XLOOKUP(tblGenerador[[#This Row],[ID_Tarea]],tblTareas[ID],tblTareas[Excluir_Festivos],"")</f>
        <v>si</v>
      </c>
      <c r="N122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4" spans="1:14">
      <c r="A1224" s="6">
        <v>46033</v>
      </c>
      <c r="B1224">
        <f>IFERROR(_xlfn.XLOOKUP(tblGenerador[[#This Row],[Fecha]],tblCalendario[Fecha],tblCalendario[Num de Sem],""),"")</f>
        <v>2</v>
      </c>
      <c r="C1224" t="str">
        <f>IFERROR(_xlfn.XLOOKUP(tblGenerador[[#This Row],[Fecha]],tblCalendario[Fecha],tblCalendario[Dia Semana],""),"")</f>
        <v>domingo</v>
      </c>
      <c r="D1224">
        <f>IFERROR(_xlfn.XLOOKUP(tblGenerador[[#This Row],[Fecha]],tblCalendario[Fecha],tblCalendario[Mes],""),"")</f>
        <v>1</v>
      </c>
      <c r="E1224" t="s">
        <v>301</v>
      </c>
      <c r="F1224" t="str">
        <f>_xlfn.XLOOKUP(tblGenerador[[#This Row],[ID_Tarea]],tblTareas[ID],tblTareas[TAREAS],"")</f>
        <v>Auditar Lista De Raya Olga / Jaime</v>
      </c>
      <c r="G1224" t="str">
        <f>_xlfn.XLOOKUP(tblGenerador[[#This Row],[ID_Tarea]],tblTareas[ID],tblTareas[Tipo frecuencia],"")</f>
        <v>mensual</v>
      </c>
      <c r="H1224" t="str">
        <f>_xlfn.XLOOKUP(tblGenerador[[#This Row],[ID_Tarea]],tblTareas[ID],tblTareas[Regla frecuencia],"")</f>
        <v>martes</v>
      </c>
      <c r="I1224">
        <f>_xlfn.XLOOKUP(tblGenerador[[#This Row],[ID_Tarea]],tblTareas[ID],tblTareas[Duración Estándar (min)],"")</f>
        <v>10</v>
      </c>
      <c r="J1224" t="str">
        <f>_xlfn.XLOOKUP(tblGenerador[[#This Row],[ID_Tarea]],tblTareas[ID],tblTareas[Turno],"")</f>
        <v>Cualquiera</v>
      </c>
      <c r="K1224" t="str">
        <f>_xlfn.XLOOKUP(tblGenerador[[#This Row],[ID_Tarea]],tblTareas[ID],tblTareas[Puesto],"")</f>
        <v>Auxiliar Administrativo</v>
      </c>
      <c r="L1224">
        <f>_xlfn.XLOOKUP(tblGenerador[[#This Row],[ID_Tarea]],tblTareas[ID],tblTareas[Frec Diaria],"")</f>
        <v>1</v>
      </c>
      <c r="M1224" t="str">
        <f>_xlfn.XLOOKUP(tblGenerador[[#This Row],[ID_Tarea]],tblTareas[ID],tblTareas[Excluir_Festivos],"")</f>
        <v>si</v>
      </c>
      <c r="N122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5" spans="1:14">
      <c r="A1225" s="6">
        <v>46033</v>
      </c>
      <c r="B1225">
        <f>IFERROR(_xlfn.XLOOKUP(tblGenerador[[#This Row],[Fecha]],tblCalendario[Fecha],tblCalendario[Num de Sem],""),"")</f>
        <v>2</v>
      </c>
      <c r="C1225" t="str">
        <f>IFERROR(_xlfn.XLOOKUP(tblGenerador[[#This Row],[Fecha]],tblCalendario[Fecha],tblCalendario[Dia Semana],""),"")</f>
        <v>domingo</v>
      </c>
      <c r="D1225">
        <f>IFERROR(_xlfn.XLOOKUP(tblGenerador[[#This Row],[Fecha]],tblCalendario[Fecha],tblCalendario[Mes],""),"")</f>
        <v>1</v>
      </c>
      <c r="E1225" t="s">
        <v>4698</v>
      </c>
      <c r="F1225" t="str">
        <f>_xlfn.XLOOKUP(tblGenerador[[#This Row],[ID_Tarea]],tblTareas[ID],tblTareas[TAREAS],"")</f>
        <v>Auditar Lista De Asistencia Olga / Jaime</v>
      </c>
      <c r="G1225" t="str">
        <f>_xlfn.XLOOKUP(tblGenerador[[#This Row],[ID_Tarea]],tblTareas[ID],tblTareas[Tipo frecuencia],"")</f>
        <v>mensual</v>
      </c>
      <c r="H1225" t="str">
        <f>_xlfn.XLOOKUP(tblGenerador[[#This Row],[ID_Tarea]],tblTareas[ID],tblTareas[Regla frecuencia],"")</f>
        <v>martes</v>
      </c>
      <c r="I1225">
        <f>_xlfn.XLOOKUP(tblGenerador[[#This Row],[ID_Tarea]],tblTareas[ID],tblTareas[Duración Estándar (min)],"")</f>
        <v>10</v>
      </c>
      <c r="J1225" t="str">
        <f>_xlfn.XLOOKUP(tblGenerador[[#This Row],[ID_Tarea]],tblTareas[ID],tblTareas[Turno],"")</f>
        <v>Cualquiera</v>
      </c>
      <c r="K1225" t="str">
        <f>_xlfn.XLOOKUP(tblGenerador[[#This Row],[ID_Tarea]],tblTareas[ID],tblTareas[Puesto],"")</f>
        <v>Auxiliar Administrativo</v>
      </c>
      <c r="L1225">
        <f>_xlfn.XLOOKUP(tblGenerador[[#This Row],[ID_Tarea]],tblTareas[ID],tblTareas[Frec Diaria],"")</f>
        <v>1</v>
      </c>
      <c r="M1225" t="str">
        <f>_xlfn.XLOOKUP(tblGenerador[[#This Row],[ID_Tarea]],tblTareas[ID],tblTareas[Excluir_Festivos],"")</f>
        <v>si</v>
      </c>
      <c r="N122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6" spans="1:14">
      <c r="A1226" s="6">
        <v>46033</v>
      </c>
      <c r="B1226">
        <f>IFERROR(_xlfn.XLOOKUP(tblGenerador[[#This Row],[Fecha]],tblCalendario[Fecha],tblCalendario[Num de Sem],""),"")</f>
        <v>2</v>
      </c>
      <c r="C1226" t="str">
        <f>IFERROR(_xlfn.XLOOKUP(tblGenerador[[#This Row],[Fecha]],tblCalendario[Fecha],tblCalendario[Dia Semana],""),"")</f>
        <v>domingo</v>
      </c>
      <c r="D1226">
        <f>IFERROR(_xlfn.XLOOKUP(tblGenerador[[#This Row],[Fecha]],tblCalendario[Fecha],tblCalendario[Mes],""),"")</f>
        <v>1</v>
      </c>
      <c r="E1226" t="s">
        <v>302</v>
      </c>
      <c r="F1226" t="str">
        <f>_xlfn.XLOOKUP(tblGenerador[[#This Row],[ID_Tarea]],tblTareas[ID],tblTareas[TAREAS],"")</f>
        <v xml:space="preserve">Generar Nomina Sem Anterior(Lunes)                               </v>
      </c>
      <c r="G1226" t="str">
        <f>_xlfn.XLOOKUP(tblGenerador[[#This Row],[ID_Tarea]],tblTareas[ID],tblTareas[Tipo frecuencia],"")</f>
        <v>semanal</v>
      </c>
      <c r="H1226" t="str">
        <f>_xlfn.XLOOKUP(tblGenerador[[#This Row],[ID_Tarea]],tblTareas[ID],tblTareas[Regla frecuencia],"")</f>
        <v>domingo</v>
      </c>
      <c r="I1226">
        <f>_xlfn.XLOOKUP(tblGenerador[[#This Row],[ID_Tarea]],tblTareas[ID],tblTareas[Duración Estándar (min)],"")</f>
        <v>30</v>
      </c>
      <c r="J1226" t="str">
        <f>_xlfn.XLOOKUP(tblGenerador[[#This Row],[ID_Tarea]],tblTareas[ID],tblTareas[Turno],"")</f>
        <v>Cualquiera</v>
      </c>
      <c r="K1226" t="str">
        <f>_xlfn.XLOOKUP(tblGenerador[[#This Row],[ID_Tarea]],tblTareas[ID],tblTareas[Puesto],"")</f>
        <v>Auxiliar Administrativo</v>
      </c>
      <c r="L1226">
        <f>_xlfn.XLOOKUP(tblGenerador[[#This Row],[ID_Tarea]],tblTareas[ID],tblTareas[Frec Diaria],"")</f>
        <v>1</v>
      </c>
      <c r="M1226" t="str">
        <f>_xlfn.XLOOKUP(tblGenerador[[#This Row],[ID_Tarea]],tblTareas[ID],tblTareas[Excluir_Festivos],"")</f>
        <v>si</v>
      </c>
      <c r="N122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27" spans="1:14">
      <c r="A1227" s="6">
        <v>46033</v>
      </c>
      <c r="B1227">
        <f>IFERROR(_xlfn.XLOOKUP(tblGenerador[[#This Row],[Fecha]],tblCalendario[Fecha],tblCalendario[Num de Sem],""),"")</f>
        <v>2</v>
      </c>
      <c r="C1227" t="str">
        <f>IFERROR(_xlfn.XLOOKUP(tblGenerador[[#This Row],[Fecha]],tblCalendario[Fecha],tblCalendario[Dia Semana],""),"")</f>
        <v>domingo</v>
      </c>
      <c r="D1227">
        <f>IFERROR(_xlfn.XLOOKUP(tblGenerador[[#This Row],[Fecha]],tblCalendario[Fecha],tblCalendario[Mes],""),"")</f>
        <v>1</v>
      </c>
      <c r="E1227" t="s">
        <v>303</v>
      </c>
      <c r="F1227" t="str">
        <f>_xlfn.XLOOKUP(tblGenerador[[#This Row],[ID_Tarea]],tblTareas[ID],tblTareas[TAREAS],"")</f>
        <v>Colaborador Mas Valioso / Vendedor Del Mes</v>
      </c>
      <c r="G1227" t="str">
        <f>_xlfn.XLOOKUP(tblGenerador[[#This Row],[ID_Tarea]],tblTareas[ID],tblTareas[Tipo frecuencia],"")</f>
        <v>mensual</v>
      </c>
      <c r="H1227" t="str">
        <f>_xlfn.XLOOKUP(tblGenerador[[#This Row],[ID_Tarea]],tblTareas[ID],tblTareas[Regla frecuencia],"")</f>
        <v>dia 27</v>
      </c>
      <c r="I1227">
        <f>_xlfn.XLOOKUP(tblGenerador[[#This Row],[ID_Tarea]],tblTareas[ID],tblTareas[Duración Estándar (min)],"")</f>
        <v>50</v>
      </c>
      <c r="J1227" t="str">
        <f>_xlfn.XLOOKUP(tblGenerador[[#This Row],[ID_Tarea]],tblTareas[ID],tblTareas[Turno],"")</f>
        <v>Cualquiera</v>
      </c>
      <c r="K1227" t="str">
        <f>_xlfn.XLOOKUP(tblGenerador[[#This Row],[ID_Tarea]],tblTareas[ID],tblTareas[Puesto],"")</f>
        <v>Auxiliar Administrativo</v>
      </c>
      <c r="L1227">
        <f>_xlfn.XLOOKUP(tblGenerador[[#This Row],[ID_Tarea]],tblTareas[ID],tblTareas[Frec Diaria],"")</f>
        <v>1</v>
      </c>
      <c r="M1227" t="str">
        <f>_xlfn.XLOOKUP(tblGenerador[[#This Row],[ID_Tarea]],tblTareas[ID],tblTareas[Excluir_Festivos],"")</f>
        <v>si</v>
      </c>
      <c r="N122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8" spans="1:14">
      <c r="A1228" s="6">
        <v>46033</v>
      </c>
      <c r="B1228">
        <f>IFERROR(_xlfn.XLOOKUP(tblGenerador[[#This Row],[Fecha]],tblCalendario[Fecha],tblCalendario[Num de Sem],""),"")</f>
        <v>2</v>
      </c>
      <c r="C1228" t="str">
        <f>IFERROR(_xlfn.XLOOKUP(tblGenerador[[#This Row],[Fecha]],tblCalendario[Fecha],tblCalendario[Dia Semana],""),"")</f>
        <v>domingo</v>
      </c>
      <c r="D1228">
        <f>IFERROR(_xlfn.XLOOKUP(tblGenerador[[#This Row],[Fecha]],tblCalendario[Fecha],tblCalendario[Mes],""),"")</f>
        <v>1</v>
      </c>
      <c r="E1228" t="s">
        <v>304</v>
      </c>
      <c r="F1228" t="str">
        <f>_xlfn.XLOOKUP(tblGenerador[[#This Row],[ID_Tarea]],tblTareas[ID],tblTareas[TAREAS],"")</f>
        <v>Programar Festejos (Aniversarios/Cumpleaños)</v>
      </c>
      <c r="G1228" t="str">
        <f>_xlfn.XLOOKUP(tblGenerador[[#This Row],[ID_Tarea]],tblTareas[ID],tblTareas[Tipo frecuencia],"")</f>
        <v>mensual</v>
      </c>
      <c r="H1228" t="str">
        <f>_xlfn.XLOOKUP(tblGenerador[[#This Row],[ID_Tarea]],tblTareas[ID],tblTareas[Regla frecuencia],"")</f>
        <v>dia 26</v>
      </c>
      <c r="I1228">
        <f>_xlfn.XLOOKUP(tblGenerador[[#This Row],[ID_Tarea]],tblTareas[ID],tblTareas[Duración Estándar (min)],"")</f>
        <v>15</v>
      </c>
      <c r="J1228" t="str">
        <f>_xlfn.XLOOKUP(tblGenerador[[#This Row],[ID_Tarea]],tblTareas[ID],tblTareas[Turno],"")</f>
        <v>Cualquiera</v>
      </c>
      <c r="K1228" t="str">
        <f>_xlfn.XLOOKUP(tblGenerador[[#This Row],[ID_Tarea]],tblTareas[ID],tblTareas[Puesto],"")</f>
        <v>Auxiliar Administrativo</v>
      </c>
      <c r="L1228">
        <f>_xlfn.XLOOKUP(tblGenerador[[#This Row],[ID_Tarea]],tblTareas[ID],tblTareas[Frec Diaria],"")</f>
        <v>1</v>
      </c>
      <c r="M1228" t="str">
        <f>_xlfn.XLOOKUP(tblGenerador[[#This Row],[ID_Tarea]],tblTareas[ID],tblTareas[Excluir_Festivos],"")</f>
        <v>si</v>
      </c>
      <c r="N122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29" spans="1:14">
      <c r="A1229" s="6">
        <v>46033</v>
      </c>
      <c r="B1229">
        <f>IFERROR(_xlfn.XLOOKUP(tblGenerador[[#This Row],[Fecha]],tblCalendario[Fecha],tblCalendario[Num de Sem],""),"")</f>
        <v>2</v>
      </c>
      <c r="C1229" t="str">
        <f>IFERROR(_xlfn.XLOOKUP(tblGenerador[[#This Row],[Fecha]],tblCalendario[Fecha],tblCalendario[Dia Semana],""),"")</f>
        <v>domingo</v>
      </c>
      <c r="D1229">
        <f>IFERROR(_xlfn.XLOOKUP(tblGenerador[[#This Row],[Fecha]],tblCalendario[Fecha],tblCalendario[Mes],""),"")</f>
        <v>1</v>
      </c>
      <c r="E1229" t="s">
        <v>305</v>
      </c>
      <c r="F1229" t="str">
        <f>_xlfn.XLOOKUP(tblGenerador[[#This Row],[ID_Tarea]],tblTareas[ID],tblTareas[TAREAS],"")</f>
        <v>Revisión De Tareas Variables Mensuales</v>
      </c>
      <c r="G1229" t="str">
        <f>_xlfn.XLOOKUP(tblGenerador[[#This Row],[ID_Tarea]],tblTareas[ID],tblTareas[Tipo frecuencia],"")</f>
        <v>mensual</v>
      </c>
      <c r="H1229" t="str">
        <f>_xlfn.XLOOKUP(tblGenerador[[#This Row],[ID_Tarea]],tblTareas[ID],tblTareas[Regla frecuencia],"")</f>
        <v>dia 24</v>
      </c>
      <c r="I1229">
        <f>_xlfn.XLOOKUP(tblGenerador[[#This Row],[ID_Tarea]],tblTareas[ID],tblTareas[Duración Estándar (min)],"")</f>
        <v>5</v>
      </c>
      <c r="J1229" t="str">
        <f>_xlfn.XLOOKUP(tblGenerador[[#This Row],[ID_Tarea]],tblTareas[ID],tblTareas[Turno],"")</f>
        <v>Cualquiera</v>
      </c>
      <c r="K1229" t="str">
        <f>_xlfn.XLOOKUP(tblGenerador[[#This Row],[ID_Tarea]],tblTareas[ID],tblTareas[Puesto],"")</f>
        <v>Auxiliar Administrativo</v>
      </c>
      <c r="L1229">
        <f>_xlfn.XLOOKUP(tblGenerador[[#This Row],[ID_Tarea]],tblTareas[ID],tblTareas[Frec Diaria],"")</f>
        <v>1</v>
      </c>
      <c r="M1229" t="str">
        <f>_xlfn.XLOOKUP(tblGenerador[[#This Row],[ID_Tarea]],tblTareas[ID],tblTareas[Excluir_Festivos],"")</f>
        <v>si</v>
      </c>
      <c r="N122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0" spans="1:14">
      <c r="A1230" s="6">
        <v>46033</v>
      </c>
      <c r="B1230">
        <f>IFERROR(_xlfn.XLOOKUP(tblGenerador[[#This Row],[Fecha]],tblCalendario[Fecha],tblCalendario[Num de Sem],""),"")</f>
        <v>2</v>
      </c>
      <c r="C1230" t="str">
        <f>IFERROR(_xlfn.XLOOKUP(tblGenerador[[#This Row],[Fecha]],tblCalendario[Fecha],tblCalendario[Dia Semana],""),"")</f>
        <v>domingo</v>
      </c>
      <c r="D1230">
        <f>IFERROR(_xlfn.XLOOKUP(tblGenerador[[#This Row],[Fecha]],tblCalendario[Fecha],tblCalendario[Mes],""),"")</f>
        <v>1</v>
      </c>
      <c r="E1230" t="s">
        <v>1326</v>
      </c>
      <c r="F1230" t="str">
        <f>_xlfn.XLOOKUP(tblGenerador[[#This Row],[ID_Tarea]],tblTareas[ID],tblTareas[TAREAS],"")</f>
        <v>Programar Pagos Del Mes En Cash Planner Renta Dpto Alex</v>
      </c>
      <c r="G1230" t="str">
        <f>_xlfn.XLOOKUP(tblGenerador[[#This Row],[ID_Tarea]],tblTareas[ID],tblTareas[Tipo frecuencia],"")</f>
        <v>mensual</v>
      </c>
      <c r="H1230" t="str">
        <f>_xlfn.XLOOKUP(tblGenerador[[#This Row],[ID_Tarea]],tblTareas[ID],tblTareas[Regla frecuencia],"")</f>
        <v>dia 26</v>
      </c>
      <c r="I1230">
        <f>_xlfn.XLOOKUP(tblGenerador[[#This Row],[ID_Tarea]],tblTareas[ID],tblTareas[Duración Estándar (min)],"")</f>
        <v>5</v>
      </c>
      <c r="J1230" t="str">
        <f>_xlfn.XLOOKUP(tblGenerador[[#This Row],[ID_Tarea]],tblTareas[ID],tblTareas[Turno],"")</f>
        <v>Cualquiera</v>
      </c>
      <c r="K1230" t="str">
        <f>_xlfn.XLOOKUP(tblGenerador[[#This Row],[ID_Tarea]],tblTareas[ID],tblTareas[Puesto],"")</f>
        <v>Auxiliar Administrativo</v>
      </c>
      <c r="L1230">
        <f>_xlfn.XLOOKUP(tblGenerador[[#This Row],[ID_Tarea]],tblTareas[ID],tblTareas[Frec Diaria],"")</f>
        <v>1</v>
      </c>
      <c r="M1230" t="str">
        <f>_xlfn.XLOOKUP(tblGenerador[[#This Row],[ID_Tarea]],tblTareas[ID],tblTareas[Excluir_Festivos],"")</f>
        <v>si</v>
      </c>
      <c r="N123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1" spans="1:14">
      <c r="A1231" s="6">
        <v>46033</v>
      </c>
      <c r="B1231">
        <f>IFERROR(_xlfn.XLOOKUP(tblGenerador[[#This Row],[Fecha]],tblCalendario[Fecha],tblCalendario[Num de Sem],""),"")</f>
        <v>2</v>
      </c>
      <c r="C1231" t="str">
        <f>IFERROR(_xlfn.XLOOKUP(tblGenerador[[#This Row],[Fecha]],tblCalendario[Fecha],tblCalendario[Dia Semana],""),"")</f>
        <v>domingo</v>
      </c>
      <c r="D1231">
        <f>IFERROR(_xlfn.XLOOKUP(tblGenerador[[#This Row],[Fecha]],tblCalendario[Fecha],tblCalendario[Mes],""),"")</f>
        <v>1</v>
      </c>
      <c r="E1231" t="s">
        <v>1327</v>
      </c>
      <c r="F1231" t="str">
        <f>_xlfn.XLOOKUP(tblGenerador[[#This Row],[ID_Tarea]],tblTareas[ID],tblTareas[TAREAS],"")</f>
        <v>Programar Pagos Del Mes En Cash Planner Honorarios Contador Olga / Jaime</v>
      </c>
      <c r="G1231" t="str">
        <f>_xlfn.XLOOKUP(tblGenerador[[#This Row],[ID_Tarea]],tblTareas[ID],tblTareas[Tipo frecuencia],"")</f>
        <v>mensual</v>
      </c>
      <c r="H1231" t="str">
        <f>_xlfn.XLOOKUP(tblGenerador[[#This Row],[ID_Tarea]],tblTareas[ID],tblTareas[Regla frecuencia],"")</f>
        <v>dia 27</v>
      </c>
      <c r="I1231">
        <f>_xlfn.XLOOKUP(tblGenerador[[#This Row],[ID_Tarea]],tblTareas[ID],tblTareas[Duración Estándar (min)],"")</f>
        <v>5</v>
      </c>
      <c r="J1231" t="str">
        <f>_xlfn.XLOOKUP(tblGenerador[[#This Row],[ID_Tarea]],tblTareas[ID],tblTareas[Turno],"")</f>
        <v>Cualquiera</v>
      </c>
      <c r="K1231" t="str">
        <f>_xlfn.XLOOKUP(tblGenerador[[#This Row],[ID_Tarea]],tblTareas[ID],tblTareas[Puesto],"")</f>
        <v>Auxiliar Administrativo</v>
      </c>
      <c r="L1231">
        <f>_xlfn.XLOOKUP(tblGenerador[[#This Row],[ID_Tarea]],tblTareas[ID],tblTareas[Frec Diaria],"")</f>
        <v>1</v>
      </c>
      <c r="M1231" t="str">
        <f>_xlfn.XLOOKUP(tblGenerador[[#This Row],[ID_Tarea]],tblTareas[ID],tblTareas[Excluir_Festivos],"")</f>
        <v>si</v>
      </c>
      <c r="N123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2" spans="1:14">
      <c r="A1232" s="6">
        <v>46033</v>
      </c>
      <c r="B1232">
        <f>IFERROR(_xlfn.XLOOKUP(tblGenerador[[#This Row],[Fecha]],tblCalendario[Fecha],tblCalendario[Num de Sem],""),"")</f>
        <v>2</v>
      </c>
      <c r="C1232" t="str">
        <f>IFERROR(_xlfn.XLOOKUP(tblGenerador[[#This Row],[Fecha]],tblCalendario[Fecha],tblCalendario[Dia Semana],""),"")</f>
        <v>domingo</v>
      </c>
      <c r="D1232">
        <f>IFERROR(_xlfn.XLOOKUP(tblGenerador[[#This Row],[Fecha]],tblCalendario[Fecha],tblCalendario[Mes],""),"")</f>
        <v>1</v>
      </c>
      <c r="E1232" t="s">
        <v>1328</v>
      </c>
      <c r="F1232" t="str">
        <f>_xlfn.XLOOKUP(tblGenerador[[#This Row],[ID_Tarea]],tblTareas[ID],tblTareas[TAREAS],"")</f>
        <v>Programar Pagos Del Mes En Cash Planner SAT Jaime / Olga</v>
      </c>
      <c r="G1232" t="str">
        <f>_xlfn.XLOOKUP(tblGenerador[[#This Row],[ID_Tarea]],tblTareas[ID],tblTareas[Tipo frecuencia],"")</f>
        <v>mensual</v>
      </c>
      <c r="H1232" t="str">
        <f>_xlfn.XLOOKUP(tblGenerador[[#This Row],[ID_Tarea]],tblTareas[ID],tblTareas[Regla frecuencia],"")</f>
        <v>dia 29</v>
      </c>
      <c r="I1232">
        <f>_xlfn.XLOOKUP(tblGenerador[[#This Row],[ID_Tarea]],tblTareas[ID],tblTareas[Duración Estándar (min)],"")</f>
        <v>5</v>
      </c>
      <c r="J1232" t="str">
        <f>_xlfn.XLOOKUP(tblGenerador[[#This Row],[ID_Tarea]],tblTareas[ID],tblTareas[Turno],"")</f>
        <v>Cualquiera</v>
      </c>
      <c r="K1232" t="str">
        <f>_xlfn.XLOOKUP(tblGenerador[[#This Row],[ID_Tarea]],tblTareas[ID],tblTareas[Puesto],"")</f>
        <v>Auxiliar Administrativo</v>
      </c>
      <c r="L1232">
        <f>_xlfn.XLOOKUP(tblGenerador[[#This Row],[ID_Tarea]],tblTareas[ID],tblTareas[Frec Diaria],"")</f>
        <v>1</v>
      </c>
      <c r="M1232" t="str">
        <f>_xlfn.XLOOKUP(tblGenerador[[#This Row],[ID_Tarea]],tblTareas[ID],tblTareas[Excluir_Festivos],"")</f>
        <v>si</v>
      </c>
      <c r="N123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3" spans="1:14">
      <c r="A1233" s="6">
        <v>46033</v>
      </c>
      <c r="B1233">
        <f>IFERROR(_xlfn.XLOOKUP(tblGenerador[[#This Row],[Fecha]],tblCalendario[Fecha],tblCalendario[Num de Sem],""),"")</f>
        <v>2</v>
      </c>
      <c r="C1233" t="str">
        <f>IFERROR(_xlfn.XLOOKUP(tblGenerador[[#This Row],[Fecha]],tblCalendario[Fecha],tblCalendario[Dia Semana],""),"")</f>
        <v>domingo</v>
      </c>
      <c r="D1233">
        <f>IFERROR(_xlfn.XLOOKUP(tblGenerador[[#This Row],[Fecha]],tblCalendario[Fecha],tblCalendario[Mes],""),"")</f>
        <v>1</v>
      </c>
      <c r="E1233" t="s">
        <v>1329</v>
      </c>
      <c r="F1233" t="str">
        <f>_xlfn.XLOOKUP(tblGenerador[[#This Row],[ID_Tarea]],tblTareas[ID],tblTareas[TAREAS],"")</f>
        <v>Programar Pagos Del Mes En Cash Planner Isn Olga / Jaime</v>
      </c>
      <c r="G1233" t="str">
        <f>_xlfn.XLOOKUP(tblGenerador[[#This Row],[ID_Tarea]],tblTareas[ID],tblTareas[Tipo frecuencia],"")</f>
        <v>mensual</v>
      </c>
      <c r="H1233" t="str">
        <f>_xlfn.XLOOKUP(tblGenerador[[#This Row],[ID_Tarea]],tblTareas[ID],tblTareas[Regla frecuencia],"")</f>
        <v>dia 30</v>
      </c>
      <c r="I1233">
        <f>_xlfn.XLOOKUP(tblGenerador[[#This Row],[ID_Tarea]],tblTareas[ID],tblTareas[Duración Estándar (min)],"")</f>
        <v>5</v>
      </c>
      <c r="J1233" t="str">
        <f>_xlfn.XLOOKUP(tblGenerador[[#This Row],[ID_Tarea]],tblTareas[ID],tblTareas[Turno],"")</f>
        <v>Cualquiera</v>
      </c>
      <c r="K1233" t="str">
        <f>_xlfn.XLOOKUP(tblGenerador[[#This Row],[ID_Tarea]],tblTareas[ID],tblTareas[Puesto],"")</f>
        <v>Auxiliar Administrativo</v>
      </c>
      <c r="L1233">
        <f>_xlfn.XLOOKUP(tblGenerador[[#This Row],[ID_Tarea]],tblTareas[ID],tblTareas[Frec Diaria],"")</f>
        <v>1</v>
      </c>
      <c r="M1233" t="str">
        <f>_xlfn.XLOOKUP(tblGenerador[[#This Row],[ID_Tarea]],tblTareas[ID],tblTareas[Excluir_Festivos],"")</f>
        <v>si</v>
      </c>
      <c r="N123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4" spans="1:14">
      <c r="A1234" s="6">
        <v>46033</v>
      </c>
      <c r="B1234">
        <f>IFERROR(_xlfn.XLOOKUP(tblGenerador[[#This Row],[Fecha]],tblCalendario[Fecha],tblCalendario[Num de Sem],""),"")</f>
        <v>2</v>
      </c>
      <c r="C1234" t="str">
        <f>IFERROR(_xlfn.XLOOKUP(tblGenerador[[#This Row],[Fecha]],tblCalendario[Fecha],tblCalendario[Dia Semana],""),"")</f>
        <v>domingo</v>
      </c>
      <c r="D1234">
        <f>IFERROR(_xlfn.XLOOKUP(tblGenerador[[#This Row],[Fecha]],tblCalendario[Fecha],tblCalendario[Mes],""),"")</f>
        <v>1</v>
      </c>
      <c r="E1234" t="s">
        <v>1330</v>
      </c>
      <c r="F1234" t="str">
        <f>_xlfn.XLOOKUP(tblGenerador[[#This Row],[ID_Tarea]],tblTareas[ID],tblTareas[TAREAS],"")</f>
        <v>Programar Pagos Del Mes En Cash Planner Imss Olga / Jaime</v>
      </c>
      <c r="G1234" t="str">
        <f>_xlfn.XLOOKUP(tblGenerador[[#This Row],[ID_Tarea]],tblTareas[ID],tblTareas[Tipo frecuencia],"")</f>
        <v>mensual</v>
      </c>
      <c r="H1234" t="str">
        <f>_xlfn.XLOOKUP(tblGenerador[[#This Row],[ID_Tarea]],tblTareas[ID],tblTareas[Regla frecuencia],"")</f>
        <v>dia 31</v>
      </c>
      <c r="I1234">
        <f>_xlfn.XLOOKUP(tblGenerador[[#This Row],[ID_Tarea]],tblTareas[ID],tblTareas[Duración Estándar (min)],"")</f>
        <v>5</v>
      </c>
      <c r="J1234" t="str">
        <f>_xlfn.XLOOKUP(tblGenerador[[#This Row],[ID_Tarea]],tblTareas[ID],tblTareas[Turno],"")</f>
        <v>Cualquiera</v>
      </c>
      <c r="K1234" t="str">
        <f>_xlfn.XLOOKUP(tblGenerador[[#This Row],[ID_Tarea]],tblTareas[ID],tblTareas[Puesto],"")</f>
        <v>Auxiliar Administrativo</v>
      </c>
      <c r="L1234">
        <f>_xlfn.XLOOKUP(tblGenerador[[#This Row],[ID_Tarea]],tblTareas[ID],tblTareas[Frec Diaria],"")</f>
        <v>1</v>
      </c>
      <c r="M1234" t="str">
        <f>_xlfn.XLOOKUP(tblGenerador[[#This Row],[ID_Tarea]],tblTareas[ID],tblTareas[Excluir_Festivos],"")</f>
        <v>si</v>
      </c>
      <c r="N123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5" spans="1:14">
      <c r="A1235" s="6">
        <v>46033</v>
      </c>
      <c r="B1235">
        <f>IFERROR(_xlfn.XLOOKUP(tblGenerador[[#This Row],[Fecha]],tblCalendario[Fecha],tblCalendario[Num de Sem],""),"")</f>
        <v>2</v>
      </c>
      <c r="C1235" t="str">
        <f>IFERROR(_xlfn.XLOOKUP(tblGenerador[[#This Row],[Fecha]],tblCalendario[Fecha],tblCalendario[Dia Semana],""),"")</f>
        <v>domingo</v>
      </c>
      <c r="D1235">
        <f>IFERROR(_xlfn.XLOOKUP(tblGenerador[[#This Row],[Fecha]],tblCalendario[Fecha],tblCalendario[Mes],""),"")</f>
        <v>1</v>
      </c>
      <c r="E1235" t="s">
        <v>306</v>
      </c>
      <c r="F1235" t="str">
        <f>_xlfn.XLOOKUP(tblGenerador[[#This Row],[ID_Tarea]],tblTareas[ID],tblTareas[TAREAS],"")</f>
        <v>Presentar Control Semanal</v>
      </c>
      <c r="G1235" t="str">
        <f>_xlfn.XLOOKUP(tblGenerador[[#This Row],[ID_Tarea]],tblTareas[ID],tblTareas[Tipo frecuencia],"")</f>
        <v>semanal</v>
      </c>
      <c r="H1235" t="str">
        <f>_xlfn.XLOOKUP(tblGenerador[[#This Row],[ID_Tarea]],tblTareas[ID],tblTareas[Regla frecuencia],"")</f>
        <v>domingo</v>
      </c>
      <c r="I1235">
        <f>_xlfn.XLOOKUP(tblGenerador[[#This Row],[ID_Tarea]],tblTareas[ID],tblTareas[Duración Estándar (min)],"")</f>
        <v>120</v>
      </c>
      <c r="J1235" t="str">
        <f>_xlfn.XLOOKUP(tblGenerador[[#This Row],[ID_Tarea]],tblTareas[ID],tblTareas[Turno],"")</f>
        <v>Cualquiera</v>
      </c>
      <c r="K1235" t="str">
        <f>_xlfn.XLOOKUP(tblGenerador[[#This Row],[ID_Tarea]],tblTareas[ID],tblTareas[Puesto],"")</f>
        <v>Auxiliar Administrativo</v>
      </c>
      <c r="L1235">
        <f>_xlfn.XLOOKUP(tblGenerador[[#This Row],[ID_Tarea]],tblTareas[ID],tblTareas[Frec Diaria],"")</f>
        <v>1</v>
      </c>
      <c r="M1235" t="str">
        <f>_xlfn.XLOOKUP(tblGenerador[[#This Row],[ID_Tarea]],tblTareas[ID],tblTareas[Excluir_Festivos],"")</f>
        <v>si</v>
      </c>
      <c r="N123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Sí</v>
      </c>
    </row>
    <row r="1236" spans="1:14">
      <c r="A1236" s="6">
        <v>46033</v>
      </c>
      <c r="B1236">
        <f>IFERROR(_xlfn.XLOOKUP(tblGenerador[[#This Row],[Fecha]],tblCalendario[Fecha],tblCalendario[Num de Sem],""),"")</f>
        <v>2</v>
      </c>
      <c r="C1236" t="str">
        <f>IFERROR(_xlfn.XLOOKUP(tblGenerador[[#This Row],[Fecha]],tblCalendario[Fecha],tblCalendario[Dia Semana],""),"")</f>
        <v>domingo</v>
      </c>
      <c r="D1236">
        <f>IFERROR(_xlfn.XLOOKUP(tblGenerador[[#This Row],[Fecha]],tblCalendario[Fecha],tblCalendario[Mes],""),"")</f>
        <v>1</v>
      </c>
      <c r="E1236" t="s">
        <v>307</v>
      </c>
      <c r="F1236" t="str">
        <f>_xlfn.XLOOKUP(tblGenerador[[#This Row],[ID_Tarea]],tblTareas[ID],tblTareas[TAREAS],"")</f>
        <v>Realizar Depósitos Efectivo</v>
      </c>
      <c r="G1236" t="str">
        <f>_xlfn.XLOOKUP(tblGenerador[[#This Row],[ID_Tarea]],tblTareas[ID],tblTareas[Tipo frecuencia],"")</f>
        <v>personalizada</v>
      </c>
      <c r="H1236" t="str">
        <f>_xlfn.XLOOKUP(tblGenerador[[#This Row],[ID_Tarea]],tblTareas[ID],tblTareas[Regla frecuencia],"")</f>
        <v>dia 30</v>
      </c>
      <c r="I1236">
        <f>_xlfn.XLOOKUP(tblGenerador[[#This Row],[ID_Tarea]],tblTareas[ID],tblTareas[Duración Estándar (min)],"")</f>
        <v>60</v>
      </c>
      <c r="J1236" t="str">
        <f>_xlfn.XLOOKUP(tblGenerador[[#This Row],[ID_Tarea]],tblTareas[ID],tblTareas[Turno],"")</f>
        <v>Cualquiera</v>
      </c>
      <c r="K1236" t="str">
        <f>_xlfn.XLOOKUP(tblGenerador[[#This Row],[ID_Tarea]],tblTareas[ID],tblTareas[Puesto],"")</f>
        <v>Auxiliar Administrativo</v>
      </c>
      <c r="L1236">
        <f>_xlfn.XLOOKUP(tblGenerador[[#This Row],[ID_Tarea]],tblTareas[ID],tblTareas[Frec Diaria],"")</f>
        <v>1</v>
      </c>
      <c r="M1236" t="str">
        <f>_xlfn.XLOOKUP(tblGenerador[[#This Row],[ID_Tarea]],tblTareas[ID],tblTareas[Excluir_Festivos],"")</f>
        <v>si</v>
      </c>
      <c r="N123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7" spans="1:14">
      <c r="A1237" s="6">
        <v>46033</v>
      </c>
      <c r="B1237">
        <f>IFERROR(_xlfn.XLOOKUP(tblGenerador[[#This Row],[Fecha]],tblCalendario[Fecha],tblCalendario[Num de Sem],""),"")</f>
        <v>2</v>
      </c>
      <c r="C1237" t="str">
        <f>IFERROR(_xlfn.XLOOKUP(tblGenerador[[#This Row],[Fecha]],tblCalendario[Fecha],tblCalendario[Dia Semana],""),"")</f>
        <v>domingo</v>
      </c>
      <c r="D1237">
        <f>IFERROR(_xlfn.XLOOKUP(tblGenerador[[#This Row],[Fecha]],tblCalendario[Fecha],tblCalendario[Mes],""),"")</f>
        <v>1</v>
      </c>
      <c r="E1237" t="s">
        <v>308</v>
      </c>
      <c r="F1237" t="str">
        <f>_xlfn.XLOOKUP(tblGenerador[[#This Row],[ID_Tarea]],tblTareas[ID],tblTareas[TAREAS],"")</f>
        <v>Solicitar Movs. Bancarios</v>
      </c>
      <c r="G1237" t="str">
        <f>_xlfn.XLOOKUP(tblGenerador[[#This Row],[ID_Tarea]],tblTareas[ID],tblTareas[Tipo frecuencia],"")</f>
        <v>quincenal</v>
      </c>
      <c r="H1237" t="str">
        <f>_xlfn.XLOOKUP(tblGenerador[[#This Row],[ID_Tarea]],tblTareas[ID],tblTareas[Regla frecuencia],"")</f>
        <v>Ultimo dia del mes</v>
      </c>
      <c r="I1237">
        <f>_xlfn.XLOOKUP(tblGenerador[[#This Row],[ID_Tarea]],tblTareas[ID],tblTareas[Duración Estándar (min)],"")</f>
        <v>5</v>
      </c>
      <c r="J1237" t="str">
        <f>_xlfn.XLOOKUP(tblGenerador[[#This Row],[ID_Tarea]],tblTareas[ID],tblTareas[Turno],"")</f>
        <v>Cualquiera</v>
      </c>
      <c r="K1237" t="str">
        <f>_xlfn.XLOOKUP(tblGenerador[[#This Row],[ID_Tarea]],tblTareas[ID],tblTareas[Puesto],"")</f>
        <v>Auxiliar Administrativo</v>
      </c>
      <c r="L1237">
        <f>_xlfn.XLOOKUP(tblGenerador[[#This Row],[ID_Tarea]],tblTareas[ID],tblTareas[Frec Diaria],"")</f>
        <v>1</v>
      </c>
      <c r="M1237" t="str">
        <f>_xlfn.XLOOKUP(tblGenerador[[#This Row],[ID_Tarea]],tblTareas[ID],tblTareas[Excluir_Festivos],"")</f>
        <v>si</v>
      </c>
      <c r="N123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8" spans="1:14">
      <c r="A1238" s="6">
        <v>46033</v>
      </c>
      <c r="B1238">
        <f>IFERROR(_xlfn.XLOOKUP(tblGenerador[[#This Row],[Fecha]],tblCalendario[Fecha],tblCalendario[Num de Sem],""),"")</f>
        <v>2</v>
      </c>
      <c r="C1238" t="str">
        <f>IFERROR(_xlfn.XLOOKUP(tblGenerador[[#This Row],[Fecha]],tblCalendario[Fecha],tblCalendario[Dia Semana],""),"")</f>
        <v>domingo</v>
      </c>
      <c r="D1238">
        <f>IFERROR(_xlfn.XLOOKUP(tblGenerador[[#This Row],[Fecha]],tblCalendario[Fecha],tblCalendario[Mes],""),"")</f>
        <v>1</v>
      </c>
      <c r="E1238" t="s">
        <v>309</v>
      </c>
      <c r="F1238" t="str">
        <f>_xlfn.XLOOKUP(tblGenerador[[#This Row],[ID_Tarea]],tblTareas[ID],tblTareas[TAREAS],"")</f>
        <v>Solicitar Facturas Jaime</v>
      </c>
      <c r="G1238" t="str">
        <f>_xlfn.XLOOKUP(tblGenerador[[#This Row],[ID_Tarea]],tblTareas[ID],tblTareas[Tipo frecuencia],"")</f>
        <v>personalizada</v>
      </c>
      <c r="H1238" t="str">
        <f>_xlfn.XLOOKUP(tblGenerador[[#This Row],[ID_Tarea]],tblTareas[ID],tblTareas[Regla frecuencia],"")</f>
        <v>dia 30</v>
      </c>
      <c r="I1238">
        <f>_xlfn.XLOOKUP(tblGenerador[[#This Row],[ID_Tarea]],tblTareas[ID],tblTareas[Duración Estándar (min)],"")</f>
        <v>120</v>
      </c>
      <c r="J1238" t="str">
        <f>_xlfn.XLOOKUP(tblGenerador[[#This Row],[ID_Tarea]],tblTareas[ID],tblTareas[Turno],"")</f>
        <v>Cualquiera</v>
      </c>
      <c r="K1238" t="str">
        <f>_xlfn.XLOOKUP(tblGenerador[[#This Row],[ID_Tarea]],tblTareas[ID],tblTareas[Puesto],"")</f>
        <v>Auxiliar Administrativo</v>
      </c>
      <c r="L1238">
        <f>_xlfn.XLOOKUP(tblGenerador[[#This Row],[ID_Tarea]],tblTareas[ID],tblTareas[Frec Diaria],"")</f>
        <v>1</v>
      </c>
      <c r="M1238" t="str">
        <f>_xlfn.XLOOKUP(tblGenerador[[#This Row],[ID_Tarea]],tblTareas[ID],tblTareas[Excluir_Festivos],"")</f>
        <v>si</v>
      </c>
      <c r="N123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39" spans="1:14">
      <c r="A1239" s="6">
        <v>46033</v>
      </c>
      <c r="B1239">
        <f>IFERROR(_xlfn.XLOOKUP(tblGenerador[[#This Row],[Fecha]],tblCalendario[Fecha],tblCalendario[Num de Sem],""),"")</f>
        <v>2</v>
      </c>
      <c r="C1239" t="str">
        <f>IFERROR(_xlfn.XLOOKUP(tblGenerador[[#This Row],[Fecha]],tblCalendario[Fecha],tblCalendario[Dia Semana],""),"")</f>
        <v>domingo</v>
      </c>
      <c r="D1239">
        <f>IFERROR(_xlfn.XLOOKUP(tblGenerador[[#This Row],[Fecha]],tblCalendario[Fecha],tblCalendario[Mes],""),"")</f>
        <v>1</v>
      </c>
      <c r="E1239" t="s">
        <v>4699</v>
      </c>
      <c r="F1239" t="str">
        <f>_xlfn.XLOOKUP(tblGenerador[[#This Row],[ID_Tarea]],tblTareas[ID],tblTareas[TAREAS],"")</f>
        <v>Solicitar Facturas Olga</v>
      </c>
      <c r="G1239" t="str">
        <f>_xlfn.XLOOKUP(tblGenerador[[#This Row],[ID_Tarea]],tblTareas[ID],tblTareas[Tipo frecuencia],"")</f>
        <v>personalizada</v>
      </c>
      <c r="H1239" t="str">
        <f>_xlfn.XLOOKUP(tblGenerador[[#This Row],[ID_Tarea]],tblTareas[ID],tblTareas[Regla frecuencia],"")</f>
        <v>dia 30</v>
      </c>
      <c r="I1239">
        <f>_xlfn.XLOOKUP(tblGenerador[[#This Row],[ID_Tarea]],tblTareas[ID],tblTareas[Duración Estándar (min)],"")</f>
        <v>120</v>
      </c>
      <c r="J1239" t="str">
        <f>_xlfn.XLOOKUP(tblGenerador[[#This Row],[ID_Tarea]],tblTareas[ID],tblTareas[Turno],"")</f>
        <v>Cualquiera</v>
      </c>
      <c r="K1239" t="str">
        <f>_xlfn.XLOOKUP(tblGenerador[[#This Row],[ID_Tarea]],tblTareas[ID],tblTareas[Puesto],"")</f>
        <v>Auxiliar Administrativo</v>
      </c>
      <c r="L1239">
        <f>_xlfn.XLOOKUP(tblGenerador[[#This Row],[ID_Tarea]],tblTareas[ID],tblTareas[Frec Diaria],"")</f>
        <v>1</v>
      </c>
      <c r="M1239" t="str">
        <f>_xlfn.XLOOKUP(tblGenerador[[#This Row],[ID_Tarea]],tblTareas[ID],tblTareas[Excluir_Festivos],"")</f>
        <v>si</v>
      </c>
      <c r="N123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0" spans="1:14">
      <c r="A1240" s="6">
        <v>46033</v>
      </c>
      <c r="B1240">
        <f>IFERROR(_xlfn.XLOOKUP(tblGenerador[[#This Row],[Fecha]],tblCalendario[Fecha],tblCalendario[Num de Sem],""),"")</f>
        <v>2</v>
      </c>
      <c r="C1240" t="str">
        <f>IFERROR(_xlfn.XLOOKUP(tblGenerador[[#This Row],[Fecha]],tblCalendario[Fecha],tblCalendario[Dia Semana],""),"")</f>
        <v>domingo</v>
      </c>
      <c r="D1240">
        <f>IFERROR(_xlfn.XLOOKUP(tblGenerador[[#This Row],[Fecha]],tblCalendario[Fecha],tblCalendario[Mes],""),"")</f>
        <v>1</v>
      </c>
      <c r="E1240" t="s">
        <v>310</v>
      </c>
      <c r="F1240" t="str">
        <f>_xlfn.XLOOKUP(tblGenerador[[#This Row],[ID_Tarea]],tblTareas[ID],tblTareas[TAREAS],"")</f>
        <v>Hacer Notas De Venta</v>
      </c>
      <c r="G1240" t="str">
        <f>_xlfn.XLOOKUP(tblGenerador[[#This Row],[ID_Tarea]],tblTareas[ID],tblTareas[Tipo frecuencia],"")</f>
        <v>mensual</v>
      </c>
      <c r="H1240" t="str">
        <f>_xlfn.XLOOKUP(tblGenerador[[#This Row],[ID_Tarea]],tblTareas[ID],tblTareas[Regla frecuencia],"")</f>
        <v>Ultimo dia del mes</v>
      </c>
      <c r="I1240">
        <f>_xlfn.XLOOKUP(tblGenerador[[#This Row],[ID_Tarea]],tblTareas[ID],tblTareas[Duración Estándar (min)],"")</f>
        <v>120</v>
      </c>
      <c r="J1240" t="str">
        <f>_xlfn.XLOOKUP(tblGenerador[[#This Row],[ID_Tarea]],tblTareas[ID],tblTareas[Turno],"")</f>
        <v>Cualquiera</v>
      </c>
      <c r="K1240" t="str">
        <f>_xlfn.XLOOKUP(tblGenerador[[#This Row],[ID_Tarea]],tblTareas[ID],tblTareas[Puesto],"")</f>
        <v>Sub Coordinadora</v>
      </c>
      <c r="L1240">
        <f>_xlfn.XLOOKUP(tblGenerador[[#This Row],[ID_Tarea]],tblTareas[ID],tblTareas[Frec Diaria],"")</f>
        <v>1</v>
      </c>
      <c r="M1240" t="str">
        <f>_xlfn.XLOOKUP(tblGenerador[[#This Row],[ID_Tarea]],tblTareas[ID],tblTareas[Excluir_Festivos],"")</f>
        <v>si</v>
      </c>
      <c r="N124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1" spans="1:14">
      <c r="A1241" s="6">
        <v>46033</v>
      </c>
      <c r="B1241">
        <f>IFERROR(_xlfn.XLOOKUP(tblGenerador[[#This Row],[Fecha]],tblCalendario[Fecha],tblCalendario[Num de Sem],""),"")</f>
        <v>2</v>
      </c>
      <c r="C1241" t="str">
        <f>IFERROR(_xlfn.XLOOKUP(tblGenerador[[#This Row],[Fecha]],tblCalendario[Fecha],tblCalendario[Dia Semana],""),"")</f>
        <v>domingo</v>
      </c>
      <c r="D1241">
        <f>IFERROR(_xlfn.XLOOKUP(tblGenerador[[#This Row],[Fecha]],tblCalendario[Fecha],tblCalendario[Mes],""),"")</f>
        <v>1</v>
      </c>
      <c r="E1241" t="s">
        <v>1309</v>
      </c>
      <c r="F1241" t="str">
        <f>_xlfn.XLOOKUP(tblGenerador[[#This Row],[ID_Tarea]],tblTareas[ID],tblTareas[TAREAS],"")</f>
        <v>Planear Hacer Notas De Venta</v>
      </c>
      <c r="G1241" t="str">
        <f>_xlfn.XLOOKUP(tblGenerador[[#This Row],[ID_Tarea]],tblTareas[ID],tblTareas[Tipo frecuencia],"")</f>
        <v>mensual</v>
      </c>
      <c r="H1241" t="str">
        <f>_xlfn.XLOOKUP(tblGenerador[[#This Row],[ID_Tarea]],tblTareas[ID],tblTareas[Regla frecuencia],"")</f>
        <v>Ultimo dia del mes</v>
      </c>
      <c r="I1241">
        <f>_xlfn.XLOOKUP(tblGenerador[[#This Row],[ID_Tarea]],tblTareas[ID],tblTareas[Duración Estándar (min)],"")</f>
        <v>20</v>
      </c>
      <c r="J1241" t="str">
        <f>_xlfn.XLOOKUP(tblGenerador[[#This Row],[ID_Tarea]],tblTareas[ID],tblTareas[Turno],"")</f>
        <v>Cualquiera</v>
      </c>
      <c r="K1241" t="str">
        <f>_xlfn.XLOOKUP(tblGenerador[[#This Row],[ID_Tarea]],tblTareas[ID],tblTareas[Puesto],"")</f>
        <v>Auxiliar Administrativo</v>
      </c>
      <c r="L1241">
        <f>_xlfn.XLOOKUP(tblGenerador[[#This Row],[ID_Tarea]],tblTareas[ID],tblTareas[Frec Diaria],"")</f>
        <v>0</v>
      </c>
      <c r="M1241" t="str">
        <f>_xlfn.XLOOKUP(tblGenerador[[#This Row],[ID_Tarea]],tblTareas[ID],tblTareas[Excluir_Festivos],"")</f>
        <v>si</v>
      </c>
      <c r="N124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2" spans="1:14">
      <c r="A1242" s="6">
        <v>46033</v>
      </c>
      <c r="B1242">
        <f>IFERROR(_xlfn.XLOOKUP(tblGenerador[[#This Row],[Fecha]],tblCalendario[Fecha],tblCalendario[Num de Sem],""),"")</f>
        <v>2</v>
      </c>
      <c r="C1242" t="str">
        <f>IFERROR(_xlfn.XLOOKUP(tblGenerador[[#This Row],[Fecha]],tblCalendario[Fecha],tblCalendario[Dia Semana],""),"")</f>
        <v>domingo</v>
      </c>
      <c r="D1242">
        <f>IFERROR(_xlfn.XLOOKUP(tblGenerador[[#This Row],[Fecha]],tblCalendario[Fecha],tblCalendario[Mes],""),"")</f>
        <v>1</v>
      </c>
      <c r="E1242" t="s">
        <v>311</v>
      </c>
      <c r="F1242" t="str">
        <f>_xlfn.XLOOKUP(tblGenerador[[#This Row],[ID_Tarea]],tblTareas[ID],tblTareas[TAREAS],"")</f>
        <v>Auditar Notas De Venta</v>
      </c>
      <c r="G1242" t="str">
        <f>_xlfn.XLOOKUP(tblGenerador[[#This Row],[ID_Tarea]],tblTareas[ID],tblTareas[Tipo frecuencia],"")</f>
        <v>mensual</v>
      </c>
      <c r="H1242" t="str">
        <f>_xlfn.XLOOKUP(tblGenerador[[#This Row],[ID_Tarea]],tblTareas[ID],tblTareas[Regla frecuencia],"")</f>
        <v>dia 26</v>
      </c>
      <c r="I1242">
        <f>_xlfn.XLOOKUP(tblGenerador[[#This Row],[ID_Tarea]],tblTareas[ID],tblTareas[Duración Estándar (min)],"")</f>
        <v>20</v>
      </c>
      <c r="J1242" t="str">
        <f>_xlfn.XLOOKUP(tblGenerador[[#This Row],[ID_Tarea]],tblTareas[ID],tblTareas[Turno],"")</f>
        <v>Cualquiera</v>
      </c>
      <c r="K1242" t="str">
        <f>_xlfn.XLOOKUP(tblGenerador[[#This Row],[ID_Tarea]],tblTareas[ID],tblTareas[Puesto],"")</f>
        <v>Auxiliar Administrativo</v>
      </c>
      <c r="L1242">
        <f>_xlfn.XLOOKUP(tblGenerador[[#This Row],[ID_Tarea]],tblTareas[ID],tblTareas[Frec Diaria],"")</f>
        <v>1</v>
      </c>
      <c r="M1242" t="str">
        <f>_xlfn.XLOOKUP(tblGenerador[[#This Row],[ID_Tarea]],tblTareas[ID],tblTareas[Excluir_Festivos],"")</f>
        <v>si</v>
      </c>
      <c r="N124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3" spans="1:14">
      <c r="A1243" s="6">
        <v>46033</v>
      </c>
      <c r="B1243">
        <f>IFERROR(_xlfn.XLOOKUP(tblGenerador[[#This Row],[Fecha]],tblCalendario[Fecha],tblCalendario[Num de Sem],""),"")</f>
        <v>2</v>
      </c>
      <c r="C1243" t="str">
        <f>IFERROR(_xlfn.XLOOKUP(tblGenerador[[#This Row],[Fecha]],tblCalendario[Fecha],tblCalendario[Dia Semana],""),"")</f>
        <v>domingo</v>
      </c>
      <c r="D1243">
        <f>IFERROR(_xlfn.XLOOKUP(tblGenerador[[#This Row],[Fecha]],tblCalendario[Fecha],tblCalendario[Mes],""),"")</f>
        <v>1</v>
      </c>
      <c r="E1243" t="s">
        <v>312</v>
      </c>
      <c r="F1243" t="str">
        <f>_xlfn.XLOOKUP(tblGenerador[[#This Row],[ID_Tarea]],tblTareas[ID],tblTareas[TAREAS],"")</f>
        <v>Papelería A Contador, Estado Cta, Notas Vta, $ Isn, Facturas Pagadas)</v>
      </c>
      <c r="G1243" t="str">
        <f>_xlfn.XLOOKUP(tblGenerador[[#This Row],[ID_Tarea]],tblTareas[ID],tblTareas[Tipo frecuencia],"")</f>
        <v>mensual</v>
      </c>
      <c r="H1243" t="str">
        <f>_xlfn.XLOOKUP(tblGenerador[[#This Row],[ID_Tarea]],tblTareas[ID],tblTareas[Regla frecuencia],"")</f>
        <v>dia 14</v>
      </c>
      <c r="I1243">
        <f>_xlfn.XLOOKUP(tblGenerador[[#This Row],[ID_Tarea]],tblTareas[ID],tblTareas[Duración Estándar (min)],"")</f>
        <v>30</v>
      </c>
      <c r="J1243" t="str">
        <f>_xlfn.XLOOKUP(tblGenerador[[#This Row],[ID_Tarea]],tblTareas[ID],tblTareas[Turno],"")</f>
        <v>Cualquiera</v>
      </c>
      <c r="K1243" t="str">
        <f>_xlfn.XLOOKUP(tblGenerador[[#This Row],[ID_Tarea]],tblTareas[ID],tblTareas[Puesto],"")</f>
        <v>Auxiliar Administrativo</v>
      </c>
      <c r="L1243">
        <f>_xlfn.XLOOKUP(tblGenerador[[#This Row],[ID_Tarea]],tblTareas[ID],tblTareas[Frec Diaria],"")</f>
        <v>1</v>
      </c>
      <c r="M1243" t="str">
        <f>_xlfn.XLOOKUP(tblGenerador[[#This Row],[ID_Tarea]],tblTareas[ID],tblTareas[Excluir_Festivos],"")</f>
        <v>si</v>
      </c>
      <c r="N124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4" spans="1:14">
      <c r="A1244" s="6">
        <v>46033</v>
      </c>
      <c r="B1244">
        <f>IFERROR(_xlfn.XLOOKUP(tblGenerador[[#This Row],[Fecha]],tblCalendario[Fecha],tblCalendario[Num de Sem],""),"")</f>
        <v>2</v>
      </c>
      <c r="C1244" t="str">
        <f>IFERROR(_xlfn.XLOOKUP(tblGenerador[[#This Row],[Fecha]],tblCalendario[Fecha],tblCalendario[Dia Semana],""),"")</f>
        <v>domingo</v>
      </c>
      <c r="D1244">
        <f>IFERROR(_xlfn.XLOOKUP(tblGenerador[[#This Row],[Fecha]],tblCalendario[Fecha],tblCalendario[Mes],""),"")</f>
        <v>1</v>
      </c>
      <c r="E1244" t="s">
        <v>313</v>
      </c>
      <c r="F1244" t="str">
        <f>_xlfn.XLOOKUP(tblGenerador[[#This Row],[ID_Tarea]],tblTareas[ID],tblTareas[TAREAS],"")</f>
        <v>Pago Honorarios (Mensual)</v>
      </c>
      <c r="G1244" t="str">
        <f>_xlfn.XLOOKUP(tblGenerador[[#This Row],[ID_Tarea]],tblTareas[ID],tblTareas[Tipo frecuencia],"")</f>
        <v>mensual</v>
      </c>
      <c r="H1244" t="str">
        <f>_xlfn.XLOOKUP(tblGenerador[[#This Row],[ID_Tarea]],tblTareas[ID],tblTareas[Regla frecuencia],"")</f>
        <v>dia 24</v>
      </c>
      <c r="I1244">
        <f>_xlfn.XLOOKUP(tblGenerador[[#This Row],[ID_Tarea]],tblTareas[ID],tblTareas[Duración Estándar (min)],"")</f>
        <v>5</v>
      </c>
      <c r="J1244" t="str">
        <f>_xlfn.XLOOKUP(tblGenerador[[#This Row],[ID_Tarea]],tblTareas[ID],tblTareas[Turno],"")</f>
        <v>Cualquiera</v>
      </c>
      <c r="K1244" t="str">
        <f>_xlfn.XLOOKUP(tblGenerador[[#This Row],[ID_Tarea]],tblTareas[ID],tblTareas[Puesto],"")</f>
        <v>Auxiliar Administrativo</v>
      </c>
      <c r="L1244">
        <f>_xlfn.XLOOKUP(tblGenerador[[#This Row],[ID_Tarea]],tblTareas[ID],tblTareas[Frec Diaria],"")</f>
        <v>1</v>
      </c>
      <c r="M1244" t="str">
        <f>_xlfn.XLOOKUP(tblGenerador[[#This Row],[ID_Tarea]],tblTareas[ID],tblTareas[Excluir_Festivos],"")</f>
        <v>si</v>
      </c>
      <c r="N124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5" spans="1:14">
      <c r="A1245" s="6">
        <v>46033</v>
      </c>
      <c r="B1245">
        <f>IFERROR(_xlfn.XLOOKUP(tblGenerador[[#This Row],[Fecha]],tblCalendario[Fecha],tblCalendario[Num de Sem],""),"")</f>
        <v>2</v>
      </c>
      <c r="C1245" t="str">
        <f>IFERROR(_xlfn.XLOOKUP(tblGenerador[[#This Row],[Fecha]],tblCalendario[Fecha],tblCalendario[Dia Semana],""),"")</f>
        <v>domingo</v>
      </c>
      <c r="D1245">
        <f>IFERROR(_xlfn.XLOOKUP(tblGenerador[[#This Row],[Fecha]],tblCalendario[Fecha],tblCalendario[Mes],""),"")</f>
        <v>1</v>
      </c>
      <c r="E1245" t="s">
        <v>314</v>
      </c>
      <c r="F1245" t="str">
        <f>_xlfn.XLOOKUP(tblGenerador[[#This Row],[ID_Tarea]],tblTareas[ID],tblTareas[TAREAS],"")</f>
        <v>Pago Imss (Mensual)</v>
      </c>
      <c r="G1245" t="str">
        <f>_xlfn.XLOOKUP(tblGenerador[[#This Row],[ID_Tarea]],tblTareas[ID],tblTareas[Tipo frecuencia],"")</f>
        <v>mensual</v>
      </c>
      <c r="H1245" t="str">
        <f>_xlfn.XLOOKUP(tblGenerador[[#This Row],[ID_Tarea]],tblTareas[ID],tblTareas[Regla frecuencia],"")</f>
        <v>dia 15</v>
      </c>
      <c r="I1245">
        <f>_xlfn.XLOOKUP(tblGenerador[[#This Row],[ID_Tarea]],tblTareas[ID],tblTareas[Duración Estándar (min)],"")</f>
        <v>5</v>
      </c>
      <c r="J1245" t="str">
        <f>_xlfn.XLOOKUP(tblGenerador[[#This Row],[ID_Tarea]],tblTareas[ID],tblTareas[Turno],"")</f>
        <v>Cualquiera</v>
      </c>
      <c r="K1245" t="str">
        <f>_xlfn.XLOOKUP(tblGenerador[[#This Row],[ID_Tarea]],tblTareas[ID],tblTareas[Puesto],"")</f>
        <v>Auxiliar Administrativo</v>
      </c>
      <c r="L1245">
        <f>_xlfn.XLOOKUP(tblGenerador[[#This Row],[ID_Tarea]],tblTareas[ID],tblTareas[Frec Diaria],"")</f>
        <v>1</v>
      </c>
      <c r="M1245" t="str">
        <f>_xlfn.XLOOKUP(tblGenerador[[#This Row],[ID_Tarea]],tblTareas[ID],tblTareas[Excluir_Festivos],"")</f>
        <v>si</v>
      </c>
      <c r="N124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6" spans="1:14">
      <c r="A1246" s="6">
        <v>46033</v>
      </c>
      <c r="B1246">
        <f>IFERROR(_xlfn.XLOOKUP(tblGenerador[[#This Row],[Fecha]],tblCalendario[Fecha],tblCalendario[Num de Sem],""),"")</f>
        <v>2</v>
      </c>
      <c r="C1246" t="str">
        <f>IFERROR(_xlfn.XLOOKUP(tblGenerador[[#This Row],[Fecha]],tblCalendario[Fecha],tblCalendario[Dia Semana],""),"")</f>
        <v>domingo</v>
      </c>
      <c r="D1246">
        <f>IFERROR(_xlfn.XLOOKUP(tblGenerador[[#This Row],[Fecha]],tblCalendario[Fecha],tblCalendario[Mes],""),"")</f>
        <v>1</v>
      </c>
      <c r="E1246" t="s">
        <v>315</v>
      </c>
      <c r="F1246" t="str">
        <f>_xlfn.XLOOKUP(tblGenerador[[#This Row],[ID_Tarea]],tblTareas[ID],tblTareas[TAREAS],"")</f>
        <v>Pago Isn (Mensual)</v>
      </c>
      <c r="G1246" t="str">
        <f>_xlfn.XLOOKUP(tblGenerador[[#This Row],[ID_Tarea]],tblTareas[ID],tblTareas[Tipo frecuencia],"")</f>
        <v>mensual</v>
      </c>
      <c r="H1246" t="str">
        <f>_xlfn.XLOOKUP(tblGenerador[[#This Row],[ID_Tarea]],tblTareas[ID],tblTareas[Regla frecuencia],"")</f>
        <v>dia 10</v>
      </c>
      <c r="I1246">
        <f>_xlfn.XLOOKUP(tblGenerador[[#This Row],[ID_Tarea]],tblTareas[ID],tblTareas[Duración Estándar (min)],"")</f>
        <v>5</v>
      </c>
      <c r="J1246" t="str">
        <f>_xlfn.XLOOKUP(tblGenerador[[#This Row],[ID_Tarea]],tblTareas[ID],tblTareas[Turno],"")</f>
        <v>Cualquiera</v>
      </c>
      <c r="K1246" t="str">
        <f>_xlfn.XLOOKUP(tblGenerador[[#This Row],[ID_Tarea]],tblTareas[ID],tblTareas[Puesto],"")</f>
        <v>Auxiliar Administrativo</v>
      </c>
      <c r="L1246">
        <f>_xlfn.XLOOKUP(tblGenerador[[#This Row],[ID_Tarea]],tblTareas[ID],tblTareas[Frec Diaria],"")</f>
        <v>1</v>
      </c>
      <c r="M1246" t="str">
        <f>_xlfn.XLOOKUP(tblGenerador[[#This Row],[ID_Tarea]],tblTareas[ID],tblTareas[Excluir_Festivos],"")</f>
        <v>si</v>
      </c>
      <c r="N124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7" spans="1:14">
      <c r="A1247" s="6">
        <v>46033</v>
      </c>
      <c r="B1247">
        <f>IFERROR(_xlfn.XLOOKUP(tblGenerador[[#This Row],[Fecha]],tblCalendario[Fecha],tblCalendario[Num de Sem],""),"")</f>
        <v>2</v>
      </c>
      <c r="C1247" t="str">
        <f>IFERROR(_xlfn.XLOOKUP(tblGenerador[[#This Row],[Fecha]],tblCalendario[Fecha],tblCalendario[Dia Semana],""),"")</f>
        <v>domingo</v>
      </c>
      <c r="D1247">
        <f>IFERROR(_xlfn.XLOOKUP(tblGenerador[[#This Row],[Fecha]],tblCalendario[Fecha],tblCalendario[Mes],""),"")</f>
        <v>1</v>
      </c>
      <c r="E1247" t="s">
        <v>316</v>
      </c>
      <c r="F1247" t="str">
        <f>_xlfn.XLOOKUP(tblGenerador[[#This Row],[ID_Tarea]],tblTareas[ID],tblTareas[TAREAS],"")</f>
        <v>Pago Impuestos Sat (Bimestral Olga)( Mensual Jaime)</v>
      </c>
      <c r="G1247" t="str">
        <f>_xlfn.XLOOKUP(tblGenerador[[#This Row],[ID_Tarea]],tblTareas[ID],tblTareas[Tipo frecuencia],"")</f>
        <v>mensual</v>
      </c>
      <c r="H1247" t="str">
        <f>_xlfn.XLOOKUP(tblGenerador[[#This Row],[ID_Tarea]],tblTareas[ID],tblTareas[Regla frecuencia],"")</f>
        <v>dia 15</v>
      </c>
      <c r="I1247">
        <f>_xlfn.XLOOKUP(tblGenerador[[#This Row],[ID_Tarea]],tblTareas[ID],tblTareas[Duración Estándar (min)],"")</f>
        <v>5</v>
      </c>
      <c r="J1247" t="str">
        <f>_xlfn.XLOOKUP(tblGenerador[[#This Row],[ID_Tarea]],tblTareas[ID],tblTareas[Turno],"")</f>
        <v>Cualquiera</v>
      </c>
      <c r="K1247" t="str">
        <f>_xlfn.XLOOKUP(tblGenerador[[#This Row],[ID_Tarea]],tblTareas[ID],tblTareas[Puesto],"")</f>
        <v>Auxiliar Administrativo</v>
      </c>
      <c r="L1247">
        <f>_xlfn.XLOOKUP(tblGenerador[[#This Row],[ID_Tarea]],tblTareas[ID],tblTareas[Frec Diaria],"")</f>
        <v>1</v>
      </c>
      <c r="M1247" t="str">
        <f>_xlfn.XLOOKUP(tblGenerador[[#This Row],[ID_Tarea]],tblTareas[ID],tblTareas[Excluir_Festivos],"")</f>
        <v>si</v>
      </c>
      <c r="N124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8" spans="1:14">
      <c r="A1248" s="6">
        <v>46033</v>
      </c>
      <c r="B1248">
        <f>IFERROR(_xlfn.XLOOKUP(tblGenerador[[#This Row],[Fecha]],tblCalendario[Fecha],tblCalendario[Num de Sem],""),"")</f>
        <v>2</v>
      </c>
      <c r="C1248" t="str">
        <f>IFERROR(_xlfn.XLOOKUP(tblGenerador[[#This Row],[Fecha]],tblCalendario[Fecha],tblCalendario[Dia Semana],""),"")</f>
        <v>domingo</v>
      </c>
      <c r="D1248">
        <f>IFERROR(_xlfn.XLOOKUP(tblGenerador[[#This Row],[Fecha]],tblCalendario[Fecha],tblCalendario[Mes],""),"")</f>
        <v>1</v>
      </c>
      <c r="E1248" t="s">
        <v>317</v>
      </c>
      <c r="F1248" t="str">
        <f>_xlfn.XLOOKUP(tblGenerador[[#This Row],[ID_Tarea]],tblTareas[ID],tblTareas[TAREAS],"")</f>
        <v>Requisición Mensual Surtida</v>
      </c>
      <c r="G1248" t="str">
        <f>_xlfn.XLOOKUP(tblGenerador[[#This Row],[ID_Tarea]],tblTareas[ID],tblTareas[Tipo frecuencia],"")</f>
        <v>mensual</v>
      </c>
      <c r="H1248" t="str">
        <f>_xlfn.XLOOKUP(tblGenerador[[#This Row],[ID_Tarea]],tblTareas[ID],tblTareas[Regla frecuencia],"")</f>
        <v>ultimo dia del mes</v>
      </c>
      <c r="I1248">
        <f>_xlfn.XLOOKUP(tblGenerador[[#This Row],[ID_Tarea]],tblTareas[ID],tblTareas[Duración Estándar (min)],"")</f>
        <v>120</v>
      </c>
      <c r="J1248" t="str">
        <f>_xlfn.XLOOKUP(tblGenerador[[#This Row],[ID_Tarea]],tblTareas[ID],tblTareas[Turno],"")</f>
        <v>Cualquiera</v>
      </c>
      <c r="K1248" t="str">
        <f>_xlfn.XLOOKUP(tblGenerador[[#This Row],[ID_Tarea]],tblTareas[ID],tblTareas[Puesto],"")</f>
        <v>Auxiliar Administrativo</v>
      </c>
      <c r="L1248">
        <f>_xlfn.XLOOKUP(tblGenerador[[#This Row],[ID_Tarea]],tblTareas[ID],tblTareas[Frec Diaria],"")</f>
        <v>1</v>
      </c>
      <c r="M1248" t="str">
        <f>_xlfn.XLOOKUP(tblGenerador[[#This Row],[ID_Tarea]],tblTareas[ID],tblTareas[Excluir_Festivos],"")</f>
        <v>si</v>
      </c>
      <c r="N124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49" spans="1:14">
      <c r="A1249" s="6">
        <v>46033</v>
      </c>
      <c r="B1249">
        <f>IFERROR(_xlfn.XLOOKUP(tblGenerador[[#This Row],[Fecha]],tblCalendario[Fecha],tblCalendario[Num de Sem],""),"")</f>
        <v>2</v>
      </c>
      <c r="C1249" t="str">
        <f>IFERROR(_xlfn.XLOOKUP(tblGenerador[[#This Row],[Fecha]],tblCalendario[Fecha],tblCalendario[Dia Semana],""),"")</f>
        <v>domingo</v>
      </c>
      <c r="D1249">
        <f>IFERROR(_xlfn.XLOOKUP(tblGenerador[[#This Row],[Fecha]],tblCalendario[Fecha],tblCalendario[Mes],""),"")</f>
        <v>1</v>
      </c>
      <c r="E1249" t="s">
        <v>318</v>
      </c>
      <c r="F1249" t="str">
        <f>_xlfn.XLOOKUP(tblGenerador[[#This Row],[ID_Tarea]],tblTareas[ID],tblTareas[TAREAS],"")</f>
        <v>Reporte De Artículos Con Bajo Margen</v>
      </c>
      <c r="G1249" t="str">
        <f>_xlfn.XLOOKUP(tblGenerador[[#This Row],[ID_Tarea]],tblTareas[ID],tblTareas[Tipo frecuencia],"")</f>
        <v>mensual</v>
      </c>
      <c r="H1249" t="str">
        <f>_xlfn.XLOOKUP(tblGenerador[[#This Row],[ID_Tarea]],tblTareas[ID],tblTareas[Regla frecuencia],"")</f>
        <v>dia 26</v>
      </c>
      <c r="I1249">
        <f>_xlfn.XLOOKUP(tblGenerador[[#This Row],[ID_Tarea]],tblTareas[ID],tblTareas[Duración Estándar (min)],"")</f>
        <v>20</v>
      </c>
      <c r="J1249" t="str">
        <f>_xlfn.XLOOKUP(tblGenerador[[#This Row],[ID_Tarea]],tblTareas[ID],tblTareas[Turno],"")</f>
        <v>Cualquiera</v>
      </c>
      <c r="K1249" t="str">
        <f>_xlfn.XLOOKUP(tblGenerador[[#This Row],[ID_Tarea]],tblTareas[ID],tblTareas[Puesto],"")</f>
        <v>Auxiliar Administrativo</v>
      </c>
      <c r="L1249">
        <f>_xlfn.XLOOKUP(tblGenerador[[#This Row],[ID_Tarea]],tblTareas[ID],tblTareas[Frec Diaria],"")</f>
        <v>1</v>
      </c>
      <c r="M1249" t="str">
        <f>_xlfn.XLOOKUP(tblGenerador[[#This Row],[ID_Tarea]],tblTareas[ID],tblTareas[Excluir_Festivos],"")</f>
        <v>si</v>
      </c>
      <c r="N124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0" spans="1:14">
      <c r="A1250" s="6">
        <v>46033</v>
      </c>
      <c r="B1250">
        <f>IFERROR(_xlfn.XLOOKUP(tblGenerador[[#This Row],[Fecha]],tblCalendario[Fecha],tblCalendario[Num de Sem],""),"")</f>
        <v>2</v>
      </c>
      <c r="C1250" t="str">
        <f>IFERROR(_xlfn.XLOOKUP(tblGenerador[[#This Row],[Fecha]],tblCalendario[Fecha],tblCalendario[Dia Semana],""),"")</f>
        <v>domingo</v>
      </c>
      <c r="D1250">
        <f>IFERROR(_xlfn.XLOOKUP(tblGenerador[[#This Row],[Fecha]],tblCalendario[Fecha],tblCalendario[Mes],""),"")</f>
        <v>1</v>
      </c>
      <c r="E1250" t="s">
        <v>319</v>
      </c>
      <c r="F1250" t="str">
        <f>_xlfn.XLOOKUP(tblGenerador[[#This Row],[ID_Tarea]],tblTareas[ID],tblTareas[TAREAS],"")</f>
        <v>Pedidos Capturados</v>
      </c>
      <c r="G1250" t="str">
        <f>_xlfn.XLOOKUP(tblGenerador[[#This Row],[ID_Tarea]],tblTareas[ID],tblTareas[Tipo frecuencia],"")</f>
        <v>mensual</v>
      </c>
      <c r="H1250" t="str">
        <f>_xlfn.XLOOKUP(tblGenerador[[#This Row],[ID_Tarea]],tblTareas[ID],tblTareas[Regla frecuencia],"")</f>
        <v>ultimo dia del mes</v>
      </c>
      <c r="I1250">
        <f>_xlfn.XLOOKUP(tblGenerador[[#This Row],[ID_Tarea]],tblTareas[ID],tblTareas[Duración Estándar (min)],"")</f>
        <v>120</v>
      </c>
      <c r="J1250" t="str">
        <f>_xlfn.XLOOKUP(tblGenerador[[#This Row],[ID_Tarea]],tblTareas[ID],tblTareas[Turno],"")</f>
        <v>Cualquiera</v>
      </c>
      <c r="K1250" t="str">
        <f>_xlfn.XLOOKUP(tblGenerador[[#This Row],[ID_Tarea]],tblTareas[ID],tblTareas[Puesto],"")</f>
        <v>Auxiliar Administrativo</v>
      </c>
      <c r="L1250">
        <f>_xlfn.XLOOKUP(tblGenerador[[#This Row],[ID_Tarea]],tblTareas[ID],tblTareas[Frec Diaria],"")</f>
        <v>1</v>
      </c>
      <c r="M1250" t="str">
        <f>_xlfn.XLOOKUP(tblGenerador[[#This Row],[ID_Tarea]],tblTareas[ID],tblTareas[Excluir_Festivos],"")</f>
        <v>si</v>
      </c>
      <c r="N125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1" spans="1:14">
      <c r="A1251" s="6">
        <v>46033</v>
      </c>
      <c r="B1251">
        <f>IFERROR(_xlfn.XLOOKUP(tblGenerador[[#This Row],[Fecha]],tblCalendario[Fecha],tblCalendario[Num de Sem],""),"")</f>
        <v>2</v>
      </c>
      <c r="C1251" t="str">
        <f>IFERROR(_xlfn.XLOOKUP(tblGenerador[[#This Row],[Fecha]],tblCalendario[Fecha],tblCalendario[Dia Semana],""),"")</f>
        <v>domingo</v>
      </c>
      <c r="D1251">
        <f>IFERROR(_xlfn.XLOOKUP(tblGenerador[[#This Row],[Fecha]],tblCalendario[Fecha],tblCalendario[Mes],""),"")</f>
        <v>1</v>
      </c>
      <c r="E1251" t="s">
        <v>320</v>
      </c>
      <c r="F1251" t="str">
        <f>_xlfn.XLOOKUP(tblGenerador[[#This Row],[ID_Tarea]],tblTareas[ID],tblTareas[TAREAS],"")</f>
        <v>Seguimiento A Pedidos Por Recibir</v>
      </c>
      <c r="G1251" t="str">
        <f>_xlfn.XLOOKUP(tblGenerador[[#This Row],[ID_Tarea]],tblTareas[ID],tblTareas[Tipo frecuencia],"")</f>
        <v>Mensual</v>
      </c>
      <c r="H1251" t="str">
        <f>_xlfn.XLOOKUP(tblGenerador[[#This Row],[ID_Tarea]],tblTareas[ID],tblTareas[Regla frecuencia],"")</f>
        <v>dia 24</v>
      </c>
      <c r="I1251">
        <f>_xlfn.XLOOKUP(tblGenerador[[#This Row],[ID_Tarea]],tblTareas[ID],tblTareas[Duración Estándar (min)],"")</f>
        <v>30</v>
      </c>
      <c r="J1251" t="str">
        <f>_xlfn.XLOOKUP(tblGenerador[[#This Row],[ID_Tarea]],tblTareas[ID],tblTareas[Turno],"")</f>
        <v>Cualquiera</v>
      </c>
      <c r="K1251" t="str">
        <f>_xlfn.XLOOKUP(tblGenerador[[#This Row],[ID_Tarea]],tblTareas[ID],tblTareas[Puesto],"")</f>
        <v>Auxiliar Administrativo</v>
      </c>
      <c r="L1251">
        <f>_xlfn.XLOOKUP(tblGenerador[[#This Row],[ID_Tarea]],tblTareas[ID],tblTareas[Frec Diaria],"")</f>
        <v>1</v>
      </c>
      <c r="M1251" t="str">
        <f>_xlfn.XLOOKUP(tblGenerador[[#This Row],[ID_Tarea]],tblTareas[ID],tblTareas[Excluir_Festivos],"")</f>
        <v>si</v>
      </c>
      <c r="N125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2" spans="1:14">
      <c r="A1252" s="6">
        <v>46033</v>
      </c>
      <c r="B1252">
        <f>IFERROR(_xlfn.XLOOKUP(tblGenerador[[#This Row],[Fecha]],tblCalendario[Fecha],tblCalendario[Num de Sem],""),"")</f>
        <v>2</v>
      </c>
      <c r="C1252" t="str">
        <f>IFERROR(_xlfn.XLOOKUP(tblGenerador[[#This Row],[Fecha]],tblCalendario[Fecha],tblCalendario[Dia Semana],""),"")</f>
        <v>domingo</v>
      </c>
      <c r="D1252">
        <f>IFERROR(_xlfn.XLOOKUP(tblGenerador[[#This Row],[Fecha]],tblCalendario[Fecha],tblCalendario[Mes],""),"")</f>
        <v>1</v>
      </c>
      <c r="E1252" t="s">
        <v>321</v>
      </c>
      <c r="F1252" t="str">
        <f>_xlfn.XLOOKUP(tblGenerador[[#This Row],[ID_Tarea]],tblTareas[ID],tblTareas[TAREAS],"")</f>
        <v>Depurar Pedidos Incompletos Después De Información</v>
      </c>
      <c r="G1252" t="str">
        <f>_xlfn.XLOOKUP(tblGenerador[[#This Row],[ID_Tarea]],tblTareas[ID],tblTareas[Tipo frecuencia],"")</f>
        <v>Mensual</v>
      </c>
      <c r="H1252" t="str">
        <f>_xlfn.XLOOKUP(tblGenerador[[#This Row],[ID_Tarea]],tblTareas[ID],tblTareas[Regla frecuencia],"")</f>
        <v>domingo</v>
      </c>
      <c r="I1252">
        <f>_xlfn.XLOOKUP(tblGenerador[[#This Row],[ID_Tarea]],tblTareas[ID],tblTareas[Duración Estándar (min)],"")</f>
        <v>15</v>
      </c>
      <c r="J1252" t="str">
        <f>_xlfn.XLOOKUP(tblGenerador[[#This Row],[ID_Tarea]],tblTareas[ID],tblTareas[Turno],"")</f>
        <v>Cualquiera</v>
      </c>
      <c r="K1252" t="str">
        <f>_xlfn.XLOOKUP(tblGenerador[[#This Row],[ID_Tarea]],tblTareas[ID],tblTareas[Puesto],"")</f>
        <v>Auxiliar Administrativo</v>
      </c>
      <c r="L1252">
        <f>_xlfn.XLOOKUP(tblGenerador[[#This Row],[ID_Tarea]],tblTareas[ID],tblTareas[Frec Diaria],"")</f>
        <v>1</v>
      </c>
      <c r="M1252" t="str">
        <f>_xlfn.XLOOKUP(tblGenerador[[#This Row],[ID_Tarea]],tblTareas[ID],tblTareas[Excluir_Festivos],"")</f>
        <v>si</v>
      </c>
      <c r="N125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3" spans="1:14">
      <c r="A1253" s="6">
        <v>46033</v>
      </c>
      <c r="B1253">
        <f>IFERROR(_xlfn.XLOOKUP(tblGenerador[[#This Row],[Fecha]],tblCalendario[Fecha],tblCalendario[Num de Sem],""),"")</f>
        <v>2</v>
      </c>
      <c r="C1253" t="str">
        <f>IFERROR(_xlfn.XLOOKUP(tblGenerador[[#This Row],[Fecha]],tblCalendario[Fecha],tblCalendario[Dia Semana],""),"")</f>
        <v>domingo</v>
      </c>
      <c r="D1253">
        <f>IFERROR(_xlfn.XLOOKUP(tblGenerador[[#This Row],[Fecha]],tblCalendario[Fecha],tblCalendario[Mes],""),"")</f>
        <v>1</v>
      </c>
      <c r="E1253" t="s">
        <v>322</v>
      </c>
      <c r="F1253" t="str">
        <f>_xlfn.XLOOKUP(tblGenerador[[#This Row],[ID_Tarea]],tblTareas[ID],tblTareas[TAREAS],"")</f>
        <v>Actualizar Intereses En Crédito Directo</v>
      </c>
      <c r="G1253" t="str">
        <f>_xlfn.XLOOKUP(tblGenerador[[#This Row],[ID_Tarea]],tblTareas[ID],tblTareas[Tipo frecuencia],"")</f>
        <v>personalizada</v>
      </c>
      <c r="H1253" t="str">
        <f>_xlfn.XLOOKUP(tblGenerador[[#This Row],[ID_Tarea]],tblTareas[ID],tblTareas[Regla frecuencia],"")</f>
        <v>ultimo dia del mes</v>
      </c>
      <c r="I1253">
        <f>_xlfn.XLOOKUP(tblGenerador[[#This Row],[ID_Tarea]],tblTareas[ID],tblTareas[Duración Estándar (min)],"")</f>
        <v>10</v>
      </c>
      <c r="J1253" t="str">
        <f>_xlfn.XLOOKUP(tblGenerador[[#This Row],[ID_Tarea]],tblTareas[ID],tblTareas[Turno],"")</f>
        <v>Cualquiera</v>
      </c>
      <c r="K1253" t="str">
        <f>_xlfn.XLOOKUP(tblGenerador[[#This Row],[ID_Tarea]],tblTareas[ID],tblTareas[Puesto],"")</f>
        <v>Auxiliar Administrativo</v>
      </c>
      <c r="L1253">
        <f>_xlfn.XLOOKUP(tblGenerador[[#This Row],[ID_Tarea]],tblTareas[ID],tblTareas[Frec Diaria],"")</f>
        <v>1</v>
      </c>
      <c r="M1253" t="str">
        <f>_xlfn.XLOOKUP(tblGenerador[[#This Row],[ID_Tarea]],tblTareas[ID],tblTareas[Excluir_Festivos],"")</f>
        <v>si</v>
      </c>
      <c r="N125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4" spans="1:14">
      <c r="A1254" s="6">
        <v>46033</v>
      </c>
      <c r="B1254">
        <f>IFERROR(_xlfn.XLOOKUP(tblGenerador[[#This Row],[Fecha]],tblCalendario[Fecha],tblCalendario[Num de Sem],""),"")</f>
        <v>2</v>
      </c>
      <c r="C1254" t="str">
        <f>IFERROR(_xlfn.XLOOKUP(tblGenerador[[#This Row],[Fecha]],tblCalendario[Fecha],tblCalendario[Dia Semana],""),"")</f>
        <v>domingo</v>
      </c>
      <c r="D1254">
        <f>IFERROR(_xlfn.XLOOKUP(tblGenerador[[#This Row],[Fecha]],tblCalendario[Fecha],tblCalendario[Mes],""),"")</f>
        <v>1</v>
      </c>
      <c r="E1254" t="s">
        <v>323</v>
      </c>
      <c r="F1254" t="str">
        <f>_xlfn.XLOOKUP(tblGenerador[[#This Row],[ID_Tarea]],tblTareas[ID],tblTareas[TAREAS],"")</f>
        <v>Ajustar Líneas De Crédito</v>
      </c>
      <c r="G1254" t="str">
        <f>_xlfn.XLOOKUP(tblGenerador[[#This Row],[ID_Tarea]],tblTareas[ID],tblTareas[Tipo frecuencia],"")</f>
        <v>personalizada</v>
      </c>
      <c r="H1254" t="str">
        <f>_xlfn.XLOOKUP(tblGenerador[[#This Row],[ID_Tarea]],tblTareas[ID],tblTareas[Regla frecuencia],"")</f>
        <v>ultimo dia del mes</v>
      </c>
      <c r="I1254">
        <f>_xlfn.XLOOKUP(tblGenerador[[#This Row],[ID_Tarea]],tblTareas[ID],tblTareas[Duración Estándar (min)],"")</f>
        <v>10</v>
      </c>
      <c r="J1254" t="str">
        <f>_xlfn.XLOOKUP(tblGenerador[[#This Row],[ID_Tarea]],tblTareas[ID],tblTareas[Turno],"")</f>
        <v>Cualquiera</v>
      </c>
      <c r="K1254" t="str">
        <f>_xlfn.XLOOKUP(tblGenerador[[#This Row],[ID_Tarea]],tblTareas[ID],tblTareas[Puesto],"")</f>
        <v>Auxiliar Administrativo</v>
      </c>
      <c r="L1254">
        <f>_xlfn.XLOOKUP(tblGenerador[[#This Row],[ID_Tarea]],tblTareas[ID],tblTareas[Frec Diaria],"")</f>
        <v>1</v>
      </c>
      <c r="M1254" t="str">
        <f>_xlfn.XLOOKUP(tblGenerador[[#This Row],[ID_Tarea]],tblTareas[ID],tblTareas[Excluir_Festivos],"")</f>
        <v>si</v>
      </c>
      <c r="N125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5" spans="1:14">
      <c r="A1255" s="6">
        <v>46033</v>
      </c>
      <c r="B1255">
        <f>IFERROR(_xlfn.XLOOKUP(tblGenerador[[#This Row],[Fecha]],tblCalendario[Fecha],tblCalendario[Num de Sem],""),"")</f>
        <v>2</v>
      </c>
      <c r="C1255" t="str">
        <f>IFERROR(_xlfn.XLOOKUP(tblGenerador[[#This Row],[Fecha]],tblCalendario[Fecha],tblCalendario[Dia Semana],""),"")</f>
        <v>domingo</v>
      </c>
      <c r="D1255">
        <f>IFERROR(_xlfn.XLOOKUP(tblGenerador[[#This Row],[Fecha]],tblCalendario[Fecha],tblCalendario[Mes],""),"")</f>
        <v>1</v>
      </c>
      <c r="E1255" t="s">
        <v>324</v>
      </c>
      <c r="F1255" t="str">
        <f>_xlfn.XLOOKUP(tblGenerador[[#This Row],[ID_Tarea]],tblTareas[ID],tblTareas[TAREAS],"")</f>
        <v>Ultima Nota General En Blanco ___________</v>
      </c>
      <c r="G1255" t="str">
        <f>_xlfn.XLOOKUP(tblGenerador[[#This Row],[ID_Tarea]],tblTareas[ID],tblTareas[Tipo frecuencia],"")</f>
        <v>mensual</v>
      </c>
      <c r="H1255" t="str">
        <f>_xlfn.XLOOKUP(tblGenerador[[#This Row],[ID_Tarea]],tblTareas[ID],tblTareas[Regla frecuencia],"")</f>
        <v>dia 27</v>
      </c>
      <c r="I1255">
        <f>_xlfn.XLOOKUP(tblGenerador[[#This Row],[ID_Tarea]],tblTareas[ID],tblTareas[Duración Estándar (min)],"")</f>
        <v>30</v>
      </c>
      <c r="J1255" t="str">
        <f>_xlfn.XLOOKUP(tblGenerador[[#This Row],[ID_Tarea]],tblTareas[ID],tblTareas[Turno],"")</f>
        <v>Cualquiera</v>
      </c>
      <c r="K1255" t="str">
        <f>_xlfn.XLOOKUP(tblGenerador[[#This Row],[ID_Tarea]],tblTareas[ID],tblTareas[Puesto],"")</f>
        <v>Auxiliar Administrativo</v>
      </c>
      <c r="L1255">
        <f>_xlfn.XLOOKUP(tblGenerador[[#This Row],[ID_Tarea]],tblTareas[ID],tblTareas[Frec Diaria],"")</f>
        <v>1</v>
      </c>
      <c r="M1255" t="str">
        <f>_xlfn.XLOOKUP(tblGenerador[[#This Row],[ID_Tarea]],tblTareas[ID],tblTareas[Excluir_Festivos],"")</f>
        <v>si</v>
      </c>
      <c r="N125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6" spans="1:14">
      <c r="A1256" s="6">
        <v>46033</v>
      </c>
      <c r="B1256">
        <f>IFERROR(_xlfn.XLOOKUP(tblGenerador[[#This Row],[Fecha]],tblCalendario[Fecha],tblCalendario[Num de Sem],""),"")</f>
        <v>2</v>
      </c>
      <c r="C1256" t="str">
        <f>IFERROR(_xlfn.XLOOKUP(tblGenerador[[#This Row],[Fecha]],tblCalendario[Fecha],tblCalendario[Dia Semana],""),"")</f>
        <v>domingo</v>
      </c>
      <c r="D1256">
        <f>IFERROR(_xlfn.XLOOKUP(tblGenerador[[#This Row],[Fecha]],tblCalendario[Fecha],tblCalendario[Mes],""),"")</f>
        <v>1</v>
      </c>
      <c r="E1256" t="s">
        <v>325</v>
      </c>
      <c r="F1256" t="str">
        <f>_xlfn.XLOOKUP(tblGenerador[[#This Row],[ID_Tarea]],tblTareas[ID],tblTareas[TAREAS],"")</f>
        <v>Preparar Resurtido Niabbals</v>
      </c>
      <c r="G1256" t="str">
        <f>_xlfn.XLOOKUP(tblGenerador[[#This Row],[ID_Tarea]],tblTareas[ID],tblTareas[Tipo frecuencia],"")</f>
        <v>bimestral</v>
      </c>
      <c r="H1256" t="str">
        <f>_xlfn.XLOOKUP(tblGenerador[[#This Row],[ID_Tarea]],tblTareas[ID],tblTareas[Regla frecuencia],"")</f>
        <v>dia 27</v>
      </c>
      <c r="I1256">
        <f>_xlfn.XLOOKUP(tblGenerador[[#This Row],[ID_Tarea]],tblTareas[ID],tblTareas[Duración Estándar (min)],"")</f>
        <v>10</v>
      </c>
      <c r="J1256" t="str">
        <f>_xlfn.XLOOKUP(tblGenerador[[#This Row],[ID_Tarea]],tblTareas[ID],tblTareas[Turno],"")</f>
        <v>Cualquiera</v>
      </c>
      <c r="K1256" t="str">
        <f>_xlfn.XLOOKUP(tblGenerador[[#This Row],[ID_Tarea]],tblTareas[ID],tblTareas[Puesto],"")</f>
        <v>Auxiliar Administrativo</v>
      </c>
      <c r="L1256">
        <f>_xlfn.XLOOKUP(tblGenerador[[#This Row],[ID_Tarea]],tblTareas[ID],tblTareas[Frec Diaria],"")</f>
        <v>1</v>
      </c>
      <c r="M1256" t="str">
        <f>_xlfn.XLOOKUP(tblGenerador[[#This Row],[ID_Tarea]],tblTareas[ID],tblTareas[Excluir_Festivos],"")</f>
        <v>si</v>
      </c>
      <c r="N125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7" spans="1:14">
      <c r="A1257" s="6">
        <v>46033</v>
      </c>
      <c r="B1257">
        <f>IFERROR(_xlfn.XLOOKUP(tblGenerador[[#This Row],[Fecha]],tblCalendario[Fecha],tblCalendario[Num de Sem],""),"")</f>
        <v>2</v>
      </c>
      <c r="C1257" t="str">
        <f>IFERROR(_xlfn.XLOOKUP(tblGenerador[[#This Row],[Fecha]],tblCalendario[Fecha],tblCalendario[Dia Semana],""),"")</f>
        <v>domingo</v>
      </c>
      <c r="D1257">
        <f>IFERROR(_xlfn.XLOOKUP(tblGenerador[[#This Row],[Fecha]],tblCalendario[Fecha],tblCalendario[Mes],""),"")</f>
        <v>1</v>
      </c>
      <c r="E1257" t="s">
        <v>326</v>
      </c>
      <c r="F1257" t="str">
        <f>_xlfn.XLOOKUP(tblGenerador[[#This Row],[ID_Tarea]],tblTareas[ID],tblTareas[TAREAS],"")</f>
        <v>Preparar Resurtido Perfumes Y Bodys</v>
      </c>
      <c r="G1257" t="str">
        <f>_xlfn.XLOOKUP(tblGenerador[[#This Row],[ID_Tarea]],tblTareas[ID],tblTareas[Tipo frecuencia],"")</f>
        <v>mensual</v>
      </c>
      <c r="H1257" t="str">
        <f>_xlfn.XLOOKUP(tblGenerador[[#This Row],[ID_Tarea]],tblTareas[ID],tblTareas[Regla frecuencia],"")</f>
        <v>dia 27</v>
      </c>
      <c r="I1257">
        <f>_xlfn.XLOOKUP(tblGenerador[[#This Row],[ID_Tarea]],tblTareas[ID],tblTareas[Duración Estándar (min)],"")</f>
        <v>10</v>
      </c>
      <c r="J1257" t="str">
        <f>_xlfn.XLOOKUP(tblGenerador[[#This Row],[ID_Tarea]],tblTareas[ID],tblTareas[Turno],"")</f>
        <v>Cualquiera</v>
      </c>
      <c r="K1257" t="str">
        <f>_xlfn.XLOOKUP(tblGenerador[[#This Row],[ID_Tarea]],tblTareas[ID],tblTareas[Puesto],"")</f>
        <v>Auxiliar Administrativo</v>
      </c>
      <c r="L1257">
        <f>_xlfn.XLOOKUP(tblGenerador[[#This Row],[ID_Tarea]],tblTareas[ID],tblTareas[Frec Diaria],"")</f>
        <v>1</v>
      </c>
      <c r="M1257" t="str">
        <f>_xlfn.XLOOKUP(tblGenerador[[#This Row],[ID_Tarea]],tblTareas[ID],tblTareas[Excluir_Festivos],"")</f>
        <v>si</v>
      </c>
      <c r="N125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8" spans="1:14">
      <c r="A1258" s="6">
        <v>46033</v>
      </c>
      <c r="B1258">
        <f>IFERROR(_xlfn.XLOOKUP(tblGenerador[[#This Row],[Fecha]],tblCalendario[Fecha],tblCalendario[Num de Sem],""),"")</f>
        <v>2</v>
      </c>
      <c r="C1258" t="str">
        <f>IFERROR(_xlfn.XLOOKUP(tblGenerador[[#This Row],[Fecha]],tblCalendario[Fecha],tblCalendario[Dia Semana],""),"")</f>
        <v>domingo</v>
      </c>
      <c r="D1258">
        <f>IFERROR(_xlfn.XLOOKUP(tblGenerador[[#This Row],[Fecha]],tblCalendario[Fecha],tblCalendario[Mes],""),"")</f>
        <v>1</v>
      </c>
      <c r="E1258" t="s">
        <v>327</v>
      </c>
      <c r="F1258" t="str">
        <f>_xlfn.XLOOKUP(tblGenerador[[#This Row],[ID_Tarea]],tblTareas[ID],tblTareas[TAREAS],"")</f>
        <v>Preparar Resurtido Bolsas Y Carteras</v>
      </c>
      <c r="G1258" t="str">
        <f>_xlfn.XLOOKUP(tblGenerador[[#This Row],[ID_Tarea]],tblTareas[ID],tblTareas[Tipo frecuencia],"")</f>
        <v>mensual</v>
      </c>
      <c r="H1258" t="str">
        <f>_xlfn.XLOOKUP(tblGenerador[[#This Row],[ID_Tarea]],tblTareas[ID],tblTareas[Regla frecuencia],"")</f>
        <v>dia 27</v>
      </c>
      <c r="I1258">
        <f>_xlfn.XLOOKUP(tblGenerador[[#This Row],[ID_Tarea]],tblTareas[ID],tblTareas[Duración Estándar (min)],"")</f>
        <v>10</v>
      </c>
      <c r="J1258" t="str">
        <f>_xlfn.XLOOKUP(tblGenerador[[#This Row],[ID_Tarea]],tblTareas[ID],tblTareas[Turno],"")</f>
        <v>Cualquiera</v>
      </c>
      <c r="K1258" t="str">
        <f>_xlfn.XLOOKUP(tblGenerador[[#This Row],[ID_Tarea]],tblTareas[ID],tblTareas[Puesto],"")</f>
        <v>Auxiliar Administrativo</v>
      </c>
      <c r="L1258">
        <f>_xlfn.XLOOKUP(tblGenerador[[#This Row],[ID_Tarea]],tblTareas[ID],tblTareas[Frec Diaria],"")</f>
        <v>1</v>
      </c>
      <c r="M1258" t="str">
        <f>_xlfn.XLOOKUP(tblGenerador[[#This Row],[ID_Tarea]],tblTareas[ID],tblTareas[Excluir_Festivos],"")</f>
        <v>si</v>
      </c>
      <c r="N125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59" spans="1:14">
      <c r="A1259" s="6">
        <v>46033</v>
      </c>
      <c r="B1259">
        <f>IFERROR(_xlfn.XLOOKUP(tblGenerador[[#This Row],[Fecha]],tblCalendario[Fecha],tblCalendario[Num de Sem],""),"")</f>
        <v>2</v>
      </c>
      <c r="C1259" t="str">
        <f>IFERROR(_xlfn.XLOOKUP(tblGenerador[[#This Row],[Fecha]],tblCalendario[Fecha],tblCalendario[Dia Semana],""),"")</f>
        <v>domingo</v>
      </c>
      <c r="D1259">
        <f>IFERROR(_xlfn.XLOOKUP(tblGenerador[[#This Row],[Fecha]],tblCalendario[Fecha],tblCalendario[Mes],""),"")</f>
        <v>1</v>
      </c>
      <c r="E1259" t="s">
        <v>328</v>
      </c>
      <c r="F1259" t="str">
        <f>_xlfn.XLOOKUP(tblGenerador[[#This Row],[ID_Tarea]],tblTareas[ID],tblTareas[TAREAS],"")</f>
        <v>Modificación De Precios Al Vender</v>
      </c>
      <c r="G1259" t="str">
        <f>_xlfn.XLOOKUP(tblGenerador[[#This Row],[ID_Tarea]],tblTareas[ID],tblTareas[Tipo frecuencia],"")</f>
        <v>mensual</v>
      </c>
      <c r="H1259" t="str">
        <f>_xlfn.XLOOKUP(tblGenerador[[#This Row],[ID_Tarea]],tblTareas[ID],tblTareas[Regla frecuencia],"")</f>
        <v>dia 10</v>
      </c>
      <c r="I1259">
        <f>_xlfn.XLOOKUP(tblGenerador[[#This Row],[ID_Tarea]],tblTareas[ID],tblTareas[Duración Estándar (min)],"")</f>
        <v>10</v>
      </c>
      <c r="J1259" t="str">
        <f>_xlfn.XLOOKUP(tblGenerador[[#This Row],[ID_Tarea]],tblTareas[ID],tblTareas[Turno],"")</f>
        <v>Cualquiera</v>
      </c>
      <c r="K1259" t="str">
        <f>_xlfn.XLOOKUP(tblGenerador[[#This Row],[ID_Tarea]],tblTareas[ID],tblTareas[Puesto],"")</f>
        <v>Auxiliar Administrativo</v>
      </c>
      <c r="L1259">
        <f>_xlfn.XLOOKUP(tblGenerador[[#This Row],[ID_Tarea]],tblTareas[ID],tblTareas[Frec Diaria],"")</f>
        <v>1</v>
      </c>
      <c r="M1259" t="str">
        <f>_xlfn.XLOOKUP(tblGenerador[[#This Row],[ID_Tarea]],tblTareas[ID],tblTareas[Excluir_Festivos],"")</f>
        <v>si</v>
      </c>
      <c r="N125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0" spans="1:14">
      <c r="A1260" s="6">
        <v>46033</v>
      </c>
      <c r="B1260">
        <f>IFERROR(_xlfn.XLOOKUP(tblGenerador[[#This Row],[Fecha]],tblCalendario[Fecha],tblCalendario[Num de Sem],""),"")</f>
        <v>2</v>
      </c>
      <c r="C1260" t="str">
        <f>IFERROR(_xlfn.XLOOKUP(tblGenerador[[#This Row],[Fecha]],tblCalendario[Fecha],tblCalendario[Dia Semana],""),"")</f>
        <v>domingo</v>
      </c>
      <c r="D1260">
        <f>IFERROR(_xlfn.XLOOKUP(tblGenerador[[#This Row],[Fecha]],tblCalendario[Fecha],tblCalendario[Mes],""),"")</f>
        <v>1</v>
      </c>
      <c r="E1260" t="s">
        <v>329</v>
      </c>
      <c r="F1260" t="str">
        <f>_xlfn.XLOOKUP(tblGenerador[[#This Row],[ID_Tarea]],tblTareas[ID],tblTareas[TAREAS],"")</f>
        <v>Pagares, Pagos De Dv Y Traspasos Archivados</v>
      </c>
      <c r="G1260" t="str">
        <f>_xlfn.XLOOKUP(tblGenerador[[#This Row],[ID_Tarea]],tblTareas[ID],tblTareas[Tipo frecuencia],"")</f>
        <v>trimestral</v>
      </c>
      <c r="H1260" t="str">
        <f>_xlfn.XLOOKUP(tblGenerador[[#This Row],[ID_Tarea]],tblTareas[ID],tblTareas[Regla frecuencia],"")</f>
        <v>trimestral, primer lunes</v>
      </c>
      <c r="I1260">
        <f>_xlfn.XLOOKUP(tblGenerador[[#This Row],[ID_Tarea]],tblTareas[ID],tblTareas[Duración Estándar (min)],"")</f>
        <v>10</v>
      </c>
      <c r="J1260" t="str">
        <f>_xlfn.XLOOKUP(tblGenerador[[#This Row],[ID_Tarea]],tblTareas[ID],tblTareas[Turno],"")</f>
        <v>Cualquiera</v>
      </c>
      <c r="K1260" t="str">
        <f>_xlfn.XLOOKUP(tblGenerador[[#This Row],[ID_Tarea]],tblTareas[ID],tblTareas[Puesto],"")</f>
        <v>Auxiliar Administrativo</v>
      </c>
      <c r="L1260">
        <f>_xlfn.XLOOKUP(tblGenerador[[#This Row],[ID_Tarea]],tblTareas[ID],tblTareas[Frec Diaria],"")</f>
        <v>1</v>
      </c>
      <c r="M1260" t="str">
        <f>_xlfn.XLOOKUP(tblGenerador[[#This Row],[ID_Tarea]],tblTareas[ID],tblTareas[Excluir_Festivos],"")</f>
        <v>si</v>
      </c>
      <c r="N126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1" spans="1:14">
      <c r="A1261" s="6">
        <v>46033</v>
      </c>
      <c r="B1261">
        <f>IFERROR(_xlfn.XLOOKUP(tblGenerador[[#This Row],[Fecha]],tblCalendario[Fecha],tblCalendario[Num de Sem],""),"")</f>
        <v>2</v>
      </c>
      <c r="C1261" t="str">
        <f>IFERROR(_xlfn.XLOOKUP(tblGenerador[[#This Row],[Fecha]],tblCalendario[Fecha],tblCalendario[Dia Semana],""),"")</f>
        <v>domingo</v>
      </c>
      <c r="D1261">
        <f>IFERROR(_xlfn.XLOOKUP(tblGenerador[[#This Row],[Fecha]],tblCalendario[Fecha],tblCalendario[Mes],""),"")</f>
        <v>1</v>
      </c>
      <c r="E1261" t="s">
        <v>330</v>
      </c>
      <c r="F1261" t="str">
        <f>_xlfn.XLOOKUP(tblGenerador[[#This Row],[ID_Tarea]],tblTareas[ID],tblTareas[TAREAS],"")</f>
        <v>Revisión Extintores (Flecha En Área Verde)</v>
      </c>
      <c r="G1261" t="str">
        <f>_xlfn.XLOOKUP(tblGenerador[[#This Row],[ID_Tarea]],tblTareas[ID],tblTareas[Tipo frecuencia],"")</f>
        <v>anual</v>
      </c>
      <c r="H1261" t="str">
        <f>_xlfn.XLOOKUP(tblGenerador[[#This Row],[ID_Tarea]],tblTareas[ID],tblTareas[Regla frecuencia],"")</f>
        <v>dia 8</v>
      </c>
      <c r="I1261">
        <f>_xlfn.XLOOKUP(tblGenerador[[#This Row],[ID_Tarea]],tblTareas[ID],tblTareas[Duración Estándar (min)],"")</f>
        <v>5</v>
      </c>
      <c r="J1261" t="str">
        <f>_xlfn.XLOOKUP(tblGenerador[[#This Row],[ID_Tarea]],tblTareas[ID],tblTareas[Turno],"")</f>
        <v>Cualquiera</v>
      </c>
      <c r="K1261" t="str">
        <f>_xlfn.XLOOKUP(tblGenerador[[#This Row],[ID_Tarea]],tblTareas[ID],tblTareas[Puesto],"")</f>
        <v>Auxiliar Administrativo</v>
      </c>
      <c r="L1261">
        <f>_xlfn.XLOOKUP(tblGenerador[[#This Row],[ID_Tarea]],tblTareas[ID],tblTareas[Frec Diaria],"")</f>
        <v>1</v>
      </c>
      <c r="M1261" t="str">
        <f>_xlfn.XLOOKUP(tblGenerador[[#This Row],[ID_Tarea]],tblTareas[ID],tblTareas[Excluir_Festivos],"")</f>
        <v>si</v>
      </c>
      <c r="N126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2" spans="1:14">
      <c r="A1262" s="6">
        <v>46033</v>
      </c>
      <c r="B1262">
        <f>IFERROR(_xlfn.XLOOKUP(tblGenerador[[#This Row],[Fecha]],tblCalendario[Fecha],tblCalendario[Num de Sem],""),"")</f>
        <v>2</v>
      </c>
      <c r="C1262" t="str">
        <f>IFERROR(_xlfn.XLOOKUP(tblGenerador[[#This Row],[Fecha]],tblCalendario[Fecha],tblCalendario[Dia Semana],""),"")</f>
        <v>domingo</v>
      </c>
      <c r="D1262">
        <f>IFERROR(_xlfn.XLOOKUP(tblGenerador[[#This Row],[Fecha]],tblCalendario[Fecha],tblCalendario[Mes],""),"")</f>
        <v>1</v>
      </c>
      <c r="E1262" t="s">
        <v>331</v>
      </c>
      <c r="F1262" t="str">
        <f>_xlfn.XLOOKUP(tblGenerador[[#This Row],[ID_Tarea]],tblTareas[ID],tblTareas[TAREAS],"")</f>
        <v>Conteo Cpu’S Y Pantallas Tio Pepe</v>
      </c>
      <c r="G1262" t="str">
        <f>_xlfn.XLOOKUP(tblGenerador[[#This Row],[ID_Tarea]],tblTareas[ID],tblTareas[Tipo frecuencia],"")</f>
        <v>trimestral</v>
      </c>
      <c r="H1262" t="str">
        <f>_xlfn.XLOOKUP(tblGenerador[[#This Row],[ID_Tarea]],tblTareas[ID],tblTareas[Regla frecuencia],"")</f>
        <v>trimestral, primer lunes</v>
      </c>
      <c r="I1262">
        <f>_xlfn.XLOOKUP(tblGenerador[[#This Row],[ID_Tarea]],tblTareas[ID],tblTareas[Duración Estándar (min)],"")</f>
        <v>90</v>
      </c>
      <c r="J1262" t="str">
        <f>_xlfn.XLOOKUP(tblGenerador[[#This Row],[ID_Tarea]],tblTareas[ID],tblTareas[Turno],"")</f>
        <v>Cualquiera</v>
      </c>
      <c r="K1262" t="str">
        <f>_xlfn.XLOOKUP(tblGenerador[[#This Row],[ID_Tarea]],tblTareas[ID],tblTareas[Puesto],"")</f>
        <v>Auxiliar Administrativo</v>
      </c>
      <c r="L1262">
        <f>_xlfn.XLOOKUP(tblGenerador[[#This Row],[ID_Tarea]],tblTareas[ID],tblTareas[Frec Diaria],"")</f>
        <v>1</v>
      </c>
      <c r="M1262" t="str">
        <f>_xlfn.XLOOKUP(tblGenerador[[#This Row],[ID_Tarea]],tblTareas[ID],tblTareas[Excluir_Festivos],"")</f>
        <v>si</v>
      </c>
      <c r="N126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3" spans="1:14">
      <c r="A1263" s="6">
        <v>46033</v>
      </c>
      <c r="B1263">
        <f>IFERROR(_xlfn.XLOOKUP(tblGenerador[[#This Row],[Fecha]],tblCalendario[Fecha],tblCalendario[Num de Sem],""),"")</f>
        <v>2</v>
      </c>
      <c r="C1263" t="str">
        <f>IFERROR(_xlfn.XLOOKUP(tblGenerador[[#This Row],[Fecha]],tblCalendario[Fecha],tblCalendario[Dia Semana],""),"")</f>
        <v>domingo</v>
      </c>
      <c r="D1263">
        <f>IFERROR(_xlfn.XLOOKUP(tblGenerador[[#This Row],[Fecha]],tblCalendario[Fecha],tblCalendario[Mes],""),"")</f>
        <v>1</v>
      </c>
      <c r="E1263" t="s">
        <v>332</v>
      </c>
      <c r="F1263" t="str">
        <f>_xlfn.XLOOKUP(tblGenerador[[#This Row],[ID_Tarea]],tblTareas[ID],tblTareas[TAREAS],"")</f>
        <v>Bono Mercancía Colaboradores Lyfe / Canaco</v>
      </c>
      <c r="G1263" t="str">
        <f>_xlfn.XLOOKUP(tblGenerador[[#This Row],[ID_Tarea]],tblTareas[ID],tblTareas[Tipo frecuencia],"")</f>
        <v>mensual</v>
      </c>
      <c r="H1263" t="str">
        <f>_xlfn.XLOOKUP(tblGenerador[[#This Row],[ID_Tarea]],tblTareas[ID],tblTareas[Regla frecuencia],"")</f>
        <v>dia 27</v>
      </c>
      <c r="I1263">
        <f>_xlfn.XLOOKUP(tblGenerador[[#This Row],[ID_Tarea]],tblTareas[ID],tblTareas[Duración Estándar (min)],"")</f>
        <v>30</v>
      </c>
      <c r="J1263" t="str">
        <f>_xlfn.XLOOKUP(tblGenerador[[#This Row],[ID_Tarea]],tblTareas[ID],tblTareas[Turno],"")</f>
        <v>Cualquiera</v>
      </c>
      <c r="K1263" t="str">
        <f>_xlfn.XLOOKUP(tblGenerador[[#This Row],[ID_Tarea]],tblTareas[ID],tblTareas[Puesto],"")</f>
        <v>Auxiliar Administrativo</v>
      </c>
      <c r="L1263">
        <f>_xlfn.XLOOKUP(tblGenerador[[#This Row],[ID_Tarea]],tblTareas[ID],tblTareas[Frec Diaria],"")</f>
        <v>1</v>
      </c>
      <c r="M1263" t="str">
        <f>_xlfn.XLOOKUP(tblGenerador[[#This Row],[ID_Tarea]],tblTareas[ID],tblTareas[Excluir_Festivos],"")</f>
        <v>si</v>
      </c>
      <c r="N126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4" spans="1:14">
      <c r="A1264" s="6">
        <v>46033</v>
      </c>
      <c r="B1264">
        <f>IFERROR(_xlfn.XLOOKUP(tblGenerador[[#This Row],[Fecha]],tblCalendario[Fecha],tblCalendario[Num de Sem],""),"")</f>
        <v>2</v>
      </c>
      <c r="C1264" t="str">
        <f>IFERROR(_xlfn.XLOOKUP(tblGenerador[[#This Row],[Fecha]],tblCalendario[Fecha],tblCalendario[Dia Semana],""),"")</f>
        <v>domingo</v>
      </c>
      <c r="D1264">
        <f>IFERROR(_xlfn.XLOOKUP(tblGenerador[[#This Row],[Fecha]],tblCalendario[Fecha],tblCalendario[Mes],""),"")</f>
        <v>1</v>
      </c>
      <c r="E1264" t="s">
        <v>333</v>
      </c>
      <c r="F1264" t="str">
        <f>_xlfn.XLOOKUP(tblGenerador[[#This Row],[ID_Tarea]],tblTareas[ID],tblTareas[TAREAS],"")</f>
        <v>Preparar Y Organizar Revisión De Mercancía (Día 19)</v>
      </c>
      <c r="G1264" t="str">
        <f>_xlfn.XLOOKUP(tblGenerador[[#This Row],[ID_Tarea]],tblTareas[ID],tblTareas[Tipo frecuencia],"")</f>
        <v>mensual</v>
      </c>
      <c r="H1264" t="str">
        <f>_xlfn.XLOOKUP(tblGenerador[[#This Row],[ID_Tarea]],tblTareas[ID],tblTareas[Regla frecuencia],"")</f>
        <v>dia 19</v>
      </c>
      <c r="I1264">
        <f>_xlfn.XLOOKUP(tblGenerador[[#This Row],[ID_Tarea]],tblTareas[ID],tblTareas[Duración Estándar (min)],"")</f>
        <v>180</v>
      </c>
      <c r="J1264" t="str">
        <f>_xlfn.XLOOKUP(tblGenerador[[#This Row],[ID_Tarea]],tblTareas[ID],tblTareas[Turno],"")</f>
        <v>Cualquiera</v>
      </c>
      <c r="K1264" t="str">
        <f>_xlfn.XLOOKUP(tblGenerador[[#This Row],[ID_Tarea]],tblTareas[ID],tblTareas[Puesto],"")</f>
        <v>Auxiliar Administrativo</v>
      </c>
      <c r="L1264">
        <f>_xlfn.XLOOKUP(tblGenerador[[#This Row],[ID_Tarea]],tblTareas[ID],tblTareas[Frec Diaria],"")</f>
        <v>1</v>
      </c>
      <c r="M1264" t="str">
        <f>_xlfn.XLOOKUP(tblGenerador[[#This Row],[ID_Tarea]],tblTareas[ID],tblTareas[Excluir_Festivos],"")</f>
        <v>si</v>
      </c>
      <c r="N126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5" spans="1:14">
      <c r="A1265" s="6">
        <v>46033</v>
      </c>
      <c r="B1265">
        <f>IFERROR(_xlfn.XLOOKUP(tblGenerador[[#This Row],[Fecha]],tblCalendario[Fecha],tblCalendario[Num de Sem],""),"")</f>
        <v>2</v>
      </c>
      <c r="C1265" t="str">
        <f>IFERROR(_xlfn.XLOOKUP(tblGenerador[[#This Row],[Fecha]],tblCalendario[Fecha],tblCalendario[Dia Semana],""),"")</f>
        <v>domingo</v>
      </c>
      <c r="D1265">
        <f>IFERROR(_xlfn.XLOOKUP(tblGenerador[[#This Row],[Fecha]],tblCalendario[Fecha],tblCalendario[Mes],""),"")</f>
        <v>1</v>
      </c>
      <c r="E1265" t="s">
        <v>334</v>
      </c>
      <c r="F1265" t="str">
        <f>_xlfn.XLOOKUP(tblGenerador[[#This Row],[ID_Tarea]],tblTareas[ID],tblTareas[TAREAS],"")</f>
        <v>Enviar Mensaje Guía De Revisión Y Mcia A Descontinuar</v>
      </c>
      <c r="G1265" t="str">
        <f>_xlfn.XLOOKUP(tblGenerador[[#This Row],[ID_Tarea]],tblTareas[ID],tblTareas[Tipo frecuencia],"")</f>
        <v>bimestral</v>
      </c>
      <c r="H1265" t="str">
        <f>_xlfn.XLOOKUP(tblGenerador[[#This Row],[ID_Tarea]],tblTareas[ID],tblTareas[Regla frecuencia],"")</f>
        <v>dia 20</v>
      </c>
      <c r="I1265">
        <f>_xlfn.XLOOKUP(tblGenerador[[#This Row],[ID_Tarea]],tblTareas[ID],tblTareas[Duración Estándar (min)],"")</f>
        <v>5</v>
      </c>
      <c r="J1265" t="str">
        <f>_xlfn.XLOOKUP(tblGenerador[[#This Row],[ID_Tarea]],tblTareas[ID],tblTareas[Turno],"")</f>
        <v>Cualquiera</v>
      </c>
      <c r="K1265" t="str">
        <f>_xlfn.XLOOKUP(tblGenerador[[#This Row],[ID_Tarea]],tblTareas[ID],tblTareas[Puesto],"")</f>
        <v>Auxiliar Administrativo</v>
      </c>
      <c r="L1265">
        <f>_xlfn.XLOOKUP(tblGenerador[[#This Row],[ID_Tarea]],tblTareas[ID],tblTareas[Frec Diaria],"")</f>
        <v>1</v>
      </c>
      <c r="M1265" t="str">
        <f>_xlfn.XLOOKUP(tblGenerador[[#This Row],[ID_Tarea]],tblTareas[ID],tblTareas[Excluir_Festivos],"")</f>
        <v>si</v>
      </c>
      <c r="N126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6" spans="1:14">
      <c r="A1266" s="6">
        <v>46033</v>
      </c>
      <c r="B1266">
        <f>IFERROR(_xlfn.XLOOKUP(tblGenerador[[#This Row],[Fecha]],tblCalendario[Fecha],tblCalendario[Num de Sem],""),"")</f>
        <v>2</v>
      </c>
      <c r="C1266" t="str">
        <f>IFERROR(_xlfn.XLOOKUP(tblGenerador[[#This Row],[Fecha]],tblCalendario[Fecha],tblCalendario[Dia Semana],""),"")</f>
        <v>domingo</v>
      </c>
      <c r="D1266">
        <f>IFERROR(_xlfn.XLOOKUP(tblGenerador[[#This Row],[Fecha]],tblCalendario[Fecha],tblCalendario[Mes],""),"")</f>
        <v>1</v>
      </c>
      <c r="E1266" t="s">
        <v>335</v>
      </c>
      <c r="F1266" t="str">
        <f>_xlfn.XLOOKUP(tblGenerador[[#This Row],[ID_Tarea]],tblTareas[ID],tblTareas[TAREAS],"")</f>
        <v>Confundir Zapatos (Día 20)</v>
      </c>
      <c r="G1266" t="str">
        <f>_xlfn.XLOOKUP(tblGenerador[[#This Row],[ID_Tarea]],tblTareas[ID],tblTareas[Tipo frecuencia],"")</f>
        <v>mensual</v>
      </c>
      <c r="H1266" t="str">
        <f>_xlfn.XLOOKUP(tblGenerador[[#This Row],[ID_Tarea]],tblTareas[ID],tblTareas[Regla frecuencia],"")</f>
        <v>dia 20</v>
      </c>
      <c r="I1266">
        <f>_xlfn.XLOOKUP(tblGenerador[[#This Row],[ID_Tarea]],tblTareas[ID],tblTareas[Duración Estándar (min)],"")</f>
        <v>120</v>
      </c>
      <c r="J1266" t="str">
        <f>_xlfn.XLOOKUP(tblGenerador[[#This Row],[ID_Tarea]],tblTareas[ID],tblTareas[Turno],"")</f>
        <v>Cualquiera</v>
      </c>
      <c r="K1266" t="str">
        <f>_xlfn.XLOOKUP(tblGenerador[[#This Row],[ID_Tarea]],tblTareas[ID],tblTareas[Puesto],"")</f>
        <v>Auxiliar Administrativo</v>
      </c>
      <c r="L1266">
        <f>_xlfn.XLOOKUP(tblGenerador[[#This Row],[ID_Tarea]],tblTareas[ID],tblTareas[Frec Diaria],"")</f>
        <v>1</v>
      </c>
      <c r="M1266" t="str">
        <f>_xlfn.XLOOKUP(tblGenerador[[#This Row],[ID_Tarea]],tblTareas[ID],tblTareas[Excluir_Festivos],"")</f>
        <v>si</v>
      </c>
      <c r="N1266"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7" spans="1:14">
      <c r="A1267" s="6">
        <v>46033</v>
      </c>
      <c r="B1267">
        <f>IFERROR(_xlfn.XLOOKUP(tblGenerador[[#This Row],[Fecha]],tblCalendario[Fecha],tblCalendario[Num de Sem],""),"")</f>
        <v>2</v>
      </c>
      <c r="C1267" t="str">
        <f>IFERROR(_xlfn.XLOOKUP(tblGenerador[[#This Row],[Fecha]],tblCalendario[Fecha],tblCalendario[Dia Semana],""),"")</f>
        <v>domingo</v>
      </c>
      <c r="D1267">
        <f>IFERROR(_xlfn.XLOOKUP(tblGenerador[[#This Row],[Fecha]],tblCalendario[Fecha],tblCalendario[Mes],""),"")</f>
        <v>1</v>
      </c>
      <c r="E1267" t="s">
        <v>336</v>
      </c>
      <c r="F1267" t="str">
        <f>_xlfn.XLOOKUP(tblGenerador[[#This Row],[ID_Tarea]],tblTareas[ID],tblTareas[TAREAS],"")</f>
        <v>Revisión De Pares Confundidos</v>
      </c>
      <c r="G1267" t="str">
        <f>_xlfn.XLOOKUP(tblGenerador[[#This Row],[ID_Tarea]],tblTareas[ID],tblTareas[Tipo frecuencia],"")</f>
        <v>mensual</v>
      </c>
      <c r="H1267" t="str">
        <f>_xlfn.XLOOKUP(tblGenerador[[#This Row],[ID_Tarea]],tblTareas[ID],tblTareas[Regla frecuencia],"")</f>
        <v>dia 26</v>
      </c>
      <c r="I1267">
        <f>_xlfn.XLOOKUP(tblGenerador[[#This Row],[ID_Tarea]],tblTareas[ID],tblTareas[Duración Estándar (min)],"")</f>
        <v>120</v>
      </c>
      <c r="J1267" t="str">
        <f>_xlfn.XLOOKUP(tblGenerador[[#This Row],[ID_Tarea]],tblTareas[ID],tblTareas[Turno],"")</f>
        <v>Cualquiera</v>
      </c>
      <c r="K1267" t="str">
        <f>_xlfn.XLOOKUP(tblGenerador[[#This Row],[ID_Tarea]],tblTareas[ID],tblTareas[Puesto],"")</f>
        <v>Auxiliar Administrativo</v>
      </c>
      <c r="L1267">
        <f>_xlfn.XLOOKUP(tblGenerador[[#This Row],[ID_Tarea]],tblTareas[ID],tblTareas[Frec Diaria],"")</f>
        <v>1</v>
      </c>
      <c r="M1267" t="str">
        <f>_xlfn.XLOOKUP(tblGenerador[[#This Row],[ID_Tarea]],tblTareas[ID],tblTareas[Excluir_Festivos],"")</f>
        <v>si</v>
      </c>
      <c r="N1267"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8" spans="1:14">
      <c r="A1268" s="6">
        <v>46033</v>
      </c>
      <c r="B1268">
        <f>IFERROR(_xlfn.XLOOKUP(tblGenerador[[#This Row],[Fecha]],tblCalendario[Fecha],tblCalendario[Num de Sem],""),"")</f>
        <v>2</v>
      </c>
      <c r="C1268" t="str">
        <f>IFERROR(_xlfn.XLOOKUP(tblGenerador[[#This Row],[Fecha]],tblCalendario[Fecha],tblCalendario[Dia Semana],""),"")</f>
        <v>domingo</v>
      </c>
      <c r="D1268">
        <f>IFERROR(_xlfn.XLOOKUP(tblGenerador[[#This Row],[Fecha]],tblCalendario[Fecha],tblCalendario[Mes],""),"")</f>
        <v>1</v>
      </c>
      <c r="E1268" t="s">
        <v>337</v>
      </c>
      <c r="F1268" t="str">
        <f>_xlfn.XLOOKUP(tblGenerador[[#This Row],[ID_Tarea]],tblTareas[ID],tblTareas[TAREAS],"")</f>
        <v>Reimprimir Etiquetas Codigo de barra erroneas</v>
      </c>
      <c r="G1268" t="str">
        <f>_xlfn.XLOOKUP(tblGenerador[[#This Row],[ID_Tarea]],tblTareas[ID],tblTareas[Tipo frecuencia],"")</f>
        <v>mensual</v>
      </c>
      <c r="H1268" t="str">
        <f>_xlfn.XLOOKUP(tblGenerador[[#This Row],[ID_Tarea]],tblTareas[ID],tblTareas[Regla frecuencia],"")</f>
        <v>dia 26</v>
      </c>
      <c r="I1268">
        <f>_xlfn.XLOOKUP(tblGenerador[[#This Row],[ID_Tarea]],tblTareas[ID],tblTareas[Duración Estándar (min)],"")</f>
        <v>20</v>
      </c>
      <c r="J1268" t="str">
        <f>_xlfn.XLOOKUP(tblGenerador[[#This Row],[ID_Tarea]],tblTareas[ID],tblTareas[Turno],"")</f>
        <v>Cualquiera</v>
      </c>
      <c r="K1268" t="str">
        <f>_xlfn.XLOOKUP(tblGenerador[[#This Row],[ID_Tarea]],tblTareas[ID],tblTareas[Puesto],"")</f>
        <v>Auxiliar Administrativo</v>
      </c>
      <c r="L1268">
        <f>_xlfn.XLOOKUP(tblGenerador[[#This Row],[ID_Tarea]],tblTareas[ID],tblTareas[Frec Diaria],"")</f>
        <v>1</v>
      </c>
      <c r="M1268" t="str">
        <f>_xlfn.XLOOKUP(tblGenerador[[#This Row],[ID_Tarea]],tblTareas[ID],tblTareas[Excluir_Festivos],"")</f>
        <v>si</v>
      </c>
      <c r="N1268"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69" spans="1:14">
      <c r="A1269" s="6">
        <v>46033</v>
      </c>
      <c r="B1269">
        <f>IFERROR(_xlfn.XLOOKUP(tblGenerador[[#This Row],[Fecha]],tblCalendario[Fecha],tblCalendario[Num de Sem],""),"")</f>
        <v>2</v>
      </c>
      <c r="C1269" t="str">
        <f>IFERROR(_xlfn.XLOOKUP(tblGenerador[[#This Row],[Fecha]],tblCalendario[Fecha],tblCalendario[Dia Semana],""),"")</f>
        <v>domingo</v>
      </c>
      <c r="D1269">
        <f>IFERROR(_xlfn.XLOOKUP(tblGenerador[[#This Row],[Fecha]],tblCalendario[Fecha],tblCalendario[Mes],""),"")</f>
        <v>1</v>
      </c>
      <c r="E1269" t="s">
        <v>338</v>
      </c>
      <c r="F1269" t="str">
        <f>_xlfn.XLOOKUP(tblGenerador[[#This Row],[ID_Tarea]],tblTareas[ID],tblTareas[TAREAS],"")</f>
        <v>Registrar Bajas Por Defectos</v>
      </c>
      <c r="G1269" t="str">
        <f>_xlfn.XLOOKUP(tblGenerador[[#This Row],[ID_Tarea]],tblTareas[ID],tblTareas[Tipo frecuencia],"")</f>
        <v>mensual</v>
      </c>
      <c r="H1269" t="str">
        <f>_xlfn.XLOOKUP(tblGenerador[[#This Row],[ID_Tarea]],tblTareas[ID],tblTareas[Regla frecuencia],"")</f>
        <v>dia 26</v>
      </c>
      <c r="I1269">
        <f>_xlfn.XLOOKUP(tblGenerador[[#This Row],[ID_Tarea]],tblTareas[ID],tblTareas[Duración Estándar (min)],"")</f>
        <v>15</v>
      </c>
      <c r="J1269" t="str">
        <f>_xlfn.XLOOKUP(tblGenerador[[#This Row],[ID_Tarea]],tblTareas[ID],tblTareas[Turno],"")</f>
        <v>Cualquiera</v>
      </c>
      <c r="K1269" t="str">
        <f>_xlfn.XLOOKUP(tblGenerador[[#This Row],[ID_Tarea]],tblTareas[ID],tblTareas[Puesto],"")</f>
        <v>Auxiliar Administrativo</v>
      </c>
      <c r="L1269">
        <f>_xlfn.XLOOKUP(tblGenerador[[#This Row],[ID_Tarea]],tblTareas[ID],tblTareas[Frec Diaria],"")</f>
        <v>1</v>
      </c>
      <c r="M1269" t="str">
        <f>_xlfn.XLOOKUP(tblGenerador[[#This Row],[ID_Tarea]],tblTareas[ID],tblTareas[Excluir_Festivos],"")</f>
        <v>si</v>
      </c>
      <c r="N1269"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0" spans="1:14">
      <c r="A1270" s="6">
        <v>46033</v>
      </c>
      <c r="B1270">
        <f>IFERROR(_xlfn.XLOOKUP(tblGenerador[[#This Row],[Fecha]],tblCalendario[Fecha],tblCalendario[Num de Sem],""),"")</f>
        <v>2</v>
      </c>
      <c r="C1270" t="str">
        <f>IFERROR(_xlfn.XLOOKUP(tblGenerador[[#This Row],[Fecha]],tblCalendario[Fecha],tblCalendario[Dia Semana],""),"")</f>
        <v>domingo</v>
      </c>
      <c r="D1270">
        <f>IFERROR(_xlfn.XLOOKUP(tblGenerador[[#This Row],[Fecha]],tblCalendario[Fecha],tblCalendario[Mes],""),"")</f>
        <v>1</v>
      </c>
      <c r="E1270" t="s">
        <v>339</v>
      </c>
      <c r="F1270" t="str">
        <f>_xlfn.XLOOKUP(tblGenerador[[#This Row],[ID_Tarea]],tblTareas[ID],tblTareas[TAREAS],"")</f>
        <v>Revisar Lectores De Códigos</v>
      </c>
      <c r="G1270" t="str">
        <f>_xlfn.XLOOKUP(tblGenerador[[#This Row],[ID_Tarea]],tblTareas[ID],tblTareas[Tipo frecuencia],"")</f>
        <v>mensual</v>
      </c>
      <c r="H1270" t="str">
        <f>_xlfn.XLOOKUP(tblGenerador[[#This Row],[ID_Tarea]],tblTareas[ID],tblTareas[Regla frecuencia],"")</f>
        <v>dia 24</v>
      </c>
      <c r="I1270">
        <f>_xlfn.XLOOKUP(tblGenerador[[#This Row],[ID_Tarea]],tblTareas[ID],tblTareas[Duración Estándar (min)],"")</f>
        <v>5</v>
      </c>
      <c r="J1270" t="str">
        <f>_xlfn.XLOOKUP(tblGenerador[[#This Row],[ID_Tarea]],tblTareas[ID],tblTareas[Turno],"")</f>
        <v>Cualquiera</v>
      </c>
      <c r="K1270" t="str">
        <f>_xlfn.XLOOKUP(tblGenerador[[#This Row],[ID_Tarea]],tblTareas[ID],tblTareas[Puesto],"")</f>
        <v>Auxiliar Administrativo</v>
      </c>
      <c r="L1270">
        <f>_xlfn.XLOOKUP(tblGenerador[[#This Row],[ID_Tarea]],tblTareas[ID],tblTareas[Frec Diaria],"")</f>
        <v>1</v>
      </c>
      <c r="M1270" t="str">
        <f>_xlfn.XLOOKUP(tblGenerador[[#This Row],[ID_Tarea]],tblTareas[ID],tblTareas[Excluir_Festivos],"")</f>
        <v>si</v>
      </c>
      <c r="N1270"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1" spans="1:14">
      <c r="A1271" s="6">
        <v>46033</v>
      </c>
      <c r="B1271">
        <f>IFERROR(_xlfn.XLOOKUP(tblGenerador[[#This Row],[Fecha]],tblCalendario[Fecha],tblCalendario[Num de Sem],""),"")</f>
        <v>2</v>
      </c>
      <c r="C1271" t="str">
        <f>IFERROR(_xlfn.XLOOKUP(tblGenerador[[#This Row],[Fecha]],tblCalendario[Fecha],tblCalendario[Dia Semana],""),"")</f>
        <v>domingo</v>
      </c>
      <c r="D1271">
        <f>IFERROR(_xlfn.XLOOKUP(tblGenerador[[#This Row],[Fecha]],tblCalendario[Fecha],tblCalendario[Mes],""),"")</f>
        <v>1</v>
      </c>
      <c r="E1271" t="s">
        <v>340</v>
      </c>
      <c r="F1271" t="str">
        <f>_xlfn.XLOOKUP(tblGenerador[[#This Row],[ID_Tarea]],tblTareas[ID],tblTareas[TAREAS],"")</f>
        <v>Revisión Y Lectura De Inventario (Dia 27)</v>
      </c>
      <c r="G1271" t="str">
        <f>_xlfn.XLOOKUP(tblGenerador[[#This Row],[ID_Tarea]],tblTareas[ID],tblTareas[Tipo frecuencia],"")</f>
        <v>mensual</v>
      </c>
      <c r="H1271" t="str">
        <f>_xlfn.XLOOKUP(tblGenerador[[#This Row],[ID_Tarea]],tblTareas[ID],tblTareas[Regla frecuencia],"")</f>
        <v>dia 27</v>
      </c>
      <c r="I1271">
        <f>_xlfn.XLOOKUP(tblGenerador[[#This Row],[ID_Tarea]],tblTareas[ID],tblTareas[Duración Estándar (min)],"")</f>
        <v>480</v>
      </c>
      <c r="J1271" t="str">
        <f>_xlfn.XLOOKUP(tblGenerador[[#This Row],[ID_Tarea]],tblTareas[ID],tblTareas[Turno],"")</f>
        <v>Cualquiera</v>
      </c>
      <c r="K1271" t="str">
        <f>_xlfn.XLOOKUP(tblGenerador[[#This Row],[ID_Tarea]],tblTareas[ID],tblTareas[Puesto],"")</f>
        <v>Auxiliar Administrativo</v>
      </c>
      <c r="L1271">
        <f>_xlfn.XLOOKUP(tblGenerador[[#This Row],[ID_Tarea]],tblTareas[ID],tblTareas[Frec Diaria],"")</f>
        <v>1</v>
      </c>
      <c r="M1271" t="str">
        <f>_xlfn.XLOOKUP(tblGenerador[[#This Row],[ID_Tarea]],tblTareas[ID],tblTareas[Excluir_Festivos],"")</f>
        <v>si</v>
      </c>
      <c r="N1271"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2" spans="1:14">
      <c r="A1272" s="6">
        <v>46033</v>
      </c>
      <c r="B1272">
        <f>IFERROR(_xlfn.XLOOKUP(tblGenerador[[#This Row],[Fecha]],tblCalendario[Fecha],tblCalendario[Num de Sem],""),"")</f>
        <v>2</v>
      </c>
      <c r="C1272" t="str">
        <f>IFERROR(_xlfn.XLOOKUP(tblGenerador[[#This Row],[Fecha]],tblCalendario[Fecha],tblCalendario[Dia Semana],""),"")</f>
        <v>domingo</v>
      </c>
      <c r="D1272">
        <f>IFERROR(_xlfn.XLOOKUP(tblGenerador[[#This Row],[Fecha]],tblCalendario[Fecha],tblCalendario[Mes],""),"")</f>
        <v>1</v>
      </c>
      <c r="E1272" t="s">
        <v>341</v>
      </c>
      <c r="F1272" t="str">
        <f>_xlfn.XLOOKUP(tblGenerador[[#This Row],[ID_Tarea]],tblTareas[ID],tblTareas[TAREAS],"")</f>
        <v>Solicitar/Registrar Nc En Devoluciones Por Defecto</v>
      </c>
      <c r="G1272" t="str">
        <f>_xlfn.XLOOKUP(tblGenerador[[#This Row],[ID_Tarea]],tblTareas[ID],tblTareas[Tipo frecuencia],"")</f>
        <v>Mensual</v>
      </c>
      <c r="H1272" t="str">
        <f>_xlfn.XLOOKUP(tblGenerador[[#This Row],[ID_Tarea]],tblTareas[ID],tblTareas[Regla frecuencia],"")</f>
        <v>martes</v>
      </c>
      <c r="I1272">
        <f>_xlfn.XLOOKUP(tblGenerador[[#This Row],[ID_Tarea]],tblTareas[ID],tblTareas[Duración Estándar (min)],"")</f>
        <v>5</v>
      </c>
      <c r="J1272" t="str">
        <f>_xlfn.XLOOKUP(tblGenerador[[#This Row],[ID_Tarea]],tblTareas[ID],tblTareas[Turno],"")</f>
        <v>Cualquiera</v>
      </c>
      <c r="K1272" t="str">
        <f>_xlfn.XLOOKUP(tblGenerador[[#This Row],[ID_Tarea]],tblTareas[ID],tblTareas[Puesto],"")</f>
        <v>Auxiliar Administrativo</v>
      </c>
      <c r="L1272">
        <f>_xlfn.XLOOKUP(tblGenerador[[#This Row],[ID_Tarea]],tblTareas[ID],tblTareas[Frec Diaria],"")</f>
        <v>1</v>
      </c>
      <c r="M1272" t="str">
        <f>_xlfn.XLOOKUP(tblGenerador[[#This Row],[ID_Tarea]],tblTareas[ID],tblTareas[Excluir_Festivos],"")</f>
        <v>si</v>
      </c>
      <c r="N1272"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3" spans="1:14">
      <c r="A1273" s="6">
        <v>46033</v>
      </c>
      <c r="B1273">
        <f>IFERROR(_xlfn.XLOOKUP(tblGenerador[[#This Row],[Fecha]],tblCalendario[Fecha],tblCalendario[Num de Sem],""),"")</f>
        <v>2</v>
      </c>
      <c r="C1273" t="str">
        <f>IFERROR(_xlfn.XLOOKUP(tblGenerador[[#This Row],[Fecha]],tblCalendario[Fecha],tblCalendario[Dia Semana],""),"")</f>
        <v>domingo</v>
      </c>
      <c r="D1273">
        <f>IFERROR(_xlfn.XLOOKUP(tblGenerador[[#This Row],[Fecha]],tblCalendario[Fecha],tblCalendario[Mes],""),"")</f>
        <v>1</v>
      </c>
      <c r="E1273" t="s">
        <v>342</v>
      </c>
      <c r="F1273" t="str">
        <f>_xlfn.XLOOKUP(tblGenerador[[#This Row],[ID_Tarea]],tblTareas[ID],tblTareas[TAREAS],"")</f>
        <v>Enviar Devoluciones Por Defecto, O Destruirlos</v>
      </c>
      <c r="G1273" t="str">
        <f>_xlfn.XLOOKUP(tblGenerador[[#This Row],[ID_Tarea]],tblTareas[ID],tblTareas[Tipo frecuencia],"")</f>
        <v>semanal</v>
      </c>
      <c r="H1273" t="str">
        <f>_xlfn.XLOOKUP(tblGenerador[[#This Row],[ID_Tarea]],tblTareas[ID],tblTareas[Regla frecuencia],"")</f>
        <v>lunes</v>
      </c>
      <c r="I1273">
        <f>_xlfn.XLOOKUP(tblGenerador[[#This Row],[ID_Tarea]],tblTareas[ID],tblTareas[Duración Estándar (min)],"")</f>
        <v>50</v>
      </c>
      <c r="J1273" t="str">
        <f>_xlfn.XLOOKUP(tblGenerador[[#This Row],[ID_Tarea]],tblTareas[ID],tblTareas[Turno],"")</f>
        <v>Cualquiera</v>
      </c>
      <c r="K1273" t="str">
        <f>_xlfn.XLOOKUP(tblGenerador[[#This Row],[ID_Tarea]],tblTareas[ID],tblTareas[Puesto],"")</f>
        <v>Auxiliar Administrativo</v>
      </c>
      <c r="L1273">
        <f>_xlfn.XLOOKUP(tblGenerador[[#This Row],[ID_Tarea]],tblTareas[ID],tblTareas[Frec Diaria],"")</f>
        <v>1</v>
      </c>
      <c r="M1273" t="str">
        <f>_xlfn.XLOOKUP(tblGenerador[[#This Row],[ID_Tarea]],tblTareas[ID],tblTareas[Excluir_Festivos],"")</f>
        <v>si</v>
      </c>
      <c r="N1273"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4" spans="1:14">
      <c r="A1274" s="6">
        <v>46033</v>
      </c>
      <c r="B1274">
        <f>IFERROR(_xlfn.XLOOKUP(tblGenerador[[#This Row],[Fecha]],tblCalendario[Fecha],tblCalendario[Num de Sem],""),"")</f>
        <v>2</v>
      </c>
      <c r="C1274" t="str">
        <f>IFERROR(_xlfn.XLOOKUP(tblGenerador[[#This Row],[Fecha]],tblCalendario[Fecha],tblCalendario[Dia Semana],""),"")</f>
        <v>domingo</v>
      </c>
      <c r="D1274">
        <f>IFERROR(_xlfn.XLOOKUP(tblGenerador[[#This Row],[Fecha]],tblCalendario[Fecha],tblCalendario[Mes],""),"")</f>
        <v>1</v>
      </c>
      <c r="E1274" t="s">
        <v>343</v>
      </c>
      <c r="F1274" t="str">
        <f>_xlfn.XLOOKUP(tblGenerador[[#This Row],[ID_Tarea]],tblTareas[ID],tblTareas[TAREAS],"")</f>
        <v>Entrega De Siguiente Check List Coordinador / Corte Caja</v>
      </c>
      <c r="G1274" t="str">
        <f>_xlfn.XLOOKUP(tblGenerador[[#This Row],[ID_Tarea]],tblTareas[ID],tblTareas[Tipo frecuencia],"")</f>
        <v>mensual</v>
      </c>
      <c r="H1274" t="str">
        <f>_xlfn.XLOOKUP(tblGenerador[[#This Row],[ID_Tarea]],tblTareas[ID],tblTareas[Regla frecuencia],"")</f>
        <v>dia 24</v>
      </c>
      <c r="I1274">
        <f>_xlfn.XLOOKUP(tblGenerador[[#This Row],[ID_Tarea]],tblTareas[ID],tblTareas[Duración Estándar (min)],"")</f>
        <v>5</v>
      </c>
      <c r="J1274" t="str">
        <f>_xlfn.XLOOKUP(tblGenerador[[#This Row],[ID_Tarea]],tblTareas[ID],tblTareas[Turno],"")</f>
        <v>Cualquiera</v>
      </c>
      <c r="K1274" t="str">
        <f>_xlfn.XLOOKUP(tblGenerador[[#This Row],[ID_Tarea]],tblTareas[ID],tblTareas[Puesto],"")</f>
        <v>Auxiliar Administrativo</v>
      </c>
      <c r="L1274">
        <f>_xlfn.XLOOKUP(tblGenerador[[#This Row],[ID_Tarea]],tblTareas[ID],tblTareas[Frec Diaria],"")</f>
        <v>1</v>
      </c>
      <c r="M1274" t="str">
        <f>_xlfn.XLOOKUP(tblGenerador[[#This Row],[ID_Tarea]],tblTareas[ID],tblTareas[Excluir_Festivos],"")</f>
        <v>si</v>
      </c>
      <c r="N1274"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5" spans="1:14">
      <c r="A1275" s="6">
        <v>46033</v>
      </c>
      <c r="B1275">
        <f>IFERROR(_xlfn.XLOOKUP(tblGenerador[[#This Row],[Fecha]],tblCalendario[Fecha],tblCalendario[Num de Sem],""),"")</f>
        <v>2</v>
      </c>
      <c r="C1275" t="str">
        <f>IFERROR(_xlfn.XLOOKUP(tblGenerador[[#This Row],[Fecha]],tblCalendario[Fecha],tblCalendario[Dia Semana],""),"")</f>
        <v>domingo</v>
      </c>
      <c r="D1275">
        <f>IFERROR(_xlfn.XLOOKUP(tblGenerador[[#This Row],[Fecha]],tblCalendario[Fecha],tblCalendario[Mes],""),"")</f>
        <v>1</v>
      </c>
      <c r="E1275" t="s">
        <v>4695</v>
      </c>
      <c r="F1275" t="str">
        <f>_xlfn.XLOOKUP(tblGenerador[[#This Row],[ID_Tarea]],tblTareas[ID],tblTareas[TAREAS],"")</f>
        <v>Generar PreNomina</v>
      </c>
      <c r="G1275" t="str">
        <f>_xlfn.XLOOKUP(tblGenerador[[#This Row],[ID_Tarea]],tblTareas[ID],tblTareas[Tipo frecuencia],"")</f>
        <v>semanal</v>
      </c>
      <c r="H1275" t="str">
        <f>_xlfn.XLOOKUP(tblGenerador[[#This Row],[ID_Tarea]],tblTareas[ID],tblTareas[Regla frecuencia],"")</f>
        <v>sábado</v>
      </c>
      <c r="I1275">
        <f>_xlfn.XLOOKUP(tblGenerador[[#This Row],[ID_Tarea]],tblTareas[ID],tblTareas[Duración Estándar (min)],"")</f>
        <v>120</v>
      </c>
      <c r="J1275" t="str">
        <f>_xlfn.XLOOKUP(tblGenerador[[#This Row],[ID_Tarea]],tblTareas[ID],tblTareas[Turno],"")</f>
        <v>Cualquiera</v>
      </c>
      <c r="K1275" t="str">
        <f>_xlfn.XLOOKUP(tblGenerador[[#This Row],[ID_Tarea]],tblTareas[ID],tblTareas[Puesto],"")</f>
        <v>Auxiliar Administrativo</v>
      </c>
      <c r="L1275">
        <f>_xlfn.XLOOKUP(tblGenerador[[#This Row],[ID_Tarea]],tblTareas[ID],tblTareas[Frec Diaria],"")</f>
        <v>1</v>
      </c>
      <c r="M1275" t="str">
        <f>_xlfn.XLOOKUP(tblGenerador[[#This Row],[ID_Tarea]],tblTareas[ID],tblTareas[Excluir_Festivos],"")</f>
        <v>si</v>
      </c>
      <c r="N1275" t="str">
        <f>IF(tblGenerador[[#This Row],[Tipo_Frecuencia]]="diario",IF(OR(LOWER(TRIM(tblGenerador[[#This Row],[Regla_Frecuencia]]))="diario",AND(OR(LOWER(TRIM(tblGenerador[[#This Row],[Regla_Frecuencia]]))="lunes a sabado",LOWER(TRIM(tblGenerador[[#This Row],[Regla_Frecuencia]]))="lunes a sábado"),WEEKDAY(tblGenerador[[#This Row],[Fecha]],2)&lt;=6),AND(LOWER(TRIM(tblGenerador[[#This Row],[Regla_Frecuencia]]))="lunes a viernes",WEEKDAY(tblGenerador[[#This Row],[Fecha]],2)&lt;=5),ISNUMBER(SEARCH(LOWER(tblGenerador[[#This Row],[Día]]),LOWER(tblGenerador[[#This Row],[Regla_Frecuencia]])))),"Sí","No"),IF(AND(tblGenerador[[#This Row],[Tipo_Frecuencia]]="semanal",ISNUMBER(SEARCH(LOWER(tblGenerador[[#This Row],[Día]]),LOWER(tblGenerador[[#This Row],[Regla_Frecuencia]])))),"Sí",IF(AND(OR(tblGenerador[[#This Row],[Tipo_Frecuencia]]="mensual",tblGenerador[[#This Row],[Tipo_Frecuencia]]="quincenal",tblGenerador[[#This Row],[Tipo_Frecuencia]]="personalizada"),ISNUMBER(SEARCH("dia "&amp;DAY(tblGenerador[[#This Row],[Fecha]])&amp;",",LOWER(tblGenerador[[#This Row],[Regla_Frecuencia]])&amp;","))),"Sí","No")))</f>
        <v>No</v>
      </c>
    </row>
    <row r="1276" spans="1:14">
      <c r="A1276" s="6"/>
    </row>
    <row r="1277" spans="1:14">
      <c r="A1277" s="6"/>
    </row>
    <row r="1278" spans="1:14">
      <c r="A1278" s="6"/>
    </row>
    <row r="1279" spans="1:14">
      <c r="A1279" s="6"/>
    </row>
    <row r="1280" spans="1:14">
      <c r="A1280" s="6"/>
    </row>
    <row r="1281" spans="1:1">
      <c r="A1281" s="6"/>
    </row>
    <row r="1282" spans="1:1">
      <c r="A1282" s="6"/>
    </row>
    <row r="1283" spans="1:1">
      <c r="A1283" s="6"/>
    </row>
    <row r="1284" spans="1:1">
      <c r="A1284" s="6"/>
    </row>
    <row r="1285" spans="1:1">
      <c r="A1285" s="6"/>
    </row>
    <row r="1286" spans="1:1">
      <c r="A1286" s="6"/>
    </row>
    <row r="1287" spans="1:1">
      <c r="A1287" s="6"/>
    </row>
    <row r="1288" spans="1:1">
      <c r="A1288" s="6"/>
    </row>
    <row r="1289" spans="1:1">
      <c r="A1289" s="6"/>
    </row>
    <row r="1290" spans="1:1">
      <c r="A1290" s="6"/>
    </row>
    <row r="1291" spans="1:1">
      <c r="A1291" s="6"/>
    </row>
    <row r="1292" spans="1:1">
      <c r="A1292" s="6"/>
    </row>
    <row r="1293" spans="1:1">
      <c r="A1293" s="6"/>
    </row>
    <row r="1294" spans="1:1">
      <c r="A1294" s="6"/>
    </row>
    <row r="1295" spans="1:1">
      <c r="A1295" s="6"/>
    </row>
    <row r="1296" spans="1:1">
      <c r="A1296" s="6"/>
    </row>
    <row r="1297" spans="1:1">
      <c r="A1297" s="6"/>
    </row>
    <row r="1298" spans="1:1">
      <c r="A1298" s="6"/>
    </row>
    <row r="1299" spans="1:1">
      <c r="A1299" s="6"/>
    </row>
    <row r="1300" spans="1:1">
      <c r="A1300" s="6"/>
    </row>
    <row r="1301" spans="1:1">
      <c r="A1301" s="6"/>
    </row>
    <row r="1302" spans="1:1">
      <c r="A1302" s="6"/>
    </row>
    <row r="1303" spans="1:1">
      <c r="A1303" s="6"/>
    </row>
  </sheetData>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EAA44-F0A0-4C02-8140-71AE940D3979}">
  <sheetPr codeName="Hoja15"/>
  <dimension ref="A1:N183"/>
  <sheetViews>
    <sheetView zoomScale="40" zoomScaleNormal="40" workbookViewId="0">
      <selection activeCell="E17" sqref="E17"/>
    </sheetView>
  </sheetViews>
  <sheetFormatPr baseColWidth="10" defaultRowHeight="13.5"/>
  <cols>
    <col min="1" max="1" width="6.6875" bestFit="1" customWidth="1"/>
    <col min="2" max="2" width="10.4375" bestFit="1" customWidth="1"/>
    <col min="3" max="3" width="7" bestFit="1" customWidth="1"/>
    <col min="4" max="4" width="26.875" bestFit="1" customWidth="1"/>
    <col min="5" max="5" width="37.4375" bestFit="1" customWidth="1"/>
    <col min="6" max="6" width="8.4375" bestFit="1" customWidth="1"/>
    <col min="7" max="7" width="16.6875" bestFit="1" customWidth="1"/>
    <col min="8" max="10" width="8.5625" bestFit="1" customWidth="1"/>
    <col min="11" max="11" width="8.3125" bestFit="1" customWidth="1"/>
    <col min="12" max="12" width="8.125" bestFit="1" customWidth="1"/>
    <col min="13" max="13" width="8.5625" bestFit="1" customWidth="1"/>
    <col min="14" max="14" width="9.5625" bestFit="1" customWidth="1"/>
  </cols>
  <sheetData>
    <row r="1" spans="1:14">
      <c r="A1" t="s">
        <v>378</v>
      </c>
      <c r="B1" t="s">
        <v>19</v>
      </c>
      <c r="C1" t="s">
        <v>1</v>
      </c>
      <c r="D1" t="s">
        <v>647</v>
      </c>
      <c r="E1" t="s">
        <v>13</v>
      </c>
      <c r="F1" t="s">
        <v>21</v>
      </c>
      <c r="G1" t="s">
        <v>1273</v>
      </c>
      <c r="H1" t="s">
        <v>640</v>
      </c>
      <c r="I1" t="s">
        <v>641</v>
      </c>
      <c r="J1" t="s">
        <v>642</v>
      </c>
      <c r="K1" t="s">
        <v>643</v>
      </c>
      <c r="L1" t="s">
        <v>644</v>
      </c>
      <c r="M1" t="s">
        <v>645</v>
      </c>
      <c r="N1" t="s">
        <v>646</v>
      </c>
    </row>
    <row r="2" spans="1:14">
      <c r="A2">
        <v>2026</v>
      </c>
      <c r="B2">
        <v>2</v>
      </c>
      <c r="C2">
        <v>1</v>
      </c>
      <c r="D2" t="s">
        <v>443</v>
      </c>
      <c r="E2" t="s">
        <v>387</v>
      </c>
      <c r="G2">
        <v>1</v>
      </c>
      <c r="H2">
        <v>1</v>
      </c>
      <c r="I2">
        <v>1</v>
      </c>
      <c r="J2">
        <v>1</v>
      </c>
      <c r="K2">
        <v>1</v>
      </c>
      <c r="L2">
        <v>1</v>
      </c>
      <c r="M2">
        <v>1</v>
      </c>
      <c r="N2">
        <v>0</v>
      </c>
    </row>
    <row r="3" spans="1:14">
      <c r="A3">
        <v>2026</v>
      </c>
      <c r="B3">
        <v>2</v>
      </c>
      <c r="C3">
        <v>1</v>
      </c>
      <c r="D3" t="s">
        <v>443</v>
      </c>
      <c r="E3" t="s">
        <v>583</v>
      </c>
      <c r="G3">
        <v>1</v>
      </c>
      <c r="H3">
        <v>1</v>
      </c>
      <c r="I3">
        <v>1</v>
      </c>
      <c r="J3">
        <v>1</v>
      </c>
      <c r="K3">
        <v>1</v>
      </c>
      <c r="L3">
        <v>1</v>
      </c>
      <c r="M3">
        <v>1</v>
      </c>
      <c r="N3">
        <v>0</v>
      </c>
    </row>
    <row r="4" spans="1:14">
      <c r="A4">
        <v>2026</v>
      </c>
      <c r="B4">
        <v>2</v>
      </c>
      <c r="C4">
        <v>1</v>
      </c>
      <c r="D4" t="s">
        <v>344</v>
      </c>
      <c r="E4" t="s">
        <v>388</v>
      </c>
      <c r="G4">
        <v>1</v>
      </c>
      <c r="H4">
        <v>1</v>
      </c>
      <c r="I4">
        <v>1</v>
      </c>
      <c r="J4">
        <v>1</v>
      </c>
      <c r="K4">
        <v>1</v>
      </c>
      <c r="L4">
        <v>1</v>
      </c>
      <c r="M4">
        <v>1</v>
      </c>
      <c r="N4">
        <v>0</v>
      </c>
    </row>
    <row r="5" spans="1:14">
      <c r="A5">
        <v>2026</v>
      </c>
      <c r="B5">
        <v>2</v>
      </c>
      <c r="C5">
        <v>1</v>
      </c>
      <c r="D5" t="s">
        <v>488</v>
      </c>
      <c r="E5" t="s">
        <v>592</v>
      </c>
      <c r="G5">
        <v>1</v>
      </c>
      <c r="H5">
        <v>1</v>
      </c>
      <c r="I5">
        <v>1</v>
      </c>
      <c r="J5">
        <v>1</v>
      </c>
      <c r="K5">
        <v>1</v>
      </c>
      <c r="L5">
        <v>1</v>
      </c>
      <c r="M5">
        <v>1</v>
      </c>
      <c r="N5">
        <v>0</v>
      </c>
    </row>
    <row r="6" spans="1:14">
      <c r="A6">
        <v>2026</v>
      </c>
      <c r="B6">
        <v>2</v>
      </c>
      <c r="C6">
        <v>1</v>
      </c>
      <c r="D6" t="s">
        <v>488</v>
      </c>
      <c r="E6" t="s">
        <v>592</v>
      </c>
      <c r="G6">
        <v>1</v>
      </c>
      <c r="H6">
        <v>1</v>
      </c>
      <c r="I6">
        <v>1</v>
      </c>
      <c r="J6">
        <v>1</v>
      </c>
      <c r="K6">
        <v>1</v>
      </c>
      <c r="L6">
        <v>1</v>
      </c>
      <c r="M6">
        <v>1</v>
      </c>
      <c r="N6">
        <v>0</v>
      </c>
    </row>
    <row r="7" spans="1:14">
      <c r="A7">
        <v>2026</v>
      </c>
      <c r="B7">
        <v>2</v>
      </c>
      <c r="C7">
        <v>1</v>
      </c>
      <c r="D7" t="s">
        <v>488</v>
      </c>
      <c r="E7" t="s">
        <v>592</v>
      </c>
      <c r="G7">
        <v>1</v>
      </c>
      <c r="H7">
        <v>1</v>
      </c>
      <c r="I7">
        <v>1</v>
      </c>
      <c r="J7">
        <v>1</v>
      </c>
      <c r="K7">
        <v>1</v>
      </c>
      <c r="L7">
        <v>1</v>
      </c>
      <c r="M7">
        <v>1</v>
      </c>
      <c r="N7">
        <v>0</v>
      </c>
    </row>
    <row r="8" spans="1:14">
      <c r="A8">
        <v>2026</v>
      </c>
      <c r="B8">
        <v>2</v>
      </c>
      <c r="C8">
        <v>1</v>
      </c>
      <c r="D8" t="s">
        <v>488</v>
      </c>
      <c r="E8" t="s">
        <v>592</v>
      </c>
      <c r="G8">
        <v>1</v>
      </c>
      <c r="H8">
        <v>1</v>
      </c>
      <c r="I8">
        <v>1</v>
      </c>
      <c r="J8">
        <v>1</v>
      </c>
      <c r="K8">
        <v>1</v>
      </c>
      <c r="L8">
        <v>1</v>
      </c>
      <c r="M8">
        <v>1</v>
      </c>
      <c r="N8">
        <v>0</v>
      </c>
    </row>
    <row r="9" spans="1:14">
      <c r="A9">
        <v>2026</v>
      </c>
      <c r="B9">
        <v>2</v>
      </c>
      <c r="C9">
        <v>1</v>
      </c>
      <c r="D9" t="s">
        <v>488</v>
      </c>
      <c r="E9" t="s">
        <v>486</v>
      </c>
      <c r="G9">
        <v>1</v>
      </c>
      <c r="H9">
        <v>1</v>
      </c>
      <c r="I9">
        <v>1</v>
      </c>
      <c r="J9">
        <v>1</v>
      </c>
      <c r="K9">
        <v>1</v>
      </c>
      <c r="L9">
        <v>1</v>
      </c>
      <c r="M9">
        <v>1</v>
      </c>
      <c r="N9">
        <v>0</v>
      </c>
    </row>
    <row r="10" spans="1:14">
      <c r="A10">
        <v>2026</v>
      </c>
      <c r="B10">
        <v>2</v>
      </c>
      <c r="C10">
        <v>1</v>
      </c>
      <c r="D10" t="s">
        <v>488</v>
      </c>
      <c r="E10" t="s">
        <v>389</v>
      </c>
      <c r="G10">
        <v>1</v>
      </c>
      <c r="H10">
        <v>1</v>
      </c>
      <c r="I10">
        <v>1</v>
      </c>
      <c r="J10">
        <v>1</v>
      </c>
      <c r="K10">
        <v>1</v>
      </c>
      <c r="L10">
        <v>1</v>
      </c>
      <c r="M10">
        <v>1</v>
      </c>
      <c r="N10">
        <v>0</v>
      </c>
    </row>
    <row r="11" spans="1:14">
      <c r="A11">
        <v>2026</v>
      </c>
      <c r="B11">
        <v>2</v>
      </c>
      <c r="C11">
        <v>1</v>
      </c>
      <c r="D11" t="s">
        <v>488</v>
      </c>
      <c r="E11" t="s">
        <v>389</v>
      </c>
      <c r="G11">
        <v>1</v>
      </c>
      <c r="H11">
        <v>1</v>
      </c>
      <c r="I11">
        <v>1</v>
      </c>
      <c r="J11">
        <v>1</v>
      </c>
      <c r="K11">
        <v>1</v>
      </c>
      <c r="L11">
        <v>1</v>
      </c>
      <c r="M11">
        <v>1</v>
      </c>
      <c r="N11">
        <v>0</v>
      </c>
    </row>
    <row r="12" spans="1:14">
      <c r="A12">
        <v>2026</v>
      </c>
      <c r="B12">
        <v>2</v>
      </c>
      <c r="C12">
        <v>1</v>
      </c>
      <c r="D12" t="s">
        <v>587</v>
      </c>
      <c r="E12" t="s">
        <v>601</v>
      </c>
      <c r="G12">
        <v>1</v>
      </c>
      <c r="H12">
        <v>1</v>
      </c>
      <c r="I12">
        <v>1</v>
      </c>
      <c r="J12">
        <v>1</v>
      </c>
      <c r="K12">
        <v>1</v>
      </c>
      <c r="L12">
        <v>1</v>
      </c>
      <c r="M12">
        <v>1</v>
      </c>
      <c r="N12">
        <v>0</v>
      </c>
    </row>
    <row r="13" spans="1:14">
      <c r="A13">
        <v>2026</v>
      </c>
      <c r="B13">
        <v>2</v>
      </c>
      <c r="C13">
        <v>1</v>
      </c>
      <c r="D13" t="s">
        <v>587</v>
      </c>
      <c r="E13" t="s">
        <v>601</v>
      </c>
      <c r="G13">
        <v>1</v>
      </c>
      <c r="H13">
        <v>1</v>
      </c>
      <c r="I13">
        <v>1</v>
      </c>
      <c r="J13">
        <v>1</v>
      </c>
      <c r="K13">
        <v>1</v>
      </c>
      <c r="L13">
        <v>1</v>
      </c>
      <c r="M13">
        <v>1</v>
      </c>
      <c r="N13">
        <v>0</v>
      </c>
    </row>
    <row r="14" spans="1:14">
      <c r="A14">
        <v>2026</v>
      </c>
      <c r="B14">
        <v>2</v>
      </c>
      <c r="C14">
        <v>1</v>
      </c>
      <c r="D14" t="s">
        <v>587</v>
      </c>
      <c r="E14" t="s">
        <v>601</v>
      </c>
      <c r="G14">
        <v>1</v>
      </c>
      <c r="H14">
        <v>1</v>
      </c>
      <c r="I14">
        <v>1</v>
      </c>
      <c r="J14">
        <v>1</v>
      </c>
      <c r="K14">
        <v>1</v>
      </c>
      <c r="L14">
        <v>1</v>
      </c>
      <c r="M14">
        <v>1</v>
      </c>
      <c r="N14">
        <v>0</v>
      </c>
    </row>
    <row r="15" spans="1:14">
      <c r="A15">
        <v>2026</v>
      </c>
      <c r="B15">
        <v>2</v>
      </c>
      <c r="C15">
        <v>1</v>
      </c>
      <c r="D15" t="s">
        <v>587</v>
      </c>
      <c r="E15" t="s">
        <v>601</v>
      </c>
      <c r="G15">
        <v>1</v>
      </c>
      <c r="H15">
        <v>1</v>
      </c>
      <c r="I15">
        <v>1</v>
      </c>
      <c r="J15">
        <v>1</v>
      </c>
      <c r="K15">
        <v>1</v>
      </c>
      <c r="L15">
        <v>1</v>
      </c>
      <c r="M15">
        <v>1</v>
      </c>
      <c r="N15">
        <v>0</v>
      </c>
    </row>
    <row r="16" spans="1:14">
      <c r="A16">
        <v>2026</v>
      </c>
      <c r="B16">
        <v>2</v>
      </c>
      <c r="C16">
        <v>1</v>
      </c>
      <c r="D16" t="s">
        <v>443</v>
      </c>
      <c r="E16" t="s">
        <v>390</v>
      </c>
      <c r="G16">
        <v>1</v>
      </c>
      <c r="H16">
        <v>1</v>
      </c>
      <c r="I16">
        <v>1</v>
      </c>
      <c r="J16">
        <v>1</v>
      </c>
      <c r="K16">
        <v>1</v>
      </c>
      <c r="L16">
        <v>1</v>
      </c>
      <c r="M16">
        <v>1</v>
      </c>
      <c r="N16">
        <v>0</v>
      </c>
    </row>
    <row r="17" spans="1:14">
      <c r="A17">
        <v>2026</v>
      </c>
      <c r="B17">
        <v>2</v>
      </c>
      <c r="C17">
        <v>1</v>
      </c>
      <c r="D17" t="s">
        <v>1266</v>
      </c>
      <c r="E17" t="s">
        <v>391</v>
      </c>
      <c r="G17">
        <v>1</v>
      </c>
      <c r="H17">
        <v>1</v>
      </c>
      <c r="I17">
        <v>1</v>
      </c>
      <c r="J17">
        <v>1</v>
      </c>
      <c r="K17">
        <v>1</v>
      </c>
      <c r="L17">
        <v>1</v>
      </c>
      <c r="M17">
        <v>1</v>
      </c>
      <c r="N17">
        <v>0</v>
      </c>
    </row>
    <row r="18" spans="1:14">
      <c r="A18">
        <v>2026</v>
      </c>
      <c r="B18">
        <v>3</v>
      </c>
      <c r="C18">
        <v>1</v>
      </c>
      <c r="D18" t="s">
        <v>443</v>
      </c>
      <c r="E18" t="s">
        <v>387</v>
      </c>
      <c r="G18">
        <v>1</v>
      </c>
      <c r="H18">
        <v>1</v>
      </c>
      <c r="I18">
        <v>1</v>
      </c>
      <c r="J18">
        <v>1</v>
      </c>
      <c r="K18">
        <v>1</v>
      </c>
      <c r="L18">
        <v>1</v>
      </c>
      <c r="M18">
        <v>1</v>
      </c>
      <c r="N18">
        <v>0</v>
      </c>
    </row>
    <row r="19" spans="1:14">
      <c r="A19">
        <v>2026</v>
      </c>
      <c r="B19">
        <v>3</v>
      </c>
      <c r="C19">
        <v>1</v>
      </c>
      <c r="D19" t="s">
        <v>443</v>
      </c>
      <c r="E19" t="s">
        <v>583</v>
      </c>
      <c r="G19">
        <v>1</v>
      </c>
      <c r="H19">
        <v>1</v>
      </c>
      <c r="I19">
        <v>1</v>
      </c>
      <c r="J19">
        <v>1</v>
      </c>
      <c r="K19">
        <v>1</v>
      </c>
      <c r="L19">
        <v>1</v>
      </c>
      <c r="M19">
        <v>1</v>
      </c>
      <c r="N19">
        <v>0</v>
      </c>
    </row>
    <row r="20" spans="1:14">
      <c r="A20">
        <v>2026</v>
      </c>
      <c r="B20">
        <v>3</v>
      </c>
      <c r="C20">
        <v>1</v>
      </c>
      <c r="D20" t="s">
        <v>344</v>
      </c>
      <c r="E20" t="s">
        <v>388</v>
      </c>
      <c r="G20">
        <v>1</v>
      </c>
      <c r="H20">
        <v>1</v>
      </c>
      <c r="I20">
        <v>1</v>
      </c>
      <c r="J20">
        <v>1</v>
      </c>
      <c r="K20">
        <v>1</v>
      </c>
      <c r="L20">
        <v>1</v>
      </c>
      <c r="M20">
        <v>1</v>
      </c>
      <c r="N20">
        <v>0</v>
      </c>
    </row>
    <row r="21" spans="1:14">
      <c r="A21">
        <v>2026</v>
      </c>
      <c r="B21">
        <v>3</v>
      </c>
      <c r="C21">
        <v>1</v>
      </c>
      <c r="D21" t="s">
        <v>488</v>
      </c>
      <c r="E21" t="s">
        <v>486</v>
      </c>
      <c r="G21">
        <v>1</v>
      </c>
      <c r="H21">
        <v>1</v>
      </c>
      <c r="I21">
        <v>1</v>
      </c>
      <c r="J21">
        <v>1</v>
      </c>
      <c r="K21">
        <v>1</v>
      </c>
      <c r="L21">
        <v>1</v>
      </c>
      <c r="M21">
        <v>1</v>
      </c>
      <c r="N21">
        <v>0</v>
      </c>
    </row>
    <row r="22" spans="1:14">
      <c r="A22">
        <v>2026</v>
      </c>
      <c r="B22">
        <v>3</v>
      </c>
      <c r="C22">
        <v>1</v>
      </c>
      <c r="D22" t="s">
        <v>443</v>
      </c>
      <c r="E22" t="s">
        <v>390</v>
      </c>
      <c r="G22">
        <v>1</v>
      </c>
      <c r="H22">
        <v>1</v>
      </c>
      <c r="I22">
        <v>1</v>
      </c>
      <c r="J22">
        <v>1</v>
      </c>
      <c r="K22">
        <v>1</v>
      </c>
      <c r="L22">
        <v>1</v>
      </c>
      <c r="M22">
        <v>1</v>
      </c>
      <c r="N22">
        <v>0</v>
      </c>
    </row>
    <row r="23" spans="1:14">
      <c r="A23">
        <v>2026</v>
      </c>
      <c r="B23">
        <v>3</v>
      </c>
      <c r="C23">
        <v>1</v>
      </c>
      <c r="D23" t="s">
        <v>1266</v>
      </c>
      <c r="E23" t="s">
        <v>391</v>
      </c>
      <c r="G23">
        <v>1</v>
      </c>
      <c r="H23">
        <v>1</v>
      </c>
      <c r="I23">
        <v>1</v>
      </c>
      <c r="J23">
        <v>1</v>
      </c>
      <c r="K23">
        <v>1</v>
      </c>
      <c r="L23">
        <v>1</v>
      </c>
      <c r="M23">
        <v>1</v>
      </c>
      <c r="N23">
        <v>0</v>
      </c>
    </row>
    <row r="24" spans="1:14">
      <c r="A24">
        <v>2026</v>
      </c>
      <c r="B24">
        <v>4</v>
      </c>
      <c r="C24">
        <v>1</v>
      </c>
      <c r="D24" t="s">
        <v>443</v>
      </c>
      <c r="E24" t="s">
        <v>387</v>
      </c>
      <c r="G24">
        <v>1</v>
      </c>
      <c r="H24">
        <v>1</v>
      </c>
      <c r="I24">
        <v>1</v>
      </c>
      <c r="J24">
        <v>1</v>
      </c>
      <c r="K24">
        <v>1</v>
      </c>
      <c r="L24">
        <v>1</v>
      </c>
      <c r="M24">
        <v>1</v>
      </c>
      <c r="N24">
        <v>0</v>
      </c>
    </row>
    <row r="25" spans="1:14">
      <c r="A25">
        <v>2026</v>
      </c>
      <c r="B25">
        <v>4</v>
      </c>
      <c r="C25">
        <v>1</v>
      </c>
      <c r="D25" t="s">
        <v>443</v>
      </c>
      <c r="E25" t="s">
        <v>387</v>
      </c>
      <c r="G25">
        <v>1</v>
      </c>
      <c r="H25">
        <v>1</v>
      </c>
      <c r="I25">
        <v>1</v>
      </c>
      <c r="J25">
        <v>1</v>
      </c>
      <c r="K25">
        <v>1</v>
      </c>
      <c r="L25">
        <v>1</v>
      </c>
      <c r="M25">
        <v>1</v>
      </c>
      <c r="N25">
        <v>0</v>
      </c>
    </row>
    <row r="26" spans="1:14">
      <c r="A26">
        <v>2026</v>
      </c>
      <c r="B26">
        <v>4</v>
      </c>
      <c r="C26">
        <v>1</v>
      </c>
      <c r="D26" t="s">
        <v>443</v>
      </c>
      <c r="E26" t="s">
        <v>387</v>
      </c>
      <c r="G26">
        <v>1</v>
      </c>
      <c r="H26">
        <v>1</v>
      </c>
      <c r="I26">
        <v>1</v>
      </c>
      <c r="J26">
        <v>1</v>
      </c>
      <c r="K26">
        <v>1</v>
      </c>
      <c r="L26">
        <v>1</v>
      </c>
      <c r="M26">
        <v>1</v>
      </c>
      <c r="N26">
        <v>0</v>
      </c>
    </row>
    <row r="27" spans="1:14">
      <c r="A27">
        <v>2026</v>
      </c>
      <c r="B27">
        <v>4</v>
      </c>
      <c r="C27">
        <v>1</v>
      </c>
      <c r="D27" t="s">
        <v>443</v>
      </c>
      <c r="E27" t="s">
        <v>387</v>
      </c>
      <c r="G27">
        <v>1</v>
      </c>
      <c r="H27">
        <v>1</v>
      </c>
      <c r="I27">
        <v>1</v>
      </c>
      <c r="J27">
        <v>1</v>
      </c>
      <c r="K27">
        <v>1</v>
      </c>
      <c r="L27">
        <v>1</v>
      </c>
      <c r="M27">
        <v>1</v>
      </c>
      <c r="N27">
        <v>0</v>
      </c>
    </row>
    <row r="28" spans="1:14">
      <c r="A28">
        <v>2026</v>
      </c>
      <c r="B28">
        <v>4</v>
      </c>
      <c r="C28">
        <v>1</v>
      </c>
      <c r="D28" t="s">
        <v>443</v>
      </c>
      <c r="E28" t="s">
        <v>583</v>
      </c>
      <c r="G28">
        <v>1</v>
      </c>
      <c r="H28">
        <v>1</v>
      </c>
      <c r="I28">
        <v>1</v>
      </c>
      <c r="J28">
        <v>1</v>
      </c>
      <c r="K28">
        <v>1</v>
      </c>
      <c r="L28">
        <v>1</v>
      </c>
      <c r="M28">
        <v>1</v>
      </c>
      <c r="N28">
        <v>0</v>
      </c>
    </row>
    <row r="29" spans="1:14">
      <c r="A29">
        <v>2026</v>
      </c>
      <c r="B29">
        <v>4</v>
      </c>
      <c r="C29">
        <v>1</v>
      </c>
      <c r="D29" t="s">
        <v>344</v>
      </c>
      <c r="E29" t="s">
        <v>388</v>
      </c>
      <c r="G29">
        <v>1</v>
      </c>
      <c r="H29">
        <v>1</v>
      </c>
      <c r="I29">
        <v>1</v>
      </c>
      <c r="J29">
        <v>1</v>
      </c>
      <c r="K29">
        <v>1</v>
      </c>
      <c r="L29">
        <v>1</v>
      </c>
      <c r="M29">
        <v>1</v>
      </c>
      <c r="N29">
        <v>0</v>
      </c>
    </row>
    <row r="30" spans="1:14">
      <c r="A30">
        <v>2026</v>
      </c>
      <c r="B30">
        <v>4</v>
      </c>
      <c r="C30">
        <v>1</v>
      </c>
      <c r="D30" t="s">
        <v>488</v>
      </c>
      <c r="E30" t="s">
        <v>486</v>
      </c>
      <c r="G30">
        <v>1</v>
      </c>
      <c r="H30">
        <v>1</v>
      </c>
      <c r="I30">
        <v>1</v>
      </c>
      <c r="J30">
        <v>1</v>
      </c>
      <c r="K30">
        <v>1</v>
      </c>
      <c r="L30">
        <v>1</v>
      </c>
      <c r="M30">
        <v>1</v>
      </c>
      <c r="N30">
        <v>0</v>
      </c>
    </row>
    <row r="31" spans="1:14">
      <c r="A31">
        <v>2026</v>
      </c>
      <c r="B31">
        <v>4</v>
      </c>
      <c r="C31">
        <v>1</v>
      </c>
      <c r="D31" t="s">
        <v>488</v>
      </c>
      <c r="E31" t="s">
        <v>389</v>
      </c>
      <c r="G31">
        <v>1</v>
      </c>
      <c r="H31">
        <v>1</v>
      </c>
      <c r="I31">
        <v>1</v>
      </c>
      <c r="J31">
        <v>1</v>
      </c>
      <c r="K31">
        <v>1</v>
      </c>
      <c r="L31">
        <v>1</v>
      </c>
      <c r="M31">
        <v>1</v>
      </c>
      <c r="N31">
        <v>0</v>
      </c>
    </row>
    <row r="32" spans="1:14">
      <c r="A32">
        <v>2026</v>
      </c>
      <c r="B32">
        <v>4</v>
      </c>
      <c r="C32">
        <v>1</v>
      </c>
      <c r="D32" t="s">
        <v>443</v>
      </c>
      <c r="E32" t="s">
        <v>390</v>
      </c>
      <c r="G32">
        <v>1</v>
      </c>
      <c r="H32">
        <v>1</v>
      </c>
      <c r="I32">
        <v>1</v>
      </c>
      <c r="J32">
        <v>1</v>
      </c>
      <c r="K32">
        <v>1</v>
      </c>
      <c r="L32">
        <v>1</v>
      </c>
      <c r="M32">
        <v>1</v>
      </c>
      <c r="N32">
        <v>0</v>
      </c>
    </row>
    <row r="33" spans="1:14">
      <c r="A33">
        <v>2026</v>
      </c>
      <c r="B33">
        <v>4</v>
      </c>
      <c r="C33">
        <v>1</v>
      </c>
      <c r="D33" t="s">
        <v>1266</v>
      </c>
      <c r="E33" t="s">
        <v>391</v>
      </c>
      <c r="G33">
        <v>1</v>
      </c>
      <c r="H33">
        <v>1</v>
      </c>
      <c r="I33">
        <v>1</v>
      </c>
      <c r="J33">
        <v>1</v>
      </c>
      <c r="K33">
        <v>1</v>
      </c>
      <c r="L33">
        <v>1</v>
      </c>
      <c r="M33">
        <v>1</v>
      </c>
      <c r="N33">
        <v>0</v>
      </c>
    </row>
    <row r="34" spans="1:14">
      <c r="A34">
        <v>2026</v>
      </c>
      <c r="B34">
        <v>5</v>
      </c>
      <c r="C34">
        <v>1</v>
      </c>
      <c r="D34" t="s">
        <v>443</v>
      </c>
      <c r="E34" t="s">
        <v>583</v>
      </c>
      <c r="G34">
        <v>1</v>
      </c>
      <c r="H34">
        <v>1</v>
      </c>
      <c r="I34">
        <v>1</v>
      </c>
      <c r="J34">
        <v>1</v>
      </c>
      <c r="K34">
        <v>1</v>
      </c>
      <c r="L34">
        <v>1</v>
      </c>
      <c r="M34">
        <v>1</v>
      </c>
      <c r="N34">
        <v>0</v>
      </c>
    </row>
    <row r="35" spans="1:14">
      <c r="A35">
        <v>2026</v>
      </c>
      <c r="B35">
        <v>5</v>
      </c>
      <c r="C35">
        <v>1</v>
      </c>
      <c r="D35" t="s">
        <v>344</v>
      </c>
      <c r="E35" t="s">
        <v>388</v>
      </c>
      <c r="G35">
        <v>1</v>
      </c>
      <c r="H35">
        <v>1</v>
      </c>
      <c r="I35">
        <v>1</v>
      </c>
      <c r="J35">
        <v>1</v>
      </c>
      <c r="K35">
        <v>1</v>
      </c>
      <c r="L35">
        <v>1</v>
      </c>
      <c r="M35">
        <v>1</v>
      </c>
      <c r="N35">
        <v>0</v>
      </c>
    </row>
    <row r="36" spans="1:14">
      <c r="A36">
        <v>2026</v>
      </c>
      <c r="B36">
        <v>5</v>
      </c>
      <c r="C36">
        <v>1</v>
      </c>
      <c r="D36" t="s">
        <v>488</v>
      </c>
      <c r="E36" t="s">
        <v>486</v>
      </c>
      <c r="G36">
        <v>1</v>
      </c>
      <c r="H36">
        <v>1</v>
      </c>
      <c r="I36">
        <v>1</v>
      </c>
      <c r="J36">
        <v>1</v>
      </c>
      <c r="K36">
        <v>1</v>
      </c>
      <c r="L36">
        <v>1</v>
      </c>
      <c r="M36">
        <v>1</v>
      </c>
      <c r="N36">
        <v>0</v>
      </c>
    </row>
    <row r="37" spans="1:14">
      <c r="A37">
        <v>2026</v>
      </c>
      <c r="B37">
        <v>5</v>
      </c>
      <c r="C37">
        <v>1</v>
      </c>
      <c r="D37" t="s">
        <v>488</v>
      </c>
      <c r="E37" t="s">
        <v>389</v>
      </c>
      <c r="G37">
        <v>1</v>
      </c>
      <c r="H37">
        <v>1</v>
      </c>
      <c r="I37">
        <v>1</v>
      </c>
      <c r="J37">
        <v>1</v>
      </c>
      <c r="K37">
        <v>1</v>
      </c>
      <c r="L37">
        <v>1</v>
      </c>
      <c r="M37">
        <v>1</v>
      </c>
      <c r="N37">
        <v>0</v>
      </c>
    </row>
    <row r="38" spans="1:14">
      <c r="A38">
        <v>2026</v>
      </c>
      <c r="B38">
        <v>5</v>
      </c>
      <c r="C38">
        <v>1</v>
      </c>
      <c r="D38" t="s">
        <v>443</v>
      </c>
      <c r="E38" t="s">
        <v>390</v>
      </c>
      <c r="G38">
        <v>1</v>
      </c>
      <c r="H38">
        <v>1</v>
      </c>
      <c r="I38">
        <v>1</v>
      </c>
      <c r="J38">
        <v>1</v>
      </c>
      <c r="K38">
        <v>1</v>
      </c>
      <c r="L38">
        <v>1</v>
      </c>
      <c r="M38">
        <v>1</v>
      </c>
      <c r="N38">
        <v>0</v>
      </c>
    </row>
    <row r="39" spans="1:14">
      <c r="A39">
        <v>2026</v>
      </c>
      <c r="B39">
        <v>5</v>
      </c>
      <c r="C39">
        <v>1</v>
      </c>
      <c r="D39" t="s">
        <v>1266</v>
      </c>
      <c r="E39" t="s">
        <v>391</v>
      </c>
      <c r="G39">
        <v>1</v>
      </c>
      <c r="H39">
        <v>1</v>
      </c>
      <c r="I39">
        <v>1</v>
      </c>
      <c r="J39">
        <v>1</v>
      </c>
      <c r="K39">
        <v>1</v>
      </c>
      <c r="L39">
        <v>1</v>
      </c>
      <c r="M39">
        <v>1</v>
      </c>
      <c r="N39">
        <v>0</v>
      </c>
    </row>
    <row r="40" spans="1:14">
      <c r="A40">
        <v>2026</v>
      </c>
      <c r="B40">
        <v>6</v>
      </c>
      <c r="C40">
        <v>2</v>
      </c>
      <c r="D40" t="s">
        <v>443</v>
      </c>
      <c r="E40" t="s">
        <v>583</v>
      </c>
      <c r="G40">
        <v>1</v>
      </c>
      <c r="H40">
        <v>1</v>
      </c>
      <c r="I40">
        <v>1</v>
      </c>
      <c r="J40">
        <v>1</v>
      </c>
      <c r="K40">
        <v>1</v>
      </c>
      <c r="L40">
        <v>1</v>
      </c>
      <c r="M40">
        <v>1</v>
      </c>
      <c r="N40">
        <v>0</v>
      </c>
    </row>
    <row r="41" spans="1:14">
      <c r="A41">
        <v>2026</v>
      </c>
      <c r="B41">
        <v>6</v>
      </c>
      <c r="C41">
        <v>2</v>
      </c>
      <c r="D41" t="s">
        <v>344</v>
      </c>
      <c r="E41" t="s">
        <v>388</v>
      </c>
      <c r="G41">
        <v>1</v>
      </c>
      <c r="H41">
        <v>1</v>
      </c>
      <c r="I41">
        <v>1</v>
      </c>
      <c r="J41">
        <v>1</v>
      </c>
      <c r="K41">
        <v>1</v>
      </c>
      <c r="L41">
        <v>1</v>
      </c>
      <c r="M41">
        <v>1</v>
      </c>
      <c r="N41">
        <v>0</v>
      </c>
    </row>
    <row r="42" spans="1:14">
      <c r="A42">
        <v>2026</v>
      </c>
      <c r="B42">
        <v>6</v>
      </c>
      <c r="C42">
        <v>2</v>
      </c>
      <c r="D42" t="s">
        <v>488</v>
      </c>
      <c r="E42" t="s">
        <v>486</v>
      </c>
      <c r="G42">
        <v>1</v>
      </c>
      <c r="H42">
        <v>1</v>
      </c>
      <c r="I42">
        <v>1</v>
      </c>
      <c r="J42">
        <v>1</v>
      </c>
      <c r="K42">
        <v>1</v>
      </c>
      <c r="L42">
        <v>1</v>
      </c>
      <c r="M42">
        <v>1</v>
      </c>
      <c r="N42">
        <v>0</v>
      </c>
    </row>
    <row r="43" spans="1:14">
      <c r="A43">
        <v>2026</v>
      </c>
      <c r="B43">
        <v>6</v>
      </c>
      <c r="C43">
        <v>2</v>
      </c>
      <c r="D43" t="s">
        <v>488</v>
      </c>
      <c r="E43" t="s">
        <v>389</v>
      </c>
      <c r="G43">
        <v>1</v>
      </c>
      <c r="H43">
        <v>1</v>
      </c>
      <c r="I43">
        <v>1</v>
      </c>
      <c r="J43">
        <v>1</v>
      </c>
      <c r="K43">
        <v>1</v>
      </c>
      <c r="L43">
        <v>1</v>
      </c>
      <c r="M43">
        <v>1</v>
      </c>
      <c r="N43">
        <v>0</v>
      </c>
    </row>
    <row r="44" spans="1:14">
      <c r="A44">
        <v>2026</v>
      </c>
      <c r="B44">
        <v>6</v>
      </c>
      <c r="C44">
        <v>2</v>
      </c>
      <c r="D44" t="s">
        <v>443</v>
      </c>
      <c r="E44" t="s">
        <v>390</v>
      </c>
      <c r="G44">
        <v>1</v>
      </c>
      <c r="H44">
        <v>1</v>
      </c>
      <c r="I44">
        <v>1</v>
      </c>
      <c r="J44">
        <v>1</v>
      </c>
      <c r="K44">
        <v>1</v>
      </c>
      <c r="L44">
        <v>1</v>
      </c>
      <c r="M44">
        <v>1</v>
      </c>
      <c r="N44">
        <v>0</v>
      </c>
    </row>
    <row r="45" spans="1:14">
      <c r="A45">
        <v>2026</v>
      </c>
      <c r="B45">
        <v>6</v>
      </c>
      <c r="C45">
        <v>2</v>
      </c>
      <c r="D45" t="s">
        <v>1266</v>
      </c>
      <c r="E45" t="s">
        <v>391</v>
      </c>
      <c r="G45">
        <v>1</v>
      </c>
      <c r="H45">
        <v>1</v>
      </c>
      <c r="I45">
        <v>1</v>
      </c>
      <c r="J45">
        <v>1</v>
      </c>
      <c r="K45">
        <v>1</v>
      </c>
      <c r="L45">
        <v>1</v>
      </c>
      <c r="M45">
        <v>1</v>
      </c>
      <c r="N45">
        <v>0</v>
      </c>
    </row>
    <row r="46" spans="1:14">
      <c r="A46">
        <v>2026</v>
      </c>
      <c r="B46">
        <v>7</v>
      </c>
      <c r="C46">
        <v>2</v>
      </c>
      <c r="D46" t="s">
        <v>443</v>
      </c>
      <c r="E46" t="s">
        <v>583</v>
      </c>
      <c r="G46">
        <v>1</v>
      </c>
      <c r="H46">
        <v>1</v>
      </c>
      <c r="I46">
        <v>1</v>
      </c>
      <c r="J46">
        <v>1</v>
      </c>
      <c r="K46">
        <v>1</v>
      </c>
      <c r="L46">
        <v>1</v>
      </c>
      <c r="M46">
        <v>1</v>
      </c>
      <c r="N46">
        <v>0</v>
      </c>
    </row>
    <row r="47" spans="1:14">
      <c r="A47">
        <v>2026</v>
      </c>
      <c r="B47">
        <v>7</v>
      </c>
      <c r="C47">
        <v>2</v>
      </c>
      <c r="D47" t="s">
        <v>344</v>
      </c>
      <c r="E47" t="s">
        <v>388</v>
      </c>
      <c r="G47">
        <v>1</v>
      </c>
      <c r="H47">
        <v>1</v>
      </c>
      <c r="I47">
        <v>1</v>
      </c>
      <c r="J47">
        <v>1</v>
      </c>
      <c r="K47">
        <v>1</v>
      </c>
      <c r="L47">
        <v>1</v>
      </c>
      <c r="M47">
        <v>1</v>
      </c>
      <c r="N47">
        <v>0</v>
      </c>
    </row>
    <row r="48" spans="1:14">
      <c r="A48">
        <v>2026</v>
      </c>
      <c r="B48">
        <v>7</v>
      </c>
      <c r="C48">
        <v>2</v>
      </c>
      <c r="D48" t="s">
        <v>488</v>
      </c>
      <c r="E48" t="s">
        <v>486</v>
      </c>
      <c r="G48">
        <v>1</v>
      </c>
      <c r="H48">
        <v>1</v>
      </c>
      <c r="I48">
        <v>1</v>
      </c>
      <c r="J48">
        <v>1</v>
      </c>
      <c r="K48">
        <v>1</v>
      </c>
      <c r="L48">
        <v>1</v>
      </c>
      <c r="M48">
        <v>1</v>
      </c>
      <c r="N48">
        <v>0</v>
      </c>
    </row>
    <row r="49" spans="1:14">
      <c r="A49">
        <v>2026</v>
      </c>
      <c r="B49">
        <v>7</v>
      </c>
      <c r="C49">
        <v>2</v>
      </c>
      <c r="D49" t="s">
        <v>488</v>
      </c>
      <c r="E49" t="s">
        <v>389</v>
      </c>
      <c r="G49">
        <v>1</v>
      </c>
      <c r="H49">
        <v>1</v>
      </c>
      <c r="I49">
        <v>1</v>
      </c>
      <c r="J49">
        <v>1</v>
      </c>
      <c r="K49">
        <v>1</v>
      </c>
      <c r="L49">
        <v>1</v>
      </c>
      <c r="M49">
        <v>1</v>
      </c>
      <c r="N49">
        <v>0</v>
      </c>
    </row>
    <row r="50" spans="1:14">
      <c r="A50">
        <v>2026</v>
      </c>
      <c r="B50">
        <v>7</v>
      </c>
      <c r="C50">
        <v>2</v>
      </c>
      <c r="D50" t="s">
        <v>443</v>
      </c>
      <c r="E50" t="s">
        <v>390</v>
      </c>
      <c r="G50">
        <v>1</v>
      </c>
      <c r="H50">
        <v>1</v>
      </c>
      <c r="I50">
        <v>1</v>
      </c>
      <c r="J50">
        <v>1</v>
      </c>
      <c r="K50">
        <v>1</v>
      </c>
      <c r="L50">
        <v>1</v>
      </c>
      <c r="M50">
        <v>1</v>
      </c>
      <c r="N50">
        <v>0</v>
      </c>
    </row>
    <row r="51" spans="1:14">
      <c r="A51">
        <v>2026</v>
      </c>
      <c r="B51">
        <v>7</v>
      </c>
      <c r="C51">
        <v>2</v>
      </c>
      <c r="D51" t="s">
        <v>1266</v>
      </c>
      <c r="E51" t="s">
        <v>391</v>
      </c>
      <c r="G51">
        <v>1</v>
      </c>
      <c r="H51">
        <v>1</v>
      </c>
      <c r="I51">
        <v>1</v>
      </c>
      <c r="J51">
        <v>1</v>
      </c>
      <c r="K51">
        <v>1</v>
      </c>
      <c r="L51">
        <v>1</v>
      </c>
      <c r="M51">
        <v>1</v>
      </c>
      <c r="N51">
        <v>0</v>
      </c>
    </row>
    <row r="52" spans="1:14">
      <c r="A52">
        <v>2026</v>
      </c>
      <c r="B52">
        <v>8</v>
      </c>
      <c r="C52">
        <v>2</v>
      </c>
      <c r="D52" t="s">
        <v>443</v>
      </c>
      <c r="E52" t="s">
        <v>583</v>
      </c>
      <c r="G52">
        <v>1</v>
      </c>
      <c r="H52">
        <v>1</v>
      </c>
      <c r="I52">
        <v>1</v>
      </c>
      <c r="J52">
        <v>1</v>
      </c>
      <c r="K52">
        <v>1</v>
      </c>
      <c r="L52">
        <v>1</v>
      </c>
      <c r="M52">
        <v>1</v>
      </c>
      <c r="N52">
        <v>0</v>
      </c>
    </row>
    <row r="53" spans="1:14">
      <c r="A53">
        <v>2026</v>
      </c>
      <c r="B53">
        <v>8</v>
      </c>
      <c r="C53">
        <v>2</v>
      </c>
      <c r="D53" t="s">
        <v>344</v>
      </c>
      <c r="E53" t="s">
        <v>388</v>
      </c>
      <c r="G53">
        <v>1</v>
      </c>
      <c r="H53">
        <v>1</v>
      </c>
      <c r="I53">
        <v>1</v>
      </c>
      <c r="J53">
        <v>1</v>
      </c>
      <c r="K53">
        <v>1</v>
      </c>
      <c r="L53">
        <v>1</v>
      </c>
      <c r="M53">
        <v>1</v>
      </c>
      <c r="N53">
        <v>0</v>
      </c>
    </row>
    <row r="54" spans="1:14">
      <c r="A54">
        <v>2026</v>
      </c>
      <c r="B54">
        <v>8</v>
      </c>
      <c r="C54">
        <v>2</v>
      </c>
      <c r="D54" t="s">
        <v>488</v>
      </c>
      <c r="E54" t="s">
        <v>486</v>
      </c>
      <c r="G54">
        <v>1</v>
      </c>
      <c r="H54">
        <v>1</v>
      </c>
      <c r="I54">
        <v>1</v>
      </c>
      <c r="J54">
        <v>1</v>
      </c>
      <c r="K54">
        <v>1</v>
      </c>
      <c r="L54">
        <v>1</v>
      </c>
      <c r="M54">
        <v>1</v>
      </c>
      <c r="N54">
        <v>0</v>
      </c>
    </row>
    <row r="55" spans="1:14">
      <c r="A55">
        <v>2026</v>
      </c>
      <c r="B55">
        <v>8</v>
      </c>
      <c r="C55">
        <v>2</v>
      </c>
      <c r="D55" t="s">
        <v>488</v>
      </c>
      <c r="E55" t="s">
        <v>389</v>
      </c>
      <c r="G55">
        <v>1</v>
      </c>
      <c r="H55">
        <v>1</v>
      </c>
      <c r="I55">
        <v>1</v>
      </c>
      <c r="J55">
        <v>1</v>
      </c>
      <c r="K55">
        <v>1</v>
      </c>
      <c r="L55">
        <v>1</v>
      </c>
      <c r="M55">
        <v>1</v>
      </c>
      <c r="N55">
        <v>0</v>
      </c>
    </row>
    <row r="56" spans="1:14">
      <c r="A56">
        <v>2026</v>
      </c>
      <c r="B56">
        <v>8</v>
      </c>
      <c r="C56">
        <v>2</v>
      </c>
      <c r="D56" t="s">
        <v>488</v>
      </c>
      <c r="E56" t="s">
        <v>389</v>
      </c>
      <c r="G56">
        <v>1</v>
      </c>
      <c r="H56">
        <v>1</v>
      </c>
      <c r="I56">
        <v>1</v>
      </c>
      <c r="J56">
        <v>1</v>
      </c>
      <c r="K56">
        <v>1</v>
      </c>
      <c r="L56">
        <v>1</v>
      </c>
      <c r="M56">
        <v>1</v>
      </c>
      <c r="N56">
        <v>0</v>
      </c>
    </row>
    <row r="57" spans="1:14">
      <c r="A57">
        <v>2026</v>
      </c>
      <c r="B57">
        <v>8</v>
      </c>
      <c r="C57">
        <v>2</v>
      </c>
      <c r="D57" t="s">
        <v>443</v>
      </c>
      <c r="E57" t="s">
        <v>390</v>
      </c>
      <c r="G57">
        <v>1</v>
      </c>
      <c r="H57">
        <v>1</v>
      </c>
      <c r="I57">
        <v>1</v>
      </c>
      <c r="J57">
        <v>1</v>
      </c>
      <c r="K57">
        <v>1</v>
      </c>
      <c r="L57">
        <v>1</v>
      </c>
      <c r="M57">
        <v>1</v>
      </c>
      <c r="N57">
        <v>0</v>
      </c>
    </row>
    <row r="58" spans="1:14">
      <c r="A58">
        <v>2026</v>
      </c>
      <c r="B58">
        <v>8</v>
      </c>
      <c r="C58">
        <v>2</v>
      </c>
      <c r="D58" t="s">
        <v>1266</v>
      </c>
      <c r="E58" t="s">
        <v>391</v>
      </c>
      <c r="G58">
        <v>1</v>
      </c>
      <c r="H58">
        <v>1</v>
      </c>
      <c r="I58">
        <v>1</v>
      </c>
      <c r="J58">
        <v>1</v>
      </c>
      <c r="K58">
        <v>1</v>
      </c>
      <c r="L58">
        <v>1</v>
      </c>
      <c r="M58">
        <v>1</v>
      </c>
      <c r="N58">
        <v>0</v>
      </c>
    </row>
    <row r="59" spans="1:14">
      <c r="A59">
        <v>2026</v>
      </c>
      <c r="B59">
        <v>9</v>
      </c>
      <c r="C59">
        <v>2</v>
      </c>
      <c r="D59" t="s">
        <v>443</v>
      </c>
      <c r="E59" t="s">
        <v>583</v>
      </c>
      <c r="G59">
        <v>1</v>
      </c>
      <c r="H59">
        <v>1</v>
      </c>
      <c r="I59">
        <v>1</v>
      </c>
      <c r="J59">
        <v>1</v>
      </c>
      <c r="K59">
        <v>1</v>
      </c>
      <c r="L59">
        <v>1</v>
      </c>
      <c r="M59">
        <v>1</v>
      </c>
      <c r="N59">
        <v>0</v>
      </c>
    </row>
    <row r="60" spans="1:14">
      <c r="A60">
        <v>2026</v>
      </c>
      <c r="B60">
        <v>9</v>
      </c>
      <c r="C60">
        <v>2</v>
      </c>
      <c r="D60" t="s">
        <v>344</v>
      </c>
      <c r="E60" t="s">
        <v>388</v>
      </c>
      <c r="G60">
        <v>1</v>
      </c>
      <c r="H60">
        <v>1</v>
      </c>
      <c r="I60">
        <v>1</v>
      </c>
      <c r="J60">
        <v>1</v>
      </c>
      <c r="K60">
        <v>1</v>
      </c>
      <c r="L60">
        <v>1</v>
      </c>
      <c r="M60">
        <v>1</v>
      </c>
      <c r="N60">
        <v>0</v>
      </c>
    </row>
    <row r="61" spans="1:14">
      <c r="A61">
        <v>2026</v>
      </c>
      <c r="B61">
        <v>9</v>
      </c>
      <c r="C61">
        <v>2</v>
      </c>
      <c r="D61" t="s">
        <v>488</v>
      </c>
      <c r="E61" t="s">
        <v>486</v>
      </c>
      <c r="G61">
        <v>1</v>
      </c>
      <c r="H61">
        <v>1</v>
      </c>
      <c r="I61">
        <v>1</v>
      </c>
      <c r="J61">
        <v>1</v>
      </c>
      <c r="K61">
        <v>1</v>
      </c>
      <c r="L61">
        <v>1</v>
      </c>
      <c r="M61">
        <v>1</v>
      </c>
      <c r="N61">
        <v>0</v>
      </c>
    </row>
    <row r="62" spans="1:14">
      <c r="A62">
        <v>2026</v>
      </c>
      <c r="B62">
        <v>9</v>
      </c>
      <c r="C62">
        <v>2</v>
      </c>
      <c r="D62" t="s">
        <v>443</v>
      </c>
      <c r="E62" t="s">
        <v>390</v>
      </c>
      <c r="G62">
        <v>1</v>
      </c>
      <c r="H62">
        <v>1</v>
      </c>
      <c r="I62">
        <v>1</v>
      </c>
      <c r="J62">
        <v>1</v>
      </c>
      <c r="K62">
        <v>1</v>
      </c>
      <c r="L62">
        <v>1</v>
      </c>
      <c r="M62">
        <v>1</v>
      </c>
      <c r="N62">
        <v>0</v>
      </c>
    </row>
    <row r="63" spans="1:14">
      <c r="A63">
        <v>2026</v>
      </c>
      <c r="B63">
        <v>9</v>
      </c>
      <c r="C63">
        <v>2</v>
      </c>
      <c r="D63" t="s">
        <v>1266</v>
      </c>
      <c r="E63" t="s">
        <v>391</v>
      </c>
      <c r="G63">
        <v>1</v>
      </c>
      <c r="H63">
        <v>1</v>
      </c>
      <c r="I63">
        <v>1</v>
      </c>
      <c r="J63">
        <v>1</v>
      </c>
      <c r="K63">
        <v>1</v>
      </c>
      <c r="L63">
        <v>1</v>
      </c>
      <c r="M63">
        <v>1</v>
      </c>
      <c r="N63">
        <v>0</v>
      </c>
    </row>
    <row r="64" spans="1:14">
      <c r="A64">
        <v>2026</v>
      </c>
      <c r="B64">
        <v>10</v>
      </c>
      <c r="C64">
        <v>3</v>
      </c>
      <c r="D64" t="s">
        <v>443</v>
      </c>
      <c r="E64" t="s">
        <v>583</v>
      </c>
      <c r="G64">
        <v>1</v>
      </c>
      <c r="H64">
        <v>1</v>
      </c>
      <c r="I64">
        <v>1</v>
      </c>
      <c r="J64">
        <v>1</v>
      </c>
      <c r="K64">
        <v>1</v>
      </c>
      <c r="L64">
        <v>1</v>
      </c>
      <c r="M64">
        <v>1</v>
      </c>
      <c r="N64">
        <v>0</v>
      </c>
    </row>
    <row r="65" spans="1:14">
      <c r="A65">
        <v>2026</v>
      </c>
      <c r="B65">
        <v>10</v>
      </c>
      <c r="C65">
        <v>3</v>
      </c>
      <c r="D65" t="s">
        <v>344</v>
      </c>
      <c r="E65" t="s">
        <v>388</v>
      </c>
      <c r="G65">
        <v>1</v>
      </c>
      <c r="H65">
        <v>1</v>
      </c>
      <c r="I65">
        <v>1</v>
      </c>
      <c r="J65">
        <v>1</v>
      </c>
      <c r="K65">
        <v>1</v>
      </c>
      <c r="L65">
        <v>1</v>
      </c>
      <c r="M65">
        <v>1</v>
      </c>
      <c r="N65">
        <v>0</v>
      </c>
    </row>
    <row r="66" spans="1:14">
      <c r="A66">
        <v>2026</v>
      </c>
      <c r="B66">
        <v>10</v>
      </c>
      <c r="C66">
        <v>3</v>
      </c>
      <c r="D66" t="s">
        <v>488</v>
      </c>
      <c r="E66" t="s">
        <v>486</v>
      </c>
      <c r="G66">
        <v>1</v>
      </c>
      <c r="H66">
        <v>1</v>
      </c>
      <c r="I66">
        <v>1</v>
      </c>
      <c r="J66">
        <v>1</v>
      </c>
      <c r="K66">
        <v>1</v>
      </c>
      <c r="L66">
        <v>1</v>
      </c>
      <c r="M66">
        <v>1</v>
      </c>
      <c r="N66">
        <v>0</v>
      </c>
    </row>
    <row r="67" spans="1:14">
      <c r="A67">
        <v>2026</v>
      </c>
      <c r="B67">
        <v>10</v>
      </c>
      <c r="C67">
        <v>3</v>
      </c>
      <c r="D67" t="s">
        <v>488</v>
      </c>
      <c r="E67" t="s">
        <v>389</v>
      </c>
      <c r="G67">
        <v>1</v>
      </c>
      <c r="H67">
        <v>1</v>
      </c>
      <c r="I67">
        <v>1</v>
      </c>
      <c r="J67">
        <v>1</v>
      </c>
      <c r="K67">
        <v>1</v>
      </c>
      <c r="L67">
        <v>1</v>
      </c>
      <c r="M67">
        <v>1</v>
      </c>
      <c r="N67">
        <v>0</v>
      </c>
    </row>
    <row r="68" spans="1:14">
      <c r="A68">
        <v>2026</v>
      </c>
      <c r="B68">
        <v>10</v>
      </c>
      <c r="C68">
        <v>3</v>
      </c>
      <c r="D68" t="s">
        <v>443</v>
      </c>
      <c r="E68" t="s">
        <v>390</v>
      </c>
      <c r="G68">
        <v>1</v>
      </c>
      <c r="H68">
        <v>1</v>
      </c>
      <c r="I68">
        <v>1</v>
      </c>
      <c r="J68">
        <v>1</v>
      </c>
      <c r="K68">
        <v>1</v>
      </c>
      <c r="L68">
        <v>1</v>
      </c>
      <c r="M68">
        <v>1</v>
      </c>
      <c r="N68">
        <v>0</v>
      </c>
    </row>
    <row r="69" spans="1:14">
      <c r="A69">
        <v>2026</v>
      </c>
      <c r="B69">
        <v>10</v>
      </c>
      <c r="C69">
        <v>3</v>
      </c>
      <c r="D69" t="s">
        <v>1266</v>
      </c>
      <c r="E69" t="s">
        <v>391</v>
      </c>
      <c r="G69">
        <v>1</v>
      </c>
      <c r="H69">
        <v>1</v>
      </c>
      <c r="I69">
        <v>1</v>
      </c>
      <c r="J69">
        <v>1</v>
      </c>
      <c r="K69">
        <v>1</v>
      </c>
      <c r="L69">
        <v>1</v>
      </c>
      <c r="M69">
        <v>1</v>
      </c>
      <c r="N69">
        <v>0</v>
      </c>
    </row>
    <row r="70" spans="1:14">
      <c r="A70">
        <v>2026</v>
      </c>
      <c r="B70">
        <v>11</v>
      </c>
      <c r="C70">
        <v>3</v>
      </c>
      <c r="D70" t="s">
        <v>443</v>
      </c>
      <c r="E70" t="s">
        <v>583</v>
      </c>
      <c r="G70">
        <v>1</v>
      </c>
      <c r="H70">
        <v>1</v>
      </c>
      <c r="I70">
        <v>1</v>
      </c>
      <c r="J70">
        <v>1</v>
      </c>
      <c r="K70">
        <v>1</v>
      </c>
      <c r="L70">
        <v>1</v>
      </c>
      <c r="M70">
        <v>1</v>
      </c>
      <c r="N70">
        <v>0</v>
      </c>
    </row>
    <row r="71" spans="1:14">
      <c r="A71">
        <v>2026</v>
      </c>
      <c r="B71">
        <v>11</v>
      </c>
      <c r="C71">
        <v>3</v>
      </c>
      <c r="D71" t="s">
        <v>344</v>
      </c>
      <c r="E71" t="s">
        <v>388</v>
      </c>
      <c r="G71">
        <v>1</v>
      </c>
      <c r="H71">
        <v>1</v>
      </c>
      <c r="I71">
        <v>1</v>
      </c>
      <c r="J71">
        <v>1</v>
      </c>
      <c r="K71">
        <v>1</v>
      </c>
      <c r="L71">
        <v>1</v>
      </c>
      <c r="M71">
        <v>1</v>
      </c>
      <c r="N71">
        <v>0</v>
      </c>
    </row>
    <row r="72" spans="1:14">
      <c r="A72">
        <v>2026</v>
      </c>
      <c r="B72">
        <v>11</v>
      </c>
      <c r="C72">
        <v>3</v>
      </c>
      <c r="D72" t="s">
        <v>488</v>
      </c>
      <c r="E72" t="s">
        <v>486</v>
      </c>
      <c r="G72">
        <v>1</v>
      </c>
      <c r="H72">
        <v>1</v>
      </c>
      <c r="I72">
        <v>1</v>
      </c>
      <c r="J72">
        <v>1</v>
      </c>
      <c r="K72">
        <v>1</v>
      </c>
      <c r="L72">
        <v>1</v>
      </c>
      <c r="M72">
        <v>1</v>
      </c>
      <c r="N72">
        <v>0</v>
      </c>
    </row>
    <row r="73" spans="1:14">
      <c r="A73">
        <v>2026</v>
      </c>
      <c r="B73">
        <v>11</v>
      </c>
      <c r="C73">
        <v>3</v>
      </c>
      <c r="D73" t="s">
        <v>488</v>
      </c>
      <c r="E73" t="s">
        <v>389</v>
      </c>
      <c r="G73">
        <v>1</v>
      </c>
      <c r="H73">
        <v>1</v>
      </c>
      <c r="I73">
        <v>1</v>
      </c>
      <c r="J73">
        <v>1</v>
      </c>
      <c r="K73">
        <v>1</v>
      </c>
      <c r="L73">
        <v>1</v>
      </c>
      <c r="M73">
        <v>1</v>
      </c>
      <c r="N73">
        <v>0</v>
      </c>
    </row>
    <row r="74" spans="1:14">
      <c r="A74">
        <v>2026</v>
      </c>
      <c r="B74">
        <v>11</v>
      </c>
      <c r="C74">
        <v>3</v>
      </c>
      <c r="D74" t="s">
        <v>443</v>
      </c>
      <c r="E74" t="s">
        <v>390</v>
      </c>
      <c r="G74">
        <v>1</v>
      </c>
      <c r="H74">
        <v>1</v>
      </c>
      <c r="I74">
        <v>1</v>
      </c>
      <c r="J74">
        <v>1</v>
      </c>
      <c r="K74">
        <v>1</v>
      </c>
      <c r="L74">
        <v>1</v>
      </c>
      <c r="M74">
        <v>1</v>
      </c>
      <c r="N74">
        <v>0</v>
      </c>
    </row>
    <row r="75" spans="1:14">
      <c r="A75">
        <v>2026</v>
      </c>
      <c r="B75">
        <v>11</v>
      </c>
      <c r="C75">
        <v>3</v>
      </c>
      <c r="D75" t="s">
        <v>1266</v>
      </c>
      <c r="E75" t="s">
        <v>391</v>
      </c>
      <c r="G75">
        <v>1</v>
      </c>
      <c r="H75">
        <v>1</v>
      </c>
      <c r="I75">
        <v>1</v>
      </c>
      <c r="J75">
        <v>1</v>
      </c>
      <c r="K75">
        <v>1</v>
      </c>
      <c r="L75">
        <v>1</v>
      </c>
      <c r="M75">
        <v>1</v>
      </c>
      <c r="N75">
        <v>0</v>
      </c>
    </row>
    <row r="76" spans="1:14">
      <c r="A76">
        <v>2026</v>
      </c>
      <c r="B76">
        <v>12</v>
      </c>
      <c r="C76">
        <v>3</v>
      </c>
      <c r="D76" t="s">
        <v>443</v>
      </c>
      <c r="E76" t="s">
        <v>583</v>
      </c>
      <c r="G76">
        <v>1</v>
      </c>
      <c r="H76">
        <v>1</v>
      </c>
      <c r="I76">
        <v>1</v>
      </c>
      <c r="J76">
        <v>1</v>
      </c>
      <c r="K76">
        <v>1</v>
      </c>
      <c r="L76">
        <v>1</v>
      </c>
      <c r="M76">
        <v>1</v>
      </c>
      <c r="N76">
        <v>0</v>
      </c>
    </row>
    <row r="77" spans="1:14">
      <c r="A77">
        <v>2026</v>
      </c>
      <c r="B77">
        <v>12</v>
      </c>
      <c r="C77">
        <v>3</v>
      </c>
      <c r="D77" t="s">
        <v>344</v>
      </c>
      <c r="E77" t="s">
        <v>388</v>
      </c>
      <c r="G77">
        <v>1</v>
      </c>
      <c r="H77">
        <v>1</v>
      </c>
      <c r="I77">
        <v>1</v>
      </c>
      <c r="J77">
        <v>1</v>
      </c>
      <c r="K77">
        <v>1</v>
      </c>
      <c r="L77">
        <v>1</v>
      </c>
      <c r="M77">
        <v>1</v>
      </c>
      <c r="N77">
        <v>0</v>
      </c>
    </row>
    <row r="78" spans="1:14">
      <c r="A78">
        <v>2026</v>
      </c>
      <c r="B78">
        <v>12</v>
      </c>
      <c r="C78">
        <v>3</v>
      </c>
      <c r="D78" t="s">
        <v>488</v>
      </c>
      <c r="E78" t="s">
        <v>486</v>
      </c>
      <c r="G78">
        <v>1</v>
      </c>
      <c r="H78">
        <v>1</v>
      </c>
      <c r="I78">
        <v>1</v>
      </c>
      <c r="J78">
        <v>1</v>
      </c>
      <c r="K78">
        <v>1</v>
      </c>
      <c r="L78">
        <v>1</v>
      </c>
      <c r="M78">
        <v>1</v>
      </c>
      <c r="N78">
        <v>0</v>
      </c>
    </row>
    <row r="79" spans="1:14">
      <c r="A79">
        <v>2026</v>
      </c>
      <c r="B79">
        <v>12</v>
      </c>
      <c r="C79">
        <v>3</v>
      </c>
      <c r="D79" t="s">
        <v>488</v>
      </c>
      <c r="E79" t="s">
        <v>389</v>
      </c>
      <c r="G79">
        <v>1</v>
      </c>
      <c r="H79">
        <v>1</v>
      </c>
      <c r="I79">
        <v>1</v>
      </c>
      <c r="J79">
        <v>1</v>
      </c>
      <c r="K79">
        <v>1</v>
      </c>
      <c r="L79">
        <v>1</v>
      </c>
      <c r="M79">
        <v>1</v>
      </c>
      <c r="N79">
        <v>0</v>
      </c>
    </row>
    <row r="80" spans="1:14">
      <c r="A80">
        <v>2026</v>
      </c>
      <c r="B80">
        <v>12</v>
      </c>
      <c r="C80">
        <v>3</v>
      </c>
      <c r="D80" t="s">
        <v>443</v>
      </c>
      <c r="E80" t="s">
        <v>390</v>
      </c>
      <c r="G80">
        <v>1</v>
      </c>
      <c r="H80">
        <v>1</v>
      </c>
      <c r="I80">
        <v>1</v>
      </c>
      <c r="J80">
        <v>1</v>
      </c>
      <c r="K80">
        <v>1</v>
      </c>
      <c r="L80">
        <v>1</v>
      </c>
      <c r="M80">
        <v>1</v>
      </c>
      <c r="N80">
        <v>0</v>
      </c>
    </row>
    <row r="81" spans="1:14">
      <c r="A81">
        <v>2026</v>
      </c>
      <c r="B81">
        <v>12</v>
      </c>
      <c r="C81">
        <v>3</v>
      </c>
      <c r="D81" t="s">
        <v>1266</v>
      </c>
      <c r="E81" t="s">
        <v>391</v>
      </c>
      <c r="G81">
        <v>1</v>
      </c>
      <c r="H81">
        <v>1</v>
      </c>
      <c r="I81">
        <v>1</v>
      </c>
      <c r="J81">
        <v>1</v>
      </c>
      <c r="K81">
        <v>1</v>
      </c>
      <c r="L81">
        <v>1</v>
      </c>
      <c r="M81">
        <v>1</v>
      </c>
      <c r="N81">
        <v>0</v>
      </c>
    </row>
    <row r="82" spans="1:14">
      <c r="A82">
        <v>2026</v>
      </c>
      <c r="B82">
        <v>13</v>
      </c>
      <c r="C82">
        <v>3</v>
      </c>
      <c r="D82" t="s">
        <v>443</v>
      </c>
      <c r="E82" t="s">
        <v>583</v>
      </c>
      <c r="G82">
        <v>1</v>
      </c>
      <c r="H82">
        <v>1</v>
      </c>
      <c r="I82">
        <v>1</v>
      </c>
      <c r="J82">
        <v>1</v>
      </c>
      <c r="K82">
        <v>1</v>
      </c>
      <c r="L82">
        <v>1</v>
      </c>
      <c r="M82">
        <v>1</v>
      </c>
      <c r="N82">
        <v>0</v>
      </c>
    </row>
    <row r="83" spans="1:14">
      <c r="A83">
        <v>2026</v>
      </c>
      <c r="B83">
        <v>13</v>
      </c>
      <c r="C83">
        <v>3</v>
      </c>
      <c r="D83" t="s">
        <v>344</v>
      </c>
      <c r="E83" t="s">
        <v>388</v>
      </c>
      <c r="G83">
        <v>1</v>
      </c>
      <c r="H83">
        <v>1</v>
      </c>
      <c r="I83">
        <v>1</v>
      </c>
      <c r="J83">
        <v>1</v>
      </c>
      <c r="K83">
        <v>1</v>
      </c>
      <c r="L83">
        <v>1</v>
      </c>
      <c r="M83">
        <v>1</v>
      </c>
      <c r="N83">
        <v>0</v>
      </c>
    </row>
    <row r="84" spans="1:14">
      <c r="A84">
        <v>2026</v>
      </c>
      <c r="B84">
        <v>13</v>
      </c>
      <c r="C84">
        <v>3</v>
      </c>
      <c r="D84" t="s">
        <v>488</v>
      </c>
      <c r="E84" t="s">
        <v>486</v>
      </c>
      <c r="G84">
        <v>1</v>
      </c>
      <c r="H84">
        <v>1</v>
      </c>
      <c r="I84">
        <v>1</v>
      </c>
      <c r="J84">
        <v>1</v>
      </c>
      <c r="K84">
        <v>1</v>
      </c>
      <c r="L84">
        <v>1</v>
      </c>
      <c r="M84">
        <v>1</v>
      </c>
      <c r="N84">
        <v>0</v>
      </c>
    </row>
    <row r="85" spans="1:14">
      <c r="A85">
        <v>2026</v>
      </c>
      <c r="B85">
        <v>13</v>
      </c>
      <c r="C85">
        <v>3</v>
      </c>
      <c r="D85" t="s">
        <v>488</v>
      </c>
      <c r="E85" t="s">
        <v>389</v>
      </c>
      <c r="G85">
        <v>1</v>
      </c>
      <c r="H85">
        <v>1</v>
      </c>
      <c r="I85">
        <v>1</v>
      </c>
      <c r="J85">
        <v>1</v>
      </c>
      <c r="K85">
        <v>1</v>
      </c>
      <c r="L85">
        <v>1</v>
      </c>
      <c r="M85">
        <v>1</v>
      </c>
      <c r="N85">
        <v>0</v>
      </c>
    </row>
    <row r="86" spans="1:14">
      <c r="A86">
        <v>2026</v>
      </c>
      <c r="B86">
        <v>13</v>
      </c>
      <c r="C86">
        <v>3</v>
      </c>
      <c r="D86" t="s">
        <v>443</v>
      </c>
      <c r="E86" t="s">
        <v>390</v>
      </c>
      <c r="G86">
        <v>1</v>
      </c>
      <c r="H86">
        <v>1</v>
      </c>
      <c r="I86">
        <v>1</v>
      </c>
      <c r="J86">
        <v>1</v>
      </c>
      <c r="K86">
        <v>1</v>
      </c>
      <c r="L86">
        <v>1</v>
      </c>
      <c r="M86">
        <v>1</v>
      </c>
      <c r="N86">
        <v>0</v>
      </c>
    </row>
    <row r="87" spans="1:14">
      <c r="A87">
        <v>2026</v>
      </c>
      <c r="B87">
        <v>13</v>
      </c>
      <c r="C87">
        <v>3</v>
      </c>
      <c r="D87" t="s">
        <v>1266</v>
      </c>
      <c r="E87" t="s">
        <v>391</v>
      </c>
      <c r="G87">
        <v>1</v>
      </c>
      <c r="H87">
        <v>1</v>
      </c>
      <c r="I87">
        <v>1</v>
      </c>
      <c r="J87">
        <v>1</v>
      </c>
      <c r="K87">
        <v>1</v>
      </c>
      <c r="L87">
        <v>1</v>
      </c>
      <c r="M87">
        <v>1</v>
      </c>
      <c r="N87">
        <v>0</v>
      </c>
    </row>
    <row r="88" spans="1:14">
      <c r="A88">
        <v>2026</v>
      </c>
      <c r="B88">
        <v>14</v>
      </c>
      <c r="C88">
        <v>4</v>
      </c>
      <c r="D88" t="s">
        <v>443</v>
      </c>
      <c r="E88" t="s">
        <v>583</v>
      </c>
      <c r="G88">
        <v>1</v>
      </c>
      <c r="H88">
        <v>1</v>
      </c>
      <c r="I88">
        <v>1</v>
      </c>
      <c r="J88">
        <v>1</v>
      </c>
      <c r="K88">
        <v>1</v>
      </c>
      <c r="L88">
        <v>1</v>
      </c>
      <c r="M88">
        <v>1</v>
      </c>
      <c r="N88">
        <v>0</v>
      </c>
    </row>
    <row r="89" spans="1:14">
      <c r="A89">
        <v>2026</v>
      </c>
      <c r="B89">
        <v>14</v>
      </c>
      <c r="C89">
        <v>4</v>
      </c>
      <c r="D89" t="s">
        <v>344</v>
      </c>
      <c r="E89" t="s">
        <v>388</v>
      </c>
      <c r="G89">
        <v>1</v>
      </c>
      <c r="H89">
        <v>1</v>
      </c>
      <c r="I89">
        <v>1</v>
      </c>
      <c r="J89">
        <v>1</v>
      </c>
      <c r="K89">
        <v>1</v>
      </c>
      <c r="L89">
        <v>1</v>
      </c>
      <c r="M89">
        <v>1</v>
      </c>
      <c r="N89">
        <v>0</v>
      </c>
    </row>
    <row r="90" spans="1:14">
      <c r="A90">
        <v>2026</v>
      </c>
      <c r="B90">
        <v>14</v>
      </c>
      <c r="C90">
        <v>4</v>
      </c>
      <c r="D90" t="s">
        <v>488</v>
      </c>
      <c r="E90" t="s">
        <v>389</v>
      </c>
      <c r="G90">
        <v>0.25</v>
      </c>
      <c r="H90">
        <v>1</v>
      </c>
      <c r="I90">
        <v>1</v>
      </c>
      <c r="J90">
        <v>1</v>
      </c>
      <c r="K90">
        <v>1</v>
      </c>
      <c r="L90">
        <v>1</v>
      </c>
      <c r="M90">
        <v>1</v>
      </c>
      <c r="N90">
        <v>0</v>
      </c>
    </row>
    <row r="91" spans="1:14">
      <c r="A91">
        <v>2026</v>
      </c>
      <c r="B91">
        <v>14</v>
      </c>
      <c r="C91">
        <v>4</v>
      </c>
      <c r="D91" t="s">
        <v>488</v>
      </c>
      <c r="E91" t="s">
        <v>638</v>
      </c>
      <c r="G91">
        <v>0.25</v>
      </c>
      <c r="H91">
        <v>1</v>
      </c>
      <c r="I91">
        <v>1</v>
      </c>
      <c r="J91">
        <v>1</v>
      </c>
      <c r="K91">
        <v>1</v>
      </c>
      <c r="L91">
        <v>1</v>
      </c>
      <c r="M91">
        <v>1</v>
      </c>
      <c r="N91">
        <v>0</v>
      </c>
    </row>
    <row r="92" spans="1:14">
      <c r="A92">
        <v>2026</v>
      </c>
      <c r="B92">
        <v>14</v>
      </c>
      <c r="C92">
        <v>3</v>
      </c>
      <c r="D92" t="s">
        <v>443</v>
      </c>
      <c r="E92" t="s">
        <v>390</v>
      </c>
      <c r="G92">
        <v>1</v>
      </c>
      <c r="H92">
        <v>1</v>
      </c>
      <c r="I92">
        <v>1</v>
      </c>
      <c r="J92">
        <v>1</v>
      </c>
      <c r="K92">
        <v>1</v>
      </c>
      <c r="L92">
        <v>1</v>
      </c>
      <c r="M92">
        <v>1</v>
      </c>
      <c r="N92">
        <v>0</v>
      </c>
    </row>
    <row r="93" spans="1:14">
      <c r="A93">
        <v>2026</v>
      </c>
      <c r="B93">
        <v>14</v>
      </c>
      <c r="C93">
        <v>4</v>
      </c>
      <c r="D93" t="s">
        <v>1266</v>
      </c>
      <c r="E93" t="s">
        <v>391</v>
      </c>
      <c r="G93">
        <v>1</v>
      </c>
      <c r="H93">
        <v>1</v>
      </c>
      <c r="I93">
        <v>1</v>
      </c>
      <c r="J93">
        <v>1</v>
      </c>
      <c r="K93">
        <v>1</v>
      </c>
      <c r="L93">
        <v>1</v>
      </c>
      <c r="M93">
        <v>1</v>
      </c>
      <c r="N93">
        <v>0</v>
      </c>
    </row>
    <row r="94" spans="1:14">
      <c r="A94">
        <v>2026</v>
      </c>
      <c r="B94">
        <v>15</v>
      </c>
      <c r="C94">
        <v>4</v>
      </c>
      <c r="D94" t="s">
        <v>443</v>
      </c>
      <c r="E94" t="s">
        <v>583</v>
      </c>
      <c r="G94">
        <v>1</v>
      </c>
      <c r="H94">
        <v>1</v>
      </c>
      <c r="I94">
        <v>1</v>
      </c>
      <c r="J94">
        <v>1</v>
      </c>
      <c r="K94">
        <v>1</v>
      </c>
      <c r="L94">
        <v>1</v>
      </c>
      <c r="M94">
        <v>1</v>
      </c>
      <c r="N94">
        <v>0</v>
      </c>
    </row>
    <row r="95" spans="1:14">
      <c r="A95">
        <v>2026</v>
      </c>
      <c r="B95">
        <v>15</v>
      </c>
      <c r="C95">
        <v>4</v>
      </c>
      <c r="D95" t="s">
        <v>344</v>
      </c>
      <c r="E95" t="s">
        <v>388</v>
      </c>
      <c r="G95">
        <v>1</v>
      </c>
      <c r="H95">
        <v>1</v>
      </c>
      <c r="I95">
        <v>1</v>
      </c>
      <c r="J95">
        <v>1</v>
      </c>
      <c r="K95">
        <v>1</v>
      </c>
      <c r="L95">
        <v>1</v>
      </c>
      <c r="M95">
        <v>1</v>
      </c>
      <c r="N95">
        <v>0</v>
      </c>
    </row>
    <row r="96" spans="1:14">
      <c r="A96">
        <v>2026</v>
      </c>
      <c r="B96">
        <v>15</v>
      </c>
      <c r="C96">
        <v>4</v>
      </c>
      <c r="D96" t="s">
        <v>488</v>
      </c>
      <c r="E96" t="s">
        <v>486</v>
      </c>
      <c r="G96">
        <v>0.25</v>
      </c>
      <c r="H96">
        <v>1</v>
      </c>
      <c r="I96">
        <v>1</v>
      </c>
      <c r="J96">
        <v>1</v>
      </c>
      <c r="K96">
        <v>1</v>
      </c>
      <c r="L96">
        <v>1</v>
      </c>
      <c r="M96">
        <v>1</v>
      </c>
      <c r="N96">
        <v>0</v>
      </c>
    </row>
    <row r="97" spans="1:14">
      <c r="A97">
        <v>2026</v>
      </c>
      <c r="B97">
        <v>15</v>
      </c>
      <c r="C97">
        <v>4</v>
      </c>
      <c r="D97" t="s">
        <v>488</v>
      </c>
      <c r="E97" t="s">
        <v>389</v>
      </c>
      <c r="G97">
        <v>0.25</v>
      </c>
      <c r="H97">
        <v>1</v>
      </c>
      <c r="I97">
        <v>1</v>
      </c>
      <c r="J97">
        <v>1</v>
      </c>
      <c r="K97">
        <v>1</v>
      </c>
      <c r="L97">
        <v>1</v>
      </c>
      <c r="M97">
        <v>1</v>
      </c>
      <c r="N97">
        <v>0</v>
      </c>
    </row>
    <row r="98" spans="1:14">
      <c r="A98">
        <v>2026</v>
      </c>
      <c r="B98">
        <v>15</v>
      </c>
      <c r="C98">
        <v>4</v>
      </c>
      <c r="D98" t="s">
        <v>1266</v>
      </c>
      <c r="E98" t="s">
        <v>391</v>
      </c>
      <c r="G98">
        <v>1</v>
      </c>
      <c r="H98">
        <v>1</v>
      </c>
      <c r="I98">
        <v>1</v>
      </c>
      <c r="J98">
        <v>1</v>
      </c>
      <c r="K98">
        <v>1</v>
      </c>
      <c r="L98">
        <v>1</v>
      </c>
      <c r="M98">
        <v>1</v>
      </c>
      <c r="N98">
        <v>0</v>
      </c>
    </row>
    <row r="99" spans="1:14">
      <c r="A99">
        <v>2026</v>
      </c>
      <c r="B99">
        <v>16</v>
      </c>
      <c r="C99">
        <v>4</v>
      </c>
      <c r="D99" t="s">
        <v>488</v>
      </c>
      <c r="E99" t="s">
        <v>385</v>
      </c>
      <c r="G99">
        <v>0.25</v>
      </c>
      <c r="H99">
        <v>1</v>
      </c>
      <c r="I99">
        <v>1</v>
      </c>
      <c r="J99">
        <v>1</v>
      </c>
      <c r="K99">
        <v>1</v>
      </c>
      <c r="L99">
        <v>1</v>
      </c>
      <c r="M99">
        <v>1</v>
      </c>
      <c r="N99">
        <v>0</v>
      </c>
    </row>
    <row r="100" spans="1:14">
      <c r="A100">
        <v>2026</v>
      </c>
      <c r="B100">
        <v>16</v>
      </c>
      <c r="C100">
        <v>4</v>
      </c>
      <c r="D100" t="s">
        <v>488</v>
      </c>
      <c r="E100" t="s">
        <v>386</v>
      </c>
      <c r="G100">
        <v>0.25</v>
      </c>
      <c r="H100">
        <v>1</v>
      </c>
      <c r="I100">
        <v>1</v>
      </c>
      <c r="J100">
        <v>1</v>
      </c>
      <c r="K100">
        <v>1</v>
      </c>
      <c r="L100">
        <v>1</v>
      </c>
      <c r="M100">
        <v>1</v>
      </c>
      <c r="N100">
        <v>0</v>
      </c>
    </row>
    <row r="101" spans="1:14">
      <c r="A101">
        <v>2026</v>
      </c>
      <c r="B101">
        <v>16</v>
      </c>
      <c r="C101">
        <v>4</v>
      </c>
      <c r="D101" t="s">
        <v>443</v>
      </c>
      <c r="E101" t="s">
        <v>387</v>
      </c>
      <c r="G101">
        <v>1</v>
      </c>
      <c r="H101">
        <v>1</v>
      </c>
      <c r="I101">
        <v>1</v>
      </c>
      <c r="J101">
        <v>1</v>
      </c>
      <c r="K101">
        <v>1</v>
      </c>
      <c r="L101">
        <v>1</v>
      </c>
      <c r="M101">
        <v>1</v>
      </c>
      <c r="N101">
        <v>0</v>
      </c>
    </row>
    <row r="102" spans="1:14">
      <c r="A102">
        <v>2026</v>
      </c>
      <c r="B102">
        <v>16</v>
      </c>
      <c r="C102">
        <v>4</v>
      </c>
      <c r="D102" t="s">
        <v>443</v>
      </c>
      <c r="E102" t="s">
        <v>583</v>
      </c>
      <c r="G102">
        <v>1</v>
      </c>
      <c r="H102">
        <v>1</v>
      </c>
      <c r="I102">
        <v>1</v>
      </c>
      <c r="J102">
        <v>1</v>
      </c>
      <c r="K102">
        <v>1</v>
      </c>
      <c r="L102">
        <v>1</v>
      </c>
      <c r="M102">
        <v>1</v>
      </c>
      <c r="N102">
        <v>0</v>
      </c>
    </row>
    <row r="103" spans="1:14">
      <c r="A103">
        <v>2026</v>
      </c>
      <c r="B103">
        <v>16</v>
      </c>
      <c r="C103">
        <v>4</v>
      </c>
      <c r="D103" t="s">
        <v>344</v>
      </c>
      <c r="E103" t="s">
        <v>388</v>
      </c>
      <c r="G103">
        <v>1</v>
      </c>
      <c r="H103">
        <v>1</v>
      </c>
      <c r="I103">
        <v>1</v>
      </c>
      <c r="J103">
        <v>1</v>
      </c>
      <c r="K103">
        <v>1</v>
      </c>
      <c r="L103">
        <v>1</v>
      </c>
      <c r="M103">
        <v>1</v>
      </c>
      <c r="N103">
        <v>0</v>
      </c>
    </row>
    <row r="104" spans="1:14">
      <c r="A104">
        <v>2026</v>
      </c>
      <c r="B104">
        <v>16</v>
      </c>
      <c r="C104">
        <v>4</v>
      </c>
      <c r="D104" t="s">
        <v>488</v>
      </c>
      <c r="E104" t="s">
        <v>389</v>
      </c>
      <c r="G104">
        <v>0.25</v>
      </c>
      <c r="H104">
        <v>1</v>
      </c>
      <c r="I104">
        <v>1</v>
      </c>
      <c r="J104">
        <v>1</v>
      </c>
      <c r="K104">
        <v>1</v>
      </c>
      <c r="L104">
        <v>1</v>
      </c>
      <c r="M104">
        <v>1</v>
      </c>
      <c r="N104">
        <v>0</v>
      </c>
    </row>
    <row r="105" spans="1:14">
      <c r="A105">
        <v>2026</v>
      </c>
      <c r="B105">
        <v>16</v>
      </c>
      <c r="C105">
        <v>4</v>
      </c>
      <c r="D105" t="s">
        <v>1266</v>
      </c>
      <c r="E105" t="s">
        <v>391</v>
      </c>
      <c r="G105">
        <v>1</v>
      </c>
      <c r="H105">
        <v>1</v>
      </c>
      <c r="I105">
        <v>1</v>
      </c>
      <c r="J105">
        <v>1</v>
      </c>
      <c r="K105">
        <v>1</v>
      </c>
      <c r="L105">
        <v>1</v>
      </c>
      <c r="M105">
        <v>1</v>
      </c>
      <c r="N105">
        <v>0</v>
      </c>
    </row>
    <row r="106" spans="1:14">
      <c r="A106">
        <v>2026</v>
      </c>
      <c r="B106">
        <v>17</v>
      </c>
      <c r="C106">
        <v>4</v>
      </c>
      <c r="D106" t="s">
        <v>488</v>
      </c>
      <c r="E106" t="s">
        <v>385</v>
      </c>
      <c r="G106">
        <v>0.25</v>
      </c>
      <c r="H106">
        <v>1</v>
      </c>
      <c r="I106">
        <v>1</v>
      </c>
      <c r="J106">
        <v>1</v>
      </c>
      <c r="K106">
        <v>1</v>
      </c>
      <c r="L106">
        <v>1</v>
      </c>
      <c r="M106">
        <v>1</v>
      </c>
      <c r="N106">
        <v>0</v>
      </c>
    </row>
    <row r="107" spans="1:14">
      <c r="A107">
        <v>2026</v>
      </c>
      <c r="B107">
        <v>17</v>
      </c>
      <c r="C107">
        <v>4</v>
      </c>
      <c r="D107" t="s">
        <v>488</v>
      </c>
      <c r="E107" t="s">
        <v>386</v>
      </c>
      <c r="G107">
        <v>0.25</v>
      </c>
      <c r="H107">
        <v>1</v>
      </c>
      <c r="I107">
        <v>1</v>
      </c>
      <c r="J107">
        <v>1</v>
      </c>
      <c r="K107">
        <v>1</v>
      </c>
      <c r="L107">
        <v>1</v>
      </c>
      <c r="M107">
        <v>1</v>
      </c>
      <c r="N107">
        <v>0</v>
      </c>
    </row>
    <row r="108" spans="1:14">
      <c r="A108">
        <v>2026</v>
      </c>
      <c r="B108">
        <v>17</v>
      </c>
      <c r="C108">
        <v>4</v>
      </c>
      <c r="D108" t="s">
        <v>443</v>
      </c>
      <c r="E108" t="s">
        <v>387</v>
      </c>
      <c r="G108">
        <v>1</v>
      </c>
      <c r="H108">
        <v>1</v>
      </c>
      <c r="I108">
        <v>1</v>
      </c>
      <c r="J108">
        <v>1</v>
      </c>
      <c r="K108">
        <v>1</v>
      </c>
      <c r="L108">
        <v>1</v>
      </c>
      <c r="M108">
        <v>1</v>
      </c>
      <c r="N108">
        <v>0</v>
      </c>
    </row>
    <row r="109" spans="1:14">
      <c r="A109">
        <v>2026</v>
      </c>
      <c r="B109">
        <v>17</v>
      </c>
      <c r="C109">
        <v>4</v>
      </c>
      <c r="D109" t="s">
        <v>443</v>
      </c>
      <c r="E109" t="s">
        <v>583</v>
      </c>
      <c r="G109">
        <v>1</v>
      </c>
      <c r="H109">
        <v>1</v>
      </c>
      <c r="I109">
        <v>1</v>
      </c>
      <c r="J109">
        <v>1</v>
      </c>
      <c r="K109">
        <v>1</v>
      </c>
      <c r="L109">
        <v>1</v>
      </c>
      <c r="M109">
        <v>1</v>
      </c>
      <c r="N109">
        <v>0</v>
      </c>
    </row>
    <row r="110" spans="1:14">
      <c r="A110">
        <v>2026</v>
      </c>
      <c r="B110">
        <v>17</v>
      </c>
      <c r="C110">
        <v>4</v>
      </c>
      <c r="D110" t="s">
        <v>443</v>
      </c>
      <c r="E110" t="s">
        <v>583</v>
      </c>
      <c r="G110">
        <v>1</v>
      </c>
      <c r="H110">
        <v>1</v>
      </c>
      <c r="I110">
        <v>1</v>
      </c>
      <c r="J110">
        <v>1</v>
      </c>
      <c r="K110">
        <v>1</v>
      </c>
      <c r="L110">
        <v>1</v>
      </c>
      <c r="M110">
        <v>1</v>
      </c>
      <c r="N110">
        <v>0</v>
      </c>
    </row>
    <row r="111" spans="1:14">
      <c r="A111">
        <v>2026</v>
      </c>
      <c r="B111">
        <v>17</v>
      </c>
      <c r="C111">
        <v>4</v>
      </c>
      <c r="D111" t="s">
        <v>344</v>
      </c>
      <c r="E111" t="s">
        <v>388</v>
      </c>
      <c r="G111">
        <v>1</v>
      </c>
      <c r="H111">
        <v>1</v>
      </c>
      <c r="I111">
        <v>1</v>
      </c>
      <c r="J111">
        <v>1</v>
      </c>
      <c r="K111">
        <v>1</v>
      </c>
      <c r="L111">
        <v>1</v>
      </c>
      <c r="M111">
        <v>1</v>
      </c>
      <c r="N111">
        <v>0</v>
      </c>
    </row>
    <row r="112" spans="1:14">
      <c r="A112">
        <v>2026</v>
      </c>
      <c r="B112">
        <v>17</v>
      </c>
      <c r="C112">
        <v>4</v>
      </c>
      <c r="D112" t="s">
        <v>488</v>
      </c>
      <c r="E112" t="s">
        <v>389</v>
      </c>
      <c r="G112">
        <v>0.25</v>
      </c>
      <c r="H112">
        <v>1</v>
      </c>
      <c r="I112">
        <v>1</v>
      </c>
      <c r="J112">
        <v>1</v>
      </c>
      <c r="K112">
        <v>1</v>
      </c>
      <c r="L112">
        <v>1</v>
      </c>
      <c r="M112">
        <v>1</v>
      </c>
      <c r="N112">
        <v>0</v>
      </c>
    </row>
    <row r="113" spans="1:14">
      <c r="A113">
        <v>2026</v>
      </c>
      <c r="B113">
        <v>17</v>
      </c>
      <c r="C113">
        <v>4</v>
      </c>
      <c r="D113" t="s">
        <v>443</v>
      </c>
      <c r="E113" t="s">
        <v>390</v>
      </c>
      <c r="G113">
        <v>1</v>
      </c>
      <c r="H113">
        <v>1</v>
      </c>
      <c r="I113">
        <v>1</v>
      </c>
      <c r="J113">
        <v>1</v>
      </c>
      <c r="K113">
        <v>1</v>
      </c>
      <c r="L113">
        <v>1</v>
      </c>
      <c r="M113">
        <v>1</v>
      </c>
      <c r="N113">
        <v>0</v>
      </c>
    </row>
    <row r="114" spans="1:14">
      <c r="A114">
        <v>2026</v>
      </c>
      <c r="B114">
        <v>17</v>
      </c>
      <c r="C114">
        <v>4</v>
      </c>
      <c r="D114" t="s">
        <v>1266</v>
      </c>
      <c r="E114" t="s">
        <v>391</v>
      </c>
      <c r="G114">
        <v>1</v>
      </c>
      <c r="H114">
        <v>1</v>
      </c>
      <c r="I114">
        <v>1</v>
      </c>
      <c r="J114">
        <v>1</v>
      </c>
      <c r="K114">
        <v>1</v>
      </c>
      <c r="L114">
        <v>1</v>
      </c>
      <c r="M114">
        <v>1</v>
      </c>
      <c r="N114">
        <v>0</v>
      </c>
    </row>
    <row r="115" spans="1:14">
      <c r="A115">
        <v>2026</v>
      </c>
      <c r="B115">
        <v>18</v>
      </c>
      <c r="C115">
        <v>5</v>
      </c>
      <c r="D115" t="s">
        <v>488</v>
      </c>
      <c r="E115" t="s">
        <v>385</v>
      </c>
      <c r="G115">
        <v>0.25</v>
      </c>
      <c r="H115">
        <v>1</v>
      </c>
      <c r="I115">
        <v>1</v>
      </c>
      <c r="J115">
        <v>1</v>
      </c>
      <c r="K115">
        <v>1</v>
      </c>
      <c r="L115">
        <v>1</v>
      </c>
      <c r="M115">
        <v>1</v>
      </c>
      <c r="N115">
        <v>0</v>
      </c>
    </row>
    <row r="116" spans="1:14">
      <c r="A116">
        <v>2026</v>
      </c>
      <c r="B116">
        <v>19</v>
      </c>
      <c r="C116">
        <v>5</v>
      </c>
      <c r="D116" t="s">
        <v>488</v>
      </c>
      <c r="E116" t="s">
        <v>386</v>
      </c>
      <c r="G116">
        <v>0.25</v>
      </c>
      <c r="H116">
        <v>1</v>
      </c>
      <c r="I116">
        <v>1</v>
      </c>
      <c r="J116">
        <v>1</v>
      </c>
      <c r="K116">
        <v>1</v>
      </c>
      <c r="L116">
        <v>1</v>
      </c>
      <c r="M116">
        <v>1</v>
      </c>
      <c r="N116">
        <v>0</v>
      </c>
    </row>
    <row r="117" spans="1:14">
      <c r="A117">
        <v>2026</v>
      </c>
      <c r="B117">
        <v>19</v>
      </c>
      <c r="C117">
        <v>5</v>
      </c>
      <c r="D117" t="s">
        <v>443</v>
      </c>
      <c r="E117" t="s">
        <v>387</v>
      </c>
      <c r="G117">
        <v>1</v>
      </c>
      <c r="H117">
        <v>0</v>
      </c>
      <c r="I117">
        <v>0</v>
      </c>
      <c r="J117">
        <v>0</v>
      </c>
      <c r="K117">
        <v>0</v>
      </c>
      <c r="L117">
        <v>0</v>
      </c>
      <c r="M117">
        <v>0</v>
      </c>
      <c r="N117">
        <v>0</v>
      </c>
    </row>
    <row r="118" spans="1:14">
      <c r="A118">
        <v>2026</v>
      </c>
      <c r="B118">
        <v>19</v>
      </c>
      <c r="C118">
        <v>5</v>
      </c>
      <c r="D118" t="s">
        <v>344</v>
      </c>
      <c r="E118" t="s">
        <v>388</v>
      </c>
      <c r="G118">
        <v>1</v>
      </c>
      <c r="H118">
        <v>0</v>
      </c>
      <c r="I118">
        <v>0</v>
      </c>
      <c r="J118">
        <v>0</v>
      </c>
      <c r="K118">
        <v>0</v>
      </c>
      <c r="L118">
        <v>0</v>
      </c>
      <c r="M118">
        <v>0</v>
      </c>
      <c r="N118">
        <v>0</v>
      </c>
    </row>
    <row r="119" spans="1:14">
      <c r="A119">
        <v>2026</v>
      </c>
      <c r="B119">
        <v>19</v>
      </c>
      <c r="C119">
        <v>5</v>
      </c>
      <c r="D119" t="s">
        <v>488</v>
      </c>
      <c r="E119" t="s">
        <v>389</v>
      </c>
      <c r="G119">
        <v>0.25</v>
      </c>
      <c r="H119">
        <v>1</v>
      </c>
      <c r="I119">
        <v>1</v>
      </c>
      <c r="J119">
        <v>0</v>
      </c>
      <c r="K119">
        <v>1</v>
      </c>
      <c r="L119">
        <v>1</v>
      </c>
      <c r="M119">
        <v>1</v>
      </c>
      <c r="N119">
        <v>0.25</v>
      </c>
    </row>
    <row r="120" spans="1:14">
      <c r="A120">
        <v>2026</v>
      </c>
      <c r="B120">
        <v>19</v>
      </c>
      <c r="C120">
        <v>5</v>
      </c>
      <c r="D120" t="s">
        <v>488</v>
      </c>
      <c r="E120" t="s">
        <v>1267</v>
      </c>
      <c r="G120">
        <v>0.25</v>
      </c>
      <c r="H120">
        <v>1</v>
      </c>
      <c r="I120">
        <v>1</v>
      </c>
      <c r="J120">
        <v>1</v>
      </c>
      <c r="K120">
        <v>1</v>
      </c>
      <c r="L120">
        <v>1</v>
      </c>
      <c r="M120">
        <v>1</v>
      </c>
      <c r="N120">
        <v>0</v>
      </c>
    </row>
    <row r="121" spans="1:14">
      <c r="A121">
        <v>2026</v>
      </c>
      <c r="B121">
        <v>19</v>
      </c>
      <c r="C121">
        <v>5</v>
      </c>
      <c r="D121" t="s">
        <v>443</v>
      </c>
      <c r="E121" t="s">
        <v>390</v>
      </c>
      <c r="G121">
        <v>1</v>
      </c>
      <c r="H121">
        <v>0</v>
      </c>
      <c r="I121">
        <v>0</v>
      </c>
      <c r="J121">
        <v>0</v>
      </c>
      <c r="K121">
        <v>0</v>
      </c>
      <c r="L121">
        <v>0</v>
      </c>
      <c r="M121">
        <v>0</v>
      </c>
      <c r="N121">
        <v>0</v>
      </c>
    </row>
    <row r="122" spans="1:14">
      <c r="A122">
        <v>2026</v>
      </c>
      <c r="B122">
        <v>19</v>
      </c>
      <c r="C122">
        <v>5</v>
      </c>
      <c r="D122" t="s">
        <v>1266</v>
      </c>
      <c r="E122" t="s">
        <v>391</v>
      </c>
      <c r="G122">
        <v>1</v>
      </c>
      <c r="H122">
        <v>0</v>
      </c>
      <c r="I122">
        <v>0</v>
      </c>
      <c r="J122">
        <v>0</v>
      </c>
      <c r="K122">
        <v>0</v>
      </c>
      <c r="L122">
        <v>0</v>
      </c>
      <c r="M122">
        <v>0</v>
      </c>
      <c r="N122">
        <v>0</v>
      </c>
    </row>
    <row r="123" spans="1:14">
      <c r="A123">
        <v>2026</v>
      </c>
      <c r="B123">
        <v>20</v>
      </c>
      <c r="C123">
        <v>5</v>
      </c>
      <c r="D123" t="s">
        <v>488</v>
      </c>
      <c r="E123" t="s">
        <v>385</v>
      </c>
      <c r="G123">
        <v>0.25</v>
      </c>
      <c r="H123">
        <v>1</v>
      </c>
      <c r="I123">
        <v>1</v>
      </c>
      <c r="J123">
        <v>1</v>
      </c>
      <c r="K123">
        <v>1</v>
      </c>
      <c r="L123">
        <v>1</v>
      </c>
      <c r="M123">
        <v>1</v>
      </c>
      <c r="N123">
        <v>0</v>
      </c>
    </row>
    <row r="124" spans="1:14">
      <c r="A124">
        <v>2026</v>
      </c>
      <c r="B124">
        <v>20</v>
      </c>
      <c r="C124">
        <v>5</v>
      </c>
      <c r="D124" t="s">
        <v>488</v>
      </c>
      <c r="E124" t="s">
        <v>386</v>
      </c>
      <c r="G124">
        <v>0.25</v>
      </c>
      <c r="H124">
        <v>1</v>
      </c>
      <c r="I124">
        <v>1</v>
      </c>
      <c r="J124">
        <v>1</v>
      </c>
      <c r="K124">
        <v>1</v>
      </c>
      <c r="L124">
        <v>1</v>
      </c>
      <c r="M124">
        <v>1</v>
      </c>
      <c r="N124">
        <v>0</v>
      </c>
    </row>
    <row r="125" spans="1:14">
      <c r="A125">
        <v>2026</v>
      </c>
      <c r="B125">
        <v>20</v>
      </c>
      <c r="C125">
        <v>5</v>
      </c>
      <c r="D125" t="s">
        <v>443</v>
      </c>
      <c r="E125" t="s">
        <v>387</v>
      </c>
      <c r="G125">
        <v>1</v>
      </c>
      <c r="H125">
        <v>0</v>
      </c>
      <c r="I125">
        <v>0</v>
      </c>
      <c r="J125">
        <v>0</v>
      </c>
      <c r="K125">
        <v>0</v>
      </c>
      <c r="L125">
        <v>0</v>
      </c>
      <c r="M125">
        <v>0</v>
      </c>
      <c r="N125">
        <v>0</v>
      </c>
    </row>
    <row r="126" spans="1:14">
      <c r="A126">
        <v>2026</v>
      </c>
      <c r="B126">
        <v>20</v>
      </c>
      <c r="C126">
        <v>5</v>
      </c>
      <c r="D126" t="s">
        <v>344</v>
      </c>
      <c r="E126" t="s">
        <v>388</v>
      </c>
      <c r="G126">
        <v>1</v>
      </c>
      <c r="H126">
        <v>0</v>
      </c>
      <c r="I126">
        <v>0</v>
      </c>
      <c r="J126">
        <v>0</v>
      </c>
      <c r="K126">
        <v>0</v>
      </c>
      <c r="L126">
        <v>0</v>
      </c>
      <c r="M126">
        <v>0</v>
      </c>
      <c r="N126">
        <v>0</v>
      </c>
    </row>
    <row r="127" spans="1:14">
      <c r="A127">
        <v>2026</v>
      </c>
      <c r="B127">
        <v>20</v>
      </c>
      <c r="C127">
        <v>5</v>
      </c>
      <c r="D127" t="s">
        <v>488</v>
      </c>
      <c r="E127" t="s">
        <v>1267</v>
      </c>
      <c r="G127">
        <v>0.25</v>
      </c>
      <c r="H127">
        <v>1</v>
      </c>
      <c r="I127">
        <v>1</v>
      </c>
      <c r="J127">
        <v>1</v>
      </c>
      <c r="K127">
        <v>1</v>
      </c>
      <c r="L127">
        <v>1</v>
      </c>
      <c r="M127">
        <v>1</v>
      </c>
      <c r="N127">
        <v>0</v>
      </c>
    </row>
    <row r="128" spans="1:14">
      <c r="A128">
        <v>2026</v>
      </c>
      <c r="B128">
        <v>20</v>
      </c>
      <c r="C128">
        <v>5</v>
      </c>
      <c r="D128" t="s">
        <v>488</v>
      </c>
      <c r="E128" t="s">
        <v>389</v>
      </c>
      <c r="G128">
        <v>0.25</v>
      </c>
      <c r="H128">
        <v>1</v>
      </c>
      <c r="I128">
        <v>1</v>
      </c>
      <c r="J128">
        <v>0</v>
      </c>
      <c r="K128">
        <v>1</v>
      </c>
      <c r="L128">
        <v>1</v>
      </c>
      <c r="M128">
        <v>1</v>
      </c>
      <c r="N128">
        <v>0.25</v>
      </c>
    </row>
    <row r="129" spans="1:14">
      <c r="A129">
        <v>2026</v>
      </c>
      <c r="B129">
        <v>20</v>
      </c>
      <c r="C129">
        <v>5</v>
      </c>
      <c r="D129" t="s">
        <v>443</v>
      </c>
      <c r="E129" t="s">
        <v>390</v>
      </c>
      <c r="G129">
        <v>1</v>
      </c>
      <c r="H129">
        <v>0</v>
      </c>
      <c r="I129">
        <v>0</v>
      </c>
      <c r="J129">
        <v>0</v>
      </c>
      <c r="K129">
        <v>0</v>
      </c>
      <c r="L129">
        <v>0</v>
      </c>
      <c r="M129">
        <v>0</v>
      </c>
      <c r="N129">
        <v>0</v>
      </c>
    </row>
    <row r="130" spans="1:14">
      <c r="A130">
        <v>2026</v>
      </c>
      <c r="B130">
        <v>20</v>
      </c>
      <c r="C130">
        <v>5</v>
      </c>
      <c r="D130" t="s">
        <v>1266</v>
      </c>
      <c r="E130" t="s">
        <v>391</v>
      </c>
      <c r="G130">
        <v>1</v>
      </c>
      <c r="H130">
        <v>0</v>
      </c>
      <c r="I130">
        <v>0</v>
      </c>
      <c r="J130">
        <v>0</v>
      </c>
      <c r="K130">
        <v>0</v>
      </c>
      <c r="L130">
        <v>0</v>
      </c>
      <c r="M130">
        <v>0</v>
      </c>
      <c r="N130">
        <v>0</v>
      </c>
    </row>
    <row r="131" spans="1:14">
      <c r="A131">
        <v>2026</v>
      </c>
      <c r="B131">
        <v>19</v>
      </c>
      <c r="C131">
        <v>5</v>
      </c>
      <c r="D131" t="s">
        <v>488</v>
      </c>
      <c r="E131" t="s">
        <v>385</v>
      </c>
      <c r="G131">
        <v>0.25</v>
      </c>
      <c r="H131">
        <v>1</v>
      </c>
      <c r="I131">
        <v>1</v>
      </c>
      <c r="J131">
        <v>1</v>
      </c>
      <c r="K131">
        <v>1</v>
      </c>
      <c r="L131">
        <v>1</v>
      </c>
      <c r="M131">
        <v>1</v>
      </c>
      <c r="N131">
        <v>0</v>
      </c>
    </row>
    <row r="132" spans="1:14">
      <c r="A132">
        <v>2026</v>
      </c>
      <c r="B132">
        <v>18</v>
      </c>
      <c r="C132">
        <v>5</v>
      </c>
      <c r="D132" t="s">
        <v>488</v>
      </c>
      <c r="E132" t="s">
        <v>386</v>
      </c>
      <c r="G132">
        <v>0.25</v>
      </c>
      <c r="H132">
        <v>1</v>
      </c>
      <c r="I132">
        <v>1</v>
      </c>
      <c r="J132">
        <v>1</v>
      </c>
      <c r="K132">
        <v>1</v>
      </c>
      <c r="L132">
        <v>1</v>
      </c>
      <c r="M132">
        <v>1</v>
      </c>
    </row>
    <row r="133" spans="1:14">
      <c r="A133">
        <v>2026</v>
      </c>
      <c r="B133">
        <v>18</v>
      </c>
      <c r="C133">
        <v>5</v>
      </c>
      <c r="D133" t="s">
        <v>443</v>
      </c>
      <c r="E133" t="s">
        <v>387</v>
      </c>
      <c r="G133">
        <v>1</v>
      </c>
      <c r="H133">
        <v>1</v>
      </c>
      <c r="I133">
        <v>1</v>
      </c>
      <c r="J133">
        <v>1</v>
      </c>
      <c r="K133">
        <v>1</v>
      </c>
      <c r="L133">
        <v>1</v>
      </c>
      <c r="M133">
        <v>1</v>
      </c>
    </row>
    <row r="134" spans="1:14">
      <c r="A134">
        <v>2026</v>
      </c>
      <c r="B134">
        <v>18</v>
      </c>
      <c r="C134">
        <v>5</v>
      </c>
      <c r="D134" t="s">
        <v>344</v>
      </c>
      <c r="E134" t="s">
        <v>388</v>
      </c>
      <c r="G134">
        <v>1</v>
      </c>
      <c r="H134">
        <v>1</v>
      </c>
      <c r="I134">
        <v>1</v>
      </c>
      <c r="J134">
        <v>1</v>
      </c>
      <c r="K134">
        <v>1</v>
      </c>
      <c r="L134">
        <v>1</v>
      </c>
      <c r="M134">
        <v>1</v>
      </c>
    </row>
    <row r="135" spans="1:14">
      <c r="A135">
        <v>2026</v>
      </c>
      <c r="B135">
        <v>18</v>
      </c>
      <c r="C135">
        <v>5</v>
      </c>
      <c r="D135" t="s">
        <v>488</v>
      </c>
      <c r="E135" t="s">
        <v>389</v>
      </c>
      <c r="G135">
        <v>0.25</v>
      </c>
      <c r="H135">
        <v>1</v>
      </c>
      <c r="I135">
        <v>1</v>
      </c>
      <c r="J135">
        <v>1</v>
      </c>
      <c r="K135">
        <v>1</v>
      </c>
      <c r="L135">
        <v>1</v>
      </c>
      <c r="M135">
        <v>1</v>
      </c>
    </row>
    <row r="136" spans="1:14">
      <c r="A136">
        <v>2026</v>
      </c>
      <c r="B136">
        <v>18</v>
      </c>
      <c r="C136">
        <v>5</v>
      </c>
      <c r="D136" t="s">
        <v>443</v>
      </c>
      <c r="E136" t="s">
        <v>390</v>
      </c>
      <c r="G136">
        <v>1</v>
      </c>
      <c r="H136">
        <v>1</v>
      </c>
      <c r="I136">
        <v>1</v>
      </c>
      <c r="J136">
        <v>1</v>
      </c>
      <c r="K136">
        <v>1</v>
      </c>
      <c r="L136">
        <v>1</v>
      </c>
      <c r="M136">
        <v>1</v>
      </c>
    </row>
    <row r="137" spans="1:14">
      <c r="A137">
        <v>2026</v>
      </c>
      <c r="B137">
        <v>21</v>
      </c>
      <c r="C137">
        <v>5</v>
      </c>
      <c r="D137" t="s">
        <v>488</v>
      </c>
      <c r="E137" t="s">
        <v>385</v>
      </c>
      <c r="G137">
        <v>0.25</v>
      </c>
      <c r="H137">
        <v>1</v>
      </c>
      <c r="I137">
        <v>1</v>
      </c>
      <c r="J137">
        <v>1</v>
      </c>
      <c r="K137">
        <v>1</v>
      </c>
      <c r="L137">
        <v>1</v>
      </c>
      <c r="M137">
        <v>1</v>
      </c>
      <c r="N137">
        <v>0</v>
      </c>
    </row>
    <row r="138" spans="1:14">
      <c r="A138">
        <v>2026</v>
      </c>
      <c r="B138">
        <v>21</v>
      </c>
      <c r="C138">
        <v>5</v>
      </c>
      <c r="D138" t="s">
        <v>488</v>
      </c>
      <c r="E138" t="s">
        <v>386</v>
      </c>
      <c r="G138">
        <v>0.25</v>
      </c>
      <c r="H138">
        <v>1</v>
      </c>
      <c r="I138">
        <v>1</v>
      </c>
      <c r="J138">
        <v>1</v>
      </c>
      <c r="K138">
        <v>1</v>
      </c>
      <c r="L138">
        <v>1</v>
      </c>
      <c r="M138">
        <v>1</v>
      </c>
      <c r="N138">
        <v>0</v>
      </c>
    </row>
    <row r="139" spans="1:14">
      <c r="A139">
        <v>2026</v>
      </c>
      <c r="B139">
        <v>21</v>
      </c>
      <c r="C139">
        <v>5</v>
      </c>
      <c r="D139" t="s">
        <v>443</v>
      </c>
      <c r="E139" t="s">
        <v>387</v>
      </c>
      <c r="G139">
        <v>1</v>
      </c>
      <c r="H139">
        <v>0</v>
      </c>
      <c r="I139">
        <v>0</v>
      </c>
      <c r="J139">
        <v>0</v>
      </c>
      <c r="K139">
        <v>0</v>
      </c>
      <c r="L139">
        <v>0</v>
      </c>
      <c r="M139">
        <v>0</v>
      </c>
      <c r="N139">
        <v>0</v>
      </c>
    </row>
    <row r="140" spans="1:14">
      <c r="A140">
        <v>2026</v>
      </c>
      <c r="B140">
        <v>21</v>
      </c>
      <c r="C140">
        <v>5</v>
      </c>
      <c r="D140" t="s">
        <v>344</v>
      </c>
      <c r="E140" t="s">
        <v>388</v>
      </c>
      <c r="G140">
        <v>1</v>
      </c>
      <c r="H140">
        <v>0</v>
      </c>
      <c r="I140">
        <v>0</v>
      </c>
      <c r="J140">
        <v>0</v>
      </c>
      <c r="K140">
        <v>0</v>
      </c>
      <c r="L140">
        <v>0</v>
      </c>
      <c r="M140">
        <v>0</v>
      </c>
      <c r="N140">
        <v>0</v>
      </c>
    </row>
    <row r="141" spans="1:14">
      <c r="A141">
        <v>2026</v>
      </c>
      <c r="B141">
        <v>21</v>
      </c>
      <c r="C141">
        <v>5</v>
      </c>
      <c r="D141" t="s">
        <v>488</v>
      </c>
      <c r="E141" t="s">
        <v>1267</v>
      </c>
      <c r="G141">
        <v>0.25</v>
      </c>
      <c r="H141">
        <v>1</v>
      </c>
      <c r="I141">
        <v>1</v>
      </c>
      <c r="J141">
        <v>1</v>
      </c>
      <c r="K141">
        <v>1</v>
      </c>
      <c r="L141">
        <v>1</v>
      </c>
      <c r="M141">
        <v>1</v>
      </c>
      <c r="N141">
        <v>0</v>
      </c>
    </row>
    <row r="142" spans="1:14">
      <c r="A142">
        <v>2026</v>
      </c>
      <c r="B142">
        <v>21</v>
      </c>
      <c r="C142">
        <v>5</v>
      </c>
      <c r="D142" t="s">
        <v>488</v>
      </c>
      <c r="E142" t="s">
        <v>389</v>
      </c>
      <c r="G142">
        <v>0.25</v>
      </c>
      <c r="H142">
        <v>1</v>
      </c>
      <c r="I142">
        <v>1</v>
      </c>
      <c r="J142">
        <v>0</v>
      </c>
      <c r="K142">
        <v>1</v>
      </c>
      <c r="L142">
        <v>1</v>
      </c>
      <c r="M142">
        <v>1</v>
      </c>
      <c r="N142">
        <v>0.25</v>
      </c>
    </row>
    <row r="143" spans="1:14">
      <c r="A143">
        <v>2026</v>
      </c>
      <c r="B143">
        <v>21</v>
      </c>
      <c r="C143">
        <v>5</v>
      </c>
      <c r="D143" t="s">
        <v>443</v>
      </c>
      <c r="E143" t="s">
        <v>390</v>
      </c>
      <c r="G143">
        <v>1</v>
      </c>
      <c r="H143">
        <v>0</v>
      </c>
      <c r="I143">
        <v>0</v>
      </c>
      <c r="J143">
        <v>0</v>
      </c>
      <c r="K143">
        <v>0</v>
      </c>
      <c r="L143">
        <v>0</v>
      </c>
      <c r="M143">
        <v>0</v>
      </c>
      <c r="N143">
        <v>0</v>
      </c>
    </row>
    <row r="144" spans="1:14">
      <c r="A144">
        <v>2026</v>
      </c>
      <c r="B144">
        <v>21</v>
      </c>
      <c r="C144">
        <v>5</v>
      </c>
      <c r="D144" t="s">
        <v>1266</v>
      </c>
      <c r="E144" t="s">
        <v>391</v>
      </c>
      <c r="G144">
        <v>1</v>
      </c>
      <c r="H144">
        <v>0</v>
      </c>
      <c r="I144">
        <v>0</v>
      </c>
      <c r="J144">
        <v>0</v>
      </c>
      <c r="K144">
        <v>0</v>
      </c>
      <c r="L144">
        <v>0</v>
      </c>
      <c r="M144">
        <v>0</v>
      </c>
      <c r="N144">
        <v>0</v>
      </c>
    </row>
    <row r="145" spans="1:14">
      <c r="A145">
        <v>2026</v>
      </c>
      <c r="B145">
        <v>23</v>
      </c>
      <c r="C145">
        <v>6</v>
      </c>
      <c r="D145" t="s">
        <v>488</v>
      </c>
      <c r="E145" t="s">
        <v>385</v>
      </c>
      <c r="G145">
        <v>0.25</v>
      </c>
      <c r="H145">
        <v>1</v>
      </c>
      <c r="I145">
        <v>1</v>
      </c>
      <c r="J145">
        <v>1</v>
      </c>
      <c r="K145">
        <v>1</v>
      </c>
      <c r="L145">
        <v>1</v>
      </c>
      <c r="M145">
        <v>1</v>
      </c>
      <c r="N145">
        <v>0</v>
      </c>
    </row>
    <row r="146" spans="1:14">
      <c r="A146">
        <v>2026</v>
      </c>
      <c r="B146">
        <v>23</v>
      </c>
      <c r="C146">
        <v>6</v>
      </c>
      <c r="D146" t="s">
        <v>488</v>
      </c>
      <c r="E146" t="s">
        <v>386</v>
      </c>
      <c r="G146">
        <v>0.25</v>
      </c>
      <c r="H146">
        <v>0</v>
      </c>
      <c r="I146">
        <v>1</v>
      </c>
      <c r="J146">
        <v>1</v>
      </c>
      <c r="K146">
        <v>1</v>
      </c>
      <c r="L146">
        <v>1</v>
      </c>
      <c r="M146">
        <v>1</v>
      </c>
      <c r="N146">
        <v>0.5</v>
      </c>
    </row>
    <row r="147" spans="1:14">
      <c r="A147">
        <v>2026</v>
      </c>
      <c r="B147">
        <v>23</v>
      </c>
      <c r="C147">
        <v>6</v>
      </c>
      <c r="D147" t="s">
        <v>443</v>
      </c>
      <c r="E147" t="s">
        <v>387</v>
      </c>
      <c r="G147">
        <v>1</v>
      </c>
      <c r="H147">
        <v>0</v>
      </c>
      <c r="I147">
        <v>0</v>
      </c>
      <c r="J147">
        <v>0</v>
      </c>
      <c r="K147">
        <v>0</v>
      </c>
      <c r="L147">
        <v>0</v>
      </c>
      <c r="M147">
        <v>0</v>
      </c>
      <c r="N147">
        <v>0</v>
      </c>
    </row>
    <row r="148" spans="1:14">
      <c r="A148">
        <v>2026</v>
      </c>
      <c r="B148">
        <v>23</v>
      </c>
      <c r="C148">
        <v>6</v>
      </c>
      <c r="D148" t="s">
        <v>344</v>
      </c>
      <c r="E148" t="s">
        <v>388</v>
      </c>
      <c r="G148">
        <v>1</v>
      </c>
      <c r="H148">
        <v>0</v>
      </c>
      <c r="I148">
        <v>0</v>
      </c>
      <c r="J148">
        <v>0</v>
      </c>
      <c r="K148">
        <v>0</v>
      </c>
      <c r="L148">
        <v>0</v>
      </c>
      <c r="M148">
        <v>0</v>
      </c>
      <c r="N148">
        <v>0</v>
      </c>
    </row>
    <row r="149" spans="1:14">
      <c r="A149">
        <v>2026</v>
      </c>
      <c r="B149">
        <v>23</v>
      </c>
      <c r="C149">
        <v>6</v>
      </c>
      <c r="D149" t="s">
        <v>488</v>
      </c>
      <c r="E149" t="s">
        <v>1267</v>
      </c>
      <c r="G149">
        <v>0.25</v>
      </c>
      <c r="H149">
        <v>1</v>
      </c>
      <c r="I149">
        <v>1</v>
      </c>
      <c r="J149">
        <v>1</v>
      </c>
      <c r="K149">
        <v>1</v>
      </c>
      <c r="L149">
        <v>1</v>
      </c>
      <c r="M149">
        <v>1</v>
      </c>
      <c r="N149">
        <v>0</v>
      </c>
    </row>
    <row r="150" spans="1:14">
      <c r="A150">
        <v>2026</v>
      </c>
      <c r="B150">
        <v>23</v>
      </c>
      <c r="C150">
        <v>6</v>
      </c>
      <c r="D150" t="s">
        <v>488</v>
      </c>
      <c r="E150" t="s">
        <v>389</v>
      </c>
      <c r="G150">
        <v>0.25</v>
      </c>
      <c r="H150">
        <v>1</v>
      </c>
      <c r="I150">
        <v>1</v>
      </c>
      <c r="J150">
        <v>1</v>
      </c>
      <c r="K150">
        <v>1</v>
      </c>
      <c r="L150">
        <v>0</v>
      </c>
      <c r="M150">
        <v>1</v>
      </c>
      <c r="N150">
        <v>0.25</v>
      </c>
    </row>
    <row r="151" spans="1:14">
      <c r="A151">
        <v>2026</v>
      </c>
      <c r="B151">
        <v>23</v>
      </c>
      <c r="C151">
        <v>6</v>
      </c>
      <c r="D151" t="s">
        <v>443</v>
      </c>
      <c r="E151" t="s">
        <v>390</v>
      </c>
      <c r="G151">
        <v>1</v>
      </c>
      <c r="H151">
        <v>0</v>
      </c>
      <c r="I151">
        <v>0</v>
      </c>
      <c r="J151">
        <v>0</v>
      </c>
      <c r="K151">
        <v>0</v>
      </c>
      <c r="L151">
        <v>0</v>
      </c>
      <c r="M151">
        <v>0</v>
      </c>
      <c r="N151">
        <v>0</v>
      </c>
    </row>
    <row r="152" spans="1:14">
      <c r="A152">
        <v>2026</v>
      </c>
      <c r="B152">
        <v>24</v>
      </c>
      <c r="C152">
        <v>6</v>
      </c>
      <c r="D152" t="s">
        <v>488</v>
      </c>
      <c r="E152" t="s">
        <v>385</v>
      </c>
      <c r="G152">
        <v>0.25</v>
      </c>
      <c r="H152">
        <v>1</v>
      </c>
      <c r="I152">
        <v>1</v>
      </c>
      <c r="J152">
        <v>1</v>
      </c>
      <c r="K152">
        <v>1</v>
      </c>
      <c r="L152">
        <v>1</v>
      </c>
      <c r="M152">
        <v>1</v>
      </c>
      <c r="N152">
        <v>0</v>
      </c>
    </row>
    <row r="153" spans="1:14">
      <c r="A153">
        <v>2026</v>
      </c>
      <c r="B153">
        <v>24</v>
      </c>
      <c r="C153">
        <v>6</v>
      </c>
      <c r="D153" t="s">
        <v>488</v>
      </c>
      <c r="E153" t="s">
        <v>386</v>
      </c>
      <c r="G153">
        <v>0.25</v>
      </c>
      <c r="H153">
        <v>1</v>
      </c>
      <c r="I153">
        <v>1</v>
      </c>
      <c r="J153">
        <v>1</v>
      </c>
      <c r="K153">
        <v>1</v>
      </c>
      <c r="L153">
        <v>1</v>
      </c>
      <c r="M153">
        <v>1</v>
      </c>
      <c r="N153">
        <v>0</v>
      </c>
    </row>
    <row r="154" spans="1:14">
      <c r="A154">
        <v>2026</v>
      </c>
      <c r="B154">
        <v>24</v>
      </c>
      <c r="C154">
        <v>6</v>
      </c>
      <c r="D154" t="s">
        <v>443</v>
      </c>
      <c r="E154" t="s">
        <v>387</v>
      </c>
      <c r="G154">
        <v>1</v>
      </c>
      <c r="H154">
        <v>0</v>
      </c>
      <c r="I154">
        <v>0</v>
      </c>
      <c r="J154">
        <v>0</v>
      </c>
      <c r="K154">
        <v>0</v>
      </c>
      <c r="L154">
        <v>0</v>
      </c>
      <c r="M154">
        <v>0</v>
      </c>
      <c r="N154">
        <v>0</v>
      </c>
    </row>
    <row r="155" spans="1:14">
      <c r="A155">
        <v>2026</v>
      </c>
      <c r="B155">
        <v>24</v>
      </c>
      <c r="C155">
        <v>6</v>
      </c>
      <c r="D155" t="s">
        <v>344</v>
      </c>
      <c r="E155" t="s">
        <v>388</v>
      </c>
      <c r="G155">
        <v>1</v>
      </c>
      <c r="H155">
        <v>0</v>
      </c>
      <c r="I155">
        <v>0</v>
      </c>
      <c r="J155">
        <v>0</v>
      </c>
      <c r="K155">
        <v>0</v>
      </c>
      <c r="L155">
        <v>0</v>
      </c>
      <c r="M155">
        <v>0</v>
      </c>
      <c r="N155">
        <v>0</v>
      </c>
    </row>
    <row r="156" spans="1:14">
      <c r="A156">
        <v>2026</v>
      </c>
      <c r="B156">
        <v>24</v>
      </c>
      <c r="C156">
        <v>6</v>
      </c>
      <c r="D156" t="s">
        <v>488</v>
      </c>
      <c r="E156" t="s">
        <v>1267</v>
      </c>
      <c r="G156">
        <v>0.25</v>
      </c>
      <c r="H156">
        <v>1</v>
      </c>
      <c r="I156">
        <v>1</v>
      </c>
      <c r="J156">
        <v>1</v>
      </c>
      <c r="K156">
        <v>1</v>
      </c>
      <c r="L156">
        <v>1</v>
      </c>
      <c r="M156">
        <v>1</v>
      </c>
      <c r="N156">
        <v>0</v>
      </c>
    </row>
    <row r="157" spans="1:14">
      <c r="A157">
        <v>2026</v>
      </c>
      <c r="B157">
        <v>24</v>
      </c>
      <c r="C157">
        <v>6</v>
      </c>
      <c r="D157" t="s">
        <v>488</v>
      </c>
      <c r="E157" t="s">
        <v>389</v>
      </c>
      <c r="G157">
        <v>0.25</v>
      </c>
      <c r="H157">
        <v>1</v>
      </c>
      <c r="I157">
        <v>1</v>
      </c>
      <c r="J157">
        <v>1</v>
      </c>
      <c r="K157">
        <v>0</v>
      </c>
      <c r="L157">
        <v>1</v>
      </c>
      <c r="M157">
        <v>1</v>
      </c>
      <c r="N157">
        <v>0.25</v>
      </c>
    </row>
    <row r="158" spans="1:14">
      <c r="A158">
        <v>2026</v>
      </c>
      <c r="B158">
        <v>24</v>
      </c>
      <c r="C158">
        <v>6</v>
      </c>
      <c r="D158" t="s">
        <v>443</v>
      </c>
      <c r="E158" t="s">
        <v>390</v>
      </c>
      <c r="G158">
        <v>1</v>
      </c>
      <c r="H158">
        <v>0</v>
      </c>
      <c r="I158">
        <v>0</v>
      </c>
      <c r="J158">
        <v>0</v>
      </c>
      <c r="K158">
        <v>0</v>
      </c>
      <c r="L158">
        <v>0</v>
      </c>
      <c r="M158">
        <v>0</v>
      </c>
      <c r="N158">
        <v>0</v>
      </c>
    </row>
    <row r="159" spans="1:14">
      <c r="A159">
        <v>2026</v>
      </c>
      <c r="B159">
        <v>24</v>
      </c>
      <c r="C159">
        <v>6</v>
      </c>
      <c r="D159" t="s">
        <v>1266</v>
      </c>
      <c r="E159" t="s">
        <v>391</v>
      </c>
      <c r="G159">
        <v>1</v>
      </c>
      <c r="H159">
        <v>0</v>
      </c>
      <c r="I159">
        <v>0</v>
      </c>
      <c r="J159">
        <v>0</v>
      </c>
      <c r="K159">
        <v>0</v>
      </c>
      <c r="L159">
        <v>0</v>
      </c>
      <c r="M159">
        <v>0</v>
      </c>
      <c r="N159">
        <v>0</v>
      </c>
    </row>
    <row r="160" spans="1:14">
      <c r="A160">
        <v>2026</v>
      </c>
      <c r="B160">
        <v>25</v>
      </c>
      <c r="C160">
        <v>6</v>
      </c>
      <c r="D160" t="s">
        <v>488</v>
      </c>
      <c r="E160" t="s">
        <v>385</v>
      </c>
      <c r="G160">
        <v>0.25</v>
      </c>
      <c r="H160">
        <v>1</v>
      </c>
      <c r="I160">
        <v>1</v>
      </c>
      <c r="J160">
        <v>1</v>
      </c>
      <c r="K160">
        <v>1</v>
      </c>
      <c r="L160">
        <v>1</v>
      </c>
      <c r="M160">
        <v>1</v>
      </c>
      <c r="N160">
        <v>0</v>
      </c>
    </row>
    <row r="161" spans="1:14">
      <c r="A161">
        <v>2026</v>
      </c>
      <c r="B161">
        <v>25</v>
      </c>
      <c r="C161">
        <v>6</v>
      </c>
      <c r="D161" t="s">
        <v>488</v>
      </c>
      <c r="E161" t="s">
        <v>386</v>
      </c>
      <c r="G161">
        <v>0.25</v>
      </c>
      <c r="H161">
        <v>1</v>
      </c>
      <c r="I161">
        <v>1</v>
      </c>
      <c r="J161">
        <v>1</v>
      </c>
      <c r="K161">
        <v>1</v>
      </c>
      <c r="L161">
        <v>1</v>
      </c>
      <c r="M161">
        <v>1</v>
      </c>
      <c r="N161">
        <v>0</v>
      </c>
    </row>
    <row r="162" spans="1:14">
      <c r="A162">
        <v>2026</v>
      </c>
      <c r="B162">
        <v>25</v>
      </c>
      <c r="C162">
        <v>6</v>
      </c>
      <c r="D162" t="s">
        <v>443</v>
      </c>
      <c r="E162" t="s">
        <v>387</v>
      </c>
      <c r="G162">
        <v>1</v>
      </c>
      <c r="H162">
        <v>0</v>
      </c>
      <c r="I162">
        <v>0</v>
      </c>
      <c r="J162">
        <v>0</v>
      </c>
      <c r="K162">
        <v>0</v>
      </c>
      <c r="L162">
        <v>0</v>
      </c>
      <c r="M162">
        <v>0</v>
      </c>
      <c r="N162">
        <v>0</v>
      </c>
    </row>
    <row r="163" spans="1:14">
      <c r="A163">
        <v>2026</v>
      </c>
      <c r="B163">
        <v>25</v>
      </c>
      <c r="C163">
        <v>6</v>
      </c>
      <c r="D163" t="s">
        <v>344</v>
      </c>
      <c r="E163" t="s">
        <v>388</v>
      </c>
      <c r="G163">
        <v>1</v>
      </c>
      <c r="H163">
        <v>0</v>
      </c>
      <c r="I163">
        <v>0</v>
      </c>
      <c r="J163">
        <v>0</v>
      </c>
      <c r="K163">
        <v>0</v>
      </c>
      <c r="L163">
        <v>0</v>
      </c>
      <c r="M163">
        <v>0</v>
      </c>
      <c r="N163">
        <v>0</v>
      </c>
    </row>
    <row r="164" spans="1:14">
      <c r="A164">
        <v>2026</v>
      </c>
      <c r="B164">
        <v>25</v>
      </c>
      <c r="C164">
        <v>6</v>
      </c>
      <c r="D164" t="s">
        <v>488</v>
      </c>
      <c r="E164" t="s">
        <v>1267</v>
      </c>
      <c r="G164">
        <v>0.25</v>
      </c>
      <c r="H164">
        <v>1</v>
      </c>
      <c r="I164">
        <v>1</v>
      </c>
      <c r="J164">
        <v>1</v>
      </c>
      <c r="K164">
        <v>1</v>
      </c>
      <c r="L164">
        <v>1</v>
      </c>
      <c r="M164">
        <v>1</v>
      </c>
      <c r="N164">
        <v>0</v>
      </c>
    </row>
    <row r="165" spans="1:14">
      <c r="A165">
        <v>2026</v>
      </c>
      <c r="B165">
        <v>25</v>
      </c>
      <c r="C165">
        <v>6</v>
      </c>
      <c r="D165" t="s">
        <v>488</v>
      </c>
      <c r="E165" t="s">
        <v>389</v>
      </c>
      <c r="G165">
        <v>0.25</v>
      </c>
      <c r="H165">
        <v>1</v>
      </c>
      <c r="I165">
        <v>1</v>
      </c>
      <c r="J165">
        <v>1</v>
      </c>
      <c r="K165">
        <v>0</v>
      </c>
      <c r="L165">
        <v>1</v>
      </c>
      <c r="M165">
        <v>1</v>
      </c>
      <c r="N165">
        <v>0.25</v>
      </c>
    </row>
    <row r="166" spans="1:14">
      <c r="A166">
        <v>2026</v>
      </c>
      <c r="B166">
        <v>26</v>
      </c>
      <c r="C166">
        <v>6</v>
      </c>
      <c r="D166" t="s">
        <v>488</v>
      </c>
      <c r="E166" t="s">
        <v>385</v>
      </c>
      <c r="G166">
        <v>0.25</v>
      </c>
      <c r="H166">
        <v>1</v>
      </c>
      <c r="I166">
        <v>1</v>
      </c>
      <c r="J166">
        <v>1</v>
      </c>
      <c r="K166">
        <v>1</v>
      </c>
      <c r="L166">
        <v>1</v>
      </c>
      <c r="M166">
        <v>1</v>
      </c>
      <c r="N166">
        <v>0</v>
      </c>
    </row>
    <row r="167" spans="1:14">
      <c r="A167">
        <v>2026</v>
      </c>
      <c r="B167">
        <v>26</v>
      </c>
      <c r="C167">
        <v>6</v>
      </c>
      <c r="D167" t="s">
        <v>488</v>
      </c>
      <c r="E167" t="s">
        <v>386</v>
      </c>
      <c r="G167">
        <v>0.25</v>
      </c>
      <c r="H167">
        <v>1</v>
      </c>
      <c r="I167">
        <v>1</v>
      </c>
      <c r="J167">
        <v>1</v>
      </c>
      <c r="K167">
        <v>1</v>
      </c>
      <c r="L167">
        <v>1</v>
      </c>
      <c r="M167">
        <v>1</v>
      </c>
      <c r="N167">
        <v>0</v>
      </c>
    </row>
    <row r="168" spans="1:14">
      <c r="A168">
        <v>2026</v>
      </c>
      <c r="B168">
        <v>26</v>
      </c>
      <c r="C168">
        <v>6</v>
      </c>
      <c r="D168" t="s">
        <v>443</v>
      </c>
      <c r="E168" t="s">
        <v>387</v>
      </c>
      <c r="G168">
        <v>1</v>
      </c>
      <c r="H168">
        <v>0</v>
      </c>
      <c r="I168">
        <v>0</v>
      </c>
      <c r="J168">
        <v>0</v>
      </c>
      <c r="K168">
        <v>0</v>
      </c>
      <c r="L168">
        <v>0</v>
      </c>
      <c r="M168">
        <v>0</v>
      </c>
      <c r="N168">
        <v>0</v>
      </c>
    </row>
    <row r="169" spans="1:14">
      <c r="A169">
        <v>2026</v>
      </c>
      <c r="B169">
        <v>26</v>
      </c>
      <c r="C169">
        <v>6</v>
      </c>
      <c r="D169" t="s">
        <v>344</v>
      </c>
      <c r="E169" t="s">
        <v>388</v>
      </c>
      <c r="G169">
        <v>1</v>
      </c>
      <c r="H169">
        <v>0</v>
      </c>
      <c r="I169">
        <v>0</v>
      </c>
      <c r="J169">
        <v>0</v>
      </c>
      <c r="K169">
        <v>0</v>
      </c>
      <c r="L169">
        <v>0</v>
      </c>
      <c r="M169">
        <v>0</v>
      </c>
      <c r="N169">
        <v>0</v>
      </c>
    </row>
    <row r="170" spans="1:14">
      <c r="A170">
        <v>2026</v>
      </c>
      <c r="B170">
        <v>26</v>
      </c>
      <c r="C170">
        <v>6</v>
      </c>
      <c r="D170" t="s">
        <v>488</v>
      </c>
      <c r="E170" t="s">
        <v>1267</v>
      </c>
      <c r="G170">
        <v>0.25</v>
      </c>
      <c r="H170">
        <v>1</v>
      </c>
      <c r="I170">
        <v>1</v>
      </c>
      <c r="J170">
        <v>1</v>
      </c>
      <c r="K170">
        <v>1</v>
      </c>
      <c r="L170">
        <v>1</v>
      </c>
      <c r="M170">
        <v>1</v>
      </c>
      <c r="N170">
        <v>0</v>
      </c>
    </row>
    <row r="171" spans="1:14">
      <c r="A171">
        <v>2026</v>
      </c>
      <c r="B171">
        <v>26</v>
      </c>
      <c r="C171">
        <v>6</v>
      </c>
      <c r="D171" t="s">
        <v>488</v>
      </c>
      <c r="E171" t="s">
        <v>389</v>
      </c>
      <c r="G171">
        <v>0.25</v>
      </c>
      <c r="H171">
        <v>1</v>
      </c>
      <c r="I171">
        <v>1</v>
      </c>
      <c r="J171">
        <v>1</v>
      </c>
      <c r="K171">
        <v>0</v>
      </c>
      <c r="L171">
        <v>1</v>
      </c>
      <c r="M171">
        <v>1</v>
      </c>
      <c r="N171">
        <v>0.25</v>
      </c>
    </row>
    <row r="172" spans="1:14">
      <c r="A172">
        <v>2026</v>
      </c>
      <c r="B172">
        <v>26</v>
      </c>
      <c r="C172">
        <v>6</v>
      </c>
      <c r="D172" t="s">
        <v>1266</v>
      </c>
      <c r="E172" t="s">
        <v>391</v>
      </c>
      <c r="G172">
        <v>1</v>
      </c>
      <c r="H172">
        <v>0</v>
      </c>
      <c r="I172">
        <v>0</v>
      </c>
      <c r="J172">
        <v>0</v>
      </c>
      <c r="K172">
        <v>0</v>
      </c>
      <c r="L172">
        <v>0</v>
      </c>
      <c r="M172">
        <v>0</v>
      </c>
      <c r="N172">
        <v>0</v>
      </c>
    </row>
    <row r="173" spans="1:14">
      <c r="A173">
        <v>2026</v>
      </c>
      <c r="B173">
        <v>25</v>
      </c>
      <c r="C173">
        <v>6</v>
      </c>
      <c r="D173" t="s">
        <v>1266</v>
      </c>
      <c r="E173" t="s">
        <v>391</v>
      </c>
      <c r="G173">
        <v>1</v>
      </c>
      <c r="H173">
        <v>0</v>
      </c>
      <c r="I173">
        <v>0</v>
      </c>
      <c r="J173">
        <v>0</v>
      </c>
      <c r="K173">
        <v>0</v>
      </c>
      <c r="L173">
        <v>0</v>
      </c>
      <c r="M173">
        <v>0</v>
      </c>
      <c r="N173">
        <v>0</v>
      </c>
    </row>
    <row r="174" spans="1:14">
      <c r="A174">
        <v>2026</v>
      </c>
      <c r="B174">
        <v>23</v>
      </c>
      <c r="C174">
        <v>6</v>
      </c>
      <c r="D174" t="s">
        <v>1266</v>
      </c>
      <c r="E174" t="s">
        <v>391</v>
      </c>
      <c r="G174">
        <v>1</v>
      </c>
      <c r="H174">
        <v>0</v>
      </c>
      <c r="I174">
        <v>0</v>
      </c>
      <c r="J174">
        <v>0</v>
      </c>
      <c r="K174">
        <v>0</v>
      </c>
      <c r="L174">
        <v>0</v>
      </c>
      <c r="M174">
        <v>0</v>
      </c>
      <c r="N174">
        <v>0</v>
      </c>
    </row>
    <row r="175" spans="1:14">
      <c r="A175">
        <v>2026</v>
      </c>
      <c r="B175">
        <v>22</v>
      </c>
      <c r="C175">
        <v>5</v>
      </c>
      <c r="D175" t="s">
        <v>488</v>
      </c>
      <c r="E175" t="s">
        <v>385</v>
      </c>
      <c r="G175">
        <v>0.25</v>
      </c>
      <c r="H175">
        <v>1</v>
      </c>
      <c r="I175">
        <v>1</v>
      </c>
      <c r="J175">
        <v>1</v>
      </c>
      <c r="K175">
        <v>1</v>
      </c>
      <c r="L175">
        <v>1</v>
      </c>
      <c r="M175">
        <v>1</v>
      </c>
      <c r="N175">
        <v>0</v>
      </c>
    </row>
    <row r="176" spans="1:14">
      <c r="A176">
        <v>2026</v>
      </c>
      <c r="B176">
        <v>22</v>
      </c>
      <c r="C176">
        <v>5</v>
      </c>
      <c r="D176" t="s">
        <v>488</v>
      </c>
      <c r="E176" t="s">
        <v>386</v>
      </c>
      <c r="G176">
        <v>0.25</v>
      </c>
      <c r="H176">
        <v>0</v>
      </c>
      <c r="I176">
        <v>1</v>
      </c>
      <c r="J176">
        <v>1</v>
      </c>
      <c r="K176">
        <v>1</v>
      </c>
      <c r="L176">
        <v>1</v>
      </c>
      <c r="M176">
        <v>1</v>
      </c>
      <c r="N176">
        <v>0.5</v>
      </c>
    </row>
    <row r="177" spans="1:14">
      <c r="A177">
        <v>2026</v>
      </c>
      <c r="B177">
        <v>22</v>
      </c>
      <c r="C177">
        <v>5</v>
      </c>
      <c r="D177" t="s">
        <v>443</v>
      </c>
      <c r="E177" t="s">
        <v>387</v>
      </c>
      <c r="G177">
        <v>1</v>
      </c>
      <c r="H177">
        <v>0</v>
      </c>
      <c r="I177">
        <v>0</v>
      </c>
      <c r="J177">
        <v>0</v>
      </c>
      <c r="K177">
        <v>0</v>
      </c>
      <c r="L177">
        <v>0</v>
      </c>
      <c r="M177">
        <v>0</v>
      </c>
      <c r="N177">
        <v>0</v>
      </c>
    </row>
    <row r="178" spans="1:14">
      <c r="A178">
        <v>2026</v>
      </c>
      <c r="B178">
        <v>22</v>
      </c>
      <c r="C178">
        <v>5</v>
      </c>
      <c r="D178" t="s">
        <v>344</v>
      </c>
      <c r="E178" t="s">
        <v>388</v>
      </c>
      <c r="G178">
        <v>1</v>
      </c>
      <c r="H178">
        <v>0</v>
      </c>
      <c r="I178">
        <v>0</v>
      </c>
      <c r="J178">
        <v>0</v>
      </c>
      <c r="K178">
        <v>0</v>
      </c>
      <c r="L178">
        <v>0</v>
      </c>
      <c r="M178">
        <v>0</v>
      </c>
      <c r="N178">
        <v>0</v>
      </c>
    </row>
    <row r="179" spans="1:14">
      <c r="A179">
        <v>2026</v>
      </c>
      <c r="B179">
        <v>22</v>
      </c>
      <c r="C179">
        <v>5</v>
      </c>
      <c r="D179" t="s">
        <v>488</v>
      </c>
      <c r="E179" t="s">
        <v>1267</v>
      </c>
      <c r="G179">
        <v>0.25</v>
      </c>
      <c r="H179">
        <v>1</v>
      </c>
      <c r="I179">
        <v>1</v>
      </c>
      <c r="J179">
        <v>1</v>
      </c>
      <c r="K179">
        <v>1</v>
      </c>
      <c r="L179">
        <v>1</v>
      </c>
      <c r="M179">
        <v>1</v>
      </c>
      <c r="N179">
        <v>0</v>
      </c>
    </row>
    <row r="180" spans="1:14">
      <c r="A180">
        <v>2026</v>
      </c>
      <c r="B180">
        <v>22</v>
      </c>
      <c r="C180">
        <v>5</v>
      </c>
      <c r="D180" t="s">
        <v>488</v>
      </c>
      <c r="E180" t="s">
        <v>389</v>
      </c>
      <c r="G180">
        <v>0.25</v>
      </c>
      <c r="H180">
        <v>1</v>
      </c>
      <c r="I180">
        <v>1</v>
      </c>
      <c r="J180">
        <v>1</v>
      </c>
      <c r="K180">
        <v>1</v>
      </c>
      <c r="L180">
        <v>0</v>
      </c>
      <c r="M180">
        <v>1</v>
      </c>
      <c r="N180">
        <v>0.25</v>
      </c>
    </row>
    <row r="181" spans="1:14">
      <c r="A181">
        <v>2026</v>
      </c>
      <c r="B181">
        <v>22</v>
      </c>
      <c r="C181">
        <v>5</v>
      </c>
      <c r="D181" t="s">
        <v>443</v>
      </c>
      <c r="E181" t="s">
        <v>390</v>
      </c>
      <c r="G181">
        <v>1</v>
      </c>
      <c r="H181">
        <v>0</v>
      </c>
      <c r="I181">
        <v>0</v>
      </c>
      <c r="J181">
        <v>0</v>
      </c>
      <c r="K181">
        <v>0</v>
      </c>
      <c r="L181">
        <v>0</v>
      </c>
      <c r="M181">
        <v>0</v>
      </c>
      <c r="N181">
        <v>0</v>
      </c>
    </row>
    <row r="182" spans="1:14">
      <c r="A182">
        <v>2026</v>
      </c>
      <c r="B182">
        <v>22</v>
      </c>
      <c r="C182">
        <v>5</v>
      </c>
      <c r="D182" t="s">
        <v>1266</v>
      </c>
      <c r="E182" t="s">
        <v>391</v>
      </c>
      <c r="G182">
        <v>1</v>
      </c>
      <c r="H182">
        <v>0</v>
      </c>
      <c r="I182">
        <v>0</v>
      </c>
      <c r="J182">
        <v>0</v>
      </c>
      <c r="K182">
        <v>0</v>
      </c>
      <c r="L182">
        <v>0</v>
      </c>
      <c r="M182">
        <v>0</v>
      </c>
      <c r="N182">
        <v>0</v>
      </c>
    </row>
    <row r="183" spans="1:14">
      <c r="A183">
        <v>2026</v>
      </c>
      <c r="B183">
        <v>18</v>
      </c>
      <c r="C183">
        <v>5</v>
      </c>
      <c r="D183" t="s">
        <v>1266</v>
      </c>
      <c r="E183" t="s">
        <v>391</v>
      </c>
      <c r="G183">
        <v>1</v>
      </c>
      <c r="H183">
        <v>1</v>
      </c>
      <c r="I183">
        <v>1</v>
      </c>
      <c r="J183">
        <v>1</v>
      </c>
      <c r="K183">
        <v>1</v>
      </c>
      <c r="L183">
        <v>1</v>
      </c>
      <c r="M183">
        <v>1</v>
      </c>
    </row>
  </sheetData>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0837C-A178-413D-8FD0-EA0678EB3543}">
  <sheetPr codeName="Hoja16"/>
  <dimension ref="A1:U184"/>
  <sheetViews>
    <sheetView workbookViewId="0">
      <selection activeCell="K27" sqref="A4:K27"/>
    </sheetView>
  </sheetViews>
  <sheetFormatPr baseColWidth="10" defaultRowHeight="13.5"/>
  <cols>
    <col min="4" max="5" width="14.3125" customWidth="1"/>
    <col min="7" max="7" width="16.6875" bestFit="1" customWidth="1"/>
    <col min="8" max="8" width="17.6875" bestFit="1" customWidth="1"/>
    <col min="9" max="9" width="20.9375" bestFit="1" customWidth="1"/>
    <col min="11" max="11" width="16.6875" bestFit="1" customWidth="1"/>
    <col min="12" max="12" width="17.6875" bestFit="1" customWidth="1"/>
    <col min="13" max="13" width="20.9375" bestFit="1" customWidth="1"/>
    <col min="15" max="15" width="6.6875" bestFit="1" customWidth="1"/>
    <col min="16" max="16" width="10.4375" bestFit="1" customWidth="1"/>
    <col min="17" max="17" width="7" bestFit="1" customWidth="1"/>
    <col min="18" max="18" width="27" bestFit="1" customWidth="1"/>
    <col min="19" max="19" width="37.5625" bestFit="1" customWidth="1"/>
    <col min="20" max="20" width="8.6875" bestFit="1" customWidth="1"/>
    <col min="21" max="21" width="16.6875" style="10" bestFit="1" customWidth="1"/>
    <col min="22" max="24" width="8.5625" bestFit="1" customWidth="1"/>
    <col min="25" max="25" width="8.3125" bestFit="1" customWidth="1"/>
    <col min="26" max="26" width="8.125" bestFit="1" customWidth="1"/>
    <col min="27" max="27" width="8.5625" bestFit="1" customWidth="1"/>
    <col min="28" max="28" width="9.5625" bestFit="1" customWidth="1"/>
  </cols>
  <sheetData>
    <row r="1" spans="1:21">
      <c r="A1" t="s">
        <v>0</v>
      </c>
      <c r="B1" t="s">
        <v>19</v>
      </c>
      <c r="C1" t="s">
        <v>18</v>
      </c>
      <c r="D1" t="s">
        <v>1262</v>
      </c>
      <c r="E1" t="s">
        <v>1263</v>
      </c>
      <c r="G1" s="18" t="s">
        <v>1162</v>
      </c>
      <c r="H1" t="s">
        <v>1264</v>
      </c>
      <c r="I1" t="s">
        <v>1265</v>
      </c>
      <c r="K1" s="18" t="s">
        <v>1162</v>
      </c>
      <c r="L1" t="s">
        <v>1264</v>
      </c>
      <c r="M1" t="s">
        <v>1265</v>
      </c>
      <c r="U1"/>
    </row>
    <row r="2" spans="1:21">
      <c r="G2" s="20">
        <v>46027</v>
      </c>
      <c r="H2" s="174">
        <v>51</v>
      </c>
      <c r="I2" s="174">
        <v>1030</v>
      </c>
      <c r="K2" s="19">
        <v>2</v>
      </c>
      <c r="L2" s="174">
        <v>209</v>
      </c>
      <c r="M2" s="174">
        <v>3275</v>
      </c>
      <c r="U2"/>
    </row>
    <row r="3" spans="1:21">
      <c r="G3" s="21" t="s">
        <v>1148</v>
      </c>
      <c r="H3" s="174">
        <v>51</v>
      </c>
      <c r="I3" s="174">
        <v>1030</v>
      </c>
      <c r="K3" s="19" t="s">
        <v>1163</v>
      </c>
      <c r="L3" s="174">
        <v>209</v>
      </c>
      <c r="M3" s="174">
        <v>3275</v>
      </c>
      <c r="U3"/>
    </row>
    <row r="4" spans="1:21">
      <c r="G4" s="22">
        <v>2</v>
      </c>
      <c r="H4" s="174">
        <v>51</v>
      </c>
      <c r="I4" s="174">
        <v>1030</v>
      </c>
      <c r="U4"/>
    </row>
    <row r="5" spans="1:21">
      <c r="G5" s="20">
        <v>46028</v>
      </c>
      <c r="H5" s="174">
        <v>28</v>
      </c>
      <c r="I5" s="174">
        <v>385</v>
      </c>
      <c r="U5"/>
    </row>
    <row r="6" spans="1:21">
      <c r="G6" s="21" t="s">
        <v>1122</v>
      </c>
      <c r="H6" s="174">
        <v>28</v>
      </c>
      <c r="I6" s="174">
        <v>385</v>
      </c>
      <c r="U6"/>
    </row>
    <row r="7" spans="1:21">
      <c r="G7" s="22">
        <v>2</v>
      </c>
      <c r="H7" s="174">
        <v>28</v>
      </c>
      <c r="I7" s="174">
        <v>385</v>
      </c>
      <c r="U7"/>
    </row>
    <row r="8" spans="1:21">
      <c r="G8" s="20">
        <v>46029</v>
      </c>
      <c r="H8" s="174">
        <v>30</v>
      </c>
      <c r="I8" s="174">
        <v>390</v>
      </c>
      <c r="U8"/>
    </row>
    <row r="9" spans="1:21">
      <c r="G9" s="21" t="s">
        <v>1123</v>
      </c>
      <c r="H9" s="174">
        <v>30</v>
      </c>
      <c r="I9" s="174">
        <v>390</v>
      </c>
      <c r="U9"/>
    </row>
    <row r="10" spans="1:21">
      <c r="G10" s="22">
        <v>2</v>
      </c>
      <c r="H10" s="174">
        <v>30</v>
      </c>
      <c r="I10" s="174">
        <v>390</v>
      </c>
      <c r="U10"/>
    </row>
    <row r="11" spans="1:21">
      <c r="G11" s="20">
        <v>46030</v>
      </c>
      <c r="H11" s="174">
        <v>38</v>
      </c>
      <c r="I11" s="174">
        <v>550</v>
      </c>
      <c r="U11"/>
    </row>
    <row r="12" spans="1:21">
      <c r="G12" s="21" t="s">
        <v>1124</v>
      </c>
      <c r="H12" s="174">
        <v>38</v>
      </c>
      <c r="I12" s="174">
        <v>550</v>
      </c>
      <c r="U12"/>
    </row>
    <row r="13" spans="1:21">
      <c r="G13" s="22">
        <v>2</v>
      </c>
      <c r="H13" s="174">
        <v>38</v>
      </c>
      <c r="I13" s="174">
        <v>550</v>
      </c>
      <c r="U13"/>
    </row>
    <row r="14" spans="1:21">
      <c r="G14" s="20">
        <v>46031</v>
      </c>
      <c r="H14" s="174">
        <v>34</v>
      </c>
      <c r="I14" s="174">
        <v>545</v>
      </c>
      <c r="U14"/>
    </row>
    <row r="15" spans="1:21">
      <c r="G15" s="21" t="s">
        <v>1125</v>
      </c>
      <c r="H15" s="174">
        <v>34</v>
      </c>
      <c r="I15" s="174">
        <v>545</v>
      </c>
      <c r="U15"/>
    </row>
    <row r="16" spans="1:21">
      <c r="G16" s="22">
        <v>2</v>
      </c>
      <c r="H16" s="174">
        <v>34</v>
      </c>
      <c r="I16" s="174">
        <v>545</v>
      </c>
      <c r="U16"/>
    </row>
    <row r="17" spans="7:21">
      <c r="G17" s="20">
        <v>46032</v>
      </c>
      <c r="H17" s="174">
        <v>28</v>
      </c>
      <c r="I17" s="174">
        <v>375</v>
      </c>
      <c r="U17"/>
    </row>
    <row r="18" spans="7:21">
      <c r="G18" s="21" t="s">
        <v>1153</v>
      </c>
      <c r="H18" s="174">
        <v>28</v>
      </c>
      <c r="I18" s="174">
        <v>375</v>
      </c>
      <c r="U18"/>
    </row>
    <row r="19" spans="7:21">
      <c r="G19" s="22">
        <v>2</v>
      </c>
      <c r="H19" s="174">
        <v>28</v>
      </c>
      <c r="I19" s="174">
        <v>375</v>
      </c>
      <c r="U19"/>
    </row>
    <row r="20" spans="7:21">
      <c r="G20" s="20" t="s">
        <v>1163</v>
      </c>
      <c r="H20" s="174">
        <v>209</v>
      </c>
      <c r="I20" s="174">
        <v>3275</v>
      </c>
      <c r="U20"/>
    </row>
    <row r="21" spans="7:21">
      <c r="U21"/>
    </row>
    <row r="22" spans="7:21">
      <c r="U22"/>
    </row>
    <row r="23" spans="7:21">
      <c r="U23"/>
    </row>
    <row r="24" spans="7:21">
      <c r="U24"/>
    </row>
    <row r="25" spans="7:21">
      <c r="U25"/>
    </row>
    <row r="26" spans="7:21">
      <c r="U26"/>
    </row>
    <row r="27" spans="7:21">
      <c r="U27"/>
    </row>
    <row r="28" spans="7:21">
      <c r="U28"/>
    </row>
    <row r="29" spans="7:21">
      <c r="U29"/>
    </row>
    <row r="30" spans="7:21">
      <c r="U30"/>
    </row>
    <row r="31" spans="7:21">
      <c r="U31"/>
    </row>
    <row r="32" spans="7:21">
      <c r="U32"/>
    </row>
    <row r="33" spans="21:21">
      <c r="U33"/>
    </row>
    <row r="34" spans="21:21">
      <c r="U34"/>
    </row>
    <row r="35" spans="21:21">
      <c r="U35"/>
    </row>
    <row r="36" spans="21:21">
      <c r="U36"/>
    </row>
    <row r="37" spans="21:21">
      <c r="U37"/>
    </row>
    <row r="38" spans="21:21">
      <c r="U38"/>
    </row>
    <row r="39" spans="21:21">
      <c r="U39"/>
    </row>
    <row r="40" spans="21:21">
      <c r="U40"/>
    </row>
    <row r="41" spans="21:21">
      <c r="U41"/>
    </row>
    <row r="42" spans="21:21">
      <c r="U42"/>
    </row>
    <row r="43" spans="21:21">
      <c r="U43"/>
    </row>
    <row r="44" spans="21:21">
      <c r="U44"/>
    </row>
    <row r="45" spans="21:21">
      <c r="U45"/>
    </row>
    <row r="46" spans="21:21">
      <c r="U46"/>
    </row>
    <row r="47" spans="21:21">
      <c r="U47"/>
    </row>
    <row r="48" spans="21:21">
      <c r="U48"/>
    </row>
    <row r="49" spans="21:21">
      <c r="U49"/>
    </row>
    <row r="50" spans="21:21">
      <c r="U50"/>
    </row>
    <row r="51" spans="21:21">
      <c r="U51"/>
    </row>
    <row r="52" spans="21:21">
      <c r="U52"/>
    </row>
    <row r="53" spans="21:21">
      <c r="U53"/>
    </row>
    <row r="54" spans="21:21">
      <c r="U54"/>
    </row>
    <row r="55" spans="21:21">
      <c r="U55"/>
    </row>
    <row r="56" spans="21:21">
      <c r="U56"/>
    </row>
    <row r="57" spans="21:21">
      <c r="U57"/>
    </row>
    <row r="58" spans="21:21">
      <c r="U58"/>
    </row>
    <row r="59" spans="21:21">
      <c r="U59"/>
    </row>
    <row r="60" spans="21:21">
      <c r="U60"/>
    </row>
    <row r="61" spans="21:21">
      <c r="U61"/>
    </row>
    <row r="62" spans="21:21">
      <c r="U62"/>
    </row>
    <row r="63" spans="21:21">
      <c r="U63"/>
    </row>
    <row r="64" spans="21:21">
      <c r="U64"/>
    </row>
    <row r="65" spans="21:21">
      <c r="U65"/>
    </row>
    <row r="66" spans="21:21">
      <c r="U66"/>
    </row>
    <row r="67" spans="21:21">
      <c r="U67"/>
    </row>
    <row r="68" spans="21:21">
      <c r="U68"/>
    </row>
    <row r="69" spans="21:21">
      <c r="U69"/>
    </row>
    <row r="70" spans="21:21">
      <c r="U70"/>
    </row>
    <row r="71" spans="21:21">
      <c r="U71"/>
    </row>
    <row r="72" spans="21:21">
      <c r="U72"/>
    </row>
    <row r="73" spans="21:21">
      <c r="U73"/>
    </row>
    <row r="74" spans="21:21">
      <c r="U74"/>
    </row>
    <row r="75" spans="21:21">
      <c r="U75"/>
    </row>
    <row r="76" spans="21:21">
      <c r="U76"/>
    </row>
    <row r="77" spans="21:21">
      <c r="U77"/>
    </row>
    <row r="78" spans="21:21">
      <c r="U78"/>
    </row>
    <row r="79" spans="21:21">
      <c r="U79"/>
    </row>
    <row r="80" spans="21:21">
      <c r="U80"/>
    </row>
    <row r="81" spans="21:21">
      <c r="U81"/>
    </row>
    <row r="82" spans="21:21">
      <c r="U82"/>
    </row>
    <row r="83" spans="21:21">
      <c r="U83"/>
    </row>
    <row r="84" spans="21:21">
      <c r="U84"/>
    </row>
    <row r="85" spans="21:21">
      <c r="U85"/>
    </row>
    <row r="86" spans="21:21">
      <c r="U86"/>
    </row>
    <row r="87" spans="21:21">
      <c r="U87"/>
    </row>
    <row r="88" spans="21:21">
      <c r="U88"/>
    </row>
    <row r="89" spans="21:21">
      <c r="U89"/>
    </row>
    <row r="90" spans="21:21">
      <c r="U90"/>
    </row>
    <row r="91" spans="21:21">
      <c r="U91"/>
    </row>
    <row r="92" spans="21:21">
      <c r="U92"/>
    </row>
    <row r="93" spans="21:21">
      <c r="U93"/>
    </row>
    <row r="94" spans="21:21">
      <c r="U94"/>
    </row>
    <row r="95" spans="21:21">
      <c r="U95"/>
    </row>
    <row r="96" spans="21:21">
      <c r="U96"/>
    </row>
    <row r="97" spans="21:21">
      <c r="U97"/>
    </row>
    <row r="98" spans="21:21">
      <c r="U98"/>
    </row>
    <row r="99" spans="21:21">
      <c r="U99"/>
    </row>
    <row r="100" spans="21:21">
      <c r="U100"/>
    </row>
    <row r="101" spans="21:21">
      <c r="U101"/>
    </row>
    <row r="102" spans="21:21">
      <c r="U102"/>
    </row>
    <row r="103" spans="21:21">
      <c r="U103"/>
    </row>
    <row r="104" spans="21:21">
      <c r="U104"/>
    </row>
    <row r="105" spans="21:21">
      <c r="U105"/>
    </row>
    <row r="106" spans="21:21">
      <c r="U106"/>
    </row>
    <row r="107" spans="21:21">
      <c r="U107"/>
    </row>
    <row r="108" spans="21:21">
      <c r="U108"/>
    </row>
    <row r="109" spans="21:21">
      <c r="U109"/>
    </row>
    <row r="110" spans="21:21">
      <c r="U110"/>
    </row>
    <row r="111" spans="21:21">
      <c r="U111"/>
    </row>
    <row r="112" spans="21:21">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sheetData>
  <pageMargins left="0.7" right="0.7" top="0.75" bottom="0.75" header="0.3" footer="0.3"/>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F3559-5768-4E0F-9BD9-D2EBE59861D5}">
  <sheetPr codeName="Hoja17"/>
  <dimension ref="A1:H6"/>
  <sheetViews>
    <sheetView workbookViewId="0">
      <selection activeCell="K11" sqref="K11"/>
    </sheetView>
  </sheetViews>
  <sheetFormatPr baseColWidth="10" defaultRowHeight="13.5"/>
  <cols>
    <col min="1" max="1" width="6.6875" bestFit="1" customWidth="1"/>
    <col min="2" max="2" width="10.4375" bestFit="1" customWidth="1"/>
    <col min="3" max="3" width="21.3125" bestFit="1" customWidth="1"/>
    <col min="4" max="4" width="14.4375" bestFit="1" customWidth="1"/>
    <col min="5" max="5" width="19" style="9" bestFit="1" customWidth="1"/>
    <col min="6" max="6" width="25.125" bestFit="1" customWidth="1"/>
    <col min="7" max="7" width="17" style="10" bestFit="1" customWidth="1"/>
    <col min="8" max="8" width="18.875" bestFit="1" customWidth="1"/>
    <col min="9" max="9" width="10" bestFit="1" customWidth="1"/>
    <col min="10" max="10" width="7" bestFit="1" customWidth="1"/>
    <col min="11" max="11" width="19.3125" bestFit="1" customWidth="1"/>
    <col min="12" max="12" width="15.4375" bestFit="1" customWidth="1"/>
  </cols>
  <sheetData>
    <row r="1" spans="1:8">
      <c r="A1" t="s">
        <v>378</v>
      </c>
      <c r="B1" t="s">
        <v>19</v>
      </c>
      <c r="C1" t="s">
        <v>647</v>
      </c>
      <c r="D1" t="s">
        <v>13</v>
      </c>
      <c r="E1" s="9" t="s">
        <v>1273</v>
      </c>
      <c r="F1" t="s">
        <v>1275</v>
      </c>
      <c r="G1" s="10" t="s">
        <v>1276</v>
      </c>
      <c r="H1" t="s">
        <v>1274</v>
      </c>
    </row>
    <row r="2" spans="1:8">
      <c r="A2">
        <v>2026</v>
      </c>
      <c r="B2">
        <v>26</v>
      </c>
      <c r="C2" t="s">
        <v>488</v>
      </c>
      <c r="D2" t="s">
        <v>567</v>
      </c>
      <c r="E2" s="28">
        <v>0.2</v>
      </c>
      <c r="F2">
        <f>SUMIFS(Tareas_Generadas!I:I,Tareas_Generadas!B:B,Tabla10[[#This Row],[Semana]],Tareas_Generadas!K:K,Tabla10[[#This Row],[Puesto]])</f>
        <v>0</v>
      </c>
      <c r="G2" s="10">
        <f>SUMIFS(Tabla10[% Carga Tareas],Tabla10[Semana],Tabla10[[#This Row],[Semana]],Tabla10[Puesto],Tabla10[[#This Row],[Puesto]])</f>
        <v>0.8</v>
      </c>
      <c r="H2">
        <f>IF(Tabla10[[#This Row],[Suma % Puesto]]=0,0,Tabla10[[#This Row],[Minutos Puesto Semana]]*Tabla10[[#This Row],[% Carga Tareas]]/Tabla10[[#This Row],[Suma % Puesto]])</f>
        <v>0</v>
      </c>
    </row>
    <row r="3" spans="1:8">
      <c r="A3">
        <v>2026</v>
      </c>
      <c r="B3">
        <v>26</v>
      </c>
      <c r="C3" t="s">
        <v>488</v>
      </c>
      <c r="D3" t="s">
        <v>1277</v>
      </c>
      <c r="E3" s="28">
        <v>0.2</v>
      </c>
      <c r="F3">
        <f>SUMIFS(Tareas_Generadas!I:I,Tareas_Generadas!B:B,Tabla10[[#This Row],[Semana]],Tareas_Generadas!K:K,Tabla10[[#This Row],[Puesto]])</f>
        <v>0</v>
      </c>
      <c r="G3" s="10">
        <f>SUMIFS(Tabla10[% Carga Tareas],Tabla10[Semana],Tabla10[[#This Row],[Semana]],Tabla10[Puesto],Tabla10[[#This Row],[Puesto]])</f>
        <v>0.8</v>
      </c>
      <c r="H3">
        <f>IF(Tabla10[[#This Row],[Suma % Puesto]]=0,0,Tabla10[[#This Row],[Minutos Puesto Semana]]*Tabla10[[#This Row],[% Carga Tareas]]/Tabla10[[#This Row],[Suma % Puesto]])</f>
        <v>0</v>
      </c>
    </row>
    <row r="4" spans="1:8">
      <c r="A4">
        <v>2026</v>
      </c>
      <c r="B4">
        <v>26</v>
      </c>
      <c r="C4" t="s">
        <v>488</v>
      </c>
      <c r="D4" t="s">
        <v>552</v>
      </c>
      <c r="E4" s="28">
        <v>0.2</v>
      </c>
      <c r="F4">
        <f>SUMIFS(Tareas_Generadas!I:I,Tareas_Generadas!B:B,Tabla10[[#This Row],[Semana]],Tareas_Generadas!K:K,Tabla10[[#This Row],[Puesto]])</f>
        <v>0</v>
      </c>
      <c r="G4" s="10">
        <f>SUMIFS(Tabla10[% Carga Tareas],Tabla10[Semana],Tabla10[[#This Row],[Semana]],Tabla10[Puesto],Tabla10[[#This Row],[Puesto]])</f>
        <v>0.8</v>
      </c>
      <c r="H4">
        <f>IF(Tabla10[[#This Row],[Suma % Puesto]]=0,0,Tabla10[[#This Row],[Minutos Puesto Semana]]*Tabla10[[#This Row],[% Carga Tareas]]/Tabla10[[#This Row],[Suma % Puesto]])</f>
        <v>0</v>
      </c>
    </row>
    <row r="5" spans="1:8">
      <c r="A5">
        <v>2026</v>
      </c>
      <c r="B5">
        <v>26</v>
      </c>
      <c r="C5" t="s">
        <v>488</v>
      </c>
      <c r="D5" t="s">
        <v>1278</v>
      </c>
      <c r="E5" s="28">
        <v>0.2</v>
      </c>
      <c r="F5">
        <f>SUMIFS(Tareas_Generadas!I:I,Tareas_Generadas!B:B,Tabla10[[#This Row],[Semana]],Tareas_Generadas!K:K,Tabla10[[#This Row],[Puesto]])</f>
        <v>0</v>
      </c>
      <c r="G5" s="10">
        <f>SUMIFS(Tabla10[% Carga Tareas],Tabla10[Semana],Tabla10[[#This Row],[Semana]],Tabla10[Puesto],Tabla10[[#This Row],[Puesto]])</f>
        <v>0.8</v>
      </c>
      <c r="H5">
        <f>IF(Tabla10[[#This Row],[Suma % Puesto]]=0,0,Tabla10[[#This Row],[Minutos Puesto Semana]]*Tabla10[[#This Row],[% Carga Tareas]]/Tabla10[[#This Row],[Suma % Puesto]])</f>
        <v>0</v>
      </c>
    </row>
    <row r="6" spans="1:8">
      <c r="A6">
        <v>2026</v>
      </c>
      <c r="B6">
        <v>26</v>
      </c>
      <c r="C6" t="s">
        <v>443</v>
      </c>
      <c r="D6" t="s">
        <v>562</v>
      </c>
      <c r="E6" s="28">
        <v>0.5</v>
      </c>
      <c r="F6">
        <f>SUMIFS(Tareas_Generadas!I:I,Tareas_Generadas!B:B,Tabla10[[#This Row],[Semana]],Tareas_Generadas!K:K,Tabla10[[#This Row],[Puesto]])</f>
        <v>0</v>
      </c>
      <c r="G6" s="10">
        <f>SUMIFS(Tabla10[% Carga Tareas],Tabla10[Semana],Tabla10[[#This Row],[Semana]],Tabla10[Puesto],Tabla10[[#This Row],[Puesto]])</f>
        <v>0.5</v>
      </c>
      <c r="H6">
        <f>IF(Tabla10[[#This Row],[Suma % Puesto]]=0,0,Tabla10[[#This Row],[Minutos Puesto Semana]]*Tabla10[[#This Row],[% Carga Tareas]]/Tabla10[[#This Row],[Suma % Puesto]])</f>
        <v>0</v>
      </c>
    </row>
  </sheetData>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FD0ED-4CA1-4B09-A388-AEF7E749FD5D}">
  <sheetPr codeName="Hoja18"/>
  <dimension ref="A1:Q1000"/>
  <sheetViews>
    <sheetView workbookViewId="0">
      <selection activeCell="M12" sqref="A5:M12"/>
    </sheetView>
  </sheetViews>
  <sheetFormatPr baseColWidth="10" defaultRowHeight="13.5"/>
  <cols>
    <col min="1" max="1" width="6.3125" bestFit="1" customWidth="1"/>
    <col min="6" max="6" width="40.4375" bestFit="1" customWidth="1"/>
    <col min="7" max="7" width="21.3125" bestFit="1" customWidth="1"/>
    <col min="8" max="8" width="15.4375" customWidth="1"/>
    <col min="10" max="10" width="23.3125" customWidth="1"/>
    <col min="11" max="11" width="16.4375" bestFit="1" customWidth="1"/>
    <col min="12" max="12" width="15.5625" bestFit="1" customWidth="1"/>
    <col min="15" max="15" width="16.6875" bestFit="1" customWidth="1"/>
    <col min="16" max="16" width="17.6875" bestFit="1" customWidth="1"/>
    <col min="17" max="17" width="20.9375" bestFit="1" customWidth="1"/>
    <col min="18" max="18" width="15.6875" bestFit="1" customWidth="1"/>
  </cols>
  <sheetData>
    <row r="1" spans="1:17">
      <c r="A1" t="s">
        <v>0</v>
      </c>
      <c r="B1" t="s">
        <v>19</v>
      </c>
      <c r="C1" t="s">
        <v>18</v>
      </c>
      <c r="D1" t="s">
        <v>1</v>
      </c>
      <c r="E1" t="s">
        <v>1129</v>
      </c>
      <c r="F1" t="s">
        <v>11</v>
      </c>
      <c r="G1" t="s">
        <v>647</v>
      </c>
      <c r="H1" t="s">
        <v>1132</v>
      </c>
      <c r="I1" t="s">
        <v>21</v>
      </c>
      <c r="J1" t="s">
        <v>1279</v>
      </c>
      <c r="K1" t="s">
        <v>1281</v>
      </c>
      <c r="L1" t="s">
        <v>1280</v>
      </c>
      <c r="O1" s="18" t="s">
        <v>19</v>
      </c>
      <c r="P1" t="s">
        <v>1287</v>
      </c>
    </row>
    <row r="2" spans="1:17">
      <c r="A2" t="e" cm="1" vm="1">
        <f t="array" aca="1" ref="A2" ca="1">_xlfn.CHOOSECOLS(Tareas_Generadas!A3:N1001,1,2,3,4,5,6,11,9,10)</f>
        <v>#NAME?</v>
      </c>
      <c r="J2" t="e" cm="1">
        <f t="array" ref="J2">IF(L2="Sin candidato","Sin candidato",
IF(L2="Directa",
INDEX(_xlfn._xlws.FILTER(#REF!,(#REF!=B2)*(#REF!=G2)*(#REF!&gt;0)),1),
_xlfn.LET(
_xlpm.candidatos,_xlfn._xlws.FILTER(#REF!,(#REF!=B2)*(#REF!=G2)*(#REF!&gt;0)),
_xlpm.asignados,COUNTIF($J$1:J1,_xlpm.candidatos),
INDEX(_xlpm.candidatos,MATCH(MIN(_xlpm.asignados),_xlpm.asignados,0))
)))</f>
        <v>#REF!</v>
      </c>
      <c r="K2" t="e">
        <f>COUNTIFS(#REF!,B2,#REF!,G2,#REF!,"&gt;0")</f>
        <v>#REF!</v>
      </c>
      <c r="L2" t="e">
        <f>IF(K2=0,"Sin candidato",IF(K2=1,"Directa","Balancear"))</f>
        <v>#REF!</v>
      </c>
      <c r="O2" s="18" t="s">
        <v>647</v>
      </c>
      <c r="P2" t="s">
        <v>1287</v>
      </c>
    </row>
    <row r="3" spans="1:17">
      <c r="J3" t="e" cm="1">
        <f t="array" ref="J3">IF(L3="Sin candidato","Sin candidato",
IF(L3="Directa",
INDEX(_xlfn._xlws.FILTER(#REF!,(#REF!=B3)*(#REF!=G3)*(#REF!&gt;0)),1),
_xlfn.LET(
_xlpm.candidatos,_xlfn._xlws.FILTER(#REF!,(#REF!=B3)*(#REF!=G3)*(#REF!&gt;0)),
_xlpm.asignados,COUNTIF($J$1:J2,_xlpm.candidatos),
INDEX(_xlpm.candidatos,MATCH(MIN(_xlpm.asignados),_xlpm.asignados,0))
)))</f>
        <v>#REF!</v>
      </c>
      <c r="K3" t="e">
        <f>COUNTIFS(#REF!,B3,#REF!,G3,#REF!,"&gt;0")</f>
        <v>#REF!</v>
      </c>
      <c r="L3" t="e">
        <f t="shared" ref="L3:L66" si="0">IF(K3=0,"Sin candidato",IF(K3=1,"Directa","Balancear"))</f>
        <v>#REF!</v>
      </c>
      <c r="P3" t="s">
        <v>1288</v>
      </c>
      <c r="Q3" t="s">
        <v>12</v>
      </c>
    </row>
    <row r="4" spans="1:17">
      <c r="J4" t="e" cm="1">
        <f t="array" ref="J4">IF(L4="Sin candidato","Sin candidato",
IF(L4="Directa",
INDEX(_xlfn._xlws.FILTER(#REF!,(#REF!=B4)*(#REF!=G4)*(#REF!&gt;0)),1),
_xlfn.LET(
_xlpm.candidatos,_xlfn._xlws.FILTER(#REF!,(#REF!=B4)*(#REF!=G4)*(#REF!&gt;0)),
_xlpm.asignados,COUNTIF($J$1:J3,_xlpm.candidatos),
INDEX(_xlpm.candidatos,MATCH(MIN(_xlpm.asignados),_xlpm.asignados,0))
)))</f>
        <v>#REF!</v>
      </c>
      <c r="K4" t="e">
        <f>COUNTIFS(#REF!,B4,#REF!,G4,#REF!,"&gt;0")</f>
        <v>#REF!</v>
      </c>
      <c r="L4" t="e">
        <f t="shared" si="0"/>
        <v>#REF!</v>
      </c>
      <c r="O4" s="18" t="s">
        <v>1162</v>
      </c>
      <c r="P4" t="s">
        <v>1264</v>
      </c>
      <c r="Q4" t="s">
        <v>1265</v>
      </c>
    </row>
    <row r="5" spans="1:17">
      <c r="J5" t="e" cm="1">
        <f t="array" ref="J5">IF(L5="Sin candidato","Sin candidato",
IF(L5="Directa",
INDEX(_xlfn._xlws.FILTER(#REF!,(#REF!=B5)*(#REF!=G5)*(#REF!&gt;0)),1),
_xlfn.LET(
_xlpm.candidatos,_xlfn._xlws.FILTER(#REF!,(#REF!=B5)*(#REF!=G5)*(#REF!&gt;0)),
_xlpm.asignados,COUNTIF($J$1:J4,_xlpm.candidatos),
INDEX(_xlpm.candidatos,MATCH(MIN(_xlpm.asignados),_xlpm.asignados,0))
)))</f>
        <v>#REF!</v>
      </c>
      <c r="K5" t="e">
        <f>COUNTIFS(#REF!,B5,#REF!,G5,#REF!,"&gt;0")</f>
        <v>#REF!</v>
      </c>
      <c r="L5" t="e">
        <f t="shared" si="0"/>
        <v>#REF!</v>
      </c>
      <c r="O5" s="19" t="s">
        <v>10357</v>
      </c>
      <c r="P5" s="174">
        <v>999</v>
      </c>
      <c r="Q5" s="174">
        <v>4075</v>
      </c>
    </row>
    <row r="6" spans="1:17">
      <c r="J6" t="e" cm="1">
        <f t="array" ref="J6">IF(L6="Sin candidato","Sin candidato",
IF(L6="Directa",
INDEX(_xlfn._xlws.FILTER(#REF!,(#REF!=B6)*(#REF!=G6)*(#REF!&gt;0)),1),
_xlfn.LET(
_xlpm.candidatos,_xlfn._xlws.FILTER(#REF!,(#REF!=B6)*(#REF!=G6)*(#REF!&gt;0)),
_xlpm.asignados,COUNTIF($J$1:J5,_xlpm.candidatos),
INDEX(_xlpm.candidatos,MATCH(MIN(_xlpm.asignados),_xlpm.asignados,0))
)))</f>
        <v>#REF!</v>
      </c>
      <c r="K6" t="e">
        <f>COUNTIFS(#REF!,B6,#REF!,G6,#REF!,"&gt;0")</f>
        <v>#REF!</v>
      </c>
      <c r="L6" t="e">
        <f t="shared" si="0"/>
        <v>#REF!</v>
      </c>
      <c r="O6" s="19" t="s">
        <v>1163</v>
      </c>
      <c r="P6" s="174">
        <v>999</v>
      </c>
      <c r="Q6" s="174">
        <v>4075</v>
      </c>
    </row>
    <row r="7" spans="1:17">
      <c r="J7" t="e" cm="1">
        <f t="array" ref="J7">IF(L7="Sin candidato","Sin candidato",
IF(L7="Directa",
INDEX(_xlfn._xlws.FILTER(#REF!,(#REF!=B7)*(#REF!=G7)*(#REF!&gt;0)),1),
_xlfn.LET(
_xlpm.candidatos,_xlfn._xlws.FILTER(#REF!,(#REF!=B7)*(#REF!=G7)*(#REF!&gt;0)),
_xlpm.asignados,COUNTIF($J$1:J6,_xlpm.candidatos),
INDEX(_xlpm.candidatos,MATCH(MIN(_xlpm.asignados),_xlpm.asignados,0))
)))</f>
        <v>#REF!</v>
      </c>
      <c r="K7" t="e">
        <f>COUNTIFS(#REF!,B7,#REF!,G7,#REF!,"&gt;0")</f>
        <v>#REF!</v>
      </c>
      <c r="L7" t="e">
        <f t="shared" si="0"/>
        <v>#REF!</v>
      </c>
    </row>
    <row r="8" spans="1:17">
      <c r="J8" t="e" cm="1">
        <f t="array" ref="J8">IF(L8="Sin candidato","Sin candidato",
IF(L8="Directa",
INDEX(_xlfn._xlws.FILTER(#REF!,(#REF!=B8)*(#REF!=G8)*(#REF!&gt;0)),1),
_xlfn.LET(
_xlpm.candidatos,_xlfn._xlws.FILTER(#REF!,(#REF!=B8)*(#REF!=G8)*(#REF!&gt;0)),
_xlpm.asignados,COUNTIF($J$1:J7,_xlpm.candidatos),
INDEX(_xlpm.candidatos,MATCH(MIN(_xlpm.asignados),_xlpm.asignados,0))
)))</f>
        <v>#REF!</v>
      </c>
      <c r="K8" t="e">
        <f>COUNTIFS(#REF!,B8,#REF!,G8,#REF!,"&gt;0")</f>
        <v>#REF!</v>
      </c>
      <c r="L8" t="e">
        <f t="shared" si="0"/>
        <v>#REF!</v>
      </c>
    </row>
    <row r="9" spans="1:17">
      <c r="J9" t="e" cm="1">
        <f t="array" ref="J9">IF(L9="Sin candidato","Sin candidato",
IF(L9="Directa",
INDEX(_xlfn._xlws.FILTER(#REF!,(#REF!=B9)*(#REF!=G9)*(#REF!&gt;0)),1),
_xlfn.LET(
_xlpm.candidatos,_xlfn._xlws.FILTER(#REF!,(#REF!=B9)*(#REF!=G9)*(#REF!&gt;0)),
_xlpm.asignados,COUNTIF($J$1:J8,_xlpm.candidatos),
INDEX(_xlpm.candidatos,MATCH(MIN(_xlpm.asignados),_xlpm.asignados,0))
)))</f>
        <v>#REF!</v>
      </c>
      <c r="K9" t="e">
        <f>COUNTIFS(#REF!,B9,#REF!,G9,#REF!,"&gt;0")</f>
        <v>#REF!</v>
      </c>
      <c r="L9" t="e">
        <f t="shared" si="0"/>
        <v>#REF!</v>
      </c>
    </row>
    <row r="10" spans="1:17">
      <c r="J10" t="e" cm="1">
        <f t="array" ref="J10">IF(L10="Sin candidato","Sin candidato",
IF(L10="Directa",
INDEX(_xlfn._xlws.FILTER(#REF!,(#REF!=B10)*(#REF!=G10)*(#REF!&gt;0)),1),
_xlfn.LET(
_xlpm.candidatos,_xlfn._xlws.FILTER(#REF!,(#REF!=B10)*(#REF!=G10)*(#REF!&gt;0)),
_xlpm.asignados,COUNTIF($J$1:J9,_xlpm.candidatos),
INDEX(_xlpm.candidatos,MATCH(MIN(_xlpm.asignados),_xlpm.asignados,0))
)))</f>
        <v>#REF!</v>
      </c>
      <c r="K10" t="e">
        <f>COUNTIFS(#REF!,B10,#REF!,G10,#REF!,"&gt;0")</f>
        <v>#REF!</v>
      </c>
      <c r="L10" t="e">
        <f t="shared" si="0"/>
        <v>#REF!</v>
      </c>
    </row>
    <row r="11" spans="1:17">
      <c r="J11" t="e" cm="1">
        <f t="array" ref="J11">IF(L11="Sin candidato","Sin candidato",
IF(L11="Directa",
INDEX(_xlfn._xlws.FILTER(#REF!,(#REF!=B11)*(#REF!=G11)*(#REF!&gt;0)),1),
_xlfn.LET(
_xlpm.candidatos,_xlfn._xlws.FILTER(#REF!,(#REF!=B11)*(#REF!=G11)*(#REF!&gt;0)),
_xlpm.asignados,COUNTIF($J$1:J10,_xlpm.candidatos),
INDEX(_xlpm.candidatos,MATCH(MIN(_xlpm.asignados),_xlpm.asignados,0))
)))</f>
        <v>#REF!</v>
      </c>
      <c r="K11" t="e">
        <f>COUNTIFS(#REF!,B11,#REF!,G11,#REF!,"&gt;0")</f>
        <v>#REF!</v>
      </c>
      <c r="L11" t="e">
        <f t="shared" si="0"/>
        <v>#REF!</v>
      </c>
    </row>
    <row r="12" spans="1:17">
      <c r="J12" t="e" cm="1">
        <f t="array" ref="J12">IF(L12="Sin candidato","Sin candidato",
IF(L12="Directa",
INDEX(_xlfn._xlws.FILTER(#REF!,(#REF!=B12)*(#REF!=G12)*(#REF!&gt;0)),1),
_xlfn.LET(
_xlpm.candidatos,_xlfn._xlws.FILTER(#REF!,(#REF!=B12)*(#REF!=G12)*(#REF!&gt;0)),
_xlpm.asignados,COUNTIF($J$1:J11,_xlpm.candidatos),
INDEX(_xlpm.candidatos,MATCH(MIN(_xlpm.asignados),_xlpm.asignados,0))
)))</f>
        <v>#REF!</v>
      </c>
      <c r="K12" t="e">
        <f>COUNTIFS(#REF!,B12,#REF!,G12,#REF!,"&gt;0")</f>
        <v>#REF!</v>
      </c>
      <c r="L12" t="e">
        <f t="shared" si="0"/>
        <v>#REF!</v>
      </c>
    </row>
    <row r="13" spans="1:17">
      <c r="J13" t="e" cm="1">
        <f t="array" ref="J13">IF(L13="Sin candidato","Sin candidato",
IF(L13="Directa",
INDEX(_xlfn._xlws.FILTER(#REF!,(#REF!=B13)*(#REF!=G13)*(#REF!&gt;0)),1),
_xlfn.LET(
_xlpm.candidatos,_xlfn._xlws.FILTER(#REF!,(#REF!=B13)*(#REF!=G13)*(#REF!&gt;0)),
_xlpm.asignados,COUNTIF($J$1:J12,_xlpm.candidatos),
INDEX(_xlpm.candidatos,MATCH(MIN(_xlpm.asignados),_xlpm.asignados,0))
)))</f>
        <v>#REF!</v>
      </c>
      <c r="K13" t="e">
        <f>COUNTIFS(#REF!,B13,#REF!,G13,#REF!,"&gt;0")</f>
        <v>#REF!</v>
      </c>
      <c r="L13" t="e">
        <f t="shared" si="0"/>
        <v>#REF!</v>
      </c>
    </row>
    <row r="14" spans="1:17">
      <c r="J14" t="e" cm="1">
        <f t="array" ref="J14">IF(L14="Sin candidato","Sin candidato",
IF(L14="Directa",
INDEX(_xlfn._xlws.FILTER(#REF!,(#REF!=B14)*(#REF!=G14)*(#REF!&gt;0)),1),
_xlfn.LET(
_xlpm.candidatos,_xlfn._xlws.FILTER(#REF!,(#REF!=B14)*(#REF!=G14)*(#REF!&gt;0)),
_xlpm.asignados,COUNTIF($J$1:J13,_xlpm.candidatos),
INDEX(_xlpm.candidatos,MATCH(MIN(_xlpm.asignados),_xlpm.asignados,0))
)))</f>
        <v>#REF!</v>
      </c>
      <c r="K14" t="e">
        <f>COUNTIFS(#REF!,B14,#REF!,G14,#REF!,"&gt;0")</f>
        <v>#REF!</v>
      </c>
      <c r="L14" t="e">
        <f t="shared" si="0"/>
        <v>#REF!</v>
      </c>
    </row>
    <row r="15" spans="1:17">
      <c r="J15" t="e" cm="1">
        <f t="array" ref="J15">IF(L15="Sin candidato","Sin candidato",
IF(L15="Directa",
INDEX(_xlfn._xlws.FILTER(#REF!,(#REF!=B15)*(#REF!=G15)*(#REF!&gt;0)),1),
_xlfn.LET(
_xlpm.candidatos,_xlfn._xlws.FILTER(#REF!,(#REF!=B15)*(#REF!=G15)*(#REF!&gt;0)),
_xlpm.asignados,COUNTIF($J$1:J14,_xlpm.candidatos),
INDEX(_xlpm.candidatos,MATCH(MIN(_xlpm.asignados),_xlpm.asignados,0))
)))</f>
        <v>#REF!</v>
      </c>
      <c r="K15" t="e">
        <f>COUNTIFS(#REF!,B15,#REF!,G15,#REF!,"&gt;0")</f>
        <v>#REF!</v>
      </c>
      <c r="L15" t="e">
        <f t="shared" si="0"/>
        <v>#REF!</v>
      </c>
    </row>
    <row r="16" spans="1:17">
      <c r="J16" t="e" cm="1">
        <f t="array" ref="J16">IF(L16="Sin candidato","Sin candidato",
IF(L16="Directa",
INDEX(_xlfn._xlws.FILTER(#REF!,(#REF!=B16)*(#REF!=G16)*(#REF!&gt;0)),1),
_xlfn.LET(
_xlpm.candidatos,_xlfn._xlws.FILTER(#REF!,(#REF!=B16)*(#REF!=G16)*(#REF!&gt;0)),
_xlpm.asignados,COUNTIF($J$1:J15,_xlpm.candidatos),
INDEX(_xlpm.candidatos,MATCH(MIN(_xlpm.asignados),_xlpm.asignados,0))
)))</f>
        <v>#REF!</v>
      </c>
      <c r="K16" t="e">
        <f>COUNTIFS(#REF!,B16,#REF!,G16,#REF!,"&gt;0")</f>
        <v>#REF!</v>
      </c>
      <c r="L16" t="e">
        <f t="shared" si="0"/>
        <v>#REF!</v>
      </c>
    </row>
    <row r="17" spans="10:12">
      <c r="J17" t="e" cm="1">
        <f t="array" ref="J17">IF(L17="Sin candidato","Sin candidato",
IF(L17="Directa",
INDEX(_xlfn._xlws.FILTER(#REF!,(#REF!=B17)*(#REF!=G17)*(#REF!&gt;0)),1),
_xlfn.LET(
_xlpm.candidatos,_xlfn._xlws.FILTER(#REF!,(#REF!=B17)*(#REF!=G17)*(#REF!&gt;0)),
_xlpm.asignados,COUNTIF($J$1:J16,_xlpm.candidatos),
INDEX(_xlpm.candidatos,MATCH(MIN(_xlpm.asignados),_xlpm.asignados,0))
)))</f>
        <v>#REF!</v>
      </c>
      <c r="K17" t="e">
        <f>COUNTIFS(#REF!,B17,#REF!,G17,#REF!,"&gt;0")</f>
        <v>#REF!</v>
      </c>
      <c r="L17" t="e">
        <f t="shared" si="0"/>
        <v>#REF!</v>
      </c>
    </row>
    <row r="18" spans="10:12">
      <c r="J18" t="e" cm="1">
        <f t="array" ref="J18">IF(L18="Sin candidato","Sin candidato",
IF(L18="Directa",
INDEX(_xlfn._xlws.FILTER(#REF!,(#REF!=B18)*(#REF!=G18)*(#REF!&gt;0)),1),
_xlfn.LET(
_xlpm.candidatos,_xlfn._xlws.FILTER(#REF!,(#REF!=B18)*(#REF!=G18)*(#REF!&gt;0)),
_xlpm.asignados,COUNTIF($J$1:J17,_xlpm.candidatos),
INDEX(_xlpm.candidatos,MATCH(MIN(_xlpm.asignados),_xlpm.asignados,0))
)))</f>
        <v>#REF!</v>
      </c>
      <c r="K18" t="e">
        <f>COUNTIFS(#REF!,B18,#REF!,G18,#REF!,"&gt;0")</f>
        <v>#REF!</v>
      </c>
      <c r="L18" t="e">
        <f t="shared" si="0"/>
        <v>#REF!</v>
      </c>
    </row>
    <row r="19" spans="10:12">
      <c r="J19" t="e" cm="1">
        <f t="array" ref="J19">IF(L19="Sin candidato","Sin candidato",
IF(L19="Directa",
INDEX(_xlfn._xlws.FILTER(#REF!,(#REF!=B19)*(#REF!=G19)*(#REF!&gt;0)),1),
_xlfn.LET(
_xlpm.candidatos,_xlfn._xlws.FILTER(#REF!,(#REF!=B19)*(#REF!=G19)*(#REF!&gt;0)),
_xlpm.asignados,COUNTIF($J$1:J18,_xlpm.candidatos),
INDEX(_xlpm.candidatos,MATCH(MIN(_xlpm.asignados),_xlpm.asignados,0))
)))</f>
        <v>#REF!</v>
      </c>
      <c r="K19" t="e">
        <f>COUNTIFS(#REF!,B19,#REF!,G19,#REF!,"&gt;0")</f>
        <v>#REF!</v>
      </c>
      <c r="L19" t="e">
        <f t="shared" si="0"/>
        <v>#REF!</v>
      </c>
    </row>
    <row r="20" spans="10:12">
      <c r="J20" t="e" cm="1">
        <f t="array" ref="J20">IF(L20="Sin candidato","Sin candidato",
IF(L20="Directa",
INDEX(_xlfn._xlws.FILTER(#REF!,(#REF!=B20)*(#REF!=G20)*(#REF!&gt;0)),1),
_xlfn.LET(
_xlpm.candidatos,_xlfn._xlws.FILTER(#REF!,(#REF!=B20)*(#REF!=G20)*(#REF!&gt;0)),
_xlpm.asignados,COUNTIF($J$1:J19,_xlpm.candidatos),
INDEX(_xlpm.candidatos,MATCH(MIN(_xlpm.asignados),_xlpm.asignados,0))
)))</f>
        <v>#REF!</v>
      </c>
      <c r="K20" t="e">
        <f>COUNTIFS(#REF!,B20,#REF!,G20,#REF!,"&gt;0")</f>
        <v>#REF!</v>
      </c>
      <c r="L20" t="e">
        <f t="shared" si="0"/>
        <v>#REF!</v>
      </c>
    </row>
    <row r="21" spans="10:12">
      <c r="J21" t="e" cm="1">
        <f t="array" ref="J21">IF(L21="Sin candidato","Sin candidato",
IF(L21="Directa",
INDEX(_xlfn._xlws.FILTER(#REF!,(#REF!=B21)*(#REF!=G21)*(#REF!&gt;0)),1),
_xlfn.LET(
_xlpm.candidatos,_xlfn._xlws.FILTER(#REF!,(#REF!=B21)*(#REF!=G21)*(#REF!&gt;0)),
_xlpm.asignados,COUNTIF($J$1:J20,_xlpm.candidatos),
INDEX(_xlpm.candidatos,MATCH(MIN(_xlpm.asignados),_xlpm.asignados,0))
)))</f>
        <v>#REF!</v>
      </c>
      <c r="K21" t="e">
        <f>COUNTIFS(#REF!,B21,#REF!,G21,#REF!,"&gt;0")</f>
        <v>#REF!</v>
      </c>
      <c r="L21" t="e">
        <f t="shared" si="0"/>
        <v>#REF!</v>
      </c>
    </row>
    <row r="22" spans="10:12">
      <c r="J22" t="e" cm="1">
        <f t="array" ref="J22">IF(L22="Sin candidato","Sin candidato",
IF(L22="Directa",
INDEX(_xlfn._xlws.FILTER(#REF!,(#REF!=B22)*(#REF!=G22)*(#REF!&gt;0)),1),
_xlfn.LET(
_xlpm.candidatos,_xlfn._xlws.FILTER(#REF!,(#REF!=B22)*(#REF!=G22)*(#REF!&gt;0)),
_xlpm.asignados,COUNTIF($J$1:J21,_xlpm.candidatos),
INDEX(_xlpm.candidatos,MATCH(MIN(_xlpm.asignados),_xlpm.asignados,0))
)))</f>
        <v>#REF!</v>
      </c>
      <c r="K22" t="e">
        <f>COUNTIFS(#REF!,B22,#REF!,G22,#REF!,"&gt;0")</f>
        <v>#REF!</v>
      </c>
      <c r="L22" t="e">
        <f t="shared" si="0"/>
        <v>#REF!</v>
      </c>
    </row>
    <row r="23" spans="10:12">
      <c r="J23" t="e" cm="1">
        <f t="array" ref="J23">IF(L23="Sin candidato","Sin candidato",
IF(L23="Directa",
INDEX(_xlfn._xlws.FILTER(#REF!,(#REF!=B23)*(#REF!=G23)*(#REF!&gt;0)),1),
_xlfn.LET(
_xlpm.candidatos,_xlfn._xlws.FILTER(#REF!,(#REF!=B23)*(#REF!=G23)*(#REF!&gt;0)),
_xlpm.asignados,COUNTIF($J$1:J22,_xlpm.candidatos),
INDEX(_xlpm.candidatos,MATCH(MIN(_xlpm.asignados),_xlpm.asignados,0))
)))</f>
        <v>#REF!</v>
      </c>
      <c r="K23" t="e">
        <f>COUNTIFS(#REF!,B23,#REF!,G23,#REF!,"&gt;0")</f>
        <v>#REF!</v>
      </c>
      <c r="L23" t="e">
        <f t="shared" si="0"/>
        <v>#REF!</v>
      </c>
    </row>
    <row r="24" spans="10:12">
      <c r="J24" t="e" cm="1">
        <f t="array" ref="J24">IF(L24="Sin candidato","Sin candidato",
IF(L24="Directa",
INDEX(_xlfn._xlws.FILTER(#REF!,(#REF!=B24)*(#REF!=G24)*(#REF!&gt;0)),1),
_xlfn.LET(
_xlpm.candidatos,_xlfn._xlws.FILTER(#REF!,(#REF!=B24)*(#REF!=G24)*(#REF!&gt;0)),
_xlpm.asignados,COUNTIF($J$1:J23,_xlpm.candidatos),
INDEX(_xlpm.candidatos,MATCH(MIN(_xlpm.asignados),_xlpm.asignados,0))
)))</f>
        <v>#REF!</v>
      </c>
      <c r="K24" t="e">
        <f>COUNTIFS(#REF!,B24,#REF!,G24,#REF!,"&gt;0")</f>
        <v>#REF!</v>
      </c>
      <c r="L24" t="e">
        <f t="shared" si="0"/>
        <v>#REF!</v>
      </c>
    </row>
    <row r="25" spans="10:12">
      <c r="J25" t="e" cm="1">
        <f t="array" ref="J25">IF(L25="Sin candidato","Sin candidato",
IF(L25="Directa",
INDEX(_xlfn._xlws.FILTER(#REF!,(#REF!=B25)*(#REF!=G25)*(#REF!&gt;0)),1),
_xlfn.LET(
_xlpm.candidatos,_xlfn._xlws.FILTER(#REF!,(#REF!=B25)*(#REF!=G25)*(#REF!&gt;0)),
_xlpm.asignados,COUNTIF($J$1:J24,_xlpm.candidatos),
INDEX(_xlpm.candidatos,MATCH(MIN(_xlpm.asignados),_xlpm.asignados,0))
)))</f>
        <v>#REF!</v>
      </c>
      <c r="K25" t="e">
        <f>COUNTIFS(#REF!,B25,#REF!,G25,#REF!,"&gt;0")</f>
        <v>#REF!</v>
      </c>
      <c r="L25" t="e">
        <f t="shared" si="0"/>
        <v>#REF!</v>
      </c>
    </row>
    <row r="26" spans="10:12">
      <c r="J26" t="e" cm="1">
        <f t="array" ref="J26">IF(L26="Sin candidato","Sin candidato",
IF(L26="Directa",
INDEX(_xlfn._xlws.FILTER(#REF!,(#REF!=B26)*(#REF!=G26)*(#REF!&gt;0)),1),
_xlfn.LET(
_xlpm.candidatos,_xlfn._xlws.FILTER(#REF!,(#REF!=B26)*(#REF!=G26)*(#REF!&gt;0)),
_xlpm.asignados,COUNTIF($J$1:J25,_xlpm.candidatos),
INDEX(_xlpm.candidatos,MATCH(MIN(_xlpm.asignados),_xlpm.asignados,0))
)))</f>
        <v>#REF!</v>
      </c>
      <c r="K26" t="e">
        <f>COUNTIFS(#REF!,B26,#REF!,G26,#REF!,"&gt;0")</f>
        <v>#REF!</v>
      </c>
      <c r="L26" t="e">
        <f t="shared" si="0"/>
        <v>#REF!</v>
      </c>
    </row>
    <row r="27" spans="10:12">
      <c r="J27" t="e" cm="1">
        <f t="array" ref="J27">IF(L27="Sin candidato","Sin candidato",
IF(L27="Directa",
INDEX(_xlfn._xlws.FILTER(#REF!,(#REF!=B27)*(#REF!=G27)*(#REF!&gt;0)),1),
_xlfn.LET(
_xlpm.candidatos,_xlfn._xlws.FILTER(#REF!,(#REF!=B27)*(#REF!=G27)*(#REF!&gt;0)),
_xlpm.asignados,COUNTIF($J$1:J26,_xlpm.candidatos),
INDEX(_xlpm.candidatos,MATCH(MIN(_xlpm.asignados),_xlpm.asignados,0))
)))</f>
        <v>#REF!</v>
      </c>
      <c r="K27" t="e">
        <f>COUNTIFS(#REF!,B27,#REF!,G27,#REF!,"&gt;0")</f>
        <v>#REF!</v>
      </c>
      <c r="L27" t="e">
        <f t="shared" si="0"/>
        <v>#REF!</v>
      </c>
    </row>
    <row r="28" spans="10:12">
      <c r="J28" t="e" cm="1">
        <f t="array" ref="J28">IF(L28="Sin candidato","Sin candidato",
IF(L28="Directa",
INDEX(_xlfn._xlws.FILTER(#REF!,(#REF!=B28)*(#REF!=G28)*(#REF!&gt;0)),1),
_xlfn.LET(
_xlpm.candidatos,_xlfn._xlws.FILTER(#REF!,(#REF!=B28)*(#REF!=G28)*(#REF!&gt;0)),
_xlpm.asignados,COUNTIF($J$1:J27,_xlpm.candidatos),
INDEX(_xlpm.candidatos,MATCH(MIN(_xlpm.asignados),_xlpm.asignados,0))
)))</f>
        <v>#REF!</v>
      </c>
      <c r="K28" t="e">
        <f>COUNTIFS(#REF!,B28,#REF!,G28,#REF!,"&gt;0")</f>
        <v>#REF!</v>
      </c>
      <c r="L28" t="e">
        <f t="shared" si="0"/>
        <v>#REF!</v>
      </c>
    </row>
    <row r="29" spans="10:12">
      <c r="J29" t="e" cm="1">
        <f t="array" ref="J29">IF(L29="Sin candidato","Sin candidato",
IF(L29="Directa",
INDEX(_xlfn._xlws.FILTER(#REF!,(#REF!=B29)*(#REF!=G29)*(#REF!&gt;0)),1),
_xlfn.LET(
_xlpm.candidatos,_xlfn._xlws.FILTER(#REF!,(#REF!=B29)*(#REF!=G29)*(#REF!&gt;0)),
_xlpm.asignados,COUNTIF($J$1:J28,_xlpm.candidatos),
INDEX(_xlpm.candidatos,MATCH(MIN(_xlpm.asignados),_xlpm.asignados,0))
)))</f>
        <v>#REF!</v>
      </c>
      <c r="K29" t="e">
        <f>COUNTIFS(#REF!,B29,#REF!,G29,#REF!,"&gt;0")</f>
        <v>#REF!</v>
      </c>
      <c r="L29" t="e">
        <f t="shared" si="0"/>
        <v>#REF!</v>
      </c>
    </row>
    <row r="30" spans="10:12">
      <c r="J30" t="e" cm="1">
        <f t="array" ref="J30">IF(L30="Sin candidato","Sin candidato",
IF(L30="Directa",
INDEX(_xlfn._xlws.FILTER(#REF!,(#REF!=B30)*(#REF!=G30)*(#REF!&gt;0)),1),
_xlfn.LET(
_xlpm.candidatos,_xlfn._xlws.FILTER(#REF!,(#REF!=B30)*(#REF!=G30)*(#REF!&gt;0)),
_xlpm.asignados,COUNTIF($J$1:J29,_xlpm.candidatos),
INDEX(_xlpm.candidatos,MATCH(MIN(_xlpm.asignados),_xlpm.asignados,0))
)))</f>
        <v>#REF!</v>
      </c>
      <c r="K30" t="e">
        <f>COUNTIFS(#REF!,B30,#REF!,G30,#REF!,"&gt;0")</f>
        <v>#REF!</v>
      </c>
      <c r="L30" t="e">
        <f t="shared" si="0"/>
        <v>#REF!</v>
      </c>
    </row>
    <row r="31" spans="10:12">
      <c r="J31" t="e" cm="1">
        <f t="array" ref="J31">IF(L31="Sin candidato","Sin candidato",
IF(L31="Directa",
INDEX(_xlfn._xlws.FILTER(#REF!,(#REF!=B31)*(#REF!=G31)*(#REF!&gt;0)),1),
_xlfn.LET(
_xlpm.candidatos,_xlfn._xlws.FILTER(#REF!,(#REF!=B31)*(#REF!=G31)*(#REF!&gt;0)),
_xlpm.asignados,COUNTIF($J$1:J30,_xlpm.candidatos),
INDEX(_xlpm.candidatos,MATCH(MIN(_xlpm.asignados),_xlpm.asignados,0))
)))</f>
        <v>#REF!</v>
      </c>
      <c r="K31" t="e">
        <f>COUNTIFS(#REF!,B31,#REF!,G31,#REF!,"&gt;0")</f>
        <v>#REF!</v>
      </c>
      <c r="L31" t="e">
        <f t="shared" si="0"/>
        <v>#REF!</v>
      </c>
    </row>
    <row r="32" spans="10:12">
      <c r="J32" t="e" cm="1">
        <f t="array" ref="J32">IF(L32="Sin candidato","Sin candidato",
IF(L32="Directa",
INDEX(_xlfn._xlws.FILTER(#REF!,(#REF!=B32)*(#REF!=G32)*(#REF!&gt;0)),1),
_xlfn.LET(
_xlpm.candidatos,_xlfn._xlws.FILTER(#REF!,(#REF!=B32)*(#REF!=G32)*(#REF!&gt;0)),
_xlpm.asignados,COUNTIF($J$1:J31,_xlpm.candidatos),
INDEX(_xlpm.candidatos,MATCH(MIN(_xlpm.asignados),_xlpm.asignados,0))
)))</f>
        <v>#REF!</v>
      </c>
      <c r="K32" t="e">
        <f>COUNTIFS(#REF!,B32,#REF!,G32,#REF!,"&gt;0")</f>
        <v>#REF!</v>
      </c>
      <c r="L32" t="e">
        <f t="shared" si="0"/>
        <v>#REF!</v>
      </c>
    </row>
    <row r="33" spans="10:12">
      <c r="J33" t="e" cm="1">
        <f t="array" ref="J33">IF(L33="Sin candidato","Sin candidato",
IF(L33="Directa",
INDEX(_xlfn._xlws.FILTER(#REF!,(#REF!=B33)*(#REF!=G33)*(#REF!&gt;0)),1),
_xlfn.LET(
_xlpm.candidatos,_xlfn._xlws.FILTER(#REF!,(#REF!=B33)*(#REF!=G33)*(#REF!&gt;0)),
_xlpm.asignados,COUNTIF($J$1:J32,_xlpm.candidatos),
INDEX(_xlpm.candidatos,MATCH(MIN(_xlpm.asignados),_xlpm.asignados,0))
)))</f>
        <v>#REF!</v>
      </c>
      <c r="K33" t="e">
        <f>COUNTIFS(#REF!,B33,#REF!,G33,#REF!,"&gt;0")</f>
        <v>#REF!</v>
      </c>
      <c r="L33" t="e">
        <f t="shared" si="0"/>
        <v>#REF!</v>
      </c>
    </row>
    <row r="34" spans="10:12">
      <c r="J34" t="e" cm="1">
        <f t="array" ref="J34">IF(L34="Sin candidato","Sin candidato",
IF(L34="Directa",
INDEX(_xlfn._xlws.FILTER(#REF!,(#REF!=B34)*(#REF!=G34)*(#REF!&gt;0)),1),
_xlfn.LET(
_xlpm.candidatos,_xlfn._xlws.FILTER(#REF!,(#REF!=B34)*(#REF!=G34)*(#REF!&gt;0)),
_xlpm.asignados,COUNTIF($J$1:J33,_xlpm.candidatos),
INDEX(_xlpm.candidatos,MATCH(MIN(_xlpm.asignados),_xlpm.asignados,0))
)))</f>
        <v>#REF!</v>
      </c>
      <c r="K34" t="e">
        <f>COUNTIFS(#REF!,B34,#REF!,G34,#REF!,"&gt;0")</f>
        <v>#REF!</v>
      </c>
      <c r="L34" t="e">
        <f t="shared" si="0"/>
        <v>#REF!</v>
      </c>
    </row>
    <row r="35" spans="10:12">
      <c r="J35" t="e" cm="1">
        <f t="array" ref="J35">IF(L35="Sin candidato","Sin candidato",
IF(L35="Directa",
INDEX(_xlfn._xlws.FILTER(#REF!,(#REF!=B35)*(#REF!=G35)*(#REF!&gt;0)),1),
_xlfn.LET(
_xlpm.candidatos,_xlfn._xlws.FILTER(#REF!,(#REF!=B35)*(#REF!=G35)*(#REF!&gt;0)),
_xlpm.asignados,COUNTIF($J$1:J34,_xlpm.candidatos),
INDEX(_xlpm.candidatos,MATCH(MIN(_xlpm.asignados),_xlpm.asignados,0))
)))</f>
        <v>#REF!</v>
      </c>
      <c r="K35" t="e">
        <f>COUNTIFS(#REF!,B35,#REF!,G35,#REF!,"&gt;0")</f>
        <v>#REF!</v>
      </c>
      <c r="L35" t="e">
        <f t="shared" si="0"/>
        <v>#REF!</v>
      </c>
    </row>
    <row r="36" spans="10:12">
      <c r="J36" t="e" cm="1">
        <f t="array" ref="J36">IF(L36="Sin candidato","Sin candidato",
IF(L36="Directa",
INDEX(_xlfn._xlws.FILTER(#REF!,(#REF!=B36)*(#REF!=G36)*(#REF!&gt;0)),1),
_xlfn.LET(
_xlpm.candidatos,_xlfn._xlws.FILTER(#REF!,(#REF!=B36)*(#REF!=G36)*(#REF!&gt;0)),
_xlpm.asignados,COUNTIF($J$1:J35,_xlpm.candidatos),
INDEX(_xlpm.candidatos,MATCH(MIN(_xlpm.asignados),_xlpm.asignados,0))
)))</f>
        <v>#REF!</v>
      </c>
      <c r="K36" t="e">
        <f>COUNTIFS(#REF!,B36,#REF!,G36,#REF!,"&gt;0")</f>
        <v>#REF!</v>
      </c>
      <c r="L36" t="e">
        <f t="shared" si="0"/>
        <v>#REF!</v>
      </c>
    </row>
    <row r="37" spans="10:12">
      <c r="J37" t="e" cm="1">
        <f t="array" ref="J37">IF(L37="Sin candidato","Sin candidato",
IF(L37="Directa",
INDEX(_xlfn._xlws.FILTER(#REF!,(#REF!=B37)*(#REF!=G37)*(#REF!&gt;0)),1),
_xlfn.LET(
_xlpm.candidatos,_xlfn._xlws.FILTER(#REF!,(#REF!=B37)*(#REF!=G37)*(#REF!&gt;0)),
_xlpm.asignados,COUNTIF($J$1:J36,_xlpm.candidatos),
INDEX(_xlpm.candidatos,MATCH(MIN(_xlpm.asignados),_xlpm.asignados,0))
)))</f>
        <v>#REF!</v>
      </c>
      <c r="K37" t="e">
        <f>COUNTIFS(#REF!,B37,#REF!,G37,#REF!,"&gt;0")</f>
        <v>#REF!</v>
      </c>
      <c r="L37" t="e">
        <f t="shared" si="0"/>
        <v>#REF!</v>
      </c>
    </row>
    <row r="38" spans="10:12">
      <c r="J38" t="e" cm="1">
        <f t="array" ref="J38">IF(L38="Sin candidato","Sin candidato",
IF(L38="Directa",
INDEX(_xlfn._xlws.FILTER(#REF!,(#REF!=B38)*(#REF!=G38)*(#REF!&gt;0)),1),
_xlfn.LET(
_xlpm.candidatos,_xlfn._xlws.FILTER(#REF!,(#REF!=B38)*(#REF!=G38)*(#REF!&gt;0)),
_xlpm.asignados,COUNTIF($J$1:J37,_xlpm.candidatos),
INDEX(_xlpm.candidatos,MATCH(MIN(_xlpm.asignados),_xlpm.asignados,0))
)))</f>
        <v>#REF!</v>
      </c>
      <c r="K38" t="e">
        <f>COUNTIFS(#REF!,B38,#REF!,G38,#REF!,"&gt;0")</f>
        <v>#REF!</v>
      </c>
      <c r="L38" t="e">
        <f t="shared" si="0"/>
        <v>#REF!</v>
      </c>
    </row>
    <row r="39" spans="10:12">
      <c r="J39" t="e" cm="1">
        <f t="array" ref="J39">IF(L39="Sin candidato","Sin candidato",
IF(L39="Directa",
INDEX(_xlfn._xlws.FILTER(#REF!,(#REF!=B39)*(#REF!=G39)*(#REF!&gt;0)),1),
_xlfn.LET(
_xlpm.candidatos,_xlfn._xlws.FILTER(#REF!,(#REF!=B39)*(#REF!=G39)*(#REF!&gt;0)),
_xlpm.asignados,COUNTIF($J$1:J38,_xlpm.candidatos),
INDEX(_xlpm.candidatos,MATCH(MIN(_xlpm.asignados),_xlpm.asignados,0))
)))</f>
        <v>#REF!</v>
      </c>
      <c r="K39" t="e">
        <f>COUNTIFS(#REF!,B39,#REF!,G39,#REF!,"&gt;0")</f>
        <v>#REF!</v>
      </c>
      <c r="L39" t="e">
        <f t="shared" si="0"/>
        <v>#REF!</v>
      </c>
    </row>
    <row r="40" spans="10:12">
      <c r="J40" t="e" cm="1">
        <f t="array" ref="J40">IF(L40="Sin candidato","Sin candidato",
IF(L40="Directa",
INDEX(_xlfn._xlws.FILTER(#REF!,(#REF!=B40)*(#REF!=G40)*(#REF!&gt;0)),1),
_xlfn.LET(
_xlpm.candidatos,_xlfn._xlws.FILTER(#REF!,(#REF!=B40)*(#REF!=G40)*(#REF!&gt;0)),
_xlpm.asignados,COUNTIF($J$1:J39,_xlpm.candidatos),
INDEX(_xlpm.candidatos,MATCH(MIN(_xlpm.asignados),_xlpm.asignados,0))
)))</f>
        <v>#REF!</v>
      </c>
      <c r="K40" t="e">
        <f>COUNTIFS(#REF!,B40,#REF!,G40,#REF!,"&gt;0")</f>
        <v>#REF!</v>
      </c>
      <c r="L40" t="e">
        <f t="shared" si="0"/>
        <v>#REF!</v>
      </c>
    </row>
    <row r="41" spans="10:12">
      <c r="J41" t="e" cm="1">
        <f t="array" ref="J41">IF(L41="Sin candidato","Sin candidato",
IF(L41="Directa",
INDEX(_xlfn._xlws.FILTER(#REF!,(#REF!=B41)*(#REF!=G41)*(#REF!&gt;0)),1),
_xlfn.LET(
_xlpm.candidatos,_xlfn._xlws.FILTER(#REF!,(#REF!=B41)*(#REF!=G41)*(#REF!&gt;0)),
_xlpm.asignados,COUNTIF($J$1:J40,_xlpm.candidatos),
INDEX(_xlpm.candidatos,MATCH(MIN(_xlpm.asignados),_xlpm.asignados,0))
)))</f>
        <v>#REF!</v>
      </c>
      <c r="K41" t="e">
        <f>COUNTIFS(#REF!,B41,#REF!,G41,#REF!,"&gt;0")</f>
        <v>#REF!</v>
      </c>
      <c r="L41" t="e">
        <f t="shared" si="0"/>
        <v>#REF!</v>
      </c>
    </row>
    <row r="42" spans="10:12">
      <c r="J42" t="e" cm="1">
        <f t="array" ref="J42">IF(L42="Sin candidato","Sin candidato",
IF(L42="Directa",
INDEX(_xlfn._xlws.FILTER(#REF!,(#REF!=B42)*(#REF!=G42)*(#REF!&gt;0)),1),
_xlfn.LET(
_xlpm.candidatos,_xlfn._xlws.FILTER(#REF!,(#REF!=B42)*(#REF!=G42)*(#REF!&gt;0)),
_xlpm.asignados,COUNTIF($J$1:J41,_xlpm.candidatos),
INDEX(_xlpm.candidatos,MATCH(MIN(_xlpm.asignados),_xlpm.asignados,0))
)))</f>
        <v>#REF!</v>
      </c>
      <c r="K42" t="e">
        <f>COUNTIFS(#REF!,B42,#REF!,G42,#REF!,"&gt;0")</f>
        <v>#REF!</v>
      </c>
      <c r="L42" t="e">
        <f t="shared" si="0"/>
        <v>#REF!</v>
      </c>
    </row>
    <row r="43" spans="10:12">
      <c r="J43" t="e" cm="1">
        <f t="array" ref="J43">IF(L43="Sin candidato","Sin candidato",
IF(L43="Directa",
INDEX(_xlfn._xlws.FILTER(#REF!,(#REF!=B43)*(#REF!=G43)*(#REF!&gt;0)),1),
_xlfn.LET(
_xlpm.candidatos,_xlfn._xlws.FILTER(#REF!,(#REF!=B43)*(#REF!=G43)*(#REF!&gt;0)),
_xlpm.asignados,COUNTIF($J$1:J42,_xlpm.candidatos),
INDEX(_xlpm.candidatos,MATCH(MIN(_xlpm.asignados),_xlpm.asignados,0))
)))</f>
        <v>#REF!</v>
      </c>
      <c r="K43" t="e">
        <f>COUNTIFS(#REF!,B43,#REF!,G43,#REF!,"&gt;0")</f>
        <v>#REF!</v>
      </c>
      <c r="L43" t="e">
        <f t="shared" si="0"/>
        <v>#REF!</v>
      </c>
    </row>
    <row r="44" spans="10:12">
      <c r="J44" t="e" cm="1">
        <f t="array" ref="J44">IF(L44="Sin candidato","Sin candidato",
IF(L44="Directa",
INDEX(_xlfn._xlws.FILTER(#REF!,(#REF!=B44)*(#REF!=G44)*(#REF!&gt;0)),1),
_xlfn.LET(
_xlpm.candidatos,_xlfn._xlws.FILTER(#REF!,(#REF!=B44)*(#REF!=G44)*(#REF!&gt;0)),
_xlpm.asignados,COUNTIF($J$1:J43,_xlpm.candidatos),
INDEX(_xlpm.candidatos,MATCH(MIN(_xlpm.asignados),_xlpm.asignados,0))
)))</f>
        <v>#REF!</v>
      </c>
      <c r="K44" t="e">
        <f>COUNTIFS(#REF!,B44,#REF!,G44,#REF!,"&gt;0")</f>
        <v>#REF!</v>
      </c>
      <c r="L44" t="e">
        <f t="shared" si="0"/>
        <v>#REF!</v>
      </c>
    </row>
    <row r="45" spans="10:12">
      <c r="J45" t="e" cm="1">
        <f t="array" ref="J45">IF(L45="Sin candidato","Sin candidato",
IF(L45="Directa",
INDEX(_xlfn._xlws.FILTER(#REF!,(#REF!=B45)*(#REF!=G45)*(#REF!&gt;0)),1),
_xlfn.LET(
_xlpm.candidatos,_xlfn._xlws.FILTER(#REF!,(#REF!=B45)*(#REF!=G45)*(#REF!&gt;0)),
_xlpm.asignados,COUNTIF($J$1:J44,_xlpm.candidatos),
INDEX(_xlpm.candidatos,MATCH(MIN(_xlpm.asignados),_xlpm.asignados,0))
)))</f>
        <v>#REF!</v>
      </c>
      <c r="K45" t="e">
        <f>COUNTIFS(#REF!,B45,#REF!,G45,#REF!,"&gt;0")</f>
        <v>#REF!</v>
      </c>
      <c r="L45" t="e">
        <f t="shared" si="0"/>
        <v>#REF!</v>
      </c>
    </row>
    <row r="46" spans="10:12">
      <c r="J46" t="e" cm="1">
        <f t="array" ref="J46">IF(L46="Sin candidato","Sin candidato",
IF(L46="Directa",
INDEX(_xlfn._xlws.FILTER(#REF!,(#REF!=B46)*(#REF!=G46)*(#REF!&gt;0)),1),
_xlfn.LET(
_xlpm.candidatos,_xlfn._xlws.FILTER(#REF!,(#REF!=B46)*(#REF!=G46)*(#REF!&gt;0)),
_xlpm.asignados,COUNTIF($J$1:J45,_xlpm.candidatos),
INDEX(_xlpm.candidatos,MATCH(MIN(_xlpm.asignados),_xlpm.asignados,0))
)))</f>
        <v>#REF!</v>
      </c>
      <c r="K46" t="e">
        <f>COUNTIFS(#REF!,B46,#REF!,G46,#REF!,"&gt;0")</f>
        <v>#REF!</v>
      </c>
      <c r="L46" t="e">
        <f t="shared" si="0"/>
        <v>#REF!</v>
      </c>
    </row>
    <row r="47" spans="10:12">
      <c r="J47" t="e" cm="1">
        <f t="array" ref="J47">IF(L47="Sin candidato","Sin candidato",
IF(L47="Directa",
INDEX(_xlfn._xlws.FILTER(#REF!,(#REF!=B47)*(#REF!=G47)*(#REF!&gt;0)),1),
_xlfn.LET(
_xlpm.candidatos,_xlfn._xlws.FILTER(#REF!,(#REF!=B47)*(#REF!=G47)*(#REF!&gt;0)),
_xlpm.asignados,COUNTIF($J$1:J46,_xlpm.candidatos),
INDEX(_xlpm.candidatos,MATCH(MIN(_xlpm.asignados),_xlpm.asignados,0))
)))</f>
        <v>#REF!</v>
      </c>
      <c r="K47" t="e">
        <f>COUNTIFS(#REF!,B47,#REF!,G47,#REF!,"&gt;0")</f>
        <v>#REF!</v>
      </c>
      <c r="L47" t="e">
        <f t="shared" si="0"/>
        <v>#REF!</v>
      </c>
    </row>
    <row r="48" spans="10:12">
      <c r="J48" t="e" cm="1">
        <f t="array" ref="J48">IF(L48="Sin candidato","Sin candidato",
IF(L48="Directa",
INDEX(_xlfn._xlws.FILTER(#REF!,(#REF!=B48)*(#REF!=G48)*(#REF!&gt;0)),1),
_xlfn.LET(
_xlpm.candidatos,_xlfn._xlws.FILTER(#REF!,(#REF!=B48)*(#REF!=G48)*(#REF!&gt;0)),
_xlpm.asignados,COUNTIF($J$1:J47,_xlpm.candidatos),
INDEX(_xlpm.candidatos,MATCH(MIN(_xlpm.asignados),_xlpm.asignados,0))
)))</f>
        <v>#REF!</v>
      </c>
      <c r="K48" t="e">
        <f>COUNTIFS(#REF!,B48,#REF!,G48,#REF!,"&gt;0")</f>
        <v>#REF!</v>
      </c>
      <c r="L48" t="e">
        <f t="shared" si="0"/>
        <v>#REF!</v>
      </c>
    </row>
    <row r="49" spans="10:12">
      <c r="J49" t="e" cm="1">
        <f t="array" ref="J49">IF(L49="Sin candidato","Sin candidato",
IF(L49="Directa",
INDEX(_xlfn._xlws.FILTER(#REF!,(#REF!=B49)*(#REF!=G49)*(#REF!&gt;0)),1),
_xlfn.LET(
_xlpm.candidatos,_xlfn._xlws.FILTER(#REF!,(#REF!=B49)*(#REF!=G49)*(#REF!&gt;0)),
_xlpm.asignados,COUNTIF($J$1:J48,_xlpm.candidatos),
INDEX(_xlpm.candidatos,MATCH(MIN(_xlpm.asignados),_xlpm.asignados,0))
)))</f>
        <v>#REF!</v>
      </c>
      <c r="K49" t="e">
        <f>COUNTIFS(#REF!,B49,#REF!,G49,#REF!,"&gt;0")</f>
        <v>#REF!</v>
      </c>
      <c r="L49" t="e">
        <f t="shared" si="0"/>
        <v>#REF!</v>
      </c>
    </row>
    <row r="50" spans="10:12">
      <c r="J50" t="e" cm="1">
        <f t="array" ref="J50">IF(L50="Sin candidato","Sin candidato",
IF(L50="Directa",
INDEX(_xlfn._xlws.FILTER(#REF!,(#REF!=B50)*(#REF!=G50)*(#REF!&gt;0)),1),
_xlfn.LET(
_xlpm.candidatos,_xlfn._xlws.FILTER(#REF!,(#REF!=B50)*(#REF!=G50)*(#REF!&gt;0)),
_xlpm.asignados,COUNTIF($J$1:J49,_xlpm.candidatos),
INDEX(_xlpm.candidatos,MATCH(MIN(_xlpm.asignados),_xlpm.asignados,0))
)))</f>
        <v>#REF!</v>
      </c>
      <c r="K50" t="e">
        <f>COUNTIFS(#REF!,B50,#REF!,G50,#REF!,"&gt;0")</f>
        <v>#REF!</v>
      </c>
      <c r="L50" t="e">
        <f t="shared" si="0"/>
        <v>#REF!</v>
      </c>
    </row>
    <row r="51" spans="10:12">
      <c r="J51" t="e" cm="1">
        <f t="array" ref="J51">IF(L51="Sin candidato","Sin candidato",
IF(L51="Directa",
INDEX(_xlfn._xlws.FILTER(#REF!,(#REF!=B51)*(#REF!=G51)*(#REF!&gt;0)),1),
_xlfn.LET(
_xlpm.candidatos,_xlfn._xlws.FILTER(#REF!,(#REF!=B51)*(#REF!=G51)*(#REF!&gt;0)),
_xlpm.asignados,COUNTIF($J$1:J50,_xlpm.candidatos),
INDEX(_xlpm.candidatos,MATCH(MIN(_xlpm.asignados),_xlpm.asignados,0))
)))</f>
        <v>#REF!</v>
      </c>
      <c r="K51" t="e">
        <f>COUNTIFS(#REF!,B51,#REF!,G51,#REF!,"&gt;0")</f>
        <v>#REF!</v>
      </c>
      <c r="L51" t="e">
        <f t="shared" si="0"/>
        <v>#REF!</v>
      </c>
    </row>
    <row r="52" spans="10:12">
      <c r="J52" t="e" cm="1">
        <f t="array" ref="J52">IF(L52="Sin candidato","Sin candidato",
IF(L52="Directa",
INDEX(_xlfn._xlws.FILTER(#REF!,(#REF!=B52)*(#REF!=G52)*(#REF!&gt;0)),1),
_xlfn.LET(
_xlpm.candidatos,_xlfn._xlws.FILTER(#REF!,(#REF!=B52)*(#REF!=G52)*(#REF!&gt;0)),
_xlpm.asignados,COUNTIF($J$1:J51,_xlpm.candidatos),
INDEX(_xlpm.candidatos,MATCH(MIN(_xlpm.asignados),_xlpm.asignados,0))
)))</f>
        <v>#REF!</v>
      </c>
      <c r="K52" t="e">
        <f>COUNTIFS(#REF!,B52,#REF!,G52,#REF!,"&gt;0")</f>
        <v>#REF!</v>
      </c>
      <c r="L52" t="e">
        <f t="shared" si="0"/>
        <v>#REF!</v>
      </c>
    </row>
    <row r="53" spans="10:12">
      <c r="J53" t="e" cm="1">
        <f t="array" ref="J53">IF(L53="Sin candidato","Sin candidato",
IF(L53="Directa",
INDEX(_xlfn._xlws.FILTER(#REF!,(#REF!=B53)*(#REF!=G53)*(#REF!&gt;0)),1),
_xlfn.LET(
_xlpm.candidatos,_xlfn._xlws.FILTER(#REF!,(#REF!=B53)*(#REF!=G53)*(#REF!&gt;0)),
_xlpm.asignados,COUNTIF($J$1:J52,_xlpm.candidatos),
INDEX(_xlpm.candidatos,MATCH(MIN(_xlpm.asignados),_xlpm.asignados,0))
)))</f>
        <v>#REF!</v>
      </c>
      <c r="K53" t="e">
        <f>COUNTIFS(#REF!,B53,#REF!,G53,#REF!,"&gt;0")</f>
        <v>#REF!</v>
      </c>
      <c r="L53" t="e">
        <f t="shared" si="0"/>
        <v>#REF!</v>
      </c>
    </row>
    <row r="54" spans="10:12">
      <c r="J54" t="e" cm="1">
        <f t="array" ref="J54">IF(L54="Sin candidato","Sin candidato",
IF(L54="Directa",
INDEX(_xlfn._xlws.FILTER(#REF!,(#REF!=B54)*(#REF!=G54)*(#REF!&gt;0)),1),
_xlfn.LET(
_xlpm.candidatos,_xlfn._xlws.FILTER(#REF!,(#REF!=B54)*(#REF!=G54)*(#REF!&gt;0)),
_xlpm.asignados,COUNTIF($J$1:J53,_xlpm.candidatos),
INDEX(_xlpm.candidatos,MATCH(MIN(_xlpm.asignados),_xlpm.asignados,0))
)))</f>
        <v>#REF!</v>
      </c>
      <c r="K54" t="e">
        <f>COUNTIFS(#REF!,B54,#REF!,G54,#REF!,"&gt;0")</f>
        <v>#REF!</v>
      </c>
      <c r="L54" t="e">
        <f t="shared" si="0"/>
        <v>#REF!</v>
      </c>
    </row>
    <row r="55" spans="10:12">
      <c r="J55" t="e" cm="1">
        <f t="array" ref="J55">IF(L55="Sin candidato","Sin candidato",
IF(L55="Directa",
INDEX(_xlfn._xlws.FILTER(#REF!,(#REF!=B55)*(#REF!=G55)*(#REF!&gt;0)),1),
_xlfn.LET(
_xlpm.candidatos,_xlfn._xlws.FILTER(#REF!,(#REF!=B55)*(#REF!=G55)*(#REF!&gt;0)),
_xlpm.asignados,COUNTIF($J$1:J54,_xlpm.candidatos),
INDEX(_xlpm.candidatos,MATCH(MIN(_xlpm.asignados),_xlpm.asignados,0))
)))</f>
        <v>#REF!</v>
      </c>
      <c r="K55" t="e">
        <f>COUNTIFS(#REF!,B55,#REF!,G55,#REF!,"&gt;0")</f>
        <v>#REF!</v>
      </c>
      <c r="L55" t="e">
        <f t="shared" si="0"/>
        <v>#REF!</v>
      </c>
    </row>
    <row r="56" spans="10:12">
      <c r="J56" t="e" cm="1">
        <f t="array" ref="J56">IF(L56="Sin candidato","Sin candidato",
IF(L56="Directa",
INDEX(_xlfn._xlws.FILTER(#REF!,(#REF!=B56)*(#REF!=G56)*(#REF!&gt;0)),1),
_xlfn.LET(
_xlpm.candidatos,_xlfn._xlws.FILTER(#REF!,(#REF!=B56)*(#REF!=G56)*(#REF!&gt;0)),
_xlpm.asignados,COUNTIF($J$1:J55,_xlpm.candidatos),
INDEX(_xlpm.candidatos,MATCH(MIN(_xlpm.asignados),_xlpm.asignados,0))
)))</f>
        <v>#REF!</v>
      </c>
      <c r="K56" t="e">
        <f>COUNTIFS(#REF!,B56,#REF!,G56,#REF!,"&gt;0")</f>
        <v>#REF!</v>
      </c>
      <c r="L56" t="e">
        <f t="shared" si="0"/>
        <v>#REF!</v>
      </c>
    </row>
    <row r="57" spans="10:12">
      <c r="J57" t="e" cm="1">
        <f t="array" ref="J57">IF(L57="Sin candidato","Sin candidato",
IF(L57="Directa",
INDEX(_xlfn._xlws.FILTER(#REF!,(#REF!=B57)*(#REF!=G57)*(#REF!&gt;0)),1),
_xlfn.LET(
_xlpm.candidatos,_xlfn._xlws.FILTER(#REF!,(#REF!=B57)*(#REF!=G57)*(#REF!&gt;0)),
_xlpm.asignados,COUNTIF($J$1:J56,_xlpm.candidatos),
INDEX(_xlpm.candidatos,MATCH(MIN(_xlpm.asignados),_xlpm.asignados,0))
)))</f>
        <v>#REF!</v>
      </c>
      <c r="K57" t="e">
        <f>COUNTIFS(#REF!,B57,#REF!,G57,#REF!,"&gt;0")</f>
        <v>#REF!</v>
      </c>
      <c r="L57" t="e">
        <f t="shared" si="0"/>
        <v>#REF!</v>
      </c>
    </row>
    <row r="58" spans="10:12">
      <c r="J58" t="e" cm="1">
        <f t="array" ref="J58">IF(L58="Sin candidato","Sin candidato",
IF(L58="Directa",
INDEX(_xlfn._xlws.FILTER(#REF!,(#REF!=B58)*(#REF!=G58)*(#REF!&gt;0)),1),
_xlfn.LET(
_xlpm.candidatos,_xlfn._xlws.FILTER(#REF!,(#REF!=B58)*(#REF!=G58)*(#REF!&gt;0)),
_xlpm.asignados,COUNTIF($J$1:J57,_xlpm.candidatos),
INDEX(_xlpm.candidatos,MATCH(MIN(_xlpm.asignados),_xlpm.asignados,0))
)))</f>
        <v>#REF!</v>
      </c>
      <c r="K58" t="e">
        <f>COUNTIFS(#REF!,B58,#REF!,G58,#REF!,"&gt;0")</f>
        <v>#REF!</v>
      </c>
      <c r="L58" t="e">
        <f t="shared" si="0"/>
        <v>#REF!</v>
      </c>
    </row>
    <row r="59" spans="10:12">
      <c r="J59" t="e" cm="1">
        <f t="array" ref="J59">IF(L59="Sin candidato","Sin candidato",
IF(L59="Directa",
INDEX(_xlfn._xlws.FILTER(#REF!,(#REF!=B59)*(#REF!=G59)*(#REF!&gt;0)),1),
_xlfn.LET(
_xlpm.candidatos,_xlfn._xlws.FILTER(#REF!,(#REF!=B59)*(#REF!=G59)*(#REF!&gt;0)),
_xlpm.asignados,COUNTIF($J$1:J58,_xlpm.candidatos),
INDEX(_xlpm.candidatos,MATCH(MIN(_xlpm.asignados),_xlpm.asignados,0))
)))</f>
        <v>#REF!</v>
      </c>
      <c r="K59" t="e">
        <f>COUNTIFS(#REF!,B59,#REF!,G59,#REF!,"&gt;0")</f>
        <v>#REF!</v>
      </c>
      <c r="L59" t="e">
        <f t="shared" si="0"/>
        <v>#REF!</v>
      </c>
    </row>
    <row r="60" spans="10:12">
      <c r="J60" t="e" cm="1">
        <f t="array" ref="J60">IF(L60="Sin candidato","Sin candidato",
IF(L60="Directa",
INDEX(_xlfn._xlws.FILTER(#REF!,(#REF!=B60)*(#REF!=G60)*(#REF!&gt;0)),1),
_xlfn.LET(
_xlpm.candidatos,_xlfn._xlws.FILTER(#REF!,(#REF!=B60)*(#REF!=G60)*(#REF!&gt;0)),
_xlpm.asignados,COUNTIF($J$1:J59,_xlpm.candidatos),
INDEX(_xlpm.candidatos,MATCH(MIN(_xlpm.asignados),_xlpm.asignados,0))
)))</f>
        <v>#REF!</v>
      </c>
      <c r="K60" t="e">
        <f>COUNTIFS(#REF!,B60,#REF!,G60,#REF!,"&gt;0")</f>
        <v>#REF!</v>
      </c>
      <c r="L60" t="e">
        <f t="shared" si="0"/>
        <v>#REF!</v>
      </c>
    </row>
    <row r="61" spans="10:12">
      <c r="J61" t="e" cm="1">
        <f t="array" ref="J61">IF(L61="Sin candidato","Sin candidato",
IF(L61="Directa",
INDEX(_xlfn._xlws.FILTER(#REF!,(#REF!=B61)*(#REF!=G61)*(#REF!&gt;0)),1),
_xlfn.LET(
_xlpm.candidatos,_xlfn._xlws.FILTER(#REF!,(#REF!=B61)*(#REF!=G61)*(#REF!&gt;0)),
_xlpm.asignados,COUNTIF($J$1:J60,_xlpm.candidatos),
INDEX(_xlpm.candidatos,MATCH(MIN(_xlpm.asignados),_xlpm.asignados,0))
)))</f>
        <v>#REF!</v>
      </c>
      <c r="K61" t="e">
        <f>COUNTIFS(#REF!,B61,#REF!,G61,#REF!,"&gt;0")</f>
        <v>#REF!</v>
      </c>
      <c r="L61" t="e">
        <f t="shared" si="0"/>
        <v>#REF!</v>
      </c>
    </row>
    <row r="62" spans="10:12">
      <c r="J62" t="e" cm="1">
        <f t="array" ref="J62">IF(L62="Sin candidato","Sin candidato",
IF(L62="Directa",
INDEX(_xlfn._xlws.FILTER(#REF!,(#REF!=B62)*(#REF!=G62)*(#REF!&gt;0)),1),
_xlfn.LET(
_xlpm.candidatos,_xlfn._xlws.FILTER(#REF!,(#REF!=B62)*(#REF!=G62)*(#REF!&gt;0)),
_xlpm.asignados,COUNTIF($J$1:J61,_xlpm.candidatos),
INDEX(_xlpm.candidatos,MATCH(MIN(_xlpm.asignados),_xlpm.asignados,0))
)))</f>
        <v>#REF!</v>
      </c>
      <c r="K62" t="e">
        <f>COUNTIFS(#REF!,B62,#REF!,G62,#REF!,"&gt;0")</f>
        <v>#REF!</v>
      </c>
      <c r="L62" t="e">
        <f t="shared" si="0"/>
        <v>#REF!</v>
      </c>
    </row>
    <row r="63" spans="10:12">
      <c r="J63" t="e" cm="1">
        <f t="array" ref="J63">IF(L63="Sin candidato","Sin candidato",
IF(L63="Directa",
INDEX(_xlfn._xlws.FILTER(#REF!,(#REF!=B63)*(#REF!=G63)*(#REF!&gt;0)),1),
_xlfn.LET(
_xlpm.candidatos,_xlfn._xlws.FILTER(#REF!,(#REF!=B63)*(#REF!=G63)*(#REF!&gt;0)),
_xlpm.asignados,COUNTIF($J$1:J62,_xlpm.candidatos),
INDEX(_xlpm.candidatos,MATCH(MIN(_xlpm.asignados),_xlpm.asignados,0))
)))</f>
        <v>#REF!</v>
      </c>
      <c r="K63" t="e">
        <f>COUNTIFS(#REF!,B63,#REF!,G63,#REF!,"&gt;0")</f>
        <v>#REF!</v>
      </c>
      <c r="L63" t="e">
        <f t="shared" si="0"/>
        <v>#REF!</v>
      </c>
    </row>
    <row r="64" spans="10:12">
      <c r="J64" t="e" cm="1">
        <f t="array" ref="J64">IF(L64="Sin candidato","Sin candidato",
IF(L64="Directa",
INDEX(_xlfn._xlws.FILTER(#REF!,(#REF!=B64)*(#REF!=G64)*(#REF!&gt;0)),1),
_xlfn.LET(
_xlpm.candidatos,_xlfn._xlws.FILTER(#REF!,(#REF!=B64)*(#REF!=G64)*(#REF!&gt;0)),
_xlpm.asignados,COUNTIF($J$1:J63,_xlpm.candidatos),
INDEX(_xlpm.candidatos,MATCH(MIN(_xlpm.asignados),_xlpm.asignados,0))
)))</f>
        <v>#REF!</v>
      </c>
      <c r="K64" t="e">
        <f>COUNTIFS(#REF!,B64,#REF!,G64,#REF!,"&gt;0")</f>
        <v>#REF!</v>
      </c>
      <c r="L64" t="e">
        <f t="shared" si="0"/>
        <v>#REF!</v>
      </c>
    </row>
    <row r="65" spans="10:12">
      <c r="J65" t="e" cm="1">
        <f t="array" ref="J65">IF(L65="Sin candidato","Sin candidato",
IF(L65="Directa",
INDEX(_xlfn._xlws.FILTER(#REF!,(#REF!=B65)*(#REF!=G65)*(#REF!&gt;0)),1),
_xlfn.LET(
_xlpm.candidatos,_xlfn._xlws.FILTER(#REF!,(#REF!=B65)*(#REF!=G65)*(#REF!&gt;0)),
_xlpm.asignados,COUNTIF($J$1:J64,_xlpm.candidatos),
INDEX(_xlpm.candidatos,MATCH(MIN(_xlpm.asignados),_xlpm.asignados,0))
)))</f>
        <v>#REF!</v>
      </c>
      <c r="K65" t="e">
        <f>COUNTIFS(#REF!,B65,#REF!,G65,#REF!,"&gt;0")</f>
        <v>#REF!</v>
      </c>
      <c r="L65" t="e">
        <f t="shared" si="0"/>
        <v>#REF!</v>
      </c>
    </row>
    <row r="66" spans="10:12">
      <c r="J66" t="e" cm="1">
        <f t="array" ref="J66">IF(L66="Sin candidato","Sin candidato",
IF(L66="Directa",
INDEX(_xlfn._xlws.FILTER(#REF!,(#REF!=B66)*(#REF!=G66)*(#REF!&gt;0)),1),
_xlfn.LET(
_xlpm.candidatos,_xlfn._xlws.FILTER(#REF!,(#REF!=B66)*(#REF!=G66)*(#REF!&gt;0)),
_xlpm.asignados,COUNTIF($J$1:J65,_xlpm.candidatos),
INDEX(_xlpm.candidatos,MATCH(MIN(_xlpm.asignados),_xlpm.asignados,0))
)))</f>
        <v>#REF!</v>
      </c>
      <c r="K66" t="e">
        <f>COUNTIFS(#REF!,B66,#REF!,G66,#REF!,"&gt;0")</f>
        <v>#REF!</v>
      </c>
      <c r="L66" t="e">
        <f t="shared" si="0"/>
        <v>#REF!</v>
      </c>
    </row>
    <row r="67" spans="10:12">
      <c r="J67" t="e" cm="1">
        <f t="array" ref="J67">IF(L67="Sin candidato","Sin candidato",
IF(L67="Directa",
INDEX(_xlfn._xlws.FILTER(#REF!,(#REF!=B67)*(#REF!=G67)*(#REF!&gt;0)),1),
_xlfn.LET(
_xlpm.candidatos,_xlfn._xlws.FILTER(#REF!,(#REF!=B67)*(#REF!=G67)*(#REF!&gt;0)),
_xlpm.asignados,COUNTIF($J$1:J66,_xlpm.candidatos),
INDEX(_xlpm.candidatos,MATCH(MIN(_xlpm.asignados),_xlpm.asignados,0))
)))</f>
        <v>#REF!</v>
      </c>
      <c r="K67" t="e">
        <f>COUNTIFS(#REF!,B67,#REF!,G67,#REF!,"&gt;0")</f>
        <v>#REF!</v>
      </c>
      <c r="L67" t="e">
        <f t="shared" ref="L67:L130" si="1">IF(K67=0,"Sin candidato",IF(K67=1,"Directa","Balancear"))</f>
        <v>#REF!</v>
      </c>
    </row>
    <row r="68" spans="10:12">
      <c r="J68" t="e" cm="1">
        <f t="array" ref="J68">IF(L68="Sin candidato","Sin candidato",
IF(L68="Directa",
INDEX(_xlfn._xlws.FILTER(#REF!,(#REF!=B68)*(#REF!=G68)*(#REF!&gt;0)),1),
_xlfn.LET(
_xlpm.candidatos,_xlfn._xlws.FILTER(#REF!,(#REF!=B68)*(#REF!=G68)*(#REF!&gt;0)),
_xlpm.asignados,COUNTIF($J$1:J67,_xlpm.candidatos),
INDEX(_xlpm.candidatos,MATCH(MIN(_xlpm.asignados),_xlpm.asignados,0))
)))</f>
        <v>#REF!</v>
      </c>
      <c r="K68" t="e">
        <f>COUNTIFS(#REF!,B68,#REF!,G68,#REF!,"&gt;0")</f>
        <v>#REF!</v>
      </c>
      <c r="L68" t="e">
        <f t="shared" si="1"/>
        <v>#REF!</v>
      </c>
    </row>
    <row r="69" spans="10:12">
      <c r="J69" t="e" cm="1">
        <f t="array" ref="J69">IF(L69="Sin candidato","Sin candidato",
IF(L69="Directa",
INDEX(_xlfn._xlws.FILTER(#REF!,(#REF!=B69)*(#REF!=G69)*(#REF!&gt;0)),1),
_xlfn.LET(
_xlpm.candidatos,_xlfn._xlws.FILTER(#REF!,(#REF!=B69)*(#REF!=G69)*(#REF!&gt;0)),
_xlpm.asignados,COUNTIF($J$1:J68,_xlpm.candidatos),
INDEX(_xlpm.candidatos,MATCH(MIN(_xlpm.asignados),_xlpm.asignados,0))
)))</f>
        <v>#REF!</v>
      </c>
      <c r="K69" t="e">
        <f>COUNTIFS(#REF!,B69,#REF!,G69,#REF!,"&gt;0")</f>
        <v>#REF!</v>
      </c>
      <c r="L69" t="e">
        <f t="shared" si="1"/>
        <v>#REF!</v>
      </c>
    </row>
    <row r="70" spans="10:12">
      <c r="J70" t="e" cm="1">
        <f t="array" ref="J70">IF(L70="Sin candidato","Sin candidato",
IF(L70="Directa",
INDEX(_xlfn._xlws.FILTER(#REF!,(#REF!=B70)*(#REF!=G70)*(#REF!&gt;0)),1),
_xlfn.LET(
_xlpm.candidatos,_xlfn._xlws.FILTER(#REF!,(#REF!=B70)*(#REF!=G70)*(#REF!&gt;0)),
_xlpm.asignados,COUNTIF($J$1:J69,_xlpm.candidatos),
INDEX(_xlpm.candidatos,MATCH(MIN(_xlpm.asignados),_xlpm.asignados,0))
)))</f>
        <v>#REF!</v>
      </c>
      <c r="K70" t="e">
        <f>COUNTIFS(#REF!,B70,#REF!,G70,#REF!,"&gt;0")</f>
        <v>#REF!</v>
      </c>
      <c r="L70" t="e">
        <f t="shared" si="1"/>
        <v>#REF!</v>
      </c>
    </row>
    <row r="71" spans="10:12">
      <c r="J71" t="e" cm="1">
        <f t="array" ref="J71">IF(L71="Sin candidato","Sin candidato",
IF(L71="Directa",
INDEX(_xlfn._xlws.FILTER(#REF!,(#REF!=B71)*(#REF!=G71)*(#REF!&gt;0)),1),
_xlfn.LET(
_xlpm.candidatos,_xlfn._xlws.FILTER(#REF!,(#REF!=B71)*(#REF!=G71)*(#REF!&gt;0)),
_xlpm.asignados,COUNTIF($J$1:J70,_xlpm.candidatos),
INDEX(_xlpm.candidatos,MATCH(MIN(_xlpm.asignados),_xlpm.asignados,0))
)))</f>
        <v>#REF!</v>
      </c>
      <c r="K71" t="e">
        <f>COUNTIFS(#REF!,B71,#REF!,G71,#REF!,"&gt;0")</f>
        <v>#REF!</v>
      </c>
      <c r="L71" t="e">
        <f t="shared" si="1"/>
        <v>#REF!</v>
      </c>
    </row>
    <row r="72" spans="10:12">
      <c r="J72" t="e" cm="1">
        <f t="array" ref="J72">IF(L72="Sin candidato","Sin candidato",
IF(L72="Directa",
INDEX(_xlfn._xlws.FILTER(#REF!,(#REF!=B72)*(#REF!=G72)*(#REF!&gt;0)),1),
_xlfn.LET(
_xlpm.candidatos,_xlfn._xlws.FILTER(#REF!,(#REF!=B72)*(#REF!=G72)*(#REF!&gt;0)),
_xlpm.asignados,COUNTIF($J$1:J71,_xlpm.candidatos),
INDEX(_xlpm.candidatos,MATCH(MIN(_xlpm.asignados),_xlpm.asignados,0))
)))</f>
        <v>#REF!</v>
      </c>
      <c r="K72" t="e">
        <f>COUNTIFS(#REF!,B72,#REF!,G72,#REF!,"&gt;0")</f>
        <v>#REF!</v>
      </c>
      <c r="L72" t="e">
        <f t="shared" si="1"/>
        <v>#REF!</v>
      </c>
    </row>
    <row r="73" spans="10:12">
      <c r="J73" t="e" cm="1">
        <f t="array" ref="J73">IF(L73="Sin candidato","Sin candidato",
IF(L73="Directa",
INDEX(_xlfn._xlws.FILTER(#REF!,(#REF!=B73)*(#REF!=G73)*(#REF!&gt;0)),1),
_xlfn.LET(
_xlpm.candidatos,_xlfn._xlws.FILTER(#REF!,(#REF!=B73)*(#REF!=G73)*(#REF!&gt;0)),
_xlpm.asignados,COUNTIF($J$1:J72,_xlpm.candidatos),
INDEX(_xlpm.candidatos,MATCH(MIN(_xlpm.asignados),_xlpm.asignados,0))
)))</f>
        <v>#REF!</v>
      </c>
      <c r="K73" t="e">
        <f>COUNTIFS(#REF!,B73,#REF!,G73,#REF!,"&gt;0")</f>
        <v>#REF!</v>
      </c>
      <c r="L73" t="e">
        <f t="shared" si="1"/>
        <v>#REF!</v>
      </c>
    </row>
    <row r="74" spans="10:12">
      <c r="J74" t="e" cm="1">
        <f t="array" ref="J74">IF(L74="Sin candidato","Sin candidato",
IF(L74="Directa",
INDEX(_xlfn._xlws.FILTER(#REF!,(#REF!=B74)*(#REF!=G74)*(#REF!&gt;0)),1),
_xlfn.LET(
_xlpm.candidatos,_xlfn._xlws.FILTER(#REF!,(#REF!=B74)*(#REF!=G74)*(#REF!&gt;0)),
_xlpm.asignados,COUNTIF($J$1:J73,_xlpm.candidatos),
INDEX(_xlpm.candidatos,MATCH(MIN(_xlpm.asignados),_xlpm.asignados,0))
)))</f>
        <v>#REF!</v>
      </c>
      <c r="K74" t="e">
        <f>COUNTIFS(#REF!,B74,#REF!,G74,#REF!,"&gt;0")</f>
        <v>#REF!</v>
      </c>
      <c r="L74" t="e">
        <f t="shared" si="1"/>
        <v>#REF!</v>
      </c>
    </row>
    <row r="75" spans="10:12">
      <c r="J75" t="e" cm="1">
        <f t="array" ref="J75">IF(L75="Sin candidato","Sin candidato",
IF(L75="Directa",
INDEX(_xlfn._xlws.FILTER(#REF!,(#REF!=B75)*(#REF!=G75)*(#REF!&gt;0)),1),
_xlfn.LET(
_xlpm.candidatos,_xlfn._xlws.FILTER(#REF!,(#REF!=B75)*(#REF!=G75)*(#REF!&gt;0)),
_xlpm.asignados,COUNTIF($J$1:J74,_xlpm.candidatos),
INDEX(_xlpm.candidatos,MATCH(MIN(_xlpm.asignados),_xlpm.asignados,0))
)))</f>
        <v>#REF!</v>
      </c>
      <c r="K75" t="e">
        <f>COUNTIFS(#REF!,B75,#REF!,G75,#REF!,"&gt;0")</f>
        <v>#REF!</v>
      </c>
      <c r="L75" t="e">
        <f t="shared" si="1"/>
        <v>#REF!</v>
      </c>
    </row>
    <row r="76" spans="10:12">
      <c r="J76" t="e" cm="1">
        <f t="array" ref="J76">IF(L76="Sin candidato","Sin candidato",
IF(L76="Directa",
INDEX(_xlfn._xlws.FILTER(#REF!,(#REF!=B76)*(#REF!=G76)*(#REF!&gt;0)),1),
_xlfn.LET(
_xlpm.candidatos,_xlfn._xlws.FILTER(#REF!,(#REF!=B76)*(#REF!=G76)*(#REF!&gt;0)),
_xlpm.asignados,COUNTIF($J$1:J75,_xlpm.candidatos),
INDEX(_xlpm.candidatos,MATCH(MIN(_xlpm.asignados),_xlpm.asignados,0))
)))</f>
        <v>#REF!</v>
      </c>
      <c r="K76" t="e">
        <f>COUNTIFS(#REF!,B76,#REF!,G76,#REF!,"&gt;0")</f>
        <v>#REF!</v>
      </c>
      <c r="L76" t="e">
        <f t="shared" si="1"/>
        <v>#REF!</v>
      </c>
    </row>
    <row r="77" spans="10:12">
      <c r="J77" t="e" cm="1">
        <f t="array" ref="J77">IF(L77="Sin candidato","Sin candidato",
IF(L77="Directa",
INDEX(_xlfn._xlws.FILTER(#REF!,(#REF!=B77)*(#REF!=G77)*(#REF!&gt;0)),1),
_xlfn.LET(
_xlpm.candidatos,_xlfn._xlws.FILTER(#REF!,(#REF!=B77)*(#REF!=G77)*(#REF!&gt;0)),
_xlpm.asignados,COUNTIF($J$1:J76,_xlpm.candidatos),
INDEX(_xlpm.candidatos,MATCH(MIN(_xlpm.asignados),_xlpm.asignados,0))
)))</f>
        <v>#REF!</v>
      </c>
      <c r="K77" t="e">
        <f>COUNTIFS(#REF!,B77,#REF!,G77,#REF!,"&gt;0")</f>
        <v>#REF!</v>
      </c>
      <c r="L77" t="e">
        <f t="shared" si="1"/>
        <v>#REF!</v>
      </c>
    </row>
    <row r="78" spans="10:12">
      <c r="J78" t="e" cm="1">
        <f t="array" ref="J78">IF(L78="Sin candidato","Sin candidato",
IF(L78="Directa",
INDEX(_xlfn._xlws.FILTER(#REF!,(#REF!=B78)*(#REF!=G78)*(#REF!&gt;0)),1),
_xlfn.LET(
_xlpm.candidatos,_xlfn._xlws.FILTER(#REF!,(#REF!=B78)*(#REF!=G78)*(#REF!&gt;0)),
_xlpm.asignados,COUNTIF($J$1:J77,_xlpm.candidatos),
INDEX(_xlpm.candidatos,MATCH(MIN(_xlpm.asignados),_xlpm.asignados,0))
)))</f>
        <v>#REF!</v>
      </c>
      <c r="K78" t="e">
        <f>COUNTIFS(#REF!,B78,#REF!,G78,#REF!,"&gt;0")</f>
        <v>#REF!</v>
      </c>
      <c r="L78" t="e">
        <f t="shared" si="1"/>
        <v>#REF!</v>
      </c>
    </row>
    <row r="79" spans="10:12">
      <c r="J79" t="e" cm="1">
        <f t="array" ref="J79">IF(L79="Sin candidato","Sin candidato",
IF(L79="Directa",
INDEX(_xlfn._xlws.FILTER(#REF!,(#REF!=B79)*(#REF!=G79)*(#REF!&gt;0)),1),
_xlfn.LET(
_xlpm.candidatos,_xlfn._xlws.FILTER(#REF!,(#REF!=B79)*(#REF!=G79)*(#REF!&gt;0)),
_xlpm.asignados,COUNTIF($J$1:J78,_xlpm.candidatos),
INDEX(_xlpm.candidatos,MATCH(MIN(_xlpm.asignados),_xlpm.asignados,0))
)))</f>
        <v>#REF!</v>
      </c>
      <c r="K79" t="e">
        <f>COUNTIFS(#REF!,B79,#REF!,G79,#REF!,"&gt;0")</f>
        <v>#REF!</v>
      </c>
      <c r="L79" t="e">
        <f t="shared" si="1"/>
        <v>#REF!</v>
      </c>
    </row>
    <row r="80" spans="10:12">
      <c r="J80" t="e" cm="1">
        <f t="array" ref="J80">IF(L80="Sin candidato","Sin candidato",
IF(L80="Directa",
INDEX(_xlfn._xlws.FILTER(#REF!,(#REF!=B80)*(#REF!=G80)*(#REF!&gt;0)),1),
_xlfn.LET(
_xlpm.candidatos,_xlfn._xlws.FILTER(#REF!,(#REF!=B80)*(#REF!=G80)*(#REF!&gt;0)),
_xlpm.asignados,COUNTIF($J$1:J79,_xlpm.candidatos),
INDEX(_xlpm.candidatos,MATCH(MIN(_xlpm.asignados),_xlpm.asignados,0))
)))</f>
        <v>#REF!</v>
      </c>
      <c r="K80" t="e">
        <f>COUNTIFS(#REF!,B80,#REF!,G80,#REF!,"&gt;0")</f>
        <v>#REF!</v>
      </c>
      <c r="L80" t="e">
        <f t="shared" si="1"/>
        <v>#REF!</v>
      </c>
    </row>
    <row r="81" spans="10:12">
      <c r="J81" t="e" cm="1">
        <f t="array" ref="J81">IF(L81="Sin candidato","Sin candidato",
IF(L81="Directa",
INDEX(_xlfn._xlws.FILTER(#REF!,(#REF!=B81)*(#REF!=G81)*(#REF!&gt;0)),1),
_xlfn.LET(
_xlpm.candidatos,_xlfn._xlws.FILTER(#REF!,(#REF!=B81)*(#REF!=G81)*(#REF!&gt;0)),
_xlpm.asignados,COUNTIF($J$1:J80,_xlpm.candidatos),
INDEX(_xlpm.candidatos,MATCH(MIN(_xlpm.asignados),_xlpm.asignados,0))
)))</f>
        <v>#REF!</v>
      </c>
      <c r="K81" t="e">
        <f>COUNTIFS(#REF!,B81,#REF!,G81,#REF!,"&gt;0")</f>
        <v>#REF!</v>
      </c>
      <c r="L81" t="e">
        <f t="shared" si="1"/>
        <v>#REF!</v>
      </c>
    </row>
    <row r="82" spans="10:12">
      <c r="J82" t="e" cm="1">
        <f t="array" ref="J82">IF(L82="Sin candidato","Sin candidato",
IF(L82="Directa",
INDEX(_xlfn._xlws.FILTER(#REF!,(#REF!=B82)*(#REF!=G82)*(#REF!&gt;0)),1),
_xlfn.LET(
_xlpm.candidatos,_xlfn._xlws.FILTER(#REF!,(#REF!=B82)*(#REF!=G82)*(#REF!&gt;0)),
_xlpm.asignados,COUNTIF($J$1:J81,_xlpm.candidatos),
INDEX(_xlpm.candidatos,MATCH(MIN(_xlpm.asignados),_xlpm.asignados,0))
)))</f>
        <v>#REF!</v>
      </c>
      <c r="K82" t="e">
        <f>COUNTIFS(#REF!,B82,#REF!,G82,#REF!,"&gt;0")</f>
        <v>#REF!</v>
      </c>
      <c r="L82" t="e">
        <f t="shared" si="1"/>
        <v>#REF!</v>
      </c>
    </row>
    <row r="83" spans="10:12">
      <c r="J83" t="e" cm="1">
        <f t="array" ref="J83">IF(L83="Sin candidato","Sin candidato",
IF(L83="Directa",
INDEX(_xlfn._xlws.FILTER(#REF!,(#REF!=B83)*(#REF!=G83)*(#REF!&gt;0)),1),
_xlfn.LET(
_xlpm.candidatos,_xlfn._xlws.FILTER(#REF!,(#REF!=B83)*(#REF!=G83)*(#REF!&gt;0)),
_xlpm.asignados,COUNTIF($J$1:J82,_xlpm.candidatos),
INDEX(_xlpm.candidatos,MATCH(MIN(_xlpm.asignados),_xlpm.asignados,0))
)))</f>
        <v>#REF!</v>
      </c>
      <c r="K83" t="e">
        <f>COUNTIFS(#REF!,B83,#REF!,G83,#REF!,"&gt;0")</f>
        <v>#REF!</v>
      </c>
      <c r="L83" t="e">
        <f t="shared" si="1"/>
        <v>#REF!</v>
      </c>
    </row>
    <row r="84" spans="10:12">
      <c r="J84" t="e" cm="1">
        <f t="array" ref="J84">IF(L84="Sin candidato","Sin candidato",
IF(L84="Directa",
INDEX(_xlfn._xlws.FILTER(#REF!,(#REF!=B84)*(#REF!=G84)*(#REF!&gt;0)),1),
_xlfn.LET(
_xlpm.candidatos,_xlfn._xlws.FILTER(#REF!,(#REF!=B84)*(#REF!=G84)*(#REF!&gt;0)),
_xlpm.asignados,COUNTIF($J$1:J83,_xlpm.candidatos),
INDEX(_xlpm.candidatos,MATCH(MIN(_xlpm.asignados),_xlpm.asignados,0))
)))</f>
        <v>#REF!</v>
      </c>
      <c r="K84" t="e">
        <f>COUNTIFS(#REF!,B84,#REF!,G84,#REF!,"&gt;0")</f>
        <v>#REF!</v>
      </c>
      <c r="L84" t="e">
        <f t="shared" si="1"/>
        <v>#REF!</v>
      </c>
    </row>
    <row r="85" spans="10:12">
      <c r="J85" t="e" cm="1">
        <f t="array" ref="J85">IF(L85="Sin candidato","Sin candidato",
IF(L85="Directa",
INDEX(_xlfn._xlws.FILTER(#REF!,(#REF!=B85)*(#REF!=G85)*(#REF!&gt;0)),1),
_xlfn.LET(
_xlpm.candidatos,_xlfn._xlws.FILTER(#REF!,(#REF!=B85)*(#REF!=G85)*(#REF!&gt;0)),
_xlpm.asignados,COUNTIF($J$1:J84,_xlpm.candidatos),
INDEX(_xlpm.candidatos,MATCH(MIN(_xlpm.asignados),_xlpm.asignados,0))
)))</f>
        <v>#REF!</v>
      </c>
      <c r="K85" t="e">
        <f>COUNTIFS(#REF!,B85,#REF!,G85,#REF!,"&gt;0")</f>
        <v>#REF!</v>
      </c>
      <c r="L85" t="e">
        <f t="shared" si="1"/>
        <v>#REF!</v>
      </c>
    </row>
    <row r="86" spans="10:12">
      <c r="J86" t="e" cm="1">
        <f t="array" ref="J86">IF(L86="Sin candidato","Sin candidato",
IF(L86="Directa",
INDEX(_xlfn._xlws.FILTER(#REF!,(#REF!=B86)*(#REF!=G86)*(#REF!&gt;0)),1),
_xlfn.LET(
_xlpm.candidatos,_xlfn._xlws.FILTER(#REF!,(#REF!=B86)*(#REF!=G86)*(#REF!&gt;0)),
_xlpm.asignados,COUNTIF($J$1:J85,_xlpm.candidatos),
INDEX(_xlpm.candidatos,MATCH(MIN(_xlpm.asignados),_xlpm.asignados,0))
)))</f>
        <v>#REF!</v>
      </c>
      <c r="K86" t="e">
        <f>COUNTIFS(#REF!,B86,#REF!,G86,#REF!,"&gt;0")</f>
        <v>#REF!</v>
      </c>
      <c r="L86" t="e">
        <f t="shared" si="1"/>
        <v>#REF!</v>
      </c>
    </row>
    <row r="87" spans="10:12">
      <c r="J87" t="e" cm="1">
        <f t="array" ref="J87">IF(L87="Sin candidato","Sin candidato",
IF(L87="Directa",
INDEX(_xlfn._xlws.FILTER(#REF!,(#REF!=B87)*(#REF!=G87)*(#REF!&gt;0)),1),
_xlfn.LET(
_xlpm.candidatos,_xlfn._xlws.FILTER(#REF!,(#REF!=B87)*(#REF!=G87)*(#REF!&gt;0)),
_xlpm.asignados,COUNTIF($J$1:J86,_xlpm.candidatos),
INDEX(_xlpm.candidatos,MATCH(MIN(_xlpm.asignados),_xlpm.asignados,0))
)))</f>
        <v>#REF!</v>
      </c>
      <c r="K87" t="e">
        <f>COUNTIFS(#REF!,B87,#REF!,G87,#REF!,"&gt;0")</f>
        <v>#REF!</v>
      </c>
      <c r="L87" t="e">
        <f t="shared" si="1"/>
        <v>#REF!</v>
      </c>
    </row>
    <row r="88" spans="10:12">
      <c r="J88" t="e" cm="1">
        <f t="array" ref="J88">IF(L88="Sin candidato","Sin candidato",
IF(L88="Directa",
INDEX(_xlfn._xlws.FILTER(#REF!,(#REF!=B88)*(#REF!=G88)*(#REF!&gt;0)),1),
_xlfn.LET(
_xlpm.candidatos,_xlfn._xlws.FILTER(#REF!,(#REF!=B88)*(#REF!=G88)*(#REF!&gt;0)),
_xlpm.asignados,COUNTIF($J$1:J87,_xlpm.candidatos),
INDEX(_xlpm.candidatos,MATCH(MIN(_xlpm.asignados),_xlpm.asignados,0))
)))</f>
        <v>#REF!</v>
      </c>
      <c r="K88" t="e">
        <f>COUNTIFS(#REF!,B88,#REF!,G88,#REF!,"&gt;0")</f>
        <v>#REF!</v>
      </c>
      <c r="L88" t="e">
        <f t="shared" si="1"/>
        <v>#REF!</v>
      </c>
    </row>
    <row r="89" spans="10:12">
      <c r="J89" t="e" cm="1">
        <f t="array" ref="J89">IF(L89="Sin candidato","Sin candidato",
IF(L89="Directa",
INDEX(_xlfn._xlws.FILTER(#REF!,(#REF!=B89)*(#REF!=G89)*(#REF!&gt;0)),1),
_xlfn.LET(
_xlpm.candidatos,_xlfn._xlws.FILTER(#REF!,(#REF!=B89)*(#REF!=G89)*(#REF!&gt;0)),
_xlpm.asignados,COUNTIF($J$1:J88,_xlpm.candidatos),
INDEX(_xlpm.candidatos,MATCH(MIN(_xlpm.asignados),_xlpm.asignados,0))
)))</f>
        <v>#REF!</v>
      </c>
      <c r="K89" t="e">
        <f>COUNTIFS(#REF!,B89,#REF!,G89,#REF!,"&gt;0")</f>
        <v>#REF!</v>
      </c>
      <c r="L89" t="e">
        <f t="shared" si="1"/>
        <v>#REF!</v>
      </c>
    </row>
    <row r="90" spans="10:12">
      <c r="J90" t="e" cm="1">
        <f t="array" ref="J90">IF(L90="Sin candidato","Sin candidato",
IF(L90="Directa",
INDEX(_xlfn._xlws.FILTER(#REF!,(#REF!=B90)*(#REF!=G90)*(#REF!&gt;0)),1),
_xlfn.LET(
_xlpm.candidatos,_xlfn._xlws.FILTER(#REF!,(#REF!=B90)*(#REF!=G90)*(#REF!&gt;0)),
_xlpm.asignados,COUNTIF($J$1:J89,_xlpm.candidatos),
INDEX(_xlpm.candidatos,MATCH(MIN(_xlpm.asignados),_xlpm.asignados,0))
)))</f>
        <v>#REF!</v>
      </c>
      <c r="K90" t="e">
        <f>COUNTIFS(#REF!,B90,#REF!,G90,#REF!,"&gt;0")</f>
        <v>#REF!</v>
      </c>
      <c r="L90" t="e">
        <f t="shared" si="1"/>
        <v>#REF!</v>
      </c>
    </row>
    <row r="91" spans="10:12">
      <c r="J91" t="e" cm="1">
        <f t="array" ref="J91">IF(L91="Sin candidato","Sin candidato",
IF(L91="Directa",
INDEX(_xlfn._xlws.FILTER(#REF!,(#REF!=B91)*(#REF!=G91)*(#REF!&gt;0)),1),
_xlfn.LET(
_xlpm.candidatos,_xlfn._xlws.FILTER(#REF!,(#REF!=B91)*(#REF!=G91)*(#REF!&gt;0)),
_xlpm.asignados,COUNTIF($J$1:J90,_xlpm.candidatos),
INDEX(_xlpm.candidatos,MATCH(MIN(_xlpm.asignados),_xlpm.asignados,0))
)))</f>
        <v>#REF!</v>
      </c>
      <c r="K91" t="e">
        <f>COUNTIFS(#REF!,B91,#REF!,G91,#REF!,"&gt;0")</f>
        <v>#REF!</v>
      </c>
      <c r="L91" t="e">
        <f t="shared" si="1"/>
        <v>#REF!</v>
      </c>
    </row>
    <row r="92" spans="10:12">
      <c r="J92" t="e" cm="1">
        <f t="array" ref="J92">IF(L92="Sin candidato","Sin candidato",
IF(L92="Directa",
INDEX(_xlfn._xlws.FILTER(#REF!,(#REF!=B92)*(#REF!=G92)*(#REF!&gt;0)),1),
_xlfn.LET(
_xlpm.candidatos,_xlfn._xlws.FILTER(#REF!,(#REF!=B92)*(#REF!=G92)*(#REF!&gt;0)),
_xlpm.asignados,COUNTIF($J$1:J91,_xlpm.candidatos),
INDEX(_xlpm.candidatos,MATCH(MIN(_xlpm.asignados),_xlpm.asignados,0))
)))</f>
        <v>#REF!</v>
      </c>
      <c r="K92" t="e">
        <f>COUNTIFS(#REF!,B92,#REF!,G92,#REF!,"&gt;0")</f>
        <v>#REF!</v>
      </c>
      <c r="L92" t="e">
        <f t="shared" si="1"/>
        <v>#REF!</v>
      </c>
    </row>
    <row r="93" spans="10:12">
      <c r="J93" t="e" cm="1">
        <f t="array" ref="J93">IF(L93="Sin candidato","Sin candidato",
IF(L93="Directa",
INDEX(_xlfn._xlws.FILTER(#REF!,(#REF!=B93)*(#REF!=G93)*(#REF!&gt;0)),1),
_xlfn.LET(
_xlpm.candidatos,_xlfn._xlws.FILTER(#REF!,(#REF!=B93)*(#REF!=G93)*(#REF!&gt;0)),
_xlpm.asignados,COUNTIF($J$1:J92,_xlpm.candidatos),
INDEX(_xlpm.candidatos,MATCH(MIN(_xlpm.asignados),_xlpm.asignados,0))
)))</f>
        <v>#REF!</v>
      </c>
      <c r="K93" t="e">
        <f>COUNTIFS(#REF!,B93,#REF!,G93,#REF!,"&gt;0")</f>
        <v>#REF!</v>
      </c>
      <c r="L93" t="e">
        <f t="shared" si="1"/>
        <v>#REF!</v>
      </c>
    </row>
    <row r="94" spans="10:12">
      <c r="J94" t="e" cm="1">
        <f t="array" ref="J94">IF(L94="Sin candidato","Sin candidato",
IF(L94="Directa",
INDEX(_xlfn._xlws.FILTER(#REF!,(#REF!=B94)*(#REF!=G94)*(#REF!&gt;0)),1),
_xlfn.LET(
_xlpm.candidatos,_xlfn._xlws.FILTER(#REF!,(#REF!=B94)*(#REF!=G94)*(#REF!&gt;0)),
_xlpm.asignados,COUNTIF($J$1:J93,_xlpm.candidatos),
INDEX(_xlpm.candidatos,MATCH(MIN(_xlpm.asignados),_xlpm.asignados,0))
)))</f>
        <v>#REF!</v>
      </c>
      <c r="K94" t="e">
        <f>COUNTIFS(#REF!,B94,#REF!,G94,#REF!,"&gt;0")</f>
        <v>#REF!</v>
      </c>
      <c r="L94" t="e">
        <f t="shared" si="1"/>
        <v>#REF!</v>
      </c>
    </row>
    <row r="95" spans="10:12">
      <c r="J95" t="e" cm="1">
        <f t="array" ref="J95">IF(L95="Sin candidato","Sin candidato",
IF(L95="Directa",
INDEX(_xlfn._xlws.FILTER(#REF!,(#REF!=B95)*(#REF!=G95)*(#REF!&gt;0)),1),
_xlfn.LET(
_xlpm.candidatos,_xlfn._xlws.FILTER(#REF!,(#REF!=B95)*(#REF!=G95)*(#REF!&gt;0)),
_xlpm.asignados,COUNTIF($J$1:J94,_xlpm.candidatos),
INDEX(_xlpm.candidatos,MATCH(MIN(_xlpm.asignados),_xlpm.asignados,0))
)))</f>
        <v>#REF!</v>
      </c>
      <c r="K95" t="e">
        <f>COUNTIFS(#REF!,B95,#REF!,G95,#REF!,"&gt;0")</f>
        <v>#REF!</v>
      </c>
      <c r="L95" t="e">
        <f t="shared" si="1"/>
        <v>#REF!</v>
      </c>
    </row>
    <row r="96" spans="10:12">
      <c r="J96" t="e" cm="1">
        <f t="array" ref="J96">IF(L96="Sin candidato","Sin candidato",
IF(L96="Directa",
INDEX(_xlfn._xlws.FILTER(#REF!,(#REF!=B96)*(#REF!=G96)*(#REF!&gt;0)),1),
_xlfn.LET(
_xlpm.candidatos,_xlfn._xlws.FILTER(#REF!,(#REF!=B96)*(#REF!=G96)*(#REF!&gt;0)),
_xlpm.asignados,COUNTIF($J$1:J95,_xlpm.candidatos),
INDEX(_xlpm.candidatos,MATCH(MIN(_xlpm.asignados),_xlpm.asignados,0))
)))</f>
        <v>#REF!</v>
      </c>
      <c r="K96" t="e">
        <f>COUNTIFS(#REF!,B96,#REF!,G96,#REF!,"&gt;0")</f>
        <v>#REF!</v>
      </c>
      <c r="L96" t="e">
        <f t="shared" si="1"/>
        <v>#REF!</v>
      </c>
    </row>
    <row r="97" spans="10:12">
      <c r="J97" t="e" cm="1">
        <f t="array" ref="J97">IF(L97="Sin candidato","Sin candidato",
IF(L97="Directa",
INDEX(_xlfn._xlws.FILTER(#REF!,(#REF!=B97)*(#REF!=G97)*(#REF!&gt;0)),1),
_xlfn.LET(
_xlpm.candidatos,_xlfn._xlws.FILTER(#REF!,(#REF!=B97)*(#REF!=G97)*(#REF!&gt;0)),
_xlpm.asignados,COUNTIF($J$1:J96,_xlpm.candidatos),
INDEX(_xlpm.candidatos,MATCH(MIN(_xlpm.asignados),_xlpm.asignados,0))
)))</f>
        <v>#REF!</v>
      </c>
      <c r="K97" t="e">
        <f>COUNTIFS(#REF!,B97,#REF!,G97,#REF!,"&gt;0")</f>
        <v>#REF!</v>
      </c>
      <c r="L97" t="e">
        <f t="shared" si="1"/>
        <v>#REF!</v>
      </c>
    </row>
    <row r="98" spans="10:12">
      <c r="J98" t="e" cm="1">
        <f t="array" ref="J98">IF(L98="Sin candidato","Sin candidato",
IF(L98="Directa",
INDEX(_xlfn._xlws.FILTER(#REF!,(#REF!=B98)*(#REF!=G98)*(#REF!&gt;0)),1),
_xlfn.LET(
_xlpm.candidatos,_xlfn._xlws.FILTER(#REF!,(#REF!=B98)*(#REF!=G98)*(#REF!&gt;0)),
_xlpm.asignados,COUNTIF($J$1:J97,_xlpm.candidatos),
INDEX(_xlpm.candidatos,MATCH(MIN(_xlpm.asignados),_xlpm.asignados,0))
)))</f>
        <v>#REF!</v>
      </c>
      <c r="K98" t="e">
        <f>COUNTIFS(#REF!,B98,#REF!,G98,#REF!,"&gt;0")</f>
        <v>#REF!</v>
      </c>
      <c r="L98" t="e">
        <f t="shared" si="1"/>
        <v>#REF!</v>
      </c>
    </row>
    <row r="99" spans="10:12">
      <c r="J99" t="e" cm="1">
        <f t="array" ref="J99">IF(L99="Sin candidato","Sin candidato",
IF(L99="Directa",
INDEX(_xlfn._xlws.FILTER(#REF!,(#REF!=B99)*(#REF!=G99)*(#REF!&gt;0)),1),
_xlfn.LET(
_xlpm.candidatos,_xlfn._xlws.FILTER(#REF!,(#REF!=B99)*(#REF!=G99)*(#REF!&gt;0)),
_xlpm.asignados,COUNTIF($J$1:J98,_xlpm.candidatos),
INDEX(_xlpm.candidatos,MATCH(MIN(_xlpm.asignados),_xlpm.asignados,0))
)))</f>
        <v>#REF!</v>
      </c>
      <c r="K99" t="e">
        <f>COUNTIFS(#REF!,B99,#REF!,G99,#REF!,"&gt;0")</f>
        <v>#REF!</v>
      </c>
      <c r="L99" t="e">
        <f t="shared" si="1"/>
        <v>#REF!</v>
      </c>
    </row>
    <row r="100" spans="10:12">
      <c r="J100" t="e" cm="1">
        <f t="array" ref="J100">IF(L100="Sin candidato","Sin candidato",
IF(L100="Directa",
INDEX(_xlfn._xlws.FILTER(#REF!,(#REF!=B100)*(#REF!=G100)*(#REF!&gt;0)),1),
_xlfn.LET(
_xlpm.candidatos,_xlfn._xlws.FILTER(#REF!,(#REF!=B100)*(#REF!=G100)*(#REF!&gt;0)),
_xlpm.asignados,COUNTIF($J$1:J99,_xlpm.candidatos),
INDEX(_xlpm.candidatos,MATCH(MIN(_xlpm.asignados),_xlpm.asignados,0))
)))</f>
        <v>#REF!</v>
      </c>
      <c r="K100" t="e">
        <f>COUNTIFS(#REF!,B100,#REF!,G100,#REF!,"&gt;0")</f>
        <v>#REF!</v>
      </c>
      <c r="L100" t="e">
        <f t="shared" si="1"/>
        <v>#REF!</v>
      </c>
    </row>
    <row r="101" spans="10:12">
      <c r="J101" t="e" cm="1">
        <f t="array" ref="J101">IF(L101="Sin candidato","Sin candidato",
IF(L101="Directa",
INDEX(_xlfn._xlws.FILTER(#REF!,(#REF!=B101)*(#REF!=G101)*(#REF!&gt;0)),1),
_xlfn.LET(
_xlpm.candidatos,_xlfn._xlws.FILTER(#REF!,(#REF!=B101)*(#REF!=G101)*(#REF!&gt;0)),
_xlpm.asignados,COUNTIF($J$1:J100,_xlpm.candidatos),
INDEX(_xlpm.candidatos,MATCH(MIN(_xlpm.asignados),_xlpm.asignados,0))
)))</f>
        <v>#REF!</v>
      </c>
      <c r="K101" t="e">
        <f>COUNTIFS(#REF!,B101,#REF!,G101,#REF!,"&gt;0")</f>
        <v>#REF!</v>
      </c>
      <c r="L101" t="e">
        <f t="shared" si="1"/>
        <v>#REF!</v>
      </c>
    </row>
    <row r="102" spans="10:12">
      <c r="J102" t="e" cm="1">
        <f t="array" ref="J102">IF(L102="Sin candidato","Sin candidato",
IF(L102="Directa",
INDEX(_xlfn._xlws.FILTER(#REF!,(#REF!=B102)*(#REF!=G102)*(#REF!&gt;0)),1),
_xlfn.LET(
_xlpm.candidatos,_xlfn._xlws.FILTER(#REF!,(#REF!=B102)*(#REF!=G102)*(#REF!&gt;0)),
_xlpm.asignados,COUNTIF($J$1:J101,_xlpm.candidatos),
INDEX(_xlpm.candidatos,MATCH(MIN(_xlpm.asignados),_xlpm.asignados,0))
)))</f>
        <v>#REF!</v>
      </c>
      <c r="K102" t="e">
        <f>COUNTIFS(#REF!,B102,#REF!,G102,#REF!,"&gt;0")</f>
        <v>#REF!</v>
      </c>
      <c r="L102" t="e">
        <f t="shared" si="1"/>
        <v>#REF!</v>
      </c>
    </row>
    <row r="103" spans="10:12">
      <c r="J103" t="e" cm="1">
        <f t="array" ref="J103">IF(L103="Sin candidato","Sin candidato",
IF(L103="Directa",
INDEX(_xlfn._xlws.FILTER(#REF!,(#REF!=B103)*(#REF!=G103)*(#REF!&gt;0)),1),
_xlfn.LET(
_xlpm.candidatos,_xlfn._xlws.FILTER(#REF!,(#REF!=B103)*(#REF!=G103)*(#REF!&gt;0)),
_xlpm.asignados,COUNTIF($J$1:J102,_xlpm.candidatos),
INDEX(_xlpm.candidatos,MATCH(MIN(_xlpm.asignados),_xlpm.asignados,0))
)))</f>
        <v>#REF!</v>
      </c>
      <c r="K103" t="e">
        <f>COUNTIFS(#REF!,B103,#REF!,G103,#REF!,"&gt;0")</f>
        <v>#REF!</v>
      </c>
      <c r="L103" t="e">
        <f t="shared" si="1"/>
        <v>#REF!</v>
      </c>
    </row>
    <row r="104" spans="10:12">
      <c r="J104" t="e" cm="1">
        <f t="array" ref="J104">IF(L104="Sin candidato","Sin candidato",
IF(L104="Directa",
INDEX(_xlfn._xlws.FILTER(#REF!,(#REF!=B104)*(#REF!=G104)*(#REF!&gt;0)),1),
_xlfn.LET(
_xlpm.candidatos,_xlfn._xlws.FILTER(#REF!,(#REF!=B104)*(#REF!=G104)*(#REF!&gt;0)),
_xlpm.asignados,COUNTIF($J$1:J103,_xlpm.candidatos),
INDEX(_xlpm.candidatos,MATCH(MIN(_xlpm.asignados),_xlpm.asignados,0))
)))</f>
        <v>#REF!</v>
      </c>
      <c r="K104" t="e">
        <f>COUNTIFS(#REF!,B104,#REF!,G104,#REF!,"&gt;0")</f>
        <v>#REF!</v>
      </c>
      <c r="L104" t="e">
        <f t="shared" si="1"/>
        <v>#REF!</v>
      </c>
    </row>
    <row r="105" spans="10:12">
      <c r="J105" t="e" cm="1">
        <f t="array" ref="J105">IF(L105="Sin candidato","Sin candidato",
IF(L105="Directa",
INDEX(_xlfn._xlws.FILTER(#REF!,(#REF!=B105)*(#REF!=G105)*(#REF!&gt;0)),1),
_xlfn.LET(
_xlpm.candidatos,_xlfn._xlws.FILTER(#REF!,(#REF!=B105)*(#REF!=G105)*(#REF!&gt;0)),
_xlpm.asignados,COUNTIF($J$1:J104,_xlpm.candidatos),
INDEX(_xlpm.candidatos,MATCH(MIN(_xlpm.asignados),_xlpm.asignados,0))
)))</f>
        <v>#REF!</v>
      </c>
      <c r="K105" t="e">
        <f>COUNTIFS(#REF!,B105,#REF!,G105,#REF!,"&gt;0")</f>
        <v>#REF!</v>
      </c>
      <c r="L105" t="e">
        <f t="shared" si="1"/>
        <v>#REF!</v>
      </c>
    </row>
    <row r="106" spans="10:12">
      <c r="J106" t="e" cm="1">
        <f t="array" ref="J106">IF(L106="Sin candidato","Sin candidato",
IF(L106="Directa",
INDEX(_xlfn._xlws.FILTER(#REF!,(#REF!=B106)*(#REF!=G106)*(#REF!&gt;0)),1),
_xlfn.LET(
_xlpm.candidatos,_xlfn._xlws.FILTER(#REF!,(#REF!=B106)*(#REF!=G106)*(#REF!&gt;0)),
_xlpm.asignados,COUNTIF($J$1:J105,_xlpm.candidatos),
INDEX(_xlpm.candidatos,MATCH(MIN(_xlpm.asignados),_xlpm.asignados,0))
)))</f>
        <v>#REF!</v>
      </c>
      <c r="K106" t="e">
        <f>COUNTIFS(#REF!,B106,#REF!,G106,#REF!,"&gt;0")</f>
        <v>#REF!</v>
      </c>
      <c r="L106" t="e">
        <f t="shared" si="1"/>
        <v>#REF!</v>
      </c>
    </row>
    <row r="107" spans="10:12">
      <c r="J107" t="e" cm="1">
        <f t="array" ref="J107">IF(L107="Sin candidato","Sin candidato",
IF(L107="Directa",
INDEX(_xlfn._xlws.FILTER(#REF!,(#REF!=B107)*(#REF!=G107)*(#REF!&gt;0)),1),
_xlfn.LET(
_xlpm.candidatos,_xlfn._xlws.FILTER(#REF!,(#REF!=B107)*(#REF!=G107)*(#REF!&gt;0)),
_xlpm.asignados,COUNTIF($J$1:J106,_xlpm.candidatos),
INDEX(_xlpm.candidatos,MATCH(MIN(_xlpm.asignados),_xlpm.asignados,0))
)))</f>
        <v>#REF!</v>
      </c>
      <c r="K107" t="e">
        <f>COUNTIFS(#REF!,B107,#REF!,G107,#REF!,"&gt;0")</f>
        <v>#REF!</v>
      </c>
      <c r="L107" t="e">
        <f t="shared" si="1"/>
        <v>#REF!</v>
      </c>
    </row>
    <row r="108" spans="10:12">
      <c r="J108" t="e" cm="1">
        <f t="array" ref="J108">IF(L108="Sin candidato","Sin candidato",
IF(L108="Directa",
INDEX(_xlfn._xlws.FILTER(#REF!,(#REF!=B108)*(#REF!=G108)*(#REF!&gt;0)),1),
_xlfn.LET(
_xlpm.candidatos,_xlfn._xlws.FILTER(#REF!,(#REF!=B108)*(#REF!=G108)*(#REF!&gt;0)),
_xlpm.asignados,COUNTIF($J$1:J107,_xlpm.candidatos),
INDEX(_xlpm.candidatos,MATCH(MIN(_xlpm.asignados),_xlpm.asignados,0))
)))</f>
        <v>#REF!</v>
      </c>
      <c r="K108" t="e">
        <f>COUNTIFS(#REF!,B108,#REF!,G108,#REF!,"&gt;0")</f>
        <v>#REF!</v>
      </c>
      <c r="L108" t="e">
        <f t="shared" si="1"/>
        <v>#REF!</v>
      </c>
    </row>
    <row r="109" spans="10:12">
      <c r="J109" t="e" cm="1">
        <f t="array" ref="J109">IF(L109="Sin candidato","Sin candidato",
IF(L109="Directa",
INDEX(_xlfn._xlws.FILTER(#REF!,(#REF!=B109)*(#REF!=G109)*(#REF!&gt;0)),1),
_xlfn.LET(
_xlpm.candidatos,_xlfn._xlws.FILTER(#REF!,(#REF!=B109)*(#REF!=G109)*(#REF!&gt;0)),
_xlpm.asignados,COUNTIF($J$1:J108,_xlpm.candidatos),
INDEX(_xlpm.candidatos,MATCH(MIN(_xlpm.asignados),_xlpm.asignados,0))
)))</f>
        <v>#REF!</v>
      </c>
      <c r="K109" t="e">
        <f>COUNTIFS(#REF!,B109,#REF!,G109,#REF!,"&gt;0")</f>
        <v>#REF!</v>
      </c>
      <c r="L109" t="e">
        <f t="shared" si="1"/>
        <v>#REF!</v>
      </c>
    </row>
    <row r="110" spans="10:12">
      <c r="J110" t="e" cm="1">
        <f t="array" ref="J110">IF(L110="Sin candidato","Sin candidato",
IF(L110="Directa",
INDEX(_xlfn._xlws.FILTER(#REF!,(#REF!=B110)*(#REF!=G110)*(#REF!&gt;0)),1),
_xlfn.LET(
_xlpm.candidatos,_xlfn._xlws.FILTER(#REF!,(#REF!=B110)*(#REF!=G110)*(#REF!&gt;0)),
_xlpm.asignados,COUNTIF($J$1:J109,_xlpm.candidatos),
INDEX(_xlpm.candidatos,MATCH(MIN(_xlpm.asignados),_xlpm.asignados,0))
)))</f>
        <v>#REF!</v>
      </c>
      <c r="K110" t="e">
        <f>COUNTIFS(#REF!,B110,#REF!,G110,#REF!,"&gt;0")</f>
        <v>#REF!</v>
      </c>
      <c r="L110" t="e">
        <f t="shared" si="1"/>
        <v>#REF!</v>
      </c>
    </row>
    <row r="111" spans="10:12">
      <c r="J111" t="e" cm="1">
        <f t="array" ref="J111">IF(L111="Sin candidato","Sin candidato",
IF(L111="Directa",
INDEX(_xlfn._xlws.FILTER(#REF!,(#REF!=B111)*(#REF!=G111)*(#REF!&gt;0)),1),
_xlfn.LET(
_xlpm.candidatos,_xlfn._xlws.FILTER(#REF!,(#REF!=B111)*(#REF!=G111)*(#REF!&gt;0)),
_xlpm.asignados,COUNTIF($J$1:J110,_xlpm.candidatos),
INDEX(_xlpm.candidatos,MATCH(MIN(_xlpm.asignados),_xlpm.asignados,0))
)))</f>
        <v>#REF!</v>
      </c>
      <c r="K111" t="e">
        <f>COUNTIFS(#REF!,B111,#REF!,G111,#REF!,"&gt;0")</f>
        <v>#REF!</v>
      </c>
      <c r="L111" t="e">
        <f t="shared" si="1"/>
        <v>#REF!</v>
      </c>
    </row>
    <row r="112" spans="10:12">
      <c r="J112" t="e" cm="1">
        <f t="array" ref="J112">IF(L112="Sin candidato","Sin candidato",
IF(L112="Directa",
INDEX(_xlfn._xlws.FILTER(#REF!,(#REF!=B112)*(#REF!=G112)*(#REF!&gt;0)),1),
_xlfn.LET(
_xlpm.candidatos,_xlfn._xlws.FILTER(#REF!,(#REF!=B112)*(#REF!=G112)*(#REF!&gt;0)),
_xlpm.asignados,COUNTIF($J$1:J111,_xlpm.candidatos),
INDEX(_xlpm.candidatos,MATCH(MIN(_xlpm.asignados),_xlpm.asignados,0))
)))</f>
        <v>#REF!</v>
      </c>
      <c r="K112" t="e">
        <f>COUNTIFS(#REF!,B112,#REF!,G112,#REF!,"&gt;0")</f>
        <v>#REF!</v>
      </c>
      <c r="L112" t="e">
        <f t="shared" si="1"/>
        <v>#REF!</v>
      </c>
    </row>
    <row r="113" spans="10:12">
      <c r="J113" t="e" cm="1">
        <f t="array" ref="J113">IF(L113="Sin candidato","Sin candidato",
IF(L113="Directa",
INDEX(_xlfn._xlws.FILTER(#REF!,(#REF!=B113)*(#REF!=G113)*(#REF!&gt;0)),1),
_xlfn.LET(
_xlpm.candidatos,_xlfn._xlws.FILTER(#REF!,(#REF!=B113)*(#REF!=G113)*(#REF!&gt;0)),
_xlpm.asignados,COUNTIF($J$1:J112,_xlpm.candidatos),
INDEX(_xlpm.candidatos,MATCH(MIN(_xlpm.asignados),_xlpm.asignados,0))
)))</f>
        <v>#REF!</v>
      </c>
      <c r="K113" t="e">
        <f>COUNTIFS(#REF!,B113,#REF!,G113,#REF!,"&gt;0")</f>
        <v>#REF!</v>
      </c>
      <c r="L113" t="e">
        <f t="shared" si="1"/>
        <v>#REF!</v>
      </c>
    </row>
    <row r="114" spans="10:12">
      <c r="J114" t="e" cm="1">
        <f t="array" ref="J114">IF(L114="Sin candidato","Sin candidato",
IF(L114="Directa",
INDEX(_xlfn._xlws.FILTER(#REF!,(#REF!=B114)*(#REF!=G114)*(#REF!&gt;0)),1),
_xlfn.LET(
_xlpm.candidatos,_xlfn._xlws.FILTER(#REF!,(#REF!=B114)*(#REF!=G114)*(#REF!&gt;0)),
_xlpm.asignados,COUNTIF($J$1:J113,_xlpm.candidatos),
INDEX(_xlpm.candidatos,MATCH(MIN(_xlpm.asignados),_xlpm.asignados,0))
)))</f>
        <v>#REF!</v>
      </c>
      <c r="K114" t="e">
        <f>COUNTIFS(#REF!,B114,#REF!,G114,#REF!,"&gt;0")</f>
        <v>#REF!</v>
      </c>
      <c r="L114" t="e">
        <f t="shared" si="1"/>
        <v>#REF!</v>
      </c>
    </row>
    <row r="115" spans="10:12">
      <c r="J115" t="e" cm="1">
        <f t="array" ref="J115">IF(L115="Sin candidato","Sin candidato",
IF(L115="Directa",
INDEX(_xlfn._xlws.FILTER(#REF!,(#REF!=B115)*(#REF!=G115)*(#REF!&gt;0)),1),
_xlfn.LET(
_xlpm.candidatos,_xlfn._xlws.FILTER(#REF!,(#REF!=B115)*(#REF!=G115)*(#REF!&gt;0)),
_xlpm.asignados,COUNTIF($J$1:J114,_xlpm.candidatos),
INDEX(_xlpm.candidatos,MATCH(MIN(_xlpm.asignados),_xlpm.asignados,0))
)))</f>
        <v>#REF!</v>
      </c>
      <c r="K115" t="e">
        <f>COUNTIFS(#REF!,B115,#REF!,G115,#REF!,"&gt;0")</f>
        <v>#REF!</v>
      </c>
      <c r="L115" t="e">
        <f t="shared" si="1"/>
        <v>#REF!</v>
      </c>
    </row>
    <row r="116" spans="10:12">
      <c r="J116" t="e" cm="1">
        <f t="array" ref="J116">IF(L116="Sin candidato","Sin candidato",
IF(L116="Directa",
INDEX(_xlfn._xlws.FILTER(#REF!,(#REF!=B116)*(#REF!=G116)*(#REF!&gt;0)),1),
_xlfn.LET(
_xlpm.candidatos,_xlfn._xlws.FILTER(#REF!,(#REF!=B116)*(#REF!=G116)*(#REF!&gt;0)),
_xlpm.asignados,COUNTIF($J$1:J115,_xlpm.candidatos),
INDEX(_xlpm.candidatos,MATCH(MIN(_xlpm.asignados),_xlpm.asignados,0))
)))</f>
        <v>#REF!</v>
      </c>
      <c r="K116" t="e">
        <f>COUNTIFS(#REF!,B116,#REF!,G116,#REF!,"&gt;0")</f>
        <v>#REF!</v>
      </c>
      <c r="L116" t="e">
        <f t="shared" si="1"/>
        <v>#REF!</v>
      </c>
    </row>
    <row r="117" spans="10:12">
      <c r="J117" t="e" cm="1">
        <f t="array" ref="J117">IF(L117="Sin candidato","Sin candidato",
IF(L117="Directa",
INDEX(_xlfn._xlws.FILTER(#REF!,(#REF!=B117)*(#REF!=G117)*(#REF!&gt;0)),1),
_xlfn.LET(
_xlpm.candidatos,_xlfn._xlws.FILTER(#REF!,(#REF!=B117)*(#REF!=G117)*(#REF!&gt;0)),
_xlpm.asignados,COUNTIF($J$1:J116,_xlpm.candidatos),
INDEX(_xlpm.candidatos,MATCH(MIN(_xlpm.asignados),_xlpm.asignados,0))
)))</f>
        <v>#REF!</v>
      </c>
      <c r="K117" t="e">
        <f>COUNTIFS(#REF!,B117,#REF!,G117,#REF!,"&gt;0")</f>
        <v>#REF!</v>
      </c>
      <c r="L117" t="e">
        <f t="shared" si="1"/>
        <v>#REF!</v>
      </c>
    </row>
    <row r="118" spans="10:12">
      <c r="J118" t="e" cm="1">
        <f t="array" ref="J118">IF(L118="Sin candidato","Sin candidato",
IF(L118="Directa",
INDEX(_xlfn._xlws.FILTER(#REF!,(#REF!=B118)*(#REF!=G118)*(#REF!&gt;0)),1),
_xlfn.LET(
_xlpm.candidatos,_xlfn._xlws.FILTER(#REF!,(#REF!=B118)*(#REF!=G118)*(#REF!&gt;0)),
_xlpm.asignados,COUNTIF($J$1:J117,_xlpm.candidatos),
INDEX(_xlpm.candidatos,MATCH(MIN(_xlpm.asignados),_xlpm.asignados,0))
)))</f>
        <v>#REF!</v>
      </c>
      <c r="K118" t="e">
        <f>COUNTIFS(#REF!,B118,#REF!,G118,#REF!,"&gt;0")</f>
        <v>#REF!</v>
      </c>
      <c r="L118" t="e">
        <f t="shared" si="1"/>
        <v>#REF!</v>
      </c>
    </row>
    <row r="119" spans="10:12">
      <c r="J119" t="e" cm="1">
        <f t="array" ref="J119">IF(L119="Sin candidato","Sin candidato",
IF(L119="Directa",
INDEX(_xlfn._xlws.FILTER(#REF!,(#REF!=B119)*(#REF!=G119)*(#REF!&gt;0)),1),
_xlfn.LET(
_xlpm.candidatos,_xlfn._xlws.FILTER(#REF!,(#REF!=B119)*(#REF!=G119)*(#REF!&gt;0)),
_xlpm.asignados,COUNTIF($J$1:J118,_xlpm.candidatos),
INDEX(_xlpm.candidatos,MATCH(MIN(_xlpm.asignados),_xlpm.asignados,0))
)))</f>
        <v>#REF!</v>
      </c>
      <c r="K119" t="e">
        <f>COUNTIFS(#REF!,B119,#REF!,G119,#REF!,"&gt;0")</f>
        <v>#REF!</v>
      </c>
      <c r="L119" t="e">
        <f t="shared" si="1"/>
        <v>#REF!</v>
      </c>
    </row>
    <row r="120" spans="10:12">
      <c r="J120" t="e" cm="1">
        <f t="array" ref="J120">IF(L120="Sin candidato","Sin candidato",
IF(L120="Directa",
INDEX(_xlfn._xlws.FILTER(#REF!,(#REF!=B120)*(#REF!=G120)*(#REF!&gt;0)),1),
_xlfn.LET(
_xlpm.candidatos,_xlfn._xlws.FILTER(#REF!,(#REF!=B120)*(#REF!=G120)*(#REF!&gt;0)),
_xlpm.asignados,COUNTIF($J$1:J119,_xlpm.candidatos),
INDEX(_xlpm.candidatos,MATCH(MIN(_xlpm.asignados),_xlpm.asignados,0))
)))</f>
        <v>#REF!</v>
      </c>
      <c r="K120" t="e">
        <f>COUNTIFS(#REF!,B120,#REF!,G120,#REF!,"&gt;0")</f>
        <v>#REF!</v>
      </c>
      <c r="L120" t="e">
        <f t="shared" si="1"/>
        <v>#REF!</v>
      </c>
    </row>
    <row r="121" spans="10:12">
      <c r="J121" t="e" cm="1">
        <f t="array" ref="J121">IF(L121="Sin candidato","Sin candidato",
IF(L121="Directa",
INDEX(_xlfn._xlws.FILTER(#REF!,(#REF!=B121)*(#REF!=G121)*(#REF!&gt;0)),1),
_xlfn.LET(
_xlpm.candidatos,_xlfn._xlws.FILTER(#REF!,(#REF!=B121)*(#REF!=G121)*(#REF!&gt;0)),
_xlpm.asignados,COUNTIF($J$1:J120,_xlpm.candidatos),
INDEX(_xlpm.candidatos,MATCH(MIN(_xlpm.asignados),_xlpm.asignados,0))
)))</f>
        <v>#REF!</v>
      </c>
      <c r="K121" t="e">
        <f>COUNTIFS(#REF!,B121,#REF!,G121,#REF!,"&gt;0")</f>
        <v>#REF!</v>
      </c>
      <c r="L121" t="e">
        <f t="shared" si="1"/>
        <v>#REF!</v>
      </c>
    </row>
    <row r="122" spans="10:12">
      <c r="J122" t="e" cm="1">
        <f t="array" ref="J122">IF(L122="Sin candidato","Sin candidato",
IF(L122="Directa",
INDEX(_xlfn._xlws.FILTER(#REF!,(#REF!=B122)*(#REF!=G122)*(#REF!&gt;0)),1),
_xlfn.LET(
_xlpm.candidatos,_xlfn._xlws.FILTER(#REF!,(#REF!=B122)*(#REF!=G122)*(#REF!&gt;0)),
_xlpm.asignados,COUNTIF($J$1:J121,_xlpm.candidatos),
INDEX(_xlpm.candidatos,MATCH(MIN(_xlpm.asignados),_xlpm.asignados,0))
)))</f>
        <v>#REF!</v>
      </c>
      <c r="K122" t="e">
        <f>COUNTIFS(#REF!,B122,#REF!,G122,#REF!,"&gt;0")</f>
        <v>#REF!</v>
      </c>
      <c r="L122" t="e">
        <f t="shared" si="1"/>
        <v>#REF!</v>
      </c>
    </row>
    <row r="123" spans="10:12">
      <c r="J123" t="e" cm="1">
        <f t="array" ref="J123">IF(L123="Sin candidato","Sin candidato",
IF(L123="Directa",
INDEX(_xlfn._xlws.FILTER(#REF!,(#REF!=B123)*(#REF!=G123)*(#REF!&gt;0)),1),
_xlfn.LET(
_xlpm.candidatos,_xlfn._xlws.FILTER(#REF!,(#REF!=B123)*(#REF!=G123)*(#REF!&gt;0)),
_xlpm.asignados,COUNTIF($J$1:J122,_xlpm.candidatos),
INDEX(_xlpm.candidatos,MATCH(MIN(_xlpm.asignados),_xlpm.asignados,0))
)))</f>
        <v>#REF!</v>
      </c>
      <c r="K123" t="e">
        <f>COUNTIFS(#REF!,B123,#REF!,G123,#REF!,"&gt;0")</f>
        <v>#REF!</v>
      </c>
      <c r="L123" t="e">
        <f t="shared" si="1"/>
        <v>#REF!</v>
      </c>
    </row>
    <row r="124" spans="10:12">
      <c r="J124" t="e" cm="1">
        <f t="array" ref="J124">IF(L124="Sin candidato","Sin candidato",
IF(L124="Directa",
INDEX(_xlfn._xlws.FILTER(#REF!,(#REF!=B124)*(#REF!=G124)*(#REF!&gt;0)),1),
_xlfn.LET(
_xlpm.candidatos,_xlfn._xlws.FILTER(#REF!,(#REF!=B124)*(#REF!=G124)*(#REF!&gt;0)),
_xlpm.asignados,COUNTIF($J$1:J123,_xlpm.candidatos),
INDEX(_xlpm.candidatos,MATCH(MIN(_xlpm.asignados),_xlpm.asignados,0))
)))</f>
        <v>#REF!</v>
      </c>
      <c r="K124" t="e">
        <f>COUNTIFS(#REF!,B124,#REF!,G124,#REF!,"&gt;0")</f>
        <v>#REF!</v>
      </c>
      <c r="L124" t="e">
        <f t="shared" si="1"/>
        <v>#REF!</v>
      </c>
    </row>
    <row r="125" spans="10:12">
      <c r="J125" t="e" cm="1">
        <f t="array" ref="J125">IF(L125="Sin candidato","Sin candidato",
IF(L125="Directa",
INDEX(_xlfn._xlws.FILTER(#REF!,(#REF!=B125)*(#REF!=G125)*(#REF!&gt;0)),1),
_xlfn.LET(
_xlpm.candidatos,_xlfn._xlws.FILTER(#REF!,(#REF!=B125)*(#REF!=G125)*(#REF!&gt;0)),
_xlpm.asignados,COUNTIF($J$1:J124,_xlpm.candidatos),
INDEX(_xlpm.candidatos,MATCH(MIN(_xlpm.asignados),_xlpm.asignados,0))
)))</f>
        <v>#REF!</v>
      </c>
      <c r="K125" t="e">
        <f>COUNTIFS(#REF!,B125,#REF!,G125,#REF!,"&gt;0")</f>
        <v>#REF!</v>
      </c>
      <c r="L125" t="e">
        <f t="shared" si="1"/>
        <v>#REF!</v>
      </c>
    </row>
    <row r="126" spans="10:12">
      <c r="J126" t="e" cm="1">
        <f t="array" ref="J126">IF(L126="Sin candidato","Sin candidato",
IF(L126="Directa",
INDEX(_xlfn._xlws.FILTER(#REF!,(#REF!=B126)*(#REF!=G126)*(#REF!&gt;0)),1),
_xlfn.LET(
_xlpm.candidatos,_xlfn._xlws.FILTER(#REF!,(#REF!=B126)*(#REF!=G126)*(#REF!&gt;0)),
_xlpm.asignados,COUNTIF($J$1:J125,_xlpm.candidatos),
INDEX(_xlpm.candidatos,MATCH(MIN(_xlpm.asignados),_xlpm.asignados,0))
)))</f>
        <v>#REF!</v>
      </c>
      <c r="K126" t="e">
        <f>COUNTIFS(#REF!,B126,#REF!,G126,#REF!,"&gt;0")</f>
        <v>#REF!</v>
      </c>
      <c r="L126" t="e">
        <f t="shared" si="1"/>
        <v>#REF!</v>
      </c>
    </row>
    <row r="127" spans="10:12">
      <c r="J127" t="e" cm="1">
        <f t="array" ref="J127">IF(L127="Sin candidato","Sin candidato",
IF(L127="Directa",
INDEX(_xlfn._xlws.FILTER(#REF!,(#REF!=B127)*(#REF!=G127)*(#REF!&gt;0)),1),
_xlfn.LET(
_xlpm.candidatos,_xlfn._xlws.FILTER(#REF!,(#REF!=B127)*(#REF!=G127)*(#REF!&gt;0)),
_xlpm.asignados,COUNTIF($J$1:J126,_xlpm.candidatos),
INDEX(_xlpm.candidatos,MATCH(MIN(_xlpm.asignados),_xlpm.asignados,0))
)))</f>
        <v>#REF!</v>
      </c>
      <c r="K127" t="e">
        <f>COUNTIFS(#REF!,B127,#REF!,G127,#REF!,"&gt;0")</f>
        <v>#REF!</v>
      </c>
      <c r="L127" t="e">
        <f t="shared" si="1"/>
        <v>#REF!</v>
      </c>
    </row>
    <row r="128" spans="10:12">
      <c r="J128" t="e" cm="1">
        <f t="array" ref="J128">IF(L128="Sin candidato","Sin candidato",
IF(L128="Directa",
INDEX(_xlfn._xlws.FILTER(#REF!,(#REF!=B128)*(#REF!=G128)*(#REF!&gt;0)),1),
_xlfn.LET(
_xlpm.candidatos,_xlfn._xlws.FILTER(#REF!,(#REF!=B128)*(#REF!=G128)*(#REF!&gt;0)),
_xlpm.asignados,COUNTIF($J$1:J127,_xlpm.candidatos),
INDEX(_xlpm.candidatos,MATCH(MIN(_xlpm.asignados),_xlpm.asignados,0))
)))</f>
        <v>#REF!</v>
      </c>
      <c r="K128" t="e">
        <f>COUNTIFS(#REF!,B128,#REF!,G128,#REF!,"&gt;0")</f>
        <v>#REF!</v>
      </c>
      <c r="L128" t="e">
        <f t="shared" si="1"/>
        <v>#REF!</v>
      </c>
    </row>
    <row r="129" spans="10:12">
      <c r="J129" t="e" cm="1">
        <f t="array" ref="J129">IF(L129="Sin candidato","Sin candidato",
IF(L129="Directa",
INDEX(_xlfn._xlws.FILTER(#REF!,(#REF!=B129)*(#REF!=G129)*(#REF!&gt;0)),1),
_xlfn.LET(
_xlpm.candidatos,_xlfn._xlws.FILTER(#REF!,(#REF!=B129)*(#REF!=G129)*(#REF!&gt;0)),
_xlpm.asignados,COUNTIF($J$1:J128,_xlpm.candidatos),
INDEX(_xlpm.candidatos,MATCH(MIN(_xlpm.asignados),_xlpm.asignados,0))
)))</f>
        <v>#REF!</v>
      </c>
      <c r="K129" t="e">
        <f>COUNTIFS(#REF!,B129,#REF!,G129,#REF!,"&gt;0")</f>
        <v>#REF!</v>
      </c>
      <c r="L129" t="e">
        <f t="shared" si="1"/>
        <v>#REF!</v>
      </c>
    </row>
    <row r="130" spans="10:12">
      <c r="J130" t="e" cm="1">
        <f t="array" ref="J130">IF(L130="Sin candidato","Sin candidato",
IF(L130="Directa",
INDEX(_xlfn._xlws.FILTER(#REF!,(#REF!=B130)*(#REF!=G130)*(#REF!&gt;0)),1),
_xlfn.LET(
_xlpm.candidatos,_xlfn._xlws.FILTER(#REF!,(#REF!=B130)*(#REF!=G130)*(#REF!&gt;0)),
_xlpm.asignados,COUNTIF($J$1:J129,_xlpm.candidatos),
INDEX(_xlpm.candidatos,MATCH(MIN(_xlpm.asignados),_xlpm.asignados,0))
)))</f>
        <v>#REF!</v>
      </c>
      <c r="K130" t="e">
        <f>COUNTIFS(#REF!,B130,#REF!,G130,#REF!,"&gt;0")</f>
        <v>#REF!</v>
      </c>
      <c r="L130" t="e">
        <f t="shared" si="1"/>
        <v>#REF!</v>
      </c>
    </row>
    <row r="131" spans="10:12">
      <c r="J131" t="e" cm="1">
        <f t="array" ref="J131">IF(L131="Sin candidato","Sin candidato",
IF(L131="Directa",
INDEX(_xlfn._xlws.FILTER(#REF!,(#REF!=B131)*(#REF!=G131)*(#REF!&gt;0)),1),
_xlfn.LET(
_xlpm.candidatos,_xlfn._xlws.FILTER(#REF!,(#REF!=B131)*(#REF!=G131)*(#REF!&gt;0)),
_xlpm.asignados,COUNTIF($J$1:J130,_xlpm.candidatos),
INDEX(_xlpm.candidatos,MATCH(MIN(_xlpm.asignados),_xlpm.asignados,0))
)))</f>
        <v>#REF!</v>
      </c>
      <c r="K131" t="e">
        <f>COUNTIFS(#REF!,B131,#REF!,G131,#REF!,"&gt;0")</f>
        <v>#REF!</v>
      </c>
      <c r="L131" t="e">
        <f t="shared" ref="L131:L194" si="2">IF(K131=0,"Sin candidato",IF(K131=1,"Directa","Balancear"))</f>
        <v>#REF!</v>
      </c>
    </row>
    <row r="132" spans="10:12">
      <c r="J132" t="e" cm="1">
        <f t="array" ref="J132">IF(L132="Sin candidato","Sin candidato",
IF(L132="Directa",
INDEX(_xlfn._xlws.FILTER(#REF!,(#REF!=B132)*(#REF!=G132)*(#REF!&gt;0)),1),
_xlfn.LET(
_xlpm.candidatos,_xlfn._xlws.FILTER(#REF!,(#REF!=B132)*(#REF!=G132)*(#REF!&gt;0)),
_xlpm.asignados,COUNTIF($J$1:J131,_xlpm.candidatos),
INDEX(_xlpm.candidatos,MATCH(MIN(_xlpm.asignados),_xlpm.asignados,0))
)))</f>
        <v>#REF!</v>
      </c>
      <c r="K132" t="e">
        <f>COUNTIFS(#REF!,B132,#REF!,G132,#REF!,"&gt;0")</f>
        <v>#REF!</v>
      </c>
      <c r="L132" t="e">
        <f t="shared" si="2"/>
        <v>#REF!</v>
      </c>
    </row>
    <row r="133" spans="10:12">
      <c r="J133" t="e" cm="1">
        <f t="array" ref="J133">IF(L133="Sin candidato","Sin candidato",
IF(L133="Directa",
INDEX(_xlfn._xlws.FILTER(#REF!,(#REF!=B133)*(#REF!=G133)*(#REF!&gt;0)),1),
_xlfn.LET(
_xlpm.candidatos,_xlfn._xlws.FILTER(#REF!,(#REF!=B133)*(#REF!=G133)*(#REF!&gt;0)),
_xlpm.asignados,COUNTIF($J$1:J132,_xlpm.candidatos),
INDEX(_xlpm.candidatos,MATCH(MIN(_xlpm.asignados),_xlpm.asignados,0))
)))</f>
        <v>#REF!</v>
      </c>
      <c r="K133" t="e">
        <f>COUNTIFS(#REF!,B133,#REF!,G133,#REF!,"&gt;0")</f>
        <v>#REF!</v>
      </c>
      <c r="L133" t="e">
        <f t="shared" si="2"/>
        <v>#REF!</v>
      </c>
    </row>
    <row r="134" spans="10:12">
      <c r="J134" t="e" cm="1">
        <f t="array" ref="J134">IF(L134="Sin candidato","Sin candidato",
IF(L134="Directa",
INDEX(_xlfn._xlws.FILTER(#REF!,(#REF!=B134)*(#REF!=G134)*(#REF!&gt;0)),1),
_xlfn.LET(
_xlpm.candidatos,_xlfn._xlws.FILTER(#REF!,(#REF!=B134)*(#REF!=G134)*(#REF!&gt;0)),
_xlpm.asignados,COUNTIF($J$1:J133,_xlpm.candidatos),
INDEX(_xlpm.candidatos,MATCH(MIN(_xlpm.asignados),_xlpm.asignados,0))
)))</f>
        <v>#REF!</v>
      </c>
      <c r="K134" t="e">
        <f>COUNTIFS(#REF!,B134,#REF!,G134,#REF!,"&gt;0")</f>
        <v>#REF!</v>
      </c>
      <c r="L134" t="e">
        <f t="shared" si="2"/>
        <v>#REF!</v>
      </c>
    </row>
    <row r="135" spans="10:12">
      <c r="J135" t="e" cm="1">
        <f t="array" ref="J135">IF(L135="Sin candidato","Sin candidato",
IF(L135="Directa",
INDEX(_xlfn._xlws.FILTER(#REF!,(#REF!=B135)*(#REF!=G135)*(#REF!&gt;0)),1),
_xlfn.LET(
_xlpm.candidatos,_xlfn._xlws.FILTER(#REF!,(#REF!=B135)*(#REF!=G135)*(#REF!&gt;0)),
_xlpm.asignados,COUNTIF($J$1:J134,_xlpm.candidatos),
INDEX(_xlpm.candidatos,MATCH(MIN(_xlpm.asignados),_xlpm.asignados,0))
)))</f>
        <v>#REF!</v>
      </c>
      <c r="K135" t="e">
        <f>COUNTIFS(#REF!,B135,#REF!,G135,#REF!,"&gt;0")</f>
        <v>#REF!</v>
      </c>
      <c r="L135" t="e">
        <f t="shared" si="2"/>
        <v>#REF!</v>
      </c>
    </row>
    <row r="136" spans="10:12">
      <c r="J136" t="e" cm="1">
        <f t="array" ref="J136">IF(L136="Sin candidato","Sin candidato",
IF(L136="Directa",
INDEX(_xlfn._xlws.FILTER(#REF!,(#REF!=B136)*(#REF!=G136)*(#REF!&gt;0)),1),
_xlfn.LET(
_xlpm.candidatos,_xlfn._xlws.FILTER(#REF!,(#REF!=B136)*(#REF!=G136)*(#REF!&gt;0)),
_xlpm.asignados,COUNTIF($J$1:J135,_xlpm.candidatos),
INDEX(_xlpm.candidatos,MATCH(MIN(_xlpm.asignados),_xlpm.asignados,0))
)))</f>
        <v>#REF!</v>
      </c>
      <c r="K136" t="e">
        <f>COUNTIFS(#REF!,B136,#REF!,G136,#REF!,"&gt;0")</f>
        <v>#REF!</v>
      </c>
      <c r="L136" t="e">
        <f t="shared" si="2"/>
        <v>#REF!</v>
      </c>
    </row>
    <row r="137" spans="10:12">
      <c r="J137" t="e" cm="1">
        <f t="array" ref="J137">IF(L137="Sin candidato","Sin candidato",
IF(L137="Directa",
INDEX(_xlfn._xlws.FILTER(#REF!,(#REF!=B137)*(#REF!=G137)*(#REF!&gt;0)),1),
_xlfn.LET(
_xlpm.candidatos,_xlfn._xlws.FILTER(#REF!,(#REF!=B137)*(#REF!=G137)*(#REF!&gt;0)),
_xlpm.asignados,COUNTIF($J$1:J136,_xlpm.candidatos),
INDEX(_xlpm.candidatos,MATCH(MIN(_xlpm.asignados),_xlpm.asignados,0))
)))</f>
        <v>#REF!</v>
      </c>
      <c r="K137" t="e">
        <f>COUNTIFS(#REF!,B137,#REF!,G137,#REF!,"&gt;0")</f>
        <v>#REF!</v>
      </c>
      <c r="L137" t="e">
        <f t="shared" si="2"/>
        <v>#REF!</v>
      </c>
    </row>
    <row r="138" spans="10:12">
      <c r="J138" t="e" cm="1">
        <f t="array" ref="J138">IF(L138="Sin candidato","Sin candidato",
IF(L138="Directa",
INDEX(_xlfn._xlws.FILTER(#REF!,(#REF!=B138)*(#REF!=G138)*(#REF!&gt;0)),1),
_xlfn.LET(
_xlpm.candidatos,_xlfn._xlws.FILTER(#REF!,(#REF!=B138)*(#REF!=G138)*(#REF!&gt;0)),
_xlpm.asignados,COUNTIF($J$1:J137,_xlpm.candidatos),
INDEX(_xlpm.candidatos,MATCH(MIN(_xlpm.asignados),_xlpm.asignados,0))
)))</f>
        <v>#REF!</v>
      </c>
      <c r="K138" t="e">
        <f>COUNTIFS(#REF!,B138,#REF!,G138,#REF!,"&gt;0")</f>
        <v>#REF!</v>
      </c>
      <c r="L138" t="e">
        <f t="shared" si="2"/>
        <v>#REF!</v>
      </c>
    </row>
    <row r="139" spans="10:12">
      <c r="J139" t="e" cm="1">
        <f t="array" ref="J139">IF(L139="Sin candidato","Sin candidato",
IF(L139="Directa",
INDEX(_xlfn._xlws.FILTER(#REF!,(#REF!=B139)*(#REF!=G139)*(#REF!&gt;0)),1),
_xlfn.LET(
_xlpm.candidatos,_xlfn._xlws.FILTER(#REF!,(#REF!=B139)*(#REF!=G139)*(#REF!&gt;0)),
_xlpm.asignados,COUNTIF($J$1:J138,_xlpm.candidatos),
INDEX(_xlpm.candidatos,MATCH(MIN(_xlpm.asignados),_xlpm.asignados,0))
)))</f>
        <v>#REF!</v>
      </c>
      <c r="K139" t="e">
        <f>COUNTIFS(#REF!,B139,#REF!,G139,#REF!,"&gt;0")</f>
        <v>#REF!</v>
      </c>
      <c r="L139" t="e">
        <f t="shared" si="2"/>
        <v>#REF!</v>
      </c>
    </row>
    <row r="140" spans="10:12">
      <c r="J140" t="e" cm="1">
        <f t="array" ref="J140">IF(L140="Sin candidato","Sin candidato",
IF(L140="Directa",
INDEX(_xlfn._xlws.FILTER(#REF!,(#REF!=B140)*(#REF!=G140)*(#REF!&gt;0)),1),
_xlfn.LET(
_xlpm.candidatos,_xlfn._xlws.FILTER(#REF!,(#REF!=B140)*(#REF!=G140)*(#REF!&gt;0)),
_xlpm.asignados,COUNTIF($J$1:J139,_xlpm.candidatos),
INDEX(_xlpm.candidatos,MATCH(MIN(_xlpm.asignados),_xlpm.asignados,0))
)))</f>
        <v>#REF!</v>
      </c>
      <c r="K140" t="e">
        <f>COUNTIFS(#REF!,B140,#REF!,G140,#REF!,"&gt;0")</f>
        <v>#REF!</v>
      </c>
      <c r="L140" t="e">
        <f t="shared" si="2"/>
        <v>#REF!</v>
      </c>
    </row>
    <row r="141" spans="10:12">
      <c r="J141" t="e" cm="1">
        <f t="array" ref="J141">IF(L141="Sin candidato","Sin candidato",
IF(L141="Directa",
INDEX(_xlfn._xlws.FILTER(#REF!,(#REF!=B141)*(#REF!=G141)*(#REF!&gt;0)),1),
_xlfn.LET(
_xlpm.candidatos,_xlfn._xlws.FILTER(#REF!,(#REF!=B141)*(#REF!=G141)*(#REF!&gt;0)),
_xlpm.asignados,COUNTIF($J$1:J140,_xlpm.candidatos),
INDEX(_xlpm.candidatos,MATCH(MIN(_xlpm.asignados),_xlpm.asignados,0))
)))</f>
        <v>#REF!</v>
      </c>
      <c r="K141" t="e">
        <f>COUNTIFS(#REF!,B141,#REF!,G141,#REF!,"&gt;0")</f>
        <v>#REF!</v>
      </c>
      <c r="L141" t="e">
        <f t="shared" si="2"/>
        <v>#REF!</v>
      </c>
    </row>
    <row r="142" spans="10:12">
      <c r="J142" t="e" cm="1">
        <f t="array" ref="J142">IF(L142="Sin candidato","Sin candidato",
IF(L142="Directa",
INDEX(_xlfn._xlws.FILTER(#REF!,(#REF!=B142)*(#REF!=G142)*(#REF!&gt;0)),1),
_xlfn.LET(
_xlpm.candidatos,_xlfn._xlws.FILTER(#REF!,(#REF!=B142)*(#REF!=G142)*(#REF!&gt;0)),
_xlpm.asignados,COUNTIF($J$1:J141,_xlpm.candidatos),
INDEX(_xlpm.candidatos,MATCH(MIN(_xlpm.asignados),_xlpm.asignados,0))
)))</f>
        <v>#REF!</v>
      </c>
      <c r="K142" t="e">
        <f>COUNTIFS(#REF!,B142,#REF!,G142,#REF!,"&gt;0")</f>
        <v>#REF!</v>
      </c>
      <c r="L142" t="e">
        <f t="shared" si="2"/>
        <v>#REF!</v>
      </c>
    </row>
    <row r="143" spans="10:12">
      <c r="J143" t="e" cm="1">
        <f t="array" ref="J143">IF(L143="Sin candidato","Sin candidato",
IF(L143="Directa",
INDEX(_xlfn._xlws.FILTER(#REF!,(#REF!=B143)*(#REF!=G143)*(#REF!&gt;0)),1),
_xlfn.LET(
_xlpm.candidatos,_xlfn._xlws.FILTER(#REF!,(#REF!=B143)*(#REF!=G143)*(#REF!&gt;0)),
_xlpm.asignados,COUNTIF($J$1:J142,_xlpm.candidatos),
INDEX(_xlpm.candidatos,MATCH(MIN(_xlpm.asignados),_xlpm.asignados,0))
)))</f>
        <v>#REF!</v>
      </c>
      <c r="K143" t="e">
        <f>COUNTIFS(#REF!,B143,#REF!,G143,#REF!,"&gt;0")</f>
        <v>#REF!</v>
      </c>
      <c r="L143" t="e">
        <f t="shared" si="2"/>
        <v>#REF!</v>
      </c>
    </row>
    <row r="144" spans="10:12">
      <c r="J144" t="e" cm="1">
        <f t="array" ref="J144">IF(L144="Sin candidato","Sin candidato",
IF(L144="Directa",
INDEX(_xlfn._xlws.FILTER(#REF!,(#REF!=B144)*(#REF!=G144)*(#REF!&gt;0)),1),
_xlfn.LET(
_xlpm.candidatos,_xlfn._xlws.FILTER(#REF!,(#REF!=B144)*(#REF!=G144)*(#REF!&gt;0)),
_xlpm.asignados,COUNTIF($J$1:J143,_xlpm.candidatos),
INDEX(_xlpm.candidatos,MATCH(MIN(_xlpm.asignados),_xlpm.asignados,0))
)))</f>
        <v>#REF!</v>
      </c>
      <c r="K144" t="e">
        <f>COUNTIFS(#REF!,B144,#REF!,G144,#REF!,"&gt;0")</f>
        <v>#REF!</v>
      </c>
      <c r="L144" t="e">
        <f t="shared" si="2"/>
        <v>#REF!</v>
      </c>
    </row>
    <row r="145" spans="10:12">
      <c r="J145" t="e" cm="1">
        <f t="array" ref="J145">IF(L145="Sin candidato","Sin candidato",
IF(L145="Directa",
INDEX(_xlfn._xlws.FILTER(#REF!,(#REF!=B145)*(#REF!=G145)*(#REF!&gt;0)),1),
_xlfn.LET(
_xlpm.candidatos,_xlfn._xlws.FILTER(#REF!,(#REF!=B145)*(#REF!=G145)*(#REF!&gt;0)),
_xlpm.asignados,COUNTIF($J$1:J144,_xlpm.candidatos),
INDEX(_xlpm.candidatos,MATCH(MIN(_xlpm.asignados),_xlpm.asignados,0))
)))</f>
        <v>#REF!</v>
      </c>
      <c r="K145" t="e">
        <f>COUNTIFS(#REF!,B145,#REF!,G145,#REF!,"&gt;0")</f>
        <v>#REF!</v>
      </c>
      <c r="L145" t="e">
        <f t="shared" si="2"/>
        <v>#REF!</v>
      </c>
    </row>
    <row r="146" spans="10:12">
      <c r="J146" t="e" cm="1">
        <f t="array" ref="J146">IF(L146="Sin candidato","Sin candidato",
IF(L146="Directa",
INDEX(_xlfn._xlws.FILTER(#REF!,(#REF!=B146)*(#REF!=G146)*(#REF!&gt;0)),1),
_xlfn.LET(
_xlpm.candidatos,_xlfn._xlws.FILTER(#REF!,(#REF!=B146)*(#REF!=G146)*(#REF!&gt;0)),
_xlpm.asignados,COUNTIF($J$1:J145,_xlpm.candidatos),
INDEX(_xlpm.candidatos,MATCH(MIN(_xlpm.asignados),_xlpm.asignados,0))
)))</f>
        <v>#REF!</v>
      </c>
      <c r="K146" t="e">
        <f>COUNTIFS(#REF!,B146,#REF!,G146,#REF!,"&gt;0")</f>
        <v>#REF!</v>
      </c>
      <c r="L146" t="e">
        <f t="shared" si="2"/>
        <v>#REF!</v>
      </c>
    </row>
    <row r="147" spans="10:12">
      <c r="J147" t="e" cm="1">
        <f t="array" ref="J147">IF(L147="Sin candidato","Sin candidato",
IF(L147="Directa",
INDEX(_xlfn._xlws.FILTER(#REF!,(#REF!=B147)*(#REF!=G147)*(#REF!&gt;0)),1),
_xlfn.LET(
_xlpm.candidatos,_xlfn._xlws.FILTER(#REF!,(#REF!=B147)*(#REF!=G147)*(#REF!&gt;0)),
_xlpm.asignados,COUNTIF($J$1:J146,_xlpm.candidatos),
INDEX(_xlpm.candidatos,MATCH(MIN(_xlpm.asignados),_xlpm.asignados,0))
)))</f>
        <v>#REF!</v>
      </c>
      <c r="K147" t="e">
        <f>COUNTIFS(#REF!,B147,#REF!,G147,#REF!,"&gt;0")</f>
        <v>#REF!</v>
      </c>
      <c r="L147" t="e">
        <f t="shared" si="2"/>
        <v>#REF!</v>
      </c>
    </row>
    <row r="148" spans="10:12">
      <c r="J148" t="e" cm="1">
        <f t="array" ref="J148">IF(L148="Sin candidato","Sin candidato",
IF(L148="Directa",
INDEX(_xlfn._xlws.FILTER(#REF!,(#REF!=B148)*(#REF!=G148)*(#REF!&gt;0)),1),
_xlfn.LET(
_xlpm.candidatos,_xlfn._xlws.FILTER(#REF!,(#REF!=B148)*(#REF!=G148)*(#REF!&gt;0)),
_xlpm.asignados,COUNTIF($J$1:J147,_xlpm.candidatos),
INDEX(_xlpm.candidatos,MATCH(MIN(_xlpm.asignados),_xlpm.asignados,0))
)))</f>
        <v>#REF!</v>
      </c>
      <c r="K148" t="e">
        <f>COUNTIFS(#REF!,B148,#REF!,G148,#REF!,"&gt;0")</f>
        <v>#REF!</v>
      </c>
      <c r="L148" t="e">
        <f t="shared" si="2"/>
        <v>#REF!</v>
      </c>
    </row>
    <row r="149" spans="10:12">
      <c r="J149" t="e" cm="1">
        <f t="array" ref="J149">IF(L149="Sin candidato","Sin candidato",
IF(L149="Directa",
INDEX(_xlfn._xlws.FILTER(#REF!,(#REF!=B149)*(#REF!=G149)*(#REF!&gt;0)),1),
_xlfn.LET(
_xlpm.candidatos,_xlfn._xlws.FILTER(#REF!,(#REF!=B149)*(#REF!=G149)*(#REF!&gt;0)),
_xlpm.asignados,COUNTIF($J$1:J148,_xlpm.candidatos),
INDEX(_xlpm.candidatos,MATCH(MIN(_xlpm.asignados),_xlpm.asignados,0))
)))</f>
        <v>#REF!</v>
      </c>
      <c r="K149" t="e">
        <f>COUNTIFS(#REF!,B149,#REF!,G149,#REF!,"&gt;0")</f>
        <v>#REF!</v>
      </c>
      <c r="L149" t="e">
        <f t="shared" si="2"/>
        <v>#REF!</v>
      </c>
    </row>
    <row r="150" spans="10:12">
      <c r="J150" t="e" cm="1">
        <f t="array" ref="J150">IF(L150="Sin candidato","Sin candidato",
IF(L150="Directa",
INDEX(_xlfn._xlws.FILTER(#REF!,(#REF!=B150)*(#REF!=G150)*(#REF!&gt;0)),1),
_xlfn.LET(
_xlpm.candidatos,_xlfn._xlws.FILTER(#REF!,(#REF!=B150)*(#REF!=G150)*(#REF!&gt;0)),
_xlpm.asignados,COUNTIF($J$1:J149,_xlpm.candidatos),
INDEX(_xlpm.candidatos,MATCH(MIN(_xlpm.asignados),_xlpm.asignados,0))
)))</f>
        <v>#REF!</v>
      </c>
      <c r="K150" t="e">
        <f>COUNTIFS(#REF!,B150,#REF!,G150,#REF!,"&gt;0")</f>
        <v>#REF!</v>
      </c>
      <c r="L150" t="e">
        <f t="shared" si="2"/>
        <v>#REF!</v>
      </c>
    </row>
    <row r="151" spans="10:12">
      <c r="J151" t="e" cm="1">
        <f t="array" ref="J151">IF(L151="Sin candidato","Sin candidato",
IF(L151="Directa",
INDEX(_xlfn._xlws.FILTER(#REF!,(#REF!=B151)*(#REF!=G151)*(#REF!&gt;0)),1),
_xlfn.LET(
_xlpm.candidatos,_xlfn._xlws.FILTER(#REF!,(#REF!=B151)*(#REF!=G151)*(#REF!&gt;0)),
_xlpm.asignados,COUNTIF($J$1:J150,_xlpm.candidatos),
INDEX(_xlpm.candidatos,MATCH(MIN(_xlpm.asignados),_xlpm.asignados,0))
)))</f>
        <v>#REF!</v>
      </c>
      <c r="K151" t="e">
        <f>COUNTIFS(#REF!,B151,#REF!,G151,#REF!,"&gt;0")</f>
        <v>#REF!</v>
      </c>
      <c r="L151" t="e">
        <f t="shared" si="2"/>
        <v>#REF!</v>
      </c>
    </row>
    <row r="152" spans="10:12">
      <c r="J152" t="e" cm="1">
        <f t="array" ref="J152">IF(L152="Sin candidato","Sin candidato",
IF(L152="Directa",
INDEX(_xlfn._xlws.FILTER(#REF!,(#REF!=B152)*(#REF!=G152)*(#REF!&gt;0)),1),
_xlfn.LET(
_xlpm.candidatos,_xlfn._xlws.FILTER(#REF!,(#REF!=B152)*(#REF!=G152)*(#REF!&gt;0)),
_xlpm.asignados,COUNTIF($J$1:J151,_xlpm.candidatos),
INDEX(_xlpm.candidatos,MATCH(MIN(_xlpm.asignados),_xlpm.asignados,0))
)))</f>
        <v>#REF!</v>
      </c>
      <c r="K152" t="e">
        <f>COUNTIFS(#REF!,B152,#REF!,G152,#REF!,"&gt;0")</f>
        <v>#REF!</v>
      </c>
      <c r="L152" t="e">
        <f t="shared" si="2"/>
        <v>#REF!</v>
      </c>
    </row>
    <row r="153" spans="10:12">
      <c r="J153" t="e" cm="1">
        <f t="array" ref="J153">IF(L153="Sin candidato","Sin candidato",
IF(L153="Directa",
INDEX(_xlfn._xlws.FILTER(#REF!,(#REF!=B153)*(#REF!=G153)*(#REF!&gt;0)),1),
_xlfn.LET(
_xlpm.candidatos,_xlfn._xlws.FILTER(#REF!,(#REF!=B153)*(#REF!=G153)*(#REF!&gt;0)),
_xlpm.asignados,COUNTIF($J$1:J152,_xlpm.candidatos),
INDEX(_xlpm.candidatos,MATCH(MIN(_xlpm.asignados),_xlpm.asignados,0))
)))</f>
        <v>#REF!</v>
      </c>
      <c r="K153" t="e">
        <f>COUNTIFS(#REF!,B153,#REF!,G153,#REF!,"&gt;0")</f>
        <v>#REF!</v>
      </c>
      <c r="L153" t="e">
        <f t="shared" si="2"/>
        <v>#REF!</v>
      </c>
    </row>
    <row r="154" spans="10:12">
      <c r="J154" t="e" cm="1">
        <f t="array" ref="J154">IF(L154="Sin candidato","Sin candidato",
IF(L154="Directa",
INDEX(_xlfn._xlws.FILTER(#REF!,(#REF!=B154)*(#REF!=G154)*(#REF!&gt;0)),1),
_xlfn.LET(
_xlpm.candidatos,_xlfn._xlws.FILTER(#REF!,(#REF!=B154)*(#REF!=G154)*(#REF!&gt;0)),
_xlpm.asignados,COUNTIF($J$1:J153,_xlpm.candidatos),
INDEX(_xlpm.candidatos,MATCH(MIN(_xlpm.asignados),_xlpm.asignados,0))
)))</f>
        <v>#REF!</v>
      </c>
      <c r="K154" t="e">
        <f>COUNTIFS(#REF!,B154,#REF!,G154,#REF!,"&gt;0")</f>
        <v>#REF!</v>
      </c>
      <c r="L154" t="e">
        <f t="shared" si="2"/>
        <v>#REF!</v>
      </c>
    </row>
    <row r="155" spans="10:12">
      <c r="J155" t="e" cm="1">
        <f t="array" ref="J155">IF(L155="Sin candidato","Sin candidato",
IF(L155="Directa",
INDEX(_xlfn._xlws.FILTER(#REF!,(#REF!=B155)*(#REF!=G155)*(#REF!&gt;0)),1),
_xlfn.LET(
_xlpm.candidatos,_xlfn._xlws.FILTER(#REF!,(#REF!=B155)*(#REF!=G155)*(#REF!&gt;0)),
_xlpm.asignados,COUNTIF($J$1:J154,_xlpm.candidatos),
INDEX(_xlpm.candidatos,MATCH(MIN(_xlpm.asignados),_xlpm.asignados,0))
)))</f>
        <v>#REF!</v>
      </c>
      <c r="K155" t="e">
        <f>COUNTIFS(#REF!,B155,#REF!,G155,#REF!,"&gt;0")</f>
        <v>#REF!</v>
      </c>
      <c r="L155" t="e">
        <f t="shared" si="2"/>
        <v>#REF!</v>
      </c>
    </row>
    <row r="156" spans="10:12">
      <c r="J156" t="e" cm="1">
        <f t="array" ref="J156">IF(L156="Sin candidato","Sin candidato",
IF(L156="Directa",
INDEX(_xlfn._xlws.FILTER(#REF!,(#REF!=B156)*(#REF!=G156)*(#REF!&gt;0)),1),
_xlfn.LET(
_xlpm.candidatos,_xlfn._xlws.FILTER(#REF!,(#REF!=B156)*(#REF!=G156)*(#REF!&gt;0)),
_xlpm.asignados,COUNTIF($J$1:J155,_xlpm.candidatos),
INDEX(_xlpm.candidatos,MATCH(MIN(_xlpm.asignados),_xlpm.asignados,0))
)))</f>
        <v>#REF!</v>
      </c>
      <c r="K156" t="e">
        <f>COUNTIFS(#REF!,B156,#REF!,G156,#REF!,"&gt;0")</f>
        <v>#REF!</v>
      </c>
      <c r="L156" t="e">
        <f t="shared" si="2"/>
        <v>#REF!</v>
      </c>
    </row>
    <row r="157" spans="10:12">
      <c r="J157" t="e" cm="1">
        <f t="array" ref="J157">IF(L157="Sin candidato","Sin candidato",
IF(L157="Directa",
INDEX(_xlfn._xlws.FILTER(#REF!,(#REF!=B157)*(#REF!=G157)*(#REF!&gt;0)),1),
_xlfn.LET(
_xlpm.candidatos,_xlfn._xlws.FILTER(#REF!,(#REF!=B157)*(#REF!=G157)*(#REF!&gt;0)),
_xlpm.asignados,COUNTIF($J$1:J156,_xlpm.candidatos),
INDEX(_xlpm.candidatos,MATCH(MIN(_xlpm.asignados),_xlpm.asignados,0))
)))</f>
        <v>#REF!</v>
      </c>
      <c r="K157" t="e">
        <f>COUNTIFS(#REF!,B157,#REF!,G157,#REF!,"&gt;0")</f>
        <v>#REF!</v>
      </c>
      <c r="L157" t="e">
        <f t="shared" si="2"/>
        <v>#REF!</v>
      </c>
    </row>
    <row r="158" spans="10:12">
      <c r="J158" t="e" cm="1">
        <f t="array" ref="J158">IF(L158="Sin candidato","Sin candidato",
IF(L158="Directa",
INDEX(_xlfn._xlws.FILTER(#REF!,(#REF!=B158)*(#REF!=G158)*(#REF!&gt;0)),1),
_xlfn.LET(
_xlpm.candidatos,_xlfn._xlws.FILTER(#REF!,(#REF!=B158)*(#REF!=G158)*(#REF!&gt;0)),
_xlpm.asignados,COUNTIF($J$1:J157,_xlpm.candidatos),
INDEX(_xlpm.candidatos,MATCH(MIN(_xlpm.asignados),_xlpm.asignados,0))
)))</f>
        <v>#REF!</v>
      </c>
      <c r="K158" t="e">
        <f>COUNTIFS(#REF!,B158,#REF!,G158,#REF!,"&gt;0")</f>
        <v>#REF!</v>
      </c>
      <c r="L158" t="e">
        <f t="shared" si="2"/>
        <v>#REF!</v>
      </c>
    </row>
    <row r="159" spans="10:12">
      <c r="J159" t="e" cm="1">
        <f t="array" ref="J159">IF(L159="Sin candidato","Sin candidato",
IF(L159="Directa",
INDEX(_xlfn._xlws.FILTER(#REF!,(#REF!=B159)*(#REF!=G159)*(#REF!&gt;0)),1),
_xlfn.LET(
_xlpm.candidatos,_xlfn._xlws.FILTER(#REF!,(#REF!=B159)*(#REF!=G159)*(#REF!&gt;0)),
_xlpm.asignados,COUNTIF($J$1:J158,_xlpm.candidatos),
INDEX(_xlpm.candidatos,MATCH(MIN(_xlpm.asignados),_xlpm.asignados,0))
)))</f>
        <v>#REF!</v>
      </c>
      <c r="K159" t="e">
        <f>COUNTIFS(#REF!,B159,#REF!,G159,#REF!,"&gt;0")</f>
        <v>#REF!</v>
      </c>
      <c r="L159" t="e">
        <f t="shared" si="2"/>
        <v>#REF!</v>
      </c>
    </row>
    <row r="160" spans="10:12">
      <c r="J160" t="e" cm="1">
        <f t="array" ref="J160">IF(L160="Sin candidato","Sin candidato",
IF(L160="Directa",
INDEX(_xlfn._xlws.FILTER(#REF!,(#REF!=B160)*(#REF!=G160)*(#REF!&gt;0)),1),
_xlfn.LET(
_xlpm.candidatos,_xlfn._xlws.FILTER(#REF!,(#REF!=B160)*(#REF!=G160)*(#REF!&gt;0)),
_xlpm.asignados,COUNTIF($J$1:J159,_xlpm.candidatos),
INDEX(_xlpm.candidatos,MATCH(MIN(_xlpm.asignados),_xlpm.asignados,0))
)))</f>
        <v>#REF!</v>
      </c>
      <c r="K160" t="e">
        <f>COUNTIFS(#REF!,B160,#REF!,G160,#REF!,"&gt;0")</f>
        <v>#REF!</v>
      </c>
      <c r="L160" t="e">
        <f t="shared" si="2"/>
        <v>#REF!</v>
      </c>
    </row>
    <row r="161" spans="10:12">
      <c r="J161" t="e" cm="1">
        <f t="array" ref="J161">IF(L161="Sin candidato","Sin candidato",
IF(L161="Directa",
INDEX(_xlfn._xlws.FILTER(#REF!,(#REF!=B161)*(#REF!=G161)*(#REF!&gt;0)),1),
_xlfn.LET(
_xlpm.candidatos,_xlfn._xlws.FILTER(#REF!,(#REF!=B161)*(#REF!=G161)*(#REF!&gt;0)),
_xlpm.asignados,COUNTIF($J$1:J160,_xlpm.candidatos),
INDEX(_xlpm.candidatos,MATCH(MIN(_xlpm.asignados),_xlpm.asignados,0))
)))</f>
        <v>#REF!</v>
      </c>
      <c r="K161" t="e">
        <f>COUNTIFS(#REF!,B161,#REF!,G161,#REF!,"&gt;0")</f>
        <v>#REF!</v>
      </c>
      <c r="L161" t="e">
        <f t="shared" si="2"/>
        <v>#REF!</v>
      </c>
    </row>
    <row r="162" spans="10:12">
      <c r="J162" t="e" cm="1">
        <f t="array" ref="J162">IF(L162="Sin candidato","Sin candidato",
IF(L162="Directa",
INDEX(_xlfn._xlws.FILTER(#REF!,(#REF!=B162)*(#REF!=G162)*(#REF!&gt;0)),1),
_xlfn.LET(
_xlpm.candidatos,_xlfn._xlws.FILTER(#REF!,(#REF!=B162)*(#REF!=G162)*(#REF!&gt;0)),
_xlpm.asignados,COUNTIF($J$1:J161,_xlpm.candidatos),
INDEX(_xlpm.candidatos,MATCH(MIN(_xlpm.asignados),_xlpm.asignados,0))
)))</f>
        <v>#REF!</v>
      </c>
      <c r="K162" t="e">
        <f>COUNTIFS(#REF!,B162,#REF!,G162,#REF!,"&gt;0")</f>
        <v>#REF!</v>
      </c>
      <c r="L162" t="e">
        <f t="shared" si="2"/>
        <v>#REF!</v>
      </c>
    </row>
    <row r="163" spans="10:12">
      <c r="J163" t="e" cm="1">
        <f t="array" ref="J163">IF(L163="Sin candidato","Sin candidato",
IF(L163="Directa",
INDEX(_xlfn._xlws.FILTER(#REF!,(#REF!=B163)*(#REF!=G163)*(#REF!&gt;0)),1),
_xlfn.LET(
_xlpm.candidatos,_xlfn._xlws.FILTER(#REF!,(#REF!=B163)*(#REF!=G163)*(#REF!&gt;0)),
_xlpm.asignados,COUNTIF($J$1:J162,_xlpm.candidatos),
INDEX(_xlpm.candidatos,MATCH(MIN(_xlpm.asignados),_xlpm.asignados,0))
)))</f>
        <v>#REF!</v>
      </c>
      <c r="K163" t="e">
        <f>COUNTIFS(#REF!,B163,#REF!,G163,#REF!,"&gt;0")</f>
        <v>#REF!</v>
      </c>
      <c r="L163" t="e">
        <f t="shared" si="2"/>
        <v>#REF!</v>
      </c>
    </row>
    <row r="164" spans="10:12">
      <c r="J164" t="e" cm="1">
        <f t="array" ref="J164">IF(L164="Sin candidato","Sin candidato",
IF(L164="Directa",
INDEX(_xlfn._xlws.FILTER(#REF!,(#REF!=B164)*(#REF!=G164)*(#REF!&gt;0)),1),
_xlfn.LET(
_xlpm.candidatos,_xlfn._xlws.FILTER(#REF!,(#REF!=B164)*(#REF!=G164)*(#REF!&gt;0)),
_xlpm.asignados,COUNTIF($J$1:J163,_xlpm.candidatos),
INDEX(_xlpm.candidatos,MATCH(MIN(_xlpm.asignados),_xlpm.asignados,0))
)))</f>
        <v>#REF!</v>
      </c>
      <c r="K164" t="e">
        <f>COUNTIFS(#REF!,B164,#REF!,G164,#REF!,"&gt;0")</f>
        <v>#REF!</v>
      </c>
      <c r="L164" t="e">
        <f t="shared" si="2"/>
        <v>#REF!</v>
      </c>
    </row>
    <row r="165" spans="10:12">
      <c r="J165" t="e" cm="1">
        <f t="array" ref="J165">IF(L165="Sin candidato","Sin candidato",
IF(L165="Directa",
INDEX(_xlfn._xlws.FILTER(#REF!,(#REF!=B165)*(#REF!=G165)*(#REF!&gt;0)),1),
_xlfn.LET(
_xlpm.candidatos,_xlfn._xlws.FILTER(#REF!,(#REF!=B165)*(#REF!=G165)*(#REF!&gt;0)),
_xlpm.asignados,COUNTIF($J$1:J164,_xlpm.candidatos),
INDEX(_xlpm.candidatos,MATCH(MIN(_xlpm.asignados),_xlpm.asignados,0))
)))</f>
        <v>#REF!</v>
      </c>
      <c r="K165" t="e">
        <f>COUNTIFS(#REF!,B165,#REF!,G165,#REF!,"&gt;0")</f>
        <v>#REF!</v>
      </c>
      <c r="L165" t="e">
        <f t="shared" si="2"/>
        <v>#REF!</v>
      </c>
    </row>
    <row r="166" spans="10:12">
      <c r="J166" t="e" cm="1">
        <f t="array" ref="J166">IF(L166="Sin candidato","Sin candidato",
IF(L166="Directa",
INDEX(_xlfn._xlws.FILTER(#REF!,(#REF!=B166)*(#REF!=G166)*(#REF!&gt;0)),1),
_xlfn.LET(
_xlpm.candidatos,_xlfn._xlws.FILTER(#REF!,(#REF!=B166)*(#REF!=G166)*(#REF!&gt;0)),
_xlpm.asignados,COUNTIF($J$1:J165,_xlpm.candidatos),
INDEX(_xlpm.candidatos,MATCH(MIN(_xlpm.asignados),_xlpm.asignados,0))
)))</f>
        <v>#REF!</v>
      </c>
      <c r="K166" t="e">
        <f>COUNTIFS(#REF!,B166,#REF!,G166,#REF!,"&gt;0")</f>
        <v>#REF!</v>
      </c>
      <c r="L166" t="e">
        <f t="shared" si="2"/>
        <v>#REF!</v>
      </c>
    </row>
    <row r="167" spans="10:12">
      <c r="J167" t="e" cm="1">
        <f t="array" ref="J167">IF(L167="Sin candidato","Sin candidato",
IF(L167="Directa",
INDEX(_xlfn._xlws.FILTER(#REF!,(#REF!=B167)*(#REF!=G167)*(#REF!&gt;0)),1),
_xlfn.LET(
_xlpm.candidatos,_xlfn._xlws.FILTER(#REF!,(#REF!=B167)*(#REF!=G167)*(#REF!&gt;0)),
_xlpm.asignados,COUNTIF($J$1:J166,_xlpm.candidatos),
INDEX(_xlpm.candidatos,MATCH(MIN(_xlpm.asignados),_xlpm.asignados,0))
)))</f>
        <v>#REF!</v>
      </c>
      <c r="K167" t="e">
        <f>COUNTIFS(#REF!,B167,#REF!,G167,#REF!,"&gt;0")</f>
        <v>#REF!</v>
      </c>
      <c r="L167" t="e">
        <f t="shared" si="2"/>
        <v>#REF!</v>
      </c>
    </row>
    <row r="168" spans="10:12">
      <c r="J168" t="e" cm="1">
        <f t="array" ref="J168">IF(L168="Sin candidato","Sin candidato",
IF(L168="Directa",
INDEX(_xlfn._xlws.FILTER(#REF!,(#REF!=B168)*(#REF!=G168)*(#REF!&gt;0)),1),
_xlfn.LET(
_xlpm.candidatos,_xlfn._xlws.FILTER(#REF!,(#REF!=B168)*(#REF!=G168)*(#REF!&gt;0)),
_xlpm.asignados,COUNTIF($J$1:J167,_xlpm.candidatos),
INDEX(_xlpm.candidatos,MATCH(MIN(_xlpm.asignados),_xlpm.asignados,0))
)))</f>
        <v>#REF!</v>
      </c>
      <c r="K168" t="e">
        <f>COUNTIFS(#REF!,B168,#REF!,G168,#REF!,"&gt;0")</f>
        <v>#REF!</v>
      </c>
      <c r="L168" t="e">
        <f t="shared" si="2"/>
        <v>#REF!</v>
      </c>
    </row>
    <row r="169" spans="10:12">
      <c r="J169" t="e" cm="1">
        <f t="array" ref="J169">IF(L169="Sin candidato","Sin candidato",
IF(L169="Directa",
INDEX(_xlfn._xlws.FILTER(#REF!,(#REF!=B169)*(#REF!=G169)*(#REF!&gt;0)),1),
_xlfn.LET(
_xlpm.candidatos,_xlfn._xlws.FILTER(#REF!,(#REF!=B169)*(#REF!=G169)*(#REF!&gt;0)),
_xlpm.asignados,COUNTIF($J$1:J168,_xlpm.candidatos),
INDEX(_xlpm.candidatos,MATCH(MIN(_xlpm.asignados),_xlpm.asignados,0))
)))</f>
        <v>#REF!</v>
      </c>
      <c r="K169" t="e">
        <f>COUNTIFS(#REF!,B169,#REF!,G169,#REF!,"&gt;0")</f>
        <v>#REF!</v>
      </c>
      <c r="L169" t="e">
        <f t="shared" si="2"/>
        <v>#REF!</v>
      </c>
    </row>
    <row r="170" spans="10:12">
      <c r="J170" t="e" cm="1">
        <f t="array" ref="J170">IF(L170="Sin candidato","Sin candidato",
IF(L170="Directa",
INDEX(_xlfn._xlws.FILTER(#REF!,(#REF!=B170)*(#REF!=G170)*(#REF!&gt;0)),1),
_xlfn.LET(
_xlpm.candidatos,_xlfn._xlws.FILTER(#REF!,(#REF!=B170)*(#REF!=G170)*(#REF!&gt;0)),
_xlpm.asignados,COUNTIF($J$1:J169,_xlpm.candidatos),
INDEX(_xlpm.candidatos,MATCH(MIN(_xlpm.asignados),_xlpm.asignados,0))
)))</f>
        <v>#REF!</v>
      </c>
      <c r="K170" t="e">
        <f>COUNTIFS(#REF!,B170,#REF!,G170,#REF!,"&gt;0")</f>
        <v>#REF!</v>
      </c>
      <c r="L170" t="e">
        <f t="shared" si="2"/>
        <v>#REF!</v>
      </c>
    </row>
    <row r="171" spans="10:12">
      <c r="J171" t="e" cm="1">
        <f t="array" ref="J171">IF(L171="Sin candidato","Sin candidato",
IF(L171="Directa",
INDEX(_xlfn._xlws.FILTER(#REF!,(#REF!=B171)*(#REF!=G171)*(#REF!&gt;0)),1),
_xlfn.LET(
_xlpm.candidatos,_xlfn._xlws.FILTER(#REF!,(#REF!=B171)*(#REF!=G171)*(#REF!&gt;0)),
_xlpm.asignados,COUNTIF($J$1:J170,_xlpm.candidatos),
INDEX(_xlpm.candidatos,MATCH(MIN(_xlpm.asignados),_xlpm.asignados,0))
)))</f>
        <v>#REF!</v>
      </c>
      <c r="K171" t="e">
        <f>COUNTIFS(#REF!,B171,#REF!,G171,#REF!,"&gt;0")</f>
        <v>#REF!</v>
      </c>
      <c r="L171" t="e">
        <f t="shared" si="2"/>
        <v>#REF!</v>
      </c>
    </row>
    <row r="172" spans="10:12">
      <c r="J172" t="e" cm="1">
        <f t="array" ref="J172">IF(L172="Sin candidato","Sin candidato",
IF(L172="Directa",
INDEX(_xlfn._xlws.FILTER(#REF!,(#REF!=B172)*(#REF!=G172)*(#REF!&gt;0)),1),
_xlfn.LET(
_xlpm.candidatos,_xlfn._xlws.FILTER(#REF!,(#REF!=B172)*(#REF!=G172)*(#REF!&gt;0)),
_xlpm.asignados,COUNTIF($J$1:J171,_xlpm.candidatos),
INDEX(_xlpm.candidatos,MATCH(MIN(_xlpm.asignados),_xlpm.asignados,0))
)))</f>
        <v>#REF!</v>
      </c>
      <c r="K172" t="e">
        <f>COUNTIFS(#REF!,B172,#REF!,G172,#REF!,"&gt;0")</f>
        <v>#REF!</v>
      </c>
      <c r="L172" t="e">
        <f t="shared" si="2"/>
        <v>#REF!</v>
      </c>
    </row>
    <row r="173" spans="10:12">
      <c r="J173" t="e" cm="1">
        <f t="array" ref="J173">IF(L173="Sin candidato","Sin candidato",
IF(L173="Directa",
INDEX(_xlfn._xlws.FILTER(#REF!,(#REF!=B173)*(#REF!=G173)*(#REF!&gt;0)),1),
_xlfn.LET(
_xlpm.candidatos,_xlfn._xlws.FILTER(#REF!,(#REF!=B173)*(#REF!=G173)*(#REF!&gt;0)),
_xlpm.asignados,COUNTIF($J$1:J172,_xlpm.candidatos),
INDEX(_xlpm.candidatos,MATCH(MIN(_xlpm.asignados),_xlpm.asignados,0))
)))</f>
        <v>#REF!</v>
      </c>
      <c r="K173" t="e">
        <f>COUNTIFS(#REF!,B173,#REF!,G173,#REF!,"&gt;0")</f>
        <v>#REF!</v>
      </c>
      <c r="L173" t="e">
        <f t="shared" si="2"/>
        <v>#REF!</v>
      </c>
    </row>
    <row r="174" spans="10:12">
      <c r="J174" t="e" cm="1">
        <f t="array" ref="J174">IF(L174="Sin candidato","Sin candidato",
IF(L174="Directa",
INDEX(_xlfn._xlws.FILTER(#REF!,(#REF!=B174)*(#REF!=G174)*(#REF!&gt;0)),1),
_xlfn.LET(
_xlpm.candidatos,_xlfn._xlws.FILTER(#REF!,(#REF!=B174)*(#REF!=G174)*(#REF!&gt;0)),
_xlpm.asignados,COUNTIF($J$1:J173,_xlpm.candidatos),
INDEX(_xlpm.candidatos,MATCH(MIN(_xlpm.asignados),_xlpm.asignados,0))
)))</f>
        <v>#REF!</v>
      </c>
      <c r="K174" t="e">
        <f>COUNTIFS(#REF!,B174,#REF!,G174,#REF!,"&gt;0")</f>
        <v>#REF!</v>
      </c>
      <c r="L174" t="e">
        <f t="shared" si="2"/>
        <v>#REF!</v>
      </c>
    </row>
    <row r="175" spans="10:12">
      <c r="J175" t="e" cm="1">
        <f t="array" ref="J175">IF(L175="Sin candidato","Sin candidato",
IF(L175="Directa",
INDEX(_xlfn._xlws.FILTER(#REF!,(#REF!=B175)*(#REF!=G175)*(#REF!&gt;0)),1),
_xlfn.LET(
_xlpm.candidatos,_xlfn._xlws.FILTER(#REF!,(#REF!=B175)*(#REF!=G175)*(#REF!&gt;0)),
_xlpm.asignados,COUNTIF($J$1:J174,_xlpm.candidatos),
INDEX(_xlpm.candidatos,MATCH(MIN(_xlpm.asignados),_xlpm.asignados,0))
)))</f>
        <v>#REF!</v>
      </c>
      <c r="K175" t="e">
        <f>COUNTIFS(#REF!,B175,#REF!,G175,#REF!,"&gt;0")</f>
        <v>#REF!</v>
      </c>
      <c r="L175" t="e">
        <f t="shared" si="2"/>
        <v>#REF!</v>
      </c>
    </row>
    <row r="176" spans="10:12">
      <c r="J176" t="e" cm="1">
        <f t="array" ref="J176">IF(L176="Sin candidato","Sin candidato",
IF(L176="Directa",
INDEX(_xlfn._xlws.FILTER(#REF!,(#REF!=B176)*(#REF!=G176)*(#REF!&gt;0)),1),
_xlfn.LET(
_xlpm.candidatos,_xlfn._xlws.FILTER(#REF!,(#REF!=B176)*(#REF!=G176)*(#REF!&gt;0)),
_xlpm.asignados,COUNTIF($J$1:J175,_xlpm.candidatos),
INDEX(_xlpm.candidatos,MATCH(MIN(_xlpm.asignados),_xlpm.asignados,0))
)))</f>
        <v>#REF!</v>
      </c>
      <c r="K176" t="e">
        <f>COUNTIFS(#REF!,B176,#REF!,G176,#REF!,"&gt;0")</f>
        <v>#REF!</v>
      </c>
      <c r="L176" t="e">
        <f t="shared" si="2"/>
        <v>#REF!</v>
      </c>
    </row>
    <row r="177" spans="10:12">
      <c r="J177" t="e" cm="1">
        <f t="array" ref="J177">IF(L177="Sin candidato","Sin candidato",
IF(L177="Directa",
INDEX(_xlfn._xlws.FILTER(#REF!,(#REF!=B177)*(#REF!=G177)*(#REF!&gt;0)),1),
_xlfn.LET(
_xlpm.candidatos,_xlfn._xlws.FILTER(#REF!,(#REF!=B177)*(#REF!=G177)*(#REF!&gt;0)),
_xlpm.asignados,COUNTIF($J$1:J176,_xlpm.candidatos),
INDEX(_xlpm.candidatos,MATCH(MIN(_xlpm.asignados),_xlpm.asignados,0))
)))</f>
        <v>#REF!</v>
      </c>
      <c r="K177" t="e">
        <f>COUNTIFS(#REF!,B177,#REF!,G177,#REF!,"&gt;0")</f>
        <v>#REF!</v>
      </c>
      <c r="L177" t="e">
        <f t="shared" si="2"/>
        <v>#REF!</v>
      </c>
    </row>
    <row r="178" spans="10:12">
      <c r="J178" t="e" cm="1">
        <f t="array" ref="J178">IF(L178="Sin candidato","Sin candidato",
IF(L178="Directa",
INDEX(_xlfn._xlws.FILTER(#REF!,(#REF!=B178)*(#REF!=G178)*(#REF!&gt;0)),1),
_xlfn.LET(
_xlpm.candidatos,_xlfn._xlws.FILTER(#REF!,(#REF!=B178)*(#REF!=G178)*(#REF!&gt;0)),
_xlpm.asignados,COUNTIF($J$1:J177,_xlpm.candidatos),
INDEX(_xlpm.candidatos,MATCH(MIN(_xlpm.asignados),_xlpm.asignados,0))
)))</f>
        <v>#REF!</v>
      </c>
      <c r="K178" t="e">
        <f>COUNTIFS(#REF!,B178,#REF!,G178,#REF!,"&gt;0")</f>
        <v>#REF!</v>
      </c>
      <c r="L178" t="e">
        <f t="shared" si="2"/>
        <v>#REF!</v>
      </c>
    </row>
    <row r="179" spans="10:12">
      <c r="J179" t="e" cm="1">
        <f t="array" ref="J179">IF(L179="Sin candidato","Sin candidato",
IF(L179="Directa",
INDEX(_xlfn._xlws.FILTER(#REF!,(#REF!=B179)*(#REF!=G179)*(#REF!&gt;0)),1),
_xlfn.LET(
_xlpm.candidatos,_xlfn._xlws.FILTER(#REF!,(#REF!=B179)*(#REF!=G179)*(#REF!&gt;0)),
_xlpm.asignados,COUNTIF($J$1:J178,_xlpm.candidatos),
INDEX(_xlpm.candidatos,MATCH(MIN(_xlpm.asignados),_xlpm.asignados,0))
)))</f>
        <v>#REF!</v>
      </c>
      <c r="K179" t="e">
        <f>COUNTIFS(#REF!,B179,#REF!,G179,#REF!,"&gt;0")</f>
        <v>#REF!</v>
      </c>
      <c r="L179" t="e">
        <f t="shared" si="2"/>
        <v>#REF!</v>
      </c>
    </row>
    <row r="180" spans="10:12">
      <c r="J180" t="e" cm="1">
        <f t="array" ref="J180">IF(L180="Sin candidato","Sin candidato",
IF(L180="Directa",
INDEX(_xlfn._xlws.FILTER(#REF!,(#REF!=B180)*(#REF!=G180)*(#REF!&gt;0)),1),
_xlfn.LET(
_xlpm.candidatos,_xlfn._xlws.FILTER(#REF!,(#REF!=B180)*(#REF!=G180)*(#REF!&gt;0)),
_xlpm.asignados,COUNTIF($J$1:J179,_xlpm.candidatos),
INDEX(_xlpm.candidatos,MATCH(MIN(_xlpm.asignados),_xlpm.asignados,0))
)))</f>
        <v>#REF!</v>
      </c>
      <c r="K180" t="e">
        <f>COUNTIFS(#REF!,B180,#REF!,G180,#REF!,"&gt;0")</f>
        <v>#REF!</v>
      </c>
      <c r="L180" t="e">
        <f t="shared" si="2"/>
        <v>#REF!</v>
      </c>
    </row>
    <row r="181" spans="10:12">
      <c r="J181" t="e" cm="1">
        <f t="array" ref="J181">IF(L181="Sin candidato","Sin candidato",
IF(L181="Directa",
INDEX(_xlfn._xlws.FILTER(#REF!,(#REF!=B181)*(#REF!=G181)*(#REF!&gt;0)),1),
_xlfn.LET(
_xlpm.candidatos,_xlfn._xlws.FILTER(#REF!,(#REF!=B181)*(#REF!=G181)*(#REF!&gt;0)),
_xlpm.asignados,COUNTIF($J$1:J180,_xlpm.candidatos),
INDEX(_xlpm.candidatos,MATCH(MIN(_xlpm.asignados),_xlpm.asignados,0))
)))</f>
        <v>#REF!</v>
      </c>
      <c r="K181" t="e">
        <f>COUNTIFS(#REF!,B181,#REF!,G181,#REF!,"&gt;0")</f>
        <v>#REF!</v>
      </c>
      <c r="L181" t="e">
        <f t="shared" si="2"/>
        <v>#REF!</v>
      </c>
    </row>
    <row r="182" spans="10:12">
      <c r="J182" t="e" cm="1">
        <f t="array" ref="J182">IF(L182="Sin candidato","Sin candidato",
IF(L182="Directa",
INDEX(_xlfn._xlws.FILTER(#REF!,(#REF!=B182)*(#REF!=G182)*(#REF!&gt;0)),1),
_xlfn.LET(
_xlpm.candidatos,_xlfn._xlws.FILTER(#REF!,(#REF!=B182)*(#REF!=G182)*(#REF!&gt;0)),
_xlpm.asignados,COUNTIF($J$1:J181,_xlpm.candidatos),
INDEX(_xlpm.candidatos,MATCH(MIN(_xlpm.asignados),_xlpm.asignados,0))
)))</f>
        <v>#REF!</v>
      </c>
      <c r="K182" t="e">
        <f>COUNTIFS(#REF!,B182,#REF!,G182,#REF!,"&gt;0")</f>
        <v>#REF!</v>
      </c>
      <c r="L182" t="e">
        <f t="shared" si="2"/>
        <v>#REF!</v>
      </c>
    </row>
    <row r="183" spans="10:12">
      <c r="J183" t="e" cm="1">
        <f t="array" ref="J183">IF(L183="Sin candidato","Sin candidato",
IF(L183="Directa",
INDEX(_xlfn._xlws.FILTER(#REF!,(#REF!=B183)*(#REF!=G183)*(#REF!&gt;0)),1),
_xlfn.LET(
_xlpm.candidatos,_xlfn._xlws.FILTER(#REF!,(#REF!=B183)*(#REF!=G183)*(#REF!&gt;0)),
_xlpm.asignados,COUNTIF($J$1:J182,_xlpm.candidatos),
INDEX(_xlpm.candidatos,MATCH(MIN(_xlpm.asignados),_xlpm.asignados,0))
)))</f>
        <v>#REF!</v>
      </c>
      <c r="K183" t="e">
        <f>COUNTIFS(#REF!,B183,#REF!,G183,#REF!,"&gt;0")</f>
        <v>#REF!</v>
      </c>
      <c r="L183" t="e">
        <f t="shared" si="2"/>
        <v>#REF!</v>
      </c>
    </row>
    <row r="184" spans="10:12">
      <c r="J184" t="e" cm="1">
        <f t="array" ref="J184">IF(L184="Sin candidato","Sin candidato",
IF(L184="Directa",
INDEX(_xlfn._xlws.FILTER(#REF!,(#REF!=B184)*(#REF!=G184)*(#REF!&gt;0)),1),
_xlfn.LET(
_xlpm.candidatos,_xlfn._xlws.FILTER(#REF!,(#REF!=B184)*(#REF!=G184)*(#REF!&gt;0)),
_xlpm.asignados,COUNTIF($J$1:J183,_xlpm.candidatos),
INDEX(_xlpm.candidatos,MATCH(MIN(_xlpm.asignados),_xlpm.asignados,0))
)))</f>
        <v>#REF!</v>
      </c>
      <c r="K184" t="e">
        <f>COUNTIFS(#REF!,B184,#REF!,G184,#REF!,"&gt;0")</f>
        <v>#REF!</v>
      </c>
      <c r="L184" t="e">
        <f t="shared" si="2"/>
        <v>#REF!</v>
      </c>
    </row>
    <row r="185" spans="10:12">
      <c r="J185" t="e" cm="1">
        <f t="array" ref="J185">IF(L185="Sin candidato","Sin candidato",
IF(L185="Directa",
INDEX(_xlfn._xlws.FILTER(#REF!,(#REF!=B185)*(#REF!=G185)*(#REF!&gt;0)),1),
_xlfn.LET(
_xlpm.candidatos,_xlfn._xlws.FILTER(#REF!,(#REF!=B185)*(#REF!=G185)*(#REF!&gt;0)),
_xlpm.asignados,COUNTIF($J$1:J184,_xlpm.candidatos),
INDEX(_xlpm.candidatos,MATCH(MIN(_xlpm.asignados),_xlpm.asignados,0))
)))</f>
        <v>#REF!</v>
      </c>
      <c r="K185" t="e">
        <f>COUNTIFS(#REF!,B185,#REF!,G185,#REF!,"&gt;0")</f>
        <v>#REF!</v>
      </c>
      <c r="L185" t="e">
        <f t="shared" si="2"/>
        <v>#REF!</v>
      </c>
    </row>
    <row r="186" spans="10:12">
      <c r="J186" t="e" cm="1">
        <f t="array" ref="J186">IF(L186="Sin candidato","Sin candidato",
IF(L186="Directa",
INDEX(_xlfn._xlws.FILTER(#REF!,(#REF!=B186)*(#REF!=G186)*(#REF!&gt;0)),1),
_xlfn.LET(
_xlpm.candidatos,_xlfn._xlws.FILTER(#REF!,(#REF!=B186)*(#REF!=G186)*(#REF!&gt;0)),
_xlpm.asignados,COUNTIF($J$1:J185,_xlpm.candidatos),
INDEX(_xlpm.candidatos,MATCH(MIN(_xlpm.asignados),_xlpm.asignados,0))
)))</f>
        <v>#REF!</v>
      </c>
      <c r="K186" t="e">
        <f>COUNTIFS(#REF!,B186,#REF!,G186,#REF!,"&gt;0")</f>
        <v>#REF!</v>
      </c>
      <c r="L186" t="e">
        <f t="shared" si="2"/>
        <v>#REF!</v>
      </c>
    </row>
    <row r="187" spans="10:12">
      <c r="J187" t="e" cm="1">
        <f t="array" ref="J187">IF(L187="Sin candidato","Sin candidato",
IF(L187="Directa",
INDEX(_xlfn._xlws.FILTER(#REF!,(#REF!=B187)*(#REF!=G187)*(#REF!&gt;0)),1),
_xlfn.LET(
_xlpm.candidatos,_xlfn._xlws.FILTER(#REF!,(#REF!=B187)*(#REF!=G187)*(#REF!&gt;0)),
_xlpm.asignados,COUNTIF($J$1:J186,_xlpm.candidatos),
INDEX(_xlpm.candidatos,MATCH(MIN(_xlpm.asignados),_xlpm.asignados,0))
)))</f>
        <v>#REF!</v>
      </c>
      <c r="K187" t="e">
        <f>COUNTIFS(#REF!,B187,#REF!,G187,#REF!,"&gt;0")</f>
        <v>#REF!</v>
      </c>
      <c r="L187" t="e">
        <f t="shared" si="2"/>
        <v>#REF!</v>
      </c>
    </row>
    <row r="188" spans="10:12">
      <c r="J188" t="e" cm="1">
        <f t="array" ref="J188">IF(L188="Sin candidato","Sin candidato",
IF(L188="Directa",
INDEX(_xlfn._xlws.FILTER(#REF!,(#REF!=B188)*(#REF!=G188)*(#REF!&gt;0)),1),
_xlfn.LET(
_xlpm.candidatos,_xlfn._xlws.FILTER(#REF!,(#REF!=B188)*(#REF!=G188)*(#REF!&gt;0)),
_xlpm.asignados,COUNTIF($J$1:J187,_xlpm.candidatos),
INDEX(_xlpm.candidatos,MATCH(MIN(_xlpm.asignados),_xlpm.asignados,0))
)))</f>
        <v>#REF!</v>
      </c>
      <c r="K188" t="e">
        <f>COUNTIFS(#REF!,B188,#REF!,G188,#REF!,"&gt;0")</f>
        <v>#REF!</v>
      </c>
      <c r="L188" t="e">
        <f t="shared" si="2"/>
        <v>#REF!</v>
      </c>
    </row>
    <row r="189" spans="10:12">
      <c r="J189" t="e" cm="1">
        <f t="array" ref="J189">IF(L189="Sin candidato","Sin candidato",
IF(L189="Directa",
INDEX(_xlfn._xlws.FILTER(#REF!,(#REF!=B189)*(#REF!=G189)*(#REF!&gt;0)),1),
_xlfn.LET(
_xlpm.candidatos,_xlfn._xlws.FILTER(#REF!,(#REF!=B189)*(#REF!=G189)*(#REF!&gt;0)),
_xlpm.asignados,COUNTIF($J$1:J188,_xlpm.candidatos),
INDEX(_xlpm.candidatos,MATCH(MIN(_xlpm.asignados),_xlpm.asignados,0))
)))</f>
        <v>#REF!</v>
      </c>
      <c r="K189" t="e">
        <f>COUNTIFS(#REF!,B189,#REF!,G189,#REF!,"&gt;0")</f>
        <v>#REF!</v>
      </c>
      <c r="L189" t="e">
        <f t="shared" si="2"/>
        <v>#REF!</v>
      </c>
    </row>
    <row r="190" spans="10:12">
      <c r="J190" t="e" cm="1">
        <f t="array" ref="J190">IF(L190="Sin candidato","Sin candidato",
IF(L190="Directa",
INDEX(_xlfn._xlws.FILTER(#REF!,(#REF!=B190)*(#REF!=G190)*(#REF!&gt;0)),1),
_xlfn.LET(
_xlpm.candidatos,_xlfn._xlws.FILTER(#REF!,(#REF!=B190)*(#REF!=G190)*(#REF!&gt;0)),
_xlpm.asignados,COUNTIF($J$1:J189,_xlpm.candidatos),
INDEX(_xlpm.candidatos,MATCH(MIN(_xlpm.asignados),_xlpm.asignados,0))
)))</f>
        <v>#REF!</v>
      </c>
      <c r="K190" t="e">
        <f>COUNTIFS(#REF!,B190,#REF!,G190,#REF!,"&gt;0")</f>
        <v>#REF!</v>
      </c>
      <c r="L190" t="e">
        <f t="shared" si="2"/>
        <v>#REF!</v>
      </c>
    </row>
    <row r="191" spans="10:12">
      <c r="J191" t="e" cm="1">
        <f t="array" ref="J191">IF(L191="Sin candidato","Sin candidato",
IF(L191="Directa",
INDEX(_xlfn._xlws.FILTER(#REF!,(#REF!=B191)*(#REF!=G191)*(#REF!&gt;0)),1),
_xlfn.LET(
_xlpm.candidatos,_xlfn._xlws.FILTER(#REF!,(#REF!=B191)*(#REF!=G191)*(#REF!&gt;0)),
_xlpm.asignados,COUNTIF($J$1:J190,_xlpm.candidatos),
INDEX(_xlpm.candidatos,MATCH(MIN(_xlpm.asignados),_xlpm.asignados,0))
)))</f>
        <v>#REF!</v>
      </c>
      <c r="K191" t="e">
        <f>COUNTIFS(#REF!,B191,#REF!,G191,#REF!,"&gt;0")</f>
        <v>#REF!</v>
      </c>
      <c r="L191" t="e">
        <f t="shared" si="2"/>
        <v>#REF!</v>
      </c>
    </row>
    <row r="192" spans="10:12">
      <c r="J192" t="e" cm="1">
        <f t="array" ref="J192">IF(L192="Sin candidato","Sin candidato",
IF(L192="Directa",
INDEX(_xlfn._xlws.FILTER(#REF!,(#REF!=B192)*(#REF!=G192)*(#REF!&gt;0)),1),
_xlfn.LET(
_xlpm.candidatos,_xlfn._xlws.FILTER(#REF!,(#REF!=B192)*(#REF!=G192)*(#REF!&gt;0)),
_xlpm.asignados,COUNTIF($J$1:J191,_xlpm.candidatos),
INDEX(_xlpm.candidatos,MATCH(MIN(_xlpm.asignados),_xlpm.asignados,0))
)))</f>
        <v>#REF!</v>
      </c>
      <c r="K192" t="e">
        <f>COUNTIFS(#REF!,B192,#REF!,G192,#REF!,"&gt;0")</f>
        <v>#REF!</v>
      </c>
      <c r="L192" t="e">
        <f t="shared" si="2"/>
        <v>#REF!</v>
      </c>
    </row>
    <row r="193" spans="10:12">
      <c r="J193" t="e" cm="1">
        <f t="array" ref="J193">IF(L193="Sin candidato","Sin candidato",
IF(L193="Directa",
INDEX(_xlfn._xlws.FILTER(#REF!,(#REF!=B193)*(#REF!=G193)*(#REF!&gt;0)),1),
_xlfn.LET(
_xlpm.candidatos,_xlfn._xlws.FILTER(#REF!,(#REF!=B193)*(#REF!=G193)*(#REF!&gt;0)),
_xlpm.asignados,COUNTIF($J$1:J192,_xlpm.candidatos),
INDEX(_xlpm.candidatos,MATCH(MIN(_xlpm.asignados),_xlpm.asignados,0))
)))</f>
        <v>#REF!</v>
      </c>
      <c r="K193" t="e">
        <f>COUNTIFS(#REF!,B193,#REF!,G193,#REF!,"&gt;0")</f>
        <v>#REF!</v>
      </c>
      <c r="L193" t="e">
        <f t="shared" si="2"/>
        <v>#REF!</v>
      </c>
    </row>
    <row r="194" spans="10:12">
      <c r="J194" t="e" cm="1">
        <f t="array" ref="J194">IF(L194="Sin candidato","Sin candidato",
IF(L194="Directa",
INDEX(_xlfn._xlws.FILTER(#REF!,(#REF!=B194)*(#REF!=G194)*(#REF!&gt;0)),1),
_xlfn.LET(
_xlpm.candidatos,_xlfn._xlws.FILTER(#REF!,(#REF!=B194)*(#REF!=G194)*(#REF!&gt;0)),
_xlpm.asignados,COUNTIF($J$1:J193,_xlpm.candidatos),
INDEX(_xlpm.candidatos,MATCH(MIN(_xlpm.asignados),_xlpm.asignados,0))
)))</f>
        <v>#REF!</v>
      </c>
      <c r="K194" t="e">
        <f>COUNTIFS(#REF!,B194,#REF!,G194,#REF!,"&gt;0")</f>
        <v>#REF!</v>
      </c>
      <c r="L194" t="e">
        <f t="shared" si="2"/>
        <v>#REF!</v>
      </c>
    </row>
    <row r="195" spans="10:12">
      <c r="J195" t="e" cm="1">
        <f t="array" ref="J195">IF(L195="Sin candidato","Sin candidato",
IF(L195="Directa",
INDEX(_xlfn._xlws.FILTER(#REF!,(#REF!=B195)*(#REF!=G195)*(#REF!&gt;0)),1),
_xlfn.LET(
_xlpm.candidatos,_xlfn._xlws.FILTER(#REF!,(#REF!=B195)*(#REF!=G195)*(#REF!&gt;0)),
_xlpm.asignados,COUNTIF($J$1:J194,_xlpm.candidatos),
INDEX(_xlpm.candidatos,MATCH(MIN(_xlpm.asignados),_xlpm.asignados,0))
)))</f>
        <v>#REF!</v>
      </c>
      <c r="K195" t="e">
        <f>COUNTIFS(#REF!,B195,#REF!,G195,#REF!,"&gt;0")</f>
        <v>#REF!</v>
      </c>
      <c r="L195" t="e">
        <f t="shared" ref="L195:L258" si="3">IF(K195=0,"Sin candidato",IF(K195=1,"Directa","Balancear"))</f>
        <v>#REF!</v>
      </c>
    </row>
    <row r="196" spans="10:12">
      <c r="J196" t="e" cm="1">
        <f t="array" ref="J196">IF(L196="Sin candidato","Sin candidato",
IF(L196="Directa",
INDEX(_xlfn._xlws.FILTER(#REF!,(#REF!=B196)*(#REF!=G196)*(#REF!&gt;0)),1),
_xlfn.LET(
_xlpm.candidatos,_xlfn._xlws.FILTER(#REF!,(#REF!=B196)*(#REF!=G196)*(#REF!&gt;0)),
_xlpm.asignados,COUNTIF($J$1:J195,_xlpm.candidatos),
INDEX(_xlpm.candidatos,MATCH(MIN(_xlpm.asignados),_xlpm.asignados,0))
)))</f>
        <v>#REF!</v>
      </c>
      <c r="K196" t="e">
        <f>COUNTIFS(#REF!,B196,#REF!,G196,#REF!,"&gt;0")</f>
        <v>#REF!</v>
      </c>
      <c r="L196" t="e">
        <f t="shared" si="3"/>
        <v>#REF!</v>
      </c>
    </row>
    <row r="197" spans="10:12">
      <c r="J197" t="e" cm="1">
        <f t="array" ref="J197">IF(L197="Sin candidato","Sin candidato",
IF(L197="Directa",
INDEX(_xlfn._xlws.FILTER(#REF!,(#REF!=B197)*(#REF!=G197)*(#REF!&gt;0)),1),
_xlfn.LET(
_xlpm.candidatos,_xlfn._xlws.FILTER(#REF!,(#REF!=B197)*(#REF!=G197)*(#REF!&gt;0)),
_xlpm.asignados,COUNTIF($J$1:J196,_xlpm.candidatos),
INDEX(_xlpm.candidatos,MATCH(MIN(_xlpm.asignados),_xlpm.asignados,0))
)))</f>
        <v>#REF!</v>
      </c>
      <c r="K197" t="e">
        <f>COUNTIFS(#REF!,B197,#REF!,G197,#REF!,"&gt;0")</f>
        <v>#REF!</v>
      </c>
      <c r="L197" t="e">
        <f t="shared" si="3"/>
        <v>#REF!</v>
      </c>
    </row>
    <row r="198" spans="10:12">
      <c r="J198" t="e" cm="1">
        <f t="array" ref="J198">IF(L198="Sin candidato","Sin candidato",
IF(L198="Directa",
INDEX(_xlfn._xlws.FILTER(#REF!,(#REF!=B198)*(#REF!=G198)*(#REF!&gt;0)),1),
_xlfn.LET(
_xlpm.candidatos,_xlfn._xlws.FILTER(#REF!,(#REF!=B198)*(#REF!=G198)*(#REF!&gt;0)),
_xlpm.asignados,COUNTIF($J$1:J197,_xlpm.candidatos),
INDEX(_xlpm.candidatos,MATCH(MIN(_xlpm.asignados),_xlpm.asignados,0))
)))</f>
        <v>#REF!</v>
      </c>
      <c r="K198" t="e">
        <f>COUNTIFS(#REF!,B198,#REF!,G198,#REF!,"&gt;0")</f>
        <v>#REF!</v>
      </c>
      <c r="L198" t="e">
        <f t="shared" si="3"/>
        <v>#REF!</v>
      </c>
    </row>
    <row r="199" spans="10:12">
      <c r="J199" t="e" cm="1">
        <f t="array" ref="J199">IF(L199="Sin candidato","Sin candidato",
IF(L199="Directa",
INDEX(_xlfn._xlws.FILTER(#REF!,(#REF!=B199)*(#REF!=G199)*(#REF!&gt;0)),1),
_xlfn.LET(
_xlpm.candidatos,_xlfn._xlws.FILTER(#REF!,(#REF!=B199)*(#REF!=G199)*(#REF!&gt;0)),
_xlpm.asignados,COUNTIF($J$1:J198,_xlpm.candidatos),
INDEX(_xlpm.candidatos,MATCH(MIN(_xlpm.asignados),_xlpm.asignados,0))
)))</f>
        <v>#REF!</v>
      </c>
      <c r="K199" t="e">
        <f>COUNTIFS(#REF!,B199,#REF!,G199,#REF!,"&gt;0")</f>
        <v>#REF!</v>
      </c>
      <c r="L199" t="e">
        <f t="shared" si="3"/>
        <v>#REF!</v>
      </c>
    </row>
    <row r="200" spans="10:12">
      <c r="J200" t="e" cm="1">
        <f t="array" ref="J200">IF(L200="Sin candidato","Sin candidato",
IF(L200="Directa",
INDEX(_xlfn._xlws.FILTER(#REF!,(#REF!=B200)*(#REF!=G200)*(#REF!&gt;0)),1),
_xlfn.LET(
_xlpm.candidatos,_xlfn._xlws.FILTER(#REF!,(#REF!=B200)*(#REF!=G200)*(#REF!&gt;0)),
_xlpm.asignados,COUNTIF($J$1:J199,_xlpm.candidatos),
INDEX(_xlpm.candidatos,MATCH(MIN(_xlpm.asignados),_xlpm.asignados,0))
)))</f>
        <v>#REF!</v>
      </c>
      <c r="K200" t="e">
        <f>COUNTIFS(#REF!,B200,#REF!,G200,#REF!,"&gt;0")</f>
        <v>#REF!</v>
      </c>
      <c r="L200" t="e">
        <f t="shared" si="3"/>
        <v>#REF!</v>
      </c>
    </row>
    <row r="201" spans="10:12">
      <c r="J201" t="e" cm="1">
        <f t="array" ref="J201">IF(L201="Sin candidato","Sin candidato",
IF(L201="Directa",
INDEX(_xlfn._xlws.FILTER(#REF!,(#REF!=B201)*(#REF!=G201)*(#REF!&gt;0)),1),
_xlfn.LET(
_xlpm.candidatos,_xlfn._xlws.FILTER(#REF!,(#REF!=B201)*(#REF!=G201)*(#REF!&gt;0)),
_xlpm.asignados,COUNTIF($J$1:J200,_xlpm.candidatos),
INDEX(_xlpm.candidatos,MATCH(MIN(_xlpm.asignados),_xlpm.asignados,0))
)))</f>
        <v>#REF!</v>
      </c>
      <c r="K201" t="e">
        <f>COUNTIFS(#REF!,B201,#REF!,G201,#REF!,"&gt;0")</f>
        <v>#REF!</v>
      </c>
      <c r="L201" t="e">
        <f t="shared" si="3"/>
        <v>#REF!</v>
      </c>
    </row>
    <row r="202" spans="10:12">
      <c r="J202" t="e" cm="1">
        <f t="array" ref="J202">IF(L202="Sin candidato","Sin candidato",
IF(L202="Directa",
INDEX(_xlfn._xlws.FILTER(#REF!,(#REF!=B202)*(#REF!=G202)*(#REF!&gt;0)),1),
_xlfn.LET(
_xlpm.candidatos,_xlfn._xlws.FILTER(#REF!,(#REF!=B202)*(#REF!=G202)*(#REF!&gt;0)),
_xlpm.asignados,COUNTIF($J$1:J201,_xlpm.candidatos),
INDEX(_xlpm.candidatos,MATCH(MIN(_xlpm.asignados),_xlpm.asignados,0))
)))</f>
        <v>#REF!</v>
      </c>
      <c r="K202" t="e">
        <f>COUNTIFS(#REF!,B202,#REF!,G202,#REF!,"&gt;0")</f>
        <v>#REF!</v>
      </c>
      <c r="L202" t="e">
        <f t="shared" si="3"/>
        <v>#REF!</v>
      </c>
    </row>
    <row r="203" spans="10:12">
      <c r="J203" t="e" cm="1">
        <f t="array" ref="J203">IF(L203="Sin candidato","Sin candidato",
IF(L203="Directa",
INDEX(_xlfn._xlws.FILTER(#REF!,(#REF!=B203)*(#REF!=G203)*(#REF!&gt;0)),1),
_xlfn.LET(
_xlpm.candidatos,_xlfn._xlws.FILTER(#REF!,(#REF!=B203)*(#REF!=G203)*(#REF!&gt;0)),
_xlpm.asignados,COUNTIF($J$1:J202,_xlpm.candidatos),
INDEX(_xlpm.candidatos,MATCH(MIN(_xlpm.asignados),_xlpm.asignados,0))
)))</f>
        <v>#REF!</v>
      </c>
      <c r="K203" t="e">
        <f>COUNTIFS(#REF!,B203,#REF!,G203,#REF!,"&gt;0")</f>
        <v>#REF!</v>
      </c>
      <c r="L203" t="e">
        <f t="shared" si="3"/>
        <v>#REF!</v>
      </c>
    </row>
    <row r="204" spans="10:12">
      <c r="J204" t="e" cm="1">
        <f t="array" ref="J204">IF(L204="Sin candidato","Sin candidato",
IF(L204="Directa",
INDEX(_xlfn._xlws.FILTER(#REF!,(#REF!=B204)*(#REF!=G204)*(#REF!&gt;0)),1),
_xlfn.LET(
_xlpm.candidatos,_xlfn._xlws.FILTER(#REF!,(#REF!=B204)*(#REF!=G204)*(#REF!&gt;0)),
_xlpm.asignados,COUNTIF($J$1:J203,_xlpm.candidatos),
INDEX(_xlpm.candidatos,MATCH(MIN(_xlpm.asignados),_xlpm.asignados,0))
)))</f>
        <v>#REF!</v>
      </c>
      <c r="K204" t="e">
        <f>COUNTIFS(#REF!,B204,#REF!,G204,#REF!,"&gt;0")</f>
        <v>#REF!</v>
      </c>
      <c r="L204" t="e">
        <f t="shared" si="3"/>
        <v>#REF!</v>
      </c>
    </row>
    <row r="205" spans="10:12">
      <c r="J205" t="e" cm="1">
        <f t="array" ref="J205">IF(L205="Sin candidato","Sin candidato",
IF(L205="Directa",
INDEX(_xlfn._xlws.FILTER(#REF!,(#REF!=B205)*(#REF!=G205)*(#REF!&gt;0)),1),
_xlfn.LET(
_xlpm.candidatos,_xlfn._xlws.FILTER(#REF!,(#REF!=B205)*(#REF!=G205)*(#REF!&gt;0)),
_xlpm.asignados,COUNTIF($J$1:J204,_xlpm.candidatos),
INDEX(_xlpm.candidatos,MATCH(MIN(_xlpm.asignados),_xlpm.asignados,0))
)))</f>
        <v>#REF!</v>
      </c>
      <c r="K205" t="e">
        <f>COUNTIFS(#REF!,B205,#REF!,G205,#REF!,"&gt;0")</f>
        <v>#REF!</v>
      </c>
      <c r="L205" t="e">
        <f t="shared" si="3"/>
        <v>#REF!</v>
      </c>
    </row>
    <row r="206" spans="10:12">
      <c r="J206" t="e" cm="1">
        <f t="array" ref="J206">IF(L206="Sin candidato","Sin candidato",
IF(L206="Directa",
INDEX(_xlfn._xlws.FILTER(#REF!,(#REF!=B206)*(#REF!=G206)*(#REF!&gt;0)),1),
_xlfn.LET(
_xlpm.candidatos,_xlfn._xlws.FILTER(#REF!,(#REF!=B206)*(#REF!=G206)*(#REF!&gt;0)),
_xlpm.asignados,COUNTIF($J$1:J205,_xlpm.candidatos),
INDEX(_xlpm.candidatos,MATCH(MIN(_xlpm.asignados),_xlpm.asignados,0))
)))</f>
        <v>#REF!</v>
      </c>
      <c r="K206" t="e">
        <f>COUNTIFS(#REF!,B206,#REF!,G206,#REF!,"&gt;0")</f>
        <v>#REF!</v>
      </c>
      <c r="L206" t="e">
        <f t="shared" si="3"/>
        <v>#REF!</v>
      </c>
    </row>
    <row r="207" spans="10:12">
      <c r="J207" t="e" cm="1">
        <f t="array" ref="J207">IF(L207="Sin candidato","Sin candidato",
IF(L207="Directa",
INDEX(_xlfn._xlws.FILTER(#REF!,(#REF!=B207)*(#REF!=G207)*(#REF!&gt;0)),1),
_xlfn.LET(
_xlpm.candidatos,_xlfn._xlws.FILTER(#REF!,(#REF!=B207)*(#REF!=G207)*(#REF!&gt;0)),
_xlpm.asignados,COUNTIF($J$1:J206,_xlpm.candidatos),
INDEX(_xlpm.candidatos,MATCH(MIN(_xlpm.asignados),_xlpm.asignados,0))
)))</f>
        <v>#REF!</v>
      </c>
      <c r="K207" t="e">
        <f>COUNTIFS(#REF!,B207,#REF!,G207,#REF!,"&gt;0")</f>
        <v>#REF!</v>
      </c>
      <c r="L207" t="e">
        <f t="shared" si="3"/>
        <v>#REF!</v>
      </c>
    </row>
    <row r="208" spans="10:12">
      <c r="J208" t="e" cm="1">
        <f t="array" ref="J208">IF(L208="Sin candidato","Sin candidato",
IF(L208="Directa",
INDEX(_xlfn._xlws.FILTER(#REF!,(#REF!=B208)*(#REF!=G208)*(#REF!&gt;0)),1),
_xlfn.LET(
_xlpm.candidatos,_xlfn._xlws.FILTER(#REF!,(#REF!=B208)*(#REF!=G208)*(#REF!&gt;0)),
_xlpm.asignados,COUNTIF($J$1:J207,_xlpm.candidatos),
INDEX(_xlpm.candidatos,MATCH(MIN(_xlpm.asignados),_xlpm.asignados,0))
)))</f>
        <v>#REF!</v>
      </c>
      <c r="K208" t="e">
        <f>COUNTIFS(#REF!,B208,#REF!,G208,#REF!,"&gt;0")</f>
        <v>#REF!</v>
      </c>
      <c r="L208" t="e">
        <f t="shared" si="3"/>
        <v>#REF!</v>
      </c>
    </row>
    <row r="209" spans="10:12">
      <c r="J209" t="e" cm="1">
        <f t="array" ref="J209">IF(L209="Sin candidato","Sin candidato",
IF(L209="Directa",
INDEX(_xlfn._xlws.FILTER(#REF!,(#REF!=B209)*(#REF!=G209)*(#REF!&gt;0)),1),
_xlfn.LET(
_xlpm.candidatos,_xlfn._xlws.FILTER(#REF!,(#REF!=B209)*(#REF!=G209)*(#REF!&gt;0)),
_xlpm.asignados,COUNTIF($J$1:J208,_xlpm.candidatos),
INDEX(_xlpm.candidatos,MATCH(MIN(_xlpm.asignados),_xlpm.asignados,0))
)))</f>
        <v>#REF!</v>
      </c>
      <c r="K209" t="e">
        <f>COUNTIFS(#REF!,B209,#REF!,G209,#REF!,"&gt;0")</f>
        <v>#REF!</v>
      </c>
      <c r="L209" t="e">
        <f t="shared" si="3"/>
        <v>#REF!</v>
      </c>
    </row>
    <row r="210" spans="10:12">
      <c r="J210" t="e" cm="1">
        <f t="array" ref="J210">IF(L210="Sin candidato","Sin candidato",
IF(L210="Directa",
INDEX(_xlfn._xlws.FILTER(#REF!,(#REF!=B210)*(#REF!=G210)*(#REF!&gt;0)),1),
_xlfn.LET(
_xlpm.candidatos,_xlfn._xlws.FILTER(#REF!,(#REF!=B210)*(#REF!=G210)*(#REF!&gt;0)),
_xlpm.asignados,COUNTIF($J$1:J209,_xlpm.candidatos),
INDEX(_xlpm.candidatos,MATCH(MIN(_xlpm.asignados),_xlpm.asignados,0))
)))</f>
        <v>#REF!</v>
      </c>
      <c r="K210" t="e">
        <f>COUNTIFS(#REF!,B210,#REF!,G210,#REF!,"&gt;0")</f>
        <v>#REF!</v>
      </c>
      <c r="L210" t="e">
        <f t="shared" si="3"/>
        <v>#REF!</v>
      </c>
    </row>
    <row r="211" spans="10:12">
      <c r="J211" t="e" cm="1">
        <f t="array" ref="J211">IF(L211="Sin candidato","Sin candidato",
IF(L211="Directa",
INDEX(_xlfn._xlws.FILTER(#REF!,(#REF!=B211)*(#REF!=G211)*(#REF!&gt;0)),1),
_xlfn.LET(
_xlpm.candidatos,_xlfn._xlws.FILTER(#REF!,(#REF!=B211)*(#REF!=G211)*(#REF!&gt;0)),
_xlpm.asignados,COUNTIF($J$1:J210,_xlpm.candidatos),
INDEX(_xlpm.candidatos,MATCH(MIN(_xlpm.asignados),_xlpm.asignados,0))
)))</f>
        <v>#REF!</v>
      </c>
      <c r="K211" t="e">
        <f>COUNTIFS(#REF!,B211,#REF!,G211,#REF!,"&gt;0")</f>
        <v>#REF!</v>
      </c>
      <c r="L211" t="e">
        <f t="shared" si="3"/>
        <v>#REF!</v>
      </c>
    </row>
    <row r="212" spans="10:12">
      <c r="J212" t="e" cm="1">
        <f t="array" ref="J212">IF(L212="Sin candidato","Sin candidato",
IF(L212="Directa",
INDEX(_xlfn._xlws.FILTER(#REF!,(#REF!=B212)*(#REF!=G212)*(#REF!&gt;0)),1),
_xlfn.LET(
_xlpm.candidatos,_xlfn._xlws.FILTER(#REF!,(#REF!=B212)*(#REF!=G212)*(#REF!&gt;0)),
_xlpm.asignados,COUNTIF($J$1:J211,_xlpm.candidatos),
INDEX(_xlpm.candidatos,MATCH(MIN(_xlpm.asignados),_xlpm.asignados,0))
)))</f>
        <v>#REF!</v>
      </c>
      <c r="K212" t="e">
        <f>COUNTIFS(#REF!,B212,#REF!,G212,#REF!,"&gt;0")</f>
        <v>#REF!</v>
      </c>
      <c r="L212" t="e">
        <f t="shared" si="3"/>
        <v>#REF!</v>
      </c>
    </row>
    <row r="213" spans="10:12">
      <c r="J213" t="e" cm="1">
        <f t="array" ref="J213">IF(L213="Sin candidato","Sin candidato",
IF(L213="Directa",
INDEX(_xlfn._xlws.FILTER(#REF!,(#REF!=B213)*(#REF!=G213)*(#REF!&gt;0)),1),
_xlfn.LET(
_xlpm.candidatos,_xlfn._xlws.FILTER(#REF!,(#REF!=B213)*(#REF!=G213)*(#REF!&gt;0)),
_xlpm.asignados,COUNTIF($J$1:J212,_xlpm.candidatos),
INDEX(_xlpm.candidatos,MATCH(MIN(_xlpm.asignados),_xlpm.asignados,0))
)))</f>
        <v>#REF!</v>
      </c>
      <c r="K213" t="e">
        <f>COUNTIFS(#REF!,B213,#REF!,G213,#REF!,"&gt;0")</f>
        <v>#REF!</v>
      </c>
      <c r="L213" t="e">
        <f t="shared" si="3"/>
        <v>#REF!</v>
      </c>
    </row>
    <row r="214" spans="10:12">
      <c r="J214" t="e" cm="1">
        <f t="array" ref="J214">IF(L214="Sin candidato","Sin candidato",
IF(L214="Directa",
INDEX(_xlfn._xlws.FILTER(#REF!,(#REF!=B214)*(#REF!=G214)*(#REF!&gt;0)),1),
_xlfn.LET(
_xlpm.candidatos,_xlfn._xlws.FILTER(#REF!,(#REF!=B214)*(#REF!=G214)*(#REF!&gt;0)),
_xlpm.asignados,COUNTIF($J$1:J213,_xlpm.candidatos),
INDEX(_xlpm.candidatos,MATCH(MIN(_xlpm.asignados),_xlpm.asignados,0))
)))</f>
        <v>#REF!</v>
      </c>
      <c r="K214" t="e">
        <f>COUNTIFS(#REF!,B214,#REF!,G214,#REF!,"&gt;0")</f>
        <v>#REF!</v>
      </c>
      <c r="L214" t="e">
        <f t="shared" si="3"/>
        <v>#REF!</v>
      </c>
    </row>
    <row r="215" spans="10:12">
      <c r="J215" t="e" cm="1">
        <f t="array" ref="J215">IF(L215="Sin candidato","Sin candidato",
IF(L215="Directa",
INDEX(_xlfn._xlws.FILTER(#REF!,(#REF!=B215)*(#REF!=G215)*(#REF!&gt;0)),1),
_xlfn.LET(
_xlpm.candidatos,_xlfn._xlws.FILTER(#REF!,(#REF!=B215)*(#REF!=G215)*(#REF!&gt;0)),
_xlpm.asignados,COUNTIF($J$1:J214,_xlpm.candidatos),
INDEX(_xlpm.candidatos,MATCH(MIN(_xlpm.asignados),_xlpm.asignados,0))
)))</f>
        <v>#REF!</v>
      </c>
      <c r="K215" t="e">
        <f>COUNTIFS(#REF!,B215,#REF!,G215,#REF!,"&gt;0")</f>
        <v>#REF!</v>
      </c>
      <c r="L215" t="e">
        <f t="shared" si="3"/>
        <v>#REF!</v>
      </c>
    </row>
    <row r="216" spans="10:12">
      <c r="J216" t="e" cm="1">
        <f t="array" ref="J216">IF(L216="Sin candidato","Sin candidato",
IF(L216="Directa",
INDEX(_xlfn._xlws.FILTER(#REF!,(#REF!=B216)*(#REF!=G216)*(#REF!&gt;0)),1),
_xlfn.LET(
_xlpm.candidatos,_xlfn._xlws.FILTER(#REF!,(#REF!=B216)*(#REF!=G216)*(#REF!&gt;0)),
_xlpm.asignados,COUNTIF($J$1:J215,_xlpm.candidatos),
INDEX(_xlpm.candidatos,MATCH(MIN(_xlpm.asignados),_xlpm.asignados,0))
)))</f>
        <v>#REF!</v>
      </c>
      <c r="K216" t="e">
        <f>COUNTIFS(#REF!,B216,#REF!,G216,#REF!,"&gt;0")</f>
        <v>#REF!</v>
      </c>
      <c r="L216" t="e">
        <f t="shared" si="3"/>
        <v>#REF!</v>
      </c>
    </row>
    <row r="217" spans="10:12">
      <c r="J217" t="e" cm="1">
        <f t="array" ref="J217">IF(L217="Sin candidato","Sin candidato",
IF(L217="Directa",
INDEX(_xlfn._xlws.FILTER(#REF!,(#REF!=B217)*(#REF!=G217)*(#REF!&gt;0)),1),
_xlfn.LET(
_xlpm.candidatos,_xlfn._xlws.FILTER(#REF!,(#REF!=B217)*(#REF!=G217)*(#REF!&gt;0)),
_xlpm.asignados,COUNTIF($J$1:J216,_xlpm.candidatos),
INDEX(_xlpm.candidatos,MATCH(MIN(_xlpm.asignados),_xlpm.asignados,0))
)))</f>
        <v>#REF!</v>
      </c>
      <c r="K217" t="e">
        <f>COUNTIFS(#REF!,B217,#REF!,G217,#REF!,"&gt;0")</f>
        <v>#REF!</v>
      </c>
      <c r="L217" t="e">
        <f t="shared" si="3"/>
        <v>#REF!</v>
      </c>
    </row>
    <row r="218" spans="10:12">
      <c r="J218" t="e" cm="1">
        <f t="array" ref="J218">IF(L218="Sin candidato","Sin candidato",
IF(L218="Directa",
INDEX(_xlfn._xlws.FILTER(#REF!,(#REF!=B218)*(#REF!=G218)*(#REF!&gt;0)),1),
_xlfn.LET(
_xlpm.candidatos,_xlfn._xlws.FILTER(#REF!,(#REF!=B218)*(#REF!=G218)*(#REF!&gt;0)),
_xlpm.asignados,COUNTIF($J$1:J217,_xlpm.candidatos),
INDEX(_xlpm.candidatos,MATCH(MIN(_xlpm.asignados),_xlpm.asignados,0))
)))</f>
        <v>#REF!</v>
      </c>
      <c r="K218" t="e">
        <f>COUNTIFS(#REF!,B218,#REF!,G218,#REF!,"&gt;0")</f>
        <v>#REF!</v>
      </c>
      <c r="L218" t="e">
        <f t="shared" si="3"/>
        <v>#REF!</v>
      </c>
    </row>
    <row r="219" spans="10:12">
      <c r="J219" t="e" cm="1">
        <f t="array" ref="J219">IF(L219="Sin candidato","Sin candidato",
IF(L219="Directa",
INDEX(_xlfn._xlws.FILTER(#REF!,(#REF!=B219)*(#REF!=G219)*(#REF!&gt;0)),1),
_xlfn.LET(
_xlpm.candidatos,_xlfn._xlws.FILTER(#REF!,(#REF!=B219)*(#REF!=G219)*(#REF!&gt;0)),
_xlpm.asignados,COUNTIF($J$1:J218,_xlpm.candidatos),
INDEX(_xlpm.candidatos,MATCH(MIN(_xlpm.asignados),_xlpm.asignados,0))
)))</f>
        <v>#REF!</v>
      </c>
      <c r="K219" t="e">
        <f>COUNTIFS(#REF!,B219,#REF!,G219,#REF!,"&gt;0")</f>
        <v>#REF!</v>
      </c>
      <c r="L219" t="e">
        <f t="shared" si="3"/>
        <v>#REF!</v>
      </c>
    </row>
    <row r="220" spans="10:12">
      <c r="J220" t="e" cm="1">
        <f t="array" ref="J220">IF(L220="Sin candidato","Sin candidato",
IF(L220="Directa",
INDEX(_xlfn._xlws.FILTER(#REF!,(#REF!=B220)*(#REF!=G220)*(#REF!&gt;0)),1),
_xlfn.LET(
_xlpm.candidatos,_xlfn._xlws.FILTER(#REF!,(#REF!=B220)*(#REF!=G220)*(#REF!&gt;0)),
_xlpm.asignados,COUNTIF($J$1:J219,_xlpm.candidatos),
INDEX(_xlpm.candidatos,MATCH(MIN(_xlpm.asignados),_xlpm.asignados,0))
)))</f>
        <v>#REF!</v>
      </c>
      <c r="K220" t="e">
        <f>COUNTIFS(#REF!,B220,#REF!,G220,#REF!,"&gt;0")</f>
        <v>#REF!</v>
      </c>
      <c r="L220" t="e">
        <f t="shared" si="3"/>
        <v>#REF!</v>
      </c>
    </row>
    <row r="221" spans="10:12">
      <c r="J221" t="e" cm="1">
        <f t="array" ref="J221">IF(L221="Sin candidato","Sin candidato",
IF(L221="Directa",
INDEX(_xlfn._xlws.FILTER(#REF!,(#REF!=B221)*(#REF!=G221)*(#REF!&gt;0)),1),
_xlfn.LET(
_xlpm.candidatos,_xlfn._xlws.FILTER(#REF!,(#REF!=B221)*(#REF!=G221)*(#REF!&gt;0)),
_xlpm.asignados,COUNTIF($J$1:J220,_xlpm.candidatos),
INDEX(_xlpm.candidatos,MATCH(MIN(_xlpm.asignados),_xlpm.asignados,0))
)))</f>
        <v>#REF!</v>
      </c>
      <c r="K221" t="e">
        <f>COUNTIFS(#REF!,B221,#REF!,G221,#REF!,"&gt;0")</f>
        <v>#REF!</v>
      </c>
      <c r="L221" t="e">
        <f t="shared" si="3"/>
        <v>#REF!</v>
      </c>
    </row>
    <row r="222" spans="10:12">
      <c r="J222" t="e" cm="1">
        <f t="array" ref="J222">IF(L222="Sin candidato","Sin candidato",
IF(L222="Directa",
INDEX(_xlfn._xlws.FILTER(#REF!,(#REF!=B222)*(#REF!=G222)*(#REF!&gt;0)),1),
_xlfn.LET(
_xlpm.candidatos,_xlfn._xlws.FILTER(#REF!,(#REF!=B222)*(#REF!=G222)*(#REF!&gt;0)),
_xlpm.asignados,COUNTIF($J$1:J221,_xlpm.candidatos),
INDEX(_xlpm.candidatos,MATCH(MIN(_xlpm.asignados),_xlpm.asignados,0))
)))</f>
        <v>#REF!</v>
      </c>
      <c r="K222" t="e">
        <f>COUNTIFS(#REF!,B222,#REF!,G222,#REF!,"&gt;0")</f>
        <v>#REF!</v>
      </c>
      <c r="L222" t="e">
        <f t="shared" si="3"/>
        <v>#REF!</v>
      </c>
    </row>
    <row r="223" spans="10:12">
      <c r="J223" t="e" cm="1">
        <f t="array" ref="J223">IF(L223="Sin candidato","Sin candidato",
IF(L223="Directa",
INDEX(_xlfn._xlws.FILTER(#REF!,(#REF!=B223)*(#REF!=G223)*(#REF!&gt;0)),1),
_xlfn.LET(
_xlpm.candidatos,_xlfn._xlws.FILTER(#REF!,(#REF!=B223)*(#REF!=G223)*(#REF!&gt;0)),
_xlpm.asignados,COUNTIF($J$1:J222,_xlpm.candidatos),
INDEX(_xlpm.candidatos,MATCH(MIN(_xlpm.asignados),_xlpm.asignados,0))
)))</f>
        <v>#REF!</v>
      </c>
      <c r="K223" t="e">
        <f>COUNTIFS(#REF!,B223,#REF!,G223,#REF!,"&gt;0")</f>
        <v>#REF!</v>
      </c>
      <c r="L223" t="e">
        <f t="shared" si="3"/>
        <v>#REF!</v>
      </c>
    </row>
    <row r="224" spans="10:12">
      <c r="J224" t="e" cm="1">
        <f t="array" ref="J224">IF(L224="Sin candidato","Sin candidato",
IF(L224="Directa",
INDEX(_xlfn._xlws.FILTER(#REF!,(#REF!=B224)*(#REF!=G224)*(#REF!&gt;0)),1),
_xlfn.LET(
_xlpm.candidatos,_xlfn._xlws.FILTER(#REF!,(#REF!=B224)*(#REF!=G224)*(#REF!&gt;0)),
_xlpm.asignados,COUNTIF($J$1:J223,_xlpm.candidatos),
INDEX(_xlpm.candidatos,MATCH(MIN(_xlpm.asignados),_xlpm.asignados,0))
)))</f>
        <v>#REF!</v>
      </c>
      <c r="K224" t="e">
        <f>COUNTIFS(#REF!,B224,#REF!,G224,#REF!,"&gt;0")</f>
        <v>#REF!</v>
      </c>
      <c r="L224" t="e">
        <f t="shared" si="3"/>
        <v>#REF!</v>
      </c>
    </row>
    <row r="225" spans="10:12">
      <c r="J225" t="e" cm="1">
        <f t="array" ref="J225">IF(L225="Sin candidato","Sin candidato",
IF(L225="Directa",
INDEX(_xlfn._xlws.FILTER(#REF!,(#REF!=B225)*(#REF!=G225)*(#REF!&gt;0)),1),
_xlfn.LET(
_xlpm.candidatos,_xlfn._xlws.FILTER(#REF!,(#REF!=B225)*(#REF!=G225)*(#REF!&gt;0)),
_xlpm.asignados,COUNTIF($J$1:J224,_xlpm.candidatos),
INDEX(_xlpm.candidatos,MATCH(MIN(_xlpm.asignados),_xlpm.asignados,0))
)))</f>
        <v>#REF!</v>
      </c>
      <c r="K225" t="e">
        <f>COUNTIFS(#REF!,B225,#REF!,G225,#REF!,"&gt;0")</f>
        <v>#REF!</v>
      </c>
      <c r="L225" t="e">
        <f t="shared" si="3"/>
        <v>#REF!</v>
      </c>
    </row>
    <row r="226" spans="10:12">
      <c r="J226" t="e" cm="1">
        <f t="array" ref="J226">IF(L226="Sin candidato","Sin candidato",
IF(L226="Directa",
INDEX(_xlfn._xlws.FILTER(#REF!,(#REF!=B226)*(#REF!=G226)*(#REF!&gt;0)),1),
_xlfn.LET(
_xlpm.candidatos,_xlfn._xlws.FILTER(#REF!,(#REF!=B226)*(#REF!=G226)*(#REF!&gt;0)),
_xlpm.asignados,COUNTIF($J$1:J225,_xlpm.candidatos),
INDEX(_xlpm.candidatos,MATCH(MIN(_xlpm.asignados),_xlpm.asignados,0))
)))</f>
        <v>#REF!</v>
      </c>
      <c r="K226" t="e">
        <f>COUNTIFS(#REF!,B226,#REF!,G226,#REF!,"&gt;0")</f>
        <v>#REF!</v>
      </c>
      <c r="L226" t="e">
        <f t="shared" si="3"/>
        <v>#REF!</v>
      </c>
    </row>
    <row r="227" spans="10:12">
      <c r="J227" t="e" cm="1">
        <f t="array" ref="J227">IF(L227="Sin candidato","Sin candidato",
IF(L227="Directa",
INDEX(_xlfn._xlws.FILTER(#REF!,(#REF!=B227)*(#REF!=G227)*(#REF!&gt;0)),1),
_xlfn.LET(
_xlpm.candidatos,_xlfn._xlws.FILTER(#REF!,(#REF!=B227)*(#REF!=G227)*(#REF!&gt;0)),
_xlpm.asignados,COUNTIF($J$1:J226,_xlpm.candidatos),
INDEX(_xlpm.candidatos,MATCH(MIN(_xlpm.asignados),_xlpm.asignados,0))
)))</f>
        <v>#REF!</v>
      </c>
      <c r="K227" t="e">
        <f>COUNTIFS(#REF!,B227,#REF!,G227,#REF!,"&gt;0")</f>
        <v>#REF!</v>
      </c>
      <c r="L227" t="e">
        <f t="shared" si="3"/>
        <v>#REF!</v>
      </c>
    </row>
    <row r="228" spans="10:12">
      <c r="J228" t="e" cm="1">
        <f t="array" ref="J228">IF(L228="Sin candidato","Sin candidato",
IF(L228="Directa",
INDEX(_xlfn._xlws.FILTER(#REF!,(#REF!=B228)*(#REF!=G228)*(#REF!&gt;0)),1),
_xlfn.LET(
_xlpm.candidatos,_xlfn._xlws.FILTER(#REF!,(#REF!=B228)*(#REF!=G228)*(#REF!&gt;0)),
_xlpm.asignados,COUNTIF($J$1:J227,_xlpm.candidatos),
INDEX(_xlpm.candidatos,MATCH(MIN(_xlpm.asignados),_xlpm.asignados,0))
)))</f>
        <v>#REF!</v>
      </c>
      <c r="K228" t="e">
        <f>COUNTIFS(#REF!,B228,#REF!,G228,#REF!,"&gt;0")</f>
        <v>#REF!</v>
      </c>
      <c r="L228" t="e">
        <f t="shared" si="3"/>
        <v>#REF!</v>
      </c>
    </row>
    <row r="229" spans="10:12">
      <c r="J229" t="e" cm="1">
        <f t="array" ref="J229">IF(L229="Sin candidato","Sin candidato",
IF(L229="Directa",
INDEX(_xlfn._xlws.FILTER(#REF!,(#REF!=B229)*(#REF!=G229)*(#REF!&gt;0)),1),
_xlfn.LET(
_xlpm.candidatos,_xlfn._xlws.FILTER(#REF!,(#REF!=B229)*(#REF!=G229)*(#REF!&gt;0)),
_xlpm.asignados,COUNTIF($J$1:J228,_xlpm.candidatos),
INDEX(_xlpm.candidatos,MATCH(MIN(_xlpm.asignados),_xlpm.asignados,0))
)))</f>
        <v>#REF!</v>
      </c>
      <c r="K229" t="e">
        <f>COUNTIFS(#REF!,B229,#REF!,G229,#REF!,"&gt;0")</f>
        <v>#REF!</v>
      </c>
      <c r="L229" t="e">
        <f t="shared" si="3"/>
        <v>#REF!</v>
      </c>
    </row>
    <row r="230" spans="10:12">
      <c r="J230" t="e" cm="1">
        <f t="array" ref="J230">IF(L230="Sin candidato","Sin candidato",
IF(L230="Directa",
INDEX(_xlfn._xlws.FILTER(#REF!,(#REF!=B230)*(#REF!=G230)*(#REF!&gt;0)),1),
_xlfn.LET(
_xlpm.candidatos,_xlfn._xlws.FILTER(#REF!,(#REF!=B230)*(#REF!=G230)*(#REF!&gt;0)),
_xlpm.asignados,COUNTIF($J$1:J229,_xlpm.candidatos),
INDEX(_xlpm.candidatos,MATCH(MIN(_xlpm.asignados),_xlpm.asignados,0))
)))</f>
        <v>#REF!</v>
      </c>
      <c r="K230" t="e">
        <f>COUNTIFS(#REF!,B230,#REF!,G230,#REF!,"&gt;0")</f>
        <v>#REF!</v>
      </c>
      <c r="L230" t="e">
        <f t="shared" si="3"/>
        <v>#REF!</v>
      </c>
    </row>
    <row r="231" spans="10:12">
      <c r="J231" t="e" cm="1">
        <f t="array" ref="J231">IF(L231="Sin candidato","Sin candidato",
IF(L231="Directa",
INDEX(_xlfn._xlws.FILTER(#REF!,(#REF!=B231)*(#REF!=G231)*(#REF!&gt;0)),1),
_xlfn.LET(
_xlpm.candidatos,_xlfn._xlws.FILTER(#REF!,(#REF!=B231)*(#REF!=G231)*(#REF!&gt;0)),
_xlpm.asignados,COUNTIF($J$1:J230,_xlpm.candidatos),
INDEX(_xlpm.candidatos,MATCH(MIN(_xlpm.asignados),_xlpm.asignados,0))
)))</f>
        <v>#REF!</v>
      </c>
      <c r="K231" t="e">
        <f>COUNTIFS(#REF!,B231,#REF!,G231,#REF!,"&gt;0")</f>
        <v>#REF!</v>
      </c>
      <c r="L231" t="e">
        <f t="shared" si="3"/>
        <v>#REF!</v>
      </c>
    </row>
    <row r="232" spans="10:12">
      <c r="J232" t="e" cm="1">
        <f t="array" ref="J232">IF(L232="Sin candidato","Sin candidato",
IF(L232="Directa",
INDEX(_xlfn._xlws.FILTER(#REF!,(#REF!=B232)*(#REF!=G232)*(#REF!&gt;0)),1),
_xlfn.LET(
_xlpm.candidatos,_xlfn._xlws.FILTER(#REF!,(#REF!=B232)*(#REF!=G232)*(#REF!&gt;0)),
_xlpm.asignados,COUNTIF($J$1:J231,_xlpm.candidatos),
INDEX(_xlpm.candidatos,MATCH(MIN(_xlpm.asignados),_xlpm.asignados,0))
)))</f>
        <v>#REF!</v>
      </c>
      <c r="K232" t="e">
        <f>COUNTIFS(#REF!,B232,#REF!,G232,#REF!,"&gt;0")</f>
        <v>#REF!</v>
      </c>
      <c r="L232" t="e">
        <f t="shared" si="3"/>
        <v>#REF!</v>
      </c>
    </row>
    <row r="233" spans="10:12">
      <c r="J233" t="e" cm="1">
        <f t="array" ref="J233">IF(L233="Sin candidato","Sin candidato",
IF(L233="Directa",
INDEX(_xlfn._xlws.FILTER(#REF!,(#REF!=B233)*(#REF!=G233)*(#REF!&gt;0)),1),
_xlfn.LET(
_xlpm.candidatos,_xlfn._xlws.FILTER(#REF!,(#REF!=B233)*(#REF!=G233)*(#REF!&gt;0)),
_xlpm.asignados,COUNTIF($J$1:J232,_xlpm.candidatos),
INDEX(_xlpm.candidatos,MATCH(MIN(_xlpm.asignados),_xlpm.asignados,0))
)))</f>
        <v>#REF!</v>
      </c>
      <c r="K233" t="e">
        <f>COUNTIFS(#REF!,B233,#REF!,G233,#REF!,"&gt;0")</f>
        <v>#REF!</v>
      </c>
      <c r="L233" t="e">
        <f t="shared" si="3"/>
        <v>#REF!</v>
      </c>
    </row>
    <row r="234" spans="10:12">
      <c r="J234" t="e" cm="1">
        <f t="array" ref="J234">IF(L234="Sin candidato","Sin candidato",
IF(L234="Directa",
INDEX(_xlfn._xlws.FILTER(#REF!,(#REF!=B234)*(#REF!=G234)*(#REF!&gt;0)),1),
_xlfn.LET(
_xlpm.candidatos,_xlfn._xlws.FILTER(#REF!,(#REF!=B234)*(#REF!=G234)*(#REF!&gt;0)),
_xlpm.asignados,COUNTIF($J$1:J233,_xlpm.candidatos),
INDEX(_xlpm.candidatos,MATCH(MIN(_xlpm.asignados),_xlpm.asignados,0))
)))</f>
        <v>#REF!</v>
      </c>
      <c r="K234" t="e">
        <f>COUNTIFS(#REF!,B234,#REF!,G234,#REF!,"&gt;0")</f>
        <v>#REF!</v>
      </c>
      <c r="L234" t="e">
        <f t="shared" si="3"/>
        <v>#REF!</v>
      </c>
    </row>
    <row r="235" spans="10:12">
      <c r="J235" t="e" cm="1">
        <f t="array" ref="J235">IF(L235="Sin candidato","Sin candidato",
IF(L235="Directa",
INDEX(_xlfn._xlws.FILTER(#REF!,(#REF!=B235)*(#REF!=G235)*(#REF!&gt;0)),1),
_xlfn.LET(
_xlpm.candidatos,_xlfn._xlws.FILTER(#REF!,(#REF!=B235)*(#REF!=G235)*(#REF!&gt;0)),
_xlpm.asignados,COUNTIF($J$1:J234,_xlpm.candidatos),
INDEX(_xlpm.candidatos,MATCH(MIN(_xlpm.asignados),_xlpm.asignados,0))
)))</f>
        <v>#REF!</v>
      </c>
      <c r="K235" t="e">
        <f>COUNTIFS(#REF!,B235,#REF!,G235,#REF!,"&gt;0")</f>
        <v>#REF!</v>
      </c>
      <c r="L235" t="e">
        <f t="shared" si="3"/>
        <v>#REF!</v>
      </c>
    </row>
    <row r="236" spans="10:12">
      <c r="J236" t="e" cm="1">
        <f t="array" ref="J236">IF(L236="Sin candidato","Sin candidato",
IF(L236="Directa",
INDEX(_xlfn._xlws.FILTER(#REF!,(#REF!=B236)*(#REF!=G236)*(#REF!&gt;0)),1),
_xlfn.LET(
_xlpm.candidatos,_xlfn._xlws.FILTER(#REF!,(#REF!=B236)*(#REF!=G236)*(#REF!&gt;0)),
_xlpm.asignados,COUNTIF($J$1:J235,_xlpm.candidatos),
INDEX(_xlpm.candidatos,MATCH(MIN(_xlpm.asignados),_xlpm.asignados,0))
)))</f>
        <v>#REF!</v>
      </c>
      <c r="K236" t="e">
        <f>COUNTIFS(#REF!,B236,#REF!,G236,#REF!,"&gt;0")</f>
        <v>#REF!</v>
      </c>
      <c r="L236" t="e">
        <f t="shared" si="3"/>
        <v>#REF!</v>
      </c>
    </row>
    <row r="237" spans="10:12">
      <c r="J237" t="e" cm="1">
        <f t="array" ref="J237">IF(L237="Sin candidato","Sin candidato",
IF(L237="Directa",
INDEX(_xlfn._xlws.FILTER(#REF!,(#REF!=B237)*(#REF!=G237)*(#REF!&gt;0)),1),
_xlfn.LET(
_xlpm.candidatos,_xlfn._xlws.FILTER(#REF!,(#REF!=B237)*(#REF!=G237)*(#REF!&gt;0)),
_xlpm.asignados,COUNTIF($J$1:J236,_xlpm.candidatos),
INDEX(_xlpm.candidatos,MATCH(MIN(_xlpm.asignados),_xlpm.asignados,0))
)))</f>
        <v>#REF!</v>
      </c>
      <c r="K237" t="e">
        <f>COUNTIFS(#REF!,B237,#REF!,G237,#REF!,"&gt;0")</f>
        <v>#REF!</v>
      </c>
      <c r="L237" t="e">
        <f t="shared" si="3"/>
        <v>#REF!</v>
      </c>
    </row>
    <row r="238" spans="10:12">
      <c r="J238" t="e" cm="1">
        <f t="array" ref="J238">IF(L238="Sin candidato","Sin candidato",
IF(L238="Directa",
INDEX(_xlfn._xlws.FILTER(#REF!,(#REF!=B238)*(#REF!=G238)*(#REF!&gt;0)),1),
_xlfn.LET(
_xlpm.candidatos,_xlfn._xlws.FILTER(#REF!,(#REF!=B238)*(#REF!=G238)*(#REF!&gt;0)),
_xlpm.asignados,COUNTIF($J$1:J237,_xlpm.candidatos),
INDEX(_xlpm.candidatos,MATCH(MIN(_xlpm.asignados),_xlpm.asignados,0))
)))</f>
        <v>#REF!</v>
      </c>
      <c r="K238" t="e">
        <f>COUNTIFS(#REF!,B238,#REF!,G238,#REF!,"&gt;0")</f>
        <v>#REF!</v>
      </c>
      <c r="L238" t="e">
        <f t="shared" si="3"/>
        <v>#REF!</v>
      </c>
    </row>
    <row r="239" spans="10:12">
      <c r="J239" t="e" cm="1">
        <f t="array" ref="J239">IF(L239="Sin candidato","Sin candidato",
IF(L239="Directa",
INDEX(_xlfn._xlws.FILTER(#REF!,(#REF!=B239)*(#REF!=G239)*(#REF!&gt;0)),1),
_xlfn.LET(
_xlpm.candidatos,_xlfn._xlws.FILTER(#REF!,(#REF!=B239)*(#REF!=G239)*(#REF!&gt;0)),
_xlpm.asignados,COUNTIF($J$1:J238,_xlpm.candidatos),
INDEX(_xlpm.candidatos,MATCH(MIN(_xlpm.asignados),_xlpm.asignados,0))
)))</f>
        <v>#REF!</v>
      </c>
      <c r="K239" t="e">
        <f>COUNTIFS(#REF!,B239,#REF!,G239,#REF!,"&gt;0")</f>
        <v>#REF!</v>
      </c>
      <c r="L239" t="e">
        <f t="shared" si="3"/>
        <v>#REF!</v>
      </c>
    </row>
    <row r="240" spans="10:12">
      <c r="J240" t="e" cm="1">
        <f t="array" ref="J240">IF(L240="Sin candidato","Sin candidato",
IF(L240="Directa",
INDEX(_xlfn._xlws.FILTER(#REF!,(#REF!=B240)*(#REF!=G240)*(#REF!&gt;0)),1),
_xlfn.LET(
_xlpm.candidatos,_xlfn._xlws.FILTER(#REF!,(#REF!=B240)*(#REF!=G240)*(#REF!&gt;0)),
_xlpm.asignados,COUNTIF($J$1:J239,_xlpm.candidatos),
INDEX(_xlpm.candidatos,MATCH(MIN(_xlpm.asignados),_xlpm.asignados,0))
)))</f>
        <v>#REF!</v>
      </c>
      <c r="K240" t="e">
        <f>COUNTIFS(#REF!,B240,#REF!,G240,#REF!,"&gt;0")</f>
        <v>#REF!</v>
      </c>
      <c r="L240" t="e">
        <f t="shared" si="3"/>
        <v>#REF!</v>
      </c>
    </row>
    <row r="241" spans="10:12">
      <c r="J241" t="e" cm="1">
        <f t="array" ref="J241">IF(L241="Sin candidato","Sin candidato",
IF(L241="Directa",
INDEX(_xlfn._xlws.FILTER(#REF!,(#REF!=B241)*(#REF!=G241)*(#REF!&gt;0)),1),
_xlfn.LET(
_xlpm.candidatos,_xlfn._xlws.FILTER(#REF!,(#REF!=B241)*(#REF!=G241)*(#REF!&gt;0)),
_xlpm.asignados,COUNTIF($J$1:J240,_xlpm.candidatos),
INDEX(_xlpm.candidatos,MATCH(MIN(_xlpm.asignados),_xlpm.asignados,0))
)))</f>
        <v>#REF!</v>
      </c>
      <c r="K241" t="e">
        <f>COUNTIFS(#REF!,B241,#REF!,G241,#REF!,"&gt;0")</f>
        <v>#REF!</v>
      </c>
      <c r="L241" t="e">
        <f t="shared" si="3"/>
        <v>#REF!</v>
      </c>
    </row>
    <row r="242" spans="10:12">
      <c r="J242" t="e" cm="1">
        <f t="array" ref="J242">IF(L242="Sin candidato","Sin candidato",
IF(L242="Directa",
INDEX(_xlfn._xlws.FILTER(#REF!,(#REF!=B242)*(#REF!=G242)*(#REF!&gt;0)),1),
_xlfn.LET(
_xlpm.candidatos,_xlfn._xlws.FILTER(#REF!,(#REF!=B242)*(#REF!=G242)*(#REF!&gt;0)),
_xlpm.asignados,COUNTIF($J$1:J241,_xlpm.candidatos),
INDEX(_xlpm.candidatos,MATCH(MIN(_xlpm.asignados),_xlpm.asignados,0))
)))</f>
        <v>#REF!</v>
      </c>
      <c r="K242" t="e">
        <f>COUNTIFS(#REF!,B242,#REF!,G242,#REF!,"&gt;0")</f>
        <v>#REF!</v>
      </c>
      <c r="L242" t="e">
        <f t="shared" si="3"/>
        <v>#REF!</v>
      </c>
    </row>
    <row r="243" spans="10:12">
      <c r="J243" t="e" cm="1">
        <f t="array" ref="J243">IF(L243="Sin candidato","Sin candidato",
IF(L243="Directa",
INDEX(_xlfn._xlws.FILTER(#REF!,(#REF!=B243)*(#REF!=G243)*(#REF!&gt;0)),1),
_xlfn.LET(
_xlpm.candidatos,_xlfn._xlws.FILTER(#REF!,(#REF!=B243)*(#REF!=G243)*(#REF!&gt;0)),
_xlpm.asignados,COUNTIF($J$1:J242,_xlpm.candidatos),
INDEX(_xlpm.candidatos,MATCH(MIN(_xlpm.asignados),_xlpm.asignados,0))
)))</f>
        <v>#REF!</v>
      </c>
      <c r="K243" t="e">
        <f>COUNTIFS(#REF!,B243,#REF!,G243,#REF!,"&gt;0")</f>
        <v>#REF!</v>
      </c>
      <c r="L243" t="e">
        <f t="shared" si="3"/>
        <v>#REF!</v>
      </c>
    </row>
    <row r="244" spans="10:12">
      <c r="J244" t="e" cm="1">
        <f t="array" ref="J244">IF(L244="Sin candidato","Sin candidato",
IF(L244="Directa",
INDEX(_xlfn._xlws.FILTER(#REF!,(#REF!=B244)*(#REF!=G244)*(#REF!&gt;0)),1),
_xlfn.LET(
_xlpm.candidatos,_xlfn._xlws.FILTER(#REF!,(#REF!=B244)*(#REF!=G244)*(#REF!&gt;0)),
_xlpm.asignados,COUNTIF($J$1:J243,_xlpm.candidatos),
INDEX(_xlpm.candidatos,MATCH(MIN(_xlpm.asignados),_xlpm.asignados,0))
)))</f>
        <v>#REF!</v>
      </c>
      <c r="K244" t="e">
        <f>COUNTIFS(#REF!,B244,#REF!,G244,#REF!,"&gt;0")</f>
        <v>#REF!</v>
      </c>
      <c r="L244" t="e">
        <f t="shared" si="3"/>
        <v>#REF!</v>
      </c>
    </row>
    <row r="245" spans="10:12">
      <c r="J245" t="e" cm="1">
        <f t="array" ref="J245">IF(L245="Sin candidato","Sin candidato",
IF(L245="Directa",
INDEX(_xlfn._xlws.FILTER(#REF!,(#REF!=B245)*(#REF!=G245)*(#REF!&gt;0)),1),
_xlfn.LET(
_xlpm.candidatos,_xlfn._xlws.FILTER(#REF!,(#REF!=B245)*(#REF!=G245)*(#REF!&gt;0)),
_xlpm.asignados,COUNTIF($J$1:J244,_xlpm.candidatos),
INDEX(_xlpm.candidatos,MATCH(MIN(_xlpm.asignados),_xlpm.asignados,0))
)))</f>
        <v>#REF!</v>
      </c>
      <c r="K245" t="e">
        <f>COUNTIFS(#REF!,B245,#REF!,G245,#REF!,"&gt;0")</f>
        <v>#REF!</v>
      </c>
      <c r="L245" t="e">
        <f t="shared" si="3"/>
        <v>#REF!</v>
      </c>
    </row>
    <row r="246" spans="10:12">
      <c r="J246" t="e" cm="1">
        <f t="array" ref="J246">IF(L246="Sin candidato","Sin candidato",
IF(L246="Directa",
INDEX(_xlfn._xlws.FILTER(#REF!,(#REF!=B246)*(#REF!=G246)*(#REF!&gt;0)),1),
_xlfn.LET(
_xlpm.candidatos,_xlfn._xlws.FILTER(#REF!,(#REF!=B246)*(#REF!=G246)*(#REF!&gt;0)),
_xlpm.asignados,COUNTIF($J$1:J245,_xlpm.candidatos),
INDEX(_xlpm.candidatos,MATCH(MIN(_xlpm.asignados),_xlpm.asignados,0))
)))</f>
        <v>#REF!</v>
      </c>
      <c r="K246" t="e">
        <f>COUNTIFS(#REF!,B246,#REF!,G246,#REF!,"&gt;0")</f>
        <v>#REF!</v>
      </c>
      <c r="L246" t="e">
        <f t="shared" si="3"/>
        <v>#REF!</v>
      </c>
    </row>
    <row r="247" spans="10:12">
      <c r="J247" t="e" cm="1">
        <f t="array" ref="J247">IF(L247="Sin candidato","Sin candidato",
IF(L247="Directa",
INDEX(_xlfn._xlws.FILTER(#REF!,(#REF!=B247)*(#REF!=G247)*(#REF!&gt;0)),1),
_xlfn.LET(
_xlpm.candidatos,_xlfn._xlws.FILTER(#REF!,(#REF!=B247)*(#REF!=G247)*(#REF!&gt;0)),
_xlpm.asignados,COUNTIF($J$1:J246,_xlpm.candidatos),
INDEX(_xlpm.candidatos,MATCH(MIN(_xlpm.asignados),_xlpm.asignados,0))
)))</f>
        <v>#REF!</v>
      </c>
      <c r="K247" t="e">
        <f>COUNTIFS(#REF!,B247,#REF!,G247,#REF!,"&gt;0")</f>
        <v>#REF!</v>
      </c>
      <c r="L247" t="e">
        <f t="shared" si="3"/>
        <v>#REF!</v>
      </c>
    </row>
    <row r="248" spans="10:12">
      <c r="J248" t="e" cm="1">
        <f t="array" ref="J248">IF(L248="Sin candidato","Sin candidato",
IF(L248="Directa",
INDEX(_xlfn._xlws.FILTER(#REF!,(#REF!=B248)*(#REF!=G248)*(#REF!&gt;0)),1),
_xlfn.LET(
_xlpm.candidatos,_xlfn._xlws.FILTER(#REF!,(#REF!=B248)*(#REF!=G248)*(#REF!&gt;0)),
_xlpm.asignados,COUNTIF($J$1:J247,_xlpm.candidatos),
INDEX(_xlpm.candidatos,MATCH(MIN(_xlpm.asignados),_xlpm.asignados,0))
)))</f>
        <v>#REF!</v>
      </c>
      <c r="K248" t="e">
        <f>COUNTIFS(#REF!,B248,#REF!,G248,#REF!,"&gt;0")</f>
        <v>#REF!</v>
      </c>
      <c r="L248" t="e">
        <f t="shared" si="3"/>
        <v>#REF!</v>
      </c>
    </row>
    <row r="249" spans="10:12">
      <c r="J249" t="e" cm="1">
        <f t="array" ref="J249">IF(L249="Sin candidato","Sin candidato",
IF(L249="Directa",
INDEX(_xlfn._xlws.FILTER(#REF!,(#REF!=B249)*(#REF!=G249)*(#REF!&gt;0)),1),
_xlfn.LET(
_xlpm.candidatos,_xlfn._xlws.FILTER(#REF!,(#REF!=B249)*(#REF!=G249)*(#REF!&gt;0)),
_xlpm.asignados,COUNTIF($J$1:J248,_xlpm.candidatos),
INDEX(_xlpm.candidatos,MATCH(MIN(_xlpm.asignados),_xlpm.asignados,0))
)))</f>
        <v>#REF!</v>
      </c>
      <c r="K249" t="e">
        <f>COUNTIFS(#REF!,B249,#REF!,G249,#REF!,"&gt;0")</f>
        <v>#REF!</v>
      </c>
      <c r="L249" t="e">
        <f t="shared" si="3"/>
        <v>#REF!</v>
      </c>
    </row>
    <row r="250" spans="10:12">
      <c r="J250" t="e" cm="1">
        <f t="array" ref="J250">IF(L250="Sin candidato","Sin candidato",
IF(L250="Directa",
INDEX(_xlfn._xlws.FILTER(#REF!,(#REF!=B250)*(#REF!=G250)*(#REF!&gt;0)),1),
_xlfn.LET(
_xlpm.candidatos,_xlfn._xlws.FILTER(#REF!,(#REF!=B250)*(#REF!=G250)*(#REF!&gt;0)),
_xlpm.asignados,COUNTIF($J$1:J249,_xlpm.candidatos),
INDEX(_xlpm.candidatos,MATCH(MIN(_xlpm.asignados),_xlpm.asignados,0))
)))</f>
        <v>#REF!</v>
      </c>
      <c r="K250" t="e">
        <f>COUNTIFS(#REF!,B250,#REF!,G250,#REF!,"&gt;0")</f>
        <v>#REF!</v>
      </c>
      <c r="L250" t="e">
        <f t="shared" si="3"/>
        <v>#REF!</v>
      </c>
    </row>
    <row r="251" spans="10:12">
      <c r="J251" t="e" cm="1">
        <f t="array" ref="J251">IF(L251="Sin candidato","Sin candidato",
IF(L251="Directa",
INDEX(_xlfn._xlws.FILTER(#REF!,(#REF!=B251)*(#REF!=G251)*(#REF!&gt;0)),1),
_xlfn.LET(
_xlpm.candidatos,_xlfn._xlws.FILTER(#REF!,(#REF!=B251)*(#REF!=G251)*(#REF!&gt;0)),
_xlpm.asignados,COUNTIF($J$1:J250,_xlpm.candidatos),
INDEX(_xlpm.candidatos,MATCH(MIN(_xlpm.asignados),_xlpm.asignados,0))
)))</f>
        <v>#REF!</v>
      </c>
      <c r="K251" t="e">
        <f>COUNTIFS(#REF!,B251,#REF!,G251,#REF!,"&gt;0")</f>
        <v>#REF!</v>
      </c>
      <c r="L251" t="e">
        <f t="shared" si="3"/>
        <v>#REF!</v>
      </c>
    </row>
    <row r="252" spans="10:12">
      <c r="J252" t="e" cm="1">
        <f t="array" ref="J252">IF(L252="Sin candidato","Sin candidato",
IF(L252="Directa",
INDEX(_xlfn._xlws.FILTER(#REF!,(#REF!=B252)*(#REF!=G252)*(#REF!&gt;0)),1),
_xlfn.LET(
_xlpm.candidatos,_xlfn._xlws.FILTER(#REF!,(#REF!=B252)*(#REF!=G252)*(#REF!&gt;0)),
_xlpm.asignados,COUNTIF($J$1:J251,_xlpm.candidatos),
INDEX(_xlpm.candidatos,MATCH(MIN(_xlpm.asignados),_xlpm.asignados,0))
)))</f>
        <v>#REF!</v>
      </c>
      <c r="K252" t="e">
        <f>COUNTIFS(#REF!,B252,#REF!,G252,#REF!,"&gt;0")</f>
        <v>#REF!</v>
      </c>
      <c r="L252" t="e">
        <f t="shared" si="3"/>
        <v>#REF!</v>
      </c>
    </row>
    <row r="253" spans="10:12">
      <c r="J253" t="e" cm="1">
        <f t="array" ref="J253">IF(L253="Sin candidato","Sin candidato",
IF(L253="Directa",
INDEX(_xlfn._xlws.FILTER(#REF!,(#REF!=B253)*(#REF!=G253)*(#REF!&gt;0)),1),
_xlfn.LET(
_xlpm.candidatos,_xlfn._xlws.FILTER(#REF!,(#REF!=B253)*(#REF!=G253)*(#REF!&gt;0)),
_xlpm.asignados,COUNTIF($J$1:J252,_xlpm.candidatos),
INDEX(_xlpm.candidatos,MATCH(MIN(_xlpm.asignados),_xlpm.asignados,0))
)))</f>
        <v>#REF!</v>
      </c>
      <c r="K253" t="e">
        <f>COUNTIFS(#REF!,B253,#REF!,G253,#REF!,"&gt;0")</f>
        <v>#REF!</v>
      </c>
      <c r="L253" t="e">
        <f t="shared" si="3"/>
        <v>#REF!</v>
      </c>
    </row>
    <row r="254" spans="10:12">
      <c r="J254" t="e" cm="1">
        <f t="array" ref="J254">IF(L254="Sin candidato","Sin candidato",
IF(L254="Directa",
INDEX(_xlfn._xlws.FILTER(#REF!,(#REF!=B254)*(#REF!=G254)*(#REF!&gt;0)),1),
_xlfn.LET(
_xlpm.candidatos,_xlfn._xlws.FILTER(#REF!,(#REF!=B254)*(#REF!=G254)*(#REF!&gt;0)),
_xlpm.asignados,COUNTIF($J$1:J253,_xlpm.candidatos),
INDEX(_xlpm.candidatos,MATCH(MIN(_xlpm.asignados),_xlpm.asignados,0))
)))</f>
        <v>#REF!</v>
      </c>
      <c r="K254" t="e">
        <f>COUNTIFS(#REF!,B254,#REF!,G254,#REF!,"&gt;0")</f>
        <v>#REF!</v>
      </c>
      <c r="L254" t="e">
        <f t="shared" si="3"/>
        <v>#REF!</v>
      </c>
    </row>
    <row r="255" spans="10:12">
      <c r="J255" t="e" cm="1">
        <f t="array" ref="J255">IF(L255="Sin candidato","Sin candidato",
IF(L255="Directa",
INDEX(_xlfn._xlws.FILTER(#REF!,(#REF!=B255)*(#REF!=G255)*(#REF!&gt;0)),1),
_xlfn.LET(
_xlpm.candidatos,_xlfn._xlws.FILTER(#REF!,(#REF!=B255)*(#REF!=G255)*(#REF!&gt;0)),
_xlpm.asignados,COUNTIF($J$1:J254,_xlpm.candidatos),
INDEX(_xlpm.candidatos,MATCH(MIN(_xlpm.asignados),_xlpm.asignados,0))
)))</f>
        <v>#REF!</v>
      </c>
      <c r="K255" t="e">
        <f>COUNTIFS(#REF!,B255,#REF!,G255,#REF!,"&gt;0")</f>
        <v>#REF!</v>
      </c>
      <c r="L255" t="e">
        <f t="shared" si="3"/>
        <v>#REF!</v>
      </c>
    </row>
    <row r="256" spans="10:12">
      <c r="J256" t="e" cm="1">
        <f t="array" ref="J256">IF(L256="Sin candidato","Sin candidato",
IF(L256="Directa",
INDEX(_xlfn._xlws.FILTER(#REF!,(#REF!=B256)*(#REF!=G256)*(#REF!&gt;0)),1),
_xlfn.LET(
_xlpm.candidatos,_xlfn._xlws.FILTER(#REF!,(#REF!=B256)*(#REF!=G256)*(#REF!&gt;0)),
_xlpm.asignados,COUNTIF($J$1:J255,_xlpm.candidatos),
INDEX(_xlpm.candidatos,MATCH(MIN(_xlpm.asignados),_xlpm.asignados,0))
)))</f>
        <v>#REF!</v>
      </c>
      <c r="K256" t="e">
        <f>COUNTIFS(#REF!,B256,#REF!,G256,#REF!,"&gt;0")</f>
        <v>#REF!</v>
      </c>
      <c r="L256" t="e">
        <f t="shared" si="3"/>
        <v>#REF!</v>
      </c>
    </row>
    <row r="257" spans="10:12">
      <c r="J257" t="e" cm="1">
        <f t="array" ref="J257">IF(L257="Sin candidato","Sin candidato",
IF(L257="Directa",
INDEX(_xlfn._xlws.FILTER(#REF!,(#REF!=B257)*(#REF!=G257)*(#REF!&gt;0)),1),
_xlfn.LET(
_xlpm.candidatos,_xlfn._xlws.FILTER(#REF!,(#REF!=B257)*(#REF!=G257)*(#REF!&gt;0)),
_xlpm.asignados,COUNTIF($J$1:J256,_xlpm.candidatos),
INDEX(_xlpm.candidatos,MATCH(MIN(_xlpm.asignados),_xlpm.asignados,0))
)))</f>
        <v>#REF!</v>
      </c>
      <c r="K257" t="e">
        <f>COUNTIFS(#REF!,B257,#REF!,G257,#REF!,"&gt;0")</f>
        <v>#REF!</v>
      </c>
      <c r="L257" t="e">
        <f t="shared" si="3"/>
        <v>#REF!</v>
      </c>
    </row>
    <row r="258" spans="10:12">
      <c r="J258" t="e" cm="1">
        <f t="array" ref="J258">IF(L258="Sin candidato","Sin candidato",
IF(L258="Directa",
INDEX(_xlfn._xlws.FILTER(#REF!,(#REF!=B258)*(#REF!=G258)*(#REF!&gt;0)),1),
_xlfn.LET(
_xlpm.candidatos,_xlfn._xlws.FILTER(#REF!,(#REF!=B258)*(#REF!=G258)*(#REF!&gt;0)),
_xlpm.asignados,COUNTIF($J$1:J257,_xlpm.candidatos),
INDEX(_xlpm.candidatos,MATCH(MIN(_xlpm.asignados),_xlpm.asignados,0))
)))</f>
        <v>#REF!</v>
      </c>
      <c r="K258" t="e">
        <f>COUNTIFS(#REF!,B258,#REF!,G258,#REF!,"&gt;0")</f>
        <v>#REF!</v>
      </c>
      <c r="L258" t="e">
        <f t="shared" si="3"/>
        <v>#REF!</v>
      </c>
    </row>
    <row r="259" spans="10:12">
      <c r="J259" t="e" cm="1">
        <f t="array" ref="J259">IF(L259="Sin candidato","Sin candidato",
IF(L259="Directa",
INDEX(_xlfn._xlws.FILTER(#REF!,(#REF!=B259)*(#REF!=G259)*(#REF!&gt;0)),1),
_xlfn.LET(
_xlpm.candidatos,_xlfn._xlws.FILTER(#REF!,(#REF!=B259)*(#REF!=G259)*(#REF!&gt;0)),
_xlpm.asignados,COUNTIF($J$1:J258,_xlpm.candidatos),
INDEX(_xlpm.candidatos,MATCH(MIN(_xlpm.asignados),_xlpm.asignados,0))
)))</f>
        <v>#REF!</v>
      </c>
      <c r="K259" t="e">
        <f>COUNTIFS(#REF!,B259,#REF!,G259,#REF!,"&gt;0")</f>
        <v>#REF!</v>
      </c>
      <c r="L259" t="e">
        <f t="shared" ref="L259:L322" si="4">IF(K259=0,"Sin candidato",IF(K259=1,"Directa","Balancear"))</f>
        <v>#REF!</v>
      </c>
    </row>
    <row r="260" spans="10:12">
      <c r="J260" t="e" cm="1">
        <f t="array" ref="J260">IF(L260="Sin candidato","Sin candidato",
IF(L260="Directa",
INDEX(_xlfn._xlws.FILTER(#REF!,(#REF!=B260)*(#REF!=G260)*(#REF!&gt;0)),1),
_xlfn.LET(
_xlpm.candidatos,_xlfn._xlws.FILTER(#REF!,(#REF!=B260)*(#REF!=G260)*(#REF!&gt;0)),
_xlpm.asignados,COUNTIF($J$1:J259,_xlpm.candidatos),
INDEX(_xlpm.candidatos,MATCH(MIN(_xlpm.asignados),_xlpm.asignados,0))
)))</f>
        <v>#REF!</v>
      </c>
      <c r="K260" t="e">
        <f>COUNTIFS(#REF!,B260,#REF!,G260,#REF!,"&gt;0")</f>
        <v>#REF!</v>
      </c>
      <c r="L260" t="e">
        <f t="shared" si="4"/>
        <v>#REF!</v>
      </c>
    </row>
    <row r="261" spans="10:12">
      <c r="J261" t="e" cm="1">
        <f t="array" ref="J261">IF(L261="Sin candidato","Sin candidato",
IF(L261="Directa",
INDEX(_xlfn._xlws.FILTER(#REF!,(#REF!=B261)*(#REF!=G261)*(#REF!&gt;0)),1),
_xlfn.LET(
_xlpm.candidatos,_xlfn._xlws.FILTER(#REF!,(#REF!=B261)*(#REF!=G261)*(#REF!&gt;0)),
_xlpm.asignados,COUNTIF($J$1:J260,_xlpm.candidatos),
INDEX(_xlpm.candidatos,MATCH(MIN(_xlpm.asignados),_xlpm.asignados,0))
)))</f>
        <v>#REF!</v>
      </c>
      <c r="K261" t="e">
        <f>COUNTIFS(#REF!,B261,#REF!,G261,#REF!,"&gt;0")</f>
        <v>#REF!</v>
      </c>
      <c r="L261" t="e">
        <f t="shared" si="4"/>
        <v>#REF!</v>
      </c>
    </row>
    <row r="262" spans="10:12">
      <c r="J262" t="e" cm="1">
        <f t="array" ref="J262">IF(L262="Sin candidato","Sin candidato",
IF(L262="Directa",
INDEX(_xlfn._xlws.FILTER(#REF!,(#REF!=B262)*(#REF!=G262)*(#REF!&gt;0)),1),
_xlfn.LET(
_xlpm.candidatos,_xlfn._xlws.FILTER(#REF!,(#REF!=B262)*(#REF!=G262)*(#REF!&gt;0)),
_xlpm.asignados,COUNTIF($J$1:J261,_xlpm.candidatos),
INDEX(_xlpm.candidatos,MATCH(MIN(_xlpm.asignados),_xlpm.asignados,0))
)))</f>
        <v>#REF!</v>
      </c>
      <c r="K262" t="e">
        <f>COUNTIFS(#REF!,B262,#REF!,G262,#REF!,"&gt;0")</f>
        <v>#REF!</v>
      </c>
      <c r="L262" t="e">
        <f t="shared" si="4"/>
        <v>#REF!</v>
      </c>
    </row>
    <row r="263" spans="10:12">
      <c r="J263" t="e" cm="1">
        <f t="array" ref="J263">IF(L263="Sin candidato","Sin candidato",
IF(L263="Directa",
INDEX(_xlfn._xlws.FILTER(#REF!,(#REF!=B263)*(#REF!=G263)*(#REF!&gt;0)),1),
_xlfn.LET(
_xlpm.candidatos,_xlfn._xlws.FILTER(#REF!,(#REF!=B263)*(#REF!=G263)*(#REF!&gt;0)),
_xlpm.asignados,COUNTIF($J$1:J262,_xlpm.candidatos),
INDEX(_xlpm.candidatos,MATCH(MIN(_xlpm.asignados),_xlpm.asignados,0))
)))</f>
        <v>#REF!</v>
      </c>
      <c r="K263" t="e">
        <f>COUNTIFS(#REF!,B263,#REF!,G263,#REF!,"&gt;0")</f>
        <v>#REF!</v>
      </c>
      <c r="L263" t="e">
        <f t="shared" si="4"/>
        <v>#REF!</v>
      </c>
    </row>
    <row r="264" spans="10:12">
      <c r="J264" t="e" cm="1">
        <f t="array" ref="J264">IF(L264="Sin candidato","Sin candidato",
IF(L264="Directa",
INDEX(_xlfn._xlws.FILTER(#REF!,(#REF!=B264)*(#REF!=G264)*(#REF!&gt;0)),1),
_xlfn.LET(
_xlpm.candidatos,_xlfn._xlws.FILTER(#REF!,(#REF!=B264)*(#REF!=G264)*(#REF!&gt;0)),
_xlpm.asignados,COUNTIF($J$1:J263,_xlpm.candidatos),
INDEX(_xlpm.candidatos,MATCH(MIN(_xlpm.asignados),_xlpm.asignados,0))
)))</f>
        <v>#REF!</v>
      </c>
      <c r="K264" t="e">
        <f>COUNTIFS(#REF!,B264,#REF!,G264,#REF!,"&gt;0")</f>
        <v>#REF!</v>
      </c>
      <c r="L264" t="e">
        <f t="shared" si="4"/>
        <v>#REF!</v>
      </c>
    </row>
    <row r="265" spans="10:12">
      <c r="J265" t="e" cm="1">
        <f t="array" ref="J265">IF(L265="Sin candidato","Sin candidato",
IF(L265="Directa",
INDEX(_xlfn._xlws.FILTER(#REF!,(#REF!=B265)*(#REF!=G265)*(#REF!&gt;0)),1),
_xlfn.LET(
_xlpm.candidatos,_xlfn._xlws.FILTER(#REF!,(#REF!=B265)*(#REF!=G265)*(#REF!&gt;0)),
_xlpm.asignados,COUNTIF($J$1:J264,_xlpm.candidatos),
INDEX(_xlpm.candidatos,MATCH(MIN(_xlpm.asignados),_xlpm.asignados,0))
)))</f>
        <v>#REF!</v>
      </c>
      <c r="K265" t="e">
        <f>COUNTIFS(#REF!,B265,#REF!,G265,#REF!,"&gt;0")</f>
        <v>#REF!</v>
      </c>
      <c r="L265" t="e">
        <f t="shared" si="4"/>
        <v>#REF!</v>
      </c>
    </row>
    <row r="266" spans="10:12">
      <c r="J266" t="e" cm="1">
        <f t="array" ref="J266">IF(L266="Sin candidato","Sin candidato",
IF(L266="Directa",
INDEX(_xlfn._xlws.FILTER(#REF!,(#REF!=B266)*(#REF!=G266)*(#REF!&gt;0)),1),
_xlfn.LET(
_xlpm.candidatos,_xlfn._xlws.FILTER(#REF!,(#REF!=B266)*(#REF!=G266)*(#REF!&gt;0)),
_xlpm.asignados,COUNTIF($J$1:J265,_xlpm.candidatos),
INDEX(_xlpm.candidatos,MATCH(MIN(_xlpm.asignados),_xlpm.asignados,0))
)))</f>
        <v>#REF!</v>
      </c>
      <c r="K266" t="e">
        <f>COUNTIFS(#REF!,B266,#REF!,G266,#REF!,"&gt;0")</f>
        <v>#REF!</v>
      </c>
      <c r="L266" t="e">
        <f t="shared" si="4"/>
        <v>#REF!</v>
      </c>
    </row>
    <row r="267" spans="10:12">
      <c r="J267" t="e" cm="1">
        <f t="array" ref="J267">IF(L267="Sin candidato","Sin candidato",
IF(L267="Directa",
INDEX(_xlfn._xlws.FILTER(#REF!,(#REF!=B267)*(#REF!=G267)*(#REF!&gt;0)),1),
_xlfn.LET(
_xlpm.candidatos,_xlfn._xlws.FILTER(#REF!,(#REF!=B267)*(#REF!=G267)*(#REF!&gt;0)),
_xlpm.asignados,COUNTIF($J$1:J266,_xlpm.candidatos),
INDEX(_xlpm.candidatos,MATCH(MIN(_xlpm.asignados),_xlpm.asignados,0))
)))</f>
        <v>#REF!</v>
      </c>
      <c r="K267" t="e">
        <f>COUNTIFS(#REF!,B267,#REF!,G267,#REF!,"&gt;0")</f>
        <v>#REF!</v>
      </c>
      <c r="L267" t="e">
        <f t="shared" si="4"/>
        <v>#REF!</v>
      </c>
    </row>
    <row r="268" spans="10:12">
      <c r="J268" t="e" cm="1">
        <f t="array" ref="J268">IF(L268="Sin candidato","Sin candidato",
IF(L268="Directa",
INDEX(_xlfn._xlws.FILTER(#REF!,(#REF!=B268)*(#REF!=G268)*(#REF!&gt;0)),1),
_xlfn.LET(
_xlpm.candidatos,_xlfn._xlws.FILTER(#REF!,(#REF!=B268)*(#REF!=G268)*(#REF!&gt;0)),
_xlpm.asignados,COUNTIF($J$1:J267,_xlpm.candidatos),
INDEX(_xlpm.candidatos,MATCH(MIN(_xlpm.asignados),_xlpm.asignados,0))
)))</f>
        <v>#REF!</v>
      </c>
      <c r="K268" t="e">
        <f>COUNTIFS(#REF!,B268,#REF!,G268,#REF!,"&gt;0")</f>
        <v>#REF!</v>
      </c>
      <c r="L268" t="e">
        <f t="shared" si="4"/>
        <v>#REF!</v>
      </c>
    </row>
    <row r="269" spans="10:12">
      <c r="J269" t="e" cm="1">
        <f t="array" ref="J269">IF(L269="Sin candidato","Sin candidato",
IF(L269="Directa",
INDEX(_xlfn._xlws.FILTER(#REF!,(#REF!=B269)*(#REF!=G269)*(#REF!&gt;0)),1),
_xlfn.LET(
_xlpm.candidatos,_xlfn._xlws.FILTER(#REF!,(#REF!=B269)*(#REF!=G269)*(#REF!&gt;0)),
_xlpm.asignados,COUNTIF($J$1:J268,_xlpm.candidatos),
INDEX(_xlpm.candidatos,MATCH(MIN(_xlpm.asignados),_xlpm.asignados,0))
)))</f>
        <v>#REF!</v>
      </c>
      <c r="K269" t="e">
        <f>COUNTIFS(#REF!,B269,#REF!,G269,#REF!,"&gt;0")</f>
        <v>#REF!</v>
      </c>
      <c r="L269" t="e">
        <f t="shared" si="4"/>
        <v>#REF!</v>
      </c>
    </row>
    <row r="270" spans="10:12">
      <c r="J270" t="e" cm="1">
        <f t="array" ref="J270">IF(L270="Sin candidato","Sin candidato",
IF(L270="Directa",
INDEX(_xlfn._xlws.FILTER(#REF!,(#REF!=B270)*(#REF!=G270)*(#REF!&gt;0)),1),
_xlfn.LET(
_xlpm.candidatos,_xlfn._xlws.FILTER(#REF!,(#REF!=B270)*(#REF!=G270)*(#REF!&gt;0)),
_xlpm.asignados,COUNTIF($J$1:J269,_xlpm.candidatos),
INDEX(_xlpm.candidatos,MATCH(MIN(_xlpm.asignados),_xlpm.asignados,0))
)))</f>
        <v>#REF!</v>
      </c>
      <c r="K270" t="e">
        <f>COUNTIFS(#REF!,B270,#REF!,G270,#REF!,"&gt;0")</f>
        <v>#REF!</v>
      </c>
      <c r="L270" t="e">
        <f t="shared" si="4"/>
        <v>#REF!</v>
      </c>
    </row>
    <row r="271" spans="10:12">
      <c r="J271" t="e" cm="1">
        <f t="array" ref="J271">IF(L271="Sin candidato","Sin candidato",
IF(L271="Directa",
INDEX(_xlfn._xlws.FILTER(#REF!,(#REF!=B271)*(#REF!=G271)*(#REF!&gt;0)),1),
_xlfn.LET(
_xlpm.candidatos,_xlfn._xlws.FILTER(#REF!,(#REF!=B271)*(#REF!=G271)*(#REF!&gt;0)),
_xlpm.asignados,COUNTIF($J$1:J270,_xlpm.candidatos),
INDEX(_xlpm.candidatos,MATCH(MIN(_xlpm.asignados),_xlpm.asignados,0))
)))</f>
        <v>#REF!</v>
      </c>
      <c r="K271" t="e">
        <f>COUNTIFS(#REF!,B271,#REF!,G271,#REF!,"&gt;0")</f>
        <v>#REF!</v>
      </c>
      <c r="L271" t="e">
        <f t="shared" si="4"/>
        <v>#REF!</v>
      </c>
    </row>
    <row r="272" spans="10:12">
      <c r="J272" t="e" cm="1">
        <f t="array" ref="J272">IF(L272="Sin candidato","Sin candidato",
IF(L272="Directa",
INDEX(_xlfn._xlws.FILTER(#REF!,(#REF!=B272)*(#REF!=G272)*(#REF!&gt;0)),1),
_xlfn.LET(
_xlpm.candidatos,_xlfn._xlws.FILTER(#REF!,(#REF!=B272)*(#REF!=G272)*(#REF!&gt;0)),
_xlpm.asignados,COUNTIF($J$1:J271,_xlpm.candidatos),
INDEX(_xlpm.candidatos,MATCH(MIN(_xlpm.asignados),_xlpm.asignados,0))
)))</f>
        <v>#REF!</v>
      </c>
      <c r="K272" t="e">
        <f>COUNTIFS(#REF!,B272,#REF!,G272,#REF!,"&gt;0")</f>
        <v>#REF!</v>
      </c>
      <c r="L272" t="e">
        <f t="shared" si="4"/>
        <v>#REF!</v>
      </c>
    </row>
    <row r="273" spans="10:12">
      <c r="J273" t="e" cm="1">
        <f t="array" ref="J273">IF(L273="Sin candidato","Sin candidato",
IF(L273="Directa",
INDEX(_xlfn._xlws.FILTER(#REF!,(#REF!=B273)*(#REF!=G273)*(#REF!&gt;0)),1),
_xlfn.LET(
_xlpm.candidatos,_xlfn._xlws.FILTER(#REF!,(#REF!=B273)*(#REF!=G273)*(#REF!&gt;0)),
_xlpm.asignados,COUNTIF($J$1:J272,_xlpm.candidatos),
INDEX(_xlpm.candidatos,MATCH(MIN(_xlpm.asignados),_xlpm.asignados,0))
)))</f>
        <v>#REF!</v>
      </c>
      <c r="K273" t="e">
        <f>COUNTIFS(#REF!,B273,#REF!,G273,#REF!,"&gt;0")</f>
        <v>#REF!</v>
      </c>
      <c r="L273" t="e">
        <f t="shared" si="4"/>
        <v>#REF!</v>
      </c>
    </row>
    <row r="274" spans="10:12">
      <c r="J274" t="e" cm="1">
        <f t="array" ref="J274">IF(L274="Sin candidato","Sin candidato",
IF(L274="Directa",
INDEX(_xlfn._xlws.FILTER(#REF!,(#REF!=B274)*(#REF!=G274)*(#REF!&gt;0)),1),
_xlfn.LET(
_xlpm.candidatos,_xlfn._xlws.FILTER(#REF!,(#REF!=B274)*(#REF!=G274)*(#REF!&gt;0)),
_xlpm.asignados,COUNTIF($J$1:J273,_xlpm.candidatos),
INDEX(_xlpm.candidatos,MATCH(MIN(_xlpm.asignados),_xlpm.asignados,0))
)))</f>
        <v>#REF!</v>
      </c>
      <c r="K274" t="e">
        <f>COUNTIFS(#REF!,B274,#REF!,G274,#REF!,"&gt;0")</f>
        <v>#REF!</v>
      </c>
      <c r="L274" t="e">
        <f t="shared" si="4"/>
        <v>#REF!</v>
      </c>
    </row>
    <row r="275" spans="10:12">
      <c r="J275" t="e" cm="1">
        <f t="array" ref="J275">IF(L275="Sin candidato","Sin candidato",
IF(L275="Directa",
INDEX(_xlfn._xlws.FILTER(#REF!,(#REF!=B275)*(#REF!=G275)*(#REF!&gt;0)),1),
_xlfn.LET(
_xlpm.candidatos,_xlfn._xlws.FILTER(#REF!,(#REF!=B275)*(#REF!=G275)*(#REF!&gt;0)),
_xlpm.asignados,COUNTIF($J$1:J274,_xlpm.candidatos),
INDEX(_xlpm.candidatos,MATCH(MIN(_xlpm.asignados),_xlpm.asignados,0))
)))</f>
        <v>#REF!</v>
      </c>
      <c r="K275" t="e">
        <f>COUNTIFS(#REF!,B275,#REF!,G275,#REF!,"&gt;0")</f>
        <v>#REF!</v>
      </c>
      <c r="L275" t="e">
        <f t="shared" si="4"/>
        <v>#REF!</v>
      </c>
    </row>
    <row r="276" spans="10:12">
      <c r="J276" t="e" cm="1">
        <f t="array" ref="J276">IF(L276="Sin candidato","Sin candidato",
IF(L276="Directa",
INDEX(_xlfn._xlws.FILTER(#REF!,(#REF!=B276)*(#REF!=G276)*(#REF!&gt;0)),1),
_xlfn.LET(
_xlpm.candidatos,_xlfn._xlws.FILTER(#REF!,(#REF!=B276)*(#REF!=G276)*(#REF!&gt;0)),
_xlpm.asignados,COUNTIF($J$1:J275,_xlpm.candidatos),
INDEX(_xlpm.candidatos,MATCH(MIN(_xlpm.asignados),_xlpm.asignados,0))
)))</f>
        <v>#REF!</v>
      </c>
      <c r="K276" t="e">
        <f>COUNTIFS(#REF!,B276,#REF!,G276,#REF!,"&gt;0")</f>
        <v>#REF!</v>
      </c>
      <c r="L276" t="e">
        <f t="shared" si="4"/>
        <v>#REF!</v>
      </c>
    </row>
    <row r="277" spans="10:12">
      <c r="J277" t="e" cm="1">
        <f t="array" ref="J277">IF(L277="Sin candidato","Sin candidato",
IF(L277="Directa",
INDEX(_xlfn._xlws.FILTER(#REF!,(#REF!=B277)*(#REF!=G277)*(#REF!&gt;0)),1),
_xlfn.LET(
_xlpm.candidatos,_xlfn._xlws.FILTER(#REF!,(#REF!=B277)*(#REF!=G277)*(#REF!&gt;0)),
_xlpm.asignados,COUNTIF($J$1:J276,_xlpm.candidatos),
INDEX(_xlpm.candidatos,MATCH(MIN(_xlpm.asignados),_xlpm.asignados,0))
)))</f>
        <v>#REF!</v>
      </c>
      <c r="K277" t="e">
        <f>COUNTIFS(#REF!,B277,#REF!,G277,#REF!,"&gt;0")</f>
        <v>#REF!</v>
      </c>
      <c r="L277" t="e">
        <f t="shared" si="4"/>
        <v>#REF!</v>
      </c>
    </row>
    <row r="278" spans="10:12">
      <c r="J278" t="e" cm="1">
        <f t="array" ref="J278">IF(L278="Sin candidato","Sin candidato",
IF(L278="Directa",
INDEX(_xlfn._xlws.FILTER(#REF!,(#REF!=B278)*(#REF!=G278)*(#REF!&gt;0)),1),
_xlfn.LET(
_xlpm.candidatos,_xlfn._xlws.FILTER(#REF!,(#REF!=B278)*(#REF!=G278)*(#REF!&gt;0)),
_xlpm.asignados,COUNTIF($J$1:J277,_xlpm.candidatos),
INDEX(_xlpm.candidatos,MATCH(MIN(_xlpm.asignados),_xlpm.asignados,0))
)))</f>
        <v>#REF!</v>
      </c>
      <c r="K278" t="e">
        <f>COUNTIFS(#REF!,B278,#REF!,G278,#REF!,"&gt;0")</f>
        <v>#REF!</v>
      </c>
      <c r="L278" t="e">
        <f t="shared" si="4"/>
        <v>#REF!</v>
      </c>
    </row>
    <row r="279" spans="10:12">
      <c r="J279" t="e" cm="1">
        <f t="array" ref="J279">IF(L279="Sin candidato","Sin candidato",
IF(L279="Directa",
INDEX(_xlfn._xlws.FILTER(#REF!,(#REF!=B279)*(#REF!=G279)*(#REF!&gt;0)),1),
_xlfn.LET(
_xlpm.candidatos,_xlfn._xlws.FILTER(#REF!,(#REF!=B279)*(#REF!=G279)*(#REF!&gt;0)),
_xlpm.asignados,COUNTIF($J$1:J278,_xlpm.candidatos),
INDEX(_xlpm.candidatos,MATCH(MIN(_xlpm.asignados),_xlpm.asignados,0))
)))</f>
        <v>#REF!</v>
      </c>
      <c r="K279" t="e">
        <f>COUNTIFS(#REF!,B279,#REF!,G279,#REF!,"&gt;0")</f>
        <v>#REF!</v>
      </c>
      <c r="L279" t="e">
        <f t="shared" si="4"/>
        <v>#REF!</v>
      </c>
    </row>
    <row r="280" spans="10:12">
      <c r="J280" t="e" cm="1">
        <f t="array" ref="J280">IF(L280="Sin candidato","Sin candidato",
IF(L280="Directa",
INDEX(_xlfn._xlws.FILTER(#REF!,(#REF!=B280)*(#REF!=G280)*(#REF!&gt;0)),1),
_xlfn.LET(
_xlpm.candidatos,_xlfn._xlws.FILTER(#REF!,(#REF!=B280)*(#REF!=G280)*(#REF!&gt;0)),
_xlpm.asignados,COUNTIF($J$1:J279,_xlpm.candidatos),
INDEX(_xlpm.candidatos,MATCH(MIN(_xlpm.asignados),_xlpm.asignados,0))
)))</f>
        <v>#REF!</v>
      </c>
      <c r="K280" t="e">
        <f>COUNTIFS(#REF!,B280,#REF!,G280,#REF!,"&gt;0")</f>
        <v>#REF!</v>
      </c>
      <c r="L280" t="e">
        <f t="shared" si="4"/>
        <v>#REF!</v>
      </c>
    </row>
    <row r="281" spans="10:12">
      <c r="J281" t="e" cm="1">
        <f t="array" ref="J281">IF(L281="Sin candidato","Sin candidato",
IF(L281="Directa",
INDEX(_xlfn._xlws.FILTER(#REF!,(#REF!=B281)*(#REF!=G281)*(#REF!&gt;0)),1),
_xlfn.LET(
_xlpm.candidatos,_xlfn._xlws.FILTER(#REF!,(#REF!=B281)*(#REF!=G281)*(#REF!&gt;0)),
_xlpm.asignados,COUNTIF($J$1:J280,_xlpm.candidatos),
INDEX(_xlpm.candidatos,MATCH(MIN(_xlpm.asignados),_xlpm.asignados,0))
)))</f>
        <v>#REF!</v>
      </c>
      <c r="K281" t="e">
        <f>COUNTIFS(#REF!,B281,#REF!,G281,#REF!,"&gt;0")</f>
        <v>#REF!</v>
      </c>
      <c r="L281" t="e">
        <f t="shared" si="4"/>
        <v>#REF!</v>
      </c>
    </row>
    <row r="282" spans="10:12">
      <c r="J282" t="e" cm="1">
        <f t="array" ref="J282">IF(L282="Sin candidato","Sin candidato",
IF(L282="Directa",
INDEX(_xlfn._xlws.FILTER(#REF!,(#REF!=B282)*(#REF!=G282)*(#REF!&gt;0)),1),
_xlfn.LET(
_xlpm.candidatos,_xlfn._xlws.FILTER(#REF!,(#REF!=B282)*(#REF!=G282)*(#REF!&gt;0)),
_xlpm.asignados,COUNTIF($J$1:J281,_xlpm.candidatos),
INDEX(_xlpm.candidatos,MATCH(MIN(_xlpm.asignados),_xlpm.asignados,0))
)))</f>
        <v>#REF!</v>
      </c>
      <c r="K282" t="e">
        <f>COUNTIFS(#REF!,B282,#REF!,G282,#REF!,"&gt;0")</f>
        <v>#REF!</v>
      </c>
      <c r="L282" t="e">
        <f t="shared" si="4"/>
        <v>#REF!</v>
      </c>
    </row>
    <row r="283" spans="10:12">
      <c r="J283" t="e" cm="1">
        <f t="array" ref="J283">IF(L283="Sin candidato","Sin candidato",
IF(L283="Directa",
INDEX(_xlfn._xlws.FILTER(#REF!,(#REF!=B283)*(#REF!=G283)*(#REF!&gt;0)),1),
_xlfn.LET(
_xlpm.candidatos,_xlfn._xlws.FILTER(#REF!,(#REF!=B283)*(#REF!=G283)*(#REF!&gt;0)),
_xlpm.asignados,COUNTIF($J$1:J282,_xlpm.candidatos),
INDEX(_xlpm.candidatos,MATCH(MIN(_xlpm.asignados),_xlpm.asignados,0))
)))</f>
        <v>#REF!</v>
      </c>
      <c r="K283" t="e">
        <f>COUNTIFS(#REF!,B283,#REF!,G283,#REF!,"&gt;0")</f>
        <v>#REF!</v>
      </c>
      <c r="L283" t="e">
        <f t="shared" si="4"/>
        <v>#REF!</v>
      </c>
    </row>
    <row r="284" spans="10:12">
      <c r="J284" t="e" cm="1">
        <f t="array" ref="J284">IF(L284="Sin candidato","Sin candidato",
IF(L284="Directa",
INDEX(_xlfn._xlws.FILTER(#REF!,(#REF!=B284)*(#REF!=G284)*(#REF!&gt;0)),1),
_xlfn.LET(
_xlpm.candidatos,_xlfn._xlws.FILTER(#REF!,(#REF!=B284)*(#REF!=G284)*(#REF!&gt;0)),
_xlpm.asignados,COUNTIF($J$1:J283,_xlpm.candidatos),
INDEX(_xlpm.candidatos,MATCH(MIN(_xlpm.asignados),_xlpm.asignados,0))
)))</f>
        <v>#REF!</v>
      </c>
      <c r="K284" t="e">
        <f>COUNTIFS(#REF!,B284,#REF!,G284,#REF!,"&gt;0")</f>
        <v>#REF!</v>
      </c>
      <c r="L284" t="e">
        <f t="shared" si="4"/>
        <v>#REF!</v>
      </c>
    </row>
    <row r="285" spans="10:12">
      <c r="J285" t="e" cm="1">
        <f t="array" ref="J285">IF(L285="Sin candidato","Sin candidato",
IF(L285="Directa",
INDEX(_xlfn._xlws.FILTER(#REF!,(#REF!=B285)*(#REF!=G285)*(#REF!&gt;0)),1),
_xlfn.LET(
_xlpm.candidatos,_xlfn._xlws.FILTER(#REF!,(#REF!=B285)*(#REF!=G285)*(#REF!&gt;0)),
_xlpm.asignados,COUNTIF($J$1:J284,_xlpm.candidatos),
INDEX(_xlpm.candidatos,MATCH(MIN(_xlpm.asignados),_xlpm.asignados,0))
)))</f>
        <v>#REF!</v>
      </c>
      <c r="K285" t="e">
        <f>COUNTIFS(#REF!,B285,#REF!,G285,#REF!,"&gt;0")</f>
        <v>#REF!</v>
      </c>
      <c r="L285" t="e">
        <f t="shared" si="4"/>
        <v>#REF!</v>
      </c>
    </row>
    <row r="286" spans="10:12">
      <c r="J286" t="e" cm="1">
        <f t="array" ref="J286">IF(L286="Sin candidato","Sin candidato",
IF(L286="Directa",
INDEX(_xlfn._xlws.FILTER(#REF!,(#REF!=B286)*(#REF!=G286)*(#REF!&gt;0)),1),
_xlfn.LET(
_xlpm.candidatos,_xlfn._xlws.FILTER(#REF!,(#REF!=B286)*(#REF!=G286)*(#REF!&gt;0)),
_xlpm.asignados,COUNTIF($J$1:J285,_xlpm.candidatos),
INDEX(_xlpm.candidatos,MATCH(MIN(_xlpm.asignados),_xlpm.asignados,0))
)))</f>
        <v>#REF!</v>
      </c>
      <c r="K286" t="e">
        <f>COUNTIFS(#REF!,B286,#REF!,G286,#REF!,"&gt;0")</f>
        <v>#REF!</v>
      </c>
      <c r="L286" t="e">
        <f t="shared" si="4"/>
        <v>#REF!</v>
      </c>
    </row>
    <row r="287" spans="10:12">
      <c r="J287" t="e" cm="1">
        <f t="array" ref="J287">IF(L287="Sin candidato","Sin candidato",
IF(L287="Directa",
INDEX(_xlfn._xlws.FILTER(#REF!,(#REF!=B287)*(#REF!=G287)*(#REF!&gt;0)),1),
_xlfn.LET(
_xlpm.candidatos,_xlfn._xlws.FILTER(#REF!,(#REF!=B287)*(#REF!=G287)*(#REF!&gt;0)),
_xlpm.asignados,COUNTIF($J$1:J286,_xlpm.candidatos),
INDEX(_xlpm.candidatos,MATCH(MIN(_xlpm.asignados),_xlpm.asignados,0))
)))</f>
        <v>#REF!</v>
      </c>
      <c r="K287" t="e">
        <f>COUNTIFS(#REF!,B287,#REF!,G287,#REF!,"&gt;0")</f>
        <v>#REF!</v>
      </c>
      <c r="L287" t="e">
        <f t="shared" si="4"/>
        <v>#REF!</v>
      </c>
    </row>
    <row r="288" spans="10:12">
      <c r="J288" t="e" cm="1">
        <f t="array" ref="J288">IF(L288="Sin candidato","Sin candidato",
IF(L288="Directa",
INDEX(_xlfn._xlws.FILTER(#REF!,(#REF!=B288)*(#REF!=G288)*(#REF!&gt;0)),1),
_xlfn.LET(
_xlpm.candidatos,_xlfn._xlws.FILTER(#REF!,(#REF!=B288)*(#REF!=G288)*(#REF!&gt;0)),
_xlpm.asignados,COUNTIF($J$1:J287,_xlpm.candidatos),
INDEX(_xlpm.candidatos,MATCH(MIN(_xlpm.asignados),_xlpm.asignados,0))
)))</f>
        <v>#REF!</v>
      </c>
      <c r="K288" t="e">
        <f>COUNTIFS(#REF!,B288,#REF!,G288,#REF!,"&gt;0")</f>
        <v>#REF!</v>
      </c>
      <c r="L288" t="e">
        <f t="shared" si="4"/>
        <v>#REF!</v>
      </c>
    </row>
    <row r="289" spans="10:12">
      <c r="J289" t="e" cm="1">
        <f t="array" ref="J289">IF(L289="Sin candidato","Sin candidato",
IF(L289="Directa",
INDEX(_xlfn._xlws.FILTER(#REF!,(#REF!=B289)*(#REF!=G289)*(#REF!&gt;0)),1),
_xlfn.LET(
_xlpm.candidatos,_xlfn._xlws.FILTER(#REF!,(#REF!=B289)*(#REF!=G289)*(#REF!&gt;0)),
_xlpm.asignados,COUNTIF($J$1:J288,_xlpm.candidatos),
INDEX(_xlpm.candidatos,MATCH(MIN(_xlpm.asignados),_xlpm.asignados,0))
)))</f>
        <v>#REF!</v>
      </c>
      <c r="K289" t="e">
        <f>COUNTIFS(#REF!,B289,#REF!,G289,#REF!,"&gt;0")</f>
        <v>#REF!</v>
      </c>
      <c r="L289" t="e">
        <f t="shared" si="4"/>
        <v>#REF!</v>
      </c>
    </row>
    <row r="290" spans="10:12">
      <c r="J290" t="e" cm="1">
        <f t="array" ref="J290">IF(L290="Sin candidato","Sin candidato",
IF(L290="Directa",
INDEX(_xlfn._xlws.FILTER(#REF!,(#REF!=B290)*(#REF!=G290)*(#REF!&gt;0)),1),
_xlfn.LET(
_xlpm.candidatos,_xlfn._xlws.FILTER(#REF!,(#REF!=B290)*(#REF!=G290)*(#REF!&gt;0)),
_xlpm.asignados,COUNTIF($J$1:J289,_xlpm.candidatos),
INDEX(_xlpm.candidatos,MATCH(MIN(_xlpm.asignados),_xlpm.asignados,0))
)))</f>
        <v>#REF!</v>
      </c>
      <c r="K290" t="e">
        <f>COUNTIFS(#REF!,B290,#REF!,G290,#REF!,"&gt;0")</f>
        <v>#REF!</v>
      </c>
      <c r="L290" t="e">
        <f t="shared" si="4"/>
        <v>#REF!</v>
      </c>
    </row>
    <row r="291" spans="10:12">
      <c r="J291" t="e" cm="1">
        <f t="array" ref="J291">IF(L291="Sin candidato","Sin candidato",
IF(L291="Directa",
INDEX(_xlfn._xlws.FILTER(#REF!,(#REF!=B291)*(#REF!=G291)*(#REF!&gt;0)),1),
_xlfn.LET(
_xlpm.candidatos,_xlfn._xlws.FILTER(#REF!,(#REF!=B291)*(#REF!=G291)*(#REF!&gt;0)),
_xlpm.asignados,COUNTIF($J$1:J290,_xlpm.candidatos),
INDEX(_xlpm.candidatos,MATCH(MIN(_xlpm.asignados),_xlpm.asignados,0))
)))</f>
        <v>#REF!</v>
      </c>
      <c r="K291" t="e">
        <f>COUNTIFS(#REF!,B291,#REF!,G291,#REF!,"&gt;0")</f>
        <v>#REF!</v>
      </c>
      <c r="L291" t="e">
        <f t="shared" si="4"/>
        <v>#REF!</v>
      </c>
    </row>
    <row r="292" spans="10:12">
      <c r="J292" t="e" cm="1">
        <f t="array" ref="J292">IF(L292="Sin candidato","Sin candidato",
IF(L292="Directa",
INDEX(_xlfn._xlws.FILTER(#REF!,(#REF!=B292)*(#REF!=G292)*(#REF!&gt;0)),1),
_xlfn.LET(
_xlpm.candidatos,_xlfn._xlws.FILTER(#REF!,(#REF!=B292)*(#REF!=G292)*(#REF!&gt;0)),
_xlpm.asignados,COUNTIF($J$1:J291,_xlpm.candidatos),
INDEX(_xlpm.candidatos,MATCH(MIN(_xlpm.asignados),_xlpm.asignados,0))
)))</f>
        <v>#REF!</v>
      </c>
      <c r="K292" t="e">
        <f>COUNTIFS(#REF!,B292,#REF!,G292,#REF!,"&gt;0")</f>
        <v>#REF!</v>
      </c>
      <c r="L292" t="e">
        <f t="shared" si="4"/>
        <v>#REF!</v>
      </c>
    </row>
    <row r="293" spans="10:12">
      <c r="J293" t="e" cm="1">
        <f t="array" ref="J293">IF(L293="Sin candidato","Sin candidato",
IF(L293="Directa",
INDEX(_xlfn._xlws.FILTER(#REF!,(#REF!=B293)*(#REF!=G293)*(#REF!&gt;0)),1),
_xlfn.LET(
_xlpm.candidatos,_xlfn._xlws.FILTER(#REF!,(#REF!=B293)*(#REF!=G293)*(#REF!&gt;0)),
_xlpm.asignados,COUNTIF($J$1:J292,_xlpm.candidatos),
INDEX(_xlpm.candidatos,MATCH(MIN(_xlpm.asignados),_xlpm.asignados,0))
)))</f>
        <v>#REF!</v>
      </c>
      <c r="K293" t="e">
        <f>COUNTIFS(#REF!,B293,#REF!,G293,#REF!,"&gt;0")</f>
        <v>#REF!</v>
      </c>
      <c r="L293" t="e">
        <f t="shared" si="4"/>
        <v>#REF!</v>
      </c>
    </row>
    <row r="294" spans="10:12">
      <c r="J294" t="e" cm="1">
        <f t="array" ref="J294">IF(L294="Sin candidato","Sin candidato",
IF(L294="Directa",
INDEX(_xlfn._xlws.FILTER(#REF!,(#REF!=B294)*(#REF!=G294)*(#REF!&gt;0)),1),
_xlfn.LET(
_xlpm.candidatos,_xlfn._xlws.FILTER(#REF!,(#REF!=B294)*(#REF!=G294)*(#REF!&gt;0)),
_xlpm.asignados,COUNTIF($J$1:J293,_xlpm.candidatos),
INDEX(_xlpm.candidatos,MATCH(MIN(_xlpm.asignados),_xlpm.asignados,0))
)))</f>
        <v>#REF!</v>
      </c>
      <c r="K294" t="e">
        <f>COUNTIFS(#REF!,B294,#REF!,G294,#REF!,"&gt;0")</f>
        <v>#REF!</v>
      </c>
      <c r="L294" t="e">
        <f t="shared" si="4"/>
        <v>#REF!</v>
      </c>
    </row>
    <row r="295" spans="10:12">
      <c r="J295" t="e" cm="1">
        <f t="array" ref="J295">IF(L295="Sin candidato","Sin candidato",
IF(L295="Directa",
INDEX(_xlfn._xlws.FILTER(#REF!,(#REF!=B295)*(#REF!=G295)*(#REF!&gt;0)),1),
_xlfn.LET(
_xlpm.candidatos,_xlfn._xlws.FILTER(#REF!,(#REF!=B295)*(#REF!=G295)*(#REF!&gt;0)),
_xlpm.asignados,COUNTIF($J$1:J294,_xlpm.candidatos),
INDEX(_xlpm.candidatos,MATCH(MIN(_xlpm.asignados),_xlpm.asignados,0))
)))</f>
        <v>#REF!</v>
      </c>
      <c r="K295" t="e">
        <f>COUNTIFS(#REF!,B295,#REF!,G295,#REF!,"&gt;0")</f>
        <v>#REF!</v>
      </c>
      <c r="L295" t="e">
        <f t="shared" si="4"/>
        <v>#REF!</v>
      </c>
    </row>
    <row r="296" spans="10:12">
      <c r="J296" t="e" cm="1">
        <f t="array" ref="J296">IF(L296="Sin candidato","Sin candidato",
IF(L296="Directa",
INDEX(_xlfn._xlws.FILTER(#REF!,(#REF!=B296)*(#REF!=G296)*(#REF!&gt;0)),1),
_xlfn.LET(
_xlpm.candidatos,_xlfn._xlws.FILTER(#REF!,(#REF!=B296)*(#REF!=G296)*(#REF!&gt;0)),
_xlpm.asignados,COUNTIF($J$1:J295,_xlpm.candidatos),
INDEX(_xlpm.candidatos,MATCH(MIN(_xlpm.asignados),_xlpm.asignados,0))
)))</f>
        <v>#REF!</v>
      </c>
      <c r="K296" t="e">
        <f>COUNTIFS(#REF!,B296,#REF!,G296,#REF!,"&gt;0")</f>
        <v>#REF!</v>
      </c>
      <c r="L296" t="e">
        <f t="shared" si="4"/>
        <v>#REF!</v>
      </c>
    </row>
    <row r="297" spans="10:12">
      <c r="J297" t="e" cm="1">
        <f t="array" ref="J297">IF(L297="Sin candidato","Sin candidato",
IF(L297="Directa",
INDEX(_xlfn._xlws.FILTER(#REF!,(#REF!=B297)*(#REF!=G297)*(#REF!&gt;0)),1),
_xlfn.LET(
_xlpm.candidatos,_xlfn._xlws.FILTER(#REF!,(#REF!=B297)*(#REF!=G297)*(#REF!&gt;0)),
_xlpm.asignados,COUNTIF($J$1:J296,_xlpm.candidatos),
INDEX(_xlpm.candidatos,MATCH(MIN(_xlpm.asignados),_xlpm.asignados,0))
)))</f>
        <v>#REF!</v>
      </c>
      <c r="K297" t="e">
        <f>COUNTIFS(#REF!,B297,#REF!,G297,#REF!,"&gt;0")</f>
        <v>#REF!</v>
      </c>
      <c r="L297" t="e">
        <f t="shared" si="4"/>
        <v>#REF!</v>
      </c>
    </row>
    <row r="298" spans="10:12">
      <c r="J298" t="e" cm="1">
        <f t="array" ref="J298">IF(L298="Sin candidato","Sin candidato",
IF(L298="Directa",
INDEX(_xlfn._xlws.FILTER(#REF!,(#REF!=B298)*(#REF!=G298)*(#REF!&gt;0)),1),
_xlfn.LET(
_xlpm.candidatos,_xlfn._xlws.FILTER(#REF!,(#REF!=B298)*(#REF!=G298)*(#REF!&gt;0)),
_xlpm.asignados,COUNTIF($J$1:J297,_xlpm.candidatos),
INDEX(_xlpm.candidatos,MATCH(MIN(_xlpm.asignados),_xlpm.asignados,0))
)))</f>
        <v>#REF!</v>
      </c>
      <c r="K298" t="e">
        <f>COUNTIFS(#REF!,B298,#REF!,G298,#REF!,"&gt;0")</f>
        <v>#REF!</v>
      </c>
      <c r="L298" t="e">
        <f t="shared" si="4"/>
        <v>#REF!</v>
      </c>
    </row>
    <row r="299" spans="10:12">
      <c r="J299" t="e" cm="1">
        <f t="array" ref="J299">IF(L299="Sin candidato","Sin candidato",
IF(L299="Directa",
INDEX(_xlfn._xlws.FILTER(#REF!,(#REF!=B299)*(#REF!=G299)*(#REF!&gt;0)),1),
_xlfn.LET(
_xlpm.candidatos,_xlfn._xlws.FILTER(#REF!,(#REF!=B299)*(#REF!=G299)*(#REF!&gt;0)),
_xlpm.asignados,COUNTIF($J$1:J298,_xlpm.candidatos),
INDEX(_xlpm.candidatos,MATCH(MIN(_xlpm.asignados),_xlpm.asignados,0))
)))</f>
        <v>#REF!</v>
      </c>
      <c r="K299" t="e">
        <f>COUNTIFS(#REF!,B299,#REF!,G299,#REF!,"&gt;0")</f>
        <v>#REF!</v>
      </c>
      <c r="L299" t="e">
        <f t="shared" si="4"/>
        <v>#REF!</v>
      </c>
    </row>
    <row r="300" spans="10:12">
      <c r="J300" t="e" cm="1">
        <f t="array" ref="J300">IF(L300="Sin candidato","Sin candidato",
IF(L300="Directa",
INDEX(_xlfn._xlws.FILTER(#REF!,(#REF!=B300)*(#REF!=G300)*(#REF!&gt;0)),1),
_xlfn.LET(
_xlpm.candidatos,_xlfn._xlws.FILTER(#REF!,(#REF!=B300)*(#REF!=G300)*(#REF!&gt;0)),
_xlpm.asignados,COUNTIF($J$1:J299,_xlpm.candidatos),
INDEX(_xlpm.candidatos,MATCH(MIN(_xlpm.asignados),_xlpm.asignados,0))
)))</f>
        <v>#REF!</v>
      </c>
      <c r="K300" t="e">
        <f>COUNTIFS(#REF!,B300,#REF!,G300,#REF!,"&gt;0")</f>
        <v>#REF!</v>
      </c>
      <c r="L300" t="e">
        <f t="shared" si="4"/>
        <v>#REF!</v>
      </c>
    </row>
    <row r="301" spans="10:12">
      <c r="J301" t="e" cm="1">
        <f t="array" ref="J301">IF(L301="Sin candidato","Sin candidato",
IF(L301="Directa",
INDEX(_xlfn._xlws.FILTER(#REF!,(#REF!=B301)*(#REF!=G301)*(#REF!&gt;0)),1),
_xlfn.LET(
_xlpm.candidatos,_xlfn._xlws.FILTER(#REF!,(#REF!=B301)*(#REF!=G301)*(#REF!&gt;0)),
_xlpm.asignados,COUNTIF($J$1:J300,_xlpm.candidatos),
INDEX(_xlpm.candidatos,MATCH(MIN(_xlpm.asignados),_xlpm.asignados,0))
)))</f>
        <v>#REF!</v>
      </c>
      <c r="K301" t="e">
        <f>COUNTIFS(#REF!,B301,#REF!,G301,#REF!,"&gt;0")</f>
        <v>#REF!</v>
      </c>
      <c r="L301" t="e">
        <f t="shared" si="4"/>
        <v>#REF!</v>
      </c>
    </row>
    <row r="302" spans="10:12">
      <c r="J302" t="e" cm="1">
        <f t="array" ref="J302">IF(L302="Sin candidato","Sin candidato",
IF(L302="Directa",
INDEX(_xlfn._xlws.FILTER(#REF!,(#REF!=B302)*(#REF!=G302)*(#REF!&gt;0)),1),
_xlfn.LET(
_xlpm.candidatos,_xlfn._xlws.FILTER(#REF!,(#REF!=B302)*(#REF!=G302)*(#REF!&gt;0)),
_xlpm.asignados,COUNTIF($J$1:J301,_xlpm.candidatos),
INDEX(_xlpm.candidatos,MATCH(MIN(_xlpm.asignados),_xlpm.asignados,0))
)))</f>
        <v>#REF!</v>
      </c>
      <c r="K302" t="e">
        <f>COUNTIFS(#REF!,B302,#REF!,G302,#REF!,"&gt;0")</f>
        <v>#REF!</v>
      </c>
      <c r="L302" t="e">
        <f t="shared" si="4"/>
        <v>#REF!</v>
      </c>
    </row>
    <row r="303" spans="10:12">
      <c r="J303" t="e" cm="1">
        <f t="array" ref="J303">IF(L303="Sin candidato","Sin candidato",
IF(L303="Directa",
INDEX(_xlfn._xlws.FILTER(#REF!,(#REF!=B303)*(#REF!=G303)*(#REF!&gt;0)),1),
_xlfn.LET(
_xlpm.candidatos,_xlfn._xlws.FILTER(#REF!,(#REF!=B303)*(#REF!=G303)*(#REF!&gt;0)),
_xlpm.asignados,COUNTIF($J$1:J302,_xlpm.candidatos),
INDEX(_xlpm.candidatos,MATCH(MIN(_xlpm.asignados),_xlpm.asignados,0))
)))</f>
        <v>#REF!</v>
      </c>
      <c r="K303" t="e">
        <f>COUNTIFS(#REF!,B303,#REF!,G303,#REF!,"&gt;0")</f>
        <v>#REF!</v>
      </c>
      <c r="L303" t="e">
        <f t="shared" si="4"/>
        <v>#REF!</v>
      </c>
    </row>
    <row r="304" spans="10:12">
      <c r="J304" t="e" cm="1">
        <f t="array" ref="J304">IF(L304="Sin candidato","Sin candidato",
IF(L304="Directa",
INDEX(_xlfn._xlws.FILTER(#REF!,(#REF!=B304)*(#REF!=G304)*(#REF!&gt;0)),1),
_xlfn.LET(
_xlpm.candidatos,_xlfn._xlws.FILTER(#REF!,(#REF!=B304)*(#REF!=G304)*(#REF!&gt;0)),
_xlpm.asignados,COUNTIF($J$1:J303,_xlpm.candidatos),
INDEX(_xlpm.candidatos,MATCH(MIN(_xlpm.asignados),_xlpm.asignados,0))
)))</f>
        <v>#REF!</v>
      </c>
      <c r="K304" t="e">
        <f>COUNTIFS(#REF!,B304,#REF!,G304,#REF!,"&gt;0")</f>
        <v>#REF!</v>
      </c>
      <c r="L304" t="e">
        <f t="shared" si="4"/>
        <v>#REF!</v>
      </c>
    </row>
    <row r="305" spans="10:12">
      <c r="J305" t="e" cm="1">
        <f t="array" ref="J305">IF(L305="Sin candidato","Sin candidato",
IF(L305="Directa",
INDEX(_xlfn._xlws.FILTER(#REF!,(#REF!=B305)*(#REF!=G305)*(#REF!&gt;0)),1),
_xlfn.LET(
_xlpm.candidatos,_xlfn._xlws.FILTER(#REF!,(#REF!=B305)*(#REF!=G305)*(#REF!&gt;0)),
_xlpm.asignados,COUNTIF($J$1:J304,_xlpm.candidatos),
INDEX(_xlpm.candidatos,MATCH(MIN(_xlpm.asignados),_xlpm.asignados,0))
)))</f>
        <v>#REF!</v>
      </c>
      <c r="K305" t="e">
        <f>COUNTIFS(#REF!,B305,#REF!,G305,#REF!,"&gt;0")</f>
        <v>#REF!</v>
      </c>
      <c r="L305" t="e">
        <f t="shared" si="4"/>
        <v>#REF!</v>
      </c>
    </row>
    <row r="306" spans="10:12">
      <c r="J306" t="e" cm="1">
        <f t="array" ref="J306">IF(L306="Sin candidato","Sin candidato",
IF(L306="Directa",
INDEX(_xlfn._xlws.FILTER(#REF!,(#REF!=B306)*(#REF!=G306)*(#REF!&gt;0)),1),
_xlfn.LET(
_xlpm.candidatos,_xlfn._xlws.FILTER(#REF!,(#REF!=B306)*(#REF!=G306)*(#REF!&gt;0)),
_xlpm.asignados,COUNTIF($J$1:J305,_xlpm.candidatos),
INDEX(_xlpm.candidatos,MATCH(MIN(_xlpm.asignados),_xlpm.asignados,0))
)))</f>
        <v>#REF!</v>
      </c>
      <c r="K306" t="e">
        <f>COUNTIFS(#REF!,B306,#REF!,G306,#REF!,"&gt;0")</f>
        <v>#REF!</v>
      </c>
      <c r="L306" t="e">
        <f t="shared" si="4"/>
        <v>#REF!</v>
      </c>
    </row>
    <row r="307" spans="10:12">
      <c r="J307" t="e" cm="1">
        <f t="array" ref="J307">IF(L307="Sin candidato","Sin candidato",
IF(L307="Directa",
INDEX(_xlfn._xlws.FILTER(#REF!,(#REF!=B307)*(#REF!=G307)*(#REF!&gt;0)),1),
_xlfn.LET(
_xlpm.candidatos,_xlfn._xlws.FILTER(#REF!,(#REF!=B307)*(#REF!=G307)*(#REF!&gt;0)),
_xlpm.asignados,COUNTIF($J$1:J306,_xlpm.candidatos),
INDEX(_xlpm.candidatos,MATCH(MIN(_xlpm.asignados),_xlpm.asignados,0))
)))</f>
        <v>#REF!</v>
      </c>
      <c r="K307" t="e">
        <f>COUNTIFS(#REF!,B307,#REF!,G307,#REF!,"&gt;0")</f>
        <v>#REF!</v>
      </c>
      <c r="L307" t="e">
        <f t="shared" si="4"/>
        <v>#REF!</v>
      </c>
    </row>
    <row r="308" spans="10:12">
      <c r="J308" t="e" cm="1">
        <f t="array" ref="J308">IF(L308="Sin candidato","Sin candidato",
IF(L308="Directa",
INDEX(_xlfn._xlws.FILTER(#REF!,(#REF!=B308)*(#REF!=G308)*(#REF!&gt;0)),1),
_xlfn.LET(
_xlpm.candidatos,_xlfn._xlws.FILTER(#REF!,(#REF!=B308)*(#REF!=G308)*(#REF!&gt;0)),
_xlpm.asignados,COUNTIF($J$1:J307,_xlpm.candidatos),
INDEX(_xlpm.candidatos,MATCH(MIN(_xlpm.asignados),_xlpm.asignados,0))
)))</f>
        <v>#REF!</v>
      </c>
      <c r="K308" t="e">
        <f>COUNTIFS(#REF!,B308,#REF!,G308,#REF!,"&gt;0")</f>
        <v>#REF!</v>
      </c>
      <c r="L308" t="e">
        <f t="shared" si="4"/>
        <v>#REF!</v>
      </c>
    </row>
    <row r="309" spans="10:12">
      <c r="J309" t="e" cm="1">
        <f t="array" ref="J309">IF(L309="Sin candidato","Sin candidato",
IF(L309="Directa",
INDEX(_xlfn._xlws.FILTER(#REF!,(#REF!=B309)*(#REF!=G309)*(#REF!&gt;0)),1),
_xlfn.LET(
_xlpm.candidatos,_xlfn._xlws.FILTER(#REF!,(#REF!=B309)*(#REF!=G309)*(#REF!&gt;0)),
_xlpm.asignados,COUNTIF($J$1:J308,_xlpm.candidatos),
INDEX(_xlpm.candidatos,MATCH(MIN(_xlpm.asignados),_xlpm.asignados,0))
)))</f>
        <v>#REF!</v>
      </c>
      <c r="K309" t="e">
        <f>COUNTIFS(#REF!,B309,#REF!,G309,#REF!,"&gt;0")</f>
        <v>#REF!</v>
      </c>
      <c r="L309" t="e">
        <f t="shared" si="4"/>
        <v>#REF!</v>
      </c>
    </row>
    <row r="310" spans="10:12">
      <c r="J310" t="e" cm="1">
        <f t="array" ref="J310">IF(L310="Sin candidato","Sin candidato",
IF(L310="Directa",
INDEX(_xlfn._xlws.FILTER(#REF!,(#REF!=B310)*(#REF!=G310)*(#REF!&gt;0)),1),
_xlfn.LET(
_xlpm.candidatos,_xlfn._xlws.FILTER(#REF!,(#REF!=B310)*(#REF!=G310)*(#REF!&gt;0)),
_xlpm.asignados,COUNTIF($J$1:J309,_xlpm.candidatos),
INDEX(_xlpm.candidatos,MATCH(MIN(_xlpm.asignados),_xlpm.asignados,0))
)))</f>
        <v>#REF!</v>
      </c>
      <c r="K310" t="e">
        <f>COUNTIFS(#REF!,B310,#REF!,G310,#REF!,"&gt;0")</f>
        <v>#REF!</v>
      </c>
      <c r="L310" t="e">
        <f t="shared" si="4"/>
        <v>#REF!</v>
      </c>
    </row>
    <row r="311" spans="10:12">
      <c r="J311" t="e" cm="1">
        <f t="array" ref="J311">IF(L311="Sin candidato","Sin candidato",
IF(L311="Directa",
INDEX(_xlfn._xlws.FILTER(#REF!,(#REF!=B311)*(#REF!=G311)*(#REF!&gt;0)),1),
_xlfn.LET(
_xlpm.candidatos,_xlfn._xlws.FILTER(#REF!,(#REF!=B311)*(#REF!=G311)*(#REF!&gt;0)),
_xlpm.asignados,COUNTIF($J$1:J310,_xlpm.candidatos),
INDEX(_xlpm.candidatos,MATCH(MIN(_xlpm.asignados),_xlpm.asignados,0))
)))</f>
        <v>#REF!</v>
      </c>
      <c r="K311" t="e">
        <f>COUNTIFS(#REF!,B311,#REF!,G311,#REF!,"&gt;0")</f>
        <v>#REF!</v>
      </c>
      <c r="L311" t="e">
        <f t="shared" si="4"/>
        <v>#REF!</v>
      </c>
    </row>
    <row r="312" spans="10:12">
      <c r="J312" t="e" cm="1">
        <f t="array" ref="J312">IF(L312="Sin candidato","Sin candidato",
IF(L312="Directa",
INDEX(_xlfn._xlws.FILTER(#REF!,(#REF!=B312)*(#REF!=G312)*(#REF!&gt;0)),1),
_xlfn.LET(
_xlpm.candidatos,_xlfn._xlws.FILTER(#REF!,(#REF!=B312)*(#REF!=G312)*(#REF!&gt;0)),
_xlpm.asignados,COUNTIF($J$1:J311,_xlpm.candidatos),
INDEX(_xlpm.candidatos,MATCH(MIN(_xlpm.asignados),_xlpm.asignados,0))
)))</f>
        <v>#REF!</v>
      </c>
      <c r="K312" t="e">
        <f>COUNTIFS(#REF!,B312,#REF!,G312,#REF!,"&gt;0")</f>
        <v>#REF!</v>
      </c>
      <c r="L312" t="e">
        <f t="shared" si="4"/>
        <v>#REF!</v>
      </c>
    </row>
    <row r="313" spans="10:12">
      <c r="J313" t="e" cm="1">
        <f t="array" ref="J313">IF(L313="Sin candidato","Sin candidato",
IF(L313="Directa",
INDEX(_xlfn._xlws.FILTER(#REF!,(#REF!=B313)*(#REF!=G313)*(#REF!&gt;0)),1),
_xlfn.LET(
_xlpm.candidatos,_xlfn._xlws.FILTER(#REF!,(#REF!=B313)*(#REF!=G313)*(#REF!&gt;0)),
_xlpm.asignados,COUNTIF($J$1:J312,_xlpm.candidatos),
INDEX(_xlpm.candidatos,MATCH(MIN(_xlpm.asignados),_xlpm.asignados,0))
)))</f>
        <v>#REF!</v>
      </c>
      <c r="K313" t="e">
        <f>COUNTIFS(#REF!,B313,#REF!,G313,#REF!,"&gt;0")</f>
        <v>#REF!</v>
      </c>
      <c r="L313" t="e">
        <f t="shared" si="4"/>
        <v>#REF!</v>
      </c>
    </row>
    <row r="314" spans="10:12">
      <c r="J314" t="e" cm="1">
        <f t="array" ref="J314">IF(L314="Sin candidato","Sin candidato",
IF(L314="Directa",
INDEX(_xlfn._xlws.FILTER(#REF!,(#REF!=B314)*(#REF!=G314)*(#REF!&gt;0)),1),
_xlfn.LET(
_xlpm.candidatos,_xlfn._xlws.FILTER(#REF!,(#REF!=B314)*(#REF!=G314)*(#REF!&gt;0)),
_xlpm.asignados,COUNTIF($J$1:J313,_xlpm.candidatos),
INDEX(_xlpm.candidatos,MATCH(MIN(_xlpm.asignados),_xlpm.asignados,0))
)))</f>
        <v>#REF!</v>
      </c>
      <c r="K314" t="e">
        <f>COUNTIFS(#REF!,B314,#REF!,G314,#REF!,"&gt;0")</f>
        <v>#REF!</v>
      </c>
      <c r="L314" t="e">
        <f t="shared" si="4"/>
        <v>#REF!</v>
      </c>
    </row>
    <row r="315" spans="10:12">
      <c r="J315" t="e" cm="1">
        <f t="array" ref="J315">IF(L315="Sin candidato","Sin candidato",
IF(L315="Directa",
INDEX(_xlfn._xlws.FILTER(#REF!,(#REF!=B315)*(#REF!=G315)*(#REF!&gt;0)),1),
_xlfn.LET(
_xlpm.candidatos,_xlfn._xlws.FILTER(#REF!,(#REF!=B315)*(#REF!=G315)*(#REF!&gt;0)),
_xlpm.asignados,COUNTIF($J$1:J314,_xlpm.candidatos),
INDEX(_xlpm.candidatos,MATCH(MIN(_xlpm.asignados),_xlpm.asignados,0))
)))</f>
        <v>#REF!</v>
      </c>
      <c r="K315" t="e">
        <f>COUNTIFS(#REF!,B315,#REF!,G315,#REF!,"&gt;0")</f>
        <v>#REF!</v>
      </c>
      <c r="L315" t="e">
        <f t="shared" si="4"/>
        <v>#REF!</v>
      </c>
    </row>
    <row r="316" spans="10:12">
      <c r="J316" t="e" cm="1">
        <f t="array" ref="J316">IF(L316="Sin candidato","Sin candidato",
IF(L316="Directa",
INDEX(_xlfn._xlws.FILTER(#REF!,(#REF!=B316)*(#REF!=G316)*(#REF!&gt;0)),1),
_xlfn.LET(
_xlpm.candidatos,_xlfn._xlws.FILTER(#REF!,(#REF!=B316)*(#REF!=G316)*(#REF!&gt;0)),
_xlpm.asignados,COUNTIF($J$1:J315,_xlpm.candidatos),
INDEX(_xlpm.candidatos,MATCH(MIN(_xlpm.asignados),_xlpm.asignados,0))
)))</f>
        <v>#REF!</v>
      </c>
      <c r="K316" t="e">
        <f>COUNTIFS(#REF!,B316,#REF!,G316,#REF!,"&gt;0")</f>
        <v>#REF!</v>
      </c>
      <c r="L316" t="e">
        <f t="shared" si="4"/>
        <v>#REF!</v>
      </c>
    </row>
    <row r="317" spans="10:12">
      <c r="J317" t="e" cm="1">
        <f t="array" ref="J317">IF(L317="Sin candidato","Sin candidato",
IF(L317="Directa",
INDEX(_xlfn._xlws.FILTER(#REF!,(#REF!=B317)*(#REF!=G317)*(#REF!&gt;0)),1),
_xlfn.LET(
_xlpm.candidatos,_xlfn._xlws.FILTER(#REF!,(#REF!=B317)*(#REF!=G317)*(#REF!&gt;0)),
_xlpm.asignados,COUNTIF($J$1:J316,_xlpm.candidatos),
INDEX(_xlpm.candidatos,MATCH(MIN(_xlpm.asignados),_xlpm.asignados,0))
)))</f>
        <v>#REF!</v>
      </c>
      <c r="K317" t="e">
        <f>COUNTIFS(#REF!,B317,#REF!,G317,#REF!,"&gt;0")</f>
        <v>#REF!</v>
      </c>
      <c r="L317" t="e">
        <f t="shared" si="4"/>
        <v>#REF!</v>
      </c>
    </row>
    <row r="318" spans="10:12">
      <c r="J318" t="e" cm="1">
        <f t="array" ref="J318">IF(L318="Sin candidato","Sin candidato",
IF(L318="Directa",
INDEX(_xlfn._xlws.FILTER(#REF!,(#REF!=B318)*(#REF!=G318)*(#REF!&gt;0)),1),
_xlfn.LET(
_xlpm.candidatos,_xlfn._xlws.FILTER(#REF!,(#REF!=B318)*(#REF!=G318)*(#REF!&gt;0)),
_xlpm.asignados,COUNTIF($J$1:J317,_xlpm.candidatos),
INDEX(_xlpm.candidatos,MATCH(MIN(_xlpm.asignados),_xlpm.asignados,0))
)))</f>
        <v>#REF!</v>
      </c>
      <c r="K318" t="e">
        <f>COUNTIFS(#REF!,B318,#REF!,G318,#REF!,"&gt;0")</f>
        <v>#REF!</v>
      </c>
      <c r="L318" t="e">
        <f t="shared" si="4"/>
        <v>#REF!</v>
      </c>
    </row>
    <row r="319" spans="10:12">
      <c r="J319" t="e" cm="1">
        <f t="array" ref="J319">IF(L319="Sin candidato","Sin candidato",
IF(L319="Directa",
INDEX(_xlfn._xlws.FILTER(#REF!,(#REF!=B319)*(#REF!=G319)*(#REF!&gt;0)),1),
_xlfn.LET(
_xlpm.candidatos,_xlfn._xlws.FILTER(#REF!,(#REF!=B319)*(#REF!=G319)*(#REF!&gt;0)),
_xlpm.asignados,COUNTIF($J$1:J318,_xlpm.candidatos),
INDEX(_xlpm.candidatos,MATCH(MIN(_xlpm.asignados),_xlpm.asignados,0))
)))</f>
        <v>#REF!</v>
      </c>
      <c r="K319" t="e">
        <f>COUNTIFS(#REF!,B319,#REF!,G319,#REF!,"&gt;0")</f>
        <v>#REF!</v>
      </c>
      <c r="L319" t="e">
        <f t="shared" si="4"/>
        <v>#REF!</v>
      </c>
    </row>
    <row r="320" spans="10:12">
      <c r="J320" t="e" cm="1">
        <f t="array" ref="J320">IF(L320="Sin candidato","Sin candidato",
IF(L320="Directa",
INDEX(_xlfn._xlws.FILTER(#REF!,(#REF!=B320)*(#REF!=G320)*(#REF!&gt;0)),1),
_xlfn.LET(
_xlpm.candidatos,_xlfn._xlws.FILTER(#REF!,(#REF!=B320)*(#REF!=G320)*(#REF!&gt;0)),
_xlpm.asignados,COUNTIF($J$1:J319,_xlpm.candidatos),
INDEX(_xlpm.candidatos,MATCH(MIN(_xlpm.asignados),_xlpm.asignados,0))
)))</f>
        <v>#REF!</v>
      </c>
      <c r="K320" t="e">
        <f>COUNTIFS(#REF!,B320,#REF!,G320,#REF!,"&gt;0")</f>
        <v>#REF!</v>
      </c>
      <c r="L320" t="e">
        <f t="shared" si="4"/>
        <v>#REF!</v>
      </c>
    </row>
    <row r="321" spans="10:12">
      <c r="J321" t="e" cm="1">
        <f t="array" ref="J321">IF(L321="Sin candidato","Sin candidato",
IF(L321="Directa",
INDEX(_xlfn._xlws.FILTER(#REF!,(#REF!=B321)*(#REF!=G321)*(#REF!&gt;0)),1),
_xlfn.LET(
_xlpm.candidatos,_xlfn._xlws.FILTER(#REF!,(#REF!=B321)*(#REF!=G321)*(#REF!&gt;0)),
_xlpm.asignados,COUNTIF($J$1:J320,_xlpm.candidatos),
INDEX(_xlpm.candidatos,MATCH(MIN(_xlpm.asignados),_xlpm.asignados,0))
)))</f>
        <v>#REF!</v>
      </c>
      <c r="K321" t="e">
        <f>COUNTIFS(#REF!,B321,#REF!,G321,#REF!,"&gt;0")</f>
        <v>#REF!</v>
      </c>
      <c r="L321" t="e">
        <f t="shared" si="4"/>
        <v>#REF!</v>
      </c>
    </row>
    <row r="322" spans="10:12">
      <c r="J322" t="e" cm="1">
        <f t="array" ref="J322">IF(L322="Sin candidato","Sin candidato",
IF(L322="Directa",
INDEX(_xlfn._xlws.FILTER(#REF!,(#REF!=B322)*(#REF!=G322)*(#REF!&gt;0)),1),
_xlfn.LET(
_xlpm.candidatos,_xlfn._xlws.FILTER(#REF!,(#REF!=B322)*(#REF!=G322)*(#REF!&gt;0)),
_xlpm.asignados,COUNTIF($J$1:J321,_xlpm.candidatos),
INDEX(_xlpm.candidatos,MATCH(MIN(_xlpm.asignados),_xlpm.asignados,0))
)))</f>
        <v>#REF!</v>
      </c>
      <c r="K322" t="e">
        <f>COUNTIFS(#REF!,B322,#REF!,G322,#REF!,"&gt;0")</f>
        <v>#REF!</v>
      </c>
      <c r="L322" t="e">
        <f t="shared" si="4"/>
        <v>#REF!</v>
      </c>
    </row>
    <row r="323" spans="10:12">
      <c r="J323" t="e" cm="1">
        <f t="array" ref="J323">IF(L323="Sin candidato","Sin candidato",
IF(L323="Directa",
INDEX(_xlfn._xlws.FILTER(#REF!,(#REF!=B323)*(#REF!=G323)*(#REF!&gt;0)),1),
_xlfn.LET(
_xlpm.candidatos,_xlfn._xlws.FILTER(#REF!,(#REF!=B323)*(#REF!=G323)*(#REF!&gt;0)),
_xlpm.asignados,COUNTIF($J$1:J322,_xlpm.candidatos),
INDEX(_xlpm.candidatos,MATCH(MIN(_xlpm.asignados),_xlpm.asignados,0))
)))</f>
        <v>#REF!</v>
      </c>
      <c r="K323" t="e">
        <f>COUNTIFS(#REF!,B323,#REF!,G323,#REF!,"&gt;0")</f>
        <v>#REF!</v>
      </c>
      <c r="L323" t="e">
        <f t="shared" ref="L323:L386" si="5">IF(K323=0,"Sin candidato",IF(K323=1,"Directa","Balancear"))</f>
        <v>#REF!</v>
      </c>
    </row>
    <row r="324" spans="10:12">
      <c r="J324" t="e" cm="1">
        <f t="array" ref="J324">IF(L324="Sin candidato","Sin candidato",
IF(L324="Directa",
INDEX(_xlfn._xlws.FILTER(#REF!,(#REF!=B324)*(#REF!=G324)*(#REF!&gt;0)),1),
_xlfn.LET(
_xlpm.candidatos,_xlfn._xlws.FILTER(#REF!,(#REF!=B324)*(#REF!=G324)*(#REF!&gt;0)),
_xlpm.asignados,COUNTIF($J$1:J323,_xlpm.candidatos),
INDEX(_xlpm.candidatos,MATCH(MIN(_xlpm.asignados),_xlpm.asignados,0))
)))</f>
        <v>#REF!</v>
      </c>
      <c r="K324" t="e">
        <f>COUNTIFS(#REF!,B324,#REF!,G324,#REF!,"&gt;0")</f>
        <v>#REF!</v>
      </c>
      <c r="L324" t="e">
        <f t="shared" si="5"/>
        <v>#REF!</v>
      </c>
    </row>
    <row r="325" spans="10:12">
      <c r="J325" t="e" cm="1">
        <f t="array" ref="J325">IF(L325="Sin candidato","Sin candidato",
IF(L325="Directa",
INDEX(_xlfn._xlws.FILTER(#REF!,(#REF!=B325)*(#REF!=G325)*(#REF!&gt;0)),1),
_xlfn.LET(
_xlpm.candidatos,_xlfn._xlws.FILTER(#REF!,(#REF!=B325)*(#REF!=G325)*(#REF!&gt;0)),
_xlpm.asignados,COUNTIF($J$1:J324,_xlpm.candidatos),
INDEX(_xlpm.candidatos,MATCH(MIN(_xlpm.asignados),_xlpm.asignados,0))
)))</f>
        <v>#REF!</v>
      </c>
      <c r="K325" t="e">
        <f>COUNTIFS(#REF!,B325,#REF!,G325,#REF!,"&gt;0")</f>
        <v>#REF!</v>
      </c>
      <c r="L325" t="e">
        <f t="shared" si="5"/>
        <v>#REF!</v>
      </c>
    </row>
    <row r="326" spans="10:12">
      <c r="J326" t="e" cm="1">
        <f t="array" ref="J326">IF(L326="Sin candidato","Sin candidato",
IF(L326="Directa",
INDEX(_xlfn._xlws.FILTER(#REF!,(#REF!=B326)*(#REF!=G326)*(#REF!&gt;0)),1),
_xlfn.LET(
_xlpm.candidatos,_xlfn._xlws.FILTER(#REF!,(#REF!=B326)*(#REF!=G326)*(#REF!&gt;0)),
_xlpm.asignados,COUNTIF($J$1:J325,_xlpm.candidatos),
INDEX(_xlpm.candidatos,MATCH(MIN(_xlpm.asignados),_xlpm.asignados,0))
)))</f>
        <v>#REF!</v>
      </c>
      <c r="K326" t="e">
        <f>COUNTIFS(#REF!,B326,#REF!,G326,#REF!,"&gt;0")</f>
        <v>#REF!</v>
      </c>
      <c r="L326" t="e">
        <f t="shared" si="5"/>
        <v>#REF!</v>
      </c>
    </row>
    <row r="327" spans="10:12">
      <c r="J327" t="e" cm="1">
        <f t="array" ref="J327">IF(L327="Sin candidato","Sin candidato",
IF(L327="Directa",
INDEX(_xlfn._xlws.FILTER(#REF!,(#REF!=B327)*(#REF!=G327)*(#REF!&gt;0)),1),
_xlfn.LET(
_xlpm.candidatos,_xlfn._xlws.FILTER(#REF!,(#REF!=B327)*(#REF!=G327)*(#REF!&gt;0)),
_xlpm.asignados,COUNTIF($J$1:J326,_xlpm.candidatos),
INDEX(_xlpm.candidatos,MATCH(MIN(_xlpm.asignados),_xlpm.asignados,0))
)))</f>
        <v>#REF!</v>
      </c>
      <c r="K327" t="e">
        <f>COUNTIFS(#REF!,B327,#REF!,G327,#REF!,"&gt;0")</f>
        <v>#REF!</v>
      </c>
      <c r="L327" t="e">
        <f t="shared" si="5"/>
        <v>#REF!</v>
      </c>
    </row>
    <row r="328" spans="10:12">
      <c r="J328" t="e" cm="1">
        <f t="array" ref="J328">IF(L328="Sin candidato","Sin candidato",
IF(L328="Directa",
INDEX(_xlfn._xlws.FILTER(#REF!,(#REF!=B328)*(#REF!=G328)*(#REF!&gt;0)),1),
_xlfn.LET(
_xlpm.candidatos,_xlfn._xlws.FILTER(#REF!,(#REF!=B328)*(#REF!=G328)*(#REF!&gt;0)),
_xlpm.asignados,COUNTIF($J$1:J327,_xlpm.candidatos),
INDEX(_xlpm.candidatos,MATCH(MIN(_xlpm.asignados),_xlpm.asignados,0))
)))</f>
        <v>#REF!</v>
      </c>
      <c r="K328" t="e">
        <f>COUNTIFS(#REF!,B328,#REF!,G328,#REF!,"&gt;0")</f>
        <v>#REF!</v>
      </c>
      <c r="L328" t="e">
        <f t="shared" si="5"/>
        <v>#REF!</v>
      </c>
    </row>
    <row r="329" spans="10:12">
      <c r="J329" t="e" cm="1">
        <f t="array" ref="J329">IF(L329="Sin candidato","Sin candidato",
IF(L329="Directa",
INDEX(_xlfn._xlws.FILTER(#REF!,(#REF!=B329)*(#REF!=G329)*(#REF!&gt;0)),1),
_xlfn.LET(
_xlpm.candidatos,_xlfn._xlws.FILTER(#REF!,(#REF!=B329)*(#REF!=G329)*(#REF!&gt;0)),
_xlpm.asignados,COUNTIF($J$1:J328,_xlpm.candidatos),
INDEX(_xlpm.candidatos,MATCH(MIN(_xlpm.asignados),_xlpm.asignados,0))
)))</f>
        <v>#REF!</v>
      </c>
      <c r="K329" t="e">
        <f>COUNTIFS(#REF!,B329,#REF!,G329,#REF!,"&gt;0")</f>
        <v>#REF!</v>
      </c>
      <c r="L329" t="e">
        <f t="shared" si="5"/>
        <v>#REF!</v>
      </c>
    </row>
    <row r="330" spans="10:12">
      <c r="J330" t="e" cm="1">
        <f t="array" ref="J330">IF(L330="Sin candidato","Sin candidato",
IF(L330="Directa",
INDEX(_xlfn._xlws.FILTER(#REF!,(#REF!=B330)*(#REF!=G330)*(#REF!&gt;0)),1),
_xlfn.LET(
_xlpm.candidatos,_xlfn._xlws.FILTER(#REF!,(#REF!=B330)*(#REF!=G330)*(#REF!&gt;0)),
_xlpm.asignados,COUNTIF($J$1:J329,_xlpm.candidatos),
INDEX(_xlpm.candidatos,MATCH(MIN(_xlpm.asignados),_xlpm.asignados,0))
)))</f>
        <v>#REF!</v>
      </c>
      <c r="K330" t="e">
        <f>COUNTIFS(#REF!,B330,#REF!,G330,#REF!,"&gt;0")</f>
        <v>#REF!</v>
      </c>
      <c r="L330" t="e">
        <f t="shared" si="5"/>
        <v>#REF!</v>
      </c>
    </row>
    <row r="331" spans="10:12">
      <c r="J331" t="e" cm="1">
        <f t="array" ref="J331">IF(L331="Sin candidato","Sin candidato",
IF(L331="Directa",
INDEX(_xlfn._xlws.FILTER(#REF!,(#REF!=B331)*(#REF!=G331)*(#REF!&gt;0)),1),
_xlfn.LET(
_xlpm.candidatos,_xlfn._xlws.FILTER(#REF!,(#REF!=B331)*(#REF!=G331)*(#REF!&gt;0)),
_xlpm.asignados,COUNTIF($J$1:J330,_xlpm.candidatos),
INDEX(_xlpm.candidatos,MATCH(MIN(_xlpm.asignados),_xlpm.asignados,0))
)))</f>
        <v>#REF!</v>
      </c>
      <c r="K331" t="e">
        <f>COUNTIFS(#REF!,B331,#REF!,G331,#REF!,"&gt;0")</f>
        <v>#REF!</v>
      </c>
      <c r="L331" t="e">
        <f t="shared" si="5"/>
        <v>#REF!</v>
      </c>
    </row>
    <row r="332" spans="10:12">
      <c r="J332" t="e" cm="1">
        <f t="array" ref="J332">IF(L332="Sin candidato","Sin candidato",
IF(L332="Directa",
INDEX(_xlfn._xlws.FILTER(#REF!,(#REF!=B332)*(#REF!=G332)*(#REF!&gt;0)),1),
_xlfn.LET(
_xlpm.candidatos,_xlfn._xlws.FILTER(#REF!,(#REF!=B332)*(#REF!=G332)*(#REF!&gt;0)),
_xlpm.asignados,COUNTIF($J$1:J331,_xlpm.candidatos),
INDEX(_xlpm.candidatos,MATCH(MIN(_xlpm.asignados),_xlpm.asignados,0))
)))</f>
        <v>#REF!</v>
      </c>
      <c r="K332" t="e">
        <f>COUNTIFS(#REF!,B332,#REF!,G332,#REF!,"&gt;0")</f>
        <v>#REF!</v>
      </c>
      <c r="L332" t="e">
        <f t="shared" si="5"/>
        <v>#REF!</v>
      </c>
    </row>
    <row r="333" spans="10:12">
      <c r="J333" t="e" cm="1">
        <f t="array" ref="J333">IF(L333="Sin candidato","Sin candidato",
IF(L333="Directa",
INDEX(_xlfn._xlws.FILTER(#REF!,(#REF!=B333)*(#REF!=G333)*(#REF!&gt;0)),1),
_xlfn.LET(
_xlpm.candidatos,_xlfn._xlws.FILTER(#REF!,(#REF!=B333)*(#REF!=G333)*(#REF!&gt;0)),
_xlpm.asignados,COUNTIF($J$1:J332,_xlpm.candidatos),
INDEX(_xlpm.candidatos,MATCH(MIN(_xlpm.asignados),_xlpm.asignados,0))
)))</f>
        <v>#REF!</v>
      </c>
      <c r="K333" t="e">
        <f>COUNTIFS(#REF!,B333,#REF!,G333,#REF!,"&gt;0")</f>
        <v>#REF!</v>
      </c>
      <c r="L333" t="e">
        <f t="shared" si="5"/>
        <v>#REF!</v>
      </c>
    </row>
    <row r="334" spans="10:12">
      <c r="J334" t="e" cm="1">
        <f t="array" ref="J334">IF(L334="Sin candidato","Sin candidato",
IF(L334="Directa",
INDEX(_xlfn._xlws.FILTER(#REF!,(#REF!=B334)*(#REF!=G334)*(#REF!&gt;0)),1),
_xlfn.LET(
_xlpm.candidatos,_xlfn._xlws.FILTER(#REF!,(#REF!=B334)*(#REF!=G334)*(#REF!&gt;0)),
_xlpm.asignados,COUNTIF($J$1:J333,_xlpm.candidatos),
INDEX(_xlpm.candidatos,MATCH(MIN(_xlpm.asignados),_xlpm.asignados,0))
)))</f>
        <v>#REF!</v>
      </c>
      <c r="K334" t="e">
        <f>COUNTIFS(#REF!,B334,#REF!,G334,#REF!,"&gt;0")</f>
        <v>#REF!</v>
      </c>
      <c r="L334" t="e">
        <f t="shared" si="5"/>
        <v>#REF!</v>
      </c>
    </row>
    <row r="335" spans="10:12">
      <c r="J335" t="e" cm="1">
        <f t="array" ref="J335">IF(L335="Sin candidato","Sin candidato",
IF(L335="Directa",
INDEX(_xlfn._xlws.FILTER(#REF!,(#REF!=B335)*(#REF!=G335)*(#REF!&gt;0)),1),
_xlfn.LET(
_xlpm.candidatos,_xlfn._xlws.FILTER(#REF!,(#REF!=B335)*(#REF!=G335)*(#REF!&gt;0)),
_xlpm.asignados,COUNTIF($J$1:J334,_xlpm.candidatos),
INDEX(_xlpm.candidatos,MATCH(MIN(_xlpm.asignados),_xlpm.asignados,0))
)))</f>
        <v>#REF!</v>
      </c>
      <c r="K335" t="e">
        <f>COUNTIFS(#REF!,B335,#REF!,G335,#REF!,"&gt;0")</f>
        <v>#REF!</v>
      </c>
      <c r="L335" t="e">
        <f t="shared" si="5"/>
        <v>#REF!</v>
      </c>
    </row>
    <row r="336" spans="10:12">
      <c r="J336" t="e" cm="1">
        <f t="array" ref="J336">IF(L336="Sin candidato","Sin candidato",
IF(L336="Directa",
INDEX(_xlfn._xlws.FILTER(#REF!,(#REF!=B336)*(#REF!=G336)*(#REF!&gt;0)),1),
_xlfn.LET(
_xlpm.candidatos,_xlfn._xlws.FILTER(#REF!,(#REF!=B336)*(#REF!=G336)*(#REF!&gt;0)),
_xlpm.asignados,COUNTIF($J$1:J335,_xlpm.candidatos),
INDEX(_xlpm.candidatos,MATCH(MIN(_xlpm.asignados),_xlpm.asignados,0))
)))</f>
        <v>#REF!</v>
      </c>
      <c r="K336" t="e">
        <f>COUNTIFS(#REF!,B336,#REF!,G336,#REF!,"&gt;0")</f>
        <v>#REF!</v>
      </c>
      <c r="L336" t="e">
        <f t="shared" si="5"/>
        <v>#REF!</v>
      </c>
    </row>
    <row r="337" spans="10:12">
      <c r="J337" t="e" cm="1">
        <f t="array" ref="J337">IF(L337="Sin candidato","Sin candidato",
IF(L337="Directa",
INDEX(_xlfn._xlws.FILTER(#REF!,(#REF!=B337)*(#REF!=G337)*(#REF!&gt;0)),1),
_xlfn.LET(
_xlpm.candidatos,_xlfn._xlws.FILTER(#REF!,(#REF!=B337)*(#REF!=G337)*(#REF!&gt;0)),
_xlpm.asignados,COUNTIF($J$1:J336,_xlpm.candidatos),
INDEX(_xlpm.candidatos,MATCH(MIN(_xlpm.asignados),_xlpm.asignados,0))
)))</f>
        <v>#REF!</v>
      </c>
      <c r="K337" t="e">
        <f>COUNTIFS(#REF!,B337,#REF!,G337,#REF!,"&gt;0")</f>
        <v>#REF!</v>
      </c>
      <c r="L337" t="e">
        <f t="shared" si="5"/>
        <v>#REF!</v>
      </c>
    </row>
    <row r="338" spans="10:12">
      <c r="J338" t="e" cm="1">
        <f t="array" ref="J338">IF(L338="Sin candidato","Sin candidato",
IF(L338="Directa",
INDEX(_xlfn._xlws.FILTER(#REF!,(#REF!=B338)*(#REF!=G338)*(#REF!&gt;0)),1),
_xlfn.LET(
_xlpm.candidatos,_xlfn._xlws.FILTER(#REF!,(#REF!=B338)*(#REF!=G338)*(#REF!&gt;0)),
_xlpm.asignados,COUNTIF($J$1:J337,_xlpm.candidatos),
INDEX(_xlpm.candidatos,MATCH(MIN(_xlpm.asignados),_xlpm.asignados,0))
)))</f>
        <v>#REF!</v>
      </c>
      <c r="K338" t="e">
        <f>COUNTIFS(#REF!,B338,#REF!,G338,#REF!,"&gt;0")</f>
        <v>#REF!</v>
      </c>
      <c r="L338" t="e">
        <f t="shared" si="5"/>
        <v>#REF!</v>
      </c>
    </row>
    <row r="339" spans="10:12">
      <c r="J339" t="e" cm="1">
        <f t="array" ref="J339">IF(L339="Sin candidato","Sin candidato",
IF(L339="Directa",
INDEX(_xlfn._xlws.FILTER(#REF!,(#REF!=B339)*(#REF!=G339)*(#REF!&gt;0)),1),
_xlfn.LET(
_xlpm.candidatos,_xlfn._xlws.FILTER(#REF!,(#REF!=B339)*(#REF!=G339)*(#REF!&gt;0)),
_xlpm.asignados,COUNTIF($J$1:J338,_xlpm.candidatos),
INDEX(_xlpm.candidatos,MATCH(MIN(_xlpm.asignados),_xlpm.asignados,0))
)))</f>
        <v>#REF!</v>
      </c>
      <c r="K339" t="e">
        <f>COUNTIFS(#REF!,B339,#REF!,G339,#REF!,"&gt;0")</f>
        <v>#REF!</v>
      </c>
      <c r="L339" t="e">
        <f t="shared" si="5"/>
        <v>#REF!</v>
      </c>
    </row>
    <row r="340" spans="10:12">
      <c r="J340" t="e" cm="1">
        <f t="array" ref="J340">IF(L340="Sin candidato","Sin candidato",
IF(L340="Directa",
INDEX(_xlfn._xlws.FILTER(#REF!,(#REF!=B340)*(#REF!=G340)*(#REF!&gt;0)),1),
_xlfn.LET(
_xlpm.candidatos,_xlfn._xlws.FILTER(#REF!,(#REF!=B340)*(#REF!=G340)*(#REF!&gt;0)),
_xlpm.asignados,COUNTIF($J$1:J339,_xlpm.candidatos),
INDEX(_xlpm.candidatos,MATCH(MIN(_xlpm.asignados),_xlpm.asignados,0))
)))</f>
        <v>#REF!</v>
      </c>
      <c r="K340" t="e">
        <f>COUNTIFS(#REF!,B340,#REF!,G340,#REF!,"&gt;0")</f>
        <v>#REF!</v>
      </c>
      <c r="L340" t="e">
        <f t="shared" si="5"/>
        <v>#REF!</v>
      </c>
    </row>
    <row r="341" spans="10:12">
      <c r="J341" t="e" cm="1">
        <f t="array" ref="J341">IF(L341="Sin candidato","Sin candidato",
IF(L341="Directa",
INDEX(_xlfn._xlws.FILTER(#REF!,(#REF!=B341)*(#REF!=G341)*(#REF!&gt;0)),1),
_xlfn.LET(
_xlpm.candidatos,_xlfn._xlws.FILTER(#REF!,(#REF!=B341)*(#REF!=G341)*(#REF!&gt;0)),
_xlpm.asignados,COUNTIF($J$1:J340,_xlpm.candidatos),
INDEX(_xlpm.candidatos,MATCH(MIN(_xlpm.asignados),_xlpm.asignados,0))
)))</f>
        <v>#REF!</v>
      </c>
      <c r="K341" t="e">
        <f>COUNTIFS(#REF!,B341,#REF!,G341,#REF!,"&gt;0")</f>
        <v>#REF!</v>
      </c>
      <c r="L341" t="e">
        <f t="shared" si="5"/>
        <v>#REF!</v>
      </c>
    </row>
    <row r="342" spans="10:12">
      <c r="J342" t="e" cm="1">
        <f t="array" ref="J342">IF(L342="Sin candidato","Sin candidato",
IF(L342="Directa",
INDEX(_xlfn._xlws.FILTER(#REF!,(#REF!=B342)*(#REF!=G342)*(#REF!&gt;0)),1),
_xlfn.LET(
_xlpm.candidatos,_xlfn._xlws.FILTER(#REF!,(#REF!=B342)*(#REF!=G342)*(#REF!&gt;0)),
_xlpm.asignados,COUNTIF($J$1:J341,_xlpm.candidatos),
INDEX(_xlpm.candidatos,MATCH(MIN(_xlpm.asignados),_xlpm.asignados,0))
)))</f>
        <v>#REF!</v>
      </c>
      <c r="K342" t="e">
        <f>COUNTIFS(#REF!,B342,#REF!,G342,#REF!,"&gt;0")</f>
        <v>#REF!</v>
      </c>
      <c r="L342" t="e">
        <f t="shared" si="5"/>
        <v>#REF!</v>
      </c>
    </row>
    <row r="343" spans="10:12">
      <c r="J343" t="e" cm="1">
        <f t="array" ref="J343">IF(L343="Sin candidato","Sin candidato",
IF(L343="Directa",
INDEX(_xlfn._xlws.FILTER(#REF!,(#REF!=B343)*(#REF!=G343)*(#REF!&gt;0)),1),
_xlfn.LET(
_xlpm.candidatos,_xlfn._xlws.FILTER(#REF!,(#REF!=B343)*(#REF!=G343)*(#REF!&gt;0)),
_xlpm.asignados,COUNTIF($J$1:J342,_xlpm.candidatos),
INDEX(_xlpm.candidatos,MATCH(MIN(_xlpm.asignados),_xlpm.asignados,0))
)))</f>
        <v>#REF!</v>
      </c>
      <c r="K343" t="e">
        <f>COUNTIFS(#REF!,B343,#REF!,G343,#REF!,"&gt;0")</f>
        <v>#REF!</v>
      </c>
      <c r="L343" t="e">
        <f t="shared" si="5"/>
        <v>#REF!</v>
      </c>
    </row>
    <row r="344" spans="10:12">
      <c r="J344" t="e" cm="1">
        <f t="array" ref="J344">IF(L344="Sin candidato","Sin candidato",
IF(L344="Directa",
INDEX(_xlfn._xlws.FILTER(#REF!,(#REF!=B344)*(#REF!=G344)*(#REF!&gt;0)),1),
_xlfn.LET(
_xlpm.candidatos,_xlfn._xlws.FILTER(#REF!,(#REF!=B344)*(#REF!=G344)*(#REF!&gt;0)),
_xlpm.asignados,COUNTIF($J$1:J343,_xlpm.candidatos),
INDEX(_xlpm.candidatos,MATCH(MIN(_xlpm.asignados),_xlpm.asignados,0))
)))</f>
        <v>#REF!</v>
      </c>
      <c r="K344" t="e">
        <f>COUNTIFS(#REF!,B344,#REF!,G344,#REF!,"&gt;0")</f>
        <v>#REF!</v>
      </c>
      <c r="L344" t="e">
        <f t="shared" si="5"/>
        <v>#REF!</v>
      </c>
    </row>
    <row r="345" spans="10:12">
      <c r="J345" t="e" cm="1">
        <f t="array" ref="J345">IF(L345="Sin candidato","Sin candidato",
IF(L345="Directa",
INDEX(_xlfn._xlws.FILTER(#REF!,(#REF!=B345)*(#REF!=G345)*(#REF!&gt;0)),1),
_xlfn.LET(
_xlpm.candidatos,_xlfn._xlws.FILTER(#REF!,(#REF!=B345)*(#REF!=G345)*(#REF!&gt;0)),
_xlpm.asignados,COUNTIF($J$1:J344,_xlpm.candidatos),
INDEX(_xlpm.candidatos,MATCH(MIN(_xlpm.asignados),_xlpm.asignados,0))
)))</f>
        <v>#REF!</v>
      </c>
      <c r="K345" t="e">
        <f>COUNTIFS(#REF!,B345,#REF!,G345,#REF!,"&gt;0")</f>
        <v>#REF!</v>
      </c>
      <c r="L345" t="e">
        <f t="shared" si="5"/>
        <v>#REF!</v>
      </c>
    </row>
    <row r="346" spans="10:12">
      <c r="J346" t="e" cm="1">
        <f t="array" ref="J346">IF(L346="Sin candidato","Sin candidato",
IF(L346="Directa",
INDEX(_xlfn._xlws.FILTER(#REF!,(#REF!=B346)*(#REF!=G346)*(#REF!&gt;0)),1),
_xlfn.LET(
_xlpm.candidatos,_xlfn._xlws.FILTER(#REF!,(#REF!=B346)*(#REF!=G346)*(#REF!&gt;0)),
_xlpm.asignados,COUNTIF($J$1:J345,_xlpm.candidatos),
INDEX(_xlpm.candidatos,MATCH(MIN(_xlpm.asignados),_xlpm.asignados,0))
)))</f>
        <v>#REF!</v>
      </c>
      <c r="K346" t="e">
        <f>COUNTIFS(#REF!,B346,#REF!,G346,#REF!,"&gt;0")</f>
        <v>#REF!</v>
      </c>
      <c r="L346" t="e">
        <f t="shared" si="5"/>
        <v>#REF!</v>
      </c>
    </row>
    <row r="347" spans="10:12">
      <c r="J347" t="e" cm="1">
        <f t="array" ref="J347">IF(L347="Sin candidato","Sin candidato",
IF(L347="Directa",
INDEX(_xlfn._xlws.FILTER(#REF!,(#REF!=B347)*(#REF!=G347)*(#REF!&gt;0)),1),
_xlfn.LET(
_xlpm.candidatos,_xlfn._xlws.FILTER(#REF!,(#REF!=B347)*(#REF!=G347)*(#REF!&gt;0)),
_xlpm.asignados,COUNTIF($J$1:J346,_xlpm.candidatos),
INDEX(_xlpm.candidatos,MATCH(MIN(_xlpm.asignados),_xlpm.asignados,0))
)))</f>
        <v>#REF!</v>
      </c>
      <c r="K347" t="e">
        <f>COUNTIFS(#REF!,B347,#REF!,G347,#REF!,"&gt;0")</f>
        <v>#REF!</v>
      </c>
      <c r="L347" t="e">
        <f t="shared" si="5"/>
        <v>#REF!</v>
      </c>
    </row>
    <row r="348" spans="10:12">
      <c r="J348" t="e" cm="1">
        <f t="array" ref="J348">IF(L348="Sin candidato","Sin candidato",
IF(L348="Directa",
INDEX(_xlfn._xlws.FILTER(#REF!,(#REF!=B348)*(#REF!=G348)*(#REF!&gt;0)),1),
_xlfn.LET(
_xlpm.candidatos,_xlfn._xlws.FILTER(#REF!,(#REF!=B348)*(#REF!=G348)*(#REF!&gt;0)),
_xlpm.asignados,COUNTIF($J$1:J347,_xlpm.candidatos),
INDEX(_xlpm.candidatos,MATCH(MIN(_xlpm.asignados),_xlpm.asignados,0))
)))</f>
        <v>#REF!</v>
      </c>
      <c r="K348" t="e">
        <f>COUNTIFS(#REF!,B348,#REF!,G348,#REF!,"&gt;0")</f>
        <v>#REF!</v>
      </c>
      <c r="L348" t="e">
        <f t="shared" si="5"/>
        <v>#REF!</v>
      </c>
    </row>
    <row r="349" spans="10:12">
      <c r="J349" t="e" cm="1">
        <f t="array" ref="J349">IF(L349="Sin candidato","Sin candidato",
IF(L349="Directa",
INDEX(_xlfn._xlws.FILTER(#REF!,(#REF!=B349)*(#REF!=G349)*(#REF!&gt;0)),1),
_xlfn.LET(
_xlpm.candidatos,_xlfn._xlws.FILTER(#REF!,(#REF!=B349)*(#REF!=G349)*(#REF!&gt;0)),
_xlpm.asignados,COUNTIF($J$1:J348,_xlpm.candidatos),
INDEX(_xlpm.candidatos,MATCH(MIN(_xlpm.asignados),_xlpm.asignados,0))
)))</f>
        <v>#REF!</v>
      </c>
      <c r="K349" t="e">
        <f>COUNTIFS(#REF!,B349,#REF!,G349,#REF!,"&gt;0")</f>
        <v>#REF!</v>
      </c>
      <c r="L349" t="e">
        <f t="shared" si="5"/>
        <v>#REF!</v>
      </c>
    </row>
    <row r="350" spans="10:12">
      <c r="J350" t="e" cm="1">
        <f t="array" ref="J350">IF(L350="Sin candidato","Sin candidato",
IF(L350="Directa",
INDEX(_xlfn._xlws.FILTER(#REF!,(#REF!=B350)*(#REF!=G350)*(#REF!&gt;0)),1),
_xlfn.LET(
_xlpm.candidatos,_xlfn._xlws.FILTER(#REF!,(#REF!=B350)*(#REF!=G350)*(#REF!&gt;0)),
_xlpm.asignados,COUNTIF($J$1:J349,_xlpm.candidatos),
INDEX(_xlpm.candidatos,MATCH(MIN(_xlpm.asignados),_xlpm.asignados,0))
)))</f>
        <v>#REF!</v>
      </c>
      <c r="K350" t="e">
        <f>COUNTIFS(#REF!,B350,#REF!,G350,#REF!,"&gt;0")</f>
        <v>#REF!</v>
      </c>
      <c r="L350" t="e">
        <f t="shared" si="5"/>
        <v>#REF!</v>
      </c>
    </row>
    <row r="351" spans="10:12">
      <c r="J351" t="e" cm="1">
        <f t="array" ref="J351">IF(L351="Sin candidato","Sin candidato",
IF(L351="Directa",
INDEX(_xlfn._xlws.FILTER(#REF!,(#REF!=B351)*(#REF!=G351)*(#REF!&gt;0)),1),
_xlfn.LET(
_xlpm.candidatos,_xlfn._xlws.FILTER(#REF!,(#REF!=B351)*(#REF!=G351)*(#REF!&gt;0)),
_xlpm.asignados,COUNTIF($J$1:J350,_xlpm.candidatos),
INDEX(_xlpm.candidatos,MATCH(MIN(_xlpm.asignados),_xlpm.asignados,0))
)))</f>
        <v>#REF!</v>
      </c>
      <c r="K351" t="e">
        <f>COUNTIFS(#REF!,B351,#REF!,G351,#REF!,"&gt;0")</f>
        <v>#REF!</v>
      </c>
      <c r="L351" t="e">
        <f t="shared" si="5"/>
        <v>#REF!</v>
      </c>
    </row>
    <row r="352" spans="10:12">
      <c r="J352" t="e" cm="1">
        <f t="array" ref="J352">IF(L352="Sin candidato","Sin candidato",
IF(L352="Directa",
INDEX(_xlfn._xlws.FILTER(#REF!,(#REF!=B352)*(#REF!=G352)*(#REF!&gt;0)),1),
_xlfn.LET(
_xlpm.candidatos,_xlfn._xlws.FILTER(#REF!,(#REF!=B352)*(#REF!=G352)*(#REF!&gt;0)),
_xlpm.asignados,COUNTIF($J$1:J351,_xlpm.candidatos),
INDEX(_xlpm.candidatos,MATCH(MIN(_xlpm.asignados),_xlpm.asignados,0))
)))</f>
        <v>#REF!</v>
      </c>
      <c r="K352" t="e">
        <f>COUNTIFS(#REF!,B352,#REF!,G352,#REF!,"&gt;0")</f>
        <v>#REF!</v>
      </c>
      <c r="L352" t="e">
        <f t="shared" si="5"/>
        <v>#REF!</v>
      </c>
    </row>
    <row r="353" spans="10:12">
      <c r="J353" t="e" cm="1">
        <f t="array" ref="J353">IF(L353="Sin candidato","Sin candidato",
IF(L353="Directa",
INDEX(_xlfn._xlws.FILTER(#REF!,(#REF!=B353)*(#REF!=G353)*(#REF!&gt;0)),1),
_xlfn.LET(
_xlpm.candidatos,_xlfn._xlws.FILTER(#REF!,(#REF!=B353)*(#REF!=G353)*(#REF!&gt;0)),
_xlpm.asignados,COUNTIF($J$1:J352,_xlpm.candidatos),
INDEX(_xlpm.candidatos,MATCH(MIN(_xlpm.asignados),_xlpm.asignados,0))
)))</f>
        <v>#REF!</v>
      </c>
      <c r="K353" t="e">
        <f>COUNTIFS(#REF!,B353,#REF!,G353,#REF!,"&gt;0")</f>
        <v>#REF!</v>
      </c>
      <c r="L353" t="e">
        <f t="shared" si="5"/>
        <v>#REF!</v>
      </c>
    </row>
    <row r="354" spans="10:12">
      <c r="J354" t="e" cm="1">
        <f t="array" ref="J354">IF(L354="Sin candidato","Sin candidato",
IF(L354="Directa",
INDEX(_xlfn._xlws.FILTER(#REF!,(#REF!=B354)*(#REF!=G354)*(#REF!&gt;0)),1),
_xlfn.LET(
_xlpm.candidatos,_xlfn._xlws.FILTER(#REF!,(#REF!=B354)*(#REF!=G354)*(#REF!&gt;0)),
_xlpm.asignados,COUNTIF($J$1:J353,_xlpm.candidatos),
INDEX(_xlpm.candidatos,MATCH(MIN(_xlpm.asignados),_xlpm.asignados,0))
)))</f>
        <v>#REF!</v>
      </c>
      <c r="K354" t="e">
        <f>COUNTIFS(#REF!,B354,#REF!,G354,#REF!,"&gt;0")</f>
        <v>#REF!</v>
      </c>
      <c r="L354" t="e">
        <f t="shared" si="5"/>
        <v>#REF!</v>
      </c>
    </row>
    <row r="355" spans="10:12">
      <c r="J355" t="e" cm="1">
        <f t="array" ref="J355">IF(L355="Sin candidato","Sin candidato",
IF(L355="Directa",
INDEX(_xlfn._xlws.FILTER(#REF!,(#REF!=B355)*(#REF!=G355)*(#REF!&gt;0)),1),
_xlfn.LET(
_xlpm.candidatos,_xlfn._xlws.FILTER(#REF!,(#REF!=B355)*(#REF!=G355)*(#REF!&gt;0)),
_xlpm.asignados,COUNTIF($J$1:J354,_xlpm.candidatos),
INDEX(_xlpm.candidatos,MATCH(MIN(_xlpm.asignados),_xlpm.asignados,0))
)))</f>
        <v>#REF!</v>
      </c>
      <c r="K355" t="e">
        <f>COUNTIFS(#REF!,B355,#REF!,G355,#REF!,"&gt;0")</f>
        <v>#REF!</v>
      </c>
      <c r="L355" t="e">
        <f t="shared" si="5"/>
        <v>#REF!</v>
      </c>
    </row>
    <row r="356" spans="10:12">
      <c r="J356" t="e" cm="1">
        <f t="array" ref="J356">IF(L356="Sin candidato","Sin candidato",
IF(L356="Directa",
INDEX(_xlfn._xlws.FILTER(#REF!,(#REF!=B356)*(#REF!=G356)*(#REF!&gt;0)),1),
_xlfn.LET(
_xlpm.candidatos,_xlfn._xlws.FILTER(#REF!,(#REF!=B356)*(#REF!=G356)*(#REF!&gt;0)),
_xlpm.asignados,COUNTIF($J$1:J355,_xlpm.candidatos),
INDEX(_xlpm.candidatos,MATCH(MIN(_xlpm.asignados),_xlpm.asignados,0))
)))</f>
        <v>#REF!</v>
      </c>
      <c r="K356" t="e">
        <f>COUNTIFS(#REF!,B356,#REF!,G356,#REF!,"&gt;0")</f>
        <v>#REF!</v>
      </c>
      <c r="L356" t="e">
        <f t="shared" si="5"/>
        <v>#REF!</v>
      </c>
    </row>
    <row r="357" spans="10:12">
      <c r="J357" t="e" cm="1">
        <f t="array" ref="J357">IF(L357="Sin candidato","Sin candidato",
IF(L357="Directa",
INDEX(_xlfn._xlws.FILTER(#REF!,(#REF!=B357)*(#REF!=G357)*(#REF!&gt;0)),1),
_xlfn.LET(
_xlpm.candidatos,_xlfn._xlws.FILTER(#REF!,(#REF!=B357)*(#REF!=G357)*(#REF!&gt;0)),
_xlpm.asignados,COUNTIF($J$1:J356,_xlpm.candidatos),
INDEX(_xlpm.candidatos,MATCH(MIN(_xlpm.asignados),_xlpm.asignados,0))
)))</f>
        <v>#REF!</v>
      </c>
      <c r="K357" t="e">
        <f>COUNTIFS(#REF!,B357,#REF!,G357,#REF!,"&gt;0")</f>
        <v>#REF!</v>
      </c>
      <c r="L357" t="e">
        <f t="shared" si="5"/>
        <v>#REF!</v>
      </c>
    </row>
    <row r="358" spans="10:12">
      <c r="J358" t="e" cm="1">
        <f t="array" ref="J358">IF(L358="Sin candidato","Sin candidato",
IF(L358="Directa",
INDEX(_xlfn._xlws.FILTER(#REF!,(#REF!=B358)*(#REF!=G358)*(#REF!&gt;0)),1),
_xlfn.LET(
_xlpm.candidatos,_xlfn._xlws.FILTER(#REF!,(#REF!=B358)*(#REF!=G358)*(#REF!&gt;0)),
_xlpm.asignados,COUNTIF($J$1:J357,_xlpm.candidatos),
INDEX(_xlpm.candidatos,MATCH(MIN(_xlpm.asignados),_xlpm.asignados,0))
)))</f>
        <v>#REF!</v>
      </c>
      <c r="K358" t="e">
        <f>COUNTIFS(#REF!,B358,#REF!,G358,#REF!,"&gt;0")</f>
        <v>#REF!</v>
      </c>
      <c r="L358" t="e">
        <f t="shared" si="5"/>
        <v>#REF!</v>
      </c>
    </row>
    <row r="359" spans="10:12">
      <c r="J359" t="e" cm="1">
        <f t="array" ref="J359">IF(L359="Sin candidato","Sin candidato",
IF(L359="Directa",
INDEX(_xlfn._xlws.FILTER(#REF!,(#REF!=B359)*(#REF!=G359)*(#REF!&gt;0)),1),
_xlfn.LET(
_xlpm.candidatos,_xlfn._xlws.FILTER(#REF!,(#REF!=B359)*(#REF!=G359)*(#REF!&gt;0)),
_xlpm.asignados,COUNTIF($J$1:J358,_xlpm.candidatos),
INDEX(_xlpm.candidatos,MATCH(MIN(_xlpm.asignados),_xlpm.asignados,0))
)))</f>
        <v>#REF!</v>
      </c>
      <c r="K359" t="e">
        <f>COUNTIFS(#REF!,B359,#REF!,G359,#REF!,"&gt;0")</f>
        <v>#REF!</v>
      </c>
      <c r="L359" t="e">
        <f t="shared" si="5"/>
        <v>#REF!</v>
      </c>
    </row>
    <row r="360" spans="10:12">
      <c r="J360" t="e" cm="1">
        <f t="array" ref="J360">IF(L360="Sin candidato","Sin candidato",
IF(L360="Directa",
INDEX(_xlfn._xlws.FILTER(#REF!,(#REF!=B360)*(#REF!=G360)*(#REF!&gt;0)),1),
_xlfn.LET(
_xlpm.candidatos,_xlfn._xlws.FILTER(#REF!,(#REF!=B360)*(#REF!=G360)*(#REF!&gt;0)),
_xlpm.asignados,COUNTIF($J$1:J359,_xlpm.candidatos),
INDEX(_xlpm.candidatos,MATCH(MIN(_xlpm.asignados),_xlpm.asignados,0))
)))</f>
        <v>#REF!</v>
      </c>
      <c r="K360" t="e">
        <f>COUNTIFS(#REF!,B360,#REF!,G360,#REF!,"&gt;0")</f>
        <v>#REF!</v>
      </c>
      <c r="L360" t="e">
        <f t="shared" si="5"/>
        <v>#REF!</v>
      </c>
    </row>
    <row r="361" spans="10:12">
      <c r="J361" t="e" cm="1">
        <f t="array" ref="J361">IF(L361="Sin candidato","Sin candidato",
IF(L361="Directa",
INDEX(_xlfn._xlws.FILTER(#REF!,(#REF!=B361)*(#REF!=G361)*(#REF!&gt;0)),1),
_xlfn.LET(
_xlpm.candidatos,_xlfn._xlws.FILTER(#REF!,(#REF!=B361)*(#REF!=G361)*(#REF!&gt;0)),
_xlpm.asignados,COUNTIF($J$1:J360,_xlpm.candidatos),
INDEX(_xlpm.candidatos,MATCH(MIN(_xlpm.asignados),_xlpm.asignados,0))
)))</f>
        <v>#REF!</v>
      </c>
      <c r="K361" t="e">
        <f>COUNTIFS(#REF!,B361,#REF!,G361,#REF!,"&gt;0")</f>
        <v>#REF!</v>
      </c>
      <c r="L361" t="e">
        <f t="shared" si="5"/>
        <v>#REF!</v>
      </c>
    </row>
    <row r="362" spans="10:12">
      <c r="J362" t="e" cm="1">
        <f t="array" ref="J362">IF(L362="Sin candidato","Sin candidato",
IF(L362="Directa",
INDEX(_xlfn._xlws.FILTER(#REF!,(#REF!=B362)*(#REF!=G362)*(#REF!&gt;0)),1),
_xlfn.LET(
_xlpm.candidatos,_xlfn._xlws.FILTER(#REF!,(#REF!=B362)*(#REF!=G362)*(#REF!&gt;0)),
_xlpm.asignados,COUNTIF($J$1:J361,_xlpm.candidatos),
INDEX(_xlpm.candidatos,MATCH(MIN(_xlpm.asignados),_xlpm.asignados,0))
)))</f>
        <v>#REF!</v>
      </c>
      <c r="K362" t="e">
        <f>COUNTIFS(#REF!,B362,#REF!,G362,#REF!,"&gt;0")</f>
        <v>#REF!</v>
      </c>
      <c r="L362" t="e">
        <f t="shared" si="5"/>
        <v>#REF!</v>
      </c>
    </row>
    <row r="363" spans="10:12">
      <c r="J363" t="e" cm="1">
        <f t="array" ref="J363">IF(L363="Sin candidato","Sin candidato",
IF(L363="Directa",
INDEX(_xlfn._xlws.FILTER(#REF!,(#REF!=B363)*(#REF!=G363)*(#REF!&gt;0)),1),
_xlfn.LET(
_xlpm.candidatos,_xlfn._xlws.FILTER(#REF!,(#REF!=B363)*(#REF!=G363)*(#REF!&gt;0)),
_xlpm.asignados,COUNTIF($J$1:J362,_xlpm.candidatos),
INDEX(_xlpm.candidatos,MATCH(MIN(_xlpm.asignados),_xlpm.asignados,0))
)))</f>
        <v>#REF!</v>
      </c>
      <c r="K363" t="e">
        <f>COUNTIFS(#REF!,B363,#REF!,G363,#REF!,"&gt;0")</f>
        <v>#REF!</v>
      </c>
      <c r="L363" t="e">
        <f t="shared" si="5"/>
        <v>#REF!</v>
      </c>
    </row>
    <row r="364" spans="10:12">
      <c r="J364" t="e" cm="1">
        <f t="array" ref="J364">IF(L364="Sin candidato","Sin candidato",
IF(L364="Directa",
INDEX(_xlfn._xlws.FILTER(#REF!,(#REF!=B364)*(#REF!=G364)*(#REF!&gt;0)),1),
_xlfn.LET(
_xlpm.candidatos,_xlfn._xlws.FILTER(#REF!,(#REF!=B364)*(#REF!=G364)*(#REF!&gt;0)),
_xlpm.asignados,COUNTIF($J$1:J363,_xlpm.candidatos),
INDEX(_xlpm.candidatos,MATCH(MIN(_xlpm.asignados),_xlpm.asignados,0))
)))</f>
        <v>#REF!</v>
      </c>
      <c r="K364" t="e">
        <f>COUNTIFS(#REF!,B364,#REF!,G364,#REF!,"&gt;0")</f>
        <v>#REF!</v>
      </c>
      <c r="L364" t="e">
        <f t="shared" si="5"/>
        <v>#REF!</v>
      </c>
    </row>
    <row r="365" spans="10:12">
      <c r="J365" t="e" cm="1">
        <f t="array" ref="J365">IF(L365="Sin candidato","Sin candidato",
IF(L365="Directa",
INDEX(_xlfn._xlws.FILTER(#REF!,(#REF!=B365)*(#REF!=G365)*(#REF!&gt;0)),1),
_xlfn.LET(
_xlpm.candidatos,_xlfn._xlws.FILTER(#REF!,(#REF!=B365)*(#REF!=G365)*(#REF!&gt;0)),
_xlpm.asignados,COUNTIF($J$1:J364,_xlpm.candidatos),
INDEX(_xlpm.candidatos,MATCH(MIN(_xlpm.asignados),_xlpm.asignados,0))
)))</f>
        <v>#REF!</v>
      </c>
      <c r="K365" t="e">
        <f>COUNTIFS(#REF!,B365,#REF!,G365,#REF!,"&gt;0")</f>
        <v>#REF!</v>
      </c>
      <c r="L365" t="e">
        <f t="shared" si="5"/>
        <v>#REF!</v>
      </c>
    </row>
    <row r="366" spans="10:12">
      <c r="J366" t="e" cm="1">
        <f t="array" ref="J366">IF(L366="Sin candidato","Sin candidato",
IF(L366="Directa",
INDEX(_xlfn._xlws.FILTER(#REF!,(#REF!=B366)*(#REF!=G366)*(#REF!&gt;0)),1),
_xlfn.LET(
_xlpm.candidatos,_xlfn._xlws.FILTER(#REF!,(#REF!=B366)*(#REF!=G366)*(#REF!&gt;0)),
_xlpm.asignados,COUNTIF($J$1:J365,_xlpm.candidatos),
INDEX(_xlpm.candidatos,MATCH(MIN(_xlpm.asignados),_xlpm.asignados,0))
)))</f>
        <v>#REF!</v>
      </c>
      <c r="K366" t="e">
        <f>COUNTIFS(#REF!,B366,#REF!,G366,#REF!,"&gt;0")</f>
        <v>#REF!</v>
      </c>
      <c r="L366" t="e">
        <f t="shared" si="5"/>
        <v>#REF!</v>
      </c>
    </row>
    <row r="367" spans="10:12">
      <c r="J367" t="e" cm="1">
        <f t="array" ref="J367">IF(L367="Sin candidato","Sin candidato",
IF(L367="Directa",
INDEX(_xlfn._xlws.FILTER(#REF!,(#REF!=B367)*(#REF!=G367)*(#REF!&gt;0)),1),
_xlfn.LET(
_xlpm.candidatos,_xlfn._xlws.FILTER(#REF!,(#REF!=B367)*(#REF!=G367)*(#REF!&gt;0)),
_xlpm.asignados,COUNTIF($J$1:J366,_xlpm.candidatos),
INDEX(_xlpm.candidatos,MATCH(MIN(_xlpm.asignados),_xlpm.asignados,0))
)))</f>
        <v>#REF!</v>
      </c>
      <c r="K367" t="e">
        <f>COUNTIFS(#REF!,B367,#REF!,G367,#REF!,"&gt;0")</f>
        <v>#REF!</v>
      </c>
      <c r="L367" t="e">
        <f t="shared" si="5"/>
        <v>#REF!</v>
      </c>
    </row>
    <row r="368" spans="10:12">
      <c r="J368" t="e" cm="1">
        <f t="array" ref="J368">IF(L368="Sin candidato","Sin candidato",
IF(L368="Directa",
INDEX(_xlfn._xlws.FILTER(#REF!,(#REF!=B368)*(#REF!=G368)*(#REF!&gt;0)),1),
_xlfn.LET(
_xlpm.candidatos,_xlfn._xlws.FILTER(#REF!,(#REF!=B368)*(#REF!=G368)*(#REF!&gt;0)),
_xlpm.asignados,COUNTIF($J$1:J367,_xlpm.candidatos),
INDEX(_xlpm.candidatos,MATCH(MIN(_xlpm.asignados),_xlpm.asignados,0))
)))</f>
        <v>#REF!</v>
      </c>
      <c r="K368" t="e">
        <f>COUNTIFS(#REF!,B368,#REF!,G368,#REF!,"&gt;0")</f>
        <v>#REF!</v>
      </c>
      <c r="L368" t="e">
        <f t="shared" si="5"/>
        <v>#REF!</v>
      </c>
    </row>
    <row r="369" spans="10:12">
      <c r="J369" t="e" cm="1">
        <f t="array" ref="J369">IF(L369="Sin candidato","Sin candidato",
IF(L369="Directa",
INDEX(_xlfn._xlws.FILTER(#REF!,(#REF!=B369)*(#REF!=G369)*(#REF!&gt;0)),1),
_xlfn.LET(
_xlpm.candidatos,_xlfn._xlws.FILTER(#REF!,(#REF!=B369)*(#REF!=G369)*(#REF!&gt;0)),
_xlpm.asignados,COUNTIF($J$1:J368,_xlpm.candidatos),
INDEX(_xlpm.candidatos,MATCH(MIN(_xlpm.asignados),_xlpm.asignados,0))
)))</f>
        <v>#REF!</v>
      </c>
      <c r="K369" t="e">
        <f>COUNTIFS(#REF!,B369,#REF!,G369,#REF!,"&gt;0")</f>
        <v>#REF!</v>
      </c>
      <c r="L369" t="e">
        <f t="shared" si="5"/>
        <v>#REF!</v>
      </c>
    </row>
    <row r="370" spans="10:12">
      <c r="J370" t="e" cm="1">
        <f t="array" ref="J370">IF(L370="Sin candidato","Sin candidato",
IF(L370="Directa",
INDEX(_xlfn._xlws.FILTER(#REF!,(#REF!=B370)*(#REF!=G370)*(#REF!&gt;0)),1),
_xlfn.LET(
_xlpm.candidatos,_xlfn._xlws.FILTER(#REF!,(#REF!=B370)*(#REF!=G370)*(#REF!&gt;0)),
_xlpm.asignados,COUNTIF($J$1:J369,_xlpm.candidatos),
INDEX(_xlpm.candidatos,MATCH(MIN(_xlpm.asignados),_xlpm.asignados,0))
)))</f>
        <v>#REF!</v>
      </c>
      <c r="K370" t="e">
        <f>COUNTIFS(#REF!,B370,#REF!,G370,#REF!,"&gt;0")</f>
        <v>#REF!</v>
      </c>
      <c r="L370" t="e">
        <f t="shared" si="5"/>
        <v>#REF!</v>
      </c>
    </row>
    <row r="371" spans="10:12">
      <c r="J371" t="e" cm="1">
        <f t="array" ref="J371">IF(L371="Sin candidato","Sin candidato",
IF(L371="Directa",
INDEX(_xlfn._xlws.FILTER(#REF!,(#REF!=B371)*(#REF!=G371)*(#REF!&gt;0)),1),
_xlfn.LET(
_xlpm.candidatos,_xlfn._xlws.FILTER(#REF!,(#REF!=B371)*(#REF!=G371)*(#REF!&gt;0)),
_xlpm.asignados,COUNTIF($J$1:J370,_xlpm.candidatos),
INDEX(_xlpm.candidatos,MATCH(MIN(_xlpm.asignados),_xlpm.asignados,0))
)))</f>
        <v>#REF!</v>
      </c>
      <c r="K371" t="e">
        <f>COUNTIFS(#REF!,B371,#REF!,G371,#REF!,"&gt;0")</f>
        <v>#REF!</v>
      </c>
      <c r="L371" t="e">
        <f t="shared" si="5"/>
        <v>#REF!</v>
      </c>
    </row>
    <row r="372" spans="10:12">
      <c r="J372" t="e" cm="1">
        <f t="array" ref="J372">IF(L372="Sin candidato","Sin candidato",
IF(L372="Directa",
INDEX(_xlfn._xlws.FILTER(#REF!,(#REF!=B372)*(#REF!=G372)*(#REF!&gt;0)),1),
_xlfn.LET(
_xlpm.candidatos,_xlfn._xlws.FILTER(#REF!,(#REF!=B372)*(#REF!=G372)*(#REF!&gt;0)),
_xlpm.asignados,COUNTIF($J$1:J371,_xlpm.candidatos),
INDEX(_xlpm.candidatos,MATCH(MIN(_xlpm.asignados),_xlpm.asignados,0))
)))</f>
        <v>#REF!</v>
      </c>
      <c r="K372" t="e">
        <f>COUNTIFS(#REF!,B372,#REF!,G372,#REF!,"&gt;0")</f>
        <v>#REF!</v>
      </c>
      <c r="L372" t="e">
        <f t="shared" si="5"/>
        <v>#REF!</v>
      </c>
    </row>
    <row r="373" spans="10:12">
      <c r="J373" t="e" cm="1">
        <f t="array" ref="J373">IF(L373="Sin candidato","Sin candidato",
IF(L373="Directa",
INDEX(_xlfn._xlws.FILTER(#REF!,(#REF!=B373)*(#REF!=G373)*(#REF!&gt;0)),1),
_xlfn.LET(
_xlpm.candidatos,_xlfn._xlws.FILTER(#REF!,(#REF!=B373)*(#REF!=G373)*(#REF!&gt;0)),
_xlpm.asignados,COUNTIF($J$1:J372,_xlpm.candidatos),
INDEX(_xlpm.candidatos,MATCH(MIN(_xlpm.asignados),_xlpm.asignados,0))
)))</f>
        <v>#REF!</v>
      </c>
      <c r="K373" t="e">
        <f>COUNTIFS(#REF!,B373,#REF!,G373,#REF!,"&gt;0")</f>
        <v>#REF!</v>
      </c>
      <c r="L373" t="e">
        <f t="shared" si="5"/>
        <v>#REF!</v>
      </c>
    </row>
    <row r="374" spans="10:12">
      <c r="J374" t="e" cm="1">
        <f t="array" ref="J374">IF(L374="Sin candidato","Sin candidato",
IF(L374="Directa",
INDEX(_xlfn._xlws.FILTER(#REF!,(#REF!=B374)*(#REF!=G374)*(#REF!&gt;0)),1),
_xlfn.LET(
_xlpm.candidatos,_xlfn._xlws.FILTER(#REF!,(#REF!=B374)*(#REF!=G374)*(#REF!&gt;0)),
_xlpm.asignados,COUNTIF($J$1:J373,_xlpm.candidatos),
INDEX(_xlpm.candidatos,MATCH(MIN(_xlpm.asignados),_xlpm.asignados,0))
)))</f>
        <v>#REF!</v>
      </c>
      <c r="K374" t="e">
        <f>COUNTIFS(#REF!,B374,#REF!,G374,#REF!,"&gt;0")</f>
        <v>#REF!</v>
      </c>
      <c r="L374" t="e">
        <f t="shared" si="5"/>
        <v>#REF!</v>
      </c>
    </row>
    <row r="375" spans="10:12">
      <c r="J375" t="e" cm="1">
        <f t="array" ref="J375">IF(L375="Sin candidato","Sin candidato",
IF(L375="Directa",
INDEX(_xlfn._xlws.FILTER(#REF!,(#REF!=B375)*(#REF!=G375)*(#REF!&gt;0)),1),
_xlfn.LET(
_xlpm.candidatos,_xlfn._xlws.FILTER(#REF!,(#REF!=B375)*(#REF!=G375)*(#REF!&gt;0)),
_xlpm.asignados,COUNTIF($J$1:J374,_xlpm.candidatos),
INDEX(_xlpm.candidatos,MATCH(MIN(_xlpm.asignados),_xlpm.asignados,0))
)))</f>
        <v>#REF!</v>
      </c>
      <c r="K375" t="e">
        <f>COUNTIFS(#REF!,B375,#REF!,G375,#REF!,"&gt;0")</f>
        <v>#REF!</v>
      </c>
      <c r="L375" t="e">
        <f t="shared" si="5"/>
        <v>#REF!</v>
      </c>
    </row>
    <row r="376" spans="10:12">
      <c r="J376" t="e" cm="1">
        <f t="array" ref="J376">IF(L376="Sin candidato","Sin candidato",
IF(L376="Directa",
INDEX(_xlfn._xlws.FILTER(#REF!,(#REF!=B376)*(#REF!=G376)*(#REF!&gt;0)),1),
_xlfn.LET(
_xlpm.candidatos,_xlfn._xlws.FILTER(#REF!,(#REF!=B376)*(#REF!=G376)*(#REF!&gt;0)),
_xlpm.asignados,COUNTIF($J$1:J375,_xlpm.candidatos),
INDEX(_xlpm.candidatos,MATCH(MIN(_xlpm.asignados),_xlpm.asignados,0))
)))</f>
        <v>#REF!</v>
      </c>
      <c r="K376" t="e">
        <f>COUNTIFS(#REF!,B376,#REF!,G376,#REF!,"&gt;0")</f>
        <v>#REF!</v>
      </c>
      <c r="L376" t="e">
        <f t="shared" si="5"/>
        <v>#REF!</v>
      </c>
    </row>
    <row r="377" spans="10:12">
      <c r="J377" t="e" cm="1">
        <f t="array" ref="J377">IF(L377="Sin candidato","Sin candidato",
IF(L377="Directa",
INDEX(_xlfn._xlws.FILTER(#REF!,(#REF!=B377)*(#REF!=G377)*(#REF!&gt;0)),1),
_xlfn.LET(
_xlpm.candidatos,_xlfn._xlws.FILTER(#REF!,(#REF!=B377)*(#REF!=G377)*(#REF!&gt;0)),
_xlpm.asignados,COUNTIF($J$1:J376,_xlpm.candidatos),
INDEX(_xlpm.candidatos,MATCH(MIN(_xlpm.asignados),_xlpm.asignados,0))
)))</f>
        <v>#REF!</v>
      </c>
      <c r="K377" t="e">
        <f>COUNTIFS(#REF!,B377,#REF!,G377,#REF!,"&gt;0")</f>
        <v>#REF!</v>
      </c>
      <c r="L377" t="e">
        <f t="shared" si="5"/>
        <v>#REF!</v>
      </c>
    </row>
    <row r="378" spans="10:12">
      <c r="J378" t="e" cm="1">
        <f t="array" ref="J378">IF(L378="Sin candidato","Sin candidato",
IF(L378="Directa",
INDEX(_xlfn._xlws.FILTER(#REF!,(#REF!=B378)*(#REF!=G378)*(#REF!&gt;0)),1),
_xlfn.LET(
_xlpm.candidatos,_xlfn._xlws.FILTER(#REF!,(#REF!=B378)*(#REF!=G378)*(#REF!&gt;0)),
_xlpm.asignados,COUNTIF($J$1:J377,_xlpm.candidatos),
INDEX(_xlpm.candidatos,MATCH(MIN(_xlpm.asignados),_xlpm.asignados,0))
)))</f>
        <v>#REF!</v>
      </c>
      <c r="K378" t="e">
        <f>COUNTIFS(#REF!,B378,#REF!,G378,#REF!,"&gt;0")</f>
        <v>#REF!</v>
      </c>
      <c r="L378" t="e">
        <f t="shared" si="5"/>
        <v>#REF!</v>
      </c>
    </row>
    <row r="379" spans="10:12">
      <c r="J379" t="e" cm="1">
        <f t="array" ref="J379">IF(L379="Sin candidato","Sin candidato",
IF(L379="Directa",
INDEX(_xlfn._xlws.FILTER(#REF!,(#REF!=B379)*(#REF!=G379)*(#REF!&gt;0)),1),
_xlfn.LET(
_xlpm.candidatos,_xlfn._xlws.FILTER(#REF!,(#REF!=B379)*(#REF!=G379)*(#REF!&gt;0)),
_xlpm.asignados,COUNTIF($J$1:J378,_xlpm.candidatos),
INDEX(_xlpm.candidatos,MATCH(MIN(_xlpm.asignados),_xlpm.asignados,0))
)))</f>
        <v>#REF!</v>
      </c>
      <c r="K379" t="e">
        <f>COUNTIFS(#REF!,B379,#REF!,G379,#REF!,"&gt;0")</f>
        <v>#REF!</v>
      </c>
      <c r="L379" t="e">
        <f t="shared" si="5"/>
        <v>#REF!</v>
      </c>
    </row>
    <row r="380" spans="10:12">
      <c r="J380" t="e" cm="1">
        <f t="array" ref="J380">IF(L380="Sin candidato","Sin candidato",
IF(L380="Directa",
INDEX(_xlfn._xlws.FILTER(#REF!,(#REF!=B380)*(#REF!=G380)*(#REF!&gt;0)),1),
_xlfn.LET(
_xlpm.candidatos,_xlfn._xlws.FILTER(#REF!,(#REF!=B380)*(#REF!=G380)*(#REF!&gt;0)),
_xlpm.asignados,COUNTIF($J$1:J379,_xlpm.candidatos),
INDEX(_xlpm.candidatos,MATCH(MIN(_xlpm.asignados),_xlpm.asignados,0))
)))</f>
        <v>#REF!</v>
      </c>
      <c r="K380" t="e">
        <f>COUNTIFS(#REF!,B380,#REF!,G380,#REF!,"&gt;0")</f>
        <v>#REF!</v>
      </c>
      <c r="L380" t="e">
        <f t="shared" si="5"/>
        <v>#REF!</v>
      </c>
    </row>
    <row r="381" spans="10:12">
      <c r="J381" t="e" cm="1">
        <f t="array" ref="J381">IF(L381="Sin candidato","Sin candidato",
IF(L381="Directa",
INDEX(_xlfn._xlws.FILTER(#REF!,(#REF!=B381)*(#REF!=G381)*(#REF!&gt;0)),1),
_xlfn.LET(
_xlpm.candidatos,_xlfn._xlws.FILTER(#REF!,(#REF!=B381)*(#REF!=G381)*(#REF!&gt;0)),
_xlpm.asignados,COUNTIF($J$1:J380,_xlpm.candidatos),
INDEX(_xlpm.candidatos,MATCH(MIN(_xlpm.asignados),_xlpm.asignados,0))
)))</f>
        <v>#REF!</v>
      </c>
      <c r="K381" t="e">
        <f>COUNTIFS(#REF!,B381,#REF!,G381,#REF!,"&gt;0")</f>
        <v>#REF!</v>
      </c>
      <c r="L381" t="e">
        <f t="shared" si="5"/>
        <v>#REF!</v>
      </c>
    </row>
    <row r="382" spans="10:12">
      <c r="J382" t="e" cm="1">
        <f t="array" ref="J382">IF(L382="Sin candidato","Sin candidato",
IF(L382="Directa",
INDEX(_xlfn._xlws.FILTER(#REF!,(#REF!=B382)*(#REF!=G382)*(#REF!&gt;0)),1),
_xlfn.LET(
_xlpm.candidatos,_xlfn._xlws.FILTER(#REF!,(#REF!=B382)*(#REF!=G382)*(#REF!&gt;0)),
_xlpm.asignados,COUNTIF($J$1:J381,_xlpm.candidatos),
INDEX(_xlpm.candidatos,MATCH(MIN(_xlpm.asignados),_xlpm.asignados,0))
)))</f>
        <v>#REF!</v>
      </c>
      <c r="K382" t="e">
        <f>COUNTIFS(#REF!,B382,#REF!,G382,#REF!,"&gt;0")</f>
        <v>#REF!</v>
      </c>
      <c r="L382" t="e">
        <f t="shared" si="5"/>
        <v>#REF!</v>
      </c>
    </row>
    <row r="383" spans="10:12">
      <c r="J383" t="e" cm="1">
        <f t="array" ref="J383">IF(L383="Sin candidato","Sin candidato",
IF(L383="Directa",
INDEX(_xlfn._xlws.FILTER(#REF!,(#REF!=B383)*(#REF!=G383)*(#REF!&gt;0)),1),
_xlfn.LET(
_xlpm.candidatos,_xlfn._xlws.FILTER(#REF!,(#REF!=B383)*(#REF!=G383)*(#REF!&gt;0)),
_xlpm.asignados,COUNTIF($J$1:J382,_xlpm.candidatos),
INDEX(_xlpm.candidatos,MATCH(MIN(_xlpm.asignados),_xlpm.asignados,0))
)))</f>
        <v>#REF!</v>
      </c>
      <c r="K383" t="e">
        <f>COUNTIFS(#REF!,B383,#REF!,G383,#REF!,"&gt;0")</f>
        <v>#REF!</v>
      </c>
      <c r="L383" t="e">
        <f t="shared" si="5"/>
        <v>#REF!</v>
      </c>
    </row>
    <row r="384" spans="10:12">
      <c r="J384" t="e" cm="1">
        <f t="array" ref="J384">IF(L384="Sin candidato","Sin candidato",
IF(L384="Directa",
INDEX(_xlfn._xlws.FILTER(#REF!,(#REF!=B384)*(#REF!=G384)*(#REF!&gt;0)),1),
_xlfn.LET(
_xlpm.candidatos,_xlfn._xlws.FILTER(#REF!,(#REF!=B384)*(#REF!=G384)*(#REF!&gt;0)),
_xlpm.asignados,COUNTIF($J$1:J383,_xlpm.candidatos),
INDEX(_xlpm.candidatos,MATCH(MIN(_xlpm.asignados),_xlpm.asignados,0))
)))</f>
        <v>#REF!</v>
      </c>
      <c r="K384" t="e">
        <f>COUNTIFS(#REF!,B384,#REF!,G384,#REF!,"&gt;0")</f>
        <v>#REF!</v>
      </c>
      <c r="L384" t="e">
        <f t="shared" si="5"/>
        <v>#REF!</v>
      </c>
    </row>
    <row r="385" spans="10:12">
      <c r="J385" t="e" cm="1">
        <f t="array" ref="J385">IF(L385="Sin candidato","Sin candidato",
IF(L385="Directa",
INDEX(_xlfn._xlws.FILTER(#REF!,(#REF!=B385)*(#REF!=G385)*(#REF!&gt;0)),1),
_xlfn.LET(
_xlpm.candidatos,_xlfn._xlws.FILTER(#REF!,(#REF!=B385)*(#REF!=G385)*(#REF!&gt;0)),
_xlpm.asignados,COUNTIF($J$1:J384,_xlpm.candidatos),
INDEX(_xlpm.candidatos,MATCH(MIN(_xlpm.asignados),_xlpm.asignados,0))
)))</f>
        <v>#REF!</v>
      </c>
      <c r="K385" t="e">
        <f>COUNTIFS(#REF!,B385,#REF!,G385,#REF!,"&gt;0")</f>
        <v>#REF!</v>
      </c>
      <c r="L385" t="e">
        <f t="shared" si="5"/>
        <v>#REF!</v>
      </c>
    </row>
    <row r="386" spans="10:12">
      <c r="J386" t="e" cm="1">
        <f t="array" ref="J386">IF(L386="Sin candidato","Sin candidato",
IF(L386="Directa",
INDEX(_xlfn._xlws.FILTER(#REF!,(#REF!=B386)*(#REF!=G386)*(#REF!&gt;0)),1),
_xlfn.LET(
_xlpm.candidatos,_xlfn._xlws.FILTER(#REF!,(#REF!=B386)*(#REF!=G386)*(#REF!&gt;0)),
_xlpm.asignados,COUNTIF($J$1:J385,_xlpm.candidatos),
INDEX(_xlpm.candidatos,MATCH(MIN(_xlpm.asignados),_xlpm.asignados,0))
)))</f>
        <v>#REF!</v>
      </c>
      <c r="K386" t="e">
        <f>COUNTIFS(#REF!,B386,#REF!,G386,#REF!,"&gt;0")</f>
        <v>#REF!</v>
      </c>
      <c r="L386" t="e">
        <f t="shared" si="5"/>
        <v>#REF!</v>
      </c>
    </row>
    <row r="387" spans="10:12">
      <c r="J387" t="e" cm="1">
        <f t="array" ref="J387">IF(L387="Sin candidato","Sin candidato",
IF(L387="Directa",
INDEX(_xlfn._xlws.FILTER(#REF!,(#REF!=B387)*(#REF!=G387)*(#REF!&gt;0)),1),
_xlfn.LET(
_xlpm.candidatos,_xlfn._xlws.FILTER(#REF!,(#REF!=B387)*(#REF!=G387)*(#REF!&gt;0)),
_xlpm.asignados,COUNTIF($J$1:J386,_xlpm.candidatos),
INDEX(_xlpm.candidatos,MATCH(MIN(_xlpm.asignados),_xlpm.asignados,0))
)))</f>
        <v>#REF!</v>
      </c>
      <c r="K387" t="e">
        <f>COUNTIFS(#REF!,B387,#REF!,G387,#REF!,"&gt;0")</f>
        <v>#REF!</v>
      </c>
      <c r="L387" t="e">
        <f t="shared" ref="L387:L450" si="6">IF(K387=0,"Sin candidato",IF(K387=1,"Directa","Balancear"))</f>
        <v>#REF!</v>
      </c>
    </row>
    <row r="388" spans="10:12">
      <c r="J388" t="e" cm="1">
        <f t="array" ref="J388">IF(L388="Sin candidato","Sin candidato",
IF(L388="Directa",
INDEX(_xlfn._xlws.FILTER(#REF!,(#REF!=B388)*(#REF!=G388)*(#REF!&gt;0)),1),
_xlfn.LET(
_xlpm.candidatos,_xlfn._xlws.FILTER(#REF!,(#REF!=B388)*(#REF!=G388)*(#REF!&gt;0)),
_xlpm.asignados,COUNTIF($J$1:J387,_xlpm.candidatos),
INDEX(_xlpm.candidatos,MATCH(MIN(_xlpm.asignados),_xlpm.asignados,0))
)))</f>
        <v>#REF!</v>
      </c>
      <c r="K388" t="e">
        <f>COUNTIFS(#REF!,B388,#REF!,G388,#REF!,"&gt;0")</f>
        <v>#REF!</v>
      </c>
      <c r="L388" t="e">
        <f t="shared" si="6"/>
        <v>#REF!</v>
      </c>
    </row>
    <row r="389" spans="10:12">
      <c r="J389" t="e" cm="1">
        <f t="array" ref="J389">IF(L389="Sin candidato","Sin candidato",
IF(L389="Directa",
INDEX(_xlfn._xlws.FILTER(#REF!,(#REF!=B389)*(#REF!=G389)*(#REF!&gt;0)),1),
_xlfn.LET(
_xlpm.candidatos,_xlfn._xlws.FILTER(#REF!,(#REF!=B389)*(#REF!=G389)*(#REF!&gt;0)),
_xlpm.asignados,COUNTIF($J$1:J388,_xlpm.candidatos),
INDEX(_xlpm.candidatos,MATCH(MIN(_xlpm.asignados),_xlpm.asignados,0))
)))</f>
        <v>#REF!</v>
      </c>
      <c r="K389" t="e">
        <f>COUNTIFS(#REF!,B389,#REF!,G389,#REF!,"&gt;0")</f>
        <v>#REF!</v>
      </c>
      <c r="L389" t="e">
        <f t="shared" si="6"/>
        <v>#REF!</v>
      </c>
    </row>
    <row r="390" spans="10:12">
      <c r="J390" t="e" cm="1">
        <f t="array" ref="J390">IF(L390="Sin candidato","Sin candidato",
IF(L390="Directa",
INDEX(_xlfn._xlws.FILTER(#REF!,(#REF!=B390)*(#REF!=G390)*(#REF!&gt;0)),1),
_xlfn.LET(
_xlpm.candidatos,_xlfn._xlws.FILTER(#REF!,(#REF!=B390)*(#REF!=G390)*(#REF!&gt;0)),
_xlpm.asignados,COUNTIF($J$1:J389,_xlpm.candidatos),
INDEX(_xlpm.candidatos,MATCH(MIN(_xlpm.asignados),_xlpm.asignados,0))
)))</f>
        <v>#REF!</v>
      </c>
      <c r="K390" t="e">
        <f>COUNTIFS(#REF!,B390,#REF!,G390,#REF!,"&gt;0")</f>
        <v>#REF!</v>
      </c>
      <c r="L390" t="e">
        <f t="shared" si="6"/>
        <v>#REF!</v>
      </c>
    </row>
    <row r="391" spans="10:12">
      <c r="J391" t="e" cm="1">
        <f t="array" ref="J391">IF(L391="Sin candidato","Sin candidato",
IF(L391="Directa",
INDEX(_xlfn._xlws.FILTER(#REF!,(#REF!=B391)*(#REF!=G391)*(#REF!&gt;0)),1),
_xlfn.LET(
_xlpm.candidatos,_xlfn._xlws.FILTER(#REF!,(#REF!=B391)*(#REF!=G391)*(#REF!&gt;0)),
_xlpm.asignados,COUNTIF($J$1:J390,_xlpm.candidatos),
INDEX(_xlpm.candidatos,MATCH(MIN(_xlpm.asignados),_xlpm.asignados,0))
)))</f>
        <v>#REF!</v>
      </c>
      <c r="K391" t="e">
        <f>COUNTIFS(#REF!,B391,#REF!,G391,#REF!,"&gt;0")</f>
        <v>#REF!</v>
      </c>
      <c r="L391" t="e">
        <f t="shared" si="6"/>
        <v>#REF!</v>
      </c>
    </row>
    <row r="392" spans="10:12">
      <c r="J392" t="e" cm="1">
        <f t="array" ref="J392">IF(L392="Sin candidato","Sin candidato",
IF(L392="Directa",
INDEX(_xlfn._xlws.FILTER(#REF!,(#REF!=B392)*(#REF!=G392)*(#REF!&gt;0)),1),
_xlfn.LET(
_xlpm.candidatos,_xlfn._xlws.FILTER(#REF!,(#REF!=B392)*(#REF!=G392)*(#REF!&gt;0)),
_xlpm.asignados,COUNTIF($J$1:J391,_xlpm.candidatos),
INDEX(_xlpm.candidatos,MATCH(MIN(_xlpm.asignados),_xlpm.asignados,0))
)))</f>
        <v>#REF!</v>
      </c>
      <c r="K392" t="e">
        <f>COUNTIFS(#REF!,B392,#REF!,G392,#REF!,"&gt;0")</f>
        <v>#REF!</v>
      </c>
      <c r="L392" t="e">
        <f t="shared" si="6"/>
        <v>#REF!</v>
      </c>
    </row>
    <row r="393" spans="10:12">
      <c r="J393" t="e" cm="1">
        <f t="array" ref="J393">IF(L393="Sin candidato","Sin candidato",
IF(L393="Directa",
INDEX(_xlfn._xlws.FILTER(#REF!,(#REF!=B393)*(#REF!=G393)*(#REF!&gt;0)),1),
_xlfn.LET(
_xlpm.candidatos,_xlfn._xlws.FILTER(#REF!,(#REF!=B393)*(#REF!=G393)*(#REF!&gt;0)),
_xlpm.asignados,COUNTIF($J$1:J392,_xlpm.candidatos),
INDEX(_xlpm.candidatos,MATCH(MIN(_xlpm.asignados),_xlpm.asignados,0))
)))</f>
        <v>#REF!</v>
      </c>
      <c r="K393" t="e">
        <f>COUNTIFS(#REF!,B393,#REF!,G393,#REF!,"&gt;0")</f>
        <v>#REF!</v>
      </c>
      <c r="L393" t="e">
        <f t="shared" si="6"/>
        <v>#REF!</v>
      </c>
    </row>
    <row r="394" spans="10:12">
      <c r="J394" t="e" cm="1">
        <f t="array" ref="J394">IF(L394="Sin candidato","Sin candidato",
IF(L394="Directa",
INDEX(_xlfn._xlws.FILTER(#REF!,(#REF!=B394)*(#REF!=G394)*(#REF!&gt;0)),1),
_xlfn.LET(
_xlpm.candidatos,_xlfn._xlws.FILTER(#REF!,(#REF!=B394)*(#REF!=G394)*(#REF!&gt;0)),
_xlpm.asignados,COUNTIF($J$1:J393,_xlpm.candidatos),
INDEX(_xlpm.candidatos,MATCH(MIN(_xlpm.asignados),_xlpm.asignados,0))
)))</f>
        <v>#REF!</v>
      </c>
      <c r="K394" t="e">
        <f>COUNTIFS(#REF!,B394,#REF!,G394,#REF!,"&gt;0")</f>
        <v>#REF!</v>
      </c>
      <c r="L394" t="e">
        <f t="shared" si="6"/>
        <v>#REF!</v>
      </c>
    </row>
    <row r="395" spans="10:12">
      <c r="J395" t="e" cm="1">
        <f t="array" ref="J395">IF(L395="Sin candidato","Sin candidato",
IF(L395="Directa",
INDEX(_xlfn._xlws.FILTER(#REF!,(#REF!=B395)*(#REF!=G395)*(#REF!&gt;0)),1),
_xlfn.LET(
_xlpm.candidatos,_xlfn._xlws.FILTER(#REF!,(#REF!=B395)*(#REF!=G395)*(#REF!&gt;0)),
_xlpm.asignados,COUNTIF($J$1:J394,_xlpm.candidatos),
INDEX(_xlpm.candidatos,MATCH(MIN(_xlpm.asignados),_xlpm.asignados,0))
)))</f>
        <v>#REF!</v>
      </c>
      <c r="K395" t="e">
        <f>COUNTIFS(#REF!,B395,#REF!,G395,#REF!,"&gt;0")</f>
        <v>#REF!</v>
      </c>
      <c r="L395" t="e">
        <f t="shared" si="6"/>
        <v>#REF!</v>
      </c>
    </row>
    <row r="396" spans="10:12">
      <c r="J396" t="e" cm="1">
        <f t="array" ref="J396">IF(L396="Sin candidato","Sin candidato",
IF(L396="Directa",
INDEX(_xlfn._xlws.FILTER(#REF!,(#REF!=B396)*(#REF!=G396)*(#REF!&gt;0)),1),
_xlfn.LET(
_xlpm.candidatos,_xlfn._xlws.FILTER(#REF!,(#REF!=B396)*(#REF!=G396)*(#REF!&gt;0)),
_xlpm.asignados,COUNTIF($J$1:J395,_xlpm.candidatos),
INDEX(_xlpm.candidatos,MATCH(MIN(_xlpm.asignados),_xlpm.asignados,0))
)))</f>
        <v>#REF!</v>
      </c>
      <c r="K396" t="e">
        <f>COUNTIFS(#REF!,B396,#REF!,G396,#REF!,"&gt;0")</f>
        <v>#REF!</v>
      </c>
      <c r="L396" t="e">
        <f t="shared" si="6"/>
        <v>#REF!</v>
      </c>
    </row>
    <row r="397" spans="10:12">
      <c r="J397" t="e" cm="1">
        <f t="array" ref="J397">IF(L397="Sin candidato","Sin candidato",
IF(L397="Directa",
INDEX(_xlfn._xlws.FILTER(#REF!,(#REF!=B397)*(#REF!=G397)*(#REF!&gt;0)),1),
_xlfn.LET(
_xlpm.candidatos,_xlfn._xlws.FILTER(#REF!,(#REF!=B397)*(#REF!=G397)*(#REF!&gt;0)),
_xlpm.asignados,COUNTIF($J$1:J396,_xlpm.candidatos),
INDEX(_xlpm.candidatos,MATCH(MIN(_xlpm.asignados),_xlpm.asignados,0))
)))</f>
        <v>#REF!</v>
      </c>
      <c r="K397" t="e">
        <f>COUNTIFS(#REF!,B397,#REF!,G397,#REF!,"&gt;0")</f>
        <v>#REF!</v>
      </c>
      <c r="L397" t="e">
        <f t="shared" si="6"/>
        <v>#REF!</v>
      </c>
    </row>
    <row r="398" spans="10:12">
      <c r="J398" t="e" cm="1">
        <f t="array" ref="J398">IF(L398="Sin candidato","Sin candidato",
IF(L398="Directa",
INDEX(_xlfn._xlws.FILTER(#REF!,(#REF!=B398)*(#REF!=G398)*(#REF!&gt;0)),1),
_xlfn.LET(
_xlpm.candidatos,_xlfn._xlws.FILTER(#REF!,(#REF!=B398)*(#REF!=G398)*(#REF!&gt;0)),
_xlpm.asignados,COUNTIF($J$1:J397,_xlpm.candidatos),
INDEX(_xlpm.candidatos,MATCH(MIN(_xlpm.asignados),_xlpm.asignados,0))
)))</f>
        <v>#REF!</v>
      </c>
      <c r="K398" t="e">
        <f>COUNTIFS(#REF!,B398,#REF!,G398,#REF!,"&gt;0")</f>
        <v>#REF!</v>
      </c>
      <c r="L398" t="e">
        <f t="shared" si="6"/>
        <v>#REF!</v>
      </c>
    </row>
    <row r="399" spans="10:12">
      <c r="J399" t="e" cm="1">
        <f t="array" ref="J399">IF(L399="Sin candidato","Sin candidato",
IF(L399="Directa",
INDEX(_xlfn._xlws.FILTER(#REF!,(#REF!=B399)*(#REF!=G399)*(#REF!&gt;0)),1),
_xlfn.LET(
_xlpm.candidatos,_xlfn._xlws.FILTER(#REF!,(#REF!=B399)*(#REF!=G399)*(#REF!&gt;0)),
_xlpm.asignados,COUNTIF($J$1:J398,_xlpm.candidatos),
INDEX(_xlpm.candidatos,MATCH(MIN(_xlpm.asignados),_xlpm.asignados,0))
)))</f>
        <v>#REF!</v>
      </c>
      <c r="K399" t="e">
        <f>COUNTIFS(#REF!,B399,#REF!,G399,#REF!,"&gt;0")</f>
        <v>#REF!</v>
      </c>
      <c r="L399" t="e">
        <f t="shared" si="6"/>
        <v>#REF!</v>
      </c>
    </row>
    <row r="400" spans="10:12">
      <c r="J400" t="e" cm="1">
        <f t="array" ref="J400">IF(L400="Sin candidato","Sin candidato",
IF(L400="Directa",
INDEX(_xlfn._xlws.FILTER(#REF!,(#REF!=B400)*(#REF!=G400)*(#REF!&gt;0)),1),
_xlfn.LET(
_xlpm.candidatos,_xlfn._xlws.FILTER(#REF!,(#REF!=B400)*(#REF!=G400)*(#REF!&gt;0)),
_xlpm.asignados,COUNTIF($J$1:J399,_xlpm.candidatos),
INDEX(_xlpm.candidatos,MATCH(MIN(_xlpm.asignados),_xlpm.asignados,0))
)))</f>
        <v>#REF!</v>
      </c>
      <c r="K400" t="e">
        <f>COUNTIFS(#REF!,B400,#REF!,G400,#REF!,"&gt;0")</f>
        <v>#REF!</v>
      </c>
      <c r="L400" t="e">
        <f t="shared" si="6"/>
        <v>#REF!</v>
      </c>
    </row>
    <row r="401" spans="10:12">
      <c r="J401" t="e" cm="1">
        <f t="array" ref="J401">IF(L401="Sin candidato","Sin candidato",
IF(L401="Directa",
INDEX(_xlfn._xlws.FILTER(#REF!,(#REF!=B401)*(#REF!=G401)*(#REF!&gt;0)),1),
_xlfn.LET(
_xlpm.candidatos,_xlfn._xlws.FILTER(#REF!,(#REF!=B401)*(#REF!=G401)*(#REF!&gt;0)),
_xlpm.asignados,COUNTIF($J$1:J400,_xlpm.candidatos),
INDEX(_xlpm.candidatos,MATCH(MIN(_xlpm.asignados),_xlpm.asignados,0))
)))</f>
        <v>#REF!</v>
      </c>
      <c r="K401" t="e">
        <f>COUNTIFS(#REF!,B401,#REF!,G401,#REF!,"&gt;0")</f>
        <v>#REF!</v>
      </c>
      <c r="L401" t="e">
        <f t="shared" si="6"/>
        <v>#REF!</v>
      </c>
    </row>
    <row r="402" spans="10:12">
      <c r="J402" t="e" cm="1">
        <f t="array" ref="J402">IF(L402="Sin candidato","Sin candidato",
IF(L402="Directa",
INDEX(_xlfn._xlws.FILTER(#REF!,(#REF!=B402)*(#REF!=G402)*(#REF!&gt;0)),1),
_xlfn.LET(
_xlpm.candidatos,_xlfn._xlws.FILTER(#REF!,(#REF!=B402)*(#REF!=G402)*(#REF!&gt;0)),
_xlpm.asignados,COUNTIF($J$1:J401,_xlpm.candidatos),
INDEX(_xlpm.candidatos,MATCH(MIN(_xlpm.asignados),_xlpm.asignados,0))
)))</f>
        <v>#REF!</v>
      </c>
      <c r="K402" t="e">
        <f>COUNTIFS(#REF!,B402,#REF!,G402,#REF!,"&gt;0")</f>
        <v>#REF!</v>
      </c>
      <c r="L402" t="e">
        <f t="shared" si="6"/>
        <v>#REF!</v>
      </c>
    </row>
    <row r="403" spans="10:12">
      <c r="J403" t="e" cm="1">
        <f t="array" ref="J403">IF(L403="Sin candidato","Sin candidato",
IF(L403="Directa",
INDEX(_xlfn._xlws.FILTER(#REF!,(#REF!=B403)*(#REF!=G403)*(#REF!&gt;0)),1),
_xlfn.LET(
_xlpm.candidatos,_xlfn._xlws.FILTER(#REF!,(#REF!=B403)*(#REF!=G403)*(#REF!&gt;0)),
_xlpm.asignados,COUNTIF($J$1:J402,_xlpm.candidatos),
INDEX(_xlpm.candidatos,MATCH(MIN(_xlpm.asignados),_xlpm.asignados,0))
)))</f>
        <v>#REF!</v>
      </c>
      <c r="K403" t="e">
        <f>COUNTIFS(#REF!,B403,#REF!,G403,#REF!,"&gt;0")</f>
        <v>#REF!</v>
      </c>
      <c r="L403" t="e">
        <f t="shared" si="6"/>
        <v>#REF!</v>
      </c>
    </row>
    <row r="404" spans="10:12">
      <c r="J404" t="e" cm="1">
        <f t="array" ref="J404">IF(L404="Sin candidato","Sin candidato",
IF(L404="Directa",
INDEX(_xlfn._xlws.FILTER(#REF!,(#REF!=B404)*(#REF!=G404)*(#REF!&gt;0)),1),
_xlfn.LET(
_xlpm.candidatos,_xlfn._xlws.FILTER(#REF!,(#REF!=B404)*(#REF!=G404)*(#REF!&gt;0)),
_xlpm.asignados,COUNTIF($J$1:J403,_xlpm.candidatos),
INDEX(_xlpm.candidatos,MATCH(MIN(_xlpm.asignados),_xlpm.asignados,0))
)))</f>
        <v>#REF!</v>
      </c>
      <c r="K404" t="e">
        <f>COUNTIFS(#REF!,B404,#REF!,G404,#REF!,"&gt;0")</f>
        <v>#REF!</v>
      </c>
      <c r="L404" t="e">
        <f t="shared" si="6"/>
        <v>#REF!</v>
      </c>
    </row>
    <row r="405" spans="10:12">
      <c r="J405" t="e" cm="1">
        <f t="array" ref="J405">IF(L405="Sin candidato","Sin candidato",
IF(L405="Directa",
INDEX(_xlfn._xlws.FILTER(#REF!,(#REF!=B405)*(#REF!=G405)*(#REF!&gt;0)),1),
_xlfn.LET(
_xlpm.candidatos,_xlfn._xlws.FILTER(#REF!,(#REF!=B405)*(#REF!=G405)*(#REF!&gt;0)),
_xlpm.asignados,COUNTIF($J$1:J404,_xlpm.candidatos),
INDEX(_xlpm.candidatos,MATCH(MIN(_xlpm.asignados),_xlpm.asignados,0))
)))</f>
        <v>#REF!</v>
      </c>
      <c r="K405" t="e">
        <f>COUNTIFS(#REF!,B405,#REF!,G405,#REF!,"&gt;0")</f>
        <v>#REF!</v>
      </c>
      <c r="L405" t="e">
        <f t="shared" si="6"/>
        <v>#REF!</v>
      </c>
    </row>
    <row r="406" spans="10:12">
      <c r="J406" t="e" cm="1">
        <f t="array" ref="J406">IF(L406="Sin candidato","Sin candidato",
IF(L406="Directa",
INDEX(_xlfn._xlws.FILTER(#REF!,(#REF!=B406)*(#REF!=G406)*(#REF!&gt;0)),1),
_xlfn.LET(
_xlpm.candidatos,_xlfn._xlws.FILTER(#REF!,(#REF!=B406)*(#REF!=G406)*(#REF!&gt;0)),
_xlpm.asignados,COUNTIF($J$1:J405,_xlpm.candidatos),
INDEX(_xlpm.candidatos,MATCH(MIN(_xlpm.asignados),_xlpm.asignados,0))
)))</f>
        <v>#REF!</v>
      </c>
      <c r="K406" t="e">
        <f>COUNTIFS(#REF!,B406,#REF!,G406,#REF!,"&gt;0")</f>
        <v>#REF!</v>
      </c>
      <c r="L406" t="e">
        <f t="shared" si="6"/>
        <v>#REF!</v>
      </c>
    </row>
    <row r="407" spans="10:12">
      <c r="J407" t="e" cm="1">
        <f t="array" ref="J407">IF(L407="Sin candidato","Sin candidato",
IF(L407="Directa",
INDEX(_xlfn._xlws.FILTER(#REF!,(#REF!=B407)*(#REF!=G407)*(#REF!&gt;0)),1),
_xlfn.LET(
_xlpm.candidatos,_xlfn._xlws.FILTER(#REF!,(#REF!=B407)*(#REF!=G407)*(#REF!&gt;0)),
_xlpm.asignados,COUNTIF($J$1:J406,_xlpm.candidatos),
INDEX(_xlpm.candidatos,MATCH(MIN(_xlpm.asignados),_xlpm.asignados,0))
)))</f>
        <v>#REF!</v>
      </c>
      <c r="K407" t="e">
        <f>COUNTIFS(#REF!,B407,#REF!,G407,#REF!,"&gt;0")</f>
        <v>#REF!</v>
      </c>
      <c r="L407" t="e">
        <f t="shared" si="6"/>
        <v>#REF!</v>
      </c>
    </row>
    <row r="408" spans="10:12">
      <c r="J408" t="e" cm="1">
        <f t="array" ref="J408">IF(L408="Sin candidato","Sin candidato",
IF(L408="Directa",
INDEX(_xlfn._xlws.FILTER(#REF!,(#REF!=B408)*(#REF!=G408)*(#REF!&gt;0)),1),
_xlfn.LET(
_xlpm.candidatos,_xlfn._xlws.FILTER(#REF!,(#REF!=B408)*(#REF!=G408)*(#REF!&gt;0)),
_xlpm.asignados,COUNTIF($J$1:J407,_xlpm.candidatos),
INDEX(_xlpm.candidatos,MATCH(MIN(_xlpm.asignados),_xlpm.asignados,0))
)))</f>
        <v>#REF!</v>
      </c>
      <c r="K408" t="e">
        <f>COUNTIFS(#REF!,B408,#REF!,G408,#REF!,"&gt;0")</f>
        <v>#REF!</v>
      </c>
      <c r="L408" t="e">
        <f t="shared" si="6"/>
        <v>#REF!</v>
      </c>
    </row>
    <row r="409" spans="10:12">
      <c r="J409" t="e" cm="1">
        <f t="array" ref="J409">IF(L409="Sin candidato","Sin candidato",
IF(L409="Directa",
INDEX(_xlfn._xlws.FILTER(#REF!,(#REF!=B409)*(#REF!=G409)*(#REF!&gt;0)),1),
_xlfn.LET(
_xlpm.candidatos,_xlfn._xlws.FILTER(#REF!,(#REF!=B409)*(#REF!=G409)*(#REF!&gt;0)),
_xlpm.asignados,COUNTIF($J$1:J408,_xlpm.candidatos),
INDEX(_xlpm.candidatos,MATCH(MIN(_xlpm.asignados),_xlpm.asignados,0))
)))</f>
        <v>#REF!</v>
      </c>
      <c r="K409" t="e">
        <f>COUNTIFS(#REF!,B409,#REF!,G409,#REF!,"&gt;0")</f>
        <v>#REF!</v>
      </c>
      <c r="L409" t="e">
        <f t="shared" si="6"/>
        <v>#REF!</v>
      </c>
    </row>
    <row r="410" spans="10:12">
      <c r="J410" t="e" cm="1">
        <f t="array" ref="J410">IF(L410="Sin candidato","Sin candidato",
IF(L410="Directa",
INDEX(_xlfn._xlws.FILTER(#REF!,(#REF!=B410)*(#REF!=G410)*(#REF!&gt;0)),1),
_xlfn.LET(
_xlpm.candidatos,_xlfn._xlws.FILTER(#REF!,(#REF!=B410)*(#REF!=G410)*(#REF!&gt;0)),
_xlpm.asignados,COUNTIF($J$1:J409,_xlpm.candidatos),
INDEX(_xlpm.candidatos,MATCH(MIN(_xlpm.asignados),_xlpm.asignados,0))
)))</f>
        <v>#REF!</v>
      </c>
      <c r="K410" t="e">
        <f>COUNTIFS(#REF!,B410,#REF!,G410,#REF!,"&gt;0")</f>
        <v>#REF!</v>
      </c>
      <c r="L410" t="e">
        <f t="shared" si="6"/>
        <v>#REF!</v>
      </c>
    </row>
    <row r="411" spans="10:12">
      <c r="J411" t="e" cm="1">
        <f t="array" ref="J411">IF(L411="Sin candidato","Sin candidato",
IF(L411="Directa",
INDEX(_xlfn._xlws.FILTER(#REF!,(#REF!=B411)*(#REF!=G411)*(#REF!&gt;0)),1),
_xlfn.LET(
_xlpm.candidatos,_xlfn._xlws.FILTER(#REF!,(#REF!=B411)*(#REF!=G411)*(#REF!&gt;0)),
_xlpm.asignados,COUNTIF($J$1:J410,_xlpm.candidatos),
INDEX(_xlpm.candidatos,MATCH(MIN(_xlpm.asignados),_xlpm.asignados,0))
)))</f>
        <v>#REF!</v>
      </c>
      <c r="K411" t="e">
        <f>COUNTIFS(#REF!,B411,#REF!,G411,#REF!,"&gt;0")</f>
        <v>#REF!</v>
      </c>
      <c r="L411" t="e">
        <f t="shared" si="6"/>
        <v>#REF!</v>
      </c>
    </row>
    <row r="412" spans="10:12">
      <c r="J412" t="e" cm="1">
        <f t="array" ref="J412">IF(L412="Sin candidato","Sin candidato",
IF(L412="Directa",
INDEX(_xlfn._xlws.FILTER(#REF!,(#REF!=B412)*(#REF!=G412)*(#REF!&gt;0)),1),
_xlfn.LET(
_xlpm.candidatos,_xlfn._xlws.FILTER(#REF!,(#REF!=B412)*(#REF!=G412)*(#REF!&gt;0)),
_xlpm.asignados,COUNTIF($J$1:J411,_xlpm.candidatos),
INDEX(_xlpm.candidatos,MATCH(MIN(_xlpm.asignados),_xlpm.asignados,0))
)))</f>
        <v>#REF!</v>
      </c>
      <c r="K412" t="e">
        <f>COUNTIFS(#REF!,B412,#REF!,G412,#REF!,"&gt;0")</f>
        <v>#REF!</v>
      </c>
      <c r="L412" t="e">
        <f t="shared" si="6"/>
        <v>#REF!</v>
      </c>
    </row>
    <row r="413" spans="10:12">
      <c r="J413" t="e" cm="1">
        <f t="array" ref="J413">IF(L413="Sin candidato","Sin candidato",
IF(L413="Directa",
INDEX(_xlfn._xlws.FILTER(#REF!,(#REF!=B413)*(#REF!=G413)*(#REF!&gt;0)),1),
_xlfn.LET(
_xlpm.candidatos,_xlfn._xlws.FILTER(#REF!,(#REF!=B413)*(#REF!=G413)*(#REF!&gt;0)),
_xlpm.asignados,COUNTIF($J$1:J412,_xlpm.candidatos),
INDEX(_xlpm.candidatos,MATCH(MIN(_xlpm.asignados),_xlpm.asignados,0))
)))</f>
        <v>#REF!</v>
      </c>
      <c r="K413" t="e">
        <f>COUNTIFS(#REF!,B413,#REF!,G413,#REF!,"&gt;0")</f>
        <v>#REF!</v>
      </c>
      <c r="L413" t="e">
        <f t="shared" si="6"/>
        <v>#REF!</v>
      </c>
    </row>
    <row r="414" spans="10:12">
      <c r="J414" t="e" cm="1">
        <f t="array" ref="J414">IF(L414="Sin candidato","Sin candidato",
IF(L414="Directa",
INDEX(_xlfn._xlws.FILTER(#REF!,(#REF!=B414)*(#REF!=G414)*(#REF!&gt;0)),1),
_xlfn.LET(
_xlpm.candidatos,_xlfn._xlws.FILTER(#REF!,(#REF!=B414)*(#REF!=G414)*(#REF!&gt;0)),
_xlpm.asignados,COUNTIF($J$1:J413,_xlpm.candidatos),
INDEX(_xlpm.candidatos,MATCH(MIN(_xlpm.asignados),_xlpm.asignados,0))
)))</f>
        <v>#REF!</v>
      </c>
      <c r="K414" t="e">
        <f>COUNTIFS(#REF!,B414,#REF!,G414,#REF!,"&gt;0")</f>
        <v>#REF!</v>
      </c>
      <c r="L414" t="e">
        <f t="shared" si="6"/>
        <v>#REF!</v>
      </c>
    </row>
    <row r="415" spans="10:12">
      <c r="J415" t="e" cm="1">
        <f t="array" ref="J415">IF(L415="Sin candidato","Sin candidato",
IF(L415="Directa",
INDEX(_xlfn._xlws.FILTER(#REF!,(#REF!=B415)*(#REF!=G415)*(#REF!&gt;0)),1),
_xlfn.LET(
_xlpm.candidatos,_xlfn._xlws.FILTER(#REF!,(#REF!=B415)*(#REF!=G415)*(#REF!&gt;0)),
_xlpm.asignados,COUNTIF($J$1:J414,_xlpm.candidatos),
INDEX(_xlpm.candidatos,MATCH(MIN(_xlpm.asignados),_xlpm.asignados,0))
)))</f>
        <v>#REF!</v>
      </c>
      <c r="K415" t="e">
        <f>COUNTIFS(#REF!,B415,#REF!,G415,#REF!,"&gt;0")</f>
        <v>#REF!</v>
      </c>
      <c r="L415" t="e">
        <f t="shared" si="6"/>
        <v>#REF!</v>
      </c>
    </row>
    <row r="416" spans="10:12">
      <c r="J416" t="e" cm="1">
        <f t="array" ref="J416">IF(L416="Sin candidato","Sin candidato",
IF(L416="Directa",
INDEX(_xlfn._xlws.FILTER(#REF!,(#REF!=B416)*(#REF!=G416)*(#REF!&gt;0)),1),
_xlfn.LET(
_xlpm.candidatos,_xlfn._xlws.FILTER(#REF!,(#REF!=B416)*(#REF!=G416)*(#REF!&gt;0)),
_xlpm.asignados,COUNTIF($J$1:J415,_xlpm.candidatos),
INDEX(_xlpm.candidatos,MATCH(MIN(_xlpm.asignados),_xlpm.asignados,0))
)))</f>
        <v>#REF!</v>
      </c>
      <c r="K416" t="e">
        <f>COUNTIFS(#REF!,B416,#REF!,G416,#REF!,"&gt;0")</f>
        <v>#REF!</v>
      </c>
      <c r="L416" t="e">
        <f t="shared" si="6"/>
        <v>#REF!</v>
      </c>
    </row>
    <row r="417" spans="10:12">
      <c r="J417" t="e" cm="1">
        <f t="array" ref="J417">IF(L417="Sin candidato","Sin candidato",
IF(L417="Directa",
INDEX(_xlfn._xlws.FILTER(#REF!,(#REF!=B417)*(#REF!=G417)*(#REF!&gt;0)),1),
_xlfn.LET(
_xlpm.candidatos,_xlfn._xlws.FILTER(#REF!,(#REF!=B417)*(#REF!=G417)*(#REF!&gt;0)),
_xlpm.asignados,COUNTIF($J$1:J416,_xlpm.candidatos),
INDEX(_xlpm.candidatos,MATCH(MIN(_xlpm.asignados),_xlpm.asignados,0))
)))</f>
        <v>#REF!</v>
      </c>
      <c r="K417" t="e">
        <f>COUNTIFS(#REF!,B417,#REF!,G417,#REF!,"&gt;0")</f>
        <v>#REF!</v>
      </c>
      <c r="L417" t="e">
        <f t="shared" si="6"/>
        <v>#REF!</v>
      </c>
    </row>
    <row r="418" spans="10:12">
      <c r="J418" t="e" cm="1">
        <f t="array" ref="J418">IF(L418="Sin candidato","Sin candidato",
IF(L418="Directa",
INDEX(_xlfn._xlws.FILTER(#REF!,(#REF!=B418)*(#REF!=G418)*(#REF!&gt;0)),1),
_xlfn.LET(
_xlpm.candidatos,_xlfn._xlws.FILTER(#REF!,(#REF!=B418)*(#REF!=G418)*(#REF!&gt;0)),
_xlpm.asignados,COUNTIF($J$1:J417,_xlpm.candidatos),
INDEX(_xlpm.candidatos,MATCH(MIN(_xlpm.asignados),_xlpm.asignados,0))
)))</f>
        <v>#REF!</v>
      </c>
      <c r="K418" t="e">
        <f>COUNTIFS(#REF!,B418,#REF!,G418,#REF!,"&gt;0")</f>
        <v>#REF!</v>
      </c>
      <c r="L418" t="e">
        <f t="shared" si="6"/>
        <v>#REF!</v>
      </c>
    </row>
    <row r="419" spans="10:12">
      <c r="J419" t="e" cm="1">
        <f t="array" ref="J419">IF(L419="Sin candidato","Sin candidato",
IF(L419="Directa",
INDEX(_xlfn._xlws.FILTER(#REF!,(#REF!=B419)*(#REF!=G419)*(#REF!&gt;0)),1),
_xlfn.LET(
_xlpm.candidatos,_xlfn._xlws.FILTER(#REF!,(#REF!=B419)*(#REF!=G419)*(#REF!&gt;0)),
_xlpm.asignados,COUNTIF($J$1:J418,_xlpm.candidatos),
INDEX(_xlpm.candidatos,MATCH(MIN(_xlpm.asignados),_xlpm.asignados,0))
)))</f>
        <v>#REF!</v>
      </c>
      <c r="K419" t="e">
        <f>COUNTIFS(#REF!,B419,#REF!,G419,#REF!,"&gt;0")</f>
        <v>#REF!</v>
      </c>
      <c r="L419" t="e">
        <f t="shared" si="6"/>
        <v>#REF!</v>
      </c>
    </row>
    <row r="420" spans="10:12">
      <c r="J420" t="e" cm="1">
        <f t="array" ref="J420">IF(L420="Sin candidato","Sin candidato",
IF(L420="Directa",
INDEX(_xlfn._xlws.FILTER(#REF!,(#REF!=B420)*(#REF!=G420)*(#REF!&gt;0)),1),
_xlfn.LET(
_xlpm.candidatos,_xlfn._xlws.FILTER(#REF!,(#REF!=B420)*(#REF!=G420)*(#REF!&gt;0)),
_xlpm.asignados,COUNTIF($J$1:J419,_xlpm.candidatos),
INDEX(_xlpm.candidatos,MATCH(MIN(_xlpm.asignados),_xlpm.asignados,0))
)))</f>
        <v>#REF!</v>
      </c>
      <c r="K420" t="e">
        <f>COUNTIFS(#REF!,B420,#REF!,G420,#REF!,"&gt;0")</f>
        <v>#REF!</v>
      </c>
      <c r="L420" t="e">
        <f t="shared" si="6"/>
        <v>#REF!</v>
      </c>
    </row>
    <row r="421" spans="10:12">
      <c r="J421" t="e" cm="1">
        <f t="array" ref="J421">IF(L421="Sin candidato","Sin candidato",
IF(L421="Directa",
INDEX(_xlfn._xlws.FILTER(#REF!,(#REF!=B421)*(#REF!=G421)*(#REF!&gt;0)),1),
_xlfn.LET(
_xlpm.candidatos,_xlfn._xlws.FILTER(#REF!,(#REF!=B421)*(#REF!=G421)*(#REF!&gt;0)),
_xlpm.asignados,COUNTIF($J$1:J420,_xlpm.candidatos),
INDEX(_xlpm.candidatos,MATCH(MIN(_xlpm.asignados),_xlpm.asignados,0))
)))</f>
        <v>#REF!</v>
      </c>
      <c r="K421" t="e">
        <f>COUNTIFS(#REF!,B421,#REF!,G421,#REF!,"&gt;0")</f>
        <v>#REF!</v>
      </c>
      <c r="L421" t="e">
        <f t="shared" si="6"/>
        <v>#REF!</v>
      </c>
    </row>
    <row r="422" spans="10:12">
      <c r="J422" t="e" cm="1">
        <f t="array" ref="J422">IF(L422="Sin candidato","Sin candidato",
IF(L422="Directa",
INDEX(_xlfn._xlws.FILTER(#REF!,(#REF!=B422)*(#REF!=G422)*(#REF!&gt;0)),1),
_xlfn.LET(
_xlpm.candidatos,_xlfn._xlws.FILTER(#REF!,(#REF!=B422)*(#REF!=G422)*(#REF!&gt;0)),
_xlpm.asignados,COUNTIF($J$1:J421,_xlpm.candidatos),
INDEX(_xlpm.candidatos,MATCH(MIN(_xlpm.asignados),_xlpm.asignados,0))
)))</f>
        <v>#REF!</v>
      </c>
      <c r="K422" t="e">
        <f>COUNTIFS(#REF!,B422,#REF!,G422,#REF!,"&gt;0")</f>
        <v>#REF!</v>
      </c>
      <c r="L422" t="e">
        <f t="shared" si="6"/>
        <v>#REF!</v>
      </c>
    </row>
    <row r="423" spans="10:12">
      <c r="J423" t="e" cm="1">
        <f t="array" ref="J423">IF(L423="Sin candidato","Sin candidato",
IF(L423="Directa",
INDEX(_xlfn._xlws.FILTER(#REF!,(#REF!=B423)*(#REF!=G423)*(#REF!&gt;0)),1),
_xlfn.LET(
_xlpm.candidatos,_xlfn._xlws.FILTER(#REF!,(#REF!=B423)*(#REF!=G423)*(#REF!&gt;0)),
_xlpm.asignados,COUNTIF($J$1:J422,_xlpm.candidatos),
INDEX(_xlpm.candidatos,MATCH(MIN(_xlpm.asignados),_xlpm.asignados,0))
)))</f>
        <v>#REF!</v>
      </c>
      <c r="K423" t="e">
        <f>COUNTIFS(#REF!,B423,#REF!,G423,#REF!,"&gt;0")</f>
        <v>#REF!</v>
      </c>
      <c r="L423" t="e">
        <f t="shared" si="6"/>
        <v>#REF!</v>
      </c>
    </row>
    <row r="424" spans="10:12">
      <c r="J424" t="e" cm="1">
        <f t="array" ref="J424">IF(L424="Sin candidato","Sin candidato",
IF(L424="Directa",
INDEX(_xlfn._xlws.FILTER(#REF!,(#REF!=B424)*(#REF!=G424)*(#REF!&gt;0)),1),
_xlfn.LET(
_xlpm.candidatos,_xlfn._xlws.FILTER(#REF!,(#REF!=B424)*(#REF!=G424)*(#REF!&gt;0)),
_xlpm.asignados,COUNTIF($J$1:J423,_xlpm.candidatos),
INDEX(_xlpm.candidatos,MATCH(MIN(_xlpm.asignados),_xlpm.asignados,0))
)))</f>
        <v>#REF!</v>
      </c>
      <c r="K424" t="e">
        <f>COUNTIFS(#REF!,B424,#REF!,G424,#REF!,"&gt;0")</f>
        <v>#REF!</v>
      </c>
      <c r="L424" t="e">
        <f t="shared" si="6"/>
        <v>#REF!</v>
      </c>
    </row>
    <row r="425" spans="10:12">
      <c r="J425" t="e" cm="1">
        <f t="array" ref="J425">IF(L425="Sin candidato","Sin candidato",
IF(L425="Directa",
INDEX(_xlfn._xlws.FILTER(#REF!,(#REF!=B425)*(#REF!=G425)*(#REF!&gt;0)),1),
_xlfn.LET(
_xlpm.candidatos,_xlfn._xlws.FILTER(#REF!,(#REF!=B425)*(#REF!=G425)*(#REF!&gt;0)),
_xlpm.asignados,COUNTIF($J$1:J424,_xlpm.candidatos),
INDEX(_xlpm.candidatos,MATCH(MIN(_xlpm.asignados),_xlpm.asignados,0))
)))</f>
        <v>#REF!</v>
      </c>
      <c r="K425" t="e">
        <f>COUNTIFS(#REF!,B425,#REF!,G425,#REF!,"&gt;0")</f>
        <v>#REF!</v>
      </c>
      <c r="L425" t="e">
        <f t="shared" si="6"/>
        <v>#REF!</v>
      </c>
    </row>
    <row r="426" spans="10:12">
      <c r="J426" t="e" cm="1">
        <f t="array" ref="J426">IF(L426="Sin candidato","Sin candidato",
IF(L426="Directa",
INDEX(_xlfn._xlws.FILTER(#REF!,(#REF!=B426)*(#REF!=G426)*(#REF!&gt;0)),1),
_xlfn.LET(
_xlpm.candidatos,_xlfn._xlws.FILTER(#REF!,(#REF!=B426)*(#REF!=G426)*(#REF!&gt;0)),
_xlpm.asignados,COUNTIF($J$1:J425,_xlpm.candidatos),
INDEX(_xlpm.candidatos,MATCH(MIN(_xlpm.asignados),_xlpm.asignados,0))
)))</f>
        <v>#REF!</v>
      </c>
      <c r="K426" t="e">
        <f>COUNTIFS(#REF!,B426,#REF!,G426,#REF!,"&gt;0")</f>
        <v>#REF!</v>
      </c>
      <c r="L426" t="e">
        <f t="shared" si="6"/>
        <v>#REF!</v>
      </c>
    </row>
    <row r="427" spans="10:12">
      <c r="J427" t="e" cm="1">
        <f t="array" ref="J427">IF(L427="Sin candidato","Sin candidato",
IF(L427="Directa",
INDEX(_xlfn._xlws.FILTER(#REF!,(#REF!=B427)*(#REF!=G427)*(#REF!&gt;0)),1),
_xlfn.LET(
_xlpm.candidatos,_xlfn._xlws.FILTER(#REF!,(#REF!=B427)*(#REF!=G427)*(#REF!&gt;0)),
_xlpm.asignados,COUNTIF($J$1:J426,_xlpm.candidatos),
INDEX(_xlpm.candidatos,MATCH(MIN(_xlpm.asignados),_xlpm.asignados,0))
)))</f>
        <v>#REF!</v>
      </c>
      <c r="K427" t="e">
        <f>COUNTIFS(#REF!,B427,#REF!,G427,#REF!,"&gt;0")</f>
        <v>#REF!</v>
      </c>
      <c r="L427" t="e">
        <f t="shared" si="6"/>
        <v>#REF!</v>
      </c>
    </row>
    <row r="428" spans="10:12">
      <c r="J428" t="e" cm="1">
        <f t="array" ref="J428">IF(L428="Sin candidato","Sin candidato",
IF(L428="Directa",
INDEX(_xlfn._xlws.FILTER(#REF!,(#REF!=B428)*(#REF!=G428)*(#REF!&gt;0)),1),
_xlfn.LET(
_xlpm.candidatos,_xlfn._xlws.FILTER(#REF!,(#REF!=B428)*(#REF!=G428)*(#REF!&gt;0)),
_xlpm.asignados,COUNTIF($J$1:J427,_xlpm.candidatos),
INDEX(_xlpm.candidatos,MATCH(MIN(_xlpm.asignados),_xlpm.asignados,0))
)))</f>
        <v>#REF!</v>
      </c>
      <c r="K428" t="e">
        <f>COUNTIFS(#REF!,B428,#REF!,G428,#REF!,"&gt;0")</f>
        <v>#REF!</v>
      </c>
      <c r="L428" t="e">
        <f t="shared" si="6"/>
        <v>#REF!</v>
      </c>
    </row>
    <row r="429" spans="10:12">
      <c r="J429" t="e" cm="1">
        <f t="array" ref="J429">IF(L429="Sin candidato","Sin candidato",
IF(L429="Directa",
INDEX(_xlfn._xlws.FILTER(#REF!,(#REF!=B429)*(#REF!=G429)*(#REF!&gt;0)),1),
_xlfn.LET(
_xlpm.candidatos,_xlfn._xlws.FILTER(#REF!,(#REF!=B429)*(#REF!=G429)*(#REF!&gt;0)),
_xlpm.asignados,COUNTIF($J$1:J428,_xlpm.candidatos),
INDEX(_xlpm.candidatos,MATCH(MIN(_xlpm.asignados),_xlpm.asignados,0))
)))</f>
        <v>#REF!</v>
      </c>
      <c r="K429" t="e">
        <f>COUNTIFS(#REF!,B429,#REF!,G429,#REF!,"&gt;0")</f>
        <v>#REF!</v>
      </c>
      <c r="L429" t="e">
        <f t="shared" si="6"/>
        <v>#REF!</v>
      </c>
    </row>
    <row r="430" spans="10:12">
      <c r="J430" t="e" cm="1">
        <f t="array" ref="J430">IF(L430="Sin candidato","Sin candidato",
IF(L430="Directa",
INDEX(_xlfn._xlws.FILTER(#REF!,(#REF!=B430)*(#REF!=G430)*(#REF!&gt;0)),1),
_xlfn.LET(
_xlpm.candidatos,_xlfn._xlws.FILTER(#REF!,(#REF!=B430)*(#REF!=G430)*(#REF!&gt;0)),
_xlpm.asignados,COUNTIF($J$1:J429,_xlpm.candidatos),
INDEX(_xlpm.candidatos,MATCH(MIN(_xlpm.asignados),_xlpm.asignados,0))
)))</f>
        <v>#REF!</v>
      </c>
      <c r="K430" t="e">
        <f>COUNTIFS(#REF!,B430,#REF!,G430,#REF!,"&gt;0")</f>
        <v>#REF!</v>
      </c>
      <c r="L430" t="e">
        <f t="shared" si="6"/>
        <v>#REF!</v>
      </c>
    </row>
    <row r="431" spans="10:12">
      <c r="J431" t="e" cm="1">
        <f t="array" ref="J431">IF(L431="Sin candidato","Sin candidato",
IF(L431="Directa",
INDEX(_xlfn._xlws.FILTER(#REF!,(#REF!=B431)*(#REF!=G431)*(#REF!&gt;0)),1),
_xlfn.LET(
_xlpm.candidatos,_xlfn._xlws.FILTER(#REF!,(#REF!=B431)*(#REF!=G431)*(#REF!&gt;0)),
_xlpm.asignados,COUNTIF($J$1:J430,_xlpm.candidatos),
INDEX(_xlpm.candidatos,MATCH(MIN(_xlpm.asignados),_xlpm.asignados,0))
)))</f>
        <v>#REF!</v>
      </c>
      <c r="K431" t="e">
        <f>COUNTIFS(#REF!,B431,#REF!,G431,#REF!,"&gt;0")</f>
        <v>#REF!</v>
      </c>
      <c r="L431" t="e">
        <f t="shared" si="6"/>
        <v>#REF!</v>
      </c>
    </row>
    <row r="432" spans="10:12">
      <c r="J432" t="e" cm="1">
        <f t="array" ref="J432">IF(L432="Sin candidato","Sin candidato",
IF(L432="Directa",
INDEX(_xlfn._xlws.FILTER(#REF!,(#REF!=B432)*(#REF!=G432)*(#REF!&gt;0)),1),
_xlfn.LET(
_xlpm.candidatos,_xlfn._xlws.FILTER(#REF!,(#REF!=B432)*(#REF!=G432)*(#REF!&gt;0)),
_xlpm.asignados,COUNTIF($J$1:J431,_xlpm.candidatos),
INDEX(_xlpm.candidatos,MATCH(MIN(_xlpm.asignados),_xlpm.asignados,0))
)))</f>
        <v>#REF!</v>
      </c>
      <c r="K432" t="e">
        <f>COUNTIFS(#REF!,B432,#REF!,G432,#REF!,"&gt;0")</f>
        <v>#REF!</v>
      </c>
      <c r="L432" t="e">
        <f t="shared" si="6"/>
        <v>#REF!</v>
      </c>
    </row>
    <row r="433" spans="10:12">
      <c r="J433" t="e" cm="1">
        <f t="array" ref="J433">IF(L433="Sin candidato","Sin candidato",
IF(L433="Directa",
INDEX(_xlfn._xlws.FILTER(#REF!,(#REF!=B433)*(#REF!=G433)*(#REF!&gt;0)),1),
_xlfn.LET(
_xlpm.candidatos,_xlfn._xlws.FILTER(#REF!,(#REF!=B433)*(#REF!=G433)*(#REF!&gt;0)),
_xlpm.asignados,COUNTIF($J$1:J432,_xlpm.candidatos),
INDEX(_xlpm.candidatos,MATCH(MIN(_xlpm.asignados),_xlpm.asignados,0))
)))</f>
        <v>#REF!</v>
      </c>
      <c r="K433" t="e">
        <f>COUNTIFS(#REF!,B433,#REF!,G433,#REF!,"&gt;0")</f>
        <v>#REF!</v>
      </c>
      <c r="L433" t="e">
        <f t="shared" si="6"/>
        <v>#REF!</v>
      </c>
    </row>
    <row r="434" spans="10:12">
      <c r="J434" t="e" cm="1">
        <f t="array" ref="J434">IF(L434="Sin candidato","Sin candidato",
IF(L434="Directa",
INDEX(_xlfn._xlws.FILTER(#REF!,(#REF!=B434)*(#REF!=G434)*(#REF!&gt;0)),1),
_xlfn.LET(
_xlpm.candidatos,_xlfn._xlws.FILTER(#REF!,(#REF!=B434)*(#REF!=G434)*(#REF!&gt;0)),
_xlpm.asignados,COUNTIF($J$1:J433,_xlpm.candidatos),
INDEX(_xlpm.candidatos,MATCH(MIN(_xlpm.asignados),_xlpm.asignados,0))
)))</f>
        <v>#REF!</v>
      </c>
      <c r="K434" t="e">
        <f>COUNTIFS(#REF!,B434,#REF!,G434,#REF!,"&gt;0")</f>
        <v>#REF!</v>
      </c>
      <c r="L434" t="e">
        <f t="shared" si="6"/>
        <v>#REF!</v>
      </c>
    </row>
    <row r="435" spans="10:12">
      <c r="J435" t="e" cm="1">
        <f t="array" ref="J435">IF(L435="Sin candidato","Sin candidato",
IF(L435="Directa",
INDEX(_xlfn._xlws.FILTER(#REF!,(#REF!=B435)*(#REF!=G435)*(#REF!&gt;0)),1),
_xlfn.LET(
_xlpm.candidatos,_xlfn._xlws.FILTER(#REF!,(#REF!=B435)*(#REF!=G435)*(#REF!&gt;0)),
_xlpm.asignados,COUNTIF($J$1:J434,_xlpm.candidatos),
INDEX(_xlpm.candidatos,MATCH(MIN(_xlpm.asignados),_xlpm.asignados,0))
)))</f>
        <v>#REF!</v>
      </c>
      <c r="K435" t="e">
        <f>COUNTIFS(#REF!,B435,#REF!,G435,#REF!,"&gt;0")</f>
        <v>#REF!</v>
      </c>
      <c r="L435" t="e">
        <f t="shared" si="6"/>
        <v>#REF!</v>
      </c>
    </row>
    <row r="436" spans="10:12">
      <c r="J436" t="e" cm="1">
        <f t="array" ref="J436">IF(L436="Sin candidato","Sin candidato",
IF(L436="Directa",
INDEX(_xlfn._xlws.FILTER(#REF!,(#REF!=B436)*(#REF!=G436)*(#REF!&gt;0)),1),
_xlfn.LET(
_xlpm.candidatos,_xlfn._xlws.FILTER(#REF!,(#REF!=B436)*(#REF!=G436)*(#REF!&gt;0)),
_xlpm.asignados,COUNTIF($J$1:J435,_xlpm.candidatos),
INDEX(_xlpm.candidatos,MATCH(MIN(_xlpm.asignados),_xlpm.asignados,0))
)))</f>
        <v>#REF!</v>
      </c>
      <c r="K436" t="e">
        <f>COUNTIFS(#REF!,B436,#REF!,G436,#REF!,"&gt;0")</f>
        <v>#REF!</v>
      </c>
      <c r="L436" t="e">
        <f t="shared" si="6"/>
        <v>#REF!</v>
      </c>
    </row>
    <row r="437" spans="10:12">
      <c r="J437" t="e" cm="1">
        <f t="array" ref="J437">IF(L437="Sin candidato","Sin candidato",
IF(L437="Directa",
INDEX(_xlfn._xlws.FILTER(#REF!,(#REF!=B437)*(#REF!=G437)*(#REF!&gt;0)),1),
_xlfn.LET(
_xlpm.candidatos,_xlfn._xlws.FILTER(#REF!,(#REF!=B437)*(#REF!=G437)*(#REF!&gt;0)),
_xlpm.asignados,COUNTIF($J$1:J436,_xlpm.candidatos),
INDEX(_xlpm.candidatos,MATCH(MIN(_xlpm.asignados),_xlpm.asignados,0))
)))</f>
        <v>#REF!</v>
      </c>
      <c r="K437" t="e">
        <f>COUNTIFS(#REF!,B437,#REF!,G437,#REF!,"&gt;0")</f>
        <v>#REF!</v>
      </c>
      <c r="L437" t="e">
        <f t="shared" si="6"/>
        <v>#REF!</v>
      </c>
    </row>
    <row r="438" spans="10:12">
      <c r="J438" t="e" cm="1">
        <f t="array" ref="J438">IF(L438="Sin candidato","Sin candidato",
IF(L438="Directa",
INDEX(_xlfn._xlws.FILTER(#REF!,(#REF!=B438)*(#REF!=G438)*(#REF!&gt;0)),1),
_xlfn.LET(
_xlpm.candidatos,_xlfn._xlws.FILTER(#REF!,(#REF!=B438)*(#REF!=G438)*(#REF!&gt;0)),
_xlpm.asignados,COUNTIF($J$1:J437,_xlpm.candidatos),
INDEX(_xlpm.candidatos,MATCH(MIN(_xlpm.asignados),_xlpm.asignados,0))
)))</f>
        <v>#REF!</v>
      </c>
      <c r="K438" t="e">
        <f>COUNTIFS(#REF!,B438,#REF!,G438,#REF!,"&gt;0")</f>
        <v>#REF!</v>
      </c>
      <c r="L438" t="e">
        <f t="shared" si="6"/>
        <v>#REF!</v>
      </c>
    </row>
    <row r="439" spans="10:12">
      <c r="J439" t="e" cm="1">
        <f t="array" ref="J439">IF(L439="Sin candidato","Sin candidato",
IF(L439="Directa",
INDEX(_xlfn._xlws.FILTER(#REF!,(#REF!=B439)*(#REF!=G439)*(#REF!&gt;0)),1),
_xlfn.LET(
_xlpm.candidatos,_xlfn._xlws.FILTER(#REF!,(#REF!=B439)*(#REF!=G439)*(#REF!&gt;0)),
_xlpm.asignados,COUNTIF($J$1:J438,_xlpm.candidatos),
INDEX(_xlpm.candidatos,MATCH(MIN(_xlpm.asignados),_xlpm.asignados,0))
)))</f>
        <v>#REF!</v>
      </c>
      <c r="K439" t="e">
        <f>COUNTIFS(#REF!,B439,#REF!,G439,#REF!,"&gt;0")</f>
        <v>#REF!</v>
      </c>
      <c r="L439" t="e">
        <f t="shared" si="6"/>
        <v>#REF!</v>
      </c>
    </row>
    <row r="440" spans="10:12">
      <c r="J440" t="e" cm="1">
        <f t="array" ref="J440">IF(L440="Sin candidato","Sin candidato",
IF(L440="Directa",
INDEX(_xlfn._xlws.FILTER(#REF!,(#REF!=B440)*(#REF!=G440)*(#REF!&gt;0)),1),
_xlfn.LET(
_xlpm.candidatos,_xlfn._xlws.FILTER(#REF!,(#REF!=B440)*(#REF!=G440)*(#REF!&gt;0)),
_xlpm.asignados,COUNTIF($J$1:J439,_xlpm.candidatos),
INDEX(_xlpm.candidatos,MATCH(MIN(_xlpm.asignados),_xlpm.asignados,0))
)))</f>
        <v>#REF!</v>
      </c>
      <c r="K440" t="e">
        <f>COUNTIFS(#REF!,B440,#REF!,G440,#REF!,"&gt;0")</f>
        <v>#REF!</v>
      </c>
      <c r="L440" t="e">
        <f t="shared" si="6"/>
        <v>#REF!</v>
      </c>
    </row>
    <row r="441" spans="10:12">
      <c r="J441" t="e" cm="1">
        <f t="array" ref="J441">IF(L441="Sin candidato","Sin candidato",
IF(L441="Directa",
INDEX(_xlfn._xlws.FILTER(#REF!,(#REF!=B441)*(#REF!=G441)*(#REF!&gt;0)),1),
_xlfn.LET(
_xlpm.candidatos,_xlfn._xlws.FILTER(#REF!,(#REF!=B441)*(#REF!=G441)*(#REF!&gt;0)),
_xlpm.asignados,COUNTIF($J$1:J440,_xlpm.candidatos),
INDEX(_xlpm.candidatos,MATCH(MIN(_xlpm.asignados),_xlpm.asignados,0))
)))</f>
        <v>#REF!</v>
      </c>
      <c r="K441" t="e">
        <f>COUNTIFS(#REF!,B441,#REF!,G441,#REF!,"&gt;0")</f>
        <v>#REF!</v>
      </c>
      <c r="L441" t="e">
        <f t="shared" si="6"/>
        <v>#REF!</v>
      </c>
    </row>
    <row r="442" spans="10:12">
      <c r="J442" t="e" cm="1">
        <f t="array" ref="J442">IF(L442="Sin candidato","Sin candidato",
IF(L442="Directa",
INDEX(_xlfn._xlws.FILTER(#REF!,(#REF!=B442)*(#REF!=G442)*(#REF!&gt;0)),1),
_xlfn.LET(
_xlpm.candidatos,_xlfn._xlws.FILTER(#REF!,(#REF!=B442)*(#REF!=G442)*(#REF!&gt;0)),
_xlpm.asignados,COUNTIF($J$1:J441,_xlpm.candidatos),
INDEX(_xlpm.candidatos,MATCH(MIN(_xlpm.asignados),_xlpm.asignados,0))
)))</f>
        <v>#REF!</v>
      </c>
      <c r="K442" t="e">
        <f>COUNTIFS(#REF!,B442,#REF!,G442,#REF!,"&gt;0")</f>
        <v>#REF!</v>
      </c>
      <c r="L442" t="e">
        <f t="shared" si="6"/>
        <v>#REF!</v>
      </c>
    </row>
    <row r="443" spans="10:12">
      <c r="J443" t="e" cm="1">
        <f t="array" ref="J443">IF(L443="Sin candidato","Sin candidato",
IF(L443="Directa",
INDEX(_xlfn._xlws.FILTER(#REF!,(#REF!=B443)*(#REF!=G443)*(#REF!&gt;0)),1),
_xlfn.LET(
_xlpm.candidatos,_xlfn._xlws.FILTER(#REF!,(#REF!=B443)*(#REF!=G443)*(#REF!&gt;0)),
_xlpm.asignados,COUNTIF($J$1:J442,_xlpm.candidatos),
INDEX(_xlpm.candidatos,MATCH(MIN(_xlpm.asignados),_xlpm.asignados,0))
)))</f>
        <v>#REF!</v>
      </c>
      <c r="K443" t="e">
        <f>COUNTIFS(#REF!,B443,#REF!,G443,#REF!,"&gt;0")</f>
        <v>#REF!</v>
      </c>
      <c r="L443" t="e">
        <f t="shared" si="6"/>
        <v>#REF!</v>
      </c>
    </row>
    <row r="444" spans="10:12">
      <c r="J444" t="e" cm="1">
        <f t="array" ref="J444">IF(L444="Sin candidato","Sin candidato",
IF(L444="Directa",
INDEX(_xlfn._xlws.FILTER(#REF!,(#REF!=B444)*(#REF!=G444)*(#REF!&gt;0)),1),
_xlfn.LET(
_xlpm.candidatos,_xlfn._xlws.FILTER(#REF!,(#REF!=B444)*(#REF!=G444)*(#REF!&gt;0)),
_xlpm.asignados,COUNTIF($J$1:J443,_xlpm.candidatos),
INDEX(_xlpm.candidatos,MATCH(MIN(_xlpm.asignados),_xlpm.asignados,0))
)))</f>
        <v>#REF!</v>
      </c>
      <c r="K444" t="e">
        <f>COUNTIFS(#REF!,B444,#REF!,G444,#REF!,"&gt;0")</f>
        <v>#REF!</v>
      </c>
      <c r="L444" t="e">
        <f t="shared" si="6"/>
        <v>#REF!</v>
      </c>
    </row>
    <row r="445" spans="10:12">
      <c r="J445" t="e" cm="1">
        <f t="array" ref="J445">IF(L445="Sin candidato","Sin candidato",
IF(L445="Directa",
INDEX(_xlfn._xlws.FILTER(#REF!,(#REF!=B445)*(#REF!=G445)*(#REF!&gt;0)),1),
_xlfn.LET(
_xlpm.candidatos,_xlfn._xlws.FILTER(#REF!,(#REF!=B445)*(#REF!=G445)*(#REF!&gt;0)),
_xlpm.asignados,COUNTIF($J$1:J444,_xlpm.candidatos),
INDEX(_xlpm.candidatos,MATCH(MIN(_xlpm.asignados),_xlpm.asignados,0))
)))</f>
        <v>#REF!</v>
      </c>
      <c r="K445" t="e">
        <f>COUNTIFS(#REF!,B445,#REF!,G445,#REF!,"&gt;0")</f>
        <v>#REF!</v>
      </c>
      <c r="L445" t="e">
        <f t="shared" si="6"/>
        <v>#REF!</v>
      </c>
    </row>
    <row r="446" spans="10:12">
      <c r="J446" t="e" cm="1">
        <f t="array" ref="J446">IF(L446="Sin candidato","Sin candidato",
IF(L446="Directa",
INDEX(_xlfn._xlws.FILTER(#REF!,(#REF!=B446)*(#REF!=G446)*(#REF!&gt;0)),1),
_xlfn.LET(
_xlpm.candidatos,_xlfn._xlws.FILTER(#REF!,(#REF!=B446)*(#REF!=G446)*(#REF!&gt;0)),
_xlpm.asignados,COUNTIF($J$1:J445,_xlpm.candidatos),
INDEX(_xlpm.candidatos,MATCH(MIN(_xlpm.asignados),_xlpm.asignados,0))
)))</f>
        <v>#REF!</v>
      </c>
      <c r="K446" t="e">
        <f>COUNTIFS(#REF!,B446,#REF!,G446,#REF!,"&gt;0")</f>
        <v>#REF!</v>
      </c>
      <c r="L446" t="e">
        <f t="shared" si="6"/>
        <v>#REF!</v>
      </c>
    </row>
    <row r="447" spans="10:12">
      <c r="J447" t="e" cm="1">
        <f t="array" ref="J447">IF(L447="Sin candidato","Sin candidato",
IF(L447="Directa",
INDEX(_xlfn._xlws.FILTER(#REF!,(#REF!=B447)*(#REF!=G447)*(#REF!&gt;0)),1),
_xlfn.LET(
_xlpm.candidatos,_xlfn._xlws.FILTER(#REF!,(#REF!=B447)*(#REF!=G447)*(#REF!&gt;0)),
_xlpm.asignados,COUNTIF($J$1:J446,_xlpm.candidatos),
INDEX(_xlpm.candidatos,MATCH(MIN(_xlpm.asignados),_xlpm.asignados,0))
)))</f>
        <v>#REF!</v>
      </c>
      <c r="K447" t="e">
        <f>COUNTIFS(#REF!,B447,#REF!,G447,#REF!,"&gt;0")</f>
        <v>#REF!</v>
      </c>
      <c r="L447" t="e">
        <f t="shared" si="6"/>
        <v>#REF!</v>
      </c>
    </row>
    <row r="448" spans="10:12">
      <c r="J448" t="e" cm="1">
        <f t="array" ref="J448">IF(L448="Sin candidato","Sin candidato",
IF(L448="Directa",
INDEX(_xlfn._xlws.FILTER(#REF!,(#REF!=B448)*(#REF!=G448)*(#REF!&gt;0)),1),
_xlfn.LET(
_xlpm.candidatos,_xlfn._xlws.FILTER(#REF!,(#REF!=B448)*(#REF!=G448)*(#REF!&gt;0)),
_xlpm.asignados,COUNTIF($J$1:J447,_xlpm.candidatos),
INDEX(_xlpm.candidatos,MATCH(MIN(_xlpm.asignados),_xlpm.asignados,0))
)))</f>
        <v>#REF!</v>
      </c>
      <c r="K448" t="e">
        <f>COUNTIFS(#REF!,B448,#REF!,G448,#REF!,"&gt;0")</f>
        <v>#REF!</v>
      </c>
      <c r="L448" t="e">
        <f t="shared" si="6"/>
        <v>#REF!</v>
      </c>
    </row>
    <row r="449" spans="10:12">
      <c r="J449" t="e" cm="1">
        <f t="array" ref="J449">IF(L449="Sin candidato","Sin candidato",
IF(L449="Directa",
INDEX(_xlfn._xlws.FILTER(#REF!,(#REF!=B449)*(#REF!=G449)*(#REF!&gt;0)),1),
_xlfn.LET(
_xlpm.candidatos,_xlfn._xlws.FILTER(#REF!,(#REF!=B449)*(#REF!=G449)*(#REF!&gt;0)),
_xlpm.asignados,COUNTIF($J$1:J448,_xlpm.candidatos),
INDEX(_xlpm.candidatos,MATCH(MIN(_xlpm.asignados),_xlpm.asignados,0))
)))</f>
        <v>#REF!</v>
      </c>
      <c r="K449" t="e">
        <f>COUNTIFS(#REF!,B449,#REF!,G449,#REF!,"&gt;0")</f>
        <v>#REF!</v>
      </c>
      <c r="L449" t="e">
        <f t="shared" si="6"/>
        <v>#REF!</v>
      </c>
    </row>
    <row r="450" spans="10:12">
      <c r="J450" t="e" cm="1">
        <f t="array" ref="J450">IF(L450="Sin candidato","Sin candidato",
IF(L450="Directa",
INDEX(_xlfn._xlws.FILTER(#REF!,(#REF!=B450)*(#REF!=G450)*(#REF!&gt;0)),1),
_xlfn.LET(
_xlpm.candidatos,_xlfn._xlws.FILTER(#REF!,(#REF!=B450)*(#REF!=G450)*(#REF!&gt;0)),
_xlpm.asignados,COUNTIF($J$1:J449,_xlpm.candidatos),
INDEX(_xlpm.candidatos,MATCH(MIN(_xlpm.asignados),_xlpm.asignados,0))
)))</f>
        <v>#REF!</v>
      </c>
      <c r="K450" t="e">
        <f>COUNTIFS(#REF!,B450,#REF!,G450,#REF!,"&gt;0")</f>
        <v>#REF!</v>
      </c>
      <c r="L450" t="e">
        <f t="shared" si="6"/>
        <v>#REF!</v>
      </c>
    </row>
    <row r="451" spans="10:12">
      <c r="J451" t="e" cm="1">
        <f t="array" ref="J451">IF(L451="Sin candidato","Sin candidato",
IF(L451="Directa",
INDEX(_xlfn._xlws.FILTER(#REF!,(#REF!=B451)*(#REF!=G451)*(#REF!&gt;0)),1),
_xlfn.LET(
_xlpm.candidatos,_xlfn._xlws.FILTER(#REF!,(#REF!=B451)*(#REF!=G451)*(#REF!&gt;0)),
_xlpm.asignados,COUNTIF($J$1:J450,_xlpm.candidatos),
INDEX(_xlpm.candidatos,MATCH(MIN(_xlpm.asignados),_xlpm.asignados,0))
)))</f>
        <v>#REF!</v>
      </c>
      <c r="K451" t="e">
        <f>COUNTIFS(#REF!,B451,#REF!,G451,#REF!,"&gt;0")</f>
        <v>#REF!</v>
      </c>
      <c r="L451" t="e">
        <f t="shared" ref="L451:L514" si="7">IF(K451=0,"Sin candidato",IF(K451=1,"Directa","Balancear"))</f>
        <v>#REF!</v>
      </c>
    </row>
    <row r="452" spans="10:12">
      <c r="J452" t="e" cm="1">
        <f t="array" ref="J452">IF(L452="Sin candidato","Sin candidato",
IF(L452="Directa",
INDEX(_xlfn._xlws.FILTER(#REF!,(#REF!=B452)*(#REF!=G452)*(#REF!&gt;0)),1),
_xlfn.LET(
_xlpm.candidatos,_xlfn._xlws.FILTER(#REF!,(#REF!=B452)*(#REF!=G452)*(#REF!&gt;0)),
_xlpm.asignados,COUNTIF($J$1:J451,_xlpm.candidatos),
INDEX(_xlpm.candidatos,MATCH(MIN(_xlpm.asignados),_xlpm.asignados,0))
)))</f>
        <v>#REF!</v>
      </c>
      <c r="K452" t="e">
        <f>COUNTIFS(#REF!,B452,#REF!,G452,#REF!,"&gt;0")</f>
        <v>#REF!</v>
      </c>
      <c r="L452" t="e">
        <f t="shared" si="7"/>
        <v>#REF!</v>
      </c>
    </row>
    <row r="453" spans="10:12">
      <c r="J453" t="e" cm="1">
        <f t="array" ref="J453">IF(L453="Sin candidato","Sin candidato",
IF(L453="Directa",
INDEX(_xlfn._xlws.FILTER(#REF!,(#REF!=B453)*(#REF!=G453)*(#REF!&gt;0)),1),
_xlfn.LET(
_xlpm.candidatos,_xlfn._xlws.FILTER(#REF!,(#REF!=B453)*(#REF!=G453)*(#REF!&gt;0)),
_xlpm.asignados,COUNTIF($J$1:J452,_xlpm.candidatos),
INDEX(_xlpm.candidatos,MATCH(MIN(_xlpm.asignados),_xlpm.asignados,0))
)))</f>
        <v>#REF!</v>
      </c>
      <c r="K453" t="e">
        <f>COUNTIFS(#REF!,B453,#REF!,G453,#REF!,"&gt;0")</f>
        <v>#REF!</v>
      </c>
      <c r="L453" t="e">
        <f t="shared" si="7"/>
        <v>#REF!</v>
      </c>
    </row>
    <row r="454" spans="10:12">
      <c r="J454" t="e" cm="1">
        <f t="array" ref="J454">IF(L454="Sin candidato","Sin candidato",
IF(L454="Directa",
INDEX(_xlfn._xlws.FILTER(#REF!,(#REF!=B454)*(#REF!=G454)*(#REF!&gt;0)),1),
_xlfn.LET(
_xlpm.candidatos,_xlfn._xlws.FILTER(#REF!,(#REF!=B454)*(#REF!=G454)*(#REF!&gt;0)),
_xlpm.asignados,COUNTIF($J$1:J453,_xlpm.candidatos),
INDEX(_xlpm.candidatos,MATCH(MIN(_xlpm.asignados),_xlpm.asignados,0))
)))</f>
        <v>#REF!</v>
      </c>
      <c r="K454" t="e">
        <f>COUNTIFS(#REF!,B454,#REF!,G454,#REF!,"&gt;0")</f>
        <v>#REF!</v>
      </c>
      <c r="L454" t="e">
        <f t="shared" si="7"/>
        <v>#REF!</v>
      </c>
    </row>
    <row r="455" spans="10:12">
      <c r="J455" t="e" cm="1">
        <f t="array" ref="J455">IF(L455="Sin candidato","Sin candidato",
IF(L455="Directa",
INDEX(_xlfn._xlws.FILTER(#REF!,(#REF!=B455)*(#REF!=G455)*(#REF!&gt;0)),1),
_xlfn.LET(
_xlpm.candidatos,_xlfn._xlws.FILTER(#REF!,(#REF!=B455)*(#REF!=G455)*(#REF!&gt;0)),
_xlpm.asignados,COUNTIF($J$1:J454,_xlpm.candidatos),
INDEX(_xlpm.candidatos,MATCH(MIN(_xlpm.asignados),_xlpm.asignados,0))
)))</f>
        <v>#REF!</v>
      </c>
      <c r="K455" t="e">
        <f>COUNTIFS(#REF!,B455,#REF!,G455,#REF!,"&gt;0")</f>
        <v>#REF!</v>
      </c>
      <c r="L455" t="e">
        <f t="shared" si="7"/>
        <v>#REF!</v>
      </c>
    </row>
    <row r="456" spans="10:12">
      <c r="J456" t="e" cm="1">
        <f t="array" ref="J456">IF(L456="Sin candidato","Sin candidato",
IF(L456="Directa",
INDEX(_xlfn._xlws.FILTER(#REF!,(#REF!=B456)*(#REF!=G456)*(#REF!&gt;0)),1),
_xlfn.LET(
_xlpm.candidatos,_xlfn._xlws.FILTER(#REF!,(#REF!=B456)*(#REF!=G456)*(#REF!&gt;0)),
_xlpm.asignados,COUNTIF($J$1:J455,_xlpm.candidatos),
INDEX(_xlpm.candidatos,MATCH(MIN(_xlpm.asignados),_xlpm.asignados,0))
)))</f>
        <v>#REF!</v>
      </c>
      <c r="K456" t="e">
        <f>COUNTIFS(#REF!,B456,#REF!,G456,#REF!,"&gt;0")</f>
        <v>#REF!</v>
      </c>
      <c r="L456" t="e">
        <f t="shared" si="7"/>
        <v>#REF!</v>
      </c>
    </row>
    <row r="457" spans="10:12">
      <c r="J457" t="e" cm="1">
        <f t="array" ref="J457">IF(L457="Sin candidato","Sin candidato",
IF(L457="Directa",
INDEX(_xlfn._xlws.FILTER(#REF!,(#REF!=B457)*(#REF!=G457)*(#REF!&gt;0)),1),
_xlfn.LET(
_xlpm.candidatos,_xlfn._xlws.FILTER(#REF!,(#REF!=B457)*(#REF!=G457)*(#REF!&gt;0)),
_xlpm.asignados,COUNTIF($J$1:J456,_xlpm.candidatos),
INDEX(_xlpm.candidatos,MATCH(MIN(_xlpm.asignados),_xlpm.asignados,0))
)))</f>
        <v>#REF!</v>
      </c>
      <c r="K457" t="e">
        <f>COUNTIFS(#REF!,B457,#REF!,G457,#REF!,"&gt;0")</f>
        <v>#REF!</v>
      </c>
      <c r="L457" t="e">
        <f t="shared" si="7"/>
        <v>#REF!</v>
      </c>
    </row>
    <row r="458" spans="10:12">
      <c r="J458" t="e" cm="1">
        <f t="array" ref="J458">IF(L458="Sin candidato","Sin candidato",
IF(L458="Directa",
INDEX(_xlfn._xlws.FILTER(#REF!,(#REF!=B458)*(#REF!=G458)*(#REF!&gt;0)),1),
_xlfn.LET(
_xlpm.candidatos,_xlfn._xlws.FILTER(#REF!,(#REF!=B458)*(#REF!=G458)*(#REF!&gt;0)),
_xlpm.asignados,COUNTIF($J$1:J457,_xlpm.candidatos),
INDEX(_xlpm.candidatos,MATCH(MIN(_xlpm.asignados),_xlpm.asignados,0))
)))</f>
        <v>#REF!</v>
      </c>
      <c r="K458" t="e">
        <f>COUNTIFS(#REF!,B458,#REF!,G458,#REF!,"&gt;0")</f>
        <v>#REF!</v>
      </c>
      <c r="L458" t="e">
        <f t="shared" si="7"/>
        <v>#REF!</v>
      </c>
    </row>
    <row r="459" spans="10:12">
      <c r="J459" t="e" cm="1">
        <f t="array" ref="J459">IF(L459="Sin candidato","Sin candidato",
IF(L459="Directa",
INDEX(_xlfn._xlws.FILTER(#REF!,(#REF!=B459)*(#REF!=G459)*(#REF!&gt;0)),1),
_xlfn.LET(
_xlpm.candidatos,_xlfn._xlws.FILTER(#REF!,(#REF!=B459)*(#REF!=G459)*(#REF!&gt;0)),
_xlpm.asignados,COUNTIF($J$1:J458,_xlpm.candidatos),
INDEX(_xlpm.candidatos,MATCH(MIN(_xlpm.asignados),_xlpm.asignados,0))
)))</f>
        <v>#REF!</v>
      </c>
      <c r="K459" t="e">
        <f>COUNTIFS(#REF!,B459,#REF!,G459,#REF!,"&gt;0")</f>
        <v>#REF!</v>
      </c>
      <c r="L459" t="e">
        <f t="shared" si="7"/>
        <v>#REF!</v>
      </c>
    </row>
    <row r="460" spans="10:12">
      <c r="J460" t="e" cm="1">
        <f t="array" ref="J460">IF(L460="Sin candidato","Sin candidato",
IF(L460="Directa",
INDEX(_xlfn._xlws.FILTER(#REF!,(#REF!=B460)*(#REF!=G460)*(#REF!&gt;0)),1),
_xlfn.LET(
_xlpm.candidatos,_xlfn._xlws.FILTER(#REF!,(#REF!=B460)*(#REF!=G460)*(#REF!&gt;0)),
_xlpm.asignados,COUNTIF($J$1:J459,_xlpm.candidatos),
INDEX(_xlpm.candidatos,MATCH(MIN(_xlpm.asignados),_xlpm.asignados,0))
)))</f>
        <v>#REF!</v>
      </c>
      <c r="K460" t="e">
        <f>COUNTIFS(#REF!,B460,#REF!,G460,#REF!,"&gt;0")</f>
        <v>#REF!</v>
      </c>
      <c r="L460" t="e">
        <f t="shared" si="7"/>
        <v>#REF!</v>
      </c>
    </row>
    <row r="461" spans="10:12">
      <c r="J461" t="e" cm="1">
        <f t="array" ref="J461">IF(L461="Sin candidato","Sin candidato",
IF(L461="Directa",
INDEX(_xlfn._xlws.FILTER(#REF!,(#REF!=B461)*(#REF!=G461)*(#REF!&gt;0)),1),
_xlfn.LET(
_xlpm.candidatos,_xlfn._xlws.FILTER(#REF!,(#REF!=B461)*(#REF!=G461)*(#REF!&gt;0)),
_xlpm.asignados,COUNTIF($J$1:J460,_xlpm.candidatos),
INDEX(_xlpm.candidatos,MATCH(MIN(_xlpm.asignados),_xlpm.asignados,0))
)))</f>
        <v>#REF!</v>
      </c>
      <c r="K461" t="e">
        <f>COUNTIFS(#REF!,B461,#REF!,G461,#REF!,"&gt;0")</f>
        <v>#REF!</v>
      </c>
      <c r="L461" t="e">
        <f t="shared" si="7"/>
        <v>#REF!</v>
      </c>
    </row>
    <row r="462" spans="10:12">
      <c r="J462" t="e" cm="1">
        <f t="array" ref="J462">IF(L462="Sin candidato","Sin candidato",
IF(L462="Directa",
INDEX(_xlfn._xlws.FILTER(#REF!,(#REF!=B462)*(#REF!=G462)*(#REF!&gt;0)),1),
_xlfn.LET(
_xlpm.candidatos,_xlfn._xlws.FILTER(#REF!,(#REF!=B462)*(#REF!=G462)*(#REF!&gt;0)),
_xlpm.asignados,COUNTIF($J$1:J461,_xlpm.candidatos),
INDEX(_xlpm.candidatos,MATCH(MIN(_xlpm.asignados),_xlpm.asignados,0))
)))</f>
        <v>#REF!</v>
      </c>
      <c r="K462" t="e">
        <f>COUNTIFS(#REF!,B462,#REF!,G462,#REF!,"&gt;0")</f>
        <v>#REF!</v>
      </c>
      <c r="L462" t="e">
        <f t="shared" si="7"/>
        <v>#REF!</v>
      </c>
    </row>
    <row r="463" spans="10:12">
      <c r="J463" t="e" cm="1">
        <f t="array" ref="J463">IF(L463="Sin candidato","Sin candidato",
IF(L463="Directa",
INDEX(_xlfn._xlws.FILTER(#REF!,(#REF!=B463)*(#REF!=G463)*(#REF!&gt;0)),1),
_xlfn.LET(
_xlpm.candidatos,_xlfn._xlws.FILTER(#REF!,(#REF!=B463)*(#REF!=G463)*(#REF!&gt;0)),
_xlpm.asignados,COUNTIF($J$1:J462,_xlpm.candidatos),
INDEX(_xlpm.candidatos,MATCH(MIN(_xlpm.asignados),_xlpm.asignados,0))
)))</f>
        <v>#REF!</v>
      </c>
      <c r="K463" t="e">
        <f>COUNTIFS(#REF!,B463,#REF!,G463,#REF!,"&gt;0")</f>
        <v>#REF!</v>
      </c>
      <c r="L463" t="e">
        <f t="shared" si="7"/>
        <v>#REF!</v>
      </c>
    </row>
    <row r="464" spans="10:12">
      <c r="J464" t="e" cm="1">
        <f t="array" ref="J464">IF(L464="Sin candidato","Sin candidato",
IF(L464="Directa",
INDEX(_xlfn._xlws.FILTER(#REF!,(#REF!=B464)*(#REF!=G464)*(#REF!&gt;0)),1),
_xlfn.LET(
_xlpm.candidatos,_xlfn._xlws.FILTER(#REF!,(#REF!=B464)*(#REF!=G464)*(#REF!&gt;0)),
_xlpm.asignados,COUNTIF($J$1:J463,_xlpm.candidatos),
INDEX(_xlpm.candidatos,MATCH(MIN(_xlpm.asignados),_xlpm.asignados,0))
)))</f>
        <v>#REF!</v>
      </c>
      <c r="K464" t="e">
        <f>COUNTIFS(#REF!,B464,#REF!,G464,#REF!,"&gt;0")</f>
        <v>#REF!</v>
      </c>
      <c r="L464" t="e">
        <f t="shared" si="7"/>
        <v>#REF!</v>
      </c>
    </row>
    <row r="465" spans="10:12">
      <c r="J465" t="e" cm="1">
        <f t="array" ref="J465">IF(L465="Sin candidato","Sin candidato",
IF(L465="Directa",
INDEX(_xlfn._xlws.FILTER(#REF!,(#REF!=B465)*(#REF!=G465)*(#REF!&gt;0)),1),
_xlfn.LET(
_xlpm.candidatos,_xlfn._xlws.FILTER(#REF!,(#REF!=B465)*(#REF!=G465)*(#REF!&gt;0)),
_xlpm.asignados,COUNTIF($J$1:J464,_xlpm.candidatos),
INDEX(_xlpm.candidatos,MATCH(MIN(_xlpm.asignados),_xlpm.asignados,0))
)))</f>
        <v>#REF!</v>
      </c>
      <c r="K465" t="e">
        <f>COUNTIFS(#REF!,B465,#REF!,G465,#REF!,"&gt;0")</f>
        <v>#REF!</v>
      </c>
      <c r="L465" t="e">
        <f t="shared" si="7"/>
        <v>#REF!</v>
      </c>
    </row>
    <row r="466" spans="10:12">
      <c r="J466" t="e" cm="1">
        <f t="array" ref="J466">IF(L466="Sin candidato","Sin candidato",
IF(L466="Directa",
INDEX(_xlfn._xlws.FILTER(#REF!,(#REF!=B466)*(#REF!=G466)*(#REF!&gt;0)),1),
_xlfn.LET(
_xlpm.candidatos,_xlfn._xlws.FILTER(#REF!,(#REF!=B466)*(#REF!=G466)*(#REF!&gt;0)),
_xlpm.asignados,COUNTIF($J$1:J465,_xlpm.candidatos),
INDEX(_xlpm.candidatos,MATCH(MIN(_xlpm.asignados),_xlpm.asignados,0))
)))</f>
        <v>#REF!</v>
      </c>
      <c r="K466" t="e">
        <f>COUNTIFS(#REF!,B466,#REF!,G466,#REF!,"&gt;0")</f>
        <v>#REF!</v>
      </c>
      <c r="L466" t="e">
        <f t="shared" si="7"/>
        <v>#REF!</v>
      </c>
    </row>
    <row r="467" spans="10:12">
      <c r="J467" t="e" cm="1">
        <f t="array" ref="J467">IF(L467="Sin candidato","Sin candidato",
IF(L467="Directa",
INDEX(_xlfn._xlws.FILTER(#REF!,(#REF!=B467)*(#REF!=G467)*(#REF!&gt;0)),1),
_xlfn.LET(
_xlpm.candidatos,_xlfn._xlws.FILTER(#REF!,(#REF!=B467)*(#REF!=G467)*(#REF!&gt;0)),
_xlpm.asignados,COUNTIF($J$1:J466,_xlpm.candidatos),
INDEX(_xlpm.candidatos,MATCH(MIN(_xlpm.asignados),_xlpm.asignados,0))
)))</f>
        <v>#REF!</v>
      </c>
      <c r="K467" t="e">
        <f>COUNTIFS(#REF!,B467,#REF!,G467,#REF!,"&gt;0")</f>
        <v>#REF!</v>
      </c>
      <c r="L467" t="e">
        <f t="shared" si="7"/>
        <v>#REF!</v>
      </c>
    </row>
    <row r="468" spans="10:12">
      <c r="J468" t="e" cm="1">
        <f t="array" ref="J468">IF(L468="Sin candidato","Sin candidato",
IF(L468="Directa",
INDEX(_xlfn._xlws.FILTER(#REF!,(#REF!=B468)*(#REF!=G468)*(#REF!&gt;0)),1),
_xlfn.LET(
_xlpm.candidatos,_xlfn._xlws.FILTER(#REF!,(#REF!=B468)*(#REF!=G468)*(#REF!&gt;0)),
_xlpm.asignados,COUNTIF($J$1:J467,_xlpm.candidatos),
INDEX(_xlpm.candidatos,MATCH(MIN(_xlpm.asignados),_xlpm.asignados,0))
)))</f>
        <v>#REF!</v>
      </c>
      <c r="K468" t="e">
        <f>COUNTIFS(#REF!,B468,#REF!,G468,#REF!,"&gt;0")</f>
        <v>#REF!</v>
      </c>
      <c r="L468" t="e">
        <f t="shared" si="7"/>
        <v>#REF!</v>
      </c>
    </row>
    <row r="469" spans="10:12">
      <c r="J469" t="e" cm="1">
        <f t="array" ref="J469">IF(L469="Sin candidato","Sin candidato",
IF(L469="Directa",
INDEX(_xlfn._xlws.FILTER(#REF!,(#REF!=B469)*(#REF!=G469)*(#REF!&gt;0)),1),
_xlfn.LET(
_xlpm.candidatos,_xlfn._xlws.FILTER(#REF!,(#REF!=B469)*(#REF!=G469)*(#REF!&gt;0)),
_xlpm.asignados,COUNTIF($J$1:J468,_xlpm.candidatos),
INDEX(_xlpm.candidatos,MATCH(MIN(_xlpm.asignados),_xlpm.asignados,0))
)))</f>
        <v>#REF!</v>
      </c>
      <c r="K469" t="e">
        <f>COUNTIFS(#REF!,B469,#REF!,G469,#REF!,"&gt;0")</f>
        <v>#REF!</v>
      </c>
      <c r="L469" t="e">
        <f t="shared" si="7"/>
        <v>#REF!</v>
      </c>
    </row>
    <row r="470" spans="10:12">
      <c r="J470" t="e" cm="1">
        <f t="array" ref="J470">IF(L470="Sin candidato","Sin candidato",
IF(L470="Directa",
INDEX(_xlfn._xlws.FILTER(#REF!,(#REF!=B470)*(#REF!=G470)*(#REF!&gt;0)),1),
_xlfn.LET(
_xlpm.candidatos,_xlfn._xlws.FILTER(#REF!,(#REF!=B470)*(#REF!=G470)*(#REF!&gt;0)),
_xlpm.asignados,COUNTIF($J$1:J469,_xlpm.candidatos),
INDEX(_xlpm.candidatos,MATCH(MIN(_xlpm.asignados),_xlpm.asignados,0))
)))</f>
        <v>#REF!</v>
      </c>
      <c r="K470" t="e">
        <f>COUNTIFS(#REF!,B470,#REF!,G470,#REF!,"&gt;0")</f>
        <v>#REF!</v>
      </c>
      <c r="L470" t="e">
        <f t="shared" si="7"/>
        <v>#REF!</v>
      </c>
    </row>
    <row r="471" spans="10:12">
      <c r="J471" t="e" cm="1">
        <f t="array" ref="J471">IF(L471="Sin candidato","Sin candidato",
IF(L471="Directa",
INDEX(_xlfn._xlws.FILTER(#REF!,(#REF!=B471)*(#REF!=G471)*(#REF!&gt;0)),1),
_xlfn.LET(
_xlpm.candidatos,_xlfn._xlws.FILTER(#REF!,(#REF!=B471)*(#REF!=G471)*(#REF!&gt;0)),
_xlpm.asignados,COUNTIF($J$1:J470,_xlpm.candidatos),
INDEX(_xlpm.candidatos,MATCH(MIN(_xlpm.asignados),_xlpm.asignados,0))
)))</f>
        <v>#REF!</v>
      </c>
      <c r="K471" t="e">
        <f>COUNTIFS(#REF!,B471,#REF!,G471,#REF!,"&gt;0")</f>
        <v>#REF!</v>
      </c>
      <c r="L471" t="e">
        <f t="shared" si="7"/>
        <v>#REF!</v>
      </c>
    </row>
    <row r="472" spans="10:12">
      <c r="J472" t="e" cm="1">
        <f t="array" ref="J472">IF(L472="Sin candidato","Sin candidato",
IF(L472="Directa",
INDEX(_xlfn._xlws.FILTER(#REF!,(#REF!=B472)*(#REF!=G472)*(#REF!&gt;0)),1),
_xlfn.LET(
_xlpm.candidatos,_xlfn._xlws.FILTER(#REF!,(#REF!=B472)*(#REF!=G472)*(#REF!&gt;0)),
_xlpm.asignados,COUNTIF($J$1:J471,_xlpm.candidatos),
INDEX(_xlpm.candidatos,MATCH(MIN(_xlpm.asignados),_xlpm.asignados,0))
)))</f>
        <v>#REF!</v>
      </c>
      <c r="K472" t="e">
        <f>COUNTIFS(#REF!,B472,#REF!,G472,#REF!,"&gt;0")</f>
        <v>#REF!</v>
      </c>
      <c r="L472" t="e">
        <f t="shared" si="7"/>
        <v>#REF!</v>
      </c>
    </row>
    <row r="473" spans="10:12">
      <c r="J473" t="e" cm="1">
        <f t="array" ref="J473">IF(L473="Sin candidato","Sin candidato",
IF(L473="Directa",
INDEX(_xlfn._xlws.FILTER(#REF!,(#REF!=B473)*(#REF!=G473)*(#REF!&gt;0)),1),
_xlfn.LET(
_xlpm.candidatos,_xlfn._xlws.FILTER(#REF!,(#REF!=B473)*(#REF!=G473)*(#REF!&gt;0)),
_xlpm.asignados,COUNTIF($J$1:J472,_xlpm.candidatos),
INDEX(_xlpm.candidatos,MATCH(MIN(_xlpm.asignados),_xlpm.asignados,0))
)))</f>
        <v>#REF!</v>
      </c>
      <c r="K473" t="e">
        <f>COUNTIFS(#REF!,B473,#REF!,G473,#REF!,"&gt;0")</f>
        <v>#REF!</v>
      </c>
      <c r="L473" t="e">
        <f t="shared" si="7"/>
        <v>#REF!</v>
      </c>
    </row>
    <row r="474" spans="10:12">
      <c r="J474" t="e" cm="1">
        <f t="array" ref="J474">IF(L474="Sin candidato","Sin candidato",
IF(L474="Directa",
INDEX(_xlfn._xlws.FILTER(#REF!,(#REF!=B474)*(#REF!=G474)*(#REF!&gt;0)),1),
_xlfn.LET(
_xlpm.candidatos,_xlfn._xlws.FILTER(#REF!,(#REF!=B474)*(#REF!=G474)*(#REF!&gt;0)),
_xlpm.asignados,COUNTIF($J$1:J473,_xlpm.candidatos),
INDEX(_xlpm.candidatos,MATCH(MIN(_xlpm.asignados),_xlpm.asignados,0))
)))</f>
        <v>#REF!</v>
      </c>
      <c r="K474" t="e">
        <f>COUNTIFS(#REF!,B474,#REF!,G474,#REF!,"&gt;0")</f>
        <v>#REF!</v>
      </c>
      <c r="L474" t="e">
        <f t="shared" si="7"/>
        <v>#REF!</v>
      </c>
    </row>
    <row r="475" spans="10:12">
      <c r="J475" t="e" cm="1">
        <f t="array" ref="J475">IF(L475="Sin candidato","Sin candidato",
IF(L475="Directa",
INDEX(_xlfn._xlws.FILTER(#REF!,(#REF!=B475)*(#REF!=G475)*(#REF!&gt;0)),1),
_xlfn.LET(
_xlpm.candidatos,_xlfn._xlws.FILTER(#REF!,(#REF!=B475)*(#REF!=G475)*(#REF!&gt;0)),
_xlpm.asignados,COUNTIF($J$1:J474,_xlpm.candidatos),
INDEX(_xlpm.candidatos,MATCH(MIN(_xlpm.asignados),_xlpm.asignados,0))
)))</f>
        <v>#REF!</v>
      </c>
      <c r="K475" t="e">
        <f>COUNTIFS(#REF!,B475,#REF!,G475,#REF!,"&gt;0")</f>
        <v>#REF!</v>
      </c>
      <c r="L475" t="e">
        <f t="shared" si="7"/>
        <v>#REF!</v>
      </c>
    </row>
    <row r="476" spans="10:12">
      <c r="J476" t="e" cm="1">
        <f t="array" ref="J476">IF(L476="Sin candidato","Sin candidato",
IF(L476="Directa",
INDEX(_xlfn._xlws.FILTER(#REF!,(#REF!=B476)*(#REF!=G476)*(#REF!&gt;0)),1),
_xlfn.LET(
_xlpm.candidatos,_xlfn._xlws.FILTER(#REF!,(#REF!=B476)*(#REF!=G476)*(#REF!&gt;0)),
_xlpm.asignados,COUNTIF($J$1:J475,_xlpm.candidatos),
INDEX(_xlpm.candidatos,MATCH(MIN(_xlpm.asignados),_xlpm.asignados,0))
)))</f>
        <v>#REF!</v>
      </c>
      <c r="K476" t="e">
        <f>COUNTIFS(#REF!,B476,#REF!,G476,#REF!,"&gt;0")</f>
        <v>#REF!</v>
      </c>
      <c r="L476" t="e">
        <f t="shared" si="7"/>
        <v>#REF!</v>
      </c>
    </row>
    <row r="477" spans="10:12">
      <c r="J477" t="e" cm="1">
        <f t="array" ref="J477">IF(L477="Sin candidato","Sin candidato",
IF(L477="Directa",
INDEX(_xlfn._xlws.FILTER(#REF!,(#REF!=B477)*(#REF!=G477)*(#REF!&gt;0)),1),
_xlfn.LET(
_xlpm.candidatos,_xlfn._xlws.FILTER(#REF!,(#REF!=B477)*(#REF!=G477)*(#REF!&gt;0)),
_xlpm.asignados,COUNTIF($J$1:J476,_xlpm.candidatos),
INDEX(_xlpm.candidatos,MATCH(MIN(_xlpm.asignados),_xlpm.asignados,0))
)))</f>
        <v>#REF!</v>
      </c>
      <c r="K477" t="e">
        <f>COUNTIFS(#REF!,B477,#REF!,G477,#REF!,"&gt;0")</f>
        <v>#REF!</v>
      </c>
      <c r="L477" t="e">
        <f t="shared" si="7"/>
        <v>#REF!</v>
      </c>
    </row>
    <row r="478" spans="10:12">
      <c r="J478" t="e" cm="1">
        <f t="array" ref="J478">IF(L478="Sin candidato","Sin candidato",
IF(L478="Directa",
INDEX(_xlfn._xlws.FILTER(#REF!,(#REF!=B478)*(#REF!=G478)*(#REF!&gt;0)),1),
_xlfn.LET(
_xlpm.candidatos,_xlfn._xlws.FILTER(#REF!,(#REF!=B478)*(#REF!=G478)*(#REF!&gt;0)),
_xlpm.asignados,COUNTIF($J$1:J477,_xlpm.candidatos),
INDEX(_xlpm.candidatos,MATCH(MIN(_xlpm.asignados),_xlpm.asignados,0))
)))</f>
        <v>#REF!</v>
      </c>
      <c r="K478" t="e">
        <f>COUNTIFS(#REF!,B478,#REF!,G478,#REF!,"&gt;0")</f>
        <v>#REF!</v>
      </c>
      <c r="L478" t="e">
        <f t="shared" si="7"/>
        <v>#REF!</v>
      </c>
    </row>
    <row r="479" spans="10:12">
      <c r="J479" t="e" cm="1">
        <f t="array" ref="J479">IF(L479="Sin candidato","Sin candidato",
IF(L479="Directa",
INDEX(_xlfn._xlws.FILTER(#REF!,(#REF!=B479)*(#REF!=G479)*(#REF!&gt;0)),1),
_xlfn.LET(
_xlpm.candidatos,_xlfn._xlws.FILTER(#REF!,(#REF!=B479)*(#REF!=G479)*(#REF!&gt;0)),
_xlpm.asignados,COUNTIF($J$1:J478,_xlpm.candidatos),
INDEX(_xlpm.candidatos,MATCH(MIN(_xlpm.asignados),_xlpm.asignados,0))
)))</f>
        <v>#REF!</v>
      </c>
      <c r="K479" t="e">
        <f>COUNTIFS(#REF!,B479,#REF!,G479,#REF!,"&gt;0")</f>
        <v>#REF!</v>
      </c>
      <c r="L479" t="e">
        <f t="shared" si="7"/>
        <v>#REF!</v>
      </c>
    </row>
    <row r="480" spans="10:12">
      <c r="J480" t="e" cm="1">
        <f t="array" ref="J480">IF(L480="Sin candidato","Sin candidato",
IF(L480="Directa",
INDEX(_xlfn._xlws.FILTER(#REF!,(#REF!=B480)*(#REF!=G480)*(#REF!&gt;0)),1),
_xlfn.LET(
_xlpm.candidatos,_xlfn._xlws.FILTER(#REF!,(#REF!=B480)*(#REF!=G480)*(#REF!&gt;0)),
_xlpm.asignados,COUNTIF($J$1:J479,_xlpm.candidatos),
INDEX(_xlpm.candidatos,MATCH(MIN(_xlpm.asignados),_xlpm.asignados,0))
)))</f>
        <v>#REF!</v>
      </c>
      <c r="K480" t="e">
        <f>COUNTIFS(#REF!,B480,#REF!,G480,#REF!,"&gt;0")</f>
        <v>#REF!</v>
      </c>
      <c r="L480" t="e">
        <f t="shared" si="7"/>
        <v>#REF!</v>
      </c>
    </row>
    <row r="481" spans="10:12">
      <c r="J481" t="e" cm="1">
        <f t="array" ref="J481">IF(L481="Sin candidato","Sin candidato",
IF(L481="Directa",
INDEX(_xlfn._xlws.FILTER(#REF!,(#REF!=B481)*(#REF!=G481)*(#REF!&gt;0)),1),
_xlfn.LET(
_xlpm.candidatos,_xlfn._xlws.FILTER(#REF!,(#REF!=B481)*(#REF!=G481)*(#REF!&gt;0)),
_xlpm.asignados,COUNTIF($J$1:J480,_xlpm.candidatos),
INDEX(_xlpm.candidatos,MATCH(MIN(_xlpm.asignados),_xlpm.asignados,0))
)))</f>
        <v>#REF!</v>
      </c>
      <c r="K481" t="e">
        <f>COUNTIFS(#REF!,B481,#REF!,G481,#REF!,"&gt;0")</f>
        <v>#REF!</v>
      </c>
      <c r="L481" t="e">
        <f t="shared" si="7"/>
        <v>#REF!</v>
      </c>
    </row>
    <row r="482" spans="10:12">
      <c r="J482" t="e" cm="1">
        <f t="array" ref="J482">IF(L482="Sin candidato","Sin candidato",
IF(L482="Directa",
INDEX(_xlfn._xlws.FILTER(#REF!,(#REF!=B482)*(#REF!=G482)*(#REF!&gt;0)),1),
_xlfn.LET(
_xlpm.candidatos,_xlfn._xlws.FILTER(#REF!,(#REF!=B482)*(#REF!=G482)*(#REF!&gt;0)),
_xlpm.asignados,COUNTIF($J$1:J481,_xlpm.candidatos),
INDEX(_xlpm.candidatos,MATCH(MIN(_xlpm.asignados),_xlpm.asignados,0))
)))</f>
        <v>#REF!</v>
      </c>
      <c r="K482" t="e">
        <f>COUNTIFS(#REF!,B482,#REF!,G482,#REF!,"&gt;0")</f>
        <v>#REF!</v>
      </c>
      <c r="L482" t="e">
        <f t="shared" si="7"/>
        <v>#REF!</v>
      </c>
    </row>
    <row r="483" spans="10:12">
      <c r="J483" t="e" cm="1">
        <f t="array" ref="J483">IF(L483="Sin candidato","Sin candidato",
IF(L483="Directa",
INDEX(_xlfn._xlws.FILTER(#REF!,(#REF!=B483)*(#REF!=G483)*(#REF!&gt;0)),1),
_xlfn.LET(
_xlpm.candidatos,_xlfn._xlws.FILTER(#REF!,(#REF!=B483)*(#REF!=G483)*(#REF!&gt;0)),
_xlpm.asignados,COUNTIF($J$1:J482,_xlpm.candidatos),
INDEX(_xlpm.candidatos,MATCH(MIN(_xlpm.asignados),_xlpm.asignados,0))
)))</f>
        <v>#REF!</v>
      </c>
      <c r="K483" t="e">
        <f>COUNTIFS(#REF!,B483,#REF!,G483,#REF!,"&gt;0")</f>
        <v>#REF!</v>
      </c>
      <c r="L483" t="e">
        <f t="shared" si="7"/>
        <v>#REF!</v>
      </c>
    </row>
    <row r="484" spans="10:12">
      <c r="J484" t="e" cm="1">
        <f t="array" ref="J484">IF(L484="Sin candidato","Sin candidato",
IF(L484="Directa",
INDEX(_xlfn._xlws.FILTER(#REF!,(#REF!=B484)*(#REF!=G484)*(#REF!&gt;0)),1),
_xlfn.LET(
_xlpm.candidatos,_xlfn._xlws.FILTER(#REF!,(#REF!=B484)*(#REF!=G484)*(#REF!&gt;0)),
_xlpm.asignados,COUNTIF($J$1:J483,_xlpm.candidatos),
INDEX(_xlpm.candidatos,MATCH(MIN(_xlpm.asignados),_xlpm.asignados,0))
)))</f>
        <v>#REF!</v>
      </c>
      <c r="K484" t="e">
        <f>COUNTIFS(#REF!,B484,#REF!,G484,#REF!,"&gt;0")</f>
        <v>#REF!</v>
      </c>
      <c r="L484" t="e">
        <f t="shared" si="7"/>
        <v>#REF!</v>
      </c>
    </row>
    <row r="485" spans="10:12">
      <c r="J485" t="e" cm="1">
        <f t="array" ref="J485">IF(L485="Sin candidato","Sin candidato",
IF(L485="Directa",
INDEX(_xlfn._xlws.FILTER(#REF!,(#REF!=B485)*(#REF!=G485)*(#REF!&gt;0)),1),
_xlfn.LET(
_xlpm.candidatos,_xlfn._xlws.FILTER(#REF!,(#REF!=B485)*(#REF!=G485)*(#REF!&gt;0)),
_xlpm.asignados,COUNTIF($J$1:J484,_xlpm.candidatos),
INDEX(_xlpm.candidatos,MATCH(MIN(_xlpm.asignados),_xlpm.asignados,0))
)))</f>
        <v>#REF!</v>
      </c>
      <c r="K485" t="e">
        <f>COUNTIFS(#REF!,B485,#REF!,G485,#REF!,"&gt;0")</f>
        <v>#REF!</v>
      </c>
      <c r="L485" t="e">
        <f t="shared" si="7"/>
        <v>#REF!</v>
      </c>
    </row>
    <row r="486" spans="10:12">
      <c r="J486" t="e" cm="1">
        <f t="array" ref="J486">IF(L486="Sin candidato","Sin candidato",
IF(L486="Directa",
INDEX(_xlfn._xlws.FILTER(#REF!,(#REF!=B486)*(#REF!=G486)*(#REF!&gt;0)),1),
_xlfn.LET(
_xlpm.candidatos,_xlfn._xlws.FILTER(#REF!,(#REF!=B486)*(#REF!=G486)*(#REF!&gt;0)),
_xlpm.asignados,COUNTIF($J$1:J485,_xlpm.candidatos),
INDEX(_xlpm.candidatos,MATCH(MIN(_xlpm.asignados),_xlpm.asignados,0))
)))</f>
        <v>#REF!</v>
      </c>
      <c r="K486" t="e">
        <f>COUNTIFS(#REF!,B486,#REF!,G486,#REF!,"&gt;0")</f>
        <v>#REF!</v>
      </c>
      <c r="L486" t="e">
        <f t="shared" si="7"/>
        <v>#REF!</v>
      </c>
    </row>
    <row r="487" spans="10:12">
      <c r="J487" t="e" cm="1">
        <f t="array" ref="J487">IF(L487="Sin candidato","Sin candidato",
IF(L487="Directa",
INDEX(_xlfn._xlws.FILTER(#REF!,(#REF!=B487)*(#REF!=G487)*(#REF!&gt;0)),1),
_xlfn.LET(
_xlpm.candidatos,_xlfn._xlws.FILTER(#REF!,(#REF!=B487)*(#REF!=G487)*(#REF!&gt;0)),
_xlpm.asignados,COUNTIF($J$1:J486,_xlpm.candidatos),
INDEX(_xlpm.candidatos,MATCH(MIN(_xlpm.asignados),_xlpm.asignados,0))
)))</f>
        <v>#REF!</v>
      </c>
      <c r="K487" t="e">
        <f>COUNTIFS(#REF!,B487,#REF!,G487,#REF!,"&gt;0")</f>
        <v>#REF!</v>
      </c>
      <c r="L487" t="e">
        <f t="shared" si="7"/>
        <v>#REF!</v>
      </c>
    </row>
    <row r="488" spans="10:12">
      <c r="J488" t="e" cm="1">
        <f t="array" ref="J488">IF(L488="Sin candidato","Sin candidato",
IF(L488="Directa",
INDEX(_xlfn._xlws.FILTER(#REF!,(#REF!=B488)*(#REF!=G488)*(#REF!&gt;0)),1),
_xlfn.LET(
_xlpm.candidatos,_xlfn._xlws.FILTER(#REF!,(#REF!=B488)*(#REF!=G488)*(#REF!&gt;0)),
_xlpm.asignados,COUNTIF($J$1:J487,_xlpm.candidatos),
INDEX(_xlpm.candidatos,MATCH(MIN(_xlpm.asignados),_xlpm.asignados,0))
)))</f>
        <v>#REF!</v>
      </c>
      <c r="K488" t="e">
        <f>COUNTIFS(#REF!,B488,#REF!,G488,#REF!,"&gt;0")</f>
        <v>#REF!</v>
      </c>
      <c r="L488" t="e">
        <f t="shared" si="7"/>
        <v>#REF!</v>
      </c>
    </row>
    <row r="489" spans="10:12">
      <c r="J489" t="e" cm="1">
        <f t="array" ref="J489">IF(L489="Sin candidato","Sin candidato",
IF(L489="Directa",
INDEX(_xlfn._xlws.FILTER(#REF!,(#REF!=B489)*(#REF!=G489)*(#REF!&gt;0)),1),
_xlfn.LET(
_xlpm.candidatos,_xlfn._xlws.FILTER(#REF!,(#REF!=B489)*(#REF!=G489)*(#REF!&gt;0)),
_xlpm.asignados,COUNTIF($J$1:J488,_xlpm.candidatos),
INDEX(_xlpm.candidatos,MATCH(MIN(_xlpm.asignados),_xlpm.asignados,0))
)))</f>
        <v>#REF!</v>
      </c>
      <c r="K489" t="e">
        <f>COUNTIFS(#REF!,B489,#REF!,G489,#REF!,"&gt;0")</f>
        <v>#REF!</v>
      </c>
      <c r="L489" t="e">
        <f t="shared" si="7"/>
        <v>#REF!</v>
      </c>
    </row>
    <row r="490" spans="10:12">
      <c r="J490" t="e" cm="1">
        <f t="array" ref="J490">IF(L490="Sin candidato","Sin candidato",
IF(L490="Directa",
INDEX(_xlfn._xlws.FILTER(#REF!,(#REF!=B490)*(#REF!=G490)*(#REF!&gt;0)),1),
_xlfn.LET(
_xlpm.candidatos,_xlfn._xlws.FILTER(#REF!,(#REF!=B490)*(#REF!=G490)*(#REF!&gt;0)),
_xlpm.asignados,COUNTIF($J$1:J489,_xlpm.candidatos),
INDEX(_xlpm.candidatos,MATCH(MIN(_xlpm.asignados),_xlpm.asignados,0))
)))</f>
        <v>#REF!</v>
      </c>
      <c r="K490" t="e">
        <f>COUNTIFS(#REF!,B490,#REF!,G490,#REF!,"&gt;0")</f>
        <v>#REF!</v>
      </c>
      <c r="L490" t="e">
        <f t="shared" si="7"/>
        <v>#REF!</v>
      </c>
    </row>
    <row r="491" spans="10:12">
      <c r="J491" t="e" cm="1">
        <f t="array" ref="J491">IF(L491="Sin candidato","Sin candidato",
IF(L491="Directa",
INDEX(_xlfn._xlws.FILTER(#REF!,(#REF!=B491)*(#REF!=G491)*(#REF!&gt;0)),1),
_xlfn.LET(
_xlpm.candidatos,_xlfn._xlws.FILTER(#REF!,(#REF!=B491)*(#REF!=G491)*(#REF!&gt;0)),
_xlpm.asignados,COUNTIF($J$1:J490,_xlpm.candidatos),
INDEX(_xlpm.candidatos,MATCH(MIN(_xlpm.asignados),_xlpm.asignados,0))
)))</f>
        <v>#REF!</v>
      </c>
      <c r="K491" t="e">
        <f>COUNTIFS(#REF!,B491,#REF!,G491,#REF!,"&gt;0")</f>
        <v>#REF!</v>
      </c>
      <c r="L491" t="e">
        <f t="shared" si="7"/>
        <v>#REF!</v>
      </c>
    </row>
    <row r="492" spans="10:12">
      <c r="J492" t="e" cm="1">
        <f t="array" ref="J492">IF(L492="Sin candidato","Sin candidato",
IF(L492="Directa",
INDEX(_xlfn._xlws.FILTER(#REF!,(#REF!=B492)*(#REF!=G492)*(#REF!&gt;0)),1),
_xlfn.LET(
_xlpm.candidatos,_xlfn._xlws.FILTER(#REF!,(#REF!=B492)*(#REF!=G492)*(#REF!&gt;0)),
_xlpm.asignados,COUNTIF($J$1:J491,_xlpm.candidatos),
INDEX(_xlpm.candidatos,MATCH(MIN(_xlpm.asignados),_xlpm.asignados,0))
)))</f>
        <v>#REF!</v>
      </c>
      <c r="K492" t="e">
        <f>COUNTIFS(#REF!,B492,#REF!,G492,#REF!,"&gt;0")</f>
        <v>#REF!</v>
      </c>
      <c r="L492" t="e">
        <f t="shared" si="7"/>
        <v>#REF!</v>
      </c>
    </row>
    <row r="493" spans="10:12">
      <c r="J493" t="e" cm="1">
        <f t="array" ref="J493">IF(L493="Sin candidato","Sin candidato",
IF(L493="Directa",
INDEX(_xlfn._xlws.FILTER(#REF!,(#REF!=B493)*(#REF!=G493)*(#REF!&gt;0)),1),
_xlfn.LET(
_xlpm.candidatos,_xlfn._xlws.FILTER(#REF!,(#REF!=B493)*(#REF!=G493)*(#REF!&gt;0)),
_xlpm.asignados,COUNTIF($J$1:J492,_xlpm.candidatos),
INDEX(_xlpm.candidatos,MATCH(MIN(_xlpm.asignados),_xlpm.asignados,0))
)))</f>
        <v>#REF!</v>
      </c>
      <c r="K493" t="e">
        <f>COUNTIFS(#REF!,B493,#REF!,G493,#REF!,"&gt;0")</f>
        <v>#REF!</v>
      </c>
      <c r="L493" t="e">
        <f t="shared" si="7"/>
        <v>#REF!</v>
      </c>
    </row>
    <row r="494" spans="10:12">
      <c r="J494" t="e" cm="1">
        <f t="array" ref="J494">IF(L494="Sin candidato","Sin candidato",
IF(L494="Directa",
INDEX(_xlfn._xlws.FILTER(#REF!,(#REF!=B494)*(#REF!=G494)*(#REF!&gt;0)),1),
_xlfn.LET(
_xlpm.candidatos,_xlfn._xlws.FILTER(#REF!,(#REF!=B494)*(#REF!=G494)*(#REF!&gt;0)),
_xlpm.asignados,COUNTIF($J$1:J493,_xlpm.candidatos),
INDEX(_xlpm.candidatos,MATCH(MIN(_xlpm.asignados),_xlpm.asignados,0))
)))</f>
        <v>#REF!</v>
      </c>
      <c r="K494" t="e">
        <f>COUNTIFS(#REF!,B494,#REF!,G494,#REF!,"&gt;0")</f>
        <v>#REF!</v>
      </c>
      <c r="L494" t="e">
        <f t="shared" si="7"/>
        <v>#REF!</v>
      </c>
    </row>
    <row r="495" spans="10:12">
      <c r="J495" t="e" cm="1">
        <f t="array" ref="J495">IF(L495="Sin candidato","Sin candidato",
IF(L495="Directa",
INDEX(_xlfn._xlws.FILTER(#REF!,(#REF!=B495)*(#REF!=G495)*(#REF!&gt;0)),1),
_xlfn.LET(
_xlpm.candidatos,_xlfn._xlws.FILTER(#REF!,(#REF!=B495)*(#REF!=G495)*(#REF!&gt;0)),
_xlpm.asignados,COUNTIF($J$1:J494,_xlpm.candidatos),
INDEX(_xlpm.candidatos,MATCH(MIN(_xlpm.asignados),_xlpm.asignados,0))
)))</f>
        <v>#REF!</v>
      </c>
      <c r="K495" t="e">
        <f>COUNTIFS(#REF!,B495,#REF!,G495,#REF!,"&gt;0")</f>
        <v>#REF!</v>
      </c>
      <c r="L495" t="e">
        <f t="shared" si="7"/>
        <v>#REF!</v>
      </c>
    </row>
    <row r="496" spans="10:12">
      <c r="J496" t="e" cm="1">
        <f t="array" ref="J496">IF(L496="Sin candidato","Sin candidato",
IF(L496="Directa",
INDEX(_xlfn._xlws.FILTER(#REF!,(#REF!=B496)*(#REF!=G496)*(#REF!&gt;0)),1),
_xlfn.LET(
_xlpm.candidatos,_xlfn._xlws.FILTER(#REF!,(#REF!=B496)*(#REF!=G496)*(#REF!&gt;0)),
_xlpm.asignados,COUNTIF($J$1:J495,_xlpm.candidatos),
INDEX(_xlpm.candidatos,MATCH(MIN(_xlpm.asignados),_xlpm.asignados,0))
)))</f>
        <v>#REF!</v>
      </c>
      <c r="K496" t="e">
        <f>COUNTIFS(#REF!,B496,#REF!,G496,#REF!,"&gt;0")</f>
        <v>#REF!</v>
      </c>
      <c r="L496" t="e">
        <f t="shared" si="7"/>
        <v>#REF!</v>
      </c>
    </row>
    <row r="497" spans="10:12">
      <c r="J497" t="e" cm="1">
        <f t="array" ref="J497">IF(L497="Sin candidato","Sin candidato",
IF(L497="Directa",
INDEX(_xlfn._xlws.FILTER(#REF!,(#REF!=B497)*(#REF!=G497)*(#REF!&gt;0)),1),
_xlfn.LET(
_xlpm.candidatos,_xlfn._xlws.FILTER(#REF!,(#REF!=B497)*(#REF!=G497)*(#REF!&gt;0)),
_xlpm.asignados,COUNTIF($J$1:J496,_xlpm.candidatos),
INDEX(_xlpm.candidatos,MATCH(MIN(_xlpm.asignados),_xlpm.asignados,0))
)))</f>
        <v>#REF!</v>
      </c>
      <c r="K497" t="e">
        <f>COUNTIFS(#REF!,B497,#REF!,G497,#REF!,"&gt;0")</f>
        <v>#REF!</v>
      </c>
      <c r="L497" t="e">
        <f t="shared" si="7"/>
        <v>#REF!</v>
      </c>
    </row>
    <row r="498" spans="10:12">
      <c r="J498" t="e" cm="1">
        <f t="array" ref="J498">IF(L498="Sin candidato","Sin candidato",
IF(L498="Directa",
INDEX(_xlfn._xlws.FILTER(#REF!,(#REF!=B498)*(#REF!=G498)*(#REF!&gt;0)),1),
_xlfn.LET(
_xlpm.candidatos,_xlfn._xlws.FILTER(#REF!,(#REF!=B498)*(#REF!=G498)*(#REF!&gt;0)),
_xlpm.asignados,COUNTIF($J$1:J497,_xlpm.candidatos),
INDEX(_xlpm.candidatos,MATCH(MIN(_xlpm.asignados),_xlpm.asignados,0))
)))</f>
        <v>#REF!</v>
      </c>
      <c r="K498" t="e">
        <f>COUNTIFS(#REF!,B498,#REF!,G498,#REF!,"&gt;0")</f>
        <v>#REF!</v>
      </c>
      <c r="L498" t="e">
        <f t="shared" si="7"/>
        <v>#REF!</v>
      </c>
    </row>
    <row r="499" spans="10:12">
      <c r="J499" t="e" cm="1">
        <f t="array" ref="J499">IF(L499="Sin candidato","Sin candidato",
IF(L499="Directa",
INDEX(_xlfn._xlws.FILTER(#REF!,(#REF!=B499)*(#REF!=G499)*(#REF!&gt;0)),1),
_xlfn.LET(
_xlpm.candidatos,_xlfn._xlws.FILTER(#REF!,(#REF!=B499)*(#REF!=G499)*(#REF!&gt;0)),
_xlpm.asignados,COUNTIF($J$1:J498,_xlpm.candidatos),
INDEX(_xlpm.candidatos,MATCH(MIN(_xlpm.asignados),_xlpm.asignados,0))
)))</f>
        <v>#REF!</v>
      </c>
      <c r="K499" t="e">
        <f>COUNTIFS(#REF!,B499,#REF!,G499,#REF!,"&gt;0")</f>
        <v>#REF!</v>
      </c>
      <c r="L499" t="e">
        <f t="shared" si="7"/>
        <v>#REF!</v>
      </c>
    </row>
    <row r="500" spans="10:12">
      <c r="J500" t="e" cm="1">
        <f t="array" ref="J500">IF(L500="Sin candidato","Sin candidato",
IF(L500="Directa",
INDEX(_xlfn._xlws.FILTER(#REF!,(#REF!=B500)*(#REF!=G500)*(#REF!&gt;0)),1),
_xlfn.LET(
_xlpm.candidatos,_xlfn._xlws.FILTER(#REF!,(#REF!=B500)*(#REF!=G500)*(#REF!&gt;0)),
_xlpm.asignados,COUNTIF($J$1:J499,_xlpm.candidatos),
INDEX(_xlpm.candidatos,MATCH(MIN(_xlpm.asignados),_xlpm.asignados,0))
)))</f>
        <v>#REF!</v>
      </c>
      <c r="K500" t="e">
        <f>COUNTIFS(#REF!,B500,#REF!,G500,#REF!,"&gt;0")</f>
        <v>#REF!</v>
      </c>
      <c r="L500" t="e">
        <f t="shared" si="7"/>
        <v>#REF!</v>
      </c>
    </row>
    <row r="501" spans="10:12">
      <c r="J501" t="e" cm="1">
        <f t="array" ref="J501">IF(L501="Sin candidato","Sin candidato",
IF(L501="Directa",
INDEX(_xlfn._xlws.FILTER(#REF!,(#REF!=B501)*(#REF!=G501)*(#REF!&gt;0)),1),
_xlfn.LET(
_xlpm.candidatos,_xlfn._xlws.FILTER(#REF!,(#REF!=B501)*(#REF!=G501)*(#REF!&gt;0)),
_xlpm.asignados,COUNTIF($J$1:J500,_xlpm.candidatos),
INDEX(_xlpm.candidatos,MATCH(MIN(_xlpm.asignados),_xlpm.asignados,0))
)))</f>
        <v>#REF!</v>
      </c>
      <c r="K501" t="e">
        <f>COUNTIFS(#REF!,B501,#REF!,G501,#REF!,"&gt;0")</f>
        <v>#REF!</v>
      </c>
      <c r="L501" t="e">
        <f t="shared" si="7"/>
        <v>#REF!</v>
      </c>
    </row>
    <row r="502" spans="10:12">
      <c r="J502" t="e" cm="1">
        <f t="array" ref="J502">IF(L502="Sin candidato","Sin candidato",
IF(L502="Directa",
INDEX(_xlfn._xlws.FILTER(#REF!,(#REF!=B502)*(#REF!=G502)*(#REF!&gt;0)),1),
_xlfn.LET(
_xlpm.candidatos,_xlfn._xlws.FILTER(#REF!,(#REF!=B502)*(#REF!=G502)*(#REF!&gt;0)),
_xlpm.asignados,COUNTIF($J$1:J501,_xlpm.candidatos),
INDEX(_xlpm.candidatos,MATCH(MIN(_xlpm.asignados),_xlpm.asignados,0))
)))</f>
        <v>#REF!</v>
      </c>
      <c r="K502" t="e">
        <f>COUNTIFS(#REF!,B502,#REF!,G502,#REF!,"&gt;0")</f>
        <v>#REF!</v>
      </c>
      <c r="L502" t="e">
        <f t="shared" si="7"/>
        <v>#REF!</v>
      </c>
    </row>
    <row r="503" spans="10:12">
      <c r="J503" t="e" cm="1">
        <f t="array" ref="J503">IF(L503="Sin candidato","Sin candidato",
IF(L503="Directa",
INDEX(_xlfn._xlws.FILTER(#REF!,(#REF!=B503)*(#REF!=G503)*(#REF!&gt;0)),1),
_xlfn.LET(
_xlpm.candidatos,_xlfn._xlws.FILTER(#REF!,(#REF!=B503)*(#REF!=G503)*(#REF!&gt;0)),
_xlpm.asignados,COUNTIF($J$1:J502,_xlpm.candidatos),
INDEX(_xlpm.candidatos,MATCH(MIN(_xlpm.asignados),_xlpm.asignados,0))
)))</f>
        <v>#REF!</v>
      </c>
      <c r="K503" t="e">
        <f>COUNTIFS(#REF!,B503,#REF!,G503,#REF!,"&gt;0")</f>
        <v>#REF!</v>
      </c>
      <c r="L503" t="e">
        <f t="shared" si="7"/>
        <v>#REF!</v>
      </c>
    </row>
    <row r="504" spans="10:12">
      <c r="J504" t="e" cm="1">
        <f t="array" ref="J504">IF(L504="Sin candidato","Sin candidato",
IF(L504="Directa",
INDEX(_xlfn._xlws.FILTER(#REF!,(#REF!=B504)*(#REF!=G504)*(#REF!&gt;0)),1),
_xlfn.LET(
_xlpm.candidatos,_xlfn._xlws.FILTER(#REF!,(#REF!=B504)*(#REF!=G504)*(#REF!&gt;0)),
_xlpm.asignados,COUNTIF($J$1:J503,_xlpm.candidatos),
INDEX(_xlpm.candidatos,MATCH(MIN(_xlpm.asignados),_xlpm.asignados,0))
)))</f>
        <v>#REF!</v>
      </c>
      <c r="K504" t="e">
        <f>COUNTIFS(#REF!,B504,#REF!,G504,#REF!,"&gt;0")</f>
        <v>#REF!</v>
      </c>
      <c r="L504" t="e">
        <f t="shared" si="7"/>
        <v>#REF!</v>
      </c>
    </row>
    <row r="505" spans="10:12">
      <c r="J505" t="e" cm="1">
        <f t="array" ref="J505">IF(L505="Sin candidato","Sin candidato",
IF(L505="Directa",
INDEX(_xlfn._xlws.FILTER(#REF!,(#REF!=B505)*(#REF!=G505)*(#REF!&gt;0)),1),
_xlfn.LET(
_xlpm.candidatos,_xlfn._xlws.FILTER(#REF!,(#REF!=B505)*(#REF!=G505)*(#REF!&gt;0)),
_xlpm.asignados,COUNTIF($J$1:J504,_xlpm.candidatos),
INDEX(_xlpm.candidatos,MATCH(MIN(_xlpm.asignados),_xlpm.asignados,0))
)))</f>
        <v>#REF!</v>
      </c>
      <c r="K505" t="e">
        <f>COUNTIFS(#REF!,B505,#REF!,G505,#REF!,"&gt;0")</f>
        <v>#REF!</v>
      </c>
      <c r="L505" t="e">
        <f t="shared" si="7"/>
        <v>#REF!</v>
      </c>
    </row>
    <row r="506" spans="10:12">
      <c r="J506" t="e" cm="1">
        <f t="array" ref="J506">IF(L506="Sin candidato","Sin candidato",
IF(L506="Directa",
INDEX(_xlfn._xlws.FILTER(#REF!,(#REF!=B506)*(#REF!=G506)*(#REF!&gt;0)),1),
_xlfn.LET(
_xlpm.candidatos,_xlfn._xlws.FILTER(#REF!,(#REF!=B506)*(#REF!=G506)*(#REF!&gt;0)),
_xlpm.asignados,COUNTIF($J$1:J505,_xlpm.candidatos),
INDEX(_xlpm.candidatos,MATCH(MIN(_xlpm.asignados),_xlpm.asignados,0))
)))</f>
        <v>#REF!</v>
      </c>
      <c r="K506" t="e">
        <f>COUNTIFS(#REF!,B506,#REF!,G506,#REF!,"&gt;0")</f>
        <v>#REF!</v>
      </c>
      <c r="L506" t="e">
        <f t="shared" si="7"/>
        <v>#REF!</v>
      </c>
    </row>
    <row r="507" spans="10:12">
      <c r="J507" t="e" cm="1">
        <f t="array" ref="J507">IF(L507="Sin candidato","Sin candidato",
IF(L507="Directa",
INDEX(_xlfn._xlws.FILTER(#REF!,(#REF!=B507)*(#REF!=G507)*(#REF!&gt;0)),1),
_xlfn.LET(
_xlpm.candidatos,_xlfn._xlws.FILTER(#REF!,(#REF!=B507)*(#REF!=G507)*(#REF!&gt;0)),
_xlpm.asignados,COUNTIF($J$1:J506,_xlpm.candidatos),
INDEX(_xlpm.candidatos,MATCH(MIN(_xlpm.asignados),_xlpm.asignados,0))
)))</f>
        <v>#REF!</v>
      </c>
      <c r="K507" t="e">
        <f>COUNTIFS(#REF!,B507,#REF!,G507,#REF!,"&gt;0")</f>
        <v>#REF!</v>
      </c>
      <c r="L507" t="e">
        <f t="shared" si="7"/>
        <v>#REF!</v>
      </c>
    </row>
    <row r="508" spans="10:12">
      <c r="J508" t="e" cm="1">
        <f t="array" ref="J508">IF(L508="Sin candidato","Sin candidato",
IF(L508="Directa",
INDEX(_xlfn._xlws.FILTER(#REF!,(#REF!=B508)*(#REF!=G508)*(#REF!&gt;0)),1),
_xlfn.LET(
_xlpm.candidatos,_xlfn._xlws.FILTER(#REF!,(#REF!=B508)*(#REF!=G508)*(#REF!&gt;0)),
_xlpm.asignados,COUNTIF($J$1:J507,_xlpm.candidatos),
INDEX(_xlpm.candidatos,MATCH(MIN(_xlpm.asignados),_xlpm.asignados,0))
)))</f>
        <v>#REF!</v>
      </c>
      <c r="K508" t="e">
        <f>COUNTIFS(#REF!,B508,#REF!,G508,#REF!,"&gt;0")</f>
        <v>#REF!</v>
      </c>
      <c r="L508" t="e">
        <f t="shared" si="7"/>
        <v>#REF!</v>
      </c>
    </row>
    <row r="509" spans="10:12">
      <c r="J509" t="e" cm="1">
        <f t="array" ref="J509">IF(L509="Sin candidato","Sin candidato",
IF(L509="Directa",
INDEX(_xlfn._xlws.FILTER(#REF!,(#REF!=B509)*(#REF!=G509)*(#REF!&gt;0)),1),
_xlfn.LET(
_xlpm.candidatos,_xlfn._xlws.FILTER(#REF!,(#REF!=B509)*(#REF!=G509)*(#REF!&gt;0)),
_xlpm.asignados,COUNTIF($J$1:J508,_xlpm.candidatos),
INDEX(_xlpm.candidatos,MATCH(MIN(_xlpm.asignados),_xlpm.asignados,0))
)))</f>
        <v>#REF!</v>
      </c>
      <c r="K509" t="e">
        <f>COUNTIFS(#REF!,B509,#REF!,G509,#REF!,"&gt;0")</f>
        <v>#REF!</v>
      </c>
      <c r="L509" t="e">
        <f t="shared" si="7"/>
        <v>#REF!</v>
      </c>
    </row>
    <row r="510" spans="10:12">
      <c r="J510" t="e" cm="1">
        <f t="array" ref="J510">IF(L510="Sin candidato","Sin candidato",
IF(L510="Directa",
INDEX(_xlfn._xlws.FILTER(#REF!,(#REF!=B510)*(#REF!=G510)*(#REF!&gt;0)),1),
_xlfn.LET(
_xlpm.candidatos,_xlfn._xlws.FILTER(#REF!,(#REF!=B510)*(#REF!=G510)*(#REF!&gt;0)),
_xlpm.asignados,COUNTIF($J$1:J509,_xlpm.candidatos),
INDEX(_xlpm.candidatos,MATCH(MIN(_xlpm.asignados),_xlpm.asignados,0))
)))</f>
        <v>#REF!</v>
      </c>
      <c r="K510" t="e">
        <f>COUNTIFS(#REF!,B510,#REF!,G510,#REF!,"&gt;0")</f>
        <v>#REF!</v>
      </c>
      <c r="L510" t="e">
        <f t="shared" si="7"/>
        <v>#REF!</v>
      </c>
    </row>
    <row r="511" spans="10:12">
      <c r="J511" t="e" cm="1">
        <f t="array" ref="J511">IF(L511="Sin candidato","Sin candidato",
IF(L511="Directa",
INDEX(_xlfn._xlws.FILTER(#REF!,(#REF!=B511)*(#REF!=G511)*(#REF!&gt;0)),1),
_xlfn.LET(
_xlpm.candidatos,_xlfn._xlws.FILTER(#REF!,(#REF!=B511)*(#REF!=G511)*(#REF!&gt;0)),
_xlpm.asignados,COUNTIF($J$1:J510,_xlpm.candidatos),
INDEX(_xlpm.candidatos,MATCH(MIN(_xlpm.asignados),_xlpm.asignados,0))
)))</f>
        <v>#REF!</v>
      </c>
      <c r="K511" t="e">
        <f>COUNTIFS(#REF!,B511,#REF!,G511,#REF!,"&gt;0")</f>
        <v>#REF!</v>
      </c>
      <c r="L511" t="e">
        <f t="shared" si="7"/>
        <v>#REF!</v>
      </c>
    </row>
    <row r="512" spans="10:12">
      <c r="J512" t="e" cm="1">
        <f t="array" ref="J512">IF(L512="Sin candidato","Sin candidato",
IF(L512="Directa",
INDEX(_xlfn._xlws.FILTER(#REF!,(#REF!=B512)*(#REF!=G512)*(#REF!&gt;0)),1),
_xlfn.LET(
_xlpm.candidatos,_xlfn._xlws.FILTER(#REF!,(#REF!=B512)*(#REF!=G512)*(#REF!&gt;0)),
_xlpm.asignados,COUNTIF($J$1:J511,_xlpm.candidatos),
INDEX(_xlpm.candidatos,MATCH(MIN(_xlpm.asignados),_xlpm.asignados,0))
)))</f>
        <v>#REF!</v>
      </c>
      <c r="K512" t="e">
        <f>COUNTIFS(#REF!,B512,#REF!,G512,#REF!,"&gt;0")</f>
        <v>#REF!</v>
      </c>
      <c r="L512" t="e">
        <f t="shared" si="7"/>
        <v>#REF!</v>
      </c>
    </row>
    <row r="513" spans="10:12">
      <c r="J513" t="e" cm="1">
        <f t="array" ref="J513">IF(L513="Sin candidato","Sin candidato",
IF(L513="Directa",
INDEX(_xlfn._xlws.FILTER(#REF!,(#REF!=B513)*(#REF!=G513)*(#REF!&gt;0)),1),
_xlfn.LET(
_xlpm.candidatos,_xlfn._xlws.FILTER(#REF!,(#REF!=B513)*(#REF!=G513)*(#REF!&gt;0)),
_xlpm.asignados,COUNTIF($J$1:J512,_xlpm.candidatos),
INDEX(_xlpm.candidatos,MATCH(MIN(_xlpm.asignados),_xlpm.asignados,0))
)))</f>
        <v>#REF!</v>
      </c>
      <c r="K513" t="e">
        <f>COUNTIFS(#REF!,B513,#REF!,G513,#REF!,"&gt;0")</f>
        <v>#REF!</v>
      </c>
      <c r="L513" t="e">
        <f t="shared" si="7"/>
        <v>#REF!</v>
      </c>
    </row>
    <row r="514" spans="10:12">
      <c r="J514" t="e" cm="1">
        <f t="array" ref="J514">IF(L514="Sin candidato","Sin candidato",
IF(L514="Directa",
INDEX(_xlfn._xlws.FILTER(#REF!,(#REF!=B514)*(#REF!=G514)*(#REF!&gt;0)),1),
_xlfn.LET(
_xlpm.candidatos,_xlfn._xlws.FILTER(#REF!,(#REF!=B514)*(#REF!=G514)*(#REF!&gt;0)),
_xlpm.asignados,COUNTIF($J$1:J513,_xlpm.candidatos),
INDEX(_xlpm.candidatos,MATCH(MIN(_xlpm.asignados),_xlpm.asignados,0))
)))</f>
        <v>#REF!</v>
      </c>
      <c r="K514" t="e">
        <f>COUNTIFS(#REF!,B514,#REF!,G514,#REF!,"&gt;0")</f>
        <v>#REF!</v>
      </c>
      <c r="L514" t="e">
        <f t="shared" si="7"/>
        <v>#REF!</v>
      </c>
    </row>
    <row r="515" spans="10:12">
      <c r="J515" t="e" cm="1">
        <f t="array" ref="J515">IF(L515="Sin candidato","Sin candidato",
IF(L515="Directa",
INDEX(_xlfn._xlws.FILTER(#REF!,(#REF!=B515)*(#REF!=G515)*(#REF!&gt;0)),1),
_xlfn.LET(
_xlpm.candidatos,_xlfn._xlws.FILTER(#REF!,(#REF!=B515)*(#REF!=G515)*(#REF!&gt;0)),
_xlpm.asignados,COUNTIF($J$1:J514,_xlpm.candidatos),
INDEX(_xlpm.candidatos,MATCH(MIN(_xlpm.asignados),_xlpm.asignados,0))
)))</f>
        <v>#REF!</v>
      </c>
      <c r="K515" t="e">
        <f>COUNTIFS(#REF!,B515,#REF!,G515,#REF!,"&gt;0")</f>
        <v>#REF!</v>
      </c>
      <c r="L515" t="e">
        <f t="shared" ref="L515:L578" si="8">IF(K515=0,"Sin candidato",IF(K515=1,"Directa","Balancear"))</f>
        <v>#REF!</v>
      </c>
    </row>
    <row r="516" spans="10:12">
      <c r="J516" t="e" cm="1">
        <f t="array" ref="J516">IF(L516="Sin candidato","Sin candidato",
IF(L516="Directa",
INDEX(_xlfn._xlws.FILTER(#REF!,(#REF!=B516)*(#REF!=G516)*(#REF!&gt;0)),1),
_xlfn.LET(
_xlpm.candidatos,_xlfn._xlws.FILTER(#REF!,(#REF!=B516)*(#REF!=G516)*(#REF!&gt;0)),
_xlpm.asignados,COUNTIF($J$1:J515,_xlpm.candidatos),
INDEX(_xlpm.candidatos,MATCH(MIN(_xlpm.asignados),_xlpm.asignados,0))
)))</f>
        <v>#REF!</v>
      </c>
      <c r="K516" t="e">
        <f>COUNTIFS(#REF!,B516,#REF!,G516,#REF!,"&gt;0")</f>
        <v>#REF!</v>
      </c>
      <c r="L516" t="e">
        <f t="shared" si="8"/>
        <v>#REF!</v>
      </c>
    </row>
    <row r="517" spans="10:12">
      <c r="J517" t="e" cm="1">
        <f t="array" ref="J517">IF(L517="Sin candidato","Sin candidato",
IF(L517="Directa",
INDEX(_xlfn._xlws.FILTER(#REF!,(#REF!=B517)*(#REF!=G517)*(#REF!&gt;0)),1),
_xlfn.LET(
_xlpm.candidatos,_xlfn._xlws.FILTER(#REF!,(#REF!=B517)*(#REF!=G517)*(#REF!&gt;0)),
_xlpm.asignados,COUNTIF($J$1:J516,_xlpm.candidatos),
INDEX(_xlpm.candidatos,MATCH(MIN(_xlpm.asignados),_xlpm.asignados,0))
)))</f>
        <v>#REF!</v>
      </c>
      <c r="K517" t="e">
        <f>COUNTIFS(#REF!,B517,#REF!,G517,#REF!,"&gt;0")</f>
        <v>#REF!</v>
      </c>
      <c r="L517" t="e">
        <f t="shared" si="8"/>
        <v>#REF!</v>
      </c>
    </row>
    <row r="518" spans="10:12">
      <c r="J518" t="e" cm="1">
        <f t="array" ref="J518">IF(L518="Sin candidato","Sin candidato",
IF(L518="Directa",
INDEX(_xlfn._xlws.FILTER(#REF!,(#REF!=B518)*(#REF!=G518)*(#REF!&gt;0)),1),
_xlfn.LET(
_xlpm.candidatos,_xlfn._xlws.FILTER(#REF!,(#REF!=B518)*(#REF!=G518)*(#REF!&gt;0)),
_xlpm.asignados,COUNTIF($J$1:J517,_xlpm.candidatos),
INDEX(_xlpm.candidatos,MATCH(MIN(_xlpm.asignados),_xlpm.asignados,0))
)))</f>
        <v>#REF!</v>
      </c>
      <c r="K518" t="e">
        <f>COUNTIFS(#REF!,B518,#REF!,G518,#REF!,"&gt;0")</f>
        <v>#REF!</v>
      </c>
      <c r="L518" t="e">
        <f t="shared" si="8"/>
        <v>#REF!</v>
      </c>
    </row>
    <row r="519" spans="10:12">
      <c r="J519" t="e" cm="1">
        <f t="array" ref="J519">IF(L519="Sin candidato","Sin candidato",
IF(L519="Directa",
INDEX(_xlfn._xlws.FILTER(#REF!,(#REF!=B519)*(#REF!=G519)*(#REF!&gt;0)),1),
_xlfn.LET(
_xlpm.candidatos,_xlfn._xlws.FILTER(#REF!,(#REF!=B519)*(#REF!=G519)*(#REF!&gt;0)),
_xlpm.asignados,COUNTIF($J$1:J518,_xlpm.candidatos),
INDEX(_xlpm.candidatos,MATCH(MIN(_xlpm.asignados),_xlpm.asignados,0))
)))</f>
        <v>#REF!</v>
      </c>
      <c r="K519" t="e">
        <f>COUNTIFS(#REF!,B519,#REF!,G519,#REF!,"&gt;0")</f>
        <v>#REF!</v>
      </c>
      <c r="L519" t="e">
        <f t="shared" si="8"/>
        <v>#REF!</v>
      </c>
    </row>
    <row r="520" spans="10:12">
      <c r="J520" t="e" cm="1">
        <f t="array" ref="J520">IF(L520="Sin candidato","Sin candidato",
IF(L520="Directa",
INDEX(_xlfn._xlws.FILTER(#REF!,(#REF!=B520)*(#REF!=G520)*(#REF!&gt;0)),1),
_xlfn.LET(
_xlpm.candidatos,_xlfn._xlws.FILTER(#REF!,(#REF!=B520)*(#REF!=G520)*(#REF!&gt;0)),
_xlpm.asignados,COUNTIF($J$1:J519,_xlpm.candidatos),
INDEX(_xlpm.candidatos,MATCH(MIN(_xlpm.asignados),_xlpm.asignados,0))
)))</f>
        <v>#REF!</v>
      </c>
      <c r="K520" t="e">
        <f>COUNTIFS(#REF!,B520,#REF!,G520,#REF!,"&gt;0")</f>
        <v>#REF!</v>
      </c>
      <c r="L520" t="e">
        <f t="shared" si="8"/>
        <v>#REF!</v>
      </c>
    </row>
    <row r="521" spans="10:12">
      <c r="J521" t="e" cm="1">
        <f t="array" ref="J521">IF(L521="Sin candidato","Sin candidato",
IF(L521="Directa",
INDEX(_xlfn._xlws.FILTER(#REF!,(#REF!=B521)*(#REF!=G521)*(#REF!&gt;0)),1),
_xlfn.LET(
_xlpm.candidatos,_xlfn._xlws.FILTER(#REF!,(#REF!=B521)*(#REF!=G521)*(#REF!&gt;0)),
_xlpm.asignados,COUNTIF($J$1:J520,_xlpm.candidatos),
INDEX(_xlpm.candidatos,MATCH(MIN(_xlpm.asignados),_xlpm.asignados,0))
)))</f>
        <v>#REF!</v>
      </c>
      <c r="K521" t="e">
        <f>COUNTIFS(#REF!,B521,#REF!,G521,#REF!,"&gt;0")</f>
        <v>#REF!</v>
      </c>
      <c r="L521" t="e">
        <f t="shared" si="8"/>
        <v>#REF!</v>
      </c>
    </row>
    <row r="522" spans="10:12">
      <c r="J522" t="e" cm="1">
        <f t="array" ref="J522">IF(L522="Sin candidato","Sin candidato",
IF(L522="Directa",
INDEX(_xlfn._xlws.FILTER(#REF!,(#REF!=B522)*(#REF!=G522)*(#REF!&gt;0)),1),
_xlfn.LET(
_xlpm.candidatos,_xlfn._xlws.FILTER(#REF!,(#REF!=B522)*(#REF!=G522)*(#REF!&gt;0)),
_xlpm.asignados,COUNTIF($J$1:J521,_xlpm.candidatos),
INDEX(_xlpm.candidatos,MATCH(MIN(_xlpm.asignados),_xlpm.asignados,0))
)))</f>
        <v>#REF!</v>
      </c>
      <c r="K522" t="e">
        <f>COUNTIFS(#REF!,B522,#REF!,G522,#REF!,"&gt;0")</f>
        <v>#REF!</v>
      </c>
      <c r="L522" t="e">
        <f t="shared" si="8"/>
        <v>#REF!</v>
      </c>
    </row>
    <row r="523" spans="10:12">
      <c r="J523" t="e" cm="1">
        <f t="array" ref="J523">IF(L523="Sin candidato","Sin candidato",
IF(L523="Directa",
INDEX(_xlfn._xlws.FILTER(#REF!,(#REF!=B523)*(#REF!=G523)*(#REF!&gt;0)),1),
_xlfn.LET(
_xlpm.candidatos,_xlfn._xlws.FILTER(#REF!,(#REF!=B523)*(#REF!=G523)*(#REF!&gt;0)),
_xlpm.asignados,COUNTIF($J$1:J522,_xlpm.candidatos),
INDEX(_xlpm.candidatos,MATCH(MIN(_xlpm.asignados),_xlpm.asignados,0))
)))</f>
        <v>#REF!</v>
      </c>
      <c r="K523" t="e">
        <f>COUNTIFS(#REF!,B523,#REF!,G523,#REF!,"&gt;0")</f>
        <v>#REF!</v>
      </c>
      <c r="L523" t="e">
        <f t="shared" si="8"/>
        <v>#REF!</v>
      </c>
    </row>
    <row r="524" spans="10:12">
      <c r="J524" t="e" cm="1">
        <f t="array" ref="J524">IF(L524="Sin candidato","Sin candidato",
IF(L524="Directa",
INDEX(_xlfn._xlws.FILTER(#REF!,(#REF!=B524)*(#REF!=G524)*(#REF!&gt;0)),1),
_xlfn.LET(
_xlpm.candidatos,_xlfn._xlws.FILTER(#REF!,(#REF!=B524)*(#REF!=G524)*(#REF!&gt;0)),
_xlpm.asignados,COUNTIF($J$1:J523,_xlpm.candidatos),
INDEX(_xlpm.candidatos,MATCH(MIN(_xlpm.asignados),_xlpm.asignados,0))
)))</f>
        <v>#REF!</v>
      </c>
      <c r="K524" t="e">
        <f>COUNTIFS(#REF!,B524,#REF!,G524,#REF!,"&gt;0")</f>
        <v>#REF!</v>
      </c>
      <c r="L524" t="e">
        <f t="shared" si="8"/>
        <v>#REF!</v>
      </c>
    </row>
    <row r="525" spans="10:12">
      <c r="J525" t="e" cm="1">
        <f t="array" ref="J525">IF(L525="Sin candidato","Sin candidato",
IF(L525="Directa",
INDEX(_xlfn._xlws.FILTER(#REF!,(#REF!=B525)*(#REF!=G525)*(#REF!&gt;0)),1),
_xlfn.LET(
_xlpm.candidatos,_xlfn._xlws.FILTER(#REF!,(#REF!=B525)*(#REF!=G525)*(#REF!&gt;0)),
_xlpm.asignados,COUNTIF($J$1:J524,_xlpm.candidatos),
INDEX(_xlpm.candidatos,MATCH(MIN(_xlpm.asignados),_xlpm.asignados,0))
)))</f>
        <v>#REF!</v>
      </c>
      <c r="K525" t="e">
        <f>COUNTIFS(#REF!,B525,#REF!,G525,#REF!,"&gt;0")</f>
        <v>#REF!</v>
      </c>
      <c r="L525" t="e">
        <f t="shared" si="8"/>
        <v>#REF!</v>
      </c>
    </row>
    <row r="526" spans="10:12">
      <c r="J526" t="e" cm="1">
        <f t="array" ref="J526">IF(L526="Sin candidato","Sin candidato",
IF(L526="Directa",
INDEX(_xlfn._xlws.FILTER(#REF!,(#REF!=B526)*(#REF!=G526)*(#REF!&gt;0)),1),
_xlfn.LET(
_xlpm.candidatos,_xlfn._xlws.FILTER(#REF!,(#REF!=B526)*(#REF!=G526)*(#REF!&gt;0)),
_xlpm.asignados,COUNTIF($J$1:J525,_xlpm.candidatos),
INDEX(_xlpm.candidatos,MATCH(MIN(_xlpm.asignados),_xlpm.asignados,0))
)))</f>
        <v>#REF!</v>
      </c>
      <c r="K526" t="e">
        <f>COUNTIFS(#REF!,B526,#REF!,G526,#REF!,"&gt;0")</f>
        <v>#REF!</v>
      </c>
      <c r="L526" t="e">
        <f t="shared" si="8"/>
        <v>#REF!</v>
      </c>
    </row>
    <row r="527" spans="10:12">
      <c r="J527" t="e" cm="1">
        <f t="array" ref="J527">IF(L527="Sin candidato","Sin candidato",
IF(L527="Directa",
INDEX(_xlfn._xlws.FILTER(#REF!,(#REF!=B527)*(#REF!=G527)*(#REF!&gt;0)),1),
_xlfn.LET(
_xlpm.candidatos,_xlfn._xlws.FILTER(#REF!,(#REF!=B527)*(#REF!=G527)*(#REF!&gt;0)),
_xlpm.asignados,COUNTIF($J$1:J526,_xlpm.candidatos),
INDEX(_xlpm.candidatos,MATCH(MIN(_xlpm.asignados),_xlpm.asignados,0))
)))</f>
        <v>#REF!</v>
      </c>
      <c r="K527" t="e">
        <f>COUNTIFS(#REF!,B527,#REF!,G527,#REF!,"&gt;0")</f>
        <v>#REF!</v>
      </c>
      <c r="L527" t="e">
        <f t="shared" si="8"/>
        <v>#REF!</v>
      </c>
    </row>
    <row r="528" spans="10:12">
      <c r="J528" t="e" cm="1">
        <f t="array" ref="J528">IF(L528="Sin candidato","Sin candidato",
IF(L528="Directa",
INDEX(_xlfn._xlws.FILTER(#REF!,(#REF!=B528)*(#REF!=G528)*(#REF!&gt;0)),1),
_xlfn.LET(
_xlpm.candidatos,_xlfn._xlws.FILTER(#REF!,(#REF!=B528)*(#REF!=G528)*(#REF!&gt;0)),
_xlpm.asignados,COUNTIF($J$1:J527,_xlpm.candidatos),
INDEX(_xlpm.candidatos,MATCH(MIN(_xlpm.asignados),_xlpm.asignados,0))
)))</f>
        <v>#REF!</v>
      </c>
      <c r="K528" t="e">
        <f>COUNTIFS(#REF!,B528,#REF!,G528,#REF!,"&gt;0")</f>
        <v>#REF!</v>
      </c>
      <c r="L528" t="e">
        <f t="shared" si="8"/>
        <v>#REF!</v>
      </c>
    </row>
    <row r="529" spans="10:12">
      <c r="J529" t="e" cm="1">
        <f t="array" ref="J529">IF(L529="Sin candidato","Sin candidato",
IF(L529="Directa",
INDEX(_xlfn._xlws.FILTER(#REF!,(#REF!=B529)*(#REF!=G529)*(#REF!&gt;0)),1),
_xlfn.LET(
_xlpm.candidatos,_xlfn._xlws.FILTER(#REF!,(#REF!=B529)*(#REF!=G529)*(#REF!&gt;0)),
_xlpm.asignados,COUNTIF($J$1:J528,_xlpm.candidatos),
INDEX(_xlpm.candidatos,MATCH(MIN(_xlpm.asignados),_xlpm.asignados,0))
)))</f>
        <v>#REF!</v>
      </c>
      <c r="K529" t="e">
        <f>COUNTIFS(#REF!,B529,#REF!,G529,#REF!,"&gt;0")</f>
        <v>#REF!</v>
      </c>
      <c r="L529" t="e">
        <f t="shared" si="8"/>
        <v>#REF!</v>
      </c>
    </row>
    <row r="530" spans="10:12">
      <c r="J530" t="e" cm="1">
        <f t="array" ref="J530">IF(L530="Sin candidato","Sin candidato",
IF(L530="Directa",
INDEX(_xlfn._xlws.FILTER(#REF!,(#REF!=B530)*(#REF!=G530)*(#REF!&gt;0)),1),
_xlfn.LET(
_xlpm.candidatos,_xlfn._xlws.FILTER(#REF!,(#REF!=B530)*(#REF!=G530)*(#REF!&gt;0)),
_xlpm.asignados,COUNTIF($J$1:J529,_xlpm.candidatos),
INDEX(_xlpm.candidatos,MATCH(MIN(_xlpm.asignados),_xlpm.asignados,0))
)))</f>
        <v>#REF!</v>
      </c>
      <c r="K530" t="e">
        <f>COUNTIFS(#REF!,B530,#REF!,G530,#REF!,"&gt;0")</f>
        <v>#REF!</v>
      </c>
      <c r="L530" t="e">
        <f t="shared" si="8"/>
        <v>#REF!</v>
      </c>
    </row>
    <row r="531" spans="10:12">
      <c r="J531" t="e" cm="1">
        <f t="array" ref="J531">IF(L531="Sin candidato","Sin candidato",
IF(L531="Directa",
INDEX(_xlfn._xlws.FILTER(#REF!,(#REF!=B531)*(#REF!=G531)*(#REF!&gt;0)),1),
_xlfn.LET(
_xlpm.candidatos,_xlfn._xlws.FILTER(#REF!,(#REF!=B531)*(#REF!=G531)*(#REF!&gt;0)),
_xlpm.asignados,COUNTIF($J$1:J530,_xlpm.candidatos),
INDEX(_xlpm.candidatos,MATCH(MIN(_xlpm.asignados),_xlpm.asignados,0))
)))</f>
        <v>#REF!</v>
      </c>
      <c r="K531" t="e">
        <f>COUNTIFS(#REF!,B531,#REF!,G531,#REF!,"&gt;0")</f>
        <v>#REF!</v>
      </c>
      <c r="L531" t="e">
        <f t="shared" si="8"/>
        <v>#REF!</v>
      </c>
    </row>
    <row r="532" spans="10:12">
      <c r="J532" t="e" cm="1">
        <f t="array" ref="J532">IF(L532="Sin candidato","Sin candidato",
IF(L532="Directa",
INDEX(_xlfn._xlws.FILTER(#REF!,(#REF!=B532)*(#REF!=G532)*(#REF!&gt;0)),1),
_xlfn.LET(
_xlpm.candidatos,_xlfn._xlws.FILTER(#REF!,(#REF!=B532)*(#REF!=G532)*(#REF!&gt;0)),
_xlpm.asignados,COUNTIF($J$1:J531,_xlpm.candidatos),
INDEX(_xlpm.candidatos,MATCH(MIN(_xlpm.asignados),_xlpm.asignados,0))
)))</f>
        <v>#REF!</v>
      </c>
      <c r="K532" t="e">
        <f>COUNTIFS(#REF!,B532,#REF!,G532,#REF!,"&gt;0")</f>
        <v>#REF!</v>
      </c>
      <c r="L532" t="e">
        <f t="shared" si="8"/>
        <v>#REF!</v>
      </c>
    </row>
    <row r="533" spans="10:12">
      <c r="J533" t="e" cm="1">
        <f t="array" ref="J533">IF(L533="Sin candidato","Sin candidato",
IF(L533="Directa",
INDEX(_xlfn._xlws.FILTER(#REF!,(#REF!=B533)*(#REF!=G533)*(#REF!&gt;0)),1),
_xlfn.LET(
_xlpm.candidatos,_xlfn._xlws.FILTER(#REF!,(#REF!=B533)*(#REF!=G533)*(#REF!&gt;0)),
_xlpm.asignados,COUNTIF($J$1:J532,_xlpm.candidatos),
INDEX(_xlpm.candidatos,MATCH(MIN(_xlpm.asignados),_xlpm.asignados,0))
)))</f>
        <v>#REF!</v>
      </c>
      <c r="K533" t="e">
        <f>COUNTIFS(#REF!,B533,#REF!,G533,#REF!,"&gt;0")</f>
        <v>#REF!</v>
      </c>
      <c r="L533" t="e">
        <f t="shared" si="8"/>
        <v>#REF!</v>
      </c>
    </row>
    <row r="534" spans="10:12">
      <c r="J534" t="e" cm="1">
        <f t="array" ref="J534">IF(L534="Sin candidato","Sin candidato",
IF(L534="Directa",
INDEX(_xlfn._xlws.FILTER(#REF!,(#REF!=B534)*(#REF!=G534)*(#REF!&gt;0)),1),
_xlfn.LET(
_xlpm.candidatos,_xlfn._xlws.FILTER(#REF!,(#REF!=B534)*(#REF!=G534)*(#REF!&gt;0)),
_xlpm.asignados,COUNTIF($J$1:J533,_xlpm.candidatos),
INDEX(_xlpm.candidatos,MATCH(MIN(_xlpm.asignados),_xlpm.asignados,0))
)))</f>
        <v>#REF!</v>
      </c>
      <c r="K534" t="e">
        <f>COUNTIFS(#REF!,B534,#REF!,G534,#REF!,"&gt;0")</f>
        <v>#REF!</v>
      </c>
      <c r="L534" t="e">
        <f t="shared" si="8"/>
        <v>#REF!</v>
      </c>
    </row>
    <row r="535" spans="10:12">
      <c r="J535" t="e" cm="1">
        <f t="array" ref="J535">IF(L535="Sin candidato","Sin candidato",
IF(L535="Directa",
INDEX(_xlfn._xlws.FILTER(#REF!,(#REF!=B535)*(#REF!=G535)*(#REF!&gt;0)),1),
_xlfn.LET(
_xlpm.candidatos,_xlfn._xlws.FILTER(#REF!,(#REF!=B535)*(#REF!=G535)*(#REF!&gt;0)),
_xlpm.asignados,COUNTIF($J$1:J534,_xlpm.candidatos),
INDEX(_xlpm.candidatos,MATCH(MIN(_xlpm.asignados),_xlpm.asignados,0))
)))</f>
        <v>#REF!</v>
      </c>
      <c r="K535" t="e">
        <f>COUNTIFS(#REF!,B535,#REF!,G535,#REF!,"&gt;0")</f>
        <v>#REF!</v>
      </c>
      <c r="L535" t="e">
        <f t="shared" si="8"/>
        <v>#REF!</v>
      </c>
    </row>
    <row r="536" spans="10:12">
      <c r="J536" t="e" cm="1">
        <f t="array" ref="J536">IF(L536="Sin candidato","Sin candidato",
IF(L536="Directa",
INDEX(_xlfn._xlws.FILTER(#REF!,(#REF!=B536)*(#REF!=G536)*(#REF!&gt;0)),1),
_xlfn.LET(
_xlpm.candidatos,_xlfn._xlws.FILTER(#REF!,(#REF!=B536)*(#REF!=G536)*(#REF!&gt;0)),
_xlpm.asignados,COUNTIF($J$1:J535,_xlpm.candidatos),
INDEX(_xlpm.candidatos,MATCH(MIN(_xlpm.asignados),_xlpm.asignados,0))
)))</f>
        <v>#REF!</v>
      </c>
      <c r="K536" t="e">
        <f>COUNTIFS(#REF!,B536,#REF!,G536,#REF!,"&gt;0")</f>
        <v>#REF!</v>
      </c>
      <c r="L536" t="e">
        <f t="shared" si="8"/>
        <v>#REF!</v>
      </c>
    </row>
    <row r="537" spans="10:12">
      <c r="J537" t="e" cm="1">
        <f t="array" ref="J537">IF(L537="Sin candidato","Sin candidato",
IF(L537="Directa",
INDEX(_xlfn._xlws.FILTER(#REF!,(#REF!=B537)*(#REF!=G537)*(#REF!&gt;0)),1),
_xlfn.LET(
_xlpm.candidatos,_xlfn._xlws.FILTER(#REF!,(#REF!=B537)*(#REF!=G537)*(#REF!&gt;0)),
_xlpm.asignados,COUNTIF($J$1:J536,_xlpm.candidatos),
INDEX(_xlpm.candidatos,MATCH(MIN(_xlpm.asignados),_xlpm.asignados,0))
)))</f>
        <v>#REF!</v>
      </c>
      <c r="K537" t="e">
        <f>COUNTIFS(#REF!,B537,#REF!,G537,#REF!,"&gt;0")</f>
        <v>#REF!</v>
      </c>
      <c r="L537" t="e">
        <f t="shared" si="8"/>
        <v>#REF!</v>
      </c>
    </row>
    <row r="538" spans="10:12">
      <c r="J538" t="e" cm="1">
        <f t="array" ref="J538">IF(L538="Sin candidato","Sin candidato",
IF(L538="Directa",
INDEX(_xlfn._xlws.FILTER(#REF!,(#REF!=B538)*(#REF!=G538)*(#REF!&gt;0)),1),
_xlfn.LET(
_xlpm.candidatos,_xlfn._xlws.FILTER(#REF!,(#REF!=B538)*(#REF!=G538)*(#REF!&gt;0)),
_xlpm.asignados,COUNTIF($J$1:J537,_xlpm.candidatos),
INDEX(_xlpm.candidatos,MATCH(MIN(_xlpm.asignados),_xlpm.asignados,0))
)))</f>
        <v>#REF!</v>
      </c>
      <c r="K538" t="e">
        <f>COUNTIFS(#REF!,B538,#REF!,G538,#REF!,"&gt;0")</f>
        <v>#REF!</v>
      </c>
      <c r="L538" t="e">
        <f t="shared" si="8"/>
        <v>#REF!</v>
      </c>
    </row>
    <row r="539" spans="10:12">
      <c r="J539" t="e" cm="1">
        <f t="array" ref="J539">IF(L539="Sin candidato","Sin candidato",
IF(L539="Directa",
INDEX(_xlfn._xlws.FILTER(#REF!,(#REF!=B539)*(#REF!=G539)*(#REF!&gt;0)),1),
_xlfn.LET(
_xlpm.candidatos,_xlfn._xlws.FILTER(#REF!,(#REF!=B539)*(#REF!=G539)*(#REF!&gt;0)),
_xlpm.asignados,COUNTIF($J$1:J538,_xlpm.candidatos),
INDEX(_xlpm.candidatos,MATCH(MIN(_xlpm.asignados),_xlpm.asignados,0))
)))</f>
        <v>#REF!</v>
      </c>
      <c r="K539" t="e">
        <f>COUNTIFS(#REF!,B539,#REF!,G539,#REF!,"&gt;0")</f>
        <v>#REF!</v>
      </c>
      <c r="L539" t="e">
        <f t="shared" si="8"/>
        <v>#REF!</v>
      </c>
    </row>
    <row r="540" spans="10:12">
      <c r="J540" t="e" cm="1">
        <f t="array" ref="J540">IF(L540="Sin candidato","Sin candidato",
IF(L540="Directa",
INDEX(_xlfn._xlws.FILTER(#REF!,(#REF!=B540)*(#REF!=G540)*(#REF!&gt;0)),1),
_xlfn.LET(
_xlpm.candidatos,_xlfn._xlws.FILTER(#REF!,(#REF!=B540)*(#REF!=G540)*(#REF!&gt;0)),
_xlpm.asignados,COUNTIF($J$1:J539,_xlpm.candidatos),
INDEX(_xlpm.candidatos,MATCH(MIN(_xlpm.asignados),_xlpm.asignados,0))
)))</f>
        <v>#REF!</v>
      </c>
      <c r="K540" t="e">
        <f>COUNTIFS(#REF!,B540,#REF!,G540,#REF!,"&gt;0")</f>
        <v>#REF!</v>
      </c>
      <c r="L540" t="e">
        <f t="shared" si="8"/>
        <v>#REF!</v>
      </c>
    </row>
    <row r="541" spans="10:12">
      <c r="J541" t="e" cm="1">
        <f t="array" ref="J541">IF(L541="Sin candidato","Sin candidato",
IF(L541="Directa",
INDEX(_xlfn._xlws.FILTER(#REF!,(#REF!=B541)*(#REF!=G541)*(#REF!&gt;0)),1),
_xlfn.LET(
_xlpm.candidatos,_xlfn._xlws.FILTER(#REF!,(#REF!=B541)*(#REF!=G541)*(#REF!&gt;0)),
_xlpm.asignados,COUNTIF($J$1:J540,_xlpm.candidatos),
INDEX(_xlpm.candidatos,MATCH(MIN(_xlpm.asignados),_xlpm.asignados,0))
)))</f>
        <v>#REF!</v>
      </c>
      <c r="K541" t="e">
        <f>COUNTIFS(#REF!,B541,#REF!,G541,#REF!,"&gt;0")</f>
        <v>#REF!</v>
      </c>
      <c r="L541" t="e">
        <f t="shared" si="8"/>
        <v>#REF!</v>
      </c>
    </row>
    <row r="542" spans="10:12">
      <c r="J542" t="e" cm="1">
        <f t="array" ref="J542">IF(L542="Sin candidato","Sin candidato",
IF(L542="Directa",
INDEX(_xlfn._xlws.FILTER(#REF!,(#REF!=B542)*(#REF!=G542)*(#REF!&gt;0)),1),
_xlfn.LET(
_xlpm.candidatos,_xlfn._xlws.FILTER(#REF!,(#REF!=B542)*(#REF!=G542)*(#REF!&gt;0)),
_xlpm.asignados,COUNTIF($J$1:J541,_xlpm.candidatos),
INDEX(_xlpm.candidatos,MATCH(MIN(_xlpm.asignados),_xlpm.asignados,0))
)))</f>
        <v>#REF!</v>
      </c>
      <c r="K542" t="e">
        <f>COUNTIFS(#REF!,B542,#REF!,G542,#REF!,"&gt;0")</f>
        <v>#REF!</v>
      </c>
      <c r="L542" t="e">
        <f t="shared" si="8"/>
        <v>#REF!</v>
      </c>
    </row>
    <row r="543" spans="10:12">
      <c r="J543" t="e" cm="1">
        <f t="array" ref="J543">IF(L543="Sin candidato","Sin candidato",
IF(L543="Directa",
INDEX(_xlfn._xlws.FILTER(#REF!,(#REF!=B543)*(#REF!=G543)*(#REF!&gt;0)),1),
_xlfn.LET(
_xlpm.candidatos,_xlfn._xlws.FILTER(#REF!,(#REF!=B543)*(#REF!=G543)*(#REF!&gt;0)),
_xlpm.asignados,COUNTIF($J$1:J542,_xlpm.candidatos),
INDEX(_xlpm.candidatos,MATCH(MIN(_xlpm.asignados),_xlpm.asignados,0))
)))</f>
        <v>#REF!</v>
      </c>
      <c r="K543" t="e">
        <f>COUNTIFS(#REF!,B543,#REF!,G543,#REF!,"&gt;0")</f>
        <v>#REF!</v>
      </c>
      <c r="L543" t="e">
        <f t="shared" si="8"/>
        <v>#REF!</v>
      </c>
    </row>
    <row r="544" spans="10:12">
      <c r="J544" t="e" cm="1">
        <f t="array" ref="J544">IF(L544="Sin candidato","Sin candidato",
IF(L544="Directa",
INDEX(_xlfn._xlws.FILTER(#REF!,(#REF!=B544)*(#REF!=G544)*(#REF!&gt;0)),1),
_xlfn.LET(
_xlpm.candidatos,_xlfn._xlws.FILTER(#REF!,(#REF!=B544)*(#REF!=G544)*(#REF!&gt;0)),
_xlpm.asignados,COUNTIF($J$1:J543,_xlpm.candidatos),
INDEX(_xlpm.candidatos,MATCH(MIN(_xlpm.asignados),_xlpm.asignados,0))
)))</f>
        <v>#REF!</v>
      </c>
      <c r="K544" t="e">
        <f>COUNTIFS(#REF!,B544,#REF!,G544,#REF!,"&gt;0")</f>
        <v>#REF!</v>
      </c>
      <c r="L544" t="e">
        <f t="shared" si="8"/>
        <v>#REF!</v>
      </c>
    </row>
    <row r="545" spans="10:12">
      <c r="J545" t="e" cm="1">
        <f t="array" ref="J545">IF(L545="Sin candidato","Sin candidato",
IF(L545="Directa",
INDEX(_xlfn._xlws.FILTER(#REF!,(#REF!=B545)*(#REF!=G545)*(#REF!&gt;0)),1),
_xlfn.LET(
_xlpm.candidatos,_xlfn._xlws.FILTER(#REF!,(#REF!=B545)*(#REF!=G545)*(#REF!&gt;0)),
_xlpm.asignados,COUNTIF($J$1:J544,_xlpm.candidatos),
INDEX(_xlpm.candidatos,MATCH(MIN(_xlpm.asignados),_xlpm.asignados,0))
)))</f>
        <v>#REF!</v>
      </c>
      <c r="K545" t="e">
        <f>COUNTIFS(#REF!,B545,#REF!,G545,#REF!,"&gt;0")</f>
        <v>#REF!</v>
      </c>
      <c r="L545" t="e">
        <f t="shared" si="8"/>
        <v>#REF!</v>
      </c>
    </row>
    <row r="546" spans="10:12">
      <c r="J546" t="e" cm="1">
        <f t="array" ref="J546">IF(L546="Sin candidato","Sin candidato",
IF(L546="Directa",
INDEX(_xlfn._xlws.FILTER(#REF!,(#REF!=B546)*(#REF!=G546)*(#REF!&gt;0)),1),
_xlfn.LET(
_xlpm.candidatos,_xlfn._xlws.FILTER(#REF!,(#REF!=B546)*(#REF!=G546)*(#REF!&gt;0)),
_xlpm.asignados,COUNTIF($J$1:J545,_xlpm.candidatos),
INDEX(_xlpm.candidatos,MATCH(MIN(_xlpm.asignados),_xlpm.asignados,0))
)))</f>
        <v>#REF!</v>
      </c>
      <c r="K546" t="e">
        <f>COUNTIFS(#REF!,B546,#REF!,G546,#REF!,"&gt;0")</f>
        <v>#REF!</v>
      </c>
      <c r="L546" t="e">
        <f t="shared" si="8"/>
        <v>#REF!</v>
      </c>
    </row>
    <row r="547" spans="10:12">
      <c r="J547" t="e" cm="1">
        <f t="array" ref="J547">IF(L547="Sin candidato","Sin candidato",
IF(L547="Directa",
INDEX(_xlfn._xlws.FILTER(#REF!,(#REF!=B547)*(#REF!=G547)*(#REF!&gt;0)),1),
_xlfn.LET(
_xlpm.candidatos,_xlfn._xlws.FILTER(#REF!,(#REF!=B547)*(#REF!=G547)*(#REF!&gt;0)),
_xlpm.asignados,COUNTIF($J$1:J546,_xlpm.candidatos),
INDEX(_xlpm.candidatos,MATCH(MIN(_xlpm.asignados),_xlpm.asignados,0))
)))</f>
        <v>#REF!</v>
      </c>
      <c r="K547" t="e">
        <f>COUNTIFS(#REF!,B547,#REF!,G547,#REF!,"&gt;0")</f>
        <v>#REF!</v>
      </c>
      <c r="L547" t="e">
        <f t="shared" si="8"/>
        <v>#REF!</v>
      </c>
    </row>
    <row r="548" spans="10:12">
      <c r="J548" t="e" cm="1">
        <f t="array" ref="J548">IF(L548="Sin candidato","Sin candidato",
IF(L548="Directa",
INDEX(_xlfn._xlws.FILTER(#REF!,(#REF!=B548)*(#REF!=G548)*(#REF!&gt;0)),1),
_xlfn.LET(
_xlpm.candidatos,_xlfn._xlws.FILTER(#REF!,(#REF!=B548)*(#REF!=G548)*(#REF!&gt;0)),
_xlpm.asignados,COUNTIF($J$1:J547,_xlpm.candidatos),
INDEX(_xlpm.candidatos,MATCH(MIN(_xlpm.asignados),_xlpm.asignados,0))
)))</f>
        <v>#REF!</v>
      </c>
      <c r="K548" t="e">
        <f>COUNTIFS(#REF!,B548,#REF!,G548,#REF!,"&gt;0")</f>
        <v>#REF!</v>
      </c>
      <c r="L548" t="e">
        <f t="shared" si="8"/>
        <v>#REF!</v>
      </c>
    </row>
    <row r="549" spans="10:12">
      <c r="J549" t="e" cm="1">
        <f t="array" ref="J549">IF(L549="Sin candidato","Sin candidato",
IF(L549="Directa",
INDEX(_xlfn._xlws.FILTER(#REF!,(#REF!=B549)*(#REF!=G549)*(#REF!&gt;0)),1),
_xlfn.LET(
_xlpm.candidatos,_xlfn._xlws.FILTER(#REF!,(#REF!=B549)*(#REF!=G549)*(#REF!&gt;0)),
_xlpm.asignados,COUNTIF($J$1:J548,_xlpm.candidatos),
INDEX(_xlpm.candidatos,MATCH(MIN(_xlpm.asignados),_xlpm.asignados,0))
)))</f>
        <v>#REF!</v>
      </c>
      <c r="K549" t="e">
        <f>COUNTIFS(#REF!,B549,#REF!,G549,#REF!,"&gt;0")</f>
        <v>#REF!</v>
      </c>
      <c r="L549" t="e">
        <f t="shared" si="8"/>
        <v>#REF!</v>
      </c>
    </row>
    <row r="550" spans="10:12">
      <c r="J550" t="e" cm="1">
        <f t="array" ref="J550">IF(L550="Sin candidato","Sin candidato",
IF(L550="Directa",
INDEX(_xlfn._xlws.FILTER(#REF!,(#REF!=B550)*(#REF!=G550)*(#REF!&gt;0)),1),
_xlfn.LET(
_xlpm.candidatos,_xlfn._xlws.FILTER(#REF!,(#REF!=B550)*(#REF!=G550)*(#REF!&gt;0)),
_xlpm.asignados,COUNTIF($J$1:J549,_xlpm.candidatos),
INDEX(_xlpm.candidatos,MATCH(MIN(_xlpm.asignados),_xlpm.asignados,0))
)))</f>
        <v>#REF!</v>
      </c>
      <c r="K550" t="e">
        <f>COUNTIFS(#REF!,B550,#REF!,G550,#REF!,"&gt;0")</f>
        <v>#REF!</v>
      </c>
      <c r="L550" t="e">
        <f t="shared" si="8"/>
        <v>#REF!</v>
      </c>
    </row>
    <row r="551" spans="10:12">
      <c r="J551" t="e" cm="1">
        <f t="array" ref="J551">IF(L551="Sin candidato","Sin candidato",
IF(L551="Directa",
INDEX(_xlfn._xlws.FILTER(#REF!,(#REF!=B551)*(#REF!=G551)*(#REF!&gt;0)),1),
_xlfn.LET(
_xlpm.candidatos,_xlfn._xlws.FILTER(#REF!,(#REF!=B551)*(#REF!=G551)*(#REF!&gt;0)),
_xlpm.asignados,COUNTIF($J$1:J550,_xlpm.candidatos),
INDEX(_xlpm.candidatos,MATCH(MIN(_xlpm.asignados),_xlpm.asignados,0))
)))</f>
        <v>#REF!</v>
      </c>
      <c r="K551" t="e">
        <f>COUNTIFS(#REF!,B551,#REF!,G551,#REF!,"&gt;0")</f>
        <v>#REF!</v>
      </c>
      <c r="L551" t="e">
        <f t="shared" si="8"/>
        <v>#REF!</v>
      </c>
    </row>
    <row r="552" spans="10:12">
      <c r="J552" t="e" cm="1">
        <f t="array" ref="J552">IF(L552="Sin candidato","Sin candidato",
IF(L552="Directa",
INDEX(_xlfn._xlws.FILTER(#REF!,(#REF!=B552)*(#REF!=G552)*(#REF!&gt;0)),1),
_xlfn.LET(
_xlpm.candidatos,_xlfn._xlws.FILTER(#REF!,(#REF!=B552)*(#REF!=G552)*(#REF!&gt;0)),
_xlpm.asignados,COUNTIF($J$1:J551,_xlpm.candidatos),
INDEX(_xlpm.candidatos,MATCH(MIN(_xlpm.asignados),_xlpm.asignados,0))
)))</f>
        <v>#REF!</v>
      </c>
      <c r="K552" t="e">
        <f>COUNTIFS(#REF!,B552,#REF!,G552,#REF!,"&gt;0")</f>
        <v>#REF!</v>
      </c>
      <c r="L552" t="e">
        <f t="shared" si="8"/>
        <v>#REF!</v>
      </c>
    </row>
    <row r="553" spans="10:12">
      <c r="J553" t="e" cm="1">
        <f t="array" ref="J553">IF(L553="Sin candidato","Sin candidato",
IF(L553="Directa",
INDEX(_xlfn._xlws.FILTER(#REF!,(#REF!=B553)*(#REF!=G553)*(#REF!&gt;0)),1),
_xlfn.LET(
_xlpm.candidatos,_xlfn._xlws.FILTER(#REF!,(#REF!=B553)*(#REF!=G553)*(#REF!&gt;0)),
_xlpm.asignados,COUNTIF($J$1:J552,_xlpm.candidatos),
INDEX(_xlpm.candidatos,MATCH(MIN(_xlpm.asignados),_xlpm.asignados,0))
)))</f>
        <v>#REF!</v>
      </c>
      <c r="K553" t="e">
        <f>COUNTIFS(#REF!,B553,#REF!,G553,#REF!,"&gt;0")</f>
        <v>#REF!</v>
      </c>
      <c r="L553" t="e">
        <f t="shared" si="8"/>
        <v>#REF!</v>
      </c>
    </row>
    <row r="554" spans="10:12">
      <c r="J554" t="e" cm="1">
        <f t="array" ref="J554">IF(L554="Sin candidato","Sin candidato",
IF(L554="Directa",
INDEX(_xlfn._xlws.FILTER(#REF!,(#REF!=B554)*(#REF!=G554)*(#REF!&gt;0)),1),
_xlfn.LET(
_xlpm.candidatos,_xlfn._xlws.FILTER(#REF!,(#REF!=B554)*(#REF!=G554)*(#REF!&gt;0)),
_xlpm.asignados,COUNTIF($J$1:J553,_xlpm.candidatos),
INDEX(_xlpm.candidatos,MATCH(MIN(_xlpm.asignados),_xlpm.asignados,0))
)))</f>
        <v>#REF!</v>
      </c>
      <c r="K554" t="e">
        <f>COUNTIFS(#REF!,B554,#REF!,G554,#REF!,"&gt;0")</f>
        <v>#REF!</v>
      </c>
      <c r="L554" t="e">
        <f t="shared" si="8"/>
        <v>#REF!</v>
      </c>
    </row>
    <row r="555" spans="10:12">
      <c r="J555" t="e" cm="1">
        <f t="array" ref="J555">IF(L555="Sin candidato","Sin candidato",
IF(L555="Directa",
INDEX(_xlfn._xlws.FILTER(#REF!,(#REF!=B555)*(#REF!=G555)*(#REF!&gt;0)),1),
_xlfn.LET(
_xlpm.candidatos,_xlfn._xlws.FILTER(#REF!,(#REF!=B555)*(#REF!=G555)*(#REF!&gt;0)),
_xlpm.asignados,COUNTIF($J$1:J554,_xlpm.candidatos),
INDEX(_xlpm.candidatos,MATCH(MIN(_xlpm.asignados),_xlpm.asignados,0))
)))</f>
        <v>#REF!</v>
      </c>
      <c r="K555" t="e">
        <f>COUNTIFS(#REF!,B555,#REF!,G555,#REF!,"&gt;0")</f>
        <v>#REF!</v>
      </c>
      <c r="L555" t="e">
        <f t="shared" si="8"/>
        <v>#REF!</v>
      </c>
    </row>
    <row r="556" spans="10:12">
      <c r="J556" t="e" cm="1">
        <f t="array" ref="J556">IF(L556="Sin candidato","Sin candidato",
IF(L556="Directa",
INDEX(_xlfn._xlws.FILTER(#REF!,(#REF!=B556)*(#REF!=G556)*(#REF!&gt;0)),1),
_xlfn.LET(
_xlpm.candidatos,_xlfn._xlws.FILTER(#REF!,(#REF!=B556)*(#REF!=G556)*(#REF!&gt;0)),
_xlpm.asignados,COUNTIF($J$1:J555,_xlpm.candidatos),
INDEX(_xlpm.candidatos,MATCH(MIN(_xlpm.asignados),_xlpm.asignados,0))
)))</f>
        <v>#REF!</v>
      </c>
      <c r="K556" t="e">
        <f>COUNTIFS(#REF!,B556,#REF!,G556,#REF!,"&gt;0")</f>
        <v>#REF!</v>
      </c>
      <c r="L556" t="e">
        <f t="shared" si="8"/>
        <v>#REF!</v>
      </c>
    </row>
    <row r="557" spans="10:12">
      <c r="J557" t="e" cm="1">
        <f t="array" ref="J557">IF(L557="Sin candidato","Sin candidato",
IF(L557="Directa",
INDEX(_xlfn._xlws.FILTER(#REF!,(#REF!=B557)*(#REF!=G557)*(#REF!&gt;0)),1),
_xlfn.LET(
_xlpm.candidatos,_xlfn._xlws.FILTER(#REF!,(#REF!=B557)*(#REF!=G557)*(#REF!&gt;0)),
_xlpm.asignados,COUNTIF($J$1:J556,_xlpm.candidatos),
INDEX(_xlpm.candidatos,MATCH(MIN(_xlpm.asignados),_xlpm.asignados,0))
)))</f>
        <v>#REF!</v>
      </c>
      <c r="K557" t="e">
        <f>COUNTIFS(#REF!,B557,#REF!,G557,#REF!,"&gt;0")</f>
        <v>#REF!</v>
      </c>
      <c r="L557" t="e">
        <f t="shared" si="8"/>
        <v>#REF!</v>
      </c>
    </row>
    <row r="558" spans="10:12">
      <c r="J558" t="e" cm="1">
        <f t="array" ref="J558">IF(L558="Sin candidato","Sin candidato",
IF(L558="Directa",
INDEX(_xlfn._xlws.FILTER(#REF!,(#REF!=B558)*(#REF!=G558)*(#REF!&gt;0)),1),
_xlfn.LET(
_xlpm.candidatos,_xlfn._xlws.FILTER(#REF!,(#REF!=B558)*(#REF!=G558)*(#REF!&gt;0)),
_xlpm.asignados,COUNTIF($J$1:J557,_xlpm.candidatos),
INDEX(_xlpm.candidatos,MATCH(MIN(_xlpm.asignados),_xlpm.asignados,0))
)))</f>
        <v>#REF!</v>
      </c>
      <c r="K558" t="e">
        <f>COUNTIFS(#REF!,B558,#REF!,G558,#REF!,"&gt;0")</f>
        <v>#REF!</v>
      </c>
      <c r="L558" t="e">
        <f t="shared" si="8"/>
        <v>#REF!</v>
      </c>
    </row>
    <row r="559" spans="10:12">
      <c r="J559" t="e" cm="1">
        <f t="array" ref="J559">IF(L559="Sin candidato","Sin candidato",
IF(L559="Directa",
INDEX(_xlfn._xlws.FILTER(#REF!,(#REF!=B559)*(#REF!=G559)*(#REF!&gt;0)),1),
_xlfn.LET(
_xlpm.candidatos,_xlfn._xlws.FILTER(#REF!,(#REF!=B559)*(#REF!=G559)*(#REF!&gt;0)),
_xlpm.asignados,COUNTIF($J$1:J558,_xlpm.candidatos),
INDEX(_xlpm.candidatos,MATCH(MIN(_xlpm.asignados),_xlpm.asignados,0))
)))</f>
        <v>#REF!</v>
      </c>
      <c r="K559" t="e">
        <f>COUNTIFS(#REF!,B559,#REF!,G559,#REF!,"&gt;0")</f>
        <v>#REF!</v>
      </c>
      <c r="L559" t="e">
        <f t="shared" si="8"/>
        <v>#REF!</v>
      </c>
    </row>
    <row r="560" spans="10:12">
      <c r="J560" t="e" cm="1">
        <f t="array" ref="J560">IF(L560="Sin candidato","Sin candidato",
IF(L560="Directa",
INDEX(_xlfn._xlws.FILTER(#REF!,(#REF!=B560)*(#REF!=G560)*(#REF!&gt;0)),1),
_xlfn.LET(
_xlpm.candidatos,_xlfn._xlws.FILTER(#REF!,(#REF!=B560)*(#REF!=G560)*(#REF!&gt;0)),
_xlpm.asignados,COUNTIF($J$1:J559,_xlpm.candidatos),
INDEX(_xlpm.candidatos,MATCH(MIN(_xlpm.asignados),_xlpm.asignados,0))
)))</f>
        <v>#REF!</v>
      </c>
      <c r="K560" t="e">
        <f>COUNTIFS(#REF!,B560,#REF!,G560,#REF!,"&gt;0")</f>
        <v>#REF!</v>
      </c>
      <c r="L560" t="e">
        <f t="shared" si="8"/>
        <v>#REF!</v>
      </c>
    </row>
    <row r="561" spans="10:12">
      <c r="J561" t="e" cm="1">
        <f t="array" ref="J561">IF(L561="Sin candidato","Sin candidato",
IF(L561="Directa",
INDEX(_xlfn._xlws.FILTER(#REF!,(#REF!=B561)*(#REF!=G561)*(#REF!&gt;0)),1),
_xlfn.LET(
_xlpm.candidatos,_xlfn._xlws.FILTER(#REF!,(#REF!=B561)*(#REF!=G561)*(#REF!&gt;0)),
_xlpm.asignados,COUNTIF($J$1:J560,_xlpm.candidatos),
INDEX(_xlpm.candidatos,MATCH(MIN(_xlpm.asignados),_xlpm.asignados,0))
)))</f>
        <v>#REF!</v>
      </c>
      <c r="K561" t="e">
        <f>COUNTIFS(#REF!,B561,#REF!,G561,#REF!,"&gt;0")</f>
        <v>#REF!</v>
      </c>
      <c r="L561" t="e">
        <f t="shared" si="8"/>
        <v>#REF!</v>
      </c>
    </row>
    <row r="562" spans="10:12">
      <c r="J562" t="e" cm="1">
        <f t="array" ref="J562">IF(L562="Sin candidato","Sin candidato",
IF(L562="Directa",
INDEX(_xlfn._xlws.FILTER(#REF!,(#REF!=B562)*(#REF!=G562)*(#REF!&gt;0)),1),
_xlfn.LET(
_xlpm.candidatos,_xlfn._xlws.FILTER(#REF!,(#REF!=B562)*(#REF!=G562)*(#REF!&gt;0)),
_xlpm.asignados,COUNTIF($J$1:J561,_xlpm.candidatos),
INDEX(_xlpm.candidatos,MATCH(MIN(_xlpm.asignados),_xlpm.asignados,0))
)))</f>
        <v>#REF!</v>
      </c>
      <c r="K562" t="e">
        <f>COUNTIFS(#REF!,B562,#REF!,G562,#REF!,"&gt;0")</f>
        <v>#REF!</v>
      </c>
      <c r="L562" t="e">
        <f t="shared" si="8"/>
        <v>#REF!</v>
      </c>
    </row>
    <row r="563" spans="10:12">
      <c r="J563" t="e" cm="1">
        <f t="array" ref="J563">IF(L563="Sin candidato","Sin candidato",
IF(L563="Directa",
INDEX(_xlfn._xlws.FILTER(#REF!,(#REF!=B563)*(#REF!=G563)*(#REF!&gt;0)),1),
_xlfn.LET(
_xlpm.candidatos,_xlfn._xlws.FILTER(#REF!,(#REF!=B563)*(#REF!=G563)*(#REF!&gt;0)),
_xlpm.asignados,COUNTIF($J$1:J562,_xlpm.candidatos),
INDEX(_xlpm.candidatos,MATCH(MIN(_xlpm.asignados),_xlpm.asignados,0))
)))</f>
        <v>#REF!</v>
      </c>
      <c r="K563" t="e">
        <f>COUNTIFS(#REF!,B563,#REF!,G563,#REF!,"&gt;0")</f>
        <v>#REF!</v>
      </c>
      <c r="L563" t="e">
        <f t="shared" si="8"/>
        <v>#REF!</v>
      </c>
    </row>
    <row r="564" spans="10:12">
      <c r="J564" t="e" cm="1">
        <f t="array" ref="J564">IF(L564="Sin candidato","Sin candidato",
IF(L564="Directa",
INDEX(_xlfn._xlws.FILTER(#REF!,(#REF!=B564)*(#REF!=G564)*(#REF!&gt;0)),1),
_xlfn.LET(
_xlpm.candidatos,_xlfn._xlws.FILTER(#REF!,(#REF!=B564)*(#REF!=G564)*(#REF!&gt;0)),
_xlpm.asignados,COUNTIF($J$1:J563,_xlpm.candidatos),
INDEX(_xlpm.candidatos,MATCH(MIN(_xlpm.asignados),_xlpm.asignados,0))
)))</f>
        <v>#REF!</v>
      </c>
      <c r="K564" t="e">
        <f>COUNTIFS(#REF!,B564,#REF!,G564,#REF!,"&gt;0")</f>
        <v>#REF!</v>
      </c>
      <c r="L564" t="e">
        <f t="shared" si="8"/>
        <v>#REF!</v>
      </c>
    </row>
    <row r="565" spans="10:12">
      <c r="J565" t="e" cm="1">
        <f t="array" ref="J565">IF(L565="Sin candidato","Sin candidato",
IF(L565="Directa",
INDEX(_xlfn._xlws.FILTER(#REF!,(#REF!=B565)*(#REF!=G565)*(#REF!&gt;0)),1),
_xlfn.LET(
_xlpm.candidatos,_xlfn._xlws.FILTER(#REF!,(#REF!=B565)*(#REF!=G565)*(#REF!&gt;0)),
_xlpm.asignados,COUNTIF($J$1:J564,_xlpm.candidatos),
INDEX(_xlpm.candidatos,MATCH(MIN(_xlpm.asignados),_xlpm.asignados,0))
)))</f>
        <v>#REF!</v>
      </c>
      <c r="K565" t="e">
        <f>COUNTIFS(#REF!,B565,#REF!,G565,#REF!,"&gt;0")</f>
        <v>#REF!</v>
      </c>
      <c r="L565" t="e">
        <f t="shared" si="8"/>
        <v>#REF!</v>
      </c>
    </row>
    <row r="566" spans="10:12">
      <c r="J566" t="e" cm="1">
        <f t="array" ref="J566">IF(L566="Sin candidato","Sin candidato",
IF(L566="Directa",
INDEX(_xlfn._xlws.FILTER(#REF!,(#REF!=B566)*(#REF!=G566)*(#REF!&gt;0)),1),
_xlfn.LET(
_xlpm.candidatos,_xlfn._xlws.FILTER(#REF!,(#REF!=B566)*(#REF!=G566)*(#REF!&gt;0)),
_xlpm.asignados,COUNTIF($J$1:J565,_xlpm.candidatos),
INDEX(_xlpm.candidatos,MATCH(MIN(_xlpm.asignados),_xlpm.asignados,0))
)))</f>
        <v>#REF!</v>
      </c>
      <c r="K566" t="e">
        <f>COUNTIFS(#REF!,B566,#REF!,G566,#REF!,"&gt;0")</f>
        <v>#REF!</v>
      </c>
      <c r="L566" t="e">
        <f t="shared" si="8"/>
        <v>#REF!</v>
      </c>
    </row>
    <row r="567" spans="10:12">
      <c r="J567" t="e" cm="1">
        <f t="array" ref="J567">IF(L567="Sin candidato","Sin candidato",
IF(L567="Directa",
INDEX(_xlfn._xlws.FILTER(#REF!,(#REF!=B567)*(#REF!=G567)*(#REF!&gt;0)),1),
_xlfn.LET(
_xlpm.candidatos,_xlfn._xlws.FILTER(#REF!,(#REF!=B567)*(#REF!=G567)*(#REF!&gt;0)),
_xlpm.asignados,COUNTIF($J$1:J566,_xlpm.candidatos),
INDEX(_xlpm.candidatos,MATCH(MIN(_xlpm.asignados),_xlpm.asignados,0))
)))</f>
        <v>#REF!</v>
      </c>
      <c r="K567" t="e">
        <f>COUNTIFS(#REF!,B567,#REF!,G567,#REF!,"&gt;0")</f>
        <v>#REF!</v>
      </c>
      <c r="L567" t="e">
        <f t="shared" si="8"/>
        <v>#REF!</v>
      </c>
    </row>
    <row r="568" spans="10:12">
      <c r="J568" t="e" cm="1">
        <f t="array" ref="J568">IF(L568="Sin candidato","Sin candidato",
IF(L568="Directa",
INDEX(_xlfn._xlws.FILTER(#REF!,(#REF!=B568)*(#REF!=G568)*(#REF!&gt;0)),1),
_xlfn.LET(
_xlpm.candidatos,_xlfn._xlws.FILTER(#REF!,(#REF!=B568)*(#REF!=G568)*(#REF!&gt;0)),
_xlpm.asignados,COUNTIF($J$1:J567,_xlpm.candidatos),
INDEX(_xlpm.candidatos,MATCH(MIN(_xlpm.asignados),_xlpm.asignados,0))
)))</f>
        <v>#REF!</v>
      </c>
      <c r="K568" t="e">
        <f>COUNTIFS(#REF!,B568,#REF!,G568,#REF!,"&gt;0")</f>
        <v>#REF!</v>
      </c>
      <c r="L568" t="e">
        <f t="shared" si="8"/>
        <v>#REF!</v>
      </c>
    </row>
    <row r="569" spans="10:12">
      <c r="J569" t="e" cm="1">
        <f t="array" ref="J569">IF(L569="Sin candidato","Sin candidato",
IF(L569="Directa",
INDEX(_xlfn._xlws.FILTER(#REF!,(#REF!=B569)*(#REF!=G569)*(#REF!&gt;0)),1),
_xlfn.LET(
_xlpm.candidatos,_xlfn._xlws.FILTER(#REF!,(#REF!=B569)*(#REF!=G569)*(#REF!&gt;0)),
_xlpm.asignados,COUNTIF($J$1:J568,_xlpm.candidatos),
INDEX(_xlpm.candidatos,MATCH(MIN(_xlpm.asignados),_xlpm.asignados,0))
)))</f>
        <v>#REF!</v>
      </c>
      <c r="K569" t="e">
        <f>COUNTIFS(#REF!,B569,#REF!,G569,#REF!,"&gt;0")</f>
        <v>#REF!</v>
      </c>
      <c r="L569" t="e">
        <f t="shared" si="8"/>
        <v>#REF!</v>
      </c>
    </row>
    <row r="570" spans="10:12">
      <c r="J570" t="e" cm="1">
        <f t="array" ref="J570">IF(L570="Sin candidato","Sin candidato",
IF(L570="Directa",
INDEX(_xlfn._xlws.FILTER(#REF!,(#REF!=B570)*(#REF!=G570)*(#REF!&gt;0)),1),
_xlfn.LET(
_xlpm.candidatos,_xlfn._xlws.FILTER(#REF!,(#REF!=B570)*(#REF!=G570)*(#REF!&gt;0)),
_xlpm.asignados,COUNTIF($J$1:J569,_xlpm.candidatos),
INDEX(_xlpm.candidatos,MATCH(MIN(_xlpm.asignados),_xlpm.asignados,0))
)))</f>
        <v>#REF!</v>
      </c>
      <c r="K570" t="e">
        <f>COUNTIFS(#REF!,B570,#REF!,G570,#REF!,"&gt;0")</f>
        <v>#REF!</v>
      </c>
      <c r="L570" t="e">
        <f t="shared" si="8"/>
        <v>#REF!</v>
      </c>
    </row>
    <row r="571" spans="10:12">
      <c r="J571" t="e" cm="1">
        <f t="array" ref="J571">IF(L571="Sin candidato","Sin candidato",
IF(L571="Directa",
INDEX(_xlfn._xlws.FILTER(#REF!,(#REF!=B571)*(#REF!=G571)*(#REF!&gt;0)),1),
_xlfn.LET(
_xlpm.candidatos,_xlfn._xlws.FILTER(#REF!,(#REF!=B571)*(#REF!=G571)*(#REF!&gt;0)),
_xlpm.asignados,COUNTIF($J$1:J570,_xlpm.candidatos),
INDEX(_xlpm.candidatos,MATCH(MIN(_xlpm.asignados),_xlpm.asignados,0))
)))</f>
        <v>#REF!</v>
      </c>
      <c r="K571" t="e">
        <f>COUNTIFS(#REF!,B571,#REF!,G571,#REF!,"&gt;0")</f>
        <v>#REF!</v>
      </c>
      <c r="L571" t="e">
        <f t="shared" si="8"/>
        <v>#REF!</v>
      </c>
    </row>
    <row r="572" spans="10:12">
      <c r="J572" t="e" cm="1">
        <f t="array" ref="J572">IF(L572="Sin candidato","Sin candidato",
IF(L572="Directa",
INDEX(_xlfn._xlws.FILTER(#REF!,(#REF!=B572)*(#REF!=G572)*(#REF!&gt;0)),1),
_xlfn.LET(
_xlpm.candidatos,_xlfn._xlws.FILTER(#REF!,(#REF!=B572)*(#REF!=G572)*(#REF!&gt;0)),
_xlpm.asignados,COUNTIF($J$1:J571,_xlpm.candidatos),
INDEX(_xlpm.candidatos,MATCH(MIN(_xlpm.asignados),_xlpm.asignados,0))
)))</f>
        <v>#REF!</v>
      </c>
      <c r="K572" t="e">
        <f>COUNTIFS(#REF!,B572,#REF!,G572,#REF!,"&gt;0")</f>
        <v>#REF!</v>
      </c>
      <c r="L572" t="e">
        <f t="shared" si="8"/>
        <v>#REF!</v>
      </c>
    </row>
    <row r="573" spans="10:12">
      <c r="J573" t="e" cm="1">
        <f t="array" ref="J573">IF(L573="Sin candidato","Sin candidato",
IF(L573="Directa",
INDEX(_xlfn._xlws.FILTER(#REF!,(#REF!=B573)*(#REF!=G573)*(#REF!&gt;0)),1),
_xlfn.LET(
_xlpm.candidatos,_xlfn._xlws.FILTER(#REF!,(#REF!=B573)*(#REF!=G573)*(#REF!&gt;0)),
_xlpm.asignados,COUNTIF($J$1:J572,_xlpm.candidatos),
INDEX(_xlpm.candidatos,MATCH(MIN(_xlpm.asignados),_xlpm.asignados,0))
)))</f>
        <v>#REF!</v>
      </c>
      <c r="K573" t="e">
        <f>COUNTIFS(#REF!,B573,#REF!,G573,#REF!,"&gt;0")</f>
        <v>#REF!</v>
      </c>
      <c r="L573" t="e">
        <f t="shared" si="8"/>
        <v>#REF!</v>
      </c>
    </row>
    <row r="574" spans="10:12">
      <c r="J574" t="e" cm="1">
        <f t="array" ref="J574">IF(L574="Sin candidato","Sin candidato",
IF(L574="Directa",
INDEX(_xlfn._xlws.FILTER(#REF!,(#REF!=B574)*(#REF!=G574)*(#REF!&gt;0)),1),
_xlfn.LET(
_xlpm.candidatos,_xlfn._xlws.FILTER(#REF!,(#REF!=B574)*(#REF!=G574)*(#REF!&gt;0)),
_xlpm.asignados,COUNTIF($J$1:J573,_xlpm.candidatos),
INDEX(_xlpm.candidatos,MATCH(MIN(_xlpm.asignados),_xlpm.asignados,0))
)))</f>
        <v>#REF!</v>
      </c>
      <c r="K574" t="e">
        <f>COUNTIFS(#REF!,B574,#REF!,G574,#REF!,"&gt;0")</f>
        <v>#REF!</v>
      </c>
      <c r="L574" t="e">
        <f t="shared" si="8"/>
        <v>#REF!</v>
      </c>
    </row>
    <row r="575" spans="10:12">
      <c r="J575" t="e" cm="1">
        <f t="array" ref="J575">IF(L575="Sin candidato","Sin candidato",
IF(L575="Directa",
INDEX(_xlfn._xlws.FILTER(#REF!,(#REF!=B575)*(#REF!=G575)*(#REF!&gt;0)),1),
_xlfn.LET(
_xlpm.candidatos,_xlfn._xlws.FILTER(#REF!,(#REF!=B575)*(#REF!=G575)*(#REF!&gt;0)),
_xlpm.asignados,COUNTIF($J$1:J574,_xlpm.candidatos),
INDEX(_xlpm.candidatos,MATCH(MIN(_xlpm.asignados),_xlpm.asignados,0))
)))</f>
        <v>#REF!</v>
      </c>
      <c r="K575" t="e">
        <f>COUNTIFS(#REF!,B575,#REF!,G575,#REF!,"&gt;0")</f>
        <v>#REF!</v>
      </c>
      <c r="L575" t="e">
        <f t="shared" si="8"/>
        <v>#REF!</v>
      </c>
    </row>
    <row r="576" spans="10:12">
      <c r="J576" t="e" cm="1">
        <f t="array" ref="J576">IF(L576="Sin candidato","Sin candidato",
IF(L576="Directa",
INDEX(_xlfn._xlws.FILTER(#REF!,(#REF!=B576)*(#REF!=G576)*(#REF!&gt;0)),1),
_xlfn.LET(
_xlpm.candidatos,_xlfn._xlws.FILTER(#REF!,(#REF!=B576)*(#REF!=G576)*(#REF!&gt;0)),
_xlpm.asignados,COUNTIF($J$1:J575,_xlpm.candidatos),
INDEX(_xlpm.candidatos,MATCH(MIN(_xlpm.asignados),_xlpm.asignados,0))
)))</f>
        <v>#REF!</v>
      </c>
      <c r="K576" t="e">
        <f>COUNTIFS(#REF!,B576,#REF!,G576,#REF!,"&gt;0")</f>
        <v>#REF!</v>
      </c>
      <c r="L576" t="e">
        <f t="shared" si="8"/>
        <v>#REF!</v>
      </c>
    </row>
    <row r="577" spans="10:12">
      <c r="J577" t="e" cm="1">
        <f t="array" ref="J577">IF(L577="Sin candidato","Sin candidato",
IF(L577="Directa",
INDEX(_xlfn._xlws.FILTER(#REF!,(#REF!=B577)*(#REF!=G577)*(#REF!&gt;0)),1),
_xlfn.LET(
_xlpm.candidatos,_xlfn._xlws.FILTER(#REF!,(#REF!=B577)*(#REF!=G577)*(#REF!&gt;0)),
_xlpm.asignados,COUNTIF($J$1:J576,_xlpm.candidatos),
INDEX(_xlpm.candidatos,MATCH(MIN(_xlpm.asignados),_xlpm.asignados,0))
)))</f>
        <v>#REF!</v>
      </c>
      <c r="K577" t="e">
        <f>COUNTIFS(#REF!,B577,#REF!,G577,#REF!,"&gt;0")</f>
        <v>#REF!</v>
      </c>
      <c r="L577" t="e">
        <f t="shared" si="8"/>
        <v>#REF!</v>
      </c>
    </row>
    <row r="578" spans="10:12">
      <c r="J578" t="e" cm="1">
        <f t="array" ref="J578">IF(L578="Sin candidato","Sin candidato",
IF(L578="Directa",
INDEX(_xlfn._xlws.FILTER(#REF!,(#REF!=B578)*(#REF!=G578)*(#REF!&gt;0)),1),
_xlfn.LET(
_xlpm.candidatos,_xlfn._xlws.FILTER(#REF!,(#REF!=B578)*(#REF!=G578)*(#REF!&gt;0)),
_xlpm.asignados,COUNTIF($J$1:J577,_xlpm.candidatos),
INDEX(_xlpm.candidatos,MATCH(MIN(_xlpm.asignados),_xlpm.asignados,0))
)))</f>
        <v>#REF!</v>
      </c>
      <c r="K578" t="e">
        <f>COUNTIFS(#REF!,B578,#REF!,G578,#REF!,"&gt;0")</f>
        <v>#REF!</v>
      </c>
      <c r="L578" t="e">
        <f t="shared" si="8"/>
        <v>#REF!</v>
      </c>
    </row>
    <row r="579" spans="10:12">
      <c r="J579" t="e" cm="1">
        <f t="array" ref="J579">IF(L579="Sin candidato","Sin candidato",
IF(L579="Directa",
INDEX(_xlfn._xlws.FILTER(#REF!,(#REF!=B579)*(#REF!=G579)*(#REF!&gt;0)),1),
_xlfn.LET(
_xlpm.candidatos,_xlfn._xlws.FILTER(#REF!,(#REF!=B579)*(#REF!=G579)*(#REF!&gt;0)),
_xlpm.asignados,COUNTIF($J$1:J578,_xlpm.candidatos),
INDEX(_xlpm.candidatos,MATCH(MIN(_xlpm.asignados),_xlpm.asignados,0))
)))</f>
        <v>#REF!</v>
      </c>
      <c r="K579" t="e">
        <f>COUNTIFS(#REF!,B579,#REF!,G579,#REF!,"&gt;0")</f>
        <v>#REF!</v>
      </c>
      <c r="L579" t="e">
        <f t="shared" ref="L579:L642" si="9">IF(K579=0,"Sin candidato",IF(K579=1,"Directa","Balancear"))</f>
        <v>#REF!</v>
      </c>
    </row>
    <row r="580" spans="10:12">
      <c r="J580" t="e" cm="1">
        <f t="array" ref="J580">IF(L580="Sin candidato","Sin candidato",
IF(L580="Directa",
INDEX(_xlfn._xlws.FILTER(#REF!,(#REF!=B580)*(#REF!=G580)*(#REF!&gt;0)),1),
_xlfn.LET(
_xlpm.candidatos,_xlfn._xlws.FILTER(#REF!,(#REF!=B580)*(#REF!=G580)*(#REF!&gt;0)),
_xlpm.asignados,COUNTIF($J$1:J579,_xlpm.candidatos),
INDEX(_xlpm.candidatos,MATCH(MIN(_xlpm.asignados),_xlpm.asignados,0))
)))</f>
        <v>#REF!</v>
      </c>
      <c r="K580" t="e">
        <f>COUNTIFS(#REF!,B580,#REF!,G580,#REF!,"&gt;0")</f>
        <v>#REF!</v>
      </c>
      <c r="L580" t="e">
        <f t="shared" si="9"/>
        <v>#REF!</v>
      </c>
    </row>
    <row r="581" spans="10:12">
      <c r="J581" t="e" cm="1">
        <f t="array" ref="J581">IF(L581="Sin candidato","Sin candidato",
IF(L581="Directa",
INDEX(_xlfn._xlws.FILTER(#REF!,(#REF!=B581)*(#REF!=G581)*(#REF!&gt;0)),1),
_xlfn.LET(
_xlpm.candidatos,_xlfn._xlws.FILTER(#REF!,(#REF!=B581)*(#REF!=G581)*(#REF!&gt;0)),
_xlpm.asignados,COUNTIF($J$1:J580,_xlpm.candidatos),
INDEX(_xlpm.candidatos,MATCH(MIN(_xlpm.asignados),_xlpm.asignados,0))
)))</f>
        <v>#REF!</v>
      </c>
      <c r="K581" t="e">
        <f>COUNTIFS(#REF!,B581,#REF!,G581,#REF!,"&gt;0")</f>
        <v>#REF!</v>
      </c>
      <c r="L581" t="e">
        <f t="shared" si="9"/>
        <v>#REF!</v>
      </c>
    </row>
    <row r="582" spans="10:12">
      <c r="J582" t="e" cm="1">
        <f t="array" ref="J582">IF(L582="Sin candidato","Sin candidato",
IF(L582="Directa",
INDEX(_xlfn._xlws.FILTER(#REF!,(#REF!=B582)*(#REF!=G582)*(#REF!&gt;0)),1),
_xlfn.LET(
_xlpm.candidatos,_xlfn._xlws.FILTER(#REF!,(#REF!=B582)*(#REF!=G582)*(#REF!&gt;0)),
_xlpm.asignados,COUNTIF($J$1:J581,_xlpm.candidatos),
INDEX(_xlpm.candidatos,MATCH(MIN(_xlpm.asignados),_xlpm.asignados,0))
)))</f>
        <v>#REF!</v>
      </c>
      <c r="K582" t="e">
        <f>COUNTIFS(#REF!,B582,#REF!,G582,#REF!,"&gt;0")</f>
        <v>#REF!</v>
      </c>
      <c r="L582" t="e">
        <f t="shared" si="9"/>
        <v>#REF!</v>
      </c>
    </row>
    <row r="583" spans="10:12">
      <c r="J583" t="e" cm="1">
        <f t="array" ref="J583">IF(L583="Sin candidato","Sin candidato",
IF(L583="Directa",
INDEX(_xlfn._xlws.FILTER(#REF!,(#REF!=B583)*(#REF!=G583)*(#REF!&gt;0)),1),
_xlfn.LET(
_xlpm.candidatos,_xlfn._xlws.FILTER(#REF!,(#REF!=B583)*(#REF!=G583)*(#REF!&gt;0)),
_xlpm.asignados,COUNTIF($J$1:J582,_xlpm.candidatos),
INDEX(_xlpm.candidatos,MATCH(MIN(_xlpm.asignados),_xlpm.asignados,0))
)))</f>
        <v>#REF!</v>
      </c>
      <c r="K583" t="e">
        <f>COUNTIFS(#REF!,B583,#REF!,G583,#REF!,"&gt;0")</f>
        <v>#REF!</v>
      </c>
      <c r="L583" t="e">
        <f t="shared" si="9"/>
        <v>#REF!</v>
      </c>
    </row>
    <row r="584" spans="10:12">
      <c r="J584" t="e" cm="1">
        <f t="array" ref="J584">IF(L584="Sin candidato","Sin candidato",
IF(L584="Directa",
INDEX(_xlfn._xlws.FILTER(#REF!,(#REF!=B584)*(#REF!=G584)*(#REF!&gt;0)),1),
_xlfn.LET(
_xlpm.candidatos,_xlfn._xlws.FILTER(#REF!,(#REF!=B584)*(#REF!=G584)*(#REF!&gt;0)),
_xlpm.asignados,COUNTIF($J$1:J583,_xlpm.candidatos),
INDEX(_xlpm.candidatos,MATCH(MIN(_xlpm.asignados),_xlpm.asignados,0))
)))</f>
        <v>#REF!</v>
      </c>
      <c r="K584" t="e">
        <f>COUNTIFS(#REF!,B584,#REF!,G584,#REF!,"&gt;0")</f>
        <v>#REF!</v>
      </c>
      <c r="L584" t="e">
        <f t="shared" si="9"/>
        <v>#REF!</v>
      </c>
    </row>
    <row r="585" spans="10:12">
      <c r="J585" t="e" cm="1">
        <f t="array" ref="J585">IF(L585="Sin candidato","Sin candidato",
IF(L585="Directa",
INDEX(_xlfn._xlws.FILTER(#REF!,(#REF!=B585)*(#REF!=G585)*(#REF!&gt;0)),1),
_xlfn.LET(
_xlpm.candidatos,_xlfn._xlws.FILTER(#REF!,(#REF!=B585)*(#REF!=G585)*(#REF!&gt;0)),
_xlpm.asignados,COUNTIF($J$1:J584,_xlpm.candidatos),
INDEX(_xlpm.candidatos,MATCH(MIN(_xlpm.asignados),_xlpm.asignados,0))
)))</f>
        <v>#REF!</v>
      </c>
      <c r="K585" t="e">
        <f>COUNTIFS(#REF!,B585,#REF!,G585,#REF!,"&gt;0")</f>
        <v>#REF!</v>
      </c>
      <c r="L585" t="e">
        <f t="shared" si="9"/>
        <v>#REF!</v>
      </c>
    </row>
    <row r="586" spans="10:12">
      <c r="J586" t="e" cm="1">
        <f t="array" ref="J586">IF(L586="Sin candidato","Sin candidato",
IF(L586="Directa",
INDEX(_xlfn._xlws.FILTER(#REF!,(#REF!=B586)*(#REF!=G586)*(#REF!&gt;0)),1),
_xlfn.LET(
_xlpm.candidatos,_xlfn._xlws.FILTER(#REF!,(#REF!=B586)*(#REF!=G586)*(#REF!&gt;0)),
_xlpm.asignados,COUNTIF($J$1:J585,_xlpm.candidatos),
INDEX(_xlpm.candidatos,MATCH(MIN(_xlpm.asignados),_xlpm.asignados,0))
)))</f>
        <v>#REF!</v>
      </c>
      <c r="K586" t="e">
        <f>COUNTIFS(#REF!,B586,#REF!,G586,#REF!,"&gt;0")</f>
        <v>#REF!</v>
      </c>
      <c r="L586" t="e">
        <f t="shared" si="9"/>
        <v>#REF!</v>
      </c>
    </row>
    <row r="587" spans="10:12">
      <c r="J587" t="e" cm="1">
        <f t="array" ref="J587">IF(L587="Sin candidato","Sin candidato",
IF(L587="Directa",
INDEX(_xlfn._xlws.FILTER(#REF!,(#REF!=B587)*(#REF!=G587)*(#REF!&gt;0)),1),
_xlfn.LET(
_xlpm.candidatos,_xlfn._xlws.FILTER(#REF!,(#REF!=B587)*(#REF!=G587)*(#REF!&gt;0)),
_xlpm.asignados,COUNTIF($J$1:J586,_xlpm.candidatos),
INDEX(_xlpm.candidatos,MATCH(MIN(_xlpm.asignados),_xlpm.asignados,0))
)))</f>
        <v>#REF!</v>
      </c>
      <c r="K587" t="e">
        <f>COUNTIFS(#REF!,B587,#REF!,G587,#REF!,"&gt;0")</f>
        <v>#REF!</v>
      </c>
      <c r="L587" t="e">
        <f t="shared" si="9"/>
        <v>#REF!</v>
      </c>
    </row>
    <row r="588" spans="10:12">
      <c r="J588" t="e" cm="1">
        <f t="array" ref="J588">IF(L588="Sin candidato","Sin candidato",
IF(L588="Directa",
INDEX(_xlfn._xlws.FILTER(#REF!,(#REF!=B588)*(#REF!=G588)*(#REF!&gt;0)),1),
_xlfn.LET(
_xlpm.candidatos,_xlfn._xlws.FILTER(#REF!,(#REF!=B588)*(#REF!=G588)*(#REF!&gt;0)),
_xlpm.asignados,COUNTIF($J$1:J587,_xlpm.candidatos),
INDEX(_xlpm.candidatos,MATCH(MIN(_xlpm.asignados),_xlpm.asignados,0))
)))</f>
        <v>#REF!</v>
      </c>
      <c r="K588" t="e">
        <f>COUNTIFS(#REF!,B588,#REF!,G588,#REF!,"&gt;0")</f>
        <v>#REF!</v>
      </c>
      <c r="L588" t="e">
        <f t="shared" si="9"/>
        <v>#REF!</v>
      </c>
    </row>
    <row r="589" spans="10:12">
      <c r="J589" t="e" cm="1">
        <f t="array" ref="J589">IF(L589="Sin candidato","Sin candidato",
IF(L589="Directa",
INDEX(_xlfn._xlws.FILTER(#REF!,(#REF!=B589)*(#REF!=G589)*(#REF!&gt;0)),1),
_xlfn.LET(
_xlpm.candidatos,_xlfn._xlws.FILTER(#REF!,(#REF!=B589)*(#REF!=G589)*(#REF!&gt;0)),
_xlpm.asignados,COUNTIF($J$1:J588,_xlpm.candidatos),
INDEX(_xlpm.candidatos,MATCH(MIN(_xlpm.asignados),_xlpm.asignados,0))
)))</f>
        <v>#REF!</v>
      </c>
      <c r="K589" t="e">
        <f>COUNTIFS(#REF!,B589,#REF!,G589,#REF!,"&gt;0")</f>
        <v>#REF!</v>
      </c>
      <c r="L589" t="e">
        <f t="shared" si="9"/>
        <v>#REF!</v>
      </c>
    </row>
    <row r="590" spans="10:12">
      <c r="J590" t="e" cm="1">
        <f t="array" ref="J590">IF(L590="Sin candidato","Sin candidato",
IF(L590="Directa",
INDEX(_xlfn._xlws.FILTER(#REF!,(#REF!=B590)*(#REF!=G590)*(#REF!&gt;0)),1),
_xlfn.LET(
_xlpm.candidatos,_xlfn._xlws.FILTER(#REF!,(#REF!=B590)*(#REF!=G590)*(#REF!&gt;0)),
_xlpm.asignados,COUNTIF($J$1:J589,_xlpm.candidatos),
INDEX(_xlpm.candidatos,MATCH(MIN(_xlpm.asignados),_xlpm.asignados,0))
)))</f>
        <v>#REF!</v>
      </c>
      <c r="K590" t="e">
        <f>COUNTIFS(#REF!,B590,#REF!,G590,#REF!,"&gt;0")</f>
        <v>#REF!</v>
      </c>
      <c r="L590" t="e">
        <f t="shared" si="9"/>
        <v>#REF!</v>
      </c>
    </row>
    <row r="591" spans="10:12">
      <c r="J591" t="e" cm="1">
        <f t="array" ref="J591">IF(L591="Sin candidato","Sin candidato",
IF(L591="Directa",
INDEX(_xlfn._xlws.FILTER(#REF!,(#REF!=B591)*(#REF!=G591)*(#REF!&gt;0)),1),
_xlfn.LET(
_xlpm.candidatos,_xlfn._xlws.FILTER(#REF!,(#REF!=B591)*(#REF!=G591)*(#REF!&gt;0)),
_xlpm.asignados,COUNTIF($J$1:J590,_xlpm.candidatos),
INDEX(_xlpm.candidatos,MATCH(MIN(_xlpm.asignados),_xlpm.asignados,0))
)))</f>
        <v>#REF!</v>
      </c>
      <c r="K591" t="e">
        <f>COUNTIFS(#REF!,B591,#REF!,G591,#REF!,"&gt;0")</f>
        <v>#REF!</v>
      </c>
      <c r="L591" t="e">
        <f t="shared" si="9"/>
        <v>#REF!</v>
      </c>
    </row>
    <row r="592" spans="10:12">
      <c r="J592" t="e" cm="1">
        <f t="array" ref="J592">IF(L592="Sin candidato","Sin candidato",
IF(L592="Directa",
INDEX(_xlfn._xlws.FILTER(#REF!,(#REF!=B592)*(#REF!=G592)*(#REF!&gt;0)),1),
_xlfn.LET(
_xlpm.candidatos,_xlfn._xlws.FILTER(#REF!,(#REF!=B592)*(#REF!=G592)*(#REF!&gt;0)),
_xlpm.asignados,COUNTIF($J$1:J591,_xlpm.candidatos),
INDEX(_xlpm.candidatos,MATCH(MIN(_xlpm.asignados),_xlpm.asignados,0))
)))</f>
        <v>#REF!</v>
      </c>
      <c r="K592" t="e">
        <f>COUNTIFS(#REF!,B592,#REF!,G592,#REF!,"&gt;0")</f>
        <v>#REF!</v>
      </c>
      <c r="L592" t="e">
        <f t="shared" si="9"/>
        <v>#REF!</v>
      </c>
    </row>
    <row r="593" spans="10:12">
      <c r="J593" t="e" cm="1">
        <f t="array" ref="J593">IF(L593="Sin candidato","Sin candidato",
IF(L593="Directa",
INDEX(_xlfn._xlws.FILTER(#REF!,(#REF!=B593)*(#REF!=G593)*(#REF!&gt;0)),1),
_xlfn.LET(
_xlpm.candidatos,_xlfn._xlws.FILTER(#REF!,(#REF!=B593)*(#REF!=G593)*(#REF!&gt;0)),
_xlpm.asignados,COUNTIF($J$1:J592,_xlpm.candidatos),
INDEX(_xlpm.candidatos,MATCH(MIN(_xlpm.asignados),_xlpm.asignados,0))
)))</f>
        <v>#REF!</v>
      </c>
      <c r="K593" t="e">
        <f>COUNTIFS(#REF!,B593,#REF!,G593,#REF!,"&gt;0")</f>
        <v>#REF!</v>
      </c>
      <c r="L593" t="e">
        <f t="shared" si="9"/>
        <v>#REF!</v>
      </c>
    </row>
    <row r="594" spans="10:12">
      <c r="J594" t="e" cm="1">
        <f t="array" ref="J594">IF(L594="Sin candidato","Sin candidato",
IF(L594="Directa",
INDEX(_xlfn._xlws.FILTER(#REF!,(#REF!=B594)*(#REF!=G594)*(#REF!&gt;0)),1),
_xlfn.LET(
_xlpm.candidatos,_xlfn._xlws.FILTER(#REF!,(#REF!=B594)*(#REF!=G594)*(#REF!&gt;0)),
_xlpm.asignados,COUNTIF($J$1:J593,_xlpm.candidatos),
INDEX(_xlpm.candidatos,MATCH(MIN(_xlpm.asignados),_xlpm.asignados,0))
)))</f>
        <v>#REF!</v>
      </c>
      <c r="K594" t="e">
        <f>COUNTIFS(#REF!,B594,#REF!,G594,#REF!,"&gt;0")</f>
        <v>#REF!</v>
      </c>
      <c r="L594" t="e">
        <f t="shared" si="9"/>
        <v>#REF!</v>
      </c>
    </row>
    <row r="595" spans="10:12">
      <c r="J595" t="e" cm="1">
        <f t="array" ref="J595">IF(L595="Sin candidato","Sin candidato",
IF(L595="Directa",
INDEX(_xlfn._xlws.FILTER(#REF!,(#REF!=B595)*(#REF!=G595)*(#REF!&gt;0)),1),
_xlfn.LET(
_xlpm.candidatos,_xlfn._xlws.FILTER(#REF!,(#REF!=B595)*(#REF!=G595)*(#REF!&gt;0)),
_xlpm.asignados,COUNTIF($J$1:J594,_xlpm.candidatos),
INDEX(_xlpm.candidatos,MATCH(MIN(_xlpm.asignados),_xlpm.asignados,0))
)))</f>
        <v>#REF!</v>
      </c>
      <c r="K595" t="e">
        <f>COUNTIFS(#REF!,B595,#REF!,G595,#REF!,"&gt;0")</f>
        <v>#REF!</v>
      </c>
      <c r="L595" t="e">
        <f t="shared" si="9"/>
        <v>#REF!</v>
      </c>
    </row>
    <row r="596" spans="10:12">
      <c r="J596" t="e" cm="1">
        <f t="array" ref="J596">IF(L596="Sin candidato","Sin candidato",
IF(L596="Directa",
INDEX(_xlfn._xlws.FILTER(#REF!,(#REF!=B596)*(#REF!=G596)*(#REF!&gt;0)),1),
_xlfn.LET(
_xlpm.candidatos,_xlfn._xlws.FILTER(#REF!,(#REF!=B596)*(#REF!=G596)*(#REF!&gt;0)),
_xlpm.asignados,COUNTIF($J$1:J595,_xlpm.candidatos),
INDEX(_xlpm.candidatos,MATCH(MIN(_xlpm.asignados),_xlpm.asignados,0))
)))</f>
        <v>#REF!</v>
      </c>
      <c r="K596" t="e">
        <f>COUNTIFS(#REF!,B596,#REF!,G596,#REF!,"&gt;0")</f>
        <v>#REF!</v>
      </c>
      <c r="L596" t="e">
        <f t="shared" si="9"/>
        <v>#REF!</v>
      </c>
    </row>
    <row r="597" spans="10:12">
      <c r="J597" t="e" cm="1">
        <f t="array" ref="J597">IF(L597="Sin candidato","Sin candidato",
IF(L597="Directa",
INDEX(_xlfn._xlws.FILTER(#REF!,(#REF!=B597)*(#REF!=G597)*(#REF!&gt;0)),1),
_xlfn.LET(
_xlpm.candidatos,_xlfn._xlws.FILTER(#REF!,(#REF!=B597)*(#REF!=G597)*(#REF!&gt;0)),
_xlpm.asignados,COUNTIF($J$1:J596,_xlpm.candidatos),
INDEX(_xlpm.candidatos,MATCH(MIN(_xlpm.asignados),_xlpm.asignados,0))
)))</f>
        <v>#REF!</v>
      </c>
      <c r="K597" t="e">
        <f>COUNTIFS(#REF!,B597,#REF!,G597,#REF!,"&gt;0")</f>
        <v>#REF!</v>
      </c>
      <c r="L597" t="e">
        <f t="shared" si="9"/>
        <v>#REF!</v>
      </c>
    </row>
    <row r="598" spans="10:12">
      <c r="J598" t="e" cm="1">
        <f t="array" ref="J598">IF(L598="Sin candidato","Sin candidato",
IF(L598="Directa",
INDEX(_xlfn._xlws.FILTER(#REF!,(#REF!=B598)*(#REF!=G598)*(#REF!&gt;0)),1),
_xlfn.LET(
_xlpm.candidatos,_xlfn._xlws.FILTER(#REF!,(#REF!=B598)*(#REF!=G598)*(#REF!&gt;0)),
_xlpm.asignados,COUNTIF($J$1:J597,_xlpm.candidatos),
INDEX(_xlpm.candidatos,MATCH(MIN(_xlpm.asignados),_xlpm.asignados,0))
)))</f>
        <v>#REF!</v>
      </c>
      <c r="K598" t="e">
        <f>COUNTIFS(#REF!,B598,#REF!,G598,#REF!,"&gt;0")</f>
        <v>#REF!</v>
      </c>
      <c r="L598" t="e">
        <f t="shared" si="9"/>
        <v>#REF!</v>
      </c>
    </row>
    <row r="599" spans="10:12">
      <c r="J599" t="e" cm="1">
        <f t="array" ref="J599">IF(L599="Sin candidato","Sin candidato",
IF(L599="Directa",
INDEX(_xlfn._xlws.FILTER(#REF!,(#REF!=B599)*(#REF!=G599)*(#REF!&gt;0)),1),
_xlfn.LET(
_xlpm.candidatos,_xlfn._xlws.FILTER(#REF!,(#REF!=B599)*(#REF!=G599)*(#REF!&gt;0)),
_xlpm.asignados,COUNTIF($J$1:J598,_xlpm.candidatos),
INDEX(_xlpm.candidatos,MATCH(MIN(_xlpm.asignados),_xlpm.asignados,0))
)))</f>
        <v>#REF!</v>
      </c>
      <c r="K599" t="e">
        <f>COUNTIFS(#REF!,B599,#REF!,G599,#REF!,"&gt;0")</f>
        <v>#REF!</v>
      </c>
      <c r="L599" t="e">
        <f t="shared" si="9"/>
        <v>#REF!</v>
      </c>
    </row>
    <row r="600" spans="10:12">
      <c r="J600" t="e" cm="1">
        <f t="array" ref="J600">IF(L600="Sin candidato","Sin candidato",
IF(L600="Directa",
INDEX(_xlfn._xlws.FILTER(#REF!,(#REF!=B600)*(#REF!=G600)*(#REF!&gt;0)),1),
_xlfn.LET(
_xlpm.candidatos,_xlfn._xlws.FILTER(#REF!,(#REF!=B600)*(#REF!=G600)*(#REF!&gt;0)),
_xlpm.asignados,COUNTIF($J$1:J599,_xlpm.candidatos),
INDEX(_xlpm.candidatos,MATCH(MIN(_xlpm.asignados),_xlpm.asignados,0))
)))</f>
        <v>#REF!</v>
      </c>
      <c r="K600" t="e">
        <f>COUNTIFS(#REF!,B600,#REF!,G600,#REF!,"&gt;0")</f>
        <v>#REF!</v>
      </c>
      <c r="L600" t="e">
        <f t="shared" si="9"/>
        <v>#REF!</v>
      </c>
    </row>
    <row r="601" spans="10:12">
      <c r="J601" t="e" cm="1">
        <f t="array" ref="J601">IF(L601="Sin candidato","Sin candidato",
IF(L601="Directa",
INDEX(_xlfn._xlws.FILTER(#REF!,(#REF!=B601)*(#REF!=G601)*(#REF!&gt;0)),1),
_xlfn.LET(
_xlpm.candidatos,_xlfn._xlws.FILTER(#REF!,(#REF!=B601)*(#REF!=G601)*(#REF!&gt;0)),
_xlpm.asignados,COUNTIF($J$1:J600,_xlpm.candidatos),
INDEX(_xlpm.candidatos,MATCH(MIN(_xlpm.asignados),_xlpm.asignados,0))
)))</f>
        <v>#REF!</v>
      </c>
      <c r="K601" t="e">
        <f>COUNTIFS(#REF!,B601,#REF!,G601,#REF!,"&gt;0")</f>
        <v>#REF!</v>
      </c>
      <c r="L601" t="e">
        <f t="shared" si="9"/>
        <v>#REF!</v>
      </c>
    </row>
    <row r="602" spans="10:12">
      <c r="J602" t="e" cm="1">
        <f t="array" ref="J602">IF(L602="Sin candidato","Sin candidato",
IF(L602="Directa",
INDEX(_xlfn._xlws.FILTER(#REF!,(#REF!=B602)*(#REF!=G602)*(#REF!&gt;0)),1),
_xlfn.LET(
_xlpm.candidatos,_xlfn._xlws.FILTER(#REF!,(#REF!=B602)*(#REF!=G602)*(#REF!&gt;0)),
_xlpm.asignados,COUNTIF($J$1:J601,_xlpm.candidatos),
INDEX(_xlpm.candidatos,MATCH(MIN(_xlpm.asignados),_xlpm.asignados,0))
)))</f>
        <v>#REF!</v>
      </c>
      <c r="K602" t="e">
        <f>COUNTIFS(#REF!,B602,#REF!,G602,#REF!,"&gt;0")</f>
        <v>#REF!</v>
      </c>
      <c r="L602" t="e">
        <f t="shared" si="9"/>
        <v>#REF!</v>
      </c>
    </row>
    <row r="603" spans="10:12">
      <c r="J603" t="e" cm="1">
        <f t="array" ref="J603">IF(L603="Sin candidato","Sin candidato",
IF(L603="Directa",
INDEX(_xlfn._xlws.FILTER(#REF!,(#REF!=B603)*(#REF!=G603)*(#REF!&gt;0)),1),
_xlfn.LET(
_xlpm.candidatos,_xlfn._xlws.FILTER(#REF!,(#REF!=B603)*(#REF!=G603)*(#REF!&gt;0)),
_xlpm.asignados,COUNTIF($J$1:J602,_xlpm.candidatos),
INDEX(_xlpm.candidatos,MATCH(MIN(_xlpm.asignados),_xlpm.asignados,0))
)))</f>
        <v>#REF!</v>
      </c>
      <c r="K603" t="e">
        <f>COUNTIFS(#REF!,B603,#REF!,G603,#REF!,"&gt;0")</f>
        <v>#REF!</v>
      </c>
      <c r="L603" t="e">
        <f t="shared" si="9"/>
        <v>#REF!</v>
      </c>
    </row>
    <row r="604" spans="10:12">
      <c r="J604" t="e" cm="1">
        <f t="array" ref="J604">IF(L604="Sin candidato","Sin candidato",
IF(L604="Directa",
INDEX(_xlfn._xlws.FILTER(#REF!,(#REF!=B604)*(#REF!=G604)*(#REF!&gt;0)),1),
_xlfn.LET(
_xlpm.candidatos,_xlfn._xlws.FILTER(#REF!,(#REF!=B604)*(#REF!=G604)*(#REF!&gt;0)),
_xlpm.asignados,COUNTIF($J$1:J603,_xlpm.candidatos),
INDEX(_xlpm.candidatos,MATCH(MIN(_xlpm.asignados),_xlpm.asignados,0))
)))</f>
        <v>#REF!</v>
      </c>
      <c r="K604" t="e">
        <f>COUNTIFS(#REF!,B604,#REF!,G604,#REF!,"&gt;0")</f>
        <v>#REF!</v>
      </c>
      <c r="L604" t="e">
        <f t="shared" si="9"/>
        <v>#REF!</v>
      </c>
    </row>
    <row r="605" spans="10:12">
      <c r="J605" t="e" cm="1">
        <f t="array" ref="J605">IF(L605="Sin candidato","Sin candidato",
IF(L605="Directa",
INDEX(_xlfn._xlws.FILTER(#REF!,(#REF!=B605)*(#REF!=G605)*(#REF!&gt;0)),1),
_xlfn.LET(
_xlpm.candidatos,_xlfn._xlws.FILTER(#REF!,(#REF!=B605)*(#REF!=G605)*(#REF!&gt;0)),
_xlpm.asignados,COUNTIF($J$1:J604,_xlpm.candidatos),
INDEX(_xlpm.candidatos,MATCH(MIN(_xlpm.asignados),_xlpm.asignados,0))
)))</f>
        <v>#REF!</v>
      </c>
      <c r="K605" t="e">
        <f>COUNTIFS(#REF!,B605,#REF!,G605,#REF!,"&gt;0")</f>
        <v>#REF!</v>
      </c>
      <c r="L605" t="e">
        <f t="shared" si="9"/>
        <v>#REF!</v>
      </c>
    </row>
    <row r="606" spans="10:12">
      <c r="J606" t="e" cm="1">
        <f t="array" ref="J606">IF(L606="Sin candidato","Sin candidato",
IF(L606="Directa",
INDEX(_xlfn._xlws.FILTER(#REF!,(#REF!=B606)*(#REF!=G606)*(#REF!&gt;0)),1),
_xlfn.LET(
_xlpm.candidatos,_xlfn._xlws.FILTER(#REF!,(#REF!=B606)*(#REF!=G606)*(#REF!&gt;0)),
_xlpm.asignados,COUNTIF($J$1:J605,_xlpm.candidatos),
INDEX(_xlpm.candidatos,MATCH(MIN(_xlpm.asignados),_xlpm.asignados,0))
)))</f>
        <v>#REF!</v>
      </c>
      <c r="K606" t="e">
        <f>COUNTIFS(#REF!,B606,#REF!,G606,#REF!,"&gt;0")</f>
        <v>#REF!</v>
      </c>
      <c r="L606" t="e">
        <f t="shared" si="9"/>
        <v>#REF!</v>
      </c>
    </row>
    <row r="607" spans="10:12">
      <c r="J607" t="e" cm="1">
        <f t="array" ref="J607">IF(L607="Sin candidato","Sin candidato",
IF(L607="Directa",
INDEX(_xlfn._xlws.FILTER(#REF!,(#REF!=B607)*(#REF!=G607)*(#REF!&gt;0)),1),
_xlfn.LET(
_xlpm.candidatos,_xlfn._xlws.FILTER(#REF!,(#REF!=B607)*(#REF!=G607)*(#REF!&gt;0)),
_xlpm.asignados,COUNTIF($J$1:J606,_xlpm.candidatos),
INDEX(_xlpm.candidatos,MATCH(MIN(_xlpm.asignados),_xlpm.asignados,0))
)))</f>
        <v>#REF!</v>
      </c>
      <c r="K607" t="e">
        <f>COUNTIFS(#REF!,B607,#REF!,G607,#REF!,"&gt;0")</f>
        <v>#REF!</v>
      </c>
      <c r="L607" t="e">
        <f t="shared" si="9"/>
        <v>#REF!</v>
      </c>
    </row>
    <row r="608" spans="10:12">
      <c r="J608" t="e" cm="1">
        <f t="array" ref="J608">IF(L608="Sin candidato","Sin candidato",
IF(L608="Directa",
INDEX(_xlfn._xlws.FILTER(#REF!,(#REF!=B608)*(#REF!=G608)*(#REF!&gt;0)),1),
_xlfn.LET(
_xlpm.candidatos,_xlfn._xlws.FILTER(#REF!,(#REF!=B608)*(#REF!=G608)*(#REF!&gt;0)),
_xlpm.asignados,COUNTIF($J$1:J607,_xlpm.candidatos),
INDEX(_xlpm.candidatos,MATCH(MIN(_xlpm.asignados),_xlpm.asignados,0))
)))</f>
        <v>#REF!</v>
      </c>
      <c r="K608" t="e">
        <f>COUNTIFS(#REF!,B608,#REF!,G608,#REF!,"&gt;0")</f>
        <v>#REF!</v>
      </c>
      <c r="L608" t="e">
        <f t="shared" si="9"/>
        <v>#REF!</v>
      </c>
    </row>
    <row r="609" spans="10:12">
      <c r="J609" t="e" cm="1">
        <f t="array" ref="J609">IF(L609="Sin candidato","Sin candidato",
IF(L609="Directa",
INDEX(_xlfn._xlws.FILTER(#REF!,(#REF!=B609)*(#REF!=G609)*(#REF!&gt;0)),1),
_xlfn.LET(
_xlpm.candidatos,_xlfn._xlws.FILTER(#REF!,(#REF!=B609)*(#REF!=G609)*(#REF!&gt;0)),
_xlpm.asignados,COUNTIF($J$1:J608,_xlpm.candidatos),
INDEX(_xlpm.candidatos,MATCH(MIN(_xlpm.asignados),_xlpm.asignados,0))
)))</f>
        <v>#REF!</v>
      </c>
      <c r="K609" t="e">
        <f>COUNTIFS(#REF!,B609,#REF!,G609,#REF!,"&gt;0")</f>
        <v>#REF!</v>
      </c>
      <c r="L609" t="e">
        <f t="shared" si="9"/>
        <v>#REF!</v>
      </c>
    </row>
    <row r="610" spans="10:12">
      <c r="J610" t="e" cm="1">
        <f t="array" ref="J610">IF(L610="Sin candidato","Sin candidato",
IF(L610="Directa",
INDEX(_xlfn._xlws.FILTER(#REF!,(#REF!=B610)*(#REF!=G610)*(#REF!&gt;0)),1),
_xlfn.LET(
_xlpm.candidatos,_xlfn._xlws.FILTER(#REF!,(#REF!=B610)*(#REF!=G610)*(#REF!&gt;0)),
_xlpm.asignados,COUNTIF($J$1:J609,_xlpm.candidatos),
INDEX(_xlpm.candidatos,MATCH(MIN(_xlpm.asignados),_xlpm.asignados,0))
)))</f>
        <v>#REF!</v>
      </c>
      <c r="K610" t="e">
        <f>COUNTIFS(#REF!,B610,#REF!,G610,#REF!,"&gt;0")</f>
        <v>#REF!</v>
      </c>
      <c r="L610" t="e">
        <f t="shared" si="9"/>
        <v>#REF!</v>
      </c>
    </row>
    <row r="611" spans="10:12">
      <c r="J611" t="e" cm="1">
        <f t="array" ref="J611">IF(L611="Sin candidato","Sin candidato",
IF(L611="Directa",
INDEX(_xlfn._xlws.FILTER(#REF!,(#REF!=B611)*(#REF!=G611)*(#REF!&gt;0)),1),
_xlfn.LET(
_xlpm.candidatos,_xlfn._xlws.FILTER(#REF!,(#REF!=B611)*(#REF!=G611)*(#REF!&gt;0)),
_xlpm.asignados,COUNTIF($J$1:J610,_xlpm.candidatos),
INDEX(_xlpm.candidatos,MATCH(MIN(_xlpm.asignados),_xlpm.asignados,0))
)))</f>
        <v>#REF!</v>
      </c>
      <c r="K611" t="e">
        <f>COUNTIFS(#REF!,B611,#REF!,G611,#REF!,"&gt;0")</f>
        <v>#REF!</v>
      </c>
      <c r="L611" t="e">
        <f t="shared" si="9"/>
        <v>#REF!</v>
      </c>
    </row>
    <row r="612" spans="10:12">
      <c r="J612" t="e" cm="1">
        <f t="array" ref="J612">IF(L612="Sin candidato","Sin candidato",
IF(L612="Directa",
INDEX(_xlfn._xlws.FILTER(#REF!,(#REF!=B612)*(#REF!=G612)*(#REF!&gt;0)),1),
_xlfn.LET(
_xlpm.candidatos,_xlfn._xlws.FILTER(#REF!,(#REF!=B612)*(#REF!=G612)*(#REF!&gt;0)),
_xlpm.asignados,COUNTIF($J$1:J611,_xlpm.candidatos),
INDEX(_xlpm.candidatos,MATCH(MIN(_xlpm.asignados),_xlpm.asignados,0))
)))</f>
        <v>#REF!</v>
      </c>
      <c r="K612" t="e">
        <f>COUNTIFS(#REF!,B612,#REF!,G612,#REF!,"&gt;0")</f>
        <v>#REF!</v>
      </c>
      <c r="L612" t="e">
        <f t="shared" si="9"/>
        <v>#REF!</v>
      </c>
    </row>
    <row r="613" spans="10:12">
      <c r="J613" t="e" cm="1">
        <f t="array" ref="J613">IF(L613="Sin candidato","Sin candidato",
IF(L613="Directa",
INDEX(_xlfn._xlws.FILTER(#REF!,(#REF!=B613)*(#REF!=G613)*(#REF!&gt;0)),1),
_xlfn.LET(
_xlpm.candidatos,_xlfn._xlws.FILTER(#REF!,(#REF!=B613)*(#REF!=G613)*(#REF!&gt;0)),
_xlpm.asignados,COUNTIF($J$1:J612,_xlpm.candidatos),
INDEX(_xlpm.candidatos,MATCH(MIN(_xlpm.asignados),_xlpm.asignados,0))
)))</f>
        <v>#REF!</v>
      </c>
      <c r="K613" t="e">
        <f>COUNTIFS(#REF!,B613,#REF!,G613,#REF!,"&gt;0")</f>
        <v>#REF!</v>
      </c>
      <c r="L613" t="e">
        <f t="shared" si="9"/>
        <v>#REF!</v>
      </c>
    </row>
    <row r="614" spans="10:12">
      <c r="J614" t="e" cm="1">
        <f t="array" ref="J614">IF(L614="Sin candidato","Sin candidato",
IF(L614="Directa",
INDEX(_xlfn._xlws.FILTER(#REF!,(#REF!=B614)*(#REF!=G614)*(#REF!&gt;0)),1),
_xlfn.LET(
_xlpm.candidatos,_xlfn._xlws.FILTER(#REF!,(#REF!=B614)*(#REF!=G614)*(#REF!&gt;0)),
_xlpm.asignados,COUNTIF($J$1:J613,_xlpm.candidatos),
INDEX(_xlpm.candidatos,MATCH(MIN(_xlpm.asignados),_xlpm.asignados,0))
)))</f>
        <v>#REF!</v>
      </c>
      <c r="K614" t="e">
        <f>COUNTIFS(#REF!,B614,#REF!,G614,#REF!,"&gt;0")</f>
        <v>#REF!</v>
      </c>
      <c r="L614" t="e">
        <f t="shared" si="9"/>
        <v>#REF!</v>
      </c>
    </row>
    <row r="615" spans="10:12">
      <c r="J615" t="e" cm="1">
        <f t="array" ref="J615">IF(L615="Sin candidato","Sin candidato",
IF(L615="Directa",
INDEX(_xlfn._xlws.FILTER(#REF!,(#REF!=B615)*(#REF!=G615)*(#REF!&gt;0)),1),
_xlfn.LET(
_xlpm.candidatos,_xlfn._xlws.FILTER(#REF!,(#REF!=B615)*(#REF!=G615)*(#REF!&gt;0)),
_xlpm.asignados,COUNTIF($J$1:J614,_xlpm.candidatos),
INDEX(_xlpm.candidatos,MATCH(MIN(_xlpm.asignados),_xlpm.asignados,0))
)))</f>
        <v>#REF!</v>
      </c>
      <c r="K615" t="e">
        <f>COUNTIFS(#REF!,B615,#REF!,G615,#REF!,"&gt;0")</f>
        <v>#REF!</v>
      </c>
      <c r="L615" t="e">
        <f t="shared" si="9"/>
        <v>#REF!</v>
      </c>
    </row>
    <row r="616" spans="10:12">
      <c r="J616" t="e" cm="1">
        <f t="array" ref="J616">IF(L616="Sin candidato","Sin candidato",
IF(L616="Directa",
INDEX(_xlfn._xlws.FILTER(#REF!,(#REF!=B616)*(#REF!=G616)*(#REF!&gt;0)),1),
_xlfn.LET(
_xlpm.candidatos,_xlfn._xlws.FILTER(#REF!,(#REF!=B616)*(#REF!=G616)*(#REF!&gt;0)),
_xlpm.asignados,COUNTIF($J$1:J615,_xlpm.candidatos),
INDEX(_xlpm.candidatos,MATCH(MIN(_xlpm.asignados),_xlpm.asignados,0))
)))</f>
        <v>#REF!</v>
      </c>
      <c r="K616" t="e">
        <f>COUNTIFS(#REF!,B616,#REF!,G616,#REF!,"&gt;0")</f>
        <v>#REF!</v>
      </c>
      <c r="L616" t="e">
        <f t="shared" si="9"/>
        <v>#REF!</v>
      </c>
    </row>
    <row r="617" spans="10:12">
      <c r="J617" t="e" cm="1">
        <f t="array" ref="J617">IF(L617="Sin candidato","Sin candidato",
IF(L617="Directa",
INDEX(_xlfn._xlws.FILTER(#REF!,(#REF!=B617)*(#REF!=G617)*(#REF!&gt;0)),1),
_xlfn.LET(
_xlpm.candidatos,_xlfn._xlws.FILTER(#REF!,(#REF!=B617)*(#REF!=G617)*(#REF!&gt;0)),
_xlpm.asignados,COUNTIF($J$1:J616,_xlpm.candidatos),
INDEX(_xlpm.candidatos,MATCH(MIN(_xlpm.asignados),_xlpm.asignados,0))
)))</f>
        <v>#REF!</v>
      </c>
      <c r="K617" t="e">
        <f>COUNTIFS(#REF!,B617,#REF!,G617,#REF!,"&gt;0")</f>
        <v>#REF!</v>
      </c>
      <c r="L617" t="e">
        <f t="shared" si="9"/>
        <v>#REF!</v>
      </c>
    </row>
    <row r="618" spans="10:12">
      <c r="J618" t="e" cm="1">
        <f t="array" ref="J618">IF(L618="Sin candidato","Sin candidato",
IF(L618="Directa",
INDEX(_xlfn._xlws.FILTER(#REF!,(#REF!=B618)*(#REF!=G618)*(#REF!&gt;0)),1),
_xlfn.LET(
_xlpm.candidatos,_xlfn._xlws.FILTER(#REF!,(#REF!=B618)*(#REF!=G618)*(#REF!&gt;0)),
_xlpm.asignados,COUNTIF($J$1:J617,_xlpm.candidatos),
INDEX(_xlpm.candidatos,MATCH(MIN(_xlpm.asignados),_xlpm.asignados,0))
)))</f>
        <v>#REF!</v>
      </c>
      <c r="K618" t="e">
        <f>COUNTIFS(#REF!,B618,#REF!,G618,#REF!,"&gt;0")</f>
        <v>#REF!</v>
      </c>
      <c r="L618" t="e">
        <f t="shared" si="9"/>
        <v>#REF!</v>
      </c>
    </row>
    <row r="619" spans="10:12">
      <c r="J619" t="e" cm="1">
        <f t="array" ref="J619">IF(L619="Sin candidato","Sin candidato",
IF(L619="Directa",
INDEX(_xlfn._xlws.FILTER(#REF!,(#REF!=B619)*(#REF!=G619)*(#REF!&gt;0)),1),
_xlfn.LET(
_xlpm.candidatos,_xlfn._xlws.FILTER(#REF!,(#REF!=B619)*(#REF!=G619)*(#REF!&gt;0)),
_xlpm.asignados,COUNTIF($J$1:J618,_xlpm.candidatos),
INDEX(_xlpm.candidatos,MATCH(MIN(_xlpm.asignados),_xlpm.asignados,0))
)))</f>
        <v>#REF!</v>
      </c>
      <c r="K619" t="e">
        <f>COUNTIFS(#REF!,B619,#REF!,G619,#REF!,"&gt;0")</f>
        <v>#REF!</v>
      </c>
      <c r="L619" t="e">
        <f t="shared" si="9"/>
        <v>#REF!</v>
      </c>
    </row>
    <row r="620" spans="10:12">
      <c r="J620" t="e" cm="1">
        <f t="array" ref="J620">IF(L620="Sin candidato","Sin candidato",
IF(L620="Directa",
INDEX(_xlfn._xlws.FILTER(#REF!,(#REF!=B620)*(#REF!=G620)*(#REF!&gt;0)),1),
_xlfn.LET(
_xlpm.candidatos,_xlfn._xlws.FILTER(#REF!,(#REF!=B620)*(#REF!=G620)*(#REF!&gt;0)),
_xlpm.asignados,COUNTIF($J$1:J619,_xlpm.candidatos),
INDEX(_xlpm.candidatos,MATCH(MIN(_xlpm.asignados),_xlpm.asignados,0))
)))</f>
        <v>#REF!</v>
      </c>
      <c r="K620" t="e">
        <f>COUNTIFS(#REF!,B620,#REF!,G620,#REF!,"&gt;0")</f>
        <v>#REF!</v>
      </c>
      <c r="L620" t="e">
        <f t="shared" si="9"/>
        <v>#REF!</v>
      </c>
    </row>
    <row r="621" spans="10:12">
      <c r="J621" t="e" cm="1">
        <f t="array" ref="J621">IF(L621="Sin candidato","Sin candidato",
IF(L621="Directa",
INDEX(_xlfn._xlws.FILTER(#REF!,(#REF!=B621)*(#REF!=G621)*(#REF!&gt;0)),1),
_xlfn.LET(
_xlpm.candidatos,_xlfn._xlws.FILTER(#REF!,(#REF!=B621)*(#REF!=G621)*(#REF!&gt;0)),
_xlpm.asignados,COUNTIF($J$1:J620,_xlpm.candidatos),
INDEX(_xlpm.candidatos,MATCH(MIN(_xlpm.asignados),_xlpm.asignados,0))
)))</f>
        <v>#REF!</v>
      </c>
      <c r="K621" t="e">
        <f>COUNTIFS(#REF!,B621,#REF!,G621,#REF!,"&gt;0")</f>
        <v>#REF!</v>
      </c>
      <c r="L621" t="e">
        <f t="shared" si="9"/>
        <v>#REF!</v>
      </c>
    </row>
    <row r="622" spans="10:12">
      <c r="J622" t="e" cm="1">
        <f t="array" ref="J622">IF(L622="Sin candidato","Sin candidato",
IF(L622="Directa",
INDEX(_xlfn._xlws.FILTER(#REF!,(#REF!=B622)*(#REF!=G622)*(#REF!&gt;0)),1),
_xlfn.LET(
_xlpm.candidatos,_xlfn._xlws.FILTER(#REF!,(#REF!=B622)*(#REF!=G622)*(#REF!&gt;0)),
_xlpm.asignados,COUNTIF($J$1:J621,_xlpm.candidatos),
INDEX(_xlpm.candidatos,MATCH(MIN(_xlpm.asignados),_xlpm.asignados,0))
)))</f>
        <v>#REF!</v>
      </c>
      <c r="K622" t="e">
        <f>COUNTIFS(#REF!,B622,#REF!,G622,#REF!,"&gt;0")</f>
        <v>#REF!</v>
      </c>
      <c r="L622" t="e">
        <f t="shared" si="9"/>
        <v>#REF!</v>
      </c>
    </row>
    <row r="623" spans="10:12">
      <c r="J623" t="e" cm="1">
        <f t="array" ref="J623">IF(L623="Sin candidato","Sin candidato",
IF(L623="Directa",
INDEX(_xlfn._xlws.FILTER(#REF!,(#REF!=B623)*(#REF!=G623)*(#REF!&gt;0)),1),
_xlfn.LET(
_xlpm.candidatos,_xlfn._xlws.FILTER(#REF!,(#REF!=B623)*(#REF!=G623)*(#REF!&gt;0)),
_xlpm.asignados,COUNTIF($J$1:J622,_xlpm.candidatos),
INDEX(_xlpm.candidatos,MATCH(MIN(_xlpm.asignados),_xlpm.asignados,0))
)))</f>
        <v>#REF!</v>
      </c>
      <c r="K623" t="e">
        <f>COUNTIFS(#REF!,B623,#REF!,G623,#REF!,"&gt;0")</f>
        <v>#REF!</v>
      </c>
      <c r="L623" t="e">
        <f t="shared" si="9"/>
        <v>#REF!</v>
      </c>
    </row>
    <row r="624" spans="10:12">
      <c r="J624" t="e" cm="1">
        <f t="array" ref="J624">IF(L624="Sin candidato","Sin candidato",
IF(L624="Directa",
INDEX(_xlfn._xlws.FILTER(#REF!,(#REF!=B624)*(#REF!=G624)*(#REF!&gt;0)),1),
_xlfn.LET(
_xlpm.candidatos,_xlfn._xlws.FILTER(#REF!,(#REF!=B624)*(#REF!=G624)*(#REF!&gt;0)),
_xlpm.asignados,COUNTIF($J$1:J623,_xlpm.candidatos),
INDEX(_xlpm.candidatos,MATCH(MIN(_xlpm.asignados),_xlpm.asignados,0))
)))</f>
        <v>#REF!</v>
      </c>
      <c r="K624" t="e">
        <f>COUNTIFS(#REF!,B624,#REF!,G624,#REF!,"&gt;0")</f>
        <v>#REF!</v>
      </c>
      <c r="L624" t="e">
        <f t="shared" si="9"/>
        <v>#REF!</v>
      </c>
    </row>
    <row r="625" spans="10:12">
      <c r="J625" t="e" cm="1">
        <f t="array" ref="J625">IF(L625="Sin candidato","Sin candidato",
IF(L625="Directa",
INDEX(_xlfn._xlws.FILTER(#REF!,(#REF!=B625)*(#REF!=G625)*(#REF!&gt;0)),1),
_xlfn.LET(
_xlpm.candidatos,_xlfn._xlws.FILTER(#REF!,(#REF!=B625)*(#REF!=G625)*(#REF!&gt;0)),
_xlpm.asignados,COUNTIF($J$1:J624,_xlpm.candidatos),
INDEX(_xlpm.candidatos,MATCH(MIN(_xlpm.asignados),_xlpm.asignados,0))
)))</f>
        <v>#REF!</v>
      </c>
      <c r="K625" t="e">
        <f>COUNTIFS(#REF!,B625,#REF!,G625,#REF!,"&gt;0")</f>
        <v>#REF!</v>
      </c>
      <c r="L625" t="e">
        <f t="shared" si="9"/>
        <v>#REF!</v>
      </c>
    </row>
    <row r="626" spans="10:12">
      <c r="J626" t="e" cm="1">
        <f t="array" ref="J626">IF(L626="Sin candidato","Sin candidato",
IF(L626="Directa",
INDEX(_xlfn._xlws.FILTER(#REF!,(#REF!=B626)*(#REF!=G626)*(#REF!&gt;0)),1),
_xlfn.LET(
_xlpm.candidatos,_xlfn._xlws.FILTER(#REF!,(#REF!=B626)*(#REF!=G626)*(#REF!&gt;0)),
_xlpm.asignados,COUNTIF($J$1:J625,_xlpm.candidatos),
INDEX(_xlpm.candidatos,MATCH(MIN(_xlpm.asignados),_xlpm.asignados,0))
)))</f>
        <v>#REF!</v>
      </c>
      <c r="K626" t="e">
        <f>COUNTIFS(#REF!,B626,#REF!,G626,#REF!,"&gt;0")</f>
        <v>#REF!</v>
      </c>
      <c r="L626" t="e">
        <f t="shared" si="9"/>
        <v>#REF!</v>
      </c>
    </row>
    <row r="627" spans="10:12">
      <c r="J627" t="e" cm="1">
        <f t="array" ref="J627">IF(L627="Sin candidato","Sin candidato",
IF(L627="Directa",
INDEX(_xlfn._xlws.FILTER(#REF!,(#REF!=B627)*(#REF!=G627)*(#REF!&gt;0)),1),
_xlfn.LET(
_xlpm.candidatos,_xlfn._xlws.FILTER(#REF!,(#REF!=B627)*(#REF!=G627)*(#REF!&gt;0)),
_xlpm.asignados,COUNTIF($J$1:J626,_xlpm.candidatos),
INDEX(_xlpm.candidatos,MATCH(MIN(_xlpm.asignados),_xlpm.asignados,0))
)))</f>
        <v>#REF!</v>
      </c>
      <c r="K627" t="e">
        <f>COUNTIFS(#REF!,B627,#REF!,G627,#REF!,"&gt;0")</f>
        <v>#REF!</v>
      </c>
      <c r="L627" t="e">
        <f t="shared" si="9"/>
        <v>#REF!</v>
      </c>
    </row>
    <row r="628" spans="10:12">
      <c r="J628" t="e" cm="1">
        <f t="array" ref="J628">IF(L628="Sin candidato","Sin candidato",
IF(L628="Directa",
INDEX(_xlfn._xlws.FILTER(#REF!,(#REF!=B628)*(#REF!=G628)*(#REF!&gt;0)),1),
_xlfn.LET(
_xlpm.candidatos,_xlfn._xlws.FILTER(#REF!,(#REF!=B628)*(#REF!=G628)*(#REF!&gt;0)),
_xlpm.asignados,COUNTIF($J$1:J627,_xlpm.candidatos),
INDEX(_xlpm.candidatos,MATCH(MIN(_xlpm.asignados),_xlpm.asignados,0))
)))</f>
        <v>#REF!</v>
      </c>
      <c r="K628" t="e">
        <f>COUNTIFS(#REF!,B628,#REF!,G628,#REF!,"&gt;0")</f>
        <v>#REF!</v>
      </c>
      <c r="L628" t="e">
        <f t="shared" si="9"/>
        <v>#REF!</v>
      </c>
    </row>
    <row r="629" spans="10:12">
      <c r="J629" t="e" cm="1">
        <f t="array" ref="J629">IF(L629="Sin candidato","Sin candidato",
IF(L629="Directa",
INDEX(_xlfn._xlws.FILTER(#REF!,(#REF!=B629)*(#REF!=G629)*(#REF!&gt;0)),1),
_xlfn.LET(
_xlpm.candidatos,_xlfn._xlws.FILTER(#REF!,(#REF!=B629)*(#REF!=G629)*(#REF!&gt;0)),
_xlpm.asignados,COUNTIF($J$1:J628,_xlpm.candidatos),
INDEX(_xlpm.candidatos,MATCH(MIN(_xlpm.asignados),_xlpm.asignados,0))
)))</f>
        <v>#REF!</v>
      </c>
      <c r="K629" t="e">
        <f>COUNTIFS(#REF!,B629,#REF!,G629,#REF!,"&gt;0")</f>
        <v>#REF!</v>
      </c>
      <c r="L629" t="e">
        <f t="shared" si="9"/>
        <v>#REF!</v>
      </c>
    </row>
    <row r="630" spans="10:12">
      <c r="J630" t="e" cm="1">
        <f t="array" ref="J630">IF(L630="Sin candidato","Sin candidato",
IF(L630="Directa",
INDEX(_xlfn._xlws.FILTER(#REF!,(#REF!=B630)*(#REF!=G630)*(#REF!&gt;0)),1),
_xlfn.LET(
_xlpm.candidatos,_xlfn._xlws.FILTER(#REF!,(#REF!=B630)*(#REF!=G630)*(#REF!&gt;0)),
_xlpm.asignados,COUNTIF($J$1:J629,_xlpm.candidatos),
INDEX(_xlpm.candidatos,MATCH(MIN(_xlpm.asignados),_xlpm.asignados,0))
)))</f>
        <v>#REF!</v>
      </c>
      <c r="K630" t="e">
        <f>COUNTIFS(#REF!,B630,#REF!,G630,#REF!,"&gt;0")</f>
        <v>#REF!</v>
      </c>
      <c r="L630" t="e">
        <f t="shared" si="9"/>
        <v>#REF!</v>
      </c>
    </row>
    <row r="631" spans="10:12">
      <c r="J631" t="e" cm="1">
        <f t="array" ref="J631">IF(L631="Sin candidato","Sin candidato",
IF(L631="Directa",
INDEX(_xlfn._xlws.FILTER(#REF!,(#REF!=B631)*(#REF!=G631)*(#REF!&gt;0)),1),
_xlfn.LET(
_xlpm.candidatos,_xlfn._xlws.FILTER(#REF!,(#REF!=B631)*(#REF!=G631)*(#REF!&gt;0)),
_xlpm.asignados,COUNTIF($J$1:J630,_xlpm.candidatos),
INDEX(_xlpm.candidatos,MATCH(MIN(_xlpm.asignados),_xlpm.asignados,0))
)))</f>
        <v>#REF!</v>
      </c>
      <c r="K631" t="e">
        <f>COUNTIFS(#REF!,B631,#REF!,G631,#REF!,"&gt;0")</f>
        <v>#REF!</v>
      </c>
      <c r="L631" t="e">
        <f t="shared" si="9"/>
        <v>#REF!</v>
      </c>
    </row>
    <row r="632" spans="10:12">
      <c r="J632" t="e" cm="1">
        <f t="array" ref="J632">IF(L632="Sin candidato","Sin candidato",
IF(L632="Directa",
INDEX(_xlfn._xlws.FILTER(#REF!,(#REF!=B632)*(#REF!=G632)*(#REF!&gt;0)),1),
_xlfn.LET(
_xlpm.candidatos,_xlfn._xlws.FILTER(#REF!,(#REF!=B632)*(#REF!=G632)*(#REF!&gt;0)),
_xlpm.asignados,COUNTIF($J$1:J631,_xlpm.candidatos),
INDEX(_xlpm.candidatos,MATCH(MIN(_xlpm.asignados),_xlpm.asignados,0))
)))</f>
        <v>#REF!</v>
      </c>
      <c r="K632" t="e">
        <f>COUNTIFS(#REF!,B632,#REF!,G632,#REF!,"&gt;0")</f>
        <v>#REF!</v>
      </c>
      <c r="L632" t="e">
        <f t="shared" si="9"/>
        <v>#REF!</v>
      </c>
    </row>
    <row r="633" spans="10:12">
      <c r="J633" t="e" cm="1">
        <f t="array" ref="J633">IF(L633="Sin candidato","Sin candidato",
IF(L633="Directa",
INDEX(_xlfn._xlws.FILTER(#REF!,(#REF!=B633)*(#REF!=G633)*(#REF!&gt;0)),1),
_xlfn.LET(
_xlpm.candidatos,_xlfn._xlws.FILTER(#REF!,(#REF!=B633)*(#REF!=G633)*(#REF!&gt;0)),
_xlpm.asignados,COUNTIF($J$1:J632,_xlpm.candidatos),
INDEX(_xlpm.candidatos,MATCH(MIN(_xlpm.asignados),_xlpm.asignados,0))
)))</f>
        <v>#REF!</v>
      </c>
      <c r="K633" t="e">
        <f>COUNTIFS(#REF!,B633,#REF!,G633,#REF!,"&gt;0")</f>
        <v>#REF!</v>
      </c>
      <c r="L633" t="e">
        <f t="shared" si="9"/>
        <v>#REF!</v>
      </c>
    </row>
    <row r="634" spans="10:12">
      <c r="J634" t="e" cm="1">
        <f t="array" ref="J634">IF(L634="Sin candidato","Sin candidato",
IF(L634="Directa",
INDEX(_xlfn._xlws.FILTER(#REF!,(#REF!=B634)*(#REF!=G634)*(#REF!&gt;0)),1),
_xlfn.LET(
_xlpm.candidatos,_xlfn._xlws.FILTER(#REF!,(#REF!=B634)*(#REF!=G634)*(#REF!&gt;0)),
_xlpm.asignados,COUNTIF($J$1:J633,_xlpm.candidatos),
INDEX(_xlpm.candidatos,MATCH(MIN(_xlpm.asignados),_xlpm.asignados,0))
)))</f>
        <v>#REF!</v>
      </c>
      <c r="K634" t="e">
        <f>COUNTIFS(#REF!,B634,#REF!,G634,#REF!,"&gt;0")</f>
        <v>#REF!</v>
      </c>
      <c r="L634" t="e">
        <f t="shared" si="9"/>
        <v>#REF!</v>
      </c>
    </row>
    <row r="635" spans="10:12">
      <c r="J635" t="e" cm="1">
        <f t="array" ref="J635">IF(L635="Sin candidato","Sin candidato",
IF(L635="Directa",
INDEX(_xlfn._xlws.FILTER(#REF!,(#REF!=B635)*(#REF!=G635)*(#REF!&gt;0)),1),
_xlfn.LET(
_xlpm.candidatos,_xlfn._xlws.FILTER(#REF!,(#REF!=B635)*(#REF!=G635)*(#REF!&gt;0)),
_xlpm.asignados,COUNTIF($J$1:J634,_xlpm.candidatos),
INDEX(_xlpm.candidatos,MATCH(MIN(_xlpm.asignados),_xlpm.asignados,0))
)))</f>
        <v>#REF!</v>
      </c>
      <c r="K635" t="e">
        <f>COUNTIFS(#REF!,B635,#REF!,G635,#REF!,"&gt;0")</f>
        <v>#REF!</v>
      </c>
      <c r="L635" t="e">
        <f t="shared" si="9"/>
        <v>#REF!</v>
      </c>
    </row>
    <row r="636" spans="10:12">
      <c r="J636" t="e" cm="1">
        <f t="array" ref="J636">IF(L636="Sin candidato","Sin candidato",
IF(L636="Directa",
INDEX(_xlfn._xlws.FILTER(#REF!,(#REF!=B636)*(#REF!=G636)*(#REF!&gt;0)),1),
_xlfn.LET(
_xlpm.candidatos,_xlfn._xlws.FILTER(#REF!,(#REF!=B636)*(#REF!=G636)*(#REF!&gt;0)),
_xlpm.asignados,COUNTIF($J$1:J635,_xlpm.candidatos),
INDEX(_xlpm.candidatos,MATCH(MIN(_xlpm.asignados),_xlpm.asignados,0))
)))</f>
        <v>#REF!</v>
      </c>
      <c r="K636" t="e">
        <f>COUNTIFS(#REF!,B636,#REF!,G636,#REF!,"&gt;0")</f>
        <v>#REF!</v>
      </c>
      <c r="L636" t="e">
        <f t="shared" si="9"/>
        <v>#REF!</v>
      </c>
    </row>
    <row r="637" spans="10:12">
      <c r="J637" t="e" cm="1">
        <f t="array" ref="J637">IF(L637="Sin candidato","Sin candidato",
IF(L637="Directa",
INDEX(_xlfn._xlws.FILTER(#REF!,(#REF!=B637)*(#REF!=G637)*(#REF!&gt;0)),1),
_xlfn.LET(
_xlpm.candidatos,_xlfn._xlws.FILTER(#REF!,(#REF!=B637)*(#REF!=G637)*(#REF!&gt;0)),
_xlpm.asignados,COUNTIF($J$1:J636,_xlpm.candidatos),
INDEX(_xlpm.candidatos,MATCH(MIN(_xlpm.asignados),_xlpm.asignados,0))
)))</f>
        <v>#REF!</v>
      </c>
      <c r="K637" t="e">
        <f>COUNTIFS(#REF!,B637,#REF!,G637,#REF!,"&gt;0")</f>
        <v>#REF!</v>
      </c>
      <c r="L637" t="e">
        <f t="shared" si="9"/>
        <v>#REF!</v>
      </c>
    </row>
    <row r="638" spans="10:12">
      <c r="J638" t="e" cm="1">
        <f t="array" ref="J638">IF(L638="Sin candidato","Sin candidato",
IF(L638="Directa",
INDEX(_xlfn._xlws.FILTER(#REF!,(#REF!=B638)*(#REF!=G638)*(#REF!&gt;0)),1),
_xlfn.LET(
_xlpm.candidatos,_xlfn._xlws.FILTER(#REF!,(#REF!=B638)*(#REF!=G638)*(#REF!&gt;0)),
_xlpm.asignados,COUNTIF($J$1:J637,_xlpm.candidatos),
INDEX(_xlpm.candidatos,MATCH(MIN(_xlpm.asignados),_xlpm.asignados,0))
)))</f>
        <v>#REF!</v>
      </c>
      <c r="K638" t="e">
        <f>COUNTIFS(#REF!,B638,#REF!,G638,#REF!,"&gt;0")</f>
        <v>#REF!</v>
      </c>
      <c r="L638" t="e">
        <f t="shared" si="9"/>
        <v>#REF!</v>
      </c>
    </row>
    <row r="639" spans="10:12">
      <c r="J639" t="e" cm="1">
        <f t="array" ref="J639">IF(L639="Sin candidato","Sin candidato",
IF(L639="Directa",
INDEX(_xlfn._xlws.FILTER(#REF!,(#REF!=B639)*(#REF!=G639)*(#REF!&gt;0)),1),
_xlfn.LET(
_xlpm.candidatos,_xlfn._xlws.FILTER(#REF!,(#REF!=B639)*(#REF!=G639)*(#REF!&gt;0)),
_xlpm.asignados,COUNTIF($J$1:J638,_xlpm.candidatos),
INDEX(_xlpm.candidatos,MATCH(MIN(_xlpm.asignados),_xlpm.asignados,0))
)))</f>
        <v>#REF!</v>
      </c>
      <c r="K639" t="e">
        <f>COUNTIFS(#REF!,B639,#REF!,G639,#REF!,"&gt;0")</f>
        <v>#REF!</v>
      </c>
      <c r="L639" t="e">
        <f t="shared" si="9"/>
        <v>#REF!</v>
      </c>
    </row>
    <row r="640" spans="10:12">
      <c r="J640" t="e" cm="1">
        <f t="array" ref="J640">IF(L640="Sin candidato","Sin candidato",
IF(L640="Directa",
INDEX(_xlfn._xlws.FILTER(#REF!,(#REF!=B640)*(#REF!=G640)*(#REF!&gt;0)),1),
_xlfn.LET(
_xlpm.candidatos,_xlfn._xlws.FILTER(#REF!,(#REF!=B640)*(#REF!=G640)*(#REF!&gt;0)),
_xlpm.asignados,COUNTIF($J$1:J639,_xlpm.candidatos),
INDEX(_xlpm.candidatos,MATCH(MIN(_xlpm.asignados),_xlpm.asignados,0))
)))</f>
        <v>#REF!</v>
      </c>
      <c r="K640" t="e">
        <f>COUNTIFS(#REF!,B640,#REF!,G640,#REF!,"&gt;0")</f>
        <v>#REF!</v>
      </c>
      <c r="L640" t="e">
        <f t="shared" si="9"/>
        <v>#REF!</v>
      </c>
    </row>
    <row r="641" spans="10:12">
      <c r="J641" t="e" cm="1">
        <f t="array" ref="J641">IF(L641="Sin candidato","Sin candidato",
IF(L641="Directa",
INDEX(_xlfn._xlws.FILTER(#REF!,(#REF!=B641)*(#REF!=G641)*(#REF!&gt;0)),1),
_xlfn.LET(
_xlpm.candidatos,_xlfn._xlws.FILTER(#REF!,(#REF!=B641)*(#REF!=G641)*(#REF!&gt;0)),
_xlpm.asignados,COUNTIF($J$1:J640,_xlpm.candidatos),
INDEX(_xlpm.candidatos,MATCH(MIN(_xlpm.asignados),_xlpm.asignados,0))
)))</f>
        <v>#REF!</v>
      </c>
      <c r="K641" t="e">
        <f>COUNTIFS(#REF!,B641,#REF!,G641,#REF!,"&gt;0")</f>
        <v>#REF!</v>
      </c>
      <c r="L641" t="e">
        <f t="shared" si="9"/>
        <v>#REF!</v>
      </c>
    </row>
    <row r="642" spans="10:12">
      <c r="J642" t="e" cm="1">
        <f t="array" ref="J642">IF(L642="Sin candidato","Sin candidato",
IF(L642="Directa",
INDEX(_xlfn._xlws.FILTER(#REF!,(#REF!=B642)*(#REF!=G642)*(#REF!&gt;0)),1),
_xlfn.LET(
_xlpm.candidatos,_xlfn._xlws.FILTER(#REF!,(#REF!=B642)*(#REF!=G642)*(#REF!&gt;0)),
_xlpm.asignados,COUNTIF($J$1:J641,_xlpm.candidatos),
INDEX(_xlpm.candidatos,MATCH(MIN(_xlpm.asignados),_xlpm.asignados,0))
)))</f>
        <v>#REF!</v>
      </c>
      <c r="K642" t="e">
        <f>COUNTIFS(#REF!,B642,#REF!,G642,#REF!,"&gt;0")</f>
        <v>#REF!</v>
      </c>
      <c r="L642" t="e">
        <f t="shared" si="9"/>
        <v>#REF!</v>
      </c>
    </row>
    <row r="643" spans="10:12">
      <c r="J643" t="e" cm="1">
        <f t="array" ref="J643">IF(L643="Sin candidato","Sin candidato",
IF(L643="Directa",
INDEX(_xlfn._xlws.FILTER(#REF!,(#REF!=B643)*(#REF!=G643)*(#REF!&gt;0)),1),
_xlfn.LET(
_xlpm.candidatos,_xlfn._xlws.FILTER(#REF!,(#REF!=B643)*(#REF!=G643)*(#REF!&gt;0)),
_xlpm.asignados,COUNTIF($J$1:J642,_xlpm.candidatos),
INDEX(_xlpm.candidatos,MATCH(MIN(_xlpm.asignados),_xlpm.asignados,0))
)))</f>
        <v>#REF!</v>
      </c>
      <c r="K643" t="e">
        <f>COUNTIFS(#REF!,B643,#REF!,G643,#REF!,"&gt;0")</f>
        <v>#REF!</v>
      </c>
      <c r="L643" t="e">
        <f t="shared" ref="L643:L706" si="10">IF(K643=0,"Sin candidato",IF(K643=1,"Directa","Balancear"))</f>
        <v>#REF!</v>
      </c>
    </row>
    <row r="644" spans="10:12">
      <c r="J644" t="e" cm="1">
        <f t="array" ref="J644">IF(L644="Sin candidato","Sin candidato",
IF(L644="Directa",
INDEX(_xlfn._xlws.FILTER(#REF!,(#REF!=B644)*(#REF!=G644)*(#REF!&gt;0)),1),
_xlfn.LET(
_xlpm.candidatos,_xlfn._xlws.FILTER(#REF!,(#REF!=B644)*(#REF!=G644)*(#REF!&gt;0)),
_xlpm.asignados,COUNTIF($J$1:J643,_xlpm.candidatos),
INDEX(_xlpm.candidatos,MATCH(MIN(_xlpm.asignados),_xlpm.asignados,0))
)))</f>
        <v>#REF!</v>
      </c>
      <c r="K644" t="e">
        <f>COUNTIFS(#REF!,B644,#REF!,G644,#REF!,"&gt;0")</f>
        <v>#REF!</v>
      </c>
      <c r="L644" t="e">
        <f t="shared" si="10"/>
        <v>#REF!</v>
      </c>
    </row>
    <row r="645" spans="10:12">
      <c r="J645" t="e" cm="1">
        <f t="array" ref="J645">IF(L645="Sin candidato","Sin candidato",
IF(L645="Directa",
INDEX(_xlfn._xlws.FILTER(#REF!,(#REF!=B645)*(#REF!=G645)*(#REF!&gt;0)),1),
_xlfn.LET(
_xlpm.candidatos,_xlfn._xlws.FILTER(#REF!,(#REF!=B645)*(#REF!=G645)*(#REF!&gt;0)),
_xlpm.asignados,COUNTIF($J$1:J644,_xlpm.candidatos),
INDEX(_xlpm.candidatos,MATCH(MIN(_xlpm.asignados),_xlpm.asignados,0))
)))</f>
        <v>#REF!</v>
      </c>
      <c r="K645" t="e">
        <f>COUNTIFS(#REF!,B645,#REF!,G645,#REF!,"&gt;0")</f>
        <v>#REF!</v>
      </c>
      <c r="L645" t="e">
        <f t="shared" si="10"/>
        <v>#REF!</v>
      </c>
    </row>
    <row r="646" spans="10:12">
      <c r="J646" t="e" cm="1">
        <f t="array" ref="J646">IF(L646="Sin candidato","Sin candidato",
IF(L646="Directa",
INDEX(_xlfn._xlws.FILTER(#REF!,(#REF!=B646)*(#REF!=G646)*(#REF!&gt;0)),1),
_xlfn.LET(
_xlpm.candidatos,_xlfn._xlws.FILTER(#REF!,(#REF!=B646)*(#REF!=G646)*(#REF!&gt;0)),
_xlpm.asignados,COUNTIF($J$1:J645,_xlpm.candidatos),
INDEX(_xlpm.candidatos,MATCH(MIN(_xlpm.asignados),_xlpm.asignados,0))
)))</f>
        <v>#REF!</v>
      </c>
      <c r="K646" t="e">
        <f>COUNTIFS(#REF!,B646,#REF!,G646,#REF!,"&gt;0")</f>
        <v>#REF!</v>
      </c>
      <c r="L646" t="e">
        <f t="shared" si="10"/>
        <v>#REF!</v>
      </c>
    </row>
    <row r="647" spans="10:12">
      <c r="J647" t="e" cm="1">
        <f t="array" ref="J647">IF(L647="Sin candidato","Sin candidato",
IF(L647="Directa",
INDEX(_xlfn._xlws.FILTER(#REF!,(#REF!=B647)*(#REF!=G647)*(#REF!&gt;0)),1),
_xlfn.LET(
_xlpm.candidatos,_xlfn._xlws.FILTER(#REF!,(#REF!=B647)*(#REF!=G647)*(#REF!&gt;0)),
_xlpm.asignados,COUNTIF($J$1:J646,_xlpm.candidatos),
INDEX(_xlpm.candidatos,MATCH(MIN(_xlpm.asignados),_xlpm.asignados,0))
)))</f>
        <v>#REF!</v>
      </c>
      <c r="K647" t="e">
        <f>COUNTIFS(#REF!,B647,#REF!,G647,#REF!,"&gt;0")</f>
        <v>#REF!</v>
      </c>
      <c r="L647" t="e">
        <f t="shared" si="10"/>
        <v>#REF!</v>
      </c>
    </row>
    <row r="648" spans="10:12">
      <c r="J648" t="e" cm="1">
        <f t="array" ref="J648">IF(L648="Sin candidato","Sin candidato",
IF(L648="Directa",
INDEX(_xlfn._xlws.FILTER(#REF!,(#REF!=B648)*(#REF!=G648)*(#REF!&gt;0)),1),
_xlfn.LET(
_xlpm.candidatos,_xlfn._xlws.FILTER(#REF!,(#REF!=B648)*(#REF!=G648)*(#REF!&gt;0)),
_xlpm.asignados,COUNTIF($J$1:J647,_xlpm.candidatos),
INDEX(_xlpm.candidatos,MATCH(MIN(_xlpm.asignados),_xlpm.asignados,0))
)))</f>
        <v>#REF!</v>
      </c>
      <c r="K648" t="e">
        <f>COUNTIFS(#REF!,B648,#REF!,G648,#REF!,"&gt;0")</f>
        <v>#REF!</v>
      </c>
      <c r="L648" t="e">
        <f t="shared" si="10"/>
        <v>#REF!</v>
      </c>
    </row>
    <row r="649" spans="10:12">
      <c r="J649" t="e" cm="1">
        <f t="array" ref="J649">IF(L649="Sin candidato","Sin candidato",
IF(L649="Directa",
INDEX(_xlfn._xlws.FILTER(#REF!,(#REF!=B649)*(#REF!=G649)*(#REF!&gt;0)),1),
_xlfn.LET(
_xlpm.candidatos,_xlfn._xlws.FILTER(#REF!,(#REF!=B649)*(#REF!=G649)*(#REF!&gt;0)),
_xlpm.asignados,COUNTIF($J$1:J648,_xlpm.candidatos),
INDEX(_xlpm.candidatos,MATCH(MIN(_xlpm.asignados),_xlpm.asignados,0))
)))</f>
        <v>#REF!</v>
      </c>
      <c r="K649" t="e">
        <f>COUNTIFS(#REF!,B649,#REF!,G649,#REF!,"&gt;0")</f>
        <v>#REF!</v>
      </c>
      <c r="L649" t="e">
        <f t="shared" si="10"/>
        <v>#REF!</v>
      </c>
    </row>
    <row r="650" spans="10:12">
      <c r="J650" t="e" cm="1">
        <f t="array" ref="J650">IF(L650="Sin candidato","Sin candidato",
IF(L650="Directa",
INDEX(_xlfn._xlws.FILTER(#REF!,(#REF!=B650)*(#REF!=G650)*(#REF!&gt;0)),1),
_xlfn.LET(
_xlpm.candidatos,_xlfn._xlws.FILTER(#REF!,(#REF!=B650)*(#REF!=G650)*(#REF!&gt;0)),
_xlpm.asignados,COUNTIF($J$1:J649,_xlpm.candidatos),
INDEX(_xlpm.candidatos,MATCH(MIN(_xlpm.asignados),_xlpm.asignados,0))
)))</f>
        <v>#REF!</v>
      </c>
      <c r="K650" t="e">
        <f>COUNTIFS(#REF!,B650,#REF!,G650,#REF!,"&gt;0")</f>
        <v>#REF!</v>
      </c>
      <c r="L650" t="e">
        <f t="shared" si="10"/>
        <v>#REF!</v>
      </c>
    </row>
    <row r="651" spans="10:12">
      <c r="J651" t="e" cm="1">
        <f t="array" ref="J651">IF(L651="Sin candidato","Sin candidato",
IF(L651="Directa",
INDEX(_xlfn._xlws.FILTER(#REF!,(#REF!=B651)*(#REF!=G651)*(#REF!&gt;0)),1),
_xlfn.LET(
_xlpm.candidatos,_xlfn._xlws.FILTER(#REF!,(#REF!=B651)*(#REF!=G651)*(#REF!&gt;0)),
_xlpm.asignados,COUNTIF($J$1:J650,_xlpm.candidatos),
INDEX(_xlpm.candidatos,MATCH(MIN(_xlpm.asignados),_xlpm.asignados,0))
)))</f>
        <v>#REF!</v>
      </c>
      <c r="K651" t="e">
        <f>COUNTIFS(#REF!,B651,#REF!,G651,#REF!,"&gt;0")</f>
        <v>#REF!</v>
      </c>
      <c r="L651" t="e">
        <f t="shared" si="10"/>
        <v>#REF!</v>
      </c>
    </row>
    <row r="652" spans="10:12">
      <c r="J652" t="e" cm="1">
        <f t="array" ref="J652">IF(L652="Sin candidato","Sin candidato",
IF(L652="Directa",
INDEX(_xlfn._xlws.FILTER(#REF!,(#REF!=B652)*(#REF!=G652)*(#REF!&gt;0)),1),
_xlfn.LET(
_xlpm.candidatos,_xlfn._xlws.FILTER(#REF!,(#REF!=B652)*(#REF!=G652)*(#REF!&gt;0)),
_xlpm.asignados,COUNTIF($J$1:J651,_xlpm.candidatos),
INDEX(_xlpm.candidatos,MATCH(MIN(_xlpm.asignados),_xlpm.asignados,0))
)))</f>
        <v>#REF!</v>
      </c>
      <c r="K652" t="e">
        <f>COUNTIFS(#REF!,B652,#REF!,G652,#REF!,"&gt;0")</f>
        <v>#REF!</v>
      </c>
      <c r="L652" t="e">
        <f t="shared" si="10"/>
        <v>#REF!</v>
      </c>
    </row>
    <row r="653" spans="10:12">
      <c r="J653" t="e" cm="1">
        <f t="array" ref="J653">IF(L653="Sin candidato","Sin candidato",
IF(L653="Directa",
INDEX(_xlfn._xlws.FILTER(#REF!,(#REF!=B653)*(#REF!=G653)*(#REF!&gt;0)),1),
_xlfn.LET(
_xlpm.candidatos,_xlfn._xlws.FILTER(#REF!,(#REF!=B653)*(#REF!=G653)*(#REF!&gt;0)),
_xlpm.asignados,COUNTIF($J$1:J652,_xlpm.candidatos),
INDEX(_xlpm.candidatos,MATCH(MIN(_xlpm.asignados),_xlpm.asignados,0))
)))</f>
        <v>#REF!</v>
      </c>
      <c r="K653" t="e">
        <f>COUNTIFS(#REF!,B653,#REF!,G653,#REF!,"&gt;0")</f>
        <v>#REF!</v>
      </c>
      <c r="L653" t="e">
        <f t="shared" si="10"/>
        <v>#REF!</v>
      </c>
    </row>
    <row r="654" spans="10:12">
      <c r="J654" t="e" cm="1">
        <f t="array" ref="J654">IF(L654="Sin candidato","Sin candidato",
IF(L654="Directa",
INDEX(_xlfn._xlws.FILTER(#REF!,(#REF!=B654)*(#REF!=G654)*(#REF!&gt;0)),1),
_xlfn.LET(
_xlpm.candidatos,_xlfn._xlws.FILTER(#REF!,(#REF!=B654)*(#REF!=G654)*(#REF!&gt;0)),
_xlpm.asignados,COUNTIF($J$1:J653,_xlpm.candidatos),
INDEX(_xlpm.candidatos,MATCH(MIN(_xlpm.asignados),_xlpm.asignados,0))
)))</f>
        <v>#REF!</v>
      </c>
      <c r="K654" t="e">
        <f>COUNTIFS(#REF!,B654,#REF!,G654,#REF!,"&gt;0")</f>
        <v>#REF!</v>
      </c>
      <c r="L654" t="e">
        <f t="shared" si="10"/>
        <v>#REF!</v>
      </c>
    </row>
    <row r="655" spans="10:12">
      <c r="J655" t="e" cm="1">
        <f t="array" ref="J655">IF(L655="Sin candidato","Sin candidato",
IF(L655="Directa",
INDEX(_xlfn._xlws.FILTER(#REF!,(#REF!=B655)*(#REF!=G655)*(#REF!&gt;0)),1),
_xlfn.LET(
_xlpm.candidatos,_xlfn._xlws.FILTER(#REF!,(#REF!=B655)*(#REF!=G655)*(#REF!&gt;0)),
_xlpm.asignados,COUNTIF($J$1:J654,_xlpm.candidatos),
INDEX(_xlpm.candidatos,MATCH(MIN(_xlpm.asignados),_xlpm.asignados,0))
)))</f>
        <v>#REF!</v>
      </c>
      <c r="K655" t="e">
        <f>COUNTIFS(#REF!,B655,#REF!,G655,#REF!,"&gt;0")</f>
        <v>#REF!</v>
      </c>
      <c r="L655" t="e">
        <f t="shared" si="10"/>
        <v>#REF!</v>
      </c>
    </row>
    <row r="656" spans="10:12">
      <c r="J656" t="e" cm="1">
        <f t="array" ref="J656">IF(L656="Sin candidato","Sin candidato",
IF(L656="Directa",
INDEX(_xlfn._xlws.FILTER(#REF!,(#REF!=B656)*(#REF!=G656)*(#REF!&gt;0)),1),
_xlfn.LET(
_xlpm.candidatos,_xlfn._xlws.FILTER(#REF!,(#REF!=B656)*(#REF!=G656)*(#REF!&gt;0)),
_xlpm.asignados,COUNTIF($J$1:J655,_xlpm.candidatos),
INDEX(_xlpm.candidatos,MATCH(MIN(_xlpm.asignados),_xlpm.asignados,0))
)))</f>
        <v>#REF!</v>
      </c>
      <c r="K656" t="e">
        <f>COUNTIFS(#REF!,B656,#REF!,G656,#REF!,"&gt;0")</f>
        <v>#REF!</v>
      </c>
      <c r="L656" t="e">
        <f t="shared" si="10"/>
        <v>#REF!</v>
      </c>
    </row>
    <row r="657" spans="10:12">
      <c r="J657" t="e" cm="1">
        <f t="array" ref="J657">IF(L657="Sin candidato","Sin candidato",
IF(L657="Directa",
INDEX(_xlfn._xlws.FILTER(#REF!,(#REF!=B657)*(#REF!=G657)*(#REF!&gt;0)),1),
_xlfn.LET(
_xlpm.candidatos,_xlfn._xlws.FILTER(#REF!,(#REF!=B657)*(#REF!=G657)*(#REF!&gt;0)),
_xlpm.asignados,COUNTIF($J$1:J656,_xlpm.candidatos),
INDEX(_xlpm.candidatos,MATCH(MIN(_xlpm.asignados),_xlpm.asignados,0))
)))</f>
        <v>#REF!</v>
      </c>
      <c r="K657" t="e">
        <f>COUNTIFS(#REF!,B657,#REF!,G657,#REF!,"&gt;0")</f>
        <v>#REF!</v>
      </c>
      <c r="L657" t="e">
        <f t="shared" si="10"/>
        <v>#REF!</v>
      </c>
    </row>
    <row r="658" spans="10:12">
      <c r="J658" t="e" cm="1">
        <f t="array" ref="J658">IF(L658="Sin candidato","Sin candidato",
IF(L658="Directa",
INDEX(_xlfn._xlws.FILTER(#REF!,(#REF!=B658)*(#REF!=G658)*(#REF!&gt;0)),1),
_xlfn.LET(
_xlpm.candidatos,_xlfn._xlws.FILTER(#REF!,(#REF!=B658)*(#REF!=G658)*(#REF!&gt;0)),
_xlpm.asignados,COUNTIF($J$1:J657,_xlpm.candidatos),
INDEX(_xlpm.candidatos,MATCH(MIN(_xlpm.asignados),_xlpm.asignados,0))
)))</f>
        <v>#REF!</v>
      </c>
      <c r="K658" t="e">
        <f>COUNTIFS(#REF!,B658,#REF!,G658,#REF!,"&gt;0")</f>
        <v>#REF!</v>
      </c>
      <c r="L658" t="e">
        <f t="shared" si="10"/>
        <v>#REF!</v>
      </c>
    </row>
    <row r="659" spans="10:12">
      <c r="J659" t="e" cm="1">
        <f t="array" ref="J659">IF(L659="Sin candidato","Sin candidato",
IF(L659="Directa",
INDEX(_xlfn._xlws.FILTER(#REF!,(#REF!=B659)*(#REF!=G659)*(#REF!&gt;0)),1),
_xlfn.LET(
_xlpm.candidatos,_xlfn._xlws.FILTER(#REF!,(#REF!=B659)*(#REF!=G659)*(#REF!&gt;0)),
_xlpm.asignados,COUNTIF($J$1:J658,_xlpm.candidatos),
INDEX(_xlpm.candidatos,MATCH(MIN(_xlpm.asignados),_xlpm.asignados,0))
)))</f>
        <v>#REF!</v>
      </c>
      <c r="K659" t="e">
        <f>COUNTIFS(#REF!,B659,#REF!,G659,#REF!,"&gt;0")</f>
        <v>#REF!</v>
      </c>
      <c r="L659" t="e">
        <f t="shared" si="10"/>
        <v>#REF!</v>
      </c>
    </row>
    <row r="660" spans="10:12">
      <c r="J660" t="e" cm="1">
        <f t="array" ref="J660">IF(L660="Sin candidato","Sin candidato",
IF(L660="Directa",
INDEX(_xlfn._xlws.FILTER(#REF!,(#REF!=B660)*(#REF!=G660)*(#REF!&gt;0)),1),
_xlfn.LET(
_xlpm.candidatos,_xlfn._xlws.FILTER(#REF!,(#REF!=B660)*(#REF!=G660)*(#REF!&gt;0)),
_xlpm.asignados,COUNTIF($J$1:J659,_xlpm.candidatos),
INDEX(_xlpm.candidatos,MATCH(MIN(_xlpm.asignados),_xlpm.asignados,0))
)))</f>
        <v>#REF!</v>
      </c>
      <c r="K660" t="e">
        <f>COUNTIFS(#REF!,B660,#REF!,G660,#REF!,"&gt;0")</f>
        <v>#REF!</v>
      </c>
      <c r="L660" t="e">
        <f t="shared" si="10"/>
        <v>#REF!</v>
      </c>
    </row>
    <row r="661" spans="10:12">
      <c r="J661" t="e" cm="1">
        <f t="array" ref="J661">IF(L661="Sin candidato","Sin candidato",
IF(L661="Directa",
INDEX(_xlfn._xlws.FILTER(#REF!,(#REF!=B661)*(#REF!=G661)*(#REF!&gt;0)),1),
_xlfn.LET(
_xlpm.candidatos,_xlfn._xlws.FILTER(#REF!,(#REF!=B661)*(#REF!=G661)*(#REF!&gt;0)),
_xlpm.asignados,COUNTIF($J$1:J660,_xlpm.candidatos),
INDEX(_xlpm.candidatos,MATCH(MIN(_xlpm.asignados),_xlpm.asignados,0))
)))</f>
        <v>#REF!</v>
      </c>
      <c r="K661" t="e">
        <f>COUNTIFS(#REF!,B661,#REF!,G661,#REF!,"&gt;0")</f>
        <v>#REF!</v>
      </c>
      <c r="L661" t="e">
        <f t="shared" si="10"/>
        <v>#REF!</v>
      </c>
    </row>
    <row r="662" spans="10:12">
      <c r="J662" t="e" cm="1">
        <f t="array" ref="J662">IF(L662="Sin candidato","Sin candidato",
IF(L662="Directa",
INDEX(_xlfn._xlws.FILTER(#REF!,(#REF!=B662)*(#REF!=G662)*(#REF!&gt;0)),1),
_xlfn.LET(
_xlpm.candidatos,_xlfn._xlws.FILTER(#REF!,(#REF!=B662)*(#REF!=G662)*(#REF!&gt;0)),
_xlpm.asignados,COUNTIF($J$1:J661,_xlpm.candidatos),
INDEX(_xlpm.candidatos,MATCH(MIN(_xlpm.asignados),_xlpm.asignados,0))
)))</f>
        <v>#REF!</v>
      </c>
      <c r="K662" t="e">
        <f>COUNTIFS(#REF!,B662,#REF!,G662,#REF!,"&gt;0")</f>
        <v>#REF!</v>
      </c>
      <c r="L662" t="e">
        <f t="shared" si="10"/>
        <v>#REF!</v>
      </c>
    </row>
    <row r="663" spans="10:12">
      <c r="J663" t="e" cm="1">
        <f t="array" ref="J663">IF(L663="Sin candidato","Sin candidato",
IF(L663="Directa",
INDEX(_xlfn._xlws.FILTER(#REF!,(#REF!=B663)*(#REF!=G663)*(#REF!&gt;0)),1),
_xlfn.LET(
_xlpm.candidatos,_xlfn._xlws.FILTER(#REF!,(#REF!=B663)*(#REF!=G663)*(#REF!&gt;0)),
_xlpm.asignados,COUNTIF($J$1:J662,_xlpm.candidatos),
INDEX(_xlpm.candidatos,MATCH(MIN(_xlpm.asignados),_xlpm.asignados,0))
)))</f>
        <v>#REF!</v>
      </c>
      <c r="K663" t="e">
        <f>COUNTIFS(#REF!,B663,#REF!,G663,#REF!,"&gt;0")</f>
        <v>#REF!</v>
      </c>
      <c r="L663" t="e">
        <f t="shared" si="10"/>
        <v>#REF!</v>
      </c>
    </row>
    <row r="664" spans="10:12">
      <c r="J664" t="e" cm="1">
        <f t="array" ref="J664">IF(L664="Sin candidato","Sin candidato",
IF(L664="Directa",
INDEX(_xlfn._xlws.FILTER(#REF!,(#REF!=B664)*(#REF!=G664)*(#REF!&gt;0)),1),
_xlfn.LET(
_xlpm.candidatos,_xlfn._xlws.FILTER(#REF!,(#REF!=B664)*(#REF!=G664)*(#REF!&gt;0)),
_xlpm.asignados,COUNTIF($J$1:J663,_xlpm.candidatos),
INDEX(_xlpm.candidatos,MATCH(MIN(_xlpm.asignados),_xlpm.asignados,0))
)))</f>
        <v>#REF!</v>
      </c>
      <c r="K664" t="e">
        <f>COUNTIFS(#REF!,B664,#REF!,G664,#REF!,"&gt;0")</f>
        <v>#REF!</v>
      </c>
      <c r="L664" t="e">
        <f t="shared" si="10"/>
        <v>#REF!</v>
      </c>
    </row>
    <row r="665" spans="10:12">
      <c r="J665" t="e" cm="1">
        <f t="array" ref="J665">IF(L665="Sin candidato","Sin candidato",
IF(L665="Directa",
INDEX(_xlfn._xlws.FILTER(#REF!,(#REF!=B665)*(#REF!=G665)*(#REF!&gt;0)),1),
_xlfn.LET(
_xlpm.candidatos,_xlfn._xlws.FILTER(#REF!,(#REF!=B665)*(#REF!=G665)*(#REF!&gt;0)),
_xlpm.asignados,COUNTIF($J$1:J664,_xlpm.candidatos),
INDEX(_xlpm.candidatos,MATCH(MIN(_xlpm.asignados),_xlpm.asignados,0))
)))</f>
        <v>#REF!</v>
      </c>
      <c r="K665" t="e">
        <f>COUNTIFS(#REF!,B665,#REF!,G665,#REF!,"&gt;0")</f>
        <v>#REF!</v>
      </c>
      <c r="L665" t="e">
        <f t="shared" si="10"/>
        <v>#REF!</v>
      </c>
    </row>
    <row r="666" spans="10:12">
      <c r="J666" t="e" cm="1">
        <f t="array" ref="J666">IF(L666="Sin candidato","Sin candidato",
IF(L666="Directa",
INDEX(_xlfn._xlws.FILTER(#REF!,(#REF!=B666)*(#REF!=G666)*(#REF!&gt;0)),1),
_xlfn.LET(
_xlpm.candidatos,_xlfn._xlws.FILTER(#REF!,(#REF!=B666)*(#REF!=G666)*(#REF!&gt;0)),
_xlpm.asignados,COUNTIF($J$1:J665,_xlpm.candidatos),
INDEX(_xlpm.candidatos,MATCH(MIN(_xlpm.asignados),_xlpm.asignados,0))
)))</f>
        <v>#REF!</v>
      </c>
      <c r="K666" t="e">
        <f>COUNTIFS(#REF!,B666,#REF!,G666,#REF!,"&gt;0")</f>
        <v>#REF!</v>
      </c>
      <c r="L666" t="e">
        <f t="shared" si="10"/>
        <v>#REF!</v>
      </c>
    </row>
    <row r="667" spans="10:12">
      <c r="J667" t="e" cm="1">
        <f t="array" ref="J667">IF(L667="Sin candidato","Sin candidato",
IF(L667="Directa",
INDEX(_xlfn._xlws.FILTER(#REF!,(#REF!=B667)*(#REF!=G667)*(#REF!&gt;0)),1),
_xlfn.LET(
_xlpm.candidatos,_xlfn._xlws.FILTER(#REF!,(#REF!=B667)*(#REF!=G667)*(#REF!&gt;0)),
_xlpm.asignados,COUNTIF($J$1:J666,_xlpm.candidatos),
INDEX(_xlpm.candidatos,MATCH(MIN(_xlpm.asignados),_xlpm.asignados,0))
)))</f>
        <v>#REF!</v>
      </c>
      <c r="K667" t="e">
        <f>COUNTIFS(#REF!,B667,#REF!,G667,#REF!,"&gt;0")</f>
        <v>#REF!</v>
      </c>
      <c r="L667" t="e">
        <f t="shared" si="10"/>
        <v>#REF!</v>
      </c>
    </row>
    <row r="668" spans="10:12">
      <c r="J668" t="e" cm="1">
        <f t="array" ref="J668">IF(L668="Sin candidato","Sin candidato",
IF(L668="Directa",
INDEX(_xlfn._xlws.FILTER(#REF!,(#REF!=B668)*(#REF!=G668)*(#REF!&gt;0)),1),
_xlfn.LET(
_xlpm.candidatos,_xlfn._xlws.FILTER(#REF!,(#REF!=B668)*(#REF!=G668)*(#REF!&gt;0)),
_xlpm.asignados,COUNTIF($J$1:J667,_xlpm.candidatos),
INDEX(_xlpm.candidatos,MATCH(MIN(_xlpm.asignados),_xlpm.asignados,0))
)))</f>
        <v>#REF!</v>
      </c>
      <c r="K668" t="e">
        <f>COUNTIFS(#REF!,B668,#REF!,G668,#REF!,"&gt;0")</f>
        <v>#REF!</v>
      </c>
      <c r="L668" t="e">
        <f t="shared" si="10"/>
        <v>#REF!</v>
      </c>
    </row>
    <row r="669" spans="10:12">
      <c r="J669" t="e" cm="1">
        <f t="array" ref="J669">IF(L669="Sin candidato","Sin candidato",
IF(L669="Directa",
INDEX(_xlfn._xlws.FILTER(#REF!,(#REF!=B669)*(#REF!=G669)*(#REF!&gt;0)),1),
_xlfn.LET(
_xlpm.candidatos,_xlfn._xlws.FILTER(#REF!,(#REF!=B669)*(#REF!=G669)*(#REF!&gt;0)),
_xlpm.asignados,COUNTIF($J$1:J668,_xlpm.candidatos),
INDEX(_xlpm.candidatos,MATCH(MIN(_xlpm.asignados),_xlpm.asignados,0))
)))</f>
        <v>#REF!</v>
      </c>
      <c r="K669" t="e">
        <f>COUNTIFS(#REF!,B669,#REF!,G669,#REF!,"&gt;0")</f>
        <v>#REF!</v>
      </c>
      <c r="L669" t="e">
        <f t="shared" si="10"/>
        <v>#REF!</v>
      </c>
    </row>
    <row r="670" spans="10:12">
      <c r="J670" t="e" cm="1">
        <f t="array" ref="J670">IF(L670="Sin candidato","Sin candidato",
IF(L670="Directa",
INDEX(_xlfn._xlws.FILTER(#REF!,(#REF!=B670)*(#REF!=G670)*(#REF!&gt;0)),1),
_xlfn.LET(
_xlpm.candidatos,_xlfn._xlws.FILTER(#REF!,(#REF!=B670)*(#REF!=G670)*(#REF!&gt;0)),
_xlpm.asignados,COUNTIF($J$1:J669,_xlpm.candidatos),
INDEX(_xlpm.candidatos,MATCH(MIN(_xlpm.asignados),_xlpm.asignados,0))
)))</f>
        <v>#REF!</v>
      </c>
      <c r="K670" t="e">
        <f>COUNTIFS(#REF!,B670,#REF!,G670,#REF!,"&gt;0")</f>
        <v>#REF!</v>
      </c>
      <c r="L670" t="e">
        <f t="shared" si="10"/>
        <v>#REF!</v>
      </c>
    </row>
    <row r="671" spans="10:12">
      <c r="J671" t="e" cm="1">
        <f t="array" ref="J671">IF(L671="Sin candidato","Sin candidato",
IF(L671="Directa",
INDEX(_xlfn._xlws.FILTER(#REF!,(#REF!=B671)*(#REF!=G671)*(#REF!&gt;0)),1),
_xlfn.LET(
_xlpm.candidatos,_xlfn._xlws.FILTER(#REF!,(#REF!=B671)*(#REF!=G671)*(#REF!&gt;0)),
_xlpm.asignados,COUNTIF($J$1:J670,_xlpm.candidatos),
INDEX(_xlpm.candidatos,MATCH(MIN(_xlpm.asignados),_xlpm.asignados,0))
)))</f>
        <v>#REF!</v>
      </c>
      <c r="K671" t="e">
        <f>COUNTIFS(#REF!,B671,#REF!,G671,#REF!,"&gt;0")</f>
        <v>#REF!</v>
      </c>
      <c r="L671" t="e">
        <f t="shared" si="10"/>
        <v>#REF!</v>
      </c>
    </row>
    <row r="672" spans="10:12">
      <c r="J672" t="e" cm="1">
        <f t="array" ref="J672">IF(L672="Sin candidato","Sin candidato",
IF(L672="Directa",
INDEX(_xlfn._xlws.FILTER(#REF!,(#REF!=B672)*(#REF!=G672)*(#REF!&gt;0)),1),
_xlfn.LET(
_xlpm.candidatos,_xlfn._xlws.FILTER(#REF!,(#REF!=B672)*(#REF!=G672)*(#REF!&gt;0)),
_xlpm.asignados,COUNTIF($J$1:J671,_xlpm.candidatos),
INDEX(_xlpm.candidatos,MATCH(MIN(_xlpm.asignados),_xlpm.asignados,0))
)))</f>
        <v>#REF!</v>
      </c>
      <c r="K672" t="e">
        <f>COUNTIFS(#REF!,B672,#REF!,G672,#REF!,"&gt;0")</f>
        <v>#REF!</v>
      </c>
      <c r="L672" t="e">
        <f t="shared" si="10"/>
        <v>#REF!</v>
      </c>
    </row>
    <row r="673" spans="10:12">
      <c r="J673" t="e" cm="1">
        <f t="array" ref="J673">IF(L673="Sin candidato","Sin candidato",
IF(L673="Directa",
INDEX(_xlfn._xlws.FILTER(#REF!,(#REF!=B673)*(#REF!=G673)*(#REF!&gt;0)),1),
_xlfn.LET(
_xlpm.candidatos,_xlfn._xlws.FILTER(#REF!,(#REF!=B673)*(#REF!=G673)*(#REF!&gt;0)),
_xlpm.asignados,COUNTIF($J$1:J672,_xlpm.candidatos),
INDEX(_xlpm.candidatos,MATCH(MIN(_xlpm.asignados),_xlpm.asignados,0))
)))</f>
        <v>#REF!</v>
      </c>
      <c r="K673" t="e">
        <f>COUNTIFS(#REF!,B673,#REF!,G673,#REF!,"&gt;0")</f>
        <v>#REF!</v>
      </c>
      <c r="L673" t="e">
        <f t="shared" si="10"/>
        <v>#REF!</v>
      </c>
    </row>
    <row r="674" spans="10:12">
      <c r="J674" t="e" cm="1">
        <f t="array" ref="J674">IF(L674="Sin candidato","Sin candidato",
IF(L674="Directa",
INDEX(_xlfn._xlws.FILTER(#REF!,(#REF!=B674)*(#REF!=G674)*(#REF!&gt;0)),1),
_xlfn.LET(
_xlpm.candidatos,_xlfn._xlws.FILTER(#REF!,(#REF!=B674)*(#REF!=G674)*(#REF!&gt;0)),
_xlpm.asignados,COUNTIF($J$1:J673,_xlpm.candidatos),
INDEX(_xlpm.candidatos,MATCH(MIN(_xlpm.asignados),_xlpm.asignados,0))
)))</f>
        <v>#REF!</v>
      </c>
      <c r="K674" t="e">
        <f>COUNTIFS(#REF!,B674,#REF!,G674,#REF!,"&gt;0")</f>
        <v>#REF!</v>
      </c>
      <c r="L674" t="e">
        <f t="shared" si="10"/>
        <v>#REF!</v>
      </c>
    </row>
    <row r="675" spans="10:12">
      <c r="J675" t="e" cm="1">
        <f t="array" ref="J675">IF(L675="Sin candidato","Sin candidato",
IF(L675="Directa",
INDEX(_xlfn._xlws.FILTER(#REF!,(#REF!=B675)*(#REF!=G675)*(#REF!&gt;0)),1),
_xlfn.LET(
_xlpm.candidatos,_xlfn._xlws.FILTER(#REF!,(#REF!=B675)*(#REF!=G675)*(#REF!&gt;0)),
_xlpm.asignados,COUNTIF($J$1:J674,_xlpm.candidatos),
INDEX(_xlpm.candidatos,MATCH(MIN(_xlpm.asignados),_xlpm.asignados,0))
)))</f>
        <v>#REF!</v>
      </c>
      <c r="K675" t="e">
        <f>COUNTIFS(#REF!,B675,#REF!,G675,#REF!,"&gt;0")</f>
        <v>#REF!</v>
      </c>
      <c r="L675" t="e">
        <f t="shared" si="10"/>
        <v>#REF!</v>
      </c>
    </row>
    <row r="676" spans="10:12">
      <c r="J676" t="e" cm="1">
        <f t="array" ref="J676">IF(L676="Sin candidato","Sin candidato",
IF(L676="Directa",
INDEX(_xlfn._xlws.FILTER(#REF!,(#REF!=B676)*(#REF!=G676)*(#REF!&gt;0)),1),
_xlfn.LET(
_xlpm.candidatos,_xlfn._xlws.FILTER(#REF!,(#REF!=B676)*(#REF!=G676)*(#REF!&gt;0)),
_xlpm.asignados,COUNTIF($J$1:J675,_xlpm.candidatos),
INDEX(_xlpm.candidatos,MATCH(MIN(_xlpm.asignados),_xlpm.asignados,0))
)))</f>
        <v>#REF!</v>
      </c>
      <c r="K676" t="e">
        <f>COUNTIFS(#REF!,B676,#REF!,G676,#REF!,"&gt;0")</f>
        <v>#REF!</v>
      </c>
      <c r="L676" t="e">
        <f t="shared" si="10"/>
        <v>#REF!</v>
      </c>
    </row>
    <row r="677" spans="10:12">
      <c r="J677" t="e" cm="1">
        <f t="array" ref="J677">IF(L677="Sin candidato","Sin candidato",
IF(L677="Directa",
INDEX(_xlfn._xlws.FILTER(#REF!,(#REF!=B677)*(#REF!=G677)*(#REF!&gt;0)),1),
_xlfn.LET(
_xlpm.candidatos,_xlfn._xlws.FILTER(#REF!,(#REF!=B677)*(#REF!=G677)*(#REF!&gt;0)),
_xlpm.asignados,COUNTIF($J$1:J676,_xlpm.candidatos),
INDEX(_xlpm.candidatos,MATCH(MIN(_xlpm.asignados),_xlpm.asignados,0))
)))</f>
        <v>#REF!</v>
      </c>
      <c r="K677" t="e">
        <f>COUNTIFS(#REF!,B677,#REF!,G677,#REF!,"&gt;0")</f>
        <v>#REF!</v>
      </c>
      <c r="L677" t="e">
        <f t="shared" si="10"/>
        <v>#REF!</v>
      </c>
    </row>
    <row r="678" spans="10:12">
      <c r="J678" t="e" cm="1">
        <f t="array" ref="J678">IF(L678="Sin candidato","Sin candidato",
IF(L678="Directa",
INDEX(_xlfn._xlws.FILTER(#REF!,(#REF!=B678)*(#REF!=G678)*(#REF!&gt;0)),1),
_xlfn.LET(
_xlpm.candidatos,_xlfn._xlws.FILTER(#REF!,(#REF!=B678)*(#REF!=G678)*(#REF!&gt;0)),
_xlpm.asignados,COUNTIF($J$1:J677,_xlpm.candidatos),
INDEX(_xlpm.candidatos,MATCH(MIN(_xlpm.asignados),_xlpm.asignados,0))
)))</f>
        <v>#REF!</v>
      </c>
      <c r="K678" t="e">
        <f>COUNTIFS(#REF!,B678,#REF!,G678,#REF!,"&gt;0")</f>
        <v>#REF!</v>
      </c>
      <c r="L678" t="e">
        <f t="shared" si="10"/>
        <v>#REF!</v>
      </c>
    </row>
    <row r="679" spans="10:12">
      <c r="J679" t="e" cm="1">
        <f t="array" ref="J679">IF(L679="Sin candidato","Sin candidato",
IF(L679="Directa",
INDEX(_xlfn._xlws.FILTER(#REF!,(#REF!=B679)*(#REF!=G679)*(#REF!&gt;0)),1),
_xlfn.LET(
_xlpm.candidatos,_xlfn._xlws.FILTER(#REF!,(#REF!=B679)*(#REF!=G679)*(#REF!&gt;0)),
_xlpm.asignados,COUNTIF($J$1:J678,_xlpm.candidatos),
INDEX(_xlpm.candidatos,MATCH(MIN(_xlpm.asignados),_xlpm.asignados,0))
)))</f>
        <v>#REF!</v>
      </c>
      <c r="K679" t="e">
        <f>COUNTIFS(#REF!,B679,#REF!,G679,#REF!,"&gt;0")</f>
        <v>#REF!</v>
      </c>
      <c r="L679" t="e">
        <f t="shared" si="10"/>
        <v>#REF!</v>
      </c>
    </row>
    <row r="680" spans="10:12">
      <c r="J680" t="e" cm="1">
        <f t="array" ref="J680">IF(L680="Sin candidato","Sin candidato",
IF(L680="Directa",
INDEX(_xlfn._xlws.FILTER(#REF!,(#REF!=B680)*(#REF!=G680)*(#REF!&gt;0)),1),
_xlfn.LET(
_xlpm.candidatos,_xlfn._xlws.FILTER(#REF!,(#REF!=B680)*(#REF!=G680)*(#REF!&gt;0)),
_xlpm.asignados,COUNTIF($J$1:J679,_xlpm.candidatos),
INDEX(_xlpm.candidatos,MATCH(MIN(_xlpm.asignados),_xlpm.asignados,0))
)))</f>
        <v>#REF!</v>
      </c>
      <c r="K680" t="e">
        <f>COUNTIFS(#REF!,B680,#REF!,G680,#REF!,"&gt;0")</f>
        <v>#REF!</v>
      </c>
      <c r="L680" t="e">
        <f t="shared" si="10"/>
        <v>#REF!</v>
      </c>
    </row>
    <row r="681" spans="10:12">
      <c r="J681" t="e" cm="1">
        <f t="array" ref="J681">IF(L681="Sin candidato","Sin candidato",
IF(L681="Directa",
INDEX(_xlfn._xlws.FILTER(#REF!,(#REF!=B681)*(#REF!=G681)*(#REF!&gt;0)),1),
_xlfn.LET(
_xlpm.candidatos,_xlfn._xlws.FILTER(#REF!,(#REF!=B681)*(#REF!=G681)*(#REF!&gt;0)),
_xlpm.asignados,COUNTIF($J$1:J680,_xlpm.candidatos),
INDEX(_xlpm.candidatos,MATCH(MIN(_xlpm.asignados),_xlpm.asignados,0))
)))</f>
        <v>#REF!</v>
      </c>
      <c r="K681" t="e">
        <f>COUNTIFS(#REF!,B681,#REF!,G681,#REF!,"&gt;0")</f>
        <v>#REF!</v>
      </c>
      <c r="L681" t="e">
        <f t="shared" si="10"/>
        <v>#REF!</v>
      </c>
    </row>
    <row r="682" spans="10:12">
      <c r="J682" t="e" cm="1">
        <f t="array" ref="J682">IF(L682="Sin candidato","Sin candidato",
IF(L682="Directa",
INDEX(_xlfn._xlws.FILTER(#REF!,(#REF!=B682)*(#REF!=G682)*(#REF!&gt;0)),1),
_xlfn.LET(
_xlpm.candidatos,_xlfn._xlws.FILTER(#REF!,(#REF!=B682)*(#REF!=G682)*(#REF!&gt;0)),
_xlpm.asignados,COUNTIF($J$1:J681,_xlpm.candidatos),
INDEX(_xlpm.candidatos,MATCH(MIN(_xlpm.asignados),_xlpm.asignados,0))
)))</f>
        <v>#REF!</v>
      </c>
      <c r="K682" t="e">
        <f>COUNTIFS(#REF!,B682,#REF!,G682,#REF!,"&gt;0")</f>
        <v>#REF!</v>
      </c>
      <c r="L682" t="e">
        <f t="shared" si="10"/>
        <v>#REF!</v>
      </c>
    </row>
    <row r="683" spans="10:12">
      <c r="J683" t="e" cm="1">
        <f t="array" ref="J683">IF(L683="Sin candidato","Sin candidato",
IF(L683="Directa",
INDEX(_xlfn._xlws.FILTER(#REF!,(#REF!=B683)*(#REF!=G683)*(#REF!&gt;0)),1),
_xlfn.LET(
_xlpm.candidatos,_xlfn._xlws.FILTER(#REF!,(#REF!=B683)*(#REF!=G683)*(#REF!&gt;0)),
_xlpm.asignados,COUNTIF($J$1:J682,_xlpm.candidatos),
INDEX(_xlpm.candidatos,MATCH(MIN(_xlpm.asignados),_xlpm.asignados,0))
)))</f>
        <v>#REF!</v>
      </c>
      <c r="K683" t="e">
        <f>COUNTIFS(#REF!,B683,#REF!,G683,#REF!,"&gt;0")</f>
        <v>#REF!</v>
      </c>
      <c r="L683" t="e">
        <f t="shared" si="10"/>
        <v>#REF!</v>
      </c>
    </row>
    <row r="684" spans="10:12">
      <c r="J684" t="e" cm="1">
        <f t="array" ref="J684">IF(L684="Sin candidato","Sin candidato",
IF(L684="Directa",
INDEX(_xlfn._xlws.FILTER(#REF!,(#REF!=B684)*(#REF!=G684)*(#REF!&gt;0)),1),
_xlfn.LET(
_xlpm.candidatos,_xlfn._xlws.FILTER(#REF!,(#REF!=B684)*(#REF!=G684)*(#REF!&gt;0)),
_xlpm.asignados,COUNTIF($J$1:J683,_xlpm.candidatos),
INDEX(_xlpm.candidatos,MATCH(MIN(_xlpm.asignados),_xlpm.asignados,0))
)))</f>
        <v>#REF!</v>
      </c>
      <c r="K684" t="e">
        <f>COUNTIFS(#REF!,B684,#REF!,G684,#REF!,"&gt;0")</f>
        <v>#REF!</v>
      </c>
      <c r="L684" t="e">
        <f t="shared" si="10"/>
        <v>#REF!</v>
      </c>
    </row>
    <row r="685" spans="10:12">
      <c r="J685" t="e" cm="1">
        <f t="array" ref="J685">IF(L685="Sin candidato","Sin candidato",
IF(L685="Directa",
INDEX(_xlfn._xlws.FILTER(#REF!,(#REF!=B685)*(#REF!=G685)*(#REF!&gt;0)),1),
_xlfn.LET(
_xlpm.candidatos,_xlfn._xlws.FILTER(#REF!,(#REF!=B685)*(#REF!=G685)*(#REF!&gt;0)),
_xlpm.asignados,COUNTIF($J$1:J684,_xlpm.candidatos),
INDEX(_xlpm.candidatos,MATCH(MIN(_xlpm.asignados),_xlpm.asignados,0))
)))</f>
        <v>#REF!</v>
      </c>
      <c r="K685" t="e">
        <f>COUNTIFS(#REF!,B685,#REF!,G685,#REF!,"&gt;0")</f>
        <v>#REF!</v>
      </c>
      <c r="L685" t="e">
        <f t="shared" si="10"/>
        <v>#REF!</v>
      </c>
    </row>
    <row r="686" spans="10:12">
      <c r="J686" t="e" cm="1">
        <f t="array" ref="J686">IF(L686="Sin candidato","Sin candidato",
IF(L686="Directa",
INDEX(_xlfn._xlws.FILTER(#REF!,(#REF!=B686)*(#REF!=G686)*(#REF!&gt;0)),1),
_xlfn.LET(
_xlpm.candidatos,_xlfn._xlws.FILTER(#REF!,(#REF!=B686)*(#REF!=G686)*(#REF!&gt;0)),
_xlpm.asignados,COUNTIF($J$1:J685,_xlpm.candidatos),
INDEX(_xlpm.candidatos,MATCH(MIN(_xlpm.asignados),_xlpm.asignados,0))
)))</f>
        <v>#REF!</v>
      </c>
      <c r="K686" t="e">
        <f>COUNTIFS(#REF!,B686,#REF!,G686,#REF!,"&gt;0")</f>
        <v>#REF!</v>
      </c>
      <c r="L686" t="e">
        <f t="shared" si="10"/>
        <v>#REF!</v>
      </c>
    </row>
    <row r="687" spans="10:12">
      <c r="J687" t="e" cm="1">
        <f t="array" ref="J687">IF(L687="Sin candidato","Sin candidato",
IF(L687="Directa",
INDEX(_xlfn._xlws.FILTER(#REF!,(#REF!=B687)*(#REF!=G687)*(#REF!&gt;0)),1),
_xlfn.LET(
_xlpm.candidatos,_xlfn._xlws.FILTER(#REF!,(#REF!=B687)*(#REF!=G687)*(#REF!&gt;0)),
_xlpm.asignados,COUNTIF($J$1:J686,_xlpm.candidatos),
INDEX(_xlpm.candidatos,MATCH(MIN(_xlpm.asignados),_xlpm.asignados,0))
)))</f>
        <v>#REF!</v>
      </c>
      <c r="K687" t="e">
        <f>COUNTIFS(#REF!,B687,#REF!,G687,#REF!,"&gt;0")</f>
        <v>#REF!</v>
      </c>
      <c r="L687" t="e">
        <f t="shared" si="10"/>
        <v>#REF!</v>
      </c>
    </row>
    <row r="688" spans="10:12">
      <c r="J688" t="e" cm="1">
        <f t="array" ref="J688">IF(L688="Sin candidato","Sin candidato",
IF(L688="Directa",
INDEX(_xlfn._xlws.FILTER(#REF!,(#REF!=B688)*(#REF!=G688)*(#REF!&gt;0)),1),
_xlfn.LET(
_xlpm.candidatos,_xlfn._xlws.FILTER(#REF!,(#REF!=B688)*(#REF!=G688)*(#REF!&gt;0)),
_xlpm.asignados,COUNTIF($J$1:J687,_xlpm.candidatos),
INDEX(_xlpm.candidatos,MATCH(MIN(_xlpm.asignados),_xlpm.asignados,0))
)))</f>
        <v>#REF!</v>
      </c>
      <c r="K688" t="e">
        <f>COUNTIFS(#REF!,B688,#REF!,G688,#REF!,"&gt;0")</f>
        <v>#REF!</v>
      </c>
      <c r="L688" t="e">
        <f t="shared" si="10"/>
        <v>#REF!</v>
      </c>
    </row>
    <row r="689" spans="10:12">
      <c r="J689" t="e" cm="1">
        <f t="array" ref="J689">IF(L689="Sin candidato","Sin candidato",
IF(L689="Directa",
INDEX(_xlfn._xlws.FILTER(#REF!,(#REF!=B689)*(#REF!=G689)*(#REF!&gt;0)),1),
_xlfn.LET(
_xlpm.candidatos,_xlfn._xlws.FILTER(#REF!,(#REF!=B689)*(#REF!=G689)*(#REF!&gt;0)),
_xlpm.asignados,COUNTIF($J$1:J688,_xlpm.candidatos),
INDEX(_xlpm.candidatos,MATCH(MIN(_xlpm.asignados),_xlpm.asignados,0))
)))</f>
        <v>#REF!</v>
      </c>
      <c r="K689" t="e">
        <f>COUNTIFS(#REF!,B689,#REF!,G689,#REF!,"&gt;0")</f>
        <v>#REF!</v>
      </c>
      <c r="L689" t="e">
        <f t="shared" si="10"/>
        <v>#REF!</v>
      </c>
    </row>
    <row r="690" spans="10:12">
      <c r="J690" t="e" cm="1">
        <f t="array" ref="J690">IF(L690="Sin candidato","Sin candidato",
IF(L690="Directa",
INDEX(_xlfn._xlws.FILTER(#REF!,(#REF!=B690)*(#REF!=G690)*(#REF!&gt;0)),1),
_xlfn.LET(
_xlpm.candidatos,_xlfn._xlws.FILTER(#REF!,(#REF!=B690)*(#REF!=G690)*(#REF!&gt;0)),
_xlpm.asignados,COUNTIF($J$1:J689,_xlpm.candidatos),
INDEX(_xlpm.candidatos,MATCH(MIN(_xlpm.asignados),_xlpm.asignados,0))
)))</f>
        <v>#REF!</v>
      </c>
      <c r="K690" t="e">
        <f>COUNTIFS(#REF!,B690,#REF!,G690,#REF!,"&gt;0")</f>
        <v>#REF!</v>
      </c>
      <c r="L690" t="e">
        <f t="shared" si="10"/>
        <v>#REF!</v>
      </c>
    </row>
    <row r="691" spans="10:12">
      <c r="J691" t="e" cm="1">
        <f t="array" ref="J691">IF(L691="Sin candidato","Sin candidato",
IF(L691="Directa",
INDEX(_xlfn._xlws.FILTER(#REF!,(#REF!=B691)*(#REF!=G691)*(#REF!&gt;0)),1),
_xlfn.LET(
_xlpm.candidatos,_xlfn._xlws.FILTER(#REF!,(#REF!=B691)*(#REF!=G691)*(#REF!&gt;0)),
_xlpm.asignados,COUNTIF($J$1:J690,_xlpm.candidatos),
INDEX(_xlpm.candidatos,MATCH(MIN(_xlpm.asignados),_xlpm.asignados,0))
)))</f>
        <v>#REF!</v>
      </c>
      <c r="K691" t="e">
        <f>COUNTIFS(#REF!,B691,#REF!,G691,#REF!,"&gt;0")</f>
        <v>#REF!</v>
      </c>
      <c r="L691" t="e">
        <f t="shared" si="10"/>
        <v>#REF!</v>
      </c>
    </row>
    <row r="692" spans="10:12">
      <c r="J692" t="e" cm="1">
        <f t="array" ref="J692">IF(L692="Sin candidato","Sin candidato",
IF(L692="Directa",
INDEX(_xlfn._xlws.FILTER(#REF!,(#REF!=B692)*(#REF!=G692)*(#REF!&gt;0)),1),
_xlfn.LET(
_xlpm.candidatos,_xlfn._xlws.FILTER(#REF!,(#REF!=B692)*(#REF!=G692)*(#REF!&gt;0)),
_xlpm.asignados,COUNTIF($J$1:J691,_xlpm.candidatos),
INDEX(_xlpm.candidatos,MATCH(MIN(_xlpm.asignados),_xlpm.asignados,0))
)))</f>
        <v>#REF!</v>
      </c>
      <c r="K692" t="e">
        <f>COUNTIFS(#REF!,B692,#REF!,G692,#REF!,"&gt;0")</f>
        <v>#REF!</v>
      </c>
      <c r="L692" t="e">
        <f t="shared" si="10"/>
        <v>#REF!</v>
      </c>
    </row>
    <row r="693" spans="10:12">
      <c r="J693" t="e" cm="1">
        <f t="array" ref="J693">IF(L693="Sin candidato","Sin candidato",
IF(L693="Directa",
INDEX(_xlfn._xlws.FILTER(#REF!,(#REF!=B693)*(#REF!=G693)*(#REF!&gt;0)),1),
_xlfn.LET(
_xlpm.candidatos,_xlfn._xlws.FILTER(#REF!,(#REF!=B693)*(#REF!=G693)*(#REF!&gt;0)),
_xlpm.asignados,COUNTIF($J$1:J692,_xlpm.candidatos),
INDEX(_xlpm.candidatos,MATCH(MIN(_xlpm.asignados),_xlpm.asignados,0))
)))</f>
        <v>#REF!</v>
      </c>
      <c r="K693" t="e">
        <f>COUNTIFS(#REF!,B693,#REF!,G693,#REF!,"&gt;0")</f>
        <v>#REF!</v>
      </c>
      <c r="L693" t="e">
        <f t="shared" si="10"/>
        <v>#REF!</v>
      </c>
    </row>
    <row r="694" spans="10:12">
      <c r="J694" t="e" cm="1">
        <f t="array" ref="J694">IF(L694="Sin candidato","Sin candidato",
IF(L694="Directa",
INDEX(_xlfn._xlws.FILTER(#REF!,(#REF!=B694)*(#REF!=G694)*(#REF!&gt;0)),1),
_xlfn.LET(
_xlpm.candidatos,_xlfn._xlws.FILTER(#REF!,(#REF!=B694)*(#REF!=G694)*(#REF!&gt;0)),
_xlpm.asignados,COUNTIF($J$1:J693,_xlpm.candidatos),
INDEX(_xlpm.candidatos,MATCH(MIN(_xlpm.asignados),_xlpm.asignados,0))
)))</f>
        <v>#REF!</v>
      </c>
      <c r="K694" t="e">
        <f>COUNTIFS(#REF!,B694,#REF!,G694,#REF!,"&gt;0")</f>
        <v>#REF!</v>
      </c>
      <c r="L694" t="e">
        <f t="shared" si="10"/>
        <v>#REF!</v>
      </c>
    </row>
    <row r="695" spans="10:12">
      <c r="J695" t="e" cm="1">
        <f t="array" ref="J695">IF(L695="Sin candidato","Sin candidato",
IF(L695="Directa",
INDEX(_xlfn._xlws.FILTER(#REF!,(#REF!=B695)*(#REF!=G695)*(#REF!&gt;0)),1),
_xlfn.LET(
_xlpm.candidatos,_xlfn._xlws.FILTER(#REF!,(#REF!=B695)*(#REF!=G695)*(#REF!&gt;0)),
_xlpm.asignados,COUNTIF($J$1:J694,_xlpm.candidatos),
INDEX(_xlpm.candidatos,MATCH(MIN(_xlpm.asignados),_xlpm.asignados,0))
)))</f>
        <v>#REF!</v>
      </c>
      <c r="K695" t="e">
        <f>COUNTIFS(#REF!,B695,#REF!,G695,#REF!,"&gt;0")</f>
        <v>#REF!</v>
      </c>
      <c r="L695" t="e">
        <f t="shared" si="10"/>
        <v>#REF!</v>
      </c>
    </row>
    <row r="696" spans="10:12">
      <c r="J696" t="e" cm="1">
        <f t="array" ref="J696">IF(L696="Sin candidato","Sin candidato",
IF(L696="Directa",
INDEX(_xlfn._xlws.FILTER(#REF!,(#REF!=B696)*(#REF!=G696)*(#REF!&gt;0)),1),
_xlfn.LET(
_xlpm.candidatos,_xlfn._xlws.FILTER(#REF!,(#REF!=B696)*(#REF!=G696)*(#REF!&gt;0)),
_xlpm.asignados,COUNTIF($J$1:J695,_xlpm.candidatos),
INDEX(_xlpm.candidatos,MATCH(MIN(_xlpm.asignados),_xlpm.asignados,0))
)))</f>
        <v>#REF!</v>
      </c>
      <c r="K696" t="e">
        <f>COUNTIFS(#REF!,B696,#REF!,G696,#REF!,"&gt;0")</f>
        <v>#REF!</v>
      </c>
      <c r="L696" t="e">
        <f t="shared" si="10"/>
        <v>#REF!</v>
      </c>
    </row>
    <row r="697" spans="10:12">
      <c r="J697" t="e" cm="1">
        <f t="array" ref="J697">IF(L697="Sin candidato","Sin candidato",
IF(L697="Directa",
INDEX(_xlfn._xlws.FILTER(#REF!,(#REF!=B697)*(#REF!=G697)*(#REF!&gt;0)),1),
_xlfn.LET(
_xlpm.candidatos,_xlfn._xlws.FILTER(#REF!,(#REF!=B697)*(#REF!=G697)*(#REF!&gt;0)),
_xlpm.asignados,COUNTIF($J$1:J696,_xlpm.candidatos),
INDEX(_xlpm.candidatos,MATCH(MIN(_xlpm.asignados),_xlpm.asignados,0))
)))</f>
        <v>#REF!</v>
      </c>
      <c r="K697" t="e">
        <f>COUNTIFS(#REF!,B697,#REF!,G697,#REF!,"&gt;0")</f>
        <v>#REF!</v>
      </c>
      <c r="L697" t="e">
        <f t="shared" si="10"/>
        <v>#REF!</v>
      </c>
    </row>
    <row r="698" spans="10:12">
      <c r="J698" t="e" cm="1">
        <f t="array" ref="J698">IF(L698="Sin candidato","Sin candidato",
IF(L698="Directa",
INDEX(_xlfn._xlws.FILTER(#REF!,(#REF!=B698)*(#REF!=G698)*(#REF!&gt;0)),1),
_xlfn.LET(
_xlpm.candidatos,_xlfn._xlws.FILTER(#REF!,(#REF!=B698)*(#REF!=G698)*(#REF!&gt;0)),
_xlpm.asignados,COUNTIF($J$1:J697,_xlpm.candidatos),
INDEX(_xlpm.candidatos,MATCH(MIN(_xlpm.asignados),_xlpm.asignados,0))
)))</f>
        <v>#REF!</v>
      </c>
      <c r="K698" t="e">
        <f>COUNTIFS(#REF!,B698,#REF!,G698,#REF!,"&gt;0")</f>
        <v>#REF!</v>
      </c>
      <c r="L698" t="e">
        <f t="shared" si="10"/>
        <v>#REF!</v>
      </c>
    </row>
    <row r="699" spans="10:12">
      <c r="J699" t="e" cm="1">
        <f t="array" ref="J699">IF(L699="Sin candidato","Sin candidato",
IF(L699="Directa",
INDEX(_xlfn._xlws.FILTER(#REF!,(#REF!=B699)*(#REF!=G699)*(#REF!&gt;0)),1),
_xlfn.LET(
_xlpm.candidatos,_xlfn._xlws.FILTER(#REF!,(#REF!=B699)*(#REF!=G699)*(#REF!&gt;0)),
_xlpm.asignados,COUNTIF($J$1:J698,_xlpm.candidatos),
INDEX(_xlpm.candidatos,MATCH(MIN(_xlpm.asignados),_xlpm.asignados,0))
)))</f>
        <v>#REF!</v>
      </c>
      <c r="K699" t="e">
        <f>COUNTIFS(#REF!,B699,#REF!,G699,#REF!,"&gt;0")</f>
        <v>#REF!</v>
      </c>
      <c r="L699" t="e">
        <f t="shared" si="10"/>
        <v>#REF!</v>
      </c>
    </row>
    <row r="700" spans="10:12">
      <c r="J700" t="e" cm="1">
        <f t="array" ref="J700">IF(L700="Sin candidato","Sin candidato",
IF(L700="Directa",
INDEX(_xlfn._xlws.FILTER(#REF!,(#REF!=B700)*(#REF!=G700)*(#REF!&gt;0)),1),
_xlfn.LET(
_xlpm.candidatos,_xlfn._xlws.FILTER(#REF!,(#REF!=B700)*(#REF!=G700)*(#REF!&gt;0)),
_xlpm.asignados,COUNTIF($J$1:J699,_xlpm.candidatos),
INDEX(_xlpm.candidatos,MATCH(MIN(_xlpm.asignados),_xlpm.asignados,0))
)))</f>
        <v>#REF!</v>
      </c>
      <c r="K700" t="e">
        <f>COUNTIFS(#REF!,B700,#REF!,G700,#REF!,"&gt;0")</f>
        <v>#REF!</v>
      </c>
      <c r="L700" t="e">
        <f t="shared" si="10"/>
        <v>#REF!</v>
      </c>
    </row>
    <row r="701" spans="10:12">
      <c r="J701" t="e" cm="1">
        <f t="array" ref="J701">IF(L701="Sin candidato","Sin candidato",
IF(L701="Directa",
INDEX(_xlfn._xlws.FILTER(#REF!,(#REF!=B701)*(#REF!=G701)*(#REF!&gt;0)),1),
_xlfn.LET(
_xlpm.candidatos,_xlfn._xlws.FILTER(#REF!,(#REF!=B701)*(#REF!=G701)*(#REF!&gt;0)),
_xlpm.asignados,COUNTIF($J$1:J700,_xlpm.candidatos),
INDEX(_xlpm.candidatos,MATCH(MIN(_xlpm.asignados),_xlpm.asignados,0))
)))</f>
        <v>#REF!</v>
      </c>
      <c r="K701" t="e">
        <f>COUNTIFS(#REF!,B701,#REF!,G701,#REF!,"&gt;0")</f>
        <v>#REF!</v>
      </c>
      <c r="L701" t="e">
        <f t="shared" si="10"/>
        <v>#REF!</v>
      </c>
    </row>
    <row r="702" spans="10:12">
      <c r="J702" t="e" cm="1">
        <f t="array" ref="J702">IF(L702="Sin candidato","Sin candidato",
IF(L702="Directa",
INDEX(_xlfn._xlws.FILTER(#REF!,(#REF!=B702)*(#REF!=G702)*(#REF!&gt;0)),1),
_xlfn.LET(
_xlpm.candidatos,_xlfn._xlws.FILTER(#REF!,(#REF!=B702)*(#REF!=G702)*(#REF!&gt;0)),
_xlpm.asignados,COUNTIF($J$1:J701,_xlpm.candidatos),
INDEX(_xlpm.candidatos,MATCH(MIN(_xlpm.asignados),_xlpm.asignados,0))
)))</f>
        <v>#REF!</v>
      </c>
      <c r="K702" t="e">
        <f>COUNTIFS(#REF!,B702,#REF!,G702,#REF!,"&gt;0")</f>
        <v>#REF!</v>
      </c>
      <c r="L702" t="e">
        <f t="shared" si="10"/>
        <v>#REF!</v>
      </c>
    </row>
    <row r="703" spans="10:12">
      <c r="J703" t="e" cm="1">
        <f t="array" ref="J703">IF(L703="Sin candidato","Sin candidato",
IF(L703="Directa",
INDEX(_xlfn._xlws.FILTER(#REF!,(#REF!=B703)*(#REF!=G703)*(#REF!&gt;0)),1),
_xlfn.LET(
_xlpm.candidatos,_xlfn._xlws.FILTER(#REF!,(#REF!=B703)*(#REF!=G703)*(#REF!&gt;0)),
_xlpm.asignados,COUNTIF($J$1:J702,_xlpm.candidatos),
INDEX(_xlpm.candidatos,MATCH(MIN(_xlpm.asignados),_xlpm.asignados,0))
)))</f>
        <v>#REF!</v>
      </c>
      <c r="K703" t="e">
        <f>COUNTIFS(#REF!,B703,#REF!,G703,#REF!,"&gt;0")</f>
        <v>#REF!</v>
      </c>
      <c r="L703" t="e">
        <f t="shared" si="10"/>
        <v>#REF!</v>
      </c>
    </row>
    <row r="704" spans="10:12">
      <c r="J704" t="e" cm="1">
        <f t="array" ref="J704">IF(L704="Sin candidato","Sin candidato",
IF(L704="Directa",
INDEX(_xlfn._xlws.FILTER(#REF!,(#REF!=B704)*(#REF!=G704)*(#REF!&gt;0)),1),
_xlfn.LET(
_xlpm.candidatos,_xlfn._xlws.FILTER(#REF!,(#REF!=B704)*(#REF!=G704)*(#REF!&gt;0)),
_xlpm.asignados,COUNTIF($J$1:J703,_xlpm.candidatos),
INDEX(_xlpm.candidatos,MATCH(MIN(_xlpm.asignados),_xlpm.asignados,0))
)))</f>
        <v>#REF!</v>
      </c>
      <c r="K704" t="e">
        <f>COUNTIFS(#REF!,B704,#REF!,G704,#REF!,"&gt;0")</f>
        <v>#REF!</v>
      </c>
      <c r="L704" t="e">
        <f t="shared" si="10"/>
        <v>#REF!</v>
      </c>
    </row>
    <row r="705" spans="10:12">
      <c r="J705" t="e" cm="1">
        <f t="array" ref="J705">IF(L705="Sin candidato","Sin candidato",
IF(L705="Directa",
INDEX(_xlfn._xlws.FILTER(#REF!,(#REF!=B705)*(#REF!=G705)*(#REF!&gt;0)),1),
_xlfn.LET(
_xlpm.candidatos,_xlfn._xlws.FILTER(#REF!,(#REF!=B705)*(#REF!=G705)*(#REF!&gt;0)),
_xlpm.asignados,COUNTIF($J$1:J704,_xlpm.candidatos),
INDEX(_xlpm.candidatos,MATCH(MIN(_xlpm.asignados),_xlpm.asignados,0))
)))</f>
        <v>#REF!</v>
      </c>
      <c r="K705" t="e">
        <f>COUNTIFS(#REF!,B705,#REF!,G705,#REF!,"&gt;0")</f>
        <v>#REF!</v>
      </c>
      <c r="L705" t="e">
        <f t="shared" si="10"/>
        <v>#REF!</v>
      </c>
    </row>
    <row r="706" spans="10:12">
      <c r="J706" t="e" cm="1">
        <f t="array" ref="J706">IF(L706="Sin candidato","Sin candidato",
IF(L706="Directa",
INDEX(_xlfn._xlws.FILTER(#REF!,(#REF!=B706)*(#REF!=G706)*(#REF!&gt;0)),1),
_xlfn.LET(
_xlpm.candidatos,_xlfn._xlws.FILTER(#REF!,(#REF!=B706)*(#REF!=G706)*(#REF!&gt;0)),
_xlpm.asignados,COUNTIF($J$1:J705,_xlpm.candidatos),
INDEX(_xlpm.candidatos,MATCH(MIN(_xlpm.asignados),_xlpm.asignados,0))
)))</f>
        <v>#REF!</v>
      </c>
      <c r="K706" t="e">
        <f>COUNTIFS(#REF!,B706,#REF!,G706,#REF!,"&gt;0")</f>
        <v>#REF!</v>
      </c>
      <c r="L706" t="e">
        <f t="shared" si="10"/>
        <v>#REF!</v>
      </c>
    </row>
    <row r="707" spans="10:12">
      <c r="J707" t="e" cm="1">
        <f t="array" ref="J707">IF(L707="Sin candidato","Sin candidato",
IF(L707="Directa",
INDEX(_xlfn._xlws.FILTER(#REF!,(#REF!=B707)*(#REF!=G707)*(#REF!&gt;0)),1),
_xlfn.LET(
_xlpm.candidatos,_xlfn._xlws.FILTER(#REF!,(#REF!=B707)*(#REF!=G707)*(#REF!&gt;0)),
_xlpm.asignados,COUNTIF($J$1:J706,_xlpm.candidatos),
INDEX(_xlpm.candidatos,MATCH(MIN(_xlpm.asignados),_xlpm.asignados,0))
)))</f>
        <v>#REF!</v>
      </c>
      <c r="K707" t="e">
        <f>COUNTIFS(#REF!,B707,#REF!,G707,#REF!,"&gt;0")</f>
        <v>#REF!</v>
      </c>
      <c r="L707" t="e">
        <f t="shared" ref="L707:L770" si="11">IF(K707=0,"Sin candidato",IF(K707=1,"Directa","Balancear"))</f>
        <v>#REF!</v>
      </c>
    </row>
    <row r="708" spans="10:12">
      <c r="J708" t="e" cm="1">
        <f t="array" ref="J708">IF(L708="Sin candidato","Sin candidato",
IF(L708="Directa",
INDEX(_xlfn._xlws.FILTER(#REF!,(#REF!=B708)*(#REF!=G708)*(#REF!&gt;0)),1),
_xlfn.LET(
_xlpm.candidatos,_xlfn._xlws.FILTER(#REF!,(#REF!=B708)*(#REF!=G708)*(#REF!&gt;0)),
_xlpm.asignados,COUNTIF($J$1:J707,_xlpm.candidatos),
INDEX(_xlpm.candidatos,MATCH(MIN(_xlpm.asignados),_xlpm.asignados,0))
)))</f>
        <v>#REF!</v>
      </c>
      <c r="K708" t="e">
        <f>COUNTIFS(#REF!,B708,#REF!,G708,#REF!,"&gt;0")</f>
        <v>#REF!</v>
      </c>
      <c r="L708" t="e">
        <f t="shared" si="11"/>
        <v>#REF!</v>
      </c>
    </row>
    <row r="709" spans="10:12">
      <c r="J709" t="e" cm="1">
        <f t="array" ref="J709">IF(L709="Sin candidato","Sin candidato",
IF(L709="Directa",
INDEX(_xlfn._xlws.FILTER(#REF!,(#REF!=B709)*(#REF!=G709)*(#REF!&gt;0)),1),
_xlfn.LET(
_xlpm.candidatos,_xlfn._xlws.FILTER(#REF!,(#REF!=B709)*(#REF!=G709)*(#REF!&gt;0)),
_xlpm.asignados,COUNTIF($J$1:J708,_xlpm.candidatos),
INDEX(_xlpm.candidatos,MATCH(MIN(_xlpm.asignados),_xlpm.asignados,0))
)))</f>
        <v>#REF!</v>
      </c>
      <c r="K709" t="e">
        <f>COUNTIFS(#REF!,B709,#REF!,G709,#REF!,"&gt;0")</f>
        <v>#REF!</v>
      </c>
      <c r="L709" t="e">
        <f t="shared" si="11"/>
        <v>#REF!</v>
      </c>
    </row>
    <row r="710" spans="10:12">
      <c r="J710" t="e" cm="1">
        <f t="array" ref="J710">IF(L710="Sin candidato","Sin candidato",
IF(L710="Directa",
INDEX(_xlfn._xlws.FILTER(#REF!,(#REF!=B710)*(#REF!=G710)*(#REF!&gt;0)),1),
_xlfn.LET(
_xlpm.candidatos,_xlfn._xlws.FILTER(#REF!,(#REF!=B710)*(#REF!=G710)*(#REF!&gt;0)),
_xlpm.asignados,COUNTIF($J$1:J709,_xlpm.candidatos),
INDEX(_xlpm.candidatos,MATCH(MIN(_xlpm.asignados),_xlpm.asignados,0))
)))</f>
        <v>#REF!</v>
      </c>
      <c r="K710" t="e">
        <f>COUNTIFS(#REF!,B710,#REF!,G710,#REF!,"&gt;0")</f>
        <v>#REF!</v>
      </c>
      <c r="L710" t="e">
        <f t="shared" si="11"/>
        <v>#REF!</v>
      </c>
    </row>
    <row r="711" spans="10:12">
      <c r="J711" t="e" cm="1">
        <f t="array" ref="J711">IF(L711="Sin candidato","Sin candidato",
IF(L711="Directa",
INDEX(_xlfn._xlws.FILTER(#REF!,(#REF!=B711)*(#REF!=G711)*(#REF!&gt;0)),1),
_xlfn.LET(
_xlpm.candidatos,_xlfn._xlws.FILTER(#REF!,(#REF!=B711)*(#REF!=G711)*(#REF!&gt;0)),
_xlpm.asignados,COUNTIF($J$1:J710,_xlpm.candidatos),
INDEX(_xlpm.candidatos,MATCH(MIN(_xlpm.asignados),_xlpm.asignados,0))
)))</f>
        <v>#REF!</v>
      </c>
      <c r="K711" t="e">
        <f>COUNTIFS(#REF!,B711,#REF!,G711,#REF!,"&gt;0")</f>
        <v>#REF!</v>
      </c>
      <c r="L711" t="e">
        <f t="shared" si="11"/>
        <v>#REF!</v>
      </c>
    </row>
    <row r="712" spans="10:12">
      <c r="J712" t="e" cm="1">
        <f t="array" ref="J712">IF(L712="Sin candidato","Sin candidato",
IF(L712="Directa",
INDEX(_xlfn._xlws.FILTER(#REF!,(#REF!=B712)*(#REF!=G712)*(#REF!&gt;0)),1),
_xlfn.LET(
_xlpm.candidatos,_xlfn._xlws.FILTER(#REF!,(#REF!=B712)*(#REF!=G712)*(#REF!&gt;0)),
_xlpm.asignados,COUNTIF($J$1:J711,_xlpm.candidatos),
INDEX(_xlpm.candidatos,MATCH(MIN(_xlpm.asignados),_xlpm.asignados,0))
)))</f>
        <v>#REF!</v>
      </c>
      <c r="K712" t="e">
        <f>COUNTIFS(#REF!,B712,#REF!,G712,#REF!,"&gt;0")</f>
        <v>#REF!</v>
      </c>
      <c r="L712" t="e">
        <f t="shared" si="11"/>
        <v>#REF!</v>
      </c>
    </row>
    <row r="713" spans="10:12">
      <c r="J713" t="e" cm="1">
        <f t="array" ref="J713">IF(L713="Sin candidato","Sin candidato",
IF(L713="Directa",
INDEX(_xlfn._xlws.FILTER(#REF!,(#REF!=B713)*(#REF!=G713)*(#REF!&gt;0)),1),
_xlfn.LET(
_xlpm.candidatos,_xlfn._xlws.FILTER(#REF!,(#REF!=B713)*(#REF!=G713)*(#REF!&gt;0)),
_xlpm.asignados,COUNTIF($J$1:J712,_xlpm.candidatos),
INDEX(_xlpm.candidatos,MATCH(MIN(_xlpm.asignados),_xlpm.asignados,0))
)))</f>
        <v>#REF!</v>
      </c>
      <c r="K713" t="e">
        <f>COUNTIFS(#REF!,B713,#REF!,G713,#REF!,"&gt;0")</f>
        <v>#REF!</v>
      </c>
      <c r="L713" t="e">
        <f t="shared" si="11"/>
        <v>#REF!</v>
      </c>
    </row>
    <row r="714" spans="10:12">
      <c r="J714" t="e" cm="1">
        <f t="array" ref="J714">IF(L714="Sin candidato","Sin candidato",
IF(L714="Directa",
INDEX(_xlfn._xlws.FILTER(#REF!,(#REF!=B714)*(#REF!=G714)*(#REF!&gt;0)),1),
_xlfn.LET(
_xlpm.candidatos,_xlfn._xlws.FILTER(#REF!,(#REF!=B714)*(#REF!=G714)*(#REF!&gt;0)),
_xlpm.asignados,COUNTIF($J$1:J713,_xlpm.candidatos),
INDEX(_xlpm.candidatos,MATCH(MIN(_xlpm.asignados),_xlpm.asignados,0))
)))</f>
        <v>#REF!</v>
      </c>
      <c r="K714" t="e">
        <f>COUNTIFS(#REF!,B714,#REF!,G714,#REF!,"&gt;0")</f>
        <v>#REF!</v>
      </c>
      <c r="L714" t="e">
        <f t="shared" si="11"/>
        <v>#REF!</v>
      </c>
    </row>
    <row r="715" spans="10:12">
      <c r="J715" t="e" cm="1">
        <f t="array" ref="J715">IF(L715="Sin candidato","Sin candidato",
IF(L715="Directa",
INDEX(_xlfn._xlws.FILTER(#REF!,(#REF!=B715)*(#REF!=G715)*(#REF!&gt;0)),1),
_xlfn.LET(
_xlpm.candidatos,_xlfn._xlws.FILTER(#REF!,(#REF!=B715)*(#REF!=G715)*(#REF!&gt;0)),
_xlpm.asignados,COUNTIF($J$1:J714,_xlpm.candidatos),
INDEX(_xlpm.candidatos,MATCH(MIN(_xlpm.asignados),_xlpm.asignados,0))
)))</f>
        <v>#REF!</v>
      </c>
      <c r="K715" t="e">
        <f>COUNTIFS(#REF!,B715,#REF!,G715,#REF!,"&gt;0")</f>
        <v>#REF!</v>
      </c>
      <c r="L715" t="e">
        <f t="shared" si="11"/>
        <v>#REF!</v>
      </c>
    </row>
    <row r="716" spans="10:12">
      <c r="J716" t="e" cm="1">
        <f t="array" ref="J716">IF(L716="Sin candidato","Sin candidato",
IF(L716="Directa",
INDEX(_xlfn._xlws.FILTER(#REF!,(#REF!=B716)*(#REF!=G716)*(#REF!&gt;0)),1),
_xlfn.LET(
_xlpm.candidatos,_xlfn._xlws.FILTER(#REF!,(#REF!=B716)*(#REF!=G716)*(#REF!&gt;0)),
_xlpm.asignados,COUNTIF($J$1:J715,_xlpm.candidatos),
INDEX(_xlpm.candidatos,MATCH(MIN(_xlpm.asignados),_xlpm.asignados,0))
)))</f>
        <v>#REF!</v>
      </c>
      <c r="K716" t="e">
        <f>COUNTIFS(#REF!,B716,#REF!,G716,#REF!,"&gt;0")</f>
        <v>#REF!</v>
      </c>
      <c r="L716" t="e">
        <f t="shared" si="11"/>
        <v>#REF!</v>
      </c>
    </row>
    <row r="717" spans="10:12">
      <c r="J717" t="e" cm="1">
        <f t="array" ref="J717">IF(L717="Sin candidato","Sin candidato",
IF(L717="Directa",
INDEX(_xlfn._xlws.FILTER(#REF!,(#REF!=B717)*(#REF!=G717)*(#REF!&gt;0)),1),
_xlfn.LET(
_xlpm.candidatos,_xlfn._xlws.FILTER(#REF!,(#REF!=B717)*(#REF!=G717)*(#REF!&gt;0)),
_xlpm.asignados,COUNTIF($J$1:J716,_xlpm.candidatos),
INDEX(_xlpm.candidatos,MATCH(MIN(_xlpm.asignados),_xlpm.asignados,0))
)))</f>
        <v>#REF!</v>
      </c>
      <c r="K717" t="e">
        <f>COUNTIFS(#REF!,B717,#REF!,G717,#REF!,"&gt;0")</f>
        <v>#REF!</v>
      </c>
      <c r="L717" t="e">
        <f t="shared" si="11"/>
        <v>#REF!</v>
      </c>
    </row>
    <row r="718" spans="10:12">
      <c r="J718" t="e" cm="1">
        <f t="array" ref="J718">IF(L718="Sin candidato","Sin candidato",
IF(L718="Directa",
INDEX(_xlfn._xlws.FILTER(#REF!,(#REF!=B718)*(#REF!=G718)*(#REF!&gt;0)),1),
_xlfn.LET(
_xlpm.candidatos,_xlfn._xlws.FILTER(#REF!,(#REF!=B718)*(#REF!=G718)*(#REF!&gt;0)),
_xlpm.asignados,COUNTIF($J$1:J717,_xlpm.candidatos),
INDEX(_xlpm.candidatos,MATCH(MIN(_xlpm.asignados),_xlpm.asignados,0))
)))</f>
        <v>#REF!</v>
      </c>
      <c r="K718" t="e">
        <f>COUNTIFS(#REF!,B718,#REF!,G718,#REF!,"&gt;0")</f>
        <v>#REF!</v>
      </c>
      <c r="L718" t="e">
        <f t="shared" si="11"/>
        <v>#REF!</v>
      </c>
    </row>
    <row r="719" spans="10:12">
      <c r="J719" t="e" cm="1">
        <f t="array" ref="J719">IF(L719="Sin candidato","Sin candidato",
IF(L719="Directa",
INDEX(_xlfn._xlws.FILTER(#REF!,(#REF!=B719)*(#REF!=G719)*(#REF!&gt;0)),1),
_xlfn.LET(
_xlpm.candidatos,_xlfn._xlws.FILTER(#REF!,(#REF!=B719)*(#REF!=G719)*(#REF!&gt;0)),
_xlpm.asignados,COUNTIF($J$1:J718,_xlpm.candidatos),
INDEX(_xlpm.candidatos,MATCH(MIN(_xlpm.asignados),_xlpm.asignados,0))
)))</f>
        <v>#REF!</v>
      </c>
      <c r="K719" t="e">
        <f>COUNTIFS(#REF!,B719,#REF!,G719,#REF!,"&gt;0")</f>
        <v>#REF!</v>
      </c>
      <c r="L719" t="e">
        <f t="shared" si="11"/>
        <v>#REF!</v>
      </c>
    </row>
    <row r="720" spans="10:12">
      <c r="J720" t="e" cm="1">
        <f t="array" ref="J720">IF(L720="Sin candidato","Sin candidato",
IF(L720="Directa",
INDEX(_xlfn._xlws.FILTER(#REF!,(#REF!=B720)*(#REF!=G720)*(#REF!&gt;0)),1),
_xlfn.LET(
_xlpm.candidatos,_xlfn._xlws.FILTER(#REF!,(#REF!=B720)*(#REF!=G720)*(#REF!&gt;0)),
_xlpm.asignados,COUNTIF($J$1:J719,_xlpm.candidatos),
INDEX(_xlpm.candidatos,MATCH(MIN(_xlpm.asignados),_xlpm.asignados,0))
)))</f>
        <v>#REF!</v>
      </c>
      <c r="K720" t="e">
        <f>COUNTIFS(#REF!,B720,#REF!,G720,#REF!,"&gt;0")</f>
        <v>#REF!</v>
      </c>
      <c r="L720" t="e">
        <f t="shared" si="11"/>
        <v>#REF!</v>
      </c>
    </row>
    <row r="721" spans="10:12">
      <c r="J721" t="e" cm="1">
        <f t="array" ref="J721">IF(L721="Sin candidato","Sin candidato",
IF(L721="Directa",
INDEX(_xlfn._xlws.FILTER(#REF!,(#REF!=B721)*(#REF!=G721)*(#REF!&gt;0)),1),
_xlfn.LET(
_xlpm.candidatos,_xlfn._xlws.FILTER(#REF!,(#REF!=B721)*(#REF!=G721)*(#REF!&gt;0)),
_xlpm.asignados,COUNTIF($J$1:J720,_xlpm.candidatos),
INDEX(_xlpm.candidatos,MATCH(MIN(_xlpm.asignados),_xlpm.asignados,0))
)))</f>
        <v>#REF!</v>
      </c>
      <c r="K721" t="e">
        <f>COUNTIFS(#REF!,B721,#REF!,G721,#REF!,"&gt;0")</f>
        <v>#REF!</v>
      </c>
      <c r="L721" t="e">
        <f t="shared" si="11"/>
        <v>#REF!</v>
      </c>
    </row>
    <row r="722" spans="10:12">
      <c r="J722" t="e" cm="1">
        <f t="array" ref="J722">IF(L722="Sin candidato","Sin candidato",
IF(L722="Directa",
INDEX(_xlfn._xlws.FILTER(#REF!,(#REF!=B722)*(#REF!=G722)*(#REF!&gt;0)),1),
_xlfn.LET(
_xlpm.candidatos,_xlfn._xlws.FILTER(#REF!,(#REF!=B722)*(#REF!=G722)*(#REF!&gt;0)),
_xlpm.asignados,COUNTIF($J$1:J721,_xlpm.candidatos),
INDEX(_xlpm.candidatos,MATCH(MIN(_xlpm.asignados),_xlpm.asignados,0))
)))</f>
        <v>#REF!</v>
      </c>
      <c r="K722" t="e">
        <f>COUNTIFS(#REF!,B722,#REF!,G722,#REF!,"&gt;0")</f>
        <v>#REF!</v>
      </c>
      <c r="L722" t="e">
        <f t="shared" si="11"/>
        <v>#REF!</v>
      </c>
    </row>
    <row r="723" spans="10:12">
      <c r="J723" t="e" cm="1">
        <f t="array" ref="J723">IF(L723="Sin candidato","Sin candidato",
IF(L723="Directa",
INDEX(_xlfn._xlws.FILTER(#REF!,(#REF!=B723)*(#REF!=G723)*(#REF!&gt;0)),1),
_xlfn.LET(
_xlpm.candidatos,_xlfn._xlws.FILTER(#REF!,(#REF!=B723)*(#REF!=G723)*(#REF!&gt;0)),
_xlpm.asignados,COUNTIF($J$1:J722,_xlpm.candidatos),
INDEX(_xlpm.candidatos,MATCH(MIN(_xlpm.asignados),_xlpm.asignados,0))
)))</f>
        <v>#REF!</v>
      </c>
      <c r="K723" t="e">
        <f>COUNTIFS(#REF!,B723,#REF!,G723,#REF!,"&gt;0")</f>
        <v>#REF!</v>
      </c>
      <c r="L723" t="e">
        <f t="shared" si="11"/>
        <v>#REF!</v>
      </c>
    </row>
    <row r="724" spans="10:12">
      <c r="J724" t="e" cm="1">
        <f t="array" ref="J724">IF(L724="Sin candidato","Sin candidato",
IF(L724="Directa",
INDEX(_xlfn._xlws.FILTER(#REF!,(#REF!=B724)*(#REF!=G724)*(#REF!&gt;0)),1),
_xlfn.LET(
_xlpm.candidatos,_xlfn._xlws.FILTER(#REF!,(#REF!=B724)*(#REF!=G724)*(#REF!&gt;0)),
_xlpm.asignados,COUNTIF($J$1:J723,_xlpm.candidatos),
INDEX(_xlpm.candidatos,MATCH(MIN(_xlpm.asignados),_xlpm.asignados,0))
)))</f>
        <v>#REF!</v>
      </c>
      <c r="K724" t="e">
        <f>COUNTIFS(#REF!,B724,#REF!,G724,#REF!,"&gt;0")</f>
        <v>#REF!</v>
      </c>
      <c r="L724" t="e">
        <f t="shared" si="11"/>
        <v>#REF!</v>
      </c>
    </row>
    <row r="725" spans="10:12">
      <c r="J725" t="e" cm="1">
        <f t="array" ref="J725">IF(L725="Sin candidato","Sin candidato",
IF(L725="Directa",
INDEX(_xlfn._xlws.FILTER(#REF!,(#REF!=B725)*(#REF!=G725)*(#REF!&gt;0)),1),
_xlfn.LET(
_xlpm.candidatos,_xlfn._xlws.FILTER(#REF!,(#REF!=B725)*(#REF!=G725)*(#REF!&gt;0)),
_xlpm.asignados,COUNTIF($J$1:J724,_xlpm.candidatos),
INDEX(_xlpm.candidatos,MATCH(MIN(_xlpm.asignados),_xlpm.asignados,0))
)))</f>
        <v>#REF!</v>
      </c>
      <c r="K725" t="e">
        <f>COUNTIFS(#REF!,B725,#REF!,G725,#REF!,"&gt;0")</f>
        <v>#REF!</v>
      </c>
      <c r="L725" t="e">
        <f t="shared" si="11"/>
        <v>#REF!</v>
      </c>
    </row>
    <row r="726" spans="10:12">
      <c r="J726" t="e" cm="1">
        <f t="array" ref="J726">IF(L726="Sin candidato","Sin candidato",
IF(L726="Directa",
INDEX(_xlfn._xlws.FILTER(#REF!,(#REF!=B726)*(#REF!=G726)*(#REF!&gt;0)),1),
_xlfn.LET(
_xlpm.candidatos,_xlfn._xlws.FILTER(#REF!,(#REF!=B726)*(#REF!=G726)*(#REF!&gt;0)),
_xlpm.asignados,COUNTIF($J$1:J725,_xlpm.candidatos),
INDEX(_xlpm.candidatos,MATCH(MIN(_xlpm.asignados),_xlpm.asignados,0))
)))</f>
        <v>#REF!</v>
      </c>
      <c r="K726" t="e">
        <f>COUNTIFS(#REF!,B726,#REF!,G726,#REF!,"&gt;0")</f>
        <v>#REF!</v>
      </c>
      <c r="L726" t="e">
        <f t="shared" si="11"/>
        <v>#REF!</v>
      </c>
    </row>
    <row r="727" spans="10:12">
      <c r="J727" t="e" cm="1">
        <f t="array" ref="J727">IF(L727="Sin candidato","Sin candidato",
IF(L727="Directa",
INDEX(_xlfn._xlws.FILTER(#REF!,(#REF!=B727)*(#REF!=G727)*(#REF!&gt;0)),1),
_xlfn.LET(
_xlpm.candidatos,_xlfn._xlws.FILTER(#REF!,(#REF!=B727)*(#REF!=G727)*(#REF!&gt;0)),
_xlpm.asignados,COUNTIF($J$1:J726,_xlpm.candidatos),
INDEX(_xlpm.candidatos,MATCH(MIN(_xlpm.asignados),_xlpm.asignados,0))
)))</f>
        <v>#REF!</v>
      </c>
      <c r="K727" t="e">
        <f>COUNTIFS(#REF!,B727,#REF!,G727,#REF!,"&gt;0")</f>
        <v>#REF!</v>
      </c>
      <c r="L727" t="e">
        <f t="shared" si="11"/>
        <v>#REF!</v>
      </c>
    </row>
    <row r="728" spans="10:12">
      <c r="J728" t="e" cm="1">
        <f t="array" ref="J728">IF(L728="Sin candidato","Sin candidato",
IF(L728="Directa",
INDEX(_xlfn._xlws.FILTER(#REF!,(#REF!=B728)*(#REF!=G728)*(#REF!&gt;0)),1),
_xlfn.LET(
_xlpm.candidatos,_xlfn._xlws.FILTER(#REF!,(#REF!=B728)*(#REF!=G728)*(#REF!&gt;0)),
_xlpm.asignados,COUNTIF($J$1:J727,_xlpm.candidatos),
INDEX(_xlpm.candidatos,MATCH(MIN(_xlpm.asignados),_xlpm.asignados,0))
)))</f>
        <v>#REF!</v>
      </c>
      <c r="K728" t="e">
        <f>COUNTIFS(#REF!,B728,#REF!,G728,#REF!,"&gt;0")</f>
        <v>#REF!</v>
      </c>
      <c r="L728" t="e">
        <f t="shared" si="11"/>
        <v>#REF!</v>
      </c>
    </row>
    <row r="729" spans="10:12">
      <c r="J729" t="e" cm="1">
        <f t="array" ref="J729">IF(L729="Sin candidato","Sin candidato",
IF(L729="Directa",
INDEX(_xlfn._xlws.FILTER(#REF!,(#REF!=B729)*(#REF!=G729)*(#REF!&gt;0)),1),
_xlfn.LET(
_xlpm.candidatos,_xlfn._xlws.FILTER(#REF!,(#REF!=B729)*(#REF!=G729)*(#REF!&gt;0)),
_xlpm.asignados,COUNTIF($J$1:J728,_xlpm.candidatos),
INDEX(_xlpm.candidatos,MATCH(MIN(_xlpm.asignados),_xlpm.asignados,0))
)))</f>
        <v>#REF!</v>
      </c>
      <c r="K729" t="e">
        <f>COUNTIFS(#REF!,B729,#REF!,G729,#REF!,"&gt;0")</f>
        <v>#REF!</v>
      </c>
      <c r="L729" t="e">
        <f t="shared" si="11"/>
        <v>#REF!</v>
      </c>
    </row>
    <row r="730" spans="10:12">
      <c r="J730" t="e" cm="1">
        <f t="array" ref="J730">IF(L730="Sin candidato","Sin candidato",
IF(L730="Directa",
INDEX(_xlfn._xlws.FILTER(#REF!,(#REF!=B730)*(#REF!=G730)*(#REF!&gt;0)),1),
_xlfn.LET(
_xlpm.candidatos,_xlfn._xlws.FILTER(#REF!,(#REF!=B730)*(#REF!=G730)*(#REF!&gt;0)),
_xlpm.asignados,COUNTIF($J$1:J729,_xlpm.candidatos),
INDEX(_xlpm.candidatos,MATCH(MIN(_xlpm.asignados),_xlpm.asignados,0))
)))</f>
        <v>#REF!</v>
      </c>
      <c r="K730" t="e">
        <f>COUNTIFS(#REF!,B730,#REF!,G730,#REF!,"&gt;0")</f>
        <v>#REF!</v>
      </c>
      <c r="L730" t="e">
        <f t="shared" si="11"/>
        <v>#REF!</v>
      </c>
    </row>
    <row r="731" spans="10:12">
      <c r="J731" t="e" cm="1">
        <f t="array" ref="J731">IF(L731="Sin candidato","Sin candidato",
IF(L731="Directa",
INDEX(_xlfn._xlws.FILTER(#REF!,(#REF!=B731)*(#REF!=G731)*(#REF!&gt;0)),1),
_xlfn.LET(
_xlpm.candidatos,_xlfn._xlws.FILTER(#REF!,(#REF!=B731)*(#REF!=G731)*(#REF!&gt;0)),
_xlpm.asignados,COUNTIF($J$1:J730,_xlpm.candidatos),
INDEX(_xlpm.candidatos,MATCH(MIN(_xlpm.asignados),_xlpm.asignados,0))
)))</f>
        <v>#REF!</v>
      </c>
      <c r="K731" t="e">
        <f>COUNTIFS(#REF!,B731,#REF!,G731,#REF!,"&gt;0")</f>
        <v>#REF!</v>
      </c>
      <c r="L731" t="e">
        <f t="shared" si="11"/>
        <v>#REF!</v>
      </c>
    </row>
    <row r="732" spans="10:12">
      <c r="J732" t="e" cm="1">
        <f t="array" ref="J732">IF(L732="Sin candidato","Sin candidato",
IF(L732="Directa",
INDEX(_xlfn._xlws.FILTER(#REF!,(#REF!=B732)*(#REF!=G732)*(#REF!&gt;0)),1),
_xlfn.LET(
_xlpm.candidatos,_xlfn._xlws.FILTER(#REF!,(#REF!=B732)*(#REF!=G732)*(#REF!&gt;0)),
_xlpm.asignados,COUNTIF($J$1:J731,_xlpm.candidatos),
INDEX(_xlpm.candidatos,MATCH(MIN(_xlpm.asignados),_xlpm.asignados,0))
)))</f>
        <v>#REF!</v>
      </c>
      <c r="K732" t="e">
        <f>COUNTIFS(#REF!,B732,#REF!,G732,#REF!,"&gt;0")</f>
        <v>#REF!</v>
      </c>
      <c r="L732" t="e">
        <f t="shared" si="11"/>
        <v>#REF!</v>
      </c>
    </row>
    <row r="733" spans="10:12">
      <c r="J733" t="e" cm="1">
        <f t="array" ref="J733">IF(L733="Sin candidato","Sin candidato",
IF(L733="Directa",
INDEX(_xlfn._xlws.FILTER(#REF!,(#REF!=B733)*(#REF!=G733)*(#REF!&gt;0)),1),
_xlfn.LET(
_xlpm.candidatos,_xlfn._xlws.FILTER(#REF!,(#REF!=B733)*(#REF!=G733)*(#REF!&gt;0)),
_xlpm.asignados,COUNTIF($J$1:J732,_xlpm.candidatos),
INDEX(_xlpm.candidatos,MATCH(MIN(_xlpm.asignados),_xlpm.asignados,0))
)))</f>
        <v>#REF!</v>
      </c>
      <c r="K733" t="e">
        <f>COUNTIFS(#REF!,B733,#REF!,G733,#REF!,"&gt;0")</f>
        <v>#REF!</v>
      </c>
      <c r="L733" t="e">
        <f t="shared" si="11"/>
        <v>#REF!</v>
      </c>
    </row>
    <row r="734" spans="10:12">
      <c r="J734" t="e" cm="1">
        <f t="array" ref="J734">IF(L734="Sin candidato","Sin candidato",
IF(L734="Directa",
INDEX(_xlfn._xlws.FILTER(#REF!,(#REF!=B734)*(#REF!=G734)*(#REF!&gt;0)),1),
_xlfn.LET(
_xlpm.candidatos,_xlfn._xlws.FILTER(#REF!,(#REF!=B734)*(#REF!=G734)*(#REF!&gt;0)),
_xlpm.asignados,COUNTIF($J$1:J733,_xlpm.candidatos),
INDEX(_xlpm.candidatos,MATCH(MIN(_xlpm.asignados),_xlpm.asignados,0))
)))</f>
        <v>#REF!</v>
      </c>
      <c r="K734" t="e">
        <f>COUNTIFS(#REF!,B734,#REF!,G734,#REF!,"&gt;0")</f>
        <v>#REF!</v>
      </c>
      <c r="L734" t="e">
        <f t="shared" si="11"/>
        <v>#REF!</v>
      </c>
    </row>
    <row r="735" spans="10:12">
      <c r="J735" t="e" cm="1">
        <f t="array" ref="J735">IF(L735="Sin candidato","Sin candidato",
IF(L735="Directa",
INDEX(_xlfn._xlws.FILTER(#REF!,(#REF!=B735)*(#REF!=G735)*(#REF!&gt;0)),1),
_xlfn.LET(
_xlpm.candidatos,_xlfn._xlws.FILTER(#REF!,(#REF!=B735)*(#REF!=G735)*(#REF!&gt;0)),
_xlpm.asignados,COUNTIF($J$1:J734,_xlpm.candidatos),
INDEX(_xlpm.candidatos,MATCH(MIN(_xlpm.asignados),_xlpm.asignados,0))
)))</f>
        <v>#REF!</v>
      </c>
      <c r="K735" t="e">
        <f>COUNTIFS(#REF!,B735,#REF!,G735,#REF!,"&gt;0")</f>
        <v>#REF!</v>
      </c>
      <c r="L735" t="e">
        <f t="shared" si="11"/>
        <v>#REF!</v>
      </c>
    </row>
    <row r="736" spans="10:12">
      <c r="J736" t="e" cm="1">
        <f t="array" ref="J736">IF(L736="Sin candidato","Sin candidato",
IF(L736="Directa",
INDEX(_xlfn._xlws.FILTER(#REF!,(#REF!=B736)*(#REF!=G736)*(#REF!&gt;0)),1),
_xlfn.LET(
_xlpm.candidatos,_xlfn._xlws.FILTER(#REF!,(#REF!=B736)*(#REF!=G736)*(#REF!&gt;0)),
_xlpm.asignados,COUNTIF($J$1:J735,_xlpm.candidatos),
INDEX(_xlpm.candidatos,MATCH(MIN(_xlpm.asignados),_xlpm.asignados,0))
)))</f>
        <v>#REF!</v>
      </c>
      <c r="K736" t="e">
        <f>COUNTIFS(#REF!,B736,#REF!,G736,#REF!,"&gt;0")</f>
        <v>#REF!</v>
      </c>
      <c r="L736" t="e">
        <f t="shared" si="11"/>
        <v>#REF!</v>
      </c>
    </row>
    <row r="737" spans="10:12">
      <c r="J737" t="e" cm="1">
        <f t="array" ref="J737">IF(L737="Sin candidato","Sin candidato",
IF(L737="Directa",
INDEX(_xlfn._xlws.FILTER(#REF!,(#REF!=B737)*(#REF!=G737)*(#REF!&gt;0)),1),
_xlfn.LET(
_xlpm.candidatos,_xlfn._xlws.FILTER(#REF!,(#REF!=B737)*(#REF!=G737)*(#REF!&gt;0)),
_xlpm.asignados,COUNTIF($J$1:J736,_xlpm.candidatos),
INDEX(_xlpm.candidatos,MATCH(MIN(_xlpm.asignados),_xlpm.asignados,0))
)))</f>
        <v>#REF!</v>
      </c>
      <c r="K737" t="e">
        <f>COUNTIFS(#REF!,B737,#REF!,G737,#REF!,"&gt;0")</f>
        <v>#REF!</v>
      </c>
      <c r="L737" t="e">
        <f t="shared" si="11"/>
        <v>#REF!</v>
      </c>
    </row>
    <row r="738" spans="10:12">
      <c r="J738" t="e" cm="1">
        <f t="array" ref="J738">IF(L738="Sin candidato","Sin candidato",
IF(L738="Directa",
INDEX(_xlfn._xlws.FILTER(#REF!,(#REF!=B738)*(#REF!=G738)*(#REF!&gt;0)),1),
_xlfn.LET(
_xlpm.candidatos,_xlfn._xlws.FILTER(#REF!,(#REF!=B738)*(#REF!=G738)*(#REF!&gt;0)),
_xlpm.asignados,COUNTIF($J$1:J737,_xlpm.candidatos),
INDEX(_xlpm.candidatos,MATCH(MIN(_xlpm.asignados),_xlpm.asignados,0))
)))</f>
        <v>#REF!</v>
      </c>
      <c r="K738" t="e">
        <f>COUNTIFS(#REF!,B738,#REF!,G738,#REF!,"&gt;0")</f>
        <v>#REF!</v>
      </c>
      <c r="L738" t="e">
        <f t="shared" si="11"/>
        <v>#REF!</v>
      </c>
    </row>
    <row r="739" spans="10:12">
      <c r="J739" t="e" cm="1">
        <f t="array" ref="J739">IF(L739="Sin candidato","Sin candidato",
IF(L739="Directa",
INDEX(_xlfn._xlws.FILTER(#REF!,(#REF!=B739)*(#REF!=G739)*(#REF!&gt;0)),1),
_xlfn.LET(
_xlpm.candidatos,_xlfn._xlws.FILTER(#REF!,(#REF!=B739)*(#REF!=G739)*(#REF!&gt;0)),
_xlpm.asignados,COUNTIF($J$1:J738,_xlpm.candidatos),
INDEX(_xlpm.candidatos,MATCH(MIN(_xlpm.asignados),_xlpm.asignados,0))
)))</f>
        <v>#REF!</v>
      </c>
      <c r="K739" t="e">
        <f>COUNTIFS(#REF!,B739,#REF!,G739,#REF!,"&gt;0")</f>
        <v>#REF!</v>
      </c>
      <c r="L739" t="e">
        <f t="shared" si="11"/>
        <v>#REF!</v>
      </c>
    </row>
    <row r="740" spans="10:12">
      <c r="J740" t="e" cm="1">
        <f t="array" ref="J740">IF(L740="Sin candidato","Sin candidato",
IF(L740="Directa",
INDEX(_xlfn._xlws.FILTER(#REF!,(#REF!=B740)*(#REF!=G740)*(#REF!&gt;0)),1),
_xlfn.LET(
_xlpm.candidatos,_xlfn._xlws.FILTER(#REF!,(#REF!=B740)*(#REF!=G740)*(#REF!&gt;0)),
_xlpm.asignados,COUNTIF($J$1:J739,_xlpm.candidatos),
INDEX(_xlpm.candidatos,MATCH(MIN(_xlpm.asignados),_xlpm.asignados,0))
)))</f>
        <v>#REF!</v>
      </c>
      <c r="K740" t="e">
        <f>COUNTIFS(#REF!,B740,#REF!,G740,#REF!,"&gt;0")</f>
        <v>#REF!</v>
      </c>
      <c r="L740" t="e">
        <f t="shared" si="11"/>
        <v>#REF!</v>
      </c>
    </row>
    <row r="741" spans="10:12">
      <c r="J741" t="e" cm="1">
        <f t="array" ref="J741">IF(L741="Sin candidato","Sin candidato",
IF(L741="Directa",
INDEX(_xlfn._xlws.FILTER(#REF!,(#REF!=B741)*(#REF!=G741)*(#REF!&gt;0)),1),
_xlfn.LET(
_xlpm.candidatos,_xlfn._xlws.FILTER(#REF!,(#REF!=B741)*(#REF!=G741)*(#REF!&gt;0)),
_xlpm.asignados,COUNTIF($J$1:J740,_xlpm.candidatos),
INDEX(_xlpm.candidatos,MATCH(MIN(_xlpm.asignados),_xlpm.asignados,0))
)))</f>
        <v>#REF!</v>
      </c>
      <c r="K741" t="e">
        <f>COUNTIFS(#REF!,B741,#REF!,G741,#REF!,"&gt;0")</f>
        <v>#REF!</v>
      </c>
      <c r="L741" t="e">
        <f t="shared" si="11"/>
        <v>#REF!</v>
      </c>
    </row>
    <row r="742" spans="10:12">
      <c r="J742" t="e" cm="1">
        <f t="array" ref="J742">IF(L742="Sin candidato","Sin candidato",
IF(L742="Directa",
INDEX(_xlfn._xlws.FILTER(#REF!,(#REF!=B742)*(#REF!=G742)*(#REF!&gt;0)),1),
_xlfn.LET(
_xlpm.candidatos,_xlfn._xlws.FILTER(#REF!,(#REF!=B742)*(#REF!=G742)*(#REF!&gt;0)),
_xlpm.asignados,COUNTIF($J$1:J741,_xlpm.candidatos),
INDEX(_xlpm.candidatos,MATCH(MIN(_xlpm.asignados),_xlpm.asignados,0))
)))</f>
        <v>#REF!</v>
      </c>
      <c r="K742" t="e">
        <f>COUNTIFS(#REF!,B742,#REF!,G742,#REF!,"&gt;0")</f>
        <v>#REF!</v>
      </c>
      <c r="L742" t="e">
        <f t="shared" si="11"/>
        <v>#REF!</v>
      </c>
    </row>
    <row r="743" spans="10:12">
      <c r="J743" t="e" cm="1">
        <f t="array" ref="J743">IF(L743="Sin candidato","Sin candidato",
IF(L743="Directa",
INDEX(_xlfn._xlws.FILTER(#REF!,(#REF!=B743)*(#REF!=G743)*(#REF!&gt;0)),1),
_xlfn.LET(
_xlpm.candidatos,_xlfn._xlws.FILTER(#REF!,(#REF!=B743)*(#REF!=G743)*(#REF!&gt;0)),
_xlpm.asignados,COUNTIF($J$1:J742,_xlpm.candidatos),
INDEX(_xlpm.candidatos,MATCH(MIN(_xlpm.asignados),_xlpm.asignados,0))
)))</f>
        <v>#REF!</v>
      </c>
      <c r="K743" t="e">
        <f>COUNTIFS(#REF!,B743,#REF!,G743,#REF!,"&gt;0")</f>
        <v>#REF!</v>
      </c>
      <c r="L743" t="e">
        <f t="shared" si="11"/>
        <v>#REF!</v>
      </c>
    </row>
    <row r="744" spans="10:12">
      <c r="J744" t="e" cm="1">
        <f t="array" ref="J744">IF(L744="Sin candidato","Sin candidato",
IF(L744="Directa",
INDEX(_xlfn._xlws.FILTER(#REF!,(#REF!=B744)*(#REF!=G744)*(#REF!&gt;0)),1),
_xlfn.LET(
_xlpm.candidatos,_xlfn._xlws.FILTER(#REF!,(#REF!=B744)*(#REF!=G744)*(#REF!&gt;0)),
_xlpm.asignados,COUNTIF($J$1:J743,_xlpm.candidatos),
INDEX(_xlpm.candidatos,MATCH(MIN(_xlpm.asignados),_xlpm.asignados,0))
)))</f>
        <v>#REF!</v>
      </c>
      <c r="K744" t="e">
        <f>COUNTIFS(#REF!,B744,#REF!,G744,#REF!,"&gt;0")</f>
        <v>#REF!</v>
      </c>
      <c r="L744" t="e">
        <f t="shared" si="11"/>
        <v>#REF!</v>
      </c>
    </row>
    <row r="745" spans="10:12">
      <c r="J745" t="e" cm="1">
        <f t="array" ref="J745">IF(L745="Sin candidato","Sin candidato",
IF(L745="Directa",
INDEX(_xlfn._xlws.FILTER(#REF!,(#REF!=B745)*(#REF!=G745)*(#REF!&gt;0)),1),
_xlfn.LET(
_xlpm.candidatos,_xlfn._xlws.FILTER(#REF!,(#REF!=B745)*(#REF!=G745)*(#REF!&gt;0)),
_xlpm.asignados,COUNTIF($J$1:J744,_xlpm.candidatos),
INDEX(_xlpm.candidatos,MATCH(MIN(_xlpm.asignados),_xlpm.asignados,0))
)))</f>
        <v>#REF!</v>
      </c>
      <c r="K745" t="e">
        <f>COUNTIFS(#REF!,B745,#REF!,G745,#REF!,"&gt;0")</f>
        <v>#REF!</v>
      </c>
      <c r="L745" t="e">
        <f t="shared" si="11"/>
        <v>#REF!</v>
      </c>
    </row>
    <row r="746" spans="10:12">
      <c r="J746" t="e" cm="1">
        <f t="array" ref="J746">IF(L746="Sin candidato","Sin candidato",
IF(L746="Directa",
INDEX(_xlfn._xlws.FILTER(#REF!,(#REF!=B746)*(#REF!=G746)*(#REF!&gt;0)),1),
_xlfn.LET(
_xlpm.candidatos,_xlfn._xlws.FILTER(#REF!,(#REF!=B746)*(#REF!=G746)*(#REF!&gt;0)),
_xlpm.asignados,COUNTIF($J$1:J745,_xlpm.candidatos),
INDEX(_xlpm.candidatos,MATCH(MIN(_xlpm.asignados),_xlpm.asignados,0))
)))</f>
        <v>#REF!</v>
      </c>
      <c r="K746" t="e">
        <f>COUNTIFS(#REF!,B746,#REF!,G746,#REF!,"&gt;0")</f>
        <v>#REF!</v>
      </c>
      <c r="L746" t="e">
        <f t="shared" si="11"/>
        <v>#REF!</v>
      </c>
    </row>
    <row r="747" spans="10:12">
      <c r="J747" t="e" cm="1">
        <f t="array" ref="J747">IF(L747="Sin candidato","Sin candidato",
IF(L747="Directa",
INDEX(_xlfn._xlws.FILTER(#REF!,(#REF!=B747)*(#REF!=G747)*(#REF!&gt;0)),1),
_xlfn.LET(
_xlpm.candidatos,_xlfn._xlws.FILTER(#REF!,(#REF!=B747)*(#REF!=G747)*(#REF!&gt;0)),
_xlpm.asignados,COUNTIF($J$1:J746,_xlpm.candidatos),
INDEX(_xlpm.candidatos,MATCH(MIN(_xlpm.asignados),_xlpm.asignados,0))
)))</f>
        <v>#REF!</v>
      </c>
      <c r="K747" t="e">
        <f>COUNTIFS(#REF!,B747,#REF!,G747,#REF!,"&gt;0")</f>
        <v>#REF!</v>
      </c>
      <c r="L747" t="e">
        <f t="shared" si="11"/>
        <v>#REF!</v>
      </c>
    </row>
    <row r="748" spans="10:12">
      <c r="J748" t="e" cm="1">
        <f t="array" ref="J748">IF(L748="Sin candidato","Sin candidato",
IF(L748="Directa",
INDEX(_xlfn._xlws.FILTER(#REF!,(#REF!=B748)*(#REF!=G748)*(#REF!&gt;0)),1),
_xlfn.LET(
_xlpm.candidatos,_xlfn._xlws.FILTER(#REF!,(#REF!=B748)*(#REF!=G748)*(#REF!&gt;0)),
_xlpm.asignados,COUNTIF($J$1:J747,_xlpm.candidatos),
INDEX(_xlpm.candidatos,MATCH(MIN(_xlpm.asignados),_xlpm.asignados,0))
)))</f>
        <v>#REF!</v>
      </c>
      <c r="K748" t="e">
        <f>COUNTIFS(#REF!,B748,#REF!,G748,#REF!,"&gt;0")</f>
        <v>#REF!</v>
      </c>
      <c r="L748" t="e">
        <f t="shared" si="11"/>
        <v>#REF!</v>
      </c>
    </row>
    <row r="749" spans="10:12">
      <c r="J749" t="e" cm="1">
        <f t="array" ref="J749">IF(L749="Sin candidato","Sin candidato",
IF(L749="Directa",
INDEX(_xlfn._xlws.FILTER(#REF!,(#REF!=B749)*(#REF!=G749)*(#REF!&gt;0)),1),
_xlfn.LET(
_xlpm.candidatos,_xlfn._xlws.FILTER(#REF!,(#REF!=B749)*(#REF!=G749)*(#REF!&gt;0)),
_xlpm.asignados,COUNTIF($J$1:J748,_xlpm.candidatos),
INDEX(_xlpm.candidatos,MATCH(MIN(_xlpm.asignados),_xlpm.asignados,0))
)))</f>
        <v>#REF!</v>
      </c>
      <c r="K749" t="e">
        <f>COUNTIFS(#REF!,B749,#REF!,G749,#REF!,"&gt;0")</f>
        <v>#REF!</v>
      </c>
      <c r="L749" t="e">
        <f t="shared" si="11"/>
        <v>#REF!</v>
      </c>
    </row>
    <row r="750" spans="10:12">
      <c r="J750" t="e" cm="1">
        <f t="array" ref="J750">IF(L750="Sin candidato","Sin candidato",
IF(L750="Directa",
INDEX(_xlfn._xlws.FILTER(#REF!,(#REF!=B750)*(#REF!=G750)*(#REF!&gt;0)),1),
_xlfn.LET(
_xlpm.candidatos,_xlfn._xlws.FILTER(#REF!,(#REF!=B750)*(#REF!=G750)*(#REF!&gt;0)),
_xlpm.asignados,COUNTIF($J$1:J749,_xlpm.candidatos),
INDEX(_xlpm.candidatos,MATCH(MIN(_xlpm.asignados),_xlpm.asignados,0))
)))</f>
        <v>#REF!</v>
      </c>
      <c r="K750" t="e">
        <f>COUNTIFS(#REF!,B750,#REF!,G750,#REF!,"&gt;0")</f>
        <v>#REF!</v>
      </c>
      <c r="L750" t="e">
        <f t="shared" si="11"/>
        <v>#REF!</v>
      </c>
    </row>
    <row r="751" spans="10:12">
      <c r="J751" t="e" cm="1">
        <f t="array" ref="J751">IF(L751="Sin candidato","Sin candidato",
IF(L751="Directa",
INDEX(_xlfn._xlws.FILTER(#REF!,(#REF!=B751)*(#REF!=G751)*(#REF!&gt;0)),1),
_xlfn.LET(
_xlpm.candidatos,_xlfn._xlws.FILTER(#REF!,(#REF!=B751)*(#REF!=G751)*(#REF!&gt;0)),
_xlpm.asignados,COUNTIF($J$1:J750,_xlpm.candidatos),
INDEX(_xlpm.candidatos,MATCH(MIN(_xlpm.asignados),_xlpm.asignados,0))
)))</f>
        <v>#REF!</v>
      </c>
      <c r="K751" t="e">
        <f>COUNTIFS(#REF!,B751,#REF!,G751,#REF!,"&gt;0")</f>
        <v>#REF!</v>
      </c>
      <c r="L751" t="e">
        <f t="shared" si="11"/>
        <v>#REF!</v>
      </c>
    </row>
    <row r="752" spans="10:12">
      <c r="J752" t="e" cm="1">
        <f t="array" ref="J752">IF(L752="Sin candidato","Sin candidato",
IF(L752="Directa",
INDEX(_xlfn._xlws.FILTER(#REF!,(#REF!=B752)*(#REF!=G752)*(#REF!&gt;0)),1),
_xlfn.LET(
_xlpm.candidatos,_xlfn._xlws.FILTER(#REF!,(#REF!=B752)*(#REF!=G752)*(#REF!&gt;0)),
_xlpm.asignados,COUNTIF($J$1:J751,_xlpm.candidatos),
INDEX(_xlpm.candidatos,MATCH(MIN(_xlpm.asignados),_xlpm.asignados,0))
)))</f>
        <v>#REF!</v>
      </c>
      <c r="K752" t="e">
        <f>COUNTIFS(#REF!,B752,#REF!,G752,#REF!,"&gt;0")</f>
        <v>#REF!</v>
      </c>
      <c r="L752" t="e">
        <f t="shared" si="11"/>
        <v>#REF!</v>
      </c>
    </row>
    <row r="753" spans="10:12">
      <c r="J753" t="e" cm="1">
        <f t="array" ref="J753">IF(L753="Sin candidato","Sin candidato",
IF(L753="Directa",
INDEX(_xlfn._xlws.FILTER(#REF!,(#REF!=B753)*(#REF!=G753)*(#REF!&gt;0)),1),
_xlfn.LET(
_xlpm.candidatos,_xlfn._xlws.FILTER(#REF!,(#REF!=B753)*(#REF!=G753)*(#REF!&gt;0)),
_xlpm.asignados,COUNTIF($J$1:J752,_xlpm.candidatos),
INDEX(_xlpm.candidatos,MATCH(MIN(_xlpm.asignados),_xlpm.asignados,0))
)))</f>
        <v>#REF!</v>
      </c>
      <c r="K753" t="e">
        <f>COUNTIFS(#REF!,B753,#REF!,G753,#REF!,"&gt;0")</f>
        <v>#REF!</v>
      </c>
      <c r="L753" t="e">
        <f t="shared" si="11"/>
        <v>#REF!</v>
      </c>
    </row>
    <row r="754" spans="10:12">
      <c r="J754" t="e" cm="1">
        <f t="array" ref="J754">IF(L754="Sin candidato","Sin candidato",
IF(L754="Directa",
INDEX(_xlfn._xlws.FILTER(#REF!,(#REF!=B754)*(#REF!=G754)*(#REF!&gt;0)),1),
_xlfn.LET(
_xlpm.candidatos,_xlfn._xlws.FILTER(#REF!,(#REF!=B754)*(#REF!=G754)*(#REF!&gt;0)),
_xlpm.asignados,COUNTIF($J$1:J753,_xlpm.candidatos),
INDEX(_xlpm.candidatos,MATCH(MIN(_xlpm.asignados),_xlpm.asignados,0))
)))</f>
        <v>#REF!</v>
      </c>
      <c r="K754" t="e">
        <f>COUNTIFS(#REF!,B754,#REF!,G754,#REF!,"&gt;0")</f>
        <v>#REF!</v>
      </c>
      <c r="L754" t="e">
        <f t="shared" si="11"/>
        <v>#REF!</v>
      </c>
    </row>
    <row r="755" spans="10:12">
      <c r="J755" t="e" cm="1">
        <f t="array" ref="J755">IF(L755="Sin candidato","Sin candidato",
IF(L755="Directa",
INDEX(_xlfn._xlws.FILTER(#REF!,(#REF!=B755)*(#REF!=G755)*(#REF!&gt;0)),1),
_xlfn.LET(
_xlpm.candidatos,_xlfn._xlws.FILTER(#REF!,(#REF!=B755)*(#REF!=G755)*(#REF!&gt;0)),
_xlpm.asignados,COUNTIF($J$1:J754,_xlpm.candidatos),
INDEX(_xlpm.candidatos,MATCH(MIN(_xlpm.asignados),_xlpm.asignados,0))
)))</f>
        <v>#REF!</v>
      </c>
      <c r="K755" t="e">
        <f>COUNTIFS(#REF!,B755,#REF!,G755,#REF!,"&gt;0")</f>
        <v>#REF!</v>
      </c>
      <c r="L755" t="e">
        <f t="shared" si="11"/>
        <v>#REF!</v>
      </c>
    </row>
    <row r="756" spans="10:12">
      <c r="J756" t="e" cm="1">
        <f t="array" ref="J756">IF(L756="Sin candidato","Sin candidato",
IF(L756="Directa",
INDEX(_xlfn._xlws.FILTER(#REF!,(#REF!=B756)*(#REF!=G756)*(#REF!&gt;0)),1),
_xlfn.LET(
_xlpm.candidatos,_xlfn._xlws.FILTER(#REF!,(#REF!=B756)*(#REF!=G756)*(#REF!&gt;0)),
_xlpm.asignados,COUNTIF($J$1:J755,_xlpm.candidatos),
INDEX(_xlpm.candidatos,MATCH(MIN(_xlpm.asignados),_xlpm.asignados,0))
)))</f>
        <v>#REF!</v>
      </c>
      <c r="K756" t="e">
        <f>COUNTIFS(#REF!,B756,#REF!,G756,#REF!,"&gt;0")</f>
        <v>#REF!</v>
      </c>
      <c r="L756" t="e">
        <f t="shared" si="11"/>
        <v>#REF!</v>
      </c>
    </row>
    <row r="757" spans="10:12">
      <c r="J757" t="e" cm="1">
        <f t="array" ref="J757">IF(L757="Sin candidato","Sin candidato",
IF(L757="Directa",
INDEX(_xlfn._xlws.FILTER(#REF!,(#REF!=B757)*(#REF!=G757)*(#REF!&gt;0)),1),
_xlfn.LET(
_xlpm.candidatos,_xlfn._xlws.FILTER(#REF!,(#REF!=B757)*(#REF!=G757)*(#REF!&gt;0)),
_xlpm.asignados,COUNTIF($J$1:J756,_xlpm.candidatos),
INDEX(_xlpm.candidatos,MATCH(MIN(_xlpm.asignados),_xlpm.asignados,0))
)))</f>
        <v>#REF!</v>
      </c>
      <c r="K757" t="e">
        <f>COUNTIFS(#REF!,B757,#REF!,G757,#REF!,"&gt;0")</f>
        <v>#REF!</v>
      </c>
      <c r="L757" t="e">
        <f t="shared" si="11"/>
        <v>#REF!</v>
      </c>
    </row>
    <row r="758" spans="10:12">
      <c r="J758" t="e" cm="1">
        <f t="array" ref="J758">IF(L758="Sin candidato","Sin candidato",
IF(L758="Directa",
INDEX(_xlfn._xlws.FILTER(#REF!,(#REF!=B758)*(#REF!=G758)*(#REF!&gt;0)),1),
_xlfn.LET(
_xlpm.candidatos,_xlfn._xlws.FILTER(#REF!,(#REF!=B758)*(#REF!=G758)*(#REF!&gt;0)),
_xlpm.asignados,COUNTIF($J$1:J757,_xlpm.candidatos),
INDEX(_xlpm.candidatos,MATCH(MIN(_xlpm.asignados),_xlpm.asignados,0))
)))</f>
        <v>#REF!</v>
      </c>
      <c r="K758" t="e">
        <f>COUNTIFS(#REF!,B758,#REF!,G758,#REF!,"&gt;0")</f>
        <v>#REF!</v>
      </c>
      <c r="L758" t="e">
        <f t="shared" si="11"/>
        <v>#REF!</v>
      </c>
    </row>
    <row r="759" spans="10:12">
      <c r="J759" t="e" cm="1">
        <f t="array" ref="J759">IF(L759="Sin candidato","Sin candidato",
IF(L759="Directa",
INDEX(_xlfn._xlws.FILTER(#REF!,(#REF!=B759)*(#REF!=G759)*(#REF!&gt;0)),1),
_xlfn.LET(
_xlpm.candidatos,_xlfn._xlws.FILTER(#REF!,(#REF!=B759)*(#REF!=G759)*(#REF!&gt;0)),
_xlpm.asignados,COUNTIF($J$1:J758,_xlpm.candidatos),
INDEX(_xlpm.candidatos,MATCH(MIN(_xlpm.asignados),_xlpm.asignados,0))
)))</f>
        <v>#REF!</v>
      </c>
      <c r="K759" t="e">
        <f>COUNTIFS(#REF!,B759,#REF!,G759,#REF!,"&gt;0")</f>
        <v>#REF!</v>
      </c>
      <c r="L759" t="e">
        <f t="shared" si="11"/>
        <v>#REF!</v>
      </c>
    </row>
    <row r="760" spans="10:12">
      <c r="J760" t="e" cm="1">
        <f t="array" ref="J760">IF(L760="Sin candidato","Sin candidato",
IF(L760="Directa",
INDEX(_xlfn._xlws.FILTER(#REF!,(#REF!=B760)*(#REF!=G760)*(#REF!&gt;0)),1),
_xlfn.LET(
_xlpm.candidatos,_xlfn._xlws.FILTER(#REF!,(#REF!=B760)*(#REF!=G760)*(#REF!&gt;0)),
_xlpm.asignados,COUNTIF($J$1:J759,_xlpm.candidatos),
INDEX(_xlpm.candidatos,MATCH(MIN(_xlpm.asignados),_xlpm.asignados,0))
)))</f>
        <v>#REF!</v>
      </c>
      <c r="K760" t="e">
        <f>COUNTIFS(#REF!,B760,#REF!,G760,#REF!,"&gt;0")</f>
        <v>#REF!</v>
      </c>
      <c r="L760" t="e">
        <f t="shared" si="11"/>
        <v>#REF!</v>
      </c>
    </row>
    <row r="761" spans="10:12">
      <c r="J761" t="e" cm="1">
        <f t="array" ref="J761">IF(L761="Sin candidato","Sin candidato",
IF(L761="Directa",
INDEX(_xlfn._xlws.FILTER(#REF!,(#REF!=B761)*(#REF!=G761)*(#REF!&gt;0)),1),
_xlfn.LET(
_xlpm.candidatos,_xlfn._xlws.FILTER(#REF!,(#REF!=B761)*(#REF!=G761)*(#REF!&gt;0)),
_xlpm.asignados,COUNTIF($J$1:J760,_xlpm.candidatos),
INDEX(_xlpm.candidatos,MATCH(MIN(_xlpm.asignados),_xlpm.asignados,0))
)))</f>
        <v>#REF!</v>
      </c>
      <c r="K761" t="e">
        <f>COUNTIFS(#REF!,B761,#REF!,G761,#REF!,"&gt;0")</f>
        <v>#REF!</v>
      </c>
      <c r="L761" t="e">
        <f t="shared" si="11"/>
        <v>#REF!</v>
      </c>
    </row>
    <row r="762" spans="10:12">
      <c r="J762" t="e" cm="1">
        <f t="array" ref="J762">IF(L762="Sin candidato","Sin candidato",
IF(L762="Directa",
INDEX(_xlfn._xlws.FILTER(#REF!,(#REF!=B762)*(#REF!=G762)*(#REF!&gt;0)),1),
_xlfn.LET(
_xlpm.candidatos,_xlfn._xlws.FILTER(#REF!,(#REF!=B762)*(#REF!=G762)*(#REF!&gt;0)),
_xlpm.asignados,COUNTIF($J$1:J761,_xlpm.candidatos),
INDEX(_xlpm.candidatos,MATCH(MIN(_xlpm.asignados),_xlpm.asignados,0))
)))</f>
        <v>#REF!</v>
      </c>
      <c r="K762" t="e">
        <f>COUNTIFS(#REF!,B762,#REF!,G762,#REF!,"&gt;0")</f>
        <v>#REF!</v>
      </c>
      <c r="L762" t="e">
        <f t="shared" si="11"/>
        <v>#REF!</v>
      </c>
    </row>
    <row r="763" spans="10:12">
      <c r="J763" t="e" cm="1">
        <f t="array" ref="J763">IF(L763="Sin candidato","Sin candidato",
IF(L763="Directa",
INDEX(_xlfn._xlws.FILTER(#REF!,(#REF!=B763)*(#REF!=G763)*(#REF!&gt;0)),1),
_xlfn.LET(
_xlpm.candidatos,_xlfn._xlws.FILTER(#REF!,(#REF!=B763)*(#REF!=G763)*(#REF!&gt;0)),
_xlpm.asignados,COUNTIF($J$1:J762,_xlpm.candidatos),
INDEX(_xlpm.candidatos,MATCH(MIN(_xlpm.asignados),_xlpm.asignados,0))
)))</f>
        <v>#REF!</v>
      </c>
      <c r="K763" t="e">
        <f>COUNTIFS(#REF!,B763,#REF!,G763,#REF!,"&gt;0")</f>
        <v>#REF!</v>
      </c>
      <c r="L763" t="e">
        <f t="shared" si="11"/>
        <v>#REF!</v>
      </c>
    </row>
    <row r="764" spans="10:12">
      <c r="J764" t="e" cm="1">
        <f t="array" ref="J764">IF(L764="Sin candidato","Sin candidato",
IF(L764="Directa",
INDEX(_xlfn._xlws.FILTER(#REF!,(#REF!=B764)*(#REF!=G764)*(#REF!&gt;0)),1),
_xlfn.LET(
_xlpm.candidatos,_xlfn._xlws.FILTER(#REF!,(#REF!=B764)*(#REF!=G764)*(#REF!&gt;0)),
_xlpm.asignados,COUNTIF($J$1:J763,_xlpm.candidatos),
INDEX(_xlpm.candidatos,MATCH(MIN(_xlpm.asignados),_xlpm.asignados,0))
)))</f>
        <v>#REF!</v>
      </c>
      <c r="K764" t="e">
        <f>COUNTIFS(#REF!,B764,#REF!,G764,#REF!,"&gt;0")</f>
        <v>#REF!</v>
      </c>
      <c r="L764" t="e">
        <f t="shared" si="11"/>
        <v>#REF!</v>
      </c>
    </row>
    <row r="765" spans="10:12">
      <c r="J765" t="e" cm="1">
        <f t="array" ref="J765">IF(L765="Sin candidato","Sin candidato",
IF(L765="Directa",
INDEX(_xlfn._xlws.FILTER(#REF!,(#REF!=B765)*(#REF!=G765)*(#REF!&gt;0)),1),
_xlfn.LET(
_xlpm.candidatos,_xlfn._xlws.FILTER(#REF!,(#REF!=B765)*(#REF!=G765)*(#REF!&gt;0)),
_xlpm.asignados,COUNTIF($J$1:J764,_xlpm.candidatos),
INDEX(_xlpm.candidatos,MATCH(MIN(_xlpm.asignados),_xlpm.asignados,0))
)))</f>
        <v>#REF!</v>
      </c>
      <c r="K765" t="e">
        <f>COUNTIFS(#REF!,B765,#REF!,G765,#REF!,"&gt;0")</f>
        <v>#REF!</v>
      </c>
      <c r="L765" t="e">
        <f t="shared" si="11"/>
        <v>#REF!</v>
      </c>
    </row>
    <row r="766" spans="10:12">
      <c r="J766" t="e" cm="1">
        <f t="array" ref="J766">IF(L766="Sin candidato","Sin candidato",
IF(L766="Directa",
INDEX(_xlfn._xlws.FILTER(#REF!,(#REF!=B766)*(#REF!=G766)*(#REF!&gt;0)),1),
_xlfn.LET(
_xlpm.candidatos,_xlfn._xlws.FILTER(#REF!,(#REF!=B766)*(#REF!=G766)*(#REF!&gt;0)),
_xlpm.asignados,COUNTIF($J$1:J765,_xlpm.candidatos),
INDEX(_xlpm.candidatos,MATCH(MIN(_xlpm.asignados),_xlpm.asignados,0))
)))</f>
        <v>#REF!</v>
      </c>
      <c r="K766" t="e">
        <f>COUNTIFS(#REF!,B766,#REF!,G766,#REF!,"&gt;0")</f>
        <v>#REF!</v>
      </c>
      <c r="L766" t="e">
        <f t="shared" si="11"/>
        <v>#REF!</v>
      </c>
    </row>
    <row r="767" spans="10:12">
      <c r="J767" t="e" cm="1">
        <f t="array" ref="J767">IF(L767="Sin candidato","Sin candidato",
IF(L767="Directa",
INDEX(_xlfn._xlws.FILTER(#REF!,(#REF!=B767)*(#REF!=G767)*(#REF!&gt;0)),1),
_xlfn.LET(
_xlpm.candidatos,_xlfn._xlws.FILTER(#REF!,(#REF!=B767)*(#REF!=G767)*(#REF!&gt;0)),
_xlpm.asignados,COUNTIF($J$1:J766,_xlpm.candidatos),
INDEX(_xlpm.candidatos,MATCH(MIN(_xlpm.asignados),_xlpm.asignados,0))
)))</f>
        <v>#REF!</v>
      </c>
      <c r="K767" t="e">
        <f>COUNTIFS(#REF!,B767,#REF!,G767,#REF!,"&gt;0")</f>
        <v>#REF!</v>
      </c>
      <c r="L767" t="e">
        <f t="shared" si="11"/>
        <v>#REF!</v>
      </c>
    </row>
    <row r="768" spans="10:12">
      <c r="J768" t="e" cm="1">
        <f t="array" ref="J768">IF(L768="Sin candidato","Sin candidato",
IF(L768="Directa",
INDEX(_xlfn._xlws.FILTER(#REF!,(#REF!=B768)*(#REF!=G768)*(#REF!&gt;0)),1),
_xlfn.LET(
_xlpm.candidatos,_xlfn._xlws.FILTER(#REF!,(#REF!=B768)*(#REF!=G768)*(#REF!&gt;0)),
_xlpm.asignados,COUNTIF($J$1:J767,_xlpm.candidatos),
INDEX(_xlpm.candidatos,MATCH(MIN(_xlpm.asignados),_xlpm.asignados,0))
)))</f>
        <v>#REF!</v>
      </c>
      <c r="K768" t="e">
        <f>COUNTIFS(#REF!,B768,#REF!,G768,#REF!,"&gt;0")</f>
        <v>#REF!</v>
      </c>
      <c r="L768" t="e">
        <f t="shared" si="11"/>
        <v>#REF!</v>
      </c>
    </row>
    <row r="769" spans="10:12">
      <c r="J769" t="e" cm="1">
        <f t="array" ref="J769">IF(L769="Sin candidato","Sin candidato",
IF(L769="Directa",
INDEX(_xlfn._xlws.FILTER(#REF!,(#REF!=B769)*(#REF!=G769)*(#REF!&gt;0)),1),
_xlfn.LET(
_xlpm.candidatos,_xlfn._xlws.FILTER(#REF!,(#REF!=B769)*(#REF!=G769)*(#REF!&gt;0)),
_xlpm.asignados,COUNTIF($J$1:J768,_xlpm.candidatos),
INDEX(_xlpm.candidatos,MATCH(MIN(_xlpm.asignados),_xlpm.asignados,0))
)))</f>
        <v>#REF!</v>
      </c>
      <c r="K769" t="e">
        <f>COUNTIFS(#REF!,B769,#REF!,G769,#REF!,"&gt;0")</f>
        <v>#REF!</v>
      </c>
      <c r="L769" t="e">
        <f t="shared" si="11"/>
        <v>#REF!</v>
      </c>
    </row>
    <row r="770" spans="10:12">
      <c r="J770" t="e" cm="1">
        <f t="array" ref="J770">IF(L770="Sin candidato","Sin candidato",
IF(L770="Directa",
INDEX(_xlfn._xlws.FILTER(#REF!,(#REF!=B770)*(#REF!=G770)*(#REF!&gt;0)),1),
_xlfn.LET(
_xlpm.candidatos,_xlfn._xlws.FILTER(#REF!,(#REF!=B770)*(#REF!=G770)*(#REF!&gt;0)),
_xlpm.asignados,COUNTIF($J$1:J769,_xlpm.candidatos),
INDEX(_xlpm.candidatos,MATCH(MIN(_xlpm.asignados),_xlpm.asignados,0))
)))</f>
        <v>#REF!</v>
      </c>
      <c r="K770" t="e">
        <f>COUNTIFS(#REF!,B770,#REF!,G770,#REF!,"&gt;0")</f>
        <v>#REF!</v>
      </c>
      <c r="L770" t="e">
        <f t="shared" si="11"/>
        <v>#REF!</v>
      </c>
    </row>
    <row r="771" spans="10:12">
      <c r="J771" t="e" cm="1">
        <f t="array" ref="J771">IF(L771="Sin candidato","Sin candidato",
IF(L771="Directa",
INDEX(_xlfn._xlws.FILTER(#REF!,(#REF!=B771)*(#REF!=G771)*(#REF!&gt;0)),1),
_xlfn.LET(
_xlpm.candidatos,_xlfn._xlws.FILTER(#REF!,(#REF!=B771)*(#REF!=G771)*(#REF!&gt;0)),
_xlpm.asignados,COUNTIF($J$1:J770,_xlpm.candidatos),
INDEX(_xlpm.candidatos,MATCH(MIN(_xlpm.asignados),_xlpm.asignados,0))
)))</f>
        <v>#REF!</v>
      </c>
      <c r="K771" t="e">
        <f>COUNTIFS(#REF!,B771,#REF!,G771,#REF!,"&gt;0")</f>
        <v>#REF!</v>
      </c>
      <c r="L771" t="e">
        <f t="shared" ref="L771:L834" si="12">IF(K771=0,"Sin candidato",IF(K771=1,"Directa","Balancear"))</f>
        <v>#REF!</v>
      </c>
    </row>
    <row r="772" spans="10:12">
      <c r="J772" t="e" cm="1">
        <f t="array" ref="J772">IF(L772="Sin candidato","Sin candidato",
IF(L772="Directa",
INDEX(_xlfn._xlws.FILTER(#REF!,(#REF!=B772)*(#REF!=G772)*(#REF!&gt;0)),1),
_xlfn.LET(
_xlpm.candidatos,_xlfn._xlws.FILTER(#REF!,(#REF!=B772)*(#REF!=G772)*(#REF!&gt;0)),
_xlpm.asignados,COUNTIF($J$1:J771,_xlpm.candidatos),
INDEX(_xlpm.candidatos,MATCH(MIN(_xlpm.asignados),_xlpm.asignados,0))
)))</f>
        <v>#REF!</v>
      </c>
      <c r="K772" t="e">
        <f>COUNTIFS(#REF!,B772,#REF!,G772,#REF!,"&gt;0")</f>
        <v>#REF!</v>
      </c>
      <c r="L772" t="e">
        <f t="shared" si="12"/>
        <v>#REF!</v>
      </c>
    </row>
    <row r="773" spans="10:12">
      <c r="J773" t="e" cm="1">
        <f t="array" ref="J773">IF(L773="Sin candidato","Sin candidato",
IF(L773="Directa",
INDEX(_xlfn._xlws.FILTER(#REF!,(#REF!=B773)*(#REF!=G773)*(#REF!&gt;0)),1),
_xlfn.LET(
_xlpm.candidatos,_xlfn._xlws.FILTER(#REF!,(#REF!=B773)*(#REF!=G773)*(#REF!&gt;0)),
_xlpm.asignados,COUNTIF($J$1:J772,_xlpm.candidatos),
INDEX(_xlpm.candidatos,MATCH(MIN(_xlpm.asignados),_xlpm.asignados,0))
)))</f>
        <v>#REF!</v>
      </c>
      <c r="K773" t="e">
        <f>COUNTIFS(#REF!,B773,#REF!,G773,#REF!,"&gt;0")</f>
        <v>#REF!</v>
      </c>
      <c r="L773" t="e">
        <f t="shared" si="12"/>
        <v>#REF!</v>
      </c>
    </row>
    <row r="774" spans="10:12">
      <c r="J774" t="e" cm="1">
        <f t="array" ref="J774">IF(L774="Sin candidato","Sin candidato",
IF(L774="Directa",
INDEX(_xlfn._xlws.FILTER(#REF!,(#REF!=B774)*(#REF!=G774)*(#REF!&gt;0)),1),
_xlfn.LET(
_xlpm.candidatos,_xlfn._xlws.FILTER(#REF!,(#REF!=B774)*(#REF!=G774)*(#REF!&gt;0)),
_xlpm.asignados,COUNTIF($J$1:J773,_xlpm.candidatos),
INDEX(_xlpm.candidatos,MATCH(MIN(_xlpm.asignados),_xlpm.asignados,0))
)))</f>
        <v>#REF!</v>
      </c>
      <c r="K774" t="e">
        <f>COUNTIFS(#REF!,B774,#REF!,G774,#REF!,"&gt;0")</f>
        <v>#REF!</v>
      </c>
      <c r="L774" t="e">
        <f t="shared" si="12"/>
        <v>#REF!</v>
      </c>
    </row>
    <row r="775" spans="10:12">
      <c r="J775" t="e" cm="1">
        <f t="array" ref="J775">IF(L775="Sin candidato","Sin candidato",
IF(L775="Directa",
INDEX(_xlfn._xlws.FILTER(#REF!,(#REF!=B775)*(#REF!=G775)*(#REF!&gt;0)),1),
_xlfn.LET(
_xlpm.candidatos,_xlfn._xlws.FILTER(#REF!,(#REF!=B775)*(#REF!=G775)*(#REF!&gt;0)),
_xlpm.asignados,COUNTIF($J$1:J774,_xlpm.candidatos),
INDEX(_xlpm.candidatos,MATCH(MIN(_xlpm.asignados),_xlpm.asignados,0))
)))</f>
        <v>#REF!</v>
      </c>
      <c r="K775" t="e">
        <f>COUNTIFS(#REF!,B775,#REF!,G775,#REF!,"&gt;0")</f>
        <v>#REF!</v>
      </c>
      <c r="L775" t="e">
        <f t="shared" si="12"/>
        <v>#REF!</v>
      </c>
    </row>
    <row r="776" spans="10:12">
      <c r="J776" t="e" cm="1">
        <f t="array" ref="J776">IF(L776="Sin candidato","Sin candidato",
IF(L776="Directa",
INDEX(_xlfn._xlws.FILTER(#REF!,(#REF!=B776)*(#REF!=G776)*(#REF!&gt;0)),1),
_xlfn.LET(
_xlpm.candidatos,_xlfn._xlws.FILTER(#REF!,(#REF!=B776)*(#REF!=G776)*(#REF!&gt;0)),
_xlpm.asignados,COUNTIF($J$1:J775,_xlpm.candidatos),
INDEX(_xlpm.candidatos,MATCH(MIN(_xlpm.asignados),_xlpm.asignados,0))
)))</f>
        <v>#REF!</v>
      </c>
      <c r="K776" t="e">
        <f>COUNTIFS(#REF!,B776,#REF!,G776,#REF!,"&gt;0")</f>
        <v>#REF!</v>
      </c>
      <c r="L776" t="e">
        <f t="shared" si="12"/>
        <v>#REF!</v>
      </c>
    </row>
    <row r="777" spans="10:12">
      <c r="J777" t="e" cm="1">
        <f t="array" ref="J777">IF(L777="Sin candidato","Sin candidato",
IF(L777="Directa",
INDEX(_xlfn._xlws.FILTER(#REF!,(#REF!=B777)*(#REF!=G777)*(#REF!&gt;0)),1),
_xlfn.LET(
_xlpm.candidatos,_xlfn._xlws.FILTER(#REF!,(#REF!=B777)*(#REF!=G777)*(#REF!&gt;0)),
_xlpm.asignados,COUNTIF($J$1:J776,_xlpm.candidatos),
INDEX(_xlpm.candidatos,MATCH(MIN(_xlpm.asignados),_xlpm.asignados,0))
)))</f>
        <v>#REF!</v>
      </c>
      <c r="K777" t="e">
        <f>COUNTIFS(#REF!,B777,#REF!,G777,#REF!,"&gt;0")</f>
        <v>#REF!</v>
      </c>
      <c r="L777" t="e">
        <f t="shared" si="12"/>
        <v>#REF!</v>
      </c>
    </row>
    <row r="778" spans="10:12">
      <c r="J778" t="e" cm="1">
        <f t="array" ref="J778">IF(L778="Sin candidato","Sin candidato",
IF(L778="Directa",
INDEX(_xlfn._xlws.FILTER(#REF!,(#REF!=B778)*(#REF!=G778)*(#REF!&gt;0)),1),
_xlfn.LET(
_xlpm.candidatos,_xlfn._xlws.FILTER(#REF!,(#REF!=B778)*(#REF!=G778)*(#REF!&gt;0)),
_xlpm.asignados,COUNTIF($J$1:J777,_xlpm.candidatos),
INDEX(_xlpm.candidatos,MATCH(MIN(_xlpm.asignados),_xlpm.asignados,0))
)))</f>
        <v>#REF!</v>
      </c>
      <c r="K778" t="e">
        <f>COUNTIFS(#REF!,B778,#REF!,G778,#REF!,"&gt;0")</f>
        <v>#REF!</v>
      </c>
      <c r="L778" t="e">
        <f t="shared" si="12"/>
        <v>#REF!</v>
      </c>
    </row>
    <row r="779" spans="10:12">
      <c r="J779" t="e" cm="1">
        <f t="array" ref="J779">IF(L779="Sin candidato","Sin candidato",
IF(L779="Directa",
INDEX(_xlfn._xlws.FILTER(#REF!,(#REF!=B779)*(#REF!=G779)*(#REF!&gt;0)),1),
_xlfn.LET(
_xlpm.candidatos,_xlfn._xlws.FILTER(#REF!,(#REF!=B779)*(#REF!=G779)*(#REF!&gt;0)),
_xlpm.asignados,COUNTIF($J$1:J778,_xlpm.candidatos),
INDEX(_xlpm.candidatos,MATCH(MIN(_xlpm.asignados),_xlpm.asignados,0))
)))</f>
        <v>#REF!</v>
      </c>
      <c r="K779" t="e">
        <f>COUNTIFS(#REF!,B779,#REF!,G779,#REF!,"&gt;0")</f>
        <v>#REF!</v>
      </c>
      <c r="L779" t="e">
        <f t="shared" si="12"/>
        <v>#REF!</v>
      </c>
    </row>
    <row r="780" spans="10:12">
      <c r="J780" t="e" cm="1">
        <f t="array" ref="J780">IF(L780="Sin candidato","Sin candidato",
IF(L780="Directa",
INDEX(_xlfn._xlws.FILTER(#REF!,(#REF!=B780)*(#REF!=G780)*(#REF!&gt;0)),1),
_xlfn.LET(
_xlpm.candidatos,_xlfn._xlws.FILTER(#REF!,(#REF!=B780)*(#REF!=G780)*(#REF!&gt;0)),
_xlpm.asignados,COUNTIF($J$1:J779,_xlpm.candidatos),
INDEX(_xlpm.candidatos,MATCH(MIN(_xlpm.asignados),_xlpm.asignados,0))
)))</f>
        <v>#REF!</v>
      </c>
      <c r="K780" t="e">
        <f>COUNTIFS(#REF!,B780,#REF!,G780,#REF!,"&gt;0")</f>
        <v>#REF!</v>
      </c>
      <c r="L780" t="e">
        <f t="shared" si="12"/>
        <v>#REF!</v>
      </c>
    </row>
    <row r="781" spans="10:12">
      <c r="J781" t="e" cm="1">
        <f t="array" ref="J781">IF(L781="Sin candidato","Sin candidato",
IF(L781="Directa",
INDEX(_xlfn._xlws.FILTER(#REF!,(#REF!=B781)*(#REF!=G781)*(#REF!&gt;0)),1),
_xlfn.LET(
_xlpm.candidatos,_xlfn._xlws.FILTER(#REF!,(#REF!=B781)*(#REF!=G781)*(#REF!&gt;0)),
_xlpm.asignados,COUNTIF($J$1:J780,_xlpm.candidatos),
INDEX(_xlpm.candidatos,MATCH(MIN(_xlpm.asignados),_xlpm.asignados,0))
)))</f>
        <v>#REF!</v>
      </c>
      <c r="K781" t="e">
        <f>COUNTIFS(#REF!,B781,#REF!,G781,#REF!,"&gt;0")</f>
        <v>#REF!</v>
      </c>
      <c r="L781" t="e">
        <f t="shared" si="12"/>
        <v>#REF!</v>
      </c>
    </row>
    <row r="782" spans="10:12">
      <c r="J782" t="e" cm="1">
        <f t="array" ref="J782">IF(L782="Sin candidato","Sin candidato",
IF(L782="Directa",
INDEX(_xlfn._xlws.FILTER(#REF!,(#REF!=B782)*(#REF!=G782)*(#REF!&gt;0)),1),
_xlfn.LET(
_xlpm.candidatos,_xlfn._xlws.FILTER(#REF!,(#REF!=B782)*(#REF!=G782)*(#REF!&gt;0)),
_xlpm.asignados,COUNTIF($J$1:J781,_xlpm.candidatos),
INDEX(_xlpm.candidatos,MATCH(MIN(_xlpm.asignados),_xlpm.asignados,0))
)))</f>
        <v>#REF!</v>
      </c>
      <c r="K782" t="e">
        <f>COUNTIFS(#REF!,B782,#REF!,G782,#REF!,"&gt;0")</f>
        <v>#REF!</v>
      </c>
      <c r="L782" t="e">
        <f t="shared" si="12"/>
        <v>#REF!</v>
      </c>
    </row>
    <row r="783" spans="10:12">
      <c r="J783" t="e" cm="1">
        <f t="array" ref="J783">IF(L783="Sin candidato","Sin candidato",
IF(L783="Directa",
INDEX(_xlfn._xlws.FILTER(#REF!,(#REF!=B783)*(#REF!=G783)*(#REF!&gt;0)),1),
_xlfn.LET(
_xlpm.candidatos,_xlfn._xlws.FILTER(#REF!,(#REF!=B783)*(#REF!=G783)*(#REF!&gt;0)),
_xlpm.asignados,COUNTIF($J$1:J782,_xlpm.candidatos),
INDEX(_xlpm.candidatos,MATCH(MIN(_xlpm.asignados),_xlpm.asignados,0))
)))</f>
        <v>#REF!</v>
      </c>
      <c r="K783" t="e">
        <f>COUNTIFS(#REF!,B783,#REF!,G783,#REF!,"&gt;0")</f>
        <v>#REF!</v>
      </c>
      <c r="L783" t="e">
        <f t="shared" si="12"/>
        <v>#REF!</v>
      </c>
    </row>
    <row r="784" spans="10:12">
      <c r="J784" t="e" cm="1">
        <f t="array" ref="J784">IF(L784="Sin candidato","Sin candidato",
IF(L784="Directa",
INDEX(_xlfn._xlws.FILTER(#REF!,(#REF!=B784)*(#REF!=G784)*(#REF!&gt;0)),1),
_xlfn.LET(
_xlpm.candidatos,_xlfn._xlws.FILTER(#REF!,(#REF!=B784)*(#REF!=G784)*(#REF!&gt;0)),
_xlpm.asignados,COUNTIF($J$1:J783,_xlpm.candidatos),
INDEX(_xlpm.candidatos,MATCH(MIN(_xlpm.asignados),_xlpm.asignados,0))
)))</f>
        <v>#REF!</v>
      </c>
      <c r="K784" t="e">
        <f>COUNTIFS(#REF!,B784,#REF!,G784,#REF!,"&gt;0")</f>
        <v>#REF!</v>
      </c>
      <c r="L784" t="e">
        <f t="shared" si="12"/>
        <v>#REF!</v>
      </c>
    </row>
    <row r="785" spans="10:12">
      <c r="J785" t="e" cm="1">
        <f t="array" ref="J785">IF(L785="Sin candidato","Sin candidato",
IF(L785="Directa",
INDEX(_xlfn._xlws.FILTER(#REF!,(#REF!=B785)*(#REF!=G785)*(#REF!&gt;0)),1),
_xlfn.LET(
_xlpm.candidatos,_xlfn._xlws.FILTER(#REF!,(#REF!=B785)*(#REF!=G785)*(#REF!&gt;0)),
_xlpm.asignados,COUNTIF($J$1:J784,_xlpm.candidatos),
INDEX(_xlpm.candidatos,MATCH(MIN(_xlpm.asignados),_xlpm.asignados,0))
)))</f>
        <v>#REF!</v>
      </c>
      <c r="K785" t="e">
        <f>COUNTIFS(#REF!,B785,#REF!,G785,#REF!,"&gt;0")</f>
        <v>#REF!</v>
      </c>
      <c r="L785" t="e">
        <f t="shared" si="12"/>
        <v>#REF!</v>
      </c>
    </row>
    <row r="786" spans="10:12">
      <c r="J786" t="e" cm="1">
        <f t="array" ref="J786">IF(L786="Sin candidato","Sin candidato",
IF(L786="Directa",
INDEX(_xlfn._xlws.FILTER(#REF!,(#REF!=B786)*(#REF!=G786)*(#REF!&gt;0)),1),
_xlfn.LET(
_xlpm.candidatos,_xlfn._xlws.FILTER(#REF!,(#REF!=B786)*(#REF!=G786)*(#REF!&gt;0)),
_xlpm.asignados,COUNTIF($J$1:J785,_xlpm.candidatos),
INDEX(_xlpm.candidatos,MATCH(MIN(_xlpm.asignados),_xlpm.asignados,0))
)))</f>
        <v>#REF!</v>
      </c>
      <c r="K786" t="e">
        <f>COUNTIFS(#REF!,B786,#REF!,G786,#REF!,"&gt;0")</f>
        <v>#REF!</v>
      </c>
      <c r="L786" t="e">
        <f t="shared" si="12"/>
        <v>#REF!</v>
      </c>
    </row>
    <row r="787" spans="10:12">
      <c r="J787" t="e" cm="1">
        <f t="array" ref="J787">IF(L787="Sin candidato","Sin candidato",
IF(L787="Directa",
INDEX(_xlfn._xlws.FILTER(#REF!,(#REF!=B787)*(#REF!=G787)*(#REF!&gt;0)),1),
_xlfn.LET(
_xlpm.candidatos,_xlfn._xlws.FILTER(#REF!,(#REF!=B787)*(#REF!=G787)*(#REF!&gt;0)),
_xlpm.asignados,COUNTIF($J$1:J786,_xlpm.candidatos),
INDEX(_xlpm.candidatos,MATCH(MIN(_xlpm.asignados),_xlpm.asignados,0))
)))</f>
        <v>#REF!</v>
      </c>
      <c r="K787" t="e">
        <f>COUNTIFS(#REF!,B787,#REF!,G787,#REF!,"&gt;0")</f>
        <v>#REF!</v>
      </c>
      <c r="L787" t="e">
        <f t="shared" si="12"/>
        <v>#REF!</v>
      </c>
    </row>
    <row r="788" spans="10:12">
      <c r="J788" t="e" cm="1">
        <f t="array" ref="J788">IF(L788="Sin candidato","Sin candidato",
IF(L788="Directa",
INDEX(_xlfn._xlws.FILTER(#REF!,(#REF!=B788)*(#REF!=G788)*(#REF!&gt;0)),1),
_xlfn.LET(
_xlpm.candidatos,_xlfn._xlws.FILTER(#REF!,(#REF!=B788)*(#REF!=G788)*(#REF!&gt;0)),
_xlpm.asignados,COUNTIF($J$1:J787,_xlpm.candidatos),
INDEX(_xlpm.candidatos,MATCH(MIN(_xlpm.asignados),_xlpm.asignados,0))
)))</f>
        <v>#REF!</v>
      </c>
      <c r="K788" t="e">
        <f>COUNTIFS(#REF!,B788,#REF!,G788,#REF!,"&gt;0")</f>
        <v>#REF!</v>
      </c>
      <c r="L788" t="e">
        <f t="shared" si="12"/>
        <v>#REF!</v>
      </c>
    </row>
    <row r="789" spans="10:12">
      <c r="J789" t="e" cm="1">
        <f t="array" ref="J789">IF(L789="Sin candidato","Sin candidato",
IF(L789="Directa",
INDEX(_xlfn._xlws.FILTER(#REF!,(#REF!=B789)*(#REF!=G789)*(#REF!&gt;0)),1),
_xlfn.LET(
_xlpm.candidatos,_xlfn._xlws.FILTER(#REF!,(#REF!=B789)*(#REF!=G789)*(#REF!&gt;0)),
_xlpm.asignados,COUNTIF($J$1:J788,_xlpm.candidatos),
INDEX(_xlpm.candidatos,MATCH(MIN(_xlpm.asignados),_xlpm.asignados,0))
)))</f>
        <v>#REF!</v>
      </c>
      <c r="K789" t="e">
        <f>COUNTIFS(#REF!,B789,#REF!,G789,#REF!,"&gt;0")</f>
        <v>#REF!</v>
      </c>
      <c r="L789" t="e">
        <f t="shared" si="12"/>
        <v>#REF!</v>
      </c>
    </row>
    <row r="790" spans="10:12">
      <c r="J790" t="e" cm="1">
        <f t="array" ref="J790">IF(L790="Sin candidato","Sin candidato",
IF(L790="Directa",
INDEX(_xlfn._xlws.FILTER(#REF!,(#REF!=B790)*(#REF!=G790)*(#REF!&gt;0)),1),
_xlfn.LET(
_xlpm.candidatos,_xlfn._xlws.FILTER(#REF!,(#REF!=B790)*(#REF!=G790)*(#REF!&gt;0)),
_xlpm.asignados,COUNTIF($J$1:J789,_xlpm.candidatos),
INDEX(_xlpm.candidatos,MATCH(MIN(_xlpm.asignados),_xlpm.asignados,0))
)))</f>
        <v>#REF!</v>
      </c>
      <c r="K790" t="e">
        <f>COUNTIFS(#REF!,B790,#REF!,G790,#REF!,"&gt;0")</f>
        <v>#REF!</v>
      </c>
      <c r="L790" t="e">
        <f t="shared" si="12"/>
        <v>#REF!</v>
      </c>
    </row>
    <row r="791" spans="10:12">
      <c r="J791" t="e" cm="1">
        <f t="array" ref="J791">IF(L791="Sin candidato","Sin candidato",
IF(L791="Directa",
INDEX(_xlfn._xlws.FILTER(#REF!,(#REF!=B791)*(#REF!=G791)*(#REF!&gt;0)),1),
_xlfn.LET(
_xlpm.candidatos,_xlfn._xlws.FILTER(#REF!,(#REF!=B791)*(#REF!=G791)*(#REF!&gt;0)),
_xlpm.asignados,COUNTIF($J$1:J790,_xlpm.candidatos),
INDEX(_xlpm.candidatos,MATCH(MIN(_xlpm.asignados),_xlpm.asignados,0))
)))</f>
        <v>#REF!</v>
      </c>
      <c r="K791" t="e">
        <f>COUNTIFS(#REF!,B791,#REF!,G791,#REF!,"&gt;0")</f>
        <v>#REF!</v>
      </c>
      <c r="L791" t="e">
        <f t="shared" si="12"/>
        <v>#REF!</v>
      </c>
    </row>
    <row r="792" spans="10:12">
      <c r="J792" t="e" cm="1">
        <f t="array" ref="J792">IF(L792="Sin candidato","Sin candidato",
IF(L792="Directa",
INDEX(_xlfn._xlws.FILTER(#REF!,(#REF!=B792)*(#REF!=G792)*(#REF!&gt;0)),1),
_xlfn.LET(
_xlpm.candidatos,_xlfn._xlws.FILTER(#REF!,(#REF!=B792)*(#REF!=G792)*(#REF!&gt;0)),
_xlpm.asignados,COUNTIF($J$1:J791,_xlpm.candidatos),
INDEX(_xlpm.candidatos,MATCH(MIN(_xlpm.asignados),_xlpm.asignados,0))
)))</f>
        <v>#REF!</v>
      </c>
      <c r="K792" t="e">
        <f>COUNTIFS(#REF!,B792,#REF!,G792,#REF!,"&gt;0")</f>
        <v>#REF!</v>
      </c>
      <c r="L792" t="e">
        <f t="shared" si="12"/>
        <v>#REF!</v>
      </c>
    </row>
    <row r="793" spans="10:12">
      <c r="J793" t="e" cm="1">
        <f t="array" ref="J793">IF(L793="Sin candidato","Sin candidato",
IF(L793="Directa",
INDEX(_xlfn._xlws.FILTER(#REF!,(#REF!=B793)*(#REF!=G793)*(#REF!&gt;0)),1),
_xlfn.LET(
_xlpm.candidatos,_xlfn._xlws.FILTER(#REF!,(#REF!=B793)*(#REF!=G793)*(#REF!&gt;0)),
_xlpm.asignados,COUNTIF($J$1:J792,_xlpm.candidatos),
INDEX(_xlpm.candidatos,MATCH(MIN(_xlpm.asignados),_xlpm.asignados,0))
)))</f>
        <v>#REF!</v>
      </c>
      <c r="K793" t="e">
        <f>COUNTIFS(#REF!,B793,#REF!,G793,#REF!,"&gt;0")</f>
        <v>#REF!</v>
      </c>
      <c r="L793" t="e">
        <f t="shared" si="12"/>
        <v>#REF!</v>
      </c>
    </row>
    <row r="794" spans="10:12">
      <c r="J794" t="e" cm="1">
        <f t="array" ref="J794">IF(L794="Sin candidato","Sin candidato",
IF(L794="Directa",
INDEX(_xlfn._xlws.FILTER(#REF!,(#REF!=B794)*(#REF!=G794)*(#REF!&gt;0)),1),
_xlfn.LET(
_xlpm.candidatos,_xlfn._xlws.FILTER(#REF!,(#REF!=B794)*(#REF!=G794)*(#REF!&gt;0)),
_xlpm.asignados,COUNTIF($J$1:J793,_xlpm.candidatos),
INDEX(_xlpm.candidatos,MATCH(MIN(_xlpm.asignados),_xlpm.asignados,0))
)))</f>
        <v>#REF!</v>
      </c>
      <c r="K794" t="e">
        <f>COUNTIFS(#REF!,B794,#REF!,G794,#REF!,"&gt;0")</f>
        <v>#REF!</v>
      </c>
      <c r="L794" t="e">
        <f t="shared" si="12"/>
        <v>#REF!</v>
      </c>
    </row>
    <row r="795" spans="10:12">
      <c r="J795" t="e" cm="1">
        <f t="array" ref="J795">IF(L795="Sin candidato","Sin candidato",
IF(L795="Directa",
INDEX(_xlfn._xlws.FILTER(#REF!,(#REF!=B795)*(#REF!=G795)*(#REF!&gt;0)),1),
_xlfn.LET(
_xlpm.candidatos,_xlfn._xlws.FILTER(#REF!,(#REF!=B795)*(#REF!=G795)*(#REF!&gt;0)),
_xlpm.asignados,COUNTIF($J$1:J794,_xlpm.candidatos),
INDEX(_xlpm.candidatos,MATCH(MIN(_xlpm.asignados),_xlpm.asignados,0))
)))</f>
        <v>#REF!</v>
      </c>
      <c r="K795" t="e">
        <f>COUNTIFS(#REF!,B795,#REF!,G795,#REF!,"&gt;0")</f>
        <v>#REF!</v>
      </c>
      <c r="L795" t="e">
        <f t="shared" si="12"/>
        <v>#REF!</v>
      </c>
    </row>
    <row r="796" spans="10:12">
      <c r="J796" t="e" cm="1">
        <f t="array" ref="J796">IF(L796="Sin candidato","Sin candidato",
IF(L796="Directa",
INDEX(_xlfn._xlws.FILTER(#REF!,(#REF!=B796)*(#REF!=G796)*(#REF!&gt;0)),1),
_xlfn.LET(
_xlpm.candidatos,_xlfn._xlws.FILTER(#REF!,(#REF!=B796)*(#REF!=G796)*(#REF!&gt;0)),
_xlpm.asignados,COUNTIF($J$1:J795,_xlpm.candidatos),
INDEX(_xlpm.candidatos,MATCH(MIN(_xlpm.asignados),_xlpm.asignados,0))
)))</f>
        <v>#REF!</v>
      </c>
      <c r="K796" t="e">
        <f>COUNTIFS(#REF!,B796,#REF!,G796,#REF!,"&gt;0")</f>
        <v>#REF!</v>
      </c>
      <c r="L796" t="e">
        <f t="shared" si="12"/>
        <v>#REF!</v>
      </c>
    </row>
    <row r="797" spans="10:12">
      <c r="J797" t="e" cm="1">
        <f t="array" ref="J797">IF(L797="Sin candidato","Sin candidato",
IF(L797="Directa",
INDEX(_xlfn._xlws.FILTER(#REF!,(#REF!=B797)*(#REF!=G797)*(#REF!&gt;0)),1),
_xlfn.LET(
_xlpm.candidatos,_xlfn._xlws.FILTER(#REF!,(#REF!=B797)*(#REF!=G797)*(#REF!&gt;0)),
_xlpm.asignados,COUNTIF($J$1:J796,_xlpm.candidatos),
INDEX(_xlpm.candidatos,MATCH(MIN(_xlpm.asignados),_xlpm.asignados,0))
)))</f>
        <v>#REF!</v>
      </c>
      <c r="K797" t="e">
        <f>COUNTIFS(#REF!,B797,#REF!,G797,#REF!,"&gt;0")</f>
        <v>#REF!</v>
      </c>
      <c r="L797" t="e">
        <f t="shared" si="12"/>
        <v>#REF!</v>
      </c>
    </row>
    <row r="798" spans="10:12">
      <c r="J798" t="e" cm="1">
        <f t="array" ref="J798">IF(L798="Sin candidato","Sin candidato",
IF(L798="Directa",
INDEX(_xlfn._xlws.FILTER(#REF!,(#REF!=B798)*(#REF!=G798)*(#REF!&gt;0)),1),
_xlfn.LET(
_xlpm.candidatos,_xlfn._xlws.FILTER(#REF!,(#REF!=B798)*(#REF!=G798)*(#REF!&gt;0)),
_xlpm.asignados,COUNTIF($J$1:J797,_xlpm.candidatos),
INDEX(_xlpm.candidatos,MATCH(MIN(_xlpm.asignados),_xlpm.asignados,0))
)))</f>
        <v>#REF!</v>
      </c>
      <c r="K798" t="e">
        <f>COUNTIFS(#REF!,B798,#REF!,G798,#REF!,"&gt;0")</f>
        <v>#REF!</v>
      </c>
      <c r="L798" t="e">
        <f t="shared" si="12"/>
        <v>#REF!</v>
      </c>
    </row>
    <row r="799" spans="10:12">
      <c r="J799" t="e" cm="1">
        <f t="array" ref="J799">IF(L799="Sin candidato","Sin candidato",
IF(L799="Directa",
INDEX(_xlfn._xlws.FILTER(#REF!,(#REF!=B799)*(#REF!=G799)*(#REF!&gt;0)),1),
_xlfn.LET(
_xlpm.candidatos,_xlfn._xlws.FILTER(#REF!,(#REF!=B799)*(#REF!=G799)*(#REF!&gt;0)),
_xlpm.asignados,COUNTIF($J$1:J798,_xlpm.candidatos),
INDEX(_xlpm.candidatos,MATCH(MIN(_xlpm.asignados),_xlpm.asignados,0))
)))</f>
        <v>#REF!</v>
      </c>
      <c r="K799" t="e">
        <f>COUNTIFS(#REF!,B799,#REF!,G799,#REF!,"&gt;0")</f>
        <v>#REF!</v>
      </c>
      <c r="L799" t="e">
        <f t="shared" si="12"/>
        <v>#REF!</v>
      </c>
    </row>
    <row r="800" spans="10:12">
      <c r="J800" t="e" cm="1">
        <f t="array" ref="J800">IF(L800="Sin candidato","Sin candidato",
IF(L800="Directa",
INDEX(_xlfn._xlws.FILTER(#REF!,(#REF!=B800)*(#REF!=G800)*(#REF!&gt;0)),1),
_xlfn.LET(
_xlpm.candidatos,_xlfn._xlws.FILTER(#REF!,(#REF!=B800)*(#REF!=G800)*(#REF!&gt;0)),
_xlpm.asignados,COUNTIF($J$1:J799,_xlpm.candidatos),
INDEX(_xlpm.candidatos,MATCH(MIN(_xlpm.asignados),_xlpm.asignados,0))
)))</f>
        <v>#REF!</v>
      </c>
      <c r="K800" t="e">
        <f>COUNTIFS(#REF!,B800,#REF!,G800,#REF!,"&gt;0")</f>
        <v>#REF!</v>
      </c>
      <c r="L800" t="e">
        <f t="shared" si="12"/>
        <v>#REF!</v>
      </c>
    </row>
    <row r="801" spans="10:12">
      <c r="J801" t="e" cm="1">
        <f t="array" ref="J801">IF(L801="Sin candidato","Sin candidato",
IF(L801="Directa",
INDEX(_xlfn._xlws.FILTER(#REF!,(#REF!=B801)*(#REF!=G801)*(#REF!&gt;0)),1),
_xlfn.LET(
_xlpm.candidatos,_xlfn._xlws.FILTER(#REF!,(#REF!=B801)*(#REF!=G801)*(#REF!&gt;0)),
_xlpm.asignados,COUNTIF($J$1:J800,_xlpm.candidatos),
INDEX(_xlpm.candidatos,MATCH(MIN(_xlpm.asignados),_xlpm.asignados,0))
)))</f>
        <v>#REF!</v>
      </c>
      <c r="K801" t="e">
        <f>COUNTIFS(#REF!,B801,#REF!,G801,#REF!,"&gt;0")</f>
        <v>#REF!</v>
      </c>
      <c r="L801" t="e">
        <f t="shared" si="12"/>
        <v>#REF!</v>
      </c>
    </row>
    <row r="802" spans="10:12">
      <c r="J802" t="e" cm="1">
        <f t="array" ref="J802">IF(L802="Sin candidato","Sin candidato",
IF(L802="Directa",
INDEX(_xlfn._xlws.FILTER(#REF!,(#REF!=B802)*(#REF!=G802)*(#REF!&gt;0)),1),
_xlfn.LET(
_xlpm.candidatos,_xlfn._xlws.FILTER(#REF!,(#REF!=B802)*(#REF!=G802)*(#REF!&gt;0)),
_xlpm.asignados,COUNTIF($J$1:J801,_xlpm.candidatos),
INDEX(_xlpm.candidatos,MATCH(MIN(_xlpm.asignados),_xlpm.asignados,0))
)))</f>
        <v>#REF!</v>
      </c>
      <c r="K802" t="e">
        <f>COUNTIFS(#REF!,B802,#REF!,G802,#REF!,"&gt;0")</f>
        <v>#REF!</v>
      </c>
      <c r="L802" t="e">
        <f t="shared" si="12"/>
        <v>#REF!</v>
      </c>
    </row>
    <row r="803" spans="10:12">
      <c r="J803" t="e" cm="1">
        <f t="array" ref="J803">IF(L803="Sin candidato","Sin candidato",
IF(L803="Directa",
INDEX(_xlfn._xlws.FILTER(#REF!,(#REF!=B803)*(#REF!=G803)*(#REF!&gt;0)),1),
_xlfn.LET(
_xlpm.candidatos,_xlfn._xlws.FILTER(#REF!,(#REF!=B803)*(#REF!=G803)*(#REF!&gt;0)),
_xlpm.asignados,COUNTIF($J$1:J802,_xlpm.candidatos),
INDEX(_xlpm.candidatos,MATCH(MIN(_xlpm.asignados),_xlpm.asignados,0))
)))</f>
        <v>#REF!</v>
      </c>
      <c r="K803" t="e">
        <f>COUNTIFS(#REF!,B803,#REF!,G803,#REF!,"&gt;0")</f>
        <v>#REF!</v>
      </c>
      <c r="L803" t="e">
        <f t="shared" si="12"/>
        <v>#REF!</v>
      </c>
    </row>
    <row r="804" spans="10:12">
      <c r="J804" t="e" cm="1">
        <f t="array" ref="J804">IF(L804="Sin candidato","Sin candidato",
IF(L804="Directa",
INDEX(_xlfn._xlws.FILTER(#REF!,(#REF!=B804)*(#REF!=G804)*(#REF!&gt;0)),1),
_xlfn.LET(
_xlpm.candidatos,_xlfn._xlws.FILTER(#REF!,(#REF!=B804)*(#REF!=G804)*(#REF!&gt;0)),
_xlpm.asignados,COUNTIF($J$1:J803,_xlpm.candidatos),
INDEX(_xlpm.candidatos,MATCH(MIN(_xlpm.asignados),_xlpm.asignados,0))
)))</f>
        <v>#REF!</v>
      </c>
      <c r="K804" t="e">
        <f>COUNTIFS(#REF!,B804,#REF!,G804,#REF!,"&gt;0")</f>
        <v>#REF!</v>
      </c>
      <c r="L804" t="e">
        <f t="shared" si="12"/>
        <v>#REF!</v>
      </c>
    </row>
    <row r="805" spans="10:12">
      <c r="J805" t="e" cm="1">
        <f t="array" ref="J805">IF(L805="Sin candidato","Sin candidato",
IF(L805="Directa",
INDEX(_xlfn._xlws.FILTER(#REF!,(#REF!=B805)*(#REF!=G805)*(#REF!&gt;0)),1),
_xlfn.LET(
_xlpm.candidatos,_xlfn._xlws.FILTER(#REF!,(#REF!=B805)*(#REF!=G805)*(#REF!&gt;0)),
_xlpm.asignados,COUNTIF($J$1:J804,_xlpm.candidatos),
INDEX(_xlpm.candidatos,MATCH(MIN(_xlpm.asignados),_xlpm.asignados,0))
)))</f>
        <v>#REF!</v>
      </c>
      <c r="K805" t="e">
        <f>COUNTIFS(#REF!,B805,#REF!,G805,#REF!,"&gt;0")</f>
        <v>#REF!</v>
      </c>
      <c r="L805" t="e">
        <f t="shared" si="12"/>
        <v>#REF!</v>
      </c>
    </row>
    <row r="806" spans="10:12">
      <c r="J806" t="e" cm="1">
        <f t="array" ref="J806">IF(L806="Sin candidato","Sin candidato",
IF(L806="Directa",
INDEX(_xlfn._xlws.FILTER(#REF!,(#REF!=B806)*(#REF!=G806)*(#REF!&gt;0)),1),
_xlfn.LET(
_xlpm.candidatos,_xlfn._xlws.FILTER(#REF!,(#REF!=B806)*(#REF!=G806)*(#REF!&gt;0)),
_xlpm.asignados,COUNTIF($J$1:J805,_xlpm.candidatos),
INDEX(_xlpm.candidatos,MATCH(MIN(_xlpm.asignados),_xlpm.asignados,0))
)))</f>
        <v>#REF!</v>
      </c>
      <c r="K806" t="e">
        <f>COUNTIFS(#REF!,B806,#REF!,G806,#REF!,"&gt;0")</f>
        <v>#REF!</v>
      </c>
      <c r="L806" t="e">
        <f t="shared" si="12"/>
        <v>#REF!</v>
      </c>
    </row>
    <row r="807" spans="10:12">
      <c r="J807" t="e" cm="1">
        <f t="array" ref="J807">IF(L807="Sin candidato","Sin candidato",
IF(L807="Directa",
INDEX(_xlfn._xlws.FILTER(#REF!,(#REF!=B807)*(#REF!=G807)*(#REF!&gt;0)),1),
_xlfn.LET(
_xlpm.candidatos,_xlfn._xlws.FILTER(#REF!,(#REF!=B807)*(#REF!=G807)*(#REF!&gt;0)),
_xlpm.asignados,COUNTIF($J$1:J806,_xlpm.candidatos),
INDEX(_xlpm.candidatos,MATCH(MIN(_xlpm.asignados),_xlpm.asignados,0))
)))</f>
        <v>#REF!</v>
      </c>
      <c r="K807" t="e">
        <f>COUNTIFS(#REF!,B807,#REF!,G807,#REF!,"&gt;0")</f>
        <v>#REF!</v>
      </c>
      <c r="L807" t="e">
        <f t="shared" si="12"/>
        <v>#REF!</v>
      </c>
    </row>
    <row r="808" spans="10:12">
      <c r="J808" t="e" cm="1">
        <f t="array" ref="J808">IF(L808="Sin candidato","Sin candidato",
IF(L808="Directa",
INDEX(_xlfn._xlws.FILTER(#REF!,(#REF!=B808)*(#REF!=G808)*(#REF!&gt;0)),1),
_xlfn.LET(
_xlpm.candidatos,_xlfn._xlws.FILTER(#REF!,(#REF!=B808)*(#REF!=G808)*(#REF!&gt;0)),
_xlpm.asignados,COUNTIF($J$1:J807,_xlpm.candidatos),
INDEX(_xlpm.candidatos,MATCH(MIN(_xlpm.asignados),_xlpm.asignados,0))
)))</f>
        <v>#REF!</v>
      </c>
      <c r="K808" t="e">
        <f>COUNTIFS(#REF!,B808,#REF!,G808,#REF!,"&gt;0")</f>
        <v>#REF!</v>
      </c>
      <c r="L808" t="e">
        <f t="shared" si="12"/>
        <v>#REF!</v>
      </c>
    </row>
    <row r="809" spans="10:12">
      <c r="J809" t="e" cm="1">
        <f t="array" ref="J809">IF(L809="Sin candidato","Sin candidato",
IF(L809="Directa",
INDEX(_xlfn._xlws.FILTER(#REF!,(#REF!=B809)*(#REF!=G809)*(#REF!&gt;0)),1),
_xlfn.LET(
_xlpm.candidatos,_xlfn._xlws.FILTER(#REF!,(#REF!=B809)*(#REF!=G809)*(#REF!&gt;0)),
_xlpm.asignados,COUNTIF($J$1:J808,_xlpm.candidatos),
INDEX(_xlpm.candidatos,MATCH(MIN(_xlpm.asignados),_xlpm.asignados,0))
)))</f>
        <v>#REF!</v>
      </c>
      <c r="K809" t="e">
        <f>COUNTIFS(#REF!,B809,#REF!,G809,#REF!,"&gt;0")</f>
        <v>#REF!</v>
      </c>
      <c r="L809" t="e">
        <f t="shared" si="12"/>
        <v>#REF!</v>
      </c>
    </row>
    <row r="810" spans="10:12">
      <c r="J810" t="e" cm="1">
        <f t="array" ref="J810">IF(L810="Sin candidato","Sin candidato",
IF(L810="Directa",
INDEX(_xlfn._xlws.FILTER(#REF!,(#REF!=B810)*(#REF!=G810)*(#REF!&gt;0)),1),
_xlfn.LET(
_xlpm.candidatos,_xlfn._xlws.FILTER(#REF!,(#REF!=B810)*(#REF!=G810)*(#REF!&gt;0)),
_xlpm.asignados,COUNTIF($J$1:J809,_xlpm.candidatos),
INDEX(_xlpm.candidatos,MATCH(MIN(_xlpm.asignados),_xlpm.asignados,0))
)))</f>
        <v>#REF!</v>
      </c>
      <c r="K810" t="e">
        <f>COUNTIFS(#REF!,B810,#REF!,G810,#REF!,"&gt;0")</f>
        <v>#REF!</v>
      </c>
      <c r="L810" t="e">
        <f t="shared" si="12"/>
        <v>#REF!</v>
      </c>
    </row>
    <row r="811" spans="10:12">
      <c r="J811" t="e" cm="1">
        <f t="array" ref="J811">IF(L811="Sin candidato","Sin candidato",
IF(L811="Directa",
INDEX(_xlfn._xlws.FILTER(#REF!,(#REF!=B811)*(#REF!=G811)*(#REF!&gt;0)),1),
_xlfn.LET(
_xlpm.candidatos,_xlfn._xlws.FILTER(#REF!,(#REF!=B811)*(#REF!=G811)*(#REF!&gt;0)),
_xlpm.asignados,COUNTIF($J$1:J810,_xlpm.candidatos),
INDEX(_xlpm.candidatos,MATCH(MIN(_xlpm.asignados),_xlpm.asignados,0))
)))</f>
        <v>#REF!</v>
      </c>
      <c r="K811" t="e">
        <f>COUNTIFS(#REF!,B811,#REF!,G811,#REF!,"&gt;0")</f>
        <v>#REF!</v>
      </c>
      <c r="L811" t="e">
        <f t="shared" si="12"/>
        <v>#REF!</v>
      </c>
    </row>
    <row r="812" spans="10:12">
      <c r="J812" t="e" cm="1">
        <f t="array" ref="J812">IF(L812="Sin candidato","Sin candidato",
IF(L812="Directa",
INDEX(_xlfn._xlws.FILTER(#REF!,(#REF!=B812)*(#REF!=G812)*(#REF!&gt;0)),1),
_xlfn.LET(
_xlpm.candidatos,_xlfn._xlws.FILTER(#REF!,(#REF!=B812)*(#REF!=G812)*(#REF!&gt;0)),
_xlpm.asignados,COUNTIF($J$1:J811,_xlpm.candidatos),
INDEX(_xlpm.candidatos,MATCH(MIN(_xlpm.asignados),_xlpm.asignados,0))
)))</f>
        <v>#REF!</v>
      </c>
      <c r="K812" t="e">
        <f>COUNTIFS(#REF!,B812,#REF!,G812,#REF!,"&gt;0")</f>
        <v>#REF!</v>
      </c>
      <c r="L812" t="e">
        <f t="shared" si="12"/>
        <v>#REF!</v>
      </c>
    </row>
    <row r="813" spans="10:12">
      <c r="J813" t="e" cm="1">
        <f t="array" ref="J813">IF(L813="Sin candidato","Sin candidato",
IF(L813="Directa",
INDEX(_xlfn._xlws.FILTER(#REF!,(#REF!=B813)*(#REF!=G813)*(#REF!&gt;0)),1),
_xlfn.LET(
_xlpm.candidatos,_xlfn._xlws.FILTER(#REF!,(#REF!=B813)*(#REF!=G813)*(#REF!&gt;0)),
_xlpm.asignados,COUNTIF($J$1:J812,_xlpm.candidatos),
INDEX(_xlpm.candidatos,MATCH(MIN(_xlpm.asignados),_xlpm.asignados,0))
)))</f>
        <v>#REF!</v>
      </c>
      <c r="K813" t="e">
        <f>COUNTIFS(#REF!,B813,#REF!,G813,#REF!,"&gt;0")</f>
        <v>#REF!</v>
      </c>
      <c r="L813" t="e">
        <f t="shared" si="12"/>
        <v>#REF!</v>
      </c>
    </row>
    <row r="814" spans="10:12">
      <c r="J814" t="e" cm="1">
        <f t="array" ref="J814">IF(L814="Sin candidato","Sin candidato",
IF(L814="Directa",
INDEX(_xlfn._xlws.FILTER(#REF!,(#REF!=B814)*(#REF!=G814)*(#REF!&gt;0)),1),
_xlfn.LET(
_xlpm.candidatos,_xlfn._xlws.FILTER(#REF!,(#REF!=B814)*(#REF!=G814)*(#REF!&gt;0)),
_xlpm.asignados,COUNTIF($J$1:J813,_xlpm.candidatos),
INDEX(_xlpm.candidatos,MATCH(MIN(_xlpm.asignados),_xlpm.asignados,0))
)))</f>
        <v>#REF!</v>
      </c>
      <c r="K814" t="e">
        <f>COUNTIFS(#REF!,B814,#REF!,G814,#REF!,"&gt;0")</f>
        <v>#REF!</v>
      </c>
      <c r="L814" t="e">
        <f t="shared" si="12"/>
        <v>#REF!</v>
      </c>
    </row>
    <row r="815" spans="10:12">
      <c r="J815" t="e" cm="1">
        <f t="array" ref="J815">IF(L815="Sin candidato","Sin candidato",
IF(L815="Directa",
INDEX(_xlfn._xlws.FILTER(#REF!,(#REF!=B815)*(#REF!=G815)*(#REF!&gt;0)),1),
_xlfn.LET(
_xlpm.candidatos,_xlfn._xlws.FILTER(#REF!,(#REF!=B815)*(#REF!=G815)*(#REF!&gt;0)),
_xlpm.asignados,COUNTIF($J$1:J814,_xlpm.candidatos),
INDEX(_xlpm.candidatos,MATCH(MIN(_xlpm.asignados),_xlpm.asignados,0))
)))</f>
        <v>#REF!</v>
      </c>
      <c r="K815" t="e">
        <f>COUNTIFS(#REF!,B815,#REF!,G815,#REF!,"&gt;0")</f>
        <v>#REF!</v>
      </c>
      <c r="L815" t="e">
        <f t="shared" si="12"/>
        <v>#REF!</v>
      </c>
    </row>
    <row r="816" spans="10:12">
      <c r="J816" t="e" cm="1">
        <f t="array" ref="J816">IF(L816="Sin candidato","Sin candidato",
IF(L816="Directa",
INDEX(_xlfn._xlws.FILTER(#REF!,(#REF!=B816)*(#REF!=G816)*(#REF!&gt;0)),1),
_xlfn.LET(
_xlpm.candidatos,_xlfn._xlws.FILTER(#REF!,(#REF!=B816)*(#REF!=G816)*(#REF!&gt;0)),
_xlpm.asignados,COUNTIF($J$1:J815,_xlpm.candidatos),
INDEX(_xlpm.candidatos,MATCH(MIN(_xlpm.asignados),_xlpm.asignados,0))
)))</f>
        <v>#REF!</v>
      </c>
      <c r="K816" t="e">
        <f>COUNTIFS(#REF!,B816,#REF!,G816,#REF!,"&gt;0")</f>
        <v>#REF!</v>
      </c>
      <c r="L816" t="e">
        <f t="shared" si="12"/>
        <v>#REF!</v>
      </c>
    </row>
    <row r="817" spans="10:12">
      <c r="J817" t="e" cm="1">
        <f t="array" ref="J817">IF(L817="Sin candidato","Sin candidato",
IF(L817="Directa",
INDEX(_xlfn._xlws.FILTER(#REF!,(#REF!=B817)*(#REF!=G817)*(#REF!&gt;0)),1),
_xlfn.LET(
_xlpm.candidatos,_xlfn._xlws.FILTER(#REF!,(#REF!=B817)*(#REF!=G817)*(#REF!&gt;0)),
_xlpm.asignados,COUNTIF($J$1:J816,_xlpm.candidatos),
INDEX(_xlpm.candidatos,MATCH(MIN(_xlpm.asignados),_xlpm.asignados,0))
)))</f>
        <v>#REF!</v>
      </c>
      <c r="K817" t="e">
        <f>COUNTIFS(#REF!,B817,#REF!,G817,#REF!,"&gt;0")</f>
        <v>#REF!</v>
      </c>
      <c r="L817" t="e">
        <f t="shared" si="12"/>
        <v>#REF!</v>
      </c>
    </row>
    <row r="818" spans="10:12">
      <c r="J818" t="e" cm="1">
        <f t="array" ref="J818">IF(L818="Sin candidato","Sin candidato",
IF(L818="Directa",
INDEX(_xlfn._xlws.FILTER(#REF!,(#REF!=B818)*(#REF!=G818)*(#REF!&gt;0)),1),
_xlfn.LET(
_xlpm.candidatos,_xlfn._xlws.FILTER(#REF!,(#REF!=B818)*(#REF!=G818)*(#REF!&gt;0)),
_xlpm.asignados,COUNTIF($J$1:J817,_xlpm.candidatos),
INDEX(_xlpm.candidatos,MATCH(MIN(_xlpm.asignados),_xlpm.asignados,0))
)))</f>
        <v>#REF!</v>
      </c>
      <c r="K818" t="e">
        <f>COUNTIFS(#REF!,B818,#REF!,G818,#REF!,"&gt;0")</f>
        <v>#REF!</v>
      </c>
      <c r="L818" t="e">
        <f t="shared" si="12"/>
        <v>#REF!</v>
      </c>
    </row>
    <row r="819" spans="10:12">
      <c r="J819" t="e" cm="1">
        <f t="array" ref="J819">IF(L819="Sin candidato","Sin candidato",
IF(L819="Directa",
INDEX(_xlfn._xlws.FILTER(#REF!,(#REF!=B819)*(#REF!=G819)*(#REF!&gt;0)),1),
_xlfn.LET(
_xlpm.candidatos,_xlfn._xlws.FILTER(#REF!,(#REF!=B819)*(#REF!=G819)*(#REF!&gt;0)),
_xlpm.asignados,COUNTIF($J$1:J818,_xlpm.candidatos),
INDEX(_xlpm.candidatos,MATCH(MIN(_xlpm.asignados),_xlpm.asignados,0))
)))</f>
        <v>#REF!</v>
      </c>
      <c r="K819" t="e">
        <f>COUNTIFS(#REF!,B819,#REF!,G819,#REF!,"&gt;0")</f>
        <v>#REF!</v>
      </c>
      <c r="L819" t="e">
        <f t="shared" si="12"/>
        <v>#REF!</v>
      </c>
    </row>
    <row r="820" spans="10:12">
      <c r="J820" t="e" cm="1">
        <f t="array" ref="J820">IF(L820="Sin candidato","Sin candidato",
IF(L820="Directa",
INDEX(_xlfn._xlws.FILTER(#REF!,(#REF!=B820)*(#REF!=G820)*(#REF!&gt;0)),1),
_xlfn.LET(
_xlpm.candidatos,_xlfn._xlws.FILTER(#REF!,(#REF!=B820)*(#REF!=G820)*(#REF!&gt;0)),
_xlpm.asignados,COUNTIF($J$1:J819,_xlpm.candidatos),
INDEX(_xlpm.candidatos,MATCH(MIN(_xlpm.asignados),_xlpm.asignados,0))
)))</f>
        <v>#REF!</v>
      </c>
      <c r="K820" t="e">
        <f>COUNTIFS(#REF!,B820,#REF!,G820,#REF!,"&gt;0")</f>
        <v>#REF!</v>
      </c>
      <c r="L820" t="e">
        <f t="shared" si="12"/>
        <v>#REF!</v>
      </c>
    </row>
    <row r="821" spans="10:12">
      <c r="J821" t="e" cm="1">
        <f t="array" ref="J821">IF(L821="Sin candidato","Sin candidato",
IF(L821="Directa",
INDEX(_xlfn._xlws.FILTER(#REF!,(#REF!=B821)*(#REF!=G821)*(#REF!&gt;0)),1),
_xlfn.LET(
_xlpm.candidatos,_xlfn._xlws.FILTER(#REF!,(#REF!=B821)*(#REF!=G821)*(#REF!&gt;0)),
_xlpm.asignados,COUNTIF($J$1:J820,_xlpm.candidatos),
INDEX(_xlpm.candidatos,MATCH(MIN(_xlpm.asignados),_xlpm.asignados,0))
)))</f>
        <v>#REF!</v>
      </c>
      <c r="K821" t="e">
        <f>COUNTIFS(#REF!,B821,#REF!,G821,#REF!,"&gt;0")</f>
        <v>#REF!</v>
      </c>
      <c r="L821" t="e">
        <f t="shared" si="12"/>
        <v>#REF!</v>
      </c>
    </row>
    <row r="822" spans="10:12">
      <c r="J822" t="e" cm="1">
        <f t="array" ref="J822">IF(L822="Sin candidato","Sin candidato",
IF(L822="Directa",
INDEX(_xlfn._xlws.FILTER(#REF!,(#REF!=B822)*(#REF!=G822)*(#REF!&gt;0)),1),
_xlfn.LET(
_xlpm.candidatos,_xlfn._xlws.FILTER(#REF!,(#REF!=B822)*(#REF!=G822)*(#REF!&gt;0)),
_xlpm.asignados,COUNTIF($J$1:J821,_xlpm.candidatos),
INDEX(_xlpm.candidatos,MATCH(MIN(_xlpm.asignados),_xlpm.asignados,0))
)))</f>
        <v>#REF!</v>
      </c>
      <c r="K822" t="e">
        <f>COUNTIFS(#REF!,B822,#REF!,G822,#REF!,"&gt;0")</f>
        <v>#REF!</v>
      </c>
      <c r="L822" t="e">
        <f t="shared" si="12"/>
        <v>#REF!</v>
      </c>
    </row>
    <row r="823" spans="10:12">
      <c r="J823" t="e" cm="1">
        <f t="array" ref="J823">IF(L823="Sin candidato","Sin candidato",
IF(L823="Directa",
INDEX(_xlfn._xlws.FILTER(#REF!,(#REF!=B823)*(#REF!=G823)*(#REF!&gt;0)),1),
_xlfn.LET(
_xlpm.candidatos,_xlfn._xlws.FILTER(#REF!,(#REF!=B823)*(#REF!=G823)*(#REF!&gt;0)),
_xlpm.asignados,COUNTIF($J$1:J822,_xlpm.candidatos),
INDEX(_xlpm.candidatos,MATCH(MIN(_xlpm.asignados),_xlpm.asignados,0))
)))</f>
        <v>#REF!</v>
      </c>
      <c r="K823" t="e">
        <f>COUNTIFS(#REF!,B823,#REF!,G823,#REF!,"&gt;0")</f>
        <v>#REF!</v>
      </c>
      <c r="L823" t="e">
        <f t="shared" si="12"/>
        <v>#REF!</v>
      </c>
    </row>
    <row r="824" spans="10:12">
      <c r="J824" t="e" cm="1">
        <f t="array" ref="J824">IF(L824="Sin candidato","Sin candidato",
IF(L824="Directa",
INDEX(_xlfn._xlws.FILTER(#REF!,(#REF!=B824)*(#REF!=G824)*(#REF!&gt;0)),1),
_xlfn.LET(
_xlpm.candidatos,_xlfn._xlws.FILTER(#REF!,(#REF!=B824)*(#REF!=G824)*(#REF!&gt;0)),
_xlpm.asignados,COUNTIF($J$1:J823,_xlpm.candidatos),
INDEX(_xlpm.candidatos,MATCH(MIN(_xlpm.asignados),_xlpm.asignados,0))
)))</f>
        <v>#REF!</v>
      </c>
      <c r="K824" t="e">
        <f>COUNTIFS(#REF!,B824,#REF!,G824,#REF!,"&gt;0")</f>
        <v>#REF!</v>
      </c>
      <c r="L824" t="e">
        <f t="shared" si="12"/>
        <v>#REF!</v>
      </c>
    </row>
    <row r="825" spans="10:12">
      <c r="J825" t="e" cm="1">
        <f t="array" ref="J825">IF(L825="Sin candidato","Sin candidato",
IF(L825="Directa",
INDEX(_xlfn._xlws.FILTER(#REF!,(#REF!=B825)*(#REF!=G825)*(#REF!&gt;0)),1),
_xlfn.LET(
_xlpm.candidatos,_xlfn._xlws.FILTER(#REF!,(#REF!=B825)*(#REF!=G825)*(#REF!&gt;0)),
_xlpm.asignados,COUNTIF($J$1:J824,_xlpm.candidatos),
INDEX(_xlpm.candidatos,MATCH(MIN(_xlpm.asignados),_xlpm.asignados,0))
)))</f>
        <v>#REF!</v>
      </c>
      <c r="K825" t="e">
        <f>COUNTIFS(#REF!,B825,#REF!,G825,#REF!,"&gt;0")</f>
        <v>#REF!</v>
      </c>
      <c r="L825" t="e">
        <f t="shared" si="12"/>
        <v>#REF!</v>
      </c>
    </row>
    <row r="826" spans="10:12">
      <c r="J826" t="e" cm="1">
        <f t="array" ref="J826">IF(L826="Sin candidato","Sin candidato",
IF(L826="Directa",
INDEX(_xlfn._xlws.FILTER(#REF!,(#REF!=B826)*(#REF!=G826)*(#REF!&gt;0)),1),
_xlfn.LET(
_xlpm.candidatos,_xlfn._xlws.FILTER(#REF!,(#REF!=B826)*(#REF!=G826)*(#REF!&gt;0)),
_xlpm.asignados,COUNTIF($J$1:J825,_xlpm.candidatos),
INDEX(_xlpm.candidatos,MATCH(MIN(_xlpm.asignados),_xlpm.asignados,0))
)))</f>
        <v>#REF!</v>
      </c>
      <c r="K826" t="e">
        <f>COUNTIFS(#REF!,B826,#REF!,G826,#REF!,"&gt;0")</f>
        <v>#REF!</v>
      </c>
      <c r="L826" t="e">
        <f t="shared" si="12"/>
        <v>#REF!</v>
      </c>
    </row>
    <row r="827" spans="10:12">
      <c r="J827" t="e" cm="1">
        <f t="array" ref="J827">IF(L827="Sin candidato","Sin candidato",
IF(L827="Directa",
INDEX(_xlfn._xlws.FILTER(#REF!,(#REF!=B827)*(#REF!=G827)*(#REF!&gt;0)),1),
_xlfn.LET(
_xlpm.candidatos,_xlfn._xlws.FILTER(#REF!,(#REF!=B827)*(#REF!=G827)*(#REF!&gt;0)),
_xlpm.asignados,COUNTIF($J$1:J826,_xlpm.candidatos),
INDEX(_xlpm.candidatos,MATCH(MIN(_xlpm.asignados),_xlpm.asignados,0))
)))</f>
        <v>#REF!</v>
      </c>
      <c r="K827" t="e">
        <f>COUNTIFS(#REF!,B827,#REF!,G827,#REF!,"&gt;0")</f>
        <v>#REF!</v>
      </c>
      <c r="L827" t="e">
        <f t="shared" si="12"/>
        <v>#REF!</v>
      </c>
    </row>
    <row r="828" spans="10:12">
      <c r="J828" t="e" cm="1">
        <f t="array" ref="J828">IF(L828="Sin candidato","Sin candidato",
IF(L828="Directa",
INDEX(_xlfn._xlws.FILTER(#REF!,(#REF!=B828)*(#REF!=G828)*(#REF!&gt;0)),1),
_xlfn.LET(
_xlpm.candidatos,_xlfn._xlws.FILTER(#REF!,(#REF!=B828)*(#REF!=G828)*(#REF!&gt;0)),
_xlpm.asignados,COUNTIF($J$1:J827,_xlpm.candidatos),
INDEX(_xlpm.candidatos,MATCH(MIN(_xlpm.asignados),_xlpm.asignados,0))
)))</f>
        <v>#REF!</v>
      </c>
      <c r="K828" t="e">
        <f>COUNTIFS(#REF!,B828,#REF!,G828,#REF!,"&gt;0")</f>
        <v>#REF!</v>
      </c>
      <c r="L828" t="e">
        <f t="shared" si="12"/>
        <v>#REF!</v>
      </c>
    </row>
    <row r="829" spans="10:12">
      <c r="J829" t="e" cm="1">
        <f t="array" ref="J829">IF(L829="Sin candidato","Sin candidato",
IF(L829="Directa",
INDEX(_xlfn._xlws.FILTER(#REF!,(#REF!=B829)*(#REF!=G829)*(#REF!&gt;0)),1),
_xlfn.LET(
_xlpm.candidatos,_xlfn._xlws.FILTER(#REF!,(#REF!=B829)*(#REF!=G829)*(#REF!&gt;0)),
_xlpm.asignados,COUNTIF($J$1:J828,_xlpm.candidatos),
INDEX(_xlpm.candidatos,MATCH(MIN(_xlpm.asignados),_xlpm.asignados,0))
)))</f>
        <v>#REF!</v>
      </c>
      <c r="K829" t="e">
        <f>COUNTIFS(#REF!,B829,#REF!,G829,#REF!,"&gt;0")</f>
        <v>#REF!</v>
      </c>
      <c r="L829" t="e">
        <f t="shared" si="12"/>
        <v>#REF!</v>
      </c>
    </row>
    <row r="830" spans="10:12">
      <c r="J830" t="e" cm="1">
        <f t="array" ref="J830">IF(L830="Sin candidato","Sin candidato",
IF(L830="Directa",
INDEX(_xlfn._xlws.FILTER(#REF!,(#REF!=B830)*(#REF!=G830)*(#REF!&gt;0)),1),
_xlfn.LET(
_xlpm.candidatos,_xlfn._xlws.FILTER(#REF!,(#REF!=B830)*(#REF!=G830)*(#REF!&gt;0)),
_xlpm.asignados,COUNTIF($J$1:J829,_xlpm.candidatos),
INDEX(_xlpm.candidatos,MATCH(MIN(_xlpm.asignados),_xlpm.asignados,0))
)))</f>
        <v>#REF!</v>
      </c>
      <c r="K830" t="e">
        <f>COUNTIFS(#REF!,B830,#REF!,G830,#REF!,"&gt;0")</f>
        <v>#REF!</v>
      </c>
      <c r="L830" t="e">
        <f t="shared" si="12"/>
        <v>#REF!</v>
      </c>
    </row>
    <row r="831" spans="10:12">
      <c r="J831" t="e" cm="1">
        <f t="array" ref="J831">IF(L831="Sin candidato","Sin candidato",
IF(L831="Directa",
INDEX(_xlfn._xlws.FILTER(#REF!,(#REF!=B831)*(#REF!=G831)*(#REF!&gt;0)),1),
_xlfn.LET(
_xlpm.candidatos,_xlfn._xlws.FILTER(#REF!,(#REF!=B831)*(#REF!=G831)*(#REF!&gt;0)),
_xlpm.asignados,COUNTIF($J$1:J830,_xlpm.candidatos),
INDEX(_xlpm.candidatos,MATCH(MIN(_xlpm.asignados),_xlpm.asignados,0))
)))</f>
        <v>#REF!</v>
      </c>
      <c r="K831" t="e">
        <f>COUNTIFS(#REF!,B831,#REF!,G831,#REF!,"&gt;0")</f>
        <v>#REF!</v>
      </c>
      <c r="L831" t="e">
        <f t="shared" si="12"/>
        <v>#REF!</v>
      </c>
    </row>
    <row r="832" spans="10:12">
      <c r="J832" t="e" cm="1">
        <f t="array" ref="J832">IF(L832="Sin candidato","Sin candidato",
IF(L832="Directa",
INDEX(_xlfn._xlws.FILTER(#REF!,(#REF!=B832)*(#REF!=G832)*(#REF!&gt;0)),1),
_xlfn.LET(
_xlpm.candidatos,_xlfn._xlws.FILTER(#REF!,(#REF!=B832)*(#REF!=G832)*(#REF!&gt;0)),
_xlpm.asignados,COUNTIF($J$1:J831,_xlpm.candidatos),
INDEX(_xlpm.candidatos,MATCH(MIN(_xlpm.asignados),_xlpm.asignados,0))
)))</f>
        <v>#REF!</v>
      </c>
      <c r="K832" t="e">
        <f>COUNTIFS(#REF!,B832,#REF!,G832,#REF!,"&gt;0")</f>
        <v>#REF!</v>
      </c>
      <c r="L832" t="e">
        <f t="shared" si="12"/>
        <v>#REF!</v>
      </c>
    </row>
    <row r="833" spans="10:12">
      <c r="J833" t="e" cm="1">
        <f t="array" ref="J833">IF(L833="Sin candidato","Sin candidato",
IF(L833="Directa",
INDEX(_xlfn._xlws.FILTER(#REF!,(#REF!=B833)*(#REF!=G833)*(#REF!&gt;0)),1),
_xlfn.LET(
_xlpm.candidatos,_xlfn._xlws.FILTER(#REF!,(#REF!=B833)*(#REF!=G833)*(#REF!&gt;0)),
_xlpm.asignados,COUNTIF($J$1:J832,_xlpm.candidatos),
INDEX(_xlpm.candidatos,MATCH(MIN(_xlpm.asignados),_xlpm.asignados,0))
)))</f>
        <v>#REF!</v>
      </c>
      <c r="K833" t="e">
        <f>COUNTIFS(#REF!,B833,#REF!,G833,#REF!,"&gt;0")</f>
        <v>#REF!</v>
      </c>
      <c r="L833" t="e">
        <f t="shared" si="12"/>
        <v>#REF!</v>
      </c>
    </row>
    <row r="834" spans="10:12">
      <c r="J834" t="e" cm="1">
        <f t="array" ref="J834">IF(L834="Sin candidato","Sin candidato",
IF(L834="Directa",
INDEX(_xlfn._xlws.FILTER(#REF!,(#REF!=B834)*(#REF!=G834)*(#REF!&gt;0)),1),
_xlfn.LET(
_xlpm.candidatos,_xlfn._xlws.FILTER(#REF!,(#REF!=B834)*(#REF!=G834)*(#REF!&gt;0)),
_xlpm.asignados,COUNTIF($J$1:J833,_xlpm.candidatos),
INDEX(_xlpm.candidatos,MATCH(MIN(_xlpm.asignados),_xlpm.asignados,0))
)))</f>
        <v>#REF!</v>
      </c>
      <c r="K834" t="e">
        <f>COUNTIFS(#REF!,B834,#REF!,G834,#REF!,"&gt;0")</f>
        <v>#REF!</v>
      </c>
      <c r="L834" t="e">
        <f t="shared" si="12"/>
        <v>#REF!</v>
      </c>
    </row>
    <row r="835" spans="10:12">
      <c r="J835" t="e" cm="1">
        <f t="array" ref="J835">IF(L835="Sin candidato","Sin candidato",
IF(L835="Directa",
INDEX(_xlfn._xlws.FILTER(#REF!,(#REF!=B835)*(#REF!=G835)*(#REF!&gt;0)),1),
_xlfn.LET(
_xlpm.candidatos,_xlfn._xlws.FILTER(#REF!,(#REF!=B835)*(#REF!=G835)*(#REF!&gt;0)),
_xlpm.asignados,COUNTIF($J$1:J834,_xlpm.candidatos),
INDEX(_xlpm.candidatos,MATCH(MIN(_xlpm.asignados),_xlpm.asignados,0))
)))</f>
        <v>#REF!</v>
      </c>
      <c r="K835" t="e">
        <f>COUNTIFS(#REF!,B835,#REF!,G835,#REF!,"&gt;0")</f>
        <v>#REF!</v>
      </c>
      <c r="L835" t="e">
        <f t="shared" ref="L835:L898" si="13">IF(K835=0,"Sin candidato",IF(K835=1,"Directa","Balancear"))</f>
        <v>#REF!</v>
      </c>
    </row>
    <row r="836" spans="10:12">
      <c r="J836" t="e" cm="1">
        <f t="array" ref="J836">IF(L836="Sin candidato","Sin candidato",
IF(L836="Directa",
INDEX(_xlfn._xlws.FILTER(#REF!,(#REF!=B836)*(#REF!=G836)*(#REF!&gt;0)),1),
_xlfn.LET(
_xlpm.candidatos,_xlfn._xlws.FILTER(#REF!,(#REF!=B836)*(#REF!=G836)*(#REF!&gt;0)),
_xlpm.asignados,COUNTIF($J$1:J835,_xlpm.candidatos),
INDEX(_xlpm.candidatos,MATCH(MIN(_xlpm.asignados),_xlpm.asignados,0))
)))</f>
        <v>#REF!</v>
      </c>
      <c r="K836" t="e">
        <f>COUNTIFS(#REF!,B836,#REF!,G836,#REF!,"&gt;0")</f>
        <v>#REF!</v>
      </c>
      <c r="L836" t="e">
        <f t="shared" si="13"/>
        <v>#REF!</v>
      </c>
    </row>
    <row r="837" spans="10:12">
      <c r="J837" t="e" cm="1">
        <f t="array" ref="J837">IF(L837="Sin candidato","Sin candidato",
IF(L837="Directa",
INDEX(_xlfn._xlws.FILTER(#REF!,(#REF!=B837)*(#REF!=G837)*(#REF!&gt;0)),1),
_xlfn.LET(
_xlpm.candidatos,_xlfn._xlws.FILTER(#REF!,(#REF!=B837)*(#REF!=G837)*(#REF!&gt;0)),
_xlpm.asignados,COUNTIF($J$1:J836,_xlpm.candidatos),
INDEX(_xlpm.candidatos,MATCH(MIN(_xlpm.asignados),_xlpm.asignados,0))
)))</f>
        <v>#REF!</v>
      </c>
      <c r="K837" t="e">
        <f>COUNTIFS(#REF!,B837,#REF!,G837,#REF!,"&gt;0")</f>
        <v>#REF!</v>
      </c>
      <c r="L837" t="e">
        <f t="shared" si="13"/>
        <v>#REF!</v>
      </c>
    </row>
    <row r="838" spans="10:12">
      <c r="J838" t="e" cm="1">
        <f t="array" ref="J838">IF(L838="Sin candidato","Sin candidato",
IF(L838="Directa",
INDEX(_xlfn._xlws.FILTER(#REF!,(#REF!=B838)*(#REF!=G838)*(#REF!&gt;0)),1),
_xlfn.LET(
_xlpm.candidatos,_xlfn._xlws.FILTER(#REF!,(#REF!=B838)*(#REF!=G838)*(#REF!&gt;0)),
_xlpm.asignados,COUNTIF($J$1:J837,_xlpm.candidatos),
INDEX(_xlpm.candidatos,MATCH(MIN(_xlpm.asignados),_xlpm.asignados,0))
)))</f>
        <v>#REF!</v>
      </c>
      <c r="K838" t="e">
        <f>COUNTIFS(#REF!,B838,#REF!,G838,#REF!,"&gt;0")</f>
        <v>#REF!</v>
      </c>
      <c r="L838" t="e">
        <f t="shared" si="13"/>
        <v>#REF!</v>
      </c>
    </row>
    <row r="839" spans="10:12">
      <c r="J839" t="e" cm="1">
        <f t="array" ref="J839">IF(L839="Sin candidato","Sin candidato",
IF(L839="Directa",
INDEX(_xlfn._xlws.FILTER(#REF!,(#REF!=B839)*(#REF!=G839)*(#REF!&gt;0)),1),
_xlfn.LET(
_xlpm.candidatos,_xlfn._xlws.FILTER(#REF!,(#REF!=B839)*(#REF!=G839)*(#REF!&gt;0)),
_xlpm.asignados,COUNTIF($J$1:J838,_xlpm.candidatos),
INDEX(_xlpm.candidatos,MATCH(MIN(_xlpm.asignados),_xlpm.asignados,0))
)))</f>
        <v>#REF!</v>
      </c>
      <c r="K839" t="e">
        <f>COUNTIFS(#REF!,B839,#REF!,G839,#REF!,"&gt;0")</f>
        <v>#REF!</v>
      </c>
      <c r="L839" t="e">
        <f t="shared" si="13"/>
        <v>#REF!</v>
      </c>
    </row>
    <row r="840" spans="10:12">
      <c r="J840" t="e" cm="1">
        <f t="array" ref="J840">IF(L840="Sin candidato","Sin candidato",
IF(L840="Directa",
INDEX(_xlfn._xlws.FILTER(#REF!,(#REF!=B840)*(#REF!=G840)*(#REF!&gt;0)),1),
_xlfn.LET(
_xlpm.candidatos,_xlfn._xlws.FILTER(#REF!,(#REF!=B840)*(#REF!=G840)*(#REF!&gt;0)),
_xlpm.asignados,COUNTIF($J$1:J839,_xlpm.candidatos),
INDEX(_xlpm.candidatos,MATCH(MIN(_xlpm.asignados),_xlpm.asignados,0))
)))</f>
        <v>#REF!</v>
      </c>
      <c r="K840" t="e">
        <f>COUNTIFS(#REF!,B840,#REF!,G840,#REF!,"&gt;0")</f>
        <v>#REF!</v>
      </c>
      <c r="L840" t="e">
        <f t="shared" si="13"/>
        <v>#REF!</v>
      </c>
    </row>
    <row r="841" spans="10:12">
      <c r="J841" t="e" cm="1">
        <f t="array" ref="J841">IF(L841="Sin candidato","Sin candidato",
IF(L841="Directa",
INDEX(_xlfn._xlws.FILTER(#REF!,(#REF!=B841)*(#REF!=G841)*(#REF!&gt;0)),1),
_xlfn.LET(
_xlpm.candidatos,_xlfn._xlws.FILTER(#REF!,(#REF!=B841)*(#REF!=G841)*(#REF!&gt;0)),
_xlpm.asignados,COUNTIF($J$1:J840,_xlpm.candidatos),
INDEX(_xlpm.candidatos,MATCH(MIN(_xlpm.asignados),_xlpm.asignados,0))
)))</f>
        <v>#REF!</v>
      </c>
      <c r="K841" t="e">
        <f>COUNTIFS(#REF!,B841,#REF!,G841,#REF!,"&gt;0")</f>
        <v>#REF!</v>
      </c>
      <c r="L841" t="e">
        <f t="shared" si="13"/>
        <v>#REF!</v>
      </c>
    </row>
    <row r="842" spans="10:12">
      <c r="J842" t="e" cm="1">
        <f t="array" ref="J842">IF(L842="Sin candidato","Sin candidato",
IF(L842="Directa",
INDEX(_xlfn._xlws.FILTER(#REF!,(#REF!=B842)*(#REF!=G842)*(#REF!&gt;0)),1),
_xlfn.LET(
_xlpm.candidatos,_xlfn._xlws.FILTER(#REF!,(#REF!=B842)*(#REF!=G842)*(#REF!&gt;0)),
_xlpm.asignados,COUNTIF($J$1:J841,_xlpm.candidatos),
INDEX(_xlpm.candidatos,MATCH(MIN(_xlpm.asignados),_xlpm.asignados,0))
)))</f>
        <v>#REF!</v>
      </c>
      <c r="K842" t="e">
        <f>COUNTIFS(#REF!,B842,#REF!,G842,#REF!,"&gt;0")</f>
        <v>#REF!</v>
      </c>
      <c r="L842" t="e">
        <f t="shared" si="13"/>
        <v>#REF!</v>
      </c>
    </row>
    <row r="843" spans="10:12">
      <c r="J843" t="e" cm="1">
        <f t="array" ref="J843">IF(L843="Sin candidato","Sin candidato",
IF(L843="Directa",
INDEX(_xlfn._xlws.FILTER(#REF!,(#REF!=B843)*(#REF!=G843)*(#REF!&gt;0)),1),
_xlfn.LET(
_xlpm.candidatos,_xlfn._xlws.FILTER(#REF!,(#REF!=B843)*(#REF!=G843)*(#REF!&gt;0)),
_xlpm.asignados,COUNTIF($J$1:J842,_xlpm.candidatos),
INDEX(_xlpm.candidatos,MATCH(MIN(_xlpm.asignados),_xlpm.asignados,0))
)))</f>
        <v>#REF!</v>
      </c>
      <c r="K843" t="e">
        <f>COUNTIFS(#REF!,B843,#REF!,G843,#REF!,"&gt;0")</f>
        <v>#REF!</v>
      </c>
      <c r="L843" t="e">
        <f t="shared" si="13"/>
        <v>#REF!</v>
      </c>
    </row>
    <row r="844" spans="10:12">
      <c r="J844" t="e" cm="1">
        <f t="array" ref="J844">IF(L844="Sin candidato","Sin candidato",
IF(L844="Directa",
INDEX(_xlfn._xlws.FILTER(#REF!,(#REF!=B844)*(#REF!=G844)*(#REF!&gt;0)),1),
_xlfn.LET(
_xlpm.candidatos,_xlfn._xlws.FILTER(#REF!,(#REF!=B844)*(#REF!=G844)*(#REF!&gt;0)),
_xlpm.asignados,COUNTIF($J$1:J843,_xlpm.candidatos),
INDEX(_xlpm.candidatos,MATCH(MIN(_xlpm.asignados),_xlpm.asignados,0))
)))</f>
        <v>#REF!</v>
      </c>
      <c r="K844" t="e">
        <f>COUNTIFS(#REF!,B844,#REF!,G844,#REF!,"&gt;0")</f>
        <v>#REF!</v>
      </c>
      <c r="L844" t="e">
        <f t="shared" si="13"/>
        <v>#REF!</v>
      </c>
    </row>
    <row r="845" spans="10:12">
      <c r="J845" t="e" cm="1">
        <f t="array" ref="J845">IF(L845="Sin candidato","Sin candidato",
IF(L845="Directa",
INDEX(_xlfn._xlws.FILTER(#REF!,(#REF!=B845)*(#REF!=G845)*(#REF!&gt;0)),1),
_xlfn.LET(
_xlpm.candidatos,_xlfn._xlws.FILTER(#REF!,(#REF!=B845)*(#REF!=G845)*(#REF!&gt;0)),
_xlpm.asignados,COUNTIF($J$1:J844,_xlpm.candidatos),
INDEX(_xlpm.candidatos,MATCH(MIN(_xlpm.asignados),_xlpm.asignados,0))
)))</f>
        <v>#REF!</v>
      </c>
      <c r="K845" t="e">
        <f>COUNTIFS(#REF!,B845,#REF!,G845,#REF!,"&gt;0")</f>
        <v>#REF!</v>
      </c>
      <c r="L845" t="e">
        <f t="shared" si="13"/>
        <v>#REF!</v>
      </c>
    </row>
    <row r="846" spans="10:12">
      <c r="J846" t="e" cm="1">
        <f t="array" ref="J846">IF(L846="Sin candidato","Sin candidato",
IF(L846="Directa",
INDEX(_xlfn._xlws.FILTER(#REF!,(#REF!=B846)*(#REF!=G846)*(#REF!&gt;0)),1),
_xlfn.LET(
_xlpm.candidatos,_xlfn._xlws.FILTER(#REF!,(#REF!=B846)*(#REF!=G846)*(#REF!&gt;0)),
_xlpm.asignados,COUNTIF($J$1:J845,_xlpm.candidatos),
INDEX(_xlpm.candidatos,MATCH(MIN(_xlpm.asignados),_xlpm.asignados,0))
)))</f>
        <v>#REF!</v>
      </c>
      <c r="K846" t="e">
        <f>COUNTIFS(#REF!,B846,#REF!,G846,#REF!,"&gt;0")</f>
        <v>#REF!</v>
      </c>
      <c r="L846" t="e">
        <f t="shared" si="13"/>
        <v>#REF!</v>
      </c>
    </row>
    <row r="847" spans="10:12">
      <c r="J847" t="e" cm="1">
        <f t="array" ref="J847">IF(L847="Sin candidato","Sin candidato",
IF(L847="Directa",
INDEX(_xlfn._xlws.FILTER(#REF!,(#REF!=B847)*(#REF!=G847)*(#REF!&gt;0)),1),
_xlfn.LET(
_xlpm.candidatos,_xlfn._xlws.FILTER(#REF!,(#REF!=B847)*(#REF!=G847)*(#REF!&gt;0)),
_xlpm.asignados,COUNTIF($J$1:J846,_xlpm.candidatos),
INDEX(_xlpm.candidatos,MATCH(MIN(_xlpm.asignados),_xlpm.asignados,0))
)))</f>
        <v>#REF!</v>
      </c>
      <c r="K847" t="e">
        <f>COUNTIFS(#REF!,B847,#REF!,G847,#REF!,"&gt;0")</f>
        <v>#REF!</v>
      </c>
      <c r="L847" t="e">
        <f t="shared" si="13"/>
        <v>#REF!</v>
      </c>
    </row>
    <row r="848" spans="10:12">
      <c r="J848" t="e" cm="1">
        <f t="array" ref="J848">IF(L848="Sin candidato","Sin candidato",
IF(L848="Directa",
INDEX(_xlfn._xlws.FILTER(#REF!,(#REF!=B848)*(#REF!=G848)*(#REF!&gt;0)),1),
_xlfn.LET(
_xlpm.candidatos,_xlfn._xlws.FILTER(#REF!,(#REF!=B848)*(#REF!=G848)*(#REF!&gt;0)),
_xlpm.asignados,COUNTIF($J$1:J847,_xlpm.candidatos),
INDEX(_xlpm.candidatos,MATCH(MIN(_xlpm.asignados),_xlpm.asignados,0))
)))</f>
        <v>#REF!</v>
      </c>
      <c r="K848" t="e">
        <f>COUNTIFS(#REF!,B848,#REF!,G848,#REF!,"&gt;0")</f>
        <v>#REF!</v>
      </c>
      <c r="L848" t="e">
        <f t="shared" si="13"/>
        <v>#REF!</v>
      </c>
    </row>
    <row r="849" spans="10:12">
      <c r="J849" t="e" cm="1">
        <f t="array" ref="J849">IF(L849="Sin candidato","Sin candidato",
IF(L849="Directa",
INDEX(_xlfn._xlws.FILTER(#REF!,(#REF!=B849)*(#REF!=G849)*(#REF!&gt;0)),1),
_xlfn.LET(
_xlpm.candidatos,_xlfn._xlws.FILTER(#REF!,(#REF!=B849)*(#REF!=G849)*(#REF!&gt;0)),
_xlpm.asignados,COUNTIF($J$1:J848,_xlpm.candidatos),
INDEX(_xlpm.candidatos,MATCH(MIN(_xlpm.asignados),_xlpm.asignados,0))
)))</f>
        <v>#REF!</v>
      </c>
      <c r="K849" t="e">
        <f>COUNTIFS(#REF!,B849,#REF!,G849,#REF!,"&gt;0")</f>
        <v>#REF!</v>
      </c>
      <c r="L849" t="e">
        <f t="shared" si="13"/>
        <v>#REF!</v>
      </c>
    </row>
    <row r="850" spans="10:12">
      <c r="J850" t="e" cm="1">
        <f t="array" ref="J850">IF(L850="Sin candidato","Sin candidato",
IF(L850="Directa",
INDEX(_xlfn._xlws.FILTER(#REF!,(#REF!=B850)*(#REF!=G850)*(#REF!&gt;0)),1),
_xlfn.LET(
_xlpm.candidatos,_xlfn._xlws.FILTER(#REF!,(#REF!=B850)*(#REF!=G850)*(#REF!&gt;0)),
_xlpm.asignados,COUNTIF($J$1:J849,_xlpm.candidatos),
INDEX(_xlpm.candidatos,MATCH(MIN(_xlpm.asignados),_xlpm.asignados,0))
)))</f>
        <v>#REF!</v>
      </c>
      <c r="K850" t="e">
        <f>COUNTIFS(#REF!,B850,#REF!,G850,#REF!,"&gt;0")</f>
        <v>#REF!</v>
      </c>
      <c r="L850" t="e">
        <f t="shared" si="13"/>
        <v>#REF!</v>
      </c>
    </row>
    <row r="851" spans="10:12">
      <c r="J851" t="e" cm="1">
        <f t="array" ref="J851">IF(L851="Sin candidato","Sin candidato",
IF(L851="Directa",
INDEX(_xlfn._xlws.FILTER(#REF!,(#REF!=B851)*(#REF!=G851)*(#REF!&gt;0)),1),
_xlfn.LET(
_xlpm.candidatos,_xlfn._xlws.FILTER(#REF!,(#REF!=B851)*(#REF!=G851)*(#REF!&gt;0)),
_xlpm.asignados,COUNTIF($J$1:J850,_xlpm.candidatos),
INDEX(_xlpm.candidatos,MATCH(MIN(_xlpm.asignados),_xlpm.asignados,0))
)))</f>
        <v>#REF!</v>
      </c>
      <c r="K851" t="e">
        <f>COUNTIFS(#REF!,B851,#REF!,G851,#REF!,"&gt;0")</f>
        <v>#REF!</v>
      </c>
      <c r="L851" t="e">
        <f t="shared" si="13"/>
        <v>#REF!</v>
      </c>
    </row>
    <row r="852" spans="10:12">
      <c r="J852" t="e" cm="1">
        <f t="array" ref="J852">IF(L852="Sin candidato","Sin candidato",
IF(L852="Directa",
INDEX(_xlfn._xlws.FILTER(#REF!,(#REF!=B852)*(#REF!=G852)*(#REF!&gt;0)),1),
_xlfn.LET(
_xlpm.candidatos,_xlfn._xlws.FILTER(#REF!,(#REF!=B852)*(#REF!=G852)*(#REF!&gt;0)),
_xlpm.asignados,COUNTIF($J$1:J851,_xlpm.candidatos),
INDEX(_xlpm.candidatos,MATCH(MIN(_xlpm.asignados),_xlpm.asignados,0))
)))</f>
        <v>#REF!</v>
      </c>
      <c r="K852" t="e">
        <f>COUNTIFS(#REF!,B852,#REF!,G852,#REF!,"&gt;0")</f>
        <v>#REF!</v>
      </c>
      <c r="L852" t="e">
        <f t="shared" si="13"/>
        <v>#REF!</v>
      </c>
    </row>
    <row r="853" spans="10:12">
      <c r="J853" t="e" cm="1">
        <f t="array" ref="J853">IF(L853="Sin candidato","Sin candidato",
IF(L853="Directa",
INDEX(_xlfn._xlws.FILTER(#REF!,(#REF!=B853)*(#REF!=G853)*(#REF!&gt;0)),1),
_xlfn.LET(
_xlpm.candidatos,_xlfn._xlws.FILTER(#REF!,(#REF!=B853)*(#REF!=G853)*(#REF!&gt;0)),
_xlpm.asignados,COUNTIF($J$1:J852,_xlpm.candidatos),
INDEX(_xlpm.candidatos,MATCH(MIN(_xlpm.asignados),_xlpm.asignados,0))
)))</f>
        <v>#REF!</v>
      </c>
      <c r="K853" t="e">
        <f>COUNTIFS(#REF!,B853,#REF!,G853,#REF!,"&gt;0")</f>
        <v>#REF!</v>
      </c>
      <c r="L853" t="e">
        <f t="shared" si="13"/>
        <v>#REF!</v>
      </c>
    </row>
    <row r="854" spans="10:12">
      <c r="J854" t="e" cm="1">
        <f t="array" ref="J854">IF(L854="Sin candidato","Sin candidato",
IF(L854="Directa",
INDEX(_xlfn._xlws.FILTER(#REF!,(#REF!=B854)*(#REF!=G854)*(#REF!&gt;0)),1),
_xlfn.LET(
_xlpm.candidatos,_xlfn._xlws.FILTER(#REF!,(#REF!=B854)*(#REF!=G854)*(#REF!&gt;0)),
_xlpm.asignados,COUNTIF($J$1:J853,_xlpm.candidatos),
INDEX(_xlpm.candidatos,MATCH(MIN(_xlpm.asignados),_xlpm.asignados,0))
)))</f>
        <v>#REF!</v>
      </c>
      <c r="K854" t="e">
        <f>COUNTIFS(#REF!,B854,#REF!,G854,#REF!,"&gt;0")</f>
        <v>#REF!</v>
      </c>
      <c r="L854" t="e">
        <f t="shared" si="13"/>
        <v>#REF!</v>
      </c>
    </row>
    <row r="855" spans="10:12">
      <c r="J855" t="e" cm="1">
        <f t="array" ref="J855">IF(L855="Sin candidato","Sin candidato",
IF(L855="Directa",
INDEX(_xlfn._xlws.FILTER(#REF!,(#REF!=B855)*(#REF!=G855)*(#REF!&gt;0)),1),
_xlfn.LET(
_xlpm.candidatos,_xlfn._xlws.FILTER(#REF!,(#REF!=B855)*(#REF!=G855)*(#REF!&gt;0)),
_xlpm.asignados,COUNTIF($J$1:J854,_xlpm.candidatos),
INDEX(_xlpm.candidatos,MATCH(MIN(_xlpm.asignados),_xlpm.asignados,0))
)))</f>
        <v>#REF!</v>
      </c>
      <c r="K855" t="e">
        <f>COUNTIFS(#REF!,B855,#REF!,G855,#REF!,"&gt;0")</f>
        <v>#REF!</v>
      </c>
      <c r="L855" t="e">
        <f t="shared" si="13"/>
        <v>#REF!</v>
      </c>
    </row>
    <row r="856" spans="10:12">
      <c r="J856" t="e" cm="1">
        <f t="array" ref="J856">IF(L856="Sin candidato","Sin candidato",
IF(L856="Directa",
INDEX(_xlfn._xlws.FILTER(#REF!,(#REF!=B856)*(#REF!=G856)*(#REF!&gt;0)),1),
_xlfn.LET(
_xlpm.candidatos,_xlfn._xlws.FILTER(#REF!,(#REF!=B856)*(#REF!=G856)*(#REF!&gt;0)),
_xlpm.asignados,COUNTIF($J$1:J855,_xlpm.candidatos),
INDEX(_xlpm.candidatos,MATCH(MIN(_xlpm.asignados),_xlpm.asignados,0))
)))</f>
        <v>#REF!</v>
      </c>
      <c r="K856" t="e">
        <f>COUNTIFS(#REF!,B856,#REF!,G856,#REF!,"&gt;0")</f>
        <v>#REF!</v>
      </c>
      <c r="L856" t="e">
        <f t="shared" si="13"/>
        <v>#REF!</v>
      </c>
    </row>
    <row r="857" spans="10:12">
      <c r="J857" t="e" cm="1">
        <f t="array" ref="J857">IF(L857="Sin candidato","Sin candidato",
IF(L857="Directa",
INDEX(_xlfn._xlws.FILTER(#REF!,(#REF!=B857)*(#REF!=G857)*(#REF!&gt;0)),1),
_xlfn.LET(
_xlpm.candidatos,_xlfn._xlws.FILTER(#REF!,(#REF!=B857)*(#REF!=G857)*(#REF!&gt;0)),
_xlpm.asignados,COUNTIF($J$1:J856,_xlpm.candidatos),
INDEX(_xlpm.candidatos,MATCH(MIN(_xlpm.asignados),_xlpm.asignados,0))
)))</f>
        <v>#REF!</v>
      </c>
      <c r="K857" t="e">
        <f>COUNTIFS(#REF!,B857,#REF!,G857,#REF!,"&gt;0")</f>
        <v>#REF!</v>
      </c>
      <c r="L857" t="e">
        <f t="shared" si="13"/>
        <v>#REF!</v>
      </c>
    </row>
    <row r="858" spans="10:12">
      <c r="J858" t="e" cm="1">
        <f t="array" ref="J858">IF(L858="Sin candidato","Sin candidato",
IF(L858="Directa",
INDEX(_xlfn._xlws.FILTER(#REF!,(#REF!=B858)*(#REF!=G858)*(#REF!&gt;0)),1),
_xlfn.LET(
_xlpm.candidatos,_xlfn._xlws.FILTER(#REF!,(#REF!=B858)*(#REF!=G858)*(#REF!&gt;0)),
_xlpm.asignados,COUNTIF($J$1:J857,_xlpm.candidatos),
INDEX(_xlpm.candidatos,MATCH(MIN(_xlpm.asignados),_xlpm.asignados,0))
)))</f>
        <v>#REF!</v>
      </c>
      <c r="K858" t="e">
        <f>COUNTIFS(#REF!,B858,#REF!,G858,#REF!,"&gt;0")</f>
        <v>#REF!</v>
      </c>
      <c r="L858" t="e">
        <f t="shared" si="13"/>
        <v>#REF!</v>
      </c>
    </row>
    <row r="859" spans="10:12">
      <c r="J859" t="e" cm="1">
        <f t="array" ref="J859">IF(L859="Sin candidato","Sin candidato",
IF(L859="Directa",
INDEX(_xlfn._xlws.FILTER(#REF!,(#REF!=B859)*(#REF!=G859)*(#REF!&gt;0)),1),
_xlfn.LET(
_xlpm.candidatos,_xlfn._xlws.FILTER(#REF!,(#REF!=B859)*(#REF!=G859)*(#REF!&gt;0)),
_xlpm.asignados,COUNTIF($J$1:J858,_xlpm.candidatos),
INDEX(_xlpm.candidatos,MATCH(MIN(_xlpm.asignados),_xlpm.asignados,0))
)))</f>
        <v>#REF!</v>
      </c>
      <c r="K859" t="e">
        <f>COUNTIFS(#REF!,B859,#REF!,G859,#REF!,"&gt;0")</f>
        <v>#REF!</v>
      </c>
      <c r="L859" t="e">
        <f t="shared" si="13"/>
        <v>#REF!</v>
      </c>
    </row>
    <row r="860" spans="10:12">
      <c r="J860" t="e" cm="1">
        <f t="array" ref="J860">IF(L860="Sin candidato","Sin candidato",
IF(L860="Directa",
INDEX(_xlfn._xlws.FILTER(#REF!,(#REF!=B860)*(#REF!=G860)*(#REF!&gt;0)),1),
_xlfn.LET(
_xlpm.candidatos,_xlfn._xlws.FILTER(#REF!,(#REF!=B860)*(#REF!=G860)*(#REF!&gt;0)),
_xlpm.asignados,COUNTIF($J$1:J859,_xlpm.candidatos),
INDEX(_xlpm.candidatos,MATCH(MIN(_xlpm.asignados),_xlpm.asignados,0))
)))</f>
        <v>#REF!</v>
      </c>
      <c r="K860" t="e">
        <f>COUNTIFS(#REF!,B860,#REF!,G860,#REF!,"&gt;0")</f>
        <v>#REF!</v>
      </c>
      <c r="L860" t="e">
        <f t="shared" si="13"/>
        <v>#REF!</v>
      </c>
    </row>
    <row r="861" spans="10:12">
      <c r="J861" t="e" cm="1">
        <f t="array" ref="J861">IF(L861="Sin candidato","Sin candidato",
IF(L861="Directa",
INDEX(_xlfn._xlws.FILTER(#REF!,(#REF!=B861)*(#REF!=G861)*(#REF!&gt;0)),1),
_xlfn.LET(
_xlpm.candidatos,_xlfn._xlws.FILTER(#REF!,(#REF!=B861)*(#REF!=G861)*(#REF!&gt;0)),
_xlpm.asignados,COUNTIF($J$1:J860,_xlpm.candidatos),
INDEX(_xlpm.candidatos,MATCH(MIN(_xlpm.asignados),_xlpm.asignados,0))
)))</f>
        <v>#REF!</v>
      </c>
      <c r="K861" t="e">
        <f>COUNTIFS(#REF!,B861,#REF!,G861,#REF!,"&gt;0")</f>
        <v>#REF!</v>
      </c>
      <c r="L861" t="e">
        <f t="shared" si="13"/>
        <v>#REF!</v>
      </c>
    </row>
    <row r="862" spans="10:12">
      <c r="J862" t="e" cm="1">
        <f t="array" ref="J862">IF(L862="Sin candidato","Sin candidato",
IF(L862="Directa",
INDEX(_xlfn._xlws.FILTER(#REF!,(#REF!=B862)*(#REF!=G862)*(#REF!&gt;0)),1),
_xlfn.LET(
_xlpm.candidatos,_xlfn._xlws.FILTER(#REF!,(#REF!=B862)*(#REF!=G862)*(#REF!&gt;0)),
_xlpm.asignados,COUNTIF($J$1:J861,_xlpm.candidatos),
INDEX(_xlpm.candidatos,MATCH(MIN(_xlpm.asignados),_xlpm.asignados,0))
)))</f>
        <v>#REF!</v>
      </c>
      <c r="K862" t="e">
        <f>COUNTIFS(#REF!,B862,#REF!,G862,#REF!,"&gt;0")</f>
        <v>#REF!</v>
      </c>
      <c r="L862" t="e">
        <f t="shared" si="13"/>
        <v>#REF!</v>
      </c>
    </row>
    <row r="863" spans="10:12">
      <c r="J863" t="e" cm="1">
        <f t="array" ref="J863">IF(L863="Sin candidato","Sin candidato",
IF(L863="Directa",
INDEX(_xlfn._xlws.FILTER(#REF!,(#REF!=B863)*(#REF!=G863)*(#REF!&gt;0)),1),
_xlfn.LET(
_xlpm.candidatos,_xlfn._xlws.FILTER(#REF!,(#REF!=B863)*(#REF!=G863)*(#REF!&gt;0)),
_xlpm.asignados,COUNTIF($J$1:J862,_xlpm.candidatos),
INDEX(_xlpm.candidatos,MATCH(MIN(_xlpm.asignados),_xlpm.asignados,0))
)))</f>
        <v>#REF!</v>
      </c>
      <c r="K863" t="e">
        <f>COUNTIFS(#REF!,B863,#REF!,G863,#REF!,"&gt;0")</f>
        <v>#REF!</v>
      </c>
      <c r="L863" t="e">
        <f t="shared" si="13"/>
        <v>#REF!</v>
      </c>
    </row>
    <row r="864" spans="10:12">
      <c r="J864" t="e" cm="1">
        <f t="array" ref="J864">IF(L864="Sin candidato","Sin candidato",
IF(L864="Directa",
INDEX(_xlfn._xlws.FILTER(#REF!,(#REF!=B864)*(#REF!=G864)*(#REF!&gt;0)),1),
_xlfn.LET(
_xlpm.candidatos,_xlfn._xlws.FILTER(#REF!,(#REF!=B864)*(#REF!=G864)*(#REF!&gt;0)),
_xlpm.asignados,COUNTIF($J$1:J863,_xlpm.candidatos),
INDEX(_xlpm.candidatos,MATCH(MIN(_xlpm.asignados),_xlpm.asignados,0))
)))</f>
        <v>#REF!</v>
      </c>
      <c r="K864" t="e">
        <f>COUNTIFS(#REF!,B864,#REF!,G864,#REF!,"&gt;0")</f>
        <v>#REF!</v>
      </c>
      <c r="L864" t="e">
        <f t="shared" si="13"/>
        <v>#REF!</v>
      </c>
    </row>
    <row r="865" spans="10:12">
      <c r="J865" t="e" cm="1">
        <f t="array" ref="J865">IF(L865="Sin candidato","Sin candidato",
IF(L865="Directa",
INDEX(_xlfn._xlws.FILTER(#REF!,(#REF!=B865)*(#REF!=G865)*(#REF!&gt;0)),1),
_xlfn.LET(
_xlpm.candidatos,_xlfn._xlws.FILTER(#REF!,(#REF!=B865)*(#REF!=G865)*(#REF!&gt;0)),
_xlpm.asignados,COUNTIF($J$1:J864,_xlpm.candidatos),
INDEX(_xlpm.candidatos,MATCH(MIN(_xlpm.asignados),_xlpm.asignados,0))
)))</f>
        <v>#REF!</v>
      </c>
      <c r="K865" t="e">
        <f>COUNTIFS(#REF!,B865,#REF!,G865,#REF!,"&gt;0")</f>
        <v>#REF!</v>
      </c>
      <c r="L865" t="e">
        <f t="shared" si="13"/>
        <v>#REF!</v>
      </c>
    </row>
    <row r="866" spans="10:12">
      <c r="J866" t="e" cm="1">
        <f t="array" ref="J866">IF(L866="Sin candidato","Sin candidato",
IF(L866="Directa",
INDEX(_xlfn._xlws.FILTER(#REF!,(#REF!=B866)*(#REF!=G866)*(#REF!&gt;0)),1),
_xlfn.LET(
_xlpm.candidatos,_xlfn._xlws.FILTER(#REF!,(#REF!=B866)*(#REF!=G866)*(#REF!&gt;0)),
_xlpm.asignados,COUNTIF($J$1:J865,_xlpm.candidatos),
INDEX(_xlpm.candidatos,MATCH(MIN(_xlpm.asignados),_xlpm.asignados,0))
)))</f>
        <v>#REF!</v>
      </c>
      <c r="K866" t="e">
        <f>COUNTIFS(#REF!,B866,#REF!,G866,#REF!,"&gt;0")</f>
        <v>#REF!</v>
      </c>
      <c r="L866" t="e">
        <f t="shared" si="13"/>
        <v>#REF!</v>
      </c>
    </row>
    <row r="867" spans="10:12">
      <c r="J867" t="e" cm="1">
        <f t="array" ref="J867">IF(L867="Sin candidato","Sin candidato",
IF(L867="Directa",
INDEX(_xlfn._xlws.FILTER(#REF!,(#REF!=B867)*(#REF!=G867)*(#REF!&gt;0)),1),
_xlfn.LET(
_xlpm.candidatos,_xlfn._xlws.FILTER(#REF!,(#REF!=B867)*(#REF!=G867)*(#REF!&gt;0)),
_xlpm.asignados,COUNTIF($J$1:J866,_xlpm.candidatos),
INDEX(_xlpm.candidatos,MATCH(MIN(_xlpm.asignados),_xlpm.asignados,0))
)))</f>
        <v>#REF!</v>
      </c>
      <c r="K867" t="e">
        <f>COUNTIFS(#REF!,B867,#REF!,G867,#REF!,"&gt;0")</f>
        <v>#REF!</v>
      </c>
      <c r="L867" t="e">
        <f t="shared" si="13"/>
        <v>#REF!</v>
      </c>
    </row>
    <row r="868" spans="10:12">
      <c r="J868" t="e" cm="1">
        <f t="array" ref="J868">IF(L868="Sin candidato","Sin candidato",
IF(L868="Directa",
INDEX(_xlfn._xlws.FILTER(#REF!,(#REF!=B868)*(#REF!=G868)*(#REF!&gt;0)),1),
_xlfn.LET(
_xlpm.candidatos,_xlfn._xlws.FILTER(#REF!,(#REF!=B868)*(#REF!=G868)*(#REF!&gt;0)),
_xlpm.asignados,COUNTIF($J$1:J867,_xlpm.candidatos),
INDEX(_xlpm.candidatos,MATCH(MIN(_xlpm.asignados),_xlpm.asignados,0))
)))</f>
        <v>#REF!</v>
      </c>
      <c r="K868" t="e">
        <f>COUNTIFS(#REF!,B868,#REF!,G868,#REF!,"&gt;0")</f>
        <v>#REF!</v>
      </c>
      <c r="L868" t="e">
        <f t="shared" si="13"/>
        <v>#REF!</v>
      </c>
    </row>
    <row r="869" spans="10:12">
      <c r="J869" t="e" cm="1">
        <f t="array" ref="J869">IF(L869="Sin candidato","Sin candidato",
IF(L869="Directa",
INDEX(_xlfn._xlws.FILTER(#REF!,(#REF!=B869)*(#REF!=G869)*(#REF!&gt;0)),1),
_xlfn.LET(
_xlpm.candidatos,_xlfn._xlws.FILTER(#REF!,(#REF!=B869)*(#REF!=G869)*(#REF!&gt;0)),
_xlpm.asignados,COUNTIF($J$1:J868,_xlpm.candidatos),
INDEX(_xlpm.candidatos,MATCH(MIN(_xlpm.asignados),_xlpm.asignados,0))
)))</f>
        <v>#REF!</v>
      </c>
      <c r="K869" t="e">
        <f>COUNTIFS(#REF!,B869,#REF!,G869,#REF!,"&gt;0")</f>
        <v>#REF!</v>
      </c>
      <c r="L869" t="e">
        <f t="shared" si="13"/>
        <v>#REF!</v>
      </c>
    </row>
    <row r="870" spans="10:12">
      <c r="J870" t="e" cm="1">
        <f t="array" ref="J870">IF(L870="Sin candidato","Sin candidato",
IF(L870="Directa",
INDEX(_xlfn._xlws.FILTER(#REF!,(#REF!=B870)*(#REF!=G870)*(#REF!&gt;0)),1),
_xlfn.LET(
_xlpm.candidatos,_xlfn._xlws.FILTER(#REF!,(#REF!=B870)*(#REF!=G870)*(#REF!&gt;0)),
_xlpm.asignados,COUNTIF($J$1:J869,_xlpm.candidatos),
INDEX(_xlpm.candidatos,MATCH(MIN(_xlpm.asignados),_xlpm.asignados,0))
)))</f>
        <v>#REF!</v>
      </c>
      <c r="K870" t="e">
        <f>COUNTIFS(#REF!,B870,#REF!,G870,#REF!,"&gt;0")</f>
        <v>#REF!</v>
      </c>
      <c r="L870" t="e">
        <f t="shared" si="13"/>
        <v>#REF!</v>
      </c>
    </row>
    <row r="871" spans="10:12">
      <c r="J871" t="e" cm="1">
        <f t="array" ref="J871">IF(L871="Sin candidato","Sin candidato",
IF(L871="Directa",
INDEX(_xlfn._xlws.FILTER(#REF!,(#REF!=B871)*(#REF!=G871)*(#REF!&gt;0)),1),
_xlfn.LET(
_xlpm.candidatos,_xlfn._xlws.FILTER(#REF!,(#REF!=B871)*(#REF!=G871)*(#REF!&gt;0)),
_xlpm.asignados,COUNTIF($J$1:J870,_xlpm.candidatos),
INDEX(_xlpm.candidatos,MATCH(MIN(_xlpm.asignados),_xlpm.asignados,0))
)))</f>
        <v>#REF!</v>
      </c>
      <c r="K871" t="e">
        <f>COUNTIFS(#REF!,B871,#REF!,G871,#REF!,"&gt;0")</f>
        <v>#REF!</v>
      </c>
      <c r="L871" t="e">
        <f t="shared" si="13"/>
        <v>#REF!</v>
      </c>
    </row>
    <row r="872" spans="10:12">
      <c r="J872" t="e" cm="1">
        <f t="array" ref="J872">IF(L872="Sin candidato","Sin candidato",
IF(L872="Directa",
INDEX(_xlfn._xlws.FILTER(#REF!,(#REF!=B872)*(#REF!=G872)*(#REF!&gt;0)),1),
_xlfn.LET(
_xlpm.candidatos,_xlfn._xlws.FILTER(#REF!,(#REF!=B872)*(#REF!=G872)*(#REF!&gt;0)),
_xlpm.asignados,COUNTIF($J$1:J871,_xlpm.candidatos),
INDEX(_xlpm.candidatos,MATCH(MIN(_xlpm.asignados),_xlpm.asignados,0))
)))</f>
        <v>#REF!</v>
      </c>
      <c r="K872" t="e">
        <f>COUNTIFS(#REF!,B872,#REF!,G872,#REF!,"&gt;0")</f>
        <v>#REF!</v>
      </c>
      <c r="L872" t="e">
        <f t="shared" si="13"/>
        <v>#REF!</v>
      </c>
    </row>
    <row r="873" spans="10:12">
      <c r="J873" t="e" cm="1">
        <f t="array" ref="J873">IF(L873="Sin candidato","Sin candidato",
IF(L873="Directa",
INDEX(_xlfn._xlws.FILTER(#REF!,(#REF!=B873)*(#REF!=G873)*(#REF!&gt;0)),1),
_xlfn.LET(
_xlpm.candidatos,_xlfn._xlws.FILTER(#REF!,(#REF!=B873)*(#REF!=G873)*(#REF!&gt;0)),
_xlpm.asignados,COUNTIF($J$1:J872,_xlpm.candidatos),
INDEX(_xlpm.candidatos,MATCH(MIN(_xlpm.asignados),_xlpm.asignados,0))
)))</f>
        <v>#REF!</v>
      </c>
      <c r="K873" t="e">
        <f>COUNTIFS(#REF!,B873,#REF!,G873,#REF!,"&gt;0")</f>
        <v>#REF!</v>
      </c>
      <c r="L873" t="e">
        <f t="shared" si="13"/>
        <v>#REF!</v>
      </c>
    </row>
    <row r="874" spans="10:12">
      <c r="J874" t="e" cm="1">
        <f t="array" ref="J874">IF(L874="Sin candidato","Sin candidato",
IF(L874="Directa",
INDEX(_xlfn._xlws.FILTER(#REF!,(#REF!=B874)*(#REF!=G874)*(#REF!&gt;0)),1),
_xlfn.LET(
_xlpm.candidatos,_xlfn._xlws.FILTER(#REF!,(#REF!=B874)*(#REF!=G874)*(#REF!&gt;0)),
_xlpm.asignados,COUNTIF($J$1:J873,_xlpm.candidatos),
INDEX(_xlpm.candidatos,MATCH(MIN(_xlpm.asignados),_xlpm.asignados,0))
)))</f>
        <v>#REF!</v>
      </c>
      <c r="K874" t="e">
        <f>COUNTIFS(#REF!,B874,#REF!,G874,#REF!,"&gt;0")</f>
        <v>#REF!</v>
      </c>
      <c r="L874" t="e">
        <f t="shared" si="13"/>
        <v>#REF!</v>
      </c>
    </row>
    <row r="875" spans="10:12">
      <c r="J875" t="e" cm="1">
        <f t="array" ref="J875">IF(L875="Sin candidato","Sin candidato",
IF(L875="Directa",
INDEX(_xlfn._xlws.FILTER(#REF!,(#REF!=B875)*(#REF!=G875)*(#REF!&gt;0)),1),
_xlfn.LET(
_xlpm.candidatos,_xlfn._xlws.FILTER(#REF!,(#REF!=B875)*(#REF!=G875)*(#REF!&gt;0)),
_xlpm.asignados,COUNTIF($J$1:J874,_xlpm.candidatos),
INDEX(_xlpm.candidatos,MATCH(MIN(_xlpm.asignados),_xlpm.asignados,0))
)))</f>
        <v>#REF!</v>
      </c>
      <c r="K875" t="e">
        <f>COUNTIFS(#REF!,B875,#REF!,G875,#REF!,"&gt;0")</f>
        <v>#REF!</v>
      </c>
      <c r="L875" t="e">
        <f t="shared" si="13"/>
        <v>#REF!</v>
      </c>
    </row>
    <row r="876" spans="10:12">
      <c r="J876" t="e" cm="1">
        <f t="array" ref="J876">IF(L876="Sin candidato","Sin candidato",
IF(L876="Directa",
INDEX(_xlfn._xlws.FILTER(#REF!,(#REF!=B876)*(#REF!=G876)*(#REF!&gt;0)),1),
_xlfn.LET(
_xlpm.candidatos,_xlfn._xlws.FILTER(#REF!,(#REF!=B876)*(#REF!=G876)*(#REF!&gt;0)),
_xlpm.asignados,COUNTIF($J$1:J875,_xlpm.candidatos),
INDEX(_xlpm.candidatos,MATCH(MIN(_xlpm.asignados),_xlpm.asignados,0))
)))</f>
        <v>#REF!</v>
      </c>
      <c r="K876" t="e">
        <f>COUNTIFS(#REF!,B876,#REF!,G876,#REF!,"&gt;0")</f>
        <v>#REF!</v>
      </c>
      <c r="L876" t="e">
        <f t="shared" si="13"/>
        <v>#REF!</v>
      </c>
    </row>
    <row r="877" spans="10:12">
      <c r="J877" t="e" cm="1">
        <f t="array" ref="J877">IF(L877="Sin candidato","Sin candidato",
IF(L877="Directa",
INDEX(_xlfn._xlws.FILTER(#REF!,(#REF!=B877)*(#REF!=G877)*(#REF!&gt;0)),1),
_xlfn.LET(
_xlpm.candidatos,_xlfn._xlws.FILTER(#REF!,(#REF!=B877)*(#REF!=G877)*(#REF!&gt;0)),
_xlpm.asignados,COUNTIF($J$1:J876,_xlpm.candidatos),
INDEX(_xlpm.candidatos,MATCH(MIN(_xlpm.asignados),_xlpm.asignados,0))
)))</f>
        <v>#REF!</v>
      </c>
      <c r="K877" t="e">
        <f>COUNTIFS(#REF!,B877,#REF!,G877,#REF!,"&gt;0")</f>
        <v>#REF!</v>
      </c>
      <c r="L877" t="e">
        <f t="shared" si="13"/>
        <v>#REF!</v>
      </c>
    </row>
    <row r="878" spans="10:12">
      <c r="J878" t="e" cm="1">
        <f t="array" ref="J878">IF(L878="Sin candidato","Sin candidato",
IF(L878="Directa",
INDEX(_xlfn._xlws.FILTER(#REF!,(#REF!=B878)*(#REF!=G878)*(#REF!&gt;0)),1),
_xlfn.LET(
_xlpm.candidatos,_xlfn._xlws.FILTER(#REF!,(#REF!=B878)*(#REF!=G878)*(#REF!&gt;0)),
_xlpm.asignados,COUNTIF($J$1:J877,_xlpm.candidatos),
INDEX(_xlpm.candidatos,MATCH(MIN(_xlpm.asignados),_xlpm.asignados,0))
)))</f>
        <v>#REF!</v>
      </c>
      <c r="K878" t="e">
        <f>COUNTIFS(#REF!,B878,#REF!,G878,#REF!,"&gt;0")</f>
        <v>#REF!</v>
      </c>
      <c r="L878" t="e">
        <f t="shared" si="13"/>
        <v>#REF!</v>
      </c>
    </row>
    <row r="879" spans="10:12">
      <c r="J879" t="e" cm="1">
        <f t="array" ref="J879">IF(L879="Sin candidato","Sin candidato",
IF(L879="Directa",
INDEX(_xlfn._xlws.FILTER(#REF!,(#REF!=B879)*(#REF!=G879)*(#REF!&gt;0)),1),
_xlfn.LET(
_xlpm.candidatos,_xlfn._xlws.FILTER(#REF!,(#REF!=B879)*(#REF!=G879)*(#REF!&gt;0)),
_xlpm.asignados,COUNTIF($J$1:J878,_xlpm.candidatos),
INDEX(_xlpm.candidatos,MATCH(MIN(_xlpm.asignados),_xlpm.asignados,0))
)))</f>
        <v>#REF!</v>
      </c>
      <c r="K879" t="e">
        <f>COUNTIFS(#REF!,B879,#REF!,G879,#REF!,"&gt;0")</f>
        <v>#REF!</v>
      </c>
      <c r="L879" t="e">
        <f t="shared" si="13"/>
        <v>#REF!</v>
      </c>
    </row>
    <row r="880" spans="10:12">
      <c r="J880" t="e" cm="1">
        <f t="array" ref="J880">IF(L880="Sin candidato","Sin candidato",
IF(L880="Directa",
INDEX(_xlfn._xlws.FILTER(#REF!,(#REF!=B880)*(#REF!=G880)*(#REF!&gt;0)),1),
_xlfn.LET(
_xlpm.candidatos,_xlfn._xlws.FILTER(#REF!,(#REF!=B880)*(#REF!=G880)*(#REF!&gt;0)),
_xlpm.asignados,COUNTIF($J$1:J879,_xlpm.candidatos),
INDEX(_xlpm.candidatos,MATCH(MIN(_xlpm.asignados),_xlpm.asignados,0))
)))</f>
        <v>#REF!</v>
      </c>
      <c r="K880" t="e">
        <f>COUNTIFS(#REF!,B880,#REF!,G880,#REF!,"&gt;0")</f>
        <v>#REF!</v>
      </c>
      <c r="L880" t="e">
        <f t="shared" si="13"/>
        <v>#REF!</v>
      </c>
    </row>
    <row r="881" spans="10:12">
      <c r="J881" t="e" cm="1">
        <f t="array" ref="J881">IF(L881="Sin candidato","Sin candidato",
IF(L881="Directa",
INDEX(_xlfn._xlws.FILTER(#REF!,(#REF!=B881)*(#REF!=G881)*(#REF!&gt;0)),1),
_xlfn.LET(
_xlpm.candidatos,_xlfn._xlws.FILTER(#REF!,(#REF!=B881)*(#REF!=G881)*(#REF!&gt;0)),
_xlpm.asignados,COUNTIF($J$1:J880,_xlpm.candidatos),
INDEX(_xlpm.candidatos,MATCH(MIN(_xlpm.asignados),_xlpm.asignados,0))
)))</f>
        <v>#REF!</v>
      </c>
      <c r="K881" t="e">
        <f>COUNTIFS(#REF!,B881,#REF!,G881,#REF!,"&gt;0")</f>
        <v>#REF!</v>
      </c>
      <c r="L881" t="e">
        <f t="shared" si="13"/>
        <v>#REF!</v>
      </c>
    </row>
    <row r="882" spans="10:12">
      <c r="J882" t="e" cm="1">
        <f t="array" ref="J882">IF(L882="Sin candidato","Sin candidato",
IF(L882="Directa",
INDEX(_xlfn._xlws.FILTER(#REF!,(#REF!=B882)*(#REF!=G882)*(#REF!&gt;0)),1),
_xlfn.LET(
_xlpm.candidatos,_xlfn._xlws.FILTER(#REF!,(#REF!=B882)*(#REF!=G882)*(#REF!&gt;0)),
_xlpm.asignados,COUNTIF($J$1:J881,_xlpm.candidatos),
INDEX(_xlpm.candidatos,MATCH(MIN(_xlpm.asignados),_xlpm.asignados,0))
)))</f>
        <v>#REF!</v>
      </c>
      <c r="K882" t="e">
        <f>COUNTIFS(#REF!,B882,#REF!,G882,#REF!,"&gt;0")</f>
        <v>#REF!</v>
      </c>
      <c r="L882" t="e">
        <f t="shared" si="13"/>
        <v>#REF!</v>
      </c>
    </row>
    <row r="883" spans="10:12">
      <c r="J883" t="e" cm="1">
        <f t="array" ref="J883">IF(L883="Sin candidato","Sin candidato",
IF(L883="Directa",
INDEX(_xlfn._xlws.FILTER(#REF!,(#REF!=B883)*(#REF!=G883)*(#REF!&gt;0)),1),
_xlfn.LET(
_xlpm.candidatos,_xlfn._xlws.FILTER(#REF!,(#REF!=B883)*(#REF!=G883)*(#REF!&gt;0)),
_xlpm.asignados,COUNTIF($J$1:J882,_xlpm.candidatos),
INDEX(_xlpm.candidatos,MATCH(MIN(_xlpm.asignados),_xlpm.asignados,0))
)))</f>
        <v>#REF!</v>
      </c>
      <c r="K883" t="e">
        <f>COUNTIFS(#REF!,B883,#REF!,G883,#REF!,"&gt;0")</f>
        <v>#REF!</v>
      </c>
      <c r="L883" t="e">
        <f t="shared" si="13"/>
        <v>#REF!</v>
      </c>
    </row>
    <row r="884" spans="10:12">
      <c r="J884" t="e" cm="1">
        <f t="array" ref="J884">IF(L884="Sin candidato","Sin candidato",
IF(L884="Directa",
INDEX(_xlfn._xlws.FILTER(#REF!,(#REF!=B884)*(#REF!=G884)*(#REF!&gt;0)),1),
_xlfn.LET(
_xlpm.candidatos,_xlfn._xlws.FILTER(#REF!,(#REF!=B884)*(#REF!=G884)*(#REF!&gt;0)),
_xlpm.asignados,COUNTIF($J$1:J883,_xlpm.candidatos),
INDEX(_xlpm.candidatos,MATCH(MIN(_xlpm.asignados),_xlpm.asignados,0))
)))</f>
        <v>#REF!</v>
      </c>
      <c r="K884" t="e">
        <f>COUNTIFS(#REF!,B884,#REF!,G884,#REF!,"&gt;0")</f>
        <v>#REF!</v>
      </c>
      <c r="L884" t="e">
        <f t="shared" si="13"/>
        <v>#REF!</v>
      </c>
    </row>
    <row r="885" spans="10:12">
      <c r="J885" t="e" cm="1">
        <f t="array" ref="J885">IF(L885="Sin candidato","Sin candidato",
IF(L885="Directa",
INDEX(_xlfn._xlws.FILTER(#REF!,(#REF!=B885)*(#REF!=G885)*(#REF!&gt;0)),1),
_xlfn.LET(
_xlpm.candidatos,_xlfn._xlws.FILTER(#REF!,(#REF!=B885)*(#REF!=G885)*(#REF!&gt;0)),
_xlpm.asignados,COUNTIF($J$1:J884,_xlpm.candidatos),
INDEX(_xlpm.candidatos,MATCH(MIN(_xlpm.asignados),_xlpm.asignados,0))
)))</f>
        <v>#REF!</v>
      </c>
      <c r="K885" t="e">
        <f>COUNTIFS(#REF!,B885,#REF!,G885,#REF!,"&gt;0")</f>
        <v>#REF!</v>
      </c>
      <c r="L885" t="e">
        <f t="shared" si="13"/>
        <v>#REF!</v>
      </c>
    </row>
    <row r="886" spans="10:12">
      <c r="J886" t="e" cm="1">
        <f t="array" ref="J886">IF(L886="Sin candidato","Sin candidato",
IF(L886="Directa",
INDEX(_xlfn._xlws.FILTER(#REF!,(#REF!=B886)*(#REF!=G886)*(#REF!&gt;0)),1),
_xlfn.LET(
_xlpm.candidatos,_xlfn._xlws.FILTER(#REF!,(#REF!=B886)*(#REF!=G886)*(#REF!&gt;0)),
_xlpm.asignados,COUNTIF($J$1:J885,_xlpm.candidatos),
INDEX(_xlpm.candidatos,MATCH(MIN(_xlpm.asignados),_xlpm.asignados,0))
)))</f>
        <v>#REF!</v>
      </c>
      <c r="K886" t="e">
        <f>COUNTIFS(#REF!,B886,#REF!,G886,#REF!,"&gt;0")</f>
        <v>#REF!</v>
      </c>
      <c r="L886" t="e">
        <f t="shared" si="13"/>
        <v>#REF!</v>
      </c>
    </row>
    <row r="887" spans="10:12">
      <c r="J887" t="e" cm="1">
        <f t="array" ref="J887">IF(L887="Sin candidato","Sin candidato",
IF(L887="Directa",
INDEX(_xlfn._xlws.FILTER(#REF!,(#REF!=B887)*(#REF!=G887)*(#REF!&gt;0)),1),
_xlfn.LET(
_xlpm.candidatos,_xlfn._xlws.FILTER(#REF!,(#REF!=B887)*(#REF!=G887)*(#REF!&gt;0)),
_xlpm.asignados,COUNTIF($J$1:J886,_xlpm.candidatos),
INDEX(_xlpm.candidatos,MATCH(MIN(_xlpm.asignados),_xlpm.asignados,0))
)))</f>
        <v>#REF!</v>
      </c>
      <c r="K887" t="e">
        <f>COUNTIFS(#REF!,B887,#REF!,G887,#REF!,"&gt;0")</f>
        <v>#REF!</v>
      </c>
      <c r="L887" t="e">
        <f t="shared" si="13"/>
        <v>#REF!</v>
      </c>
    </row>
    <row r="888" spans="10:12">
      <c r="J888" t="e" cm="1">
        <f t="array" ref="J888">IF(L888="Sin candidato","Sin candidato",
IF(L888="Directa",
INDEX(_xlfn._xlws.FILTER(#REF!,(#REF!=B888)*(#REF!=G888)*(#REF!&gt;0)),1),
_xlfn.LET(
_xlpm.candidatos,_xlfn._xlws.FILTER(#REF!,(#REF!=B888)*(#REF!=G888)*(#REF!&gt;0)),
_xlpm.asignados,COUNTIF($J$1:J887,_xlpm.candidatos),
INDEX(_xlpm.candidatos,MATCH(MIN(_xlpm.asignados),_xlpm.asignados,0))
)))</f>
        <v>#REF!</v>
      </c>
      <c r="K888" t="e">
        <f>COUNTIFS(#REF!,B888,#REF!,G888,#REF!,"&gt;0")</f>
        <v>#REF!</v>
      </c>
      <c r="L888" t="e">
        <f t="shared" si="13"/>
        <v>#REF!</v>
      </c>
    </row>
    <row r="889" spans="10:12">
      <c r="J889" t="e" cm="1">
        <f t="array" ref="J889">IF(L889="Sin candidato","Sin candidato",
IF(L889="Directa",
INDEX(_xlfn._xlws.FILTER(#REF!,(#REF!=B889)*(#REF!=G889)*(#REF!&gt;0)),1),
_xlfn.LET(
_xlpm.candidatos,_xlfn._xlws.FILTER(#REF!,(#REF!=B889)*(#REF!=G889)*(#REF!&gt;0)),
_xlpm.asignados,COUNTIF($J$1:J888,_xlpm.candidatos),
INDEX(_xlpm.candidatos,MATCH(MIN(_xlpm.asignados),_xlpm.asignados,0))
)))</f>
        <v>#REF!</v>
      </c>
      <c r="K889" t="e">
        <f>COUNTIFS(#REF!,B889,#REF!,G889,#REF!,"&gt;0")</f>
        <v>#REF!</v>
      </c>
      <c r="L889" t="e">
        <f t="shared" si="13"/>
        <v>#REF!</v>
      </c>
    </row>
    <row r="890" spans="10:12">
      <c r="J890" t="e" cm="1">
        <f t="array" ref="J890">IF(L890="Sin candidato","Sin candidato",
IF(L890="Directa",
INDEX(_xlfn._xlws.FILTER(#REF!,(#REF!=B890)*(#REF!=G890)*(#REF!&gt;0)),1),
_xlfn.LET(
_xlpm.candidatos,_xlfn._xlws.FILTER(#REF!,(#REF!=B890)*(#REF!=G890)*(#REF!&gt;0)),
_xlpm.asignados,COUNTIF($J$1:J889,_xlpm.candidatos),
INDEX(_xlpm.candidatos,MATCH(MIN(_xlpm.asignados),_xlpm.asignados,0))
)))</f>
        <v>#REF!</v>
      </c>
      <c r="K890" t="e">
        <f>COUNTIFS(#REF!,B890,#REF!,G890,#REF!,"&gt;0")</f>
        <v>#REF!</v>
      </c>
      <c r="L890" t="e">
        <f t="shared" si="13"/>
        <v>#REF!</v>
      </c>
    </row>
    <row r="891" spans="10:12">
      <c r="J891" t="e" cm="1">
        <f t="array" ref="J891">IF(L891="Sin candidato","Sin candidato",
IF(L891="Directa",
INDEX(_xlfn._xlws.FILTER(#REF!,(#REF!=B891)*(#REF!=G891)*(#REF!&gt;0)),1),
_xlfn.LET(
_xlpm.candidatos,_xlfn._xlws.FILTER(#REF!,(#REF!=B891)*(#REF!=G891)*(#REF!&gt;0)),
_xlpm.asignados,COUNTIF($J$1:J890,_xlpm.candidatos),
INDEX(_xlpm.candidatos,MATCH(MIN(_xlpm.asignados),_xlpm.asignados,0))
)))</f>
        <v>#REF!</v>
      </c>
      <c r="K891" t="e">
        <f>COUNTIFS(#REF!,B891,#REF!,G891,#REF!,"&gt;0")</f>
        <v>#REF!</v>
      </c>
      <c r="L891" t="e">
        <f t="shared" si="13"/>
        <v>#REF!</v>
      </c>
    </row>
    <row r="892" spans="10:12">
      <c r="J892" t="e" cm="1">
        <f t="array" ref="J892">IF(L892="Sin candidato","Sin candidato",
IF(L892="Directa",
INDEX(_xlfn._xlws.FILTER(#REF!,(#REF!=B892)*(#REF!=G892)*(#REF!&gt;0)),1),
_xlfn.LET(
_xlpm.candidatos,_xlfn._xlws.FILTER(#REF!,(#REF!=B892)*(#REF!=G892)*(#REF!&gt;0)),
_xlpm.asignados,COUNTIF($J$1:J891,_xlpm.candidatos),
INDEX(_xlpm.candidatos,MATCH(MIN(_xlpm.asignados),_xlpm.asignados,0))
)))</f>
        <v>#REF!</v>
      </c>
      <c r="K892" t="e">
        <f>COUNTIFS(#REF!,B892,#REF!,G892,#REF!,"&gt;0")</f>
        <v>#REF!</v>
      </c>
      <c r="L892" t="e">
        <f t="shared" si="13"/>
        <v>#REF!</v>
      </c>
    </row>
    <row r="893" spans="10:12">
      <c r="J893" t="e" cm="1">
        <f t="array" ref="J893">IF(L893="Sin candidato","Sin candidato",
IF(L893="Directa",
INDEX(_xlfn._xlws.FILTER(#REF!,(#REF!=B893)*(#REF!=G893)*(#REF!&gt;0)),1),
_xlfn.LET(
_xlpm.candidatos,_xlfn._xlws.FILTER(#REF!,(#REF!=B893)*(#REF!=G893)*(#REF!&gt;0)),
_xlpm.asignados,COUNTIF($J$1:J892,_xlpm.candidatos),
INDEX(_xlpm.candidatos,MATCH(MIN(_xlpm.asignados),_xlpm.asignados,0))
)))</f>
        <v>#REF!</v>
      </c>
      <c r="K893" t="e">
        <f>COUNTIFS(#REF!,B893,#REF!,G893,#REF!,"&gt;0")</f>
        <v>#REF!</v>
      </c>
      <c r="L893" t="e">
        <f t="shared" si="13"/>
        <v>#REF!</v>
      </c>
    </row>
    <row r="894" spans="10:12">
      <c r="J894" t="e" cm="1">
        <f t="array" ref="J894">IF(L894="Sin candidato","Sin candidato",
IF(L894="Directa",
INDEX(_xlfn._xlws.FILTER(#REF!,(#REF!=B894)*(#REF!=G894)*(#REF!&gt;0)),1),
_xlfn.LET(
_xlpm.candidatos,_xlfn._xlws.FILTER(#REF!,(#REF!=B894)*(#REF!=G894)*(#REF!&gt;0)),
_xlpm.asignados,COUNTIF($J$1:J893,_xlpm.candidatos),
INDEX(_xlpm.candidatos,MATCH(MIN(_xlpm.asignados),_xlpm.asignados,0))
)))</f>
        <v>#REF!</v>
      </c>
      <c r="K894" t="e">
        <f>COUNTIFS(#REF!,B894,#REF!,G894,#REF!,"&gt;0")</f>
        <v>#REF!</v>
      </c>
      <c r="L894" t="e">
        <f t="shared" si="13"/>
        <v>#REF!</v>
      </c>
    </row>
    <row r="895" spans="10:12">
      <c r="J895" t="e" cm="1">
        <f t="array" ref="J895">IF(L895="Sin candidato","Sin candidato",
IF(L895="Directa",
INDEX(_xlfn._xlws.FILTER(#REF!,(#REF!=B895)*(#REF!=G895)*(#REF!&gt;0)),1),
_xlfn.LET(
_xlpm.candidatos,_xlfn._xlws.FILTER(#REF!,(#REF!=B895)*(#REF!=G895)*(#REF!&gt;0)),
_xlpm.asignados,COUNTIF($J$1:J894,_xlpm.candidatos),
INDEX(_xlpm.candidatos,MATCH(MIN(_xlpm.asignados),_xlpm.asignados,0))
)))</f>
        <v>#REF!</v>
      </c>
      <c r="K895" t="e">
        <f>COUNTIFS(#REF!,B895,#REF!,G895,#REF!,"&gt;0")</f>
        <v>#REF!</v>
      </c>
      <c r="L895" t="e">
        <f t="shared" si="13"/>
        <v>#REF!</v>
      </c>
    </row>
    <row r="896" spans="10:12">
      <c r="J896" t="e" cm="1">
        <f t="array" ref="J896">IF(L896="Sin candidato","Sin candidato",
IF(L896="Directa",
INDEX(_xlfn._xlws.FILTER(#REF!,(#REF!=B896)*(#REF!=G896)*(#REF!&gt;0)),1),
_xlfn.LET(
_xlpm.candidatos,_xlfn._xlws.FILTER(#REF!,(#REF!=B896)*(#REF!=G896)*(#REF!&gt;0)),
_xlpm.asignados,COUNTIF($J$1:J895,_xlpm.candidatos),
INDEX(_xlpm.candidatos,MATCH(MIN(_xlpm.asignados),_xlpm.asignados,0))
)))</f>
        <v>#REF!</v>
      </c>
      <c r="K896" t="e">
        <f>COUNTIFS(#REF!,B896,#REF!,G896,#REF!,"&gt;0")</f>
        <v>#REF!</v>
      </c>
      <c r="L896" t="e">
        <f t="shared" si="13"/>
        <v>#REF!</v>
      </c>
    </row>
    <row r="897" spans="10:12">
      <c r="J897" t="e" cm="1">
        <f t="array" ref="J897">IF(L897="Sin candidato","Sin candidato",
IF(L897="Directa",
INDEX(_xlfn._xlws.FILTER(#REF!,(#REF!=B897)*(#REF!=G897)*(#REF!&gt;0)),1),
_xlfn.LET(
_xlpm.candidatos,_xlfn._xlws.FILTER(#REF!,(#REF!=B897)*(#REF!=G897)*(#REF!&gt;0)),
_xlpm.asignados,COUNTIF($J$1:J896,_xlpm.candidatos),
INDEX(_xlpm.candidatos,MATCH(MIN(_xlpm.asignados),_xlpm.asignados,0))
)))</f>
        <v>#REF!</v>
      </c>
      <c r="K897" t="e">
        <f>COUNTIFS(#REF!,B897,#REF!,G897,#REF!,"&gt;0")</f>
        <v>#REF!</v>
      </c>
      <c r="L897" t="e">
        <f t="shared" si="13"/>
        <v>#REF!</v>
      </c>
    </row>
    <row r="898" spans="10:12">
      <c r="J898" t="e" cm="1">
        <f t="array" ref="J898">IF(L898="Sin candidato","Sin candidato",
IF(L898="Directa",
INDEX(_xlfn._xlws.FILTER(#REF!,(#REF!=B898)*(#REF!=G898)*(#REF!&gt;0)),1),
_xlfn.LET(
_xlpm.candidatos,_xlfn._xlws.FILTER(#REF!,(#REF!=B898)*(#REF!=G898)*(#REF!&gt;0)),
_xlpm.asignados,COUNTIF($J$1:J897,_xlpm.candidatos),
INDEX(_xlpm.candidatos,MATCH(MIN(_xlpm.asignados),_xlpm.asignados,0))
)))</f>
        <v>#REF!</v>
      </c>
      <c r="K898" t="e">
        <f>COUNTIFS(#REF!,B898,#REF!,G898,#REF!,"&gt;0")</f>
        <v>#REF!</v>
      </c>
      <c r="L898" t="e">
        <f t="shared" si="13"/>
        <v>#REF!</v>
      </c>
    </row>
    <row r="899" spans="10:12">
      <c r="J899" t="e" cm="1">
        <f t="array" ref="J899">IF(L899="Sin candidato","Sin candidato",
IF(L899="Directa",
INDEX(_xlfn._xlws.FILTER(#REF!,(#REF!=B899)*(#REF!=G899)*(#REF!&gt;0)),1),
_xlfn.LET(
_xlpm.candidatos,_xlfn._xlws.FILTER(#REF!,(#REF!=B899)*(#REF!=G899)*(#REF!&gt;0)),
_xlpm.asignados,COUNTIF($J$1:J898,_xlpm.candidatos),
INDEX(_xlpm.candidatos,MATCH(MIN(_xlpm.asignados),_xlpm.asignados,0))
)))</f>
        <v>#REF!</v>
      </c>
      <c r="K899" t="e">
        <f>COUNTIFS(#REF!,B899,#REF!,G899,#REF!,"&gt;0")</f>
        <v>#REF!</v>
      </c>
      <c r="L899" t="e">
        <f t="shared" ref="L899:L962" si="14">IF(K899=0,"Sin candidato",IF(K899=1,"Directa","Balancear"))</f>
        <v>#REF!</v>
      </c>
    </row>
    <row r="900" spans="10:12">
      <c r="J900" t="e" cm="1">
        <f t="array" ref="J900">IF(L900="Sin candidato","Sin candidato",
IF(L900="Directa",
INDEX(_xlfn._xlws.FILTER(#REF!,(#REF!=B900)*(#REF!=G900)*(#REF!&gt;0)),1),
_xlfn.LET(
_xlpm.candidatos,_xlfn._xlws.FILTER(#REF!,(#REF!=B900)*(#REF!=G900)*(#REF!&gt;0)),
_xlpm.asignados,COUNTIF($J$1:J899,_xlpm.candidatos),
INDEX(_xlpm.candidatos,MATCH(MIN(_xlpm.asignados),_xlpm.asignados,0))
)))</f>
        <v>#REF!</v>
      </c>
      <c r="K900" t="e">
        <f>COUNTIFS(#REF!,B900,#REF!,G900,#REF!,"&gt;0")</f>
        <v>#REF!</v>
      </c>
      <c r="L900" t="e">
        <f t="shared" si="14"/>
        <v>#REF!</v>
      </c>
    </row>
    <row r="901" spans="10:12">
      <c r="J901" t="e" cm="1">
        <f t="array" ref="J901">IF(L901="Sin candidato","Sin candidato",
IF(L901="Directa",
INDEX(_xlfn._xlws.FILTER(#REF!,(#REF!=B901)*(#REF!=G901)*(#REF!&gt;0)),1),
_xlfn.LET(
_xlpm.candidatos,_xlfn._xlws.FILTER(#REF!,(#REF!=B901)*(#REF!=G901)*(#REF!&gt;0)),
_xlpm.asignados,COUNTIF($J$1:J900,_xlpm.candidatos),
INDEX(_xlpm.candidatos,MATCH(MIN(_xlpm.asignados),_xlpm.asignados,0))
)))</f>
        <v>#REF!</v>
      </c>
      <c r="K901" t="e">
        <f>COUNTIFS(#REF!,B901,#REF!,G901,#REF!,"&gt;0")</f>
        <v>#REF!</v>
      </c>
      <c r="L901" t="e">
        <f t="shared" si="14"/>
        <v>#REF!</v>
      </c>
    </row>
    <row r="902" spans="10:12">
      <c r="J902" t="e" cm="1">
        <f t="array" ref="J902">IF(L902="Sin candidato","Sin candidato",
IF(L902="Directa",
INDEX(_xlfn._xlws.FILTER(#REF!,(#REF!=B902)*(#REF!=G902)*(#REF!&gt;0)),1),
_xlfn.LET(
_xlpm.candidatos,_xlfn._xlws.FILTER(#REF!,(#REF!=B902)*(#REF!=G902)*(#REF!&gt;0)),
_xlpm.asignados,COUNTIF($J$1:J901,_xlpm.candidatos),
INDEX(_xlpm.candidatos,MATCH(MIN(_xlpm.asignados),_xlpm.asignados,0))
)))</f>
        <v>#REF!</v>
      </c>
      <c r="K902" t="e">
        <f>COUNTIFS(#REF!,B902,#REF!,G902,#REF!,"&gt;0")</f>
        <v>#REF!</v>
      </c>
      <c r="L902" t="e">
        <f t="shared" si="14"/>
        <v>#REF!</v>
      </c>
    </row>
    <row r="903" spans="10:12">
      <c r="J903" t="e" cm="1">
        <f t="array" ref="J903">IF(L903="Sin candidato","Sin candidato",
IF(L903="Directa",
INDEX(_xlfn._xlws.FILTER(#REF!,(#REF!=B903)*(#REF!=G903)*(#REF!&gt;0)),1),
_xlfn.LET(
_xlpm.candidatos,_xlfn._xlws.FILTER(#REF!,(#REF!=B903)*(#REF!=G903)*(#REF!&gt;0)),
_xlpm.asignados,COUNTIF($J$1:J902,_xlpm.candidatos),
INDEX(_xlpm.candidatos,MATCH(MIN(_xlpm.asignados),_xlpm.asignados,0))
)))</f>
        <v>#REF!</v>
      </c>
      <c r="K903" t="e">
        <f>COUNTIFS(#REF!,B903,#REF!,G903,#REF!,"&gt;0")</f>
        <v>#REF!</v>
      </c>
      <c r="L903" t="e">
        <f t="shared" si="14"/>
        <v>#REF!</v>
      </c>
    </row>
    <row r="904" spans="10:12">
      <c r="J904" t="e" cm="1">
        <f t="array" ref="J904">IF(L904="Sin candidato","Sin candidato",
IF(L904="Directa",
INDEX(_xlfn._xlws.FILTER(#REF!,(#REF!=B904)*(#REF!=G904)*(#REF!&gt;0)),1),
_xlfn.LET(
_xlpm.candidatos,_xlfn._xlws.FILTER(#REF!,(#REF!=B904)*(#REF!=G904)*(#REF!&gt;0)),
_xlpm.asignados,COUNTIF($J$1:J903,_xlpm.candidatos),
INDEX(_xlpm.candidatos,MATCH(MIN(_xlpm.asignados),_xlpm.asignados,0))
)))</f>
        <v>#REF!</v>
      </c>
      <c r="K904" t="e">
        <f>COUNTIFS(#REF!,B904,#REF!,G904,#REF!,"&gt;0")</f>
        <v>#REF!</v>
      </c>
      <c r="L904" t="e">
        <f t="shared" si="14"/>
        <v>#REF!</v>
      </c>
    </row>
    <row r="905" spans="10:12">
      <c r="J905" t="e" cm="1">
        <f t="array" ref="J905">IF(L905="Sin candidato","Sin candidato",
IF(L905="Directa",
INDEX(_xlfn._xlws.FILTER(#REF!,(#REF!=B905)*(#REF!=G905)*(#REF!&gt;0)),1),
_xlfn.LET(
_xlpm.candidatos,_xlfn._xlws.FILTER(#REF!,(#REF!=B905)*(#REF!=G905)*(#REF!&gt;0)),
_xlpm.asignados,COUNTIF($J$1:J904,_xlpm.candidatos),
INDEX(_xlpm.candidatos,MATCH(MIN(_xlpm.asignados),_xlpm.asignados,0))
)))</f>
        <v>#REF!</v>
      </c>
      <c r="K905" t="e">
        <f>COUNTIFS(#REF!,B905,#REF!,G905,#REF!,"&gt;0")</f>
        <v>#REF!</v>
      </c>
      <c r="L905" t="e">
        <f t="shared" si="14"/>
        <v>#REF!</v>
      </c>
    </row>
    <row r="906" spans="10:12">
      <c r="J906" t="e" cm="1">
        <f t="array" ref="J906">IF(L906="Sin candidato","Sin candidato",
IF(L906="Directa",
INDEX(_xlfn._xlws.FILTER(#REF!,(#REF!=B906)*(#REF!=G906)*(#REF!&gt;0)),1),
_xlfn.LET(
_xlpm.candidatos,_xlfn._xlws.FILTER(#REF!,(#REF!=B906)*(#REF!=G906)*(#REF!&gt;0)),
_xlpm.asignados,COUNTIF($J$1:J905,_xlpm.candidatos),
INDEX(_xlpm.candidatos,MATCH(MIN(_xlpm.asignados),_xlpm.asignados,0))
)))</f>
        <v>#REF!</v>
      </c>
      <c r="K906" t="e">
        <f>COUNTIFS(#REF!,B906,#REF!,G906,#REF!,"&gt;0")</f>
        <v>#REF!</v>
      </c>
      <c r="L906" t="e">
        <f t="shared" si="14"/>
        <v>#REF!</v>
      </c>
    </row>
    <row r="907" spans="10:12">
      <c r="J907" t="e" cm="1">
        <f t="array" ref="J907">IF(L907="Sin candidato","Sin candidato",
IF(L907="Directa",
INDEX(_xlfn._xlws.FILTER(#REF!,(#REF!=B907)*(#REF!=G907)*(#REF!&gt;0)),1),
_xlfn.LET(
_xlpm.candidatos,_xlfn._xlws.FILTER(#REF!,(#REF!=B907)*(#REF!=G907)*(#REF!&gt;0)),
_xlpm.asignados,COUNTIF($J$1:J906,_xlpm.candidatos),
INDEX(_xlpm.candidatos,MATCH(MIN(_xlpm.asignados),_xlpm.asignados,0))
)))</f>
        <v>#REF!</v>
      </c>
      <c r="K907" t="e">
        <f>COUNTIFS(#REF!,B907,#REF!,G907,#REF!,"&gt;0")</f>
        <v>#REF!</v>
      </c>
      <c r="L907" t="e">
        <f t="shared" si="14"/>
        <v>#REF!</v>
      </c>
    </row>
    <row r="908" spans="10:12">
      <c r="J908" t="e" cm="1">
        <f t="array" ref="J908">IF(L908="Sin candidato","Sin candidato",
IF(L908="Directa",
INDEX(_xlfn._xlws.FILTER(#REF!,(#REF!=B908)*(#REF!=G908)*(#REF!&gt;0)),1),
_xlfn.LET(
_xlpm.candidatos,_xlfn._xlws.FILTER(#REF!,(#REF!=B908)*(#REF!=G908)*(#REF!&gt;0)),
_xlpm.asignados,COUNTIF($J$1:J907,_xlpm.candidatos),
INDEX(_xlpm.candidatos,MATCH(MIN(_xlpm.asignados),_xlpm.asignados,0))
)))</f>
        <v>#REF!</v>
      </c>
      <c r="K908" t="e">
        <f>COUNTIFS(#REF!,B908,#REF!,G908,#REF!,"&gt;0")</f>
        <v>#REF!</v>
      </c>
      <c r="L908" t="e">
        <f t="shared" si="14"/>
        <v>#REF!</v>
      </c>
    </row>
    <row r="909" spans="10:12">
      <c r="J909" t="e" cm="1">
        <f t="array" ref="J909">IF(L909="Sin candidato","Sin candidato",
IF(L909="Directa",
INDEX(_xlfn._xlws.FILTER(#REF!,(#REF!=B909)*(#REF!=G909)*(#REF!&gt;0)),1),
_xlfn.LET(
_xlpm.candidatos,_xlfn._xlws.FILTER(#REF!,(#REF!=B909)*(#REF!=G909)*(#REF!&gt;0)),
_xlpm.asignados,COUNTIF($J$1:J908,_xlpm.candidatos),
INDEX(_xlpm.candidatos,MATCH(MIN(_xlpm.asignados),_xlpm.asignados,0))
)))</f>
        <v>#REF!</v>
      </c>
      <c r="K909" t="e">
        <f>COUNTIFS(#REF!,B909,#REF!,G909,#REF!,"&gt;0")</f>
        <v>#REF!</v>
      </c>
      <c r="L909" t="e">
        <f t="shared" si="14"/>
        <v>#REF!</v>
      </c>
    </row>
    <row r="910" spans="10:12">
      <c r="J910" t="e" cm="1">
        <f t="array" ref="J910">IF(L910="Sin candidato","Sin candidato",
IF(L910="Directa",
INDEX(_xlfn._xlws.FILTER(#REF!,(#REF!=B910)*(#REF!=G910)*(#REF!&gt;0)),1),
_xlfn.LET(
_xlpm.candidatos,_xlfn._xlws.FILTER(#REF!,(#REF!=B910)*(#REF!=G910)*(#REF!&gt;0)),
_xlpm.asignados,COUNTIF($J$1:J909,_xlpm.candidatos),
INDEX(_xlpm.candidatos,MATCH(MIN(_xlpm.asignados),_xlpm.asignados,0))
)))</f>
        <v>#REF!</v>
      </c>
      <c r="K910" t="e">
        <f>COUNTIFS(#REF!,B910,#REF!,G910,#REF!,"&gt;0")</f>
        <v>#REF!</v>
      </c>
      <c r="L910" t="e">
        <f t="shared" si="14"/>
        <v>#REF!</v>
      </c>
    </row>
    <row r="911" spans="10:12">
      <c r="J911" t="e" cm="1">
        <f t="array" ref="J911">IF(L911="Sin candidato","Sin candidato",
IF(L911="Directa",
INDEX(_xlfn._xlws.FILTER(#REF!,(#REF!=B911)*(#REF!=G911)*(#REF!&gt;0)),1),
_xlfn.LET(
_xlpm.candidatos,_xlfn._xlws.FILTER(#REF!,(#REF!=B911)*(#REF!=G911)*(#REF!&gt;0)),
_xlpm.asignados,COUNTIF($J$1:J910,_xlpm.candidatos),
INDEX(_xlpm.candidatos,MATCH(MIN(_xlpm.asignados),_xlpm.asignados,0))
)))</f>
        <v>#REF!</v>
      </c>
      <c r="K911" t="e">
        <f>COUNTIFS(#REF!,B911,#REF!,G911,#REF!,"&gt;0")</f>
        <v>#REF!</v>
      </c>
      <c r="L911" t="e">
        <f t="shared" si="14"/>
        <v>#REF!</v>
      </c>
    </row>
    <row r="912" spans="10:12">
      <c r="J912" t="e" cm="1">
        <f t="array" ref="J912">IF(L912="Sin candidato","Sin candidato",
IF(L912="Directa",
INDEX(_xlfn._xlws.FILTER(#REF!,(#REF!=B912)*(#REF!=G912)*(#REF!&gt;0)),1),
_xlfn.LET(
_xlpm.candidatos,_xlfn._xlws.FILTER(#REF!,(#REF!=B912)*(#REF!=G912)*(#REF!&gt;0)),
_xlpm.asignados,COUNTIF($J$1:J911,_xlpm.candidatos),
INDEX(_xlpm.candidatos,MATCH(MIN(_xlpm.asignados),_xlpm.asignados,0))
)))</f>
        <v>#REF!</v>
      </c>
      <c r="K912" t="e">
        <f>COUNTIFS(#REF!,B912,#REF!,G912,#REF!,"&gt;0")</f>
        <v>#REF!</v>
      </c>
      <c r="L912" t="e">
        <f t="shared" si="14"/>
        <v>#REF!</v>
      </c>
    </row>
    <row r="913" spans="10:12">
      <c r="J913" t="e" cm="1">
        <f t="array" ref="J913">IF(L913="Sin candidato","Sin candidato",
IF(L913="Directa",
INDEX(_xlfn._xlws.FILTER(#REF!,(#REF!=B913)*(#REF!=G913)*(#REF!&gt;0)),1),
_xlfn.LET(
_xlpm.candidatos,_xlfn._xlws.FILTER(#REF!,(#REF!=B913)*(#REF!=G913)*(#REF!&gt;0)),
_xlpm.asignados,COUNTIF($J$1:J912,_xlpm.candidatos),
INDEX(_xlpm.candidatos,MATCH(MIN(_xlpm.asignados),_xlpm.asignados,0))
)))</f>
        <v>#REF!</v>
      </c>
      <c r="K913" t="e">
        <f>COUNTIFS(#REF!,B913,#REF!,G913,#REF!,"&gt;0")</f>
        <v>#REF!</v>
      </c>
      <c r="L913" t="e">
        <f t="shared" si="14"/>
        <v>#REF!</v>
      </c>
    </row>
    <row r="914" spans="10:12">
      <c r="J914" t="e" cm="1">
        <f t="array" ref="J914">IF(L914="Sin candidato","Sin candidato",
IF(L914="Directa",
INDEX(_xlfn._xlws.FILTER(#REF!,(#REF!=B914)*(#REF!=G914)*(#REF!&gt;0)),1),
_xlfn.LET(
_xlpm.candidatos,_xlfn._xlws.FILTER(#REF!,(#REF!=B914)*(#REF!=G914)*(#REF!&gt;0)),
_xlpm.asignados,COUNTIF($J$1:J913,_xlpm.candidatos),
INDEX(_xlpm.candidatos,MATCH(MIN(_xlpm.asignados),_xlpm.asignados,0))
)))</f>
        <v>#REF!</v>
      </c>
      <c r="K914" t="e">
        <f>COUNTIFS(#REF!,B914,#REF!,G914,#REF!,"&gt;0")</f>
        <v>#REF!</v>
      </c>
      <c r="L914" t="e">
        <f t="shared" si="14"/>
        <v>#REF!</v>
      </c>
    </row>
    <row r="915" spans="10:12">
      <c r="J915" t="e" cm="1">
        <f t="array" ref="J915">IF(L915="Sin candidato","Sin candidato",
IF(L915="Directa",
INDEX(_xlfn._xlws.FILTER(#REF!,(#REF!=B915)*(#REF!=G915)*(#REF!&gt;0)),1),
_xlfn.LET(
_xlpm.candidatos,_xlfn._xlws.FILTER(#REF!,(#REF!=B915)*(#REF!=G915)*(#REF!&gt;0)),
_xlpm.asignados,COUNTIF($J$1:J914,_xlpm.candidatos),
INDEX(_xlpm.candidatos,MATCH(MIN(_xlpm.asignados),_xlpm.asignados,0))
)))</f>
        <v>#REF!</v>
      </c>
      <c r="K915" t="e">
        <f>COUNTIFS(#REF!,B915,#REF!,G915,#REF!,"&gt;0")</f>
        <v>#REF!</v>
      </c>
      <c r="L915" t="e">
        <f t="shared" si="14"/>
        <v>#REF!</v>
      </c>
    </row>
    <row r="916" spans="10:12">
      <c r="J916" t="e" cm="1">
        <f t="array" ref="J916">IF(L916="Sin candidato","Sin candidato",
IF(L916="Directa",
INDEX(_xlfn._xlws.FILTER(#REF!,(#REF!=B916)*(#REF!=G916)*(#REF!&gt;0)),1),
_xlfn.LET(
_xlpm.candidatos,_xlfn._xlws.FILTER(#REF!,(#REF!=B916)*(#REF!=G916)*(#REF!&gt;0)),
_xlpm.asignados,COUNTIF($J$1:J915,_xlpm.candidatos),
INDEX(_xlpm.candidatos,MATCH(MIN(_xlpm.asignados),_xlpm.asignados,0))
)))</f>
        <v>#REF!</v>
      </c>
      <c r="K916" t="e">
        <f>COUNTIFS(#REF!,B916,#REF!,G916,#REF!,"&gt;0")</f>
        <v>#REF!</v>
      </c>
      <c r="L916" t="e">
        <f t="shared" si="14"/>
        <v>#REF!</v>
      </c>
    </row>
    <row r="917" spans="10:12">
      <c r="J917" t="e" cm="1">
        <f t="array" ref="J917">IF(L917="Sin candidato","Sin candidato",
IF(L917="Directa",
INDEX(_xlfn._xlws.FILTER(#REF!,(#REF!=B917)*(#REF!=G917)*(#REF!&gt;0)),1),
_xlfn.LET(
_xlpm.candidatos,_xlfn._xlws.FILTER(#REF!,(#REF!=B917)*(#REF!=G917)*(#REF!&gt;0)),
_xlpm.asignados,COUNTIF($J$1:J916,_xlpm.candidatos),
INDEX(_xlpm.candidatos,MATCH(MIN(_xlpm.asignados),_xlpm.asignados,0))
)))</f>
        <v>#REF!</v>
      </c>
      <c r="K917" t="e">
        <f>COUNTIFS(#REF!,B917,#REF!,G917,#REF!,"&gt;0")</f>
        <v>#REF!</v>
      </c>
      <c r="L917" t="e">
        <f t="shared" si="14"/>
        <v>#REF!</v>
      </c>
    </row>
    <row r="918" spans="10:12">
      <c r="J918" t="e" cm="1">
        <f t="array" ref="J918">IF(L918="Sin candidato","Sin candidato",
IF(L918="Directa",
INDEX(_xlfn._xlws.FILTER(#REF!,(#REF!=B918)*(#REF!=G918)*(#REF!&gt;0)),1),
_xlfn.LET(
_xlpm.candidatos,_xlfn._xlws.FILTER(#REF!,(#REF!=B918)*(#REF!=G918)*(#REF!&gt;0)),
_xlpm.asignados,COUNTIF($J$1:J917,_xlpm.candidatos),
INDEX(_xlpm.candidatos,MATCH(MIN(_xlpm.asignados),_xlpm.asignados,0))
)))</f>
        <v>#REF!</v>
      </c>
      <c r="K918" t="e">
        <f>COUNTIFS(#REF!,B918,#REF!,G918,#REF!,"&gt;0")</f>
        <v>#REF!</v>
      </c>
      <c r="L918" t="e">
        <f t="shared" si="14"/>
        <v>#REF!</v>
      </c>
    </row>
    <row r="919" spans="10:12">
      <c r="J919" t="e" cm="1">
        <f t="array" ref="J919">IF(L919="Sin candidato","Sin candidato",
IF(L919="Directa",
INDEX(_xlfn._xlws.FILTER(#REF!,(#REF!=B919)*(#REF!=G919)*(#REF!&gt;0)),1),
_xlfn.LET(
_xlpm.candidatos,_xlfn._xlws.FILTER(#REF!,(#REF!=B919)*(#REF!=G919)*(#REF!&gt;0)),
_xlpm.asignados,COUNTIF($J$1:J918,_xlpm.candidatos),
INDEX(_xlpm.candidatos,MATCH(MIN(_xlpm.asignados),_xlpm.asignados,0))
)))</f>
        <v>#REF!</v>
      </c>
      <c r="K919" t="e">
        <f>COUNTIFS(#REF!,B919,#REF!,G919,#REF!,"&gt;0")</f>
        <v>#REF!</v>
      </c>
      <c r="L919" t="e">
        <f t="shared" si="14"/>
        <v>#REF!</v>
      </c>
    </row>
    <row r="920" spans="10:12">
      <c r="J920" t="e" cm="1">
        <f t="array" ref="J920">IF(L920="Sin candidato","Sin candidato",
IF(L920="Directa",
INDEX(_xlfn._xlws.FILTER(#REF!,(#REF!=B920)*(#REF!=G920)*(#REF!&gt;0)),1),
_xlfn.LET(
_xlpm.candidatos,_xlfn._xlws.FILTER(#REF!,(#REF!=B920)*(#REF!=G920)*(#REF!&gt;0)),
_xlpm.asignados,COUNTIF($J$1:J919,_xlpm.candidatos),
INDEX(_xlpm.candidatos,MATCH(MIN(_xlpm.asignados),_xlpm.asignados,0))
)))</f>
        <v>#REF!</v>
      </c>
      <c r="K920" t="e">
        <f>COUNTIFS(#REF!,B920,#REF!,G920,#REF!,"&gt;0")</f>
        <v>#REF!</v>
      </c>
      <c r="L920" t="e">
        <f t="shared" si="14"/>
        <v>#REF!</v>
      </c>
    </row>
    <row r="921" spans="10:12">
      <c r="J921" t="e" cm="1">
        <f t="array" ref="J921">IF(L921="Sin candidato","Sin candidato",
IF(L921="Directa",
INDEX(_xlfn._xlws.FILTER(#REF!,(#REF!=B921)*(#REF!=G921)*(#REF!&gt;0)),1),
_xlfn.LET(
_xlpm.candidatos,_xlfn._xlws.FILTER(#REF!,(#REF!=B921)*(#REF!=G921)*(#REF!&gt;0)),
_xlpm.asignados,COUNTIF($J$1:J920,_xlpm.candidatos),
INDEX(_xlpm.candidatos,MATCH(MIN(_xlpm.asignados),_xlpm.asignados,0))
)))</f>
        <v>#REF!</v>
      </c>
      <c r="K921" t="e">
        <f>COUNTIFS(#REF!,B921,#REF!,G921,#REF!,"&gt;0")</f>
        <v>#REF!</v>
      </c>
      <c r="L921" t="e">
        <f t="shared" si="14"/>
        <v>#REF!</v>
      </c>
    </row>
    <row r="922" spans="10:12">
      <c r="J922" t="e" cm="1">
        <f t="array" ref="J922">IF(L922="Sin candidato","Sin candidato",
IF(L922="Directa",
INDEX(_xlfn._xlws.FILTER(#REF!,(#REF!=B922)*(#REF!=G922)*(#REF!&gt;0)),1),
_xlfn.LET(
_xlpm.candidatos,_xlfn._xlws.FILTER(#REF!,(#REF!=B922)*(#REF!=G922)*(#REF!&gt;0)),
_xlpm.asignados,COUNTIF($J$1:J921,_xlpm.candidatos),
INDEX(_xlpm.candidatos,MATCH(MIN(_xlpm.asignados),_xlpm.asignados,0))
)))</f>
        <v>#REF!</v>
      </c>
      <c r="K922" t="e">
        <f>COUNTIFS(#REF!,B922,#REF!,G922,#REF!,"&gt;0")</f>
        <v>#REF!</v>
      </c>
      <c r="L922" t="e">
        <f t="shared" si="14"/>
        <v>#REF!</v>
      </c>
    </row>
    <row r="923" spans="10:12">
      <c r="J923" t="e" cm="1">
        <f t="array" ref="J923">IF(L923="Sin candidato","Sin candidato",
IF(L923="Directa",
INDEX(_xlfn._xlws.FILTER(#REF!,(#REF!=B923)*(#REF!=G923)*(#REF!&gt;0)),1),
_xlfn.LET(
_xlpm.candidatos,_xlfn._xlws.FILTER(#REF!,(#REF!=B923)*(#REF!=G923)*(#REF!&gt;0)),
_xlpm.asignados,COUNTIF($J$1:J922,_xlpm.candidatos),
INDEX(_xlpm.candidatos,MATCH(MIN(_xlpm.asignados),_xlpm.asignados,0))
)))</f>
        <v>#REF!</v>
      </c>
      <c r="K923" t="e">
        <f>COUNTIFS(#REF!,B923,#REF!,G923,#REF!,"&gt;0")</f>
        <v>#REF!</v>
      </c>
      <c r="L923" t="e">
        <f t="shared" si="14"/>
        <v>#REF!</v>
      </c>
    </row>
    <row r="924" spans="10:12">
      <c r="J924" t="e" cm="1">
        <f t="array" ref="J924">IF(L924="Sin candidato","Sin candidato",
IF(L924="Directa",
INDEX(_xlfn._xlws.FILTER(#REF!,(#REF!=B924)*(#REF!=G924)*(#REF!&gt;0)),1),
_xlfn.LET(
_xlpm.candidatos,_xlfn._xlws.FILTER(#REF!,(#REF!=B924)*(#REF!=G924)*(#REF!&gt;0)),
_xlpm.asignados,COUNTIF($J$1:J923,_xlpm.candidatos),
INDEX(_xlpm.candidatos,MATCH(MIN(_xlpm.asignados),_xlpm.asignados,0))
)))</f>
        <v>#REF!</v>
      </c>
      <c r="K924" t="e">
        <f>COUNTIFS(#REF!,B924,#REF!,G924,#REF!,"&gt;0")</f>
        <v>#REF!</v>
      </c>
      <c r="L924" t="e">
        <f t="shared" si="14"/>
        <v>#REF!</v>
      </c>
    </row>
    <row r="925" spans="10:12">
      <c r="J925" t="e" cm="1">
        <f t="array" ref="J925">IF(L925="Sin candidato","Sin candidato",
IF(L925="Directa",
INDEX(_xlfn._xlws.FILTER(#REF!,(#REF!=B925)*(#REF!=G925)*(#REF!&gt;0)),1),
_xlfn.LET(
_xlpm.candidatos,_xlfn._xlws.FILTER(#REF!,(#REF!=B925)*(#REF!=G925)*(#REF!&gt;0)),
_xlpm.asignados,COUNTIF($J$1:J924,_xlpm.candidatos),
INDEX(_xlpm.candidatos,MATCH(MIN(_xlpm.asignados),_xlpm.asignados,0))
)))</f>
        <v>#REF!</v>
      </c>
      <c r="K925" t="e">
        <f>COUNTIFS(#REF!,B925,#REF!,G925,#REF!,"&gt;0")</f>
        <v>#REF!</v>
      </c>
      <c r="L925" t="e">
        <f t="shared" si="14"/>
        <v>#REF!</v>
      </c>
    </row>
    <row r="926" spans="10:12">
      <c r="J926" t="e" cm="1">
        <f t="array" ref="J926">IF(L926="Sin candidato","Sin candidato",
IF(L926="Directa",
INDEX(_xlfn._xlws.FILTER(#REF!,(#REF!=B926)*(#REF!=G926)*(#REF!&gt;0)),1),
_xlfn.LET(
_xlpm.candidatos,_xlfn._xlws.FILTER(#REF!,(#REF!=B926)*(#REF!=G926)*(#REF!&gt;0)),
_xlpm.asignados,COUNTIF($J$1:J925,_xlpm.candidatos),
INDEX(_xlpm.candidatos,MATCH(MIN(_xlpm.asignados),_xlpm.asignados,0))
)))</f>
        <v>#REF!</v>
      </c>
      <c r="K926" t="e">
        <f>COUNTIFS(#REF!,B926,#REF!,G926,#REF!,"&gt;0")</f>
        <v>#REF!</v>
      </c>
      <c r="L926" t="e">
        <f t="shared" si="14"/>
        <v>#REF!</v>
      </c>
    </row>
    <row r="927" spans="10:12">
      <c r="J927" t="e" cm="1">
        <f t="array" ref="J927">IF(L927="Sin candidato","Sin candidato",
IF(L927="Directa",
INDEX(_xlfn._xlws.FILTER(#REF!,(#REF!=B927)*(#REF!=G927)*(#REF!&gt;0)),1),
_xlfn.LET(
_xlpm.candidatos,_xlfn._xlws.FILTER(#REF!,(#REF!=B927)*(#REF!=G927)*(#REF!&gt;0)),
_xlpm.asignados,COUNTIF($J$1:J926,_xlpm.candidatos),
INDEX(_xlpm.candidatos,MATCH(MIN(_xlpm.asignados),_xlpm.asignados,0))
)))</f>
        <v>#REF!</v>
      </c>
      <c r="K927" t="e">
        <f>COUNTIFS(#REF!,B927,#REF!,G927,#REF!,"&gt;0")</f>
        <v>#REF!</v>
      </c>
      <c r="L927" t="e">
        <f t="shared" si="14"/>
        <v>#REF!</v>
      </c>
    </row>
    <row r="928" spans="10:12">
      <c r="J928" t="e" cm="1">
        <f t="array" ref="J928">IF(L928="Sin candidato","Sin candidato",
IF(L928="Directa",
INDEX(_xlfn._xlws.FILTER(#REF!,(#REF!=B928)*(#REF!=G928)*(#REF!&gt;0)),1),
_xlfn.LET(
_xlpm.candidatos,_xlfn._xlws.FILTER(#REF!,(#REF!=B928)*(#REF!=G928)*(#REF!&gt;0)),
_xlpm.asignados,COUNTIF($J$1:J927,_xlpm.candidatos),
INDEX(_xlpm.candidatos,MATCH(MIN(_xlpm.asignados),_xlpm.asignados,0))
)))</f>
        <v>#REF!</v>
      </c>
      <c r="K928" t="e">
        <f>COUNTIFS(#REF!,B928,#REF!,G928,#REF!,"&gt;0")</f>
        <v>#REF!</v>
      </c>
      <c r="L928" t="e">
        <f t="shared" si="14"/>
        <v>#REF!</v>
      </c>
    </row>
    <row r="929" spans="10:12">
      <c r="J929" t="e" cm="1">
        <f t="array" ref="J929">IF(L929="Sin candidato","Sin candidato",
IF(L929="Directa",
INDEX(_xlfn._xlws.FILTER(#REF!,(#REF!=B929)*(#REF!=G929)*(#REF!&gt;0)),1),
_xlfn.LET(
_xlpm.candidatos,_xlfn._xlws.FILTER(#REF!,(#REF!=B929)*(#REF!=G929)*(#REF!&gt;0)),
_xlpm.asignados,COUNTIF($J$1:J928,_xlpm.candidatos),
INDEX(_xlpm.candidatos,MATCH(MIN(_xlpm.asignados),_xlpm.asignados,0))
)))</f>
        <v>#REF!</v>
      </c>
      <c r="K929" t="e">
        <f>COUNTIFS(#REF!,B929,#REF!,G929,#REF!,"&gt;0")</f>
        <v>#REF!</v>
      </c>
      <c r="L929" t="e">
        <f t="shared" si="14"/>
        <v>#REF!</v>
      </c>
    </row>
    <row r="930" spans="10:12">
      <c r="J930" t="e" cm="1">
        <f t="array" ref="J930">IF(L930="Sin candidato","Sin candidato",
IF(L930="Directa",
INDEX(_xlfn._xlws.FILTER(#REF!,(#REF!=B930)*(#REF!=G930)*(#REF!&gt;0)),1),
_xlfn.LET(
_xlpm.candidatos,_xlfn._xlws.FILTER(#REF!,(#REF!=B930)*(#REF!=G930)*(#REF!&gt;0)),
_xlpm.asignados,COUNTIF($J$1:J929,_xlpm.candidatos),
INDEX(_xlpm.candidatos,MATCH(MIN(_xlpm.asignados),_xlpm.asignados,0))
)))</f>
        <v>#REF!</v>
      </c>
      <c r="K930" t="e">
        <f>COUNTIFS(#REF!,B930,#REF!,G930,#REF!,"&gt;0")</f>
        <v>#REF!</v>
      </c>
      <c r="L930" t="e">
        <f t="shared" si="14"/>
        <v>#REF!</v>
      </c>
    </row>
    <row r="931" spans="10:12">
      <c r="J931" t="e" cm="1">
        <f t="array" ref="J931">IF(L931="Sin candidato","Sin candidato",
IF(L931="Directa",
INDEX(_xlfn._xlws.FILTER(#REF!,(#REF!=B931)*(#REF!=G931)*(#REF!&gt;0)),1),
_xlfn.LET(
_xlpm.candidatos,_xlfn._xlws.FILTER(#REF!,(#REF!=B931)*(#REF!=G931)*(#REF!&gt;0)),
_xlpm.asignados,COUNTIF($J$1:J930,_xlpm.candidatos),
INDEX(_xlpm.candidatos,MATCH(MIN(_xlpm.asignados),_xlpm.asignados,0))
)))</f>
        <v>#REF!</v>
      </c>
      <c r="K931" t="e">
        <f>COUNTIFS(#REF!,B931,#REF!,G931,#REF!,"&gt;0")</f>
        <v>#REF!</v>
      </c>
      <c r="L931" t="e">
        <f t="shared" si="14"/>
        <v>#REF!</v>
      </c>
    </row>
    <row r="932" spans="10:12">
      <c r="J932" t="e" cm="1">
        <f t="array" ref="J932">IF(L932="Sin candidato","Sin candidato",
IF(L932="Directa",
INDEX(_xlfn._xlws.FILTER(#REF!,(#REF!=B932)*(#REF!=G932)*(#REF!&gt;0)),1),
_xlfn.LET(
_xlpm.candidatos,_xlfn._xlws.FILTER(#REF!,(#REF!=B932)*(#REF!=G932)*(#REF!&gt;0)),
_xlpm.asignados,COUNTIF($J$1:J931,_xlpm.candidatos),
INDEX(_xlpm.candidatos,MATCH(MIN(_xlpm.asignados),_xlpm.asignados,0))
)))</f>
        <v>#REF!</v>
      </c>
      <c r="K932" t="e">
        <f>COUNTIFS(#REF!,B932,#REF!,G932,#REF!,"&gt;0")</f>
        <v>#REF!</v>
      </c>
      <c r="L932" t="e">
        <f t="shared" si="14"/>
        <v>#REF!</v>
      </c>
    </row>
    <row r="933" spans="10:12">
      <c r="J933" t="e" cm="1">
        <f t="array" ref="J933">IF(L933="Sin candidato","Sin candidato",
IF(L933="Directa",
INDEX(_xlfn._xlws.FILTER(#REF!,(#REF!=B933)*(#REF!=G933)*(#REF!&gt;0)),1),
_xlfn.LET(
_xlpm.candidatos,_xlfn._xlws.FILTER(#REF!,(#REF!=B933)*(#REF!=G933)*(#REF!&gt;0)),
_xlpm.asignados,COUNTIF($J$1:J932,_xlpm.candidatos),
INDEX(_xlpm.candidatos,MATCH(MIN(_xlpm.asignados),_xlpm.asignados,0))
)))</f>
        <v>#REF!</v>
      </c>
      <c r="K933" t="e">
        <f>COUNTIFS(#REF!,B933,#REF!,G933,#REF!,"&gt;0")</f>
        <v>#REF!</v>
      </c>
      <c r="L933" t="e">
        <f t="shared" si="14"/>
        <v>#REF!</v>
      </c>
    </row>
    <row r="934" spans="10:12">
      <c r="J934" t="e" cm="1">
        <f t="array" ref="J934">IF(L934="Sin candidato","Sin candidato",
IF(L934="Directa",
INDEX(_xlfn._xlws.FILTER(#REF!,(#REF!=B934)*(#REF!=G934)*(#REF!&gt;0)),1),
_xlfn.LET(
_xlpm.candidatos,_xlfn._xlws.FILTER(#REF!,(#REF!=B934)*(#REF!=G934)*(#REF!&gt;0)),
_xlpm.asignados,COUNTIF($J$1:J933,_xlpm.candidatos),
INDEX(_xlpm.candidatos,MATCH(MIN(_xlpm.asignados),_xlpm.asignados,0))
)))</f>
        <v>#REF!</v>
      </c>
      <c r="K934" t="e">
        <f>COUNTIFS(#REF!,B934,#REF!,G934,#REF!,"&gt;0")</f>
        <v>#REF!</v>
      </c>
      <c r="L934" t="e">
        <f t="shared" si="14"/>
        <v>#REF!</v>
      </c>
    </row>
    <row r="935" spans="10:12">
      <c r="J935" t="e" cm="1">
        <f t="array" ref="J935">IF(L935="Sin candidato","Sin candidato",
IF(L935="Directa",
INDEX(_xlfn._xlws.FILTER(#REF!,(#REF!=B935)*(#REF!=G935)*(#REF!&gt;0)),1),
_xlfn.LET(
_xlpm.candidatos,_xlfn._xlws.FILTER(#REF!,(#REF!=B935)*(#REF!=G935)*(#REF!&gt;0)),
_xlpm.asignados,COUNTIF($J$1:J934,_xlpm.candidatos),
INDEX(_xlpm.candidatos,MATCH(MIN(_xlpm.asignados),_xlpm.asignados,0))
)))</f>
        <v>#REF!</v>
      </c>
      <c r="K935" t="e">
        <f>COUNTIFS(#REF!,B935,#REF!,G935,#REF!,"&gt;0")</f>
        <v>#REF!</v>
      </c>
      <c r="L935" t="e">
        <f t="shared" si="14"/>
        <v>#REF!</v>
      </c>
    </row>
    <row r="936" spans="10:12">
      <c r="J936" t="e" cm="1">
        <f t="array" ref="J936">IF(L936="Sin candidato","Sin candidato",
IF(L936="Directa",
INDEX(_xlfn._xlws.FILTER(#REF!,(#REF!=B936)*(#REF!=G936)*(#REF!&gt;0)),1),
_xlfn.LET(
_xlpm.candidatos,_xlfn._xlws.FILTER(#REF!,(#REF!=B936)*(#REF!=G936)*(#REF!&gt;0)),
_xlpm.asignados,COUNTIF($J$1:J935,_xlpm.candidatos),
INDEX(_xlpm.candidatos,MATCH(MIN(_xlpm.asignados),_xlpm.asignados,0))
)))</f>
        <v>#REF!</v>
      </c>
      <c r="K936" t="e">
        <f>COUNTIFS(#REF!,B936,#REF!,G936,#REF!,"&gt;0")</f>
        <v>#REF!</v>
      </c>
      <c r="L936" t="e">
        <f t="shared" si="14"/>
        <v>#REF!</v>
      </c>
    </row>
    <row r="937" spans="10:12">
      <c r="J937" t="e" cm="1">
        <f t="array" ref="J937">IF(L937="Sin candidato","Sin candidato",
IF(L937="Directa",
INDEX(_xlfn._xlws.FILTER(#REF!,(#REF!=B937)*(#REF!=G937)*(#REF!&gt;0)),1),
_xlfn.LET(
_xlpm.candidatos,_xlfn._xlws.FILTER(#REF!,(#REF!=B937)*(#REF!=G937)*(#REF!&gt;0)),
_xlpm.asignados,COUNTIF($J$1:J936,_xlpm.candidatos),
INDEX(_xlpm.candidatos,MATCH(MIN(_xlpm.asignados),_xlpm.asignados,0))
)))</f>
        <v>#REF!</v>
      </c>
      <c r="K937" t="e">
        <f>COUNTIFS(#REF!,B937,#REF!,G937,#REF!,"&gt;0")</f>
        <v>#REF!</v>
      </c>
      <c r="L937" t="e">
        <f t="shared" si="14"/>
        <v>#REF!</v>
      </c>
    </row>
    <row r="938" spans="10:12">
      <c r="J938" t="e" cm="1">
        <f t="array" ref="J938">IF(L938="Sin candidato","Sin candidato",
IF(L938="Directa",
INDEX(_xlfn._xlws.FILTER(#REF!,(#REF!=B938)*(#REF!=G938)*(#REF!&gt;0)),1),
_xlfn.LET(
_xlpm.candidatos,_xlfn._xlws.FILTER(#REF!,(#REF!=B938)*(#REF!=G938)*(#REF!&gt;0)),
_xlpm.asignados,COUNTIF($J$1:J937,_xlpm.candidatos),
INDEX(_xlpm.candidatos,MATCH(MIN(_xlpm.asignados),_xlpm.asignados,0))
)))</f>
        <v>#REF!</v>
      </c>
      <c r="K938" t="e">
        <f>COUNTIFS(#REF!,B938,#REF!,G938,#REF!,"&gt;0")</f>
        <v>#REF!</v>
      </c>
      <c r="L938" t="e">
        <f t="shared" si="14"/>
        <v>#REF!</v>
      </c>
    </row>
    <row r="939" spans="10:12">
      <c r="J939" t="e" cm="1">
        <f t="array" ref="J939">IF(L939="Sin candidato","Sin candidato",
IF(L939="Directa",
INDEX(_xlfn._xlws.FILTER(#REF!,(#REF!=B939)*(#REF!=G939)*(#REF!&gt;0)),1),
_xlfn.LET(
_xlpm.candidatos,_xlfn._xlws.FILTER(#REF!,(#REF!=B939)*(#REF!=G939)*(#REF!&gt;0)),
_xlpm.asignados,COUNTIF($J$1:J938,_xlpm.candidatos),
INDEX(_xlpm.candidatos,MATCH(MIN(_xlpm.asignados),_xlpm.asignados,0))
)))</f>
        <v>#REF!</v>
      </c>
      <c r="K939" t="e">
        <f>COUNTIFS(#REF!,B939,#REF!,G939,#REF!,"&gt;0")</f>
        <v>#REF!</v>
      </c>
      <c r="L939" t="e">
        <f t="shared" si="14"/>
        <v>#REF!</v>
      </c>
    </row>
    <row r="940" spans="10:12">
      <c r="J940" t="e" cm="1">
        <f t="array" ref="J940">IF(L940="Sin candidato","Sin candidato",
IF(L940="Directa",
INDEX(_xlfn._xlws.FILTER(#REF!,(#REF!=B940)*(#REF!=G940)*(#REF!&gt;0)),1),
_xlfn.LET(
_xlpm.candidatos,_xlfn._xlws.FILTER(#REF!,(#REF!=B940)*(#REF!=G940)*(#REF!&gt;0)),
_xlpm.asignados,COUNTIF($J$1:J939,_xlpm.candidatos),
INDEX(_xlpm.candidatos,MATCH(MIN(_xlpm.asignados),_xlpm.asignados,0))
)))</f>
        <v>#REF!</v>
      </c>
      <c r="K940" t="e">
        <f>COUNTIFS(#REF!,B940,#REF!,G940,#REF!,"&gt;0")</f>
        <v>#REF!</v>
      </c>
      <c r="L940" t="e">
        <f t="shared" si="14"/>
        <v>#REF!</v>
      </c>
    </row>
    <row r="941" spans="10:12">
      <c r="J941" t="e" cm="1">
        <f t="array" ref="J941">IF(L941="Sin candidato","Sin candidato",
IF(L941="Directa",
INDEX(_xlfn._xlws.FILTER(#REF!,(#REF!=B941)*(#REF!=G941)*(#REF!&gt;0)),1),
_xlfn.LET(
_xlpm.candidatos,_xlfn._xlws.FILTER(#REF!,(#REF!=B941)*(#REF!=G941)*(#REF!&gt;0)),
_xlpm.asignados,COUNTIF($J$1:J940,_xlpm.candidatos),
INDEX(_xlpm.candidatos,MATCH(MIN(_xlpm.asignados),_xlpm.asignados,0))
)))</f>
        <v>#REF!</v>
      </c>
      <c r="K941" t="e">
        <f>COUNTIFS(#REF!,B941,#REF!,G941,#REF!,"&gt;0")</f>
        <v>#REF!</v>
      </c>
      <c r="L941" t="e">
        <f t="shared" si="14"/>
        <v>#REF!</v>
      </c>
    </row>
    <row r="942" spans="10:12">
      <c r="J942" t="e" cm="1">
        <f t="array" ref="J942">IF(L942="Sin candidato","Sin candidato",
IF(L942="Directa",
INDEX(_xlfn._xlws.FILTER(#REF!,(#REF!=B942)*(#REF!=G942)*(#REF!&gt;0)),1),
_xlfn.LET(
_xlpm.candidatos,_xlfn._xlws.FILTER(#REF!,(#REF!=B942)*(#REF!=G942)*(#REF!&gt;0)),
_xlpm.asignados,COUNTIF($J$1:J941,_xlpm.candidatos),
INDEX(_xlpm.candidatos,MATCH(MIN(_xlpm.asignados),_xlpm.asignados,0))
)))</f>
        <v>#REF!</v>
      </c>
      <c r="K942" t="e">
        <f>COUNTIFS(#REF!,B942,#REF!,G942,#REF!,"&gt;0")</f>
        <v>#REF!</v>
      </c>
      <c r="L942" t="e">
        <f t="shared" si="14"/>
        <v>#REF!</v>
      </c>
    </row>
    <row r="943" spans="10:12">
      <c r="J943" t="e" cm="1">
        <f t="array" ref="J943">IF(L943="Sin candidato","Sin candidato",
IF(L943="Directa",
INDEX(_xlfn._xlws.FILTER(#REF!,(#REF!=B943)*(#REF!=G943)*(#REF!&gt;0)),1),
_xlfn.LET(
_xlpm.candidatos,_xlfn._xlws.FILTER(#REF!,(#REF!=B943)*(#REF!=G943)*(#REF!&gt;0)),
_xlpm.asignados,COUNTIF($J$1:J942,_xlpm.candidatos),
INDEX(_xlpm.candidatos,MATCH(MIN(_xlpm.asignados),_xlpm.asignados,0))
)))</f>
        <v>#REF!</v>
      </c>
      <c r="K943" t="e">
        <f>COUNTIFS(#REF!,B943,#REF!,G943,#REF!,"&gt;0")</f>
        <v>#REF!</v>
      </c>
      <c r="L943" t="e">
        <f t="shared" si="14"/>
        <v>#REF!</v>
      </c>
    </row>
    <row r="944" spans="10:12">
      <c r="J944" t="e" cm="1">
        <f t="array" ref="J944">IF(L944="Sin candidato","Sin candidato",
IF(L944="Directa",
INDEX(_xlfn._xlws.FILTER(#REF!,(#REF!=B944)*(#REF!=G944)*(#REF!&gt;0)),1),
_xlfn.LET(
_xlpm.candidatos,_xlfn._xlws.FILTER(#REF!,(#REF!=B944)*(#REF!=G944)*(#REF!&gt;0)),
_xlpm.asignados,COUNTIF($J$1:J943,_xlpm.candidatos),
INDEX(_xlpm.candidatos,MATCH(MIN(_xlpm.asignados),_xlpm.asignados,0))
)))</f>
        <v>#REF!</v>
      </c>
      <c r="K944" t="e">
        <f>COUNTIFS(#REF!,B944,#REF!,G944,#REF!,"&gt;0")</f>
        <v>#REF!</v>
      </c>
      <c r="L944" t="e">
        <f t="shared" si="14"/>
        <v>#REF!</v>
      </c>
    </row>
    <row r="945" spans="10:12">
      <c r="J945" t="e" cm="1">
        <f t="array" ref="J945">IF(L945="Sin candidato","Sin candidato",
IF(L945="Directa",
INDEX(_xlfn._xlws.FILTER(#REF!,(#REF!=B945)*(#REF!=G945)*(#REF!&gt;0)),1),
_xlfn.LET(
_xlpm.candidatos,_xlfn._xlws.FILTER(#REF!,(#REF!=B945)*(#REF!=G945)*(#REF!&gt;0)),
_xlpm.asignados,COUNTIF($J$1:J944,_xlpm.candidatos),
INDEX(_xlpm.candidatos,MATCH(MIN(_xlpm.asignados),_xlpm.asignados,0))
)))</f>
        <v>#REF!</v>
      </c>
      <c r="K945" t="e">
        <f>COUNTIFS(#REF!,B945,#REF!,G945,#REF!,"&gt;0")</f>
        <v>#REF!</v>
      </c>
      <c r="L945" t="e">
        <f t="shared" si="14"/>
        <v>#REF!</v>
      </c>
    </row>
    <row r="946" spans="10:12">
      <c r="J946" t="e" cm="1">
        <f t="array" ref="J946">IF(L946="Sin candidato","Sin candidato",
IF(L946="Directa",
INDEX(_xlfn._xlws.FILTER(#REF!,(#REF!=B946)*(#REF!=G946)*(#REF!&gt;0)),1),
_xlfn.LET(
_xlpm.candidatos,_xlfn._xlws.FILTER(#REF!,(#REF!=B946)*(#REF!=G946)*(#REF!&gt;0)),
_xlpm.asignados,COUNTIF($J$1:J945,_xlpm.candidatos),
INDEX(_xlpm.candidatos,MATCH(MIN(_xlpm.asignados),_xlpm.asignados,0))
)))</f>
        <v>#REF!</v>
      </c>
      <c r="K946" t="e">
        <f>COUNTIFS(#REF!,B946,#REF!,G946,#REF!,"&gt;0")</f>
        <v>#REF!</v>
      </c>
      <c r="L946" t="e">
        <f t="shared" si="14"/>
        <v>#REF!</v>
      </c>
    </row>
    <row r="947" spans="10:12">
      <c r="J947" t="e" cm="1">
        <f t="array" ref="J947">IF(L947="Sin candidato","Sin candidato",
IF(L947="Directa",
INDEX(_xlfn._xlws.FILTER(#REF!,(#REF!=B947)*(#REF!=G947)*(#REF!&gt;0)),1),
_xlfn.LET(
_xlpm.candidatos,_xlfn._xlws.FILTER(#REF!,(#REF!=B947)*(#REF!=G947)*(#REF!&gt;0)),
_xlpm.asignados,COUNTIF($J$1:J946,_xlpm.candidatos),
INDEX(_xlpm.candidatos,MATCH(MIN(_xlpm.asignados),_xlpm.asignados,0))
)))</f>
        <v>#REF!</v>
      </c>
      <c r="K947" t="e">
        <f>COUNTIFS(#REF!,B947,#REF!,G947,#REF!,"&gt;0")</f>
        <v>#REF!</v>
      </c>
      <c r="L947" t="e">
        <f t="shared" si="14"/>
        <v>#REF!</v>
      </c>
    </row>
    <row r="948" spans="10:12">
      <c r="J948" t="e" cm="1">
        <f t="array" ref="J948">IF(L948="Sin candidato","Sin candidato",
IF(L948="Directa",
INDEX(_xlfn._xlws.FILTER(#REF!,(#REF!=B948)*(#REF!=G948)*(#REF!&gt;0)),1),
_xlfn.LET(
_xlpm.candidatos,_xlfn._xlws.FILTER(#REF!,(#REF!=B948)*(#REF!=G948)*(#REF!&gt;0)),
_xlpm.asignados,COUNTIF($J$1:J947,_xlpm.candidatos),
INDEX(_xlpm.candidatos,MATCH(MIN(_xlpm.asignados),_xlpm.asignados,0))
)))</f>
        <v>#REF!</v>
      </c>
      <c r="K948" t="e">
        <f>COUNTIFS(#REF!,B948,#REF!,G948,#REF!,"&gt;0")</f>
        <v>#REF!</v>
      </c>
      <c r="L948" t="e">
        <f t="shared" si="14"/>
        <v>#REF!</v>
      </c>
    </row>
    <row r="949" spans="10:12">
      <c r="J949" t="e" cm="1">
        <f t="array" ref="J949">IF(L949="Sin candidato","Sin candidato",
IF(L949="Directa",
INDEX(_xlfn._xlws.FILTER(#REF!,(#REF!=B949)*(#REF!=G949)*(#REF!&gt;0)),1),
_xlfn.LET(
_xlpm.candidatos,_xlfn._xlws.FILTER(#REF!,(#REF!=B949)*(#REF!=G949)*(#REF!&gt;0)),
_xlpm.asignados,COUNTIF($J$1:J948,_xlpm.candidatos),
INDEX(_xlpm.candidatos,MATCH(MIN(_xlpm.asignados),_xlpm.asignados,0))
)))</f>
        <v>#REF!</v>
      </c>
      <c r="K949" t="e">
        <f>COUNTIFS(#REF!,B949,#REF!,G949,#REF!,"&gt;0")</f>
        <v>#REF!</v>
      </c>
      <c r="L949" t="e">
        <f t="shared" si="14"/>
        <v>#REF!</v>
      </c>
    </row>
    <row r="950" spans="10:12">
      <c r="J950" t="e" cm="1">
        <f t="array" ref="J950">IF(L950="Sin candidato","Sin candidato",
IF(L950="Directa",
INDEX(_xlfn._xlws.FILTER(#REF!,(#REF!=B950)*(#REF!=G950)*(#REF!&gt;0)),1),
_xlfn.LET(
_xlpm.candidatos,_xlfn._xlws.FILTER(#REF!,(#REF!=B950)*(#REF!=G950)*(#REF!&gt;0)),
_xlpm.asignados,COUNTIF($J$1:J949,_xlpm.candidatos),
INDEX(_xlpm.candidatos,MATCH(MIN(_xlpm.asignados),_xlpm.asignados,0))
)))</f>
        <v>#REF!</v>
      </c>
      <c r="K950" t="e">
        <f>COUNTIFS(#REF!,B950,#REF!,G950,#REF!,"&gt;0")</f>
        <v>#REF!</v>
      </c>
      <c r="L950" t="e">
        <f t="shared" si="14"/>
        <v>#REF!</v>
      </c>
    </row>
    <row r="951" spans="10:12">
      <c r="J951" t="e" cm="1">
        <f t="array" ref="J951">IF(L951="Sin candidato","Sin candidato",
IF(L951="Directa",
INDEX(_xlfn._xlws.FILTER(#REF!,(#REF!=B951)*(#REF!=G951)*(#REF!&gt;0)),1),
_xlfn.LET(
_xlpm.candidatos,_xlfn._xlws.FILTER(#REF!,(#REF!=B951)*(#REF!=G951)*(#REF!&gt;0)),
_xlpm.asignados,COUNTIF($J$1:J950,_xlpm.candidatos),
INDEX(_xlpm.candidatos,MATCH(MIN(_xlpm.asignados),_xlpm.asignados,0))
)))</f>
        <v>#REF!</v>
      </c>
      <c r="K951" t="e">
        <f>COUNTIFS(#REF!,B951,#REF!,G951,#REF!,"&gt;0")</f>
        <v>#REF!</v>
      </c>
      <c r="L951" t="e">
        <f t="shared" si="14"/>
        <v>#REF!</v>
      </c>
    </row>
    <row r="952" spans="10:12">
      <c r="J952" t="e" cm="1">
        <f t="array" ref="J952">IF(L952="Sin candidato","Sin candidato",
IF(L952="Directa",
INDEX(_xlfn._xlws.FILTER(#REF!,(#REF!=B952)*(#REF!=G952)*(#REF!&gt;0)),1),
_xlfn.LET(
_xlpm.candidatos,_xlfn._xlws.FILTER(#REF!,(#REF!=B952)*(#REF!=G952)*(#REF!&gt;0)),
_xlpm.asignados,COUNTIF($J$1:J951,_xlpm.candidatos),
INDEX(_xlpm.candidatos,MATCH(MIN(_xlpm.asignados),_xlpm.asignados,0))
)))</f>
        <v>#REF!</v>
      </c>
      <c r="K952" t="e">
        <f>COUNTIFS(#REF!,B952,#REF!,G952,#REF!,"&gt;0")</f>
        <v>#REF!</v>
      </c>
      <c r="L952" t="e">
        <f t="shared" si="14"/>
        <v>#REF!</v>
      </c>
    </row>
    <row r="953" spans="10:12">
      <c r="J953" t="e" cm="1">
        <f t="array" ref="J953">IF(L953="Sin candidato","Sin candidato",
IF(L953="Directa",
INDEX(_xlfn._xlws.FILTER(#REF!,(#REF!=B953)*(#REF!=G953)*(#REF!&gt;0)),1),
_xlfn.LET(
_xlpm.candidatos,_xlfn._xlws.FILTER(#REF!,(#REF!=B953)*(#REF!=G953)*(#REF!&gt;0)),
_xlpm.asignados,COUNTIF($J$1:J952,_xlpm.candidatos),
INDEX(_xlpm.candidatos,MATCH(MIN(_xlpm.asignados),_xlpm.asignados,0))
)))</f>
        <v>#REF!</v>
      </c>
      <c r="K953" t="e">
        <f>COUNTIFS(#REF!,B953,#REF!,G953,#REF!,"&gt;0")</f>
        <v>#REF!</v>
      </c>
      <c r="L953" t="e">
        <f t="shared" si="14"/>
        <v>#REF!</v>
      </c>
    </row>
    <row r="954" spans="10:12">
      <c r="J954" t="e" cm="1">
        <f t="array" ref="J954">IF(L954="Sin candidato","Sin candidato",
IF(L954="Directa",
INDEX(_xlfn._xlws.FILTER(#REF!,(#REF!=B954)*(#REF!=G954)*(#REF!&gt;0)),1),
_xlfn.LET(
_xlpm.candidatos,_xlfn._xlws.FILTER(#REF!,(#REF!=B954)*(#REF!=G954)*(#REF!&gt;0)),
_xlpm.asignados,COUNTIF($J$1:J953,_xlpm.candidatos),
INDEX(_xlpm.candidatos,MATCH(MIN(_xlpm.asignados),_xlpm.asignados,0))
)))</f>
        <v>#REF!</v>
      </c>
      <c r="K954" t="e">
        <f>COUNTIFS(#REF!,B954,#REF!,G954,#REF!,"&gt;0")</f>
        <v>#REF!</v>
      </c>
      <c r="L954" t="e">
        <f t="shared" si="14"/>
        <v>#REF!</v>
      </c>
    </row>
    <row r="955" spans="10:12">
      <c r="J955" t="e" cm="1">
        <f t="array" ref="J955">IF(L955="Sin candidato","Sin candidato",
IF(L955="Directa",
INDEX(_xlfn._xlws.FILTER(#REF!,(#REF!=B955)*(#REF!=G955)*(#REF!&gt;0)),1),
_xlfn.LET(
_xlpm.candidatos,_xlfn._xlws.FILTER(#REF!,(#REF!=B955)*(#REF!=G955)*(#REF!&gt;0)),
_xlpm.asignados,COUNTIF($J$1:J954,_xlpm.candidatos),
INDEX(_xlpm.candidatos,MATCH(MIN(_xlpm.asignados),_xlpm.asignados,0))
)))</f>
        <v>#REF!</v>
      </c>
      <c r="K955" t="e">
        <f>COUNTIFS(#REF!,B955,#REF!,G955,#REF!,"&gt;0")</f>
        <v>#REF!</v>
      </c>
      <c r="L955" t="e">
        <f t="shared" si="14"/>
        <v>#REF!</v>
      </c>
    </row>
    <row r="956" spans="10:12">
      <c r="J956" t="e" cm="1">
        <f t="array" ref="J956">IF(L956="Sin candidato","Sin candidato",
IF(L956="Directa",
INDEX(_xlfn._xlws.FILTER(#REF!,(#REF!=B956)*(#REF!=G956)*(#REF!&gt;0)),1),
_xlfn.LET(
_xlpm.candidatos,_xlfn._xlws.FILTER(#REF!,(#REF!=B956)*(#REF!=G956)*(#REF!&gt;0)),
_xlpm.asignados,COUNTIF($J$1:J955,_xlpm.candidatos),
INDEX(_xlpm.candidatos,MATCH(MIN(_xlpm.asignados),_xlpm.asignados,0))
)))</f>
        <v>#REF!</v>
      </c>
      <c r="K956" t="e">
        <f>COUNTIFS(#REF!,B956,#REF!,G956,#REF!,"&gt;0")</f>
        <v>#REF!</v>
      </c>
      <c r="L956" t="e">
        <f t="shared" si="14"/>
        <v>#REF!</v>
      </c>
    </row>
    <row r="957" spans="10:12">
      <c r="J957" t="e" cm="1">
        <f t="array" ref="J957">IF(L957="Sin candidato","Sin candidato",
IF(L957="Directa",
INDEX(_xlfn._xlws.FILTER(#REF!,(#REF!=B957)*(#REF!=G957)*(#REF!&gt;0)),1),
_xlfn.LET(
_xlpm.candidatos,_xlfn._xlws.FILTER(#REF!,(#REF!=B957)*(#REF!=G957)*(#REF!&gt;0)),
_xlpm.asignados,COUNTIF($J$1:J956,_xlpm.candidatos),
INDEX(_xlpm.candidatos,MATCH(MIN(_xlpm.asignados),_xlpm.asignados,0))
)))</f>
        <v>#REF!</v>
      </c>
      <c r="K957" t="e">
        <f>COUNTIFS(#REF!,B957,#REF!,G957,#REF!,"&gt;0")</f>
        <v>#REF!</v>
      </c>
      <c r="L957" t="e">
        <f t="shared" si="14"/>
        <v>#REF!</v>
      </c>
    </row>
    <row r="958" spans="10:12">
      <c r="J958" t="e" cm="1">
        <f t="array" ref="J958">IF(L958="Sin candidato","Sin candidato",
IF(L958="Directa",
INDEX(_xlfn._xlws.FILTER(#REF!,(#REF!=B958)*(#REF!=G958)*(#REF!&gt;0)),1),
_xlfn.LET(
_xlpm.candidatos,_xlfn._xlws.FILTER(#REF!,(#REF!=B958)*(#REF!=G958)*(#REF!&gt;0)),
_xlpm.asignados,COUNTIF($J$1:J957,_xlpm.candidatos),
INDEX(_xlpm.candidatos,MATCH(MIN(_xlpm.asignados),_xlpm.asignados,0))
)))</f>
        <v>#REF!</v>
      </c>
      <c r="K958" t="e">
        <f>COUNTIFS(#REF!,B958,#REF!,G958,#REF!,"&gt;0")</f>
        <v>#REF!</v>
      </c>
      <c r="L958" t="e">
        <f t="shared" si="14"/>
        <v>#REF!</v>
      </c>
    </row>
    <row r="959" spans="10:12">
      <c r="J959" t="e" cm="1">
        <f t="array" ref="J959">IF(L959="Sin candidato","Sin candidato",
IF(L959="Directa",
INDEX(_xlfn._xlws.FILTER(#REF!,(#REF!=B959)*(#REF!=G959)*(#REF!&gt;0)),1),
_xlfn.LET(
_xlpm.candidatos,_xlfn._xlws.FILTER(#REF!,(#REF!=B959)*(#REF!=G959)*(#REF!&gt;0)),
_xlpm.asignados,COUNTIF($J$1:J958,_xlpm.candidatos),
INDEX(_xlpm.candidatos,MATCH(MIN(_xlpm.asignados),_xlpm.asignados,0))
)))</f>
        <v>#REF!</v>
      </c>
      <c r="K959" t="e">
        <f>COUNTIFS(#REF!,B959,#REF!,G959,#REF!,"&gt;0")</f>
        <v>#REF!</v>
      </c>
      <c r="L959" t="e">
        <f t="shared" si="14"/>
        <v>#REF!</v>
      </c>
    </row>
    <row r="960" spans="10:12">
      <c r="J960" t="e" cm="1">
        <f t="array" ref="J960">IF(L960="Sin candidato","Sin candidato",
IF(L960="Directa",
INDEX(_xlfn._xlws.FILTER(#REF!,(#REF!=B960)*(#REF!=G960)*(#REF!&gt;0)),1),
_xlfn.LET(
_xlpm.candidatos,_xlfn._xlws.FILTER(#REF!,(#REF!=B960)*(#REF!=G960)*(#REF!&gt;0)),
_xlpm.asignados,COUNTIF($J$1:J959,_xlpm.candidatos),
INDEX(_xlpm.candidatos,MATCH(MIN(_xlpm.asignados),_xlpm.asignados,0))
)))</f>
        <v>#REF!</v>
      </c>
      <c r="K960" t="e">
        <f>COUNTIFS(#REF!,B960,#REF!,G960,#REF!,"&gt;0")</f>
        <v>#REF!</v>
      </c>
      <c r="L960" t="e">
        <f t="shared" si="14"/>
        <v>#REF!</v>
      </c>
    </row>
    <row r="961" spans="10:12">
      <c r="J961" t="e" cm="1">
        <f t="array" ref="J961">IF(L961="Sin candidato","Sin candidato",
IF(L961="Directa",
INDEX(_xlfn._xlws.FILTER(#REF!,(#REF!=B961)*(#REF!=G961)*(#REF!&gt;0)),1),
_xlfn.LET(
_xlpm.candidatos,_xlfn._xlws.FILTER(#REF!,(#REF!=B961)*(#REF!=G961)*(#REF!&gt;0)),
_xlpm.asignados,COUNTIF($J$1:J960,_xlpm.candidatos),
INDEX(_xlpm.candidatos,MATCH(MIN(_xlpm.asignados),_xlpm.asignados,0))
)))</f>
        <v>#REF!</v>
      </c>
      <c r="K961" t="e">
        <f>COUNTIFS(#REF!,B961,#REF!,G961,#REF!,"&gt;0")</f>
        <v>#REF!</v>
      </c>
      <c r="L961" t="e">
        <f t="shared" si="14"/>
        <v>#REF!</v>
      </c>
    </row>
    <row r="962" spans="10:12">
      <c r="J962" t="e" cm="1">
        <f t="array" ref="J962">IF(L962="Sin candidato","Sin candidato",
IF(L962="Directa",
INDEX(_xlfn._xlws.FILTER(#REF!,(#REF!=B962)*(#REF!=G962)*(#REF!&gt;0)),1),
_xlfn.LET(
_xlpm.candidatos,_xlfn._xlws.FILTER(#REF!,(#REF!=B962)*(#REF!=G962)*(#REF!&gt;0)),
_xlpm.asignados,COUNTIF($J$1:J961,_xlpm.candidatos),
INDEX(_xlpm.candidatos,MATCH(MIN(_xlpm.asignados),_xlpm.asignados,0))
)))</f>
        <v>#REF!</v>
      </c>
      <c r="K962" t="e">
        <f>COUNTIFS(#REF!,B962,#REF!,G962,#REF!,"&gt;0")</f>
        <v>#REF!</v>
      </c>
      <c r="L962" t="e">
        <f t="shared" si="14"/>
        <v>#REF!</v>
      </c>
    </row>
    <row r="963" spans="10:12">
      <c r="J963" t="e" cm="1">
        <f t="array" ref="J963">IF(L963="Sin candidato","Sin candidato",
IF(L963="Directa",
INDEX(_xlfn._xlws.FILTER(#REF!,(#REF!=B963)*(#REF!=G963)*(#REF!&gt;0)),1),
_xlfn.LET(
_xlpm.candidatos,_xlfn._xlws.FILTER(#REF!,(#REF!=B963)*(#REF!=G963)*(#REF!&gt;0)),
_xlpm.asignados,COUNTIF($J$1:J962,_xlpm.candidatos),
INDEX(_xlpm.candidatos,MATCH(MIN(_xlpm.asignados),_xlpm.asignados,0))
)))</f>
        <v>#REF!</v>
      </c>
      <c r="K963" t="e">
        <f>COUNTIFS(#REF!,B963,#REF!,G963,#REF!,"&gt;0")</f>
        <v>#REF!</v>
      </c>
      <c r="L963" t="e">
        <f t="shared" ref="L963:L1000" si="15">IF(K963=0,"Sin candidato",IF(K963=1,"Directa","Balancear"))</f>
        <v>#REF!</v>
      </c>
    </row>
    <row r="964" spans="10:12">
      <c r="J964" t="e" cm="1">
        <f t="array" ref="J964">IF(L964="Sin candidato","Sin candidato",
IF(L964="Directa",
INDEX(_xlfn._xlws.FILTER(#REF!,(#REF!=B964)*(#REF!=G964)*(#REF!&gt;0)),1),
_xlfn.LET(
_xlpm.candidatos,_xlfn._xlws.FILTER(#REF!,(#REF!=B964)*(#REF!=G964)*(#REF!&gt;0)),
_xlpm.asignados,COUNTIF($J$1:J963,_xlpm.candidatos),
INDEX(_xlpm.candidatos,MATCH(MIN(_xlpm.asignados),_xlpm.asignados,0))
)))</f>
        <v>#REF!</v>
      </c>
      <c r="K964" t="e">
        <f>COUNTIFS(#REF!,B964,#REF!,G964,#REF!,"&gt;0")</f>
        <v>#REF!</v>
      </c>
      <c r="L964" t="e">
        <f t="shared" si="15"/>
        <v>#REF!</v>
      </c>
    </row>
    <row r="965" spans="10:12">
      <c r="J965" t="e" cm="1">
        <f t="array" ref="J965">IF(L965="Sin candidato","Sin candidato",
IF(L965="Directa",
INDEX(_xlfn._xlws.FILTER(#REF!,(#REF!=B965)*(#REF!=G965)*(#REF!&gt;0)),1),
_xlfn.LET(
_xlpm.candidatos,_xlfn._xlws.FILTER(#REF!,(#REF!=B965)*(#REF!=G965)*(#REF!&gt;0)),
_xlpm.asignados,COUNTIF($J$1:J964,_xlpm.candidatos),
INDEX(_xlpm.candidatos,MATCH(MIN(_xlpm.asignados),_xlpm.asignados,0))
)))</f>
        <v>#REF!</v>
      </c>
      <c r="K965" t="e">
        <f>COUNTIFS(#REF!,B965,#REF!,G965,#REF!,"&gt;0")</f>
        <v>#REF!</v>
      </c>
      <c r="L965" t="e">
        <f t="shared" si="15"/>
        <v>#REF!</v>
      </c>
    </row>
    <row r="966" spans="10:12">
      <c r="J966" t="e" cm="1">
        <f t="array" ref="J966">IF(L966="Sin candidato","Sin candidato",
IF(L966="Directa",
INDEX(_xlfn._xlws.FILTER(#REF!,(#REF!=B966)*(#REF!=G966)*(#REF!&gt;0)),1),
_xlfn.LET(
_xlpm.candidatos,_xlfn._xlws.FILTER(#REF!,(#REF!=B966)*(#REF!=G966)*(#REF!&gt;0)),
_xlpm.asignados,COUNTIF($J$1:J965,_xlpm.candidatos),
INDEX(_xlpm.candidatos,MATCH(MIN(_xlpm.asignados),_xlpm.asignados,0))
)))</f>
        <v>#REF!</v>
      </c>
      <c r="K966" t="e">
        <f>COUNTIFS(#REF!,B966,#REF!,G966,#REF!,"&gt;0")</f>
        <v>#REF!</v>
      </c>
      <c r="L966" t="e">
        <f t="shared" si="15"/>
        <v>#REF!</v>
      </c>
    </row>
    <row r="967" spans="10:12">
      <c r="J967" t="e" cm="1">
        <f t="array" ref="J967">IF(L967="Sin candidato","Sin candidato",
IF(L967="Directa",
INDEX(_xlfn._xlws.FILTER(#REF!,(#REF!=B967)*(#REF!=G967)*(#REF!&gt;0)),1),
_xlfn.LET(
_xlpm.candidatos,_xlfn._xlws.FILTER(#REF!,(#REF!=B967)*(#REF!=G967)*(#REF!&gt;0)),
_xlpm.asignados,COUNTIF($J$1:J966,_xlpm.candidatos),
INDEX(_xlpm.candidatos,MATCH(MIN(_xlpm.asignados),_xlpm.asignados,0))
)))</f>
        <v>#REF!</v>
      </c>
      <c r="K967" t="e">
        <f>COUNTIFS(#REF!,B967,#REF!,G967,#REF!,"&gt;0")</f>
        <v>#REF!</v>
      </c>
      <c r="L967" t="e">
        <f t="shared" si="15"/>
        <v>#REF!</v>
      </c>
    </row>
    <row r="968" spans="10:12">
      <c r="J968" t="e" cm="1">
        <f t="array" ref="J968">IF(L968="Sin candidato","Sin candidato",
IF(L968="Directa",
INDEX(_xlfn._xlws.FILTER(#REF!,(#REF!=B968)*(#REF!=G968)*(#REF!&gt;0)),1),
_xlfn.LET(
_xlpm.candidatos,_xlfn._xlws.FILTER(#REF!,(#REF!=B968)*(#REF!=G968)*(#REF!&gt;0)),
_xlpm.asignados,COUNTIF($J$1:J967,_xlpm.candidatos),
INDEX(_xlpm.candidatos,MATCH(MIN(_xlpm.asignados),_xlpm.asignados,0))
)))</f>
        <v>#REF!</v>
      </c>
      <c r="K968" t="e">
        <f>COUNTIFS(#REF!,B968,#REF!,G968,#REF!,"&gt;0")</f>
        <v>#REF!</v>
      </c>
      <c r="L968" t="e">
        <f t="shared" si="15"/>
        <v>#REF!</v>
      </c>
    </row>
    <row r="969" spans="10:12">
      <c r="J969" t="e" cm="1">
        <f t="array" ref="J969">IF(L969="Sin candidato","Sin candidato",
IF(L969="Directa",
INDEX(_xlfn._xlws.FILTER(#REF!,(#REF!=B969)*(#REF!=G969)*(#REF!&gt;0)),1),
_xlfn.LET(
_xlpm.candidatos,_xlfn._xlws.FILTER(#REF!,(#REF!=B969)*(#REF!=G969)*(#REF!&gt;0)),
_xlpm.asignados,COUNTIF($J$1:J968,_xlpm.candidatos),
INDEX(_xlpm.candidatos,MATCH(MIN(_xlpm.asignados),_xlpm.asignados,0))
)))</f>
        <v>#REF!</v>
      </c>
      <c r="K969" t="e">
        <f>COUNTIFS(#REF!,B969,#REF!,G969,#REF!,"&gt;0")</f>
        <v>#REF!</v>
      </c>
      <c r="L969" t="e">
        <f t="shared" si="15"/>
        <v>#REF!</v>
      </c>
    </row>
    <row r="970" spans="10:12">
      <c r="J970" t="e" cm="1">
        <f t="array" ref="J970">IF(L970="Sin candidato","Sin candidato",
IF(L970="Directa",
INDEX(_xlfn._xlws.FILTER(#REF!,(#REF!=B970)*(#REF!=G970)*(#REF!&gt;0)),1),
_xlfn.LET(
_xlpm.candidatos,_xlfn._xlws.FILTER(#REF!,(#REF!=B970)*(#REF!=G970)*(#REF!&gt;0)),
_xlpm.asignados,COUNTIF($J$1:J969,_xlpm.candidatos),
INDEX(_xlpm.candidatos,MATCH(MIN(_xlpm.asignados),_xlpm.asignados,0))
)))</f>
        <v>#REF!</v>
      </c>
      <c r="K970" t="e">
        <f>COUNTIFS(#REF!,B970,#REF!,G970,#REF!,"&gt;0")</f>
        <v>#REF!</v>
      </c>
      <c r="L970" t="e">
        <f t="shared" si="15"/>
        <v>#REF!</v>
      </c>
    </row>
    <row r="971" spans="10:12">
      <c r="J971" t="e" cm="1">
        <f t="array" ref="J971">IF(L971="Sin candidato","Sin candidato",
IF(L971="Directa",
INDEX(_xlfn._xlws.FILTER(#REF!,(#REF!=B971)*(#REF!=G971)*(#REF!&gt;0)),1),
_xlfn.LET(
_xlpm.candidatos,_xlfn._xlws.FILTER(#REF!,(#REF!=B971)*(#REF!=G971)*(#REF!&gt;0)),
_xlpm.asignados,COUNTIF($J$1:J970,_xlpm.candidatos),
INDEX(_xlpm.candidatos,MATCH(MIN(_xlpm.asignados),_xlpm.asignados,0))
)))</f>
        <v>#REF!</v>
      </c>
      <c r="K971" t="e">
        <f>COUNTIFS(#REF!,B971,#REF!,G971,#REF!,"&gt;0")</f>
        <v>#REF!</v>
      </c>
      <c r="L971" t="e">
        <f t="shared" si="15"/>
        <v>#REF!</v>
      </c>
    </row>
    <row r="972" spans="10:12">
      <c r="J972" t="e" cm="1">
        <f t="array" ref="J972">IF(L972="Sin candidato","Sin candidato",
IF(L972="Directa",
INDEX(_xlfn._xlws.FILTER(#REF!,(#REF!=B972)*(#REF!=G972)*(#REF!&gt;0)),1),
_xlfn.LET(
_xlpm.candidatos,_xlfn._xlws.FILTER(#REF!,(#REF!=B972)*(#REF!=G972)*(#REF!&gt;0)),
_xlpm.asignados,COUNTIF($J$1:J971,_xlpm.candidatos),
INDEX(_xlpm.candidatos,MATCH(MIN(_xlpm.asignados),_xlpm.asignados,0))
)))</f>
        <v>#REF!</v>
      </c>
      <c r="K972" t="e">
        <f>COUNTIFS(#REF!,B972,#REF!,G972,#REF!,"&gt;0")</f>
        <v>#REF!</v>
      </c>
      <c r="L972" t="e">
        <f t="shared" si="15"/>
        <v>#REF!</v>
      </c>
    </row>
    <row r="973" spans="10:12">
      <c r="J973" t="e" cm="1">
        <f t="array" ref="J973">IF(L973="Sin candidato","Sin candidato",
IF(L973="Directa",
INDEX(_xlfn._xlws.FILTER(#REF!,(#REF!=B973)*(#REF!=G973)*(#REF!&gt;0)),1),
_xlfn.LET(
_xlpm.candidatos,_xlfn._xlws.FILTER(#REF!,(#REF!=B973)*(#REF!=G973)*(#REF!&gt;0)),
_xlpm.asignados,COUNTIF($J$1:J972,_xlpm.candidatos),
INDEX(_xlpm.candidatos,MATCH(MIN(_xlpm.asignados),_xlpm.asignados,0))
)))</f>
        <v>#REF!</v>
      </c>
      <c r="K973" t="e">
        <f>COUNTIFS(#REF!,B973,#REF!,G973,#REF!,"&gt;0")</f>
        <v>#REF!</v>
      </c>
      <c r="L973" t="e">
        <f t="shared" si="15"/>
        <v>#REF!</v>
      </c>
    </row>
    <row r="974" spans="10:12">
      <c r="J974" t="e" cm="1">
        <f t="array" ref="J974">IF(L974="Sin candidato","Sin candidato",
IF(L974="Directa",
INDEX(_xlfn._xlws.FILTER(#REF!,(#REF!=B974)*(#REF!=G974)*(#REF!&gt;0)),1),
_xlfn.LET(
_xlpm.candidatos,_xlfn._xlws.FILTER(#REF!,(#REF!=B974)*(#REF!=G974)*(#REF!&gt;0)),
_xlpm.asignados,COUNTIF($J$1:J973,_xlpm.candidatos),
INDEX(_xlpm.candidatos,MATCH(MIN(_xlpm.asignados),_xlpm.asignados,0))
)))</f>
        <v>#REF!</v>
      </c>
      <c r="K974" t="e">
        <f>COUNTIFS(#REF!,B974,#REF!,G974,#REF!,"&gt;0")</f>
        <v>#REF!</v>
      </c>
      <c r="L974" t="e">
        <f t="shared" si="15"/>
        <v>#REF!</v>
      </c>
    </row>
    <row r="975" spans="10:12">
      <c r="J975" t="e" cm="1">
        <f t="array" ref="J975">IF(L975="Sin candidato","Sin candidato",
IF(L975="Directa",
INDEX(_xlfn._xlws.FILTER(#REF!,(#REF!=B975)*(#REF!=G975)*(#REF!&gt;0)),1),
_xlfn.LET(
_xlpm.candidatos,_xlfn._xlws.FILTER(#REF!,(#REF!=B975)*(#REF!=G975)*(#REF!&gt;0)),
_xlpm.asignados,COUNTIF($J$1:J974,_xlpm.candidatos),
INDEX(_xlpm.candidatos,MATCH(MIN(_xlpm.asignados),_xlpm.asignados,0))
)))</f>
        <v>#REF!</v>
      </c>
      <c r="K975" t="e">
        <f>COUNTIFS(#REF!,B975,#REF!,G975,#REF!,"&gt;0")</f>
        <v>#REF!</v>
      </c>
      <c r="L975" t="e">
        <f t="shared" si="15"/>
        <v>#REF!</v>
      </c>
    </row>
    <row r="976" spans="10:12">
      <c r="J976" t="e" cm="1">
        <f t="array" ref="J976">IF(L976="Sin candidato","Sin candidato",
IF(L976="Directa",
INDEX(_xlfn._xlws.FILTER(#REF!,(#REF!=B976)*(#REF!=G976)*(#REF!&gt;0)),1),
_xlfn.LET(
_xlpm.candidatos,_xlfn._xlws.FILTER(#REF!,(#REF!=B976)*(#REF!=G976)*(#REF!&gt;0)),
_xlpm.asignados,COUNTIF($J$1:J975,_xlpm.candidatos),
INDEX(_xlpm.candidatos,MATCH(MIN(_xlpm.asignados),_xlpm.asignados,0))
)))</f>
        <v>#REF!</v>
      </c>
      <c r="K976" t="e">
        <f>COUNTIFS(#REF!,B976,#REF!,G976,#REF!,"&gt;0")</f>
        <v>#REF!</v>
      </c>
      <c r="L976" t="e">
        <f t="shared" si="15"/>
        <v>#REF!</v>
      </c>
    </row>
    <row r="977" spans="10:12">
      <c r="J977" t="e" cm="1">
        <f t="array" ref="J977">IF(L977="Sin candidato","Sin candidato",
IF(L977="Directa",
INDEX(_xlfn._xlws.FILTER(#REF!,(#REF!=B977)*(#REF!=G977)*(#REF!&gt;0)),1),
_xlfn.LET(
_xlpm.candidatos,_xlfn._xlws.FILTER(#REF!,(#REF!=B977)*(#REF!=G977)*(#REF!&gt;0)),
_xlpm.asignados,COUNTIF($J$1:J976,_xlpm.candidatos),
INDEX(_xlpm.candidatos,MATCH(MIN(_xlpm.asignados),_xlpm.asignados,0))
)))</f>
        <v>#REF!</v>
      </c>
      <c r="K977" t="e">
        <f>COUNTIFS(#REF!,B977,#REF!,G977,#REF!,"&gt;0")</f>
        <v>#REF!</v>
      </c>
      <c r="L977" t="e">
        <f t="shared" si="15"/>
        <v>#REF!</v>
      </c>
    </row>
    <row r="978" spans="10:12">
      <c r="J978" t="e" cm="1">
        <f t="array" ref="J978">IF(L978="Sin candidato","Sin candidato",
IF(L978="Directa",
INDEX(_xlfn._xlws.FILTER(#REF!,(#REF!=B978)*(#REF!=G978)*(#REF!&gt;0)),1),
_xlfn.LET(
_xlpm.candidatos,_xlfn._xlws.FILTER(#REF!,(#REF!=B978)*(#REF!=G978)*(#REF!&gt;0)),
_xlpm.asignados,COUNTIF($J$1:J977,_xlpm.candidatos),
INDEX(_xlpm.candidatos,MATCH(MIN(_xlpm.asignados),_xlpm.asignados,0))
)))</f>
        <v>#REF!</v>
      </c>
      <c r="K978" t="e">
        <f>COUNTIFS(#REF!,B978,#REF!,G978,#REF!,"&gt;0")</f>
        <v>#REF!</v>
      </c>
      <c r="L978" t="e">
        <f t="shared" si="15"/>
        <v>#REF!</v>
      </c>
    </row>
    <row r="979" spans="10:12">
      <c r="J979" t="e" cm="1">
        <f t="array" ref="J979">IF(L979="Sin candidato","Sin candidato",
IF(L979="Directa",
INDEX(_xlfn._xlws.FILTER(#REF!,(#REF!=B979)*(#REF!=G979)*(#REF!&gt;0)),1),
_xlfn.LET(
_xlpm.candidatos,_xlfn._xlws.FILTER(#REF!,(#REF!=B979)*(#REF!=G979)*(#REF!&gt;0)),
_xlpm.asignados,COUNTIF($J$1:J978,_xlpm.candidatos),
INDEX(_xlpm.candidatos,MATCH(MIN(_xlpm.asignados),_xlpm.asignados,0))
)))</f>
        <v>#REF!</v>
      </c>
      <c r="K979" t="e">
        <f>COUNTIFS(#REF!,B979,#REF!,G979,#REF!,"&gt;0")</f>
        <v>#REF!</v>
      </c>
      <c r="L979" t="e">
        <f t="shared" si="15"/>
        <v>#REF!</v>
      </c>
    </row>
    <row r="980" spans="10:12">
      <c r="J980" t="e" cm="1">
        <f t="array" ref="J980">IF(L980="Sin candidato","Sin candidato",
IF(L980="Directa",
INDEX(_xlfn._xlws.FILTER(#REF!,(#REF!=B980)*(#REF!=G980)*(#REF!&gt;0)),1),
_xlfn.LET(
_xlpm.candidatos,_xlfn._xlws.FILTER(#REF!,(#REF!=B980)*(#REF!=G980)*(#REF!&gt;0)),
_xlpm.asignados,COUNTIF($J$1:J979,_xlpm.candidatos),
INDEX(_xlpm.candidatos,MATCH(MIN(_xlpm.asignados),_xlpm.asignados,0))
)))</f>
        <v>#REF!</v>
      </c>
      <c r="K980" t="e">
        <f>COUNTIFS(#REF!,B980,#REF!,G980,#REF!,"&gt;0")</f>
        <v>#REF!</v>
      </c>
      <c r="L980" t="e">
        <f t="shared" si="15"/>
        <v>#REF!</v>
      </c>
    </row>
    <row r="981" spans="10:12">
      <c r="J981" t="e" cm="1">
        <f t="array" ref="J981">IF(L981="Sin candidato","Sin candidato",
IF(L981="Directa",
INDEX(_xlfn._xlws.FILTER(#REF!,(#REF!=B981)*(#REF!=G981)*(#REF!&gt;0)),1),
_xlfn.LET(
_xlpm.candidatos,_xlfn._xlws.FILTER(#REF!,(#REF!=B981)*(#REF!=G981)*(#REF!&gt;0)),
_xlpm.asignados,COUNTIF($J$1:J980,_xlpm.candidatos),
INDEX(_xlpm.candidatos,MATCH(MIN(_xlpm.asignados),_xlpm.asignados,0))
)))</f>
        <v>#REF!</v>
      </c>
      <c r="K981" t="e">
        <f>COUNTIFS(#REF!,B981,#REF!,G981,#REF!,"&gt;0")</f>
        <v>#REF!</v>
      </c>
      <c r="L981" t="e">
        <f t="shared" si="15"/>
        <v>#REF!</v>
      </c>
    </row>
    <row r="982" spans="10:12">
      <c r="J982" t="e" cm="1">
        <f t="array" ref="J982">IF(L982="Sin candidato","Sin candidato",
IF(L982="Directa",
INDEX(_xlfn._xlws.FILTER(#REF!,(#REF!=B982)*(#REF!=G982)*(#REF!&gt;0)),1),
_xlfn.LET(
_xlpm.candidatos,_xlfn._xlws.FILTER(#REF!,(#REF!=B982)*(#REF!=G982)*(#REF!&gt;0)),
_xlpm.asignados,COUNTIF($J$1:J981,_xlpm.candidatos),
INDEX(_xlpm.candidatos,MATCH(MIN(_xlpm.asignados),_xlpm.asignados,0))
)))</f>
        <v>#REF!</v>
      </c>
      <c r="K982" t="e">
        <f>COUNTIFS(#REF!,B982,#REF!,G982,#REF!,"&gt;0")</f>
        <v>#REF!</v>
      </c>
      <c r="L982" t="e">
        <f t="shared" si="15"/>
        <v>#REF!</v>
      </c>
    </row>
    <row r="983" spans="10:12">
      <c r="J983" t="e" cm="1">
        <f t="array" ref="J983">IF(L983="Sin candidato","Sin candidato",
IF(L983="Directa",
INDEX(_xlfn._xlws.FILTER(#REF!,(#REF!=B983)*(#REF!=G983)*(#REF!&gt;0)),1),
_xlfn.LET(
_xlpm.candidatos,_xlfn._xlws.FILTER(#REF!,(#REF!=B983)*(#REF!=G983)*(#REF!&gt;0)),
_xlpm.asignados,COUNTIF($J$1:J982,_xlpm.candidatos),
INDEX(_xlpm.candidatos,MATCH(MIN(_xlpm.asignados),_xlpm.asignados,0))
)))</f>
        <v>#REF!</v>
      </c>
      <c r="K983" t="e">
        <f>COUNTIFS(#REF!,B983,#REF!,G983,#REF!,"&gt;0")</f>
        <v>#REF!</v>
      </c>
      <c r="L983" t="e">
        <f t="shared" si="15"/>
        <v>#REF!</v>
      </c>
    </row>
    <row r="984" spans="10:12">
      <c r="J984" t="e" cm="1">
        <f t="array" ref="J984">IF(L984="Sin candidato","Sin candidato",
IF(L984="Directa",
INDEX(_xlfn._xlws.FILTER(#REF!,(#REF!=B984)*(#REF!=G984)*(#REF!&gt;0)),1),
_xlfn.LET(
_xlpm.candidatos,_xlfn._xlws.FILTER(#REF!,(#REF!=B984)*(#REF!=G984)*(#REF!&gt;0)),
_xlpm.asignados,COUNTIF($J$1:J983,_xlpm.candidatos),
INDEX(_xlpm.candidatos,MATCH(MIN(_xlpm.asignados),_xlpm.asignados,0))
)))</f>
        <v>#REF!</v>
      </c>
      <c r="K984" t="e">
        <f>COUNTIFS(#REF!,B984,#REF!,G984,#REF!,"&gt;0")</f>
        <v>#REF!</v>
      </c>
      <c r="L984" t="e">
        <f t="shared" si="15"/>
        <v>#REF!</v>
      </c>
    </row>
    <row r="985" spans="10:12">
      <c r="J985" t="e" cm="1">
        <f t="array" ref="J985">IF(L985="Sin candidato","Sin candidato",
IF(L985="Directa",
INDEX(_xlfn._xlws.FILTER(#REF!,(#REF!=B985)*(#REF!=G985)*(#REF!&gt;0)),1),
_xlfn.LET(
_xlpm.candidatos,_xlfn._xlws.FILTER(#REF!,(#REF!=B985)*(#REF!=G985)*(#REF!&gt;0)),
_xlpm.asignados,COUNTIF($J$1:J984,_xlpm.candidatos),
INDEX(_xlpm.candidatos,MATCH(MIN(_xlpm.asignados),_xlpm.asignados,0))
)))</f>
        <v>#REF!</v>
      </c>
      <c r="K985" t="e">
        <f>COUNTIFS(#REF!,B985,#REF!,G985,#REF!,"&gt;0")</f>
        <v>#REF!</v>
      </c>
      <c r="L985" t="e">
        <f t="shared" si="15"/>
        <v>#REF!</v>
      </c>
    </row>
    <row r="986" spans="10:12">
      <c r="J986" t="e" cm="1">
        <f t="array" ref="J986">IF(L986="Sin candidato","Sin candidato",
IF(L986="Directa",
INDEX(_xlfn._xlws.FILTER(#REF!,(#REF!=B986)*(#REF!=G986)*(#REF!&gt;0)),1),
_xlfn.LET(
_xlpm.candidatos,_xlfn._xlws.FILTER(#REF!,(#REF!=B986)*(#REF!=G986)*(#REF!&gt;0)),
_xlpm.asignados,COUNTIF($J$1:J985,_xlpm.candidatos),
INDEX(_xlpm.candidatos,MATCH(MIN(_xlpm.asignados),_xlpm.asignados,0))
)))</f>
        <v>#REF!</v>
      </c>
      <c r="K986" t="e">
        <f>COUNTIFS(#REF!,B986,#REF!,G986,#REF!,"&gt;0")</f>
        <v>#REF!</v>
      </c>
      <c r="L986" t="e">
        <f t="shared" si="15"/>
        <v>#REF!</v>
      </c>
    </row>
    <row r="987" spans="10:12">
      <c r="J987" t="e" cm="1">
        <f t="array" ref="J987">IF(L987="Sin candidato","Sin candidato",
IF(L987="Directa",
INDEX(_xlfn._xlws.FILTER(#REF!,(#REF!=B987)*(#REF!=G987)*(#REF!&gt;0)),1),
_xlfn.LET(
_xlpm.candidatos,_xlfn._xlws.FILTER(#REF!,(#REF!=B987)*(#REF!=G987)*(#REF!&gt;0)),
_xlpm.asignados,COUNTIF($J$1:J986,_xlpm.candidatos),
INDEX(_xlpm.candidatos,MATCH(MIN(_xlpm.asignados),_xlpm.asignados,0))
)))</f>
        <v>#REF!</v>
      </c>
      <c r="K987" t="e">
        <f>COUNTIFS(#REF!,B987,#REF!,G987,#REF!,"&gt;0")</f>
        <v>#REF!</v>
      </c>
      <c r="L987" t="e">
        <f t="shared" si="15"/>
        <v>#REF!</v>
      </c>
    </row>
    <row r="988" spans="10:12">
      <c r="J988" t="e" cm="1">
        <f t="array" ref="J988">IF(L988="Sin candidato","Sin candidato",
IF(L988="Directa",
INDEX(_xlfn._xlws.FILTER(#REF!,(#REF!=B988)*(#REF!=G988)*(#REF!&gt;0)),1),
_xlfn.LET(
_xlpm.candidatos,_xlfn._xlws.FILTER(#REF!,(#REF!=B988)*(#REF!=G988)*(#REF!&gt;0)),
_xlpm.asignados,COUNTIF($J$1:J987,_xlpm.candidatos),
INDEX(_xlpm.candidatos,MATCH(MIN(_xlpm.asignados),_xlpm.asignados,0))
)))</f>
        <v>#REF!</v>
      </c>
      <c r="K988" t="e">
        <f>COUNTIFS(#REF!,B988,#REF!,G988,#REF!,"&gt;0")</f>
        <v>#REF!</v>
      </c>
      <c r="L988" t="e">
        <f t="shared" si="15"/>
        <v>#REF!</v>
      </c>
    </row>
    <row r="989" spans="10:12">
      <c r="J989" t="e" cm="1">
        <f t="array" ref="J989">IF(L989="Sin candidato","Sin candidato",
IF(L989="Directa",
INDEX(_xlfn._xlws.FILTER(#REF!,(#REF!=B989)*(#REF!=G989)*(#REF!&gt;0)),1),
_xlfn.LET(
_xlpm.candidatos,_xlfn._xlws.FILTER(#REF!,(#REF!=B989)*(#REF!=G989)*(#REF!&gt;0)),
_xlpm.asignados,COUNTIF($J$1:J988,_xlpm.candidatos),
INDEX(_xlpm.candidatos,MATCH(MIN(_xlpm.asignados),_xlpm.asignados,0))
)))</f>
        <v>#REF!</v>
      </c>
      <c r="K989" t="e">
        <f>COUNTIFS(#REF!,B989,#REF!,G989,#REF!,"&gt;0")</f>
        <v>#REF!</v>
      </c>
      <c r="L989" t="e">
        <f t="shared" si="15"/>
        <v>#REF!</v>
      </c>
    </row>
    <row r="990" spans="10:12">
      <c r="J990" t="e" cm="1">
        <f t="array" ref="J990">IF(L990="Sin candidato","Sin candidato",
IF(L990="Directa",
INDEX(_xlfn._xlws.FILTER(#REF!,(#REF!=B990)*(#REF!=G990)*(#REF!&gt;0)),1),
_xlfn.LET(
_xlpm.candidatos,_xlfn._xlws.FILTER(#REF!,(#REF!=B990)*(#REF!=G990)*(#REF!&gt;0)),
_xlpm.asignados,COUNTIF($J$1:J989,_xlpm.candidatos),
INDEX(_xlpm.candidatos,MATCH(MIN(_xlpm.asignados),_xlpm.asignados,0))
)))</f>
        <v>#REF!</v>
      </c>
      <c r="K990" t="e">
        <f>COUNTIFS(#REF!,B990,#REF!,G990,#REF!,"&gt;0")</f>
        <v>#REF!</v>
      </c>
      <c r="L990" t="e">
        <f t="shared" si="15"/>
        <v>#REF!</v>
      </c>
    </row>
    <row r="991" spans="10:12">
      <c r="J991" t="e" cm="1">
        <f t="array" ref="J991">IF(L991="Sin candidato","Sin candidato",
IF(L991="Directa",
INDEX(_xlfn._xlws.FILTER(#REF!,(#REF!=B991)*(#REF!=G991)*(#REF!&gt;0)),1),
_xlfn.LET(
_xlpm.candidatos,_xlfn._xlws.FILTER(#REF!,(#REF!=B991)*(#REF!=G991)*(#REF!&gt;0)),
_xlpm.asignados,COUNTIF($J$1:J990,_xlpm.candidatos),
INDEX(_xlpm.candidatos,MATCH(MIN(_xlpm.asignados),_xlpm.asignados,0))
)))</f>
        <v>#REF!</v>
      </c>
      <c r="K991" t="e">
        <f>COUNTIFS(#REF!,B991,#REF!,G991,#REF!,"&gt;0")</f>
        <v>#REF!</v>
      </c>
      <c r="L991" t="e">
        <f t="shared" si="15"/>
        <v>#REF!</v>
      </c>
    </row>
    <row r="992" spans="10:12">
      <c r="J992" t="e" cm="1">
        <f t="array" ref="J992">IF(L992="Sin candidato","Sin candidato",
IF(L992="Directa",
INDEX(_xlfn._xlws.FILTER(#REF!,(#REF!=B992)*(#REF!=G992)*(#REF!&gt;0)),1),
_xlfn.LET(
_xlpm.candidatos,_xlfn._xlws.FILTER(#REF!,(#REF!=B992)*(#REF!=G992)*(#REF!&gt;0)),
_xlpm.asignados,COUNTIF($J$1:J991,_xlpm.candidatos),
INDEX(_xlpm.candidatos,MATCH(MIN(_xlpm.asignados),_xlpm.asignados,0))
)))</f>
        <v>#REF!</v>
      </c>
      <c r="K992" t="e">
        <f>COUNTIFS(#REF!,B992,#REF!,G992,#REF!,"&gt;0")</f>
        <v>#REF!</v>
      </c>
      <c r="L992" t="e">
        <f t="shared" si="15"/>
        <v>#REF!</v>
      </c>
    </row>
    <row r="993" spans="10:12">
      <c r="J993" t="e" cm="1">
        <f t="array" ref="J993">IF(L993="Sin candidato","Sin candidato",
IF(L993="Directa",
INDEX(_xlfn._xlws.FILTER(#REF!,(#REF!=B993)*(#REF!=G993)*(#REF!&gt;0)),1),
_xlfn.LET(
_xlpm.candidatos,_xlfn._xlws.FILTER(#REF!,(#REF!=B993)*(#REF!=G993)*(#REF!&gt;0)),
_xlpm.asignados,COUNTIF($J$1:J992,_xlpm.candidatos),
INDEX(_xlpm.candidatos,MATCH(MIN(_xlpm.asignados),_xlpm.asignados,0))
)))</f>
        <v>#REF!</v>
      </c>
      <c r="K993" t="e">
        <f>COUNTIFS(#REF!,B993,#REF!,G993,#REF!,"&gt;0")</f>
        <v>#REF!</v>
      </c>
      <c r="L993" t="e">
        <f t="shared" si="15"/>
        <v>#REF!</v>
      </c>
    </row>
    <row r="994" spans="10:12">
      <c r="J994" t="e" cm="1">
        <f t="array" ref="J994">IF(L994="Sin candidato","Sin candidato",
IF(L994="Directa",
INDEX(_xlfn._xlws.FILTER(#REF!,(#REF!=B994)*(#REF!=G994)*(#REF!&gt;0)),1),
_xlfn.LET(
_xlpm.candidatos,_xlfn._xlws.FILTER(#REF!,(#REF!=B994)*(#REF!=G994)*(#REF!&gt;0)),
_xlpm.asignados,COUNTIF($J$1:J993,_xlpm.candidatos),
INDEX(_xlpm.candidatos,MATCH(MIN(_xlpm.asignados),_xlpm.asignados,0))
)))</f>
        <v>#REF!</v>
      </c>
      <c r="K994" t="e">
        <f>COUNTIFS(#REF!,B994,#REF!,G994,#REF!,"&gt;0")</f>
        <v>#REF!</v>
      </c>
      <c r="L994" t="e">
        <f t="shared" si="15"/>
        <v>#REF!</v>
      </c>
    </row>
    <row r="995" spans="10:12">
      <c r="J995" t="e" cm="1">
        <f t="array" ref="J995">IF(L995="Sin candidato","Sin candidato",
IF(L995="Directa",
INDEX(_xlfn._xlws.FILTER(#REF!,(#REF!=B995)*(#REF!=G995)*(#REF!&gt;0)),1),
_xlfn.LET(
_xlpm.candidatos,_xlfn._xlws.FILTER(#REF!,(#REF!=B995)*(#REF!=G995)*(#REF!&gt;0)),
_xlpm.asignados,COUNTIF($J$1:J994,_xlpm.candidatos),
INDEX(_xlpm.candidatos,MATCH(MIN(_xlpm.asignados),_xlpm.asignados,0))
)))</f>
        <v>#REF!</v>
      </c>
      <c r="K995" t="e">
        <f>COUNTIFS(#REF!,B995,#REF!,G995,#REF!,"&gt;0")</f>
        <v>#REF!</v>
      </c>
      <c r="L995" t="e">
        <f t="shared" si="15"/>
        <v>#REF!</v>
      </c>
    </row>
    <row r="996" spans="10:12">
      <c r="J996" t="e" cm="1">
        <f t="array" ref="J996">IF(L996="Sin candidato","Sin candidato",
IF(L996="Directa",
INDEX(_xlfn._xlws.FILTER(#REF!,(#REF!=B996)*(#REF!=G996)*(#REF!&gt;0)),1),
_xlfn.LET(
_xlpm.candidatos,_xlfn._xlws.FILTER(#REF!,(#REF!=B996)*(#REF!=G996)*(#REF!&gt;0)),
_xlpm.asignados,COUNTIF($J$1:J995,_xlpm.candidatos),
INDEX(_xlpm.candidatos,MATCH(MIN(_xlpm.asignados),_xlpm.asignados,0))
)))</f>
        <v>#REF!</v>
      </c>
      <c r="K996" t="e">
        <f>COUNTIFS(#REF!,B996,#REF!,G996,#REF!,"&gt;0")</f>
        <v>#REF!</v>
      </c>
      <c r="L996" t="e">
        <f t="shared" si="15"/>
        <v>#REF!</v>
      </c>
    </row>
    <row r="997" spans="10:12">
      <c r="J997" t="e" cm="1">
        <f t="array" ref="J997">IF(L997="Sin candidato","Sin candidato",
IF(L997="Directa",
INDEX(_xlfn._xlws.FILTER(#REF!,(#REF!=B997)*(#REF!=G997)*(#REF!&gt;0)),1),
_xlfn.LET(
_xlpm.candidatos,_xlfn._xlws.FILTER(#REF!,(#REF!=B997)*(#REF!=G997)*(#REF!&gt;0)),
_xlpm.asignados,COUNTIF($J$1:J996,_xlpm.candidatos),
INDEX(_xlpm.candidatos,MATCH(MIN(_xlpm.asignados),_xlpm.asignados,0))
)))</f>
        <v>#REF!</v>
      </c>
      <c r="K997" t="e">
        <f>COUNTIFS(#REF!,B997,#REF!,G997,#REF!,"&gt;0")</f>
        <v>#REF!</v>
      </c>
      <c r="L997" t="e">
        <f t="shared" si="15"/>
        <v>#REF!</v>
      </c>
    </row>
    <row r="998" spans="10:12">
      <c r="J998" t="e" cm="1">
        <f t="array" ref="J998">IF(L998="Sin candidato","Sin candidato",
IF(L998="Directa",
INDEX(_xlfn._xlws.FILTER(#REF!,(#REF!=B998)*(#REF!=G998)*(#REF!&gt;0)),1),
_xlfn.LET(
_xlpm.candidatos,_xlfn._xlws.FILTER(#REF!,(#REF!=B998)*(#REF!=G998)*(#REF!&gt;0)),
_xlpm.asignados,COUNTIF($J$1:J997,_xlpm.candidatos),
INDEX(_xlpm.candidatos,MATCH(MIN(_xlpm.asignados),_xlpm.asignados,0))
)))</f>
        <v>#REF!</v>
      </c>
      <c r="K998" t="e">
        <f>COUNTIFS(#REF!,B998,#REF!,G998,#REF!,"&gt;0")</f>
        <v>#REF!</v>
      </c>
      <c r="L998" t="e">
        <f t="shared" si="15"/>
        <v>#REF!</v>
      </c>
    </row>
    <row r="999" spans="10:12">
      <c r="J999" t="e" cm="1">
        <f t="array" ref="J999">IF(L999="Sin candidato","Sin candidato",
IF(L999="Directa",
INDEX(_xlfn._xlws.FILTER(#REF!,(#REF!=B999)*(#REF!=G999)*(#REF!&gt;0)),1),
_xlfn.LET(
_xlpm.candidatos,_xlfn._xlws.FILTER(#REF!,(#REF!=B999)*(#REF!=G999)*(#REF!&gt;0)),
_xlpm.asignados,COUNTIF($J$1:J998,_xlpm.candidatos),
INDEX(_xlpm.candidatos,MATCH(MIN(_xlpm.asignados),_xlpm.asignados,0))
)))</f>
        <v>#REF!</v>
      </c>
      <c r="K999" t="e">
        <f>COUNTIFS(#REF!,B999,#REF!,G999,#REF!,"&gt;0")</f>
        <v>#REF!</v>
      </c>
      <c r="L999" t="e">
        <f t="shared" si="15"/>
        <v>#REF!</v>
      </c>
    </row>
    <row r="1000" spans="10:12">
      <c r="J1000" t="e" cm="1">
        <f t="array" ref="J1000">IF(L1000="Sin candidato","Sin candidato",
IF(L1000="Directa",
INDEX(_xlfn._xlws.FILTER(#REF!,(#REF!=B1000)*(#REF!=G1000)*(#REF!&gt;0)),1),
_xlfn.LET(
_xlpm.candidatos,_xlfn._xlws.FILTER(#REF!,(#REF!=B1000)*(#REF!=G1000)*(#REF!&gt;0)),
_xlpm.asignados,COUNTIF($J$1:J999,_xlpm.candidatos),
INDEX(_xlpm.candidatos,MATCH(MIN(_xlpm.asignados),_xlpm.asignados,0))
)))</f>
        <v>#REF!</v>
      </c>
      <c r="K1000" t="e">
        <f>COUNTIFS(#REF!,B1000,#REF!,G1000,#REF!,"&gt;0")</f>
        <v>#REF!</v>
      </c>
      <c r="L1000" t="e">
        <f t="shared" si="15"/>
        <v>#REF!</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82844-98F0-4DB3-8EE6-1D7E2225DB9C}">
  <sheetPr codeName="Hoja19"/>
  <dimension ref="A1:E2"/>
  <sheetViews>
    <sheetView workbookViewId="0">
      <selection activeCell="D2" sqref="D2"/>
    </sheetView>
  </sheetViews>
  <sheetFormatPr baseColWidth="10" defaultRowHeight="13.5"/>
  <cols>
    <col min="3" max="3" width="22.5625" bestFit="1" customWidth="1"/>
    <col min="4" max="4" width="30.6875" bestFit="1" customWidth="1"/>
    <col min="5" max="5" width="15" bestFit="1" customWidth="1"/>
  </cols>
  <sheetData>
    <row r="1" spans="1:5">
      <c r="A1" t="s">
        <v>0</v>
      </c>
      <c r="B1" t="s">
        <v>1493</v>
      </c>
      <c r="C1" t="s">
        <v>1494</v>
      </c>
      <c r="D1" t="s">
        <v>349</v>
      </c>
      <c r="E1" t="s">
        <v>1495</v>
      </c>
    </row>
    <row r="2" spans="1:5">
      <c r="A2" s="6">
        <v>46199</v>
      </c>
      <c r="B2">
        <v>2</v>
      </c>
      <c r="C2" t="s">
        <v>1496</v>
      </c>
      <c r="D2" t="s">
        <v>1497</v>
      </c>
      <c r="E2" t="s">
        <v>1498</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53428-1F10-48F8-A1CA-938E335CE6C3}">
  <sheetPr codeName="Hoja20"/>
  <dimension ref="A1:G11"/>
  <sheetViews>
    <sheetView workbookViewId="0">
      <selection activeCell="G21" sqref="G21"/>
    </sheetView>
  </sheetViews>
  <sheetFormatPr baseColWidth="10" defaultRowHeight="13.5"/>
  <cols>
    <col min="2" max="2" width="25.4375" bestFit="1" customWidth="1"/>
    <col min="3" max="3" width="35.125" bestFit="1" customWidth="1"/>
    <col min="4" max="4" width="19.875" bestFit="1" customWidth="1"/>
    <col min="7" max="7" width="14.875" customWidth="1"/>
  </cols>
  <sheetData>
    <row r="1" spans="1:7">
      <c r="A1" t="s">
        <v>1499</v>
      </c>
      <c r="B1" t="s">
        <v>1500</v>
      </c>
      <c r="C1" t="s">
        <v>1501</v>
      </c>
      <c r="D1" t="s">
        <v>1502</v>
      </c>
      <c r="E1" t="s">
        <v>5</v>
      </c>
      <c r="F1" t="s">
        <v>345</v>
      </c>
      <c r="G1" t="s">
        <v>662</v>
      </c>
    </row>
    <row r="2" spans="1:7">
      <c r="A2" t="s">
        <v>1503</v>
      </c>
      <c r="B2" t="s">
        <v>1504</v>
      </c>
      <c r="C2" t="s">
        <v>1505</v>
      </c>
      <c r="D2" t="s">
        <v>1506</v>
      </c>
      <c r="E2" t="s">
        <v>1507</v>
      </c>
      <c r="F2" t="s">
        <v>1473</v>
      </c>
      <c r="G2" t="s">
        <v>1508</v>
      </c>
    </row>
    <row r="3" spans="1:7">
      <c r="A3" t="s">
        <v>1509</v>
      </c>
      <c r="B3" t="s">
        <v>1510</v>
      </c>
      <c r="C3" t="s">
        <v>1511</v>
      </c>
      <c r="D3" t="s">
        <v>1506</v>
      </c>
      <c r="E3" t="s">
        <v>1507</v>
      </c>
      <c r="F3" t="s">
        <v>1473</v>
      </c>
    </row>
    <row r="4" spans="1:7">
      <c r="A4" t="s">
        <v>1512</v>
      </c>
      <c r="B4" t="s">
        <v>1513</v>
      </c>
      <c r="C4" t="s">
        <v>1514</v>
      </c>
      <c r="D4" t="s">
        <v>1506</v>
      </c>
      <c r="E4" t="s">
        <v>1507</v>
      </c>
      <c r="F4" t="s">
        <v>1473</v>
      </c>
    </row>
    <row r="5" spans="1:7">
      <c r="A5" t="s">
        <v>1515</v>
      </c>
      <c r="B5" t="s">
        <v>1516</v>
      </c>
      <c r="C5" t="s">
        <v>1517</v>
      </c>
      <c r="D5" t="s">
        <v>1518</v>
      </c>
      <c r="E5" t="s">
        <v>1507</v>
      </c>
      <c r="F5" t="s">
        <v>1473</v>
      </c>
    </row>
    <row r="6" spans="1:7">
      <c r="A6" t="s">
        <v>1519</v>
      </c>
      <c r="B6" t="s">
        <v>1520</v>
      </c>
      <c r="C6" t="s">
        <v>1521</v>
      </c>
      <c r="D6" t="s">
        <v>1522</v>
      </c>
      <c r="E6" t="s">
        <v>1507</v>
      </c>
      <c r="F6" t="s">
        <v>1473</v>
      </c>
    </row>
    <row r="7" spans="1:7">
      <c r="A7" t="s">
        <v>1523</v>
      </c>
      <c r="B7" t="s">
        <v>1524</v>
      </c>
      <c r="C7" t="s">
        <v>1525</v>
      </c>
      <c r="D7" t="s">
        <v>1526</v>
      </c>
      <c r="E7" t="s">
        <v>1527</v>
      </c>
      <c r="F7" t="s">
        <v>1473</v>
      </c>
    </row>
    <row r="8" spans="1:7">
      <c r="A8" t="s">
        <v>1528</v>
      </c>
      <c r="B8" t="s">
        <v>1529</v>
      </c>
      <c r="C8" t="s">
        <v>1530</v>
      </c>
      <c r="D8" t="s">
        <v>1531</v>
      </c>
      <c r="E8" t="s">
        <v>1507</v>
      </c>
      <c r="F8" t="s">
        <v>1473</v>
      </c>
    </row>
    <row r="9" spans="1:7">
      <c r="A9" t="s">
        <v>1532</v>
      </c>
      <c r="B9" t="s">
        <v>1533</v>
      </c>
      <c r="C9" t="s">
        <v>1534</v>
      </c>
      <c r="D9" t="s">
        <v>1535</v>
      </c>
      <c r="E9" t="s">
        <v>1507</v>
      </c>
      <c r="F9" t="s">
        <v>1473</v>
      </c>
    </row>
    <row r="10" spans="1:7">
      <c r="A10" t="s">
        <v>1536</v>
      </c>
      <c r="B10" t="s">
        <v>1291</v>
      </c>
      <c r="C10" t="s">
        <v>1537</v>
      </c>
      <c r="D10" t="s">
        <v>1538</v>
      </c>
      <c r="E10" t="s">
        <v>1527</v>
      </c>
      <c r="F10" t="s">
        <v>1473</v>
      </c>
    </row>
    <row r="11" spans="1:7">
      <c r="A11" t="s">
        <v>1539</v>
      </c>
      <c r="B11" t="s">
        <v>1540</v>
      </c>
      <c r="C11" t="s">
        <v>1541</v>
      </c>
      <c r="D11" t="s">
        <v>1542</v>
      </c>
      <c r="E11" t="s">
        <v>1507</v>
      </c>
      <c r="F11" t="s">
        <v>1473</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ED4C4-CB29-4459-855F-0839F0D6F364}">
  <sheetPr codeName="Hoja22">
    <pageSetUpPr fitToPage="1"/>
  </sheetPr>
  <dimension ref="A1:AC197"/>
  <sheetViews>
    <sheetView topLeftCell="J1" zoomScale="70" zoomScaleNormal="70" workbookViewId="0">
      <selection activeCell="AA1" sqref="AA1"/>
    </sheetView>
  </sheetViews>
  <sheetFormatPr baseColWidth="10" defaultColWidth="11.4375" defaultRowHeight="20.25" customHeight="1"/>
  <cols>
    <col min="1" max="1" width="7.5625" style="15" customWidth="1"/>
    <col min="2" max="2" width="9.3125" style="15" customWidth="1"/>
    <col min="3" max="3" width="15.4375" style="15" bestFit="1" customWidth="1"/>
    <col min="4" max="4" width="8.6875" style="15" customWidth="1"/>
    <col min="5" max="5" width="8.3125" customWidth="1"/>
    <col min="6" max="6" width="7.125" style="15" customWidth="1"/>
    <col min="7" max="7" width="4.4375" style="15" customWidth="1"/>
    <col min="8" max="8" width="10.6875" style="15" customWidth="1"/>
    <col min="9" max="9" width="9.3125" style="15" customWidth="1"/>
    <col min="10" max="10" width="8.4375" style="15" customWidth="1"/>
    <col min="11" max="11" width="10.125" style="15" customWidth="1"/>
    <col min="12" max="12" width="2.5625" style="15" customWidth="1"/>
    <col min="13" max="13" width="8.6875" style="15" customWidth="1"/>
    <col min="14" max="14" width="4.3125" style="15" customWidth="1"/>
    <col min="15" max="15" width="18.875" style="15" bestFit="1" customWidth="1"/>
    <col min="16" max="16" width="15.6875" style="15" bestFit="1" customWidth="1"/>
    <col min="17" max="17" width="6.4375" style="15" customWidth="1"/>
    <col min="18" max="18" width="76.6875" style="26" customWidth="1"/>
    <col min="19" max="19" width="34.6875" style="26" customWidth="1"/>
    <col min="20" max="20" width="11.6875" style="26" customWidth="1"/>
    <col min="21" max="21" width="4.3125" style="15" customWidth="1"/>
    <col min="22" max="22" width="7.6875" style="15" customWidth="1"/>
    <col min="23" max="23" width="5.4375" customWidth="1"/>
    <col min="24" max="25" width="11.4375" style="15"/>
    <col min="26" max="26" width="18.6875" style="15" customWidth="1"/>
    <col min="27" max="16384" width="11.4375" style="15"/>
  </cols>
  <sheetData>
    <row r="1" spans="1:29" s="43" customFormat="1" ht="20.25" customHeight="1">
      <c r="A1" s="15" t="s">
        <v>3</v>
      </c>
      <c r="B1" s="15" t="s">
        <v>37</v>
      </c>
      <c r="C1" s="15" t="s">
        <v>647</v>
      </c>
      <c r="D1" s="15" t="s">
        <v>4</v>
      </c>
      <c r="E1" s="15" t="s">
        <v>1456</v>
      </c>
      <c r="F1" s="15" t="s">
        <v>6</v>
      </c>
      <c r="G1" s="15" t="s">
        <v>1457</v>
      </c>
      <c r="H1" s="15" t="s">
        <v>7</v>
      </c>
      <c r="I1" s="15" t="s">
        <v>8</v>
      </c>
      <c r="J1" s="15" t="s">
        <v>346</v>
      </c>
      <c r="K1" s="15" t="s">
        <v>21</v>
      </c>
      <c r="L1" s="15" t="s">
        <v>1135</v>
      </c>
      <c r="M1" s="15" t="s">
        <v>1137</v>
      </c>
      <c r="N1" s="15" t="s">
        <v>1136</v>
      </c>
      <c r="O1" s="11" t="s">
        <v>9</v>
      </c>
      <c r="P1" s="11" t="s">
        <v>10</v>
      </c>
      <c r="Q1" s="11" t="s">
        <v>1128</v>
      </c>
      <c r="R1" s="42" t="s">
        <v>38</v>
      </c>
      <c r="S1" s="42" t="s">
        <v>39</v>
      </c>
      <c r="T1" s="42" t="s">
        <v>40</v>
      </c>
      <c r="U1" s="11" t="s">
        <v>41</v>
      </c>
      <c r="V1" s="11" t="s">
        <v>1282</v>
      </c>
      <c r="W1" s="11" t="s">
        <v>1286</v>
      </c>
      <c r="X1" s="11" t="s">
        <v>1289</v>
      </c>
      <c r="Y1" s="11" t="s">
        <v>1419</v>
      </c>
      <c r="Z1" s="11" t="s">
        <v>1458</v>
      </c>
      <c r="AA1" s="11" t="s">
        <v>1459</v>
      </c>
      <c r="AB1" s="11" t="s">
        <v>2102</v>
      </c>
      <c r="AC1" s="11" t="s">
        <v>3874</v>
      </c>
    </row>
    <row r="2" spans="1:29" ht="20.25" customHeight="1">
      <c r="A2" s="12" t="s">
        <v>176</v>
      </c>
      <c r="B2" s="12" t="s">
        <v>344</v>
      </c>
      <c r="C2" s="12" t="s">
        <v>443</v>
      </c>
      <c r="D2" s="12" t="s">
        <v>1439</v>
      </c>
      <c r="E2" s="13" t="s">
        <v>394</v>
      </c>
      <c r="F2" s="15" t="s">
        <v>345</v>
      </c>
      <c r="G2" s="12">
        <v>15</v>
      </c>
      <c r="H2" s="12" t="s">
        <v>1146</v>
      </c>
      <c r="I2" s="12" t="s">
        <v>1146</v>
      </c>
      <c r="J2" s="12">
        <v>1</v>
      </c>
      <c r="K2" s="15" t="s">
        <v>17</v>
      </c>
      <c r="L2" s="15" t="s">
        <v>376</v>
      </c>
      <c r="M2" s="15" t="s">
        <v>1126</v>
      </c>
      <c r="N2" s="15" t="s">
        <v>1127</v>
      </c>
      <c r="O2" s="16">
        <v>46024</v>
      </c>
      <c r="P2" s="16">
        <v>46387</v>
      </c>
      <c r="Q2" s="16" t="s">
        <v>1345</v>
      </c>
      <c r="R2" s="35" t="s">
        <v>1454</v>
      </c>
      <c r="S2" s="24" t="s">
        <v>43</v>
      </c>
      <c r="T2" s="23" t="s">
        <v>44</v>
      </c>
      <c r="U2" s="15" t="s">
        <v>42</v>
      </c>
      <c r="V2" s="15" t="s">
        <v>1284</v>
      </c>
      <c r="W2" s="15" t="s">
        <v>376</v>
      </c>
      <c r="X2" s="15" t="s">
        <v>1292</v>
      </c>
      <c r="Y2" s="15" t="s">
        <v>1285</v>
      </c>
      <c r="Z2" s="15" t="s">
        <v>1462</v>
      </c>
      <c r="AA2" s="15" t="s">
        <v>371</v>
      </c>
      <c r="AB2" s="15" t="s">
        <v>1590</v>
      </c>
      <c r="AC2" s="15">
        <v>0.38541666666666669</v>
      </c>
    </row>
    <row r="3" spans="1:29" ht="20.25" customHeight="1">
      <c r="A3" s="12" t="s">
        <v>177</v>
      </c>
      <c r="B3" s="12" t="s">
        <v>344</v>
      </c>
      <c r="C3" s="12" t="s">
        <v>443</v>
      </c>
      <c r="D3" s="12" t="s">
        <v>1433</v>
      </c>
      <c r="E3" s="13" t="s">
        <v>394</v>
      </c>
      <c r="F3" s="15" t="s">
        <v>345</v>
      </c>
      <c r="G3" s="12">
        <v>120</v>
      </c>
      <c r="H3" s="12" t="s">
        <v>1154</v>
      </c>
      <c r="I3" s="12" t="s">
        <v>1360</v>
      </c>
      <c r="J3" s="12">
        <v>1</v>
      </c>
      <c r="K3" s="15" t="s">
        <v>17</v>
      </c>
      <c r="L3" s="15" t="s">
        <v>376</v>
      </c>
      <c r="M3" s="15" t="s">
        <v>1126</v>
      </c>
      <c r="N3" s="15" t="s">
        <v>1127</v>
      </c>
      <c r="O3" s="16">
        <v>46024</v>
      </c>
      <c r="P3" s="16">
        <v>46387</v>
      </c>
      <c r="Q3" s="16" t="s">
        <v>345</v>
      </c>
      <c r="R3" s="35" t="s">
        <v>1359</v>
      </c>
      <c r="S3" s="23" t="s">
        <v>1362</v>
      </c>
      <c r="T3" s="23"/>
      <c r="V3" s="15" t="s">
        <v>1283</v>
      </c>
      <c r="W3" s="15" t="s">
        <v>371</v>
      </c>
      <c r="X3" s="15" t="s">
        <v>1290</v>
      </c>
      <c r="Y3" s="15" t="s">
        <v>1285</v>
      </c>
      <c r="Z3" s="15" t="s">
        <v>1462</v>
      </c>
      <c r="AA3" s="15" t="s">
        <v>371</v>
      </c>
      <c r="AB3" s="15" t="s">
        <v>1590</v>
      </c>
      <c r="AC3" s="15">
        <v>0.42708333333333331</v>
      </c>
    </row>
    <row r="4" spans="1:29" ht="20.25" customHeight="1">
      <c r="A4" s="12" t="s">
        <v>178</v>
      </c>
      <c r="B4" s="12" t="s">
        <v>344</v>
      </c>
      <c r="C4" s="12" t="s">
        <v>443</v>
      </c>
      <c r="D4" s="12" t="s">
        <v>1434</v>
      </c>
      <c r="E4" s="13" t="s">
        <v>394</v>
      </c>
      <c r="F4" s="15" t="s">
        <v>345</v>
      </c>
      <c r="G4" s="12">
        <v>10</v>
      </c>
      <c r="H4" s="12" t="s">
        <v>1158</v>
      </c>
      <c r="I4" s="12" t="s">
        <v>1124</v>
      </c>
      <c r="J4" s="12">
        <v>1</v>
      </c>
      <c r="K4" s="15" t="s">
        <v>17</v>
      </c>
      <c r="L4" s="15" t="s">
        <v>376</v>
      </c>
      <c r="M4" s="15" t="s">
        <v>1126</v>
      </c>
      <c r="N4" s="15" t="s">
        <v>1127</v>
      </c>
      <c r="O4" s="16">
        <v>46024</v>
      </c>
      <c r="P4" s="16">
        <v>46387</v>
      </c>
      <c r="Q4" s="16" t="s">
        <v>345</v>
      </c>
      <c r="R4" s="35" t="s">
        <v>1444</v>
      </c>
      <c r="S4" s="24" t="s">
        <v>46</v>
      </c>
      <c r="T4" s="23" t="s">
        <v>1304</v>
      </c>
      <c r="V4" s="15" t="s">
        <v>1285</v>
      </c>
      <c r="W4" s="15" t="s">
        <v>376</v>
      </c>
      <c r="X4" s="15" t="s">
        <v>1291</v>
      </c>
      <c r="Y4" s="15" t="s">
        <v>1285</v>
      </c>
      <c r="Z4" s="15" t="s">
        <v>1462</v>
      </c>
      <c r="AA4" s="15" t="s">
        <v>371</v>
      </c>
      <c r="AB4" s="15" t="s">
        <v>2104</v>
      </c>
      <c r="AC4" s="15">
        <v>0.4375</v>
      </c>
    </row>
    <row r="5" spans="1:29" ht="20.25" customHeight="1">
      <c r="A5" s="12" t="s">
        <v>1316</v>
      </c>
      <c r="B5" s="12" t="s">
        <v>344</v>
      </c>
      <c r="C5" s="12" t="s">
        <v>443</v>
      </c>
      <c r="D5" s="12" t="s">
        <v>1431</v>
      </c>
      <c r="E5" s="13" t="s">
        <v>394</v>
      </c>
      <c r="F5" s="15" t="s">
        <v>345</v>
      </c>
      <c r="G5" s="12">
        <v>10</v>
      </c>
      <c r="H5" s="12" t="s">
        <v>1156</v>
      </c>
      <c r="I5" s="12" t="s">
        <v>1141</v>
      </c>
      <c r="J5" s="12">
        <v>1</v>
      </c>
      <c r="K5" s="15" t="s">
        <v>17</v>
      </c>
      <c r="L5" s="15" t="s">
        <v>376</v>
      </c>
      <c r="M5" s="15" t="s">
        <v>1126</v>
      </c>
      <c r="N5" s="15" t="s">
        <v>1127</v>
      </c>
      <c r="O5" s="16">
        <v>46024</v>
      </c>
      <c r="P5" s="16">
        <v>46387</v>
      </c>
      <c r="Q5" s="16" t="s">
        <v>345</v>
      </c>
      <c r="R5" s="35" t="s">
        <v>1315</v>
      </c>
      <c r="S5" s="23" t="s">
        <v>47</v>
      </c>
      <c r="T5" s="23"/>
      <c r="V5" s="15" t="s">
        <v>1285</v>
      </c>
      <c r="W5" s="15" t="s">
        <v>376</v>
      </c>
      <c r="X5" s="15" t="s">
        <v>1292</v>
      </c>
      <c r="Y5" s="15" t="s">
        <v>1285</v>
      </c>
      <c r="Z5" s="15" t="s">
        <v>1462</v>
      </c>
      <c r="AA5" s="15" t="s">
        <v>371</v>
      </c>
      <c r="AB5" s="15" t="s">
        <v>2103</v>
      </c>
      <c r="AC5" s="15">
        <v>0.41666666666666669</v>
      </c>
    </row>
    <row r="6" spans="1:29" ht="20.25" customHeight="1">
      <c r="A6" s="12" t="s">
        <v>1317</v>
      </c>
      <c r="B6" s="12" t="s">
        <v>344</v>
      </c>
      <c r="C6" s="12" t="s">
        <v>443</v>
      </c>
      <c r="D6" s="12" t="s">
        <v>1431</v>
      </c>
      <c r="E6" s="13" t="s">
        <v>394</v>
      </c>
      <c r="F6" s="15" t="s">
        <v>345</v>
      </c>
      <c r="G6" s="12">
        <v>10</v>
      </c>
      <c r="H6" s="12" t="s">
        <v>1156</v>
      </c>
      <c r="I6" s="12" t="s">
        <v>1141</v>
      </c>
      <c r="J6" s="12">
        <v>1</v>
      </c>
      <c r="K6" s="15" t="s">
        <v>17</v>
      </c>
      <c r="L6" s="15" t="s">
        <v>376</v>
      </c>
      <c r="M6" s="15" t="s">
        <v>1126</v>
      </c>
      <c r="N6" s="15" t="s">
        <v>1127</v>
      </c>
      <c r="O6" s="16">
        <v>46024</v>
      </c>
      <c r="P6" s="16">
        <v>46387</v>
      </c>
      <c r="Q6" s="16" t="s">
        <v>345</v>
      </c>
      <c r="R6" s="35" t="s">
        <v>1313</v>
      </c>
      <c r="S6" s="23" t="s">
        <v>47</v>
      </c>
      <c r="T6" s="23"/>
      <c r="V6" s="15" t="s">
        <v>1285</v>
      </c>
      <c r="W6" s="15" t="s">
        <v>376</v>
      </c>
      <c r="X6" s="15" t="s">
        <v>1292</v>
      </c>
      <c r="Y6" s="15" t="s">
        <v>1285</v>
      </c>
      <c r="Z6" s="15" t="s">
        <v>1462</v>
      </c>
      <c r="AA6" s="15" t="s">
        <v>371</v>
      </c>
      <c r="AB6" s="15" t="s">
        <v>2103</v>
      </c>
      <c r="AC6" s="15">
        <v>0.41666666666666669</v>
      </c>
    </row>
    <row r="7" spans="1:29" ht="20.25" customHeight="1">
      <c r="A7" s="12" t="s">
        <v>1318</v>
      </c>
      <c r="B7" s="12" t="s">
        <v>344</v>
      </c>
      <c r="C7" s="12" t="s">
        <v>443</v>
      </c>
      <c r="D7" s="12" t="s">
        <v>1431</v>
      </c>
      <c r="E7" s="13" t="s">
        <v>394</v>
      </c>
      <c r="F7" s="15" t="s">
        <v>345</v>
      </c>
      <c r="G7" s="12">
        <v>10</v>
      </c>
      <c r="H7" s="12" t="s">
        <v>1156</v>
      </c>
      <c r="I7" s="12" t="s">
        <v>1141</v>
      </c>
      <c r="J7" s="12">
        <v>1</v>
      </c>
      <c r="K7" s="15" t="s">
        <v>17</v>
      </c>
      <c r="L7" s="15" t="s">
        <v>376</v>
      </c>
      <c r="M7" s="15" t="s">
        <v>1126</v>
      </c>
      <c r="N7" s="15" t="s">
        <v>1127</v>
      </c>
      <c r="O7" s="16">
        <v>46024</v>
      </c>
      <c r="P7" s="16">
        <v>46387</v>
      </c>
      <c r="Q7" s="16" t="s">
        <v>345</v>
      </c>
      <c r="R7" s="35" t="s">
        <v>1314</v>
      </c>
      <c r="S7" s="23" t="s">
        <v>47</v>
      </c>
      <c r="T7" s="23"/>
      <c r="V7" s="15" t="s">
        <v>1285</v>
      </c>
      <c r="W7" s="15" t="s">
        <v>376</v>
      </c>
      <c r="X7" s="15" t="s">
        <v>1292</v>
      </c>
      <c r="Y7" s="15" t="s">
        <v>1285</v>
      </c>
      <c r="Z7" s="15" t="s">
        <v>1462</v>
      </c>
      <c r="AA7" s="15" t="s">
        <v>371</v>
      </c>
      <c r="AB7" s="15" t="s">
        <v>2103</v>
      </c>
      <c r="AC7" s="15">
        <v>0.41666666666666669</v>
      </c>
    </row>
    <row r="8" spans="1:29" ht="20.25" customHeight="1">
      <c r="A8" s="12" t="s">
        <v>179</v>
      </c>
      <c r="B8" s="12" t="s">
        <v>344</v>
      </c>
      <c r="C8" s="12" t="s">
        <v>443</v>
      </c>
      <c r="D8" s="12" t="s">
        <v>1436</v>
      </c>
      <c r="E8" s="13" t="s">
        <v>394</v>
      </c>
      <c r="F8" s="15" t="s">
        <v>345</v>
      </c>
      <c r="G8" s="12">
        <v>10</v>
      </c>
      <c r="H8" s="12" t="s">
        <v>1156</v>
      </c>
      <c r="I8" s="12" t="s">
        <v>1141</v>
      </c>
      <c r="J8" s="12">
        <v>1</v>
      </c>
      <c r="K8" s="15" t="s">
        <v>17</v>
      </c>
      <c r="L8" s="15" t="s">
        <v>376</v>
      </c>
      <c r="M8" s="15" t="s">
        <v>1126</v>
      </c>
      <c r="N8" s="15" t="s">
        <v>1127</v>
      </c>
      <c r="O8" s="16">
        <v>46024</v>
      </c>
      <c r="P8" s="16">
        <v>46387</v>
      </c>
      <c r="Q8" s="16" t="s">
        <v>345</v>
      </c>
      <c r="R8" s="35" t="s">
        <v>1164</v>
      </c>
      <c r="S8" s="23" t="s">
        <v>48</v>
      </c>
      <c r="T8" s="23"/>
      <c r="V8" s="15" t="s">
        <v>1283</v>
      </c>
      <c r="W8" s="15" t="s">
        <v>376</v>
      </c>
      <c r="X8" s="15" t="s">
        <v>1290</v>
      </c>
      <c r="Y8" s="15" t="s">
        <v>1285</v>
      </c>
      <c r="Z8" s="15" t="s">
        <v>1462</v>
      </c>
      <c r="AA8" s="15" t="s">
        <v>371</v>
      </c>
      <c r="AB8" s="15" t="s">
        <v>2104</v>
      </c>
      <c r="AC8" s="15">
        <v>0.4375</v>
      </c>
    </row>
    <row r="9" spans="1:29" ht="20.25" customHeight="1">
      <c r="A9" s="12" t="s">
        <v>180</v>
      </c>
      <c r="B9" s="12" t="s">
        <v>443</v>
      </c>
      <c r="C9" s="12" t="s">
        <v>1266</v>
      </c>
      <c r="D9" s="12" t="s">
        <v>1451</v>
      </c>
      <c r="E9" s="13" t="s">
        <v>394</v>
      </c>
      <c r="F9" s="15" t="s">
        <v>345</v>
      </c>
      <c r="G9" s="12">
        <v>15</v>
      </c>
      <c r="H9" s="12" t="s">
        <v>1158</v>
      </c>
      <c r="I9" s="12" t="s">
        <v>355</v>
      </c>
      <c r="J9" s="12">
        <v>1</v>
      </c>
      <c r="K9" s="15" t="s">
        <v>17</v>
      </c>
      <c r="L9" s="15" t="s">
        <v>376</v>
      </c>
      <c r="M9" s="15" t="s">
        <v>1126</v>
      </c>
      <c r="N9" s="15" t="s">
        <v>1127</v>
      </c>
      <c r="O9" s="16">
        <v>46024</v>
      </c>
      <c r="P9" s="16">
        <v>46387</v>
      </c>
      <c r="Q9" s="16" t="s">
        <v>345</v>
      </c>
      <c r="R9" s="35" t="s">
        <v>1450</v>
      </c>
      <c r="S9" s="24" t="s">
        <v>49</v>
      </c>
      <c r="T9" s="24" t="s">
        <v>50</v>
      </c>
      <c r="V9" s="15" t="s">
        <v>1284</v>
      </c>
      <c r="W9" s="15" t="s">
        <v>376</v>
      </c>
      <c r="X9" s="15" t="s">
        <v>1292</v>
      </c>
      <c r="Y9" s="15" t="s">
        <v>1285</v>
      </c>
      <c r="Z9" s="15" t="s">
        <v>1462</v>
      </c>
      <c r="AA9" s="15" t="s">
        <v>371</v>
      </c>
      <c r="AB9" s="15" t="s">
        <v>1439</v>
      </c>
      <c r="AC9" s="15">
        <v>0.44791666666666669</v>
      </c>
    </row>
    <row r="10" spans="1:29" ht="20.25" customHeight="1">
      <c r="A10" s="12" t="s">
        <v>181</v>
      </c>
      <c r="B10" s="12" t="s">
        <v>443</v>
      </c>
      <c r="C10" s="12" t="s">
        <v>1266</v>
      </c>
      <c r="D10" s="12" t="s">
        <v>1439</v>
      </c>
      <c r="E10" s="13" t="s">
        <v>394</v>
      </c>
      <c r="F10" s="15" t="s">
        <v>345</v>
      </c>
      <c r="G10" s="12">
        <v>120</v>
      </c>
      <c r="H10" s="12" t="s">
        <v>1156</v>
      </c>
      <c r="I10" s="12" t="s">
        <v>1144</v>
      </c>
      <c r="J10" s="12">
        <v>1</v>
      </c>
      <c r="K10" s="15" t="s">
        <v>17</v>
      </c>
      <c r="L10" s="15" t="s">
        <v>376</v>
      </c>
      <c r="M10" s="15" t="s">
        <v>1126</v>
      </c>
      <c r="N10" s="15" t="s">
        <v>1127</v>
      </c>
      <c r="O10" s="16">
        <v>46024</v>
      </c>
      <c r="P10" s="16">
        <v>46387</v>
      </c>
      <c r="Q10" s="16" t="s">
        <v>345</v>
      </c>
      <c r="R10" s="35" t="s">
        <v>1358</v>
      </c>
      <c r="S10" s="24" t="s">
        <v>51</v>
      </c>
      <c r="T10" s="23"/>
      <c r="V10" s="15" t="s">
        <v>1283</v>
      </c>
      <c r="W10" s="15" t="s">
        <v>371</v>
      </c>
      <c r="X10" s="15" t="s">
        <v>1290</v>
      </c>
      <c r="Y10" s="15" t="s">
        <v>1285</v>
      </c>
      <c r="Z10" s="15" t="s">
        <v>1462</v>
      </c>
      <c r="AA10" s="15" t="s">
        <v>371</v>
      </c>
      <c r="AB10" s="15" t="s">
        <v>2103</v>
      </c>
      <c r="AC10" s="15">
        <v>0.58333333333333337</v>
      </c>
    </row>
    <row r="11" spans="1:29" ht="20.25" customHeight="1">
      <c r="A11" s="12" t="s">
        <v>182</v>
      </c>
      <c r="B11" s="12" t="s">
        <v>443</v>
      </c>
      <c r="C11" s="12" t="s">
        <v>1266</v>
      </c>
      <c r="D11" s="12" t="s">
        <v>1433</v>
      </c>
      <c r="E11" s="13" t="s">
        <v>394</v>
      </c>
      <c r="F11" s="15" t="s">
        <v>345</v>
      </c>
      <c r="G11" s="12">
        <v>10</v>
      </c>
      <c r="H11" s="12" t="s">
        <v>1159</v>
      </c>
      <c r="I11" s="12" t="s">
        <v>1160</v>
      </c>
      <c r="J11" s="12">
        <v>1</v>
      </c>
      <c r="K11" s="15" t="s">
        <v>17</v>
      </c>
      <c r="L11" s="15" t="s">
        <v>376</v>
      </c>
      <c r="M11" s="15" t="s">
        <v>1126</v>
      </c>
      <c r="N11" s="15" t="s">
        <v>1127</v>
      </c>
      <c r="O11" s="16">
        <v>46024</v>
      </c>
      <c r="P11" s="16">
        <v>46387</v>
      </c>
      <c r="Q11" s="16" t="s">
        <v>345</v>
      </c>
      <c r="R11" s="35" t="s">
        <v>1165</v>
      </c>
      <c r="S11" s="24" t="s">
        <v>52</v>
      </c>
      <c r="T11" s="23"/>
      <c r="V11" s="15" t="s">
        <v>1284</v>
      </c>
      <c r="W11" s="15" t="s">
        <v>376</v>
      </c>
      <c r="X11" s="15" t="s">
        <v>1290</v>
      </c>
      <c r="Y11" s="15" t="s">
        <v>1285</v>
      </c>
      <c r="Z11" s="15" t="s">
        <v>1462</v>
      </c>
      <c r="AA11" s="15" t="s">
        <v>371</v>
      </c>
      <c r="AB11" s="15" t="s">
        <v>1590</v>
      </c>
      <c r="AC11" s="15">
        <v>0.44791666666666669</v>
      </c>
    </row>
    <row r="12" spans="1:29" ht="20.25" customHeight="1">
      <c r="A12" s="12" t="s">
        <v>183</v>
      </c>
      <c r="B12" s="12" t="s">
        <v>443</v>
      </c>
      <c r="C12" s="12" t="s">
        <v>1266</v>
      </c>
      <c r="D12" s="12" t="s">
        <v>1432</v>
      </c>
      <c r="E12" s="13" t="s">
        <v>394</v>
      </c>
      <c r="F12" s="15" t="s">
        <v>345</v>
      </c>
      <c r="G12" s="12">
        <v>15</v>
      </c>
      <c r="H12" s="12" t="s">
        <v>1156</v>
      </c>
      <c r="I12" s="12" t="s">
        <v>1138</v>
      </c>
      <c r="J12" s="12">
        <v>1</v>
      </c>
      <c r="K12" s="15" t="s">
        <v>17</v>
      </c>
      <c r="L12" s="15" t="s">
        <v>376</v>
      </c>
      <c r="M12" s="15" t="s">
        <v>1126</v>
      </c>
      <c r="N12" s="15" t="s">
        <v>1127</v>
      </c>
      <c r="O12" s="16">
        <v>46024</v>
      </c>
      <c r="P12" s="16">
        <v>46387</v>
      </c>
      <c r="Q12" s="16" t="s">
        <v>345</v>
      </c>
      <c r="R12" s="35" t="s">
        <v>1166</v>
      </c>
      <c r="S12" s="24" t="s">
        <v>53</v>
      </c>
      <c r="T12" s="23"/>
      <c r="V12" s="15" t="s">
        <v>1284</v>
      </c>
      <c r="W12" s="15" t="s">
        <v>376</v>
      </c>
      <c r="X12" s="15" t="s">
        <v>1292</v>
      </c>
      <c r="Y12" s="15" t="s">
        <v>1285</v>
      </c>
      <c r="Z12" s="15" t="s">
        <v>1462</v>
      </c>
      <c r="AA12" s="15" t="s">
        <v>371</v>
      </c>
      <c r="AB12" s="15" t="s">
        <v>2103</v>
      </c>
      <c r="AC12" s="15">
        <v>0.4375</v>
      </c>
    </row>
    <row r="13" spans="1:29" ht="20.25" customHeight="1">
      <c r="A13" s="12" t="s">
        <v>184</v>
      </c>
      <c r="B13" s="12" t="s">
        <v>443</v>
      </c>
      <c r="C13" s="12" t="s">
        <v>1266</v>
      </c>
      <c r="D13" s="12" t="s">
        <v>1442</v>
      </c>
      <c r="E13" s="13" t="s">
        <v>394</v>
      </c>
      <c r="F13" s="15" t="s">
        <v>345</v>
      </c>
      <c r="G13" s="12">
        <v>20</v>
      </c>
      <c r="H13" s="12" t="s">
        <v>1158</v>
      </c>
      <c r="I13" s="12" t="s">
        <v>1122</v>
      </c>
      <c r="J13" s="12">
        <v>1</v>
      </c>
      <c r="K13" s="15" t="s">
        <v>17</v>
      </c>
      <c r="L13" s="15" t="s">
        <v>376</v>
      </c>
      <c r="M13" s="15" t="s">
        <v>1126</v>
      </c>
      <c r="N13" s="15" t="s">
        <v>1127</v>
      </c>
      <c r="O13" s="16">
        <v>46024</v>
      </c>
      <c r="P13" s="16">
        <v>46387</v>
      </c>
      <c r="Q13" s="16" t="s">
        <v>1345</v>
      </c>
      <c r="R13" s="35" t="s">
        <v>1167</v>
      </c>
      <c r="S13" s="24" t="s">
        <v>54</v>
      </c>
      <c r="T13" s="23"/>
      <c r="V13" s="15" t="s">
        <v>1285</v>
      </c>
      <c r="W13" s="15" t="s">
        <v>376</v>
      </c>
      <c r="X13" s="15" t="s">
        <v>1290</v>
      </c>
      <c r="Y13" s="15" t="s">
        <v>1285</v>
      </c>
      <c r="Z13" s="15" t="s">
        <v>1462</v>
      </c>
      <c r="AA13" s="15" t="s">
        <v>371</v>
      </c>
      <c r="AB13" s="15" t="s">
        <v>1439</v>
      </c>
      <c r="AC13" s="15">
        <v>0.41666666666666669</v>
      </c>
    </row>
    <row r="14" spans="1:29" ht="20.25" customHeight="1">
      <c r="A14" s="12" t="s">
        <v>185</v>
      </c>
      <c r="B14" s="12" t="s">
        <v>443</v>
      </c>
      <c r="C14" s="12" t="s">
        <v>1266</v>
      </c>
      <c r="D14" s="12" t="s">
        <v>1435</v>
      </c>
      <c r="E14" s="13" t="s">
        <v>394</v>
      </c>
      <c r="F14" s="15" t="s">
        <v>345</v>
      </c>
      <c r="G14" s="12">
        <v>5</v>
      </c>
      <c r="H14" s="12" t="s">
        <v>1156</v>
      </c>
      <c r="I14" s="12" t="s">
        <v>1141</v>
      </c>
      <c r="J14" s="12">
        <v>1</v>
      </c>
      <c r="K14" s="15" t="s">
        <v>17</v>
      </c>
      <c r="L14" s="15" t="s">
        <v>376</v>
      </c>
      <c r="M14" s="15" t="s">
        <v>1126</v>
      </c>
      <c r="N14" s="15" t="s">
        <v>1127</v>
      </c>
      <c r="O14" s="16">
        <v>46024</v>
      </c>
      <c r="P14" s="16">
        <v>46387</v>
      </c>
      <c r="Q14" s="16" t="s">
        <v>345</v>
      </c>
      <c r="R14" s="35" t="s">
        <v>1168</v>
      </c>
      <c r="S14" s="24" t="s">
        <v>55</v>
      </c>
      <c r="T14" s="23"/>
      <c r="V14" s="15" t="s">
        <v>1284</v>
      </c>
      <c r="W14" s="15" t="s">
        <v>376</v>
      </c>
      <c r="X14" s="15" t="s">
        <v>1292</v>
      </c>
      <c r="Y14" s="15" t="s">
        <v>1285</v>
      </c>
      <c r="Z14" s="15" t="s">
        <v>1462</v>
      </c>
      <c r="AA14" s="15" t="s">
        <v>371</v>
      </c>
      <c r="AB14" s="15" t="s">
        <v>1439</v>
      </c>
      <c r="AC14" s="15">
        <v>0.41666666666666669</v>
      </c>
    </row>
    <row r="15" spans="1:29" ht="20.25" customHeight="1">
      <c r="A15" s="12" t="s">
        <v>186</v>
      </c>
      <c r="B15" s="12" t="s">
        <v>443</v>
      </c>
      <c r="C15" s="12" t="s">
        <v>1266</v>
      </c>
      <c r="D15" s="12" t="s">
        <v>1432</v>
      </c>
      <c r="E15" s="13" t="s">
        <v>394</v>
      </c>
      <c r="F15" s="15" t="s">
        <v>345</v>
      </c>
      <c r="G15" s="12">
        <v>15</v>
      </c>
      <c r="H15" s="12" t="s">
        <v>1156</v>
      </c>
      <c r="I15" s="12" t="s">
        <v>1143</v>
      </c>
      <c r="J15" s="12">
        <v>1</v>
      </c>
      <c r="K15" s="15" t="s">
        <v>17</v>
      </c>
      <c r="L15" s="15" t="s">
        <v>376</v>
      </c>
      <c r="M15" s="15" t="s">
        <v>1126</v>
      </c>
      <c r="N15" s="15" t="s">
        <v>1127</v>
      </c>
      <c r="O15" s="16">
        <v>46024</v>
      </c>
      <c r="P15" s="16">
        <v>46387</v>
      </c>
      <c r="Q15" s="16" t="s">
        <v>345</v>
      </c>
      <c r="R15" s="35" t="s">
        <v>1169</v>
      </c>
      <c r="S15" s="24" t="s">
        <v>56</v>
      </c>
      <c r="T15" s="23"/>
      <c r="V15" s="15" t="s">
        <v>1284</v>
      </c>
      <c r="W15" s="15" t="s">
        <v>376</v>
      </c>
      <c r="X15" s="15" t="s">
        <v>1291</v>
      </c>
      <c r="Y15" s="15" t="s">
        <v>1285</v>
      </c>
      <c r="Z15" s="15" t="s">
        <v>1462</v>
      </c>
      <c r="AA15" s="15" t="s">
        <v>371</v>
      </c>
      <c r="AB15" s="15" t="s">
        <v>1590</v>
      </c>
      <c r="AC15" s="15">
        <v>0.625</v>
      </c>
    </row>
    <row r="16" spans="1:29" ht="20.25" customHeight="1">
      <c r="A16" s="12" t="s">
        <v>187</v>
      </c>
      <c r="B16" s="12" t="s">
        <v>443</v>
      </c>
      <c r="C16" s="12" t="s">
        <v>1266</v>
      </c>
      <c r="D16" s="12" t="s">
        <v>1435</v>
      </c>
      <c r="E16" s="13" t="s">
        <v>394</v>
      </c>
      <c r="F16" s="15" t="s">
        <v>345</v>
      </c>
      <c r="G16" s="12">
        <v>20</v>
      </c>
      <c r="H16" s="12" t="s">
        <v>1154</v>
      </c>
      <c r="I16" s="12" t="s">
        <v>1149</v>
      </c>
      <c r="J16" s="12">
        <v>1</v>
      </c>
      <c r="K16" s="15" t="s">
        <v>17</v>
      </c>
      <c r="L16" s="15" t="s">
        <v>376</v>
      </c>
      <c r="M16" s="15" t="s">
        <v>1126</v>
      </c>
      <c r="N16" s="15" t="s">
        <v>1127</v>
      </c>
      <c r="O16" s="16">
        <v>46024</v>
      </c>
      <c r="P16" s="16">
        <v>46387</v>
      </c>
      <c r="Q16" s="16" t="s">
        <v>345</v>
      </c>
      <c r="R16" s="35" t="s">
        <v>1353</v>
      </c>
      <c r="S16" s="24" t="s">
        <v>1355</v>
      </c>
      <c r="T16" s="24" t="s">
        <v>1354</v>
      </c>
      <c r="V16" s="15" t="s">
        <v>1283</v>
      </c>
      <c r="W16" s="15" t="s">
        <v>371</v>
      </c>
      <c r="X16" s="15" t="s">
        <v>1290</v>
      </c>
      <c r="Y16" s="15" t="s">
        <v>1285</v>
      </c>
      <c r="Z16" s="15" t="s">
        <v>1462</v>
      </c>
      <c r="AA16" s="15" t="s">
        <v>371</v>
      </c>
      <c r="AB16" s="15" t="s">
        <v>1439</v>
      </c>
      <c r="AC16" s="15">
        <v>0.39583333333333331</v>
      </c>
    </row>
    <row r="17" spans="1:29" ht="20.25" customHeight="1">
      <c r="A17" s="12" t="s">
        <v>188</v>
      </c>
      <c r="B17" s="12" t="s">
        <v>443</v>
      </c>
      <c r="C17" s="12" t="s">
        <v>1266</v>
      </c>
      <c r="D17" s="12" t="s">
        <v>1438</v>
      </c>
      <c r="E17" s="13" t="s">
        <v>394</v>
      </c>
      <c r="F17" s="15" t="s">
        <v>345</v>
      </c>
      <c r="G17" s="12">
        <v>10</v>
      </c>
      <c r="H17" s="12" t="s">
        <v>1156</v>
      </c>
      <c r="I17" s="12" t="s">
        <v>1141</v>
      </c>
      <c r="J17" s="12">
        <v>1</v>
      </c>
      <c r="K17" s="15" t="s">
        <v>17</v>
      </c>
      <c r="L17" s="15" t="s">
        <v>376</v>
      </c>
      <c r="M17" s="15" t="s">
        <v>1126</v>
      </c>
      <c r="N17" s="15" t="s">
        <v>1127</v>
      </c>
      <c r="O17" s="16">
        <v>46024</v>
      </c>
      <c r="P17" s="16">
        <v>46387</v>
      </c>
      <c r="Q17" s="16" t="s">
        <v>345</v>
      </c>
      <c r="R17" s="35" t="s">
        <v>57</v>
      </c>
      <c r="S17" s="24" t="s">
        <v>58</v>
      </c>
      <c r="T17" s="23"/>
      <c r="V17" s="15" t="s">
        <v>1284</v>
      </c>
      <c r="W17" s="15" t="s">
        <v>376</v>
      </c>
      <c r="X17" s="15" t="s">
        <v>1292</v>
      </c>
      <c r="Y17" s="15" t="s">
        <v>1285</v>
      </c>
      <c r="Z17" s="15" t="s">
        <v>1462</v>
      </c>
      <c r="AA17" s="15" t="s">
        <v>371</v>
      </c>
      <c r="AB17" s="15" t="s">
        <v>2105</v>
      </c>
      <c r="AC17" s="15">
        <v>0.625</v>
      </c>
    </row>
    <row r="18" spans="1:29" ht="20.25" customHeight="1">
      <c r="A18" s="12" t="s">
        <v>189</v>
      </c>
      <c r="B18" s="12" t="s">
        <v>344</v>
      </c>
      <c r="C18" s="12" t="s">
        <v>443</v>
      </c>
      <c r="D18" s="12" t="s">
        <v>1433</v>
      </c>
      <c r="E18" s="13" t="s">
        <v>394</v>
      </c>
      <c r="F18" s="15" t="s">
        <v>345</v>
      </c>
      <c r="G18" s="12">
        <v>30</v>
      </c>
      <c r="H18" s="12" t="s">
        <v>1154</v>
      </c>
      <c r="I18" s="12" t="s">
        <v>1361</v>
      </c>
      <c r="J18" s="12">
        <v>1</v>
      </c>
      <c r="K18" s="15" t="s">
        <v>17</v>
      </c>
      <c r="L18" s="15" t="s">
        <v>376</v>
      </c>
      <c r="M18" s="15" t="s">
        <v>1126</v>
      </c>
      <c r="N18" s="15" t="s">
        <v>1127</v>
      </c>
      <c r="O18" s="16">
        <v>46024</v>
      </c>
      <c r="P18" s="16">
        <v>46387</v>
      </c>
      <c r="Q18" s="16" t="s">
        <v>345</v>
      </c>
      <c r="R18" s="35" t="s">
        <v>1299</v>
      </c>
      <c r="S18" s="24" t="s">
        <v>1300</v>
      </c>
      <c r="T18" s="23"/>
      <c r="V18" s="15" t="s">
        <v>1283</v>
      </c>
      <c r="W18" s="15" t="s">
        <v>371</v>
      </c>
      <c r="X18" s="15" t="s">
        <v>1292</v>
      </c>
      <c r="Y18" s="15" t="s">
        <v>1285</v>
      </c>
      <c r="Z18" s="15" t="s">
        <v>1462</v>
      </c>
      <c r="AA18" s="15" t="s">
        <v>371</v>
      </c>
      <c r="AB18" s="15" t="s">
        <v>2103</v>
      </c>
      <c r="AC18" s="15">
        <v>0.42708333333333331</v>
      </c>
    </row>
    <row r="19" spans="1:29" ht="20.25" customHeight="1">
      <c r="A19" s="12" t="s">
        <v>190</v>
      </c>
      <c r="B19" s="12" t="s">
        <v>443</v>
      </c>
      <c r="C19" s="12" t="s">
        <v>1266</v>
      </c>
      <c r="D19" s="12" t="s">
        <v>1439</v>
      </c>
      <c r="E19" s="13" t="s">
        <v>394</v>
      </c>
      <c r="F19" s="15" t="s">
        <v>345</v>
      </c>
      <c r="G19" s="12">
        <v>10</v>
      </c>
      <c r="H19" s="12" t="s">
        <v>1146</v>
      </c>
      <c r="I19" s="12" t="s">
        <v>1146</v>
      </c>
      <c r="J19" s="12">
        <v>1</v>
      </c>
      <c r="K19" s="15" t="s">
        <v>17</v>
      </c>
      <c r="L19" s="15" t="s">
        <v>376</v>
      </c>
      <c r="M19" s="15" t="s">
        <v>1126</v>
      </c>
      <c r="N19" s="15" t="s">
        <v>1127</v>
      </c>
      <c r="O19" s="16">
        <v>46024</v>
      </c>
      <c r="P19" s="16">
        <v>46387</v>
      </c>
      <c r="Q19" s="16" t="s">
        <v>345</v>
      </c>
      <c r="R19" s="35" t="s">
        <v>59</v>
      </c>
      <c r="S19" s="24" t="s">
        <v>60</v>
      </c>
      <c r="T19" s="23"/>
      <c r="V19" s="15" t="s">
        <v>1284</v>
      </c>
      <c r="W19" s="15" t="s">
        <v>376</v>
      </c>
      <c r="X19" s="15" t="s">
        <v>1292</v>
      </c>
      <c r="Y19" s="15" t="s">
        <v>1285</v>
      </c>
      <c r="Z19" s="15" t="s">
        <v>1462</v>
      </c>
      <c r="AA19" s="15" t="s">
        <v>371</v>
      </c>
      <c r="AB19" s="15" t="s">
        <v>2103</v>
      </c>
      <c r="AC19" s="15">
        <v>0.77777777777777779</v>
      </c>
    </row>
    <row r="20" spans="1:29" ht="20.25" customHeight="1">
      <c r="A20" s="12" t="s">
        <v>191</v>
      </c>
      <c r="B20" s="12" t="s">
        <v>443</v>
      </c>
      <c r="C20" s="12" t="s">
        <v>1266</v>
      </c>
      <c r="D20" s="12" t="s">
        <v>1433</v>
      </c>
      <c r="E20" s="13" t="s">
        <v>394</v>
      </c>
      <c r="F20" s="15" t="s">
        <v>345</v>
      </c>
      <c r="G20" s="12">
        <v>25</v>
      </c>
      <c r="H20" s="12" t="s">
        <v>1154</v>
      </c>
      <c r="I20" s="12" t="s">
        <v>1382</v>
      </c>
      <c r="J20" s="12">
        <v>1</v>
      </c>
      <c r="K20" s="15" t="s">
        <v>17</v>
      </c>
      <c r="L20" s="15" t="s">
        <v>376</v>
      </c>
      <c r="M20" s="15" t="s">
        <v>1126</v>
      </c>
      <c r="N20" s="15" t="s">
        <v>1127</v>
      </c>
      <c r="O20" s="16">
        <v>46024</v>
      </c>
      <c r="P20" s="16">
        <v>46387</v>
      </c>
      <c r="Q20" s="16" t="s">
        <v>345</v>
      </c>
      <c r="R20" s="35" t="s">
        <v>1418</v>
      </c>
      <c r="S20" s="24" t="s">
        <v>61</v>
      </c>
      <c r="T20" s="24" t="s">
        <v>50</v>
      </c>
      <c r="V20" s="15" t="s">
        <v>1284</v>
      </c>
      <c r="W20" s="15" t="s">
        <v>376</v>
      </c>
      <c r="X20" s="15" t="s">
        <v>1291</v>
      </c>
      <c r="Y20" s="15" t="s">
        <v>1285</v>
      </c>
      <c r="Z20" s="15" t="s">
        <v>1462</v>
      </c>
      <c r="AA20" s="15" t="s">
        <v>371</v>
      </c>
      <c r="AB20" s="15" t="s">
        <v>1590</v>
      </c>
      <c r="AC20" s="15">
        <v>0.44791666666666669</v>
      </c>
    </row>
    <row r="21" spans="1:29" ht="20.25" customHeight="1">
      <c r="A21" s="12" t="s">
        <v>192</v>
      </c>
      <c r="B21" s="12" t="s">
        <v>443</v>
      </c>
      <c r="C21" s="12" t="s">
        <v>1266</v>
      </c>
      <c r="D21" s="12" t="s">
        <v>452</v>
      </c>
      <c r="E21" s="13" t="s">
        <v>394</v>
      </c>
      <c r="F21" s="15" t="s">
        <v>345</v>
      </c>
      <c r="G21" s="12">
        <v>5</v>
      </c>
      <c r="H21" s="12" t="s">
        <v>1155</v>
      </c>
      <c r="I21" s="12" t="s">
        <v>1125</v>
      </c>
      <c r="J21" s="12">
        <v>1</v>
      </c>
      <c r="K21" s="15" t="s">
        <v>17</v>
      </c>
      <c r="L21" s="15" t="s">
        <v>376</v>
      </c>
      <c r="M21" s="15" t="s">
        <v>1126</v>
      </c>
      <c r="N21" s="15" t="s">
        <v>1127</v>
      </c>
      <c r="O21" s="16">
        <v>46024</v>
      </c>
      <c r="P21" s="16">
        <v>46387</v>
      </c>
      <c r="Q21" s="16" t="s">
        <v>345</v>
      </c>
      <c r="R21" s="35" t="s">
        <v>1170</v>
      </c>
      <c r="S21" s="24" t="s">
        <v>1363</v>
      </c>
      <c r="T21" s="23"/>
      <c r="V21" s="15" t="s">
        <v>1284</v>
      </c>
      <c r="W21" s="15" t="s">
        <v>371</v>
      </c>
      <c r="X21" s="15" t="s">
        <v>1291</v>
      </c>
      <c r="Y21" s="15" t="s">
        <v>1285</v>
      </c>
      <c r="Z21" s="15" t="s">
        <v>1462</v>
      </c>
      <c r="AA21" s="15" t="s">
        <v>371</v>
      </c>
      <c r="AB21" s="15" t="s">
        <v>1590</v>
      </c>
      <c r="AC21" s="15">
        <v>0.4375</v>
      </c>
    </row>
    <row r="22" spans="1:29" ht="20.25" customHeight="1">
      <c r="A22" s="12" t="s">
        <v>193</v>
      </c>
      <c r="B22" s="12" t="s">
        <v>443</v>
      </c>
      <c r="C22" s="12" t="s">
        <v>1266</v>
      </c>
      <c r="D22" s="12" t="s">
        <v>1439</v>
      </c>
      <c r="E22" s="13" t="s">
        <v>394</v>
      </c>
      <c r="F22" s="15" t="s">
        <v>345</v>
      </c>
      <c r="G22" s="12">
        <v>5</v>
      </c>
      <c r="H22" s="12" t="s">
        <v>1158</v>
      </c>
      <c r="I22" s="12" t="s">
        <v>1148</v>
      </c>
      <c r="J22" s="12">
        <v>1</v>
      </c>
      <c r="K22" s="15" t="s">
        <v>17</v>
      </c>
      <c r="L22" s="15" t="s">
        <v>376</v>
      </c>
      <c r="M22" s="15" t="s">
        <v>1126</v>
      </c>
      <c r="N22" s="15" t="s">
        <v>1127</v>
      </c>
      <c r="O22" s="16">
        <v>46024</v>
      </c>
      <c r="P22" s="16">
        <v>46387</v>
      </c>
      <c r="Q22" s="16" t="s">
        <v>345</v>
      </c>
      <c r="R22" s="35" t="s">
        <v>1171</v>
      </c>
      <c r="S22" s="24" t="s">
        <v>62</v>
      </c>
      <c r="T22" s="24" t="s">
        <v>50</v>
      </c>
      <c r="V22" s="15" t="s">
        <v>1284</v>
      </c>
      <c r="W22" s="15" t="s">
        <v>376</v>
      </c>
      <c r="X22" s="15" t="s">
        <v>1292</v>
      </c>
      <c r="Y22" s="15" t="s">
        <v>1285</v>
      </c>
      <c r="Z22" s="15" t="s">
        <v>1462</v>
      </c>
      <c r="AA22" s="15" t="s">
        <v>371</v>
      </c>
      <c r="AB22" s="15" t="s">
        <v>2103</v>
      </c>
      <c r="AC22" s="15">
        <v>0.4375</v>
      </c>
    </row>
    <row r="23" spans="1:29" ht="20.25" customHeight="1">
      <c r="A23" s="12" t="s">
        <v>194</v>
      </c>
      <c r="B23" s="12" t="s">
        <v>443</v>
      </c>
      <c r="C23" s="12" t="s">
        <v>1266</v>
      </c>
      <c r="D23" s="12" t="s">
        <v>1439</v>
      </c>
      <c r="E23" s="13" t="s">
        <v>394</v>
      </c>
      <c r="F23" s="15" t="s">
        <v>345</v>
      </c>
      <c r="G23" s="12">
        <v>10</v>
      </c>
      <c r="H23" s="12" t="s">
        <v>1146</v>
      </c>
      <c r="I23" s="12" t="s">
        <v>1146</v>
      </c>
      <c r="J23" s="12">
        <v>1</v>
      </c>
      <c r="K23" s="15" t="s">
        <v>17</v>
      </c>
      <c r="L23" s="15" t="s">
        <v>376</v>
      </c>
      <c r="M23" s="15" t="s">
        <v>1126</v>
      </c>
      <c r="N23" s="15" t="s">
        <v>1127</v>
      </c>
      <c r="O23" s="16">
        <v>46024</v>
      </c>
      <c r="P23" s="16">
        <v>46387</v>
      </c>
      <c r="Q23" s="16" t="s">
        <v>345</v>
      </c>
      <c r="R23" s="35" t="s">
        <v>1172</v>
      </c>
      <c r="S23" s="24" t="s">
        <v>63</v>
      </c>
      <c r="T23" s="23"/>
      <c r="V23" s="15" t="s">
        <v>1284</v>
      </c>
      <c r="W23" s="15" t="s">
        <v>371</v>
      </c>
      <c r="X23" s="15" t="s">
        <v>1292</v>
      </c>
      <c r="Y23" s="15" t="s">
        <v>1285</v>
      </c>
      <c r="Z23" s="15" t="s">
        <v>1462</v>
      </c>
      <c r="AA23" s="15" t="s">
        <v>371</v>
      </c>
      <c r="AB23" s="15" t="s">
        <v>2103</v>
      </c>
      <c r="AC23" s="15">
        <v>0.38194444444444442</v>
      </c>
    </row>
    <row r="24" spans="1:29" ht="20.25" customHeight="1">
      <c r="A24" s="12" t="s">
        <v>195</v>
      </c>
      <c r="B24" s="12" t="s">
        <v>443</v>
      </c>
      <c r="C24" s="12" t="s">
        <v>1266</v>
      </c>
      <c r="D24" s="12" t="s">
        <v>1435</v>
      </c>
      <c r="E24" s="13" t="s">
        <v>394</v>
      </c>
      <c r="F24" s="15" t="s">
        <v>345</v>
      </c>
      <c r="G24" s="12">
        <v>15</v>
      </c>
      <c r="H24" s="12" t="s">
        <v>1156</v>
      </c>
      <c r="I24" s="12" t="s">
        <v>1143</v>
      </c>
      <c r="J24" s="12">
        <v>1</v>
      </c>
      <c r="K24" s="15" t="s">
        <v>17</v>
      </c>
      <c r="L24" s="15" t="s">
        <v>376</v>
      </c>
      <c r="M24" s="15" t="s">
        <v>1126</v>
      </c>
      <c r="N24" s="15" t="s">
        <v>1127</v>
      </c>
      <c r="O24" s="16">
        <v>46024</v>
      </c>
      <c r="P24" s="16">
        <v>46387</v>
      </c>
      <c r="Q24" s="16" t="s">
        <v>345</v>
      </c>
      <c r="R24" s="35" t="s">
        <v>1357</v>
      </c>
      <c r="S24" s="24" t="s">
        <v>64</v>
      </c>
      <c r="T24" s="23"/>
      <c r="V24" s="15" t="s">
        <v>1284</v>
      </c>
      <c r="W24" s="15" t="s">
        <v>371</v>
      </c>
      <c r="X24" s="15" t="s">
        <v>1290</v>
      </c>
      <c r="Y24" s="15" t="s">
        <v>1285</v>
      </c>
      <c r="Z24" s="15" t="s">
        <v>1462</v>
      </c>
      <c r="AA24" s="15" t="s">
        <v>371</v>
      </c>
      <c r="AB24" s="15" t="s">
        <v>2103</v>
      </c>
      <c r="AC24" s="15">
        <v>0.44791666666666669</v>
      </c>
    </row>
    <row r="25" spans="1:29" ht="20.25" customHeight="1">
      <c r="A25" s="12" t="s">
        <v>196</v>
      </c>
      <c r="B25" s="12" t="s">
        <v>443</v>
      </c>
      <c r="C25" s="12" t="s">
        <v>1266</v>
      </c>
      <c r="D25" s="12" t="s">
        <v>1435</v>
      </c>
      <c r="E25" s="13" t="s">
        <v>394</v>
      </c>
      <c r="F25" s="15" t="s">
        <v>345</v>
      </c>
      <c r="G25" s="12">
        <v>5</v>
      </c>
      <c r="H25" s="12" t="s">
        <v>1158</v>
      </c>
      <c r="I25" s="12" t="s">
        <v>1335</v>
      </c>
      <c r="J25" s="12">
        <v>1</v>
      </c>
      <c r="K25" s="15" t="s">
        <v>17</v>
      </c>
      <c r="L25" s="15" t="s">
        <v>376</v>
      </c>
      <c r="M25" s="15" t="s">
        <v>1126</v>
      </c>
      <c r="N25" s="15" t="s">
        <v>1127</v>
      </c>
      <c r="O25" s="16">
        <v>46024</v>
      </c>
      <c r="P25" s="16">
        <v>46387</v>
      </c>
      <c r="Q25" s="16" t="s">
        <v>345</v>
      </c>
      <c r="R25" s="35" t="s">
        <v>1364</v>
      </c>
      <c r="S25" s="25" t="s">
        <v>1365</v>
      </c>
      <c r="T25" s="24"/>
      <c r="V25" s="15" t="s">
        <v>1284</v>
      </c>
      <c r="W25" s="15" t="s">
        <v>371</v>
      </c>
      <c r="X25" s="15" t="s">
        <v>1290</v>
      </c>
      <c r="Y25" s="15" t="s">
        <v>1285</v>
      </c>
      <c r="Z25" s="15" t="s">
        <v>1462</v>
      </c>
      <c r="AA25" s="15" t="s">
        <v>371</v>
      </c>
      <c r="AB25" s="15" t="s">
        <v>1590</v>
      </c>
      <c r="AC25" s="15">
        <v>0.77083333333333337</v>
      </c>
    </row>
    <row r="26" spans="1:29" ht="20.25" customHeight="1">
      <c r="A26" s="12" t="s">
        <v>197</v>
      </c>
      <c r="B26" s="12" t="s">
        <v>443</v>
      </c>
      <c r="C26" s="12" t="s">
        <v>1266</v>
      </c>
      <c r="D26" s="12" t="s">
        <v>1435</v>
      </c>
      <c r="E26" s="13" t="s">
        <v>394</v>
      </c>
      <c r="F26" s="15" t="s">
        <v>345</v>
      </c>
      <c r="G26" s="12">
        <v>10</v>
      </c>
      <c r="H26" s="12" t="s">
        <v>1158</v>
      </c>
      <c r="I26" s="12" t="s">
        <v>352</v>
      </c>
      <c r="J26" s="12">
        <v>1</v>
      </c>
      <c r="K26" s="15" t="s">
        <v>17</v>
      </c>
      <c r="L26" s="15" t="s">
        <v>376</v>
      </c>
      <c r="M26" s="15" t="s">
        <v>1126</v>
      </c>
      <c r="N26" s="15" t="s">
        <v>1127</v>
      </c>
      <c r="O26" s="16">
        <v>46024</v>
      </c>
      <c r="P26" s="16">
        <v>46387</v>
      </c>
      <c r="Q26" s="16" t="s">
        <v>345</v>
      </c>
      <c r="R26" s="35" t="s">
        <v>1173</v>
      </c>
      <c r="S26" s="25" t="s">
        <v>65</v>
      </c>
      <c r="T26" s="24" t="s">
        <v>50</v>
      </c>
      <c r="V26" s="15" t="s">
        <v>1283</v>
      </c>
      <c r="W26" s="15" t="s">
        <v>371</v>
      </c>
      <c r="X26" s="15" t="s">
        <v>1292</v>
      </c>
      <c r="Y26" s="15" t="s">
        <v>1285</v>
      </c>
      <c r="Z26" s="15" t="s">
        <v>1462</v>
      </c>
      <c r="AA26" s="15" t="s">
        <v>371</v>
      </c>
      <c r="AB26" s="15" t="s">
        <v>1439</v>
      </c>
      <c r="AC26" s="15">
        <v>0.4375</v>
      </c>
    </row>
    <row r="27" spans="1:29" ht="20.25" customHeight="1">
      <c r="A27" s="12" t="s">
        <v>198</v>
      </c>
      <c r="B27" s="12" t="s">
        <v>443</v>
      </c>
      <c r="C27" s="12" t="s">
        <v>1266</v>
      </c>
      <c r="D27" s="12" t="s">
        <v>1435</v>
      </c>
      <c r="E27" s="13" t="s">
        <v>394</v>
      </c>
      <c r="F27" s="15" t="s">
        <v>345</v>
      </c>
      <c r="G27" s="12">
        <v>15</v>
      </c>
      <c r="H27" s="12" t="s">
        <v>1158</v>
      </c>
      <c r="I27" s="12" t="s">
        <v>1148</v>
      </c>
      <c r="J27" s="12">
        <v>1</v>
      </c>
      <c r="K27" s="15" t="s">
        <v>17</v>
      </c>
      <c r="L27" s="15" t="s">
        <v>376</v>
      </c>
      <c r="M27" s="15" t="s">
        <v>1126</v>
      </c>
      <c r="N27" s="15" t="s">
        <v>1127</v>
      </c>
      <c r="O27" s="16">
        <v>46024</v>
      </c>
      <c r="P27" s="16">
        <v>46387</v>
      </c>
      <c r="Q27" s="16" t="s">
        <v>345</v>
      </c>
      <c r="R27" s="35" t="s">
        <v>1174</v>
      </c>
      <c r="S27" s="25" t="s">
        <v>66</v>
      </c>
      <c r="T27" s="24" t="s">
        <v>50</v>
      </c>
      <c r="V27" s="15" t="s">
        <v>1283</v>
      </c>
      <c r="W27" s="15" t="s">
        <v>371</v>
      </c>
      <c r="X27" s="15" t="s">
        <v>1292</v>
      </c>
      <c r="Y27" s="15" t="s">
        <v>1285</v>
      </c>
      <c r="Z27" s="15" t="s">
        <v>1462</v>
      </c>
      <c r="AA27" s="15" t="s">
        <v>371</v>
      </c>
      <c r="AB27" s="15" t="s">
        <v>1590</v>
      </c>
      <c r="AC27" s="15">
        <v>0.4375</v>
      </c>
    </row>
    <row r="28" spans="1:29" ht="20.25" customHeight="1">
      <c r="A28" s="12" t="s">
        <v>199</v>
      </c>
      <c r="B28" s="12" t="s">
        <v>443</v>
      </c>
      <c r="C28" s="12" t="s">
        <v>1266</v>
      </c>
      <c r="D28" s="12" t="s">
        <v>1442</v>
      </c>
      <c r="E28" s="13" t="s">
        <v>394</v>
      </c>
      <c r="F28" s="15" t="s">
        <v>345</v>
      </c>
      <c r="G28" s="12">
        <v>5</v>
      </c>
      <c r="H28" s="12" t="s">
        <v>1158</v>
      </c>
      <c r="I28" s="12" t="s">
        <v>1148</v>
      </c>
      <c r="J28" s="12">
        <v>1</v>
      </c>
      <c r="K28" s="15" t="s">
        <v>17</v>
      </c>
      <c r="L28" s="15" t="s">
        <v>376</v>
      </c>
      <c r="M28" s="15" t="s">
        <v>1126</v>
      </c>
      <c r="N28" s="15" t="s">
        <v>1127</v>
      </c>
      <c r="O28" s="16">
        <v>46024</v>
      </c>
      <c r="P28" s="16">
        <v>46387</v>
      </c>
      <c r="Q28" s="16" t="s">
        <v>345</v>
      </c>
      <c r="R28" s="35" t="s">
        <v>1175</v>
      </c>
      <c r="S28" s="25" t="s">
        <v>67</v>
      </c>
      <c r="T28" s="24" t="s">
        <v>50</v>
      </c>
      <c r="V28" s="15" t="s">
        <v>1283</v>
      </c>
      <c r="W28" s="15" t="s">
        <v>371</v>
      </c>
      <c r="X28" s="15" t="s">
        <v>1290</v>
      </c>
      <c r="Y28" s="15" t="s">
        <v>1285</v>
      </c>
      <c r="Z28" s="15" t="s">
        <v>1462</v>
      </c>
      <c r="AA28" s="15" t="s">
        <v>371</v>
      </c>
      <c r="AB28" s="15" t="s">
        <v>1439</v>
      </c>
      <c r="AC28" s="15">
        <v>0.4375</v>
      </c>
    </row>
    <row r="29" spans="1:29" ht="20.25" customHeight="1">
      <c r="A29" s="12" t="s">
        <v>200</v>
      </c>
      <c r="B29" s="12" t="s">
        <v>443</v>
      </c>
      <c r="C29" s="12" t="s">
        <v>1266</v>
      </c>
      <c r="D29" s="12" t="s">
        <v>1435</v>
      </c>
      <c r="E29" s="13" t="s">
        <v>394</v>
      </c>
      <c r="F29" s="15" t="s">
        <v>345</v>
      </c>
      <c r="G29" s="12">
        <v>10</v>
      </c>
      <c r="H29" s="12" t="s">
        <v>1158</v>
      </c>
      <c r="I29" s="12" t="s">
        <v>1148</v>
      </c>
      <c r="J29" s="12">
        <v>1</v>
      </c>
      <c r="K29" s="15" t="s">
        <v>17</v>
      </c>
      <c r="L29" s="15" t="s">
        <v>376</v>
      </c>
      <c r="M29" s="15" t="s">
        <v>1126</v>
      </c>
      <c r="N29" s="15" t="s">
        <v>1127</v>
      </c>
      <c r="O29" s="16">
        <v>46024</v>
      </c>
      <c r="P29" s="16">
        <v>46387</v>
      </c>
      <c r="Q29" s="16" t="s">
        <v>345</v>
      </c>
      <c r="R29" s="35" t="s">
        <v>1176</v>
      </c>
      <c r="S29" s="24" t="s">
        <v>68</v>
      </c>
      <c r="T29" s="24" t="s">
        <v>50</v>
      </c>
      <c r="V29" s="15" t="s">
        <v>1283</v>
      </c>
      <c r="W29" s="15" t="s">
        <v>371</v>
      </c>
      <c r="X29" s="15" t="s">
        <v>1290</v>
      </c>
      <c r="Y29" s="15" t="s">
        <v>1285</v>
      </c>
      <c r="Z29" s="15" t="s">
        <v>1462</v>
      </c>
      <c r="AA29" s="15" t="s">
        <v>371</v>
      </c>
      <c r="AB29" s="15" t="s">
        <v>1590</v>
      </c>
      <c r="AC29" s="15">
        <v>0.39583333333333331</v>
      </c>
    </row>
    <row r="30" spans="1:29" ht="20.25" customHeight="1">
      <c r="A30" s="12" t="s">
        <v>201</v>
      </c>
      <c r="B30" s="12" t="s">
        <v>443</v>
      </c>
      <c r="C30" s="12" t="s">
        <v>1266</v>
      </c>
      <c r="D30" s="12" t="s">
        <v>1439</v>
      </c>
      <c r="E30" s="13" t="s">
        <v>394</v>
      </c>
      <c r="F30" s="15" t="s">
        <v>345</v>
      </c>
      <c r="G30" s="12">
        <v>5</v>
      </c>
      <c r="H30" s="12" t="s">
        <v>1146</v>
      </c>
      <c r="I30" s="12" t="s">
        <v>1149</v>
      </c>
      <c r="J30" s="12">
        <v>1</v>
      </c>
      <c r="K30" s="15" t="s">
        <v>17</v>
      </c>
      <c r="L30" s="15" t="s">
        <v>376</v>
      </c>
      <c r="M30" s="15" t="s">
        <v>1126</v>
      </c>
      <c r="N30" s="15" t="s">
        <v>1127</v>
      </c>
      <c r="O30" s="16">
        <v>46024</v>
      </c>
      <c r="P30" s="16">
        <v>46387</v>
      </c>
      <c r="Q30" s="16" t="s">
        <v>345</v>
      </c>
      <c r="R30" s="35" t="s">
        <v>1366</v>
      </c>
      <c r="S30" s="24" t="s">
        <v>69</v>
      </c>
      <c r="T30" s="23"/>
      <c r="V30" s="15" t="s">
        <v>1284</v>
      </c>
      <c r="W30" s="15" t="s">
        <v>371</v>
      </c>
      <c r="X30" s="15" t="s">
        <v>1290</v>
      </c>
      <c r="Y30" s="15" t="s">
        <v>1285</v>
      </c>
      <c r="Z30" s="15" t="s">
        <v>1462</v>
      </c>
      <c r="AA30" s="15" t="s">
        <v>371</v>
      </c>
      <c r="AB30" s="15" t="s">
        <v>1439</v>
      </c>
      <c r="AC30" s="15">
        <v>0.77083333333333337</v>
      </c>
    </row>
    <row r="31" spans="1:29" ht="20.25" customHeight="1">
      <c r="A31" s="12" t="s">
        <v>202</v>
      </c>
      <c r="B31" s="12" t="s">
        <v>443</v>
      </c>
      <c r="C31" s="12" t="s">
        <v>1266</v>
      </c>
      <c r="D31" s="12" t="s">
        <v>1442</v>
      </c>
      <c r="E31" s="13" t="s">
        <v>394</v>
      </c>
      <c r="F31" s="15" t="s">
        <v>345</v>
      </c>
      <c r="G31" s="12">
        <v>10</v>
      </c>
      <c r="H31" s="12" t="s">
        <v>1146</v>
      </c>
      <c r="I31" s="12" t="s">
        <v>1149</v>
      </c>
      <c r="J31" s="12">
        <v>1</v>
      </c>
      <c r="K31" s="15" t="s">
        <v>17</v>
      </c>
      <c r="L31" s="15" t="s">
        <v>376</v>
      </c>
      <c r="M31" s="15" t="s">
        <v>1126</v>
      </c>
      <c r="N31" s="15" t="s">
        <v>1127</v>
      </c>
      <c r="O31" s="16">
        <v>46024</v>
      </c>
      <c r="P31" s="16">
        <v>46387</v>
      </c>
      <c r="Q31" s="16" t="s">
        <v>345</v>
      </c>
      <c r="R31" s="35" t="s">
        <v>1367</v>
      </c>
      <c r="S31" s="24" t="s">
        <v>70</v>
      </c>
      <c r="T31" s="24" t="s">
        <v>50</v>
      </c>
      <c r="V31" s="15" t="s">
        <v>1283</v>
      </c>
      <c r="W31" s="15" t="s">
        <v>371</v>
      </c>
      <c r="X31" s="15" t="s">
        <v>1290</v>
      </c>
      <c r="Y31" s="15" t="s">
        <v>1285</v>
      </c>
      <c r="Z31" s="15" t="s">
        <v>1462</v>
      </c>
      <c r="AA31" s="15" t="s">
        <v>371</v>
      </c>
      <c r="AB31" s="15" t="s">
        <v>1439</v>
      </c>
      <c r="AC31" s="15">
        <v>0.39583333333333331</v>
      </c>
    </row>
    <row r="32" spans="1:29" ht="20.25" customHeight="1">
      <c r="A32" s="12" t="s">
        <v>203</v>
      </c>
      <c r="B32" s="12" t="s">
        <v>443</v>
      </c>
      <c r="C32" s="12" t="s">
        <v>1266</v>
      </c>
      <c r="D32" s="12" t="s">
        <v>1439</v>
      </c>
      <c r="E32" s="13" t="s">
        <v>394</v>
      </c>
      <c r="F32" s="15" t="s">
        <v>345</v>
      </c>
      <c r="G32" s="12">
        <v>60</v>
      </c>
      <c r="H32" s="12" t="s">
        <v>1158</v>
      </c>
      <c r="I32" s="12" t="s">
        <v>352</v>
      </c>
      <c r="J32" s="12">
        <v>1</v>
      </c>
      <c r="K32" s="15" t="s">
        <v>17</v>
      </c>
      <c r="L32" s="15" t="s">
        <v>376</v>
      </c>
      <c r="M32" s="15" t="s">
        <v>1126</v>
      </c>
      <c r="N32" s="15" t="s">
        <v>1127</v>
      </c>
      <c r="O32" s="16">
        <v>46024</v>
      </c>
      <c r="P32" s="16">
        <v>46387</v>
      </c>
      <c r="Q32" s="16" t="s">
        <v>345</v>
      </c>
      <c r="R32" s="35" t="s">
        <v>1368</v>
      </c>
      <c r="S32" s="24" t="s">
        <v>71</v>
      </c>
      <c r="T32" s="24" t="s">
        <v>50</v>
      </c>
      <c r="V32" s="15" t="s">
        <v>1283</v>
      </c>
      <c r="W32" s="15" t="s">
        <v>371</v>
      </c>
      <c r="X32" s="15" t="s">
        <v>1290</v>
      </c>
      <c r="Y32" s="15" t="s">
        <v>1285</v>
      </c>
      <c r="Z32" s="15" t="s">
        <v>1462</v>
      </c>
      <c r="AA32" s="15" t="s">
        <v>371</v>
      </c>
      <c r="AB32" s="15" t="s">
        <v>1439</v>
      </c>
      <c r="AC32" s="15">
        <v>0.375</v>
      </c>
    </row>
    <row r="33" spans="1:29" ht="20.25" customHeight="1">
      <c r="A33" s="12" t="s">
        <v>204</v>
      </c>
      <c r="B33" s="12" t="s">
        <v>443</v>
      </c>
      <c r="C33" s="12" t="s">
        <v>1266</v>
      </c>
      <c r="D33" s="12" t="s">
        <v>1435</v>
      </c>
      <c r="E33" s="13" t="s">
        <v>394</v>
      </c>
      <c r="F33" s="15" t="s">
        <v>345</v>
      </c>
      <c r="G33" s="12">
        <v>5</v>
      </c>
      <c r="H33" s="12" t="s">
        <v>1158</v>
      </c>
      <c r="I33" s="12" t="s">
        <v>1124</v>
      </c>
      <c r="J33" s="12">
        <v>1</v>
      </c>
      <c r="K33" s="15" t="s">
        <v>17</v>
      </c>
      <c r="L33" s="15" t="s">
        <v>376</v>
      </c>
      <c r="M33" s="15" t="s">
        <v>1126</v>
      </c>
      <c r="N33" s="15" t="s">
        <v>1127</v>
      </c>
      <c r="O33" s="16">
        <v>46024</v>
      </c>
      <c r="P33" s="16">
        <v>46387</v>
      </c>
      <c r="Q33" s="16" t="s">
        <v>345</v>
      </c>
      <c r="R33" s="35" t="s">
        <v>1369</v>
      </c>
      <c r="S33" s="25" t="s">
        <v>1379</v>
      </c>
      <c r="T33" s="23"/>
      <c r="V33" s="15" t="s">
        <v>1284</v>
      </c>
      <c r="W33" s="15" t="s">
        <v>376</v>
      </c>
      <c r="X33" s="15" t="s">
        <v>1376</v>
      </c>
      <c r="Y33" s="15" t="s">
        <v>1285</v>
      </c>
      <c r="Z33" s="15" t="s">
        <v>1462</v>
      </c>
      <c r="AA33" s="15" t="s">
        <v>371</v>
      </c>
      <c r="AB33" s="15" t="s">
        <v>2103</v>
      </c>
      <c r="AC33" s="15">
        <v>0.4375</v>
      </c>
    </row>
    <row r="34" spans="1:29" ht="20.25" customHeight="1">
      <c r="A34" s="12" t="s">
        <v>205</v>
      </c>
      <c r="B34" s="12" t="s">
        <v>1266</v>
      </c>
      <c r="C34" s="12" t="s">
        <v>488</v>
      </c>
      <c r="D34" s="12" t="s">
        <v>1435</v>
      </c>
      <c r="E34" s="13" t="s">
        <v>394</v>
      </c>
      <c r="F34" s="15" t="s">
        <v>345</v>
      </c>
      <c r="G34" s="12">
        <v>10</v>
      </c>
      <c r="H34" s="12" t="s">
        <v>1146</v>
      </c>
      <c r="I34" s="12" t="s">
        <v>1149</v>
      </c>
      <c r="J34" s="12">
        <v>2</v>
      </c>
      <c r="K34" s="15" t="s">
        <v>17</v>
      </c>
      <c r="L34" s="15" t="s">
        <v>376</v>
      </c>
      <c r="M34" s="15" t="s">
        <v>1126</v>
      </c>
      <c r="N34" s="15" t="s">
        <v>1127</v>
      </c>
      <c r="O34" s="16">
        <v>46024</v>
      </c>
      <c r="P34" s="16">
        <v>46387</v>
      </c>
      <c r="Q34" s="16" t="s">
        <v>345</v>
      </c>
      <c r="R34" s="35" t="s">
        <v>1370</v>
      </c>
      <c r="S34" s="25" t="s">
        <v>72</v>
      </c>
      <c r="T34" s="23"/>
      <c r="V34" s="15" t="s">
        <v>1284</v>
      </c>
      <c r="W34" s="15" t="s">
        <v>371</v>
      </c>
      <c r="X34" s="15" t="s">
        <v>1292</v>
      </c>
      <c r="Y34" s="15" t="s">
        <v>1285</v>
      </c>
      <c r="Z34" s="15" t="s">
        <v>1462</v>
      </c>
      <c r="AA34" s="15" t="s">
        <v>371</v>
      </c>
      <c r="AB34" s="15" t="s">
        <v>1590</v>
      </c>
      <c r="AC34" s="15">
        <v>0.77083333333333337</v>
      </c>
    </row>
    <row r="35" spans="1:29" ht="20.25" customHeight="1">
      <c r="A35" s="12" t="s">
        <v>4696</v>
      </c>
      <c r="B35" s="12" t="s">
        <v>344</v>
      </c>
      <c r="C35" s="12" t="s">
        <v>1266</v>
      </c>
      <c r="D35" s="12" t="s">
        <v>1434</v>
      </c>
      <c r="E35" s="13" t="s">
        <v>394</v>
      </c>
      <c r="F35" s="15" t="s">
        <v>345</v>
      </c>
      <c r="G35" s="12">
        <v>30</v>
      </c>
      <c r="H35" s="12" t="s">
        <v>1154</v>
      </c>
      <c r="I35" s="12" t="s">
        <v>1270</v>
      </c>
      <c r="J35" s="12">
        <v>1</v>
      </c>
      <c r="K35" s="15" t="s">
        <v>17</v>
      </c>
      <c r="L35" s="15" t="s">
        <v>376</v>
      </c>
      <c r="M35" s="15" t="s">
        <v>1126</v>
      </c>
      <c r="N35" s="15" t="s">
        <v>1127</v>
      </c>
      <c r="O35" s="16">
        <v>46024</v>
      </c>
      <c r="P35" s="16">
        <v>46387</v>
      </c>
      <c r="Q35" s="16" t="s">
        <v>345</v>
      </c>
      <c r="R35" s="35" t="s">
        <v>1372</v>
      </c>
      <c r="S35" s="24" t="s">
        <v>1371</v>
      </c>
      <c r="T35" s="23"/>
      <c r="V35" s="15" t="s">
        <v>1283</v>
      </c>
      <c r="W35" s="15" t="s">
        <v>371</v>
      </c>
      <c r="X35" s="15" t="s">
        <v>1290</v>
      </c>
      <c r="Y35" s="15" t="s">
        <v>1285</v>
      </c>
      <c r="Z35" s="15" t="s">
        <v>1462</v>
      </c>
      <c r="AA35" s="15" t="s">
        <v>371</v>
      </c>
      <c r="AB35" s="15" t="s">
        <v>2103</v>
      </c>
      <c r="AC35" s="15">
        <v>0.77083333333333337</v>
      </c>
    </row>
    <row r="36" spans="1:29" ht="20.25" customHeight="1">
      <c r="A36" s="12" t="s">
        <v>206</v>
      </c>
      <c r="B36" s="12" t="s">
        <v>443</v>
      </c>
      <c r="C36" s="12" t="s">
        <v>1266</v>
      </c>
      <c r="D36" s="12" t="s">
        <v>1434</v>
      </c>
      <c r="E36" s="13" t="s">
        <v>394</v>
      </c>
      <c r="F36" s="15" t="s">
        <v>345</v>
      </c>
      <c r="G36" s="12">
        <v>15</v>
      </c>
      <c r="H36" s="12" t="s">
        <v>1158</v>
      </c>
      <c r="I36" s="12" t="s">
        <v>1148</v>
      </c>
      <c r="J36" s="12">
        <v>1</v>
      </c>
      <c r="K36" s="15" t="s">
        <v>17</v>
      </c>
      <c r="L36" s="15" t="s">
        <v>376</v>
      </c>
      <c r="M36" s="15" t="s">
        <v>1126</v>
      </c>
      <c r="N36" s="15" t="s">
        <v>1127</v>
      </c>
      <c r="O36" s="16">
        <v>46024</v>
      </c>
      <c r="P36" s="16">
        <v>46387</v>
      </c>
      <c r="Q36" s="16" t="s">
        <v>1345</v>
      </c>
      <c r="R36" s="35" t="s">
        <v>1177</v>
      </c>
      <c r="S36" s="24" t="s">
        <v>73</v>
      </c>
      <c r="T36" s="23"/>
      <c r="V36" s="15" t="s">
        <v>1285</v>
      </c>
      <c r="W36" s="15" t="s">
        <v>376</v>
      </c>
      <c r="X36" s="15" t="s">
        <v>1290</v>
      </c>
      <c r="Y36" s="15" t="s">
        <v>1285</v>
      </c>
      <c r="Z36" s="15" t="s">
        <v>1462</v>
      </c>
      <c r="AA36" s="15" t="s">
        <v>371</v>
      </c>
      <c r="AB36" s="15" t="s">
        <v>1590</v>
      </c>
      <c r="AC36" s="15">
        <v>0.625</v>
      </c>
    </row>
    <row r="37" spans="1:29" ht="20.25" customHeight="1">
      <c r="A37" s="12" t="s">
        <v>207</v>
      </c>
      <c r="B37" s="12" t="s">
        <v>443</v>
      </c>
      <c r="C37" s="12" t="s">
        <v>1266</v>
      </c>
      <c r="D37" s="12" t="s">
        <v>1434</v>
      </c>
      <c r="E37" s="13" t="s">
        <v>394</v>
      </c>
      <c r="F37" s="15" t="s">
        <v>345</v>
      </c>
      <c r="G37" s="12">
        <v>20</v>
      </c>
      <c r="H37" s="12" t="s">
        <v>1146</v>
      </c>
      <c r="I37" s="12" t="s">
        <v>1149</v>
      </c>
      <c r="J37" s="12">
        <v>1</v>
      </c>
      <c r="K37" s="15" t="s">
        <v>17</v>
      </c>
      <c r="L37" s="15" t="s">
        <v>376</v>
      </c>
      <c r="M37" s="15" t="s">
        <v>1126</v>
      </c>
      <c r="N37" s="15" t="s">
        <v>1127</v>
      </c>
      <c r="O37" s="16">
        <v>46024</v>
      </c>
      <c r="P37" s="16">
        <v>46387</v>
      </c>
      <c r="Q37" s="16" t="s">
        <v>345</v>
      </c>
      <c r="R37" s="35" t="s">
        <v>1219</v>
      </c>
      <c r="S37" s="24" t="s">
        <v>1380</v>
      </c>
      <c r="T37" s="24" t="s">
        <v>50</v>
      </c>
      <c r="V37" s="15" t="s">
        <v>1284</v>
      </c>
      <c r="W37" s="15" t="s">
        <v>371</v>
      </c>
      <c r="X37" s="15" t="s">
        <v>1292</v>
      </c>
      <c r="Y37" s="15" t="s">
        <v>1285</v>
      </c>
      <c r="Z37" s="15" t="s">
        <v>1462</v>
      </c>
      <c r="AA37" s="15" t="s">
        <v>371</v>
      </c>
      <c r="AB37" s="15" t="s">
        <v>2103</v>
      </c>
      <c r="AC37" s="15">
        <v>0.38194444444444442</v>
      </c>
    </row>
    <row r="38" spans="1:29" ht="20.25" customHeight="1">
      <c r="A38" s="12" t="s">
        <v>208</v>
      </c>
      <c r="B38" s="12" t="s">
        <v>443</v>
      </c>
      <c r="C38" s="12" t="s">
        <v>1266</v>
      </c>
      <c r="D38" s="12" t="s">
        <v>1434</v>
      </c>
      <c r="E38" s="13" t="s">
        <v>394</v>
      </c>
      <c r="F38" s="15" t="s">
        <v>345</v>
      </c>
      <c r="G38" s="12">
        <v>10</v>
      </c>
      <c r="H38" s="12" t="s">
        <v>1158</v>
      </c>
      <c r="I38" s="12" t="s">
        <v>1123</v>
      </c>
      <c r="J38" s="12">
        <v>1</v>
      </c>
      <c r="K38" s="15" t="s">
        <v>17</v>
      </c>
      <c r="L38" s="15" t="s">
        <v>376</v>
      </c>
      <c r="M38" s="15" t="s">
        <v>1126</v>
      </c>
      <c r="N38" s="15" t="s">
        <v>1127</v>
      </c>
      <c r="O38" s="16">
        <v>46024</v>
      </c>
      <c r="P38" s="16">
        <v>46387</v>
      </c>
      <c r="Q38" s="16" t="s">
        <v>345</v>
      </c>
      <c r="R38" s="35" t="s">
        <v>1178</v>
      </c>
      <c r="S38" s="25" t="s">
        <v>74</v>
      </c>
      <c r="T38" s="23" t="s">
        <v>1373</v>
      </c>
      <c r="V38" s="15" t="s">
        <v>1284</v>
      </c>
      <c r="W38" s="15" t="s">
        <v>376</v>
      </c>
      <c r="X38" s="15" t="s">
        <v>1292</v>
      </c>
      <c r="Y38" s="15" t="s">
        <v>1285</v>
      </c>
      <c r="Z38" s="15" t="s">
        <v>1462</v>
      </c>
      <c r="AA38" s="15" t="s">
        <v>371</v>
      </c>
      <c r="AB38" s="15" t="s">
        <v>2103</v>
      </c>
      <c r="AC38" s="15">
        <v>0.41666666666666669</v>
      </c>
    </row>
    <row r="39" spans="1:29" ht="20.25" customHeight="1">
      <c r="A39" s="12" t="s">
        <v>209</v>
      </c>
      <c r="B39" s="12" t="s">
        <v>443</v>
      </c>
      <c r="C39" s="12" t="s">
        <v>1266</v>
      </c>
      <c r="D39" s="12" t="s">
        <v>1434</v>
      </c>
      <c r="E39" s="13" t="s">
        <v>394</v>
      </c>
      <c r="F39" s="15" t="s">
        <v>345</v>
      </c>
      <c r="G39" s="12">
        <v>10</v>
      </c>
      <c r="H39" s="12" t="s">
        <v>1158</v>
      </c>
      <c r="I39" s="12" t="s">
        <v>1124</v>
      </c>
      <c r="J39" s="12">
        <v>1</v>
      </c>
      <c r="K39" s="15" t="s">
        <v>17</v>
      </c>
      <c r="L39" s="15" t="s">
        <v>376</v>
      </c>
      <c r="M39" s="15" t="s">
        <v>1126</v>
      </c>
      <c r="N39" s="15" t="s">
        <v>1127</v>
      </c>
      <c r="O39" s="16">
        <v>46024</v>
      </c>
      <c r="P39" s="16">
        <v>46387</v>
      </c>
      <c r="Q39" s="16" t="s">
        <v>345</v>
      </c>
      <c r="R39" s="35" t="s">
        <v>1179</v>
      </c>
      <c r="S39" s="25" t="s">
        <v>75</v>
      </c>
      <c r="T39" s="23" t="s">
        <v>1373</v>
      </c>
      <c r="V39" s="15" t="s">
        <v>1284</v>
      </c>
      <c r="W39" s="15" t="s">
        <v>376</v>
      </c>
      <c r="X39" s="15" t="s">
        <v>1292</v>
      </c>
      <c r="Y39" s="15" t="s">
        <v>1285</v>
      </c>
      <c r="Z39" s="15" t="s">
        <v>1462</v>
      </c>
      <c r="AA39" s="15" t="s">
        <v>371</v>
      </c>
      <c r="AB39" s="15" t="s">
        <v>2103</v>
      </c>
      <c r="AC39" s="15">
        <v>0.4375</v>
      </c>
    </row>
    <row r="40" spans="1:29" ht="20.25" customHeight="1">
      <c r="A40" s="12" t="s">
        <v>210</v>
      </c>
      <c r="B40" s="12" t="s">
        <v>443</v>
      </c>
      <c r="C40" s="12" t="s">
        <v>1266</v>
      </c>
      <c r="D40" s="12" t="s">
        <v>1434</v>
      </c>
      <c r="E40" s="13" t="s">
        <v>394</v>
      </c>
      <c r="F40" s="15" t="s">
        <v>345</v>
      </c>
      <c r="G40" s="12">
        <v>10</v>
      </c>
      <c r="H40" s="12" t="s">
        <v>1154</v>
      </c>
      <c r="I40" s="12" t="s">
        <v>1270</v>
      </c>
      <c r="J40" s="12">
        <v>1</v>
      </c>
      <c r="K40" s="15" t="s">
        <v>17</v>
      </c>
      <c r="L40" s="15" t="s">
        <v>376</v>
      </c>
      <c r="M40" s="15" t="s">
        <v>1126</v>
      </c>
      <c r="N40" s="15" t="s">
        <v>1127</v>
      </c>
      <c r="O40" s="16">
        <v>46024</v>
      </c>
      <c r="P40" s="16">
        <v>46387</v>
      </c>
      <c r="Q40" s="16" t="s">
        <v>345</v>
      </c>
      <c r="R40" s="35" t="s">
        <v>1374</v>
      </c>
      <c r="S40" s="24" t="s">
        <v>76</v>
      </c>
      <c r="T40" s="24"/>
      <c r="V40" s="15" t="s">
        <v>1284</v>
      </c>
      <c r="W40" s="15" t="s">
        <v>376</v>
      </c>
      <c r="X40" s="15" t="s">
        <v>1292</v>
      </c>
      <c r="Y40" s="15" t="s">
        <v>1285</v>
      </c>
      <c r="Z40" s="15" t="s">
        <v>1462</v>
      </c>
      <c r="AA40" s="15" t="s">
        <v>371</v>
      </c>
      <c r="AB40" s="15" t="s">
        <v>1439</v>
      </c>
      <c r="AC40" s="15">
        <v>0.4375</v>
      </c>
    </row>
    <row r="41" spans="1:29" ht="20.25" customHeight="1">
      <c r="A41" s="12" t="s">
        <v>211</v>
      </c>
      <c r="B41" s="12" t="s">
        <v>1266</v>
      </c>
      <c r="C41" s="12" t="s">
        <v>488</v>
      </c>
      <c r="D41" s="12" t="s">
        <v>1434</v>
      </c>
      <c r="E41" s="13" t="s">
        <v>394</v>
      </c>
      <c r="F41" s="15" t="s">
        <v>345</v>
      </c>
      <c r="G41" s="12">
        <v>10</v>
      </c>
      <c r="H41" s="12" t="s">
        <v>1146</v>
      </c>
      <c r="I41" s="12" t="s">
        <v>1149</v>
      </c>
      <c r="J41" s="12">
        <v>1</v>
      </c>
      <c r="K41" s="15" t="s">
        <v>17</v>
      </c>
      <c r="L41" s="15" t="s">
        <v>376</v>
      </c>
      <c r="M41" s="15" t="s">
        <v>1126</v>
      </c>
      <c r="N41" s="15" t="s">
        <v>1127</v>
      </c>
      <c r="O41" s="16">
        <v>46024</v>
      </c>
      <c r="P41" s="16">
        <v>46387</v>
      </c>
      <c r="Q41" s="16" t="s">
        <v>345</v>
      </c>
      <c r="R41" s="35" t="s">
        <v>1180</v>
      </c>
      <c r="S41" s="24" t="s">
        <v>77</v>
      </c>
      <c r="T41" s="23"/>
      <c r="V41" s="15" t="s">
        <v>1284</v>
      </c>
      <c r="W41" s="15" t="s">
        <v>376</v>
      </c>
      <c r="X41" s="15" t="s">
        <v>1292</v>
      </c>
      <c r="Y41" s="15" t="s">
        <v>1285</v>
      </c>
      <c r="Z41" s="15" t="s">
        <v>1462</v>
      </c>
      <c r="AA41" s="15" t="s">
        <v>371</v>
      </c>
      <c r="AB41" s="15" t="s">
        <v>1439</v>
      </c>
      <c r="AC41" s="15">
        <v>0.76388888888888884</v>
      </c>
    </row>
    <row r="42" spans="1:29" ht="20.25" customHeight="1">
      <c r="A42" s="12" t="s">
        <v>212</v>
      </c>
      <c r="B42" s="12" t="s">
        <v>344</v>
      </c>
      <c r="C42" s="12" t="s">
        <v>443</v>
      </c>
      <c r="D42" s="12" t="s">
        <v>1432</v>
      </c>
      <c r="E42" s="13" t="s">
        <v>394</v>
      </c>
      <c r="F42" s="15" t="s">
        <v>345</v>
      </c>
      <c r="G42" s="12">
        <v>10</v>
      </c>
      <c r="H42" s="12" t="s">
        <v>1156</v>
      </c>
      <c r="I42" s="12" t="s">
        <v>1272</v>
      </c>
      <c r="J42" s="12">
        <v>1</v>
      </c>
      <c r="K42" s="15" t="s">
        <v>17</v>
      </c>
      <c r="L42" s="15" t="s">
        <v>376</v>
      </c>
      <c r="M42" s="15" t="s">
        <v>1126</v>
      </c>
      <c r="N42" s="15" t="s">
        <v>1127</v>
      </c>
      <c r="O42" s="16">
        <v>46024</v>
      </c>
      <c r="P42" s="16">
        <v>46387</v>
      </c>
      <c r="Q42" s="16" t="s">
        <v>345</v>
      </c>
      <c r="R42" s="35" t="s">
        <v>1181</v>
      </c>
      <c r="S42" s="24" t="s">
        <v>78</v>
      </c>
      <c r="T42" s="23"/>
      <c r="V42" s="15" t="s">
        <v>1284</v>
      </c>
      <c r="W42" s="15" t="s">
        <v>376</v>
      </c>
      <c r="X42" s="15" t="s">
        <v>1290</v>
      </c>
      <c r="Y42" s="15" t="s">
        <v>1285</v>
      </c>
      <c r="Z42" s="15" t="s">
        <v>1462</v>
      </c>
      <c r="AA42" s="15" t="s">
        <v>371</v>
      </c>
      <c r="AB42" s="15" t="s">
        <v>1439</v>
      </c>
      <c r="AC42" s="15">
        <v>0.4375</v>
      </c>
    </row>
    <row r="43" spans="1:29" ht="20.25" customHeight="1">
      <c r="A43" s="12" t="s">
        <v>213</v>
      </c>
      <c r="B43" s="12" t="s">
        <v>443</v>
      </c>
      <c r="C43" s="12" t="s">
        <v>1266</v>
      </c>
      <c r="D43" s="12" t="s">
        <v>1441</v>
      </c>
      <c r="E43" s="13" t="s">
        <v>394</v>
      </c>
      <c r="F43" s="15" t="s">
        <v>345</v>
      </c>
      <c r="G43" s="12">
        <v>10</v>
      </c>
      <c r="H43" s="12" t="s">
        <v>1158</v>
      </c>
      <c r="I43" s="12" t="s">
        <v>1150</v>
      </c>
      <c r="J43" s="12">
        <v>1</v>
      </c>
      <c r="K43" s="15" t="s">
        <v>17</v>
      </c>
      <c r="L43" s="15" t="s">
        <v>376</v>
      </c>
      <c r="M43" s="15" t="s">
        <v>1126</v>
      </c>
      <c r="N43" s="15" t="s">
        <v>1127</v>
      </c>
      <c r="O43" s="16">
        <v>46024</v>
      </c>
      <c r="P43" s="16">
        <v>46387</v>
      </c>
      <c r="Q43" s="16" t="s">
        <v>345</v>
      </c>
      <c r="R43" s="35" t="s">
        <v>1182</v>
      </c>
      <c r="S43" s="24" t="s">
        <v>1399</v>
      </c>
      <c r="T43" s="24" t="s">
        <v>50</v>
      </c>
      <c r="V43" s="15" t="s">
        <v>1285</v>
      </c>
      <c r="W43" s="15" t="s">
        <v>376</v>
      </c>
      <c r="X43" s="15" t="s">
        <v>1292</v>
      </c>
      <c r="Y43" s="15" t="s">
        <v>1285</v>
      </c>
      <c r="Z43" s="15" t="s">
        <v>1462</v>
      </c>
      <c r="AA43" s="15" t="s">
        <v>371</v>
      </c>
      <c r="AB43" s="15" t="s">
        <v>2103</v>
      </c>
      <c r="AC43" s="15">
        <v>0.4375</v>
      </c>
    </row>
    <row r="44" spans="1:29" ht="20.25" customHeight="1">
      <c r="A44" s="12" t="s">
        <v>214</v>
      </c>
      <c r="B44" s="12" t="s">
        <v>443</v>
      </c>
      <c r="C44" s="12" t="s">
        <v>1266</v>
      </c>
      <c r="D44" s="12" t="s">
        <v>1441</v>
      </c>
      <c r="E44" s="13" t="s">
        <v>394</v>
      </c>
      <c r="F44" s="15" t="s">
        <v>345</v>
      </c>
      <c r="G44" s="12">
        <v>10</v>
      </c>
      <c r="H44" s="12" t="s">
        <v>1154</v>
      </c>
      <c r="I44" s="12" t="s">
        <v>1138</v>
      </c>
      <c r="J44" s="12">
        <v>1</v>
      </c>
      <c r="K44" s="15" t="s">
        <v>17</v>
      </c>
      <c r="L44" s="15" t="s">
        <v>376</v>
      </c>
      <c r="M44" s="15" t="s">
        <v>1126</v>
      </c>
      <c r="N44" s="15" t="s">
        <v>1127</v>
      </c>
      <c r="O44" s="16">
        <v>46024</v>
      </c>
      <c r="P44" s="16">
        <v>46387</v>
      </c>
      <c r="Q44" s="16" t="s">
        <v>345</v>
      </c>
      <c r="R44" s="35" t="s">
        <v>1375</v>
      </c>
      <c r="S44" s="24" t="s">
        <v>79</v>
      </c>
      <c r="T44" s="23"/>
      <c r="V44" s="15" t="s">
        <v>1285</v>
      </c>
      <c r="W44" s="15" t="s">
        <v>376</v>
      </c>
      <c r="X44" s="15" t="s">
        <v>1292</v>
      </c>
      <c r="Y44" s="15" t="s">
        <v>1285</v>
      </c>
      <c r="Z44" s="15" t="s">
        <v>1462</v>
      </c>
      <c r="AA44" s="15" t="s">
        <v>371</v>
      </c>
      <c r="AB44" s="15" t="s">
        <v>1439</v>
      </c>
      <c r="AC44" s="15">
        <v>0.625</v>
      </c>
    </row>
    <row r="45" spans="1:29" ht="20.25" customHeight="1">
      <c r="A45" s="12" t="s">
        <v>215</v>
      </c>
      <c r="B45" s="12" t="s">
        <v>443</v>
      </c>
      <c r="C45" s="12" t="s">
        <v>1266</v>
      </c>
      <c r="D45" s="12" t="s">
        <v>1441</v>
      </c>
      <c r="E45" s="13" t="s">
        <v>394</v>
      </c>
      <c r="F45" s="15" t="s">
        <v>345</v>
      </c>
      <c r="G45" s="12">
        <v>10</v>
      </c>
      <c r="H45" s="12" t="s">
        <v>1158</v>
      </c>
      <c r="I45" s="12" t="s">
        <v>1123</v>
      </c>
      <c r="J45" s="12">
        <v>1</v>
      </c>
      <c r="K45" s="15" t="s">
        <v>17</v>
      </c>
      <c r="L45" s="15" t="s">
        <v>376</v>
      </c>
      <c r="M45" s="15" t="s">
        <v>1126</v>
      </c>
      <c r="N45" s="15" t="s">
        <v>1127</v>
      </c>
      <c r="O45" s="16">
        <v>46024</v>
      </c>
      <c r="P45" s="16">
        <v>46387</v>
      </c>
      <c r="Q45" s="16" t="s">
        <v>1345</v>
      </c>
      <c r="R45" s="35" t="s">
        <v>1183</v>
      </c>
      <c r="S45" s="24" t="s">
        <v>1377</v>
      </c>
      <c r="T45" s="23"/>
      <c r="V45" s="15" t="s">
        <v>1285</v>
      </c>
      <c r="W45" s="15" t="s">
        <v>376</v>
      </c>
      <c r="X45" s="15" t="s">
        <v>1292</v>
      </c>
      <c r="Y45" s="15" t="s">
        <v>1285</v>
      </c>
      <c r="Z45" s="15" t="s">
        <v>1462</v>
      </c>
      <c r="AA45" s="15" t="s">
        <v>371</v>
      </c>
      <c r="AB45" s="15" t="s">
        <v>1439</v>
      </c>
      <c r="AC45" s="15">
        <v>0.4375</v>
      </c>
    </row>
    <row r="46" spans="1:29" ht="20.25" customHeight="1">
      <c r="A46" s="12" t="s">
        <v>216</v>
      </c>
      <c r="B46" s="12" t="s">
        <v>443</v>
      </c>
      <c r="C46" s="12" t="s">
        <v>1266</v>
      </c>
      <c r="D46" s="12" t="s">
        <v>1441</v>
      </c>
      <c r="E46" s="13" t="s">
        <v>394</v>
      </c>
      <c r="F46" s="15" t="s">
        <v>345</v>
      </c>
      <c r="G46" s="12">
        <v>10</v>
      </c>
      <c r="H46" s="12" t="s">
        <v>1158</v>
      </c>
      <c r="I46" s="12" t="s">
        <v>1124</v>
      </c>
      <c r="J46" s="12">
        <v>1</v>
      </c>
      <c r="K46" s="15" t="s">
        <v>17</v>
      </c>
      <c r="L46" s="15" t="s">
        <v>376</v>
      </c>
      <c r="M46" s="15" t="s">
        <v>1126</v>
      </c>
      <c r="N46" s="15" t="s">
        <v>1127</v>
      </c>
      <c r="O46" s="16">
        <v>46024</v>
      </c>
      <c r="P46" s="16">
        <v>46387</v>
      </c>
      <c r="Q46" s="16" t="s">
        <v>345</v>
      </c>
      <c r="R46" s="35" t="s">
        <v>1398</v>
      </c>
      <c r="S46" s="24" t="s">
        <v>80</v>
      </c>
      <c r="T46" s="23"/>
      <c r="V46" s="15" t="s">
        <v>1285</v>
      </c>
      <c r="W46" s="15" t="s">
        <v>376</v>
      </c>
      <c r="X46" s="15" t="s">
        <v>1292</v>
      </c>
      <c r="Y46" s="15" t="s">
        <v>1285</v>
      </c>
      <c r="Z46" s="15" t="s">
        <v>1462</v>
      </c>
      <c r="AA46" s="15" t="s">
        <v>371</v>
      </c>
      <c r="AB46" s="15" t="s">
        <v>2104</v>
      </c>
      <c r="AC46" s="15">
        <v>0.4375</v>
      </c>
    </row>
    <row r="47" spans="1:29" ht="20.25" customHeight="1">
      <c r="A47" s="12" t="s">
        <v>217</v>
      </c>
      <c r="B47" s="12" t="s">
        <v>443</v>
      </c>
      <c r="C47" s="12" t="s">
        <v>1266</v>
      </c>
      <c r="D47" s="12" t="s">
        <v>1441</v>
      </c>
      <c r="E47" s="13" t="s">
        <v>394</v>
      </c>
      <c r="F47" s="15" t="s">
        <v>345</v>
      </c>
      <c r="G47" s="12">
        <v>10</v>
      </c>
      <c r="H47" s="12" t="s">
        <v>1158</v>
      </c>
      <c r="I47" s="12" t="s">
        <v>1124</v>
      </c>
      <c r="J47" s="12">
        <v>1</v>
      </c>
      <c r="K47" s="15" t="s">
        <v>17</v>
      </c>
      <c r="L47" s="15" t="s">
        <v>376</v>
      </c>
      <c r="M47" s="15" t="s">
        <v>1126</v>
      </c>
      <c r="N47" s="15" t="s">
        <v>1127</v>
      </c>
      <c r="O47" s="16">
        <v>46024</v>
      </c>
      <c r="P47" s="16">
        <v>46387</v>
      </c>
      <c r="Q47" s="16" t="s">
        <v>345</v>
      </c>
      <c r="R47" s="35" t="s">
        <v>1184</v>
      </c>
      <c r="S47" s="24" t="s">
        <v>81</v>
      </c>
      <c r="T47" s="23"/>
      <c r="V47" s="15" t="s">
        <v>1285</v>
      </c>
      <c r="W47" s="15" t="s">
        <v>376</v>
      </c>
      <c r="X47" s="15" t="s">
        <v>1292</v>
      </c>
      <c r="Y47" s="15" t="s">
        <v>1285</v>
      </c>
      <c r="Z47" s="15" t="s">
        <v>1462</v>
      </c>
      <c r="AA47" s="15" t="s">
        <v>371</v>
      </c>
      <c r="AB47" s="15" t="s">
        <v>1590</v>
      </c>
      <c r="AC47" s="15">
        <v>0.625</v>
      </c>
    </row>
    <row r="48" spans="1:29" ht="20.25" customHeight="1">
      <c r="A48" s="12" t="s">
        <v>218</v>
      </c>
      <c r="B48" s="12" t="s">
        <v>443</v>
      </c>
      <c r="C48" s="12" t="s">
        <v>1266</v>
      </c>
      <c r="D48" s="12" t="s">
        <v>1437</v>
      </c>
      <c r="E48" s="13" t="s">
        <v>394</v>
      </c>
      <c r="F48" s="15" t="s">
        <v>345</v>
      </c>
      <c r="G48" s="12">
        <v>10</v>
      </c>
      <c r="H48" s="12" t="s">
        <v>1158</v>
      </c>
      <c r="I48" s="12" t="s">
        <v>1147</v>
      </c>
      <c r="J48" s="12">
        <v>1</v>
      </c>
      <c r="K48" s="15" t="s">
        <v>17</v>
      </c>
      <c r="L48" s="15" t="s">
        <v>376</v>
      </c>
      <c r="M48" s="15" t="s">
        <v>1126</v>
      </c>
      <c r="N48" s="15" t="s">
        <v>1127</v>
      </c>
      <c r="O48" s="16">
        <v>46024</v>
      </c>
      <c r="P48" s="16">
        <v>46387</v>
      </c>
      <c r="Q48" s="16" t="s">
        <v>345</v>
      </c>
      <c r="R48" s="35" t="s">
        <v>1185</v>
      </c>
      <c r="S48" s="24" t="s">
        <v>82</v>
      </c>
      <c r="T48" s="24" t="s">
        <v>50</v>
      </c>
      <c r="V48" s="15" t="s">
        <v>1284</v>
      </c>
      <c r="W48" s="15" t="s">
        <v>376</v>
      </c>
      <c r="X48" s="15" t="s">
        <v>1292</v>
      </c>
      <c r="Y48" s="15" t="s">
        <v>1285</v>
      </c>
      <c r="Z48" s="15" t="s">
        <v>1462</v>
      </c>
      <c r="AA48" s="15" t="s">
        <v>371</v>
      </c>
      <c r="AB48" s="15" t="s">
        <v>2103</v>
      </c>
      <c r="AC48" s="15">
        <v>0.38541666666666669</v>
      </c>
    </row>
    <row r="49" spans="1:29" ht="20.25" customHeight="1">
      <c r="A49" s="12" t="s">
        <v>219</v>
      </c>
      <c r="B49" s="12" t="s">
        <v>443</v>
      </c>
      <c r="C49" s="12" t="s">
        <v>1266</v>
      </c>
      <c r="D49" s="12" t="s">
        <v>1437</v>
      </c>
      <c r="E49" s="13" t="s">
        <v>394</v>
      </c>
      <c r="F49" s="15" t="s">
        <v>345</v>
      </c>
      <c r="G49" s="12">
        <v>10</v>
      </c>
      <c r="H49" s="12" t="s">
        <v>1158</v>
      </c>
      <c r="I49" s="12" t="s">
        <v>1148</v>
      </c>
      <c r="J49" s="12">
        <v>1</v>
      </c>
      <c r="K49" s="15" t="s">
        <v>17</v>
      </c>
      <c r="L49" s="15" t="s">
        <v>376</v>
      </c>
      <c r="M49" s="15" t="s">
        <v>1126</v>
      </c>
      <c r="N49" s="15" t="s">
        <v>1127</v>
      </c>
      <c r="O49" s="16">
        <v>46024</v>
      </c>
      <c r="P49" s="16">
        <v>46387</v>
      </c>
      <c r="Q49" s="16" t="s">
        <v>345</v>
      </c>
      <c r="R49" s="35" t="s">
        <v>1186</v>
      </c>
      <c r="S49" s="24" t="s">
        <v>83</v>
      </c>
      <c r="T49" s="23"/>
      <c r="V49" s="15" t="s">
        <v>1284</v>
      </c>
      <c r="W49" s="15" t="s">
        <v>376</v>
      </c>
      <c r="X49" s="15" t="s">
        <v>1292</v>
      </c>
      <c r="Y49" s="15" t="s">
        <v>1285</v>
      </c>
      <c r="Z49" s="15" t="s">
        <v>1462</v>
      </c>
      <c r="AA49" s="15" t="s">
        <v>371</v>
      </c>
      <c r="AB49" s="15" t="s">
        <v>1590</v>
      </c>
      <c r="AC49" s="15">
        <v>0.38541666666666669</v>
      </c>
    </row>
    <row r="50" spans="1:29" ht="20.25" customHeight="1">
      <c r="A50" s="12" t="s">
        <v>220</v>
      </c>
      <c r="B50" s="12" t="s">
        <v>443</v>
      </c>
      <c r="C50" s="12" t="s">
        <v>1266</v>
      </c>
      <c r="D50" s="12" t="s">
        <v>1433</v>
      </c>
      <c r="E50" s="13" t="s">
        <v>394</v>
      </c>
      <c r="F50" s="15" t="s">
        <v>345</v>
      </c>
      <c r="G50" s="12">
        <v>10</v>
      </c>
      <c r="H50" s="12" t="s">
        <v>1158</v>
      </c>
      <c r="I50" s="12" t="s">
        <v>1123</v>
      </c>
      <c r="J50" s="12">
        <v>1</v>
      </c>
      <c r="K50" s="15" t="s">
        <v>17</v>
      </c>
      <c r="L50" s="15" t="s">
        <v>376</v>
      </c>
      <c r="M50" s="15" t="s">
        <v>1126</v>
      </c>
      <c r="N50" s="15" t="s">
        <v>1127</v>
      </c>
      <c r="O50" s="16">
        <v>46024</v>
      </c>
      <c r="P50" s="16">
        <v>46387</v>
      </c>
      <c r="Q50" s="16" t="s">
        <v>345</v>
      </c>
      <c r="R50" s="35" t="s">
        <v>1188</v>
      </c>
      <c r="S50" s="24" t="s">
        <v>84</v>
      </c>
      <c r="T50" s="24" t="s">
        <v>50</v>
      </c>
      <c r="V50" s="15" t="s">
        <v>1284</v>
      </c>
      <c r="W50" s="15" t="s">
        <v>376</v>
      </c>
      <c r="X50" s="15" t="s">
        <v>1292</v>
      </c>
      <c r="Y50" s="15" t="s">
        <v>1285</v>
      </c>
      <c r="Z50" s="15" t="s">
        <v>1462</v>
      </c>
      <c r="AA50" s="15" t="s">
        <v>371</v>
      </c>
      <c r="AB50" s="15" t="s">
        <v>2103</v>
      </c>
      <c r="AC50" s="15">
        <v>0.4375</v>
      </c>
    </row>
    <row r="51" spans="1:29" ht="20.25" customHeight="1">
      <c r="A51" s="12" t="s">
        <v>221</v>
      </c>
      <c r="B51" s="12" t="s">
        <v>443</v>
      </c>
      <c r="C51" s="12" t="s">
        <v>1266</v>
      </c>
      <c r="D51" s="12" t="s">
        <v>1433</v>
      </c>
      <c r="E51" s="13" t="s">
        <v>394</v>
      </c>
      <c r="F51" s="15" t="s">
        <v>345</v>
      </c>
      <c r="G51" s="12">
        <v>10</v>
      </c>
      <c r="H51" s="12" t="s">
        <v>1158</v>
      </c>
      <c r="I51" s="12" t="s">
        <v>1124</v>
      </c>
      <c r="J51" s="12">
        <v>1</v>
      </c>
      <c r="K51" s="15" t="s">
        <v>17</v>
      </c>
      <c r="L51" s="15" t="s">
        <v>376</v>
      </c>
      <c r="M51" s="15" t="s">
        <v>1126</v>
      </c>
      <c r="N51" s="15" t="s">
        <v>1127</v>
      </c>
      <c r="O51" s="16">
        <v>46024</v>
      </c>
      <c r="P51" s="16">
        <v>46387</v>
      </c>
      <c r="Q51" s="16" t="s">
        <v>1345</v>
      </c>
      <c r="R51" s="35" t="s">
        <v>1189</v>
      </c>
      <c r="S51" s="24" t="s">
        <v>85</v>
      </c>
      <c r="T51" s="23"/>
      <c r="V51" s="15" t="s">
        <v>1284</v>
      </c>
      <c r="W51" s="15" t="s">
        <v>376</v>
      </c>
      <c r="X51" s="15" t="s">
        <v>1292</v>
      </c>
      <c r="Y51" s="15" t="s">
        <v>1285</v>
      </c>
      <c r="Z51" s="15" t="s">
        <v>1462</v>
      </c>
      <c r="AA51" s="15" t="s">
        <v>371</v>
      </c>
      <c r="AB51" s="15" t="s">
        <v>1439</v>
      </c>
      <c r="AC51" s="15">
        <v>0.41666666666666669</v>
      </c>
    </row>
    <row r="52" spans="1:29" ht="20.25" customHeight="1">
      <c r="A52" s="12" t="s">
        <v>222</v>
      </c>
      <c r="B52" s="12" t="s">
        <v>443</v>
      </c>
      <c r="C52" s="12" t="s">
        <v>1266</v>
      </c>
      <c r="D52" s="12" t="s">
        <v>1433</v>
      </c>
      <c r="E52" s="13" t="s">
        <v>394</v>
      </c>
      <c r="F52" s="15" t="s">
        <v>345</v>
      </c>
      <c r="G52" s="12">
        <v>10</v>
      </c>
      <c r="H52" s="12" t="s">
        <v>1158</v>
      </c>
      <c r="I52" s="12" t="s">
        <v>1125</v>
      </c>
      <c r="J52" s="12">
        <v>1</v>
      </c>
      <c r="K52" s="15" t="s">
        <v>17</v>
      </c>
      <c r="L52" s="15" t="s">
        <v>376</v>
      </c>
      <c r="M52" s="15" t="s">
        <v>1126</v>
      </c>
      <c r="N52" s="15" t="s">
        <v>1127</v>
      </c>
      <c r="O52" s="16">
        <v>46024</v>
      </c>
      <c r="P52" s="16">
        <v>46387</v>
      </c>
      <c r="Q52" s="16" t="s">
        <v>345</v>
      </c>
      <c r="R52" s="35" t="s">
        <v>1190</v>
      </c>
      <c r="S52" s="24"/>
      <c r="T52" s="23"/>
      <c r="V52" s="15" t="s">
        <v>1284</v>
      </c>
      <c r="W52" s="15" t="s">
        <v>376</v>
      </c>
      <c r="X52" s="15" t="s">
        <v>1292</v>
      </c>
      <c r="Y52" s="15" t="s">
        <v>1285</v>
      </c>
      <c r="Z52" s="15" t="s">
        <v>1462</v>
      </c>
      <c r="AA52" s="15" t="s">
        <v>371</v>
      </c>
      <c r="AB52" s="15" t="s">
        <v>1439</v>
      </c>
      <c r="AC52" s="15">
        <v>0.4375</v>
      </c>
    </row>
    <row r="53" spans="1:29" ht="20.25" customHeight="1">
      <c r="A53" s="12" t="s">
        <v>223</v>
      </c>
      <c r="B53" s="12" t="s">
        <v>443</v>
      </c>
      <c r="C53" s="12" t="s">
        <v>1266</v>
      </c>
      <c r="D53" s="12" t="s">
        <v>1436</v>
      </c>
      <c r="E53" s="13" t="s">
        <v>394</v>
      </c>
      <c r="F53" s="15" t="s">
        <v>345</v>
      </c>
      <c r="G53" s="12">
        <v>10</v>
      </c>
      <c r="H53" s="12" t="s">
        <v>1158</v>
      </c>
      <c r="I53" s="12" t="s">
        <v>1153</v>
      </c>
      <c r="J53" s="12">
        <v>1</v>
      </c>
      <c r="K53" s="15" t="s">
        <v>17</v>
      </c>
      <c r="L53" s="15" t="s">
        <v>376</v>
      </c>
      <c r="M53" s="15" t="s">
        <v>1126</v>
      </c>
      <c r="N53" s="15" t="s">
        <v>1127</v>
      </c>
      <c r="O53" s="16">
        <v>46024</v>
      </c>
      <c r="P53" s="16">
        <v>46387</v>
      </c>
      <c r="Q53" s="16" t="s">
        <v>345</v>
      </c>
      <c r="R53" s="35" t="s">
        <v>1191</v>
      </c>
      <c r="S53" s="24" t="s">
        <v>86</v>
      </c>
      <c r="T53" s="24" t="s">
        <v>50</v>
      </c>
      <c r="V53" s="15" t="s">
        <v>1284</v>
      </c>
      <c r="W53" s="15" t="s">
        <v>376</v>
      </c>
      <c r="X53" s="15" t="s">
        <v>1292</v>
      </c>
      <c r="Y53" s="15" t="s">
        <v>1285</v>
      </c>
      <c r="Z53" s="15" t="s">
        <v>1462</v>
      </c>
      <c r="AA53" s="15" t="s">
        <v>371</v>
      </c>
      <c r="AB53" s="15" t="s">
        <v>1439</v>
      </c>
      <c r="AC53" s="15">
        <v>0.4375</v>
      </c>
    </row>
    <row r="54" spans="1:29" ht="20.25" customHeight="1">
      <c r="A54" s="12" t="s">
        <v>224</v>
      </c>
      <c r="B54" s="12" t="s">
        <v>443</v>
      </c>
      <c r="C54" s="12" t="s">
        <v>1266</v>
      </c>
      <c r="D54" s="12" t="s">
        <v>1433</v>
      </c>
      <c r="E54" s="13" t="s">
        <v>394</v>
      </c>
      <c r="F54" s="15" t="s">
        <v>345</v>
      </c>
      <c r="G54" s="12">
        <v>10</v>
      </c>
      <c r="H54" s="12" t="s">
        <v>1158</v>
      </c>
      <c r="I54" s="12" t="s">
        <v>1147</v>
      </c>
      <c r="J54" s="12">
        <v>1</v>
      </c>
      <c r="K54" s="15" t="s">
        <v>17</v>
      </c>
      <c r="L54" s="15" t="s">
        <v>376</v>
      </c>
      <c r="M54" s="15" t="s">
        <v>1126</v>
      </c>
      <c r="N54" s="15" t="s">
        <v>1127</v>
      </c>
      <c r="O54" s="16">
        <v>46024</v>
      </c>
      <c r="P54" s="16">
        <v>46387</v>
      </c>
      <c r="Q54" s="16" t="s">
        <v>345</v>
      </c>
      <c r="R54" s="35" t="s">
        <v>1192</v>
      </c>
      <c r="S54" s="24" t="s">
        <v>87</v>
      </c>
      <c r="T54" s="24" t="s">
        <v>50</v>
      </c>
      <c r="V54" s="15" t="s">
        <v>1284</v>
      </c>
      <c r="W54" s="15" t="s">
        <v>376</v>
      </c>
      <c r="X54" s="15" t="s">
        <v>1292</v>
      </c>
      <c r="Y54" s="15" t="s">
        <v>1285</v>
      </c>
      <c r="Z54" s="15" t="s">
        <v>1462</v>
      </c>
      <c r="AA54" s="15" t="s">
        <v>371</v>
      </c>
      <c r="AB54" s="15" t="s">
        <v>2103</v>
      </c>
      <c r="AC54" s="15">
        <v>0.4375</v>
      </c>
    </row>
    <row r="55" spans="1:29" ht="20.25" customHeight="1">
      <c r="A55" s="12" t="s">
        <v>225</v>
      </c>
      <c r="B55" s="12" t="s">
        <v>443</v>
      </c>
      <c r="C55" s="12" t="s">
        <v>1266</v>
      </c>
      <c r="D55" s="12" t="s">
        <v>1436</v>
      </c>
      <c r="E55" s="13" t="s">
        <v>394</v>
      </c>
      <c r="F55" s="15" t="s">
        <v>345</v>
      </c>
      <c r="G55" s="12">
        <v>10</v>
      </c>
      <c r="H55" s="12" t="s">
        <v>1158</v>
      </c>
      <c r="I55" s="12" t="s">
        <v>1150</v>
      </c>
      <c r="J55" s="12">
        <v>1</v>
      </c>
      <c r="K55" s="15" t="s">
        <v>17</v>
      </c>
      <c r="L55" s="15" t="s">
        <v>376</v>
      </c>
      <c r="M55" s="15" t="s">
        <v>1126</v>
      </c>
      <c r="N55" s="15" t="s">
        <v>1127</v>
      </c>
      <c r="O55" s="16">
        <v>46024</v>
      </c>
      <c r="P55" s="16">
        <v>46387</v>
      </c>
      <c r="Q55" s="16" t="s">
        <v>345</v>
      </c>
      <c r="R55" s="35" t="s">
        <v>1193</v>
      </c>
      <c r="S55" s="24" t="s">
        <v>88</v>
      </c>
      <c r="T55" s="24" t="s">
        <v>50</v>
      </c>
      <c r="V55" s="15" t="s">
        <v>1283</v>
      </c>
      <c r="W55" s="15" t="s">
        <v>371</v>
      </c>
      <c r="X55" s="15" t="s">
        <v>1292</v>
      </c>
      <c r="Y55" s="15" t="s">
        <v>1285</v>
      </c>
      <c r="Z55" s="15" t="s">
        <v>1462</v>
      </c>
      <c r="AA55" s="15" t="s">
        <v>371</v>
      </c>
      <c r="AB55" s="15" t="s">
        <v>2103</v>
      </c>
      <c r="AC55" s="15">
        <v>0.4375</v>
      </c>
    </row>
    <row r="56" spans="1:29" ht="20.25" customHeight="1">
      <c r="A56" s="12" t="s">
        <v>226</v>
      </c>
      <c r="B56" s="12" t="s">
        <v>443</v>
      </c>
      <c r="C56" s="12" t="s">
        <v>1266</v>
      </c>
      <c r="D56" s="12" t="s">
        <v>1451</v>
      </c>
      <c r="E56" s="13" t="s">
        <v>394</v>
      </c>
      <c r="F56" s="15" t="s">
        <v>345</v>
      </c>
      <c r="G56" s="12">
        <v>10</v>
      </c>
      <c r="H56" s="12" t="s">
        <v>1146</v>
      </c>
      <c r="I56" s="12" t="s">
        <v>1149</v>
      </c>
      <c r="J56" s="12">
        <v>1</v>
      </c>
      <c r="K56" s="15" t="s">
        <v>15</v>
      </c>
      <c r="L56" s="15" t="s">
        <v>376</v>
      </c>
      <c r="M56" s="15" t="s">
        <v>1126</v>
      </c>
      <c r="N56" s="15" t="s">
        <v>1127</v>
      </c>
      <c r="O56" s="16">
        <v>46024</v>
      </c>
      <c r="P56" s="16">
        <v>46387</v>
      </c>
      <c r="Q56" s="16" t="s">
        <v>345</v>
      </c>
      <c r="R56" s="35" t="s">
        <v>1194</v>
      </c>
      <c r="S56" s="24" t="s">
        <v>89</v>
      </c>
      <c r="T56" s="24" t="s">
        <v>50</v>
      </c>
      <c r="V56" s="15" t="s">
        <v>1284</v>
      </c>
      <c r="W56" s="15" t="s">
        <v>371</v>
      </c>
      <c r="X56" s="15" t="s">
        <v>1292</v>
      </c>
      <c r="Y56" s="15" t="s">
        <v>1285</v>
      </c>
      <c r="Z56" s="15" t="s">
        <v>1462</v>
      </c>
      <c r="AA56" s="15" t="s">
        <v>371</v>
      </c>
      <c r="AB56" s="15" t="s">
        <v>1590</v>
      </c>
      <c r="AC56" s="15">
        <v>0.38194444444444442</v>
      </c>
    </row>
    <row r="57" spans="1:29" ht="20.25" customHeight="1">
      <c r="A57" s="12" t="s">
        <v>227</v>
      </c>
      <c r="B57" s="12" t="s">
        <v>443</v>
      </c>
      <c r="C57" s="12" t="s">
        <v>1266</v>
      </c>
      <c r="D57" s="12" t="s">
        <v>1436</v>
      </c>
      <c r="E57" s="13" t="s">
        <v>394</v>
      </c>
      <c r="F57" s="15" t="s">
        <v>345</v>
      </c>
      <c r="G57" s="12">
        <v>10</v>
      </c>
      <c r="H57" s="12" t="s">
        <v>1158</v>
      </c>
      <c r="I57" s="12" t="s">
        <v>1123</v>
      </c>
      <c r="J57" s="12">
        <v>1</v>
      </c>
      <c r="K57" s="15" t="s">
        <v>17</v>
      </c>
      <c r="L57" s="15" t="s">
        <v>376</v>
      </c>
      <c r="M57" s="15" t="s">
        <v>1126</v>
      </c>
      <c r="N57" s="15" t="s">
        <v>1127</v>
      </c>
      <c r="O57" s="16">
        <v>46024</v>
      </c>
      <c r="P57" s="16">
        <v>46387</v>
      </c>
      <c r="Q57" s="16" t="s">
        <v>1345</v>
      </c>
      <c r="R57" s="35" t="s">
        <v>1195</v>
      </c>
      <c r="S57" s="24" t="s">
        <v>90</v>
      </c>
      <c r="T57" s="24" t="s">
        <v>50</v>
      </c>
      <c r="V57" s="15" t="s">
        <v>1284</v>
      </c>
      <c r="W57" s="15" t="s">
        <v>376</v>
      </c>
      <c r="X57" s="15" t="s">
        <v>1290</v>
      </c>
      <c r="Y57" s="15" t="s">
        <v>1285</v>
      </c>
      <c r="Z57" s="15" t="s">
        <v>1462</v>
      </c>
      <c r="AA57" s="15" t="s">
        <v>371</v>
      </c>
      <c r="AB57" s="15" t="s">
        <v>1439</v>
      </c>
      <c r="AC57" s="15">
        <v>0.4375</v>
      </c>
    </row>
    <row r="58" spans="1:29" ht="20.25" customHeight="1">
      <c r="A58" s="12" t="s">
        <v>228</v>
      </c>
      <c r="B58" s="12" t="s">
        <v>443</v>
      </c>
      <c r="C58" s="12" t="s">
        <v>1266</v>
      </c>
      <c r="D58" s="12" t="s">
        <v>1436</v>
      </c>
      <c r="E58" s="13" t="s">
        <v>394</v>
      </c>
      <c r="F58" s="15" t="s">
        <v>345</v>
      </c>
      <c r="G58" s="12">
        <v>10</v>
      </c>
      <c r="H58" s="12" t="s">
        <v>1158</v>
      </c>
      <c r="I58" s="12" t="s">
        <v>1124</v>
      </c>
      <c r="J58" s="12">
        <v>1</v>
      </c>
      <c r="K58" s="15" t="s">
        <v>17</v>
      </c>
      <c r="L58" s="15" t="s">
        <v>376</v>
      </c>
      <c r="M58" s="15" t="s">
        <v>1126</v>
      </c>
      <c r="N58" s="15" t="s">
        <v>1127</v>
      </c>
      <c r="O58" s="16">
        <v>46024</v>
      </c>
      <c r="P58" s="16">
        <v>46387</v>
      </c>
      <c r="Q58" s="16" t="s">
        <v>345</v>
      </c>
      <c r="R58" s="35" t="s">
        <v>1196</v>
      </c>
      <c r="S58" s="24" t="s">
        <v>91</v>
      </c>
      <c r="T58" s="23"/>
      <c r="V58" s="15" t="s">
        <v>1284</v>
      </c>
      <c r="W58" s="15" t="s">
        <v>371</v>
      </c>
      <c r="X58" s="15" t="s">
        <v>1292</v>
      </c>
      <c r="Y58" s="15" t="s">
        <v>1285</v>
      </c>
      <c r="Z58" s="15" t="s">
        <v>1462</v>
      </c>
      <c r="AA58" s="15" t="s">
        <v>371</v>
      </c>
      <c r="AB58" s="15" t="s">
        <v>1439</v>
      </c>
      <c r="AC58" s="15">
        <v>0.4375</v>
      </c>
    </row>
    <row r="59" spans="1:29" ht="20.25" customHeight="1">
      <c r="A59" s="12" t="s">
        <v>229</v>
      </c>
      <c r="B59" s="12" t="s">
        <v>443</v>
      </c>
      <c r="C59" s="12" t="s">
        <v>1266</v>
      </c>
      <c r="D59" s="12" t="s">
        <v>1436</v>
      </c>
      <c r="E59" s="13" t="s">
        <v>394</v>
      </c>
      <c r="F59" s="15" t="s">
        <v>345</v>
      </c>
      <c r="G59" s="12">
        <v>5</v>
      </c>
      <c r="H59" s="12" t="s">
        <v>1146</v>
      </c>
      <c r="I59" s="12" t="s">
        <v>1149</v>
      </c>
      <c r="J59" s="12">
        <v>1</v>
      </c>
      <c r="K59" s="15" t="s">
        <v>17</v>
      </c>
      <c r="L59" s="15" t="s">
        <v>376</v>
      </c>
      <c r="M59" s="15" t="s">
        <v>1126</v>
      </c>
      <c r="N59" s="15" t="s">
        <v>1127</v>
      </c>
      <c r="O59" s="16">
        <v>46024</v>
      </c>
      <c r="P59" s="16">
        <v>46387</v>
      </c>
      <c r="Q59" s="16" t="s">
        <v>345</v>
      </c>
      <c r="R59" s="35" t="s">
        <v>1197</v>
      </c>
      <c r="S59" s="24" t="s">
        <v>92</v>
      </c>
      <c r="T59" s="23"/>
      <c r="V59" s="15" t="s">
        <v>1284</v>
      </c>
      <c r="W59" s="15" t="s">
        <v>376</v>
      </c>
      <c r="X59" s="15" t="s">
        <v>1292</v>
      </c>
      <c r="Y59" s="15" t="s">
        <v>1285</v>
      </c>
      <c r="Z59" s="15" t="s">
        <v>1462</v>
      </c>
      <c r="AA59" s="15" t="s">
        <v>371</v>
      </c>
      <c r="AB59" s="15" t="s">
        <v>1439</v>
      </c>
      <c r="AC59" s="15">
        <v>0.44791666666666669</v>
      </c>
    </row>
    <row r="60" spans="1:29" ht="20.25" customHeight="1">
      <c r="A60" s="12" t="s">
        <v>230</v>
      </c>
      <c r="B60" s="12" t="s">
        <v>443</v>
      </c>
      <c r="C60" s="12" t="s">
        <v>1266</v>
      </c>
      <c r="D60" s="12" t="s">
        <v>1442</v>
      </c>
      <c r="E60" s="13" t="s">
        <v>394</v>
      </c>
      <c r="F60" s="15" t="s">
        <v>345</v>
      </c>
      <c r="G60" s="12">
        <v>10</v>
      </c>
      <c r="H60" s="12" t="s">
        <v>1158</v>
      </c>
      <c r="I60" s="12" t="s">
        <v>1153</v>
      </c>
      <c r="J60" s="12">
        <v>1</v>
      </c>
      <c r="K60" s="15" t="s">
        <v>17</v>
      </c>
      <c r="L60" s="15" t="s">
        <v>376</v>
      </c>
      <c r="M60" s="15" t="s">
        <v>1126</v>
      </c>
      <c r="N60" s="15" t="s">
        <v>1127</v>
      </c>
      <c r="O60" s="16">
        <v>46024</v>
      </c>
      <c r="P60" s="16">
        <v>46387</v>
      </c>
      <c r="Q60" s="16" t="s">
        <v>1345</v>
      </c>
      <c r="R60" s="35" t="s">
        <v>1198</v>
      </c>
      <c r="S60" s="24" t="s">
        <v>1386</v>
      </c>
      <c r="T60" s="23"/>
      <c r="V60" s="15" t="s">
        <v>1284</v>
      </c>
      <c r="W60" s="15" t="s">
        <v>376</v>
      </c>
      <c r="X60" s="15" t="s">
        <v>1376</v>
      </c>
      <c r="Y60" s="15" t="s">
        <v>1285</v>
      </c>
      <c r="Z60" s="15" t="s">
        <v>1462</v>
      </c>
      <c r="AA60" s="15" t="s">
        <v>371</v>
      </c>
      <c r="AB60" s="15" t="s">
        <v>1439</v>
      </c>
      <c r="AC60" s="15">
        <v>0.38541666666666669</v>
      </c>
    </row>
    <row r="61" spans="1:29" ht="20.25" customHeight="1">
      <c r="A61" s="12" t="s">
        <v>231</v>
      </c>
      <c r="B61" s="12" t="s">
        <v>443</v>
      </c>
      <c r="C61" s="12" t="s">
        <v>1266</v>
      </c>
      <c r="D61" s="12" t="s">
        <v>452</v>
      </c>
      <c r="E61" s="13" t="s">
        <v>394</v>
      </c>
      <c r="F61" s="15" t="s">
        <v>345</v>
      </c>
      <c r="G61" s="12">
        <v>10</v>
      </c>
      <c r="H61" s="12" t="s">
        <v>1158</v>
      </c>
      <c r="I61" s="12" t="s">
        <v>353</v>
      </c>
      <c r="J61" s="12">
        <v>1</v>
      </c>
      <c r="K61" s="15" t="s">
        <v>17</v>
      </c>
      <c r="L61" s="15" t="s">
        <v>376</v>
      </c>
      <c r="M61" s="15" t="s">
        <v>1126</v>
      </c>
      <c r="N61" s="15" t="s">
        <v>1127</v>
      </c>
      <c r="O61" s="16">
        <v>46024</v>
      </c>
      <c r="P61" s="16">
        <v>46387</v>
      </c>
      <c r="Q61" s="16" t="s">
        <v>345</v>
      </c>
      <c r="R61" s="35" t="s">
        <v>1199</v>
      </c>
      <c r="S61" s="24" t="s">
        <v>1385</v>
      </c>
      <c r="T61" s="23"/>
      <c r="V61" s="15" t="s">
        <v>1284</v>
      </c>
      <c r="W61" s="15" t="s">
        <v>376</v>
      </c>
      <c r="X61" s="15" t="s">
        <v>1292</v>
      </c>
      <c r="Y61" s="15" t="s">
        <v>1285</v>
      </c>
      <c r="Z61" s="15" t="s">
        <v>1462</v>
      </c>
      <c r="AA61" s="15" t="s">
        <v>371</v>
      </c>
      <c r="AB61" s="15" t="s">
        <v>2103</v>
      </c>
      <c r="AC61" s="15">
        <v>0.4375</v>
      </c>
    </row>
    <row r="62" spans="1:29" ht="20.25" customHeight="1">
      <c r="A62" s="12" t="s">
        <v>232</v>
      </c>
      <c r="B62" s="12" t="s">
        <v>443</v>
      </c>
      <c r="C62" s="12" t="s">
        <v>1266</v>
      </c>
      <c r="D62" s="12" t="s">
        <v>1451</v>
      </c>
      <c r="E62" s="13" t="s">
        <v>394</v>
      </c>
      <c r="F62" s="15" t="s">
        <v>345</v>
      </c>
      <c r="G62" s="12">
        <v>10</v>
      </c>
      <c r="H62" s="12" t="s">
        <v>1158</v>
      </c>
      <c r="I62" s="12" t="s">
        <v>1148</v>
      </c>
      <c r="J62" s="12">
        <v>1</v>
      </c>
      <c r="K62" s="15" t="s">
        <v>17</v>
      </c>
      <c r="L62" s="15" t="s">
        <v>376</v>
      </c>
      <c r="M62" s="15" t="s">
        <v>1126</v>
      </c>
      <c r="N62" s="15" t="s">
        <v>1127</v>
      </c>
      <c r="O62" s="16">
        <v>46024</v>
      </c>
      <c r="P62" s="16">
        <v>46387</v>
      </c>
      <c r="Q62" s="16" t="s">
        <v>1345</v>
      </c>
      <c r="R62" s="35" t="s">
        <v>1200</v>
      </c>
      <c r="S62" s="24" t="s">
        <v>93</v>
      </c>
      <c r="T62" s="23"/>
      <c r="V62" s="15" t="s">
        <v>1284</v>
      </c>
      <c r="W62" s="15" t="s">
        <v>376</v>
      </c>
      <c r="X62" s="15" t="s">
        <v>1292</v>
      </c>
      <c r="Y62" s="15" t="s">
        <v>1285</v>
      </c>
      <c r="Z62" s="15" t="s">
        <v>1462</v>
      </c>
      <c r="AA62" s="15" t="s">
        <v>371</v>
      </c>
      <c r="AB62" s="15" t="s">
        <v>1590</v>
      </c>
      <c r="AC62" s="15">
        <v>0.4375</v>
      </c>
    </row>
    <row r="63" spans="1:29" ht="20.25" customHeight="1">
      <c r="A63" s="12" t="s">
        <v>233</v>
      </c>
      <c r="B63" s="12" t="s">
        <v>1266</v>
      </c>
      <c r="C63" s="12" t="s">
        <v>488</v>
      </c>
      <c r="D63" s="12" t="s">
        <v>1437</v>
      </c>
      <c r="E63" s="13" t="s">
        <v>394</v>
      </c>
      <c r="F63" s="15" t="s">
        <v>345</v>
      </c>
      <c r="G63" s="12">
        <v>60</v>
      </c>
      <c r="H63" s="12" t="s">
        <v>1159</v>
      </c>
      <c r="I63" s="12" t="s">
        <v>1160</v>
      </c>
      <c r="J63" s="12">
        <v>1</v>
      </c>
      <c r="K63" s="15" t="s">
        <v>17</v>
      </c>
      <c r="L63" s="15" t="s">
        <v>376</v>
      </c>
      <c r="M63" s="15" t="s">
        <v>1126</v>
      </c>
      <c r="N63" s="15" t="s">
        <v>1127</v>
      </c>
      <c r="O63" s="16">
        <v>46024</v>
      </c>
      <c r="P63" s="16">
        <v>46387</v>
      </c>
      <c r="Q63" s="16" t="s">
        <v>345</v>
      </c>
      <c r="R63" s="35" t="s">
        <v>1388</v>
      </c>
      <c r="S63" s="23" t="s">
        <v>22</v>
      </c>
      <c r="T63" s="23"/>
      <c r="V63" s="15" t="s">
        <v>1284</v>
      </c>
      <c r="W63" s="15" t="s">
        <v>376</v>
      </c>
      <c r="X63" s="15" t="s">
        <v>1292</v>
      </c>
      <c r="Y63" s="15" t="s">
        <v>1285</v>
      </c>
      <c r="Z63" s="15" t="s">
        <v>1462</v>
      </c>
      <c r="AA63" s="15" t="s">
        <v>371</v>
      </c>
      <c r="AB63" s="15" t="s">
        <v>1590</v>
      </c>
      <c r="AC63" s="15">
        <v>0.38541666666666669</v>
      </c>
    </row>
    <row r="64" spans="1:29" ht="20.25" customHeight="1">
      <c r="A64" s="12" t="s">
        <v>234</v>
      </c>
      <c r="B64" s="12" t="s">
        <v>1266</v>
      </c>
      <c r="C64" s="12" t="s">
        <v>488</v>
      </c>
      <c r="D64" s="12" t="s">
        <v>1437</v>
      </c>
      <c r="E64" s="13" t="s">
        <v>394</v>
      </c>
      <c r="F64" s="15" t="s">
        <v>345</v>
      </c>
      <c r="G64" s="12">
        <v>10</v>
      </c>
      <c r="H64" s="12" t="s">
        <v>1154</v>
      </c>
      <c r="I64" s="12" t="s">
        <v>1150</v>
      </c>
      <c r="J64" s="12">
        <v>1</v>
      </c>
      <c r="K64" s="15" t="s">
        <v>17</v>
      </c>
      <c r="L64" s="15" t="s">
        <v>376</v>
      </c>
      <c r="M64" s="15" t="s">
        <v>1126</v>
      </c>
      <c r="N64" s="15" t="s">
        <v>1127</v>
      </c>
      <c r="O64" s="16">
        <v>46024</v>
      </c>
      <c r="P64" s="16">
        <v>46387</v>
      </c>
      <c r="Q64" s="16" t="s">
        <v>345</v>
      </c>
      <c r="R64" s="35" t="s">
        <v>1452</v>
      </c>
      <c r="S64" s="23" t="s">
        <v>23</v>
      </c>
      <c r="T64" s="23"/>
      <c r="V64" s="15" t="s">
        <v>1284</v>
      </c>
      <c r="W64" s="15" t="s">
        <v>376</v>
      </c>
      <c r="X64" s="15" t="s">
        <v>1292</v>
      </c>
      <c r="Y64" s="15" t="s">
        <v>1285</v>
      </c>
      <c r="Z64" s="15" t="s">
        <v>1462</v>
      </c>
      <c r="AA64" s="15" t="s">
        <v>371</v>
      </c>
      <c r="AB64" s="15" t="s">
        <v>2103</v>
      </c>
      <c r="AC64" s="15">
        <v>0.38541666666666669</v>
      </c>
    </row>
    <row r="65" spans="1:29" ht="20.25" customHeight="1">
      <c r="A65" s="12" t="s">
        <v>235</v>
      </c>
      <c r="B65" s="12" t="s">
        <v>1266</v>
      </c>
      <c r="C65" s="12" t="s">
        <v>488</v>
      </c>
      <c r="D65" s="12" t="s">
        <v>1439</v>
      </c>
      <c r="E65" s="13" t="s">
        <v>394</v>
      </c>
      <c r="F65" s="15" t="s">
        <v>345</v>
      </c>
      <c r="G65" s="12">
        <v>5</v>
      </c>
      <c r="H65" s="12" t="s">
        <v>1146</v>
      </c>
      <c r="I65" s="12" t="s">
        <v>1146</v>
      </c>
      <c r="J65" s="12">
        <v>1</v>
      </c>
      <c r="K65" s="15" t="s">
        <v>16</v>
      </c>
      <c r="L65" s="15" t="s">
        <v>376</v>
      </c>
      <c r="M65" s="15" t="s">
        <v>1126</v>
      </c>
      <c r="N65" s="15" t="s">
        <v>1127</v>
      </c>
      <c r="O65" s="16">
        <v>46024</v>
      </c>
      <c r="P65" s="16">
        <v>46387</v>
      </c>
      <c r="Q65" s="16" t="s">
        <v>345</v>
      </c>
      <c r="R65" s="35" t="s">
        <v>1201</v>
      </c>
      <c r="S65" s="23" t="s">
        <v>1383</v>
      </c>
      <c r="T65" s="23" t="s">
        <v>1384</v>
      </c>
      <c r="V65" s="15" t="s">
        <v>1284</v>
      </c>
      <c r="W65" s="15" t="s">
        <v>376</v>
      </c>
      <c r="X65" s="15" t="s">
        <v>1292</v>
      </c>
      <c r="Y65" s="15" t="s">
        <v>1285</v>
      </c>
      <c r="Z65" s="15" t="s">
        <v>1462</v>
      </c>
      <c r="AA65" s="15" t="s">
        <v>371</v>
      </c>
      <c r="AB65" s="15" t="s">
        <v>2103</v>
      </c>
      <c r="AC65" s="15">
        <v>0.38541666666666669</v>
      </c>
    </row>
    <row r="66" spans="1:29" ht="20.25" customHeight="1">
      <c r="A66" s="12" t="s">
        <v>236</v>
      </c>
      <c r="B66" s="12" t="s">
        <v>1266</v>
      </c>
      <c r="C66" s="12" t="s">
        <v>488</v>
      </c>
      <c r="D66" s="12" t="s">
        <v>1439</v>
      </c>
      <c r="E66" s="13" t="s">
        <v>394</v>
      </c>
      <c r="F66" s="15" t="s">
        <v>345</v>
      </c>
      <c r="G66" s="12">
        <v>5</v>
      </c>
      <c r="H66" s="12" t="s">
        <v>1146</v>
      </c>
      <c r="I66" s="12" t="s">
        <v>1146</v>
      </c>
      <c r="J66" s="12">
        <v>1</v>
      </c>
      <c r="K66" s="15" t="s">
        <v>17</v>
      </c>
      <c r="L66" s="15" t="s">
        <v>376</v>
      </c>
      <c r="M66" s="15" t="s">
        <v>1126</v>
      </c>
      <c r="N66" s="15" t="s">
        <v>1127</v>
      </c>
      <c r="O66" s="16">
        <v>46024</v>
      </c>
      <c r="P66" s="16">
        <v>46387</v>
      </c>
      <c r="Q66" s="16" t="s">
        <v>345</v>
      </c>
      <c r="R66" s="35" t="s">
        <v>24</v>
      </c>
      <c r="S66" s="23" t="s">
        <v>25</v>
      </c>
      <c r="T66" s="23"/>
      <c r="V66" s="15" t="s">
        <v>1284</v>
      </c>
      <c r="W66" s="15" t="s">
        <v>371</v>
      </c>
      <c r="X66" s="15" t="s">
        <v>1292</v>
      </c>
      <c r="Y66" s="15" t="s">
        <v>1285</v>
      </c>
      <c r="Z66" s="15" t="s">
        <v>1462</v>
      </c>
      <c r="AA66" s="15" t="s">
        <v>371</v>
      </c>
      <c r="AB66" s="15" t="s">
        <v>1590</v>
      </c>
      <c r="AC66" s="15">
        <v>0.70833333333333337</v>
      </c>
    </row>
    <row r="67" spans="1:29" ht="20.25" customHeight="1">
      <c r="A67" s="12" t="s">
        <v>237</v>
      </c>
      <c r="B67" s="12" t="s">
        <v>1266</v>
      </c>
      <c r="C67" s="12" t="s">
        <v>488</v>
      </c>
      <c r="D67" s="12" t="s">
        <v>1437</v>
      </c>
      <c r="E67" s="13" t="s">
        <v>394</v>
      </c>
      <c r="F67" s="15" t="s">
        <v>345</v>
      </c>
      <c r="G67" s="12">
        <v>15</v>
      </c>
      <c r="H67" s="12" t="s">
        <v>1146</v>
      </c>
      <c r="I67" s="12" t="s">
        <v>1146</v>
      </c>
      <c r="J67" s="12">
        <v>1</v>
      </c>
      <c r="K67" s="15" t="s">
        <v>17</v>
      </c>
      <c r="L67" s="15" t="s">
        <v>376</v>
      </c>
      <c r="M67" s="15" t="s">
        <v>1126</v>
      </c>
      <c r="N67" s="15" t="s">
        <v>1127</v>
      </c>
      <c r="O67" s="16">
        <v>46024</v>
      </c>
      <c r="P67" s="16">
        <v>46387</v>
      </c>
      <c r="Q67" s="16" t="s">
        <v>345</v>
      </c>
      <c r="R67" s="35" t="s">
        <v>1202</v>
      </c>
      <c r="S67" s="23" t="s">
        <v>26</v>
      </c>
      <c r="T67" s="23"/>
      <c r="V67" s="15" t="s">
        <v>1284</v>
      </c>
      <c r="W67" s="15" t="s">
        <v>371</v>
      </c>
      <c r="X67" s="15" t="s">
        <v>1292</v>
      </c>
      <c r="Y67" s="15" t="s">
        <v>1285</v>
      </c>
      <c r="Z67" s="15" t="s">
        <v>1462</v>
      </c>
      <c r="AA67" s="15" t="s">
        <v>371</v>
      </c>
      <c r="AB67" s="15" t="s">
        <v>1590</v>
      </c>
      <c r="AC67" s="15">
        <v>0.38541666666666669</v>
      </c>
    </row>
    <row r="68" spans="1:29" ht="20.25" customHeight="1">
      <c r="A68" s="12" t="s">
        <v>238</v>
      </c>
      <c r="B68" s="12" t="s">
        <v>1266</v>
      </c>
      <c r="C68" s="12" t="s">
        <v>488</v>
      </c>
      <c r="D68" s="12" t="s">
        <v>1437</v>
      </c>
      <c r="E68" s="13" t="s">
        <v>394</v>
      </c>
      <c r="F68" s="15" t="s">
        <v>345</v>
      </c>
      <c r="G68" s="12">
        <v>30</v>
      </c>
      <c r="H68" s="12" t="s">
        <v>1146</v>
      </c>
      <c r="I68" s="12" t="s">
        <v>1146</v>
      </c>
      <c r="J68" s="12">
        <v>1</v>
      </c>
      <c r="K68" s="15" t="s">
        <v>17</v>
      </c>
      <c r="L68" s="15" t="s">
        <v>376</v>
      </c>
      <c r="M68" s="15" t="s">
        <v>1126</v>
      </c>
      <c r="N68" s="15" t="s">
        <v>1127</v>
      </c>
      <c r="O68" s="16">
        <v>46024</v>
      </c>
      <c r="P68" s="16">
        <v>46387</v>
      </c>
      <c r="Q68" s="16" t="s">
        <v>345</v>
      </c>
      <c r="R68" s="35" t="s">
        <v>1203</v>
      </c>
      <c r="S68" s="23" t="s">
        <v>27</v>
      </c>
      <c r="T68" s="23"/>
      <c r="V68" s="15" t="s">
        <v>1284</v>
      </c>
      <c r="W68" s="15" t="s">
        <v>376</v>
      </c>
      <c r="X68" s="15" t="s">
        <v>1292</v>
      </c>
      <c r="Y68" s="15" t="s">
        <v>1285</v>
      </c>
      <c r="Z68" s="15" t="s">
        <v>1462</v>
      </c>
      <c r="AA68" s="15" t="s">
        <v>371</v>
      </c>
      <c r="AB68" s="15" t="s">
        <v>1439</v>
      </c>
      <c r="AC68" s="15">
        <v>0.38541666666666669</v>
      </c>
    </row>
    <row r="69" spans="1:29" ht="20.25" customHeight="1">
      <c r="A69" s="12" t="s">
        <v>239</v>
      </c>
      <c r="B69" s="12" t="s">
        <v>1266</v>
      </c>
      <c r="C69" s="12" t="s">
        <v>488</v>
      </c>
      <c r="D69" s="12" t="s">
        <v>1441</v>
      </c>
      <c r="E69" s="13" t="s">
        <v>394</v>
      </c>
      <c r="F69" s="15" t="s">
        <v>345</v>
      </c>
      <c r="G69" s="12">
        <v>10</v>
      </c>
      <c r="H69" s="12" t="s">
        <v>1158</v>
      </c>
      <c r="I69" s="12" t="s">
        <v>1122</v>
      </c>
      <c r="J69" s="12">
        <v>1</v>
      </c>
      <c r="K69" s="15" t="s">
        <v>17</v>
      </c>
      <c r="L69" s="15" t="s">
        <v>376</v>
      </c>
      <c r="M69" s="15" t="s">
        <v>1126</v>
      </c>
      <c r="N69" s="15" t="s">
        <v>1127</v>
      </c>
      <c r="O69" s="16">
        <v>46024</v>
      </c>
      <c r="P69" s="16">
        <v>46387</v>
      </c>
      <c r="Q69" s="16" t="s">
        <v>345</v>
      </c>
      <c r="R69" s="35" t="s">
        <v>1204</v>
      </c>
      <c r="S69" s="24" t="s">
        <v>28</v>
      </c>
      <c r="T69" s="23"/>
      <c r="V69" s="15" t="s">
        <v>1284</v>
      </c>
      <c r="W69" s="15" t="s">
        <v>376</v>
      </c>
      <c r="X69" s="15" t="s">
        <v>1292</v>
      </c>
      <c r="Y69" s="15" t="s">
        <v>1285</v>
      </c>
      <c r="Z69" s="15" t="s">
        <v>1462</v>
      </c>
      <c r="AA69" s="15" t="s">
        <v>371</v>
      </c>
      <c r="AB69" s="15" t="s">
        <v>1439</v>
      </c>
      <c r="AC69" s="15">
        <v>0.625</v>
      </c>
    </row>
    <row r="70" spans="1:29" ht="20.25" customHeight="1">
      <c r="A70" s="12" t="s">
        <v>240</v>
      </c>
      <c r="B70" s="12" t="s">
        <v>1266</v>
      </c>
      <c r="C70" s="12" t="s">
        <v>488</v>
      </c>
      <c r="D70" s="12" t="s">
        <v>452</v>
      </c>
      <c r="E70" s="13" t="s">
        <v>394</v>
      </c>
      <c r="F70" s="15" t="s">
        <v>345</v>
      </c>
      <c r="G70" s="12">
        <v>15</v>
      </c>
      <c r="H70" s="12" t="s">
        <v>1146</v>
      </c>
      <c r="I70" s="12" t="s">
        <v>1146</v>
      </c>
      <c r="J70" s="12">
        <v>1</v>
      </c>
      <c r="K70" s="15" t="s">
        <v>16</v>
      </c>
      <c r="L70" s="15" t="s">
        <v>376</v>
      </c>
      <c r="M70" s="15" t="s">
        <v>1126</v>
      </c>
      <c r="N70" s="15" t="s">
        <v>1127</v>
      </c>
      <c r="O70" s="16">
        <v>46024</v>
      </c>
      <c r="P70" s="16">
        <v>46387</v>
      </c>
      <c r="Q70" s="16" t="s">
        <v>345</v>
      </c>
      <c r="R70" s="35" t="s">
        <v>1205</v>
      </c>
      <c r="S70" s="23" t="s">
        <v>29</v>
      </c>
      <c r="T70" s="23"/>
      <c r="V70" s="15" t="s">
        <v>1284</v>
      </c>
      <c r="W70" s="15" t="s">
        <v>376</v>
      </c>
      <c r="X70" s="15" t="s">
        <v>1292</v>
      </c>
      <c r="Y70" s="15" t="s">
        <v>1285</v>
      </c>
      <c r="Z70" s="15" t="s">
        <v>1462</v>
      </c>
      <c r="AA70" s="15" t="s">
        <v>371</v>
      </c>
      <c r="AB70" s="15" t="s">
        <v>2103</v>
      </c>
      <c r="AC70" s="15">
        <v>0.4375</v>
      </c>
    </row>
    <row r="71" spans="1:29" ht="20.25" customHeight="1">
      <c r="A71" s="12" t="s">
        <v>241</v>
      </c>
      <c r="B71" s="12" t="s">
        <v>1266</v>
      </c>
      <c r="C71" s="12" t="s">
        <v>488</v>
      </c>
      <c r="D71" s="12" t="s">
        <v>1433</v>
      </c>
      <c r="E71" s="13" t="s">
        <v>394</v>
      </c>
      <c r="F71" s="15" t="s">
        <v>345</v>
      </c>
      <c r="G71" s="12">
        <v>60</v>
      </c>
      <c r="H71" s="12" t="s">
        <v>1155</v>
      </c>
      <c r="I71" s="12" t="s">
        <v>1270</v>
      </c>
      <c r="J71" s="12">
        <v>1</v>
      </c>
      <c r="K71" s="15" t="s">
        <v>17</v>
      </c>
      <c r="L71" s="15" t="s">
        <v>376</v>
      </c>
      <c r="M71" s="15" t="s">
        <v>1126</v>
      </c>
      <c r="N71" s="15" t="s">
        <v>1127</v>
      </c>
      <c r="O71" s="16">
        <v>46024</v>
      </c>
      <c r="P71" s="16">
        <v>46387</v>
      </c>
      <c r="Q71" s="16" t="s">
        <v>345</v>
      </c>
      <c r="R71" s="35" t="s">
        <v>1206</v>
      </c>
      <c r="S71" s="24" t="s">
        <v>30</v>
      </c>
      <c r="T71" s="23"/>
      <c r="V71" s="15" t="s">
        <v>1284</v>
      </c>
      <c r="W71" s="15" t="s">
        <v>371</v>
      </c>
      <c r="X71" s="15" t="s">
        <v>1292</v>
      </c>
      <c r="Y71" s="15" t="s">
        <v>1285</v>
      </c>
      <c r="Z71" s="15" t="s">
        <v>1462</v>
      </c>
      <c r="AA71" s="15" t="s">
        <v>371</v>
      </c>
      <c r="AB71" s="15" t="s">
        <v>2103</v>
      </c>
      <c r="AC71" s="15">
        <v>0.58333333333333337</v>
      </c>
    </row>
    <row r="72" spans="1:29" ht="20.25" customHeight="1">
      <c r="A72" s="12" t="s">
        <v>242</v>
      </c>
      <c r="B72" s="12" t="s">
        <v>1266</v>
      </c>
      <c r="C72" s="12" t="s">
        <v>488</v>
      </c>
      <c r="D72" s="12" t="s">
        <v>1437</v>
      </c>
      <c r="E72" s="13" t="s">
        <v>394</v>
      </c>
      <c r="F72" s="15" t="s">
        <v>345</v>
      </c>
      <c r="G72" s="12">
        <v>10</v>
      </c>
      <c r="H72" s="12" t="s">
        <v>1158</v>
      </c>
      <c r="I72" s="12" t="s">
        <v>1123</v>
      </c>
      <c r="J72" s="12">
        <v>1</v>
      </c>
      <c r="K72" s="15" t="s">
        <v>17</v>
      </c>
      <c r="L72" s="15" t="s">
        <v>376</v>
      </c>
      <c r="M72" s="15" t="s">
        <v>1126</v>
      </c>
      <c r="N72" s="15" t="s">
        <v>1127</v>
      </c>
      <c r="O72" s="16">
        <v>46024</v>
      </c>
      <c r="P72" s="16">
        <v>46387</v>
      </c>
      <c r="Q72" s="16" t="s">
        <v>345</v>
      </c>
      <c r="R72" s="35" t="s">
        <v>1207</v>
      </c>
      <c r="S72" s="23" t="s">
        <v>31</v>
      </c>
      <c r="T72" s="23"/>
      <c r="V72" s="15" t="s">
        <v>1285</v>
      </c>
      <c r="W72" s="15" t="s">
        <v>376</v>
      </c>
      <c r="X72" s="15" t="s">
        <v>1292</v>
      </c>
      <c r="Y72" s="15" t="s">
        <v>1285</v>
      </c>
      <c r="Z72" s="15" t="s">
        <v>1462</v>
      </c>
      <c r="AA72" s="15" t="s">
        <v>371</v>
      </c>
      <c r="AB72" s="15" t="s">
        <v>2103</v>
      </c>
      <c r="AC72" s="15">
        <v>0.38541666666666669</v>
      </c>
    </row>
    <row r="73" spans="1:29" ht="20.25" customHeight="1">
      <c r="A73" s="12" t="s">
        <v>243</v>
      </c>
      <c r="B73" s="12" t="s">
        <v>1266</v>
      </c>
      <c r="C73" s="12" t="s">
        <v>488</v>
      </c>
      <c r="D73" s="12" t="s">
        <v>1437</v>
      </c>
      <c r="E73" s="13" t="s">
        <v>394</v>
      </c>
      <c r="F73" s="15" t="s">
        <v>345</v>
      </c>
      <c r="G73" s="12">
        <v>15</v>
      </c>
      <c r="H73" s="12" t="s">
        <v>1158</v>
      </c>
      <c r="I73" s="12" t="s">
        <v>1124</v>
      </c>
      <c r="J73" s="12">
        <v>1</v>
      </c>
      <c r="K73" s="15" t="s">
        <v>17</v>
      </c>
      <c r="L73" s="15" t="s">
        <v>376</v>
      </c>
      <c r="M73" s="15" t="s">
        <v>1126</v>
      </c>
      <c r="N73" s="15" t="s">
        <v>1127</v>
      </c>
      <c r="O73" s="16">
        <v>46024</v>
      </c>
      <c r="P73" s="16">
        <v>46387</v>
      </c>
      <c r="Q73" s="16" t="s">
        <v>345</v>
      </c>
      <c r="R73" s="35" t="s">
        <v>1208</v>
      </c>
      <c r="S73" s="23"/>
      <c r="T73" s="23"/>
      <c r="V73" s="15" t="s">
        <v>1285</v>
      </c>
      <c r="W73" s="15" t="s">
        <v>376</v>
      </c>
      <c r="X73" s="15" t="s">
        <v>1292</v>
      </c>
      <c r="Y73" s="15" t="s">
        <v>1285</v>
      </c>
      <c r="Z73" s="15" t="s">
        <v>1462</v>
      </c>
      <c r="AA73" s="15" t="s">
        <v>371</v>
      </c>
      <c r="AB73" s="15" t="s">
        <v>2103</v>
      </c>
      <c r="AC73" s="15">
        <v>0.38541666666666669</v>
      </c>
    </row>
    <row r="74" spans="1:29" ht="20.25" customHeight="1">
      <c r="A74" s="12" t="s">
        <v>244</v>
      </c>
      <c r="B74" s="12" t="s">
        <v>1266</v>
      </c>
      <c r="C74" s="12" t="s">
        <v>488</v>
      </c>
      <c r="D74" s="12" t="s">
        <v>1437</v>
      </c>
      <c r="E74" s="13" t="s">
        <v>394</v>
      </c>
      <c r="F74" s="15" t="s">
        <v>345</v>
      </c>
      <c r="G74" s="12">
        <v>15</v>
      </c>
      <c r="H74" s="12" t="s">
        <v>1154</v>
      </c>
      <c r="I74" s="12" t="s">
        <v>1152</v>
      </c>
      <c r="J74" s="12">
        <v>1</v>
      </c>
      <c r="K74" s="15" t="s">
        <v>17</v>
      </c>
      <c r="L74" s="15" t="s">
        <v>376</v>
      </c>
      <c r="M74" s="15" t="s">
        <v>1126</v>
      </c>
      <c r="N74" s="15" t="s">
        <v>1127</v>
      </c>
      <c r="O74" s="16">
        <v>46024</v>
      </c>
      <c r="P74" s="16">
        <v>46387</v>
      </c>
      <c r="Q74" s="16" t="s">
        <v>345</v>
      </c>
      <c r="R74" s="35" t="s">
        <v>1209</v>
      </c>
      <c r="S74" s="23"/>
      <c r="T74" s="23"/>
      <c r="V74" s="15" t="s">
        <v>1284</v>
      </c>
      <c r="W74" s="15" t="s">
        <v>376</v>
      </c>
      <c r="X74" s="15" t="s">
        <v>1292</v>
      </c>
      <c r="Y74" s="15" t="s">
        <v>1285</v>
      </c>
      <c r="Z74" s="15" t="s">
        <v>1462</v>
      </c>
      <c r="AA74" s="15" t="s">
        <v>371</v>
      </c>
      <c r="AB74" s="15" t="s">
        <v>2103</v>
      </c>
      <c r="AC74" s="15">
        <v>0.38541666666666669</v>
      </c>
    </row>
    <row r="75" spans="1:29" ht="20.25" customHeight="1">
      <c r="A75" s="12" t="s">
        <v>245</v>
      </c>
      <c r="B75" s="12" t="s">
        <v>1266</v>
      </c>
      <c r="C75" s="12" t="s">
        <v>488</v>
      </c>
      <c r="D75" s="12" t="s">
        <v>1437</v>
      </c>
      <c r="E75" s="13" t="s">
        <v>394</v>
      </c>
      <c r="F75" s="15" t="s">
        <v>345</v>
      </c>
      <c r="G75" s="12">
        <v>15</v>
      </c>
      <c r="H75" s="12" t="s">
        <v>1154</v>
      </c>
      <c r="I75" s="12" t="s">
        <v>1269</v>
      </c>
      <c r="J75" s="12">
        <v>1</v>
      </c>
      <c r="K75" s="15" t="s">
        <v>17</v>
      </c>
      <c r="L75" s="15" t="s">
        <v>376</v>
      </c>
      <c r="M75" s="15" t="s">
        <v>1126</v>
      </c>
      <c r="N75" s="15" t="s">
        <v>1127</v>
      </c>
      <c r="O75" s="16">
        <v>46024</v>
      </c>
      <c r="P75" s="16">
        <v>46387</v>
      </c>
      <c r="Q75" s="16" t="s">
        <v>345</v>
      </c>
      <c r="R75" s="35" t="s">
        <v>1210</v>
      </c>
      <c r="S75" s="23"/>
      <c r="T75" s="23"/>
      <c r="V75" s="15" t="s">
        <v>1285</v>
      </c>
      <c r="W75" s="15" t="s">
        <v>376</v>
      </c>
      <c r="X75" s="15" t="s">
        <v>1292</v>
      </c>
      <c r="Y75" s="15" t="s">
        <v>1285</v>
      </c>
      <c r="Z75" s="15" t="s">
        <v>1462</v>
      </c>
      <c r="AA75" s="15" t="s">
        <v>371</v>
      </c>
      <c r="AB75" s="15" t="s">
        <v>1590</v>
      </c>
      <c r="AC75" s="15">
        <v>0.38541666666666669</v>
      </c>
    </row>
    <row r="76" spans="1:29" ht="20.25" customHeight="1">
      <c r="A76" s="12" t="s">
        <v>246</v>
      </c>
      <c r="B76" s="12" t="s">
        <v>1266</v>
      </c>
      <c r="C76" s="12" t="s">
        <v>488</v>
      </c>
      <c r="D76" s="12" t="s">
        <v>1437</v>
      </c>
      <c r="E76" s="13" t="s">
        <v>394</v>
      </c>
      <c r="F76" s="15" t="s">
        <v>345</v>
      </c>
      <c r="G76" s="12">
        <v>20</v>
      </c>
      <c r="H76" s="12" t="s">
        <v>1158</v>
      </c>
      <c r="I76" s="12" t="s">
        <v>1125</v>
      </c>
      <c r="J76" s="12">
        <v>1</v>
      </c>
      <c r="K76" s="15" t="s">
        <v>17</v>
      </c>
      <c r="L76" s="15" t="s">
        <v>376</v>
      </c>
      <c r="M76" s="15" t="s">
        <v>1126</v>
      </c>
      <c r="N76" s="15" t="s">
        <v>1127</v>
      </c>
      <c r="O76" s="16">
        <v>46024</v>
      </c>
      <c r="P76" s="16">
        <v>46387</v>
      </c>
      <c r="Q76" s="16" t="s">
        <v>345</v>
      </c>
      <c r="R76" s="35" t="s">
        <v>1211</v>
      </c>
      <c r="S76" s="23"/>
      <c r="T76" s="23"/>
      <c r="V76" s="15" t="s">
        <v>1284</v>
      </c>
      <c r="W76" s="15" t="s">
        <v>376</v>
      </c>
      <c r="X76" s="15" t="s">
        <v>1292</v>
      </c>
      <c r="Y76" s="15" t="s">
        <v>1285</v>
      </c>
      <c r="Z76" s="15" t="s">
        <v>1462</v>
      </c>
      <c r="AA76" s="15" t="s">
        <v>371</v>
      </c>
      <c r="AB76" s="15" t="s">
        <v>2103</v>
      </c>
      <c r="AC76" s="15">
        <v>0.38541666666666669</v>
      </c>
    </row>
    <row r="77" spans="1:29" ht="20.25" customHeight="1">
      <c r="A77" s="12" t="s">
        <v>247</v>
      </c>
      <c r="B77" s="12" t="s">
        <v>1266</v>
      </c>
      <c r="C77" s="12" t="s">
        <v>488</v>
      </c>
      <c r="D77" s="12" t="s">
        <v>1437</v>
      </c>
      <c r="E77" s="13" t="s">
        <v>394</v>
      </c>
      <c r="F77" s="15" t="s">
        <v>345</v>
      </c>
      <c r="G77" s="12">
        <v>30</v>
      </c>
      <c r="H77" s="12" t="s">
        <v>1154</v>
      </c>
      <c r="I77" s="12" t="s">
        <v>1152</v>
      </c>
      <c r="J77" s="12">
        <v>1</v>
      </c>
      <c r="K77" s="15" t="s">
        <v>17</v>
      </c>
      <c r="L77" s="15" t="s">
        <v>376</v>
      </c>
      <c r="M77" s="15" t="s">
        <v>1126</v>
      </c>
      <c r="N77" s="15" t="s">
        <v>1127</v>
      </c>
      <c r="O77" s="16">
        <v>46024</v>
      </c>
      <c r="P77" s="16">
        <v>46387</v>
      </c>
      <c r="Q77" s="16" t="s">
        <v>345</v>
      </c>
      <c r="R77" s="35" t="s">
        <v>1212</v>
      </c>
      <c r="S77" s="23"/>
      <c r="T77" s="23"/>
      <c r="V77" s="15" t="s">
        <v>1284</v>
      </c>
      <c r="W77" s="15" t="s">
        <v>376</v>
      </c>
      <c r="X77" s="15" t="s">
        <v>1292</v>
      </c>
      <c r="Y77" s="15" t="s">
        <v>1285</v>
      </c>
      <c r="Z77" s="15" t="s">
        <v>1462</v>
      </c>
      <c r="AA77" s="15" t="s">
        <v>371</v>
      </c>
      <c r="AB77" s="15" t="s">
        <v>2103</v>
      </c>
      <c r="AC77" s="15">
        <v>0.38541666666666669</v>
      </c>
    </row>
    <row r="78" spans="1:29" ht="20.25" customHeight="1">
      <c r="A78" s="12" t="s">
        <v>248</v>
      </c>
      <c r="B78" s="12" t="s">
        <v>1266</v>
      </c>
      <c r="C78" s="12" t="s">
        <v>488</v>
      </c>
      <c r="D78" s="12" t="s">
        <v>1437</v>
      </c>
      <c r="E78" s="13" t="s">
        <v>394</v>
      </c>
      <c r="F78" s="15" t="s">
        <v>345</v>
      </c>
      <c r="G78" s="12">
        <v>10</v>
      </c>
      <c r="H78" s="12" t="s">
        <v>1154</v>
      </c>
      <c r="I78" s="12" t="s">
        <v>1151</v>
      </c>
      <c r="J78" s="12">
        <v>1</v>
      </c>
      <c r="K78" s="15" t="s">
        <v>17</v>
      </c>
      <c r="L78" s="15" t="s">
        <v>376</v>
      </c>
      <c r="M78" s="15" t="s">
        <v>1126</v>
      </c>
      <c r="N78" s="15" t="s">
        <v>1127</v>
      </c>
      <c r="O78" s="16">
        <v>46024</v>
      </c>
      <c r="P78" s="16">
        <v>46387</v>
      </c>
      <c r="Q78" s="16" t="s">
        <v>345</v>
      </c>
      <c r="R78" s="35" t="s">
        <v>1213</v>
      </c>
      <c r="S78" s="23"/>
      <c r="T78" s="23"/>
      <c r="V78" s="15" t="s">
        <v>1284</v>
      </c>
      <c r="W78" s="15" t="s">
        <v>376</v>
      </c>
      <c r="X78" s="15" t="s">
        <v>1292</v>
      </c>
      <c r="Y78" s="15" t="s">
        <v>1285</v>
      </c>
      <c r="Z78" s="15" t="s">
        <v>1462</v>
      </c>
      <c r="AA78" s="15" t="s">
        <v>371</v>
      </c>
      <c r="AB78" s="15" t="s">
        <v>2103</v>
      </c>
      <c r="AC78" s="15">
        <v>0.38541666666666669</v>
      </c>
    </row>
    <row r="79" spans="1:29" ht="20.25" customHeight="1">
      <c r="A79" s="12" t="s">
        <v>249</v>
      </c>
      <c r="B79" s="12" t="s">
        <v>1266</v>
      </c>
      <c r="C79" s="12" t="s">
        <v>488</v>
      </c>
      <c r="D79" s="12" t="s">
        <v>1437</v>
      </c>
      <c r="E79" s="13" t="s">
        <v>394</v>
      </c>
      <c r="F79" s="15" t="s">
        <v>345</v>
      </c>
      <c r="G79" s="12">
        <v>30</v>
      </c>
      <c r="H79" s="12" t="s">
        <v>1154</v>
      </c>
      <c r="I79" s="12" t="s">
        <v>1152</v>
      </c>
      <c r="J79" s="12">
        <v>1</v>
      </c>
      <c r="K79" s="15" t="s">
        <v>17</v>
      </c>
      <c r="L79" s="15" t="s">
        <v>376</v>
      </c>
      <c r="M79" s="15" t="s">
        <v>1126</v>
      </c>
      <c r="N79" s="15" t="s">
        <v>1127</v>
      </c>
      <c r="O79" s="16">
        <v>46024</v>
      </c>
      <c r="P79" s="16">
        <v>46387</v>
      </c>
      <c r="Q79" s="16" t="s">
        <v>345</v>
      </c>
      <c r="R79" s="35" t="s">
        <v>1395</v>
      </c>
      <c r="S79" s="23"/>
      <c r="T79" s="23"/>
      <c r="V79" s="15" t="s">
        <v>1284</v>
      </c>
      <c r="W79" s="15" t="s">
        <v>376</v>
      </c>
      <c r="X79" s="15" t="s">
        <v>1292</v>
      </c>
      <c r="Y79" s="15" t="s">
        <v>1285</v>
      </c>
      <c r="Z79" s="15" t="s">
        <v>1462</v>
      </c>
      <c r="AA79" s="15" t="s">
        <v>371</v>
      </c>
      <c r="AB79" s="15" t="s">
        <v>2103</v>
      </c>
      <c r="AC79" s="15">
        <v>0.38541666666666669</v>
      </c>
    </row>
    <row r="80" spans="1:29" ht="20.25" customHeight="1">
      <c r="A80" s="12" t="s">
        <v>250</v>
      </c>
      <c r="B80" s="12" t="s">
        <v>1266</v>
      </c>
      <c r="C80" s="12" t="s">
        <v>488</v>
      </c>
      <c r="D80" s="12" t="s">
        <v>1437</v>
      </c>
      <c r="E80" s="13" t="s">
        <v>394</v>
      </c>
      <c r="F80" s="15" t="s">
        <v>345</v>
      </c>
      <c r="G80" s="12">
        <v>10</v>
      </c>
      <c r="H80" s="12" t="s">
        <v>1154</v>
      </c>
      <c r="I80" s="12" t="s">
        <v>1150</v>
      </c>
      <c r="J80" s="12">
        <v>1</v>
      </c>
      <c r="K80" s="15" t="s">
        <v>17</v>
      </c>
      <c r="L80" s="15" t="s">
        <v>376</v>
      </c>
      <c r="M80" s="15" t="s">
        <v>1126</v>
      </c>
      <c r="N80" s="15" t="s">
        <v>1127</v>
      </c>
      <c r="O80" s="16">
        <v>46024</v>
      </c>
      <c r="P80" s="16">
        <v>46387</v>
      </c>
      <c r="Q80" s="16" t="s">
        <v>345</v>
      </c>
      <c r="R80" s="35" t="s">
        <v>1381</v>
      </c>
      <c r="S80" s="23"/>
      <c r="T80" s="23"/>
      <c r="V80" s="15" t="s">
        <v>1284</v>
      </c>
      <c r="W80" s="15" t="s">
        <v>376</v>
      </c>
      <c r="X80" s="15" t="s">
        <v>1292</v>
      </c>
      <c r="Y80" s="15" t="s">
        <v>1285</v>
      </c>
      <c r="Z80" s="15" t="s">
        <v>1462</v>
      </c>
      <c r="AA80" s="15" t="s">
        <v>371</v>
      </c>
      <c r="AB80" s="15" t="s">
        <v>2103</v>
      </c>
      <c r="AC80" s="15">
        <v>0.38541666666666669</v>
      </c>
    </row>
    <row r="81" spans="1:29" ht="20.25" customHeight="1">
      <c r="A81" s="12" t="s">
        <v>251</v>
      </c>
      <c r="B81" s="12" t="s">
        <v>1266</v>
      </c>
      <c r="C81" s="12" t="s">
        <v>488</v>
      </c>
      <c r="D81" s="12" t="s">
        <v>1437</v>
      </c>
      <c r="E81" s="13" t="s">
        <v>394</v>
      </c>
      <c r="F81" s="15" t="s">
        <v>345</v>
      </c>
      <c r="G81" s="12">
        <v>20</v>
      </c>
      <c r="H81" s="12" t="s">
        <v>1154</v>
      </c>
      <c r="I81" s="12" t="s">
        <v>1149</v>
      </c>
      <c r="J81" s="12">
        <v>1</v>
      </c>
      <c r="K81" s="15" t="s">
        <v>17</v>
      </c>
      <c r="L81" s="15" t="s">
        <v>376</v>
      </c>
      <c r="M81" s="15" t="s">
        <v>1126</v>
      </c>
      <c r="N81" s="15" t="s">
        <v>1127</v>
      </c>
      <c r="O81" s="16">
        <v>46024</v>
      </c>
      <c r="P81" s="16">
        <v>46387</v>
      </c>
      <c r="Q81" s="16" t="s">
        <v>345</v>
      </c>
      <c r="R81" s="35" t="s">
        <v>1214</v>
      </c>
      <c r="S81" s="23"/>
      <c r="T81" s="23"/>
      <c r="V81" s="15" t="s">
        <v>1284</v>
      </c>
      <c r="W81" s="15" t="s">
        <v>376</v>
      </c>
      <c r="X81" s="15" t="s">
        <v>1292</v>
      </c>
      <c r="Y81" s="15" t="s">
        <v>1285</v>
      </c>
      <c r="Z81" s="15" t="s">
        <v>1462</v>
      </c>
      <c r="AA81" s="15" t="s">
        <v>371</v>
      </c>
      <c r="AB81" s="15" t="s">
        <v>2103</v>
      </c>
      <c r="AC81" s="15">
        <v>0.38541666666666669</v>
      </c>
    </row>
    <row r="82" spans="1:29" ht="20.25" customHeight="1">
      <c r="A82" s="12" t="s">
        <v>252</v>
      </c>
      <c r="B82" s="12" t="s">
        <v>1266</v>
      </c>
      <c r="C82" s="12" t="s">
        <v>488</v>
      </c>
      <c r="D82" s="12" t="s">
        <v>1434</v>
      </c>
      <c r="E82" s="13" t="s">
        <v>394</v>
      </c>
      <c r="F82" s="15" t="s">
        <v>345</v>
      </c>
      <c r="G82" s="12">
        <v>15</v>
      </c>
      <c r="H82" s="12" t="s">
        <v>1146</v>
      </c>
      <c r="I82" s="12" t="s">
        <v>1146</v>
      </c>
      <c r="J82" s="12">
        <v>1</v>
      </c>
      <c r="K82" s="15" t="s">
        <v>17</v>
      </c>
      <c r="L82" s="15" t="s">
        <v>376</v>
      </c>
      <c r="M82" s="15" t="s">
        <v>1126</v>
      </c>
      <c r="N82" s="15" t="s">
        <v>1127</v>
      </c>
      <c r="O82" s="16">
        <v>46024</v>
      </c>
      <c r="P82" s="16">
        <v>46387</v>
      </c>
      <c r="Q82" s="16" t="s">
        <v>345</v>
      </c>
      <c r="R82" s="35" t="s">
        <v>1215</v>
      </c>
      <c r="S82" s="23"/>
      <c r="T82" s="23"/>
      <c r="V82" s="15" t="s">
        <v>1284</v>
      </c>
      <c r="W82" s="15" t="s">
        <v>376</v>
      </c>
      <c r="X82" s="15" t="s">
        <v>1292</v>
      </c>
      <c r="Y82" s="15" t="s">
        <v>1285</v>
      </c>
      <c r="Z82" s="15" t="s">
        <v>1462</v>
      </c>
      <c r="AA82" s="15" t="s">
        <v>371</v>
      </c>
      <c r="AB82" s="15" t="s">
        <v>1439</v>
      </c>
      <c r="AC82" s="15">
        <v>0.38541666666666669</v>
      </c>
    </row>
    <row r="83" spans="1:29" ht="20.25" customHeight="1">
      <c r="A83" s="12" t="s">
        <v>253</v>
      </c>
      <c r="B83" s="12" t="s">
        <v>1266</v>
      </c>
      <c r="C83" s="12" t="s">
        <v>488</v>
      </c>
      <c r="D83" s="12" t="s">
        <v>1434</v>
      </c>
      <c r="E83" s="13" t="s">
        <v>394</v>
      </c>
      <c r="F83" s="15" t="s">
        <v>345</v>
      </c>
      <c r="G83" s="12">
        <v>15</v>
      </c>
      <c r="H83" s="12" t="s">
        <v>1146</v>
      </c>
      <c r="I83" s="12" t="s">
        <v>1146</v>
      </c>
      <c r="J83" s="12">
        <v>1</v>
      </c>
      <c r="K83" s="15" t="s">
        <v>17</v>
      </c>
      <c r="L83" s="15" t="s">
        <v>376</v>
      </c>
      <c r="M83" s="15" t="s">
        <v>1126</v>
      </c>
      <c r="N83" s="15" t="s">
        <v>1127</v>
      </c>
      <c r="O83" s="16">
        <v>46024</v>
      </c>
      <c r="P83" s="16">
        <v>46387</v>
      </c>
      <c r="Q83" s="16" t="s">
        <v>345</v>
      </c>
      <c r="R83" s="35" t="s">
        <v>1216</v>
      </c>
      <c r="S83" s="23"/>
      <c r="T83" s="23"/>
      <c r="V83" s="15" t="s">
        <v>1284</v>
      </c>
      <c r="W83" s="15" t="s">
        <v>376</v>
      </c>
      <c r="X83" s="15" t="s">
        <v>1292</v>
      </c>
      <c r="Y83" s="15" t="s">
        <v>1285</v>
      </c>
      <c r="Z83" s="15" t="s">
        <v>1462</v>
      </c>
      <c r="AA83" s="15" t="s">
        <v>371</v>
      </c>
      <c r="AB83" s="15" t="s">
        <v>2103</v>
      </c>
      <c r="AC83" s="15">
        <v>0.38541666666666669</v>
      </c>
    </row>
    <row r="84" spans="1:29" ht="20.25" customHeight="1">
      <c r="A84" s="12" t="s">
        <v>254</v>
      </c>
      <c r="B84" s="12" t="s">
        <v>1266</v>
      </c>
      <c r="C84" s="12" t="s">
        <v>488</v>
      </c>
      <c r="D84" s="12" t="s">
        <v>1437</v>
      </c>
      <c r="E84" s="13" t="s">
        <v>394</v>
      </c>
      <c r="F84" s="15" t="s">
        <v>345</v>
      </c>
      <c r="G84" s="12">
        <v>15</v>
      </c>
      <c r="H84" s="12" t="s">
        <v>1158</v>
      </c>
      <c r="I84" s="12" t="s">
        <v>1125</v>
      </c>
      <c r="J84" s="12">
        <v>1</v>
      </c>
      <c r="K84" s="15" t="s">
        <v>15</v>
      </c>
      <c r="L84" s="15" t="s">
        <v>376</v>
      </c>
      <c r="M84" s="15" t="s">
        <v>1126</v>
      </c>
      <c r="N84" s="15" t="s">
        <v>1127</v>
      </c>
      <c r="O84" s="16">
        <v>46024</v>
      </c>
      <c r="P84" s="16">
        <v>46387</v>
      </c>
      <c r="Q84" s="16" t="s">
        <v>345</v>
      </c>
      <c r="R84" s="35" t="s">
        <v>1217</v>
      </c>
      <c r="S84" s="23"/>
      <c r="T84" s="23"/>
      <c r="V84" s="15" t="s">
        <v>1285</v>
      </c>
      <c r="W84" s="15" t="s">
        <v>376</v>
      </c>
      <c r="X84" s="15" t="s">
        <v>1292</v>
      </c>
      <c r="Y84" s="15" t="s">
        <v>1285</v>
      </c>
      <c r="Z84" s="15" t="s">
        <v>1462</v>
      </c>
      <c r="AA84" s="15" t="s">
        <v>371</v>
      </c>
      <c r="AB84" s="15" t="s">
        <v>2103</v>
      </c>
      <c r="AC84" s="15">
        <v>0.38194444444444442</v>
      </c>
    </row>
    <row r="85" spans="1:29" ht="20.25" customHeight="1">
      <c r="A85" s="12" t="s">
        <v>255</v>
      </c>
      <c r="B85" s="12" t="s">
        <v>1266</v>
      </c>
      <c r="C85" s="12" t="s">
        <v>488</v>
      </c>
      <c r="D85" s="12" t="s">
        <v>1437</v>
      </c>
      <c r="E85" s="13" t="s">
        <v>394</v>
      </c>
      <c r="F85" s="15" t="s">
        <v>345</v>
      </c>
      <c r="G85" s="12">
        <v>60</v>
      </c>
      <c r="H85" s="12" t="s">
        <v>1158</v>
      </c>
      <c r="I85" s="12" t="s">
        <v>1148</v>
      </c>
      <c r="J85" s="12">
        <v>1</v>
      </c>
      <c r="K85" s="15" t="s">
        <v>17</v>
      </c>
      <c r="L85" s="15" t="s">
        <v>376</v>
      </c>
      <c r="M85" s="15" t="s">
        <v>1126</v>
      </c>
      <c r="N85" s="15" t="s">
        <v>1127</v>
      </c>
      <c r="O85" s="16">
        <v>46024</v>
      </c>
      <c r="P85" s="16">
        <v>46387</v>
      </c>
      <c r="Q85" s="16" t="s">
        <v>345</v>
      </c>
      <c r="R85" s="35" t="s">
        <v>1218</v>
      </c>
      <c r="S85" s="23"/>
      <c r="T85" s="23"/>
      <c r="V85" s="15" t="s">
        <v>1285</v>
      </c>
      <c r="W85" s="15" t="s">
        <v>376</v>
      </c>
      <c r="X85" s="15" t="s">
        <v>1292</v>
      </c>
      <c r="Y85" s="15" t="s">
        <v>1285</v>
      </c>
      <c r="Z85" s="15" t="s">
        <v>1462</v>
      </c>
      <c r="AA85" s="15" t="s">
        <v>371</v>
      </c>
      <c r="AB85" s="15" t="s">
        <v>1439</v>
      </c>
      <c r="AC85" s="15">
        <v>0.38541666666666669</v>
      </c>
    </row>
    <row r="86" spans="1:29" ht="20.25" customHeight="1">
      <c r="A86" s="12" t="s">
        <v>256</v>
      </c>
      <c r="B86" s="12" t="s">
        <v>1266</v>
      </c>
      <c r="C86" s="12" t="s">
        <v>488</v>
      </c>
      <c r="D86" s="12" t="s">
        <v>1437</v>
      </c>
      <c r="E86" s="13" t="s">
        <v>394</v>
      </c>
      <c r="F86" s="15" t="s">
        <v>345</v>
      </c>
      <c r="G86" s="12">
        <v>20</v>
      </c>
      <c r="H86" s="12" t="s">
        <v>1146</v>
      </c>
      <c r="I86" s="12" t="s">
        <v>1146</v>
      </c>
      <c r="J86" s="12">
        <v>1</v>
      </c>
      <c r="K86" s="15" t="s">
        <v>17</v>
      </c>
      <c r="L86" s="15" t="s">
        <v>376</v>
      </c>
      <c r="M86" s="15" t="s">
        <v>1126</v>
      </c>
      <c r="N86" s="15" t="s">
        <v>1127</v>
      </c>
      <c r="O86" s="16">
        <v>46024</v>
      </c>
      <c r="P86" s="16">
        <v>46387</v>
      </c>
      <c r="Q86" s="16" t="s">
        <v>345</v>
      </c>
      <c r="R86" s="35" t="s">
        <v>1393</v>
      </c>
      <c r="S86" s="23"/>
      <c r="T86" s="23"/>
      <c r="V86" s="15" t="s">
        <v>1284</v>
      </c>
      <c r="W86" s="15" t="s">
        <v>376</v>
      </c>
      <c r="X86" s="15" t="s">
        <v>1292</v>
      </c>
      <c r="Y86" s="15" t="s">
        <v>1285</v>
      </c>
      <c r="Z86" s="15" t="s">
        <v>1462</v>
      </c>
      <c r="AA86" s="15" t="s">
        <v>371</v>
      </c>
      <c r="AB86" s="15" t="s">
        <v>1439</v>
      </c>
      <c r="AC86" s="15">
        <v>0.38541666666666669</v>
      </c>
    </row>
    <row r="87" spans="1:29" ht="20.25" customHeight="1">
      <c r="A87" s="12" t="s">
        <v>257</v>
      </c>
      <c r="B87" s="12" t="s">
        <v>1266</v>
      </c>
      <c r="C87" s="12" t="s">
        <v>488</v>
      </c>
      <c r="D87" s="12" t="s">
        <v>1439</v>
      </c>
      <c r="E87" s="13" t="s">
        <v>394</v>
      </c>
      <c r="F87" s="15" t="s">
        <v>345</v>
      </c>
      <c r="G87" s="12">
        <v>5</v>
      </c>
      <c r="H87" s="12" t="s">
        <v>1146</v>
      </c>
      <c r="I87" s="12" t="s">
        <v>1146</v>
      </c>
      <c r="J87" s="12">
        <v>1</v>
      </c>
      <c r="K87" s="15" t="s">
        <v>17</v>
      </c>
      <c r="L87" s="15" t="s">
        <v>376</v>
      </c>
      <c r="M87" s="15" t="s">
        <v>1126</v>
      </c>
      <c r="N87" s="15" t="s">
        <v>1127</v>
      </c>
      <c r="O87" s="16">
        <v>46024</v>
      </c>
      <c r="P87" s="16">
        <v>46387</v>
      </c>
      <c r="Q87" s="16" t="s">
        <v>345</v>
      </c>
      <c r="R87" s="35" t="s">
        <v>1403</v>
      </c>
      <c r="S87" s="23"/>
      <c r="T87" s="23"/>
      <c r="V87" s="15" t="s">
        <v>1284</v>
      </c>
      <c r="W87" s="15" t="s">
        <v>376</v>
      </c>
      <c r="X87" s="15" t="s">
        <v>1292</v>
      </c>
      <c r="Y87" s="15" t="s">
        <v>1285</v>
      </c>
      <c r="Z87" s="15" t="s">
        <v>1462</v>
      </c>
      <c r="AA87" s="15" t="s">
        <v>371</v>
      </c>
      <c r="AB87" s="15" t="s">
        <v>1439</v>
      </c>
      <c r="AC87" s="15">
        <v>0.44791666666666669</v>
      </c>
    </row>
    <row r="88" spans="1:29" ht="20.25" customHeight="1">
      <c r="A88" s="12" t="s">
        <v>258</v>
      </c>
      <c r="B88" s="12" t="s">
        <v>1266</v>
      </c>
      <c r="C88" s="12" t="s">
        <v>488</v>
      </c>
      <c r="D88" s="12" t="s">
        <v>1432</v>
      </c>
      <c r="E88" s="13" t="s">
        <v>394</v>
      </c>
      <c r="F88" s="15" t="s">
        <v>345</v>
      </c>
      <c r="G88" s="12">
        <f>16*60</f>
        <v>960</v>
      </c>
      <c r="H88" s="12" t="s">
        <v>1156</v>
      </c>
      <c r="I88" s="12" t="s">
        <v>1302</v>
      </c>
      <c r="J88" s="12">
        <v>1</v>
      </c>
      <c r="K88" s="15" t="s">
        <v>17</v>
      </c>
      <c r="L88" s="15" t="s">
        <v>376</v>
      </c>
      <c r="M88" s="15" t="s">
        <v>1126</v>
      </c>
      <c r="N88" s="15" t="s">
        <v>1127</v>
      </c>
      <c r="O88" s="16">
        <v>46024</v>
      </c>
      <c r="P88" s="16">
        <v>46387</v>
      </c>
      <c r="Q88" s="16" t="s">
        <v>345</v>
      </c>
      <c r="R88" s="35" t="s">
        <v>1301</v>
      </c>
      <c r="S88" s="24" t="s">
        <v>95</v>
      </c>
      <c r="T88" s="23" t="s">
        <v>1303</v>
      </c>
      <c r="V88" s="15" t="s">
        <v>1285</v>
      </c>
      <c r="W88" s="15" t="s">
        <v>376</v>
      </c>
      <c r="X88" s="15" t="s">
        <v>1292</v>
      </c>
      <c r="Y88" s="15" t="s">
        <v>1285</v>
      </c>
      <c r="Z88" s="15" t="s">
        <v>1462</v>
      </c>
      <c r="AA88" s="15" t="s">
        <v>371</v>
      </c>
      <c r="AB88" s="15" t="s">
        <v>1439</v>
      </c>
      <c r="AC88" s="15">
        <v>0.58333333333333337</v>
      </c>
    </row>
    <row r="89" spans="1:29" ht="20.25" customHeight="1">
      <c r="A89" s="12" t="s">
        <v>259</v>
      </c>
      <c r="B89" s="12" t="s">
        <v>1266</v>
      </c>
      <c r="C89" s="12" t="s">
        <v>488</v>
      </c>
      <c r="D89" s="12" t="s">
        <v>1434</v>
      </c>
      <c r="E89" s="13" t="s">
        <v>394</v>
      </c>
      <c r="F89" s="15" t="s">
        <v>345</v>
      </c>
      <c r="G89" s="12">
        <v>40</v>
      </c>
      <c r="H89" s="12" t="s">
        <v>1156</v>
      </c>
      <c r="I89" s="12" t="s">
        <v>1144</v>
      </c>
      <c r="J89" s="12">
        <v>1</v>
      </c>
      <c r="K89" s="15" t="s">
        <v>17</v>
      </c>
      <c r="L89" s="15" t="s">
        <v>376</v>
      </c>
      <c r="M89" s="15" t="s">
        <v>1126</v>
      </c>
      <c r="N89" s="15" t="s">
        <v>1127</v>
      </c>
      <c r="O89" s="16">
        <v>46024</v>
      </c>
      <c r="P89" s="16">
        <v>46387</v>
      </c>
      <c r="Q89" s="16" t="s">
        <v>345</v>
      </c>
      <c r="R89" s="35" t="s">
        <v>1220</v>
      </c>
      <c r="S89" s="23"/>
      <c r="T89" s="23"/>
      <c r="V89" s="15" t="s">
        <v>1284</v>
      </c>
      <c r="W89" s="15" t="s">
        <v>376</v>
      </c>
      <c r="X89" s="15" t="s">
        <v>1290</v>
      </c>
      <c r="Y89" s="15" t="s">
        <v>1285</v>
      </c>
      <c r="Z89" s="15" t="s">
        <v>1462</v>
      </c>
      <c r="AA89" s="15" t="s">
        <v>371</v>
      </c>
      <c r="AB89" s="15" t="s">
        <v>1590</v>
      </c>
      <c r="AC89" s="15">
        <v>0.625</v>
      </c>
    </row>
    <row r="90" spans="1:29" ht="20.25" customHeight="1">
      <c r="A90" s="12" t="s">
        <v>260</v>
      </c>
      <c r="B90" s="12" t="s">
        <v>1266</v>
      </c>
      <c r="C90" s="12" t="s">
        <v>488</v>
      </c>
      <c r="D90" s="12" t="s">
        <v>1439</v>
      </c>
      <c r="E90" s="13" t="s">
        <v>394</v>
      </c>
      <c r="F90" s="15" t="s">
        <v>345</v>
      </c>
      <c r="G90" s="12">
        <v>5</v>
      </c>
      <c r="H90" s="12" t="s">
        <v>1146</v>
      </c>
      <c r="I90" s="12" t="s">
        <v>1146</v>
      </c>
      <c r="J90" s="12">
        <v>1</v>
      </c>
      <c r="K90" s="15" t="s">
        <v>17</v>
      </c>
      <c r="L90" s="15" t="s">
        <v>376</v>
      </c>
      <c r="M90" s="15" t="s">
        <v>1126</v>
      </c>
      <c r="N90" s="15" t="s">
        <v>1127</v>
      </c>
      <c r="O90" s="16">
        <v>46024</v>
      </c>
      <c r="P90" s="16">
        <v>46387</v>
      </c>
      <c r="Q90" s="16" t="s">
        <v>345</v>
      </c>
      <c r="R90" s="35" t="s">
        <v>1221</v>
      </c>
      <c r="S90" s="23"/>
      <c r="T90" s="23"/>
      <c r="V90" s="15" t="s">
        <v>1284</v>
      </c>
      <c r="W90" s="15" t="s">
        <v>371</v>
      </c>
      <c r="X90" s="15" t="s">
        <v>1292</v>
      </c>
      <c r="Y90" s="15" t="s">
        <v>1285</v>
      </c>
      <c r="Z90" s="15" t="s">
        <v>1462</v>
      </c>
      <c r="AA90" s="15" t="s">
        <v>371</v>
      </c>
      <c r="AB90" s="15" t="s">
        <v>2103</v>
      </c>
      <c r="AC90" s="15">
        <v>0.38194444444444442</v>
      </c>
    </row>
    <row r="91" spans="1:29" ht="20.25" customHeight="1">
      <c r="A91" s="12" t="s">
        <v>261</v>
      </c>
      <c r="B91" s="12" t="s">
        <v>1266</v>
      </c>
      <c r="C91" s="12" t="s">
        <v>488</v>
      </c>
      <c r="D91" s="12" t="s">
        <v>1441</v>
      </c>
      <c r="E91" s="13" t="s">
        <v>394</v>
      </c>
      <c r="F91" s="15" t="s">
        <v>345</v>
      </c>
      <c r="G91" s="12">
        <v>30</v>
      </c>
      <c r="H91" s="12" t="s">
        <v>1146</v>
      </c>
      <c r="I91" s="12" t="s">
        <v>1146</v>
      </c>
      <c r="J91" s="12">
        <v>1</v>
      </c>
      <c r="K91" s="15" t="s">
        <v>17</v>
      </c>
      <c r="L91" s="15" t="s">
        <v>376</v>
      </c>
      <c r="M91" s="15" t="s">
        <v>1126</v>
      </c>
      <c r="N91" s="15" t="s">
        <v>1127</v>
      </c>
      <c r="O91" s="16">
        <v>46024</v>
      </c>
      <c r="P91" s="16">
        <v>46387</v>
      </c>
      <c r="Q91" s="16" t="s">
        <v>345</v>
      </c>
      <c r="R91" s="35" t="s">
        <v>1401</v>
      </c>
      <c r="S91" s="23" t="s">
        <v>32</v>
      </c>
      <c r="T91" s="23"/>
      <c r="V91" s="15" t="s">
        <v>1284</v>
      </c>
      <c r="W91" s="15" t="s">
        <v>376</v>
      </c>
      <c r="X91" s="15" t="s">
        <v>1292</v>
      </c>
      <c r="Y91" s="15" t="s">
        <v>1285</v>
      </c>
      <c r="Z91" s="15" t="s">
        <v>1462</v>
      </c>
      <c r="AA91" s="15" t="s">
        <v>371</v>
      </c>
      <c r="AB91" s="15" t="s">
        <v>2103</v>
      </c>
      <c r="AC91" s="15">
        <v>0.625</v>
      </c>
    </row>
    <row r="92" spans="1:29" ht="20.25" customHeight="1">
      <c r="A92" s="12" t="s">
        <v>262</v>
      </c>
      <c r="B92" s="12" t="s">
        <v>1266</v>
      </c>
      <c r="C92" s="12" t="s">
        <v>488</v>
      </c>
      <c r="D92" s="12" t="s">
        <v>1437</v>
      </c>
      <c r="E92" s="13" t="s">
        <v>394</v>
      </c>
      <c r="F92" s="15" t="s">
        <v>345</v>
      </c>
      <c r="G92" s="12">
        <v>15</v>
      </c>
      <c r="H92" s="12" t="s">
        <v>1154</v>
      </c>
      <c r="I92" s="12" t="s">
        <v>1152</v>
      </c>
      <c r="J92" s="12">
        <v>1</v>
      </c>
      <c r="K92" s="15" t="s">
        <v>17</v>
      </c>
      <c r="L92" s="15" t="s">
        <v>376</v>
      </c>
      <c r="M92" s="15" t="s">
        <v>1126</v>
      </c>
      <c r="N92" s="15" t="s">
        <v>1127</v>
      </c>
      <c r="O92" s="16">
        <v>46024</v>
      </c>
      <c r="P92" s="16">
        <v>46387</v>
      </c>
      <c r="Q92" s="16" t="s">
        <v>345</v>
      </c>
      <c r="R92" s="35" t="s">
        <v>1408</v>
      </c>
      <c r="S92" s="23"/>
      <c r="T92" s="23"/>
      <c r="V92" s="15" t="s">
        <v>1284</v>
      </c>
      <c r="W92" s="15" t="s">
        <v>376</v>
      </c>
      <c r="X92" s="15" t="s">
        <v>1292</v>
      </c>
      <c r="Y92" s="15" t="s">
        <v>1285</v>
      </c>
      <c r="Z92" s="15" t="s">
        <v>1462</v>
      </c>
      <c r="AA92" s="15" t="s">
        <v>371</v>
      </c>
      <c r="AB92" s="15" t="s">
        <v>2103</v>
      </c>
      <c r="AC92" s="15">
        <v>0.38541666666666669</v>
      </c>
    </row>
    <row r="93" spans="1:29" ht="20.25" customHeight="1">
      <c r="A93" s="12" t="s">
        <v>263</v>
      </c>
      <c r="B93" s="12" t="s">
        <v>1266</v>
      </c>
      <c r="C93" s="12" t="s">
        <v>488</v>
      </c>
      <c r="D93" s="12" t="s">
        <v>452</v>
      </c>
      <c r="E93" s="13" t="s">
        <v>394</v>
      </c>
      <c r="F93" s="15" t="s">
        <v>345</v>
      </c>
      <c r="G93" s="12">
        <v>5</v>
      </c>
      <c r="H93" s="12" t="s">
        <v>1158</v>
      </c>
      <c r="I93" s="12" t="s">
        <v>352</v>
      </c>
      <c r="J93" s="12">
        <v>1</v>
      </c>
      <c r="K93" s="15" t="s">
        <v>17</v>
      </c>
      <c r="L93" s="15" t="s">
        <v>376</v>
      </c>
      <c r="M93" s="15" t="s">
        <v>1126</v>
      </c>
      <c r="N93" s="15" t="s">
        <v>1127</v>
      </c>
      <c r="O93" s="16">
        <v>46024</v>
      </c>
      <c r="P93" s="16">
        <v>46387</v>
      </c>
      <c r="Q93" s="16" t="s">
        <v>345</v>
      </c>
      <c r="R93" s="35" t="s">
        <v>1389</v>
      </c>
      <c r="S93" s="23"/>
      <c r="T93" s="23"/>
      <c r="V93" s="15" t="s">
        <v>1283</v>
      </c>
      <c r="W93" s="15" t="s">
        <v>371</v>
      </c>
      <c r="X93" s="15" t="s">
        <v>1292</v>
      </c>
      <c r="Y93" s="15" t="s">
        <v>1285</v>
      </c>
      <c r="Z93" s="15" t="s">
        <v>1462</v>
      </c>
      <c r="AA93" s="15" t="s">
        <v>371</v>
      </c>
      <c r="AB93" s="15" t="s">
        <v>2104</v>
      </c>
      <c r="AC93" s="15">
        <v>0.4375</v>
      </c>
    </row>
    <row r="94" spans="1:29" ht="20.25" customHeight="1">
      <c r="A94" s="12" t="s">
        <v>264</v>
      </c>
      <c r="B94" s="12" t="s">
        <v>1266</v>
      </c>
      <c r="C94" s="12" t="s">
        <v>488</v>
      </c>
      <c r="D94" s="12" t="s">
        <v>1434</v>
      </c>
      <c r="E94" s="13" t="s">
        <v>394</v>
      </c>
      <c r="F94" s="15" t="s">
        <v>345</v>
      </c>
      <c r="G94" s="12">
        <v>60</v>
      </c>
      <c r="H94" s="12" t="s">
        <v>1155</v>
      </c>
      <c r="I94" s="12" t="s">
        <v>1392</v>
      </c>
      <c r="J94" s="12">
        <v>1</v>
      </c>
      <c r="K94" s="15" t="s">
        <v>17</v>
      </c>
      <c r="L94" s="15" t="s">
        <v>376</v>
      </c>
      <c r="M94" s="15" t="s">
        <v>1126</v>
      </c>
      <c r="N94" s="15" t="s">
        <v>1127</v>
      </c>
      <c r="O94" s="16">
        <v>46024</v>
      </c>
      <c r="P94" s="16">
        <v>46387</v>
      </c>
      <c r="Q94" s="16" t="s">
        <v>345</v>
      </c>
      <c r="R94" s="35" t="s">
        <v>1391</v>
      </c>
      <c r="S94" s="23" t="s">
        <v>35</v>
      </c>
      <c r="T94" s="23"/>
      <c r="V94" s="15" t="s">
        <v>1283</v>
      </c>
      <c r="W94" s="15" t="s">
        <v>376</v>
      </c>
      <c r="X94" s="15" t="s">
        <v>1390</v>
      </c>
      <c r="Y94" s="15" t="s">
        <v>1285</v>
      </c>
      <c r="Z94" s="15" t="s">
        <v>1462</v>
      </c>
      <c r="AA94" s="15" t="s">
        <v>371</v>
      </c>
      <c r="AB94" s="15" t="s">
        <v>1590</v>
      </c>
      <c r="AC94" s="15">
        <v>0.76388888888888884</v>
      </c>
    </row>
    <row r="95" spans="1:29" ht="20.25" customHeight="1">
      <c r="A95" s="12" t="s">
        <v>265</v>
      </c>
      <c r="B95" s="12" t="s">
        <v>1266</v>
      </c>
      <c r="C95" s="12" t="s">
        <v>488</v>
      </c>
      <c r="D95" s="12" t="s">
        <v>1434</v>
      </c>
      <c r="E95" s="13" t="s">
        <v>394</v>
      </c>
      <c r="F95" s="15" t="s">
        <v>345</v>
      </c>
      <c r="G95" s="12">
        <v>5</v>
      </c>
      <c r="H95" s="12" t="s">
        <v>1154</v>
      </c>
      <c r="I95" s="12" t="s">
        <v>1150</v>
      </c>
      <c r="J95" s="12">
        <v>1</v>
      </c>
      <c r="K95" s="15" t="s">
        <v>17</v>
      </c>
      <c r="L95" s="15" t="s">
        <v>376</v>
      </c>
      <c r="M95" s="15" t="s">
        <v>1126</v>
      </c>
      <c r="N95" s="15" t="s">
        <v>1127</v>
      </c>
      <c r="O95" s="16">
        <v>46024</v>
      </c>
      <c r="P95" s="16">
        <v>46387</v>
      </c>
      <c r="Q95" s="16" t="s">
        <v>345</v>
      </c>
      <c r="R95" s="35" t="s">
        <v>1396</v>
      </c>
      <c r="S95" s="23"/>
      <c r="T95" s="23"/>
      <c r="V95" s="15" t="s">
        <v>1285</v>
      </c>
      <c r="W95" s="15" t="s">
        <v>376</v>
      </c>
      <c r="X95" s="15" t="s">
        <v>1292</v>
      </c>
      <c r="Y95" s="15" t="s">
        <v>1285</v>
      </c>
      <c r="Z95" s="15" t="s">
        <v>1462</v>
      </c>
      <c r="AA95" s="15" t="s">
        <v>371</v>
      </c>
      <c r="AB95" s="15" t="s">
        <v>2103</v>
      </c>
      <c r="AC95" s="15">
        <v>0.4375</v>
      </c>
    </row>
    <row r="96" spans="1:29" ht="20.25" customHeight="1">
      <c r="A96" s="12" t="s">
        <v>266</v>
      </c>
      <c r="B96" s="12" t="s">
        <v>344</v>
      </c>
      <c r="C96" s="12" t="s">
        <v>443</v>
      </c>
      <c r="D96" s="12" t="s">
        <v>1438</v>
      </c>
      <c r="E96" s="13" t="s">
        <v>394</v>
      </c>
      <c r="F96" s="15" t="s">
        <v>345</v>
      </c>
      <c r="G96" s="12">
        <v>20</v>
      </c>
      <c r="H96" s="12" t="s">
        <v>1158</v>
      </c>
      <c r="I96" s="12" t="s">
        <v>1153</v>
      </c>
      <c r="J96" s="12">
        <v>1</v>
      </c>
      <c r="K96" s="15" t="s">
        <v>17</v>
      </c>
      <c r="L96" s="15" t="s">
        <v>376</v>
      </c>
      <c r="M96" s="15" t="s">
        <v>1126</v>
      </c>
      <c r="N96" s="15" t="s">
        <v>1127</v>
      </c>
      <c r="O96" s="16">
        <v>46024</v>
      </c>
      <c r="P96" s="16">
        <v>46387</v>
      </c>
      <c r="Q96" s="16" t="s">
        <v>345</v>
      </c>
      <c r="R96" s="35" t="s">
        <v>1413</v>
      </c>
      <c r="S96" s="23"/>
      <c r="T96" s="23"/>
      <c r="V96" s="15" t="s">
        <v>1284</v>
      </c>
      <c r="W96" s="15" t="s">
        <v>376</v>
      </c>
      <c r="X96" s="15" t="s">
        <v>1292</v>
      </c>
      <c r="Y96" s="15" t="s">
        <v>1285</v>
      </c>
      <c r="Z96" s="15" t="s">
        <v>1462</v>
      </c>
      <c r="AA96" s="15" t="s">
        <v>371</v>
      </c>
      <c r="AB96" s="15" t="s">
        <v>1439</v>
      </c>
      <c r="AC96" s="15">
        <v>0.44791666666666669</v>
      </c>
    </row>
    <row r="97" spans="1:29" ht="20.25" customHeight="1">
      <c r="A97" s="12" t="s">
        <v>267</v>
      </c>
      <c r="B97" s="12" t="s">
        <v>1266</v>
      </c>
      <c r="C97" s="12" t="s">
        <v>488</v>
      </c>
      <c r="D97" s="12" t="s">
        <v>1433</v>
      </c>
      <c r="E97" s="13" t="s">
        <v>394</v>
      </c>
      <c r="F97" s="15" t="s">
        <v>345</v>
      </c>
      <c r="G97" s="12">
        <v>10</v>
      </c>
      <c r="H97" s="12" t="s">
        <v>1158</v>
      </c>
      <c r="I97" s="12" t="s">
        <v>1125</v>
      </c>
      <c r="J97" s="12">
        <v>1</v>
      </c>
      <c r="K97" s="15" t="s">
        <v>17</v>
      </c>
      <c r="L97" s="15" t="s">
        <v>376</v>
      </c>
      <c r="M97" s="15" t="s">
        <v>1126</v>
      </c>
      <c r="N97" s="15" t="s">
        <v>1127</v>
      </c>
      <c r="O97" s="16">
        <v>46024</v>
      </c>
      <c r="P97" s="16">
        <v>46387</v>
      </c>
      <c r="Q97" s="16" t="s">
        <v>345</v>
      </c>
      <c r="R97" s="35" t="s">
        <v>1222</v>
      </c>
      <c r="S97" s="23"/>
      <c r="T97" s="23"/>
      <c r="V97" s="15" t="s">
        <v>1284</v>
      </c>
      <c r="W97" s="15" t="s">
        <v>376</v>
      </c>
      <c r="X97" s="15" t="s">
        <v>1292</v>
      </c>
      <c r="Y97" s="15" t="s">
        <v>1285</v>
      </c>
      <c r="Z97" s="15" t="s">
        <v>1462</v>
      </c>
      <c r="AA97" s="15" t="s">
        <v>371</v>
      </c>
      <c r="AB97" s="15" t="s">
        <v>1590</v>
      </c>
      <c r="AC97" s="15">
        <v>0.4375</v>
      </c>
    </row>
    <row r="98" spans="1:29" ht="20.25" customHeight="1">
      <c r="A98" s="12" t="s">
        <v>268</v>
      </c>
      <c r="B98" s="12" t="s">
        <v>443</v>
      </c>
      <c r="C98" s="12" t="s">
        <v>1266</v>
      </c>
      <c r="D98" s="12" t="s">
        <v>1431</v>
      </c>
      <c r="E98" s="13" t="s">
        <v>394</v>
      </c>
      <c r="F98" s="15" t="s">
        <v>345</v>
      </c>
      <c r="G98" s="12">
        <v>15</v>
      </c>
      <c r="H98" s="12" t="s">
        <v>1158</v>
      </c>
      <c r="I98" s="12" t="s">
        <v>1153</v>
      </c>
      <c r="J98" s="12">
        <v>1</v>
      </c>
      <c r="K98" s="15" t="s">
        <v>17</v>
      </c>
      <c r="L98" s="15" t="s">
        <v>376</v>
      </c>
      <c r="M98" s="15" t="s">
        <v>1126</v>
      </c>
      <c r="N98" s="15" t="s">
        <v>1127</v>
      </c>
      <c r="O98" s="16">
        <v>46024</v>
      </c>
      <c r="P98" s="16">
        <v>46387</v>
      </c>
      <c r="Q98" s="16" t="s">
        <v>345</v>
      </c>
      <c r="R98" s="35" t="s">
        <v>1397</v>
      </c>
      <c r="S98" s="23" t="s">
        <v>33</v>
      </c>
      <c r="T98" s="23"/>
      <c r="V98" s="15" t="s">
        <v>1284</v>
      </c>
      <c r="W98" s="15" t="s">
        <v>376</v>
      </c>
      <c r="X98" s="15" t="s">
        <v>1291</v>
      </c>
      <c r="Y98" s="15" t="s">
        <v>1285</v>
      </c>
      <c r="Z98" s="15" t="s">
        <v>1462</v>
      </c>
      <c r="AA98" s="15" t="s">
        <v>371</v>
      </c>
      <c r="AB98" s="15" t="s">
        <v>2103</v>
      </c>
      <c r="AC98" s="15">
        <v>0.44791666666666669</v>
      </c>
    </row>
    <row r="99" spans="1:29" ht="20.25" customHeight="1">
      <c r="A99" s="12" t="s">
        <v>269</v>
      </c>
      <c r="B99" s="12" t="s">
        <v>1266</v>
      </c>
      <c r="C99" s="12" t="s">
        <v>488</v>
      </c>
      <c r="D99" s="12" t="s">
        <v>1441</v>
      </c>
      <c r="E99" s="13" t="s">
        <v>394</v>
      </c>
      <c r="F99" s="15" t="s">
        <v>345</v>
      </c>
      <c r="G99" s="12">
        <v>10</v>
      </c>
      <c r="H99" s="12" t="s">
        <v>1158</v>
      </c>
      <c r="I99" s="12" t="s">
        <v>1147</v>
      </c>
      <c r="J99" s="12">
        <v>1</v>
      </c>
      <c r="K99" s="15" t="s">
        <v>17</v>
      </c>
      <c r="L99" s="15" t="s">
        <v>376</v>
      </c>
      <c r="M99" s="15" t="s">
        <v>1126</v>
      </c>
      <c r="N99" s="15" t="s">
        <v>1127</v>
      </c>
      <c r="O99" s="16">
        <v>46024</v>
      </c>
      <c r="P99" s="16">
        <v>46387</v>
      </c>
      <c r="Q99" s="16" t="s">
        <v>345</v>
      </c>
      <c r="R99" s="35" t="s">
        <v>1400</v>
      </c>
      <c r="S99" s="23"/>
      <c r="T99" s="23"/>
      <c r="V99" s="15" t="s">
        <v>1284</v>
      </c>
      <c r="W99" s="15" t="s">
        <v>376</v>
      </c>
      <c r="X99" s="15" t="s">
        <v>1292</v>
      </c>
      <c r="Y99" s="15" t="s">
        <v>1285</v>
      </c>
      <c r="Z99" s="15" t="s">
        <v>1462</v>
      </c>
      <c r="AA99" s="15" t="s">
        <v>371</v>
      </c>
      <c r="AB99" s="15" t="s">
        <v>1590</v>
      </c>
      <c r="AC99" s="15">
        <v>0.4375</v>
      </c>
    </row>
    <row r="100" spans="1:29" ht="20.25" customHeight="1">
      <c r="A100" s="12" t="s">
        <v>270</v>
      </c>
      <c r="B100" s="12" t="s">
        <v>1266</v>
      </c>
      <c r="C100" s="12" t="s">
        <v>488</v>
      </c>
      <c r="D100" s="12" t="s">
        <v>1435</v>
      </c>
      <c r="E100" s="13" t="s">
        <v>394</v>
      </c>
      <c r="F100" s="15" t="s">
        <v>345</v>
      </c>
      <c r="G100" s="12">
        <v>5</v>
      </c>
      <c r="H100" s="12" t="s">
        <v>1158</v>
      </c>
      <c r="I100" s="12" t="s">
        <v>1148</v>
      </c>
      <c r="J100" s="12">
        <v>1</v>
      </c>
      <c r="K100" s="15" t="s">
        <v>17</v>
      </c>
      <c r="L100" s="15" t="s">
        <v>376</v>
      </c>
      <c r="M100" s="15" t="s">
        <v>1126</v>
      </c>
      <c r="N100" s="15" t="s">
        <v>1127</v>
      </c>
      <c r="O100" s="16">
        <v>46024</v>
      </c>
      <c r="P100" s="16">
        <v>46387</v>
      </c>
      <c r="Q100" s="16" t="s">
        <v>345</v>
      </c>
      <c r="R100" s="35" t="s">
        <v>1402</v>
      </c>
      <c r="S100" s="23"/>
      <c r="T100" s="23"/>
      <c r="V100" s="15" t="s">
        <v>1285</v>
      </c>
      <c r="W100" s="15" t="s">
        <v>376</v>
      </c>
      <c r="X100" s="15" t="s">
        <v>1292</v>
      </c>
      <c r="Y100" s="15" t="s">
        <v>1285</v>
      </c>
      <c r="Z100" s="15" t="s">
        <v>1462</v>
      </c>
      <c r="AA100" s="15" t="s">
        <v>371</v>
      </c>
      <c r="AB100" s="15" t="s">
        <v>1439</v>
      </c>
      <c r="AC100" s="15">
        <v>0.625</v>
      </c>
    </row>
    <row r="101" spans="1:29" ht="20.25" customHeight="1">
      <c r="A101" s="12" t="s">
        <v>271</v>
      </c>
      <c r="B101" s="12" t="s">
        <v>1266</v>
      </c>
      <c r="C101" s="12" t="s">
        <v>488</v>
      </c>
      <c r="D101" s="12" t="s">
        <v>1440</v>
      </c>
      <c r="E101" s="13" t="s">
        <v>394</v>
      </c>
      <c r="F101" s="15" t="s">
        <v>345</v>
      </c>
      <c r="G101" s="12">
        <v>10</v>
      </c>
      <c r="H101" s="12" t="s">
        <v>1156</v>
      </c>
      <c r="I101" s="12" t="s">
        <v>1394</v>
      </c>
      <c r="J101" s="12">
        <v>1</v>
      </c>
      <c r="K101" s="15" t="s">
        <v>17</v>
      </c>
      <c r="L101" s="15" t="s">
        <v>376</v>
      </c>
      <c r="M101" s="15" t="s">
        <v>1126</v>
      </c>
      <c r="N101" s="15" t="s">
        <v>1127</v>
      </c>
      <c r="O101" s="16">
        <v>46024</v>
      </c>
      <c r="P101" s="16">
        <v>46387</v>
      </c>
      <c r="Q101" s="16" t="s">
        <v>345</v>
      </c>
      <c r="R101" s="35" t="s">
        <v>1223</v>
      </c>
      <c r="S101" s="23"/>
      <c r="T101" s="23"/>
      <c r="V101" s="15" t="s">
        <v>1284</v>
      </c>
      <c r="W101" s="15" t="s">
        <v>376</v>
      </c>
      <c r="X101" s="15" t="s">
        <v>1292</v>
      </c>
      <c r="Y101" s="15" t="s">
        <v>1285</v>
      </c>
      <c r="Z101" s="15" t="s">
        <v>1462</v>
      </c>
      <c r="AA101" s="15" t="s">
        <v>371</v>
      </c>
      <c r="AB101" s="15" t="s">
        <v>2104</v>
      </c>
      <c r="AC101" s="15">
        <v>0.4375</v>
      </c>
    </row>
    <row r="102" spans="1:29" ht="20.25" customHeight="1">
      <c r="A102" s="12" t="s">
        <v>272</v>
      </c>
      <c r="B102" s="12" t="s">
        <v>1266</v>
      </c>
      <c r="C102" s="12" t="s">
        <v>488</v>
      </c>
      <c r="D102" s="12" t="s">
        <v>1433</v>
      </c>
      <c r="E102" s="13" t="s">
        <v>394</v>
      </c>
      <c r="F102" s="15" t="s">
        <v>345</v>
      </c>
      <c r="G102" s="12">
        <v>20</v>
      </c>
      <c r="H102" s="12" t="s">
        <v>1156</v>
      </c>
      <c r="I102" s="12" t="s">
        <v>1404</v>
      </c>
      <c r="J102" s="12">
        <v>1</v>
      </c>
      <c r="K102" s="15" t="s">
        <v>17</v>
      </c>
      <c r="L102" s="15" t="s">
        <v>376</v>
      </c>
      <c r="M102" s="15" t="s">
        <v>1126</v>
      </c>
      <c r="N102" s="15" t="s">
        <v>1127</v>
      </c>
      <c r="O102" s="16">
        <v>46024</v>
      </c>
      <c r="P102" s="16">
        <v>46387</v>
      </c>
      <c r="Q102" s="16" t="s">
        <v>345</v>
      </c>
      <c r="R102" s="35" t="s">
        <v>1224</v>
      </c>
      <c r="S102" s="23"/>
      <c r="T102" s="23"/>
      <c r="V102" s="15" t="s">
        <v>1284</v>
      </c>
      <c r="W102" s="15" t="s">
        <v>376</v>
      </c>
      <c r="X102" s="15" t="s">
        <v>1292</v>
      </c>
      <c r="Y102" s="15" t="s">
        <v>1285</v>
      </c>
      <c r="Z102" s="15" t="s">
        <v>1462</v>
      </c>
      <c r="AA102" s="15" t="s">
        <v>371</v>
      </c>
      <c r="AB102" s="15" t="s">
        <v>2104</v>
      </c>
      <c r="AC102" s="15">
        <v>0.44791666666666669</v>
      </c>
    </row>
    <row r="103" spans="1:29" ht="20.25" customHeight="1">
      <c r="A103" s="12" t="s">
        <v>273</v>
      </c>
      <c r="B103" s="12" t="s">
        <v>1266</v>
      </c>
      <c r="C103" s="12" t="s">
        <v>488</v>
      </c>
      <c r="D103" s="12" t="s">
        <v>1432</v>
      </c>
      <c r="E103" s="13" t="s">
        <v>394</v>
      </c>
      <c r="F103" s="15" t="s">
        <v>345</v>
      </c>
      <c r="G103" s="12">
        <v>10</v>
      </c>
      <c r="H103" s="12" t="s">
        <v>1156</v>
      </c>
      <c r="I103" s="12" t="s">
        <v>1141</v>
      </c>
      <c r="J103" s="12">
        <v>1</v>
      </c>
      <c r="K103" s="15" t="s">
        <v>17</v>
      </c>
      <c r="L103" s="15" t="s">
        <v>376</v>
      </c>
      <c r="M103" s="15" t="s">
        <v>1126</v>
      </c>
      <c r="N103" s="15" t="s">
        <v>1127</v>
      </c>
      <c r="O103" s="16">
        <v>46024</v>
      </c>
      <c r="P103" s="16">
        <v>46387</v>
      </c>
      <c r="Q103" s="16" t="s">
        <v>345</v>
      </c>
      <c r="R103" s="35" t="s">
        <v>1405</v>
      </c>
      <c r="S103" s="23" t="s">
        <v>34</v>
      </c>
      <c r="T103" s="23"/>
      <c r="V103" s="15" t="s">
        <v>1284</v>
      </c>
      <c r="W103" s="15" t="s">
        <v>376</v>
      </c>
      <c r="X103" s="15" t="s">
        <v>1292</v>
      </c>
      <c r="Y103" s="15" t="s">
        <v>1285</v>
      </c>
      <c r="Z103" s="15" t="s">
        <v>1462</v>
      </c>
      <c r="AA103" s="15" t="s">
        <v>371</v>
      </c>
      <c r="AB103" s="15" t="s">
        <v>1439</v>
      </c>
      <c r="AC103" s="15">
        <v>0.625</v>
      </c>
    </row>
    <row r="104" spans="1:29" ht="20.25" customHeight="1">
      <c r="A104" s="12" t="s">
        <v>274</v>
      </c>
      <c r="B104" s="12" t="s">
        <v>1266</v>
      </c>
      <c r="C104" s="12" t="s">
        <v>488</v>
      </c>
      <c r="D104" s="12" t="s">
        <v>1441</v>
      </c>
      <c r="E104" s="13" t="s">
        <v>394</v>
      </c>
      <c r="F104" s="15" t="s">
        <v>345</v>
      </c>
      <c r="G104" s="12">
        <v>20</v>
      </c>
      <c r="H104" s="12" t="s">
        <v>1158</v>
      </c>
      <c r="I104" s="12" t="s">
        <v>1124</v>
      </c>
      <c r="J104" s="12">
        <v>1</v>
      </c>
      <c r="K104" s="15" t="s">
        <v>17</v>
      </c>
      <c r="L104" s="15" t="s">
        <v>376</v>
      </c>
      <c r="M104" s="15" t="s">
        <v>1126</v>
      </c>
      <c r="N104" s="15" t="s">
        <v>1127</v>
      </c>
      <c r="O104" s="16">
        <v>46024</v>
      </c>
      <c r="P104" s="16">
        <v>46387</v>
      </c>
      <c r="Q104" s="16" t="s">
        <v>345</v>
      </c>
      <c r="R104" s="35" t="s">
        <v>1407</v>
      </c>
      <c r="S104" s="23"/>
      <c r="T104" s="23"/>
      <c r="V104" s="15" t="s">
        <v>1284</v>
      </c>
      <c r="W104" s="15" t="s">
        <v>376</v>
      </c>
      <c r="X104" s="15" t="s">
        <v>1292</v>
      </c>
      <c r="Y104" s="15" t="s">
        <v>1285</v>
      </c>
      <c r="Z104" s="15" t="s">
        <v>1462</v>
      </c>
      <c r="AA104" s="15" t="s">
        <v>371</v>
      </c>
      <c r="AB104" s="15" t="s">
        <v>2103</v>
      </c>
      <c r="AC104" s="15">
        <v>0.44791666666666669</v>
      </c>
    </row>
    <row r="105" spans="1:29" ht="20.25" customHeight="1">
      <c r="A105" s="12" t="s">
        <v>275</v>
      </c>
      <c r="B105" s="12" t="s">
        <v>1266</v>
      </c>
      <c r="C105" s="12" t="s">
        <v>488</v>
      </c>
      <c r="D105" s="12" t="s">
        <v>1437</v>
      </c>
      <c r="E105" s="13" t="s">
        <v>394</v>
      </c>
      <c r="F105" s="15" t="s">
        <v>345</v>
      </c>
      <c r="G105" s="12">
        <v>15</v>
      </c>
      <c r="H105" s="12" t="s">
        <v>1157</v>
      </c>
      <c r="I105" s="12" t="s">
        <v>1272</v>
      </c>
      <c r="J105" s="12">
        <v>1</v>
      </c>
      <c r="K105" s="15" t="s">
        <v>17</v>
      </c>
      <c r="L105" s="15" t="s">
        <v>376</v>
      </c>
      <c r="M105" s="15" t="s">
        <v>1126</v>
      </c>
      <c r="N105" s="15" t="s">
        <v>1127</v>
      </c>
      <c r="O105" s="16">
        <v>46024</v>
      </c>
      <c r="P105" s="16">
        <v>46387</v>
      </c>
      <c r="Q105" s="16" t="s">
        <v>345</v>
      </c>
      <c r="R105" s="35" t="s">
        <v>1225</v>
      </c>
      <c r="S105" s="23"/>
      <c r="T105" s="23"/>
      <c r="V105" s="15" t="s">
        <v>1284</v>
      </c>
      <c r="W105" s="15" t="s">
        <v>376</v>
      </c>
      <c r="X105" s="15" t="s">
        <v>1292</v>
      </c>
      <c r="Y105" s="15" t="s">
        <v>1285</v>
      </c>
      <c r="Z105" s="15" t="s">
        <v>1462</v>
      </c>
      <c r="AA105" s="15" t="s">
        <v>371</v>
      </c>
      <c r="AB105" s="15" t="s">
        <v>2103</v>
      </c>
      <c r="AC105" s="15">
        <v>0.38541666666666669</v>
      </c>
    </row>
    <row r="106" spans="1:29" ht="20.25" customHeight="1">
      <c r="A106" s="12" t="s">
        <v>276</v>
      </c>
      <c r="B106" s="12" t="s">
        <v>1266</v>
      </c>
      <c r="C106" s="12" t="s">
        <v>488</v>
      </c>
      <c r="D106" s="12" t="s">
        <v>1432</v>
      </c>
      <c r="E106" s="13" t="s">
        <v>394</v>
      </c>
      <c r="F106" s="15" t="s">
        <v>345</v>
      </c>
      <c r="G106" s="12">
        <v>30</v>
      </c>
      <c r="H106" s="12" t="s">
        <v>1146</v>
      </c>
      <c r="I106" s="12" t="s">
        <v>1146</v>
      </c>
      <c r="J106" s="12">
        <v>1</v>
      </c>
      <c r="K106" s="15" t="s">
        <v>17</v>
      </c>
      <c r="L106" s="15" t="s">
        <v>376</v>
      </c>
      <c r="M106" s="15" t="s">
        <v>1126</v>
      </c>
      <c r="N106" s="15" t="s">
        <v>1127</v>
      </c>
      <c r="O106" s="16">
        <v>46024</v>
      </c>
      <c r="P106" s="16">
        <v>46387</v>
      </c>
      <c r="Q106" s="16" t="s">
        <v>345</v>
      </c>
      <c r="R106" s="35" t="s">
        <v>1412</v>
      </c>
      <c r="S106" s="23"/>
      <c r="T106" s="23"/>
      <c r="V106" s="15" t="s">
        <v>1284</v>
      </c>
      <c r="W106" s="15" t="s">
        <v>376</v>
      </c>
      <c r="X106" s="15" t="s">
        <v>1292</v>
      </c>
      <c r="Y106" s="15" t="s">
        <v>1285</v>
      </c>
      <c r="Z106" s="15" t="s">
        <v>1462</v>
      </c>
      <c r="AA106" s="15" t="s">
        <v>371</v>
      </c>
      <c r="AB106" s="15" t="s">
        <v>1439</v>
      </c>
      <c r="AC106" s="15">
        <v>0.625</v>
      </c>
    </row>
    <row r="107" spans="1:29" ht="20.25" customHeight="1">
      <c r="A107" s="12" t="s">
        <v>277</v>
      </c>
      <c r="B107" s="12" t="s">
        <v>1266</v>
      </c>
      <c r="C107" s="12" t="s">
        <v>488</v>
      </c>
      <c r="D107" s="12" t="s">
        <v>1436</v>
      </c>
      <c r="E107" s="13" t="s">
        <v>394</v>
      </c>
      <c r="F107" s="15" t="s">
        <v>345</v>
      </c>
      <c r="G107" s="12">
        <v>15</v>
      </c>
      <c r="H107" s="12" t="s">
        <v>1154</v>
      </c>
      <c r="I107" s="12" t="s">
        <v>1410</v>
      </c>
      <c r="J107" s="12">
        <v>1</v>
      </c>
      <c r="K107" s="15" t="s">
        <v>17</v>
      </c>
      <c r="L107" s="15" t="s">
        <v>376</v>
      </c>
      <c r="M107" s="15" t="s">
        <v>1126</v>
      </c>
      <c r="N107" s="15" t="s">
        <v>1127</v>
      </c>
      <c r="O107" s="16">
        <v>46024</v>
      </c>
      <c r="P107" s="16">
        <v>46387</v>
      </c>
      <c r="Q107" s="16" t="s">
        <v>345</v>
      </c>
      <c r="R107" s="35" t="s">
        <v>1411</v>
      </c>
      <c r="S107" s="23" t="s">
        <v>36</v>
      </c>
      <c r="T107" s="23"/>
      <c r="V107" s="15" t="s">
        <v>1284</v>
      </c>
      <c r="W107" s="15" t="s">
        <v>376</v>
      </c>
      <c r="X107" s="15" t="s">
        <v>1292</v>
      </c>
      <c r="Y107" s="15" t="s">
        <v>1285</v>
      </c>
      <c r="Z107" s="15" t="s">
        <v>1462</v>
      </c>
      <c r="AA107" s="15" t="s">
        <v>371</v>
      </c>
      <c r="AB107" s="15" t="s">
        <v>1590</v>
      </c>
      <c r="AC107" s="15">
        <v>0.44791666666666669</v>
      </c>
    </row>
    <row r="108" spans="1:29" ht="20.25" customHeight="1">
      <c r="A108" s="12" t="s">
        <v>278</v>
      </c>
      <c r="B108" s="12" t="s">
        <v>443</v>
      </c>
      <c r="C108" s="12" t="s">
        <v>1266</v>
      </c>
      <c r="D108" s="12" t="s">
        <v>1432</v>
      </c>
      <c r="E108" s="13" t="s">
        <v>394</v>
      </c>
      <c r="F108" s="15" t="s">
        <v>345</v>
      </c>
      <c r="G108" s="12">
        <v>10</v>
      </c>
      <c r="H108" s="12" t="s">
        <v>1156</v>
      </c>
      <c r="I108" s="12" t="s">
        <v>1302</v>
      </c>
      <c r="J108" s="12">
        <v>1</v>
      </c>
      <c r="K108" s="15" t="s">
        <v>17</v>
      </c>
      <c r="L108" s="15" t="s">
        <v>376</v>
      </c>
      <c r="M108" s="15" t="s">
        <v>1126</v>
      </c>
      <c r="N108" s="15" t="s">
        <v>1127</v>
      </c>
      <c r="O108" s="16">
        <v>46024</v>
      </c>
      <c r="P108" s="16">
        <v>46387</v>
      </c>
      <c r="Q108" s="16" t="s">
        <v>345</v>
      </c>
      <c r="R108" s="35" t="s">
        <v>1449</v>
      </c>
      <c r="S108" s="24" t="s">
        <v>94</v>
      </c>
      <c r="T108" s="23"/>
      <c r="V108" s="15" t="s">
        <v>1284</v>
      </c>
      <c r="W108" s="15" t="s">
        <v>376</v>
      </c>
      <c r="X108" s="15" t="s">
        <v>1290</v>
      </c>
      <c r="Y108" s="15" t="s">
        <v>1285</v>
      </c>
      <c r="Z108" s="15" t="s">
        <v>1462</v>
      </c>
      <c r="AA108" s="15" t="s">
        <v>371</v>
      </c>
      <c r="AB108" s="15" t="s">
        <v>1439</v>
      </c>
      <c r="AC108" s="15">
        <v>0.44791666666666669</v>
      </c>
    </row>
    <row r="109" spans="1:29" ht="20.25" customHeight="1">
      <c r="A109" s="12" t="s">
        <v>279</v>
      </c>
      <c r="B109" s="12" t="s">
        <v>443</v>
      </c>
      <c r="C109" s="12" t="s">
        <v>1266</v>
      </c>
      <c r="D109" s="12" t="s">
        <v>1432</v>
      </c>
      <c r="E109" s="13" t="s">
        <v>394</v>
      </c>
      <c r="F109" s="15" t="s">
        <v>345</v>
      </c>
      <c r="G109" s="12">
        <v>10</v>
      </c>
      <c r="H109" s="12" t="s">
        <v>1156</v>
      </c>
      <c r="I109" s="12" t="s">
        <v>1142</v>
      </c>
      <c r="J109" s="12">
        <v>1</v>
      </c>
      <c r="K109" s="15" t="s">
        <v>17</v>
      </c>
      <c r="L109" s="15" t="s">
        <v>376</v>
      </c>
      <c r="M109" s="15" t="s">
        <v>1126</v>
      </c>
      <c r="N109" s="15" t="s">
        <v>1127</v>
      </c>
      <c r="O109" s="16">
        <v>46024</v>
      </c>
      <c r="P109" s="16">
        <v>46387</v>
      </c>
      <c r="Q109" s="16" t="s">
        <v>345</v>
      </c>
      <c r="R109" s="35" t="s">
        <v>1226</v>
      </c>
      <c r="S109" s="24" t="s">
        <v>1344</v>
      </c>
      <c r="T109" s="23"/>
      <c r="V109" s="15" t="s">
        <v>1284</v>
      </c>
      <c r="W109" s="15" t="s">
        <v>376</v>
      </c>
      <c r="X109" s="15" t="s">
        <v>1290</v>
      </c>
      <c r="Y109" s="15" t="s">
        <v>1285</v>
      </c>
      <c r="Z109" s="15" t="s">
        <v>1462</v>
      </c>
      <c r="AA109" s="15" t="s">
        <v>371</v>
      </c>
      <c r="AB109" s="15" t="s">
        <v>2104</v>
      </c>
      <c r="AC109" s="15">
        <v>0.625</v>
      </c>
    </row>
    <row r="110" spans="1:29" ht="20.25" customHeight="1">
      <c r="A110" s="12" t="s">
        <v>280</v>
      </c>
      <c r="B110" s="12" t="s">
        <v>443</v>
      </c>
      <c r="C110" s="12" t="s">
        <v>1266</v>
      </c>
      <c r="D110" s="12" t="s">
        <v>1436</v>
      </c>
      <c r="E110" s="13" t="s">
        <v>394</v>
      </c>
      <c r="F110" s="15" t="s">
        <v>345</v>
      </c>
      <c r="G110" s="12">
        <v>10</v>
      </c>
      <c r="H110" s="12" t="s">
        <v>1334</v>
      </c>
      <c r="I110" s="12" t="s">
        <v>1335</v>
      </c>
      <c r="J110" s="12">
        <v>1</v>
      </c>
      <c r="K110" s="15" t="s">
        <v>17</v>
      </c>
      <c r="L110" s="15" t="s">
        <v>376</v>
      </c>
      <c r="M110" s="15" t="s">
        <v>1126</v>
      </c>
      <c r="N110" s="15" t="s">
        <v>1127</v>
      </c>
      <c r="O110" s="16">
        <v>46024</v>
      </c>
      <c r="P110" s="16">
        <v>46387</v>
      </c>
      <c r="Q110" s="16" t="s">
        <v>345</v>
      </c>
      <c r="R110" s="36" t="s">
        <v>1191</v>
      </c>
      <c r="S110" s="24" t="s">
        <v>96</v>
      </c>
      <c r="T110" s="23"/>
      <c r="V110" s="15" t="s">
        <v>1284</v>
      </c>
      <c r="W110" s="15" t="s">
        <v>376</v>
      </c>
      <c r="X110" s="15" t="s">
        <v>1290</v>
      </c>
      <c r="Y110" s="15" t="s">
        <v>1285</v>
      </c>
      <c r="Z110" s="15" t="s">
        <v>1462</v>
      </c>
      <c r="AA110" s="15" t="s">
        <v>371</v>
      </c>
      <c r="AB110" s="15" t="s">
        <v>1439</v>
      </c>
      <c r="AC110" s="15">
        <v>0.4375</v>
      </c>
    </row>
    <row r="111" spans="1:29" ht="20.25" customHeight="1">
      <c r="A111" s="12" t="s">
        <v>281</v>
      </c>
      <c r="B111" s="12" t="s">
        <v>443</v>
      </c>
      <c r="C111" s="12" t="s">
        <v>1266</v>
      </c>
      <c r="D111" s="12" t="s">
        <v>1432</v>
      </c>
      <c r="E111" s="13" t="s">
        <v>394</v>
      </c>
      <c r="F111" s="15" t="s">
        <v>345</v>
      </c>
      <c r="G111" s="12">
        <v>10</v>
      </c>
      <c r="H111" s="12" t="s">
        <v>1334</v>
      </c>
      <c r="I111" s="12" t="s">
        <v>352</v>
      </c>
      <c r="J111" s="12">
        <v>1</v>
      </c>
      <c r="K111" s="15" t="s">
        <v>17</v>
      </c>
      <c r="L111" s="15" t="s">
        <v>376</v>
      </c>
      <c r="M111" s="15" t="s">
        <v>1126</v>
      </c>
      <c r="N111" s="15" t="s">
        <v>1127</v>
      </c>
      <c r="O111" s="16">
        <v>46024</v>
      </c>
      <c r="P111" s="16">
        <v>46387</v>
      </c>
      <c r="Q111" s="16" t="s">
        <v>345</v>
      </c>
      <c r="R111" s="36" t="s">
        <v>1227</v>
      </c>
      <c r="S111" s="24" t="s">
        <v>1409</v>
      </c>
      <c r="T111" s="23"/>
      <c r="V111" s="15" t="s">
        <v>1284</v>
      </c>
      <c r="W111" s="15" t="s">
        <v>376</v>
      </c>
      <c r="X111" s="15" t="s">
        <v>1290</v>
      </c>
      <c r="Y111" s="15" t="s">
        <v>1285</v>
      </c>
      <c r="Z111" s="15" t="s">
        <v>1462</v>
      </c>
      <c r="AA111" s="15" t="s">
        <v>371</v>
      </c>
      <c r="AB111" s="15" t="s">
        <v>1439</v>
      </c>
      <c r="AC111" s="15">
        <v>0.625</v>
      </c>
    </row>
    <row r="112" spans="1:29" ht="20.25" customHeight="1">
      <c r="A112" s="12" t="s">
        <v>282</v>
      </c>
      <c r="B112" s="12" t="s">
        <v>443</v>
      </c>
      <c r="C112" s="12" t="s">
        <v>1266</v>
      </c>
      <c r="D112" s="12" t="s">
        <v>1441</v>
      </c>
      <c r="E112" s="13" t="s">
        <v>394</v>
      </c>
      <c r="F112" s="15" t="s">
        <v>345</v>
      </c>
      <c r="G112" s="12">
        <v>10</v>
      </c>
      <c r="H112" s="12" t="s">
        <v>1156</v>
      </c>
      <c r="I112" s="12" t="s">
        <v>1142</v>
      </c>
      <c r="J112" s="12">
        <v>1</v>
      </c>
      <c r="K112" s="15" t="s">
        <v>17</v>
      </c>
      <c r="L112" s="15" t="s">
        <v>376</v>
      </c>
      <c r="M112" s="15" t="s">
        <v>1126</v>
      </c>
      <c r="N112" s="15" t="s">
        <v>1127</v>
      </c>
      <c r="O112" s="16">
        <v>46024</v>
      </c>
      <c r="P112" s="16">
        <v>46387</v>
      </c>
      <c r="Q112" s="16" t="s">
        <v>345</v>
      </c>
      <c r="R112" s="36" t="s">
        <v>1343</v>
      </c>
      <c r="S112" s="24" t="s">
        <v>1342</v>
      </c>
      <c r="T112" s="24" t="s">
        <v>1337</v>
      </c>
      <c r="V112" s="15" t="s">
        <v>1284</v>
      </c>
      <c r="W112" s="15" t="s">
        <v>376</v>
      </c>
      <c r="X112" s="15" t="s">
        <v>1290</v>
      </c>
      <c r="Y112" s="15" t="s">
        <v>1285</v>
      </c>
      <c r="Z112" s="15" t="s">
        <v>1462</v>
      </c>
      <c r="AA112" s="15" t="s">
        <v>371</v>
      </c>
      <c r="AB112" s="15" t="s">
        <v>1590</v>
      </c>
      <c r="AC112" s="15">
        <v>0.44791666666666669</v>
      </c>
    </row>
    <row r="113" spans="1:29" ht="20.25" customHeight="1">
      <c r="A113" s="12" t="s">
        <v>283</v>
      </c>
      <c r="B113" s="12" t="s">
        <v>443</v>
      </c>
      <c r="C113" s="12" t="s">
        <v>1266</v>
      </c>
      <c r="D113" s="12" t="s">
        <v>1440</v>
      </c>
      <c r="E113" s="13" t="s">
        <v>394</v>
      </c>
      <c r="F113" s="15" t="s">
        <v>345</v>
      </c>
      <c r="G113" s="12">
        <v>10</v>
      </c>
      <c r="H113" s="12" t="s">
        <v>1156</v>
      </c>
      <c r="I113" s="12" t="s">
        <v>1142</v>
      </c>
      <c r="J113" s="12">
        <v>1</v>
      </c>
      <c r="K113" s="15" t="s">
        <v>17</v>
      </c>
      <c r="L113" s="15" t="s">
        <v>376</v>
      </c>
      <c r="M113" s="15" t="s">
        <v>1126</v>
      </c>
      <c r="N113" s="15" t="s">
        <v>1127</v>
      </c>
      <c r="O113" s="16">
        <v>46024</v>
      </c>
      <c r="P113" s="16">
        <v>46387</v>
      </c>
      <c r="Q113" s="16" t="s">
        <v>345</v>
      </c>
      <c r="R113" s="36" t="s">
        <v>1338</v>
      </c>
      <c r="S113" s="24" t="s">
        <v>97</v>
      </c>
      <c r="T113" s="23"/>
      <c r="V113" s="15" t="s">
        <v>1285</v>
      </c>
      <c r="W113" s="15" t="s">
        <v>376</v>
      </c>
      <c r="X113" s="15" t="s">
        <v>1292</v>
      </c>
      <c r="Y113" s="15" t="s">
        <v>1285</v>
      </c>
      <c r="Z113" s="15" t="s">
        <v>1462</v>
      </c>
      <c r="AA113" s="15" t="s">
        <v>371</v>
      </c>
      <c r="AB113" s="15" t="s">
        <v>2105</v>
      </c>
      <c r="AC113" s="15">
        <v>0.76041666666666663</v>
      </c>
    </row>
    <row r="114" spans="1:29" ht="20.25" customHeight="1">
      <c r="A114" s="12" t="s">
        <v>284</v>
      </c>
      <c r="B114" s="12" t="s">
        <v>344</v>
      </c>
      <c r="C114" s="12" t="s">
        <v>1266</v>
      </c>
      <c r="D114" s="12" t="s">
        <v>1439</v>
      </c>
      <c r="E114" s="13" t="s">
        <v>394</v>
      </c>
      <c r="F114" s="15" t="s">
        <v>345</v>
      </c>
      <c r="G114" s="12">
        <v>10</v>
      </c>
      <c r="H114" s="12" t="s">
        <v>1146</v>
      </c>
      <c r="I114" s="12" t="s">
        <v>1146</v>
      </c>
      <c r="J114" s="12">
        <v>1</v>
      </c>
      <c r="K114" s="15" t="s">
        <v>17</v>
      </c>
      <c r="L114" s="15" t="s">
        <v>376</v>
      </c>
      <c r="M114" s="15" t="s">
        <v>1126</v>
      </c>
      <c r="N114" s="15" t="s">
        <v>1127</v>
      </c>
      <c r="O114" s="16">
        <v>46024</v>
      </c>
      <c r="P114" s="16">
        <v>46387</v>
      </c>
      <c r="Q114" s="16" t="s">
        <v>345</v>
      </c>
      <c r="R114" s="37" t="s">
        <v>98</v>
      </c>
      <c r="S114" s="25" t="s">
        <v>99</v>
      </c>
      <c r="T114" s="23"/>
      <c r="V114" s="15" t="s">
        <v>1284</v>
      </c>
      <c r="W114" s="15" t="s">
        <v>376</v>
      </c>
      <c r="X114" s="15" t="s">
        <v>1292</v>
      </c>
      <c r="Y114" s="15" t="s">
        <v>1285</v>
      </c>
      <c r="Z114" s="15" t="s">
        <v>1462</v>
      </c>
      <c r="AA114" s="15" t="s">
        <v>371</v>
      </c>
      <c r="AB114" s="15" t="s">
        <v>2103</v>
      </c>
      <c r="AC114" s="15">
        <v>0.44791666666666669</v>
      </c>
    </row>
    <row r="115" spans="1:29" ht="20.25" customHeight="1">
      <c r="A115" s="12" t="s">
        <v>285</v>
      </c>
      <c r="B115" s="12" t="s">
        <v>1266</v>
      </c>
      <c r="C115" s="12" t="s">
        <v>488</v>
      </c>
      <c r="D115" s="12" t="s">
        <v>1433</v>
      </c>
      <c r="E115" s="13" t="s">
        <v>394</v>
      </c>
      <c r="F115" s="15" t="s">
        <v>345</v>
      </c>
      <c r="G115" s="12">
        <v>10</v>
      </c>
      <c r="H115" s="12" t="s">
        <v>1158</v>
      </c>
      <c r="I115" s="12" t="s">
        <v>1125</v>
      </c>
      <c r="J115" s="12">
        <v>1</v>
      </c>
      <c r="K115" s="15" t="s">
        <v>17</v>
      </c>
      <c r="L115" s="15" t="s">
        <v>376</v>
      </c>
      <c r="M115" s="15" t="s">
        <v>1126</v>
      </c>
      <c r="N115" s="15" t="s">
        <v>1127</v>
      </c>
      <c r="O115" s="16">
        <v>46024</v>
      </c>
      <c r="P115" s="16">
        <v>46387</v>
      </c>
      <c r="Q115" s="16" t="s">
        <v>345</v>
      </c>
      <c r="R115" s="35" t="s">
        <v>1417</v>
      </c>
      <c r="S115" s="24" t="s">
        <v>100</v>
      </c>
      <c r="T115" s="23"/>
      <c r="V115" s="15" t="s">
        <v>1284</v>
      </c>
      <c r="W115" s="15" t="s">
        <v>376</v>
      </c>
      <c r="X115" s="15" t="s">
        <v>1390</v>
      </c>
      <c r="Y115" s="15" t="s">
        <v>1285</v>
      </c>
      <c r="Z115" s="15" t="s">
        <v>1462</v>
      </c>
      <c r="AA115" s="15" t="s">
        <v>371</v>
      </c>
      <c r="AB115" s="15" t="s">
        <v>1590</v>
      </c>
      <c r="AC115" s="15">
        <v>0.4375</v>
      </c>
    </row>
    <row r="116" spans="1:29" ht="20.25" customHeight="1">
      <c r="A116" s="12" t="s">
        <v>286</v>
      </c>
      <c r="B116" s="12" t="s">
        <v>443</v>
      </c>
      <c r="C116" s="12" t="s">
        <v>1266</v>
      </c>
      <c r="D116" s="12" t="s">
        <v>1434</v>
      </c>
      <c r="E116" s="13" t="s">
        <v>394</v>
      </c>
      <c r="F116" s="15" t="s">
        <v>345</v>
      </c>
      <c r="G116" s="12">
        <v>10</v>
      </c>
      <c r="H116" s="12" t="s">
        <v>1158</v>
      </c>
      <c r="I116" s="12" t="s">
        <v>1153</v>
      </c>
      <c r="J116" s="12">
        <v>1</v>
      </c>
      <c r="K116" s="15" t="s">
        <v>17</v>
      </c>
      <c r="L116" s="15" t="s">
        <v>376</v>
      </c>
      <c r="M116" s="15" t="s">
        <v>1126</v>
      </c>
      <c r="N116" s="15" t="s">
        <v>1127</v>
      </c>
      <c r="O116" s="16">
        <v>46024</v>
      </c>
      <c r="P116" s="16">
        <v>46387</v>
      </c>
      <c r="Q116" s="16" t="s">
        <v>345</v>
      </c>
      <c r="R116" s="35" t="s">
        <v>101</v>
      </c>
      <c r="S116" s="24" t="s">
        <v>102</v>
      </c>
      <c r="T116" s="23"/>
      <c r="V116" s="15" t="s">
        <v>1283</v>
      </c>
      <c r="W116" s="15" t="s">
        <v>376</v>
      </c>
      <c r="X116" s="15" t="s">
        <v>1290</v>
      </c>
      <c r="Y116" s="15" t="s">
        <v>1285</v>
      </c>
      <c r="Z116" s="15" t="s">
        <v>1462</v>
      </c>
      <c r="AA116" s="15" t="s">
        <v>371</v>
      </c>
      <c r="AB116" s="15" t="s">
        <v>1439</v>
      </c>
      <c r="AC116" s="15">
        <v>0.41666666666666669</v>
      </c>
    </row>
    <row r="117" spans="1:29" ht="20.25" customHeight="1">
      <c r="A117" s="12" t="s">
        <v>287</v>
      </c>
      <c r="B117" s="12" t="s">
        <v>344</v>
      </c>
      <c r="C117" s="12" t="s">
        <v>443</v>
      </c>
      <c r="D117" s="12" t="s">
        <v>1436</v>
      </c>
      <c r="E117" s="13" t="s">
        <v>394</v>
      </c>
      <c r="F117" s="15" t="s">
        <v>345</v>
      </c>
      <c r="G117" s="12">
        <v>60</v>
      </c>
      <c r="H117" s="12" t="s">
        <v>1158</v>
      </c>
      <c r="I117" s="12" t="s">
        <v>1125</v>
      </c>
      <c r="J117" s="12">
        <v>1</v>
      </c>
      <c r="K117" s="15" t="s">
        <v>17</v>
      </c>
      <c r="L117" s="15" t="s">
        <v>376</v>
      </c>
      <c r="M117" s="15" t="s">
        <v>1126</v>
      </c>
      <c r="N117" s="15" t="s">
        <v>1127</v>
      </c>
      <c r="O117" s="16">
        <v>46024</v>
      </c>
      <c r="P117" s="16">
        <v>46387</v>
      </c>
      <c r="Q117" s="16" t="s">
        <v>345</v>
      </c>
      <c r="R117" s="35" t="s">
        <v>1378</v>
      </c>
      <c r="S117" s="24" t="s">
        <v>103</v>
      </c>
      <c r="T117" s="23" t="s">
        <v>104</v>
      </c>
      <c r="U117" s="15" t="s">
        <v>105</v>
      </c>
      <c r="V117" s="15" t="s">
        <v>1283</v>
      </c>
      <c r="W117" s="15" t="s">
        <v>371</v>
      </c>
      <c r="X117" s="15" t="s">
        <v>1290</v>
      </c>
      <c r="Y117" s="15" t="s">
        <v>1285</v>
      </c>
      <c r="Z117" s="15" t="s">
        <v>1462</v>
      </c>
      <c r="AA117" s="15" t="s">
        <v>371</v>
      </c>
      <c r="AB117" s="15" t="s">
        <v>2103</v>
      </c>
      <c r="AC117" s="15">
        <v>0.76388888888888884</v>
      </c>
    </row>
    <row r="118" spans="1:29" ht="20.25" customHeight="1">
      <c r="A118" s="12" t="s">
        <v>288</v>
      </c>
      <c r="B118" s="12" t="s">
        <v>344</v>
      </c>
      <c r="C118" s="12" t="s">
        <v>443</v>
      </c>
      <c r="D118" s="12" t="s">
        <v>1434</v>
      </c>
      <c r="E118" s="13" t="s">
        <v>394</v>
      </c>
      <c r="F118" s="15" t="s">
        <v>345</v>
      </c>
      <c r="G118" s="12">
        <v>15</v>
      </c>
      <c r="H118" s="12" t="s">
        <v>1156</v>
      </c>
      <c r="I118" s="12" t="s">
        <v>1125</v>
      </c>
      <c r="J118" s="12">
        <v>1</v>
      </c>
      <c r="K118" s="15" t="s">
        <v>17</v>
      </c>
      <c r="L118" s="15" t="s">
        <v>376</v>
      </c>
      <c r="M118" s="15" t="s">
        <v>1126</v>
      </c>
      <c r="N118" s="15" t="s">
        <v>1127</v>
      </c>
      <c r="O118" s="16">
        <v>46024</v>
      </c>
      <c r="P118" s="16">
        <v>46387</v>
      </c>
      <c r="Q118" s="16" t="s">
        <v>345</v>
      </c>
      <c r="R118" s="35" t="s">
        <v>1228</v>
      </c>
      <c r="S118" s="24" t="s">
        <v>106</v>
      </c>
      <c r="T118" s="23" t="s">
        <v>107</v>
      </c>
      <c r="U118" s="15" t="s">
        <v>105</v>
      </c>
      <c r="V118" s="15" t="s">
        <v>1285</v>
      </c>
      <c r="W118" s="15" t="s">
        <v>376</v>
      </c>
      <c r="X118" s="15" t="s">
        <v>1290</v>
      </c>
      <c r="Y118" s="15" t="s">
        <v>1285</v>
      </c>
      <c r="Z118" s="15" t="s">
        <v>1462</v>
      </c>
      <c r="AA118" s="15" t="s">
        <v>371</v>
      </c>
      <c r="AB118" s="15" t="s">
        <v>1439</v>
      </c>
      <c r="AC118" s="15">
        <v>0.4375</v>
      </c>
    </row>
    <row r="119" spans="1:29" ht="20.25" customHeight="1">
      <c r="A119" s="12" t="s">
        <v>289</v>
      </c>
      <c r="B119" s="12" t="s">
        <v>344</v>
      </c>
      <c r="C119" s="12" t="s">
        <v>443</v>
      </c>
      <c r="D119" s="12" t="s">
        <v>1435</v>
      </c>
      <c r="E119" s="13" t="s">
        <v>394</v>
      </c>
      <c r="F119" s="15" t="s">
        <v>345</v>
      </c>
      <c r="G119" s="12">
        <v>30</v>
      </c>
      <c r="H119" s="12" t="s">
        <v>1146</v>
      </c>
      <c r="I119" s="12" t="s">
        <v>1146</v>
      </c>
      <c r="J119" s="12">
        <v>1</v>
      </c>
      <c r="K119" s="15" t="s">
        <v>17</v>
      </c>
      <c r="L119" s="15" t="s">
        <v>376</v>
      </c>
      <c r="M119" s="15" t="s">
        <v>1126</v>
      </c>
      <c r="N119" s="15" t="s">
        <v>1127</v>
      </c>
      <c r="O119" s="16">
        <v>46024</v>
      </c>
      <c r="P119" s="16">
        <v>46387</v>
      </c>
      <c r="Q119" s="16" t="s">
        <v>345</v>
      </c>
      <c r="R119" s="35" t="s">
        <v>108</v>
      </c>
      <c r="S119" s="24" t="s">
        <v>109</v>
      </c>
      <c r="T119" s="23" t="s">
        <v>107</v>
      </c>
      <c r="U119" s="15" t="s">
        <v>110</v>
      </c>
      <c r="V119" s="15" t="s">
        <v>1284</v>
      </c>
      <c r="W119" s="15" t="s">
        <v>376</v>
      </c>
      <c r="X119" s="15" t="s">
        <v>1292</v>
      </c>
      <c r="Y119" s="15" t="s">
        <v>1285</v>
      </c>
      <c r="Z119" s="15" t="s">
        <v>1462</v>
      </c>
      <c r="AA119" s="15" t="s">
        <v>371</v>
      </c>
      <c r="AB119" s="15" t="s">
        <v>1590</v>
      </c>
      <c r="AC119" s="15">
        <v>0.4375</v>
      </c>
    </row>
    <row r="120" spans="1:29" ht="20.25" customHeight="1">
      <c r="A120" s="12" t="s">
        <v>290</v>
      </c>
      <c r="B120" s="12" t="s">
        <v>344</v>
      </c>
      <c r="C120" s="12" t="s">
        <v>443</v>
      </c>
      <c r="D120" s="12" t="s">
        <v>1435</v>
      </c>
      <c r="E120" s="13" t="s">
        <v>394</v>
      </c>
      <c r="F120" s="15" t="s">
        <v>345</v>
      </c>
      <c r="G120" s="12">
        <v>20</v>
      </c>
      <c r="H120" s="12" t="s">
        <v>1158</v>
      </c>
      <c r="I120" s="12" t="s">
        <v>352</v>
      </c>
      <c r="J120" s="12">
        <v>1</v>
      </c>
      <c r="K120" s="15" t="s">
        <v>17</v>
      </c>
      <c r="L120" s="15" t="s">
        <v>376</v>
      </c>
      <c r="M120" s="15" t="s">
        <v>1126</v>
      </c>
      <c r="N120" s="15" t="s">
        <v>1127</v>
      </c>
      <c r="O120" s="16">
        <v>46024</v>
      </c>
      <c r="P120" s="16">
        <v>46387</v>
      </c>
      <c r="Q120" s="16" t="s">
        <v>345</v>
      </c>
      <c r="R120" s="35" t="s">
        <v>1229</v>
      </c>
      <c r="S120" s="24" t="s">
        <v>111</v>
      </c>
      <c r="T120" s="23" t="s">
        <v>112</v>
      </c>
      <c r="U120" s="15" t="s">
        <v>110</v>
      </c>
      <c r="V120" s="15" t="s">
        <v>1283</v>
      </c>
      <c r="W120" s="15" t="s">
        <v>371</v>
      </c>
      <c r="X120" s="15" t="s">
        <v>1290</v>
      </c>
      <c r="Y120" s="15" t="s">
        <v>1285</v>
      </c>
      <c r="Z120" s="15" t="s">
        <v>1462</v>
      </c>
      <c r="AA120" s="15" t="s">
        <v>371</v>
      </c>
      <c r="AB120" s="15" t="s">
        <v>1439</v>
      </c>
      <c r="AC120" s="15">
        <v>0.4375</v>
      </c>
    </row>
    <row r="121" spans="1:29" ht="20.25" customHeight="1">
      <c r="A121" s="12" t="s">
        <v>291</v>
      </c>
      <c r="B121" s="12" t="s">
        <v>344</v>
      </c>
      <c r="C121" s="12" t="s">
        <v>443</v>
      </c>
      <c r="D121" s="12" t="s">
        <v>1436</v>
      </c>
      <c r="E121" s="13" t="s">
        <v>394</v>
      </c>
      <c r="F121" s="15" t="s">
        <v>345</v>
      </c>
      <c r="G121" s="12">
        <v>5</v>
      </c>
      <c r="H121" s="12" t="s">
        <v>1158</v>
      </c>
      <c r="I121" s="12" t="s">
        <v>1148</v>
      </c>
      <c r="J121" s="12">
        <v>1</v>
      </c>
      <c r="K121" s="15" t="s">
        <v>17</v>
      </c>
      <c r="L121" s="15" t="s">
        <v>376</v>
      </c>
      <c r="M121" s="15" t="s">
        <v>1126</v>
      </c>
      <c r="N121" s="15" t="s">
        <v>1127</v>
      </c>
      <c r="O121" s="16">
        <v>46024</v>
      </c>
      <c r="P121" s="16">
        <v>46387</v>
      </c>
      <c r="Q121" s="16" t="s">
        <v>345</v>
      </c>
      <c r="R121" s="35" t="s">
        <v>1230</v>
      </c>
      <c r="S121" s="24" t="s">
        <v>113</v>
      </c>
      <c r="T121" s="23" t="s">
        <v>114</v>
      </c>
      <c r="U121" s="15" t="s">
        <v>42</v>
      </c>
      <c r="V121" s="15" t="s">
        <v>1284</v>
      </c>
      <c r="W121" s="15" t="s">
        <v>376</v>
      </c>
      <c r="X121" s="15" t="s">
        <v>1290</v>
      </c>
      <c r="Y121" s="15" t="s">
        <v>1285</v>
      </c>
      <c r="Z121" s="15" t="s">
        <v>1462</v>
      </c>
      <c r="AA121" s="15" t="s">
        <v>371</v>
      </c>
      <c r="AB121" s="15" t="s">
        <v>2103</v>
      </c>
      <c r="AC121" s="15">
        <v>0.4375</v>
      </c>
    </row>
    <row r="122" spans="1:29" ht="20.25" customHeight="1">
      <c r="A122" s="12" t="s">
        <v>292</v>
      </c>
      <c r="B122" s="12" t="s">
        <v>344</v>
      </c>
      <c r="C122" s="12" t="s">
        <v>443</v>
      </c>
      <c r="D122" s="12" t="s">
        <v>452</v>
      </c>
      <c r="E122" s="13" t="s">
        <v>394</v>
      </c>
      <c r="F122" s="15" t="s">
        <v>345</v>
      </c>
      <c r="G122" s="12">
        <v>10</v>
      </c>
      <c r="H122" s="12" t="s">
        <v>1158</v>
      </c>
      <c r="I122" s="12" t="s">
        <v>1147</v>
      </c>
      <c r="J122" s="12">
        <v>1</v>
      </c>
      <c r="K122" s="15" t="s">
        <v>17</v>
      </c>
      <c r="L122" s="15" t="s">
        <v>376</v>
      </c>
      <c r="M122" s="15" t="s">
        <v>1126</v>
      </c>
      <c r="N122" s="15" t="s">
        <v>1127</v>
      </c>
      <c r="O122" s="16">
        <v>46024</v>
      </c>
      <c r="P122" s="16">
        <v>46387</v>
      </c>
      <c r="Q122" s="16" t="s">
        <v>345</v>
      </c>
      <c r="R122" s="35" t="s">
        <v>1305</v>
      </c>
      <c r="S122" s="24" t="s">
        <v>115</v>
      </c>
      <c r="T122" s="23" t="s">
        <v>107</v>
      </c>
      <c r="U122" s="15" t="s">
        <v>42</v>
      </c>
      <c r="V122" s="15" t="s">
        <v>1285</v>
      </c>
      <c r="W122" s="15" t="s">
        <v>376</v>
      </c>
      <c r="X122" s="15" t="s">
        <v>1290</v>
      </c>
      <c r="Y122" s="15" t="s">
        <v>1285</v>
      </c>
      <c r="Z122" s="15" t="s">
        <v>1462</v>
      </c>
      <c r="AA122" s="15" t="s">
        <v>371</v>
      </c>
      <c r="AB122" s="15" t="s">
        <v>2103</v>
      </c>
      <c r="AC122" s="15">
        <v>0.4375</v>
      </c>
    </row>
    <row r="123" spans="1:29" ht="20.25" customHeight="1">
      <c r="A123" s="12" t="s">
        <v>293</v>
      </c>
      <c r="B123" s="12" t="s">
        <v>344</v>
      </c>
      <c r="C123" s="12" t="s">
        <v>443</v>
      </c>
      <c r="D123" s="12" t="s">
        <v>1431</v>
      </c>
      <c r="E123" s="13" t="s">
        <v>394</v>
      </c>
      <c r="F123" s="15" t="s">
        <v>345</v>
      </c>
      <c r="G123" s="12">
        <v>120</v>
      </c>
      <c r="H123" s="12" t="s">
        <v>1155</v>
      </c>
      <c r="I123" s="12" t="s">
        <v>1268</v>
      </c>
      <c r="J123" s="12">
        <v>1</v>
      </c>
      <c r="K123" s="15" t="s">
        <v>17</v>
      </c>
      <c r="L123" s="15" t="s">
        <v>376</v>
      </c>
      <c r="M123" s="15" t="s">
        <v>1126</v>
      </c>
      <c r="N123" s="15" t="s">
        <v>1127</v>
      </c>
      <c r="O123" s="16">
        <v>46024</v>
      </c>
      <c r="P123" s="16">
        <v>46387</v>
      </c>
      <c r="Q123" s="16" t="s">
        <v>345</v>
      </c>
      <c r="R123" s="35" t="s">
        <v>1430</v>
      </c>
      <c r="S123" s="24" t="s">
        <v>116</v>
      </c>
      <c r="T123" s="23" t="s">
        <v>117</v>
      </c>
      <c r="U123" s="15" t="s">
        <v>110</v>
      </c>
      <c r="V123" s="15" t="s">
        <v>1284</v>
      </c>
      <c r="W123" s="15" t="s">
        <v>376</v>
      </c>
      <c r="X123" s="15" t="s">
        <v>1290</v>
      </c>
      <c r="Y123" s="15" t="s">
        <v>1425</v>
      </c>
      <c r="Z123" s="15" t="s">
        <v>1462</v>
      </c>
      <c r="AA123" s="15" t="s">
        <v>371</v>
      </c>
      <c r="AB123" s="15" t="s">
        <v>2103</v>
      </c>
      <c r="AC123" s="15">
        <v>0.41666666666666669</v>
      </c>
    </row>
    <row r="124" spans="1:29" ht="20.25" customHeight="1">
      <c r="A124" s="12" t="s">
        <v>294</v>
      </c>
      <c r="B124" s="12" t="s">
        <v>344</v>
      </c>
      <c r="C124" s="12" t="s">
        <v>443</v>
      </c>
      <c r="D124" s="12" t="s">
        <v>1431</v>
      </c>
      <c r="E124" s="13" t="s">
        <v>394</v>
      </c>
      <c r="F124" s="15" t="s">
        <v>345</v>
      </c>
      <c r="G124" s="12">
        <v>10</v>
      </c>
      <c r="H124" s="12" t="s">
        <v>1155</v>
      </c>
      <c r="I124" s="12" t="s">
        <v>1125</v>
      </c>
      <c r="J124" s="12">
        <v>1</v>
      </c>
      <c r="K124" s="15" t="s">
        <v>17</v>
      </c>
      <c r="L124" s="15" t="s">
        <v>376</v>
      </c>
      <c r="M124" s="15" t="s">
        <v>1126</v>
      </c>
      <c r="N124" s="15" t="s">
        <v>1127</v>
      </c>
      <c r="O124" s="16">
        <v>46024</v>
      </c>
      <c r="P124" s="16">
        <v>46387</v>
      </c>
      <c r="Q124" s="16" t="s">
        <v>345</v>
      </c>
      <c r="R124" s="35" t="s">
        <v>1306</v>
      </c>
      <c r="S124" s="24" t="s">
        <v>118</v>
      </c>
      <c r="T124" s="23"/>
      <c r="V124" s="15" t="s">
        <v>1285</v>
      </c>
      <c r="W124" s="15" t="s">
        <v>376</v>
      </c>
      <c r="X124" s="15" t="s">
        <v>1290</v>
      </c>
      <c r="Y124" s="15" t="s">
        <v>1285</v>
      </c>
      <c r="Z124" s="15" t="s">
        <v>1462</v>
      </c>
      <c r="AA124" s="15" t="s">
        <v>371</v>
      </c>
      <c r="AB124" s="15" t="s">
        <v>1439</v>
      </c>
      <c r="AC124" s="15">
        <v>0.4375</v>
      </c>
    </row>
    <row r="125" spans="1:29" ht="20.25" customHeight="1">
      <c r="A125" s="12" t="s">
        <v>295</v>
      </c>
      <c r="B125" s="12" t="s">
        <v>344</v>
      </c>
      <c r="C125" s="12" t="s">
        <v>443</v>
      </c>
      <c r="D125" s="12" t="s">
        <v>1431</v>
      </c>
      <c r="E125" s="13" t="s">
        <v>394</v>
      </c>
      <c r="F125" s="15" t="s">
        <v>345</v>
      </c>
      <c r="G125" s="12">
        <v>10</v>
      </c>
      <c r="H125" s="12" t="s">
        <v>1155</v>
      </c>
      <c r="I125" s="12" t="s">
        <v>1268</v>
      </c>
      <c r="J125" s="12">
        <v>1</v>
      </c>
      <c r="K125" s="15" t="s">
        <v>17</v>
      </c>
      <c r="L125" s="15" t="s">
        <v>376</v>
      </c>
      <c r="M125" s="15" t="s">
        <v>1126</v>
      </c>
      <c r="N125" s="15" t="s">
        <v>1127</v>
      </c>
      <c r="O125" s="16">
        <v>46024</v>
      </c>
      <c r="P125" s="16">
        <v>46387</v>
      </c>
      <c r="Q125" s="16" t="s">
        <v>345</v>
      </c>
      <c r="R125" s="35" t="s">
        <v>1231</v>
      </c>
      <c r="S125" s="24" t="s">
        <v>119</v>
      </c>
      <c r="T125" s="23"/>
      <c r="V125" s="15" t="s">
        <v>1284</v>
      </c>
      <c r="W125" s="15" t="s">
        <v>376</v>
      </c>
      <c r="X125" s="15" t="s">
        <v>1290</v>
      </c>
      <c r="Y125" s="15" t="s">
        <v>1285</v>
      </c>
      <c r="Z125" s="15" t="s">
        <v>1462</v>
      </c>
      <c r="AA125" s="15" t="s">
        <v>371</v>
      </c>
      <c r="AB125" s="15" t="s">
        <v>2105</v>
      </c>
      <c r="AC125" s="15">
        <v>0.4375</v>
      </c>
    </row>
    <row r="126" spans="1:29" ht="20.25" customHeight="1">
      <c r="A126" s="12" t="s">
        <v>296</v>
      </c>
      <c r="B126" s="12" t="s">
        <v>344</v>
      </c>
      <c r="C126" s="12" t="s">
        <v>443</v>
      </c>
      <c r="D126" s="12" t="s">
        <v>1431</v>
      </c>
      <c r="E126" s="13" t="s">
        <v>394</v>
      </c>
      <c r="F126" s="15" t="s">
        <v>345</v>
      </c>
      <c r="G126" s="12">
        <v>10</v>
      </c>
      <c r="H126" s="12" t="s">
        <v>1155</v>
      </c>
      <c r="I126" s="12" t="s">
        <v>1268</v>
      </c>
      <c r="J126" s="12">
        <v>1</v>
      </c>
      <c r="K126" s="15" t="s">
        <v>17</v>
      </c>
      <c r="L126" s="15" t="s">
        <v>376</v>
      </c>
      <c r="M126" s="15" t="s">
        <v>1126</v>
      </c>
      <c r="N126" s="15" t="s">
        <v>1127</v>
      </c>
      <c r="O126" s="16">
        <v>46024</v>
      </c>
      <c r="P126" s="16">
        <v>46387</v>
      </c>
      <c r="Q126" s="16" t="s">
        <v>345</v>
      </c>
      <c r="R126" s="35" t="s">
        <v>1443</v>
      </c>
      <c r="S126" s="24" t="s">
        <v>120</v>
      </c>
      <c r="T126" s="23" t="s">
        <v>1298</v>
      </c>
      <c r="V126" s="15" t="s">
        <v>1285</v>
      </c>
      <c r="W126" s="15" t="s">
        <v>376</v>
      </c>
      <c r="X126" s="15" t="s">
        <v>1290</v>
      </c>
      <c r="Y126" s="15" t="s">
        <v>1285</v>
      </c>
      <c r="Z126" s="15" t="s">
        <v>1462</v>
      </c>
      <c r="AA126" s="15" t="s">
        <v>371</v>
      </c>
      <c r="AB126" s="15" t="s">
        <v>1590</v>
      </c>
      <c r="AC126" s="15">
        <v>0.41666666666666669</v>
      </c>
    </row>
    <row r="127" spans="1:29" ht="20.25" customHeight="1">
      <c r="A127" s="12" t="s">
        <v>297</v>
      </c>
      <c r="B127" s="12" t="s">
        <v>344</v>
      </c>
      <c r="C127" s="12" t="s">
        <v>443</v>
      </c>
      <c r="D127" s="12" t="s">
        <v>1437</v>
      </c>
      <c r="E127" s="13" t="s">
        <v>394</v>
      </c>
      <c r="F127" s="15" t="s">
        <v>345</v>
      </c>
      <c r="G127" s="12">
        <v>10</v>
      </c>
      <c r="H127" s="12" t="s">
        <v>1158</v>
      </c>
      <c r="I127" s="12" t="s">
        <v>1148</v>
      </c>
      <c r="J127" s="12">
        <v>1</v>
      </c>
      <c r="K127" s="15" t="s">
        <v>17</v>
      </c>
      <c r="L127" s="15" t="s">
        <v>376</v>
      </c>
      <c r="M127" s="15" t="s">
        <v>1126</v>
      </c>
      <c r="N127" s="15" t="s">
        <v>1127</v>
      </c>
      <c r="O127" s="16">
        <v>46024</v>
      </c>
      <c r="P127" s="16">
        <v>46387</v>
      </c>
      <c r="Q127" s="16" t="s">
        <v>345</v>
      </c>
      <c r="R127" s="35" t="s">
        <v>1232</v>
      </c>
      <c r="S127" s="24" t="s">
        <v>121</v>
      </c>
      <c r="T127" s="23" t="s">
        <v>107</v>
      </c>
      <c r="U127" s="15" t="s">
        <v>42</v>
      </c>
      <c r="V127" s="15" t="s">
        <v>1285</v>
      </c>
      <c r="W127" s="15" t="s">
        <v>376</v>
      </c>
      <c r="X127" s="15" t="s">
        <v>1292</v>
      </c>
      <c r="Y127" s="15" t="s">
        <v>1285</v>
      </c>
      <c r="Z127" s="15" t="s">
        <v>1462</v>
      </c>
      <c r="AA127" s="15" t="s">
        <v>371</v>
      </c>
      <c r="AB127" s="15" t="s">
        <v>1439</v>
      </c>
      <c r="AC127" s="15">
        <v>0.38541666666666669</v>
      </c>
    </row>
    <row r="128" spans="1:29" ht="20.25" customHeight="1">
      <c r="A128" s="12" t="s">
        <v>298</v>
      </c>
      <c r="B128" s="12" t="s">
        <v>344</v>
      </c>
      <c r="C128" s="12" t="s">
        <v>443</v>
      </c>
      <c r="D128" s="12" t="s">
        <v>1439</v>
      </c>
      <c r="E128" s="13" t="s">
        <v>394</v>
      </c>
      <c r="F128" s="15" t="s">
        <v>345</v>
      </c>
      <c r="G128" s="12">
        <v>5</v>
      </c>
      <c r="H128" s="12" t="s">
        <v>1146</v>
      </c>
      <c r="I128" s="12" t="s">
        <v>1146</v>
      </c>
      <c r="J128" s="12">
        <v>1</v>
      </c>
      <c r="K128" s="15" t="s">
        <v>17</v>
      </c>
      <c r="L128" s="15" t="s">
        <v>376</v>
      </c>
      <c r="M128" s="15" t="s">
        <v>1126</v>
      </c>
      <c r="N128" s="15" t="s">
        <v>1127</v>
      </c>
      <c r="O128" s="16">
        <v>46024</v>
      </c>
      <c r="P128" s="16">
        <v>46387</v>
      </c>
      <c r="Q128" s="16" t="s">
        <v>345</v>
      </c>
      <c r="R128" s="35" t="s">
        <v>1233</v>
      </c>
      <c r="S128" s="24" t="s">
        <v>122</v>
      </c>
      <c r="T128" s="23" t="s">
        <v>44</v>
      </c>
      <c r="U128" s="15" t="s">
        <v>42</v>
      </c>
      <c r="V128" s="15" t="s">
        <v>1284</v>
      </c>
      <c r="W128" s="15" t="s">
        <v>376</v>
      </c>
      <c r="X128" s="15" t="s">
        <v>1292</v>
      </c>
      <c r="Y128" s="15" t="s">
        <v>1285</v>
      </c>
      <c r="Z128" s="15" t="s">
        <v>1462</v>
      </c>
      <c r="AA128" s="15" t="s">
        <v>371</v>
      </c>
      <c r="AB128" s="15" t="s">
        <v>2103</v>
      </c>
      <c r="AC128" s="15">
        <v>0.38541666666666669</v>
      </c>
    </row>
    <row r="129" spans="1:29" ht="20.25" customHeight="1">
      <c r="A129" s="12" t="s">
        <v>299</v>
      </c>
      <c r="B129" s="12" t="s">
        <v>344</v>
      </c>
      <c r="C129" s="12" t="s">
        <v>443</v>
      </c>
      <c r="D129" s="12" t="s">
        <v>1442</v>
      </c>
      <c r="E129" s="13" t="s">
        <v>394</v>
      </c>
      <c r="F129" s="15" t="s">
        <v>345</v>
      </c>
      <c r="G129" s="12">
        <v>15</v>
      </c>
      <c r="H129" s="12" t="s">
        <v>1158</v>
      </c>
      <c r="I129" s="12" t="s">
        <v>1153</v>
      </c>
      <c r="J129" s="12">
        <v>1</v>
      </c>
      <c r="K129" s="15" t="s">
        <v>17</v>
      </c>
      <c r="L129" s="15" t="s">
        <v>376</v>
      </c>
      <c r="M129" s="15" t="s">
        <v>1126</v>
      </c>
      <c r="N129" s="15" t="s">
        <v>1127</v>
      </c>
      <c r="O129" s="16">
        <v>46024</v>
      </c>
      <c r="P129" s="16">
        <v>46387</v>
      </c>
      <c r="Q129" s="16" t="s">
        <v>345</v>
      </c>
      <c r="R129" s="35" t="s">
        <v>1445</v>
      </c>
      <c r="S129" s="24" t="s">
        <v>123</v>
      </c>
      <c r="T129" s="27" t="s">
        <v>124</v>
      </c>
      <c r="U129" s="15" t="s">
        <v>110</v>
      </c>
      <c r="V129" s="15" t="s">
        <v>1284</v>
      </c>
      <c r="W129" s="15" t="s">
        <v>376</v>
      </c>
      <c r="X129" s="15" t="s">
        <v>1290</v>
      </c>
      <c r="Y129" s="15" t="s">
        <v>1285</v>
      </c>
      <c r="Z129" s="15" t="s">
        <v>1462</v>
      </c>
      <c r="AA129" s="15" t="s">
        <v>371</v>
      </c>
      <c r="AB129" s="15" t="s">
        <v>1439</v>
      </c>
      <c r="AC129" s="15">
        <v>0.41666666666666669</v>
      </c>
    </row>
    <row r="130" spans="1:29" ht="20.25" customHeight="1">
      <c r="A130" s="12" t="s">
        <v>4697</v>
      </c>
      <c r="B130" s="12" t="s">
        <v>344</v>
      </c>
      <c r="C130" s="12" t="s">
        <v>443</v>
      </c>
      <c r="D130" s="12" t="s">
        <v>1442</v>
      </c>
      <c r="E130" s="13" t="s">
        <v>394</v>
      </c>
      <c r="F130" s="15" t="s">
        <v>345</v>
      </c>
      <c r="G130" s="12">
        <v>15</v>
      </c>
      <c r="H130" s="12" t="s">
        <v>1158</v>
      </c>
      <c r="I130" s="12" t="s">
        <v>1153</v>
      </c>
      <c r="J130" s="12">
        <v>1</v>
      </c>
      <c r="K130" s="15" t="s">
        <v>17</v>
      </c>
      <c r="L130" s="15" t="s">
        <v>376</v>
      </c>
      <c r="M130" s="15" t="s">
        <v>1126</v>
      </c>
      <c r="N130" s="15" t="s">
        <v>1127</v>
      </c>
      <c r="O130" s="16">
        <v>46024</v>
      </c>
      <c r="P130" s="16">
        <v>46387</v>
      </c>
      <c r="Q130" s="16" t="s">
        <v>345</v>
      </c>
      <c r="R130" s="35" t="s">
        <v>1446</v>
      </c>
      <c r="S130" s="24" t="s">
        <v>123</v>
      </c>
      <c r="T130" s="27" t="s">
        <v>124</v>
      </c>
      <c r="U130" s="15" t="s">
        <v>110</v>
      </c>
      <c r="V130" s="15" t="s">
        <v>1284</v>
      </c>
      <c r="W130" s="15" t="s">
        <v>376</v>
      </c>
      <c r="X130" s="15" t="s">
        <v>1290</v>
      </c>
      <c r="Y130" s="15" t="s">
        <v>1285</v>
      </c>
      <c r="Z130" s="15" t="s">
        <v>1462</v>
      </c>
      <c r="AA130" s="15" t="s">
        <v>371</v>
      </c>
      <c r="AB130" s="15" t="s">
        <v>1439</v>
      </c>
      <c r="AC130" s="15">
        <v>0.41666666666666669</v>
      </c>
    </row>
    <row r="131" spans="1:29" ht="20.25" customHeight="1">
      <c r="A131" s="12" t="s">
        <v>300</v>
      </c>
      <c r="B131" s="12" t="s">
        <v>443</v>
      </c>
      <c r="C131" s="12" t="s">
        <v>1266</v>
      </c>
      <c r="D131" s="12" t="s">
        <v>1442</v>
      </c>
      <c r="E131" s="13" t="s">
        <v>394</v>
      </c>
      <c r="F131" s="15" t="s">
        <v>345</v>
      </c>
      <c r="G131" s="12">
        <v>60</v>
      </c>
      <c r="H131" s="12" t="s">
        <v>1158</v>
      </c>
      <c r="I131" s="12" t="s">
        <v>352</v>
      </c>
      <c r="J131" s="12">
        <v>1</v>
      </c>
      <c r="K131" s="15" t="s">
        <v>17</v>
      </c>
      <c r="L131" s="15" t="s">
        <v>376</v>
      </c>
      <c r="M131" s="15" t="s">
        <v>1126</v>
      </c>
      <c r="N131" s="15" t="s">
        <v>1127</v>
      </c>
      <c r="O131" s="16">
        <v>46024</v>
      </c>
      <c r="P131" s="16">
        <v>46387</v>
      </c>
      <c r="Q131" s="16" t="s">
        <v>345</v>
      </c>
      <c r="R131" s="35" t="s">
        <v>1447</v>
      </c>
      <c r="S131" s="24" t="s">
        <v>1350</v>
      </c>
      <c r="T131" s="27" t="s">
        <v>124</v>
      </c>
      <c r="U131" s="15" t="s">
        <v>110</v>
      </c>
      <c r="V131" s="15" t="s">
        <v>1284</v>
      </c>
      <c r="W131" s="15" t="s">
        <v>376</v>
      </c>
      <c r="X131" s="15" t="s">
        <v>1290</v>
      </c>
      <c r="Y131" s="15" t="s">
        <v>1285</v>
      </c>
      <c r="Z131" s="15" t="s">
        <v>1462</v>
      </c>
      <c r="AA131" s="15" t="s">
        <v>371</v>
      </c>
      <c r="AB131" s="15" t="s">
        <v>1439</v>
      </c>
      <c r="AC131" s="15">
        <v>0.4375</v>
      </c>
    </row>
    <row r="132" spans="1:29" ht="20.25" customHeight="1">
      <c r="A132" s="12" t="s">
        <v>301</v>
      </c>
      <c r="B132" s="12" t="s">
        <v>344</v>
      </c>
      <c r="C132" s="12" t="s">
        <v>443</v>
      </c>
      <c r="D132" s="12" t="s">
        <v>1438</v>
      </c>
      <c r="E132" s="13" t="s">
        <v>394</v>
      </c>
      <c r="F132" s="12" t="s">
        <v>345</v>
      </c>
      <c r="G132" s="12">
        <v>10</v>
      </c>
      <c r="H132" s="12" t="s">
        <v>1156</v>
      </c>
      <c r="I132" s="12" t="s">
        <v>1122</v>
      </c>
      <c r="J132" s="15">
        <v>1</v>
      </c>
      <c r="K132" s="15" t="s">
        <v>17</v>
      </c>
      <c r="L132" s="15" t="s">
        <v>376</v>
      </c>
      <c r="M132" s="15" t="s">
        <v>1126</v>
      </c>
      <c r="N132" s="16" t="s">
        <v>1127</v>
      </c>
      <c r="O132" s="16">
        <v>46024</v>
      </c>
      <c r="P132" s="16">
        <v>46387</v>
      </c>
      <c r="Q132" s="24" t="s">
        <v>345</v>
      </c>
      <c r="R132" s="24" t="s">
        <v>1352</v>
      </c>
      <c r="S132" s="27" t="s">
        <v>125</v>
      </c>
      <c r="T132" s="15" t="s">
        <v>124</v>
      </c>
      <c r="U132" s="15" t="s">
        <v>42</v>
      </c>
      <c r="V132" s="15" t="s">
        <v>1284</v>
      </c>
      <c r="W132" s="15" t="s">
        <v>376</v>
      </c>
      <c r="X132" s="15" t="s">
        <v>1290</v>
      </c>
      <c r="Y132" s="15" t="s">
        <v>1285</v>
      </c>
      <c r="Z132" s="15" t="s">
        <v>1462</v>
      </c>
      <c r="AA132" s="15" t="s">
        <v>371</v>
      </c>
      <c r="AB132" s="15" t="s">
        <v>1439</v>
      </c>
      <c r="AC132" s="15">
        <v>0.4375</v>
      </c>
    </row>
    <row r="133" spans="1:29" ht="20.25" customHeight="1">
      <c r="A133" s="12" t="s">
        <v>4698</v>
      </c>
      <c r="B133" s="12" t="s">
        <v>344</v>
      </c>
      <c r="C133" s="12" t="s">
        <v>443</v>
      </c>
      <c r="D133" s="12" t="s">
        <v>1438</v>
      </c>
      <c r="E133" s="13" t="s">
        <v>394</v>
      </c>
      <c r="F133" s="15" t="s">
        <v>345</v>
      </c>
      <c r="G133" s="12">
        <v>10</v>
      </c>
      <c r="H133" s="12" t="s">
        <v>1156</v>
      </c>
      <c r="I133" s="12" t="s">
        <v>1122</v>
      </c>
      <c r="J133" s="12">
        <v>1</v>
      </c>
      <c r="K133" s="15" t="s">
        <v>17</v>
      </c>
      <c r="L133" s="15" t="s">
        <v>376</v>
      </c>
      <c r="M133" s="15" t="s">
        <v>1126</v>
      </c>
      <c r="N133" s="15" t="s">
        <v>1127</v>
      </c>
      <c r="O133" s="16">
        <v>46024</v>
      </c>
      <c r="P133" s="16">
        <v>46387</v>
      </c>
      <c r="Q133" s="16" t="s">
        <v>345</v>
      </c>
      <c r="R133" s="35" t="s">
        <v>1351</v>
      </c>
      <c r="S133" s="24" t="s">
        <v>125</v>
      </c>
      <c r="T133" s="27" t="s">
        <v>124</v>
      </c>
      <c r="U133" s="15" t="s">
        <v>42</v>
      </c>
      <c r="V133" s="15" t="s">
        <v>1284</v>
      </c>
      <c r="W133" s="15" t="s">
        <v>376</v>
      </c>
      <c r="X133" s="15" t="s">
        <v>1290</v>
      </c>
      <c r="Y133" s="15" t="s">
        <v>1285</v>
      </c>
      <c r="Z133" s="15" t="s">
        <v>1462</v>
      </c>
      <c r="AA133" s="15" t="s">
        <v>371</v>
      </c>
      <c r="AB133" s="15" t="s">
        <v>1439</v>
      </c>
      <c r="AC133" s="15">
        <v>0.4375</v>
      </c>
    </row>
    <row r="134" spans="1:29" ht="20.25" customHeight="1">
      <c r="A134" s="12" t="s">
        <v>302</v>
      </c>
      <c r="B134" s="12" t="s">
        <v>344</v>
      </c>
      <c r="C134" s="12" t="s">
        <v>443</v>
      </c>
      <c r="D134" s="12" t="s">
        <v>1442</v>
      </c>
      <c r="E134" s="13" t="s">
        <v>394</v>
      </c>
      <c r="F134" s="15" t="s">
        <v>345</v>
      </c>
      <c r="G134" s="12">
        <v>30</v>
      </c>
      <c r="H134" s="12" t="s">
        <v>1158</v>
      </c>
      <c r="I134" s="12" t="s">
        <v>1147</v>
      </c>
      <c r="J134" s="12">
        <v>1</v>
      </c>
      <c r="K134" s="15" t="s">
        <v>17</v>
      </c>
      <c r="L134" s="15" t="s">
        <v>376</v>
      </c>
      <c r="M134" s="15" t="s">
        <v>1126</v>
      </c>
      <c r="N134" s="15" t="s">
        <v>1127</v>
      </c>
      <c r="O134" s="16">
        <v>46024</v>
      </c>
      <c r="P134" s="16">
        <v>46387</v>
      </c>
      <c r="Q134" s="16" t="s">
        <v>345</v>
      </c>
      <c r="R134" s="35" t="s">
        <v>128</v>
      </c>
      <c r="S134" s="24" t="s">
        <v>129</v>
      </c>
      <c r="T134" s="23" t="s">
        <v>127</v>
      </c>
      <c r="U134" s="15" t="s">
        <v>42</v>
      </c>
      <c r="V134" s="15" t="s">
        <v>1284</v>
      </c>
      <c r="W134" s="15" t="s">
        <v>376</v>
      </c>
      <c r="X134" s="15" t="s">
        <v>1290</v>
      </c>
      <c r="Y134" s="15" t="s">
        <v>1285</v>
      </c>
      <c r="Z134" s="15" t="s">
        <v>1462</v>
      </c>
      <c r="AA134" s="15" t="s">
        <v>371</v>
      </c>
      <c r="AB134" s="15" t="s">
        <v>1439</v>
      </c>
      <c r="AC134" s="15">
        <v>0.41666666666666669</v>
      </c>
    </row>
    <row r="135" spans="1:29" ht="20.25" customHeight="1">
      <c r="A135" s="12" t="s">
        <v>303</v>
      </c>
      <c r="B135" s="12" t="s">
        <v>344</v>
      </c>
      <c r="C135" s="12" t="s">
        <v>443</v>
      </c>
      <c r="D135" s="12" t="s">
        <v>1442</v>
      </c>
      <c r="E135" s="13" t="s">
        <v>394</v>
      </c>
      <c r="F135" s="15" t="s">
        <v>345</v>
      </c>
      <c r="G135" s="12">
        <v>50</v>
      </c>
      <c r="H135" s="12" t="s">
        <v>1156</v>
      </c>
      <c r="I135" s="12" t="s">
        <v>1144</v>
      </c>
      <c r="J135" s="12">
        <v>1</v>
      </c>
      <c r="K135" s="15" t="s">
        <v>17</v>
      </c>
      <c r="L135" s="15" t="s">
        <v>376</v>
      </c>
      <c r="M135" s="15" t="s">
        <v>1126</v>
      </c>
      <c r="N135" s="15" t="s">
        <v>1127</v>
      </c>
      <c r="O135" s="16">
        <v>46024</v>
      </c>
      <c r="P135" s="16">
        <v>46387</v>
      </c>
      <c r="Q135" s="16" t="s">
        <v>1345</v>
      </c>
      <c r="R135" s="36" t="s">
        <v>1234</v>
      </c>
      <c r="S135" s="24" t="s">
        <v>130</v>
      </c>
      <c r="T135" s="23" t="s">
        <v>44</v>
      </c>
      <c r="U135" s="15" t="s">
        <v>42</v>
      </c>
      <c r="V135" s="15" t="s">
        <v>1283</v>
      </c>
      <c r="W135" s="15" t="s">
        <v>376</v>
      </c>
      <c r="X135" s="15" t="s">
        <v>1290</v>
      </c>
      <c r="Y135" s="15" t="s">
        <v>1285</v>
      </c>
      <c r="Z135" s="15" t="s">
        <v>1462</v>
      </c>
      <c r="AA135" s="15" t="s">
        <v>371</v>
      </c>
      <c r="AB135" s="15" t="s">
        <v>2103</v>
      </c>
      <c r="AC135" s="15">
        <v>0.625</v>
      </c>
    </row>
    <row r="136" spans="1:29" ht="20.25" customHeight="1">
      <c r="A136" s="12" t="s">
        <v>304</v>
      </c>
      <c r="B136" s="12" t="s">
        <v>344</v>
      </c>
      <c r="C136" s="12" t="s">
        <v>443</v>
      </c>
      <c r="D136" s="12" t="s">
        <v>1442</v>
      </c>
      <c r="E136" s="13" t="s">
        <v>394</v>
      </c>
      <c r="F136" s="15" t="s">
        <v>345</v>
      </c>
      <c r="G136" s="12">
        <v>15</v>
      </c>
      <c r="H136" s="12" t="s">
        <v>1156</v>
      </c>
      <c r="I136" s="12" t="s">
        <v>1143</v>
      </c>
      <c r="J136" s="12">
        <v>1</v>
      </c>
      <c r="K136" s="15" t="s">
        <v>17</v>
      </c>
      <c r="L136" s="15" t="s">
        <v>376</v>
      </c>
      <c r="M136" s="15" t="s">
        <v>1126</v>
      </c>
      <c r="N136" s="15" t="s">
        <v>1127</v>
      </c>
      <c r="O136" s="16">
        <v>46024</v>
      </c>
      <c r="P136" s="16">
        <v>46387</v>
      </c>
      <c r="Q136" s="16" t="s">
        <v>345</v>
      </c>
      <c r="R136" s="36" t="s">
        <v>1235</v>
      </c>
      <c r="S136" s="24" t="s">
        <v>131</v>
      </c>
      <c r="T136" s="23" t="s">
        <v>107</v>
      </c>
      <c r="U136" s="15" t="s">
        <v>42</v>
      </c>
      <c r="V136" s="15" t="s">
        <v>1285</v>
      </c>
      <c r="W136" s="15" t="s">
        <v>376</v>
      </c>
      <c r="X136" s="15" t="s">
        <v>1290</v>
      </c>
      <c r="Y136" s="15" t="s">
        <v>1285</v>
      </c>
      <c r="Z136" s="15" t="s">
        <v>1462</v>
      </c>
      <c r="AA136" s="15" t="s">
        <v>371</v>
      </c>
      <c r="AB136" s="15" t="s">
        <v>1439</v>
      </c>
      <c r="AC136" s="15">
        <v>0.44791666666666669</v>
      </c>
    </row>
    <row r="137" spans="1:29" ht="20.25" customHeight="1">
      <c r="A137" s="12" t="s">
        <v>305</v>
      </c>
      <c r="B137" s="12" t="s">
        <v>344</v>
      </c>
      <c r="C137" s="12" t="s">
        <v>443</v>
      </c>
      <c r="D137" s="12" t="s">
        <v>1439</v>
      </c>
      <c r="E137" s="13" t="s">
        <v>394</v>
      </c>
      <c r="F137" s="15" t="s">
        <v>345</v>
      </c>
      <c r="G137" s="12">
        <v>5</v>
      </c>
      <c r="H137" s="12" t="s">
        <v>1156</v>
      </c>
      <c r="I137" s="12" t="s">
        <v>1141</v>
      </c>
      <c r="J137" s="12">
        <v>1</v>
      </c>
      <c r="K137" s="15" t="s">
        <v>17</v>
      </c>
      <c r="L137" s="15" t="s">
        <v>376</v>
      </c>
      <c r="M137" s="15" t="s">
        <v>1126</v>
      </c>
      <c r="N137" s="15" t="s">
        <v>1127</v>
      </c>
      <c r="O137" s="16">
        <v>46024</v>
      </c>
      <c r="P137" s="16">
        <v>46387</v>
      </c>
      <c r="Q137" s="16" t="s">
        <v>345</v>
      </c>
      <c r="R137" s="36" t="s">
        <v>1236</v>
      </c>
      <c r="S137" s="24" t="s">
        <v>132</v>
      </c>
      <c r="T137" s="23" t="s">
        <v>107</v>
      </c>
      <c r="U137" s="15" t="s">
        <v>42</v>
      </c>
      <c r="V137" s="15" t="s">
        <v>1283</v>
      </c>
      <c r="W137" s="15" t="s">
        <v>376</v>
      </c>
      <c r="X137" s="15" t="s">
        <v>1290</v>
      </c>
      <c r="Y137" s="15" t="s">
        <v>1285</v>
      </c>
      <c r="Z137" s="15" t="s">
        <v>1462</v>
      </c>
      <c r="AA137" s="15" t="s">
        <v>371</v>
      </c>
      <c r="AB137" s="15" t="s">
        <v>2103</v>
      </c>
      <c r="AC137" s="15">
        <v>0.44791666666666669</v>
      </c>
    </row>
    <row r="138" spans="1:29" ht="20.25" customHeight="1">
      <c r="A138" s="12" t="s">
        <v>1326</v>
      </c>
      <c r="B138" s="12" t="s">
        <v>344</v>
      </c>
      <c r="C138" s="12" t="s">
        <v>443</v>
      </c>
      <c r="D138" s="12" t="s">
        <v>1431</v>
      </c>
      <c r="E138" s="13" t="s">
        <v>394</v>
      </c>
      <c r="F138" s="15" t="s">
        <v>345</v>
      </c>
      <c r="G138" s="12">
        <v>5</v>
      </c>
      <c r="H138" s="12" t="s">
        <v>1156</v>
      </c>
      <c r="I138" s="12" t="s">
        <v>1143</v>
      </c>
      <c r="J138" s="12">
        <v>1</v>
      </c>
      <c r="K138" s="15" t="s">
        <v>17</v>
      </c>
      <c r="L138" s="15" t="s">
        <v>376</v>
      </c>
      <c r="M138" s="15" t="s">
        <v>1126</v>
      </c>
      <c r="N138" s="15" t="s">
        <v>1127</v>
      </c>
      <c r="O138" s="16">
        <v>46024</v>
      </c>
      <c r="P138" s="16">
        <v>46387</v>
      </c>
      <c r="Q138" s="16" t="s">
        <v>345</v>
      </c>
      <c r="R138" s="36" t="s">
        <v>1320</v>
      </c>
      <c r="S138" s="24" t="s">
        <v>133</v>
      </c>
      <c r="T138" s="23" t="s">
        <v>1325</v>
      </c>
      <c r="U138" s="15" t="s">
        <v>42</v>
      </c>
      <c r="V138" s="15" t="s">
        <v>1284</v>
      </c>
      <c r="W138" s="15" t="s">
        <v>376</v>
      </c>
      <c r="X138" s="15" t="s">
        <v>1290</v>
      </c>
      <c r="Y138" s="15" t="s">
        <v>1285</v>
      </c>
      <c r="Z138" s="15" t="s">
        <v>1462</v>
      </c>
      <c r="AA138" s="15" t="s">
        <v>371</v>
      </c>
      <c r="AB138" s="15" t="s">
        <v>2103</v>
      </c>
      <c r="AC138" s="15">
        <v>0.41666666666666669</v>
      </c>
    </row>
    <row r="139" spans="1:29" ht="20.25" customHeight="1">
      <c r="A139" s="12" t="s">
        <v>1327</v>
      </c>
      <c r="B139" s="12" t="s">
        <v>344</v>
      </c>
      <c r="C139" s="12" t="s">
        <v>443</v>
      </c>
      <c r="D139" s="12" t="s">
        <v>1431</v>
      </c>
      <c r="E139" s="13" t="s">
        <v>394</v>
      </c>
      <c r="F139" s="15" t="s">
        <v>345</v>
      </c>
      <c r="G139" s="12">
        <v>5</v>
      </c>
      <c r="H139" s="12" t="s">
        <v>1156</v>
      </c>
      <c r="I139" s="12" t="s">
        <v>1144</v>
      </c>
      <c r="J139" s="12">
        <v>1</v>
      </c>
      <c r="K139" s="15" t="s">
        <v>17</v>
      </c>
      <c r="L139" s="15" t="s">
        <v>376</v>
      </c>
      <c r="M139" s="15" t="s">
        <v>1126</v>
      </c>
      <c r="N139" s="15" t="s">
        <v>1127</v>
      </c>
      <c r="O139" s="16">
        <v>46024</v>
      </c>
      <c r="P139" s="16">
        <v>46387</v>
      </c>
      <c r="Q139" s="16" t="s">
        <v>345</v>
      </c>
      <c r="R139" s="36" t="s">
        <v>1324</v>
      </c>
      <c r="S139" s="24" t="s">
        <v>133</v>
      </c>
      <c r="T139" s="23" t="s">
        <v>1325</v>
      </c>
      <c r="U139" s="15" t="s">
        <v>42</v>
      </c>
      <c r="V139" s="15" t="s">
        <v>1284</v>
      </c>
      <c r="W139" s="15" t="s">
        <v>376</v>
      </c>
      <c r="X139" s="15" t="s">
        <v>1290</v>
      </c>
      <c r="Y139" s="15" t="s">
        <v>1285</v>
      </c>
      <c r="Z139" s="15" t="s">
        <v>1462</v>
      </c>
      <c r="AA139" s="15" t="s">
        <v>371</v>
      </c>
      <c r="AB139" s="15" t="s">
        <v>2103</v>
      </c>
      <c r="AC139" s="15">
        <v>0.41666666666666669</v>
      </c>
    </row>
    <row r="140" spans="1:29" ht="20.25" customHeight="1">
      <c r="A140" s="12" t="s">
        <v>1328</v>
      </c>
      <c r="B140" s="12" t="s">
        <v>344</v>
      </c>
      <c r="C140" s="12" t="s">
        <v>443</v>
      </c>
      <c r="D140" s="12" t="s">
        <v>1431</v>
      </c>
      <c r="E140" s="13" t="s">
        <v>394</v>
      </c>
      <c r="F140" s="15" t="s">
        <v>345</v>
      </c>
      <c r="G140" s="12">
        <v>5</v>
      </c>
      <c r="H140" s="12" t="s">
        <v>1156</v>
      </c>
      <c r="I140" s="12" t="s">
        <v>1145</v>
      </c>
      <c r="J140" s="12">
        <v>1</v>
      </c>
      <c r="K140" s="15" t="s">
        <v>17</v>
      </c>
      <c r="L140" s="15" t="s">
        <v>376</v>
      </c>
      <c r="M140" s="15" t="s">
        <v>1126</v>
      </c>
      <c r="N140" s="15" t="s">
        <v>1127</v>
      </c>
      <c r="O140" s="16">
        <v>46024</v>
      </c>
      <c r="P140" s="16">
        <v>46387</v>
      </c>
      <c r="Q140" s="16" t="s">
        <v>345</v>
      </c>
      <c r="R140" s="36" t="s">
        <v>1323</v>
      </c>
      <c r="S140" s="24" t="s">
        <v>133</v>
      </c>
      <c r="T140" s="23" t="s">
        <v>1325</v>
      </c>
      <c r="U140" s="15" t="s">
        <v>42</v>
      </c>
      <c r="V140" s="15" t="s">
        <v>1284</v>
      </c>
      <c r="W140" s="15" t="s">
        <v>376</v>
      </c>
      <c r="X140" s="15" t="s">
        <v>1290</v>
      </c>
      <c r="Y140" s="15" t="s">
        <v>1285</v>
      </c>
      <c r="Z140" s="15" t="s">
        <v>1462</v>
      </c>
      <c r="AA140" s="15" t="s">
        <v>371</v>
      </c>
      <c r="AB140" s="15" t="s">
        <v>2103</v>
      </c>
      <c r="AC140" s="15">
        <v>0.41666666666666669</v>
      </c>
    </row>
    <row r="141" spans="1:29" ht="20.25" customHeight="1">
      <c r="A141" s="12" t="s">
        <v>1329</v>
      </c>
      <c r="B141" s="12" t="s">
        <v>344</v>
      </c>
      <c r="C141" s="12" t="s">
        <v>443</v>
      </c>
      <c r="D141" s="12" t="s">
        <v>1431</v>
      </c>
      <c r="E141" s="13" t="s">
        <v>394</v>
      </c>
      <c r="F141" s="15" t="s">
        <v>345</v>
      </c>
      <c r="G141" s="12">
        <v>5</v>
      </c>
      <c r="H141" s="12" t="s">
        <v>1156</v>
      </c>
      <c r="I141" s="12" t="s">
        <v>1297</v>
      </c>
      <c r="J141" s="12">
        <v>1</v>
      </c>
      <c r="K141" s="15" t="s">
        <v>17</v>
      </c>
      <c r="L141" s="15" t="s">
        <v>376</v>
      </c>
      <c r="M141" s="15" t="s">
        <v>1126</v>
      </c>
      <c r="N141" s="15" t="s">
        <v>1127</v>
      </c>
      <c r="O141" s="16">
        <v>46024</v>
      </c>
      <c r="P141" s="16">
        <v>46387</v>
      </c>
      <c r="Q141" s="16" t="s">
        <v>345</v>
      </c>
      <c r="R141" s="36" t="s">
        <v>1322</v>
      </c>
      <c r="S141" s="24" t="s">
        <v>133</v>
      </c>
      <c r="T141" s="23" t="s">
        <v>1325</v>
      </c>
      <c r="U141" s="15" t="s">
        <v>42</v>
      </c>
      <c r="V141" s="15" t="s">
        <v>1284</v>
      </c>
      <c r="W141" s="15" t="s">
        <v>376</v>
      </c>
      <c r="X141" s="15" t="s">
        <v>1290</v>
      </c>
      <c r="Y141" s="15" t="s">
        <v>1285</v>
      </c>
      <c r="Z141" s="15" t="s">
        <v>1462</v>
      </c>
      <c r="AA141" s="15" t="s">
        <v>371</v>
      </c>
      <c r="AB141" s="15" t="s">
        <v>1590</v>
      </c>
      <c r="AC141" s="15">
        <v>0.41666666666666669</v>
      </c>
    </row>
    <row r="142" spans="1:29" ht="20.25" customHeight="1">
      <c r="A142" s="12" t="s">
        <v>1330</v>
      </c>
      <c r="B142" s="12" t="s">
        <v>344</v>
      </c>
      <c r="C142" s="12" t="s">
        <v>443</v>
      </c>
      <c r="D142" s="12" t="s">
        <v>1431</v>
      </c>
      <c r="E142" s="13" t="s">
        <v>394</v>
      </c>
      <c r="F142" s="15" t="s">
        <v>345</v>
      </c>
      <c r="G142" s="12">
        <v>5</v>
      </c>
      <c r="H142" s="12" t="s">
        <v>1156</v>
      </c>
      <c r="I142" s="12" t="s">
        <v>1319</v>
      </c>
      <c r="J142" s="12">
        <v>1</v>
      </c>
      <c r="K142" s="15" t="s">
        <v>17</v>
      </c>
      <c r="L142" s="15" t="s">
        <v>376</v>
      </c>
      <c r="M142" s="15" t="s">
        <v>1126</v>
      </c>
      <c r="N142" s="15" t="s">
        <v>1127</v>
      </c>
      <c r="O142" s="16">
        <v>46024</v>
      </c>
      <c r="P142" s="16">
        <v>46387</v>
      </c>
      <c r="Q142" s="16" t="s">
        <v>345</v>
      </c>
      <c r="R142" s="36" t="s">
        <v>1321</v>
      </c>
      <c r="S142" s="24" t="s">
        <v>133</v>
      </c>
      <c r="T142" s="23" t="s">
        <v>1325</v>
      </c>
      <c r="U142" s="15" t="s">
        <v>42</v>
      </c>
      <c r="V142" s="15" t="s">
        <v>1284</v>
      </c>
      <c r="W142" s="15" t="s">
        <v>376</v>
      </c>
      <c r="X142" s="15" t="s">
        <v>1290</v>
      </c>
      <c r="Y142" s="15" t="s">
        <v>1285</v>
      </c>
      <c r="Z142" s="15" t="s">
        <v>1462</v>
      </c>
      <c r="AA142" s="15" t="s">
        <v>371</v>
      </c>
      <c r="AB142" s="15" t="s">
        <v>1439</v>
      </c>
      <c r="AC142" s="15">
        <v>0.41666666666666669</v>
      </c>
    </row>
    <row r="143" spans="1:29" ht="20.25" customHeight="1">
      <c r="A143" s="12" t="s">
        <v>306</v>
      </c>
      <c r="B143" s="12" t="s">
        <v>344</v>
      </c>
      <c r="C143" s="12" t="s">
        <v>443</v>
      </c>
      <c r="D143" s="12" t="s">
        <v>1439</v>
      </c>
      <c r="E143" s="13" t="s">
        <v>394</v>
      </c>
      <c r="F143" s="15" t="s">
        <v>345</v>
      </c>
      <c r="G143" s="12">
        <v>120</v>
      </c>
      <c r="H143" s="12" t="s">
        <v>1158</v>
      </c>
      <c r="I143" s="12" t="s">
        <v>1147</v>
      </c>
      <c r="J143" s="12">
        <v>1</v>
      </c>
      <c r="K143" s="15" t="s">
        <v>17</v>
      </c>
      <c r="L143" s="15" t="s">
        <v>376</v>
      </c>
      <c r="M143" s="15" t="s">
        <v>1126</v>
      </c>
      <c r="N143" s="15" t="s">
        <v>1127</v>
      </c>
      <c r="O143" s="16">
        <v>46024</v>
      </c>
      <c r="P143" s="16">
        <v>46387</v>
      </c>
      <c r="Q143" s="16" t="s">
        <v>345</v>
      </c>
      <c r="R143" s="36" t="s">
        <v>1237</v>
      </c>
      <c r="S143" s="24" t="s">
        <v>134</v>
      </c>
      <c r="T143" s="23" t="s">
        <v>124</v>
      </c>
      <c r="U143" s="15" t="s">
        <v>42</v>
      </c>
      <c r="V143" s="15" t="s">
        <v>1283</v>
      </c>
      <c r="W143" s="15" t="s">
        <v>376</v>
      </c>
      <c r="X143" s="15" t="s">
        <v>1290</v>
      </c>
      <c r="Y143" s="15" t="s">
        <v>1285</v>
      </c>
      <c r="Z143" s="15" t="s">
        <v>1462</v>
      </c>
      <c r="AA143" s="15" t="s">
        <v>371</v>
      </c>
      <c r="AB143" s="15" t="s">
        <v>2103</v>
      </c>
      <c r="AC143" s="15">
        <v>0.41666666666666669</v>
      </c>
    </row>
    <row r="144" spans="1:29" ht="20.25" customHeight="1">
      <c r="A144" s="12" t="s">
        <v>307</v>
      </c>
      <c r="B144" s="12" t="s">
        <v>344</v>
      </c>
      <c r="C144" s="12" t="s">
        <v>443</v>
      </c>
      <c r="D144" s="12" t="s">
        <v>1431</v>
      </c>
      <c r="E144" s="13" t="s">
        <v>394</v>
      </c>
      <c r="F144" s="15" t="s">
        <v>345</v>
      </c>
      <c r="G144" s="12">
        <v>60</v>
      </c>
      <c r="H144" s="12" t="s">
        <v>1154</v>
      </c>
      <c r="I144" s="12" t="s">
        <v>1297</v>
      </c>
      <c r="J144" s="12">
        <v>1</v>
      </c>
      <c r="K144" s="15" t="s">
        <v>17</v>
      </c>
      <c r="L144" s="15" t="s">
        <v>376</v>
      </c>
      <c r="M144" s="15" t="s">
        <v>1126</v>
      </c>
      <c r="N144" s="15" t="s">
        <v>1127</v>
      </c>
      <c r="O144" s="16">
        <v>46024</v>
      </c>
      <c r="P144" s="16">
        <v>46387</v>
      </c>
      <c r="Q144" s="16" t="s">
        <v>345</v>
      </c>
      <c r="R144" s="36" t="s">
        <v>1414</v>
      </c>
      <c r="S144" s="24" t="s">
        <v>135</v>
      </c>
      <c r="T144" s="24" t="s">
        <v>136</v>
      </c>
      <c r="U144" s="15" t="s">
        <v>42</v>
      </c>
      <c r="V144" s="15" t="s">
        <v>1283</v>
      </c>
      <c r="W144" s="15" t="s">
        <v>371</v>
      </c>
      <c r="X144" s="15" t="s">
        <v>1290</v>
      </c>
      <c r="Y144" s="15" t="s">
        <v>1425</v>
      </c>
      <c r="Z144" s="15" t="s">
        <v>1462</v>
      </c>
      <c r="AA144" s="15" t="s">
        <v>371</v>
      </c>
      <c r="AB144" s="15" t="s">
        <v>2103</v>
      </c>
      <c r="AC144" s="15">
        <v>0.41666666666666669</v>
      </c>
    </row>
    <row r="145" spans="1:29" ht="20.25" customHeight="1">
      <c r="A145" s="12" t="s">
        <v>308</v>
      </c>
      <c r="B145" s="12" t="s">
        <v>344</v>
      </c>
      <c r="C145" s="12" t="s">
        <v>443</v>
      </c>
      <c r="D145" s="12" t="s">
        <v>1431</v>
      </c>
      <c r="E145" s="13" t="s">
        <v>394</v>
      </c>
      <c r="F145" s="15" t="s">
        <v>345</v>
      </c>
      <c r="G145" s="12">
        <v>5</v>
      </c>
      <c r="H145" s="12" t="s">
        <v>1155</v>
      </c>
      <c r="I145" s="12" t="s">
        <v>1307</v>
      </c>
      <c r="J145" s="12">
        <v>1</v>
      </c>
      <c r="K145" s="15" t="s">
        <v>17</v>
      </c>
      <c r="L145" s="15" t="s">
        <v>376</v>
      </c>
      <c r="M145" s="15" t="s">
        <v>1126</v>
      </c>
      <c r="N145" s="15" t="s">
        <v>1127</v>
      </c>
      <c r="O145" s="16">
        <v>46024</v>
      </c>
      <c r="P145" s="16">
        <v>46387</v>
      </c>
      <c r="Q145" s="16" t="s">
        <v>345</v>
      </c>
      <c r="R145" s="36" t="s">
        <v>1448</v>
      </c>
      <c r="S145" s="24" t="s">
        <v>137</v>
      </c>
      <c r="T145" s="23" t="s">
        <v>138</v>
      </c>
      <c r="U145" s="15" t="s">
        <v>42</v>
      </c>
      <c r="V145" s="15" t="s">
        <v>1284</v>
      </c>
      <c r="W145" s="15" t="s">
        <v>376</v>
      </c>
      <c r="X145" s="15" t="s">
        <v>1290</v>
      </c>
      <c r="Y145" s="15" t="s">
        <v>1285</v>
      </c>
      <c r="Z145" s="15" t="s">
        <v>1462</v>
      </c>
      <c r="AA145" s="15" t="s">
        <v>371</v>
      </c>
      <c r="AB145" s="15" t="s">
        <v>2103</v>
      </c>
      <c r="AC145" s="15">
        <v>0.41666666666666669</v>
      </c>
    </row>
    <row r="146" spans="1:29" ht="20.25" customHeight="1">
      <c r="A146" s="12" t="s">
        <v>309</v>
      </c>
      <c r="B146" s="12" t="s">
        <v>344</v>
      </c>
      <c r="C146" s="12" t="s">
        <v>443</v>
      </c>
      <c r="D146" s="12" t="s">
        <v>1431</v>
      </c>
      <c r="E146" s="13" t="s">
        <v>394</v>
      </c>
      <c r="F146" s="15" t="s">
        <v>345</v>
      </c>
      <c r="G146" s="12">
        <v>120</v>
      </c>
      <c r="H146" s="12" t="s">
        <v>1154</v>
      </c>
      <c r="I146" s="12" t="s">
        <v>1297</v>
      </c>
      <c r="J146" s="12">
        <v>1</v>
      </c>
      <c r="K146" s="15" t="s">
        <v>17</v>
      </c>
      <c r="L146" s="15" t="s">
        <v>376</v>
      </c>
      <c r="M146" s="15" t="s">
        <v>1126</v>
      </c>
      <c r="N146" s="15" t="s">
        <v>1127</v>
      </c>
      <c r="O146" s="16">
        <v>46024</v>
      </c>
      <c r="P146" s="16">
        <v>46387</v>
      </c>
      <c r="Q146" s="16" t="s">
        <v>345</v>
      </c>
      <c r="R146" s="36" t="s">
        <v>1416</v>
      </c>
      <c r="S146" s="24" t="s">
        <v>139</v>
      </c>
      <c r="T146" s="23" t="s">
        <v>140</v>
      </c>
      <c r="U146" s="15" t="s">
        <v>110</v>
      </c>
      <c r="V146" s="15" t="s">
        <v>1283</v>
      </c>
      <c r="W146" s="15" t="s">
        <v>371</v>
      </c>
      <c r="X146" s="15" t="s">
        <v>1292</v>
      </c>
      <c r="Y146" s="15" t="s">
        <v>1425</v>
      </c>
      <c r="Z146" s="15" t="s">
        <v>1462</v>
      </c>
      <c r="AA146" s="15" t="s">
        <v>371</v>
      </c>
      <c r="AB146" s="15" t="s">
        <v>1439</v>
      </c>
      <c r="AC146" s="15">
        <v>0.41666666666666669</v>
      </c>
    </row>
    <row r="147" spans="1:29" ht="20.25" customHeight="1">
      <c r="A147" s="12" t="s">
        <v>4699</v>
      </c>
      <c r="B147" s="12" t="s">
        <v>344</v>
      </c>
      <c r="C147" s="12" t="s">
        <v>443</v>
      </c>
      <c r="D147" s="12" t="s">
        <v>1431</v>
      </c>
      <c r="E147" s="13" t="s">
        <v>394</v>
      </c>
      <c r="F147" s="15" t="s">
        <v>345</v>
      </c>
      <c r="G147" s="12">
        <v>120</v>
      </c>
      <c r="H147" s="12" t="s">
        <v>1154</v>
      </c>
      <c r="I147" s="12" t="s">
        <v>1297</v>
      </c>
      <c r="J147" s="12">
        <v>1</v>
      </c>
      <c r="K147" s="15" t="s">
        <v>17</v>
      </c>
      <c r="L147" s="15" t="s">
        <v>376</v>
      </c>
      <c r="M147" s="15" t="s">
        <v>1126</v>
      </c>
      <c r="N147" s="15" t="s">
        <v>1127</v>
      </c>
      <c r="O147" s="16">
        <v>46024</v>
      </c>
      <c r="P147" s="16">
        <v>46387</v>
      </c>
      <c r="Q147" s="16" t="s">
        <v>345</v>
      </c>
      <c r="R147" s="36" t="s">
        <v>1415</v>
      </c>
      <c r="S147" s="24" t="s">
        <v>139</v>
      </c>
      <c r="T147" s="23" t="s">
        <v>140</v>
      </c>
      <c r="U147" s="15" t="s">
        <v>110</v>
      </c>
      <c r="V147" s="15" t="s">
        <v>1283</v>
      </c>
      <c r="W147" s="15" t="s">
        <v>371</v>
      </c>
      <c r="X147" s="15" t="s">
        <v>1292</v>
      </c>
      <c r="Y147" s="15" t="s">
        <v>1425</v>
      </c>
      <c r="Z147" s="15" t="s">
        <v>1462</v>
      </c>
      <c r="AA147" s="15" t="s">
        <v>371</v>
      </c>
      <c r="AB147" s="15" t="s">
        <v>1590</v>
      </c>
      <c r="AC147" s="15">
        <v>0.41666666666666669</v>
      </c>
    </row>
    <row r="148" spans="1:29" ht="20.25" customHeight="1">
      <c r="A148" s="12" t="s">
        <v>310</v>
      </c>
      <c r="B148" s="12" t="s">
        <v>443</v>
      </c>
      <c r="C148" s="12" t="s">
        <v>1266</v>
      </c>
      <c r="D148" s="12" t="s">
        <v>1436</v>
      </c>
      <c r="E148" s="13" t="s">
        <v>394</v>
      </c>
      <c r="F148" s="15" t="s">
        <v>345</v>
      </c>
      <c r="G148" s="12">
        <v>120</v>
      </c>
      <c r="H148" s="12" t="s">
        <v>1156</v>
      </c>
      <c r="I148" s="12" t="s">
        <v>1307</v>
      </c>
      <c r="J148" s="12">
        <v>1</v>
      </c>
      <c r="K148" s="15" t="s">
        <v>17</v>
      </c>
      <c r="L148" s="15" t="s">
        <v>376</v>
      </c>
      <c r="M148" s="15" t="s">
        <v>1126</v>
      </c>
      <c r="N148" s="15" t="s">
        <v>1127</v>
      </c>
      <c r="O148" s="16">
        <v>46024</v>
      </c>
      <c r="P148" s="16">
        <v>46387</v>
      </c>
      <c r="Q148" s="16" t="s">
        <v>345</v>
      </c>
      <c r="R148" s="36" t="s">
        <v>1308</v>
      </c>
      <c r="S148" s="24" t="s">
        <v>1311</v>
      </c>
      <c r="T148" s="23" t="s">
        <v>107</v>
      </c>
      <c r="U148" s="15" t="s">
        <v>42</v>
      </c>
      <c r="V148" s="15" t="s">
        <v>1285</v>
      </c>
      <c r="W148" s="15" t="s">
        <v>376</v>
      </c>
      <c r="X148" s="15" t="s">
        <v>1292</v>
      </c>
      <c r="Y148" s="15" t="s">
        <v>1285</v>
      </c>
      <c r="Z148" s="15" t="s">
        <v>1462</v>
      </c>
      <c r="AA148" s="15" t="s">
        <v>371</v>
      </c>
      <c r="AB148" s="15" t="s">
        <v>1590</v>
      </c>
      <c r="AC148" s="15">
        <v>0.41666666666666669</v>
      </c>
    </row>
    <row r="149" spans="1:29" ht="20.25" customHeight="1">
      <c r="A149" s="12" t="s">
        <v>1309</v>
      </c>
      <c r="B149" s="12" t="s">
        <v>344</v>
      </c>
      <c r="C149" s="12" t="s">
        <v>443</v>
      </c>
      <c r="D149" s="12" t="s">
        <v>1436</v>
      </c>
      <c r="E149" s="13" t="s">
        <v>394</v>
      </c>
      <c r="F149" s="15" t="s">
        <v>345</v>
      </c>
      <c r="G149" s="12">
        <v>20</v>
      </c>
      <c r="H149" s="12" t="s">
        <v>1156</v>
      </c>
      <c r="I149" s="12" t="s">
        <v>1307</v>
      </c>
      <c r="J149" s="12">
        <v>0</v>
      </c>
      <c r="K149" s="15" t="s">
        <v>17</v>
      </c>
      <c r="L149" s="15" t="s">
        <v>376</v>
      </c>
      <c r="M149" s="15" t="s">
        <v>1126</v>
      </c>
      <c r="N149" s="15" t="s">
        <v>1127</v>
      </c>
      <c r="O149" s="16">
        <v>46024</v>
      </c>
      <c r="P149" s="16">
        <v>46387</v>
      </c>
      <c r="Q149" s="16" t="s">
        <v>345</v>
      </c>
      <c r="R149" s="36" t="s">
        <v>1310</v>
      </c>
      <c r="S149" s="24" t="s">
        <v>1312</v>
      </c>
      <c r="T149" s="23" t="s">
        <v>107</v>
      </c>
      <c r="U149" s="15" t="s">
        <v>42</v>
      </c>
      <c r="V149" s="15" t="s">
        <v>1285</v>
      </c>
      <c r="W149" s="15" t="s">
        <v>376</v>
      </c>
      <c r="X149" s="15" t="s">
        <v>1290</v>
      </c>
      <c r="Y149" s="15" t="s">
        <v>1285</v>
      </c>
      <c r="Z149" s="15" t="s">
        <v>1462</v>
      </c>
      <c r="AA149" s="15" t="s">
        <v>371</v>
      </c>
      <c r="AB149" s="15" t="s">
        <v>1439</v>
      </c>
      <c r="AC149" s="15">
        <v>0.41666666666666669</v>
      </c>
    </row>
    <row r="150" spans="1:29" ht="20.25" customHeight="1">
      <c r="A150" s="12" t="s">
        <v>311</v>
      </c>
      <c r="B150" s="12" t="s">
        <v>344</v>
      </c>
      <c r="C150" s="12" t="s">
        <v>443</v>
      </c>
      <c r="D150" s="12" t="s">
        <v>1438</v>
      </c>
      <c r="E150" s="13" t="s">
        <v>394</v>
      </c>
      <c r="F150" s="15" t="s">
        <v>345</v>
      </c>
      <c r="G150" s="12">
        <v>20</v>
      </c>
      <c r="H150" s="12" t="s">
        <v>1156</v>
      </c>
      <c r="I150" s="12" t="s">
        <v>1143</v>
      </c>
      <c r="J150" s="12">
        <v>1</v>
      </c>
      <c r="K150" s="15" t="s">
        <v>17</v>
      </c>
      <c r="L150" s="15" t="s">
        <v>376</v>
      </c>
      <c r="M150" s="15" t="s">
        <v>1126</v>
      </c>
      <c r="N150" s="15" t="s">
        <v>1127</v>
      </c>
      <c r="O150" s="16">
        <v>46024</v>
      </c>
      <c r="P150" s="16">
        <v>46387</v>
      </c>
      <c r="Q150" s="16" t="s">
        <v>345</v>
      </c>
      <c r="R150" s="35" t="s">
        <v>1238</v>
      </c>
      <c r="S150" s="24" t="s">
        <v>1339</v>
      </c>
      <c r="T150" s="23" t="s">
        <v>107</v>
      </c>
      <c r="U150" s="15" t="s">
        <v>42</v>
      </c>
      <c r="V150" s="15" t="s">
        <v>1285</v>
      </c>
      <c r="W150" s="15" t="s">
        <v>376</v>
      </c>
      <c r="X150" s="15" t="s">
        <v>1292</v>
      </c>
      <c r="Y150" s="15" t="s">
        <v>1285</v>
      </c>
      <c r="Z150" s="15" t="s">
        <v>1462</v>
      </c>
      <c r="AA150" s="15" t="s">
        <v>371</v>
      </c>
      <c r="AB150" s="15" t="s">
        <v>2105</v>
      </c>
      <c r="AC150" s="15">
        <v>0.41666666666666669</v>
      </c>
    </row>
    <row r="151" spans="1:29" ht="20.25" customHeight="1">
      <c r="A151" s="12" t="s">
        <v>312</v>
      </c>
      <c r="B151" s="12" t="s">
        <v>344</v>
      </c>
      <c r="C151" s="12" t="s">
        <v>443</v>
      </c>
      <c r="D151" s="12" t="s">
        <v>1431</v>
      </c>
      <c r="E151" s="13" t="s">
        <v>394</v>
      </c>
      <c r="F151" s="15" t="s">
        <v>345</v>
      </c>
      <c r="G151" s="12">
        <v>30</v>
      </c>
      <c r="H151" s="12" t="s">
        <v>1156</v>
      </c>
      <c r="I151" s="12" t="s">
        <v>1349</v>
      </c>
      <c r="J151" s="12">
        <v>1</v>
      </c>
      <c r="K151" s="15" t="s">
        <v>17</v>
      </c>
      <c r="L151" s="15" t="s">
        <v>376</v>
      </c>
      <c r="M151" s="15" t="s">
        <v>1126</v>
      </c>
      <c r="N151" s="15" t="s">
        <v>1127</v>
      </c>
      <c r="O151" s="16">
        <v>46024</v>
      </c>
      <c r="P151" s="16">
        <v>46387</v>
      </c>
      <c r="Q151" s="16" t="s">
        <v>345</v>
      </c>
      <c r="R151" s="35" t="s">
        <v>1348</v>
      </c>
      <c r="S151" s="24" t="s">
        <v>141</v>
      </c>
      <c r="T151" s="23" t="s">
        <v>107</v>
      </c>
      <c r="U151" s="15" t="s">
        <v>42</v>
      </c>
      <c r="V151" s="15" t="s">
        <v>1284</v>
      </c>
      <c r="W151" s="15" t="s">
        <v>376</v>
      </c>
      <c r="X151" s="15" t="s">
        <v>1290</v>
      </c>
      <c r="Y151" s="15" t="s">
        <v>1425</v>
      </c>
      <c r="Z151" s="15" t="s">
        <v>1462</v>
      </c>
      <c r="AA151" s="15" t="s">
        <v>371</v>
      </c>
      <c r="AB151" s="15" t="s">
        <v>2104</v>
      </c>
      <c r="AC151" s="15">
        <v>0.41666666666666669</v>
      </c>
    </row>
    <row r="152" spans="1:29" ht="20.25" customHeight="1">
      <c r="A152" s="12" t="s">
        <v>313</v>
      </c>
      <c r="B152" s="12" t="s">
        <v>344</v>
      </c>
      <c r="C152" s="12" t="s">
        <v>443</v>
      </c>
      <c r="D152" s="12" t="s">
        <v>1431</v>
      </c>
      <c r="E152" s="13" t="s">
        <v>394</v>
      </c>
      <c r="F152" s="15" t="s">
        <v>345</v>
      </c>
      <c r="G152" s="12">
        <v>5</v>
      </c>
      <c r="H152" s="12" t="s">
        <v>1156</v>
      </c>
      <c r="I152" s="12" t="s">
        <v>1141</v>
      </c>
      <c r="J152" s="12">
        <v>1</v>
      </c>
      <c r="K152" s="15" t="s">
        <v>17</v>
      </c>
      <c r="L152" s="15" t="s">
        <v>376</v>
      </c>
      <c r="M152" s="15" t="s">
        <v>1126</v>
      </c>
      <c r="N152" s="15" t="s">
        <v>1127</v>
      </c>
      <c r="O152" s="16">
        <v>46024</v>
      </c>
      <c r="P152" s="16">
        <v>46387</v>
      </c>
      <c r="Q152" s="16" t="s">
        <v>345</v>
      </c>
      <c r="R152" s="35" t="s">
        <v>1239</v>
      </c>
      <c r="S152" s="24" t="s">
        <v>142</v>
      </c>
      <c r="T152" s="23" t="s">
        <v>107</v>
      </c>
      <c r="U152" s="15" t="s">
        <v>42</v>
      </c>
      <c r="V152" s="15" t="s">
        <v>1283</v>
      </c>
      <c r="W152" s="15" t="s">
        <v>376</v>
      </c>
      <c r="X152" s="15" t="s">
        <v>1290</v>
      </c>
      <c r="Y152" s="15" t="s">
        <v>1285</v>
      </c>
      <c r="Z152" s="15" t="s">
        <v>1462</v>
      </c>
      <c r="AA152" s="15" t="s">
        <v>371</v>
      </c>
      <c r="AB152" s="15" t="s">
        <v>2103</v>
      </c>
      <c r="AC152" s="15">
        <v>0.41666666666666669</v>
      </c>
    </row>
    <row r="153" spans="1:29" ht="20.25" customHeight="1">
      <c r="A153" s="12" t="s">
        <v>314</v>
      </c>
      <c r="B153" s="12" t="s">
        <v>344</v>
      </c>
      <c r="C153" s="12" t="s">
        <v>443</v>
      </c>
      <c r="D153" s="12" t="s">
        <v>1431</v>
      </c>
      <c r="E153" s="13" t="s">
        <v>394</v>
      </c>
      <c r="F153" s="15" t="s">
        <v>345</v>
      </c>
      <c r="G153" s="12">
        <v>5</v>
      </c>
      <c r="H153" s="12" t="s">
        <v>1156</v>
      </c>
      <c r="I153" s="12" t="s">
        <v>1294</v>
      </c>
      <c r="J153" s="12">
        <v>1</v>
      </c>
      <c r="K153" s="15" t="s">
        <v>17</v>
      </c>
      <c r="L153" s="15" t="s">
        <v>376</v>
      </c>
      <c r="M153" s="15" t="s">
        <v>1126</v>
      </c>
      <c r="N153" s="15" t="s">
        <v>1127</v>
      </c>
      <c r="O153" s="16">
        <v>46024</v>
      </c>
      <c r="P153" s="16">
        <v>46387</v>
      </c>
      <c r="Q153" s="16" t="s">
        <v>345</v>
      </c>
      <c r="R153" s="35" t="s">
        <v>1240</v>
      </c>
      <c r="S153" s="24" t="s">
        <v>142</v>
      </c>
      <c r="T153" s="23" t="s">
        <v>1295</v>
      </c>
      <c r="U153" s="15" t="s">
        <v>42</v>
      </c>
      <c r="V153" s="15" t="s">
        <v>1283</v>
      </c>
      <c r="W153" s="15" t="s">
        <v>371</v>
      </c>
      <c r="X153" s="15" t="s">
        <v>1290</v>
      </c>
      <c r="Y153" s="15" t="s">
        <v>1425</v>
      </c>
      <c r="Z153" s="15" t="s">
        <v>1462</v>
      </c>
      <c r="AA153" s="15" t="s">
        <v>371</v>
      </c>
      <c r="AB153" s="15" t="s">
        <v>2103</v>
      </c>
      <c r="AC153" s="15">
        <v>0.41666666666666669</v>
      </c>
    </row>
    <row r="154" spans="1:29" ht="20.25" customHeight="1">
      <c r="A154" s="12" t="s">
        <v>315</v>
      </c>
      <c r="B154" s="12" t="s">
        <v>344</v>
      </c>
      <c r="C154" s="12" t="s">
        <v>443</v>
      </c>
      <c r="D154" s="12" t="s">
        <v>1431</v>
      </c>
      <c r="E154" s="13" t="s">
        <v>394</v>
      </c>
      <c r="F154" s="15" t="s">
        <v>345</v>
      </c>
      <c r="G154" s="12">
        <v>5</v>
      </c>
      <c r="H154" s="12" t="s">
        <v>1156</v>
      </c>
      <c r="I154" s="12" t="s">
        <v>1138</v>
      </c>
      <c r="J154" s="12">
        <v>1</v>
      </c>
      <c r="K154" s="15" t="s">
        <v>17</v>
      </c>
      <c r="L154" s="15" t="s">
        <v>376</v>
      </c>
      <c r="M154" s="15" t="s">
        <v>1126</v>
      </c>
      <c r="N154" s="15" t="s">
        <v>1127</v>
      </c>
      <c r="O154" s="16">
        <v>46024</v>
      </c>
      <c r="P154" s="16">
        <v>46387</v>
      </c>
      <c r="Q154" s="16" t="s">
        <v>345</v>
      </c>
      <c r="R154" s="35" t="s">
        <v>1241</v>
      </c>
      <c r="S154" s="24" t="s">
        <v>143</v>
      </c>
      <c r="T154" s="23" t="s">
        <v>1295</v>
      </c>
      <c r="U154" s="15" t="s">
        <v>42</v>
      </c>
      <c r="V154" s="15" t="s">
        <v>1283</v>
      </c>
      <c r="W154" s="15" t="s">
        <v>371</v>
      </c>
      <c r="X154" s="15" t="s">
        <v>1290</v>
      </c>
      <c r="Y154" s="15" t="s">
        <v>1425</v>
      </c>
      <c r="Z154" s="15" t="s">
        <v>1462</v>
      </c>
      <c r="AA154" s="15" t="s">
        <v>371</v>
      </c>
      <c r="AB154" s="15" t="s">
        <v>2103</v>
      </c>
      <c r="AC154" s="15">
        <v>0.41666666666666669</v>
      </c>
    </row>
    <row r="155" spans="1:29" ht="20.25" customHeight="1">
      <c r="A155" s="12" t="s">
        <v>316</v>
      </c>
      <c r="B155" s="12" t="s">
        <v>344</v>
      </c>
      <c r="C155" s="12" t="s">
        <v>443</v>
      </c>
      <c r="D155" s="12" t="s">
        <v>1431</v>
      </c>
      <c r="E155" s="13" t="s">
        <v>394</v>
      </c>
      <c r="F155" s="15" t="s">
        <v>345</v>
      </c>
      <c r="G155" s="12">
        <v>5</v>
      </c>
      <c r="H155" s="12" t="s">
        <v>1156</v>
      </c>
      <c r="I155" s="12" t="s">
        <v>1294</v>
      </c>
      <c r="J155" s="12">
        <v>1</v>
      </c>
      <c r="K155" s="15" t="s">
        <v>17</v>
      </c>
      <c r="L155" s="15" t="s">
        <v>376</v>
      </c>
      <c r="M155" s="15" t="s">
        <v>1126</v>
      </c>
      <c r="N155" s="15" t="s">
        <v>1127</v>
      </c>
      <c r="O155" s="16">
        <v>46024</v>
      </c>
      <c r="P155" s="16">
        <v>46387</v>
      </c>
      <c r="Q155" s="16" t="s">
        <v>345</v>
      </c>
      <c r="R155" s="35" t="s">
        <v>1242</v>
      </c>
      <c r="S155" s="24" t="s">
        <v>142</v>
      </c>
      <c r="T155" s="23" t="s">
        <v>1295</v>
      </c>
      <c r="U155" s="15" t="s">
        <v>42</v>
      </c>
      <c r="V155" s="15" t="s">
        <v>1283</v>
      </c>
      <c r="W155" s="15" t="s">
        <v>371</v>
      </c>
      <c r="X155" s="15" t="s">
        <v>1290</v>
      </c>
      <c r="Y155" s="15" t="s">
        <v>1425</v>
      </c>
      <c r="Z155" s="15" t="s">
        <v>1462</v>
      </c>
      <c r="AA155" s="15" t="s">
        <v>371</v>
      </c>
      <c r="AB155" s="15" t="s">
        <v>2103</v>
      </c>
      <c r="AC155" s="15">
        <v>0.41666666666666669</v>
      </c>
    </row>
    <row r="156" spans="1:29" ht="20.25" customHeight="1">
      <c r="A156" s="12" t="s">
        <v>317</v>
      </c>
      <c r="B156" s="12" t="s">
        <v>344</v>
      </c>
      <c r="C156" s="12" t="s">
        <v>443</v>
      </c>
      <c r="D156" s="12" t="s">
        <v>1432</v>
      </c>
      <c r="E156" s="13" t="s">
        <v>394</v>
      </c>
      <c r="F156" s="15" t="s">
        <v>345</v>
      </c>
      <c r="G156" s="12">
        <v>120</v>
      </c>
      <c r="H156" s="12" t="s">
        <v>1156</v>
      </c>
      <c r="I156" s="12" t="s">
        <v>1272</v>
      </c>
      <c r="J156" s="12">
        <v>1</v>
      </c>
      <c r="K156" s="15" t="s">
        <v>17</v>
      </c>
      <c r="L156" s="15" t="s">
        <v>376</v>
      </c>
      <c r="M156" s="15" t="s">
        <v>1126</v>
      </c>
      <c r="N156" s="15" t="s">
        <v>1127</v>
      </c>
      <c r="O156" s="16">
        <v>46024</v>
      </c>
      <c r="P156" s="16">
        <v>46387</v>
      </c>
      <c r="Q156" s="16" t="s">
        <v>345</v>
      </c>
      <c r="R156" s="35" t="s">
        <v>1243</v>
      </c>
      <c r="S156" s="24" t="s">
        <v>144</v>
      </c>
      <c r="T156" s="23" t="s">
        <v>145</v>
      </c>
      <c r="U156" s="15" t="s">
        <v>42</v>
      </c>
      <c r="V156" s="15" t="s">
        <v>1284</v>
      </c>
      <c r="W156" s="15" t="s">
        <v>376</v>
      </c>
      <c r="X156" s="15" t="s">
        <v>1292</v>
      </c>
      <c r="Y156" s="15" t="s">
        <v>1285</v>
      </c>
      <c r="Z156" s="15" t="s">
        <v>1462</v>
      </c>
      <c r="AA156" s="15" t="s">
        <v>371</v>
      </c>
      <c r="AB156" s="15" t="s">
        <v>2103</v>
      </c>
      <c r="AC156" s="15">
        <v>0.58333333333333337</v>
      </c>
    </row>
    <row r="157" spans="1:29" ht="20.25" customHeight="1">
      <c r="A157" s="12" t="s">
        <v>318</v>
      </c>
      <c r="B157" s="12" t="s">
        <v>344</v>
      </c>
      <c r="C157" s="12" t="s">
        <v>443</v>
      </c>
      <c r="D157" s="12" t="s">
        <v>1435</v>
      </c>
      <c r="E157" s="13" t="s">
        <v>394</v>
      </c>
      <c r="F157" s="15" t="s">
        <v>345</v>
      </c>
      <c r="G157" s="12">
        <v>20</v>
      </c>
      <c r="H157" s="12" t="s">
        <v>1156</v>
      </c>
      <c r="I157" s="12" t="s">
        <v>1143</v>
      </c>
      <c r="J157" s="12">
        <v>1</v>
      </c>
      <c r="K157" s="15" t="s">
        <v>17</v>
      </c>
      <c r="L157" s="15" t="s">
        <v>376</v>
      </c>
      <c r="M157" s="15" t="s">
        <v>1126</v>
      </c>
      <c r="N157" s="15" t="s">
        <v>1127</v>
      </c>
      <c r="O157" s="16">
        <v>46024</v>
      </c>
      <c r="P157" s="16">
        <v>46387</v>
      </c>
      <c r="Q157" s="16" t="s">
        <v>345</v>
      </c>
      <c r="R157" s="35" t="s">
        <v>1244</v>
      </c>
      <c r="S157" s="24" t="s">
        <v>146</v>
      </c>
      <c r="T157" s="23" t="s">
        <v>107</v>
      </c>
      <c r="U157" s="15" t="s">
        <v>110</v>
      </c>
      <c r="V157" s="15" t="s">
        <v>1285</v>
      </c>
      <c r="W157" s="15" t="s">
        <v>376</v>
      </c>
      <c r="X157" s="15" t="s">
        <v>1290</v>
      </c>
      <c r="Y157" s="15" t="s">
        <v>1285</v>
      </c>
      <c r="Z157" s="15" t="s">
        <v>1462</v>
      </c>
      <c r="AA157" s="15" t="s">
        <v>371</v>
      </c>
      <c r="AB157" s="15" t="s">
        <v>2103</v>
      </c>
      <c r="AC157" s="15">
        <v>0.4375</v>
      </c>
    </row>
    <row r="158" spans="1:29" ht="20.25" customHeight="1">
      <c r="A158" s="12" t="s">
        <v>319</v>
      </c>
      <c r="B158" s="12" t="s">
        <v>344</v>
      </c>
      <c r="C158" s="12" t="s">
        <v>443</v>
      </c>
      <c r="D158" s="12" t="s">
        <v>1432</v>
      </c>
      <c r="E158" s="13" t="s">
        <v>394</v>
      </c>
      <c r="F158" s="15" t="s">
        <v>345</v>
      </c>
      <c r="G158" s="12">
        <v>120</v>
      </c>
      <c r="H158" s="12" t="s">
        <v>1156</v>
      </c>
      <c r="I158" s="12" t="s">
        <v>1272</v>
      </c>
      <c r="J158" s="12">
        <v>1</v>
      </c>
      <c r="K158" s="15" t="s">
        <v>17</v>
      </c>
      <c r="L158" s="15" t="s">
        <v>376</v>
      </c>
      <c r="M158" s="15" t="s">
        <v>1126</v>
      </c>
      <c r="N158" s="15" t="s">
        <v>1127</v>
      </c>
      <c r="O158" s="16">
        <v>46024</v>
      </c>
      <c r="P158" s="16">
        <v>46387</v>
      </c>
      <c r="Q158" s="16" t="s">
        <v>345</v>
      </c>
      <c r="R158" s="35" t="s">
        <v>1245</v>
      </c>
      <c r="S158" s="24" t="s">
        <v>147</v>
      </c>
      <c r="T158" s="23" t="s">
        <v>148</v>
      </c>
      <c r="U158" s="15" t="s">
        <v>110</v>
      </c>
      <c r="V158" s="38" t="s">
        <v>1284</v>
      </c>
      <c r="W158" s="15" t="s">
        <v>376</v>
      </c>
      <c r="X158" s="15" t="s">
        <v>1292</v>
      </c>
      <c r="Y158" s="15" t="s">
        <v>1285</v>
      </c>
      <c r="Z158" s="15" t="s">
        <v>1462</v>
      </c>
      <c r="AA158" s="15" t="s">
        <v>371</v>
      </c>
      <c r="AB158" s="15" t="s">
        <v>2103</v>
      </c>
      <c r="AC158" s="15">
        <v>0.58333333333333337</v>
      </c>
    </row>
    <row r="159" spans="1:29" ht="20.25" customHeight="1">
      <c r="A159" s="12" t="s">
        <v>320</v>
      </c>
      <c r="B159" s="12" t="s">
        <v>344</v>
      </c>
      <c r="C159" s="12" t="s">
        <v>443</v>
      </c>
      <c r="D159" s="12" t="s">
        <v>1432</v>
      </c>
      <c r="E159" s="13" t="s">
        <v>394</v>
      </c>
      <c r="F159" s="15" t="s">
        <v>345</v>
      </c>
      <c r="G159" s="12">
        <v>30</v>
      </c>
      <c r="H159" s="12" t="s">
        <v>1331</v>
      </c>
      <c r="I159" s="12" t="s">
        <v>1141</v>
      </c>
      <c r="J159" s="12">
        <v>1</v>
      </c>
      <c r="K159" s="15" t="s">
        <v>17</v>
      </c>
      <c r="L159" s="15" t="s">
        <v>376</v>
      </c>
      <c r="M159" s="15" t="s">
        <v>1126</v>
      </c>
      <c r="N159" s="15" t="s">
        <v>1127</v>
      </c>
      <c r="O159" s="16">
        <v>46024</v>
      </c>
      <c r="P159" s="16">
        <v>46387</v>
      </c>
      <c r="Q159" s="16" t="s">
        <v>345</v>
      </c>
      <c r="R159" s="35" t="s">
        <v>1332</v>
      </c>
      <c r="S159" s="24" t="s">
        <v>1333</v>
      </c>
      <c r="T159" s="23" t="s">
        <v>149</v>
      </c>
      <c r="U159" s="15" t="s">
        <v>42</v>
      </c>
      <c r="V159" s="15" t="s">
        <v>1284</v>
      </c>
      <c r="W159" s="15" t="s">
        <v>376</v>
      </c>
      <c r="X159" s="15" t="s">
        <v>1290</v>
      </c>
      <c r="Y159" s="15" t="s">
        <v>1285</v>
      </c>
      <c r="Z159" s="15" t="s">
        <v>1462</v>
      </c>
      <c r="AA159" s="15" t="s">
        <v>371</v>
      </c>
      <c r="AB159" s="15" t="s">
        <v>2103</v>
      </c>
      <c r="AC159" s="15">
        <v>0.625</v>
      </c>
    </row>
    <row r="160" spans="1:29" ht="20.25" customHeight="1">
      <c r="A160" s="12" t="s">
        <v>321</v>
      </c>
      <c r="B160" s="12" t="s">
        <v>344</v>
      </c>
      <c r="C160" s="12" t="s">
        <v>443</v>
      </c>
      <c r="D160" s="12" t="s">
        <v>1432</v>
      </c>
      <c r="E160" s="13" t="s">
        <v>394</v>
      </c>
      <c r="F160" s="15" t="s">
        <v>345</v>
      </c>
      <c r="G160" s="12">
        <v>15</v>
      </c>
      <c r="H160" s="12" t="s">
        <v>1331</v>
      </c>
      <c r="I160" s="12" t="s">
        <v>1147</v>
      </c>
      <c r="J160" s="12">
        <v>1</v>
      </c>
      <c r="K160" s="15" t="s">
        <v>17</v>
      </c>
      <c r="L160" s="15" t="s">
        <v>376</v>
      </c>
      <c r="M160" s="15" t="s">
        <v>1126</v>
      </c>
      <c r="N160" s="15" t="s">
        <v>1127</v>
      </c>
      <c r="O160" s="16">
        <v>46024</v>
      </c>
      <c r="P160" s="16">
        <v>46387</v>
      </c>
      <c r="Q160" s="16" t="s">
        <v>345</v>
      </c>
      <c r="R160" s="35" t="s">
        <v>1246</v>
      </c>
      <c r="S160" s="24" t="s">
        <v>150</v>
      </c>
      <c r="T160" s="23" t="s">
        <v>149</v>
      </c>
      <c r="U160" s="15" t="s">
        <v>42</v>
      </c>
      <c r="V160" s="15" t="s">
        <v>1284</v>
      </c>
      <c r="W160" s="15" t="s">
        <v>376</v>
      </c>
      <c r="X160" s="15" t="s">
        <v>1290</v>
      </c>
      <c r="Y160" s="15" t="s">
        <v>1285</v>
      </c>
      <c r="Z160" s="15" t="s">
        <v>1462</v>
      </c>
      <c r="AA160" s="15" t="s">
        <v>371</v>
      </c>
      <c r="AB160" s="15" t="s">
        <v>2103</v>
      </c>
      <c r="AC160" s="15">
        <v>0.44791666666666669</v>
      </c>
    </row>
    <row r="161" spans="1:29" ht="20.25" customHeight="1">
      <c r="A161" s="12" t="s">
        <v>322</v>
      </c>
      <c r="B161" s="12" t="s">
        <v>344</v>
      </c>
      <c r="C161" s="12" t="s">
        <v>443</v>
      </c>
      <c r="D161" s="12" t="s">
        <v>1433</v>
      </c>
      <c r="E161" s="13" t="s">
        <v>394</v>
      </c>
      <c r="F161" s="15" t="s">
        <v>345</v>
      </c>
      <c r="G161" s="12">
        <v>10</v>
      </c>
      <c r="H161" s="12" t="s">
        <v>1154</v>
      </c>
      <c r="I161" s="12" t="s">
        <v>1272</v>
      </c>
      <c r="J161" s="12">
        <v>1</v>
      </c>
      <c r="K161" s="15" t="s">
        <v>17</v>
      </c>
      <c r="L161" s="15" t="s">
        <v>376</v>
      </c>
      <c r="M161" s="15" t="s">
        <v>1126</v>
      </c>
      <c r="N161" s="15" t="s">
        <v>1127</v>
      </c>
      <c r="O161" s="16">
        <v>46024</v>
      </c>
      <c r="P161" s="16">
        <v>46387</v>
      </c>
      <c r="Q161" s="16" t="s">
        <v>345</v>
      </c>
      <c r="R161" s="35" t="s">
        <v>1247</v>
      </c>
      <c r="S161" s="24" t="s">
        <v>151</v>
      </c>
      <c r="T161" s="23"/>
      <c r="V161" s="15" t="s">
        <v>1284</v>
      </c>
      <c r="W161" s="15" t="s">
        <v>376</v>
      </c>
      <c r="X161" s="15" t="s">
        <v>1290</v>
      </c>
      <c r="Y161" s="15" t="s">
        <v>1285</v>
      </c>
      <c r="Z161" s="15" t="s">
        <v>1462</v>
      </c>
      <c r="AA161" s="15" t="s">
        <v>371</v>
      </c>
      <c r="AB161" s="15" t="s">
        <v>1439</v>
      </c>
      <c r="AC161" s="15">
        <v>0.4375</v>
      </c>
    </row>
    <row r="162" spans="1:29" ht="20.25" customHeight="1">
      <c r="A162" s="12" t="s">
        <v>323</v>
      </c>
      <c r="B162" s="12" t="s">
        <v>344</v>
      </c>
      <c r="C162" s="12" t="s">
        <v>443</v>
      </c>
      <c r="D162" s="12" t="s">
        <v>1433</v>
      </c>
      <c r="E162" s="13" t="s">
        <v>394</v>
      </c>
      <c r="F162" s="15" t="s">
        <v>345</v>
      </c>
      <c r="G162" s="12">
        <v>10</v>
      </c>
      <c r="H162" s="12" t="s">
        <v>1154</v>
      </c>
      <c r="I162" s="12" t="s">
        <v>1272</v>
      </c>
      <c r="J162" s="12">
        <v>1</v>
      </c>
      <c r="K162" s="15" t="s">
        <v>17</v>
      </c>
      <c r="L162" s="15" t="s">
        <v>376</v>
      </c>
      <c r="M162" s="15" t="s">
        <v>1126</v>
      </c>
      <c r="N162" s="15" t="s">
        <v>1127</v>
      </c>
      <c r="O162" s="16">
        <v>46024</v>
      </c>
      <c r="P162" s="16">
        <v>46387</v>
      </c>
      <c r="Q162" s="16" t="s">
        <v>345</v>
      </c>
      <c r="R162" s="35" t="s">
        <v>1248</v>
      </c>
      <c r="S162" s="24" t="s">
        <v>45</v>
      </c>
      <c r="T162" s="23"/>
      <c r="V162" s="15" t="s">
        <v>1284</v>
      </c>
      <c r="W162" s="15" t="s">
        <v>376</v>
      </c>
      <c r="X162" s="15" t="s">
        <v>1292</v>
      </c>
      <c r="Y162" s="15" t="s">
        <v>1285</v>
      </c>
      <c r="Z162" s="15" t="s">
        <v>1462</v>
      </c>
      <c r="AA162" s="15" t="s">
        <v>371</v>
      </c>
      <c r="AB162" s="15" t="s">
        <v>1590</v>
      </c>
      <c r="AC162" s="15">
        <v>0.4375</v>
      </c>
    </row>
    <row r="163" spans="1:29" ht="20.25" customHeight="1">
      <c r="A163" s="12" t="s">
        <v>324</v>
      </c>
      <c r="B163" s="12" t="s">
        <v>344</v>
      </c>
      <c r="C163" s="12" t="s">
        <v>443</v>
      </c>
      <c r="D163" s="12" t="s">
        <v>1436</v>
      </c>
      <c r="E163" s="13" t="s">
        <v>394</v>
      </c>
      <c r="F163" s="15" t="s">
        <v>345</v>
      </c>
      <c r="G163" s="12">
        <v>30</v>
      </c>
      <c r="H163" s="12" t="s">
        <v>1156</v>
      </c>
      <c r="I163" s="12" t="s">
        <v>1144</v>
      </c>
      <c r="J163" s="12">
        <v>1</v>
      </c>
      <c r="K163" s="15" t="s">
        <v>17</v>
      </c>
      <c r="L163" s="15" t="s">
        <v>376</v>
      </c>
      <c r="M163" s="15" t="s">
        <v>1126</v>
      </c>
      <c r="N163" s="15" t="s">
        <v>1127</v>
      </c>
      <c r="O163" s="16">
        <v>46024</v>
      </c>
      <c r="P163" s="16">
        <v>46387</v>
      </c>
      <c r="Q163" s="16" t="s">
        <v>345</v>
      </c>
      <c r="R163" s="35" t="s">
        <v>1249</v>
      </c>
      <c r="S163" s="24" t="s">
        <v>152</v>
      </c>
      <c r="T163" s="23" t="s">
        <v>107</v>
      </c>
      <c r="U163" s="15" t="s">
        <v>42</v>
      </c>
      <c r="V163" s="15" t="s">
        <v>1285</v>
      </c>
      <c r="W163" s="15" t="s">
        <v>376</v>
      </c>
      <c r="X163" s="15" t="s">
        <v>1290</v>
      </c>
      <c r="Y163" s="15" t="s">
        <v>1285</v>
      </c>
      <c r="Z163" s="15" t="s">
        <v>1462</v>
      </c>
      <c r="AA163" s="15" t="s">
        <v>371</v>
      </c>
      <c r="AB163" s="15" t="s">
        <v>2105</v>
      </c>
      <c r="AC163" s="15">
        <v>0.38194444444444442</v>
      </c>
    </row>
    <row r="164" spans="1:29" ht="20.25" customHeight="1">
      <c r="A164" s="12" t="s">
        <v>325</v>
      </c>
      <c r="B164" s="12" t="s">
        <v>344</v>
      </c>
      <c r="C164" s="12" t="s">
        <v>443</v>
      </c>
      <c r="D164" s="12" t="s">
        <v>1432</v>
      </c>
      <c r="E164" s="13" t="s">
        <v>394</v>
      </c>
      <c r="F164" s="15" t="s">
        <v>345</v>
      </c>
      <c r="G164" s="12">
        <v>10</v>
      </c>
      <c r="H164" s="12" t="s">
        <v>1157</v>
      </c>
      <c r="I164" s="12" t="s">
        <v>1144</v>
      </c>
      <c r="J164" s="12">
        <v>1</v>
      </c>
      <c r="K164" s="15" t="s">
        <v>17</v>
      </c>
      <c r="L164" s="15" t="s">
        <v>376</v>
      </c>
      <c r="M164" s="15" t="s">
        <v>1126</v>
      </c>
      <c r="N164" s="15" t="s">
        <v>1127</v>
      </c>
      <c r="O164" s="16">
        <v>46024</v>
      </c>
      <c r="P164" s="16">
        <v>46387</v>
      </c>
      <c r="Q164" s="16" t="s">
        <v>345</v>
      </c>
      <c r="R164" s="35" t="s">
        <v>1250</v>
      </c>
      <c r="S164" s="24" t="s">
        <v>153</v>
      </c>
      <c r="T164" s="23"/>
      <c r="V164" s="15" t="s">
        <v>1284</v>
      </c>
      <c r="W164" s="15" t="s">
        <v>376</v>
      </c>
      <c r="X164" s="15" t="s">
        <v>1290</v>
      </c>
      <c r="Y164" s="15" t="s">
        <v>1285</v>
      </c>
      <c r="Z164" s="15" t="s">
        <v>1462</v>
      </c>
      <c r="AA164" s="15" t="s">
        <v>371</v>
      </c>
      <c r="AB164" s="15" t="s">
        <v>1439</v>
      </c>
      <c r="AC164" s="15">
        <v>0.625</v>
      </c>
    </row>
    <row r="165" spans="1:29" ht="20.25" customHeight="1">
      <c r="A165" s="12" t="s">
        <v>326</v>
      </c>
      <c r="B165" s="12" t="s">
        <v>344</v>
      </c>
      <c r="C165" s="12" t="s">
        <v>443</v>
      </c>
      <c r="D165" s="12" t="s">
        <v>1432</v>
      </c>
      <c r="E165" s="13" t="s">
        <v>394</v>
      </c>
      <c r="F165" s="15" t="s">
        <v>345</v>
      </c>
      <c r="G165" s="12">
        <v>10</v>
      </c>
      <c r="H165" s="12" t="s">
        <v>1156</v>
      </c>
      <c r="I165" s="12" t="s">
        <v>1144</v>
      </c>
      <c r="J165" s="12">
        <v>1</v>
      </c>
      <c r="K165" s="15" t="s">
        <v>17</v>
      </c>
      <c r="L165" s="15" t="s">
        <v>376</v>
      </c>
      <c r="M165" s="15" t="s">
        <v>1126</v>
      </c>
      <c r="N165" s="15" t="s">
        <v>1127</v>
      </c>
      <c r="O165" s="16">
        <v>46024</v>
      </c>
      <c r="P165" s="16">
        <v>46387</v>
      </c>
      <c r="Q165" s="16" t="s">
        <v>345</v>
      </c>
      <c r="R165" s="35" t="s">
        <v>1251</v>
      </c>
      <c r="S165" s="24" t="s">
        <v>153</v>
      </c>
      <c r="T165" s="23"/>
      <c r="V165" s="15" t="s">
        <v>1284</v>
      </c>
      <c r="W165" s="15" t="s">
        <v>376</v>
      </c>
      <c r="X165" s="15" t="s">
        <v>1290</v>
      </c>
      <c r="Y165" s="15" t="s">
        <v>1285</v>
      </c>
      <c r="Z165" s="15" t="s">
        <v>1462</v>
      </c>
      <c r="AA165" s="15" t="s">
        <v>371</v>
      </c>
      <c r="AB165" s="15" t="s">
        <v>2103</v>
      </c>
      <c r="AC165" s="15">
        <v>0.625</v>
      </c>
    </row>
    <row r="166" spans="1:29" ht="20.25" customHeight="1">
      <c r="A166" s="12" t="s">
        <v>327</v>
      </c>
      <c r="B166" s="12" t="s">
        <v>344</v>
      </c>
      <c r="C166" s="12" t="s">
        <v>443</v>
      </c>
      <c r="D166" s="12" t="s">
        <v>1432</v>
      </c>
      <c r="E166" s="13" t="s">
        <v>394</v>
      </c>
      <c r="F166" s="15" t="s">
        <v>345</v>
      </c>
      <c r="G166" s="12">
        <v>10</v>
      </c>
      <c r="H166" s="12" t="s">
        <v>1156</v>
      </c>
      <c r="I166" s="12" t="s">
        <v>1144</v>
      </c>
      <c r="J166" s="12">
        <v>1</v>
      </c>
      <c r="K166" s="15" t="s">
        <v>17</v>
      </c>
      <c r="L166" s="15" t="s">
        <v>376</v>
      </c>
      <c r="M166" s="15" t="s">
        <v>1126</v>
      </c>
      <c r="N166" s="15" t="s">
        <v>1127</v>
      </c>
      <c r="O166" s="16">
        <v>46024</v>
      </c>
      <c r="P166" s="16">
        <v>46387</v>
      </c>
      <c r="Q166" s="16" t="s">
        <v>345</v>
      </c>
      <c r="R166" s="35" t="s">
        <v>1252</v>
      </c>
      <c r="S166" s="24" t="s">
        <v>153</v>
      </c>
      <c r="T166" s="23"/>
      <c r="V166" s="15" t="s">
        <v>1284</v>
      </c>
      <c r="W166" s="15" t="s">
        <v>376</v>
      </c>
      <c r="X166" s="15" t="s">
        <v>1290</v>
      </c>
      <c r="Y166" s="15" t="s">
        <v>1285</v>
      </c>
      <c r="Z166" s="15" t="s">
        <v>1462</v>
      </c>
      <c r="AA166" s="15" t="s">
        <v>371</v>
      </c>
      <c r="AB166" s="15" t="s">
        <v>2105</v>
      </c>
      <c r="AC166" s="15">
        <v>0.625</v>
      </c>
    </row>
    <row r="167" spans="1:29" ht="20.25" customHeight="1">
      <c r="A167" s="12" t="s">
        <v>328</v>
      </c>
      <c r="B167" s="12" t="s">
        <v>344</v>
      </c>
      <c r="C167" s="12" t="s">
        <v>443</v>
      </c>
      <c r="D167" s="12" t="s">
        <v>1435</v>
      </c>
      <c r="E167" s="13" t="s">
        <v>394</v>
      </c>
      <c r="F167" s="15" t="s">
        <v>345</v>
      </c>
      <c r="G167" s="12">
        <v>10</v>
      </c>
      <c r="H167" s="12" t="s">
        <v>1156</v>
      </c>
      <c r="I167" s="12" t="s">
        <v>1138</v>
      </c>
      <c r="J167" s="12">
        <v>1</v>
      </c>
      <c r="K167" s="15" t="s">
        <v>17</v>
      </c>
      <c r="L167" s="15" t="s">
        <v>376</v>
      </c>
      <c r="M167" s="15" t="s">
        <v>1126</v>
      </c>
      <c r="N167" s="15" t="s">
        <v>1127</v>
      </c>
      <c r="O167" s="16">
        <v>46024</v>
      </c>
      <c r="P167" s="16">
        <v>46387</v>
      </c>
      <c r="Q167" s="16" t="s">
        <v>345</v>
      </c>
      <c r="R167" s="35" t="s">
        <v>1253</v>
      </c>
      <c r="S167" s="24" t="s">
        <v>154</v>
      </c>
      <c r="T167" s="23" t="s">
        <v>107</v>
      </c>
      <c r="U167" s="15" t="s">
        <v>42</v>
      </c>
      <c r="V167" s="15" t="s">
        <v>1285</v>
      </c>
      <c r="W167" s="15" t="s">
        <v>376</v>
      </c>
      <c r="X167" s="15" t="s">
        <v>1290</v>
      </c>
      <c r="Y167" s="15" t="s">
        <v>1285</v>
      </c>
      <c r="Z167" s="15" t="s">
        <v>1462</v>
      </c>
      <c r="AA167" s="15" t="s">
        <v>371</v>
      </c>
      <c r="AB167" s="15" t="s">
        <v>2103</v>
      </c>
      <c r="AC167" s="15">
        <v>0.44791666666666669</v>
      </c>
    </row>
    <row r="168" spans="1:29" ht="20.25" customHeight="1">
      <c r="A168" s="12" t="s">
        <v>329</v>
      </c>
      <c r="B168" s="12" t="s">
        <v>344</v>
      </c>
      <c r="C168" s="12" t="s">
        <v>443</v>
      </c>
      <c r="D168" s="12" t="s">
        <v>1433</v>
      </c>
      <c r="E168" s="13" t="s">
        <v>394</v>
      </c>
      <c r="F168" s="15" t="s">
        <v>345</v>
      </c>
      <c r="G168" s="12">
        <v>10</v>
      </c>
      <c r="H168" s="12" t="s">
        <v>1159</v>
      </c>
      <c r="I168" s="12" t="s">
        <v>1160</v>
      </c>
      <c r="J168" s="12">
        <v>1</v>
      </c>
      <c r="K168" s="15" t="s">
        <v>17</v>
      </c>
      <c r="L168" s="15" t="s">
        <v>376</v>
      </c>
      <c r="M168" s="15" t="s">
        <v>1126</v>
      </c>
      <c r="N168" s="15" t="s">
        <v>1127</v>
      </c>
      <c r="O168" s="16">
        <v>46024</v>
      </c>
      <c r="P168" s="16">
        <v>46387</v>
      </c>
      <c r="Q168" s="16" t="s">
        <v>345</v>
      </c>
      <c r="R168" s="35" t="s">
        <v>1187</v>
      </c>
      <c r="T168" s="24" t="s">
        <v>1336</v>
      </c>
      <c r="V168" s="15" t="s">
        <v>1284</v>
      </c>
      <c r="W168" s="15" t="s">
        <v>376</v>
      </c>
      <c r="X168" s="15" t="s">
        <v>1290</v>
      </c>
      <c r="Y168" s="15" t="s">
        <v>1285</v>
      </c>
      <c r="Z168" s="15" t="s">
        <v>1462</v>
      </c>
      <c r="AA168" s="15" t="s">
        <v>371</v>
      </c>
      <c r="AB168" s="15" t="s">
        <v>2103</v>
      </c>
      <c r="AC168" s="15">
        <v>0.625</v>
      </c>
    </row>
    <row r="169" spans="1:29" ht="20.25" customHeight="1">
      <c r="A169" s="12" t="s">
        <v>330</v>
      </c>
      <c r="B169" s="12" t="s">
        <v>344</v>
      </c>
      <c r="C169" s="12" t="s">
        <v>443</v>
      </c>
      <c r="D169" s="12" t="s">
        <v>1437</v>
      </c>
      <c r="E169" s="13" t="s">
        <v>394</v>
      </c>
      <c r="F169" s="15" t="s">
        <v>345</v>
      </c>
      <c r="G169" s="12">
        <v>5</v>
      </c>
      <c r="H169" s="12" t="s">
        <v>1161</v>
      </c>
      <c r="I169" s="14" t="s">
        <v>1271</v>
      </c>
      <c r="J169" s="12">
        <v>1</v>
      </c>
      <c r="K169" s="15" t="s">
        <v>17</v>
      </c>
      <c r="L169" s="15" t="s">
        <v>376</v>
      </c>
      <c r="M169" s="15" t="s">
        <v>1126</v>
      </c>
      <c r="N169" s="15" t="s">
        <v>1127</v>
      </c>
      <c r="O169" s="16">
        <v>46024</v>
      </c>
      <c r="P169" s="16">
        <v>46387</v>
      </c>
      <c r="Q169" s="16" t="s">
        <v>345</v>
      </c>
      <c r="R169" s="35" t="s">
        <v>1254</v>
      </c>
      <c r="S169" s="24" t="s">
        <v>155</v>
      </c>
      <c r="T169" s="23" t="s">
        <v>107</v>
      </c>
      <c r="U169" s="15" t="s">
        <v>42</v>
      </c>
      <c r="V169" s="15" t="s">
        <v>1284</v>
      </c>
      <c r="W169" s="15" t="s">
        <v>376</v>
      </c>
      <c r="X169" s="15" t="s">
        <v>1292</v>
      </c>
      <c r="Y169" s="15" t="s">
        <v>1285</v>
      </c>
      <c r="Z169" s="15" t="s">
        <v>1462</v>
      </c>
      <c r="AA169" s="15" t="s">
        <v>371</v>
      </c>
      <c r="AB169" s="15" t="s">
        <v>1590</v>
      </c>
      <c r="AC169" s="15">
        <v>0.38541666666666669</v>
      </c>
    </row>
    <row r="170" spans="1:29" ht="20.25" customHeight="1">
      <c r="A170" s="12" t="s">
        <v>331</v>
      </c>
      <c r="B170" s="12" t="s">
        <v>344</v>
      </c>
      <c r="C170" s="12" t="s">
        <v>443</v>
      </c>
      <c r="D170" s="12" t="s">
        <v>1440</v>
      </c>
      <c r="E170" s="13" t="s">
        <v>394</v>
      </c>
      <c r="F170" s="15" t="s">
        <v>345</v>
      </c>
      <c r="G170" s="12">
        <v>90</v>
      </c>
      <c r="H170" s="12" t="s">
        <v>1159</v>
      </c>
      <c r="I170" s="12" t="s">
        <v>1160</v>
      </c>
      <c r="J170" s="12">
        <v>1</v>
      </c>
      <c r="K170" s="15" t="s">
        <v>17</v>
      </c>
      <c r="L170" s="15" t="s">
        <v>376</v>
      </c>
      <c r="M170" s="15" t="s">
        <v>1126</v>
      </c>
      <c r="N170" s="15" t="s">
        <v>1127</v>
      </c>
      <c r="O170" s="16">
        <v>46024</v>
      </c>
      <c r="P170" s="16">
        <v>46387</v>
      </c>
      <c r="Q170" s="16" t="s">
        <v>345</v>
      </c>
      <c r="R170" s="36" t="s">
        <v>1455</v>
      </c>
      <c r="S170" s="24" t="s">
        <v>156</v>
      </c>
      <c r="T170" s="23" t="s">
        <v>157</v>
      </c>
      <c r="U170" s="15" t="s">
        <v>42</v>
      </c>
      <c r="V170" s="15" t="s">
        <v>1285</v>
      </c>
      <c r="W170" s="15" t="s">
        <v>376</v>
      </c>
      <c r="X170" s="15" t="s">
        <v>1291</v>
      </c>
      <c r="Y170" s="15" t="s">
        <v>1285</v>
      </c>
      <c r="Z170" s="15" t="s">
        <v>1462</v>
      </c>
      <c r="AA170" s="15" t="s">
        <v>371</v>
      </c>
      <c r="AB170" s="15" t="s">
        <v>1590</v>
      </c>
      <c r="AC170" s="15">
        <v>0.60416666666666663</v>
      </c>
    </row>
    <row r="171" spans="1:29" ht="20.25" customHeight="1">
      <c r="A171" s="12" t="s">
        <v>332</v>
      </c>
      <c r="B171" s="12" t="s">
        <v>344</v>
      </c>
      <c r="C171" s="12" t="s">
        <v>443</v>
      </c>
      <c r="D171" s="12" t="s">
        <v>1442</v>
      </c>
      <c r="E171" s="13" t="s">
        <v>394</v>
      </c>
      <c r="F171" s="15" t="s">
        <v>345</v>
      </c>
      <c r="G171" s="12">
        <v>30</v>
      </c>
      <c r="H171" s="12" t="s">
        <v>1156</v>
      </c>
      <c r="I171" s="12" t="s">
        <v>1144</v>
      </c>
      <c r="J171" s="12">
        <v>1</v>
      </c>
      <c r="K171" s="15" t="s">
        <v>17</v>
      </c>
      <c r="L171" s="15" t="s">
        <v>376</v>
      </c>
      <c r="M171" s="15" t="s">
        <v>1126</v>
      </c>
      <c r="N171" s="15" t="s">
        <v>1127</v>
      </c>
      <c r="O171" s="16">
        <v>46024</v>
      </c>
      <c r="P171" s="16">
        <v>46387</v>
      </c>
      <c r="Q171" s="16" t="s">
        <v>1345</v>
      </c>
      <c r="R171" s="35" t="s">
        <v>1255</v>
      </c>
      <c r="S171" s="24" t="s">
        <v>158</v>
      </c>
      <c r="T171" s="23" t="s">
        <v>159</v>
      </c>
      <c r="U171" s="15" t="s">
        <v>42</v>
      </c>
      <c r="V171" s="15" t="s">
        <v>1285</v>
      </c>
      <c r="W171" s="15" t="s">
        <v>376</v>
      </c>
      <c r="X171" s="15" t="s">
        <v>1290</v>
      </c>
      <c r="Y171" s="15" t="s">
        <v>1285</v>
      </c>
      <c r="Z171" s="15" t="s">
        <v>1462</v>
      </c>
      <c r="AA171" s="15" t="s">
        <v>371</v>
      </c>
      <c r="AB171" s="15" t="s">
        <v>1590</v>
      </c>
      <c r="AC171" s="15">
        <v>0.625</v>
      </c>
    </row>
    <row r="172" spans="1:29" ht="20.25" customHeight="1">
      <c r="A172" s="12" t="s">
        <v>333</v>
      </c>
      <c r="B172" s="12" t="s">
        <v>344</v>
      </c>
      <c r="C172" s="12" t="s">
        <v>443</v>
      </c>
      <c r="D172" s="12" t="s">
        <v>1432</v>
      </c>
      <c r="E172" s="13" t="s">
        <v>394</v>
      </c>
      <c r="F172" s="15" t="s">
        <v>345</v>
      </c>
      <c r="G172" s="12">
        <v>180</v>
      </c>
      <c r="H172" s="12" t="s">
        <v>1156</v>
      </c>
      <c r="I172" s="12" t="s">
        <v>1139</v>
      </c>
      <c r="J172" s="12">
        <v>1</v>
      </c>
      <c r="K172" s="15" t="s">
        <v>17</v>
      </c>
      <c r="L172" s="15" t="s">
        <v>376</v>
      </c>
      <c r="M172" s="15" t="s">
        <v>1126</v>
      </c>
      <c r="N172" s="15" t="s">
        <v>1127</v>
      </c>
      <c r="O172" s="16">
        <v>46024</v>
      </c>
      <c r="P172" s="16">
        <v>46387</v>
      </c>
      <c r="Q172" s="16" t="s">
        <v>345</v>
      </c>
      <c r="R172" s="35" t="s">
        <v>1256</v>
      </c>
      <c r="S172" s="24" t="s">
        <v>160</v>
      </c>
      <c r="T172" s="23" t="s">
        <v>1296</v>
      </c>
      <c r="U172" s="15" t="s">
        <v>42</v>
      </c>
      <c r="V172" s="15" t="s">
        <v>1284</v>
      </c>
      <c r="W172" s="15" t="s">
        <v>376</v>
      </c>
      <c r="X172" s="15" t="s">
        <v>1290</v>
      </c>
      <c r="Y172" s="15" t="s">
        <v>1285</v>
      </c>
      <c r="Z172" s="15" t="s">
        <v>1462</v>
      </c>
      <c r="AA172" s="15" t="s">
        <v>371</v>
      </c>
      <c r="AB172" s="15" t="s">
        <v>1439</v>
      </c>
      <c r="AC172" s="15">
        <v>0.58333333333333337</v>
      </c>
    </row>
    <row r="173" spans="1:29" ht="20.25" customHeight="1">
      <c r="A173" s="12" t="s">
        <v>334</v>
      </c>
      <c r="B173" s="12" t="s">
        <v>344</v>
      </c>
      <c r="C173" s="12" t="s">
        <v>443</v>
      </c>
      <c r="D173" s="12" t="s">
        <v>1432</v>
      </c>
      <c r="E173" s="13" t="s">
        <v>394</v>
      </c>
      <c r="F173" s="15" t="s">
        <v>345</v>
      </c>
      <c r="G173" s="12">
        <v>5</v>
      </c>
      <c r="H173" s="12" t="s">
        <v>1157</v>
      </c>
      <c r="I173" s="12" t="s">
        <v>1140</v>
      </c>
      <c r="J173" s="12">
        <v>1</v>
      </c>
      <c r="K173" s="15" t="s">
        <v>17</v>
      </c>
      <c r="L173" s="15" t="s">
        <v>376</v>
      </c>
      <c r="M173" s="15" t="s">
        <v>1126</v>
      </c>
      <c r="N173" s="15" t="s">
        <v>1127</v>
      </c>
      <c r="O173" s="16">
        <v>46024</v>
      </c>
      <c r="P173" s="16">
        <v>46387</v>
      </c>
      <c r="Q173" s="16" t="s">
        <v>345</v>
      </c>
      <c r="R173" s="35" t="s">
        <v>1257</v>
      </c>
      <c r="S173" s="24" t="s">
        <v>161</v>
      </c>
      <c r="T173" s="23" t="s">
        <v>162</v>
      </c>
      <c r="U173" s="15" t="s">
        <v>42</v>
      </c>
      <c r="V173" s="15" t="s">
        <v>1284</v>
      </c>
      <c r="W173" s="15" t="s">
        <v>376</v>
      </c>
      <c r="X173" s="15" t="s">
        <v>1292</v>
      </c>
      <c r="Y173" s="15" t="s">
        <v>1285</v>
      </c>
      <c r="Z173" s="15" t="s">
        <v>1462</v>
      </c>
      <c r="AA173" s="15" t="s">
        <v>371</v>
      </c>
      <c r="AB173" s="15" t="s">
        <v>2103</v>
      </c>
      <c r="AC173" s="15">
        <v>0.42708333333333331</v>
      </c>
    </row>
    <row r="174" spans="1:29" ht="20.25" customHeight="1">
      <c r="A174" s="12" t="s">
        <v>335</v>
      </c>
      <c r="B174" s="12" t="s">
        <v>344</v>
      </c>
      <c r="C174" s="12" t="s">
        <v>443</v>
      </c>
      <c r="D174" s="12" t="s">
        <v>1432</v>
      </c>
      <c r="E174" s="13" t="s">
        <v>394</v>
      </c>
      <c r="F174" s="15" t="s">
        <v>345</v>
      </c>
      <c r="G174" s="12">
        <v>120</v>
      </c>
      <c r="H174" s="12" t="s">
        <v>1156</v>
      </c>
      <c r="I174" s="12" t="s">
        <v>1140</v>
      </c>
      <c r="J174" s="12">
        <v>1</v>
      </c>
      <c r="K174" s="15" t="s">
        <v>17</v>
      </c>
      <c r="L174" s="15" t="s">
        <v>376</v>
      </c>
      <c r="M174" s="15" t="s">
        <v>1126</v>
      </c>
      <c r="N174" s="15" t="s">
        <v>1127</v>
      </c>
      <c r="O174" s="16">
        <v>46024</v>
      </c>
      <c r="P174" s="16">
        <v>46387</v>
      </c>
      <c r="Q174" s="16" t="s">
        <v>345</v>
      </c>
      <c r="R174" s="35" t="s">
        <v>1258</v>
      </c>
      <c r="S174" s="24" t="s">
        <v>163</v>
      </c>
      <c r="T174" s="23" t="s">
        <v>164</v>
      </c>
      <c r="U174" s="15" t="s">
        <v>42</v>
      </c>
      <c r="V174" s="15" t="s">
        <v>1284</v>
      </c>
      <c r="W174" s="15" t="s">
        <v>376</v>
      </c>
      <c r="X174" s="15" t="s">
        <v>1290</v>
      </c>
      <c r="Y174" s="15" t="s">
        <v>1285</v>
      </c>
      <c r="Z174" s="15" t="s">
        <v>1462</v>
      </c>
      <c r="AA174" s="15" t="s">
        <v>371</v>
      </c>
      <c r="AB174" s="15" t="s">
        <v>2103</v>
      </c>
      <c r="AC174" s="15">
        <v>0.58333333333333337</v>
      </c>
    </row>
    <row r="175" spans="1:29" ht="20.25" customHeight="1">
      <c r="A175" s="12" t="s">
        <v>336</v>
      </c>
      <c r="B175" s="12" t="s">
        <v>344</v>
      </c>
      <c r="C175" s="12" t="s">
        <v>443</v>
      </c>
      <c r="D175" s="12" t="s">
        <v>1432</v>
      </c>
      <c r="E175" s="13" t="s">
        <v>394</v>
      </c>
      <c r="F175" s="15" t="s">
        <v>345</v>
      </c>
      <c r="G175" s="12">
        <v>120</v>
      </c>
      <c r="H175" s="12" t="s">
        <v>1156</v>
      </c>
      <c r="I175" s="12" t="s">
        <v>1143</v>
      </c>
      <c r="J175" s="12">
        <v>1</v>
      </c>
      <c r="K175" s="15" t="s">
        <v>17</v>
      </c>
      <c r="L175" s="15" t="s">
        <v>376</v>
      </c>
      <c r="M175" s="15" t="s">
        <v>1126</v>
      </c>
      <c r="N175" s="15" t="s">
        <v>1127</v>
      </c>
      <c r="O175" s="16">
        <v>46024</v>
      </c>
      <c r="P175" s="16">
        <v>46387</v>
      </c>
      <c r="Q175" s="16" t="s">
        <v>345</v>
      </c>
      <c r="R175" s="35" t="s">
        <v>1340</v>
      </c>
      <c r="S175" s="24" t="s">
        <v>165</v>
      </c>
      <c r="T175" s="23" t="s">
        <v>166</v>
      </c>
      <c r="U175" s="15" t="s">
        <v>42</v>
      </c>
      <c r="V175" s="15" t="s">
        <v>1283</v>
      </c>
      <c r="W175" s="15" t="s">
        <v>376</v>
      </c>
      <c r="X175" s="15" t="s">
        <v>1290</v>
      </c>
      <c r="Y175" s="15" t="s">
        <v>1285</v>
      </c>
      <c r="Z175" s="15" t="s">
        <v>1462</v>
      </c>
      <c r="AA175" s="15" t="s">
        <v>371</v>
      </c>
      <c r="AB175" s="15" t="s">
        <v>2103</v>
      </c>
      <c r="AC175" s="15">
        <v>0.58333333333333337</v>
      </c>
    </row>
    <row r="176" spans="1:29" ht="20.25" customHeight="1">
      <c r="A176" s="12" t="s">
        <v>337</v>
      </c>
      <c r="B176" s="12" t="s">
        <v>344</v>
      </c>
      <c r="C176" s="12" t="s">
        <v>443</v>
      </c>
      <c r="D176" s="12" t="s">
        <v>1432</v>
      </c>
      <c r="E176" s="13" t="s">
        <v>394</v>
      </c>
      <c r="F176" s="15" t="s">
        <v>345</v>
      </c>
      <c r="G176" s="12">
        <v>20</v>
      </c>
      <c r="H176" s="12" t="s">
        <v>1156</v>
      </c>
      <c r="I176" s="12" t="s">
        <v>1143</v>
      </c>
      <c r="J176" s="12">
        <v>1</v>
      </c>
      <c r="K176" s="15" t="s">
        <v>17</v>
      </c>
      <c r="L176" s="15" t="s">
        <v>376</v>
      </c>
      <c r="M176" s="15" t="s">
        <v>1126</v>
      </c>
      <c r="N176" s="15" t="s">
        <v>1127</v>
      </c>
      <c r="O176" s="16">
        <v>46024</v>
      </c>
      <c r="P176" s="16">
        <v>46387</v>
      </c>
      <c r="Q176" s="16" t="s">
        <v>345</v>
      </c>
      <c r="R176" s="35" t="s">
        <v>1406</v>
      </c>
      <c r="S176" s="24" t="s">
        <v>167</v>
      </c>
      <c r="T176" s="23" t="s">
        <v>168</v>
      </c>
      <c r="U176" s="15" t="s">
        <v>42</v>
      </c>
      <c r="V176" s="15" t="s">
        <v>1284</v>
      </c>
      <c r="W176" s="15" t="s">
        <v>376</v>
      </c>
      <c r="X176" s="15" t="s">
        <v>1290</v>
      </c>
      <c r="Y176" s="15" t="s">
        <v>1285</v>
      </c>
      <c r="Z176" s="15" t="s">
        <v>1462</v>
      </c>
      <c r="AA176" s="15" t="s">
        <v>371</v>
      </c>
      <c r="AB176" s="15" t="s">
        <v>2105</v>
      </c>
      <c r="AC176" s="15">
        <v>0.44791666666666669</v>
      </c>
    </row>
    <row r="177" spans="1:29" ht="20.25" customHeight="1">
      <c r="A177" s="12" t="s">
        <v>338</v>
      </c>
      <c r="B177" s="12" t="s">
        <v>344</v>
      </c>
      <c r="C177" s="12" t="s">
        <v>443</v>
      </c>
      <c r="D177" s="12" t="s">
        <v>1432</v>
      </c>
      <c r="E177" s="13" t="s">
        <v>394</v>
      </c>
      <c r="F177" s="15" t="s">
        <v>345</v>
      </c>
      <c r="G177" s="12">
        <v>15</v>
      </c>
      <c r="H177" s="12" t="s">
        <v>1156</v>
      </c>
      <c r="I177" s="12" t="s">
        <v>1143</v>
      </c>
      <c r="J177" s="12">
        <v>1</v>
      </c>
      <c r="K177" s="15" t="s">
        <v>17</v>
      </c>
      <c r="L177" s="15" t="s">
        <v>376</v>
      </c>
      <c r="M177" s="15" t="s">
        <v>1126</v>
      </c>
      <c r="N177" s="15" t="s">
        <v>1127</v>
      </c>
      <c r="O177" s="16">
        <v>46024</v>
      </c>
      <c r="P177" s="16">
        <v>46387</v>
      </c>
      <c r="Q177" s="16" t="s">
        <v>345</v>
      </c>
      <c r="R177" s="35" t="s">
        <v>1341</v>
      </c>
      <c r="S177" s="24" t="s">
        <v>169</v>
      </c>
      <c r="T177" s="23" t="s">
        <v>170</v>
      </c>
      <c r="U177" s="15" t="s">
        <v>42</v>
      </c>
      <c r="V177" s="15" t="s">
        <v>1284</v>
      </c>
      <c r="W177" s="15" t="s">
        <v>376</v>
      </c>
      <c r="X177" s="15" t="s">
        <v>1290</v>
      </c>
      <c r="Y177" s="15" t="s">
        <v>1285</v>
      </c>
      <c r="Z177" s="15" t="s">
        <v>1462</v>
      </c>
      <c r="AA177" s="15" t="s">
        <v>371</v>
      </c>
      <c r="AB177" s="15" t="s">
        <v>1439</v>
      </c>
      <c r="AC177" s="15">
        <v>0.625</v>
      </c>
    </row>
    <row r="178" spans="1:29" ht="20.25" customHeight="1">
      <c r="A178" s="12" t="s">
        <v>339</v>
      </c>
      <c r="B178" s="12" t="s">
        <v>344</v>
      </c>
      <c r="C178" s="12" t="s">
        <v>443</v>
      </c>
      <c r="D178" s="12" t="s">
        <v>1440</v>
      </c>
      <c r="E178" s="13" t="s">
        <v>394</v>
      </c>
      <c r="F178" s="15" t="s">
        <v>345</v>
      </c>
      <c r="G178" s="12">
        <v>5</v>
      </c>
      <c r="H178" s="12" t="s">
        <v>1156</v>
      </c>
      <c r="I178" s="12" t="s">
        <v>1141</v>
      </c>
      <c r="J178" s="12">
        <v>1</v>
      </c>
      <c r="K178" s="15" t="s">
        <v>17</v>
      </c>
      <c r="L178" s="15" t="s">
        <v>376</v>
      </c>
      <c r="M178" s="15" t="s">
        <v>1126</v>
      </c>
      <c r="N178" s="15" t="s">
        <v>1127</v>
      </c>
      <c r="O178" s="16">
        <v>46024</v>
      </c>
      <c r="P178" s="16">
        <v>46387</v>
      </c>
      <c r="Q178" s="16" t="s">
        <v>345</v>
      </c>
      <c r="R178" s="35" t="s">
        <v>1387</v>
      </c>
      <c r="S178" s="24" t="s">
        <v>171</v>
      </c>
      <c r="T178" s="23" t="s">
        <v>107</v>
      </c>
      <c r="U178" s="15" t="s">
        <v>42</v>
      </c>
      <c r="V178" s="15" t="s">
        <v>1283</v>
      </c>
      <c r="W178" s="15" t="s">
        <v>376</v>
      </c>
      <c r="X178" s="15" t="s">
        <v>1290</v>
      </c>
      <c r="Y178" s="15" t="s">
        <v>1285</v>
      </c>
      <c r="Z178" s="15" t="s">
        <v>1462</v>
      </c>
      <c r="AA178" s="15" t="s">
        <v>371</v>
      </c>
      <c r="AB178" s="15" t="s">
        <v>2103</v>
      </c>
      <c r="AC178" s="15">
        <v>0.4375</v>
      </c>
    </row>
    <row r="179" spans="1:29" ht="20.25" customHeight="1">
      <c r="A179" s="12" t="s">
        <v>340</v>
      </c>
      <c r="B179" s="12" t="s">
        <v>344</v>
      </c>
      <c r="C179" s="12" t="s">
        <v>443</v>
      </c>
      <c r="D179" s="12" t="s">
        <v>1432</v>
      </c>
      <c r="E179" s="13" t="s">
        <v>394</v>
      </c>
      <c r="F179" s="15" t="s">
        <v>345</v>
      </c>
      <c r="G179" s="12">
        <v>480</v>
      </c>
      <c r="H179" s="12" t="s">
        <v>1156</v>
      </c>
      <c r="I179" s="12" t="s">
        <v>1144</v>
      </c>
      <c r="J179" s="12">
        <v>1</v>
      </c>
      <c r="K179" s="15" t="s">
        <v>17</v>
      </c>
      <c r="L179" s="15" t="s">
        <v>376</v>
      </c>
      <c r="M179" s="15" t="s">
        <v>1126</v>
      </c>
      <c r="N179" s="15" t="s">
        <v>1127</v>
      </c>
      <c r="O179" s="16">
        <v>46024</v>
      </c>
      <c r="P179" s="16">
        <v>46387</v>
      </c>
      <c r="Q179" s="16" t="s">
        <v>345</v>
      </c>
      <c r="R179" s="35" t="s">
        <v>1356</v>
      </c>
      <c r="S179" s="24" t="s">
        <v>172</v>
      </c>
      <c r="T179" s="23" t="s">
        <v>168</v>
      </c>
      <c r="U179" s="15" t="s">
        <v>105</v>
      </c>
      <c r="V179" s="15" t="s">
        <v>1284</v>
      </c>
      <c r="W179" s="15" t="s">
        <v>371</v>
      </c>
      <c r="X179" s="15" t="s">
        <v>1290</v>
      </c>
      <c r="Y179" s="15" t="s">
        <v>1285</v>
      </c>
      <c r="Z179" s="15" t="s">
        <v>1462</v>
      </c>
      <c r="AA179" s="15" t="s">
        <v>371</v>
      </c>
      <c r="AB179" s="15" t="s">
        <v>1590</v>
      </c>
      <c r="AC179" s="15">
        <v>0.375</v>
      </c>
    </row>
    <row r="180" spans="1:29" ht="20.25" customHeight="1">
      <c r="A180" s="12" t="s">
        <v>341</v>
      </c>
      <c r="B180" s="12" t="s">
        <v>344</v>
      </c>
      <c r="C180" s="12" t="s">
        <v>443</v>
      </c>
      <c r="D180" s="12" t="s">
        <v>1432</v>
      </c>
      <c r="E180" s="13" t="s">
        <v>394</v>
      </c>
      <c r="F180" s="15" t="s">
        <v>345</v>
      </c>
      <c r="G180" s="12">
        <v>5</v>
      </c>
      <c r="H180" s="12" t="s">
        <v>1331</v>
      </c>
      <c r="I180" s="12" t="s">
        <v>1122</v>
      </c>
      <c r="J180" s="12">
        <v>1</v>
      </c>
      <c r="K180" s="15" t="s">
        <v>17</v>
      </c>
      <c r="L180" s="15" t="s">
        <v>376</v>
      </c>
      <c r="M180" s="15" t="s">
        <v>1126</v>
      </c>
      <c r="N180" s="15" t="s">
        <v>1127</v>
      </c>
      <c r="O180" s="16">
        <v>46024</v>
      </c>
      <c r="P180" s="16">
        <v>46387</v>
      </c>
      <c r="Q180" s="16" t="s">
        <v>345</v>
      </c>
      <c r="R180" s="35" t="s">
        <v>1259</v>
      </c>
      <c r="S180" s="24" t="s">
        <v>173</v>
      </c>
      <c r="T180" s="23" t="s">
        <v>1325</v>
      </c>
      <c r="U180" s="15" t="s">
        <v>42</v>
      </c>
      <c r="V180" s="15" t="s">
        <v>1284</v>
      </c>
      <c r="W180" s="15" t="s">
        <v>376</v>
      </c>
      <c r="X180" s="15" t="s">
        <v>1290</v>
      </c>
      <c r="Y180" s="15" t="s">
        <v>1285</v>
      </c>
      <c r="Z180" s="15" t="s">
        <v>1462</v>
      </c>
      <c r="AA180" s="15" t="s">
        <v>371</v>
      </c>
      <c r="AB180" s="15" t="s">
        <v>2103</v>
      </c>
      <c r="AC180" s="15">
        <v>0.625</v>
      </c>
    </row>
    <row r="181" spans="1:29" ht="20.25" customHeight="1">
      <c r="A181" s="12" t="s">
        <v>342</v>
      </c>
      <c r="B181" s="12" t="s">
        <v>344</v>
      </c>
      <c r="C181" s="12" t="s">
        <v>443</v>
      </c>
      <c r="D181" s="12" t="s">
        <v>1432</v>
      </c>
      <c r="E181" s="13" t="s">
        <v>394</v>
      </c>
      <c r="F181" s="15" t="s">
        <v>345</v>
      </c>
      <c r="G181" s="12">
        <v>50</v>
      </c>
      <c r="H181" s="12" t="s">
        <v>1158</v>
      </c>
      <c r="I181" s="12" t="s">
        <v>1148</v>
      </c>
      <c r="J181" s="12">
        <v>1</v>
      </c>
      <c r="K181" s="15" t="s">
        <v>17</v>
      </c>
      <c r="L181" s="15" t="s">
        <v>376</v>
      </c>
      <c r="M181" s="15" t="s">
        <v>1126</v>
      </c>
      <c r="N181" s="15" t="s">
        <v>1127</v>
      </c>
      <c r="O181" s="16">
        <v>46024</v>
      </c>
      <c r="P181" s="16">
        <v>46387</v>
      </c>
      <c r="Q181" s="16" t="s">
        <v>345</v>
      </c>
      <c r="R181" s="35" t="s">
        <v>1260</v>
      </c>
      <c r="S181" s="24" t="s">
        <v>174</v>
      </c>
      <c r="T181" s="23" t="s">
        <v>168</v>
      </c>
      <c r="U181" s="15" t="s">
        <v>42</v>
      </c>
      <c r="V181" s="15" t="s">
        <v>1284</v>
      </c>
      <c r="W181" s="15" t="s">
        <v>376</v>
      </c>
      <c r="X181" s="15" t="s">
        <v>1290</v>
      </c>
      <c r="Y181" s="15" t="s">
        <v>1285</v>
      </c>
      <c r="Z181" s="15" t="s">
        <v>1462</v>
      </c>
      <c r="AA181" s="15" t="s">
        <v>371</v>
      </c>
      <c r="AB181" s="15" t="s">
        <v>2103</v>
      </c>
      <c r="AC181" s="15">
        <v>0.625</v>
      </c>
    </row>
    <row r="182" spans="1:29" ht="20.25" customHeight="1">
      <c r="A182" s="12" t="s">
        <v>343</v>
      </c>
      <c r="B182" s="12" t="s">
        <v>344</v>
      </c>
      <c r="C182" s="12" t="s">
        <v>443</v>
      </c>
      <c r="D182" s="12" t="s">
        <v>1439</v>
      </c>
      <c r="E182" s="13" t="s">
        <v>394</v>
      </c>
      <c r="F182" s="15" t="s">
        <v>345</v>
      </c>
      <c r="G182" s="12">
        <v>5</v>
      </c>
      <c r="H182" s="12" t="s">
        <v>1156</v>
      </c>
      <c r="I182" s="12" t="s">
        <v>1141</v>
      </c>
      <c r="J182" s="12">
        <v>1</v>
      </c>
      <c r="K182" s="15" t="s">
        <v>17</v>
      </c>
      <c r="L182" s="15" t="s">
        <v>376</v>
      </c>
      <c r="M182" s="15" t="s">
        <v>1126</v>
      </c>
      <c r="N182" s="15" t="s">
        <v>1127</v>
      </c>
      <c r="O182" s="16">
        <v>46024</v>
      </c>
      <c r="P182" s="16">
        <v>46387</v>
      </c>
      <c r="Q182" s="16" t="s">
        <v>345</v>
      </c>
      <c r="R182" s="35" t="s">
        <v>1261</v>
      </c>
      <c r="S182" s="24" t="s">
        <v>175</v>
      </c>
      <c r="T182" s="23" t="s">
        <v>107</v>
      </c>
      <c r="U182" s="15" t="s">
        <v>42</v>
      </c>
      <c r="V182" s="15" t="s">
        <v>1283</v>
      </c>
      <c r="W182" s="15" t="s">
        <v>376</v>
      </c>
      <c r="X182" s="15" t="s">
        <v>1290</v>
      </c>
      <c r="Y182" s="15" t="s">
        <v>1285</v>
      </c>
      <c r="Z182" s="15" t="s">
        <v>1462</v>
      </c>
      <c r="AA182" s="15" t="s">
        <v>371</v>
      </c>
      <c r="AB182" s="15" t="s">
        <v>2103</v>
      </c>
      <c r="AC182" s="15">
        <v>0.44791666666666669</v>
      </c>
    </row>
    <row r="183" spans="1:29" ht="20.25" customHeight="1">
      <c r="A183" s="12" t="s">
        <v>4695</v>
      </c>
      <c r="B183" s="12" t="s">
        <v>344</v>
      </c>
      <c r="C183" s="12" t="s">
        <v>443</v>
      </c>
      <c r="D183" s="12" t="s">
        <v>1442</v>
      </c>
      <c r="E183" s="13" t="s">
        <v>394</v>
      </c>
      <c r="F183" s="15" t="s">
        <v>345</v>
      </c>
      <c r="G183" s="12">
        <v>120</v>
      </c>
      <c r="H183" s="12" t="s">
        <v>1158</v>
      </c>
      <c r="I183" s="12" t="s">
        <v>1153</v>
      </c>
      <c r="J183" s="12">
        <v>1</v>
      </c>
      <c r="K183" s="15" t="s">
        <v>17</v>
      </c>
      <c r="L183" s="15" t="s">
        <v>376</v>
      </c>
      <c r="M183" s="15" t="s">
        <v>1126</v>
      </c>
      <c r="N183" s="15" t="s">
        <v>1127</v>
      </c>
      <c r="O183" s="16">
        <v>46024</v>
      </c>
      <c r="P183" s="16">
        <v>46387</v>
      </c>
      <c r="Q183" s="16" t="s">
        <v>345</v>
      </c>
      <c r="R183" s="35" t="s">
        <v>1453</v>
      </c>
      <c r="S183" s="24" t="s">
        <v>126</v>
      </c>
      <c r="T183" s="23" t="s">
        <v>127</v>
      </c>
      <c r="U183" s="15" t="s">
        <v>42</v>
      </c>
      <c r="V183" s="15" t="s">
        <v>1284</v>
      </c>
      <c r="W183" s="15" t="s">
        <v>376</v>
      </c>
      <c r="X183" s="15" t="s">
        <v>1290</v>
      </c>
      <c r="Y183" s="15" t="s">
        <v>1285</v>
      </c>
      <c r="Z183" s="15" t="s">
        <v>1462</v>
      </c>
      <c r="AA183" s="15" t="s">
        <v>371</v>
      </c>
      <c r="AB183" s="15" t="s">
        <v>1439</v>
      </c>
      <c r="AC183" s="15">
        <v>0.39583333333333331</v>
      </c>
    </row>
    <row r="188" spans="1:29" ht="20.25" customHeight="1">
      <c r="R188" s="15"/>
      <c r="S188" s="15"/>
    </row>
    <row r="189" spans="1:29" ht="20.25" customHeight="1">
      <c r="R189" s="15"/>
      <c r="S189" s="15"/>
    </row>
    <row r="190" spans="1:29" ht="20.25" customHeight="1">
      <c r="R190" s="15"/>
      <c r="S190" s="15"/>
    </row>
    <row r="191" spans="1:29" ht="20.25" customHeight="1">
      <c r="R191" s="15"/>
      <c r="S191" s="15"/>
    </row>
    <row r="192" spans="1:29" ht="20.25" customHeight="1">
      <c r="R192" s="15"/>
      <c r="S192" s="15"/>
    </row>
    <row r="193" spans="18:19" ht="20.25" customHeight="1">
      <c r="R193" s="15"/>
      <c r="S193" s="15"/>
    </row>
    <row r="194" spans="18:19" ht="20.25" customHeight="1">
      <c r="R194" s="15"/>
      <c r="S194" s="15"/>
    </row>
    <row r="195" spans="18:19" ht="20.25" customHeight="1">
      <c r="R195" s="15"/>
      <c r="S195" s="15"/>
    </row>
    <row r="196" spans="18:19" ht="20.25" customHeight="1">
      <c r="R196" s="15"/>
      <c r="S196" s="15"/>
    </row>
    <row r="197" spans="18:19" ht="20.25" customHeight="1">
      <c r="R197" s="15"/>
      <c r="S197" s="15"/>
    </row>
  </sheetData>
  <phoneticPr fontId="7" type="noConversion"/>
  <conditionalFormatting sqref="A2:A183">
    <cfRule type="duplicateValues" dxfId="176" priority="1"/>
  </conditionalFormatting>
  <pageMargins left="0.11811023622047245" right="0.11811023622047245" top="0.15748031496062992" bottom="0.15748031496062992" header="0.11811023622047245" footer="0.11811023622047245"/>
  <pageSetup scale="72" fitToHeight="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B90F8EAF-BC52-4858-95CF-D54DC4FB5061}">
          <x14:formula1>
            <xm:f>CFG_Sistema!$N$2:$N$5</xm:f>
          </x14:formula1>
          <xm:sqref>W23</xm:sqref>
        </x14:dataValidation>
        <x14:dataValidation type="list" allowBlank="1" showInputMessage="1" showErrorMessage="1" xr:uid="{B94AFC3D-8B94-4FF0-88B0-6024AADAFB34}">
          <x14:formula1>
            <xm:f>CFG_Sistema!$M$2:$M$3</xm:f>
          </x14:formula1>
          <xm:sqref>W2:W22 V23 W24:W183</xm:sqref>
        </x14:dataValidation>
        <x14:dataValidation type="list" allowBlank="1" showInputMessage="1" showErrorMessage="1" xr:uid="{B022B10D-56D1-4C22-93CC-4F4F6799CD80}">
          <x14:formula1>
            <xm:f>CFG_Sistema!$L$2:$L$5</xm:f>
          </x14:formula1>
          <xm:sqref>V2:V22 U23 V24:V183</xm:sqref>
        </x14:dataValidation>
        <x14:dataValidation type="list" allowBlank="1" showInputMessage="1" showErrorMessage="1" xr:uid="{129D3B6A-6DE5-4599-97AB-21F338495E04}">
          <x14:formula1>
            <xm:f>CFG_Sistema!$O$2:$O$4</xm:f>
          </x14:formula1>
          <xm:sqref>Q2:Q22 P23 Q24:Q183</xm:sqref>
        </x14:dataValidation>
        <x14:dataValidation type="list" allowBlank="1" showInputMessage="1" showErrorMessage="1" xr:uid="{F1670026-8749-47A9-96D2-42BA906B52B5}">
          <x14:formula1>
            <xm:f>CFG_Sistema!$P$1:$P$11</xm:f>
          </x14:formula1>
          <xm:sqref>H2:H183</xm:sqref>
        </x14:dataValidation>
        <x14:dataValidation type="list" allowBlank="1" showInputMessage="1" showErrorMessage="1" xr:uid="{65212DAF-567F-441F-824E-C42F2B3C32B3}">
          <x14:formula1>
            <xm:f>CFG_Sistema!$N$2:$N$7</xm:f>
          </x14:formula1>
          <xm:sqref>X2:X183</xm:sqref>
        </x14:dataValidation>
        <x14:dataValidation type="list" allowBlank="1" showInputMessage="1" showErrorMessage="1" xr:uid="{8F457D3B-248C-4B49-9B73-489413E98087}">
          <x14:formula1>
            <xm:f>CFG_Sistema!$Q$1:$Q$5</xm:f>
          </x14:formula1>
          <xm:sqref>K2:K183</xm:sqref>
        </x14:dataValidation>
        <x14:dataValidation type="list" allowBlank="1" showInputMessage="1" showErrorMessage="1" xr:uid="{381BF3E1-9B8B-4567-B7C9-F9BAAE41D105}">
          <x14:formula1>
            <xm:f>CFG_Sistema!$S$2:$S$6</xm:f>
          </x14:formula1>
          <xm:sqref>Y2:Y183</xm:sqref>
        </x14:dataValidation>
        <x14:dataValidation type="list" allowBlank="1" showInputMessage="1" showErrorMessage="1" xr:uid="{1D789EFD-6C17-4C74-BC3F-FB24C1DEFD4A}">
          <x14:formula1>
            <xm:f>CFG_Sistema!$Z$2:$Z$8</xm:f>
          </x14:formula1>
          <xm:sqref>E2:E183</xm:sqref>
        </x14:dataValidation>
        <x14:dataValidation type="list" allowBlank="1" showInputMessage="1" showErrorMessage="1" xr:uid="{F38FAF3F-5F1F-4EB0-8652-E35C5EBD67B1}">
          <x14:formula1>
            <xm:f>CFG_Sistema!$X$2:$X$6</xm:f>
          </x14:formula1>
          <xm:sqref>Z2:Z183</xm:sqref>
        </x14:dataValidation>
        <x14:dataValidation type="list" allowBlank="1" showInputMessage="1" showErrorMessage="1" xr:uid="{EDF2B321-6F85-426C-8393-745BEF70AC7D}">
          <x14:formula1>
            <xm:f>CFG_Sistema!$V$2:$V$3</xm:f>
          </x14:formula1>
          <xm:sqref>AA2:AA183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75F0-0294-452F-B67D-F8E0995ED473}">
  <sheetPr codeName="Hoja23"/>
  <dimension ref="A1:AE1434"/>
  <sheetViews>
    <sheetView workbookViewId="0">
      <selection activeCell="E23" sqref="E23"/>
    </sheetView>
  </sheetViews>
  <sheetFormatPr baseColWidth="10" defaultRowHeight="13.5"/>
  <cols>
    <col min="1" max="1" width="27.3125" bestFit="1" customWidth="1"/>
    <col min="2" max="2" width="37.4375" bestFit="1" customWidth="1"/>
    <col min="3" max="3" width="13.125" bestFit="1" customWidth="1"/>
    <col min="4" max="4" width="14.125" bestFit="1" customWidth="1"/>
    <col min="5" max="5" width="14.3125" bestFit="1" customWidth="1"/>
    <col min="6" max="6" width="15.6875" bestFit="1" customWidth="1"/>
    <col min="7" max="7" width="12.4375" bestFit="1" customWidth="1"/>
    <col min="8" max="8" width="13.125" bestFit="1" customWidth="1"/>
    <col min="9" max="9" width="16.875" bestFit="1" customWidth="1"/>
    <col min="10" max="10" width="6.6875" bestFit="1" customWidth="1"/>
    <col min="11" max="11" width="7.3125" bestFit="1" customWidth="1"/>
    <col min="12" max="12" width="7" bestFit="1" customWidth="1"/>
    <col min="13" max="13" width="13.125" bestFit="1" customWidth="1"/>
    <col min="14" max="14" width="11.875" bestFit="1" customWidth="1"/>
    <col min="15" max="15" width="14.6875" bestFit="1" customWidth="1"/>
    <col min="16" max="16" width="12.6875" bestFit="1" customWidth="1"/>
    <col min="17" max="17" width="14.6875" bestFit="1" customWidth="1"/>
    <col min="18" max="18" width="17" bestFit="1" customWidth="1"/>
    <col min="19" max="19" width="12" bestFit="1" customWidth="1"/>
    <col min="20" max="20" width="14.6875" bestFit="1" customWidth="1"/>
    <col min="21" max="21" width="16.5625" bestFit="1" customWidth="1"/>
    <col min="22" max="22" width="8.4375" bestFit="1" customWidth="1"/>
    <col min="23" max="23" width="81.125" bestFit="1" customWidth="1"/>
    <col min="24" max="24" width="10.4375" bestFit="1" customWidth="1"/>
    <col min="25" max="27" width="8.5625" bestFit="1" customWidth="1"/>
    <col min="28" max="28" width="8.3125" bestFit="1" customWidth="1"/>
    <col min="29" max="29" width="8.125" bestFit="1" customWidth="1"/>
    <col min="30" max="30" width="8.5625" bestFit="1" customWidth="1"/>
    <col min="31" max="31" width="9.5625" bestFit="1" customWidth="1"/>
  </cols>
  <sheetData>
    <row r="1" spans="1:31">
      <c r="A1" t="s">
        <v>647</v>
      </c>
      <c r="B1" t="s">
        <v>13</v>
      </c>
      <c r="C1" t="s">
        <v>397</v>
      </c>
      <c r="D1" t="s">
        <v>648</v>
      </c>
      <c r="E1" t="s">
        <v>649</v>
      </c>
      <c r="F1" t="s">
        <v>650</v>
      </c>
      <c r="G1" t="s">
        <v>401</v>
      </c>
      <c r="H1" t="s">
        <v>651</v>
      </c>
      <c r="I1" t="s">
        <v>652</v>
      </c>
      <c r="J1" t="s">
        <v>378</v>
      </c>
      <c r="K1" t="s">
        <v>653</v>
      </c>
      <c r="L1" t="s">
        <v>1</v>
      </c>
      <c r="M1" t="s">
        <v>654</v>
      </c>
      <c r="N1" t="s">
        <v>655</v>
      </c>
      <c r="O1" t="s">
        <v>656</v>
      </c>
      <c r="P1" t="s">
        <v>402</v>
      </c>
      <c r="Q1" t="s">
        <v>657</v>
      </c>
      <c r="R1" t="s">
        <v>658</v>
      </c>
      <c r="S1" t="s">
        <v>659</v>
      </c>
      <c r="T1" t="s">
        <v>660</v>
      </c>
      <c r="U1" t="s">
        <v>661</v>
      </c>
      <c r="V1" t="s">
        <v>21</v>
      </c>
      <c r="W1" t="s">
        <v>662</v>
      </c>
      <c r="X1" t="s">
        <v>639</v>
      </c>
      <c r="Y1" t="s">
        <v>640</v>
      </c>
      <c r="Z1" t="s">
        <v>641</v>
      </c>
      <c r="AA1" t="s">
        <v>642</v>
      </c>
      <c r="AB1" t="s">
        <v>643</v>
      </c>
      <c r="AC1" t="s">
        <v>644</v>
      </c>
      <c r="AD1" t="s">
        <v>645</v>
      </c>
      <c r="AE1" t="s">
        <v>646</v>
      </c>
    </row>
    <row r="2" spans="1:31">
      <c r="A2" t="s">
        <v>663</v>
      </c>
      <c r="B2" t="s">
        <v>390</v>
      </c>
      <c r="C2">
        <v>65</v>
      </c>
      <c r="D2">
        <v>3120</v>
      </c>
      <c r="E2">
        <v>3270</v>
      </c>
      <c r="F2">
        <v>0</v>
      </c>
      <c r="G2">
        <v>400</v>
      </c>
      <c r="H2">
        <v>0</v>
      </c>
      <c r="I2" t="s">
        <v>664</v>
      </c>
      <c r="J2">
        <v>2023</v>
      </c>
      <c r="K2">
        <v>17</v>
      </c>
      <c r="L2">
        <v>4</v>
      </c>
      <c r="M2">
        <v>48</v>
      </c>
      <c r="N2">
        <v>0</v>
      </c>
      <c r="O2">
        <v>0</v>
      </c>
      <c r="Q2">
        <v>0</v>
      </c>
      <c r="R2">
        <v>150</v>
      </c>
      <c r="S2">
        <v>3670</v>
      </c>
      <c r="U2">
        <v>0</v>
      </c>
      <c r="V2">
        <v>0</v>
      </c>
      <c r="W2" t="s">
        <v>665</v>
      </c>
      <c r="X2">
        <v>0.25</v>
      </c>
      <c r="Y2">
        <v>1</v>
      </c>
      <c r="Z2">
        <v>1</v>
      </c>
      <c r="AA2">
        <v>0</v>
      </c>
      <c r="AB2">
        <v>1</v>
      </c>
      <c r="AC2">
        <v>1</v>
      </c>
      <c r="AD2">
        <v>1</v>
      </c>
      <c r="AE2">
        <v>0.25</v>
      </c>
    </row>
    <row r="3" spans="1:31">
      <c r="A3" t="s">
        <v>663</v>
      </c>
      <c r="B3" t="s">
        <v>470</v>
      </c>
      <c r="C3">
        <v>34.375</v>
      </c>
      <c r="D3">
        <v>1615.625</v>
      </c>
      <c r="E3">
        <v>1665.625</v>
      </c>
      <c r="F3">
        <v>0</v>
      </c>
      <c r="G3">
        <v>100</v>
      </c>
      <c r="H3">
        <v>0</v>
      </c>
      <c r="I3" t="s">
        <v>664</v>
      </c>
      <c r="J3">
        <v>2023</v>
      </c>
      <c r="K3">
        <v>17</v>
      </c>
      <c r="L3">
        <v>4</v>
      </c>
      <c r="M3">
        <v>47</v>
      </c>
      <c r="N3">
        <v>0</v>
      </c>
      <c r="O3">
        <v>0</v>
      </c>
      <c r="Q3">
        <v>0</v>
      </c>
      <c r="R3">
        <v>50</v>
      </c>
      <c r="S3">
        <v>1765.625</v>
      </c>
      <c r="U3">
        <v>0</v>
      </c>
      <c r="V3">
        <v>0</v>
      </c>
      <c r="W3" t="s">
        <v>666</v>
      </c>
    </row>
    <row r="4" spans="1:31">
      <c r="A4" t="s">
        <v>663</v>
      </c>
      <c r="B4" t="s">
        <v>475</v>
      </c>
      <c r="C4">
        <v>34.375</v>
      </c>
      <c r="D4">
        <v>1650</v>
      </c>
      <c r="E4">
        <v>1800</v>
      </c>
      <c r="F4">
        <v>0</v>
      </c>
      <c r="G4">
        <v>0</v>
      </c>
      <c r="H4">
        <v>0</v>
      </c>
      <c r="I4" t="s">
        <v>664</v>
      </c>
      <c r="J4">
        <v>2023</v>
      </c>
      <c r="K4">
        <v>17</v>
      </c>
      <c r="L4">
        <v>4</v>
      </c>
      <c r="M4">
        <v>48</v>
      </c>
      <c r="N4">
        <v>0</v>
      </c>
      <c r="O4">
        <v>0</v>
      </c>
      <c r="Q4">
        <v>0</v>
      </c>
      <c r="R4">
        <v>150</v>
      </c>
      <c r="S4">
        <v>1800</v>
      </c>
      <c r="U4">
        <v>0</v>
      </c>
      <c r="V4">
        <v>0</v>
      </c>
      <c r="W4" t="s">
        <v>665</v>
      </c>
    </row>
    <row r="5" spans="1:31">
      <c r="A5" t="s">
        <v>452</v>
      </c>
      <c r="B5" t="s">
        <v>448</v>
      </c>
      <c r="C5">
        <v>22.291666666666668</v>
      </c>
      <c r="D5">
        <v>1070</v>
      </c>
      <c r="E5">
        <v>1070</v>
      </c>
      <c r="F5">
        <v>0</v>
      </c>
      <c r="G5">
        <v>200</v>
      </c>
      <c r="H5">
        <v>0</v>
      </c>
      <c r="I5" t="s">
        <v>664</v>
      </c>
      <c r="J5">
        <v>2023</v>
      </c>
      <c r="K5">
        <v>17</v>
      </c>
      <c r="L5">
        <v>4</v>
      </c>
      <c r="M5">
        <v>48</v>
      </c>
      <c r="N5">
        <v>0</v>
      </c>
      <c r="O5">
        <v>0</v>
      </c>
      <c r="Q5">
        <v>0</v>
      </c>
      <c r="S5">
        <v>1270</v>
      </c>
      <c r="U5">
        <v>0</v>
      </c>
      <c r="V5">
        <v>0</v>
      </c>
      <c r="W5" t="s">
        <v>667</v>
      </c>
    </row>
    <row r="6" spans="1:31">
      <c r="A6" t="s">
        <v>393</v>
      </c>
      <c r="B6" t="s">
        <v>460</v>
      </c>
      <c r="C6">
        <v>68.75</v>
      </c>
      <c r="D6">
        <v>3300</v>
      </c>
      <c r="E6">
        <v>3300</v>
      </c>
      <c r="F6">
        <v>0</v>
      </c>
      <c r="G6">
        <v>0</v>
      </c>
      <c r="H6">
        <v>0</v>
      </c>
      <c r="I6" t="s">
        <v>664</v>
      </c>
      <c r="J6">
        <v>2023</v>
      </c>
      <c r="K6">
        <v>17</v>
      </c>
      <c r="L6">
        <v>4</v>
      </c>
      <c r="M6">
        <v>48</v>
      </c>
      <c r="N6">
        <v>0</v>
      </c>
      <c r="O6">
        <v>0</v>
      </c>
      <c r="Q6">
        <v>0</v>
      </c>
      <c r="S6">
        <v>3300</v>
      </c>
      <c r="U6">
        <v>0</v>
      </c>
      <c r="V6">
        <v>0</v>
      </c>
      <c r="W6" t="s">
        <v>667</v>
      </c>
    </row>
    <row r="7" spans="1:31">
      <c r="A7" t="s">
        <v>393</v>
      </c>
      <c r="B7" t="s">
        <v>466</v>
      </c>
      <c r="C7">
        <v>68.75</v>
      </c>
      <c r="D7">
        <v>3300</v>
      </c>
      <c r="E7">
        <v>3300</v>
      </c>
      <c r="F7">
        <v>0</v>
      </c>
      <c r="G7">
        <v>0</v>
      </c>
      <c r="H7">
        <v>0</v>
      </c>
      <c r="I7" t="s">
        <v>664</v>
      </c>
      <c r="J7">
        <v>2023</v>
      </c>
      <c r="K7">
        <v>17</v>
      </c>
      <c r="L7">
        <v>4</v>
      </c>
      <c r="M7">
        <v>48</v>
      </c>
      <c r="N7">
        <v>0</v>
      </c>
      <c r="O7">
        <v>0</v>
      </c>
      <c r="Q7">
        <v>0</v>
      </c>
      <c r="S7">
        <v>3300</v>
      </c>
      <c r="U7">
        <v>0</v>
      </c>
      <c r="V7">
        <v>0</v>
      </c>
      <c r="W7" t="s">
        <v>667</v>
      </c>
    </row>
    <row r="8" spans="1:31">
      <c r="A8" t="s">
        <v>663</v>
      </c>
      <c r="B8" t="s">
        <v>390</v>
      </c>
      <c r="C8">
        <v>65</v>
      </c>
      <c r="D8">
        <v>3120</v>
      </c>
      <c r="E8">
        <v>3380</v>
      </c>
      <c r="F8">
        <v>260</v>
      </c>
      <c r="G8">
        <v>400</v>
      </c>
      <c r="H8">
        <v>0</v>
      </c>
      <c r="I8" t="s">
        <v>664</v>
      </c>
      <c r="J8">
        <v>2023</v>
      </c>
      <c r="K8">
        <v>18</v>
      </c>
      <c r="L8">
        <v>5</v>
      </c>
      <c r="M8">
        <v>48</v>
      </c>
      <c r="N8">
        <v>4</v>
      </c>
      <c r="O8">
        <v>0</v>
      </c>
      <c r="Q8">
        <v>0</v>
      </c>
      <c r="S8">
        <v>3780</v>
      </c>
      <c r="U8">
        <v>0</v>
      </c>
      <c r="V8">
        <v>0</v>
      </c>
      <c r="W8" t="s">
        <v>667</v>
      </c>
    </row>
    <row r="9" spans="1:31">
      <c r="A9" t="s">
        <v>663</v>
      </c>
      <c r="B9" t="s">
        <v>470</v>
      </c>
      <c r="C9">
        <v>34.375</v>
      </c>
      <c r="D9">
        <v>1650</v>
      </c>
      <c r="E9">
        <v>2391.5178571428569</v>
      </c>
      <c r="F9">
        <v>34.375</v>
      </c>
      <c r="G9">
        <v>100</v>
      </c>
      <c r="H9">
        <v>0</v>
      </c>
      <c r="I9" t="s">
        <v>664</v>
      </c>
      <c r="J9">
        <v>2023</v>
      </c>
      <c r="K9">
        <v>18</v>
      </c>
      <c r="L9">
        <v>5</v>
      </c>
      <c r="M9">
        <v>48</v>
      </c>
      <c r="N9">
        <v>1</v>
      </c>
      <c r="O9">
        <v>1</v>
      </c>
      <c r="Q9">
        <v>707.14285714285711</v>
      </c>
      <c r="S9">
        <v>2491.5178571428569</v>
      </c>
      <c r="U9">
        <v>0</v>
      </c>
      <c r="V9">
        <v>0</v>
      </c>
      <c r="W9" t="s">
        <v>667</v>
      </c>
    </row>
    <row r="10" spans="1:31">
      <c r="A10" t="s">
        <v>663</v>
      </c>
      <c r="B10" t="s">
        <v>475</v>
      </c>
      <c r="C10">
        <v>34.375</v>
      </c>
      <c r="D10">
        <v>1650</v>
      </c>
      <c r="E10">
        <v>2494.6428571428569</v>
      </c>
      <c r="F10">
        <v>137.5</v>
      </c>
      <c r="G10">
        <v>0</v>
      </c>
      <c r="H10">
        <v>0</v>
      </c>
      <c r="I10" t="s">
        <v>664</v>
      </c>
      <c r="J10">
        <v>2023</v>
      </c>
      <c r="K10">
        <v>18</v>
      </c>
      <c r="L10">
        <v>5</v>
      </c>
      <c r="M10">
        <v>48</v>
      </c>
      <c r="N10">
        <v>4</v>
      </c>
      <c r="O10">
        <v>1</v>
      </c>
      <c r="Q10">
        <v>707.14285714285711</v>
      </c>
      <c r="S10">
        <v>2494.6428571428569</v>
      </c>
      <c r="U10">
        <v>0</v>
      </c>
      <c r="V10">
        <v>0</v>
      </c>
      <c r="W10" t="s">
        <v>667</v>
      </c>
    </row>
    <row r="11" spans="1:31">
      <c r="A11" t="s">
        <v>452</v>
      </c>
      <c r="B11" t="s">
        <v>448</v>
      </c>
      <c r="C11">
        <v>22.291666666666668</v>
      </c>
      <c r="D11">
        <v>1070</v>
      </c>
      <c r="E11">
        <v>1270</v>
      </c>
      <c r="F11">
        <v>0</v>
      </c>
      <c r="G11">
        <v>200</v>
      </c>
      <c r="H11">
        <v>0</v>
      </c>
      <c r="I11" t="s">
        <v>664</v>
      </c>
      <c r="J11">
        <v>2023</v>
      </c>
      <c r="K11">
        <v>18</v>
      </c>
      <c r="L11">
        <v>5</v>
      </c>
      <c r="M11">
        <v>48</v>
      </c>
      <c r="N11">
        <v>0</v>
      </c>
      <c r="O11">
        <v>0</v>
      </c>
      <c r="Q11">
        <v>0</v>
      </c>
      <c r="R11">
        <v>200</v>
      </c>
      <c r="S11">
        <v>1470</v>
      </c>
      <c r="U11">
        <v>0</v>
      </c>
      <c r="V11">
        <v>0</v>
      </c>
      <c r="W11" t="s">
        <v>668</v>
      </c>
    </row>
    <row r="12" spans="1:31">
      <c r="A12" t="s">
        <v>393</v>
      </c>
      <c r="B12" t="s">
        <v>460</v>
      </c>
      <c r="C12">
        <v>68.75</v>
      </c>
      <c r="D12">
        <v>3300</v>
      </c>
      <c r="E12">
        <v>3300</v>
      </c>
      <c r="F12">
        <v>0</v>
      </c>
      <c r="G12">
        <v>0</v>
      </c>
      <c r="H12">
        <v>0</v>
      </c>
      <c r="I12" t="s">
        <v>664</v>
      </c>
      <c r="J12">
        <v>2023</v>
      </c>
      <c r="K12">
        <v>18</v>
      </c>
      <c r="L12">
        <v>5</v>
      </c>
      <c r="M12">
        <v>48</v>
      </c>
      <c r="N12">
        <v>0</v>
      </c>
      <c r="O12">
        <v>0</v>
      </c>
      <c r="Q12">
        <v>0</v>
      </c>
      <c r="S12">
        <v>3300</v>
      </c>
      <c r="U12">
        <v>0</v>
      </c>
      <c r="V12">
        <v>0</v>
      </c>
      <c r="W12" t="s">
        <v>667</v>
      </c>
    </row>
    <row r="13" spans="1:31">
      <c r="A13" t="s">
        <v>393</v>
      </c>
      <c r="B13" t="s">
        <v>466</v>
      </c>
      <c r="C13">
        <v>68.75</v>
      </c>
      <c r="D13">
        <v>3300</v>
      </c>
      <c r="E13">
        <v>3300</v>
      </c>
      <c r="F13">
        <v>0</v>
      </c>
      <c r="G13">
        <v>0</v>
      </c>
      <c r="H13">
        <v>0</v>
      </c>
      <c r="I13" t="s">
        <v>664</v>
      </c>
      <c r="J13">
        <v>2023</v>
      </c>
      <c r="K13">
        <v>18</v>
      </c>
      <c r="L13">
        <v>5</v>
      </c>
      <c r="M13">
        <v>48</v>
      </c>
      <c r="N13">
        <v>0</v>
      </c>
      <c r="O13">
        <v>0</v>
      </c>
      <c r="Q13">
        <v>0</v>
      </c>
      <c r="S13">
        <v>3300</v>
      </c>
      <c r="U13">
        <v>0</v>
      </c>
      <c r="V13">
        <v>0</v>
      </c>
      <c r="W13" t="s">
        <v>667</v>
      </c>
    </row>
    <row r="14" spans="1:31">
      <c r="A14" t="s">
        <v>663</v>
      </c>
      <c r="B14" t="s">
        <v>390</v>
      </c>
      <c r="C14">
        <v>65</v>
      </c>
      <c r="D14">
        <v>3120</v>
      </c>
      <c r="E14">
        <v>3575</v>
      </c>
      <c r="F14">
        <v>455</v>
      </c>
      <c r="G14">
        <v>400</v>
      </c>
      <c r="H14">
        <v>0</v>
      </c>
      <c r="I14" t="s">
        <v>664</v>
      </c>
      <c r="J14">
        <v>2023</v>
      </c>
      <c r="K14">
        <v>19</v>
      </c>
      <c r="L14">
        <v>5</v>
      </c>
      <c r="M14">
        <v>48</v>
      </c>
      <c r="N14">
        <v>7</v>
      </c>
      <c r="O14">
        <v>0</v>
      </c>
      <c r="Q14">
        <v>0</v>
      </c>
      <c r="S14">
        <v>3975</v>
      </c>
      <c r="U14">
        <v>0</v>
      </c>
      <c r="V14">
        <v>0</v>
      </c>
      <c r="W14" t="s">
        <v>667</v>
      </c>
    </row>
    <row r="15" spans="1:31">
      <c r="A15" t="s">
        <v>663</v>
      </c>
      <c r="B15" t="s">
        <v>470</v>
      </c>
      <c r="C15">
        <v>34.375</v>
      </c>
      <c r="D15">
        <v>1650</v>
      </c>
      <c r="E15">
        <v>1650</v>
      </c>
      <c r="F15">
        <v>0</v>
      </c>
      <c r="G15">
        <v>100</v>
      </c>
      <c r="H15">
        <v>0</v>
      </c>
      <c r="I15" t="s">
        <v>664</v>
      </c>
      <c r="J15">
        <v>2023</v>
      </c>
      <c r="K15">
        <v>19</v>
      </c>
      <c r="L15">
        <v>5</v>
      </c>
      <c r="M15">
        <v>48</v>
      </c>
      <c r="N15">
        <v>0</v>
      </c>
      <c r="O15">
        <v>0</v>
      </c>
      <c r="Q15">
        <v>0</v>
      </c>
      <c r="S15">
        <v>1750</v>
      </c>
      <c r="U15">
        <v>0</v>
      </c>
      <c r="V15">
        <v>0</v>
      </c>
      <c r="W15" t="s">
        <v>667</v>
      </c>
    </row>
    <row r="16" spans="1:31">
      <c r="A16" t="s">
        <v>663</v>
      </c>
      <c r="B16" t="s">
        <v>475</v>
      </c>
      <c r="C16">
        <v>34.375</v>
      </c>
      <c r="D16">
        <v>1650</v>
      </c>
      <c r="E16">
        <v>1387.125</v>
      </c>
      <c r="F16">
        <v>103.125</v>
      </c>
      <c r="G16">
        <v>0</v>
      </c>
      <c r="H16">
        <v>0</v>
      </c>
      <c r="I16" t="s">
        <v>664</v>
      </c>
      <c r="J16">
        <v>2023</v>
      </c>
      <c r="K16">
        <v>19</v>
      </c>
      <c r="L16">
        <v>5</v>
      </c>
      <c r="M16">
        <v>48</v>
      </c>
      <c r="N16">
        <v>3</v>
      </c>
      <c r="O16">
        <v>0</v>
      </c>
      <c r="Q16">
        <v>0</v>
      </c>
      <c r="S16">
        <v>1753.125</v>
      </c>
      <c r="T16">
        <v>366</v>
      </c>
      <c r="U16">
        <v>0</v>
      </c>
      <c r="V16">
        <v>0</v>
      </c>
      <c r="W16" t="s">
        <v>667</v>
      </c>
    </row>
    <row r="17" spans="1:23">
      <c r="A17" t="s">
        <v>452</v>
      </c>
      <c r="B17" t="s">
        <v>448</v>
      </c>
      <c r="C17">
        <v>22.291666666666668</v>
      </c>
      <c r="D17">
        <v>1070</v>
      </c>
      <c r="E17">
        <v>1070</v>
      </c>
      <c r="F17">
        <v>0</v>
      </c>
      <c r="G17">
        <v>200</v>
      </c>
      <c r="H17">
        <v>0</v>
      </c>
      <c r="I17" t="s">
        <v>664</v>
      </c>
      <c r="J17">
        <v>2023</v>
      </c>
      <c r="K17">
        <v>19</v>
      </c>
      <c r="L17">
        <v>5</v>
      </c>
      <c r="M17">
        <v>48</v>
      </c>
      <c r="N17">
        <v>0</v>
      </c>
      <c r="O17">
        <v>0</v>
      </c>
      <c r="Q17">
        <v>0</v>
      </c>
      <c r="S17">
        <v>1270</v>
      </c>
      <c r="U17">
        <v>0</v>
      </c>
      <c r="V17">
        <v>0</v>
      </c>
      <c r="W17" t="s">
        <v>667</v>
      </c>
    </row>
    <row r="18" spans="1:23">
      <c r="A18" t="s">
        <v>393</v>
      </c>
      <c r="B18" t="s">
        <v>460</v>
      </c>
      <c r="C18">
        <v>68.75</v>
      </c>
      <c r="D18">
        <v>3300</v>
      </c>
      <c r="E18">
        <v>3300</v>
      </c>
      <c r="F18">
        <v>0</v>
      </c>
      <c r="G18">
        <v>0</v>
      </c>
      <c r="H18">
        <v>0</v>
      </c>
      <c r="I18" t="s">
        <v>664</v>
      </c>
      <c r="J18">
        <v>2023</v>
      </c>
      <c r="K18">
        <v>19</v>
      </c>
      <c r="L18">
        <v>5</v>
      </c>
      <c r="M18">
        <v>48</v>
      </c>
      <c r="N18">
        <v>0</v>
      </c>
      <c r="O18">
        <v>0</v>
      </c>
      <c r="Q18">
        <v>0</v>
      </c>
      <c r="S18">
        <v>3300</v>
      </c>
      <c r="U18">
        <v>0</v>
      </c>
      <c r="V18">
        <v>0</v>
      </c>
      <c r="W18" t="s">
        <v>667</v>
      </c>
    </row>
    <row r="19" spans="1:23">
      <c r="A19" t="s">
        <v>393</v>
      </c>
      <c r="B19" t="s">
        <v>466</v>
      </c>
      <c r="C19">
        <v>68.75</v>
      </c>
      <c r="D19">
        <v>3300</v>
      </c>
      <c r="E19">
        <v>3300</v>
      </c>
      <c r="F19">
        <v>0</v>
      </c>
      <c r="G19">
        <v>0</v>
      </c>
      <c r="H19">
        <v>0</v>
      </c>
      <c r="I19" t="s">
        <v>664</v>
      </c>
      <c r="J19">
        <v>2023</v>
      </c>
      <c r="K19">
        <v>19</v>
      </c>
      <c r="L19">
        <v>5</v>
      </c>
      <c r="M19">
        <v>48</v>
      </c>
      <c r="N19">
        <v>0</v>
      </c>
      <c r="O19">
        <v>0</v>
      </c>
      <c r="Q19">
        <v>0</v>
      </c>
      <c r="S19">
        <v>3300</v>
      </c>
      <c r="U19">
        <v>0</v>
      </c>
      <c r="V19">
        <v>0</v>
      </c>
      <c r="W19" t="s">
        <v>667</v>
      </c>
    </row>
    <row r="20" spans="1:23">
      <c r="A20" t="s">
        <v>663</v>
      </c>
      <c r="B20" t="s">
        <v>390</v>
      </c>
      <c r="C20">
        <v>65</v>
      </c>
      <c r="D20">
        <v>0</v>
      </c>
      <c r="E20">
        <v>130</v>
      </c>
      <c r="F20">
        <v>130</v>
      </c>
      <c r="G20">
        <v>2900</v>
      </c>
      <c r="H20">
        <v>0</v>
      </c>
      <c r="I20" t="s">
        <v>664</v>
      </c>
      <c r="J20">
        <v>2023</v>
      </c>
      <c r="K20">
        <v>20</v>
      </c>
      <c r="L20">
        <v>5</v>
      </c>
      <c r="M20">
        <v>0</v>
      </c>
      <c r="N20">
        <v>2</v>
      </c>
      <c r="O20">
        <v>0</v>
      </c>
      <c r="Q20">
        <v>0</v>
      </c>
      <c r="S20">
        <v>3030</v>
      </c>
      <c r="U20">
        <v>0</v>
      </c>
      <c r="V20">
        <v>0</v>
      </c>
      <c r="W20" t="s">
        <v>667</v>
      </c>
    </row>
    <row r="21" spans="1:23">
      <c r="A21" t="s">
        <v>663</v>
      </c>
      <c r="B21" t="s">
        <v>470</v>
      </c>
      <c r="C21">
        <v>34.375</v>
      </c>
      <c r="D21">
        <v>1650</v>
      </c>
      <c r="E21">
        <v>1718.75</v>
      </c>
      <c r="F21">
        <v>68.75</v>
      </c>
      <c r="G21">
        <v>600</v>
      </c>
      <c r="H21">
        <v>0</v>
      </c>
      <c r="I21" t="s">
        <v>664</v>
      </c>
      <c r="J21">
        <v>2023</v>
      </c>
      <c r="K21">
        <v>20</v>
      </c>
      <c r="L21">
        <v>5</v>
      </c>
      <c r="M21">
        <v>48</v>
      </c>
      <c r="N21">
        <v>2</v>
      </c>
      <c r="O21">
        <v>0</v>
      </c>
      <c r="Q21">
        <v>0</v>
      </c>
      <c r="S21">
        <v>2318.75</v>
      </c>
      <c r="U21">
        <v>0</v>
      </c>
      <c r="V21">
        <v>0</v>
      </c>
      <c r="W21" t="s">
        <v>667</v>
      </c>
    </row>
    <row r="22" spans="1:23">
      <c r="A22" t="s">
        <v>663</v>
      </c>
      <c r="B22" t="s">
        <v>475</v>
      </c>
      <c r="C22">
        <v>34.375</v>
      </c>
      <c r="D22">
        <v>1650</v>
      </c>
      <c r="E22">
        <v>1352.75</v>
      </c>
      <c r="F22">
        <v>68.75</v>
      </c>
      <c r="G22">
        <v>0</v>
      </c>
      <c r="H22">
        <v>0</v>
      </c>
      <c r="I22" t="s">
        <v>664</v>
      </c>
      <c r="J22">
        <v>2023</v>
      </c>
      <c r="K22">
        <v>20</v>
      </c>
      <c r="L22">
        <v>5</v>
      </c>
      <c r="M22">
        <v>48</v>
      </c>
      <c r="N22">
        <v>2</v>
      </c>
      <c r="O22">
        <v>0</v>
      </c>
      <c r="Q22">
        <v>0</v>
      </c>
      <c r="S22">
        <v>1718.75</v>
      </c>
      <c r="T22">
        <v>366</v>
      </c>
      <c r="U22">
        <v>0</v>
      </c>
      <c r="V22">
        <v>0</v>
      </c>
      <c r="W22" t="s">
        <v>667</v>
      </c>
    </row>
    <row r="23" spans="1:23">
      <c r="A23" t="s">
        <v>663</v>
      </c>
      <c r="B23" t="s">
        <v>481</v>
      </c>
      <c r="C23">
        <v>37.5</v>
      </c>
      <c r="D23">
        <v>1800</v>
      </c>
      <c r="E23">
        <v>1800</v>
      </c>
      <c r="F23">
        <v>0</v>
      </c>
      <c r="G23">
        <v>0</v>
      </c>
      <c r="H23">
        <v>0</v>
      </c>
      <c r="I23" t="s">
        <v>664</v>
      </c>
      <c r="J23">
        <v>2023</v>
      </c>
      <c r="K23">
        <v>20</v>
      </c>
      <c r="L23">
        <v>5</v>
      </c>
      <c r="M23">
        <v>48</v>
      </c>
      <c r="N23">
        <v>0</v>
      </c>
      <c r="O23">
        <v>0</v>
      </c>
      <c r="Q23">
        <v>0</v>
      </c>
      <c r="S23">
        <v>1800</v>
      </c>
      <c r="U23">
        <v>0</v>
      </c>
      <c r="V23">
        <v>0</v>
      </c>
      <c r="W23" t="s">
        <v>667</v>
      </c>
    </row>
    <row r="24" spans="1:23">
      <c r="A24" t="s">
        <v>663</v>
      </c>
      <c r="B24" t="s">
        <v>484</v>
      </c>
      <c r="C24">
        <v>41.666666666666664</v>
      </c>
      <c r="D24">
        <v>0</v>
      </c>
      <c r="E24">
        <v>0</v>
      </c>
      <c r="F24">
        <v>0</v>
      </c>
      <c r="G24">
        <v>0</v>
      </c>
      <c r="H24">
        <v>0</v>
      </c>
      <c r="I24" t="s">
        <v>664</v>
      </c>
      <c r="J24">
        <v>2023</v>
      </c>
      <c r="K24">
        <v>20</v>
      </c>
      <c r="L24">
        <v>5</v>
      </c>
      <c r="M24">
        <v>0</v>
      </c>
      <c r="N24">
        <v>0</v>
      </c>
      <c r="O24">
        <v>0</v>
      </c>
      <c r="Q24">
        <v>0</v>
      </c>
      <c r="S24">
        <v>0</v>
      </c>
      <c r="U24">
        <v>0</v>
      </c>
      <c r="V24">
        <v>0</v>
      </c>
      <c r="W24" t="s">
        <v>667</v>
      </c>
    </row>
    <row r="25" spans="1:23">
      <c r="A25" t="s">
        <v>452</v>
      </c>
      <c r="B25" t="s">
        <v>448</v>
      </c>
      <c r="C25">
        <v>22.291666666666668</v>
      </c>
      <c r="D25">
        <v>1070</v>
      </c>
      <c r="E25">
        <v>1070</v>
      </c>
      <c r="F25">
        <v>0</v>
      </c>
      <c r="G25">
        <v>200</v>
      </c>
      <c r="H25">
        <v>0</v>
      </c>
      <c r="I25" t="s">
        <v>664</v>
      </c>
      <c r="J25">
        <v>2023</v>
      </c>
      <c r="K25">
        <v>20</v>
      </c>
      <c r="L25">
        <v>5</v>
      </c>
      <c r="M25">
        <v>48</v>
      </c>
      <c r="N25">
        <v>0</v>
      </c>
      <c r="O25">
        <v>0</v>
      </c>
      <c r="Q25">
        <v>0</v>
      </c>
      <c r="S25">
        <v>1270</v>
      </c>
      <c r="U25">
        <v>0</v>
      </c>
      <c r="V25">
        <v>0</v>
      </c>
      <c r="W25" t="s">
        <v>667</v>
      </c>
    </row>
    <row r="26" spans="1:23">
      <c r="A26" t="s">
        <v>393</v>
      </c>
      <c r="B26" t="s">
        <v>460</v>
      </c>
      <c r="C26">
        <v>68.75</v>
      </c>
      <c r="D26">
        <v>3300</v>
      </c>
      <c r="E26">
        <v>3300</v>
      </c>
      <c r="F26">
        <v>0</v>
      </c>
      <c r="G26">
        <v>0</v>
      </c>
      <c r="H26">
        <v>0</v>
      </c>
      <c r="I26" t="s">
        <v>664</v>
      </c>
      <c r="J26">
        <v>2023</v>
      </c>
      <c r="K26">
        <v>20</v>
      </c>
      <c r="L26">
        <v>5</v>
      </c>
      <c r="M26">
        <v>48</v>
      </c>
      <c r="N26">
        <v>0</v>
      </c>
      <c r="O26">
        <v>0</v>
      </c>
      <c r="Q26">
        <v>0</v>
      </c>
      <c r="S26">
        <v>3300</v>
      </c>
      <c r="U26">
        <v>0</v>
      </c>
      <c r="V26">
        <v>0</v>
      </c>
      <c r="W26" t="s">
        <v>667</v>
      </c>
    </row>
    <row r="27" spans="1:23">
      <c r="A27" t="s">
        <v>393</v>
      </c>
      <c r="B27" t="s">
        <v>466</v>
      </c>
      <c r="C27">
        <v>68.75</v>
      </c>
      <c r="D27">
        <v>3300</v>
      </c>
      <c r="E27">
        <v>3300</v>
      </c>
      <c r="F27">
        <v>0</v>
      </c>
      <c r="G27">
        <v>0</v>
      </c>
      <c r="H27">
        <v>0</v>
      </c>
      <c r="I27" t="s">
        <v>664</v>
      </c>
      <c r="J27">
        <v>2023</v>
      </c>
      <c r="K27">
        <v>20</v>
      </c>
      <c r="L27">
        <v>5</v>
      </c>
      <c r="M27">
        <v>48</v>
      </c>
      <c r="N27">
        <v>0</v>
      </c>
      <c r="O27">
        <v>0</v>
      </c>
      <c r="Q27">
        <v>0</v>
      </c>
      <c r="S27">
        <v>3300</v>
      </c>
      <c r="U27">
        <v>0</v>
      </c>
      <c r="V27">
        <v>0</v>
      </c>
      <c r="W27" t="s">
        <v>667</v>
      </c>
    </row>
    <row r="28" spans="1:23">
      <c r="A28" t="s">
        <v>663</v>
      </c>
      <c r="B28" t="s">
        <v>390</v>
      </c>
      <c r="C28">
        <v>65</v>
      </c>
      <c r="D28">
        <v>0</v>
      </c>
      <c r="E28">
        <v>875</v>
      </c>
      <c r="F28">
        <v>0</v>
      </c>
      <c r="G28">
        <v>400</v>
      </c>
      <c r="H28">
        <v>0</v>
      </c>
      <c r="I28" t="s">
        <v>669</v>
      </c>
      <c r="J28">
        <v>2023</v>
      </c>
      <c r="K28">
        <v>20</v>
      </c>
      <c r="L28">
        <v>5</v>
      </c>
      <c r="M28">
        <v>0</v>
      </c>
      <c r="N28">
        <v>0</v>
      </c>
      <c r="O28">
        <v>0</v>
      </c>
      <c r="Q28">
        <v>0</v>
      </c>
      <c r="R28">
        <v>875</v>
      </c>
      <c r="S28">
        <v>1275</v>
      </c>
      <c r="U28">
        <v>0</v>
      </c>
      <c r="V28">
        <v>0</v>
      </c>
      <c r="W28" t="s">
        <v>667</v>
      </c>
    </row>
    <row r="29" spans="1:23">
      <c r="A29" t="s">
        <v>663</v>
      </c>
      <c r="B29" t="s">
        <v>390</v>
      </c>
      <c r="C29">
        <v>65</v>
      </c>
      <c r="D29">
        <v>0</v>
      </c>
      <c r="E29">
        <v>0</v>
      </c>
      <c r="F29">
        <v>0</v>
      </c>
      <c r="G29">
        <v>0</v>
      </c>
      <c r="H29">
        <v>0</v>
      </c>
      <c r="I29" t="s">
        <v>664</v>
      </c>
      <c r="J29">
        <v>2023</v>
      </c>
      <c r="K29">
        <v>21</v>
      </c>
      <c r="L29">
        <v>5</v>
      </c>
      <c r="M29">
        <v>0</v>
      </c>
      <c r="N29">
        <v>0</v>
      </c>
      <c r="O29">
        <v>0</v>
      </c>
      <c r="Q29">
        <v>0</v>
      </c>
      <c r="S29">
        <v>0</v>
      </c>
      <c r="U29">
        <v>0</v>
      </c>
      <c r="V29">
        <v>0</v>
      </c>
      <c r="W29" t="s">
        <v>667</v>
      </c>
    </row>
    <row r="30" spans="1:23">
      <c r="A30" t="s">
        <v>663</v>
      </c>
      <c r="B30" t="s">
        <v>475</v>
      </c>
      <c r="C30">
        <v>34.375</v>
      </c>
      <c r="D30">
        <v>1650</v>
      </c>
      <c r="E30">
        <v>1537.125</v>
      </c>
      <c r="F30">
        <v>103.125</v>
      </c>
      <c r="G30">
        <v>0</v>
      </c>
      <c r="H30">
        <v>0</v>
      </c>
      <c r="I30" t="s">
        <v>664</v>
      </c>
      <c r="J30">
        <v>2023</v>
      </c>
      <c r="K30">
        <v>21</v>
      </c>
      <c r="L30">
        <v>5</v>
      </c>
      <c r="M30">
        <v>48</v>
      </c>
      <c r="N30">
        <v>3</v>
      </c>
      <c r="O30">
        <v>0</v>
      </c>
      <c r="Q30">
        <v>0</v>
      </c>
      <c r="R30">
        <v>150</v>
      </c>
      <c r="S30">
        <v>1903.125</v>
      </c>
      <c r="T30">
        <v>366</v>
      </c>
      <c r="U30">
        <v>0</v>
      </c>
      <c r="V30">
        <v>0</v>
      </c>
      <c r="W30" t="s">
        <v>670</v>
      </c>
    </row>
    <row r="31" spans="1:23">
      <c r="A31" t="s">
        <v>663</v>
      </c>
      <c r="B31" t="s">
        <v>481</v>
      </c>
      <c r="C31">
        <v>37.5</v>
      </c>
      <c r="D31">
        <v>1800</v>
      </c>
      <c r="E31">
        <v>2025</v>
      </c>
      <c r="F31">
        <v>75</v>
      </c>
      <c r="G31">
        <v>0</v>
      </c>
      <c r="H31">
        <v>0</v>
      </c>
      <c r="I31" t="s">
        <v>664</v>
      </c>
      <c r="J31">
        <v>2023</v>
      </c>
      <c r="K31">
        <v>21</v>
      </c>
      <c r="L31">
        <v>5</v>
      </c>
      <c r="M31">
        <v>48</v>
      </c>
      <c r="N31">
        <v>2</v>
      </c>
      <c r="O31">
        <v>0</v>
      </c>
      <c r="Q31">
        <v>0</v>
      </c>
      <c r="R31">
        <v>150</v>
      </c>
      <c r="S31">
        <v>2025</v>
      </c>
      <c r="U31">
        <v>0</v>
      </c>
      <c r="V31">
        <v>0</v>
      </c>
      <c r="W31" t="s">
        <v>670</v>
      </c>
    </row>
    <row r="32" spans="1:23">
      <c r="A32" t="s">
        <v>663</v>
      </c>
      <c r="B32" t="s">
        <v>484</v>
      </c>
      <c r="C32">
        <v>41.666666666666664</v>
      </c>
      <c r="D32">
        <v>2000</v>
      </c>
      <c r="E32">
        <v>2000</v>
      </c>
      <c r="F32">
        <v>0</v>
      </c>
      <c r="G32">
        <v>0</v>
      </c>
      <c r="H32">
        <v>0</v>
      </c>
      <c r="I32" t="s">
        <v>664</v>
      </c>
      <c r="J32">
        <v>2023</v>
      </c>
      <c r="K32">
        <v>21</v>
      </c>
      <c r="L32">
        <v>5</v>
      </c>
      <c r="M32">
        <v>48</v>
      </c>
      <c r="N32">
        <v>0</v>
      </c>
      <c r="O32">
        <v>0</v>
      </c>
      <c r="Q32">
        <v>0</v>
      </c>
      <c r="S32">
        <v>2000</v>
      </c>
      <c r="U32">
        <v>0</v>
      </c>
      <c r="V32">
        <v>0</v>
      </c>
      <c r="W32" t="s">
        <v>667</v>
      </c>
    </row>
    <row r="33" spans="1:23">
      <c r="A33" t="s">
        <v>452</v>
      </c>
      <c r="B33" t="s">
        <v>448</v>
      </c>
      <c r="C33">
        <v>22.291666666666668</v>
      </c>
      <c r="D33">
        <v>1070</v>
      </c>
      <c r="E33">
        <v>1070</v>
      </c>
      <c r="F33">
        <v>0</v>
      </c>
      <c r="G33">
        <v>200</v>
      </c>
      <c r="H33">
        <v>0</v>
      </c>
      <c r="I33" t="s">
        <v>664</v>
      </c>
      <c r="J33">
        <v>2023</v>
      </c>
      <c r="K33">
        <v>21</v>
      </c>
      <c r="L33">
        <v>5</v>
      </c>
      <c r="M33">
        <v>48</v>
      </c>
      <c r="N33">
        <v>0</v>
      </c>
      <c r="O33">
        <v>0</v>
      </c>
      <c r="Q33">
        <v>0</v>
      </c>
      <c r="S33">
        <v>1270</v>
      </c>
      <c r="U33">
        <v>0</v>
      </c>
      <c r="V33">
        <v>0</v>
      </c>
      <c r="W33" t="s">
        <v>667</v>
      </c>
    </row>
    <row r="34" spans="1:23">
      <c r="A34" t="s">
        <v>393</v>
      </c>
      <c r="B34" t="s">
        <v>460</v>
      </c>
      <c r="C34">
        <v>68.75</v>
      </c>
      <c r="D34">
        <v>3300</v>
      </c>
      <c r="E34">
        <v>3300</v>
      </c>
      <c r="F34">
        <v>0</v>
      </c>
      <c r="G34">
        <v>0</v>
      </c>
      <c r="H34">
        <v>0</v>
      </c>
      <c r="I34" t="s">
        <v>664</v>
      </c>
      <c r="J34">
        <v>2023</v>
      </c>
      <c r="K34">
        <v>21</v>
      </c>
      <c r="L34">
        <v>5</v>
      </c>
      <c r="M34">
        <v>48</v>
      </c>
      <c r="N34">
        <v>0</v>
      </c>
      <c r="O34">
        <v>0</v>
      </c>
      <c r="Q34">
        <v>0</v>
      </c>
      <c r="S34">
        <v>3300</v>
      </c>
      <c r="U34">
        <v>0</v>
      </c>
      <c r="V34">
        <v>0</v>
      </c>
      <c r="W34" t="s">
        <v>667</v>
      </c>
    </row>
    <row r="35" spans="1:23">
      <c r="A35" t="s">
        <v>393</v>
      </c>
      <c r="B35" t="s">
        <v>466</v>
      </c>
      <c r="C35">
        <v>68.75</v>
      </c>
      <c r="D35">
        <v>3300</v>
      </c>
      <c r="E35">
        <v>3300</v>
      </c>
      <c r="F35">
        <v>0</v>
      </c>
      <c r="G35">
        <v>0</v>
      </c>
      <c r="H35">
        <v>0</v>
      </c>
      <c r="I35" t="s">
        <v>664</v>
      </c>
      <c r="J35">
        <v>2023</v>
      </c>
      <c r="K35">
        <v>21</v>
      </c>
      <c r="L35">
        <v>5</v>
      </c>
      <c r="M35">
        <v>48</v>
      </c>
      <c r="N35">
        <v>0</v>
      </c>
      <c r="O35">
        <v>0</v>
      </c>
      <c r="Q35">
        <v>0</v>
      </c>
      <c r="S35">
        <v>3300</v>
      </c>
      <c r="U35">
        <v>0</v>
      </c>
      <c r="V35">
        <v>0</v>
      </c>
      <c r="W35" t="s">
        <v>667</v>
      </c>
    </row>
    <row r="36" spans="1:23">
      <c r="A36" t="s">
        <v>663</v>
      </c>
      <c r="B36" t="s">
        <v>390</v>
      </c>
      <c r="C36">
        <v>65</v>
      </c>
      <c r="D36">
        <v>3120</v>
      </c>
      <c r="E36">
        <v>3455</v>
      </c>
      <c r="F36">
        <v>195</v>
      </c>
      <c r="G36">
        <v>400</v>
      </c>
      <c r="H36">
        <v>0</v>
      </c>
      <c r="I36" t="s">
        <v>664</v>
      </c>
      <c r="J36">
        <v>2023</v>
      </c>
      <c r="K36">
        <v>22</v>
      </c>
      <c r="L36">
        <v>5</v>
      </c>
      <c r="M36">
        <v>48</v>
      </c>
      <c r="N36">
        <v>3</v>
      </c>
      <c r="O36">
        <v>0</v>
      </c>
      <c r="Q36">
        <v>0</v>
      </c>
      <c r="R36">
        <v>140</v>
      </c>
      <c r="S36">
        <v>3855</v>
      </c>
      <c r="U36">
        <v>0</v>
      </c>
      <c r="V36">
        <v>0</v>
      </c>
      <c r="W36" t="s">
        <v>671</v>
      </c>
    </row>
    <row r="37" spans="1:23">
      <c r="A37" t="s">
        <v>663</v>
      </c>
      <c r="B37" t="s">
        <v>470</v>
      </c>
      <c r="C37">
        <v>34.375</v>
      </c>
      <c r="D37">
        <v>0</v>
      </c>
      <c r="E37">
        <v>0</v>
      </c>
      <c r="F37">
        <v>0</v>
      </c>
      <c r="H37">
        <v>0</v>
      </c>
      <c r="I37" t="s">
        <v>672</v>
      </c>
      <c r="J37">
        <v>2023</v>
      </c>
      <c r="K37">
        <v>22</v>
      </c>
      <c r="L37">
        <v>5</v>
      </c>
      <c r="M37">
        <v>0</v>
      </c>
      <c r="N37">
        <v>0</v>
      </c>
      <c r="O37">
        <v>0</v>
      </c>
      <c r="Q37">
        <v>0</v>
      </c>
      <c r="S37">
        <v>0</v>
      </c>
      <c r="U37">
        <v>0</v>
      </c>
      <c r="V37">
        <v>0</v>
      </c>
      <c r="W37" t="s">
        <v>667</v>
      </c>
    </row>
    <row r="38" spans="1:23">
      <c r="A38" t="s">
        <v>663</v>
      </c>
      <c r="B38" t="s">
        <v>475</v>
      </c>
      <c r="C38">
        <v>34.375</v>
      </c>
      <c r="D38">
        <v>1650</v>
      </c>
      <c r="E38">
        <v>1329</v>
      </c>
      <c r="F38">
        <v>0</v>
      </c>
      <c r="G38">
        <v>0</v>
      </c>
      <c r="H38">
        <v>0</v>
      </c>
      <c r="I38" t="s">
        <v>664</v>
      </c>
      <c r="J38">
        <v>2023</v>
      </c>
      <c r="K38">
        <v>22</v>
      </c>
      <c r="L38">
        <v>5</v>
      </c>
      <c r="M38">
        <v>48</v>
      </c>
      <c r="N38">
        <v>0</v>
      </c>
      <c r="O38">
        <v>0</v>
      </c>
      <c r="Q38">
        <v>0</v>
      </c>
      <c r="R38">
        <v>45</v>
      </c>
      <c r="S38">
        <v>1695</v>
      </c>
      <c r="T38">
        <v>366</v>
      </c>
      <c r="U38">
        <v>0</v>
      </c>
      <c r="V38">
        <v>0</v>
      </c>
      <c r="W38" t="s">
        <v>673</v>
      </c>
    </row>
    <row r="39" spans="1:23">
      <c r="A39" t="s">
        <v>663</v>
      </c>
      <c r="B39" t="s">
        <v>481</v>
      </c>
      <c r="C39">
        <v>37.5</v>
      </c>
      <c r="D39">
        <v>1800</v>
      </c>
      <c r="E39">
        <v>1800</v>
      </c>
      <c r="F39">
        <v>0</v>
      </c>
      <c r="G39">
        <v>0</v>
      </c>
      <c r="H39">
        <v>0</v>
      </c>
      <c r="I39" t="s">
        <v>664</v>
      </c>
      <c r="J39">
        <v>2023</v>
      </c>
      <c r="K39">
        <v>22</v>
      </c>
      <c r="L39">
        <v>5</v>
      </c>
      <c r="M39">
        <v>48</v>
      </c>
      <c r="N39">
        <v>0</v>
      </c>
      <c r="O39">
        <v>0</v>
      </c>
      <c r="Q39">
        <v>0</v>
      </c>
      <c r="S39">
        <v>1800</v>
      </c>
      <c r="U39">
        <v>0</v>
      </c>
      <c r="V39">
        <v>0</v>
      </c>
      <c r="W39" t="s">
        <v>667</v>
      </c>
    </row>
    <row r="40" spans="1:23">
      <c r="A40" t="s">
        <v>663</v>
      </c>
      <c r="B40" t="s">
        <v>484</v>
      </c>
      <c r="C40">
        <v>41.666666666666664</v>
      </c>
      <c r="D40">
        <v>2000</v>
      </c>
      <c r="E40">
        <v>2000</v>
      </c>
      <c r="F40">
        <v>0</v>
      </c>
      <c r="G40">
        <v>0</v>
      </c>
      <c r="H40">
        <v>0</v>
      </c>
      <c r="I40" t="s">
        <v>664</v>
      </c>
      <c r="J40">
        <v>2023</v>
      </c>
      <c r="K40">
        <v>22</v>
      </c>
      <c r="L40">
        <v>5</v>
      </c>
      <c r="M40">
        <v>48</v>
      </c>
      <c r="N40">
        <v>0</v>
      </c>
      <c r="O40">
        <v>0</v>
      </c>
      <c r="Q40">
        <v>0</v>
      </c>
      <c r="S40">
        <v>2000</v>
      </c>
      <c r="U40">
        <v>0</v>
      </c>
      <c r="V40">
        <v>0</v>
      </c>
      <c r="W40" t="s">
        <v>667</v>
      </c>
    </row>
    <row r="41" spans="1:23">
      <c r="A41" t="s">
        <v>663</v>
      </c>
      <c r="B41" t="s">
        <v>486</v>
      </c>
      <c r="C41">
        <v>46.229166666666664</v>
      </c>
      <c r="D41">
        <v>2219</v>
      </c>
      <c r="E41">
        <v>2288.34375</v>
      </c>
      <c r="F41">
        <v>69.34375</v>
      </c>
      <c r="G41">
        <v>0</v>
      </c>
      <c r="H41">
        <v>0</v>
      </c>
      <c r="I41" t="s">
        <v>664</v>
      </c>
      <c r="J41">
        <v>2023</v>
      </c>
      <c r="K41">
        <v>22</v>
      </c>
      <c r="L41">
        <v>5</v>
      </c>
      <c r="M41">
        <v>48</v>
      </c>
      <c r="N41">
        <v>1.5</v>
      </c>
      <c r="O41">
        <v>0</v>
      </c>
      <c r="Q41">
        <v>0</v>
      </c>
      <c r="S41">
        <v>2288.34375</v>
      </c>
      <c r="U41">
        <v>0</v>
      </c>
      <c r="V41">
        <v>0</v>
      </c>
      <c r="W41" t="s">
        <v>667</v>
      </c>
    </row>
    <row r="42" spans="1:23">
      <c r="A42" t="s">
        <v>452</v>
      </c>
      <c r="B42" t="s">
        <v>448</v>
      </c>
      <c r="C42">
        <v>22.291666666666668</v>
      </c>
      <c r="D42">
        <v>1070</v>
      </c>
      <c r="E42">
        <v>1070</v>
      </c>
      <c r="F42">
        <v>0</v>
      </c>
      <c r="G42">
        <v>200</v>
      </c>
      <c r="H42">
        <v>0</v>
      </c>
      <c r="I42" t="s">
        <v>664</v>
      </c>
      <c r="J42">
        <v>2023</v>
      </c>
      <c r="K42">
        <v>22</v>
      </c>
      <c r="L42">
        <v>5</v>
      </c>
      <c r="M42">
        <v>48</v>
      </c>
      <c r="N42">
        <v>0</v>
      </c>
      <c r="O42">
        <v>0</v>
      </c>
      <c r="Q42">
        <v>0</v>
      </c>
      <c r="S42">
        <v>1270</v>
      </c>
      <c r="U42">
        <v>0</v>
      </c>
      <c r="V42">
        <v>0</v>
      </c>
      <c r="W42" t="s">
        <v>667</v>
      </c>
    </row>
    <row r="43" spans="1:23">
      <c r="A43" t="s">
        <v>393</v>
      </c>
      <c r="B43" t="s">
        <v>460</v>
      </c>
      <c r="C43">
        <v>68.75</v>
      </c>
      <c r="D43">
        <v>3300</v>
      </c>
      <c r="E43">
        <v>3300</v>
      </c>
      <c r="F43">
        <v>0</v>
      </c>
      <c r="G43">
        <v>0</v>
      </c>
      <c r="H43">
        <v>0</v>
      </c>
      <c r="I43" t="s">
        <v>664</v>
      </c>
      <c r="J43">
        <v>2023</v>
      </c>
      <c r="K43">
        <v>22</v>
      </c>
      <c r="L43">
        <v>5</v>
      </c>
      <c r="M43">
        <v>48</v>
      </c>
      <c r="N43">
        <v>0</v>
      </c>
      <c r="O43">
        <v>0</v>
      </c>
      <c r="Q43">
        <v>0</v>
      </c>
      <c r="S43">
        <v>3300</v>
      </c>
      <c r="U43">
        <v>0</v>
      </c>
      <c r="V43">
        <v>0</v>
      </c>
      <c r="W43" t="s">
        <v>667</v>
      </c>
    </row>
    <row r="44" spans="1:23">
      <c r="A44" t="s">
        <v>393</v>
      </c>
      <c r="B44" t="s">
        <v>466</v>
      </c>
      <c r="C44">
        <v>68.75</v>
      </c>
      <c r="D44">
        <v>3300</v>
      </c>
      <c r="E44">
        <v>3300</v>
      </c>
      <c r="F44">
        <v>0</v>
      </c>
      <c r="G44">
        <v>0</v>
      </c>
      <c r="H44">
        <v>0</v>
      </c>
      <c r="I44" t="s">
        <v>664</v>
      </c>
      <c r="J44">
        <v>2023</v>
      </c>
      <c r="K44">
        <v>22</v>
      </c>
      <c r="L44">
        <v>5</v>
      </c>
      <c r="M44">
        <v>48</v>
      </c>
      <c r="N44">
        <v>0</v>
      </c>
      <c r="O44">
        <v>0</v>
      </c>
      <c r="Q44">
        <v>0</v>
      </c>
      <c r="S44">
        <v>3300</v>
      </c>
      <c r="U44">
        <v>0</v>
      </c>
      <c r="V44">
        <v>0</v>
      </c>
      <c r="W44" t="s">
        <v>667</v>
      </c>
    </row>
    <row r="45" spans="1:23">
      <c r="A45" t="s">
        <v>663</v>
      </c>
      <c r="B45" t="s">
        <v>390</v>
      </c>
      <c r="C45">
        <v>65</v>
      </c>
      <c r="D45">
        <v>3120</v>
      </c>
      <c r="E45">
        <v>4620</v>
      </c>
      <c r="F45">
        <v>0</v>
      </c>
      <c r="G45">
        <v>400</v>
      </c>
      <c r="H45">
        <v>0</v>
      </c>
      <c r="I45" t="s">
        <v>664</v>
      </c>
      <c r="J45">
        <v>2023</v>
      </c>
      <c r="K45">
        <v>23</v>
      </c>
      <c r="L45">
        <v>6</v>
      </c>
      <c r="M45">
        <v>48</v>
      </c>
      <c r="N45">
        <v>0</v>
      </c>
      <c r="O45">
        <v>0</v>
      </c>
      <c r="Q45">
        <v>0</v>
      </c>
      <c r="R45">
        <v>1500</v>
      </c>
      <c r="S45">
        <v>5020</v>
      </c>
      <c r="U45">
        <v>0</v>
      </c>
      <c r="V45">
        <v>0</v>
      </c>
      <c r="W45" t="s">
        <v>674</v>
      </c>
    </row>
    <row r="46" spans="1:23">
      <c r="A46" t="s">
        <v>663</v>
      </c>
      <c r="B46" t="s">
        <v>475</v>
      </c>
      <c r="C46">
        <v>34.375</v>
      </c>
      <c r="D46">
        <v>550</v>
      </c>
      <c r="E46">
        <v>2034</v>
      </c>
      <c r="F46">
        <v>0</v>
      </c>
      <c r="G46">
        <v>0</v>
      </c>
      <c r="H46">
        <v>0</v>
      </c>
      <c r="I46" t="s">
        <v>672</v>
      </c>
      <c r="J46">
        <v>2023</v>
      </c>
      <c r="K46">
        <v>23</v>
      </c>
      <c r="L46">
        <v>6</v>
      </c>
      <c r="M46">
        <v>16</v>
      </c>
      <c r="N46">
        <v>0</v>
      </c>
      <c r="O46">
        <v>0</v>
      </c>
      <c r="Q46">
        <v>0</v>
      </c>
      <c r="R46">
        <v>1850</v>
      </c>
      <c r="S46">
        <v>2400</v>
      </c>
      <c r="T46">
        <v>366</v>
      </c>
      <c r="U46">
        <v>0</v>
      </c>
      <c r="V46">
        <v>0</v>
      </c>
      <c r="W46" t="s">
        <v>675</v>
      </c>
    </row>
    <row r="47" spans="1:23">
      <c r="A47" t="s">
        <v>663</v>
      </c>
      <c r="B47" t="s">
        <v>481</v>
      </c>
      <c r="C47">
        <v>37.5</v>
      </c>
      <c r="D47">
        <v>1800</v>
      </c>
      <c r="E47">
        <v>1800</v>
      </c>
      <c r="F47">
        <v>0</v>
      </c>
      <c r="G47">
        <v>0</v>
      </c>
      <c r="H47">
        <v>0</v>
      </c>
      <c r="I47" t="s">
        <v>664</v>
      </c>
      <c r="J47">
        <v>2023</v>
      </c>
      <c r="K47">
        <v>23</v>
      </c>
      <c r="L47">
        <v>6</v>
      </c>
      <c r="M47">
        <v>48</v>
      </c>
      <c r="N47">
        <v>0</v>
      </c>
      <c r="O47">
        <v>0</v>
      </c>
      <c r="Q47">
        <v>0</v>
      </c>
      <c r="S47">
        <v>1800</v>
      </c>
      <c r="U47">
        <v>0</v>
      </c>
      <c r="V47">
        <v>0</v>
      </c>
      <c r="W47" t="s">
        <v>667</v>
      </c>
    </row>
    <row r="48" spans="1:23">
      <c r="A48" t="s">
        <v>663</v>
      </c>
      <c r="B48" t="s">
        <v>484</v>
      </c>
      <c r="C48">
        <v>41.666666666666664</v>
      </c>
      <c r="D48">
        <v>2000</v>
      </c>
      <c r="E48">
        <v>2000</v>
      </c>
      <c r="F48">
        <v>0</v>
      </c>
      <c r="G48">
        <v>0</v>
      </c>
      <c r="H48">
        <v>0</v>
      </c>
      <c r="I48" t="s">
        <v>664</v>
      </c>
      <c r="J48">
        <v>2023</v>
      </c>
      <c r="K48">
        <v>23</v>
      </c>
      <c r="L48">
        <v>6</v>
      </c>
      <c r="M48">
        <v>48</v>
      </c>
      <c r="N48">
        <v>0</v>
      </c>
      <c r="O48">
        <v>0</v>
      </c>
      <c r="Q48">
        <v>0</v>
      </c>
      <c r="S48">
        <v>2000</v>
      </c>
      <c r="U48">
        <v>0</v>
      </c>
      <c r="V48">
        <v>0</v>
      </c>
      <c r="W48" t="s">
        <v>667</v>
      </c>
    </row>
    <row r="49" spans="1:23">
      <c r="A49" t="s">
        <v>663</v>
      </c>
      <c r="B49" t="s">
        <v>486</v>
      </c>
      <c r="C49">
        <v>46.229166666666664</v>
      </c>
      <c r="D49">
        <v>2219</v>
      </c>
      <c r="E49">
        <v>2219</v>
      </c>
      <c r="F49">
        <v>0</v>
      </c>
      <c r="G49">
        <v>0</v>
      </c>
      <c r="H49">
        <v>0</v>
      </c>
      <c r="I49" t="s">
        <v>664</v>
      </c>
      <c r="J49">
        <v>2023</v>
      </c>
      <c r="K49">
        <v>23</v>
      </c>
      <c r="L49">
        <v>6</v>
      </c>
      <c r="M49">
        <v>48</v>
      </c>
      <c r="N49">
        <v>0</v>
      </c>
      <c r="O49">
        <v>0</v>
      </c>
      <c r="Q49">
        <v>0</v>
      </c>
      <c r="S49">
        <v>2219</v>
      </c>
      <c r="U49">
        <v>0</v>
      </c>
      <c r="V49">
        <v>0</v>
      </c>
      <c r="W49" t="s">
        <v>667</v>
      </c>
    </row>
    <row r="50" spans="1:23">
      <c r="A50" t="s">
        <v>452</v>
      </c>
      <c r="B50" t="s">
        <v>448</v>
      </c>
      <c r="C50">
        <v>22.291666666666668</v>
      </c>
      <c r="D50">
        <v>1070</v>
      </c>
      <c r="E50">
        <v>1070</v>
      </c>
      <c r="F50">
        <v>0</v>
      </c>
      <c r="G50">
        <v>200</v>
      </c>
      <c r="H50">
        <v>0</v>
      </c>
      <c r="I50" t="s">
        <v>664</v>
      </c>
      <c r="J50">
        <v>2023</v>
      </c>
      <c r="K50">
        <v>23</v>
      </c>
      <c r="L50">
        <v>6</v>
      </c>
      <c r="M50">
        <v>48</v>
      </c>
      <c r="N50">
        <v>0</v>
      </c>
      <c r="O50">
        <v>0</v>
      </c>
      <c r="Q50">
        <v>0</v>
      </c>
      <c r="S50">
        <v>1270</v>
      </c>
      <c r="U50">
        <v>0</v>
      </c>
      <c r="V50">
        <v>0</v>
      </c>
      <c r="W50" t="s">
        <v>667</v>
      </c>
    </row>
    <row r="51" spans="1:23">
      <c r="A51" t="s">
        <v>393</v>
      </c>
      <c r="B51" t="s">
        <v>460</v>
      </c>
      <c r="C51">
        <v>68.75</v>
      </c>
      <c r="D51">
        <v>3300</v>
      </c>
      <c r="E51">
        <v>3222</v>
      </c>
      <c r="F51">
        <v>0</v>
      </c>
      <c r="G51">
        <v>0</v>
      </c>
      <c r="H51">
        <v>0</v>
      </c>
      <c r="I51" t="s">
        <v>664</v>
      </c>
      <c r="J51">
        <v>2023</v>
      </c>
      <c r="K51">
        <v>23</v>
      </c>
      <c r="L51">
        <v>6</v>
      </c>
      <c r="M51">
        <v>48</v>
      </c>
      <c r="N51">
        <v>0</v>
      </c>
      <c r="O51">
        <v>0</v>
      </c>
      <c r="Q51">
        <v>0</v>
      </c>
      <c r="S51">
        <v>3300</v>
      </c>
      <c r="T51">
        <v>78</v>
      </c>
      <c r="U51">
        <v>0</v>
      </c>
      <c r="V51">
        <v>0</v>
      </c>
      <c r="W51" t="s">
        <v>667</v>
      </c>
    </row>
    <row r="52" spans="1:23">
      <c r="A52" t="s">
        <v>393</v>
      </c>
      <c r="B52" t="s">
        <v>466</v>
      </c>
      <c r="C52">
        <v>68.75</v>
      </c>
      <c r="D52">
        <v>3300</v>
      </c>
      <c r="E52">
        <v>3300</v>
      </c>
      <c r="F52">
        <v>0</v>
      </c>
      <c r="G52">
        <v>0</v>
      </c>
      <c r="H52">
        <v>0</v>
      </c>
      <c r="I52" t="s">
        <v>664</v>
      </c>
      <c r="J52">
        <v>2023</v>
      </c>
      <c r="K52">
        <v>23</v>
      </c>
      <c r="L52">
        <v>6</v>
      </c>
      <c r="M52">
        <v>48</v>
      </c>
      <c r="N52">
        <v>0</v>
      </c>
      <c r="O52">
        <v>0</v>
      </c>
      <c r="Q52">
        <v>0</v>
      </c>
      <c r="S52">
        <v>3300</v>
      </c>
      <c r="U52">
        <v>0</v>
      </c>
      <c r="V52">
        <v>0</v>
      </c>
      <c r="W52" t="s">
        <v>667</v>
      </c>
    </row>
    <row r="53" spans="1:23">
      <c r="A53" t="s">
        <v>663</v>
      </c>
      <c r="B53" t="s">
        <v>390</v>
      </c>
      <c r="C53">
        <v>65</v>
      </c>
      <c r="D53">
        <v>3120</v>
      </c>
      <c r="E53">
        <v>3170</v>
      </c>
      <c r="F53">
        <v>0</v>
      </c>
      <c r="G53">
        <v>400</v>
      </c>
      <c r="H53">
        <v>0</v>
      </c>
      <c r="I53" t="s">
        <v>664</v>
      </c>
      <c r="J53">
        <v>2023</v>
      </c>
      <c r="K53">
        <v>24</v>
      </c>
      <c r="L53">
        <v>6</v>
      </c>
      <c r="M53">
        <v>48</v>
      </c>
      <c r="N53">
        <v>0</v>
      </c>
      <c r="O53">
        <v>0</v>
      </c>
      <c r="Q53">
        <v>0</v>
      </c>
      <c r="R53">
        <v>50</v>
      </c>
      <c r="S53">
        <v>3570</v>
      </c>
      <c r="U53">
        <v>0</v>
      </c>
      <c r="V53">
        <v>0</v>
      </c>
      <c r="W53" t="s">
        <v>676</v>
      </c>
    </row>
    <row r="54" spans="1:23">
      <c r="A54" t="s">
        <v>663</v>
      </c>
      <c r="B54" t="s">
        <v>481</v>
      </c>
      <c r="C54">
        <v>37.5</v>
      </c>
      <c r="D54">
        <v>1800</v>
      </c>
      <c r="E54">
        <v>1800</v>
      </c>
      <c r="F54">
        <v>0</v>
      </c>
      <c r="G54">
        <v>0</v>
      </c>
      <c r="H54">
        <v>0</v>
      </c>
      <c r="I54" t="s">
        <v>664</v>
      </c>
      <c r="J54">
        <v>2023</v>
      </c>
      <c r="K54">
        <v>24</v>
      </c>
      <c r="L54">
        <v>6</v>
      </c>
      <c r="M54">
        <v>48</v>
      </c>
      <c r="N54">
        <v>0</v>
      </c>
      <c r="O54">
        <v>0</v>
      </c>
      <c r="Q54">
        <v>0</v>
      </c>
      <c r="S54">
        <v>1800</v>
      </c>
      <c r="U54">
        <v>0</v>
      </c>
      <c r="V54">
        <v>0</v>
      </c>
      <c r="W54" t="s">
        <v>667</v>
      </c>
    </row>
    <row r="55" spans="1:23">
      <c r="A55" t="s">
        <v>663</v>
      </c>
      <c r="B55" t="s">
        <v>484</v>
      </c>
      <c r="C55">
        <v>41.666666666666664</v>
      </c>
      <c r="D55">
        <v>2000</v>
      </c>
      <c r="E55">
        <v>1800</v>
      </c>
      <c r="F55">
        <v>0</v>
      </c>
      <c r="G55">
        <v>0</v>
      </c>
      <c r="H55">
        <v>0</v>
      </c>
      <c r="I55" t="s">
        <v>664</v>
      </c>
      <c r="J55">
        <v>2023</v>
      </c>
      <c r="K55">
        <v>24</v>
      </c>
      <c r="L55">
        <v>6</v>
      </c>
      <c r="M55">
        <v>48</v>
      </c>
      <c r="N55">
        <v>0</v>
      </c>
      <c r="O55">
        <v>0</v>
      </c>
      <c r="Q55">
        <v>0</v>
      </c>
      <c r="S55">
        <v>2000</v>
      </c>
      <c r="T55">
        <v>200</v>
      </c>
      <c r="U55">
        <v>0</v>
      </c>
      <c r="V55">
        <v>0</v>
      </c>
      <c r="W55" t="s">
        <v>677</v>
      </c>
    </row>
    <row r="56" spans="1:23">
      <c r="A56" t="s">
        <v>663</v>
      </c>
      <c r="B56" t="s">
        <v>486</v>
      </c>
      <c r="C56">
        <v>46.229166666666664</v>
      </c>
      <c r="D56">
        <v>2219</v>
      </c>
      <c r="E56">
        <v>4519</v>
      </c>
      <c r="F56">
        <v>0</v>
      </c>
      <c r="G56">
        <v>0</v>
      </c>
      <c r="H56">
        <v>0</v>
      </c>
      <c r="I56" t="s">
        <v>664</v>
      </c>
      <c r="J56">
        <v>2023</v>
      </c>
      <c r="K56">
        <v>24</v>
      </c>
      <c r="L56">
        <v>6</v>
      </c>
      <c r="M56">
        <v>48</v>
      </c>
      <c r="N56">
        <v>0</v>
      </c>
      <c r="O56">
        <v>0</v>
      </c>
      <c r="Q56">
        <v>0</v>
      </c>
      <c r="R56">
        <v>2300</v>
      </c>
      <c r="S56">
        <v>4519</v>
      </c>
      <c r="U56">
        <v>0</v>
      </c>
      <c r="V56">
        <v>0</v>
      </c>
      <c r="W56" t="s">
        <v>678</v>
      </c>
    </row>
    <row r="57" spans="1:23">
      <c r="A57" t="s">
        <v>452</v>
      </c>
      <c r="B57" t="s">
        <v>448</v>
      </c>
      <c r="C57">
        <v>22.291666666666668</v>
      </c>
      <c r="D57">
        <v>1070</v>
      </c>
      <c r="E57">
        <v>1070</v>
      </c>
      <c r="F57">
        <v>0</v>
      </c>
      <c r="G57">
        <v>200</v>
      </c>
      <c r="H57">
        <v>0</v>
      </c>
      <c r="I57" t="s">
        <v>664</v>
      </c>
      <c r="J57">
        <v>2023</v>
      </c>
      <c r="K57">
        <v>24</v>
      </c>
      <c r="L57">
        <v>6</v>
      </c>
      <c r="M57">
        <v>48</v>
      </c>
      <c r="N57">
        <v>0</v>
      </c>
      <c r="O57">
        <v>0</v>
      </c>
      <c r="Q57">
        <v>0</v>
      </c>
      <c r="S57">
        <v>1270</v>
      </c>
      <c r="U57">
        <v>0</v>
      </c>
      <c r="V57">
        <v>0</v>
      </c>
      <c r="W57" t="s">
        <v>667</v>
      </c>
    </row>
    <row r="58" spans="1:23">
      <c r="A58" t="s">
        <v>393</v>
      </c>
      <c r="B58" t="s">
        <v>460</v>
      </c>
      <c r="C58">
        <v>68.75</v>
      </c>
      <c r="D58">
        <v>3300</v>
      </c>
      <c r="E58">
        <v>3300</v>
      </c>
      <c r="F58">
        <v>0</v>
      </c>
      <c r="G58">
        <v>0</v>
      </c>
      <c r="H58">
        <v>0</v>
      </c>
      <c r="I58" t="s">
        <v>664</v>
      </c>
      <c r="J58">
        <v>2023</v>
      </c>
      <c r="K58">
        <v>24</v>
      </c>
      <c r="L58">
        <v>6</v>
      </c>
      <c r="M58">
        <v>48</v>
      </c>
      <c r="N58">
        <v>0</v>
      </c>
      <c r="O58">
        <v>0</v>
      </c>
      <c r="Q58">
        <v>0</v>
      </c>
      <c r="S58">
        <v>3300</v>
      </c>
      <c r="U58">
        <v>0</v>
      </c>
      <c r="V58">
        <v>0</v>
      </c>
      <c r="W58" t="s">
        <v>667</v>
      </c>
    </row>
    <row r="59" spans="1:23">
      <c r="A59" t="s">
        <v>393</v>
      </c>
      <c r="B59" t="s">
        <v>466</v>
      </c>
      <c r="C59">
        <v>68.75</v>
      </c>
      <c r="D59">
        <v>3300</v>
      </c>
      <c r="E59">
        <v>3300</v>
      </c>
      <c r="F59">
        <v>0</v>
      </c>
      <c r="G59">
        <v>0</v>
      </c>
      <c r="H59">
        <v>0</v>
      </c>
      <c r="I59" t="s">
        <v>664</v>
      </c>
      <c r="J59">
        <v>2023</v>
      </c>
      <c r="K59">
        <v>24</v>
      </c>
      <c r="L59">
        <v>6</v>
      </c>
      <c r="M59">
        <v>48</v>
      </c>
      <c r="N59">
        <v>0</v>
      </c>
      <c r="O59">
        <v>0</v>
      </c>
      <c r="Q59">
        <v>0</v>
      </c>
      <c r="S59">
        <v>3300</v>
      </c>
      <c r="U59">
        <v>0</v>
      </c>
      <c r="V59">
        <v>0</v>
      </c>
      <c r="W59" t="s">
        <v>667</v>
      </c>
    </row>
    <row r="60" spans="1:23">
      <c r="A60" t="s">
        <v>663</v>
      </c>
      <c r="B60" t="s">
        <v>390</v>
      </c>
      <c r="C60">
        <v>65</v>
      </c>
      <c r="D60">
        <v>3120</v>
      </c>
      <c r="E60">
        <v>3217.5</v>
      </c>
      <c r="F60">
        <v>97.5</v>
      </c>
      <c r="G60">
        <v>400</v>
      </c>
      <c r="H60">
        <v>0</v>
      </c>
      <c r="I60" t="s">
        <v>664</v>
      </c>
      <c r="J60">
        <v>2023</v>
      </c>
      <c r="K60">
        <v>25</v>
      </c>
      <c r="L60">
        <v>6</v>
      </c>
      <c r="M60">
        <v>48</v>
      </c>
      <c r="N60">
        <v>1.5</v>
      </c>
      <c r="O60">
        <v>0</v>
      </c>
      <c r="Q60">
        <v>0</v>
      </c>
      <c r="S60">
        <v>3617.5</v>
      </c>
      <c r="U60">
        <v>0</v>
      </c>
      <c r="V60">
        <v>0</v>
      </c>
      <c r="W60" t="s">
        <v>667</v>
      </c>
    </row>
    <row r="61" spans="1:23">
      <c r="A61" t="s">
        <v>663</v>
      </c>
      <c r="B61" t="s">
        <v>481</v>
      </c>
      <c r="C61">
        <v>37.5</v>
      </c>
      <c r="D61">
        <v>1800</v>
      </c>
      <c r="E61">
        <v>1856.25</v>
      </c>
      <c r="F61">
        <v>56.25</v>
      </c>
      <c r="G61">
        <v>0</v>
      </c>
      <c r="H61">
        <v>0</v>
      </c>
      <c r="I61" t="s">
        <v>664</v>
      </c>
      <c r="J61">
        <v>2023</v>
      </c>
      <c r="K61">
        <v>25</v>
      </c>
      <c r="L61">
        <v>6</v>
      </c>
      <c r="M61">
        <v>48</v>
      </c>
      <c r="N61">
        <v>1.5</v>
      </c>
      <c r="O61">
        <v>0</v>
      </c>
      <c r="Q61">
        <v>0</v>
      </c>
      <c r="S61">
        <v>1856.25</v>
      </c>
      <c r="U61">
        <v>0</v>
      </c>
      <c r="V61">
        <v>0</v>
      </c>
      <c r="W61" t="s">
        <v>667</v>
      </c>
    </row>
    <row r="62" spans="1:23">
      <c r="A62" t="s">
        <v>663</v>
      </c>
      <c r="B62" t="s">
        <v>484</v>
      </c>
      <c r="C62">
        <v>41.666666666666664</v>
      </c>
      <c r="D62">
        <v>2000</v>
      </c>
      <c r="E62">
        <v>1700</v>
      </c>
      <c r="F62">
        <v>0</v>
      </c>
      <c r="G62">
        <v>0</v>
      </c>
      <c r="H62">
        <v>0</v>
      </c>
      <c r="I62" t="s">
        <v>664</v>
      </c>
      <c r="J62">
        <v>2023</v>
      </c>
      <c r="K62">
        <v>25</v>
      </c>
      <c r="L62">
        <v>6</v>
      </c>
      <c r="M62">
        <v>48</v>
      </c>
      <c r="N62">
        <v>0</v>
      </c>
      <c r="O62">
        <v>0</v>
      </c>
      <c r="Q62">
        <v>0</v>
      </c>
      <c r="S62">
        <v>2000</v>
      </c>
      <c r="T62">
        <v>300</v>
      </c>
      <c r="U62">
        <v>0</v>
      </c>
      <c r="V62">
        <v>0</v>
      </c>
      <c r="W62" t="s">
        <v>677</v>
      </c>
    </row>
    <row r="63" spans="1:23">
      <c r="A63" t="s">
        <v>663</v>
      </c>
      <c r="B63" t="s">
        <v>486</v>
      </c>
      <c r="C63">
        <v>46.229166666666664</v>
      </c>
      <c r="D63">
        <v>2219</v>
      </c>
      <c r="E63">
        <v>2219</v>
      </c>
      <c r="F63">
        <v>0</v>
      </c>
      <c r="G63">
        <v>0</v>
      </c>
      <c r="H63">
        <v>0</v>
      </c>
      <c r="I63" t="s">
        <v>664</v>
      </c>
      <c r="J63">
        <v>2023</v>
      </c>
      <c r="K63">
        <v>25</v>
      </c>
      <c r="L63">
        <v>6</v>
      </c>
      <c r="M63">
        <v>48</v>
      </c>
      <c r="N63">
        <v>0</v>
      </c>
      <c r="O63">
        <v>0</v>
      </c>
      <c r="Q63">
        <v>0</v>
      </c>
      <c r="S63">
        <v>2219</v>
      </c>
      <c r="U63">
        <v>0</v>
      </c>
      <c r="V63">
        <v>0</v>
      </c>
      <c r="W63" t="s">
        <v>667</v>
      </c>
    </row>
    <row r="64" spans="1:23">
      <c r="A64" t="s">
        <v>452</v>
      </c>
      <c r="B64" t="s">
        <v>448</v>
      </c>
      <c r="C64">
        <v>22.291666666666668</v>
      </c>
      <c r="D64">
        <v>1070</v>
      </c>
      <c r="E64">
        <v>1070</v>
      </c>
      <c r="F64">
        <v>0</v>
      </c>
      <c r="G64">
        <v>200</v>
      </c>
      <c r="H64">
        <v>0</v>
      </c>
      <c r="I64" t="s">
        <v>664</v>
      </c>
      <c r="J64">
        <v>2023</v>
      </c>
      <c r="K64">
        <v>25</v>
      </c>
      <c r="L64">
        <v>6</v>
      </c>
      <c r="M64">
        <v>48</v>
      </c>
      <c r="N64">
        <v>0</v>
      </c>
      <c r="O64">
        <v>0</v>
      </c>
      <c r="Q64">
        <v>0</v>
      </c>
      <c r="S64">
        <v>1270</v>
      </c>
      <c r="U64">
        <v>0</v>
      </c>
      <c r="V64">
        <v>0</v>
      </c>
      <c r="W64" t="s">
        <v>679</v>
      </c>
    </row>
    <row r="65" spans="1:23">
      <c r="A65" t="s">
        <v>393</v>
      </c>
      <c r="B65" t="s">
        <v>460</v>
      </c>
      <c r="C65">
        <v>68.75</v>
      </c>
      <c r="D65">
        <v>3300</v>
      </c>
      <c r="E65">
        <v>3300</v>
      </c>
      <c r="F65">
        <v>0</v>
      </c>
      <c r="G65">
        <v>0</v>
      </c>
      <c r="H65">
        <v>0</v>
      </c>
      <c r="I65" t="s">
        <v>664</v>
      </c>
      <c r="J65">
        <v>2023</v>
      </c>
      <c r="K65">
        <v>25</v>
      </c>
      <c r="L65">
        <v>6</v>
      </c>
      <c r="M65">
        <v>48</v>
      </c>
      <c r="N65">
        <v>0</v>
      </c>
      <c r="O65">
        <v>0</v>
      </c>
      <c r="Q65">
        <v>0</v>
      </c>
      <c r="S65">
        <v>3300</v>
      </c>
      <c r="U65">
        <v>0</v>
      </c>
      <c r="V65">
        <v>0</v>
      </c>
      <c r="W65" t="s">
        <v>667</v>
      </c>
    </row>
    <row r="66" spans="1:23">
      <c r="A66" t="s">
        <v>393</v>
      </c>
      <c r="B66" t="s">
        <v>466</v>
      </c>
      <c r="C66">
        <v>68.75</v>
      </c>
      <c r="D66">
        <v>3300</v>
      </c>
      <c r="E66">
        <v>3300</v>
      </c>
      <c r="F66">
        <v>0</v>
      </c>
      <c r="G66">
        <v>0</v>
      </c>
      <c r="H66">
        <v>0</v>
      </c>
      <c r="I66" t="s">
        <v>664</v>
      </c>
      <c r="J66">
        <v>2023</v>
      </c>
      <c r="K66">
        <v>25</v>
      </c>
      <c r="L66">
        <v>6</v>
      </c>
      <c r="M66">
        <v>48</v>
      </c>
      <c r="N66">
        <v>0</v>
      </c>
      <c r="O66">
        <v>0</v>
      </c>
      <c r="Q66">
        <v>0</v>
      </c>
      <c r="S66">
        <v>3300</v>
      </c>
      <c r="U66">
        <v>0</v>
      </c>
      <c r="V66">
        <v>0</v>
      </c>
      <c r="W66" t="s">
        <v>667</v>
      </c>
    </row>
    <row r="67" spans="1:23">
      <c r="A67" t="s">
        <v>663</v>
      </c>
      <c r="B67" t="s">
        <v>390</v>
      </c>
      <c r="C67">
        <v>65</v>
      </c>
      <c r="D67">
        <v>3120</v>
      </c>
      <c r="E67">
        <v>4725</v>
      </c>
      <c r="F67">
        <v>195</v>
      </c>
      <c r="G67">
        <v>400</v>
      </c>
      <c r="H67">
        <v>0</v>
      </c>
      <c r="I67" t="s">
        <v>664</v>
      </c>
      <c r="J67">
        <v>2023</v>
      </c>
      <c r="K67">
        <v>26</v>
      </c>
      <c r="L67">
        <v>6</v>
      </c>
      <c r="M67">
        <v>48</v>
      </c>
      <c r="N67">
        <v>3</v>
      </c>
      <c r="O67">
        <v>0</v>
      </c>
      <c r="Q67">
        <v>0</v>
      </c>
      <c r="R67">
        <v>1410</v>
      </c>
      <c r="S67">
        <v>5125</v>
      </c>
      <c r="U67">
        <v>0</v>
      </c>
      <c r="V67">
        <v>0</v>
      </c>
      <c r="W67" t="s">
        <v>667</v>
      </c>
    </row>
    <row r="68" spans="1:23">
      <c r="A68" t="s">
        <v>663</v>
      </c>
      <c r="B68" t="s">
        <v>481</v>
      </c>
      <c r="C68">
        <v>37.5</v>
      </c>
      <c r="D68">
        <v>1800</v>
      </c>
      <c r="E68">
        <v>2106</v>
      </c>
      <c r="F68">
        <v>0</v>
      </c>
      <c r="G68">
        <v>0</v>
      </c>
      <c r="H68">
        <v>0</v>
      </c>
      <c r="I68" t="s">
        <v>664</v>
      </c>
      <c r="J68">
        <v>2023</v>
      </c>
      <c r="K68">
        <v>26</v>
      </c>
      <c r="L68">
        <v>6</v>
      </c>
      <c r="M68">
        <v>48</v>
      </c>
      <c r="N68">
        <v>0</v>
      </c>
      <c r="O68">
        <v>0</v>
      </c>
      <c r="Q68">
        <v>0</v>
      </c>
      <c r="R68">
        <v>306</v>
      </c>
      <c r="S68">
        <v>2106</v>
      </c>
      <c r="U68">
        <v>0</v>
      </c>
      <c r="V68">
        <v>0</v>
      </c>
      <c r="W68" t="s">
        <v>667</v>
      </c>
    </row>
    <row r="69" spans="1:23">
      <c r="A69" t="s">
        <v>663</v>
      </c>
      <c r="B69" t="s">
        <v>484</v>
      </c>
      <c r="C69">
        <v>41.666666666666664</v>
      </c>
      <c r="D69">
        <v>2000</v>
      </c>
      <c r="E69">
        <v>3062</v>
      </c>
      <c r="F69">
        <v>0</v>
      </c>
      <c r="G69">
        <v>0</v>
      </c>
      <c r="H69">
        <v>0</v>
      </c>
      <c r="I69" t="s">
        <v>664</v>
      </c>
      <c r="J69">
        <v>2023</v>
      </c>
      <c r="K69">
        <v>26</v>
      </c>
      <c r="L69">
        <v>6</v>
      </c>
      <c r="M69">
        <v>48</v>
      </c>
      <c r="N69">
        <v>0</v>
      </c>
      <c r="O69">
        <v>0</v>
      </c>
      <c r="Q69">
        <v>0</v>
      </c>
      <c r="R69">
        <v>1362</v>
      </c>
      <c r="S69">
        <v>3362</v>
      </c>
      <c r="T69">
        <v>300</v>
      </c>
      <c r="U69">
        <v>0</v>
      </c>
      <c r="V69">
        <v>0</v>
      </c>
      <c r="W69" t="s">
        <v>667</v>
      </c>
    </row>
    <row r="70" spans="1:23">
      <c r="A70" t="s">
        <v>663</v>
      </c>
      <c r="B70" t="s">
        <v>486</v>
      </c>
      <c r="C70">
        <v>46.229166666666664</v>
      </c>
      <c r="D70">
        <v>2219</v>
      </c>
      <c r="E70">
        <v>3719</v>
      </c>
      <c r="F70">
        <v>0</v>
      </c>
      <c r="G70">
        <v>0</v>
      </c>
      <c r="H70">
        <v>0</v>
      </c>
      <c r="I70" t="s">
        <v>664</v>
      </c>
      <c r="J70">
        <v>2023</v>
      </c>
      <c r="K70">
        <v>26</v>
      </c>
      <c r="L70">
        <v>6</v>
      </c>
      <c r="M70">
        <v>48</v>
      </c>
      <c r="N70">
        <v>0</v>
      </c>
      <c r="O70">
        <v>0</v>
      </c>
      <c r="Q70">
        <v>0</v>
      </c>
      <c r="R70">
        <v>1500</v>
      </c>
      <c r="S70">
        <v>3719</v>
      </c>
      <c r="U70">
        <v>0</v>
      </c>
      <c r="V70">
        <v>0</v>
      </c>
      <c r="W70" t="s">
        <v>667</v>
      </c>
    </row>
    <row r="71" spans="1:23">
      <c r="A71" t="s">
        <v>663</v>
      </c>
      <c r="B71" t="s">
        <v>611</v>
      </c>
      <c r="C71">
        <v>41.666666666666664</v>
      </c>
      <c r="D71">
        <v>500</v>
      </c>
      <c r="E71">
        <v>700</v>
      </c>
      <c r="F71">
        <v>0</v>
      </c>
      <c r="G71">
        <v>0</v>
      </c>
      <c r="H71">
        <v>0</v>
      </c>
      <c r="I71" t="s">
        <v>664</v>
      </c>
      <c r="J71">
        <v>2023</v>
      </c>
      <c r="K71">
        <v>26</v>
      </c>
      <c r="L71">
        <v>6</v>
      </c>
      <c r="M71">
        <v>12</v>
      </c>
      <c r="N71">
        <v>0</v>
      </c>
      <c r="O71">
        <v>0</v>
      </c>
      <c r="Q71">
        <v>0</v>
      </c>
      <c r="R71">
        <v>200</v>
      </c>
      <c r="S71">
        <v>700</v>
      </c>
      <c r="U71">
        <v>0</v>
      </c>
      <c r="V71">
        <v>0</v>
      </c>
      <c r="W71" t="s">
        <v>667</v>
      </c>
    </row>
    <row r="72" spans="1:23">
      <c r="A72" t="s">
        <v>393</v>
      </c>
      <c r="B72" t="s">
        <v>448</v>
      </c>
      <c r="C72">
        <v>22.291666666666668</v>
      </c>
      <c r="D72">
        <v>1070</v>
      </c>
      <c r="E72">
        <v>1070</v>
      </c>
      <c r="F72">
        <v>0</v>
      </c>
      <c r="G72">
        <v>200</v>
      </c>
      <c r="H72">
        <v>0</v>
      </c>
      <c r="I72" t="s">
        <v>664</v>
      </c>
      <c r="J72">
        <v>2023</v>
      </c>
      <c r="K72">
        <v>26</v>
      </c>
      <c r="L72">
        <v>6</v>
      </c>
      <c r="M72">
        <v>48</v>
      </c>
      <c r="N72">
        <v>0</v>
      </c>
      <c r="O72">
        <v>0</v>
      </c>
      <c r="Q72">
        <v>0</v>
      </c>
      <c r="S72">
        <v>1270</v>
      </c>
      <c r="U72">
        <v>0</v>
      </c>
      <c r="V72">
        <v>0</v>
      </c>
      <c r="W72" t="s">
        <v>667</v>
      </c>
    </row>
    <row r="73" spans="1:23">
      <c r="A73" t="s">
        <v>393</v>
      </c>
      <c r="B73" t="s">
        <v>460</v>
      </c>
      <c r="C73">
        <v>68.75</v>
      </c>
      <c r="D73">
        <v>3300</v>
      </c>
      <c r="E73">
        <v>3300</v>
      </c>
      <c r="F73">
        <v>0</v>
      </c>
      <c r="G73">
        <v>0</v>
      </c>
      <c r="H73">
        <v>0</v>
      </c>
      <c r="I73" t="s">
        <v>664</v>
      </c>
      <c r="J73">
        <v>2023</v>
      </c>
      <c r="K73">
        <v>26</v>
      </c>
      <c r="L73">
        <v>6</v>
      </c>
      <c r="M73">
        <v>48</v>
      </c>
      <c r="N73">
        <v>0</v>
      </c>
      <c r="O73">
        <v>0</v>
      </c>
      <c r="Q73">
        <v>0</v>
      </c>
      <c r="S73">
        <v>3300</v>
      </c>
      <c r="U73">
        <v>0</v>
      </c>
      <c r="V73">
        <v>0</v>
      </c>
      <c r="W73" t="s">
        <v>667</v>
      </c>
    </row>
    <row r="74" spans="1:23">
      <c r="A74" t="s">
        <v>393</v>
      </c>
      <c r="B74" t="s">
        <v>466</v>
      </c>
      <c r="C74">
        <v>68.75</v>
      </c>
      <c r="D74">
        <v>3300</v>
      </c>
      <c r="E74">
        <v>3300</v>
      </c>
      <c r="F74">
        <v>0</v>
      </c>
      <c r="G74">
        <v>0</v>
      </c>
      <c r="H74">
        <v>0</v>
      </c>
      <c r="I74" t="s">
        <v>664</v>
      </c>
      <c r="J74">
        <v>2023</v>
      </c>
      <c r="K74">
        <v>26</v>
      </c>
      <c r="L74">
        <v>6</v>
      </c>
      <c r="M74">
        <v>48</v>
      </c>
      <c r="N74">
        <v>0</v>
      </c>
      <c r="O74">
        <v>0</v>
      </c>
      <c r="Q74">
        <v>0</v>
      </c>
      <c r="S74">
        <v>3300</v>
      </c>
      <c r="U74">
        <v>0</v>
      </c>
      <c r="V74">
        <v>0</v>
      </c>
      <c r="W74" t="s">
        <v>667</v>
      </c>
    </row>
    <row r="75" spans="1:23">
      <c r="A75" t="s">
        <v>663</v>
      </c>
      <c r="B75" t="s">
        <v>390</v>
      </c>
      <c r="C75">
        <v>65</v>
      </c>
      <c r="D75">
        <v>3120</v>
      </c>
      <c r="E75">
        <v>3120</v>
      </c>
      <c r="F75">
        <v>0</v>
      </c>
      <c r="G75">
        <v>400</v>
      </c>
      <c r="H75">
        <v>0</v>
      </c>
      <c r="I75" t="s">
        <v>664</v>
      </c>
      <c r="J75">
        <v>2023</v>
      </c>
      <c r="K75">
        <v>27</v>
      </c>
      <c r="L75">
        <v>7</v>
      </c>
      <c r="M75">
        <v>48</v>
      </c>
      <c r="N75">
        <v>0</v>
      </c>
      <c r="O75">
        <v>0</v>
      </c>
      <c r="Q75">
        <v>0</v>
      </c>
      <c r="S75">
        <v>3520</v>
      </c>
      <c r="U75">
        <v>0</v>
      </c>
      <c r="V75">
        <v>0</v>
      </c>
      <c r="W75" t="s">
        <v>680</v>
      </c>
    </row>
    <row r="76" spans="1:23">
      <c r="A76" t="s">
        <v>663</v>
      </c>
      <c r="B76" t="s">
        <v>481</v>
      </c>
      <c r="C76">
        <v>37.5</v>
      </c>
      <c r="D76">
        <v>1800</v>
      </c>
      <c r="E76">
        <v>1800</v>
      </c>
      <c r="F76">
        <v>0</v>
      </c>
      <c r="G76">
        <v>0</v>
      </c>
      <c r="H76">
        <v>0</v>
      </c>
      <c r="I76" t="s">
        <v>664</v>
      </c>
      <c r="J76">
        <v>2023</v>
      </c>
      <c r="K76">
        <v>27</v>
      </c>
      <c r="L76">
        <v>7</v>
      </c>
      <c r="M76">
        <v>48</v>
      </c>
      <c r="N76">
        <v>0</v>
      </c>
      <c r="O76">
        <v>0</v>
      </c>
      <c r="Q76">
        <v>0</v>
      </c>
      <c r="S76">
        <v>1800</v>
      </c>
      <c r="U76">
        <v>0</v>
      </c>
      <c r="V76">
        <v>0</v>
      </c>
      <c r="W76" t="s">
        <v>667</v>
      </c>
    </row>
    <row r="77" spans="1:23">
      <c r="A77" t="s">
        <v>663</v>
      </c>
      <c r="B77" t="s">
        <v>484</v>
      </c>
      <c r="C77">
        <v>41.666666666666664</v>
      </c>
      <c r="D77">
        <v>2000</v>
      </c>
      <c r="E77">
        <v>1600</v>
      </c>
      <c r="F77">
        <v>0</v>
      </c>
      <c r="G77">
        <v>0</v>
      </c>
      <c r="H77">
        <v>0</v>
      </c>
      <c r="I77" t="s">
        <v>664</v>
      </c>
      <c r="J77">
        <v>2023</v>
      </c>
      <c r="K77">
        <v>27</v>
      </c>
      <c r="L77">
        <v>7</v>
      </c>
      <c r="M77">
        <v>48</v>
      </c>
      <c r="N77">
        <v>0</v>
      </c>
      <c r="O77">
        <v>0</v>
      </c>
      <c r="Q77">
        <v>0</v>
      </c>
      <c r="R77">
        <v>300</v>
      </c>
      <c r="S77">
        <v>2300</v>
      </c>
      <c r="T77">
        <v>700</v>
      </c>
      <c r="U77">
        <v>0</v>
      </c>
      <c r="V77">
        <v>0</v>
      </c>
      <c r="W77" t="s">
        <v>681</v>
      </c>
    </row>
    <row r="78" spans="1:23">
      <c r="A78" t="s">
        <v>663</v>
      </c>
      <c r="B78" t="s">
        <v>486</v>
      </c>
      <c r="C78">
        <v>46.229166666666664</v>
      </c>
      <c r="D78">
        <v>2219</v>
      </c>
      <c r="E78">
        <v>2219</v>
      </c>
      <c r="F78">
        <v>0</v>
      </c>
      <c r="G78">
        <v>0</v>
      </c>
      <c r="H78">
        <v>0</v>
      </c>
      <c r="I78" t="s">
        <v>664</v>
      </c>
      <c r="J78">
        <v>2023</v>
      </c>
      <c r="K78">
        <v>27</v>
      </c>
      <c r="L78">
        <v>7</v>
      </c>
      <c r="M78">
        <v>48</v>
      </c>
      <c r="N78">
        <v>0</v>
      </c>
      <c r="O78">
        <v>0</v>
      </c>
      <c r="Q78">
        <v>0</v>
      </c>
      <c r="S78">
        <v>2219</v>
      </c>
      <c r="U78">
        <v>0</v>
      </c>
      <c r="V78">
        <v>0</v>
      </c>
      <c r="W78" t="s">
        <v>667</v>
      </c>
    </row>
    <row r="79" spans="1:23">
      <c r="A79" t="s">
        <v>663</v>
      </c>
      <c r="B79" t="s">
        <v>493</v>
      </c>
      <c r="C79">
        <v>34.375</v>
      </c>
      <c r="D79">
        <v>2200</v>
      </c>
      <c r="E79">
        <v>2200</v>
      </c>
      <c r="F79">
        <v>0</v>
      </c>
      <c r="G79">
        <v>0</v>
      </c>
      <c r="H79">
        <v>0</v>
      </c>
      <c r="I79" t="s">
        <v>664</v>
      </c>
      <c r="J79">
        <v>2023</v>
      </c>
      <c r="K79">
        <v>27</v>
      </c>
      <c r="L79">
        <v>7</v>
      </c>
      <c r="M79">
        <v>64</v>
      </c>
      <c r="N79">
        <v>0</v>
      </c>
      <c r="O79">
        <v>0</v>
      </c>
      <c r="Q79">
        <v>0</v>
      </c>
      <c r="S79">
        <v>2200</v>
      </c>
      <c r="U79">
        <v>0</v>
      </c>
      <c r="V79">
        <v>0</v>
      </c>
      <c r="W79" t="s">
        <v>682</v>
      </c>
    </row>
    <row r="80" spans="1:23">
      <c r="A80" t="s">
        <v>393</v>
      </c>
      <c r="B80" t="s">
        <v>448</v>
      </c>
      <c r="C80">
        <v>22.291666666666668</v>
      </c>
      <c r="D80">
        <v>1070</v>
      </c>
      <c r="E80">
        <v>1070</v>
      </c>
      <c r="F80">
        <v>0</v>
      </c>
      <c r="G80">
        <v>200</v>
      </c>
      <c r="H80">
        <v>0</v>
      </c>
      <c r="I80" t="s">
        <v>664</v>
      </c>
      <c r="J80">
        <v>2023</v>
      </c>
      <c r="K80">
        <v>27</v>
      </c>
      <c r="L80">
        <v>7</v>
      </c>
      <c r="M80">
        <v>48</v>
      </c>
      <c r="N80">
        <v>0</v>
      </c>
      <c r="O80">
        <v>0</v>
      </c>
      <c r="Q80">
        <v>0</v>
      </c>
      <c r="S80">
        <v>1270</v>
      </c>
      <c r="U80">
        <v>0</v>
      </c>
      <c r="V80">
        <v>0</v>
      </c>
      <c r="W80" t="s">
        <v>667</v>
      </c>
    </row>
    <row r="81" spans="1:23">
      <c r="A81" t="s">
        <v>393</v>
      </c>
      <c r="B81" t="s">
        <v>460</v>
      </c>
      <c r="C81">
        <v>68.75</v>
      </c>
      <c r="D81">
        <v>3300</v>
      </c>
      <c r="E81">
        <v>3300</v>
      </c>
      <c r="F81">
        <v>0</v>
      </c>
      <c r="G81">
        <v>0</v>
      </c>
      <c r="H81">
        <v>0</v>
      </c>
      <c r="I81" t="s">
        <v>664</v>
      </c>
      <c r="J81">
        <v>2023</v>
      </c>
      <c r="K81">
        <v>27</v>
      </c>
      <c r="L81">
        <v>7</v>
      </c>
      <c r="M81">
        <v>48</v>
      </c>
      <c r="N81">
        <v>0</v>
      </c>
      <c r="O81">
        <v>0</v>
      </c>
      <c r="Q81">
        <v>0</v>
      </c>
      <c r="S81">
        <v>3300</v>
      </c>
      <c r="U81">
        <v>0</v>
      </c>
      <c r="V81">
        <v>0</v>
      </c>
      <c r="W81" t="s">
        <v>679</v>
      </c>
    </row>
    <row r="82" spans="1:23">
      <c r="A82" t="s">
        <v>393</v>
      </c>
      <c r="B82" t="s">
        <v>466</v>
      </c>
      <c r="C82">
        <v>68.75</v>
      </c>
      <c r="D82">
        <v>3300</v>
      </c>
      <c r="E82">
        <v>3300</v>
      </c>
      <c r="F82">
        <v>0</v>
      </c>
      <c r="G82">
        <v>0</v>
      </c>
      <c r="H82">
        <v>0</v>
      </c>
      <c r="I82" t="s">
        <v>664</v>
      </c>
      <c r="J82">
        <v>2023</v>
      </c>
      <c r="K82">
        <v>27</v>
      </c>
      <c r="L82">
        <v>7</v>
      </c>
      <c r="M82">
        <v>48</v>
      </c>
      <c r="N82">
        <v>0</v>
      </c>
      <c r="O82">
        <v>0</v>
      </c>
      <c r="Q82">
        <v>0</v>
      </c>
      <c r="S82">
        <v>3300</v>
      </c>
      <c r="U82">
        <v>0</v>
      </c>
      <c r="V82">
        <v>0</v>
      </c>
      <c r="W82" t="s">
        <v>683</v>
      </c>
    </row>
    <row r="83" spans="1:23">
      <c r="A83" t="s">
        <v>663</v>
      </c>
      <c r="B83" t="s">
        <v>390</v>
      </c>
      <c r="C83">
        <v>65</v>
      </c>
      <c r="D83">
        <v>3120</v>
      </c>
      <c r="E83">
        <v>3321.5</v>
      </c>
      <c r="F83">
        <v>97.5</v>
      </c>
      <c r="G83">
        <v>400</v>
      </c>
      <c r="H83">
        <v>0</v>
      </c>
      <c r="I83" t="s">
        <v>664</v>
      </c>
      <c r="J83">
        <v>2023</v>
      </c>
      <c r="K83">
        <v>28</v>
      </c>
      <c r="L83">
        <v>7</v>
      </c>
      <c r="M83">
        <v>48</v>
      </c>
      <c r="N83">
        <v>1.5</v>
      </c>
      <c r="O83">
        <v>0</v>
      </c>
      <c r="Q83">
        <v>0</v>
      </c>
      <c r="R83">
        <v>404</v>
      </c>
      <c r="S83">
        <v>4021.5</v>
      </c>
      <c r="T83">
        <v>300</v>
      </c>
      <c r="U83">
        <v>0</v>
      </c>
      <c r="V83">
        <v>0</v>
      </c>
      <c r="W83" t="s">
        <v>684</v>
      </c>
    </row>
    <row r="84" spans="1:23">
      <c r="A84" t="s">
        <v>663</v>
      </c>
      <c r="B84" t="s">
        <v>481</v>
      </c>
      <c r="C84">
        <v>37.5</v>
      </c>
      <c r="D84">
        <v>1800</v>
      </c>
      <c r="E84">
        <v>1887.5</v>
      </c>
      <c r="F84">
        <v>37.5</v>
      </c>
      <c r="G84">
        <v>0</v>
      </c>
      <c r="H84">
        <v>0</v>
      </c>
      <c r="I84" t="s">
        <v>664</v>
      </c>
      <c r="J84">
        <v>2023</v>
      </c>
      <c r="K84">
        <v>28</v>
      </c>
      <c r="L84">
        <v>7</v>
      </c>
      <c r="M84">
        <v>48</v>
      </c>
      <c r="N84">
        <v>1</v>
      </c>
      <c r="O84">
        <v>0</v>
      </c>
      <c r="Q84">
        <v>0</v>
      </c>
      <c r="R84">
        <v>50</v>
      </c>
      <c r="S84">
        <v>1887.5</v>
      </c>
      <c r="U84">
        <v>0</v>
      </c>
      <c r="V84">
        <v>0</v>
      </c>
      <c r="W84" t="s">
        <v>667</v>
      </c>
    </row>
    <row r="85" spans="1:23">
      <c r="A85" t="s">
        <v>663</v>
      </c>
      <c r="B85" t="s">
        <v>484</v>
      </c>
      <c r="C85">
        <v>41.666666666666664</v>
      </c>
      <c r="D85">
        <v>2000</v>
      </c>
      <c r="E85">
        <v>2050</v>
      </c>
      <c r="F85">
        <v>0</v>
      </c>
      <c r="G85">
        <v>0</v>
      </c>
      <c r="H85">
        <v>0</v>
      </c>
      <c r="I85" t="s">
        <v>664</v>
      </c>
      <c r="J85">
        <v>2023</v>
      </c>
      <c r="K85">
        <v>28</v>
      </c>
      <c r="L85">
        <v>7</v>
      </c>
      <c r="M85">
        <v>48</v>
      </c>
      <c r="N85">
        <v>0</v>
      </c>
      <c r="O85">
        <v>0</v>
      </c>
      <c r="Q85">
        <v>0</v>
      </c>
      <c r="R85">
        <v>50</v>
      </c>
      <c r="S85">
        <v>2050</v>
      </c>
      <c r="U85">
        <v>0</v>
      </c>
      <c r="V85">
        <v>0</v>
      </c>
      <c r="W85" t="s">
        <v>685</v>
      </c>
    </row>
    <row r="86" spans="1:23">
      <c r="A86" t="s">
        <v>663</v>
      </c>
      <c r="B86" t="s">
        <v>486</v>
      </c>
      <c r="C86">
        <v>46.229166666666664</v>
      </c>
      <c r="D86">
        <v>2219</v>
      </c>
      <c r="E86">
        <v>2219</v>
      </c>
      <c r="F86">
        <v>0</v>
      </c>
      <c r="G86">
        <v>0</v>
      </c>
      <c r="H86">
        <v>0</v>
      </c>
      <c r="I86" t="s">
        <v>664</v>
      </c>
      <c r="J86">
        <v>2023</v>
      </c>
      <c r="K86">
        <v>28</v>
      </c>
      <c r="L86">
        <v>7</v>
      </c>
      <c r="M86">
        <v>48</v>
      </c>
      <c r="N86">
        <v>0</v>
      </c>
      <c r="O86">
        <v>0</v>
      </c>
      <c r="Q86">
        <v>0</v>
      </c>
      <c r="S86">
        <v>2219</v>
      </c>
      <c r="U86">
        <v>0</v>
      </c>
      <c r="V86">
        <v>0</v>
      </c>
      <c r="W86" t="s">
        <v>667</v>
      </c>
    </row>
    <row r="87" spans="1:23">
      <c r="A87" t="s">
        <v>663</v>
      </c>
      <c r="B87" t="s">
        <v>493</v>
      </c>
      <c r="C87">
        <v>34.375</v>
      </c>
      <c r="D87">
        <v>1650</v>
      </c>
      <c r="E87">
        <v>1650</v>
      </c>
      <c r="F87">
        <v>0</v>
      </c>
      <c r="G87">
        <v>0</v>
      </c>
      <c r="H87">
        <v>0</v>
      </c>
      <c r="I87" t="s">
        <v>664</v>
      </c>
      <c r="J87">
        <v>2023</v>
      </c>
      <c r="K87">
        <v>28</v>
      </c>
      <c r="L87">
        <v>7</v>
      </c>
      <c r="M87">
        <v>48</v>
      </c>
      <c r="N87">
        <v>0</v>
      </c>
      <c r="O87">
        <v>0</v>
      </c>
      <c r="Q87">
        <v>0</v>
      </c>
      <c r="S87">
        <v>1650</v>
      </c>
      <c r="U87">
        <v>0</v>
      </c>
      <c r="V87">
        <v>0</v>
      </c>
      <c r="W87" t="s">
        <v>667</v>
      </c>
    </row>
    <row r="88" spans="1:23">
      <c r="A88" t="s">
        <v>663</v>
      </c>
      <c r="B88" t="s">
        <v>497</v>
      </c>
      <c r="C88">
        <v>37.5</v>
      </c>
      <c r="D88">
        <v>1200</v>
      </c>
      <c r="E88">
        <v>1200</v>
      </c>
      <c r="F88">
        <v>0</v>
      </c>
      <c r="G88">
        <v>0</v>
      </c>
      <c r="H88">
        <v>0</v>
      </c>
      <c r="I88" t="s">
        <v>664</v>
      </c>
      <c r="J88">
        <v>2023</v>
      </c>
      <c r="K88">
        <v>28</v>
      </c>
      <c r="L88">
        <v>7</v>
      </c>
      <c r="M88">
        <v>32</v>
      </c>
      <c r="N88">
        <v>0</v>
      </c>
      <c r="O88">
        <v>0</v>
      </c>
      <c r="Q88">
        <v>0</v>
      </c>
      <c r="S88">
        <v>1200</v>
      </c>
      <c r="U88">
        <v>0</v>
      </c>
      <c r="V88">
        <v>0</v>
      </c>
      <c r="W88" t="s">
        <v>667</v>
      </c>
    </row>
    <row r="89" spans="1:23">
      <c r="A89" t="s">
        <v>393</v>
      </c>
      <c r="B89" t="s">
        <v>448</v>
      </c>
      <c r="C89">
        <v>22.291666666666668</v>
      </c>
      <c r="D89">
        <v>1070</v>
      </c>
      <c r="E89">
        <v>1070</v>
      </c>
      <c r="F89">
        <v>0</v>
      </c>
      <c r="G89">
        <v>200</v>
      </c>
      <c r="H89">
        <v>0</v>
      </c>
      <c r="I89" t="s">
        <v>664</v>
      </c>
      <c r="J89">
        <v>2023</v>
      </c>
      <c r="K89">
        <v>28</v>
      </c>
      <c r="L89">
        <v>7</v>
      </c>
      <c r="M89">
        <v>48</v>
      </c>
      <c r="N89">
        <v>0</v>
      </c>
      <c r="O89">
        <v>0</v>
      </c>
      <c r="Q89">
        <v>0</v>
      </c>
      <c r="S89">
        <v>1270</v>
      </c>
      <c r="U89">
        <v>0</v>
      </c>
      <c r="V89">
        <v>0</v>
      </c>
      <c r="W89" t="s">
        <v>679</v>
      </c>
    </row>
    <row r="90" spans="1:23">
      <c r="A90" t="s">
        <v>393</v>
      </c>
      <c r="B90" t="s">
        <v>460</v>
      </c>
      <c r="C90">
        <v>68.75</v>
      </c>
      <c r="D90">
        <v>3300</v>
      </c>
      <c r="E90">
        <v>3300</v>
      </c>
      <c r="F90">
        <v>0</v>
      </c>
      <c r="G90">
        <v>0</v>
      </c>
      <c r="H90">
        <v>0</v>
      </c>
      <c r="I90" t="s">
        <v>664</v>
      </c>
      <c r="J90">
        <v>2023</v>
      </c>
      <c r="K90">
        <v>28</v>
      </c>
      <c r="L90">
        <v>7</v>
      </c>
      <c r="M90">
        <v>48</v>
      </c>
      <c r="N90">
        <v>0</v>
      </c>
      <c r="O90">
        <v>0</v>
      </c>
      <c r="Q90">
        <v>0</v>
      </c>
      <c r="S90">
        <v>3300</v>
      </c>
      <c r="U90">
        <v>0</v>
      </c>
      <c r="V90">
        <v>0</v>
      </c>
      <c r="W90" t="s">
        <v>679</v>
      </c>
    </row>
    <row r="91" spans="1:23">
      <c r="A91" t="s">
        <v>393</v>
      </c>
      <c r="B91" t="s">
        <v>466</v>
      </c>
      <c r="C91">
        <v>68.75</v>
      </c>
      <c r="D91">
        <v>1650</v>
      </c>
      <c r="E91">
        <v>1650</v>
      </c>
      <c r="F91">
        <v>0</v>
      </c>
      <c r="G91">
        <v>0</v>
      </c>
      <c r="H91">
        <v>0</v>
      </c>
      <c r="I91" t="s">
        <v>664</v>
      </c>
      <c r="J91">
        <v>2023</v>
      </c>
      <c r="K91">
        <v>28</v>
      </c>
      <c r="L91">
        <v>7</v>
      </c>
      <c r="M91">
        <v>24</v>
      </c>
      <c r="N91">
        <v>0</v>
      </c>
      <c r="O91">
        <v>0</v>
      </c>
      <c r="Q91">
        <v>0</v>
      </c>
      <c r="S91">
        <v>1650</v>
      </c>
      <c r="U91">
        <v>0</v>
      </c>
      <c r="V91">
        <v>0</v>
      </c>
      <c r="W91" t="s">
        <v>667</v>
      </c>
    </row>
    <row r="92" spans="1:23">
      <c r="A92" t="s">
        <v>663</v>
      </c>
      <c r="B92" t="s">
        <v>390</v>
      </c>
      <c r="C92">
        <v>65</v>
      </c>
      <c r="D92">
        <v>3120</v>
      </c>
      <c r="E92">
        <v>2820</v>
      </c>
      <c r="F92">
        <v>0</v>
      </c>
      <c r="G92">
        <v>400</v>
      </c>
      <c r="H92">
        <v>0</v>
      </c>
      <c r="I92" t="s">
        <v>664</v>
      </c>
      <c r="J92">
        <v>2023</v>
      </c>
      <c r="K92">
        <v>29</v>
      </c>
      <c r="L92">
        <v>7</v>
      </c>
      <c r="M92">
        <v>48</v>
      </c>
      <c r="N92">
        <v>0</v>
      </c>
      <c r="O92">
        <v>0</v>
      </c>
      <c r="Q92">
        <v>0</v>
      </c>
      <c r="S92">
        <v>3520</v>
      </c>
      <c r="T92">
        <v>300</v>
      </c>
      <c r="U92">
        <v>0</v>
      </c>
      <c r="V92">
        <v>0</v>
      </c>
      <c r="W92" t="s">
        <v>667</v>
      </c>
    </row>
    <row r="93" spans="1:23">
      <c r="A93" t="s">
        <v>663</v>
      </c>
      <c r="B93" t="s">
        <v>481</v>
      </c>
      <c r="C93">
        <v>37.5</v>
      </c>
      <c r="D93">
        <v>1800</v>
      </c>
      <c r="E93">
        <v>1800</v>
      </c>
      <c r="F93">
        <v>0</v>
      </c>
      <c r="G93">
        <v>0</v>
      </c>
      <c r="H93">
        <v>0</v>
      </c>
      <c r="I93" t="s">
        <v>664</v>
      </c>
      <c r="J93">
        <v>2023</v>
      </c>
      <c r="K93">
        <v>29</v>
      </c>
      <c r="L93">
        <v>7</v>
      </c>
      <c r="M93">
        <v>48</v>
      </c>
      <c r="N93">
        <v>0</v>
      </c>
      <c r="O93">
        <v>0</v>
      </c>
      <c r="Q93">
        <v>0</v>
      </c>
      <c r="S93">
        <v>1800</v>
      </c>
      <c r="U93">
        <v>0</v>
      </c>
      <c r="V93">
        <v>0</v>
      </c>
      <c r="W93" t="s">
        <v>667</v>
      </c>
    </row>
    <row r="94" spans="1:23">
      <c r="A94" t="s">
        <v>663</v>
      </c>
      <c r="B94" t="s">
        <v>484</v>
      </c>
      <c r="C94">
        <v>41.666666666666664</v>
      </c>
      <c r="D94">
        <v>2000</v>
      </c>
      <c r="E94">
        <v>1700</v>
      </c>
      <c r="F94">
        <v>0</v>
      </c>
      <c r="G94">
        <v>0</v>
      </c>
      <c r="H94">
        <v>0</v>
      </c>
      <c r="I94" t="s">
        <v>664</v>
      </c>
      <c r="J94">
        <v>2023</v>
      </c>
      <c r="K94">
        <v>29</v>
      </c>
      <c r="L94">
        <v>7</v>
      </c>
      <c r="M94">
        <v>48</v>
      </c>
      <c r="N94">
        <v>0</v>
      </c>
      <c r="O94">
        <v>0</v>
      </c>
      <c r="Q94">
        <v>0</v>
      </c>
      <c r="S94">
        <v>2000</v>
      </c>
      <c r="T94">
        <v>300</v>
      </c>
      <c r="U94">
        <v>0</v>
      </c>
      <c r="V94">
        <v>0</v>
      </c>
      <c r="W94" t="s">
        <v>667</v>
      </c>
    </row>
    <row r="95" spans="1:23">
      <c r="A95" t="s">
        <v>663</v>
      </c>
      <c r="B95" t="s">
        <v>486</v>
      </c>
      <c r="C95">
        <v>46.229166666666664</v>
      </c>
      <c r="D95">
        <v>2219</v>
      </c>
      <c r="E95">
        <v>4719</v>
      </c>
      <c r="F95">
        <v>0</v>
      </c>
      <c r="G95">
        <v>0</v>
      </c>
      <c r="H95">
        <v>0</v>
      </c>
      <c r="I95" t="s">
        <v>664</v>
      </c>
      <c r="J95">
        <v>2023</v>
      </c>
      <c r="K95">
        <v>29</v>
      </c>
      <c r="L95">
        <v>7</v>
      </c>
      <c r="M95">
        <v>48</v>
      </c>
      <c r="N95">
        <v>0</v>
      </c>
      <c r="O95">
        <v>0</v>
      </c>
      <c r="Q95">
        <v>0</v>
      </c>
      <c r="R95">
        <v>2500</v>
      </c>
      <c r="S95">
        <v>4719</v>
      </c>
      <c r="U95">
        <v>0</v>
      </c>
      <c r="V95">
        <v>0</v>
      </c>
      <c r="W95" t="s">
        <v>686</v>
      </c>
    </row>
    <row r="96" spans="1:23">
      <c r="A96" t="s">
        <v>663</v>
      </c>
      <c r="B96" t="s">
        <v>493</v>
      </c>
      <c r="C96">
        <v>34.375</v>
      </c>
      <c r="D96">
        <v>1650</v>
      </c>
      <c r="E96">
        <v>1650</v>
      </c>
      <c r="F96">
        <v>0</v>
      </c>
      <c r="G96">
        <v>0</v>
      </c>
      <c r="H96">
        <v>0</v>
      </c>
      <c r="I96" t="s">
        <v>664</v>
      </c>
      <c r="J96">
        <v>2023</v>
      </c>
      <c r="K96">
        <v>29</v>
      </c>
      <c r="L96">
        <v>7</v>
      </c>
      <c r="M96">
        <v>48</v>
      </c>
      <c r="N96">
        <v>0</v>
      </c>
      <c r="O96">
        <v>0</v>
      </c>
      <c r="Q96">
        <v>0</v>
      </c>
      <c r="S96">
        <v>1650</v>
      </c>
      <c r="U96">
        <v>0</v>
      </c>
      <c r="V96">
        <v>0</v>
      </c>
      <c r="W96" t="s">
        <v>667</v>
      </c>
    </row>
    <row r="97" spans="1:23">
      <c r="A97" t="s">
        <v>663</v>
      </c>
      <c r="B97" t="s">
        <v>497</v>
      </c>
      <c r="C97">
        <v>37.5</v>
      </c>
      <c r="D97">
        <v>1800</v>
      </c>
      <c r="E97">
        <v>1800</v>
      </c>
      <c r="F97">
        <v>0</v>
      </c>
      <c r="G97">
        <v>0</v>
      </c>
      <c r="H97">
        <v>0</v>
      </c>
      <c r="I97" t="s">
        <v>664</v>
      </c>
      <c r="J97">
        <v>2023</v>
      </c>
      <c r="K97">
        <v>29</v>
      </c>
      <c r="L97">
        <v>7</v>
      </c>
      <c r="M97">
        <v>48</v>
      </c>
      <c r="N97">
        <v>0</v>
      </c>
      <c r="O97">
        <v>0</v>
      </c>
      <c r="Q97">
        <v>0</v>
      </c>
      <c r="S97">
        <v>1800</v>
      </c>
      <c r="U97">
        <v>0</v>
      </c>
      <c r="V97">
        <v>0</v>
      </c>
      <c r="W97" t="s">
        <v>667</v>
      </c>
    </row>
    <row r="98" spans="1:23">
      <c r="A98" t="s">
        <v>663</v>
      </c>
      <c r="B98" t="s">
        <v>687</v>
      </c>
      <c r="G98">
        <v>0</v>
      </c>
      <c r="I98" t="s">
        <v>664</v>
      </c>
      <c r="J98">
        <v>2023</v>
      </c>
      <c r="K98">
        <v>29</v>
      </c>
      <c r="L98">
        <v>7</v>
      </c>
      <c r="M98">
        <v>32</v>
      </c>
      <c r="N98">
        <v>0</v>
      </c>
      <c r="O98">
        <v>0</v>
      </c>
      <c r="W98" t="s">
        <v>667</v>
      </c>
    </row>
    <row r="99" spans="1:23">
      <c r="A99" t="s">
        <v>663</v>
      </c>
      <c r="B99" t="s">
        <v>448</v>
      </c>
      <c r="C99">
        <v>22.291666666666668</v>
      </c>
      <c r="D99">
        <v>1070</v>
      </c>
      <c r="E99">
        <v>1070</v>
      </c>
      <c r="F99">
        <v>0</v>
      </c>
      <c r="G99">
        <v>200</v>
      </c>
      <c r="H99">
        <v>0</v>
      </c>
      <c r="I99" t="s">
        <v>664</v>
      </c>
      <c r="J99">
        <v>2023</v>
      </c>
      <c r="K99">
        <v>29</v>
      </c>
      <c r="L99">
        <v>7</v>
      </c>
      <c r="M99">
        <v>48</v>
      </c>
      <c r="N99">
        <v>0</v>
      </c>
      <c r="O99">
        <v>0</v>
      </c>
      <c r="Q99">
        <v>0</v>
      </c>
      <c r="S99">
        <v>1270</v>
      </c>
      <c r="U99">
        <v>0</v>
      </c>
      <c r="V99">
        <v>0</v>
      </c>
      <c r="W99" t="s">
        <v>667</v>
      </c>
    </row>
    <row r="100" spans="1:23">
      <c r="A100" t="s">
        <v>393</v>
      </c>
      <c r="B100" t="s">
        <v>460</v>
      </c>
      <c r="C100">
        <v>68.75</v>
      </c>
      <c r="D100">
        <v>3300</v>
      </c>
      <c r="E100">
        <v>3300</v>
      </c>
      <c r="F100">
        <v>0</v>
      </c>
      <c r="G100">
        <v>0</v>
      </c>
      <c r="H100">
        <v>0</v>
      </c>
      <c r="I100" t="s">
        <v>664</v>
      </c>
      <c r="J100">
        <v>2023</v>
      </c>
      <c r="K100">
        <v>29</v>
      </c>
      <c r="L100">
        <v>7</v>
      </c>
      <c r="M100">
        <v>48</v>
      </c>
      <c r="N100">
        <v>0</v>
      </c>
      <c r="O100">
        <v>0</v>
      </c>
      <c r="Q100">
        <v>0</v>
      </c>
      <c r="S100">
        <v>3300</v>
      </c>
      <c r="U100">
        <v>0</v>
      </c>
      <c r="V100">
        <v>0</v>
      </c>
      <c r="W100" t="s">
        <v>667</v>
      </c>
    </row>
    <row r="101" spans="1:23">
      <c r="A101" t="s">
        <v>393</v>
      </c>
      <c r="B101" t="s">
        <v>466</v>
      </c>
      <c r="C101">
        <v>68.75</v>
      </c>
      <c r="D101">
        <v>3300</v>
      </c>
      <c r="E101">
        <v>3300</v>
      </c>
      <c r="F101">
        <v>0</v>
      </c>
      <c r="G101">
        <v>0</v>
      </c>
      <c r="H101">
        <v>0</v>
      </c>
      <c r="I101" t="s">
        <v>664</v>
      </c>
      <c r="J101">
        <v>2023</v>
      </c>
      <c r="K101">
        <v>29</v>
      </c>
      <c r="L101">
        <v>7</v>
      </c>
      <c r="M101">
        <v>48</v>
      </c>
      <c r="N101">
        <v>0</v>
      </c>
      <c r="O101">
        <v>0</v>
      </c>
      <c r="Q101">
        <v>0</v>
      </c>
      <c r="S101">
        <v>3300</v>
      </c>
      <c r="U101">
        <v>0</v>
      </c>
      <c r="V101">
        <v>0</v>
      </c>
      <c r="W101" t="s">
        <v>688</v>
      </c>
    </row>
    <row r="102" spans="1:23">
      <c r="A102" t="s">
        <v>663</v>
      </c>
      <c r="B102" t="s">
        <v>390</v>
      </c>
      <c r="C102">
        <v>65</v>
      </c>
      <c r="D102">
        <v>3120</v>
      </c>
      <c r="E102">
        <v>3448.29</v>
      </c>
      <c r="F102">
        <v>628.29000000000008</v>
      </c>
      <c r="G102">
        <v>400</v>
      </c>
      <c r="H102">
        <v>0</v>
      </c>
      <c r="I102" t="s">
        <v>664</v>
      </c>
      <c r="J102">
        <v>2023</v>
      </c>
      <c r="K102">
        <v>30</v>
      </c>
      <c r="L102">
        <v>7</v>
      </c>
      <c r="M102">
        <v>48</v>
      </c>
      <c r="N102">
        <v>9.6660000000000004</v>
      </c>
      <c r="O102">
        <v>0</v>
      </c>
      <c r="Q102">
        <v>0</v>
      </c>
      <c r="S102">
        <v>4148.29</v>
      </c>
      <c r="T102">
        <v>300</v>
      </c>
      <c r="U102">
        <v>0</v>
      </c>
      <c r="V102">
        <v>0</v>
      </c>
      <c r="W102" t="s">
        <v>667</v>
      </c>
    </row>
    <row r="103" spans="1:23">
      <c r="A103" t="s">
        <v>663</v>
      </c>
      <c r="B103" t="s">
        <v>481</v>
      </c>
      <c r="C103">
        <v>37.5</v>
      </c>
      <c r="D103">
        <v>1800</v>
      </c>
      <c r="E103">
        <v>1800</v>
      </c>
      <c r="F103">
        <v>0</v>
      </c>
      <c r="G103">
        <v>0</v>
      </c>
      <c r="H103">
        <v>0</v>
      </c>
      <c r="I103" t="s">
        <v>664</v>
      </c>
      <c r="J103">
        <v>2023</v>
      </c>
      <c r="K103">
        <v>30</v>
      </c>
      <c r="L103">
        <v>7</v>
      </c>
      <c r="M103">
        <v>48</v>
      </c>
      <c r="N103">
        <v>0</v>
      </c>
      <c r="O103">
        <v>0</v>
      </c>
      <c r="Q103">
        <v>0</v>
      </c>
      <c r="S103">
        <v>1800</v>
      </c>
      <c r="U103">
        <v>0</v>
      </c>
      <c r="V103">
        <v>0</v>
      </c>
      <c r="W103" t="s">
        <v>667</v>
      </c>
    </row>
    <row r="104" spans="1:23">
      <c r="A104" t="s">
        <v>663</v>
      </c>
      <c r="B104" t="s">
        <v>484</v>
      </c>
      <c r="C104">
        <v>41.666666666666664</v>
      </c>
      <c r="D104">
        <v>2000</v>
      </c>
      <c r="E104">
        <v>1820</v>
      </c>
      <c r="F104">
        <v>0</v>
      </c>
      <c r="G104">
        <v>0</v>
      </c>
      <c r="H104">
        <v>0</v>
      </c>
      <c r="I104" t="s">
        <v>664</v>
      </c>
      <c r="J104">
        <v>2023</v>
      </c>
      <c r="K104">
        <v>30</v>
      </c>
      <c r="L104">
        <v>7</v>
      </c>
      <c r="M104">
        <v>48</v>
      </c>
      <c r="N104">
        <v>0</v>
      </c>
      <c r="O104">
        <v>0</v>
      </c>
      <c r="Q104">
        <v>0</v>
      </c>
      <c r="R104">
        <v>120</v>
      </c>
      <c r="S104">
        <v>2120</v>
      </c>
      <c r="T104">
        <v>300</v>
      </c>
      <c r="U104">
        <v>0</v>
      </c>
      <c r="V104">
        <v>0</v>
      </c>
      <c r="W104" t="s">
        <v>688</v>
      </c>
    </row>
    <row r="105" spans="1:23">
      <c r="A105" t="s">
        <v>663</v>
      </c>
      <c r="B105" t="s">
        <v>486</v>
      </c>
      <c r="C105">
        <v>46.229166666666664</v>
      </c>
      <c r="D105">
        <v>2219</v>
      </c>
      <c r="E105">
        <v>2385.2291666666665</v>
      </c>
      <c r="F105">
        <v>46.229166666666664</v>
      </c>
      <c r="G105">
        <v>0</v>
      </c>
      <c r="H105">
        <v>0</v>
      </c>
      <c r="I105" t="s">
        <v>664</v>
      </c>
      <c r="J105">
        <v>2023</v>
      </c>
      <c r="K105">
        <v>30</v>
      </c>
      <c r="L105">
        <v>7</v>
      </c>
      <c r="M105">
        <v>48</v>
      </c>
      <c r="N105">
        <v>1</v>
      </c>
      <c r="O105">
        <v>0</v>
      </c>
      <c r="Q105">
        <v>0</v>
      </c>
      <c r="R105">
        <v>120</v>
      </c>
      <c r="S105">
        <v>2385.2291666666665</v>
      </c>
      <c r="U105">
        <v>0</v>
      </c>
      <c r="V105">
        <v>0</v>
      </c>
      <c r="W105" t="s">
        <v>667</v>
      </c>
    </row>
    <row r="106" spans="1:23">
      <c r="A106" t="s">
        <v>663</v>
      </c>
      <c r="B106" t="s">
        <v>493</v>
      </c>
      <c r="C106">
        <v>34.375</v>
      </c>
      <c r="D106">
        <v>1650</v>
      </c>
      <c r="E106">
        <v>1770</v>
      </c>
      <c r="F106">
        <v>0</v>
      </c>
      <c r="G106">
        <v>0</v>
      </c>
      <c r="H106">
        <v>0</v>
      </c>
      <c r="I106" t="s">
        <v>664</v>
      </c>
      <c r="J106">
        <v>2023</v>
      </c>
      <c r="K106">
        <v>30</v>
      </c>
      <c r="L106">
        <v>7</v>
      </c>
      <c r="M106">
        <v>48</v>
      </c>
      <c r="N106">
        <v>0</v>
      </c>
      <c r="O106">
        <v>0</v>
      </c>
      <c r="Q106">
        <v>0</v>
      </c>
      <c r="R106">
        <v>120</v>
      </c>
      <c r="S106">
        <v>1770</v>
      </c>
      <c r="U106">
        <v>0</v>
      </c>
      <c r="V106">
        <v>0</v>
      </c>
      <c r="W106" t="s">
        <v>667</v>
      </c>
    </row>
    <row r="107" spans="1:23">
      <c r="A107" t="s">
        <v>663</v>
      </c>
      <c r="B107" t="s">
        <v>497</v>
      </c>
      <c r="C107">
        <v>37.5</v>
      </c>
      <c r="D107">
        <v>1800</v>
      </c>
      <c r="E107">
        <v>1824.9749999999999</v>
      </c>
      <c r="F107">
        <v>24.975000000000001</v>
      </c>
      <c r="G107">
        <v>0</v>
      </c>
      <c r="H107">
        <v>0</v>
      </c>
      <c r="I107" t="s">
        <v>664</v>
      </c>
      <c r="J107">
        <v>2023</v>
      </c>
      <c r="K107">
        <v>30</v>
      </c>
      <c r="L107">
        <v>7</v>
      </c>
      <c r="M107">
        <v>48</v>
      </c>
      <c r="N107">
        <v>0.66600000000000004</v>
      </c>
      <c r="O107">
        <v>0</v>
      </c>
      <c r="Q107">
        <v>0</v>
      </c>
      <c r="S107">
        <v>1824.9749999999999</v>
      </c>
      <c r="U107">
        <v>0</v>
      </c>
      <c r="V107">
        <v>0</v>
      </c>
      <c r="W107" t="s">
        <v>667</v>
      </c>
    </row>
    <row r="108" spans="1:23">
      <c r="A108" t="s">
        <v>663</v>
      </c>
      <c r="B108" t="s">
        <v>687</v>
      </c>
      <c r="G108">
        <v>0</v>
      </c>
      <c r="I108" t="s">
        <v>664</v>
      </c>
      <c r="J108">
        <v>2023</v>
      </c>
      <c r="K108">
        <v>30</v>
      </c>
      <c r="L108">
        <v>7</v>
      </c>
      <c r="M108">
        <v>48</v>
      </c>
      <c r="N108">
        <v>0</v>
      </c>
      <c r="O108">
        <v>0</v>
      </c>
      <c r="R108">
        <v>120</v>
      </c>
      <c r="W108" t="s">
        <v>667</v>
      </c>
    </row>
    <row r="109" spans="1:23">
      <c r="A109" t="s">
        <v>663</v>
      </c>
      <c r="B109" t="s">
        <v>448</v>
      </c>
      <c r="C109">
        <v>22.291666666666668</v>
      </c>
      <c r="D109">
        <v>1070</v>
      </c>
      <c r="E109">
        <v>1070</v>
      </c>
      <c r="F109">
        <v>0</v>
      </c>
      <c r="G109">
        <v>200</v>
      </c>
      <c r="H109">
        <v>0</v>
      </c>
      <c r="I109" t="s">
        <v>664</v>
      </c>
      <c r="J109">
        <v>2023</v>
      </c>
      <c r="K109">
        <v>30</v>
      </c>
      <c r="L109">
        <v>7</v>
      </c>
      <c r="M109">
        <v>48</v>
      </c>
      <c r="N109">
        <v>0</v>
      </c>
      <c r="O109">
        <v>0</v>
      </c>
      <c r="Q109">
        <v>0</v>
      </c>
      <c r="S109">
        <v>1270</v>
      </c>
      <c r="U109">
        <v>0</v>
      </c>
      <c r="V109">
        <v>0</v>
      </c>
      <c r="W109" t="s">
        <v>667</v>
      </c>
    </row>
    <row r="110" spans="1:23">
      <c r="A110" t="s">
        <v>393</v>
      </c>
      <c r="B110" t="s">
        <v>460</v>
      </c>
      <c r="C110">
        <v>68.75</v>
      </c>
      <c r="D110">
        <v>3300</v>
      </c>
      <c r="E110">
        <v>3300</v>
      </c>
      <c r="F110">
        <v>0</v>
      </c>
      <c r="G110">
        <v>0</v>
      </c>
      <c r="H110">
        <v>0</v>
      </c>
      <c r="I110" t="s">
        <v>664</v>
      </c>
      <c r="J110">
        <v>2023</v>
      </c>
      <c r="K110">
        <v>30</v>
      </c>
      <c r="L110">
        <v>7</v>
      </c>
      <c r="M110">
        <v>48</v>
      </c>
      <c r="N110">
        <v>0</v>
      </c>
      <c r="O110">
        <v>0</v>
      </c>
      <c r="Q110">
        <v>0</v>
      </c>
      <c r="S110">
        <v>3300</v>
      </c>
      <c r="U110">
        <v>0</v>
      </c>
      <c r="V110">
        <v>0</v>
      </c>
      <c r="W110" t="s">
        <v>667</v>
      </c>
    </row>
    <row r="111" spans="1:23">
      <c r="A111" t="s">
        <v>393</v>
      </c>
      <c r="B111" t="s">
        <v>466</v>
      </c>
      <c r="C111">
        <v>68.75</v>
      </c>
      <c r="D111">
        <v>3300</v>
      </c>
      <c r="E111">
        <v>3300</v>
      </c>
      <c r="F111">
        <v>0</v>
      </c>
      <c r="G111">
        <v>0</v>
      </c>
      <c r="H111">
        <v>0</v>
      </c>
      <c r="I111" t="s">
        <v>664</v>
      </c>
      <c r="J111">
        <v>2023</v>
      </c>
      <c r="K111">
        <v>30</v>
      </c>
      <c r="L111">
        <v>7</v>
      </c>
      <c r="M111">
        <v>48</v>
      </c>
      <c r="N111">
        <v>0</v>
      </c>
      <c r="O111">
        <v>0</v>
      </c>
      <c r="Q111">
        <v>0</v>
      </c>
      <c r="S111">
        <v>3300</v>
      </c>
      <c r="U111">
        <v>0</v>
      </c>
      <c r="V111">
        <v>0</v>
      </c>
      <c r="W111" t="s">
        <v>683</v>
      </c>
    </row>
    <row r="112" spans="1:23">
      <c r="A112" t="s">
        <v>663</v>
      </c>
      <c r="B112" t="s">
        <v>390</v>
      </c>
      <c r="C112">
        <v>65</v>
      </c>
      <c r="D112">
        <v>3120</v>
      </c>
      <c r="E112">
        <v>2820</v>
      </c>
      <c r="F112">
        <v>0</v>
      </c>
      <c r="G112">
        <v>400</v>
      </c>
      <c r="H112">
        <v>0</v>
      </c>
      <c r="I112" t="s">
        <v>664</v>
      </c>
      <c r="J112">
        <v>2023</v>
      </c>
      <c r="K112">
        <v>31</v>
      </c>
      <c r="L112">
        <v>7</v>
      </c>
      <c r="M112">
        <v>48</v>
      </c>
      <c r="N112">
        <v>0</v>
      </c>
      <c r="O112">
        <v>0</v>
      </c>
      <c r="Q112">
        <v>0</v>
      </c>
      <c r="S112">
        <v>3520</v>
      </c>
      <c r="T112">
        <v>300</v>
      </c>
      <c r="U112">
        <v>0</v>
      </c>
      <c r="V112">
        <v>0</v>
      </c>
      <c r="W112" t="s">
        <v>667</v>
      </c>
    </row>
    <row r="113" spans="1:23">
      <c r="A113" t="s">
        <v>663</v>
      </c>
      <c r="B113" t="s">
        <v>481</v>
      </c>
      <c r="C113">
        <v>37.5</v>
      </c>
      <c r="D113">
        <v>1800</v>
      </c>
      <c r="E113">
        <v>1800</v>
      </c>
      <c r="F113">
        <v>0</v>
      </c>
      <c r="G113">
        <v>0</v>
      </c>
      <c r="H113">
        <v>0</v>
      </c>
      <c r="I113" t="s">
        <v>664</v>
      </c>
      <c r="J113">
        <v>2023</v>
      </c>
      <c r="K113">
        <v>31</v>
      </c>
      <c r="L113">
        <v>7</v>
      </c>
      <c r="M113">
        <v>48</v>
      </c>
      <c r="N113">
        <v>0</v>
      </c>
      <c r="O113">
        <v>0</v>
      </c>
      <c r="Q113">
        <v>0</v>
      </c>
      <c r="S113">
        <v>1800</v>
      </c>
      <c r="U113">
        <v>0</v>
      </c>
      <c r="V113">
        <v>0</v>
      </c>
      <c r="W113" t="s">
        <v>667</v>
      </c>
    </row>
    <row r="114" spans="1:23">
      <c r="A114" t="s">
        <v>663</v>
      </c>
      <c r="B114" t="s">
        <v>484</v>
      </c>
      <c r="C114">
        <v>41.666666666666664</v>
      </c>
      <c r="D114">
        <v>2000</v>
      </c>
      <c r="E114">
        <v>1700</v>
      </c>
      <c r="F114">
        <v>0</v>
      </c>
      <c r="G114">
        <v>0</v>
      </c>
      <c r="H114">
        <v>0</v>
      </c>
      <c r="I114" t="s">
        <v>664</v>
      </c>
      <c r="J114">
        <v>2023</v>
      </c>
      <c r="K114">
        <v>31</v>
      </c>
      <c r="L114">
        <v>7</v>
      </c>
      <c r="M114">
        <v>48</v>
      </c>
      <c r="N114">
        <v>0</v>
      </c>
      <c r="O114">
        <v>0</v>
      </c>
      <c r="Q114">
        <v>0</v>
      </c>
      <c r="S114">
        <v>2000</v>
      </c>
      <c r="T114">
        <v>300</v>
      </c>
      <c r="U114">
        <v>0</v>
      </c>
      <c r="V114">
        <v>0</v>
      </c>
      <c r="W114" t="s">
        <v>688</v>
      </c>
    </row>
    <row r="115" spans="1:23">
      <c r="A115" t="s">
        <v>663</v>
      </c>
      <c r="B115" t="s">
        <v>486</v>
      </c>
      <c r="C115">
        <v>46.229166666666664</v>
      </c>
      <c r="D115">
        <v>2219</v>
      </c>
      <c r="E115">
        <v>2219</v>
      </c>
      <c r="F115">
        <v>0</v>
      </c>
      <c r="G115">
        <v>0</v>
      </c>
      <c r="H115">
        <v>0</v>
      </c>
      <c r="I115" t="s">
        <v>664</v>
      </c>
      <c r="J115">
        <v>2023</v>
      </c>
      <c r="K115">
        <v>31</v>
      </c>
      <c r="L115">
        <v>7</v>
      </c>
      <c r="M115">
        <v>48</v>
      </c>
      <c r="N115">
        <v>0</v>
      </c>
      <c r="O115">
        <v>0</v>
      </c>
      <c r="Q115">
        <v>0</v>
      </c>
      <c r="S115">
        <v>2219</v>
      </c>
      <c r="U115">
        <v>0</v>
      </c>
      <c r="V115">
        <v>0</v>
      </c>
      <c r="W115" t="s">
        <v>667</v>
      </c>
    </row>
    <row r="116" spans="1:23">
      <c r="A116" t="s">
        <v>663</v>
      </c>
      <c r="B116" t="s">
        <v>493</v>
      </c>
      <c r="C116">
        <v>34.375</v>
      </c>
      <c r="D116">
        <v>1650</v>
      </c>
      <c r="E116">
        <v>1650</v>
      </c>
      <c r="F116">
        <v>0</v>
      </c>
      <c r="G116">
        <v>0</v>
      </c>
      <c r="H116">
        <v>0</v>
      </c>
      <c r="I116" t="s">
        <v>664</v>
      </c>
      <c r="J116">
        <v>2023</v>
      </c>
      <c r="K116">
        <v>31</v>
      </c>
      <c r="L116">
        <v>7</v>
      </c>
      <c r="M116">
        <v>48</v>
      </c>
      <c r="N116">
        <v>0</v>
      </c>
      <c r="O116">
        <v>0</v>
      </c>
      <c r="Q116">
        <v>0</v>
      </c>
      <c r="S116">
        <v>1650</v>
      </c>
      <c r="U116">
        <v>0</v>
      </c>
      <c r="V116">
        <v>0</v>
      </c>
      <c r="W116" t="s">
        <v>667</v>
      </c>
    </row>
    <row r="117" spans="1:23">
      <c r="A117" t="s">
        <v>663</v>
      </c>
      <c r="B117" t="s">
        <v>497</v>
      </c>
      <c r="C117">
        <v>37.5</v>
      </c>
      <c r="D117">
        <v>1800</v>
      </c>
      <c r="E117">
        <v>1800</v>
      </c>
      <c r="F117">
        <v>0</v>
      </c>
      <c r="G117">
        <v>0</v>
      </c>
      <c r="H117">
        <v>0</v>
      </c>
      <c r="I117" t="s">
        <v>664</v>
      </c>
      <c r="J117">
        <v>2023</v>
      </c>
      <c r="K117">
        <v>31</v>
      </c>
      <c r="L117">
        <v>7</v>
      </c>
      <c r="M117">
        <v>48</v>
      </c>
      <c r="N117">
        <v>0</v>
      </c>
      <c r="O117">
        <v>0</v>
      </c>
      <c r="Q117">
        <v>0</v>
      </c>
      <c r="S117">
        <v>1800</v>
      </c>
      <c r="U117">
        <v>0</v>
      </c>
      <c r="V117">
        <v>0</v>
      </c>
      <c r="W117" t="s">
        <v>667</v>
      </c>
    </row>
    <row r="118" spans="1:23">
      <c r="A118" t="s">
        <v>663</v>
      </c>
      <c r="B118" t="s">
        <v>687</v>
      </c>
      <c r="G118">
        <v>0</v>
      </c>
      <c r="I118" t="s">
        <v>664</v>
      </c>
      <c r="J118">
        <v>2023</v>
      </c>
      <c r="K118">
        <v>31</v>
      </c>
      <c r="L118">
        <v>7</v>
      </c>
      <c r="M118">
        <v>48</v>
      </c>
      <c r="N118">
        <v>0</v>
      </c>
      <c r="O118">
        <v>0</v>
      </c>
      <c r="W118" t="s">
        <v>667</v>
      </c>
    </row>
    <row r="119" spans="1:23">
      <c r="A119" t="s">
        <v>663</v>
      </c>
      <c r="B119" t="s">
        <v>448</v>
      </c>
      <c r="C119">
        <v>22.291666666666668</v>
      </c>
      <c r="D119">
        <v>1070</v>
      </c>
      <c r="E119">
        <v>1070</v>
      </c>
      <c r="F119">
        <v>0</v>
      </c>
      <c r="G119">
        <v>200</v>
      </c>
      <c r="H119">
        <v>0</v>
      </c>
      <c r="I119" t="s">
        <v>664</v>
      </c>
      <c r="J119">
        <v>2023</v>
      </c>
      <c r="K119">
        <v>31</v>
      </c>
      <c r="L119">
        <v>7</v>
      </c>
      <c r="M119">
        <v>48</v>
      </c>
      <c r="N119">
        <v>0</v>
      </c>
      <c r="O119">
        <v>0</v>
      </c>
      <c r="Q119">
        <v>0</v>
      </c>
      <c r="S119">
        <v>1270</v>
      </c>
      <c r="U119">
        <v>0</v>
      </c>
      <c r="V119">
        <v>0</v>
      </c>
      <c r="W119" t="s">
        <v>667</v>
      </c>
    </row>
    <row r="120" spans="1:23">
      <c r="A120" t="s">
        <v>393</v>
      </c>
      <c r="B120" t="s">
        <v>460</v>
      </c>
      <c r="C120">
        <v>68.75</v>
      </c>
      <c r="D120">
        <v>3300</v>
      </c>
      <c r="E120">
        <v>3300</v>
      </c>
      <c r="F120">
        <v>0</v>
      </c>
      <c r="G120">
        <v>0</v>
      </c>
      <c r="H120">
        <v>0</v>
      </c>
      <c r="I120" t="s">
        <v>664</v>
      </c>
      <c r="J120">
        <v>2023</v>
      </c>
      <c r="K120">
        <v>31</v>
      </c>
      <c r="L120">
        <v>7</v>
      </c>
      <c r="M120">
        <v>48</v>
      </c>
      <c r="N120">
        <v>0</v>
      </c>
      <c r="O120">
        <v>0</v>
      </c>
      <c r="Q120">
        <v>0</v>
      </c>
      <c r="S120">
        <v>3300</v>
      </c>
      <c r="U120">
        <v>0</v>
      </c>
      <c r="V120">
        <v>0</v>
      </c>
      <c r="W120" t="s">
        <v>667</v>
      </c>
    </row>
    <row r="121" spans="1:23">
      <c r="A121" t="s">
        <v>393</v>
      </c>
      <c r="B121" t="s">
        <v>466</v>
      </c>
      <c r="C121">
        <v>68.75</v>
      </c>
      <c r="D121">
        <v>3300</v>
      </c>
      <c r="E121">
        <v>3300</v>
      </c>
      <c r="F121">
        <v>0</v>
      </c>
      <c r="G121">
        <v>0</v>
      </c>
      <c r="H121">
        <v>0</v>
      </c>
      <c r="I121" t="s">
        <v>664</v>
      </c>
      <c r="J121">
        <v>2023</v>
      </c>
      <c r="K121">
        <v>31</v>
      </c>
      <c r="L121">
        <v>7</v>
      </c>
      <c r="M121">
        <v>48</v>
      </c>
      <c r="N121">
        <v>0</v>
      </c>
      <c r="O121">
        <v>0</v>
      </c>
      <c r="Q121">
        <v>0</v>
      </c>
      <c r="S121">
        <v>3300</v>
      </c>
      <c r="U121">
        <v>0</v>
      </c>
      <c r="V121">
        <v>0</v>
      </c>
      <c r="W121" t="s">
        <v>667</v>
      </c>
    </row>
    <row r="122" spans="1:23">
      <c r="A122" t="s">
        <v>663</v>
      </c>
      <c r="B122" t="s">
        <v>390</v>
      </c>
      <c r="C122">
        <v>65</v>
      </c>
      <c r="D122">
        <v>3120</v>
      </c>
      <c r="E122">
        <v>6180</v>
      </c>
      <c r="F122">
        <v>520</v>
      </c>
      <c r="G122">
        <v>400</v>
      </c>
      <c r="H122">
        <v>0</v>
      </c>
      <c r="I122" t="s">
        <v>664</v>
      </c>
      <c r="J122">
        <v>2023</v>
      </c>
      <c r="K122">
        <v>32</v>
      </c>
      <c r="L122">
        <v>8</v>
      </c>
      <c r="M122">
        <v>48</v>
      </c>
      <c r="N122">
        <v>8</v>
      </c>
      <c r="O122">
        <v>0</v>
      </c>
      <c r="Q122">
        <v>0</v>
      </c>
      <c r="R122">
        <v>2840</v>
      </c>
      <c r="S122">
        <v>6880</v>
      </c>
      <c r="T122">
        <v>300</v>
      </c>
      <c r="U122">
        <v>0</v>
      </c>
      <c r="V122">
        <v>0</v>
      </c>
      <c r="W122" t="s">
        <v>689</v>
      </c>
    </row>
    <row r="123" spans="1:23">
      <c r="A123" t="s">
        <v>663</v>
      </c>
      <c r="B123" t="s">
        <v>481</v>
      </c>
      <c r="C123">
        <v>37.5</v>
      </c>
      <c r="D123">
        <v>1800</v>
      </c>
      <c r="E123">
        <v>2311</v>
      </c>
      <c r="F123">
        <v>75</v>
      </c>
      <c r="G123">
        <v>0</v>
      </c>
      <c r="H123">
        <v>0</v>
      </c>
      <c r="I123" t="s">
        <v>664</v>
      </c>
      <c r="J123">
        <v>2023</v>
      </c>
      <c r="K123">
        <v>32</v>
      </c>
      <c r="L123">
        <v>8</v>
      </c>
      <c r="M123">
        <v>48</v>
      </c>
      <c r="N123">
        <v>2</v>
      </c>
      <c r="O123">
        <v>0</v>
      </c>
      <c r="Q123">
        <v>0</v>
      </c>
      <c r="R123">
        <v>436</v>
      </c>
      <c r="S123">
        <v>2311</v>
      </c>
      <c r="U123">
        <v>0</v>
      </c>
      <c r="V123">
        <v>0</v>
      </c>
      <c r="W123" t="s">
        <v>690</v>
      </c>
    </row>
    <row r="124" spans="1:23">
      <c r="A124" t="s">
        <v>663</v>
      </c>
      <c r="B124" t="s">
        <v>484</v>
      </c>
      <c r="C124">
        <v>41.666666666666664</v>
      </c>
      <c r="D124">
        <v>2000</v>
      </c>
      <c r="E124">
        <v>2681.6666666666661</v>
      </c>
      <c r="F124">
        <v>166.66666666666666</v>
      </c>
      <c r="G124">
        <v>0</v>
      </c>
      <c r="H124">
        <v>0</v>
      </c>
      <c r="I124" t="s">
        <v>664</v>
      </c>
      <c r="J124">
        <v>2023</v>
      </c>
      <c r="K124">
        <v>32</v>
      </c>
      <c r="L124">
        <v>8</v>
      </c>
      <c r="M124">
        <v>48</v>
      </c>
      <c r="N124">
        <v>4</v>
      </c>
      <c r="O124">
        <v>0</v>
      </c>
      <c r="Q124">
        <v>0</v>
      </c>
      <c r="R124">
        <v>2515</v>
      </c>
      <c r="S124">
        <v>4681.6666666666661</v>
      </c>
      <c r="T124">
        <v>2000</v>
      </c>
      <c r="U124">
        <v>0</v>
      </c>
      <c r="V124">
        <v>0</v>
      </c>
      <c r="W124" t="s">
        <v>691</v>
      </c>
    </row>
    <row r="125" spans="1:23">
      <c r="A125" t="s">
        <v>663</v>
      </c>
      <c r="B125" t="s">
        <v>486</v>
      </c>
      <c r="C125">
        <v>46.229166666666664</v>
      </c>
      <c r="D125">
        <v>2219</v>
      </c>
      <c r="E125">
        <v>2988.9166666666665</v>
      </c>
      <c r="F125">
        <v>184.91666666666663</v>
      </c>
      <c r="G125">
        <v>0</v>
      </c>
      <c r="H125">
        <v>0</v>
      </c>
      <c r="I125" t="s">
        <v>664</v>
      </c>
      <c r="J125">
        <v>2023</v>
      </c>
      <c r="K125">
        <v>32</v>
      </c>
      <c r="L125">
        <v>8</v>
      </c>
      <c r="M125">
        <v>48</v>
      </c>
      <c r="N125">
        <v>4</v>
      </c>
      <c r="O125">
        <v>0</v>
      </c>
      <c r="Q125">
        <v>0</v>
      </c>
      <c r="R125">
        <v>585</v>
      </c>
      <c r="S125">
        <v>2988.9166666666665</v>
      </c>
      <c r="U125">
        <v>0</v>
      </c>
      <c r="V125">
        <v>0</v>
      </c>
      <c r="W125" t="s">
        <v>692</v>
      </c>
    </row>
    <row r="126" spans="1:23">
      <c r="A126" t="s">
        <v>663</v>
      </c>
      <c r="B126" t="s">
        <v>493</v>
      </c>
      <c r="C126">
        <v>34.375</v>
      </c>
      <c r="D126">
        <v>1650</v>
      </c>
      <c r="E126">
        <v>2952.125</v>
      </c>
      <c r="F126">
        <v>103.125</v>
      </c>
      <c r="G126">
        <v>0</v>
      </c>
      <c r="H126">
        <v>0</v>
      </c>
      <c r="I126" t="s">
        <v>664</v>
      </c>
      <c r="J126">
        <v>2023</v>
      </c>
      <c r="K126">
        <v>32</v>
      </c>
      <c r="L126">
        <v>8</v>
      </c>
      <c r="M126">
        <v>48</v>
      </c>
      <c r="N126">
        <v>3</v>
      </c>
      <c r="O126">
        <v>0</v>
      </c>
      <c r="Q126">
        <v>0</v>
      </c>
      <c r="R126">
        <v>1199</v>
      </c>
      <c r="S126">
        <v>2952.125</v>
      </c>
      <c r="U126">
        <v>0</v>
      </c>
      <c r="V126">
        <v>0</v>
      </c>
      <c r="W126" t="s">
        <v>692</v>
      </c>
    </row>
    <row r="127" spans="1:23">
      <c r="A127" t="s">
        <v>663</v>
      </c>
      <c r="B127" t="s">
        <v>497</v>
      </c>
      <c r="C127">
        <v>37.5</v>
      </c>
      <c r="D127">
        <v>1800</v>
      </c>
      <c r="E127">
        <v>2360</v>
      </c>
      <c r="F127">
        <v>0</v>
      </c>
      <c r="G127">
        <v>0</v>
      </c>
      <c r="H127">
        <v>0</v>
      </c>
      <c r="I127" t="s">
        <v>664</v>
      </c>
      <c r="J127">
        <v>2023</v>
      </c>
      <c r="K127">
        <v>32</v>
      </c>
      <c r="L127">
        <v>8</v>
      </c>
      <c r="M127">
        <v>48</v>
      </c>
      <c r="N127">
        <v>0</v>
      </c>
      <c r="O127">
        <v>0</v>
      </c>
      <c r="Q127">
        <v>0</v>
      </c>
      <c r="R127">
        <v>560</v>
      </c>
      <c r="S127">
        <v>2360</v>
      </c>
      <c r="U127">
        <v>0</v>
      </c>
      <c r="V127">
        <v>0</v>
      </c>
      <c r="W127" t="s">
        <v>692</v>
      </c>
    </row>
    <row r="128" spans="1:23">
      <c r="A128" t="s">
        <v>663</v>
      </c>
      <c r="B128" t="s">
        <v>687</v>
      </c>
      <c r="G128">
        <v>0</v>
      </c>
      <c r="I128" t="s">
        <v>664</v>
      </c>
      <c r="J128">
        <v>2023</v>
      </c>
      <c r="K128">
        <v>32</v>
      </c>
      <c r="L128">
        <v>8</v>
      </c>
      <c r="M128">
        <v>48</v>
      </c>
      <c r="N128">
        <v>5</v>
      </c>
      <c r="O128">
        <v>0</v>
      </c>
      <c r="R128">
        <v>518</v>
      </c>
      <c r="W128" t="s">
        <v>692</v>
      </c>
    </row>
    <row r="129" spans="1:23">
      <c r="A129" t="s">
        <v>663</v>
      </c>
      <c r="B129" t="s">
        <v>448</v>
      </c>
      <c r="C129">
        <v>22.291666666666668</v>
      </c>
      <c r="D129">
        <v>1070</v>
      </c>
      <c r="E129">
        <v>1248.3333333333333</v>
      </c>
      <c r="F129">
        <v>178.33333333333334</v>
      </c>
      <c r="G129">
        <v>200</v>
      </c>
      <c r="H129">
        <v>0</v>
      </c>
      <c r="I129" t="s">
        <v>664</v>
      </c>
      <c r="J129">
        <v>2023</v>
      </c>
      <c r="K129">
        <v>32</v>
      </c>
      <c r="L129">
        <v>8</v>
      </c>
      <c r="M129">
        <v>48</v>
      </c>
      <c r="N129">
        <v>8</v>
      </c>
      <c r="O129">
        <v>0</v>
      </c>
      <c r="Q129">
        <v>0</v>
      </c>
      <c r="S129">
        <v>1448.3333333333333</v>
      </c>
      <c r="U129">
        <v>0</v>
      </c>
      <c r="V129">
        <v>0</v>
      </c>
      <c r="W129" t="s">
        <v>667</v>
      </c>
    </row>
    <row r="130" spans="1:23">
      <c r="A130" t="s">
        <v>393</v>
      </c>
      <c r="B130" t="s">
        <v>460</v>
      </c>
      <c r="C130">
        <v>68.75</v>
      </c>
      <c r="D130">
        <v>3300</v>
      </c>
      <c r="E130">
        <v>3300</v>
      </c>
      <c r="F130">
        <v>0</v>
      </c>
      <c r="G130">
        <v>0</v>
      </c>
      <c r="H130">
        <v>0</v>
      </c>
      <c r="I130" t="s">
        <v>664</v>
      </c>
      <c r="J130">
        <v>2023</v>
      </c>
      <c r="K130">
        <v>32</v>
      </c>
      <c r="L130">
        <v>8</v>
      </c>
      <c r="M130">
        <v>48</v>
      </c>
      <c r="N130">
        <v>0</v>
      </c>
      <c r="O130">
        <v>0</v>
      </c>
      <c r="Q130">
        <v>0</v>
      </c>
      <c r="S130">
        <v>3300</v>
      </c>
      <c r="U130">
        <v>0</v>
      </c>
      <c r="V130">
        <v>0</v>
      </c>
      <c r="W130" t="s">
        <v>667</v>
      </c>
    </row>
    <row r="131" spans="1:23">
      <c r="A131" t="s">
        <v>393</v>
      </c>
      <c r="B131" t="s">
        <v>466</v>
      </c>
      <c r="C131">
        <v>68.75</v>
      </c>
      <c r="D131">
        <v>3300</v>
      </c>
      <c r="E131">
        <v>3300</v>
      </c>
      <c r="F131">
        <v>0</v>
      </c>
      <c r="G131">
        <v>0</v>
      </c>
      <c r="H131">
        <v>0</v>
      </c>
      <c r="I131" t="s">
        <v>664</v>
      </c>
      <c r="J131">
        <v>2023</v>
      </c>
      <c r="K131">
        <v>32</v>
      </c>
      <c r="L131">
        <v>8</v>
      </c>
      <c r="M131">
        <v>48</v>
      </c>
      <c r="N131">
        <v>0</v>
      </c>
      <c r="O131">
        <v>0</v>
      </c>
      <c r="Q131">
        <v>0</v>
      </c>
      <c r="S131">
        <v>3300</v>
      </c>
      <c r="U131">
        <v>0</v>
      </c>
      <c r="V131">
        <v>0</v>
      </c>
      <c r="W131" t="s">
        <v>667</v>
      </c>
    </row>
    <row r="132" spans="1:23">
      <c r="A132" t="s">
        <v>663</v>
      </c>
      <c r="B132" t="s">
        <v>390</v>
      </c>
      <c r="C132">
        <v>65</v>
      </c>
      <c r="D132">
        <v>3120</v>
      </c>
      <c r="E132">
        <v>2820</v>
      </c>
      <c r="F132">
        <v>0</v>
      </c>
      <c r="G132">
        <v>400</v>
      </c>
      <c r="H132">
        <v>0</v>
      </c>
      <c r="I132" t="s">
        <v>664</v>
      </c>
      <c r="J132">
        <v>2023</v>
      </c>
      <c r="K132">
        <v>33</v>
      </c>
      <c r="L132">
        <v>8</v>
      </c>
      <c r="M132">
        <v>48</v>
      </c>
      <c r="N132">
        <v>0</v>
      </c>
      <c r="O132">
        <v>0</v>
      </c>
      <c r="Q132">
        <v>0</v>
      </c>
      <c r="S132">
        <v>3520</v>
      </c>
      <c r="T132">
        <v>300</v>
      </c>
      <c r="U132">
        <v>0</v>
      </c>
      <c r="V132">
        <v>0</v>
      </c>
      <c r="W132" t="s">
        <v>667</v>
      </c>
    </row>
    <row r="133" spans="1:23">
      <c r="A133" t="s">
        <v>663</v>
      </c>
      <c r="B133" t="s">
        <v>481</v>
      </c>
      <c r="C133">
        <v>37.5</v>
      </c>
      <c r="D133">
        <v>1800</v>
      </c>
      <c r="E133">
        <v>1900</v>
      </c>
      <c r="F133">
        <v>0</v>
      </c>
      <c r="G133">
        <v>0</v>
      </c>
      <c r="H133">
        <v>0</v>
      </c>
      <c r="I133" t="s">
        <v>664</v>
      </c>
      <c r="J133">
        <v>2023</v>
      </c>
      <c r="K133">
        <v>33</v>
      </c>
      <c r="L133">
        <v>8</v>
      </c>
      <c r="M133">
        <v>48</v>
      </c>
      <c r="N133">
        <v>0</v>
      </c>
      <c r="O133">
        <v>0</v>
      </c>
      <c r="Q133">
        <v>0</v>
      </c>
      <c r="R133">
        <v>100</v>
      </c>
      <c r="S133">
        <v>1900</v>
      </c>
      <c r="U133">
        <v>0</v>
      </c>
      <c r="V133">
        <v>0</v>
      </c>
      <c r="W133" t="s">
        <v>690</v>
      </c>
    </row>
    <row r="134" spans="1:23">
      <c r="A134" t="s">
        <v>663</v>
      </c>
      <c r="B134" t="s">
        <v>484</v>
      </c>
      <c r="C134">
        <v>41.666666666666664</v>
      </c>
      <c r="D134">
        <v>2000</v>
      </c>
      <c r="E134">
        <v>2000</v>
      </c>
      <c r="F134">
        <v>0</v>
      </c>
      <c r="G134">
        <v>0</v>
      </c>
      <c r="H134">
        <v>0</v>
      </c>
      <c r="I134" t="s">
        <v>672</v>
      </c>
      <c r="J134">
        <v>2023</v>
      </c>
      <c r="K134">
        <v>33</v>
      </c>
      <c r="L134">
        <v>8</v>
      </c>
      <c r="M134">
        <v>48</v>
      </c>
      <c r="N134">
        <v>0</v>
      </c>
      <c r="O134">
        <v>0</v>
      </c>
      <c r="Q134">
        <v>0</v>
      </c>
      <c r="R134">
        <v>0</v>
      </c>
      <c r="S134">
        <v>2000</v>
      </c>
      <c r="U134">
        <v>0</v>
      </c>
      <c r="V134">
        <v>0</v>
      </c>
      <c r="W134" t="s">
        <v>667</v>
      </c>
    </row>
    <row r="135" spans="1:23">
      <c r="A135" t="s">
        <v>663</v>
      </c>
      <c r="B135" t="s">
        <v>486</v>
      </c>
      <c r="C135">
        <v>46.229166666666664</v>
      </c>
      <c r="D135">
        <v>2219</v>
      </c>
      <c r="E135">
        <v>2219</v>
      </c>
      <c r="F135">
        <v>0</v>
      </c>
      <c r="G135">
        <v>0</v>
      </c>
      <c r="H135">
        <v>0</v>
      </c>
      <c r="I135" t="s">
        <v>664</v>
      </c>
      <c r="J135">
        <v>2023</v>
      </c>
      <c r="K135">
        <v>33</v>
      </c>
      <c r="L135">
        <v>8</v>
      </c>
      <c r="M135">
        <v>48</v>
      </c>
      <c r="N135">
        <v>0</v>
      </c>
      <c r="O135">
        <v>0</v>
      </c>
      <c r="Q135">
        <v>0</v>
      </c>
      <c r="R135">
        <v>0</v>
      </c>
      <c r="S135">
        <v>2219</v>
      </c>
      <c r="U135">
        <v>0</v>
      </c>
      <c r="V135">
        <v>0</v>
      </c>
      <c r="W135" t="s">
        <v>667</v>
      </c>
    </row>
    <row r="136" spans="1:23">
      <c r="A136" t="s">
        <v>663</v>
      </c>
      <c r="B136" t="s">
        <v>493</v>
      </c>
      <c r="C136">
        <v>34.375</v>
      </c>
      <c r="D136">
        <v>928.125</v>
      </c>
      <c r="E136">
        <v>928.125</v>
      </c>
      <c r="F136">
        <v>0</v>
      </c>
      <c r="G136">
        <v>0</v>
      </c>
      <c r="H136">
        <v>0</v>
      </c>
      <c r="I136" t="s">
        <v>664</v>
      </c>
      <c r="J136">
        <v>2023</v>
      </c>
      <c r="K136">
        <v>33</v>
      </c>
      <c r="L136">
        <v>8</v>
      </c>
      <c r="M136">
        <v>27</v>
      </c>
      <c r="N136">
        <v>0</v>
      </c>
      <c r="O136">
        <v>0</v>
      </c>
      <c r="Q136">
        <v>0</v>
      </c>
      <c r="R136">
        <v>0</v>
      </c>
      <c r="S136">
        <v>928.125</v>
      </c>
      <c r="U136">
        <v>0</v>
      </c>
      <c r="V136">
        <v>0</v>
      </c>
      <c r="W136" t="s">
        <v>667</v>
      </c>
    </row>
    <row r="137" spans="1:23">
      <c r="A137" t="s">
        <v>663</v>
      </c>
      <c r="B137" t="s">
        <v>497</v>
      </c>
      <c r="C137">
        <v>37.5</v>
      </c>
      <c r="D137">
        <v>1800</v>
      </c>
      <c r="E137">
        <v>1800</v>
      </c>
      <c r="F137">
        <v>0</v>
      </c>
      <c r="G137">
        <v>0</v>
      </c>
      <c r="H137">
        <v>0</v>
      </c>
      <c r="I137" t="s">
        <v>664</v>
      </c>
      <c r="J137">
        <v>2023</v>
      </c>
      <c r="K137">
        <v>33</v>
      </c>
      <c r="L137">
        <v>8</v>
      </c>
      <c r="M137">
        <v>48</v>
      </c>
      <c r="N137">
        <v>0</v>
      </c>
      <c r="O137">
        <v>0</v>
      </c>
      <c r="Q137">
        <v>0</v>
      </c>
      <c r="R137">
        <v>0</v>
      </c>
      <c r="S137">
        <v>1800</v>
      </c>
      <c r="U137">
        <v>0</v>
      </c>
      <c r="V137">
        <v>0</v>
      </c>
      <c r="W137" t="s">
        <v>667</v>
      </c>
    </row>
    <row r="138" spans="1:23">
      <c r="A138" t="s">
        <v>663</v>
      </c>
      <c r="B138" t="s">
        <v>687</v>
      </c>
      <c r="G138">
        <v>0</v>
      </c>
      <c r="I138" t="s">
        <v>664</v>
      </c>
      <c r="J138">
        <v>2023</v>
      </c>
      <c r="K138">
        <v>33</v>
      </c>
      <c r="L138">
        <v>8</v>
      </c>
      <c r="M138">
        <v>48</v>
      </c>
      <c r="N138">
        <v>0</v>
      </c>
      <c r="O138">
        <v>0</v>
      </c>
      <c r="R138">
        <v>0</v>
      </c>
      <c r="W138" t="s">
        <v>667</v>
      </c>
    </row>
    <row r="139" spans="1:23">
      <c r="A139" t="s">
        <v>663</v>
      </c>
      <c r="B139" t="s">
        <v>448</v>
      </c>
      <c r="C139">
        <v>22.291666666666668</v>
      </c>
      <c r="D139">
        <v>1070</v>
      </c>
      <c r="E139">
        <v>1070</v>
      </c>
      <c r="F139">
        <v>0</v>
      </c>
      <c r="G139">
        <v>200</v>
      </c>
      <c r="H139">
        <v>0</v>
      </c>
      <c r="I139" t="s">
        <v>664</v>
      </c>
      <c r="J139">
        <v>2023</v>
      </c>
      <c r="K139">
        <v>33</v>
      </c>
      <c r="L139">
        <v>8</v>
      </c>
      <c r="M139">
        <v>48</v>
      </c>
      <c r="N139">
        <v>0</v>
      </c>
      <c r="O139">
        <v>0</v>
      </c>
      <c r="Q139">
        <v>0</v>
      </c>
      <c r="R139">
        <v>0</v>
      </c>
      <c r="S139">
        <v>1270</v>
      </c>
      <c r="U139">
        <v>0</v>
      </c>
      <c r="V139">
        <v>0</v>
      </c>
      <c r="W139" t="s">
        <v>667</v>
      </c>
    </row>
    <row r="140" spans="1:23">
      <c r="A140" t="s">
        <v>393</v>
      </c>
      <c r="B140" t="s">
        <v>460</v>
      </c>
      <c r="C140">
        <v>68.75</v>
      </c>
      <c r="D140">
        <v>3300</v>
      </c>
      <c r="E140">
        <v>3300</v>
      </c>
      <c r="F140">
        <v>0</v>
      </c>
      <c r="G140">
        <v>0</v>
      </c>
      <c r="H140">
        <v>0</v>
      </c>
      <c r="I140" t="s">
        <v>664</v>
      </c>
      <c r="J140">
        <v>2023</v>
      </c>
      <c r="K140">
        <v>33</v>
      </c>
      <c r="L140">
        <v>8</v>
      </c>
      <c r="M140">
        <v>48</v>
      </c>
      <c r="N140">
        <v>0</v>
      </c>
      <c r="O140">
        <v>0</v>
      </c>
      <c r="Q140">
        <v>0</v>
      </c>
      <c r="R140">
        <v>0</v>
      </c>
      <c r="S140">
        <v>3300</v>
      </c>
      <c r="U140">
        <v>0</v>
      </c>
      <c r="V140">
        <v>0</v>
      </c>
      <c r="W140" t="s">
        <v>667</v>
      </c>
    </row>
    <row r="141" spans="1:23">
      <c r="A141" t="s">
        <v>393</v>
      </c>
      <c r="B141" t="s">
        <v>466</v>
      </c>
      <c r="C141">
        <v>68.75</v>
      </c>
      <c r="D141">
        <v>3300</v>
      </c>
      <c r="E141">
        <v>3300</v>
      </c>
      <c r="F141">
        <v>0</v>
      </c>
      <c r="G141">
        <v>0</v>
      </c>
      <c r="H141">
        <v>0</v>
      </c>
      <c r="I141" t="s">
        <v>664</v>
      </c>
      <c r="J141">
        <v>2023</v>
      </c>
      <c r="K141">
        <v>33</v>
      </c>
      <c r="L141">
        <v>8</v>
      </c>
      <c r="M141">
        <v>48</v>
      </c>
      <c r="N141">
        <v>0</v>
      </c>
      <c r="O141">
        <v>0</v>
      </c>
      <c r="Q141">
        <v>0</v>
      </c>
      <c r="R141">
        <v>0</v>
      </c>
      <c r="S141">
        <v>3300</v>
      </c>
      <c r="U141">
        <v>0</v>
      </c>
      <c r="V141">
        <v>0</v>
      </c>
      <c r="W141" t="s">
        <v>667</v>
      </c>
    </row>
    <row r="142" spans="1:23">
      <c r="A142" t="s">
        <v>663</v>
      </c>
      <c r="B142" t="s">
        <v>390</v>
      </c>
      <c r="C142">
        <v>65</v>
      </c>
      <c r="D142">
        <v>3120</v>
      </c>
      <c r="E142">
        <v>2820</v>
      </c>
      <c r="F142">
        <v>0</v>
      </c>
      <c r="G142">
        <v>400</v>
      </c>
      <c r="H142">
        <v>0</v>
      </c>
      <c r="I142" t="s">
        <v>664</v>
      </c>
      <c r="J142">
        <v>2023</v>
      </c>
      <c r="K142">
        <v>34</v>
      </c>
      <c r="L142">
        <v>8</v>
      </c>
      <c r="M142">
        <v>48</v>
      </c>
      <c r="N142">
        <v>0</v>
      </c>
      <c r="O142">
        <v>0</v>
      </c>
      <c r="Q142">
        <v>0</v>
      </c>
      <c r="R142">
        <v>0</v>
      </c>
      <c r="S142">
        <v>3520</v>
      </c>
      <c r="T142">
        <v>300</v>
      </c>
      <c r="U142">
        <v>0</v>
      </c>
      <c r="V142">
        <v>0</v>
      </c>
      <c r="W142" t="s">
        <v>667</v>
      </c>
    </row>
    <row r="143" spans="1:23">
      <c r="A143" t="s">
        <v>663</v>
      </c>
      <c r="B143" t="s">
        <v>481</v>
      </c>
      <c r="C143">
        <v>37.5</v>
      </c>
      <c r="D143">
        <v>1800</v>
      </c>
      <c r="E143">
        <v>1800</v>
      </c>
      <c r="F143">
        <v>0</v>
      </c>
      <c r="G143">
        <v>0</v>
      </c>
      <c r="H143">
        <v>0</v>
      </c>
      <c r="I143" t="s">
        <v>664</v>
      </c>
      <c r="J143">
        <v>2023</v>
      </c>
      <c r="K143">
        <v>34</v>
      </c>
      <c r="L143">
        <v>8</v>
      </c>
      <c r="M143">
        <v>48</v>
      </c>
      <c r="N143">
        <v>0</v>
      </c>
      <c r="O143">
        <v>0</v>
      </c>
      <c r="Q143">
        <v>0</v>
      </c>
      <c r="R143">
        <v>0</v>
      </c>
      <c r="S143">
        <v>1800</v>
      </c>
      <c r="U143">
        <v>0</v>
      </c>
      <c r="V143">
        <v>0</v>
      </c>
      <c r="W143" t="s">
        <v>667</v>
      </c>
    </row>
    <row r="144" spans="1:23">
      <c r="A144" t="s">
        <v>663</v>
      </c>
      <c r="B144" t="s">
        <v>486</v>
      </c>
      <c r="C144">
        <v>46.229166666666664</v>
      </c>
      <c r="D144">
        <v>2219</v>
      </c>
      <c r="E144">
        <v>2219</v>
      </c>
      <c r="F144">
        <v>0</v>
      </c>
      <c r="G144">
        <v>0</v>
      </c>
      <c r="H144">
        <v>0</v>
      </c>
      <c r="I144" t="s">
        <v>664</v>
      </c>
      <c r="J144">
        <v>2023</v>
      </c>
      <c r="K144">
        <v>34</v>
      </c>
      <c r="L144">
        <v>8</v>
      </c>
      <c r="M144">
        <v>48</v>
      </c>
      <c r="N144">
        <v>0</v>
      </c>
      <c r="O144">
        <v>0</v>
      </c>
      <c r="Q144">
        <v>0</v>
      </c>
      <c r="R144">
        <v>0</v>
      </c>
      <c r="S144">
        <v>2219</v>
      </c>
      <c r="U144">
        <v>0</v>
      </c>
      <c r="V144">
        <v>0</v>
      </c>
      <c r="W144" t="s">
        <v>667</v>
      </c>
    </row>
    <row r="145" spans="1:23">
      <c r="A145" t="s">
        <v>663</v>
      </c>
      <c r="B145" t="s">
        <v>493</v>
      </c>
      <c r="C145">
        <v>34.375</v>
      </c>
      <c r="D145">
        <v>790.625</v>
      </c>
      <c r="E145">
        <v>790.625</v>
      </c>
      <c r="F145">
        <v>0</v>
      </c>
      <c r="G145">
        <v>0</v>
      </c>
      <c r="H145">
        <v>0</v>
      </c>
      <c r="I145" t="s">
        <v>664</v>
      </c>
      <c r="J145">
        <v>2023</v>
      </c>
      <c r="K145">
        <v>34</v>
      </c>
      <c r="L145">
        <v>8</v>
      </c>
      <c r="M145">
        <v>23</v>
      </c>
      <c r="N145">
        <v>0</v>
      </c>
      <c r="O145">
        <v>0</v>
      </c>
      <c r="Q145">
        <v>0</v>
      </c>
      <c r="R145">
        <v>0</v>
      </c>
      <c r="S145">
        <v>790.625</v>
      </c>
      <c r="U145">
        <v>0</v>
      </c>
      <c r="V145">
        <v>0</v>
      </c>
      <c r="W145" t="s">
        <v>667</v>
      </c>
    </row>
    <row r="146" spans="1:23">
      <c r="A146" t="s">
        <v>663</v>
      </c>
      <c r="B146" t="s">
        <v>497</v>
      </c>
      <c r="C146">
        <v>37.5</v>
      </c>
      <c r="D146">
        <v>1800</v>
      </c>
      <c r="E146">
        <v>1800</v>
      </c>
      <c r="F146">
        <v>0</v>
      </c>
      <c r="G146">
        <v>0</v>
      </c>
      <c r="H146">
        <v>0</v>
      </c>
      <c r="I146" t="s">
        <v>664</v>
      </c>
      <c r="J146">
        <v>2023</v>
      </c>
      <c r="K146">
        <v>34</v>
      </c>
      <c r="L146">
        <v>8</v>
      </c>
      <c r="M146">
        <v>48</v>
      </c>
      <c r="N146">
        <v>0</v>
      </c>
      <c r="O146">
        <v>0</v>
      </c>
      <c r="Q146">
        <v>0</v>
      </c>
      <c r="R146">
        <v>0</v>
      </c>
      <c r="S146">
        <v>1800</v>
      </c>
      <c r="U146">
        <v>0</v>
      </c>
      <c r="V146">
        <v>0</v>
      </c>
      <c r="W146" t="s">
        <v>667</v>
      </c>
    </row>
    <row r="147" spans="1:23">
      <c r="A147" t="s">
        <v>663</v>
      </c>
      <c r="B147" t="s">
        <v>687</v>
      </c>
      <c r="G147">
        <v>0</v>
      </c>
      <c r="I147" t="s">
        <v>664</v>
      </c>
      <c r="J147">
        <v>2023</v>
      </c>
      <c r="K147">
        <v>34</v>
      </c>
      <c r="L147">
        <v>8</v>
      </c>
      <c r="M147">
        <v>18</v>
      </c>
      <c r="N147">
        <v>0</v>
      </c>
      <c r="O147">
        <v>0</v>
      </c>
      <c r="R147">
        <v>0</v>
      </c>
      <c r="W147" t="s">
        <v>667</v>
      </c>
    </row>
    <row r="148" spans="1:23">
      <c r="A148" t="s">
        <v>663</v>
      </c>
      <c r="B148" t="s">
        <v>448</v>
      </c>
      <c r="C148">
        <v>22.291666666666668</v>
      </c>
      <c r="D148">
        <v>1070</v>
      </c>
      <c r="E148">
        <v>1070</v>
      </c>
      <c r="F148">
        <v>0</v>
      </c>
      <c r="G148">
        <v>200</v>
      </c>
      <c r="H148">
        <v>0</v>
      </c>
      <c r="I148" t="s">
        <v>664</v>
      </c>
      <c r="J148">
        <v>2023</v>
      </c>
      <c r="K148">
        <v>34</v>
      </c>
      <c r="L148">
        <v>8</v>
      </c>
      <c r="M148">
        <v>48</v>
      </c>
      <c r="N148">
        <v>0</v>
      </c>
      <c r="O148">
        <v>0</v>
      </c>
      <c r="Q148">
        <v>0</v>
      </c>
      <c r="S148">
        <v>1270</v>
      </c>
      <c r="U148">
        <v>0</v>
      </c>
      <c r="V148">
        <v>0</v>
      </c>
      <c r="W148" t="s">
        <v>667</v>
      </c>
    </row>
    <row r="149" spans="1:23">
      <c r="A149" t="s">
        <v>393</v>
      </c>
      <c r="B149" t="s">
        <v>460</v>
      </c>
      <c r="C149">
        <v>68.75</v>
      </c>
      <c r="D149">
        <v>3300</v>
      </c>
      <c r="E149">
        <v>3300</v>
      </c>
      <c r="F149">
        <v>0</v>
      </c>
      <c r="G149">
        <v>0</v>
      </c>
      <c r="H149">
        <v>0</v>
      </c>
      <c r="I149" t="s">
        <v>664</v>
      </c>
      <c r="J149">
        <v>2023</v>
      </c>
      <c r="K149">
        <v>34</v>
      </c>
      <c r="L149">
        <v>8</v>
      </c>
      <c r="M149">
        <v>48</v>
      </c>
      <c r="N149">
        <v>0</v>
      </c>
      <c r="O149">
        <v>0</v>
      </c>
      <c r="Q149">
        <v>0</v>
      </c>
      <c r="R149">
        <v>0</v>
      </c>
      <c r="S149">
        <v>3300</v>
      </c>
      <c r="U149">
        <v>0</v>
      </c>
      <c r="V149">
        <v>0</v>
      </c>
      <c r="W149" t="s">
        <v>667</v>
      </c>
    </row>
    <row r="150" spans="1:23">
      <c r="A150" t="s">
        <v>393</v>
      </c>
      <c r="B150" t="s">
        <v>466</v>
      </c>
      <c r="C150">
        <v>68.75</v>
      </c>
      <c r="D150">
        <v>3300</v>
      </c>
      <c r="E150">
        <v>3300</v>
      </c>
      <c r="F150">
        <v>0</v>
      </c>
      <c r="G150">
        <v>0</v>
      </c>
      <c r="H150">
        <v>0</v>
      </c>
      <c r="I150" t="s">
        <v>664</v>
      </c>
      <c r="J150">
        <v>2023</v>
      </c>
      <c r="K150">
        <v>34</v>
      </c>
      <c r="L150">
        <v>8</v>
      </c>
      <c r="M150">
        <v>48</v>
      </c>
      <c r="N150">
        <v>0</v>
      </c>
      <c r="O150">
        <v>0</v>
      </c>
      <c r="Q150">
        <v>0</v>
      </c>
      <c r="R150">
        <v>0</v>
      </c>
      <c r="S150">
        <v>3300</v>
      </c>
      <c r="U150">
        <v>0</v>
      </c>
      <c r="V150">
        <v>0</v>
      </c>
      <c r="W150" t="s">
        <v>667</v>
      </c>
    </row>
    <row r="151" spans="1:23">
      <c r="A151" t="s">
        <v>663</v>
      </c>
      <c r="B151" t="s">
        <v>390</v>
      </c>
      <c r="C151">
        <v>65</v>
      </c>
      <c r="D151">
        <v>3120</v>
      </c>
      <c r="E151">
        <v>3448</v>
      </c>
      <c r="F151">
        <v>195</v>
      </c>
      <c r="G151">
        <v>400</v>
      </c>
      <c r="H151">
        <v>0</v>
      </c>
      <c r="I151" t="s">
        <v>664</v>
      </c>
      <c r="J151">
        <v>2023</v>
      </c>
      <c r="K151">
        <v>35</v>
      </c>
      <c r="L151">
        <v>8</v>
      </c>
      <c r="M151">
        <v>48</v>
      </c>
      <c r="N151">
        <v>3</v>
      </c>
      <c r="O151">
        <v>0</v>
      </c>
      <c r="Q151">
        <v>0</v>
      </c>
      <c r="R151">
        <v>433</v>
      </c>
      <c r="S151">
        <v>4148</v>
      </c>
      <c r="T151">
        <v>300</v>
      </c>
      <c r="U151">
        <v>0</v>
      </c>
      <c r="V151">
        <v>0</v>
      </c>
      <c r="W151" t="s">
        <v>693</v>
      </c>
    </row>
    <row r="152" spans="1:23">
      <c r="A152" t="s">
        <v>663</v>
      </c>
      <c r="B152" t="s">
        <v>481</v>
      </c>
      <c r="C152">
        <v>37.5</v>
      </c>
      <c r="D152">
        <v>1800</v>
      </c>
      <c r="E152">
        <v>2136</v>
      </c>
      <c r="F152">
        <v>0</v>
      </c>
      <c r="G152">
        <v>0</v>
      </c>
      <c r="H152">
        <v>0</v>
      </c>
      <c r="I152" t="s">
        <v>664</v>
      </c>
      <c r="J152">
        <v>2023</v>
      </c>
      <c r="K152">
        <v>35</v>
      </c>
      <c r="L152">
        <v>8</v>
      </c>
      <c r="M152">
        <v>48</v>
      </c>
      <c r="N152">
        <v>0</v>
      </c>
      <c r="O152">
        <v>0</v>
      </c>
      <c r="Q152">
        <v>0</v>
      </c>
      <c r="R152">
        <v>336</v>
      </c>
      <c r="S152">
        <v>2136</v>
      </c>
      <c r="U152">
        <v>0</v>
      </c>
      <c r="V152">
        <v>0</v>
      </c>
      <c r="W152" t="s">
        <v>694</v>
      </c>
    </row>
    <row r="153" spans="1:23">
      <c r="A153" t="s">
        <v>663</v>
      </c>
      <c r="B153" t="s">
        <v>486</v>
      </c>
      <c r="C153">
        <v>46.229166666666664</v>
      </c>
      <c r="D153">
        <v>2219</v>
      </c>
      <c r="E153">
        <v>3719</v>
      </c>
      <c r="F153">
        <v>0</v>
      </c>
      <c r="G153">
        <v>0</v>
      </c>
      <c r="H153">
        <v>0</v>
      </c>
      <c r="I153" t="s">
        <v>664</v>
      </c>
      <c r="J153">
        <v>2023</v>
      </c>
      <c r="K153">
        <v>35</v>
      </c>
      <c r="L153">
        <v>8</v>
      </c>
      <c r="M153">
        <v>48</v>
      </c>
      <c r="N153">
        <v>0</v>
      </c>
      <c r="O153">
        <v>0</v>
      </c>
      <c r="Q153">
        <v>0</v>
      </c>
      <c r="R153">
        <v>1500</v>
      </c>
      <c r="S153">
        <v>3719</v>
      </c>
      <c r="U153">
        <v>0</v>
      </c>
      <c r="V153">
        <v>0</v>
      </c>
      <c r="W153" t="s">
        <v>695</v>
      </c>
    </row>
    <row r="154" spans="1:23">
      <c r="A154" t="s">
        <v>663</v>
      </c>
      <c r="B154" t="s">
        <v>493</v>
      </c>
      <c r="C154">
        <v>34.375</v>
      </c>
      <c r="D154">
        <v>790.625</v>
      </c>
      <c r="E154">
        <v>1123.625</v>
      </c>
      <c r="F154">
        <v>0</v>
      </c>
      <c r="G154">
        <v>0</v>
      </c>
      <c r="H154">
        <v>0</v>
      </c>
      <c r="I154" t="s">
        <v>664</v>
      </c>
      <c r="J154">
        <v>2023</v>
      </c>
      <c r="K154">
        <v>35</v>
      </c>
      <c r="L154">
        <v>8</v>
      </c>
      <c r="M154">
        <v>23</v>
      </c>
      <c r="N154">
        <v>0</v>
      </c>
      <c r="O154">
        <v>0</v>
      </c>
      <c r="Q154">
        <v>0</v>
      </c>
      <c r="R154">
        <v>333</v>
      </c>
      <c r="S154">
        <v>1123.625</v>
      </c>
      <c r="U154">
        <v>0</v>
      </c>
      <c r="V154">
        <v>0</v>
      </c>
      <c r="W154" t="s">
        <v>696</v>
      </c>
    </row>
    <row r="155" spans="1:23">
      <c r="A155" t="s">
        <v>663</v>
      </c>
      <c r="B155" t="s">
        <v>497</v>
      </c>
      <c r="C155">
        <v>37.5</v>
      </c>
      <c r="D155">
        <v>1800</v>
      </c>
      <c r="E155">
        <v>1850</v>
      </c>
      <c r="F155">
        <v>0</v>
      </c>
      <c r="G155">
        <v>0</v>
      </c>
      <c r="H155">
        <v>0</v>
      </c>
      <c r="I155" t="s">
        <v>664</v>
      </c>
      <c r="J155">
        <v>2023</v>
      </c>
      <c r="K155">
        <v>35</v>
      </c>
      <c r="L155">
        <v>8</v>
      </c>
      <c r="M155">
        <v>48</v>
      </c>
      <c r="N155">
        <v>0</v>
      </c>
      <c r="O155">
        <v>0</v>
      </c>
      <c r="Q155">
        <v>0</v>
      </c>
      <c r="R155">
        <v>50</v>
      </c>
      <c r="S155">
        <v>1850</v>
      </c>
      <c r="U155">
        <v>0</v>
      </c>
      <c r="V155">
        <v>0</v>
      </c>
      <c r="W155" t="s">
        <v>697</v>
      </c>
    </row>
    <row r="156" spans="1:23">
      <c r="A156" t="s">
        <v>663</v>
      </c>
      <c r="B156" t="s">
        <v>687</v>
      </c>
      <c r="G156">
        <v>0</v>
      </c>
      <c r="I156" t="s">
        <v>664</v>
      </c>
      <c r="J156">
        <v>2023</v>
      </c>
      <c r="K156">
        <v>35</v>
      </c>
      <c r="L156">
        <v>8</v>
      </c>
      <c r="M156">
        <v>18</v>
      </c>
      <c r="N156">
        <v>0</v>
      </c>
      <c r="O156">
        <v>0</v>
      </c>
      <c r="R156">
        <v>0</v>
      </c>
      <c r="W156" t="s">
        <v>667</v>
      </c>
    </row>
    <row r="157" spans="1:23">
      <c r="A157" t="s">
        <v>663</v>
      </c>
      <c r="B157" t="s">
        <v>448</v>
      </c>
      <c r="C157">
        <v>22.291666666666668</v>
      </c>
      <c r="D157">
        <v>1070</v>
      </c>
      <c r="E157">
        <v>1070</v>
      </c>
      <c r="F157">
        <v>0</v>
      </c>
      <c r="G157">
        <v>200</v>
      </c>
      <c r="H157">
        <v>0</v>
      </c>
      <c r="I157" t="s">
        <v>664</v>
      </c>
      <c r="J157">
        <v>2023</v>
      </c>
      <c r="K157">
        <v>35</v>
      </c>
      <c r="L157">
        <v>8</v>
      </c>
      <c r="M157">
        <v>48</v>
      </c>
      <c r="N157">
        <v>0</v>
      </c>
      <c r="O157">
        <v>0</v>
      </c>
      <c r="Q157">
        <v>0</v>
      </c>
      <c r="R157">
        <v>0</v>
      </c>
      <c r="S157">
        <v>1270</v>
      </c>
      <c r="U157">
        <v>0</v>
      </c>
      <c r="V157">
        <v>0</v>
      </c>
      <c r="W157" t="s">
        <v>667</v>
      </c>
    </row>
    <row r="158" spans="1:23">
      <c r="A158" t="s">
        <v>458</v>
      </c>
      <c r="B158" t="s">
        <v>499</v>
      </c>
      <c r="C158">
        <v>35.416666666666664</v>
      </c>
      <c r="D158">
        <v>1700</v>
      </c>
      <c r="E158">
        <v>1700</v>
      </c>
      <c r="F158">
        <v>0</v>
      </c>
      <c r="G158">
        <v>0</v>
      </c>
      <c r="H158">
        <v>0</v>
      </c>
      <c r="I158" t="s">
        <v>664</v>
      </c>
      <c r="J158">
        <v>2023</v>
      </c>
      <c r="K158">
        <v>35</v>
      </c>
      <c r="L158">
        <v>8</v>
      </c>
      <c r="M158">
        <v>48</v>
      </c>
      <c r="N158">
        <v>0</v>
      </c>
      <c r="O158">
        <v>0</v>
      </c>
      <c r="Q158">
        <v>0</v>
      </c>
      <c r="R158">
        <v>0</v>
      </c>
      <c r="S158">
        <v>1700</v>
      </c>
      <c r="U158">
        <v>0</v>
      </c>
      <c r="V158">
        <v>0</v>
      </c>
      <c r="W158" t="s">
        <v>667</v>
      </c>
    </row>
    <row r="159" spans="1:23">
      <c r="A159" t="s">
        <v>393</v>
      </c>
      <c r="B159" t="s">
        <v>460</v>
      </c>
      <c r="C159">
        <v>68.75</v>
      </c>
      <c r="D159">
        <v>3300</v>
      </c>
      <c r="E159">
        <v>3300</v>
      </c>
      <c r="F159">
        <v>0</v>
      </c>
      <c r="G159">
        <v>0</v>
      </c>
      <c r="H159">
        <v>0</v>
      </c>
      <c r="I159" t="s">
        <v>664</v>
      </c>
      <c r="J159">
        <v>2023</v>
      </c>
      <c r="K159">
        <v>35</v>
      </c>
      <c r="L159">
        <v>8</v>
      </c>
      <c r="M159">
        <v>48</v>
      </c>
      <c r="N159">
        <v>0</v>
      </c>
      <c r="O159">
        <v>0</v>
      </c>
      <c r="Q159">
        <v>0</v>
      </c>
      <c r="R159">
        <v>0</v>
      </c>
      <c r="S159">
        <v>3300</v>
      </c>
      <c r="U159">
        <v>0</v>
      </c>
      <c r="V159">
        <v>0</v>
      </c>
      <c r="W159" t="s">
        <v>667</v>
      </c>
    </row>
    <row r="160" spans="1:23">
      <c r="A160" t="s">
        <v>393</v>
      </c>
      <c r="B160" t="s">
        <v>466</v>
      </c>
      <c r="C160">
        <v>68.75</v>
      </c>
      <c r="D160">
        <v>3300</v>
      </c>
      <c r="E160">
        <v>3300</v>
      </c>
      <c r="F160">
        <v>0</v>
      </c>
      <c r="G160">
        <v>0</v>
      </c>
      <c r="H160">
        <v>0</v>
      </c>
      <c r="I160" t="s">
        <v>664</v>
      </c>
      <c r="J160">
        <v>2023</v>
      </c>
      <c r="K160">
        <v>35</v>
      </c>
      <c r="L160">
        <v>8</v>
      </c>
      <c r="M160">
        <v>48</v>
      </c>
      <c r="N160">
        <v>0</v>
      </c>
      <c r="O160">
        <v>0</v>
      </c>
      <c r="Q160">
        <v>0</v>
      </c>
      <c r="R160">
        <v>0</v>
      </c>
      <c r="S160">
        <v>3300</v>
      </c>
      <c r="U160">
        <v>0</v>
      </c>
      <c r="V160">
        <v>0</v>
      </c>
      <c r="W160" t="s">
        <v>667</v>
      </c>
    </row>
    <row r="161" spans="1:23">
      <c r="A161" t="s">
        <v>663</v>
      </c>
      <c r="B161" t="s">
        <v>390</v>
      </c>
      <c r="C161">
        <v>65</v>
      </c>
      <c r="D161">
        <v>3120</v>
      </c>
      <c r="E161">
        <v>2820</v>
      </c>
      <c r="F161">
        <v>0</v>
      </c>
      <c r="G161">
        <v>400</v>
      </c>
      <c r="H161">
        <v>0</v>
      </c>
      <c r="I161" t="s">
        <v>664</v>
      </c>
      <c r="J161">
        <v>2023</v>
      </c>
      <c r="K161">
        <v>36</v>
      </c>
      <c r="L161">
        <v>9</v>
      </c>
      <c r="M161">
        <v>48</v>
      </c>
      <c r="N161">
        <v>0</v>
      </c>
      <c r="O161">
        <v>0</v>
      </c>
      <c r="Q161">
        <v>0</v>
      </c>
      <c r="S161">
        <v>3520</v>
      </c>
      <c r="T161">
        <v>300</v>
      </c>
      <c r="U161">
        <v>0</v>
      </c>
      <c r="V161">
        <v>0</v>
      </c>
      <c r="W161" t="s">
        <v>667</v>
      </c>
    </row>
    <row r="162" spans="1:23">
      <c r="A162" t="s">
        <v>663</v>
      </c>
      <c r="B162" t="s">
        <v>481</v>
      </c>
      <c r="C162">
        <v>37.5</v>
      </c>
      <c r="D162">
        <v>1800</v>
      </c>
      <c r="E162">
        <v>1800</v>
      </c>
      <c r="F162">
        <v>0</v>
      </c>
      <c r="G162">
        <v>0</v>
      </c>
      <c r="H162">
        <v>0</v>
      </c>
      <c r="I162" t="s">
        <v>664</v>
      </c>
      <c r="J162">
        <v>2023</v>
      </c>
      <c r="K162">
        <v>36</v>
      </c>
      <c r="L162">
        <v>9</v>
      </c>
      <c r="M162">
        <v>48</v>
      </c>
      <c r="N162">
        <v>0</v>
      </c>
      <c r="O162">
        <v>0</v>
      </c>
      <c r="Q162">
        <v>0</v>
      </c>
      <c r="S162">
        <v>1800</v>
      </c>
      <c r="U162">
        <v>0</v>
      </c>
      <c r="V162">
        <v>0</v>
      </c>
      <c r="W162" t="s">
        <v>698</v>
      </c>
    </row>
    <row r="163" spans="1:23">
      <c r="A163" t="s">
        <v>663</v>
      </c>
      <c r="B163" t="s">
        <v>486</v>
      </c>
      <c r="C163">
        <v>46.229166666666664</v>
      </c>
      <c r="D163">
        <v>2219</v>
      </c>
      <c r="E163">
        <v>2357.6875</v>
      </c>
      <c r="F163">
        <v>138.6875</v>
      </c>
      <c r="G163">
        <v>0</v>
      </c>
      <c r="H163">
        <v>0</v>
      </c>
      <c r="I163" t="s">
        <v>664</v>
      </c>
      <c r="J163">
        <v>2023</v>
      </c>
      <c r="K163">
        <v>36</v>
      </c>
      <c r="L163">
        <v>9</v>
      </c>
      <c r="M163">
        <v>48</v>
      </c>
      <c r="N163">
        <v>3</v>
      </c>
      <c r="O163">
        <v>0</v>
      </c>
      <c r="Q163">
        <v>0</v>
      </c>
      <c r="S163">
        <v>2357.6875</v>
      </c>
      <c r="U163">
        <v>0</v>
      </c>
      <c r="V163">
        <v>0</v>
      </c>
      <c r="W163" t="s">
        <v>667</v>
      </c>
    </row>
    <row r="164" spans="1:23">
      <c r="A164" t="s">
        <v>663</v>
      </c>
      <c r="B164" t="s">
        <v>493</v>
      </c>
      <c r="C164">
        <v>34.375</v>
      </c>
      <c r="D164">
        <v>687.5</v>
      </c>
      <c r="E164">
        <v>687.5</v>
      </c>
      <c r="F164">
        <v>0</v>
      </c>
      <c r="G164">
        <v>0</v>
      </c>
      <c r="H164">
        <v>0</v>
      </c>
      <c r="I164" t="s">
        <v>664</v>
      </c>
      <c r="J164">
        <v>2023</v>
      </c>
      <c r="K164">
        <v>36</v>
      </c>
      <c r="L164">
        <v>9</v>
      </c>
      <c r="M164">
        <v>20</v>
      </c>
      <c r="N164">
        <v>0</v>
      </c>
      <c r="O164">
        <v>0</v>
      </c>
      <c r="Q164">
        <v>0</v>
      </c>
      <c r="S164">
        <v>687.5</v>
      </c>
      <c r="U164">
        <v>0</v>
      </c>
      <c r="V164">
        <v>0</v>
      </c>
      <c r="W164" t="s">
        <v>699</v>
      </c>
    </row>
    <row r="165" spans="1:23">
      <c r="A165" t="s">
        <v>663</v>
      </c>
      <c r="B165" t="s">
        <v>497</v>
      </c>
      <c r="C165">
        <v>37.5</v>
      </c>
      <c r="D165">
        <v>1800</v>
      </c>
      <c r="E165">
        <v>1800</v>
      </c>
      <c r="F165">
        <v>0</v>
      </c>
      <c r="G165">
        <v>0</v>
      </c>
      <c r="H165">
        <v>0</v>
      </c>
      <c r="I165" t="s">
        <v>664</v>
      </c>
      <c r="J165">
        <v>2023</v>
      </c>
      <c r="K165">
        <v>36</v>
      </c>
      <c r="L165">
        <v>9</v>
      </c>
      <c r="M165">
        <v>48</v>
      </c>
      <c r="N165">
        <v>0</v>
      </c>
      <c r="O165">
        <v>0</v>
      </c>
      <c r="Q165">
        <v>0</v>
      </c>
      <c r="S165">
        <v>1800</v>
      </c>
      <c r="U165">
        <v>0</v>
      </c>
      <c r="V165">
        <v>0</v>
      </c>
      <c r="W165" t="s">
        <v>667</v>
      </c>
    </row>
    <row r="166" spans="1:23">
      <c r="A166" t="s">
        <v>663</v>
      </c>
      <c r="B166" t="s">
        <v>687</v>
      </c>
      <c r="G166">
        <v>0</v>
      </c>
      <c r="I166" t="s">
        <v>664</v>
      </c>
      <c r="J166">
        <v>2023</v>
      </c>
      <c r="K166">
        <v>36</v>
      </c>
      <c r="L166">
        <v>9</v>
      </c>
      <c r="M166">
        <v>18</v>
      </c>
      <c r="N166">
        <v>0</v>
      </c>
      <c r="O166">
        <v>0</v>
      </c>
      <c r="W166" t="s">
        <v>667</v>
      </c>
    </row>
    <row r="167" spans="1:23">
      <c r="A167" t="s">
        <v>663</v>
      </c>
      <c r="B167" t="s">
        <v>448</v>
      </c>
      <c r="C167">
        <v>22.291666666666668</v>
      </c>
      <c r="D167">
        <v>1070</v>
      </c>
      <c r="E167">
        <v>1570</v>
      </c>
      <c r="F167">
        <v>0</v>
      </c>
      <c r="G167">
        <v>200</v>
      </c>
      <c r="H167">
        <v>0</v>
      </c>
      <c r="I167" t="s">
        <v>664</v>
      </c>
      <c r="J167">
        <v>2023</v>
      </c>
      <c r="K167">
        <v>36</v>
      </c>
      <c r="L167">
        <v>9</v>
      </c>
      <c r="M167">
        <v>48</v>
      </c>
      <c r="N167">
        <v>0</v>
      </c>
      <c r="O167">
        <v>0</v>
      </c>
      <c r="Q167">
        <v>0</v>
      </c>
      <c r="R167">
        <v>500</v>
      </c>
      <c r="S167">
        <v>1770</v>
      </c>
      <c r="U167">
        <v>0</v>
      </c>
      <c r="V167">
        <v>0</v>
      </c>
      <c r="W167" t="s">
        <v>667</v>
      </c>
    </row>
    <row r="168" spans="1:23">
      <c r="A168" t="s">
        <v>458</v>
      </c>
      <c r="B168" t="s">
        <v>499</v>
      </c>
      <c r="C168">
        <v>35.416666666666664</v>
      </c>
      <c r="D168">
        <v>1700</v>
      </c>
      <c r="E168">
        <v>1700</v>
      </c>
      <c r="F168">
        <v>0</v>
      </c>
      <c r="G168">
        <v>0</v>
      </c>
      <c r="H168">
        <v>0</v>
      </c>
      <c r="I168" t="s">
        <v>664</v>
      </c>
      <c r="J168">
        <v>2023</v>
      </c>
      <c r="K168">
        <v>36</v>
      </c>
      <c r="L168">
        <v>9</v>
      </c>
      <c r="M168">
        <v>48</v>
      </c>
      <c r="N168">
        <v>0</v>
      </c>
      <c r="O168">
        <v>0</v>
      </c>
      <c r="Q168">
        <v>0</v>
      </c>
      <c r="S168">
        <v>1700</v>
      </c>
      <c r="U168">
        <v>0</v>
      </c>
      <c r="V168">
        <v>0</v>
      </c>
      <c r="W168" t="s">
        <v>667</v>
      </c>
    </row>
    <row r="169" spans="1:23">
      <c r="A169" t="s">
        <v>393</v>
      </c>
      <c r="B169" t="s">
        <v>460</v>
      </c>
      <c r="C169">
        <v>68.75</v>
      </c>
      <c r="D169">
        <v>3300</v>
      </c>
      <c r="E169">
        <v>3300</v>
      </c>
      <c r="F169">
        <v>0</v>
      </c>
      <c r="G169">
        <v>0</v>
      </c>
      <c r="H169">
        <v>0</v>
      </c>
      <c r="I169" t="s">
        <v>664</v>
      </c>
      <c r="J169">
        <v>2023</v>
      </c>
      <c r="K169">
        <v>36</v>
      </c>
      <c r="L169">
        <v>9</v>
      </c>
      <c r="M169">
        <v>48</v>
      </c>
      <c r="N169">
        <v>0</v>
      </c>
      <c r="O169">
        <v>0</v>
      </c>
      <c r="Q169">
        <v>0</v>
      </c>
      <c r="S169">
        <v>3300</v>
      </c>
      <c r="U169">
        <v>0</v>
      </c>
      <c r="V169">
        <v>0</v>
      </c>
      <c r="W169" t="s">
        <v>667</v>
      </c>
    </row>
    <row r="170" spans="1:23">
      <c r="A170" t="s">
        <v>393</v>
      </c>
      <c r="B170" t="s">
        <v>466</v>
      </c>
      <c r="C170">
        <v>68.75</v>
      </c>
      <c r="D170">
        <v>3300</v>
      </c>
      <c r="E170">
        <v>3300</v>
      </c>
      <c r="F170">
        <v>0</v>
      </c>
      <c r="G170">
        <v>0</v>
      </c>
      <c r="H170">
        <v>0</v>
      </c>
      <c r="I170" t="s">
        <v>664</v>
      </c>
      <c r="J170">
        <v>2023</v>
      </c>
      <c r="K170">
        <v>36</v>
      </c>
      <c r="L170">
        <v>9</v>
      </c>
      <c r="M170">
        <v>48</v>
      </c>
      <c r="N170">
        <v>0</v>
      </c>
      <c r="O170">
        <v>0</v>
      </c>
      <c r="Q170">
        <v>0</v>
      </c>
      <c r="S170">
        <v>3300</v>
      </c>
      <c r="U170">
        <v>0</v>
      </c>
      <c r="V170">
        <v>0</v>
      </c>
      <c r="W170" t="s">
        <v>700</v>
      </c>
    </row>
    <row r="171" spans="1:23">
      <c r="A171" t="s">
        <v>663</v>
      </c>
      <c r="B171" t="s">
        <v>390</v>
      </c>
      <c r="C171">
        <v>65</v>
      </c>
      <c r="D171">
        <v>3120</v>
      </c>
      <c r="E171">
        <v>5494.2857142857138</v>
      </c>
      <c r="F171">
        <v>0</v>
      </c>
      <c r="G171">
        <v>400</v>
      </c>
      <c r="H171">
        <v>0</v>
      </c>
      <c r="I171" t="s">
        <v>664</v>
      </c>
      <c r="J171">
        <v>2023</v>
      </c>
      <c r="K171">
        <v>37</v>
      </c>
      <c r="L171">
        <v>9</v>
      </c>
      <c r="M171">
        <v>48</v>
      </c>
      <c r="N171">
        <v>0</v>
      </c>
      <c r="O171">
        <v>2</v>
      </c>
      <c r="Q171">
        <v>2674.2857142857142</v>
      </c>
      <c r="S171">
        <v>6194.2857142857138</v>
      </c>
      <c r="T171">
        <v>300</v>
      </c>
      <c r="U171">
        <v>0</v>
      </c>
      <c r="V171">
        <v>0</v>
      </c>
      <c r="W171" t="s">
        <v>667</v>
      </c>
    </row>
    <row r="172" spans="1:23">
      <c r="A172" t="s">
        <v>663</v>
      </c>
      <c r="B172" t="s">
        <v>481</v>
      </c>
      <c r="C172">
        <v>37.5</v>
      </c>
      <c r="D172">
        <v>1800</v>
      </c>
      <c r="E172">
        <v>1800</v>
      </c>
      <c r="F172">
        <v>0</v>
      </c>
      <c r="G172">
        <v>0</v>
      </c>
      <c r="H172">
        <v>0</v>
      </c>
      <c r="I172" t="s">
        <v>664</v>
      </c>
      <c r="J172">
        <v>2023</v>
      </c>
      <c r="K172">
        <v>37</v>
      </c>
      <c r="L172">
        <v>9</v>
      </c>
      <c r="M172">
        <v>48</v>
      </c>
      <c r="N172">
        <v>0</v>
      </c>
      <c r="O172">
        <v>0</v>
      </c>
      <c r="Q172">
        <v>0</v>
      </c>
      <c r="S172">
        <v>1800</v>
      </c>
      <c r="U172">
        <v>0</v>
      </c>
      <c r="V172">
        <v>0</v>
      </c>
      <c r="W172" t="s">
        <v>667</v>
      </c>
    </row>
    <row r="173" spans="1:23">
      <c r="A173" t="s">
        <v>663</v>
      </c>
      <c r="B173" t="s">
        <v>486</v>
      </c>
      <c r="C173">
        <v>46.229166666666664</v>
      </c>
      <c r="D173">
        <v>2219</v>
      </c>
      <c r="E173">
        <v>4201</v>
      </c>
      <c r="F173">
        <v>0</v>
      </c>
      <c r="G173">
        <v>0</v>
      </c>
      <c r="H173">
        <v>0</v>
      </c>
      <c r="I173" t="s">
        <v>664</v>
      </c>
      <c r="J173">
        <v>2023</v>
      </c>
      <c r="K173">
        <v>37</v>
      </c>
      <c r="L173">
        <v>9</v>
      </c>
      <c r="M173">
        <v>48</v>
      </c>
      <c r="N173">
        <v>0</v>
      </c>
      <c r="O173">
        <v>2</v>
      </c>
      <c r="Q173">
        <v>1902</v>
      </c>
      <c r="R173">
        <v>80</v>
      </c>
      <c r="S173">
        <v>4201</v>
      </c>
      <c r="U173">
        <v>0</v>
      </c>
      <c r="V173">
        <v>0</v>
      </c>
      <c r="W173" t="s">
        <v>701</v>
      </c>
    </row>
    <row r="174" spans="1:23">
      <c r="A174" t="s">
        <v>663</v>
      </c>
      <c r="B174" t="s">
        <v>493</v>
      </c>
      <c r="C174">
        <v>34.375</v>
      </c>
      <c r="D174">
        <v>790.625</v>
      </c>
      <c r="E174">
        <v>2204.9107142857142</v>
      </c>
      <c r="F174">
        <v>0</v>
      </c>
      <c r="G174">
        <v>0</v>
      </c>
      <c r="H174">
        <v>0</v>
      </c>
      <c r="I174" t="s">
        <v>664</v>
      </c>
      <c r="J174">
        <v>2023</v>
      </c>
      <c r="K174">
        <v>37</v>
      </c>
      <c r="L174">
        <v>9</v>
      </c>
      <c r="M174">
        <v>23</v>
      </c>
      <c r="N174">
        <v>0</v>
      </c>
      <c r="O174">
        <v>2</v>
      </c>
      <c r="Q174">
        <v>1414.2857142857142</v>
      </c>
      <c r="S174">
        <v>2204.9107142857142</v>
      </c>
      <c r="U174">
        <v>0</v>
      </c>
      <c r="V174">
        <v>0</v>
      </c>
      <c r="W174" t="s">
        <v>667</v>
      </c>
    </row>
    <row r="175" spans="1:23">
      <c r="A175" t="s">
        <v>663</v>
      </c>
      <c r="B175" t="s">
        <v>497</v>
      </c>
      <c r="C175">
        <v>37.5</v>
      </c>
      <c r="D175">
        <v>1800</v>
      </c>
      <c r="E175">
        <v>1800</v>
      </c>
      <c r="F175">
        <v>0</v>
      </c>
      <c r="G175">
        <v>0</v>
      </c>
      <c r="H175">
        <v>0</v>
      </c>
      <c r="I175" t="s">
        <v>664</v>
      </c>
      <c r="J175">
        <v>2023</v>
      </c>
      <c r="K175">
        <v>37</v>
      </c>
      <c r="L175">
        <v>9</v>
      </c>
      <c r="M175">
        <v>48</v>
      </c>
      <c r="N175">
        <v>0</v>
      </c>
      <c r="O175">
        <v>0</v>
      </c>
      <c r="Q175">
        <v>0</v>
      </c>
      <c r="S175">
        <v>1800</v>
      </c>
      <c r="U175">
        <v>0</v>
      </c>
      <c r="V175">
        <v>0</v>
      </c>
      <c r="W175" t="s">
        <v>667</v>
      </c>
    </row>
    <row r="176" spans="1:23">
      <c r="A176" t="s">
        <v>663</v>
      </c>
      <c r="B176" t="s">
        <v>687</v>
      </c>
      <c r="G176">
        <v>0</v>
      </c>
      <c r="I176" t="s">
        <v>664</v>
      </c>
      <c r="J176">
        <v>2023</v>
      </c>
      <c r="K176">
        <v>37</v>
      </c>
      <c r="L176">
        <v>9</v>
      </c>
      <c r="M176">
        <v>8</v>
      </c>
      <c r="N176">
        <v>0</v>
      </c>
      <c r="O176">
        <v>0</v>
      </c>
      <c r="W176" t="s">
        <v>667</v>
      </c>
    </row>
    <row r="177" spans="1:23">
      <c r="A177" t="s">
        <v>663</v>
      </c>
      <c r="B177" t="s">
        <v>448</v>
      </c>
      <c r="C177">
        <v>22.291666666666668</v>
      </c>
      <c r="D177">
        <v>1070</v>
      </c>
      <c r="E177">
        <v>1070</v>
      </c>
      <c r="F177">
        <v>0</v>
      </c>
      <c r="G177">
        <v>200</v>
      </c>
      <c r="H177">
        <v>0</v>
      </c>
      <c r="I177" t="s">
        <v>664</v>
      </c>
      <c r="J177">
        <v>2023</v>
      </c>
      <c r="K177">
        <v>37</v>
      </c>
      <c r="L177">
        <v>9</v>
      </c>
      <c r="M177">
        <v>48</v>
      </c>
      <c r="N177">
        <v>0</v>
      </c>
      <c r="O177">
        <v>0</v>
      </c>
      <c r="Q177">
        <v>0</v>
      </c>
      <c r="S177">
        <v>1270</v>
      </c>
      <c r="U177">
        <v>0</v>
      </c>
      <c r="V177">
        <v>0</v>
      </c>
      <c r="W177" t="s">
        <v>667</v>
      </c>
    </row>
    <row r="178" spans="1:23">
      <c r="A178" t="s">
        <v>458</v>
      </c>
      <c r="B178" t="s">
        <v>499</v>
      </c>
      <c r="C178">
        <v>35.416666666666664</v>
      </c>
      <c r="D178">
        <v>1416.6666666666663</v>
      </c>
      <c r="E178">
        <v>1716.6666666666663</v>
      </c>
      <c r="F178">
        <v>0</v>
      </c>
      <c r="G178">
        <v>0</v>
      </c>
      <c r="H178">
        <v>0</v>
      </c>
      <c r="I178" t="s">
        <v>664</v>
      </c>
      <c r="J178">
        <v>2023</v>
      </c>
      <c r="K178">
        <v>37</v>
      </c>
      <c r="L178">
        <v>9</v>
      </c>
      <c r="M178">
        <v>40</v>
      </c>
      <c r="N178">
        <v>0</v>
      </c>
      <c r="O178">
        <v>0</v>
      </c>
      <c r="Q178">
        <v>0</v>
      </c>
      <c r="R178">
        <v>300</v>
      </c>
      <c r="S178">
        <v>1716.6666666666663</v>
      </c>
      <c r="U178">
        <v>0</v>
      </c>
      <c r="V178">
        <v>0</v>
      </c>
      <c r="W178" t="s">
        <v>702</v>
      </c>
    </row>
    <row r="179" spans="1:23">
      <c r="A179" t="s">
        <v>393</v>
      </c>
      <c r="B179" t="s">
        <v>460</v>
      </c>
      <c r="C179">
        <v>68.75</v>
      </c>
      <c r="D179">
        <v>3300</v>
      </c>
      <c r="E179">
        <v>3300</v>
      </c>
      <c r="F179">
        <v>0</v>
      </c>
      <c r="G179">
        <v>0</v>
      </c>
      <c r="H179">
        <v>0</v>
      </c>
      <c r="I179" t="s">
        <v>664</v>
      </c>
      <c r="J179">
        <v>2023</v>
      </c>
      <c r="K179">
        <v>37</v>
      </c>
      <c r="L179">
        <v>9</v>
      </c>
      <c r="M179">
        <v>48</v>
      </c>
      <c r="N179">
        <v>0</v>
      </c>
      <c r="O179">
        <v>0</v>
      </c>
      <c r="Q179">
        <v>0</v>
      </c>
      <c r="S179">
        <v>3300</v>
      </c>
      <c r="U179">
        <v>0</v>
      </c>
      <c r="V179">
        <v>0</v>
      </c>
      <c r="W179" t="s">
        <v>667</v>
      </c>
    </row>
    <row r="180" spans="1:23">
      <c r="A180" t="s">
        <v>393</v>
      </c>
      <c r="B180" t="s">
        <v>466</v>
      </c>
      <c r="C180">
        <v>68.75</v>
      </c>
      <c r="D180">
        <v>3300</v>
      </c>
      <c r="E180">
        <v>3300</v>
      </c>
      <c r="F180">
        <v>0</v>
      </c>
      <c r="G180">
        <v>0</v>
      </c>
      <c r="H180">
        <v>0</v>
      </c>
      <c r="I180" t="s">
        <v>664</v>
      </c>
      <c r="J180">
        <v>2023</v>
      </c>
      <c r="K180">
        <v>37</v>
      </c>
      <c r="L180">
        <v>9</v>
      </c>
      <c r="M180">
        <v>48</v>
      </c>
      <c r="N180">
        <v>0</v>
      </c>
      <c r="O180">
        <v>0</v>
      </c>
      <c r="Q180">
        <v>0</v>
      </c>
      <c r="S180">
        <v>3300</v>
      </c>
      <c r="U180">
        <v>0</v>
      </c>
      <c r="V180">
        <v>0</v>
      </c>
      <c r="W180" t="s">
        <v>667</v>
      </c>
    </row>
    <row r="181" spans="1:23">
      <c r="A181" t="s">
        <v>663</v>
      </c>
      <c r="B181" t="s">
        <v>390</v>
      </c>
      <c r="C181">
        <v>65</v>
      </c>
      <c r="D181">
        <v>3120</v>
      </c>
      <c r="E181">
        <v>2820</v>
      </c>
      <c r="F181">
        <v>0</v>
      </c>
      <c r="G181">
        <v>400</v>
      </c>
      <c r="H181">
        <v>0</v>
      </c>
      <c r="I181" t="s">
        <v>664</v>
      </c>
      <c r="J181">
        <v>2023</v>
      </c>
      <c r="K181">
        <v>38</v>
      </c>
      <c r="L181">
        <v>9</v>
      </c>
      <c r="M181">
        <v>48</v>
      </c>
      <c r="N181">
        <v>0</v>
      </c>
      <c r="O181">
        <v>0</v>
      </c>
      <c r="Q181">
        <v>0</v>
      </c>
      <c r="S181">
        <v>3520</v>
      </c>
      <c r="T181">
        <v>300</v>
      </c>
      <c r="U181">
        <v>0</v>
      </c>
      <c r="V181">
        <v>0</v>
      </c>
      <c r="W181" t="s">
        <v>667</v>
      </c>
    </row>
    <row r="182" spans="1:23">
      <c r="A182" t="s">
        <v>663</v>
      </c>
      <c r="B182" t="s">
        <v>481</v>
      </c>
      <c r="C182">
        <v>37.5</v>
      </c>
      <c r="D182">
        <v>1800</v>
      </c>
      <c r="E182">
        <v>1800</v>
      </c>
      <c r="F182">
        <v>0</v>
      </c>
      <c r="G182">
        <v>0</v>
      </c>
      <c r="H182">
        <v>0</v>
      </c>
      <c r="I182" t="s">
        <v>664</v>
      </c>
      <c r="J182">
        <v>2023</v>
      </c>
      <c r="K182">
        <v>38</v>
      </c>
      <c r="L182">
        <v>9</v>
      </c>
      <c r="M182">
        <v>48</v>
      </c>
      <c r="N182">
        <v>0</v>
      </c>
      <c r="O182">
        <v>0</v>
      </c>
      <c r="Q182">
        <v>0</v>
      </c>
      <c r="S182">
        <v>1800</v>
      </c>
      <c r="U182">
        <v>0</v>
      </c>
      <c r="V182">
        <v>0</v>
      </c>
      <c r="W182" t="s">
        <v>667</v>
      </c>
    </row>
    <row r="183" spans="1:23">
      <c r="A183" t="s">
        <v>663</v>
      </c>
      <c r="B183" t="s">
        <v>486</v>
      </c>
      <c r="C183">
        <v>46.229166666666664</v>
      </c>
      <c r="D183">
        <v>2219</v>
      </c>
      <c r="E183">
        <v>2219</v>
      </c>
      <c r="F183">
        <v>0</v>
      </c>
      <c r="G183">
        <v>0</v>
      </c>
      <c r="H183">
        <v>0</v>
      </c>
      <c r="I183" t="s">
        <v>664</v>
      </c>
      <c r="J183">
        <v>2023</v>
      </c>
      <c r="K183">
        <v>38</v>
      </c>
      <c r="L183">
        <v>9</v>
      </c>
      <c r="M183">
        <v>48</v>
      </c>
      <c r="N183">
        <v>0</v>
      </c>
      <c r="O183">
        <v>0</v>
      </c>
      <c r="Q183">
        <v>0</v>
      </c>
      <c r="S183">
        <v>2219</v>
      </c>
      <c r="U183">
        <v>0</v>
      </c>
      <c r="V183">
        <v>0</v>
      </c>
      <c r="W183" t="s">
        <v>667</v>
      </c>
    </row>
    <row r="184" spans="1:23">
      <c r="A184" t="s">
        <v>663</v>
      </c>
      <c r="B184" t="s">
        <v>493</v>
      </c>
      <c r="C184">
        <v>34.375</v>
      </c>
      <c r="D184">
        <v>1065.625</v>
      </c>
      <c r="E184">
        <v>1065.625</v>
      </c>
      <c r="F184">
        <v>0</v>
      </c>
      <c r="G184">
        <v>0</v>
      </c>
      <c r="H184">
        <v>0</v>
      </c>
      <c r="I184" t="s">
        <v>664</v>
      </c>
      <c r="J184">
        <v>2023</v>
      </c>
      <c r="K184">
        <v>38</v>
      </c>
      <c r="L184">
        <v>9</v>
      </c>
      <c r="M184">
        <v>31</v>
      </c>
      <c r="N184">
        <v>0</v>
      </c>
      <c r="O184">
        <v>0</v>
      </c>
      <c r="Q184">
        <v>0</v>
      </c>
      <c r="S184">
        <v>1065.625</v>
      </c>
      <c r="U184">
        <v>0</v>
      </c>
      <c r="V184">
        <v>0</v>
      </c>
      <c r="W184" t="s">
        <v>703</v>
      </c>
    </row>
    <row r="185" spans="1:23">
      <c r="A185" t="s">
        <v>663</v>
      </c>
      <c r="B185" t="s">
        <v>497</v>
      </c>
      <c r="C185">
        <v>37.5</v>
      </c>
      <c r="D185">
        <v>1800</v>
      </c>
      <c r="E185">
        <v>1800</v>
      </c>
      <c r="F185">
        <v>0</v>
      </c>
      <c r="G185">
        <v>0</v>
      </c>
      <c r="H185">
        <v>0</v>
      </c>
      <c r="I185" t="s">
        <v>664</v>
      </c>
      <c r="J185">
        <v>2023</v>
      </c>
      <c r="K185">
        <v>38</v>
      </c>
      <c r="L185">
        <v>9</v>
      </c>
      <c r="M185">
        <v>48</v>
      </c>
      <c r="N185">
        <v>0</v>
      </c>
      <c r="O185">
        <v>0</v>
      </c>
      <c r="Q185">
        <v>0</v>
      </c>
      <c r="S185">
        <v>1800</v>
      </c>
      <c r="U185">
        <v>0</v>
      </c>
      <c r="V185">
        <v>0</v>
      </c>
      <c r="W185" t="s">
        <v>667</v>
      </c>
    </row>
    <row r="186" spans="1:23">
      <c r="A186" t="s">
        <v>663</v>
      </c>
      <c r="B186" t="s">
        <v>687</v>
      </c>
      <c r="G186">
        <v>0</v>
      </c>
      <c r="I186" t="s">
        <v>664</v>
      </c>
      <c r="J186">
        <v>2023</v>
      </c>
      <c r="K186">
        <v>38</v>
      </c>
      <c r="L186">
        <v>9</v>
      </c>
      <c r="M186">
        <v>18</v>
      </c>
      <c r="N186">
        <v>0</v>
      </c>
      <c r="O186">
        <v>0</v>
      </c>
      <c r="W186" t="s">
        <v>667</v>
      </c>
    </row>
    <row r="187" spans="1:23">
      <c r="A187" t="s">
        <v>663</v>
      </c>
      <c r="B187" t="s">
        <v>614</v>
      </c>
      <c r="C187">
        <v>49.3125</v>
      </c>
      <c r="D187">
        <v>838.3125</v>
      </c>
      <c r="E187">
        <v>838.3125</v>
      </c>
      <c r="F187">
        <v>0</v>
      </c>
      <c r="G187">
        <v>0</v>
      </c>
      <c r="H187">
        <v>0</v>
      </c>
      <c r="I187" t="s">
        <v>664</v>
      </c>
      <c r="J187">
        <v>2023</v>
      </c>
      <c r="K187">
        <v>38</v>
      </c>
      <c r="L187">
        <v>9</v>
      </c>
      <c r="M187">
        <v>17</v>
      </c>
      <c r="N187">
        <v>0</v>
      </c>
      <c r="O187">
        <v>0</v>
      </c>
      <c r="Q187">
        <v>0</v>
      </c>
      <c r="S187">
        <v>838.3125</v>
      </c>
      <c r="U187">
        <v>0</v>
      </c>
      <c r="V187">
        <v>0</v>
      </c>
      <c r="W187" t="s">
        <v>667</v>
      </c>
    </row>
    <row r="188" spans="1:23">
      <c r="A188" t="s">
        <v>663</v>
      </c>
      <c r="B188" t="s">
        <v>448</v>
      </c>
      <c r="C188">
        <v>22.291666666666668</v>
      </c>
      <c r="D188">
        <v>1070</v>
      </c>
      <c r="E188">
        <v>1070</v>
      </c>
      <c r="F188">
        <v>0</v>
      </c>
      <c r="G188">
        <v>200</v>
      </c>
      <c r="H188">
        <v>0</v>
      </c>
      <c r="I188" t="s">
        <v>664</v>
      </c>
      <c r="J188">
        <v>2023</v>
      </c>
      <c r="K188">
        <v>38</v>
      </c>
      <c r="L188">
        <v>9</v>
      </c>
      <c r="M188">
        <v>48</v>
      </c>
      <c r="N188">
        <v>0</v>
      </c>
      <c r="O188">
        <v>0</v>
      </c>
      <c r="Q188">
        <v>0</v>
      </c>
      <c r="S188">
        <v>1270</v>
      </c>
      <c r="U188">
        <v>0</v>
      </c>
      <c r="V188">
        <v>0</v>
      </c>
      <c r="W188" t="s">
        <v>667</v>
      </c>
    </row>
    <row r="189" spans="1:23">
      <c r="A189" t="s">
        <v>458</v>
      </c>
      <c r="B189" t="s">
        <v>499</v>
      </c>
      <c r="C189">
        <v>35.416666666666664</v>
      </c>
      <c r="D189">
        <v>1700</v>
      </c>
      <c r="E189">
        <v>2000</v>
      </c>
      <c r="F189">
        <v>0</v>
      </c>
      <c r="G189">
        <v>0</v>
      </c>
      <c r="H189">
        <v>0</v>
      </c>
      <c r="I189" t="s">
        <v>664</v>
      </c>
      <c r="J189">
        <v>2023</v>
      </c>
      <c r="K189">
        <v>38</v>
      </c>
      <c r="L189">
        <v>9</v>
      </c>
      <c r="M189">
        <v>48</v>
      </c>
      <c r="N189">
        <v>0</v>
      </c>
      <c r="O189">
        <v>0</v>
      </c>
      <c r="Q189">
        <v>0</v>
      </c>
      <c r="R189">
        <v>300</v>
      </c>
      <c r="S189">
        <v>2000</v>
      </c>
      <c r="U189">
        <v>0</v>
      </c>
      <c r="V189">
        <v>0</v>
      </c>
      <c r="W189" t="s">
        <v>702</v>
      </c>
    </row>
    <row r="190" spans="1:23">
      <c r="A190" t="s">
        <v>393</v>
      </c>
      <c r="B190" t="s">
        <v>466</v>
      </c>
      <c r="C190">
        <v>68.75</v>
      </c>
      <c r="D190">
        <v>3300</v>
      </c>
      <c r="E190">
        <v>3300</v>
      </c>
      <c r="F190">
        <v>0</v>
      </c>
      <c r="G190">
        <v>0</v>
      </c>
      <c r="H190">
        <v>0</v>
      </c>
      <c r="I190" t="s">
        <v>664</v>
      </c>
      <c r="J190">
        <v>2023</v>
      </c>
      <c r="K190">
        <v>38</v>
      </c>
      <c r="L190">
        <v>9</v>
      </c>
      <c r="M190">
        <v>48</v>
      </c>
      <c r="N190">
        <v>0</v>
      </c>
      <c r="O190">
        <v>0</v>
      </c>
      <c r="Q190">
        <v>0</v>
      </c>
      <c r="S190">
        <v>3300</v>
      </c>
      <c r="U190">
        <v>0</v>
      </c>
      <c r="V190">
        <v>0</v>
      </c>
      <c r="W190" t="s">
        <v>667</v>
      </c>
    </row>
    <row r="191" spans="1:23">
      <c r="A191" t="s">
        <v>393</v>
      </c>
      <c r="B191" t="s">
        <v>460</v>
      </c>
      <c r="C191">
        <v>68.75</v>
      </c>
      <c r="D191">
        <v>0</v>
      </c>
      <c r="E191">
        <v>137.5</v>
      </c>
      <c r="F191">
        <v>137.5</v>
      </c>
      <c r="G191">
        <v>0</v>
      </c>
      <c r="H191">
        <v>0</v>
      </c>
      <c r="I191" t="s">
        <v>664</v>
      </c>
      <c r="J191">
        <v>2023</v>
      </c>
      <c r="K191">
        <v>38</v>
      </c>
      <c r="L191">
        <v>9</v>
      </c>
      <c r="M191">
        <v>0</v>
      </c>
      <c r="N191">
        <v>2</v>
      </c>
      <c r="O191">
        <v>0</v>
      </c>
      <c r="Q191">
        <v>0</v>
      </c>
      <c r="S191">
        <v>137.5</v>
      </c>
      <c r="U191">
        <v>0</v>
      </c>
      <c r="V191">
        <v>0</v>
      </c>
      <c r="W191" t="s">
        <v>667</v>
      </c>
    </row>
    <row r="192" spans="1:23">
      <c r="A192" t="s">
        <v>663</v>
      </c>
      <c r="B192" t="s">
        <v>390</v>
      </c>
      <c r="C192">
        <v>65</v>
      </c>
      <c r="D192">
        <v>3120</v>
      </c>
      <c r="E192">
        <v>2970</v>
      </c>
      <c r="F192">
        <v>0</v>
      </c>
      <c r="G192">
        <v>400</v>
      </c>
      <c r="H192">
        <v>0</v>
      </c>
      <c r="I192" t="s">
        <v>664</v>
      </c>
      <c r="J192">
        <v>2023</v>
      </c>
      <c r="K192">
        <v>39</v>
      </c>
      <c r="L192">
        <v>9</v>
      </c>
      <c r="M192">
        <v>48</v>
      </c>
      <c r="N192">
        <v>0</v>
      </c>
      <c r="O192">
        <v>0</v>
      </c>
      <c r="Q192">
        <v>0</v>
      </c>
      <c r="R192">
        <v>150</v>
      </c>
      <c r="S192">
        <v>3670</v>
      </c>
      <c r="T192">
        <v>300</v>
      </c>
      <c r="U192">
        <v>0</v>
      </c>
      <c r="V192">
        <v>0</v>
      </c>
      <c r="W192" t="s">
        <v>704</v>
      </c>
    </row>
    <row r="193" spans="1:23">
      <c r="A193" t="s">
        <v>663</v>
      </c>
      <c r="B193" t="s">
        <v>481</v>
      </c>
      <c r="C193">
        <v>37.5</v>
      </c>
      <c r="D193">
        <v>1800</v>
      </c>
      <c r="E193">
        <v>1950</v>
      </c>
      <c r="F193">
        <v>0</v>
      </c>
      <c r="G193">
        <v>0</v>
      </c>
      <c r="H193">
        <v>0</v>
      </c>
      <c r="I193" t="s">
        <v>664</v>
      </c>
      <c r="J193">
        <v>2023</v>
      </c>
      <c r="K193">
        <v>39</v>
      </c>
      <c r="L193">
        <v>9</v>
      </c>
      <c r="M193">
        <v>48</v>
      </c>
      <c r="N193">
        <v>0</v>
      </c>
      <c r="O193">
        <v>0</v>
      </c>
      <c r="Q193">
        <v>0</v>
      </c>
      <c r="R193">
        <v>150</v>
      </c>
      <c r="S193">
        <v>1950</v>
      </c>
      <c r="U193">
        <v>0</v>
      </c>
      <c r="V193">
        <v>0</v>
      </c>
      <c r="W193" t="s">
        <v>704</v>
      </c>
    </row>
    <row r="194" spans="1:23">
      <c r="A194" t="s">
        <v>663</v>
      </c>
      <c r="B194" t="s">
        <v>486</v>
      </c>
      <c r="C194">
        <v>46.229166666666664</v>
      </c>
      <c r="D194">
        <v>2219</v>
      </c>
      <c r="E194">
        <v>2459</v>
      </c>
      <c r="F194">
        <v>0</v>
      </c>
      <c r="G194">
        <v>0</v>
      </c>
      <c r="H194">
        <v>0</v>
      </c>
      <c r="I194" t="s">
        <v>664</v>
      </c>
      <c r="J194">
        <v>2023</v>
      </c>
      <c r="K194">
        <v>39</v>
      </c>
      <c r="L194">
        <v>9</v>
      </c>
      <c r="M194">
        <v>48</v>
      </c>
      <c r="N194">
        <v>0</v>
      </c>
      <c r="O194">
        <v>0</v>
      </c>
      <c r="Q194">
        <v>0</v>
      </c>
      <c r="R194">
        <v>240</v>
      </c>
      <c r="S194">
        <v>2459</v>
      </c>
      <c r="U194">
        <v>0</v>
      </c>
      <c r="V194">
        <v>0</v>
      </c>
      <c r="W194" t="s">
        <v>704</v>
      </c>
    </row>
    <row r="195" spans="1:23">
      <c r="A195" t="s">
        <v>663</v>
      </c>
      <c r="B195" t="s">
        <v>493</v>
      </c>
      <c r="C195">
        <v>34.375</v>
      </c>
      <c r="D195">
        <v>928.125</v>
      </c>
      <c r="E195">
        <v>1428.125</v>
      </c>
      <c r="F195">
        <v>0</v>
      </c>
      <c r="G195">
        <v>0</v>
      </c>
      <c r="H195">
        <v>0</v>
      </c>
      <c r="I195" t="s">
        <v>664</v>
      </c>
      <c r="J195">
        <v>2023</v>
      </c>
      <c r="K195">
        <v>39</v>
      </c>
      <c r="L195">
        <v>9</v>
      </c>
      <c r="M195">
        <v>27</v>
      </c>
      <c r="N195">
        <v>0</v>
      </c>
      <c r="O195">
        <v>0</v>
      </c>
      <c r="Q195">
        <v>0</v>
      </c>
      <c r="R195">
        <v>500</v>
      </c>
      <c r="S195">
        <v>1428.125</v>
      </c>
      <c r="U195">
        <v>0</v>
      </c>
      <c r="V195">
        <v>0</v>
      </c>
      <c r="W195" t="s">
        <v>705</v>
      </c>
    </row>
    <row r="196" spans="1:23">
      <c r="A196" t="s">
        <v>663</v>
      </c>
      <c r="B196" t="s">
        <v>497</v>
      </c>
      <c r="C196">
        <v>37.5</v>
      </c>
      <c r="D196">
        <v>1800</v>
      </c>
      <c r="E196">
        <v>1995</v>
      </c>
      <c r="F196">
        <v>0</v>
      </c>
      <c r="G196">
        <v>0</v>
      </c>
      <c r="H196">
        <v>0</v>
      </c>
      <c r="I196" t="s">
        <v>664</v>
      </c>
      <c r="J196">
        <v>2023</v>
      </c>
      <c r="K196">
        <v>39</v>
      </c>
      <c r="L196">
        <v>9</v>
      </c>
      <c r="M196">
        <v>48</v>
      </c>
      <c r="N196">
        <v>0</v>
      </c>
      <c r="O196">
        <v>0</v>
      </c>
      <c r="Q196">
        <v>0</v>
      </c>
      <c r="R196">
        <v>195</v>
      </c>
      <c r="S196">
        <v>1995</v>
      </c>
      <c r="U196">
        <v>0</v>
      </c>
      <c r="V196">
        <v>0</v>
      </c>
      <c r="W196" t="s">
        <v>704</v>
      </c>
    </row>
    <row r="197" spans="1:23">
      <c r="A197" t="s">
        <v>663</v>
      </c>
      <c r="B197" t="s">
        <v>687</v>
      </c>
      <c r="G197">
        <v>0</v>
      </c>
      <c r="I197" t="s">
        <v>664</v>
      </c>
      <c r="J197">
        <v>2023</v>
      </c>
      <c r="K197">
        <v>39</v>
      </c>
      <c r="L197">
        <v>9</v>
      </c>
      <c r="M197">
        <v>18</v>
      </c>
      <c r="N197">
        <v>0</v>
      </c>
      <c r="O197">
        <v>0</v>
      </c>
      <c r="R197">
        <v>120</v>
      </c>
      <c r="W197" t="s">
        <v>704</v>
      </c>
    </row>
    <row r="198" spans="1:23">
      <c r="A198" t="s">
        <v>663</v>
      </c>
      <c r="B198" t="s">
        <v>614</v>
      </c>
      <c r="C198">
        <v>49.3125</v>
      </c>
      <c r="D198">
        <v>2367</v>
      </c>
      <c r="E198">
        <v>2367</v>
      </c>
      <c r="F198">
        <v>0</v>
      </c>
      <c r="G198">
        <v>0</v>
      </c>
      <c r="H198">
        <v>0</v>
      </c>
      <c r="I198" t="s">
        <v>664</v>
      </c>
      <c r="J198">
        <v>2023</v>
      </c>
      <c r="K198">
        <v>39</v>
      </c>
      <c r="L198">
        <v>9</v>
      </c>
      <c r="M198">
        <v>48</v>
      </c>
      <c r="N198">
        <v>0</v>
      </c>
      <c r="O198">
        <v>0</v>
      </c>
      <c r="Q198">
        <v>0</v>
      </c>
      <c r="S198">
        <v>2367</v>
      </c>
      <c r="U198">
        <v>0</v>
      </c>
      <c r="V198">
        <v>0</v>
      </c>
      <c r="W198" t="s">
        <v>667</v>
      </c>
    </row>
    <row r="199" spans="1:23">
      <c r="A199" t="s">
        <v>663</v>
      </c>
      <c r="B199" t="s">
        <v>448</v>
      </c>
      <c r="C199">
        <v>22.291666666666668</v>
      </c>
      <c r="D199">
        <v>1070</v>
      </c>
      <c r="E199">
        <v>1270</v>
      </c>
      <c r="F199">
        <v>0</v>
      </c>
      <c r="G199">
        <v>200</v>
      </c>
      <c r="H199">
        <v>0</v>
      </c>
      <c r="I199" t="s">
        <v>664</v>
      </c>
      <c r="J199">
        <v>2023</v>
      </c>
      <c r="K199">
        <v>39</v>
      </c>
      <c r="L199">
        <v>9</v>
      </c>
      <c r="M199">
        <v>48</v>
      </c>
      <c r="N199">
        <v>0</v>
      </c>
      <c r="O199">
        <v>0</v>
      </c>
      <c r="Q199">
        <v>0</v>
      </c>
      <c r="R199">
        <v>200</v>
      </c>
      <c r="S199">
        <v>1470</v>
      </c>
      <c r="U199">
        <v>0</v>
      </c>
      <c r="V199">
        <v>0</v>
      </c>
      <c r="W199" t="s">
        <v>667</v>
      </c>
    </row>
    <row r="200" spans="1:23">
      <c r="A200" t="s">
        <v>458</v>
      </c>
      <c r="B200" t="s">
        <v>499</v>
      </c>
      <c r="C200">
        <v>35.416666666666664</v>
      </c>
      <c r="D200">
        <v>1700</v>
      </c>
      <c r="E200">
        <v>2000</v>
      </c>
      <c r="F200">
        <v>0</v>
      </c>
      <c r="G200">
        <v>0</v>
      </c>
      <c r="H200">
        <v>0</v>
      </c>
      <c r="I200" t="s">
        <v>664</v>
      </c>
      <c r="J200">
        <v>2023</v>
      </c>
      <c r="K200">
        <v>39</v>
      </c>
      <c r="L200">
        <v>9</v>
      </c>
      <c r="M200">
        <v>48</v>
      </c>
      <c r="N200">
        <v>0</v>
      </c>
      <c r="O200">
        <v>0</v>
      </c>
      <c r="Q200">
        <v>0</v>
      </c>
      <c r="R200">
        <v>300</v>
      </c>
      <c r="S200">
        <v>2000</v>
      </c>
      <c r="U200">
        <v>0</v>
      </c>
      <c r="V200">
        <v>0</v>
      </c>
      <c r="W200" t="s">
        <v>706</v>
      </c>
    </row>
    <row r="201" spans="1:23">
      <c r="A201" t="s">
        <v>393</v>
      </c>
      <c r="B201" t="s">
        <v>466</v>
      </c>
      <c r="C201">
        <v>68.75</v>
      </c>
      <c r="D201">
        <v>3300</v>
      </c>
      <c r="E201">
        <v>3300</v>
      </c>
      <c r="F201">
        <v>0</v>
      </c>
      <c r="G201">
        <v>0</v>
      </c>
      <c r="H201">
        <v>0</v>
      </c>
      <c r="I201" t="s">
        <v>664</v>
      </c>
      <c r="J201">
        <v>2023</v>
      </c>
      <c r="K201">
        <v>39</v>
      </c>
      <c r="L201">
        <v>9</v>
      </c>
      <c r="M201">
        <v>48</v>
      </c>
      <c r="N201">
        <v>0</v>
      </c>
      <c r="O201">
        <v>0</v>
      </c>
      <c r="Q201">
        <v>0</v>
      </c>
      <c r="S201">
        <v>3300</v>
      </c>
      <c r="U201">
        <v>0</v>
      </c>
      <c r="V201">
        <v>0</v>
      </c>
      <c r="W201" t="s">
        <v>667</v>
      </c>
    </row>
    <row r="202" spans="1:23">
      <c r="A202" t="s">
        <v>393</v>
      </c>
      <c r="B202" t="s">
        <v>460</v>
      </c>
      <c r="C202">
        <v>68.75</v>
      </c>
      <c r="D202">
        <v>0</v>
      </c>
      <c r="E202">
        <v>0</v>
      </c>
      <c r="F202">
        <v>0</v>
      </c>
      <c r="G202">
        <v>0</v>
      </c>
      <c r="H202">
        <v>0</v>
      </c>
      <c r="I202" t="s">
        <v>664</v>
      </c>
      <c r="J202">
        <v>2023</v>
      </c>
      <c r="K202">
        <v>39</v>
      </c>
      <c r="L202">
        <v>9</v>
      </c>
      <c r="M202">
        <v>0</v>
      </c>
      <c r="N202">
        <v>0</v>
      </c>
      <c r="O202">
        <v>0</v>
      </c>
      <c r="Q202">
        <v>0</v>
      </c>
      <c r="S202">
        <v>0</v>
      </c>
      <c r="U202">
        <v>0</v>
      </c>
      <c r="V202">
        <v>0</v>
      </c>
      <c r="W202" t="s">
        <v>667</v>
      </c>
    </row>
    <row r="203" spans="1:23">
      <c r="A203" t="s">
        <v>663</v>
      </c>
      <c r="B203" t="s">
        <v>390</v>
      </c>
      <c r="C203">
        <v>65</v>
      </c>
      <c r="D203">
        <v>3120</v>
      </c>
      <c r="E203">
        <v>2820</v>
      </c>
      <c r="F203">
        <v>0</v>
      </c>
      <c r="G203">
        <v>400</v>
      </c>
      <c r="H203">
        <v>0</v>
      </c>
      <c r="I203" t="s">
        <v>664</v>
      </c>
      <c r="J203">
        <v>2023</v>
      </c>
      <c r="K203">
        <v>40</v>
      </c>
      <c r="L203">
        <v>10</v>
      </c>
      <c r="M203">
        <v>48</v>
      </c>
      <c r="N203">
        <v>0</v>
      </c>
      <c r="O203">
        <v>0</v>
      </c>
      <c r="Q203">
        <v>0</v>
      </c>
      <c r="S203">
        <v>3520</v>
      </c>
      <c r="T203">
        <v>300</v>
      </c>
      <c r="U203">
        <v>0</v>
      </c>
      <c r="V203">
        <v>0</v>
      </c>
      <c r="W203" t="s">
        <v>667</v>
      </c>
    </row>
    <row r="204" spans="1:23">
      <c r="A204" t="s">
        <v>663</v>
      </c>
      <c r="B204" t="s">
        <v>481</v>
      </c>
      <c r="C204">
        <v>37.5</v>
      </c>
      <c r="D204">
        <v>0</v>
      </c>
      <c r="E204">
        <v>0</v>
      </c>
      <c r="F204">
        <v>0</v>
      </c>
      <c r="G204">
        <v>0</v>
      </c>
      <c r="H204">
        <v>0</v>
      </c>
      <c r="I204" t="s">
        <v>672</v>
      </c>
      <c r="J204">
        <v>2023</v>
      </c>
      <c r="K204">
        <v>40</v>
      </c>
      <c r="L204">
        <v>10</v>
      </c>
      <c r="M204">
        <v>0</v>
      </c>
      <c r="N204">
        <v>0</v>
      </c>
      <c r="O204">
        <v>0</v>
      </c>
      <c r="Q204">
        <v>0</v>
      </c>
      <c r="S204">
        <v>0</v>
      </c>
      <c r="U204">
        <v>0</v>
      </c>
      <c r="V204">
        <v>0</v>
      </c>
      <c r="W204" t="s">
        <v>667</v>
      </c>
    </row>
    <row r="205" spans="1:23">
      <c r="A205" t="s">
        <v>663</v>
      </c>
      <c r="B205" t="s">
        <v>486</v>
      </c>
      <c r="C205">
        <v>46.229166666666664</v>
      </c>
      <c r="D205">
        <v>2219</v>
      </c>
      <c r="E205">
        <v>2219</v>
      </c>
      <c r="F205">
        <v>0</v>
      </c>
      <c r="G205">
        <v>0</v>
      </c>
      <c r="H205">
        <v>0</v>
      </c>
      <c r="I205" t="s">
        <v>664</v>
      </c>
      <c r="J205">
        <v>2023</v>
      </c>
      <c r="K205">
        <v>40</v>
      </c>
      <c r="L205">
        <v>10</v>
      </c>
      <c r="M205">
        <v>48</v>
      </c>
      <c r="N205">
        <v>0</v>
      </c>
      <c r="O205">
        <v>0</v>
      </c>
      <c r="Q205">
        <v>0</v>
      </c>
      <c r="S205">
        <v>2219</v>
      </c>
      <c r="U205">
        <v>0</v>
      </c>
      <c r="V205">
        <v>0</v>
      </c>
      <c r="W205" t="s">
        <v>667</v>
      </c>
    </row>
    <row r="206" spans="1:23">
      <c r="A206" t="s">
        <v>663</v>
      </c>
      <c r="B206" t="s">
        <v>493</v>
      </c>
      <c r="C206">
        <v>34.375</v>
      </c>
      <c r="D206">
        <v>825</v>
      </c>
      <c r="E206">
        <v>825</v>
      </c>
      <c r="F206">
        <v>0</v>
      </c>
      <c r="G206">
        <v>0</v>
      </c>
      <c r="H206">
        <v>0</v>
      </c>
      <c r="I206" t="s">
        <v>664</v>
      </c>
      <c r="J206">
        <v>2023</v>
      </c>
      <c r="K206">
        <v>40</v>
      </c>
      <c r="L206">
        <v>10</v>
      </c>
      <c r="M206">
        <v>24</v>
      </c>
      <c r="N206">
        <v>0</v>
      </c>
      <c r="O206">
        <v>0</v>
      </c>
      <c r="Q206">
        <v>0</v>
      </c>
      <c r="S206">
        <v>825</v>
      </c>
      <c r="U206">
        <v>0</v>
      </c>
      <c r="V206">
        <v>0</v>
      </c>
      <c r="W206" t="s">
        <v>667</v>
      </c>
    </row>
    <row r="207" spans="1:23">
      <c r="A207" t="s">
        <v>663</v>
      </c>
      <c r="B207" t="s">
        <v>497</v>
      </c>
      <c r="C207">
        <v>37.5</v>
      </c>
      <c r="D207">
        <v>1800</v>
      </c>
      <c r="E207">
        <v>1800</v>
      </c>
      <c r="F207">
        <v>0</v>
      </c>
      <c r="G207">
        <v>0</v>
      </c>
      <c r="H207">
        <v>0</v>
      </c>
      <c r="I207" t="s">
        <v>664</v>
      </c>
      <c r="J207">
        <v>2023</v>
      </c>
      <c r="K207">
        <v>40</v>
      </c>
      <c r="L207">
        <v>10</v>
      </c>
      <c r="M207">
        <v>48</v>
      </c>
      <c r="N207">
        <v>0</v>
      </c>
      <c r="O207">
        <v>0</v>
      </c>
      <c r="Q207">
        <v>0</v>
      </c>
      <c r="S207">
        <v>1800</v>
      </c>
      <c r="U207">
        <v>0</v>
      </c>
      <c r="V207">
        <v>0</v>
      </c>
      <c r="W207" t="s">
        <v>667</v>
      </c>
    </row>
    <row r="208" spans="1:23">
      <c r="A208" t="s">
        <v>663</v>
      </c>
      <c r="B208" t="s">
        <v>687</v>
      </c>
      <c r="G208">
        <v>0</v>
      </c>
      <c r="I208" t="s">
        <v>664</v>
      </c>
      <c r="J208">
        <v>2023</v>
      </c>
      <c r="K208">
        <v>40</v>
      </c>
      <c r="L208">
        <v>10</v>
      </c>
      <c r="M208">
        <v>18</v>
      </c>
      <c r="N208">
        <v>0</v>
      </c>
      <c r="O208">
        <v>0</v>
      </c>
      <c r="W208" t="s">
        <v>667</v>
      </c>
    </row>
    <row r="209" spans="1:23">
      <c r="A209" t="s">
        <v>663</v>
      </c>
      <c r="B209" t="s">
        <v>614</v>
      </c>
      <c r="C209">
        <v>49.3125</v>
      </c>
      <c r="D209">
        <v>2367</v>
      </c>
      <c r="E209">
        <v>2367</v>
      </c>
      <c r="F209">
        <v>0</v>
      </c>
      <c r="G209">
        <v>0</v>
      </c>
      <c r="H209">
        <v>0</v>
      </c>
      <c r="I209" t="s">
        <v>664</v>
      </c>
      <c r="J209">
        <v>2023</v>
      </c>
      <c r="K209">
        <v>40</v>
      </c>
      <c r="L209">
        <v>10</v>
      </c>
      <c r="M209">
        <v>48</v>
      </c>
      <c r="N209">
        <v>0</v>
      </c>
      <c r="O209">
        <v>0</v>
      </c>
      <c r="Q209">
        <v>0</v>
      </c>
      <c r="S209">
        <v>2367</v>
      </c>
      <c r="U209">
        <v>0</v>
      </c>
      <c r="V209">
        <v>0</v>
      </c>
      <c r="W209" t="s">
        <v>667</v>
      </c>
    </row>
    <row r="210" spans="1:23">
      <c r="A210" t="s">
        <v>663</v>
      </c>
      <c r="B210" t="s">
        <v>504</v>
      </c>
      <c r="C210">
        <v>30.208333333333332</v>
      </c>
      <c r="D210">
        <v>483.33333333333326</v>
      </c>
      <c r="E210">
        <v>483.33333333333326</v>
      </c>
      <c r="F210">
        <v>0</v>
      </c>
      <c r="G210">
        <v>0</v>
      </c>
      <c r="H210">
        <v>0</v>
      </c>
      <c r="I210" t="s">
        <v>664</v>
      </c>
      <c r="J210">
        <v>2023</v>
      </c>
      <c r="K210">
        <v>40</v>
      </c>
      <c r="L210">
        <v>10</v>
      </c>
      <c r="M210">
        <v>16</v>
      </c>
      <c r="N210">
        <v>0</v>
      </c>
      <c r="O210">
        <v>0</v>
      </c>
      <c r="Q210">
        <v>0</v>
      </c>
      <c r="S210">
        <v>483.33333333333326</v>
      </c>
      <c r="U210">
        <v>0</v>
      </c>
      <c r="V210">
        <v>0</v>
      </c>
      <c r="W210" t="s">
        <v>667</v>
      </c>
    </row>
    <row r="211" spans="1:23">
      <c r="A211" t="s">
        <v>663</v>
      </c>
      <c r="B211" t="s">
        <v>501</v>
      </c>
      <c r="C211">
        <v>30.208333333333332</v>
      </c>
      <c r="D211">
        <v>725</v>
      </c>
      <c r="E211">
        <v>725</v>
      </c>
      <c r="F211">
        <v>0</v>
      </c>
      <c r="G211">
        <v>0</v>
      </c>
      <c r="H211">
        <v>0</v>
      </c>
      <c r="I211" t="s">
        <v>664</v>
      </c>
      <c r="J211">
        <v>2023</v>
      </c>
      <c r="K211">
        <v>40</v>
      </c>
      <c r="L211">
        <v>10</v>
      </c>
      <c r="M211">
        <v>24</v>
      </c>
      <c r="N211">
        <v>0</v>
      </c>
      <c r="O211">
        <v>0</v>
      </c>
      <c r="Q211">
        <v>0</v>
      </c>
      <c r="S211">
        <v>725</v>
      </c>
      <c r="U211">
        <v>0</v>
      </c>
      <c r="V211">
        <v>0</v>
      </c>
      <c r="W211" t="s">
        <v>667</v>
      </c>
    </row>
    <row r="212" spans="1:23">
      <c r="A212" t="s">
        <v>663</v>
      </c>
      <c r="B212" t="s">
        <v>448</v>
      </c>
      <c r="C212">
        <v>22.291666666666668</v>
      </c>
      <c r="D212">
        <v>1070</v>
      </c>
      <c r="E212">
        <v>1070</v>
      </c>
      <c r="F212">
        <v>0</v>
      </c>
      <c r="G212">
        <v>200</v>
      </c>
      <c r="H212">
        <v>0</v>
      </c>
      <c r="I212" t="s">
        <v>664</v>
      </c>
      <c r="J212">
        <v>2023</v>
      </c>
      <c r="K212">
        <v>40</v>
      </c>
      <c r="L212">
        <v>10</v>
      </c>
      <c r="M212">
        <v>48</v>
      </c>
      <c r="N212">
        <v>0</v>
      </c>
      <c r="O212">
        <v>0</v>
      </c>
      <c r="Q212">
        <v>0</v>
      </c>
      <c r="S212">
        <v>1270</v>
      </c>
      <c r="U212">
        <v>0</v>
      </c>
      <c r="V212">
        <v>0</v>
      </c>
      <c r="W212" t="s">
        <v>667</v>
      </c>
    </row>
    <row r="213" spans="1:23">
      <c r="A213" t="s">
        <v>458</v>
      </c>
      <c r="B213" t="s">
        <v>499</v>
      </c>
      <c r="C213">
        <v>35.416666666666664</v>
      </c>
      <c r="D213">
        <v>1700</v>
      </c>
      <c r="E213">
        <v>700</v>
      </c>
      <c r="F213">
        <v>0</v>
      </c>
      <c r="G213">
        <v>0</v>
      </c>
      <c r="H213">
        <v>0</v>
      </c>
      <c r="I213" t="s">
        <v>664</v>
      </c>
      <c r="J213">
        <v>2023</v>
      </c>
      <c r="K213">
        <v>40</v>
      </c>
      <c r="L213">
        <v>10</v>
      </c>
      <c r="M213">
        <v>48</v>
      </c>
      <c r="N213">
        <v>0</v>
      </c>
      <c r="O213">
        <v>0</v>
      </c>
      <c r="Q213">
        <v>0</v>
      </c>
      <c r="S213">
        <v>1700</v>
      </c>
      <c r="T213">
        <v>1000</v>
      </c>
      <c r="U213">
        <v>0</v>
      </c>
      <c r="V213">
        <v>0</v>
      </c>
      <c r="W213" t="s">
        <v>667</v>
      </c>
    </row>
    <row r="214" spans="1:23">
      <c r="A214" t="s">
        <v>393</v>
      </c>
      <c r="B214" t="s">
        <v>466</v>
      </c>
      <c r="C214">
        <v>68.75</v>
      </c>
      <c r="D214">
        <v>3300</v>
      </c>
      <c r="E214">
        <v>3300</v>
      </c>
      <c r="F214">
        <v>0</v>
      </c>
      <c r="G214">
        <v>0</v>
      </c>
      <c r="H214">
        <v>0</v>
      </c>
      <c r="I214" t="s">
        <v>664</v>
      </c>
      <c r="J214">
        <v>2023</v>
      </c>
      <c r="K214">
        <v>40</v>
      </c>
      <c r="L214">
        <v>10</v>
      </c>
      <c r="M214">
        <v>48</v>
      </c>
      <c r="N214">
        <v>0</v>
      </c>
      <c r="O214">
        <v>0</v>
      </c>
      <c r="Q214">
        <v>0</v>
      </c>
      <c r="S214">
        <v>3300</v>
      </c>
      <c r="U214">
        <v>0</v>
      </c>
      <c r="V214">
        <v>0</v>
      </c>
      <c r="W214" t="s">
        <v>667</v>
      </c>
    </row>
    <row r="215" spans="1:23">
      <c r="A215" t="s">
        <v>663</v>
      </c>
      <c r="B215" t="s">
        <v>390</v>
      </c>
      <c r="C215">
        <v>65</v>
      </c>
      <c r="D215">
        <v>3120</v>
      </c>
      <c r="E215">
        <v>3567</v>
      </c>
      <c r="F215">
        <v>455</v>
      </c>
      <c r="G215">
        <v>400</v>
      </c>
      <c r="H215">
        <v>0</v>
      </c>
      <c r="I215" t="s">
        <v>664</v>
      </c>
      <c r="J215">
        <v>2023</v>
      </c>
      <c r="K215">
        <v>41</v>
      </c>
      <c r="L215">
        <v>10</v>
      </c>
      <c r="M215">
        <v>48</v>
      </c>
      <c r="N215">
        <v>7</v>
      </c>
      <c r="O215">
        <v>0</v>
      </c>
      <c r="Q215">
        <v>0</v>
      </c>
      <c r="R215">
        <v>292</v>
      </c>
      <c r="S215">
        <v>4267</v>
      </c>
      <c r="T215">
        <v>300</v>
      </c>
      <c r="U215">
        <v>0</v>
      </c>
      <c r="V215">
        <v>0</v>
      </c>
      <c r="W215" t="s">
        <v>707</v>
      </c>
    </row>
    <row r="216" spans="1:23">
      <c r="A216" t="s">
        <v>663</v>
      </c>
      <c r="B216" t="s">
        <v>486</v>
      </c>
      <c r="C216">
        <v>46.229166666666664</v>
      </c>
      <c r="D216">
        <v>2219</v>
      </c>
      <c r="E216">
        <v>3160</v>
      </c>
      <c r="F216">
        <v>0</v>
      </c>
      <c r="G216">
        <v>0</v>
      </c>
      <c r="H216">
        <v>0</v>
      </c>
      <c r="I216" t="s">
        <v>664</v>
      </c>
      <c r="J216">
        <v>2023</v>
      </c>
      <c r="K216">
        <v>41</v>
      </c>
      <c r="L216">
        <v>10</v>
      </c>
      <c r="M216">
        <v>48</v>
      </c>
      <c r="N216">
        <v>0</v>
      </c>
      <c r="O216">
        <v>0</v>
      </c>
      <c r="Q216">
        <v>0</v>
      </c>
      <c r="R216">
        <v>941</v>
      </c>
      <c r="S216">
        <v>3160</v>
      </c>
      <c r="U216">
        <v>0</v>
      </c>
      <c r="V216">
        <v>0</v>
      </c>
      <c r="W216" t="s">
        <v>708</v>
      </c>
    </row>
    <row r="217" spans="1:23">
      <c r="A217" t="s">
        <v>663</v>
      </c>
      <c r="B217" t="s">
        <v>493</v>
      </c>
      <c r="C217">
        <v>34.375</v>
      </c>
      <c r="D217">
        <v>962.5</v>
      </c>
      <c r="E217">
        <v>962.5</v>
      </c>
      <c r="F217">
        <v>0</v>
      </c>
      <c r="G217">
        <v>0</v>
      </c>
      <c r="H217">
        <v>0</v>
      </c>
      <c r="I217" t="s">
        <v>664</v>
      </c>
      <c r="J217">
        <v>2023</v>
      </c>
      <c r="K217">
        <v>41</v>
      </c>
      <c r="L217">
        <v>10</v>
      </c>
      <c r="M217">
        <v>28</v>
      </c>
      <c r="N217">
        <v>0</v>
      </c>
      <c r="O217">
        <v>0</v>
      </c>
      <c r="Q217">
        <v>0</v>
      </c>
      <c r="S217">
        <v>962.5</v>
      </c>
      <c r="U217">
        <v>0</v>
      </c>
      <c r="V217">
        <v>0</v>
      </c>
      <c r="W217" t="s">
        <v>667</v>
      </c>
    </row>
    <row r="218" spans="1:23">
      <c r="A218" t="s">
        <v>663</v>
      </c>
      <c r="B218" t="s">
        <v>497</v>
      </c>
      <c r="C218">
        <v>37.5</v>
      </c>
      <c r="D218">
        <v>1800</v>
      </c>
      <c r="E218">
        <v>1800</v>
      </c>
      <c r="F218">
        <v>0</v>
      </c>
      <c r="G218">
        <v>0</v>
      </c>
      <c r="H218">
        <v>0</v>
      </c>
      <c r="I218" t="s">
        <v>672</v>
      </c>
      <c r="J218">
        <v>2023</v>
      </c>
      <c r="K218">
        <v>41</v>
      </c>
      <c r="L218">
        <v>10</v>
      </c>
      <c r="M218">
        <v>48</v>
      </c>
      <c r="N218">
        <v>0</v>
      </c>
      <c r="O218">
        <v>0</v>
      </c>
      <c r="Q218">
        <v>0</v>
      </c>
      <c r="S218">
        <v>1800</v>
      </c>
      <c r="U218">
        <v>0</v>
      </c>
      <c r="V218">
        <v>0</v>
      </c>
      <c r="W218" t="s">
        <v>667</v>
      </c>
    </row>
    <row r="219" spans="1:23">
      <c r="A219" t="s">
        <v>663</v>
      </c>
      <c r="B219" t="s">
        <v>687</v>
      </c>
      <c r="G219">
        <v>0</v>
      </c>
      <c r="I219" t="s">
        <v>664</v>
      </c>
      <c r="J219">
        <v>2023</v>
      </c>
      <c r="K219">
        <v>41</v>
      </c>
      <c r="L219">
        <v>10</v>
      </c>
      <c r="M219">
        <v>18</v>
      </c>
      <c r="N219">
        <v>0</v>
      </c>
      <c r="O219">
        <v>0</v>
      </c>
      <c r="W219" t="s">
        <v>667</v>
      </c>
    </row>
    <row r="220" spans="1:23">
      <c r="A220" t="s">
        <v>663</v>
      </c>
      <c r="B220" t="s">
        <v>504</v>
      </c>
      <c r="C220">
        <v>30.208333333333332</v>
      </c>
      <c r="D220">
        <v>725</v>
      </c>
      <c r="E220">
        <v>725</v>
      </c>
      <c r="F220">
        <v>0</v>
      </c>
      <c r="G220">
        <v>0</v>
      </c>
      <c r="H220">
        <v>0</v>
      </c>
      <c r="I220" t="s">
        <v>664</v>
      </c>
      <c r="J220">
        <v>2023</v>
      </c>
      <c r="K220">
        <v>41</v>
      </c>
      <c r="L220">
        <v>10</v>
      </c>
      <c r="M220">
        <v>24</v>
      </c>
      <c r="N220">
        <v>0</v>
      </c>
      <c r="O220">
        <v>0</v>
      </c>
      <c r="Q220">
        <v>0</v>
      </c>
      <c r="S220">
        <v>725</v>
      </c>
      <c r="U220">
        <v>0</v>
      </c>
      <c r="V220">
        <v>0</v>
      </c>
      <c r="W220" t="s">
        <v>667</v>
      </c>
    </row>
    <row r="221" spans="1:23">
      <c r="A221" t="s">
        <v>663</v>
      </c>
      <c r="B221" t="s">
        <v>501</v>
      </c>
      <c r="C221">
        <v>30.208333333333332</v>
      </c>
      <c r="D221">
        <v>1208.3333333333333</v>
      </c>
      <c r="E221">
        <v>1208.3333333333333</v>
      </c>
      <c r="F221">
        <v>0</v>
      </c>
      <c r="G221">
        <v>0</v>
      </c>
      <c r="H221">
        <v>0</v>
      </c>
      <c r="I221" t="s">
        <v>664</v>
      </c>
      <c r="J221">
        <v>2023</v>
      </c>
      <c r="K221">
        <v>41</v>
      </c>
      <c r="L221">
        <v>10</v>
      </c>
      <c r="M221">
        <v>40</v>
      </c>
      <c r="N221">
        <v>0</v>
      </c>
      <c r="O221">
        <v>0</v>
      </c>
      <c r="Q221">
        <v>0</v>
      </c>
      <c r="S221">
        <v>1208.3333333333333</v>
      </c>
      <c r="U221">
        <v>0</v>
      </c>
      <c r="V221">
        <v>0</v>
      </c>
      <c r="W221" t="s">
        <v>667</v>
      </c>
    </row>
    <row r="222" spans="1:23">
      <c r="A222" t="s">
        <v>663</v>
      </c>
      <c r="B222" t="s">
        <v>448</v>
      </c>
      <c r="C222">
        <v>22.291666666666668</v>
      </c>
      <c r="D222">
        <v>1070</v>
      </c>
      <c r="E222">
        <v>1070</v>
      </c>
      <c r="F222">
        <v>0</v>
      </c>
      <c r="G222">
        <v>200</v>
      </c>
      <c r="H222">
        <v>0</v>
      </c>
      <c r="I222" t="s">
        <v>664</v>
      </c>
      <c r="J222">
        <v>2023</v>
      </c>
      <c r="K222">
        <v>41</v>
      </c>
      <c r="L222">
        <v>10</v>
      </c>
      <c r="M222">
        <v>48</v>
      </c>
      <c r="N222">
        <v>0</v>
      </c>
      <c r="O222">
        <v>0</v>
      </c>
      <c r="Q222">
        <v>0</v>
      </c>
      <c r="S222">
        <v>1270</v>
      </c>
      <c r="U222">
        <v>0</v>
      </c>
      <c r="V222">
        <v>0</v>
      </c>
      <c r="W222" t="s">
        <v>667</v>
      </c>
    </row>
    <row r="223" spans="1:23">
      <c r="A223" t="s">
        <v>458</v>
      </c>
      <c r="B223" t="s">
        <v>499</v>
      </c>
      <c r="C223">
        <v>35.416666666666664</v>
      </c>
      <c r="D223">
        <v>1700</v>
      </c>
      <c r="E223">
        <v>1800</v>
      </c>
      <c r="F223">
        <v>0</v>
      </c>
      <c r="G223">
        <v>0</v>
      </c>
      <c r="H223">
        <v>0</v>
      </c>
      <c r="I223" t="s">
        <v>664</v>
      </c>
      <c r="J223">
        <v>2023</v>
      </c>
      <c r="K223">
        <v>41</v>
      </c>
      <c r="L223">
        <v>10</v>
      </c>
      <c r="M223">
        <v>48</v>
      </c>
      <c r="N223">
        <v>0</v>
      </c>
      <c r="O223">
        <v>0</v>
      </c>
      <c r="Q223">
        <v>0</v>
      </c>
      <c r="R223">
        <v>600</v>
      </c>
      <c r="S223">
        <v>2300</v>
      </c>
      <c r="T223">
        <v>500</v>
      </c>
      <c r="U223">
        <v>0</v>
      </c>
      <c r="V223">
        <v>0</v>
      </c>
      <c r="W223" t="s">
        <v>709</v>
      </c>
    </row>
    <row r="224" spans="1:23">
      <c r="A224" t="s">
        <v>393</v>
      </c>
      <c r="B224" t="s">
        <v>466</v>
      </c>
      <c r="C224">
        <v>68.75</v>
      </c>
      <c r="D224">
        <v>3300</v>
      </c>
      <c r="E224">
        <v>3300</v>
      </c>
      <c r="F224">
        <v>0</v>
      </c>
      <c r="G224">
        <v>0</v>
      </c>
      <c r="H224">
        <v>0</v>
      </c>
      <c r="I224" t="s">
        <v>664</v>
      </c>
      <c r="J224">
        <v>2023</v>
      </c>
      <c r="K224">
        <v>41</v>
      </c>
      <c r="L224">
        <v>10</v>
      </c>
      <c r="M224">
        <v>48</v>
      </c>
      <c r="N224">
        <v>0</v>
      </c>
      <c r="O224">
        <v>0</v>
      </c>
      <c r="Q224">
        <v>0</v>
      </c>
      <c r="S224">
        <v>3300</v>
      </c>
      <c r="U224">
        <v>0</v>
      </c>
      <c r="V224">
        <v>0</v>
      </c>
      <c r="W224" t="s">
        <v>667</v>
      </c>
    </row>
    <row r="225" spans="1:23">
      <c r="A225" t="s">
        <v>458</v>
      </c>
      <c r="B225" t="s">
        <v>460</v>
      </c>
      <c r="C225">
        <v>68.75</v>
      </c>
      <c r="D225">
        <v>0</v>
      </c>
      <c r="E225">
        <v>0</v>
      </c>
      <c r="F225">
        <v>0</v>
      </c>
      <c r="G225">
        <v>0</v>
      </c>
      <c r="H225">
        <v>0</v>
      </c>
      <c r="I225" t="s">
        <v>672</v>
      </c>
      <c r="J225">
        <v>2023</v>
      </c>
      <c r="K225">
        <v>41</v>
      </c>
      <c r="L225">
        <v>10</v>
      </c>
      <c r="M225">
        <v>0</v>
      </c>
      <c r="N225">
        <v>0</v>
      </c>
      <c r="O225">
        <v>0</v>
      </c>
      <c r="Q225">
        <v>0</v>
      </c>
      <c r="S225">
        <v>0</v>
      </c>
      <c r="U225">
        <v>0</v>
      </c>
      <c r="V225">
        <v>0</v>
      </c>
      <c r="W225" t="s">
        <v>667</v>
      </c>
    </row>
    <row r="226" spans="1:23">
      <c r="A226" t="s">
        <v>663</v>
      </c>
      <c r="B226" t="s">
        <v>390</v>
      </c>
      <c r="C226">
        <v>65</v>
      </c>
      <c r="D226">
        <v>3120</v>
      </c>
      <c r="E226">
        <v>3045</v>
      </c>
      <c r="F226">
        <v>0</v>
      </c>
      <c r="G226">
        <v>400</v>
      </c>
      <c r="H226">
        <v>0</v>
      </c>
      <c r="I226" t="s">
        <v>664</v>
      </c>
      <c r="J226">
        <v>2023</v>
      </c>
      <c r="K226">
        <v>42</v>
      </c>
      <c r="L226">
        <v>10</v>
      </c>
      <c r="M226">
        <v>48</v>
      </c>
      <c r="N226">
        <v>0</v>
      </c>
      <c r="O226">
        <v>0</v>
      </c>
      <c r="Q226">
        <v>0</v>
      </c>
      <c r="R226">
        <v>225</v>
      </c>
      <c r="S226">
        <v>3745</v>
      </c>
      <c r="T226">
        <v>300</v>
      </c>
      <c r="U226">
        <v>0</v>
      </c>
      <c r="V226">
        <v>0</v>
      </c>
      <c r="W226" t="s">
        <v>667</v>
      </c>
    </row>
    <row r="227" spans="1:23">
      <c r="A227" t="s">
        <v>663</v>
      </c>
      <c r="B227" t="s">
        <v>486</v>
      </c>
      <c r="C227">
        <v>46.229166666666664</v>
      </c>
      <c r="D227">
        <v>2219</v>
      </c>
      <c r="E227">
        <v>2219</v>
      </c>
      <c r="F227">
        <v>0</v>
      </c>
      <c r="G227">
        <v>0</v>
      </c>
      <c r="H227">
        <v>0</v>
      </c>
      <c r="I227" t="s">
        <v>664</v>
      </c>
      <c r="J227">
        <v>2023</v>
      </c>
      <c r="K227">
        <v>42</v>
      </c>
      <c r="L227">
        <v>10</v>
      </c>
      <c r="M227">
        <v>48</v>
      </c>
      <c r="N227">
        <v>0</v>
      </c>
      <c r="O227">
        <v>0</v>
      </c>
      <c r="Q227">
        <v>0</v>
      </c>
      <c r="S227">
        <v>2219</v>
      </c>
      <c r="U227">
        <v>0</v>
      </c>
      <c r="V227">
        <v>0</v>
      </c>
      <c r="W227" t="s">
        <v>667</v>
      </c>
    </row>
    <row r="228" spans="1:23">
      <c r="A228" t="s">
        <v>663</v>
      </c>
      <c r="B228" t="s">
        <v>493</v>
      </c>
      <c r="C228">
        <v>34.375</v>
      </c>
      <c r="D228">
        <v>962.5</v>
      </c>
      <c r="E228">
        <v>962.5</v>
      </c>
      <c r="F228">
        <v>0</v>
      </c>
      <c r="G228">
        <v>0</v>
      </c>
      <c r="H228">
        <v>0</v>
      </c>
      <c r="I228" t="s">
        <v>664</v>
      </c>
      <c r="J228">
        <v>2023</v>
      </c>
      <c r="K228">
        <v>42</v>
      </c>
      <c r="L228">
        <v>10</v>
      </c>
      <c r="M228">
        <v>28</v>
      </c>
      <c r="N228">
        <v>0</v>
      </c>
      <c r="O228">
        <v>0</v>
      </c>
      <c r="Q228">
        <v>0</v>
      </c>
      <c r="S228">
        <v>962.5</v>
      </c>
      <c r="U228">
        <v>0</v>
      </c>
      <c r="V228">
        <v>0</v>
      </c>
      <c r="W228" t="s">
        <v>667</v>
      </c>
    </row>
    <row r="229" spans="1:23">
      <c r="A229" t="s">
        <v>663</v>
      </c>
      <c r="B229" t="s">
        <v>687</v>
      </c>
      <c r="G229">
        <v>0</v>
      </c>
      <c r="I229" t="s">
        <v>664</v>
      </c>
      <c r="J229">
        <v>2023</v>
      </c>
      <c r="K229">
        <v>42</v>
      </c>
      <c r="L229">
        <v>10</v>
      </c>
      <c r="M229">
        <v>18</v>
      </c>
      <c r="N229">
        <v>0</v>
      </c>
      <c r="O229">
        <v>0</v>
      </c>
      <c r="W229" t="s">
        <v>667</v>
      </c>
    </row>
    <row r="230" spans="1:23">
      <c r="A230" t="s">
        <v>663</v>
      </c>
      <c r="B230" t="s">
        <v>504</v>
      </c>
      <c r="C230">
        <v>30.208333333333332</v>
      </c>
      <c r="D230">
        <v>1450</v>
      </c>
      <c r="E230">
        <v>1550</v>
      </c>
      <c r="F230">
        <v>0</v>
      </c>
      <c r="G230">
        <v>0</v>
      </c>
      <c r="H230">
        <v>0</v>
      </c>
      <c r="I230" t="s">
        <v>664</v>
      </c>
      <c r="J230">
        <v>2023</v>
      </c>
      <c r="K230">
        <v>42</v>
      </c>
      <c r="L230">
        <v>10</v>
      </c>
      <c r="M230">
        <v>48</v>
      </c>
      <c r="N230">
        <v>0</v>
      </c>
      <c r="O230">
        <v>0</v>
      </c>
      <c r="Q230">
        <v>0</v>
      </c>
      <c r="R230">
        <v>200</v>
      </c>
      <c r="S230">
        <v>1650</v>
      </c>
      <c r="T230">
        <v>100</v>
      </c>
      <c r="U230">
        <v>0</v>
      </c>
      <c r="V230">
        <v>0</v>
      </c>
      <c r="W230" t="s">
        <v>710</v>
      </c>
    </row>
    <row r="231" spans="1:23">
      <c r="A231" t="s">
        <v>663</v>
      </c>
      <c r="B231" t="s">
        <v>501</v>
      </c>
      <c r="C231">
        <v>30.208333333333332</v>
      </c>
      <c r="D231">
        <v>1450</v>
      </c>
      <c r="E231">
        <v>1450</v>
      </c>
      <c r="F231">
        <v>0</v>
      </c>
      <c r="G231">
        <v>0</v>
      </c>
      <c r="H231">
        <v>0</v>
      </c>
      <c r="I231" t="s">
        <v>664</v>
      </c>
      <c r="J231">
        <v>2023</v>
      </c>
      <c r="K231">
        <v>42</v>
      </c>
      <c r="L231">
        <v>10</v>
      </c>
      <c r="M231">
        <v>48</v>
      </c>
      <c r="N231">
        <v>0</v>
      </c>
      <c r="O231">
        <v>0</v>
      </c>
      <c r="Q231">
        <v>0</v>
      </c>
      <c r="R231">
        <v>200</v>
      </c>
      <c r="S231">
        <v>1650</v>
      </c>
      <c r="T231">
        <v>200</v>
      </c>
      <c r="U231">
        <v>0</v>
      </c>
      <c r="V231">
        <v>0</v>
      </c>
      <c r="W231" t="s">
        <v>710</v>
      </c>
    </row>
    <row r="232" spans="1:23">
      <c r="A232" t="s">
        <v>663</v>
      </c>
      <c r="B232" t="s">
        <v>569</v>
      </c>
      <c r="C232">
        <v>38.541666666666664</v>
      </c>
      <c r="D232">
        <v>1233.3333333333333</v>
      </c>
      <c r="E232">
        <v>1233.3333333333333</v>
      </c>
      <c r="F232">
        <v>0</v>
      </c>
      <c r="G232">
        <v>0</v>
      </c>
      <c r="H232">
        <v>0</v>
      </c>
      <c r="I232" t="s">
        <v>664</v>
      </c>
      <c r="J232">
        <v>2023</v>
      </c>
      <c r="K232">
        <v>42</v>
      </c>
      <c r="L232">
        <v>10</v>
      </c>
      <c r="M232">
        <v>32</v>
      </c>
      <c r="N232">
        <v>0</v>
      </c>
      <c r="O232">
        <v>0</v>
      </c>
      <c r="Q232">
        <v>0</v>
      </c>
      <c r="S232">
        <v>1233.3333333333333</v>
      </c>
      <c r="U232">
        <v>0</v>
      </c>
      <c r="V232">
        <v>0</v>
      </c>
      <c r="W232" t="s">
        <v>667</v>
      </c>
    </row>
    <row r="233" spans="1:23">
      <c r="A233" t="s">
        <v>663</v>
      </c>
      <c r="B233" t="s">
        <v>448</v>
      </c>
      <c r="C233">
        <v>22.291666666666668</v>
      </c>
      <c r="D233">
        <v>1070</v>
      </c>
      <c r="E233">
        <v>1070</v>
      </c>
      <c r="F233">
        <v>0</v>
      </c>
      <c r="G233">
        <v>200</v>
      </c>
      <c r="H233">
        <v>0</v>
      </c>
      <c r="I233" t="s">
        <v>664</v>
      </c>
      <c r="J233">
        <v>2023</v>
      </c>
      <c r="K233">
        <v>42</v>
      </c>
      <c r="L233">
        <v>10</v>
      </c>
      <c r="M233">
        <v>48</v>
      </c>
      <c r="N233">
        <v>0</v>
      </c>
      <c r="O233">
        <v>0</v>
      </c>
      <c r="Q233">
        <v>0</v>
      </c>
      <c r="S233">
        <v>1270</v>
      </c>
      <c r="U233">
        <v>0</v>
      </c>
      <c r="V233">
        <v>0</v>
      </c>
      <c r="W233" t="s">
        <v>667</v>
      </c>
    </row>
    <row r="234" spans="1:23">
      <c r="A234" t="s">
        <v>458</v>
      </c>
      <c r="B234" t="s">
        <v>499</v>
      </c>
      <c r="C234">
        <v>35.416666666666664</v>
      </c>
      <c r="D234">
        <v>1700</v>
      </c>
      <c r="E234">
        <v>1200</v>
      </c>
      <c r="F234">
        <v>0</v>
      </c>
      <c r="G234">
        <v>0</v>
      </c>
      <c r="H234">
        <v>0</v>
      </c>
      <c r="I234" t="s">
        <v>664</v>
      </c>
      <c r="J234">
        <v>2023</v>
      </c>
      <c r="K234">
        <v>42</v>
      </c>
      <c r="L234">
        <v>10</v>
      </c>
      <c r="M234">
        <v>48</v>
      </c>
      <c r="N234">
        <v>0</v>
      </c>
      <c r="O234">
        <v>0</v>
      </c>
      <c r="Q234">
        <v>0</v>
      </c>
      <c r="S234">
        <v>1700</v>
      </c>
      <c r="T234">
        <v>500</v>
      </c>
      <c r="U234">
        <v>0</v>
      </c>
      <c r="V234">
        <v>0</v>
      </c>
      <c r="W234" t="s">
        <v>667</v>
      </c>
    </row>
    <row r="235" spans="1:23">
      <c r="A235" t="s">
        <v>393</v>
      </c>
      <c r="B235" t="s">
        <v>466</v>
      </c>
      <c r="C235">
        <v>68.75</v>
      </c>
      <c r="D235">
        <v>3300</v>
      </c>
      <c r="E235">
        <v>3300</v>
      </c>
      <c r="F235">
        <v>0</v>
      </c>
      <c r="G235">
        <v>0</v>
      </c>
      <c r="H235">
        <v>0</v>
      </c>
      <c r="I235" t="s">
        <v>664</v>
      </c>
      <c r="J235">
        <v>2023</v>
      </c>
      <c r="K235">
        <v>42</v>
      </c>
      <c r="L235">
        <v>10</v>
      </c>
      <c r="M235">
        <v>48</v>
      </c>
      <c r="N235">
        <v>0</v>
      </c>
      <c r="O235">
        <v>0</v>
      </c>
      <c r="Q235">
        <v>0</v>
      </c>
      <c r="S235">
        <v>3300</v>
      </c>
      <c r="U235">
        <v>0</v>
      </c>
      <c r="V235">
        <v>0</v>
      </c>
      <c r="W235" t="s">
        <v>667</v>
      </c>
    </row>
    <row r="236" spans="1:23">
      <c r="A236" t="s">
        <v>663</v>
      </c>
      <c r="B236" t="s">
        <v>390</v>
      </c>
      <c r="C236">
        <v>65</v>
      </c>
      <c r="D236">
        <v>3120</v>
      </c>
      <c r="E236">
        <v>3665</v>
      </c>
      <c r="F236">
        <v>585</v>
      </c>
      <c r="G236">
        <v>400</v>
      </c>
      <c r="H236">
        <v>0</v>
      </c>
      <c r="I236" t="s">
        <v>664</v>
      </c>
      <c r="J236">
        <v>2023</v>
      </c>
      <c r="K236">
        <v>43</v>
      </c>
      <c r="L236">
        <v>10</v>
      </c>
      <c r="M236">
        <v>48</v>
      </c>
      <c r="N236">
        <v>9</v>
      </c>
      <c r="O236">
        <v>0</v>
      </c>
      <c r="Q236">
        <v>0</v>
      </c>
      <c r="R236">
        <v>60</v>
      </c>
      <c r="S236">
        <v>4165</v>
      </c>
      <c r="T236">
        <v>100</v>
      </c>
      <c r="U236">
        <v>0</v>
      </c>
      <c r="V236">
        <v>0</v>
      </c>
      <c r="W236" t="s">
        <v>711</v>
      </c>
    </row>
    <row r="237" spans="1:23">
      <c r="A237" t="s">
        <v>663</v>
      </c>
      <c r="B237" t="s">
        <v>486</v>
      </c>
      <c r="C237">
        <v>46.229166666666664</v>
      </c>
      <c r="D237">
        <v>2219</v>
      </c>
      <c r="E237">
        <v>2265.2291666666665</v>
      </c>
      <c r="F237">
        <v>46.229166666666664</v>
      </c>
      <c r="G237">
        <v>0</v>
      </c>
      <c r="H237">
        <v>0</v>
      </c>
      <c r="I237" t="s">
        <v>664</v>
      </c>
      <c r="J237">
        <v>2023</v>
      </c>
      <c r="K237">
        <v>43</v>
      </c>
      <c r="L237">
        <v>10</v>
      </c>
      <c r="M237">
        <v>48</v>
      </c>
      <c r="N237">
        <v>1</v>
      </c>
      <c r="O237">
        <v>0</v>
      </c>
      <c r="Q237">
        <v>0</v>
      </c>
      <c r="S237">
        <v>2265.2291666666665</v>
      </c>
      <c r="U237">
        <v>0</v>
      </c>
      <c r="V237">
        <v>0</v>
      </c>
      <c r="W237" t="s">
        <v>667</v>
      </c>
    </row>
    <row r="238" spans="1:23">
      <c r="A238" t="s">
        <v>663</v>
      </c>
      <c r="B238" t="s">
        <v>493</v>
      </c>
      <c r="C238">
        <v>34.375</v>
      </c>
      <c r="D238">
        <v>962.5</v>
      </c>
      <c r="E238">
        <v>962.5</v>
      </c>
      <c r="F238">
        <v>0</v>
      </c>
      <c r="G238">
        <v>0</v>
      </c>
      <c r="H238">
        <v>0</v>
      </c>
      <c r="I238" t="s">
        <v>664</v>
      </c>
      <c r="J238">
        <v>2023</v>
      </c>
      <c r="K238">
        <v>43</v>
      </c>
      <c r="L238">
        <v>10</v>
      </c>
      <c r="M238">
        <v>28</v>
      </c>
      <c r="N238">
        <v>0</v>
      </c>
      <c r="O238">
        <v>0</v>
      </c>
      <c r="Q238">
        <v>0</v>
      </c>
      <c r="S238">
        <v>962.5</v>
      </c>
      <c r="U238">
        <v>0</v>
      </c>
      <c r="V238">
        <v>0</v>
      </c>
      <c r="W238" t="s">
        <v>667</v>
      </c>
    </row>
    <row r="239" spans="1:23">
      <c r="A239" t="s">
        <v>663</v>
      </c>
      <c r="B239" t="s">
        <v>687</v>
      </c>
      <c r="G239">
        <v>0</v>
      </c>
      <c r="I239" t="s">
        <v>664</v>
      </c>
      <c r="J239">
        <v>2023</v>
      </c>
      <c r="K239">
        <v>43</v>
      </c>
      <c r="L239">
        <v>10</v>
      </c>
      <c r="M239">
        <v>0</v>
      </c>
      <c r="N239">
        <v>0</v>
      </c>
      <c r="O239">
        <v>0</v>
      </c>
      <c r="W239" t="s">
        <v>667</v>
      </c>
    </row>
    <row r="240" spans="1:23">
      <c r="A240" t="s">
        <v>663</v>
      </c>
      <c r="B240" t="s">
        <v>504</v>
      </c>
      <c r="C240">
        <v>30.208333333333332</v>
      </c>
      <c r="D240">
        <v>1450</v>
      </c>
      <c r="E240">
        <v>1650</v>
      </c>
      <c r="F240">
        <v>0</v>
      </c>
      <c r="G240">
        <v>0</v>
      </c>
      <c r="H240">
        <v>0</v>
      </c>
      <c r="I240" t="s">
        <v>664</v>
      </c>
      <c r="J240">
        <v>2023</v>
      </c>
      <c r="K240">
        <v>43</v>
      </c>
      <c r="L240">
        <v>10</v>
      </c>
      <c r="M240">
        <v>48</v>
      </c>
      <c r="N240">
        <v>0</v>
      </c>
      <c r="O240">
        <v>0</v>
      </c>
      <c r="Q240">
        <v>0</v>
      </c>
      <c r="R240">
        <v>200</v>
      </c>
      <c r="S240">
        <v>1650</v>
      </c>
      <c r="U240">
        <v>0</v>
      </c>
      <c r="V240">
        <v>0</v>
      </c>
      <c r="W240" t="s">
        <v>712</v>
      </c>
    </row>
    <row r="241" spans="1:23">
      <c r="A241" t="s">
        <v>663</v>
      </c>
      <c r="B241" t="s">
        <v>501</v>
      </c>
      <c r="C241">
        <v>30.208333333333332</v>
      </c>
      <c r="D241">
        <v>1298.9583333333333</v>
      </c>
      <c r="E241">
        <v>1398.9583333333333</v>
      </c>
      <c r="F241">
        <v>0</v>
      </c>
      <c r="G241">
        <v>0</v>
      </c>
      <c r="H241">
        <v>0</v>
      </c>
      <c r="I241" t="s">
        <v>664</v>
      </c>
      <c r="J241">
        <v>2023</v>
      </c>
      <c r="K241">
        <v>43</v>
      </c>
      <c r="L241">
        <v>10</v>
      </c>
      <c r="M241">
        <v>43</v>
      </c>
      <c r="N241">
        <v>0</v>
      </c>
      <c r="O241">
        <v>0</v>
      </c>
      <c r="Q241">
        <v>0</v>
      </c>
      <c r="R241">
        <v>200</v>
      </c>
      <c r="S241">
        <v>1498.9583333333333</v>
      </c>
      <c r="T241">
        <v>100</v>
      </c>
      <c r="U241">
        <v>0</v>
      </c>
      <c r="V241">
        <v>0</v>
      </c>
      <c r="W241" t="s">
        <v>713</v>
      </c>
    </row>
    <row r="242" spans="1:23">
      <c r="A242" t="s">
        <v>663</v>
      </c>
      <c r="B242" t="s">
        <v>511</v>
      </c>
      <c r="C242">
        <v>30.208333333333332</v>
      </c>
      <c r="D242">
        <v>725</v>
      </c>
      <c r="E242">
        <v>725</v>
      </c>
      <c r="F242">
        <v>0</v>
      </c>
      <c r="G242">
        <v>0</v>
      </c>
      <c r="H242">
        <v>0</v>
      </c>
      <c r="I242" t="s">
        <v>664</v>
      </c>
      <c r="J242">
        <v>2023</v>
      </c>
      <c r="K242">
        <v>43</v>
      </c>
      <c r="L242">
        <v>10</v>
      </c>
      <c r="M242">
        <v>24</v>
      </c>
      <c r="N242">
        <v>0</v>
      </c>
      <c r="O242">
        <v>0</v>
      </c>
      <c r="Q242">
        <v>0</v>
      </c>
      <c r="S242">
        <v>725</v>
      </c>
      <c r="U242">
        <v>0</v>
      </c>
      <c r="V242">
        <v>0</v>
      </c>
      <c r="W242" t="s">
        <v>667</v>
      </c>
    </row>
    <row r="243" spans="1:23">
      <c r="A243" t="s">
        <v>663</v>
      </c>
      <c r="B243" t="s">
        <v>389</v>
      </c>
      <c r="C243">
        <v>46.229166666666664</v>
      </c>
      <c r="D243">
        <v>1109.5</v>
      </c>
      <c r="E243">
        <v>1209.5</v>
      </c>
      <c r="F243">
        <v>0</v>
      </c>
      <c r="G243">
        <v>0</v>
      </c>
      <c r="H243">
        <v>100</v>
      </c>
      <c r="I243" t="s">
        <v>664</v>
      </c>
      <c r="J243">
        <v>2023</v>
      </c>
      <c r="K243">
        <v>43</v>
      </c>
      <c r="L243">
        <v>10</v>
      </c>
      <c r="M243">
        <v>24</v>
      </c>
      <c r="N243">
        <v>0</v>
      </c>
      <c r="O243">
        <v>0</v>
      </c>
      <c r="Q243">
        <v>0</v>
      </c>
      <c r="S243">
        <v>1209.5</v>
      </c>
      <c r="U243">
        <v>0</v>
      </c>
      <c r="W243" t="s">
        <v>667</v>
      </c>
    </row>
    <row r="244" spans="1:23">
      <c r="A244" t="s">
        <v>663</v>
      </c>
      <c r="B244" t="s">
        <v>448</v>
      </c>
      <c r="C244">
        <v>22.291666666666668</v>
      </c>
      <c r="D244">
        <v>1070</v>
      </c>
      <c r="E244">
        <v>1070</v>
      </c>
      <c r="F244">
        <v>0</v>
      </c>
      <c r="G244">
        <v>200</v>
      </c>
      <c r="H244">
        <v>0</v>
      </c>
      <c r="I244" t="s">
        <v>664</v>
      </c>
      <c r="J244">
        <v>2023</v>
      </c>
      <c r="K244">
        <v>43</v>
      </c>
      <c r="L244">
        <v>10</v>
      </c>
      <c r="M244">
        <v>48</v>
      </c>
      <c r="N244">
        <v>0</v>
      </c>
      <c r="O244">
        <v>0</v>
      </c>
      <c r="Q244">
        <v>0</v>
      </c>
      <c r="S244">
        <v>1270</v>
      </c>
      <c r="U244">
        <v>0</v>
      </c>
      <c r="V244">
        <v>0</v>
      </c>
      <c r="W244" t="s">
        <v>667</v>
      </c>
    </row>
    <row r="245" spans="1:23">
      <c r="A245" t="s">
        <v>458</v>
      </c>
      <c r="B245" t="s">
        <v>499</v>
      </c>
      <c r="C245">
        <v>35.416666666666664</v>
      </c>
      <c r="D245">
        <v>1700</v>
      </c>
      <c r="E245">
        <v>1500</v>
      </c>
      <c r="F245">
        <v>0</v>
      </c>
      <c r="G245">
        <v>0</v>
      </c>
      <c r="H245">
        <v>0</v>
      </c>
      <c r="I245" t="s">
        <v>664</v>
      </c>
      <c r="J245">
        <v>2023</v>
      </c>
      <c r="K245">
        <v>43</v>
      </c>
      <c r="L245">
        <v>10</v>
      </c>
      <c r="M245">
        <v>48</v>
      </c>
      <c r="N245">
        <v>0</v>
      </c>
      <c r="O245">
        <v>0</v>
      </c>
      <c r="Q245">
        <v>0</v>
      </c>
      <c r="S245">
        <v>1700</v>
      </c>
      <c r="T245">
        <v>200</v>
      </c>
      <c r="U245">
        <v>0</v>
      </c>
      <c r="V245">
        <v>0</v>
      </c>
      <c r="W245" t="s">
        <v>714</v>
      </c>
    </row>
    <row r="246" spans="1:23">
      <c r="A246" t="s">
        <v>393</v>
      </c>
      <c r="B246" t="s">
        <v>466</v>
      </c>
      <c r="C246">
        <v>68.75</v>
      </c>
      <c r="D246">
        <v>3300</v>
      </c>
      <c r="E246">
        <v>3300</v>
      </c>
      <c r="F246">
        <v>0</v>
      </c>
      <c r="G246">
        <v>0</v>
      </c>
      <c r="H246">
        <v>0</v>
      </c>
      <c r="I246" t="s">
        <v>664</v>
      </c>
      <c r="J246">
        <v>2023</v>
      </c>
      <c r="K246">
        <v>43</v>
      </c>
      <c r="L246">
        <v>10</v>
      </c>
      <c r="M246">
        <v>48</v>
      </c>
      <c r="N246">
        <v>0</v>
      </c>
      <c r="O246">
        <v>0</v>
      </c>
      <c r="Q246">
        <v>0</v>
      </c>
      <c r="S246">
        <v>3300</v>
      </c>
      <c r="U246">
        <v>0</v>
      </c>
      <c r="V246">
        <v>0</v>
      </c>
      <c r="W246" t="s">
        <v>667</v>
      </c>
    </row>
    <row r="247" spans="1:23">
      <c r="A247" t="s">
        <v>663</v>
      </c>
      <c r="B247" t="s">
        <v>390</v>
      </c>
      <c r="C247">
        <v>65</v>
      </c>
      <c r="D247">
        <v>3120</v>
      </c>
      <c r="E247">
        <v>3952</v>
      </c>
      <c r="F247">
        <v>0</v>
      </c>
      <c r="G247">
        <v>400</v>
      </c>
      <c r="H247">
        <v>0</v>
      </c>
      <c r="I247" t="s">
        <v>664</v>
      </c>
      <c r="J247">
        <v>2023</v>
      </c>
      <c r="K247">
        <v>44</v>
      </c>
      <c r="L247">
        <v>10</v>
      </c>
      <c r="M247">
        <v>48</v>
      </c>
      <c r="N247">
        <v>0</v>
      </c>
      <c r="O247">
        <v>0</v>
      </c>
      <c r="Q247">
        <v>0</v>
      </c>
      <c r="R247">
        <v>832</v>
      </c>
      <c r="S247">
        <v>4352</v>
      </c>
      <c r="U247">
        <v>0</v>
      </c>
      <c r="V247">
        <v>0</v>
      </c>
      <c r="W247" t="s">
        <v>667</v>
      </c>
    </row>
    <row r="248" spans="1:23">
      <c r="A248" t="s">
        <v>663</v>
      </c>
      <c r="B248" t="s">
        <v>486</v>
      </c>
      <c r="C248">
        <v>46.229166666666664</v>
      </c>
      <c r="D248">
        <v>2219</v>
      </c>
      <c r="E248">
        <v>2528.34375</v>
      </c>
      <c r="F248">
        <v>69.34375</v>
      </c>
      <c r="G248">
        <v>0</v>
      </c>
      <c r="H248">
        <v>0</v>
      </c>
      <c r="I248" t="s">
        <v>664</v>
      </c>
      <c r="J248">
        <v>2023</v>
      </c>
      <c r="K248">
        <v>44</v>
      </c>
      <c r="L248">
        <v>10</v>
      </c>
      <c r="M248">
        <v>48</v>
      </c>
      <c r="N248">
        <v>1.5</v>
      </c>
      <c r="O248">
        <v>0</v>
      </c>
      <c r="Q248">
        <v>0</v>
      </c>
      <c r="R248">
        <v>240</v>
      </c>
      <c r="S248">
        <v>2528.34375</v>
      </c>
      <c r="U248">
        <v>0</v>
      </c>
      <c r="V248">
        <v>0</v>
      </c>
      <c r="W248" t="s">
        <v>667</v>
      </c>
    </row>
    <row r="249" spans="1:23">
      <c r="A249" t="s">
        <v>663</v>
      </c>
      <c r="B249" t="s">
        <v>493</v>
      </c>
      <c r="C249">
        <v>34.375</v>
      </c>
      <c r="D249">
        <v>962.5</v>
      </c>
      <c r="E249">
        <v>962.5</v>
      </c>
      <c r="F249">
        <v>0</v>
      </c>
      <c r="G249">
        <v>0</v>
      </c>
      <c r="H249">
        <v>0</v>
      </c>
      <c r="I249" t="s">
        <v>664</v>
      </c>
      <c r="J249">
        <v>2023</v>
      </c>
      <c r="K249">
        <v>44</v>
      </c>
      <c r="L249">
        <v>10</v>
      </c>
      <c r="M249">
        <v>28</v>
      </c>
      <c r="N249">
        <v>0</v>
      </c>
      <c r="O249">
        <v>0</v>
      </c>
      <c r="Q249">
        <v>0</v>
      </c>
      <c r="S249">
        <v>962.5</v>
      </c>
      <c r="U249">
        <v>0</v>
      </c>
      <c r="V249">
        <v>0</v>
      </c>
      <c r="W249" t="s">
        <v>667</v>
      </c>
    </row>
    <row r="250" spans="1:23">
      <c r="A250" t="s">
        <v>663</v>
      </c>
      <c r="B250" t="s">
        <v>687</v>
      </c>
      <c r="G250">
        <v>0</v>
      </c>
      <c r="I250" t="s">
        <v>664</v>
      </c>
      <c r="J250">
        <v>2023</v>
      </c>
      <c r="K250">
        <v>44</v>
      </c>
      <c r="L250">
        <v>10</v>
      </c>
      <c r="M250">
        <v>18</v>
      </c>
      <c r="N250">
        <v>0</v>
      </c>
      <c r="O250">
        <v>0</v>
      </c>
      <c r="W250" t="s">
        <v>667</v>
      </c>
    </row>
    <row r="251" spans="1:23">
      <c r="A251" t="s">
        <v>663</v>
      </c>
      <c r="B251" t="s">
        <v>504</v>
      </c>
      <c r="C251">
        <v>30.208333333333332</v>
      </c>
      <c r="D251">
        <v>1450</v>
      </c>
      <c r="E251">
        <v>1450</v>
      </c>
      <c r="F251">
        <v>0</v>
      </c>
      <c r="G251">
        <v>0</v>
      </c>
      <c r="H251">
        <v>0</v>
      </c>
      <c r="I251" t="s">
        <v>664</v>
      </c>
      <c r="J251">
        <v>2023</v>
      </c>
      <c r="K251">
        <v>44</v>
      </c>
      <c r="L251">
        <v>10</v>
      </c>
      <c r="M251">
        <v>48</v>
      </c>
      <c r="N251">
        <v>0</v>
      </c>
      <c r="O251">
        <v>0</v>
      </c>
      <c r="Q251">
        <v>0</v>
      </c>
      <c r="R251">
        <v>0</v>
      </c>
      <c r="S251">
        <v>1450</v>
      </c>
      <c r="U251">
        <v>0</v>
      </c>
      <c r="V251">
        <v>0</v>
      </c>
      <c r="W251" t="s">
        <v>667</v>
      </c>
    </row>
    <row r="252" spans="1:23">
      <c r="A252" t="s">
        <v>663</v>
      </c>
      <c r="B252" t="s">
        <v>501</v>
      </c>
      <c r="C252">
        <v>30.208333333333332</v>
      </c>
      <c r="D252">
        <v>1450</v>
      </c>
      <c r="E252">
        <v>1750.2083333333333</v>
      </c>
      <c r="F252">
        <v>30.208333333333332</v>
      </c>
      <c r="G252">
        <v>0</v>
      </c>
      <c r="H252">
        <v>0</v>
      </c>
      <c r="I252" t="s">
        <v>664</v>
      </c>
      <c r="J252">
        <v>2023</v>
      </c>
      <c r="K252">
        <v>44</v>
      </c>
      <c r="L252">
        <v>10</v>
      </c>
      <c r="M252">
        <v>48</v>
      </c>
      <c r="N252">
        <v>1</v>
      </c>
      <c r="O252">
        <v>0</v>
      </c>
      <c r="Q252">
        <v>0</v>
      </c>
      <c r="R252">
        <v>470</v>
      </c>
      <c r="S252">
        <v>1950.2083333333333</v>
      </c>
      <c r="T252">
        <v>200</v>
      </c>
      <c r="U252">
        <v>0</v>
      </c>
      <c r="V252">
        <v>0</v>
      </c>
      <c r="W252" t="s">
        <v>715</v>
      </c>
    </row>
    <row r="253" spans="1:23">
      <c r="A253" t="s">
        <v>663</v>
      </c>
      <c r="B253" t="s">
        <v>511</v>
      </c>
      <c r="C253">
        <v>30.208333333333332</v>
      </c>
      <c r="D253">
        <v>1450</v>
      </c>
      <c r="E253">
        <v>1450</v>
      </c>
      <c r="F253">
        <v>0</v>
      </c>
      <c r="G253">
        <v>0</v>
      </c>
      <c r="H253">
        <v>0</v>
      </c>
      <c r="I253" t="s">
        <v>664</v>
      </c>
      <c r="J253">
        <v>2023</v>
      </c>
      <c r="K253">
        <v>44</v>
      </c>
      <c r="L253">
        <v>10</v>
      </c>
      <c r="M253">
        <v>48</v>
      </c>
      <c r="N253">
        <v>0</v>
      </c>
      <c r="O253">
        <v>0</v>
      </c>
      <c r="Q253">
        <v>0</v>
      </c>
      <c r="S253">
        <v>1450</v>
      </c>
      <c r="U253">
        <v>0</v>
      </c>
      <c r="V253">
        <v>0</v>
      </c>
      <c r="W253" t="s">
        <v>667</v>
      </c>
    </row>
    <row r="254" spans="1:23">
      <c r="A254" t="s">
        <v>663</v>
      </c>
      <c r="B254" t="s">
        <v>389</v>
      </c>
      <c r="C254">
        <v>46.229166666666664</v>
      </c>
      <c r="D254">
        <v>2219</v>
      </c>
      <c r="E254">
        <v>2419</v>
      </c>
      <c r="F254">
        <v>0</v>
      </c>
      <c r="G254">
        <v>0</v>
      </c>
      <c r="H254">
        <v>200</v>
      </c>
      <c r="I254" t="s">
        <v>664</v>
      </c>
      <c r="J254">
        <v>2023</v>
      </c>
      <c r="K254">
        <v>44</v>
      </c>
      <c r="L254">
        <v>10</v>
      </c>
      <c r="M254">
        <v>48</v>
      </c>
      <c r="N254">
        <v>0</v>
      </c>
      <c r="O254">
        <v>0</v>
      </c>
      <c r="Q254">
        <v>0</v>
      </c>
      <c r="S254">
        <v>2419</v>
      </c>
      <c r="U254">
        <v>0</v>
      </c>
      <c r="W254" t="s">
        <v>667</v>
      </c>
    </row>
    <row r="255" spans="1:23">
      <c r="A255" t="s">
        <v>663</v>
      </c>
      <c r="B255" t="s">
        <v>514</v>
      </c>
      <c r="C255">
        <v>33.75</v>
      </c>
      <c r="D255">
        <v>1350</v>
      </c>
      <c r="E255">
        <v>1350</v>
      </c>
      <c r="F255">
        <v>0</v>
      </c>
      <c r="G255">
        <v>0</v>
      </c>
      <c r="H255">
        <v>0</v>
      </c>
      <c r="I255" t="s">
        <v>664</v>
      </c>
      <c r="J255">
        <v>2023</v>
      </c>
      <c r="K255">
        <v>44</v>
      </c>
      <c r="L255">
        <v>10</v>
      </c>
      <c r="M255">
        <v>40</v>
      </c>
      <c r="N255">
        <v>0</v>
      </c>
      <c r="O255">
        <v>0</v>
      </c>
      <c r="Q255">
        <v>0</v>
      </c>
      <c r="S255">
        <v>1350</v>
      </c>
      <c r="U255">
        <v>0</v>
      </c>
      <c r="V255">
        <v>0</v>
      </c>
      <c r="W255" t="s">
        <v>667</v>
      </c>
    </row>
    <row r="256" spans="1:23">
      <c r="A256" t="s">
        <v>663</v>
      </c>
      <c r="B256" t="s">
        <v>448</v>
      </c>
      <c r="C256">
        <v>22.291666666666668</v>
      </c>
      <c r="D256">
        <v>1070</v>
      </c>
      <c r="E256">
        <v>1070</v>
      </c>
      <c r="F256">
        <v>0</v>
      </c>
      <c r="G256">
        <v>200</v>
      </c>
      <c r="H256">
        <v>0</v>
      </c>
      <c r="I256" t="s">
        <v>664</v>
      </c>
      <c r="J256">
        <v>2023</v>
      </c>
      <c r="K256">
        <v>44</v>
      </c>
      <c r="L256">
        <v>10</v>
      </c>
      <c r="M256">
        <v>48</v>
      </c>
      <c r="N256">
        <v>0</v>
      </c>
      <c r="O256">
        <v>0</v>
      </c>
      <c r="Q256">
        <v>0</v>
      </c>
      <c r="S256">
        <v>1270</v>
      </c>
      <c r="U256">
        <v>0</v>
      </c>
      <c r="V256">
        <v>0</v>
      </c>
      <c r="W256" t="s">
        <v>667</v>
      </c>
    </row>
    <row r="257" spans="1:23">
      <c r="A257" t="s">
        <v>458</v>
      </c>
      <c r="B257" t="s">
        <v>499</v>
      </c>
      <c r="C257">
        <v>35.416666666666664</v>
      </c>
      <c r="D257">
        <v>1700</v>
      </c>
      <c r="E257">
        <v>2000</v>
      </c>
      <c r="F257">
        <v>0</v>
      </c>
      <c r="G257">
        <v>0</v>
      </c>
      <c r="H257">
        <v>0</v>
      </c>
      <c r="I257" t="s">
        <v>664</v>
      </c>
      <c r="J257">
        <v>2023</v>
      </c>
      <c r="K257">
        <v>44</v>
      </c>
      <c r="L257">
        <v>10</v>
      </c>
      <c r="M257">
        <v>48</v>
      </c>
      <c r="N257">
        <v>0</v>
      </c>
      <c r="O257">
        <v>0</v>
      </c>
      <c r="Q257">
        <v>0</v>
      </c>
      <c r="R257">
        <v>300</v>
      </c>
      <c r="S257">
        <v>2000</v>
      </c>
      <c r="U257">
        <v>0</v>
      </c>
      <c r="V257">
        <v>0</v>
      </c>
      <c r="W257" t="s">
        <v>716</v>
      </c>
    </row>
    <row r="258" spans="1:23">
      <c r="A258" t="s">
        <v>393</v>
      </c>
      <c r="B258" t="s">
        <v>466</v>
      </c>
      <c r="C258">
        <v>68.75</v>
      </c>
      <c r="D258">
        <v>3300</v>
      </c>
      <c r="E258">
        <v>3300</v>
      </c>
      <c r="F258">
        <v>0</v>
      </c>
      <c r="G258">
        <v>0</v>
      </c>
      <c r="H258">
        <v>0</v>
      </c>
      <c r="I258" t="s">
        <v>664</v>
      </c>
      <c r="J258">
        <v>2023</v>
      </c>
      <c r="K258">
        <v>44</v>
      </c>
      <c r="L258">
        <v>10</v>
      </c>
      <c r="M258">
        <v>48</v>
      </c>
      <c r="N258">
        <v>0</v>
      </c>
      <c r="O258">
        <v>0</v>
      </c>
      <c r="Q258">
        <v>0</v>
      </c>
      <c r="S258">
        <v>3300</v>
      </c>
      <c r="U258">
        <v>0</v>
      </c>
      <c r="V258">
        <v>0</v>
      </c>
      <c r="W258" t="s">
        <v>667</v>
      </c>
    </row>
    <row r="259" spans="1:23">
      <c r="A259" t="s">
        <v>663</v>
      </c>
      <c r="B259" t="s">
        <v>390</v>
      </c>
      <c r="C259">
        <v>65</v>
      </c>
      <c r="D259">
        <v>3120</v>
      </c>
      <c r="E259">
        <v>3020</v>
      </c>
      <c r="F259">
        <v>0</v>
      </c>
      <c r="G259">
        <v>400</v>
      </c>
      <c r="H259">
        <v>0</v>
      </c>
      <c r="I259" t="s">
        <v>664</v>
      </c>
      <c r="J259">
        <v>2023</v>
      </c>
      <c r="K259">
        <v>45</v>
      </c>
      <c r="L259">
        <v>11</v>
      </c>
      <c r="M259">
        <v>48</v>
      </c>
      <c r="N259">
        <v>0</v>
      </c>
      <c r="O259">
        <v>0</v>
      </c>
      <c r="Q259">
        <v>0</v>
      </c>
      <c r="R259">
        <v>0</v>
      </c>
      <c r="S259">
        <v>3520</v>
      </c>
      <c r="T259">
        <v>100</v>
      </c>
      <c r="U259">
        <v>0</v>
      </c>
      <c r="V259">
        <v>0</v>
      </c>
      <c r="W259" t="s">
        <v>717</v>
      </c>
    </row>
    <row r="260" spans="1:23">
      <c r="A260" t="s">
        <v>663</v>
      </c>
      <c r="B260" t="s">
        <v>486</v>
      </c>
      <c r="C260">
        <v>46.229166666666664</v>
      </c>
      <c r="D260">
        <v>2219</v>
      </c>
      <c r="E260">
        <v>3119</v>
      </c>
      <c r="F260">
        <v>0</v>
      </c>
      <c r="G260">
        <v>0</v>
      </c>
      <c r="H260">
        <v>0</v>
      </c>
      <c r="I260" t="s">
        <v>664</v>
      </c>
      <c r="J260">
        <v>2023</v>
      </c>
      <c r="K260">
        <v>45</v>
      </c>
      <c r="L260">
        <v>11</v>
      </c>
      <c r="M260">
        <v>48</v>
      </c>
      <c r="N260">
        <v>0</v>
      </c>
      <c r="O260">
        <v>0</v>
      </c>
      <c r="Q260">
        <v>0</v>
      </c>
      <c r="R260">
        <v>1000</v>
      </c>
      <c r="S260">
        <v>3219</v>
      </c>
      <c r="T260">
        <v>100</v>
      </c>
      <c r="U260">
        <v>0</v>
      </c>
      <c r="V260">
        <v>0</v>
      </c>
      <c r="W260" t="s">
        <v>718</v>
      </c>
    </row>
    <row r="261" spans="1:23">
      <c r="A261" t="s">
        <v>663</v>
      </c>
      <c r="B261" t="s">
        <v>493</v>
      </c>
      <c r="C261">
        <v>34.375</v>
      </c>
      <c r="D261">
        <v>825</v>
      </c>
      <c r="E261">
        <v>725</v>
      </c>
      <c r="F261">
        <v>0</v>
      </c>
      <c r="G261">
        <v>0</v>
      </c>
      <c r="H261">
        <v>0</v>
      </c>
      <c r="I261" t="s">
        <v>664</v>
      </c>
      <c r="J261">
        <v>2023</v>
      </c>
      <c r="K261">
        <v>45</v>
      </c>
      <c r="L261">
        <v>11</v>
      </c>
      <c r="M261">
        <v>24</v>
      </c>
      <c r="N261">
        <v>0</v>
      </c>
      <c r="O261">
        <v>0</v>
      </c>
      <c r="Q261">
        <v>0</v>
      </c>
      <c r="R261">
        <v>0</v>
      </c>
      <c r="S261">
        <v>825</v>
      </c>
      <c r="T261">
        <v>100</v>
      </c>
      <c r="U261">
        <v>0</v>
      </c>
      <c r="V261">
        <v>0</v>
      </c>
      <c r="W261" t="s">
        <v>719</v>
      </c>
    </row>
    <row r="262" spans="1:23">
      <c r="A262" t="s">
        <v>663</v>
      </c>
      <c r="B262" t="s">
        <v>687</v>
      </c>
      <c r="G262">
        <v>0</v>
      </c>
      <c r="I262" t="s">
        <v>664</v>
      </c>
      <c r="J262">
        <v>2023</v>
      </c>
      <c r="K262">
        <v>45</v>
      </c>
      <c r="L262">
        <v>11</v>
      </c>
      <c r="M262">
        <v>14</v>
      </c>
      <c r="N262">
        <v>0</v>
      </c>
      <c r="O262">
        <v>0</v>
      </c>
      <c r="R262">
        <v>0</v>
      </c>
      <c r="T262">
        <v>100</v>
      </c>
      <c r="W262" t="s">
        <v>719</v>
      </c>
    </row>
    <row r="263" spans="1:23">
      <c r="A263" t="s">
        <v>663</v>
      </c>
      <c r="B263" t="s">
        <v>504</v>
      </c>
      <c r="C263">
        <v>30.208333333333332</v>
      </c>
      <c r="D263">
        <v>1450</v>
      </c>
      <c r="E263">
        <v>1450</v>
      </c>
      <c r="F263">
        <v>0</v>
      </c>
      <c r="G263">
        <v>0</v>
      </c>
      <c r="H263">
        <v>0</v>
      </c>
      <c r="I263" t="s">
        <v>664</v>
      </c>
      <c r="J263">
        <v>2023</v>
      </c>
      <c r="K263">
        <v>45</v>
      </c>
      <c r="L263">
        <v>11</v>
      </c>
      <c r="M263">
        <v>48</v>
      </c>
      <c r="N263">
        <v>0</v>
      </c>
      <c r="O263">
        <v>0</v>
      </c>
      <c r="Q263">
        <v>0</v>
      </c>
      <c r="R263">
        <v>0</v>
      </c>
      <c r="S263">
        <v>1450</v>
      </c>
      <c r="U263">
        <v>0</v>
      </c>
      <c r="V263">
        <v>0</v>
      </c>
      <c r="W263" t="s">
        <v>667</v>
      </c>
    </row>
    <row r="264" spans="1:23">
      <c r="A264" t="s">
        <v>663</v>
      </c>
      <c r="B264" t="s">
        <v>501</v>
      </c>
      <c r="C264">
        <v>30.208333333333332</v>
      </c>
      <c r="D264">
        <v>1450</v>
      </c>
      <c r="E264">
        <v>1350</v>
      </c>
      <c r="F264">
        <v>0</v>
      </c>
      <c r="G264">
        <v>0</v>
      </c>
      <c r="H264">
        <v>0</v>
      </c>
      <c r="I264" t="s">
        <v>664</v>
      </c>
      <c r="J264">
        <v>2023</v>
      </c>
      <c r="K264">
        <v>45</v>
      </c>
      <c r="L264">
        <v>11</v>
      </c>
      <c r="M264">
        <v>48</v>
      </c>
      <c r="N264">
        <v>0</v>
      </c>
      <c r="O264">
        <v>0</v>
      </c>
      <c r="Q264">
        <v>0</v>
      </c>
      <c r="R264">
        <v>0</v>
      </c>
      <c r="S264">
        <v>1450</v>
      </c>
      <c r="T264">
        <v>100</v>
      </c>
      <c r="U264">
        <v>0</v>
      </c>
      <c r="V264">
        <v>0</v>
      </c>
      <c r="W264" t="s">
        <v>719</v>
      </c>
    </row>
    <row r="265" spans="1:23">
      <c r="A265" t="s">
        <v>663</v>
      </c>
      <c r="B265" t="s">
        <v>511</v>
      </c>
      <c r="C265">
        <v>30.208333333333332</v>
      </c>
      <c r="D265">
        <v>1450</v>
      </c>
      <c r="E265">
        <v>1350</v>
      </c>
      <c r="F265">
        <v>0</v>
      </c>
      <c r="G265">
        <v>0</v>
      </c>
      <c r="H265">
        <v>0</v>
      </c>
      <c r="I265" t="s">
        <v>664</v>
      </c>
      <c r="J265">
        <v>2023</v>
      </c>
      <c r="K265">
        <v>45</v>
      </c>
      <c r="L265">
        <v>11</v>
      </c>
      <c r="M265">
        <v>48</v>
      </c>
      <c r="N265">
        <v>0</v>
      </c>
      <c r="O265">
        <v>0</v>
      </c>
      <c r="Q265">
        <v>0</v>
      </c>
      <c r="R265">
        <v>0</v>
      </c>
      <c r="S265">
        <v>1450</v>
      </c>
      <c r="T265">
        <v>100</v>
      </c>
      <c r="U265">
        <v>0</v>
      </c>
      <c r="V265">
        <v>0</v>
      </c>
      <c r="W265" t="s">
        <v>719</v>
      </c>
    </row>
    <row r="266" spans="1:23">
      <c r="A266" t="s">
        <v>663</v>
      </c>
      <c r="B266" t="s">
        <v>389</v>
      </c>
      <c r="C266">
        <v>46.229166666666664</v>
      </c>
      <c r="D266">
        <v>2219</v>
      </c>
      <c r="E266">
        <v>2319</v>
      </c>
      <c r="F266">
        <v>0</v>
      </c>
      <c r="G266">
        <v>0</v>
      </c>
      <c r="H266">
        <v>200</v>
      </c>
      <c r="I266" t="s">
        <v>664</v>
      </c>
      <c r="J266">
        <v>2023</v>
      </c>
      <c r="K266">
        <v>45</v>
      </c>
      <c r="L266">
        <v>11</v>
      </c>
      <c r="M266">
        <v>48</v>
      </c>
      <c r="N266">
        <v>0</v>
      </c>
      <c r="O266">
        <v>0</v>
      </c>
      <c r="Q266">
        <v>0</v>
      </c>
      <c r="R266">
        <v>0</v>
      </c>
      <c r="S266">
        <v>2419</v>
      </c>
      <c r="T266">
        <v>100</v>
      </c>
      <c r="U266">
        <v>0</v>
      </c>
      <c r="W266" t="s">
        <v>719</v>
      </c>
    </row>
    <row r="267" spans="1:23">
      <c r="A267" t="s">
        <v>663</v>
      </c>
      <c r="B267" t="s">
        <v>514</v>
      </c>
      <c r="C267">
        <v>33.75</v>
      </c>
      <c r="D267">
        <v>1620</v>
      </c>
      <c r="E267">
        <v>1520</v>
      </c>
      <c r="F267">
        <v>0</v>
      </c>
      <c r="G267">
        <v>0</v>
      </c>
      <c r="H267">
        <v>0</v>
      </c>
      <c r="I267" t="s">
        <v>664</v>
      </c>
      <c r="J267">
        <v>2023</v>
      </c>
      <c r="K267">
        <v>45</v>
      </c>
      <c r="L267">
        <v>11</v>
      </c>
      <c r="M267">
        <v>48</v>
      </c>
      <c r="N267">
        <v>0</v>
      </c>
      <c r="O267">
        <v>0</v>
      </c>
      <c r="Q267">
        <v>0</v>
      </c>
      <c r="R267">
        <v>0</v>
      </c>
      <c r="S267">
        <v>1620</v>
      </c>
      <c r="T267">
        <v>100</v>
      </c>
      <c r="U267">
        <v>0</v>
      </c>
      <c r="V267">
        <v>0</v>
      </c>
      <c r="W267" t="s">
        <v>719</v>
      </c>
    </row>
    <row r="268" spans="1:23">
      <c r="A268" t="s">
        <v>663</v>
      </c>
      <c r="B268" t="s">
        <v>448</v>
      </c>
      <c r="C268">
        <v>22.291666666666668</v>
      </c>
      <c r="D268">
        <v>1070</v>
      </c>
      <c r="E268">
        <v>1070</v>
      </c>
      <c r="F268">
        <v>0</v>
      </c>
      <c r="G268">
        <v>200</v>
      </c>
      <c r="H268">
        <v>0</v>
      </c>
      <c r="I268" t="s">
        <v>664</v>
      </c>
      <c r="J268">
        <v>2023</v>
      </c>
      <c r="K268">
        <v>45</v>
      </c>
      <c r="L268">
        <v>11</v>
      </c>
      <c r="M268">
        <v>48</v>
      </c>
      <c r="N268">
        <v>0</v>
      </c>
      <c r="O268">
        <v>0</v>
      </c>
      <c r="Q268">
        <v>0</v>
      </c>
      <c r="R268">
        <v>0</v>
      </c>
      <c r="S268">
        <v>1270</v>
      </c>
      <c r="U268">
        <v>0</v>
      </c>
      <c r="V268">
        <v>0</v>
      </c>
      <c r="W268" t="s">
        <v>667</v>
      </c>
    </row>
    <row r="269" spans="1:23">
      <c r="A269" t="s">
        <v>458</v>
      </c>
      <c r="B269" t="s">
        <v>499</v>
      </c>
      <c r="C269">
        <v>35.416666666666664</v>
      </c>
      <c r="D269">
        <v>1700</v>
      </c>
      <c r="E269">
        <v>3800</v>
      </c>
      <c r="F269">
        <v>0</v>
      </c>
      <c r="G269">
        <v>0</v>
      </c>
      <c r="H269">
        <v>0</v>
      </c>
      <c r="I269" t="s">
        <v>664</v>
      </c>
      <c r="J269">
        <v>2023</v>
      </c>
      <c r="K269">
        <v>45</v>
      </c>
      <c r="L269">
        <v>11</v>
      </c>
      <c r="M269">
        <v>48</v>
      </c>
      <c r="N269">
        <v>0</v>
      </c>
      <c r="O269">
        <v>0</v>
      </c>
      <c r="Q269">
        <v>0</v>
      </c>
      <c r="R269">
        <v>2200</v>
      </c>
      <c r="S269">
        <v>3900</v>
      </c>
      <c r="T269">
        <v>100</v>
      </c>
      <c r="U269">
        <v>0</v>
      </c>
      <c r="V269">
        <v>0</v>
      </c>
      <c r="W269" t="s">
        <v>719</v>
      </c>
    </row>
    <row r="270" spans="1:23">
      <c r="A270" t="s">
        <v>393</v>
      </c>
      <c r="B270" t="s">
        <v>466</v>
      </c>
      <c r="C270">
        <v>68.75</v>
      </c>
      <c r="D270">
        <v>3300</v>
      </c>
      <c r="E270">
        <v>3200</v>
      </c>
      <c r="F270">
        <v>0</v>
      </c>
      <c r="G270">
        <v>0</v>
      </c>
      <c r="H270">
        <v>0</v>
      </c>
      <c r="I270" t="s">
        <v>664</v>
      </c>
      <c r="J270">
        <v>2023</v>
      </c>
      <c r="K270">
        <v>45</v>
      </c>
      <c r="L270">
        <v>11</v>
      </c>
      <c r="M270">
        <v>48</v>
      </c>
      <c r="N270">
        <v>0</v>
      </c>
      <c r="O270">
        <v>0</v>
      </c>
      <c r="Q270">
        <v>0</v>
      </c>
      <c r="R270">
        <v>0</v>
      </c>
      <c r="S270">
        <v>3300</v>
      </c>
      <c r="T270">
        <v>100</v>
      </c>
      <c r="U270">
        <v>0</v>
      </c>
      <c r="V270">
        <v>0</v>
      </c>
      <c r="W270" t="s">
        <v>719</v>
      </c>
    </row>
    <row r="271" spans="1:23">
      <c r="A271" t="s">
        <v>663</v>
      </c>
      <c r="B271" t="s">
        <v>390</v>
      </c>
      <c r="C271">
        <v>65</v>
      </c>
      <c r="D271">
        <v>3120</v>
      </c>
      <c r="E271">
        <v>3020</v>
      </c>
      <c r="F271">
        <v>0</v>
      </c>
      <c r="G271">
        <v>400</v>
      </c>
      <c r="H271">
        <v>0</v>
      </c>
      <c r="I271" t="s">
        <v>664</v>
      </c>
      <c r="J271">
        <v>2023</v>
      </c>
      <c r="K271">
        <v>46</v>
      </c>
      <c r="L271">
        <v>11</v>
      </c>
      <c r="M271">
        <v>48</v>
      </c>
      <c r="N271">
        <v>0</v>
      </c>
      <c r="O271">
        <v>0</v>
      </c>
      <c r="Q271">
        <v>0</v>
      </c>
      <c r="R271">
        <v>0</v>
      </c>
      <c r="S271">
        <v>3520</v>
      </c>
      <c r="T271">
        <v>100</v>
      </c>
      <c r="U271">
        <v>0</v>
      </c>
      <c r="V271">
        <v>0</v>
      </c>
      <c r="W271" t="s">
        <v>720</v>
      </c>
    </row>
    <row r="272" spans="1:23">
      <c r="A272" t="s">
        <v>663</v>
      </c>
      <c r="B272" t="s">
        <v>486</v>
      </c>
      <c r="C272">
        <v>46.229166666666664</v>
      </c>
      <c r="D272">
        <v>2219</v>
      </c>
      <c r="E272">
        <v>2188.34375</v>
      </c>
      <c r="F272">
        <v>69.34375</v>
      </c>
      <c r="G272">
        <v>0</v>
      </c>
      <c r="H272">
        <v>0</v>
      </c>
      <c r="I272" t="s">
        <v>664</v>
      </c>
      <c r="J272">
        <v>2023</v>
      </c>
      <c r="K272">
        <v>46</v>
      </c>
      <c r="L272">
        <v>11</v>
      </c>
      <c r="M272">
        <v>48</v>
      </c>
      <c r="N272">
        <v>1.5</v>
      </c>
      <c r="O272">
        <v>0</v>
      </c>
      <c r="Q272">
        <v>0</v>
      </c>
      <c r="R272">
        <v>0</v>
      </c>
      <c r="S272">
        <v>2288.34375</v>
      </c>
      <c r="T272">
        <v>100</v>
      </c>
      <c r="U272">
        <v>0</v>
      </c>
      <c r="V272">
        <v>0</v>
      </c>
      <c r="W272" t="s">
        <v>720</v>
      </c>
    </row>
    <row r="273" spans="1:23">
      <c r="A273" t="s">
        <v>663</v>
      </c>
      <c r="B273" t="s">
        <v>493</v>
      </c>
      <c r="C273">
        <v>34.375</v>
      </c>
      <c r="D273">
        <v>996.875</v>
      </c>
      <c r="E273">
        <v>896.875</v>
      </c>
      <c r="F273">
        <v>0</v>
      </c>
      <c r="G273">
        <v>0</v>
      </c>
      <c r="H273">
        <v>0</v>
      </c>
      <c r="I273" t="s">
        <v>664</v>
      </c>
      <c r="J273">
        <v>2023</v>
      </c>
      <c r="K273">
        <v>46</v>
      </c>
      <c r="L273">
        <v>11</v>
      </c>
      <c r="M273">
        <v>29</v>
      </c>
      <c r="N273">
        <v>0</v>
      </c>
      <c r="O273">
        <v>0</v>
      </c>
      <c r="Q273">
        <v>0</v>
      </c>
      <c r="R273">
        <v>0</v>
      </c>
      <c r="S273">
        <v>996.875</v>
      </c>
      <c r="T273">
        <v>100</v>
      </c>
      <c r="U273">
        <v>0</v>
      </c>
      <c r="V273">
        <v>0</v>
      </c>
      <c r="W273" t="s">
        <v>719</v>
      </c>
    </row>
    <row r="274" spans="1:23">
      <c r="A274" t="s">
        <v>663</v>
      </c>
      <c r="B274" t="s">
        <v>687</v>
      </c>
      <c r="G274">
        <v>0</v>
      </c>
      <c r="I274" t="s">
        <v>664</v>
      </c>
      <c r="J274">
        <v>2023</v>
      </c>
      <c r="K274">
        <v>46</v>
      </c>
      <c r="L274">
        <v>11</v>
      </c>
      <c r="M274">
        <v>18</v>
      </c>
      <c r="N274">
        <v>0</v>
      </c>
      <c r="O274">
        <v>0</v>
      </c>
      <c r="R274">
        <v>0</v>
      </c>
      <c r="T274">
        <v>100</v>
      </c>
      <c r="W274" t="s">
        <v>719</v>
      </c>
    </row>
    <row r="275" spans="1:23">
      <c r="A275" t="s">
        <v>663</v>
      </c>
      <c r="B275" t="s">
        <v>501</v>
      </c>
      <c r="C275">
        <v>30.208333333333332</v>
      </c>
      <c r="D275">
        <v>1450</v>
      </c>
      <c r="E275">
        <v>1350</v>
      </c>
      <c r="F275">
        <v>0</v>
      </c>
      <c r="G275">
        <v>0</v>
      </c>
      <c r="H275">
        <v>0</v>
      </c>
      <c r="I275" t="s">
        <v>664</v>
      </c>
      <c r="J275">
        <v>2023</v>
      </c>
      <c r="K275">
        <v>46</v>
      </c>
      <c r="L275">
        <v>11</v>
      </c>
      <c r="M275">
        <v>48</v>
      </c>
      <c r="N275">
        <v>0</v>
      </c>
      <c r="O275">
        <v>0</v>
      </c>
      <c r="Q275">
        <v>0</v>
      </c>
      <c r="R275">
        <v>0</v>
      </c>
      <c r="S275">
        <v>1450</v>
      </c>
      <c r="T275">
        <v>100</v>
      </c>
      <c r="U275">
        <v>0</v>
      </c>
      <c r="V275">
        <v>0</v>
      </c>
      <c r="W275" t="s">
        <v>721</v>
      </c>
    </row>
    <row r="276" spans="1:23">
      <c r="A276" t="s">
        <v>663</v>
      </c>
      <c r="B276" t="s">
        <v>511</v>
      </c>
      <c r="C276">
        <v>30.208333333333332</v>
      </c>
      <c r="D276">
        <v>1450</v>
      </c>
      <c r="E276">
        <v>1350</v>
      </c>
      <c r="F276">
        <v>0</v>
      </c>
      <c r="G276">
        <v>0</v>
      </c>
      <c r="H276">
        <v>0</v>
      </c>
      <c r="I276" t="s">
        <v>664</v>
      </c>
      <c r="J276">
        <v>2023</v>
      </c>
      <c r="K276">
        <v>46</v>
      </c>
      <c r="L276">
        <v>11</v>
      </c>
      <c r="M276">
        <v>48</v>
      </c>
      <c r="N276">
        <v>0</v>
      </c>
      <c r="O276">
        <v>0</v>
      </c>
      <c r="Q276">
        <v>0</v>
      </c>
      <c r="R276">
        <v>0</v>
      </c>
      <c r="S276">
        <v>1450</v>
      </c>
      <c r="T276">
        <v>100</v>
      </c>
      <c r="U276">
        <v>0</v>
      </c>
      <c r="V276">
        <v>0</v>
      </c>
      <c r="W276" t="s">
        <v>719</v>
      </c>
    </row>
    <row r="277" spans="1:23">
      <c r="A277" t="s">
        <v>663</v>
      </c>
      <c r="B277" t="s">
        <v>389</v>
      </c>
      <c r="C277">
        <v>46.229166666666664</v>
      </c>
      <c r="D277">
        <v>2219</v>
      </c>
      <c r="E277">
        <v>2519</v>
      </c>
      <c r="F277">
        <v>0</v>
      </c>
      <c r="G277">
        <v>0</v>
      </c>
      <c r="H277">
        <v>200</v>
      </c>
      <c r="I277" t="s">
        <v>664</v>
      </c>
      <c r="J277">
        <v>2023</v>
      </c>
      <c r="K277">
        <v>46</v>
      </c>
      <c r="L277">
        <v>11</v>
      </c>
      <c r="M277">
        <v>48</v>
      </c>
      <c r="N277">
        <v>0</v>
      </c>
      <c r="O277">
        <v>0</v>
      </c>
      <c r="Q277">
        <v>0</v>
      </c>
      <c r="R277">
        <v>200</v>
      </c>
      <c r="S277">
        <v>2619</v>
      </c>
      <c r="T277">
        <v>100</v>
      </c>
      <c r="U277">
        <v>0</v>
      </c>
      <c r="W277" t="s">
        <v>719</v>
      </c>
    </row>
    <row r="278" spans="1:23">
      <c r="A278" t="s">
        <v>663</v>
      </c>
      <c r="B278" t="s">
        <v>514</v>
      </c>
      <c r="C278">
        <v>33.75</v>
      </c>
      <c r="D278">
        <v>1620</v>
      </c>
      <c r="E278">
        <v>1520</v>
      </c>
      <c r="F278">
        <v>0</v>
      </c>
      <c r="G278">
        <v>0</v>
      </c>
      <c r="H278">
        <v>0</v>
      </c>
      <c r="I278" t="s">
        <v>664</v>
      </c>
      <c r="J278">
        <v>2023</v>
      </c>
      <c r="K278">
        <v>46</v>
      </c>
      <c r="L278">
        <v>11</v>
      </c>
      <c r="M278">
        <v>48</v>
      </c>
      <c r="N278">
        <v>0</v>
      </c>
      <c r="O278">
        <v>0</v>
      </c>
      <c r="Q278">
        <v>0</v>
      </c>
      <c r="R278">
        <v>0</v>
      </c>
      <c r="S278">
        <v>1620</v>
      </c>
      <c r="T278">
        <v>100</v>
      </c>
      <c r="U278">
        <v>0</v>
      </c>
      <c r="V278">
        <v>0</v>
      </c>
      <c r="W278" t="s">
        <v>719</v>
      </c>
    </row>
    <row r="279" spans="1:23">
      <c r="A279" t="s">
        <v>663</v>
      </c>
      <c r="B279" t="s">
        <v>448</v>
      </c>
      <c r="C279">
        <v>22.291666666666668</v>
      </c>
      <c r="D279">
        <v>1070</v>
      </c>
      <c r="E279">
        <v>1070</v>
      </c>
      <c r="F279">
        <v>0</v>
      </c>
      <c r="G279">
        <v>200</v>
      </c>
      <c r="H279">
        <v>0</v>
      </c>
      <c r="I279" t="s">
        <v>664</v>
      </c>
      <c r="J279">
        <v>2023</v>
      </c>
      <c r="K279">
        <v>46</v>
      </c>
      <c r="L279">
        <v>11</v>
      </c>
      <c r="M279">
        <v>48</v>
      </c>
      <c r="N279">
        <v>0</v>
      </c>
      <c r="O279">
        <v>0</v>
      </c>
      <c r="Q279">
        <v>0</v>
      </c>
      <c r="R279">
        <v>0</v>
      </c>
      <c r="S279">
        <v>1270</v>
      </c>
      <c r="U279">
        <v>0</v>
      </c>
      <c r="V279">
        <v>0</v>
      </c>
      <c r="W279" t="s">
        <v>667</v>
      </c>
    </row>
    <row r="280" spans="1:23">
      <c r="A280" t="s">
        <v>458</v>
      </c>
      <c r="B280" t="s">
        <v>499</v>
      </c>
      <c r="C280">
        <v>35.416666666666664</v>
      </c>
      <c r="D280">
        <v>1700</v>
      </c>
      <c r="E280">
        <v>1100</v>
      </c>
      <c r="F280">
        <v>0</v>
      </c>
      <c r="G280">
        <v>0</v>
      </c>
      <c r="H280">
        <v>0</v>
      </c>
      <c r="I280" t="s">
        <v>664</v>
      </c>
      <c r="J280">
        <v>2023</v>
      </c>
      <c r="K280">
        <v>46</v>
      </c>
      <c r="L280">
        <v>11</v>
      </c>
      <c r="M280">
        <v>48</v>
      </c>
      <c r="N280">
        <v>0</v>
      </c>
      <c r="O280">
        <v>0</v>
      </c>
      <c r="Q280">
        <v>0</v>
      </c>
      <c r="R280">
        <v>0</v>
      </c>
      <c r="S280">
        <v>1700</v>
      </c>
      <c r="T280">
        <v>600</v>
      </c>
      <c r="U280">
        <v>0</v>
      </c>
      <c r="V280">
        <v>0</v>
      </c>
      <c r="W280" t="s">
        <v>722</v>
      </c>
    </row>
    <row r="281" spans="1:23">
      <c r="A281" t="s">
        <v>393</v>
      </c>
      <c r="B281" t="s">
        <v>466</v>
      </c>
      <c r="C281">
        <v>68.75</v>
      </c>
      <c r="D281">
        <v>3300</v>
      </c>
      <c r="E281">
        <v>3200</v>
      </c>
      <c r="F281">
        <v>0</v>
      </c>
      <c r="G281">
        <v>0</v>
      </c>
      <c r="H281">
        <v>0</v>
      </c>
      <c r="I281" t="s">
        <v>664</v>
      </c>
      <c r="J281">
        <v>2023</v>
      </c>
      <c r="K281">
        <v>46</v>
      </c>
      <c r="L281">
        <v>11</v>
      </c>
      <c r="M281">
        <v>48</v>
      </c>
      <c r="N281">
        <v>0</v>
      </c>
      <c r="O281">
        <v>0</v>
      </c>
      <c r="Q281">
        <v>0</v>
      </c>
      <c r="R281">
        <v>0</v>
      </c>
      <c r="S281">
        <v>3300</v>
      </c>
      <c r="T281">
        <v>100</v>
      </c>
      <c r="U281">
        <v>0</v>
      </c>
      <c r="V281">
        <v>0</v>
      </c>
      <c r="W281" t="s">
        <v>720</v>
      </c>
    </row>
    <row r="282" spans="1:23">
      <c r="A282" t="s">
        <v>663</v>
      </c>
      <c r="B282" t="s">
        <v>390</v>
      </c>
      <c r="C282">
        <v>65</v>
      </c>
      <c r="D282">
        <v>3120</v>
      </c>
      <c r="E282">
        <v>4357.1428571428569</v>
      </c>
      <c r="F282">
        <v>0</v>
      </c>
      <c r="G282">
        <v>400</v>
      </c>
      <c r="H282">
        <v>0</v>
      </c>
      <c r="I282" t="s">
        <v>664</v>
      </c>
      <c r="J282">
        <v>2023</v>
      </c>
      <c r="K282">
        <v>47</v>
      </c>
      <c r="L282">
        <v>11</v>
      </c>
      <c r="M282">
        <v>48</v>
      </c>
      <c r="N282">
        <v>0</v>
      </c>
      <c r="O282">
        <v>1</v>
      </c>
      <c r="Q282">
        <v>1337.1428571428571</v>
      </c>
      <c r="S282">
        <v>4857.1428571428569</v>
      </c>
      <c r="T282">
        <v>100</v>
      </c>
      <c r="U282">
        <v>0</v>
      </c>
      <c r="V282">
        <v>0</v>
      </c>
      <c r="W282" t="s">
        <v>723</v>
      </c>
    </row>
    <row r="283" spans="1:23">
      <c r="A283" t="s">
        <v>663</v>
      </c>
      <c r="B283" t="s">
        <v>486</v>
      </c>
      <c r="C283">
        <v>46.229166666666664</v>
      </c>
      <c r="D283">
        <v>2219</v>
      </c>
      <c r="E283">
        <v>3131.4847916666668</v>
      </c>
      <c r="F283">
        <v>61.484791666666666</v>
      </c>
      <c r="G283">
        <v>0</v>
      </c>
      <c r="H283">
        <v>0</v>
      </c>
      <c r="I283" t="s">
        <v>664</v>
      </c>
      <c r="J283">
        <v>2023</v>
      </c>
      <c r="K283">
        <v>47</v>
      </c>
      <c r="L283">
        <v>11</v>
      </c>
      <c r="M283">
        <v>48</v>
      </c>
      <c r="N283">
        <v>1.33</v>
      </c>
      <c r="O283">
        <v>1</v>
      </c>
      <c r="Q283">
        <v>951</v>
      </c>
      <c r="S283">
        <v>3231.4847916666668</v>
      </c>
      <c r="T283">
        <v>100</v>
      </c>
      <c r="U283">
        <v>0</v>
      </c>
      <c r="V283">
        <v>0</v>
      </c>
      <c r="W283" t="s">
        <v>723</v>
      </c>
    </row>
    <row r="284" spans="1:23">
      <c r="A284" t="s">
        <v>663</v>
      </c>
      <c r="B284" t="s">
        <v>493</v>
      </c>
      <c r="C284">
        <v>34.375</v>
      </c>
      <c r="D284">
        <v>996.875</v>
      </c>
      <c r="E284">
        <v>896.875</v>
      </c>
      <c r="F284">
        <v>0</v>
      </c>
      <c r="G284">
        <v>0</v>
      </c>
      <c r="H284">
        <v>0</v>
      </c>
      <c r="I284" t="s">
        <v>664</v>
      </c>
      <c r="J284">
        <v>2023</v>
      </c>
      <c r="K284">
        <v>47</v>
      </c>
      <c r="L284">
        <v>11</v>
      </c>
      <c r="M284">
        <v>29</v>
      </c>
      <c r="N284">
        <v>0</v>
      </c>
      <c r="O284">
        <v>0</v>
      </c>
      <c r="Q284">
        <v>0</v>
      </c>
      <c r="S284">
        <v>996.875</v>
      </c>
      <c r="T284">
        <v>100</v>
      </c>
      <c r="U284">
        <v>0</v>
      </c>
      <c r="V284">
        <v>0</v>
      </c>
      <c r="W284" t="s">
        <v>723</v>
      </c>
    </row>
    <row r="285" spans="1:23">
      <c r="A285" t="s">
        <v>663</v>
      </c>
      <c r="B285" t="s">
        <v>687</v>
      </c>
      <c r="G285">
        <v>0</v>
      </c>
      <c r="I285" t="s">
        <v>664</v>
      </c>
      <c r="J285">
        <v>2023</v>
      </c>
      <c r="K285">
        <v>47</v>
      </c>
      <c r="L285">
        <v>11</v>
      </c>
      <c r="M285">
        <v>14</v>
      </c>
      <c r="N285">
        <v>0</v>
      </c>
      <c r="O285">
        <v>0</v>
      </c>
      <c r="T285">
        <v>100</v>
      </c>
      <c r="W285" t="s">
        <v>723</v>
      </c>
    </row>
    <row r="286" spans="1:23">
      <c r="A286" t="s">
        <v>663</v>
      </c>
      <c r="B286" t="s">
        <v>501</v>
      </c>
      <c r="C286">
        <v>30.208333333333332</v>
      </c>
      <c r="D286">
        <v>1450</v>
      </c>
      <c r="E286">
        <v>1350</v>
      </c>
      <c r="F286">
        <v>0</v>
      </c>
      <c r="G286">
        <v>0</v>
      </c>
      <c r="H286">
        <v>0</v>
      </c>
      <c r="I286" t="s">
        <v>664</v>
      </c>
      <c r="J286">
        <v>2023</v>
      </c>
      <c r="K286">
        <v>47</v>
      </c>
      <c r="L286">
        <v>11</v>
      </c>
      <c r="M286">
        <v>48</v>
      </c>
      <c r="N286">
        <v>0</v>
      </c>
      <c r="O286">
        <v>0</v>
      </c>
      <c r="Q286">
        <v>0</v>
      </c>
      <c r="S286">
        <v>1450</v>
      </c>
      <c r="T286">
        <v>100</v>
      </c>
      <c r="U286">
        <v>0</v>
      </c>
      <c r="V286">
        <v>0</v>
      </c>
      <c r="W286" t="s">
        <v>723</v>
      </c>
    </row>
    <row r="287" spans="1:23">
      <c r="A287" t="s">
        <v>663</v>
      </c>
      <c r="B287" t="s">
        <v>511</v>
      </c>
      <c r="C287">
        <v>30.208333333333332</v>
      </c>
      <c r="D287">
        <v>1450</v>
      </c>
      <c r="E287">
        <v>1350</v>
      </c>
      <c r="F287">
        <v>0</v>
      </c>
      <c r="G287">
        <v>0</v>
      </c>
      <c r="H287">
        <v>0</v>
      </c>
      <c r="I287" t="s">
        <v>664</v>
      </c>
      <c r="J287">
        <v>2023</v>
      </c>
      <c r="K287">
        <v>47</v>
      </c>
      <c r="L287">
        <v>11</v>
      </c>
      <c r="M287">
        <v>48</v>
      </c>
      <c r="N287">
        <v>0</v>
      </c>
      <c r="O287">
        <v>0</v>
      </c>
      <c r="Q287">
        <v>0</v>
      </c>
      <c r="S287">
        <v>1450</v>
      </c>
      <c r="T287">
        <v>100</v>
      </c>
      <c r="U287">
        <v>0</v>
      </c>
      <c r="V287">
        <v>0</v>
      </c>
      <c r="W287" t="s">
        <v>723</v>
      </c>
    </row>
    <row r="288" spans="1:23">
      <c r="A288" t="s">
        <v>663</v>
      </c>
      <c r="B288" t="s">
        <v>389</v>
      </c>
      <c r="C288">
        <v>46.229166666666664</v>
      </c>
      <c r="D288">
        <v>2219</v>
      </c>
      <c r="E288">
        <v>3270</v>
      </c>
      <c r="F288">
        <v>0</v>
      </c>
      <c r="G288">
        <v>0</v>
      </c>
      <c r="H288">
        <v>200</v>
      </c>
      <c r="I288" t="s">
        <v>664</v>
      </c>
      <c r="J288">
        <v>2023</v>
      </c>
      <c r="K288">
        <v>47</v>
      </c>
      <c r="L288">
        <v>11</v>
      </c>
      <c r="M288">
        <v>48</v>
      </c>
      <c r="N288">
        <v>0</v>
      </c>
      <c r="O288">
        <v>1</v>
      </c>
      <c r="Q288">
        <v>951</v>
      </c>
      <c r="S288">
        <v>3370</v>
      </c>
      <c r="T288">
        <v>100</v>
      </c>
      <c r="U288">
        <v>0</v>
      </c>
      <c r="W288" t="s">
        <v>723</v>
      </c>
    </row>
    <row r="289" spans="1:23">
      <c r="A289" t="s">
        <v>663</v>
      </c>
      <c r="B289" t="s">
        <v>514</v>
      </c>
      <c r="C289">
        <v>33.75</v>
      </c>
      <c r="D289">
        <v>675</v>
      </c>
      <c r="E289">
        <v>126.18000000000006</v>
      </c>
      <c r="F289">
        <v>0</v>
      </c>
      <c r="G289">
        <v>0</v>
      </c>
      <c r="H289">
        <v>0</v>
      </c>
      <c r="I289" t="s">
        <v>664</v>
      </c>
      <c r="J289">
        <v>2023</v>
      </c>
      <c r="K289">
        <v>47</v>
      </c>
      <c r="L289">
        <v>11</v>
      </c>
      <c r="M289">
        <v>20</v>
      </c>
      <c r="N289">
        <v>0</v>
      </c>
      <c r="O289">
        <v>0</v>
      </c>
      <c r="Q289">
        <v>0</v>
      </c>
      <c r="S289">
        <v>675</v>
      </c>
      <c r="T289">
        <v>549</v>
      </c>
      <c r="U289">
        <v>0</v>
      </c>
      <c r="V289">
        <v>0</v>
      </c>
      <c r="W289" t="s">
        <v>724</v>
      </c>
    </row>
    <row r="290" spans="1:23">
      <c r="A290" t="s">
        <v>663</v>
      </c>
      <c r="B290" t="s">
        <v>448</v>
      </c>
      <c r="C290">
        <v>22.291666666666668</v>
      </c>
      <c r="D290">
        <v>1070</v>
      </c>
      <c r="E290">
        <v>1070</v>
      </c>
      <c r="F290">
        <v>0</v>
      </c>
      <c r="G290">
        <v>200</v>
      </c>
      <c r="H290">
        <v>0</v>
      </c>
      <c r="I290" t="s">
        <v>664</v>
      </c>
      <c r="J290">
        <v>2023</v>
      </c>
      <c r="K290">
        <v>47</v>
      </c>
      <c r="L290">
        <v>11</v>
      </c>
      <c r="M290">
        <v>48</v>
      </c>
      <c r="N290">
        <v>0</v>
      </c>
      <c r="O290">
        <v>0</v>
      </c>
      <c r="Q290">
        <v>0</v>
      </c>
      <c r="S290">
        <v>1270</v>
      </c>
      <c r="U290">
        <v>0</v>
      </c>
      <c r="V290">
        <v>0</v>
      </c>
      <c r="W290" t="s">
        <v>667</v>
      </c>
    </row>
    <row r="291" spans="1:23">
      <c r="A291" t="s">
        <v>458</v>
      </c>
      <c r="B291" t="s">
        <v>499</v>
      </c>
      <c r="C291">
        <v>35.416666666666664</v>
      </c>
      <c r="D291">
        <v>1700</v>
      </c>
      <c r="E291">
        <v>1400</v>
      </c>
      <c r="F291">
        <v>0</v>
      </c>
      <c r="G291">
        <v>0</v>
      </c>
      <c r="H291">
        <v>0</v>
      </c>
      <c r="I291" t="s">
        <v>664</v>
      </c>
      <c r="J291">
        <v>2023</v>
      </c>
      <c r="K291">
        <v>47</v>
      </c>
      <c r="L291">
        <v>11</v>
      </c>
      <c r="M291">
        <v>48</v>
      </c>
      <c r="N291">
        <v>0</v>
      </c>
      <c r="O291">
        <v>0</v>
      </c>
      <c r="Q291">
        <v>0</v>
      </c>
      <c r="R291">
        <v>300</v>
      </c>
      <c r="S291">
        <v>2000</v>
      </c>
      <c r="T291">
        <v>600</v>
      </c>
      <c r="U291">
        <v>0</v>
      </c>
      <c r="V291">
        <v>0</v>
      </c>
      <c r="W291" t="s">
        <v>725</v>
      </c>
    </row>
    <row r="292" spans="1:23">
      <c r="A292" t="s">
        <v>393</v>
      </c>
      <c r="B292" t="s">
        <v>466</v>
      </c>
      <c r="C292">
        <v>68.75</v>
      </c>
      <c r="D292">
        <v>3300</v>
      </c>
      <c r="E292">
        <v>3200</v>
      </c>
      <c r="F292">
        <v>0</v>
      </c>
      <c r="G292">
        <v>0</v>
      </c>
      <c r="H292">
        <v>0</v>
      </c>
      <c r="I292" t="s">
        <v>664</v>
      </c>
      <c r="J292">
        <v>2023</v>
      </c>
      <c r="K292">
        <v>47</v>
      </c>
      <c r="L292">
        <v>11</v>
      </c>
      <c r="M292">
        <v>48</v>
      </c>
      <c r="N292">
        <v>0</v>
      </c>
      <c r="O292">
        <v>0</v>
      </c>
      <c r="Q292">
        <v>0</v>
      </c>
      <c r="S292">
        <v>3300</v>
      </c>
      <c r="T292">
        <v>100</v>
      </c>
      <c r="U292">
        <v>0</v>
      </c>
      <c r="V292">
        <v>0</v>
      </c>
      <c r="W292" t="s">
        <v>723</v>
      </c>
    </row>
    <row r="293" spans="1:23">
      <c r="A293" t="s">
        <v>663</v>
      </c>
      <c r="B293" t="s">
        <v>390</v>
      </c>
      <c r="C293">
        <v>65</v>
      </c>
      <c r="D293">
        <v>3120</v>
      </c>
      <c r="E293">
        <v>3380</v>
      </c>
      <c r="F293">
        <v>0</v>
      </c>
      <c r="G293">
        <v>400</v>
      </c>
      <c r="H293">
        <v>0</v>
      </c>
      <c r="I293" t="s">
        <v>664</v>
      </c>
      <c r="J293">
        <v>2023</v>
      </c>
      <c r="K293">
        <v>48</v>
      </c>
      <c r="L293">
        <v>11</v>
      </c>
      <c r="M293">
        <v>48</v>
      </c>
      <c r="N293">
        <v>0</v>
      </c>
      <c r="Q293">
        <v>0</v>
      </c>
      <c r="R293">
        <v>360</v>
      </c>
      <c r="S293">
        <v>3880</v>
      </c>
      <c r="T293">
        <v>100</v>
      </c>
      <c r="U293">
        <v>0</v>
      </c>
      <c r="V293">
        <v>0</v>
      </c>
      <c r="W293" t="s">
        <v>726</v>
      </c>
    </row>
    <row r="294" spans="1:23">
      <c r="A294" t="s">
        <v>663</v>
      </c>
      <c r="B294" t="s">
        <v>486</v>
      </c>
      <c r="C294">
        <v>46.229166666666664</v>
      </c>
      <c r="D294">
        <v>2219</v>
      </c>
      <c r="E294">
        <v>2531.8163625000002</v>
      </c>
      <c r="F294">
        <v>30.816362499999997</v>
      </c>
      <c r="G294">
        <v>0</v>
      </c>
      <c r="H294">
        <v>0</v>
      </c>
      <c r="I294" t="s">
        <v>664</v>
      </c>
      <c r="J294">
        <v>2023</v>
      </c>
      <c r="K294">
        <v>48</v>
      </c>
      <c r="L294">
        <v>11</v>
      </c>
      <c r="M294">
        <v>48</v>
      </c>
      <c r="N294">
        <v>0.66659999999999997</v>
      </c>
      <c r="Q294">
        <v>0</v>
      </c>
      <c r="R294">
        <v>382</v>
      </c>
      <c r="S294">
        <v>2631.8163625000002</v>
      </c>
      <c r="T294">
        <v>100</v>
      </c>
      <c r="U294">
        <v>0</v>
      </c>
      <c r="V294">
        <v>0</v>
      </c>
      <c r="W294" t="s">
        <v>727</v>
      </c>
    </row>
    <row r="295" spans="1:23">
      <c r="A295" t="s">
        <v>663</v>
      </c>
      <c r="B295" t="s">
        <v>493</v>
      </c>
      <c r="C295">
        <v>34.375</v>
      </c>
      <c r="D295">
        <v>1031.25</v>
      </c>
      <c r="E295">
        <v>931.25</v>
      </c>
      <c r="F295">
        <v>0</v>
      </c>
      <c r="G295">
        <v>0</v>
      </c>
      <c r="H295">
        <v>0</v>
      </c>
      <c r="I295" t="s">
        <v>664</v>
      </c>
      <c r="J295">
        <v>2023</v>
      </c>
      <c r="K295">
        <v>48</v>
      </c>
      <c r="L295">
        <v>11</v>
      </c>
      <c r="M295">
        <v>30</v>
      </c>
      <c r="N295">
        <v>0</v>
      </c>
      <c r="Q295">
        <v>0</v>
      </c>
      <c r="S295">
        <v>1031.25</v>
      </c>
      <c r="T295">
        <v>100</v>
      </c>
      <c r="U295">
        <v>0</v>
      </c>
      <c r="V295">
        <v>0</v>
      </c>
      <c r="W295" t="s">
        <v>723</v>
      </c>
    </row>
    <row r="296" spans="1:23">
      <c r="A296" t="s">
        <v>663</v>
      </c>
      <c r="B296" t="s">
        <v>687</v>
      </c>
      <c r="G296">
        <v>0</v>
      </c>
      <c r="I296" t="s">
        <v>664</v>
      </c>
      <c r="J296">
        <v>2023</v>
      </c>
      <c r="K296">
        <v>48</v>
      </c>
      <c r="L296">
        <v>11</v>
      </c>
      <c r="M296">
        <v>18</v>
      </c>
      <c r="N296">
        <v>0</v>
      </c>
      <c r="T296">
        <v>100</v>
      </c>
      <c r="W296" t="s">
        <v>723</v>
      </c>
    </row>
    <row r="297" spans="1:23">
      <c r="A297" t="s">
        <v>663</v>
      </c>
      <c r="B297" t="s">
        <v>501</v>
      </c>
      <c r="C297">
        <v>30.208333333333332</v>
      </c>
      <c r="D297">
        <v>1450</v>
      </c>
      <c r="E297">
        <v>1380.2083333333333</v>
      </c>
      <c r="F297">
        <v>30.208333333333332</v>
      </c>
      <c r="G297">
        <v>0</v>
      </c>
      <c r="H297">
        <v>0</v>
      </c>
      <c r="I297" t="s">
        <v>664</v>
      </c>
      <c r="J297">
        <v>2023</v>
      </c>
      <c r="K297">
        <v>48</v>
      </c>
      <c r="L297">
        <v>11</v>
      </c>
      <c r="M297">
        <v>48</v>
      </c>
      <c r="N297">
        <v>1</v>
      </c>
      <c r="Q297">
        <v>0</v>
      </c>
      <c r="S297">
        <v>1480.2083333333333</v>
      </c>
      <c r="T297">
        <v>100</v>
      </c>
      <c r="U297">
        <v>0</v>
      </c>
      <c r="V297">
        <v>0</v>
      </c>
      <c r="W297" t="s">
        <v>723</v>
      </c>
    </row>
    <row r="298" spans="1:23">
      <c r="A298" t="s">
        <v>663</v>
      </c>
      <c r="B298" t="s">
        <v>511</v>
      </c>
      <c r="C298">
        <v>30.208333333333332</v>
      </c>
      <c r="D298">
        <v>0</v>
      </c>
      <c r="E298">
        <v>0</v>
      </c>
      <c r="F298">
        <v>0</v>
      </c>
      <c r="G298">
        <v>0</v>
      </c>
      <c r="H298">
        <v>0</v>
      </c>
      <c r="I298" t="s">
        <v>664</v>
      </c>
      <c r="J298">
        <v>2023</v>
      </c>
      <c r="K298">
        <v>48</v>
      </c>
      <c r="L298">
        <v>11</v>
      </c>
      <c r="M298">
        <v>0</v>
      </c>
      <c r="N298">
        <v>0</v>
      </c>
      <c r="Q298">
        <v>0</v>
      </c>
      <c r="S298">
        <v>0</v>
      </c>
      <c r="U298">
        <v>0</v>
      </c>
      <c r="V298">
        <v>0</v>
      </c>
      <c r="W298" t="s">
        <v>667</v>
      </c>
    </row>
    <row r="299" spans="1:23">
      <c r="A299" t="s">
        <v>663</v>
      </c>
      <c r="B299" t="s">
        <v>389</v>
      </c>
      <c r="C299">
        <v>46.229166666666664</v>
      </c>
      <c r="D299">
        <v>2219</v>
      </c>
      <c r="E299">
        <v>2619</v>
      </c>
      <c r="F299">
        <v>0</v>
      </c>
      <c r="G299">
        <v>0</v>
      </c>
      <c r="H299">
        <v>200</v>
      </c>
      <c r="I299" t="s">
        <v>664</v>
      </c>
      <c r="J299">
        <v>2023</v>
      </c>
      <c r="K299">
        <v>48</v>
      </c>
      <c r="L299">
        <v>11</v>
      </c>
      <c r="M299">
        <v>48</v>
      </c>
      <c r="N299">
        <v>0</v>
      </c>
      <c r="Q299">
        <v>0</v>
      </c>
      <c r="R299">
        <v>300</v>
      </c>
      <c r="S299">
        <v>2719</v>
      </c>
      <c r="T299">
        <v>100</v>
      </c>
      <c r="U299">
        <v>0</v>
      </c>
      <c r="W299" t="s">
        <v>728</v>
      </c>
    </row>
    <row r="300" spans="1:23">
      <c r="A300" t="s">
        <v>663</v>
      </c>
      <c r="B300" t="s">
        <v>514</v>
      </c>
      <c r="C300">
        <v>33.75</v>
      </c>
      <c r="D300">
        <v>0</v>
      </c>
      <c r="E300">
        <v>0</v>
      </c>
      <c r="F300">
        <v>0</v>
      </c>
      <c r="G300">
        <v>0</v>
      </c>
      <c r="H300">
        <v>0</v>
      </c>
      <c r="I300" t="s">
        <v>672</v>
      </c>
      <c r="J300">
        <v>2023</v>
      </c>
      <c r="K300">
        <v>48</v>
      </c>
      <c r="L300">
        <v>11</v>
      </c>
      <c r="M300">
        <v>0</v>
      </c>
      <c r="N300">
        <v>0</v>
      </c>
      <c r="Q300">
        <v>0</v>
      </c>
      <c r="S300">
        <v>0</v>
      </c>
      <c r="U300">
        <v>0</v>
      </c>
      <c r="V300">
        <v>0</v>
      </c>
      <c r="W300" t="s">
        <v>723</v>
      </c>
    </row>
    <row r="301" spans="1:23">
      <c r="A301" t="s">
        <v>663</v>
      </c>
      <c r="B301" t="s">
        <v>448</v>
      </c>
      <c r="C301">
        <v>22.291666666666668</v>
      </c>
      <c r="D301">
        <v>1070</v>
      </c>
      <c r="E301">
        <v>1070</v>
      </c>
      <c r="F301">
        <v>0</v>
      </c>
      <c r="G301">
        <v>200</v>
      </c>
      <c r="H301">
        <v>0</v>
      </c>
      <c r="I301" t="s">
        <v>664</v>
      </c>
      <c r="J301">
        <v>2023</v>
      </c>
      <c r="K301">
        <v>48</v>
      </c>
      <c r="L301">
        <v>11</v>
      </c>
      <c r="M301">
        <v>48</v>
      </c>
      <c r="N301">
        <v>0</v>
      </c>
      <c r="Q301">
        <v>0</v>
      </c>
      <c r="S301">
        <v>1270</v>
      </c>
      <c r="U301">
        <v>0</v>
      </c>
      <c r="V301">
        <v>0</v>
      </c>
      <c r="W301" t="s">
        <v>667</v>
      </c>
    </row>
    <row r="302" spans="1:23">
      <c r="A302" t="s">
        <v>458</v>
      </c>
      <c r="B302" t="s">
        <v>499</v>
      </c>
      <c r="C302">
        <v>35.416666666666664</v>
      </c>
      <c r="D302">
        <v>1700</v>
      </c>
      <c r="E302">
        <v>1400</v>
      </c>
      <c r="F302">
        <v>0</v>
      </c>
      <c r="G302">
        <v>0</v>
      </c>
      <c r="H302">
        <v>0</v>
      </c>
      <c r="I302" t="s">
        <v>664</v>
      </c>
      <c r="J302">
        <v>2023</v>
      </c>
      <c r="K302">
        <v>48</v>
      </c>
      <c r="L302">
        <v>11</v>
      </c>
      <c r="M302">
        <v>48</v>
      </c>
      <c r="N302">
        <v>0</v>
      </c>
      <c r="Q302">
        <v>0</v>
      </c>
      <c r="R302">
        <v>300</v>
      </c>
      <c r="S302">
        <v>2000</v>
      </c>
      <c r="T302">
        <v>600</v>
      </c>
      <c r="U302">
        <v>0</v>
      </c>
      <c r="V302">
        <v>0</v>
      </c>
      <c r="W302" t="s">
        <v>725</v>
      </c>
    </row>
    <row r="303" spans="1:23">
      <c r="A303" t="s">
        <v>393</v>
      </c>
      <c r="B303" t="s">
        <v>466</v>
      </c>
      <c r="C303">
        <v>68.75</v>
      </c>
      <c r="D303">
        <v>3300</v>
      </c>
      <c r="E303">
        <v>3200</v>
      </c>
      <c r="F303">
        <v>0</v>
      </c>
      <c r="G303">
        <v>0</v>
      </c>
      <c r="H303">
        <v>0</v>
      </c>
      <c r="I303" t="s">
        <v>664</v>
      </c>
      <c r="J303">
        <v>2023</v>
      </c>
      <c r="K303">
        <v>48</v>
      </c>
      <c r="L303">
        <v>11</v>
      </c>
      <c r="M303">
        <v>48</v>
      </c>
      <c r="N303">
        <v>0</v>
      </c>
      <c r="Q303">
        <v>0</v>
      </c>
      <c r="S303">
        <v>3300</v>
      </c>
      <c r="T303">
        <v>100</v>
      </c>
      <c r="U303">
        <v>0</v>
      </c>
      <c r="V303">
        <v>0</v>
      </c>
      <c r="W303" t="s">
        <v>723</v>
      </c>
    </row>
    <row r="304" spans="1:23">
      <c r="A304" t="s">
        <v>663</v>
      </c>
      <c r="B304" t="s">
        <v>390</v>
      </c>
      <c r="C304">
        <v>65</v>
      </c>
      <c r="D304">
        <v>3120</v>
      </c>
      <c r="E304">
        <v>4650</v>
      </c>
      <c r="F304">
        <v>130</v>
      </c>
      <c r="G304">
        <v>400</v>
      </c>
      <c r="H304">
        <v>0</v>
      </c>
      <c r="I304" t="s">
        <v>664</v>
      </c>
      <c r="J304">
        <v>2023</v>
      </c>
      <c r="K304">
        <v>49</v>
      </c>
      <c r="L304">
        <v>12</v>
      </c>
      <c r="M304">
        <v>48</v>
      </c>
      <c r="N304">
        <v>2</v>
      </c>
      <c r="O304">
        <v>0</v>
      </c>
      <c r="Q304">
        <v>0</v>
      </c>
      <c r="R304">
        <v>2000</v>
      </c>
      <c r="S304">
        <v>5650</v>
      </c>
      <c r="T304">
        <v>600</v>
      </c>
      <c r="U304">
        <v>0</v>
      </c>
      <c r="V304">
        <v>0</v>
      </c>
      <c r="W304" t="s">
        <v>729</v>
      </c>
    </row>
    <row r="305" spans="1:23">
      <c r="A305" t="s">
        <v>663</v>
      </c>
      <c r="B305" t="s">
        <v>486</v>
      </c>
      <c r="C305">
        <v>46.229166666666664</v>
      </c>
      <c r="D305">
        <v>2219</v>
      </c>
      <c r="E305">
        <v>2158.2947916666667</v>
      </c>
      <c r="F305">
        <v>39.294791666666661</v>
      </c>
      <c r="G305">
        <v>0</v>
      </c>
      <c r="H305">
        <v>0</v>
      </c>
      <c r="I305" t="s">
        <v>664</v>
      </c>
      <c r="J305">
        <v>2023</v>
      </c>
      <c r="K305">
        <v>49</v>
      </c>
      <c r="L305">
        <v>12</v>
      </c>
      <c r="M305">
        <v>48</v>
      </c>
      <c r="N305">
        <v>0.85</v>
      </c>
      <c r="O305">
        <v>0</v>
      </c>
      <c r="Q305">
        <v>0</v>
      </c>
      <c r="S305">
        <v>2258.2947916666667</v>
      </c>
      <c r="T305">
        <v>100</v>
      </c>
      <c r="U305">
        <v>0</v>
      </c>
      <c r="V305">
        <v>0</v>
      </c>
      <c r="W305" t="s">
        <v>723</v>
      </c>
    </row>
    <row r="306" spans="1:23">
      <c r="A306" t="s">
        <v>663</v>
      </c>
      <c r="B306" t="s">
        <v>493</v>
      </c>
      <c r="C306">
        <v>34.375</v>
      </c>
      <c r="D306">
        <v>1409.375</v>
      </c>
      <c r="E306">
        <v>1309.375</v>
      </c>
      <c r="F306">
        <v>0</v>
      </c>
      <c r="G306">
        <v>0</v>
      </c>
      <c r="H306">
        <v>0</v>
      </c>
      <c r="I306" t="s">
        <v>664</v>
      </c>
      <c r="J306">
        <v>2023</v>
      </c>
      <c r="K306">
        <v>49</v>
      </c>
      <c r="L306">
        <v>12</v>
      </c>
      <c r="M306">
        <v>41</v>
      </c>
      <c r="N306">
        <v>0</v>
      </c>
      <c r="O306">
        <v>0</v>
      </c>
      <c r="Q306">
        <v>0</v>
      </c>
      <c r="S306">
        <v>1409.375</v>
      </c>
      <c r="T306">
        <v>100</v>
      </c>
      <c r="U306">
        <v>0</v>
      </c>
      <c r="V306">
        <v>0</v>
      </c>
      <c r="W306" t="s">
        <v>723</v>
      </c>
    </row>
    <row r="307" spans="1:23">
      <c r="A307" t="s">
        <v>663</v>
      </c>
      <c r="B307" t="s">
        <v>687</v>
      </c>
      <c r="G307">
        <v>0</v>
      </c>
      <c r="I307" t="s">
        <v>664</v>
      </c>
      <c r="J307">
        <v>2023</v>
      </c>
      <c r="K307">
        <v>49</v>
      </c>
      <c r="L307">
        <v>12</v>
      </c>
      <c r="M307">
        <v>13</v>
      </c>
      <c r="N307">
        <v>0</v>
      </c>
      <c r="O307">
        <v>0</v>
      </c>
      <c r="T307">
        <v>100</v>
      </c>
      <c r="W307" t="s">
        <v>723</v>
      </c>
    </row>
    <row r="308" spans="1:23">
      <c r="A308" t="s">
        <v>663</v>
      </c>
      <c r="B308" t="s">
        <v>501</v>
      </c>
      <c r="C308">
        <v>30.208333333333332</v>
      </c>
      <c r="D308">
        <v>1450</v>
      </c>
      <c r="E308">
        <v>1516.6666666666667</v>
      </c>
      <c r="F308">
        <v>0</v>
      </c>
      <c r="G308">
        <v>0</v>
      </c>
      <c r="H308">
        <v>0</v>
      </c>
      <c r="I308" t="s">
        <v>664</v>
      </c>
      <c r="J308">
        <v>2023</v>
      </c>
      <c r="K308">
        <v>49</v>
      </c>
      <c r="L308">
        <v>12</v>
      </c>
      <c r="M308">
        <v>48</v>
      </c>
      <c r="N308">
        <v>0</v>
      </c>
      <c r="O308">
        <v>0</v>
      </c>
      <c r="Q308">
        <v>0</v>
      </c>
      <c r="R308">
        <v>167</v>
      </c>
      <c r="S308">
        <v>1616.6666666666667</v>
      </c>
      <c r="T308">
        <v>100</v>
      </c>
      <c r="U308">
        <v>0</v>
      </c>
      <c r="V308">
        <v>0</v>
      </c>
      <c r="W308" t="s">
        <v>730</v>
      </c>
    </row>
    <row r="309" spans="1:23">
      <c r="A309" t="s">
        <v>663</v>
      </c>
      <c r="B309" t="s">
        <v>511</v>
      </c>
      <c r="C309">
        <v>30.208333333333332</v>
      </c>
      <c r="D309">
        <v>0</v>
      </c>
      <c r="E309">
        <v>0</v>
      </c>
      <c r="F309">
        <v>0</v>
      </c>
      <c r="G309">
        <v>0</v>
      </c>
      <c r="H309">
        <v>0</v>
      </c>
      <c r="I309" t="s">
        <v>672</v>
      </c>
      <c r="J309">
        <v>2023</v>
      </c>
      <c r="K309">
        <v>49</v>
      </c>
      <c r="L309">
        <v>12</v>
      </c>
      <c r="M309">
        <v>0</v>
      </c>
      <c r="N309">
        <v>0</v>
      </c>
      <c r="O309">
        <v>0</v>
      </c>
      <c r="Q309">
        <v>0</v>
      </c>
      <c r="S309">
        <v>0</v>
      </c>
      <c r="U309">
        <v>0</v>
      </c>
      <c r="V309">
        <v>0</v>
      </c>
      <c r="W309" t="s">
        <v>667</v>
      </c>
    </row>
    <row r="310" spans="1:23">
      <c r="A310" t="s">
        <v>663</v>
      </c>
      <c r="B310" t="s">
        <v>389</v>
      </c>
      <c r="C310">
        <v>46.229166666666664</v>
      </c>
      <c r="D310">
        <v>2219</v>
      </c>
      <c r="E310">
        <v>2611.4583333333335</v>
      </c>
      <c r="F310">
        <v>92.458333333333329</v>
      </c>
      <c r="G310">
        <v>0</v>
      </c>
      <c r="H310">
        <v>200</v>
      </c>
      <c r="I310" t="s">
        <v>664</v>
      </c>
      <c r="J310">
        <v>2023</v>
      </c>
      <c r="K310">
        <v>49</v>
      </c>
      <c r="L310">
        <v>12</v>
      </c>
      <c r="M310">
        <v>48</v>
      </c>
      <c r="N310">
        <v>2</v>
      </c>
      <c r="O310">
        <v>0</v>
      </c>
      <c r="Q310">
        <v>0</v>
      </c>
      <c r="R310">
        <v>200</v>
      </c>
      <c r="S310">
        <v>2711.4583333333335</v>
      </c>
      <c r="T310">
        <v>100</v>
      </c>
      <c r="U310">
        <v>0</v>
      </c>
      <c r="W310" t="s">
        <v>731</v>
      </c>
    </row>
    <row r="311" spans="1:23">
      <c r="A311" t="s">
        <v>663</v>
      </c>
      <c r="B311" t="s">
        <v>517</v>
      </c>
      <c r="C311">
        <v>30.208333333333332</v>
      </c>
      <c r="D311">
        <v>1450</v>
      </c>
      <c r="E311">
        <v>1350</v>
      </c>
      <c r="F311">
        <v>0</v>
      </c>
      <c r="G311">
        <v>0</v>
      </c>
      <c r="H311">
        <v>0</v>
      </c>
      <c r="I311" t="s">
        <v>664</v>
      </c>
      <c r="J311">
        <v>2023</v>
      </c>
      <c r="K311">
        <v>49</v>
      </c>
      <c r="L311">
        <v>12</v>
      </c>
      <c r="M311">
        <v>48</v>
      </c>
      <c r="N311">
        <v>0</v>
      </c>
      <c r="O311">
        <v>0</v>
      </c>
      <c r="Q311">
        <v>0</v>
      </c>
      <c r="S311">
        <v>1450</v>
      </c>
      <c r="T311">
        <v>100</v>
      </c>
      <c r="U311">
        <v>0</v>
      </c>
      <c r="V311">
        <v>0</v>
      </c>
      <c r="W311" t="s">
        <v>723</v>
      </c>
    </row>
    <row r="312" spans="1:23">
      <c r="A312" t="s">
        <v>663</v>
      </c>
      <c r="B312" t="s">
        <v>519</v>
      </c>
      <c r="C312">
        <v>30.208333333333332</v>
      </c>
      <c r="D312">
        <v>996.875</v>
      </c>
      <c r="E312">
        <v>996.875</v>
      </c>
      <c r="F312">
        <v>0</v>
      </c>
      <c r="G312">
        <v>0</v>
      </c>
      <c r="H312">
        <v>0</v>
      </c>
      <c r="I312" t="s">
        <v>664</v>
      </c>
      <c r="J312">
        <v>2023</v>
      </c>
      <c r="K312">
        <v>49</v>
      </c>
      <c r="L312">
        <v>12</v>
      </c>
      <c r="M312">
        <v>33</v>
      </c>
      <c r="N312">
        <v>0</v>
      </c>
      <c r="O312">
        <v>0</v>
      </c>
      <c r="Q312">
        <v>0</v>
      </c>
      <c r="S312">
        <v>996.875</v>
      </c>
      <c r="U312">
        <v>0</v>
      </c>
      <c r="V312">
        <v>0</v>
      </c>
      <c r="W312" t="s">
        <v>667</v>
      </c>
    </row>
    <row r="313" spans="1:23">
      <c r="A313" t="s">
        <v>663</v>
      </c>
      <c r="B313" t="s">
        <v>387</v>
      </c>
      <c r="C313">
        <v>46.229166666666664</v>
      </c>
      <c r="D313">
        <v>1664.25</v>
      </c>
      <c r="E313">
        <v>1814.25</v>
      </c>
      <c r="F313">
        <v>0</v>
      </c>
      <c r="G313">
        <v>0</v>
      </c>
      <c r="H313">
        <v>150</v>
      </c>
      <c r="I313" t="s">
        <v>664</v>
      </c>
      <c r="J313">
        <v>2023</v>
      </c>
      <c r="K313">
        <v>49</v>
      </c>
      <c r="L313">
        <v>12</v>
      </c>
      <c r="M313">
        <v>36</v>
      </c>
      <c r="N313">
        <v>0</v>
      </c>
      <c r="O313">
        <v>0</v>
      </c>
      <c r="Q313">
        <v>0</v>
      </c>
      <c r="S313">
        <v>1814.25</v>
      </c>
      <c r="U313">
        <v>0</v>
      </c>
      <c r="V313">
        <v>0</v>
      </c>
      <c r="W313" t="s">
        <v>667</v>
      </c>
    </row>
    <row r="314" spans="1:23">
      <c r="A314" t="s">
        <v>663</v>
      </c>
      <c r="B314" t="s">
        <v>448</v>
      </c>
      <c r="C314">
        <v>22.291666666666668</v>
      </c>
      <c r="D314">
        <v>1070</v>
      </c>
      <c r="E314">
        <v>1070</v>
      </c>
      <c r="F314">
        <v>0</v>
      </c>
      <c r="G314">
        <v>200</v>
      </c>
      <c r="H314">
        <v>0</v>
      </c>
      <c r="I314" t="s">
        <v>664</v>
      </c>
      <c r="J314">
        <v>2023</v>
      </c>
      <c r="K314">
        <v>49</v>
      </c>
      <c r="L314">
        <v>12</v>
      </c>
      <c r="M314">
        <v>48</v>
      </c>
      <c r="N314">
        <v>0</v>
      </c>
      <c r="O314">
        <v>0</v>
      </c>
      <c r="Q314">
        <v>0</v>
      </c>
      <c r="S314">
        <v>1270</v>
      </c>
      <c r="U314">
        <v>0</v>
      </c>
      <c r="V314">
        <v>0</v>
      </c>
      <c r="W314" t="s">
        <v>667</v>
      </c>
    </row>
    <row r="315" spans="1:23">
      <c r="A315" t="s">
        <v>458</v>
      </c>
      <c r="B315" t="s">
        <v>499</v>
      </c>
      <c r="C315">
        <v>35.416666666666664</v>
      </c>
      <c r="D315">
        <v>1700</v>
      </c>
      <c r="E315">
        <v>1200</v>
      </c>
      <c r="F315">
        <v>0</v>
      </c>
      <c r="G315">
        <v>0</v>
      </c>
      <c r="H315">
        <v>0</v>
      </c>
      <c r="I315" t="s">
        <v>664</v>
      </c>
      <c r="J315">
        <v>2023</v>
      </c>
      <c r="K315">
        <v>49</v>
      </c>
      <c r="L315">
        <v>12</v>
      </c>
      <c r="M315">
        <v>48</v>
      </c>
      <c r="N315">
        <v>0</v>
      </c>
      <c r="O315">
        <v>0</v>
      </c>
      <c r="Q315">
        <v>0</v>
      </c>
      <c r="R315">
        <v>300</v>
      </c>
      <c r="S315">
        <v>2000</v>
      </c>
      <c r="T315">
        <v>800</v>
      </c>
      <c r="U315">
        <v>0</v>
      </c>
      <c r="V315">
        <v>0</v>
      </c>
      <c r="W315" t="s">
        <v>732</v>
      </c>
    </row>
    <row r="316" spans="1:23">
      <c r="A316" t="s">
        <v>393</v>
      </c>
      <c r="B316" t="s">
        <v>466</v>
      </c>
      <c r="C316">
        <v>68.75</v>
      </c>
      <c r="D316">
        <v>3300</v>
      </c>
      <c r="E316">
        <v>3200</v>
      </c>
      <c r="F316">
        <v>0</v>
      </c>
      <c r="G316">
        <v>0</v>
      </c>
      <c r="H316">
        <v>0</v>
      </c>
      <c r="I316" t="s">
        <v>664</v>
      </c>
      <c r="J316">
        <v>2023</v>
      </c>
      <c r="K316">
        <v>49</v>
      </c>
      <c r="L316">
        <v>12</v>
      </c>
      <c r="M316">
        <v>48</v>
      </c>
      <c r="N316">
        <v>0</v>
      </c>
      <c r="O316">
        <v>0</v>
      </c>
      <c r="Q316">
        <v>0</v>
      </c>
      <c r="S316">
        <v>3300</v>
      </c>
      <c r="T316">
        <v>100</v>
      </c>
      <c r="U316">
        <v>0</v>
      </c>
      <c r="V316">
        <v>0</v>
      </c>
      <c r="W316" t="s">
        <v>723</v>
      </c>
    </row>
    <row r="317" spans="1:23">
      <c r="A317" t="s">
        <v>663</v>
      </c>
      <c r="B317" t="s">
        <v>390</v>
      </c>
      <c r="C317">
        <v>65</v>
      </c>
      <c r="D317">
        <v>0</v>
      </c>
      <c r="E317">
        <v>0</v>
      </c>
      <c r="F317">
        <v>0</v>
      </c>
      <c r="H317">
        <v>0</v>
      </c>
      <c r="I317" t="s">
        <v>733</v>
      </c>
      <c r="J317">
        <v>2023</v>
      </c>
      <c r="K317">
        <v>50</v>
      </c>
      <c r="L317">
        <v>12</v>
      </c>
      <c r="M317">
        <v>0</v>
      </c>
      <c r="N317">
        <v>0</v>
      </c>
      <c r="O317">
        <v>0</v>
      </c>
      <c r="Q317">
        <v>0</v>
      </c>
      <c r="S317">
        <v>0</v>
      </c>
      <c r="U317">
        <v>0</v>
      </c>
      <c r="V317">
        <v>0</v>
      </c>
      <c r="W317" t="s">
        <v>667</v>
      </c>
    </row>
    <row r="318" spans="1:23">
      <c r="A318" t="s">
        <v>663</v>
      </c>
      <c r="B318" t="s">
        <v>486</v>
      </c>
      <c r="C318">
        <v>46.229166666666664</v>
      </c>
      <c r="D318">
        <v>0</v>
      </c>
      <c r="E318">
        <v>0</v>
      </c>
      <c r="F318">
        <v>0</v>
      </c>
      <c r="G318">
        <v>0</v>
      </c>
      <c r="H318">
        <v>0</v>
      </c>
      <c r="I318" t="s">
        <v>733</v>
      </c>
      <c r="J318">
        <v>2023</v>
      </c>
      <c r="K318">
        <v>50</v>
      </c>
      <c r="L318">
        <v>12</v>
      </c>
      <c r="M318">
        <v>0</v>
      </c>
      <c r="N318">
        <v>0</v>
      </c>
      <c r="O318">
        <v>0</v>
      </c>
      <c r="Q318">
        <v>0</v>
      </c>
      <c r="S318">
        <v>0</v>
      </c>
      <c r="U318">
        <v>0</v>
      </c>
      <c r="V318">
        <v>0</v>
      </c>
      <c r="W318" t="s">
        <v>667</v>
      </c>
    </row>
    <row r="319" spans="1:23">
      <c r="A319" t="s">
        <v>663</v>
      </c>
      <c r="B319" t="s">
        <v>493</v>
      </c>
      <c r="C319">
        <v>34.375</v>
      </c>
      <c r="D319">
        <v>0</v>
      </c>
      <c r="E319">
        <v>0</v>
      </c>
      <c r="F319">
        <v>0</v>
      </c>
      <c r="G319">
        <v>0</v>
      </c>
      <c r="H319">
        <v>0</v>
      </c>
      <c r="I319" t="s">
        <v>733</v>
      </c>
      <c r="J319">
        <v>2023</v>
      </c>
      <c r="K319">
        <v>50</v>
      </c>
      <c r="L319">
        <v>12</v>
      </c>
      <c r="M319">
        <v>0</v>
      </c>
      <c r="N319">
        <v>0</v>
      </c>
      <c r="O319">
        <v>0</v>
      </c>
      <c r="Q319">
        <v>0</v>
      </c>
      <c r="S319">
        <v>0</v>
      </c>
      <c r="U319">
        <v>0</v>
      </c>
      <c r="V319">
        <v>0</v>
      </c>
      <c r="W319" t="s">
        <v>667</v>
      </c>
    </row>
    <row r="320" spans="1:23">
      <c r="A320" t="s">
        <v>663</v>
      </c>
      <c r="B320" t="s">
        <v>687</v>
      </c>
      <c r="G320">
        <v>0</v>
      </c>
      <c r="I320" t="s">
        <v>733</v>
      </c>
      <c r="J320">
        <v>2023</v>
      </c>
      <c r="K320">
        <v>50</v>
      </c>
      <c r="L320">
        <v>12</v>
      </c>
      <c r="M320">
        <v>0</v>
      </c>
      <c r="N320">
        <v>0</v>
      </c>
      <c r="O320">
        <v>0</v>
      </c>
      <c r="W320" t="s">
        <v>667</v>
      </c>
    </row>
    <row r="321" spans="1:23">
      <c r="A321" t="s">
        <v>663</v>
      </c>
      <c r="B321" t="s">
        <v>501</v>
      </c>
      <c r="C321">
        <v>30.208333333333332</v>
      </c>
      <c r="D321">
        <v>0</v>
      </c>
      <c r="E321">
        <v>0</v>
      </c>
      <c r="F321">
        <v>0</v>
      </c>
      <c r="G321">
        <v>0</v>
      </c>
      <c r="H321">
        <v>0</v>
      </c>
      <c r="I321" t="s">
        <v>733</v>
      </c>
      <c r="J321">
        <v>2023</v>
      </c>
      <c r="K321">
        <v>50</v>
      </c>
      <c r="L321">
        <v>12</v>
      </c>
      <c r="M321">
        <v>0</v>
      </c>
      <c r="N321">
        <v>0</v>
      </c>
      <c r="O321">
        <v>0</v>
      </c>
      <c r="Q321">
        <v>0</v>
      </c>
      <c r="S321">
        <v>0</v>
      </c>
      <c r="U321">
        <v>0</v>
      </c>
      <c r="V321">
        <v>0</v>
      </c>
      <c r="W321" t="s">
        <v>667</v>
      </c>
    </row>
    <row r="322" spans="1:23">
      <c r="A322" t="s">
        <v>663</v>
      </c>
      <c r="B322" t="s">
        <v>389</v>
      </c>
      <c r="C322">
        <v>46.229166666666664</v>
      </c>
      <c r="D322">
        <v>0</v>
      </c>
      <c r="E322">
        <v>0</v>
      </c>
      <c r="F322">
        <v>0</v>
      </c>
      <c r="G322">
        <v>0</v>
      </c>
      <c r="H322">
        <v>0</v>
      </c>
      <c r="I322" t="s">
        <v>733</v>
      </c>
      <c r="J322">
        <v>2023</v>
      </c>
      <c r="K322">
        <v>50</v>
      </c>
      <c r="L322">
        <v>12</v>
      </c>
      <c r="M322">
        <v>0</v>
      </c>
      <c r="N322">
        <v>0</v>
      </c>
      <c r="O322">
        <v>0</v>
      </c>
      <c r="Q322">
        <v>0</v>
      </c>
      <c r="S322">
        <v>0</v>
      </c>
      <c r="U322">
        <v>0</v>
      </c>
      <c r="W322" t="s">
        <v>667</v>
      </c>
    </row>
    <row r="323" spans="1:23">
      <c r="A323" t="s">
        <v>663</v>
      </c>
      <c r="B323" t="s">
        <v>517</v>
      </c>
      <c r="C323">
        <v>30.208333333333332</v>
      </c>
      <c r="D323">
        <v>0</v>
      </c>
      <c r="E323">
        <v>0</v>
      </c>
      <c r="F323">
        <v>0</v>
      </c>
      <c r="G323">
        <v>0</v>
      </c>
      <c r="H323">
        <v>0</v>
      </c>
      <c r="I323" t="s">
        <v>733</v>
      </c>
      <c r="J323">
        <v>2023</v>
      </c>
      <c r="K323">
        <v>50</v>
      </c>
      <c r="L323">
        <v>12</v>
      </c>
      <c r="M323">
        <v>0</v>
      </c>
      <c r="N323">
        <v>0</v>
      </c>
      <c r="O323">
        <v>0</v>
      </c>
      <c r="Q323">
        <v>0</v>
      </c>
      <c r="S323">
        <v>0</v>
      </c>
      <c r="U323">
        <v>0</v>
      </c>
      <c r="V323">
        <v>0</v>
      </c>
      <c r="W323" t="s">
        <v>667</v>
      </c>
    </row>
    <row r="324" spans="1:23">
      <c r="A324" t="s">
        <v>663</v>
      </c>
      <c r="B324" t="s">
        <v>387</v>
      </c>
      <c r="C324">
        <v>46.229166666666664</v>
      </c>
      <c r="D324">
        <v>0</v>
      </c>
      <c r="E324">
        <v>0</v>
      </c>
      <c r="F324">
        <v>0</v>
      </c>
      <c r="G324">
        <v>0</v>
      </c>
      <c r="H324">
        <v>0</v>
      </c>
      <c r="I324" t="s">
        <v>733</v>
      </c>
      <c r="J324">
        <v>2023</v>
      </c>
      <c r="K324">
        <v>50</v>
      </c>
      <c r="L324">
        <v>12</v>
      </c>
      <c r="M324">
        <v>0</v>
      </c>
      <c r="N324">
        <v>0</v>
      </c>
      <c r="O324">
        <v>0</v>
      </c>
      <c r="Q324">
        <v>0</v>
      </c>
      <c r="S324">
        <v>0</v>
      </c>
      <c r="U324">
        <v>0</v>
      </c>
      <c r="V324">
        <v>0</v>
      </c>
      <c r="W324" t="s">
        <v>667</v>
      </c>
    </row>
    <row r="325" spans="1:23">
      <c r="A325" t="s">
        <v>663</v>
      </c>
      <c r="B325" t="s">
        <v>448</v>
      </c>
      <c r="C325">
        <v>22.291666666666668</v>
      </c>
      <c r="D325">
        <v>0</v>
      </c>
      <c r="E325">
        <v>0</v>
      </c>
      <c r="F325">
        <v>0</v>
      </c>
      <c r="H325">
        <v>0</v>
      </c>
      <c r="I325" t="s">
        <v>733</v>
      </c>
      <c r="J325">
        <v>2023</v>
      </c>
      <c r="K325">
        <v>50</v>
      </c>
      <c r="L325">
        <v>12</v>
      </c>
      <c r="M325">
        <v>0</v>
      </c>
      <c r="N325">
        <v>0</v>
      </c>
      <c r="O325">
        <v>0</v>
      </c>
      <c r="Q325">
        <v>0</v>
      </c>
      <c r="S325">
        <v>0</v>
      </c>
      <c r="U325">
        <v>0</v>
      </c>
      <c r="V325">
        <v>0</v>
      </c>
      <c r="W325" t="s">
        <v>667</v>
      </c>
    </row>
    <row r="326" spans="1:23">
      <c r="A326" t="s">
        <v>458</v>
      </c>
      <c r="B326" t="s">
        <v>499</v>
      </c>
      <c r="C326">
        <v>35.416666666666664</v>
      </c>
      <c r="D326">
        <v>0</v>
      </c>
      <c r="E326">
        <v>0</v>
      </c>
      <c r="F326">
        <v>0</v>
      </c>
      <c r="G326">
        <v>0</v>
      </c>
      <c r="H326">
        <v>0</v>
      </c>
      <c r="I326" t="s">
        <v>733</v>
      </c>
      <c r="J326">
        <v>2023</v>
      </c>
      <c r="K326">
        <v>50</v>
      </c>
      <c r="L326">
        <v>12</v>
      </c>
      <c r="M326">
        <v>0</v>
      </c>
      <c r="N326">
        <v>0</v>
      </c>
      <c r="O326">
        <v>0</v>
      </c>
      <c r="Q326">
        <v>0</v>
      </c>
      <c r="S326">
        <v>0</v>
      </c>
      <c r="U326">
        <v>0</v>
      </c>
      <c r="V326">
        <v>0</v>
      </c>
      <c r="W326" t="s">
        <v>667</v>
      </c>
    </row>
    <row r="327" spans="1:23">
      <c r="A327" t="s">
        <v>393</v>
      </c>
      <c r="B327" t="s">
        <v>466</v>
      </c>
      <c r="C327">
        <v>68.75</v>
      </c>
      <c r="D327">
        <v>0</v>
      </c>
      <c r="E327">
        <v>0</v>
      </c>
      <c r="F327">
        <v>0</v>
      </c>
      <c r="G327">
        <v>0</v>
      </c>
      <c r="H327">
        <v>0</v>
      </c>
      <c r="I327" t="s">
        <v>733</v>
      </c>
      <c r="J327">
        <v>2023</v>
      </c>
      <c r="K327">
        <v>50</v>
      </c>
      <c r="L327">
        <v>12</v>
      </c>
      <c r="M327">
        <v>0</v>
      </c>
      <c r="N327">
        <v>0</v>
      </c>
      <c r="O327">
        <v>0</v>
      </c>
      <c r="Q327">
        <v>0</v>
      </c>
      <c r="S327">
        <v>0</v>
      </c>
      <c r="U327">
        <v>0</v>
      </c>
      <c r="V327">
        <v>0</v>
      </c>
      <c r="W327" t="s">
        <v>667</v>
      </c>
    </row>
    <row r="328" spans="1:23">
      <c r="A328" t="s">
        <v>663</v>
      </c>
      <c r="B328" t="s">
        <v>519</v>
      </c>
      <c r="C328">
        <v>30.208333333333332</v>
      </c>
      <c r="D328">
        <v>0</v>
      </c>
      <c r="E328">
        <v>0</v>
      </c>
      <c r="F328">
        <v>0</v>
      </c>
      <c r="G328">
        <v>0</v>
      </c>
      <c r="H328">
        <v>0</v>
      </c>
      <c r="I328" t="s">
        <v>672</v>
      </c>
      <c r="J328">
        <v>2023</v>
      </c>
      <c r="K328">
        <v>50</v>
      </c>
      <c r="L328">
        <v>12</v>
      </c>
      <c r="M328">
        <v>0</v>
      </c>
      <c r="N328">
        <v>0</v>
      </c>
      <c r="O328">
        <v>0</v>
      </c>
      <c r="Q328">
        <v>0</v>
      </c>
      <c r="S328">
        <v>0</v>
      </c>
      <c r="U328">
        <v>0</v>
      </c>
      <c r="V328">
        <v>0</v>
      </c>
      <c r="W328" t="s">
        <v>667</v>
      </c>
    </row>
    <row r="329" spans="1:23">
      <c r="A329" t="s">
        <v>663</v>
      </c>
      <c r="B329" t="s">
        <v>390</v>
      </c>
      <c r="C329">
        <v>65</v>
      </c>
      <c r="D329">
        <v>3120</v>
      </c>
      <c r="E329">
        <v>3650</v>
      </c>
      <c r="F329">
        <v>130</v>
      </c>
      <c r="G329">
        <v>400</v>
      </c>
      <c r="H329">
        <v>0</v>
      </c>
      <c r="I329" t="s">
        <v>664</v>
      </c>
      <c r="J329">
        <v>2023</v>
      </c>
      <c r="K329">
        <v>50</v>
      </c>
      <c r="L329">
        <v>12</v>
      </c>
      <c r="M329">
        <v>48</v>
      </c>
      <c r="N329">
        <v>2</v>
      </c>
      <c r="O329">
        <v>0</v>
      </c>
      <c r="Q329">
        <v>0</v>
      </c>
      <c r="R329">
        <v>400</v>
      </c>
      <c r="S329">
        <v>4050</v>
      </c>
      <c r="U329">
        <v>0</v>
      </c>
      <c r="V329">
        <v>0</v>
      </c>
      <c r="W329" t="s">
        <v>734</v>
      </c>
    </row>
    <row r="330" spans="1:23">
      <c r="A330" t="s">
        <v>663</v>
      </c>
      <c r="B330" t="s">
        <v>486</v>
      </c>
      <c r="C330">
        <v>46.229166666666664</v>
      </c>
      <c r="D330">
        <v>2219</v>
      </c>
      <c r="E330">
        <v>3407.1458333333335</v>
      </c>
      <c r="F330">
        <v>231.14583333333331</v>
      </c>
      <c r="G330">
        <v>0</v>
      </c>
      <c r="H330">
        <v>0</v>
      </c>
      <c r="I330" t="s">
        <v>664</v>
      </c>
      <c r="J330">
        <v>2023</v>
      </c>
      <c r="K330">
        <v>50</v>
      </c>
      <c r="L330">
        <v>12</v>
      </c>
      <c r="M330">
        <v>48</v>
      </c>
      <c r="N330">
        <v>5</v>
      </c>
      <c r="O330">
        <v>0</v>
      </c>
      <c r="Q330">
        <v>0</v>
      </c>
      <c r="R330">
        <v>957</v>
      </c>
      <c r="S330">
        <v>3407.1458333333335</v>
      </c>
      <c r="U330">
        <v>0</v>
      </c>
      <c r="V330">
        <v>0</v>
      </c>
      <c r="W330" t="s">
        <v>734</v>
      </c>
    </row>
    <row r="331" spans="1:23">
      <c r="A331" t="s">
        <v>663</v>
      </c>
      <c r="B331" t="s">
        <v>493</v>
      </c>
      <c r="C331">
        <v>34.375</v>
      </c>
      <c r="D331">
        <v>1650</v>
      </c>
      <c r="E331">
        <v>2500</v>
      </c>
      <c r="F331">
        <v>0</v>
      </c>
      <c r="G331">
        <v>0</v>
      </c>
      <c r="H331">
        <v>0</v>
      </c>
      <c r="I331" t="s">
        <v>664</v>
      </c>
      <c r="J331">
        <v>2023</v>
      </c>
      <c r="K331">
        <v>50</v>
      </c>
      <c r="L331">
        <v>12</v>
      </c>
      <c r="M331">
        <v>48</v>
      </c>
      <c r="N331">
        <v>0</v>
      </c>
      <c r="O331">
        <v>0</v>
      </c>
      <c r="Q331">
        <v>0</v>
      </c>
      <c r="R331">
        <v>850</v>
      </c>
      <c r="S331">
        <v>2500</v>
      </c>
      <c r="U331">
        <v>0</v>
      </c>
      <c r="V331">
        <v>0</v>
      </c>
      <c r="W331" t="s">
        <v>735</v>
      </c>
    </row>
    <row r="332" spans="1:23">
      <c r="A332" t="s">
        <v>663</v>
      </c>
      <c r="B332" t="s">
        <v>687</v>
      </c>
      <c r="G332">
        <v>0</v>
      </c>
      <c r="I332" t="s">
        <v>664</v>
      </c>
      <c r="J332">
        <v>2023</v>
      </c>
      <c r="K332">
        <v>50</v>
      </c>
      <c r="L332">
        <v>12</v>
      </c>
      <c r="M332">
        <v>48</v>
      </c>
      <c r="N332">
        <v>0</v>
      </c>
      <c r="O332">
        <v>0</v>
      </c>
      <c r="W332" t="s">
        <v>667</v>
      </c>
    </row>
    <row r="333" spans="1:23">
      <c r="A333" t="s">
        <v>663</v>
      </c>
      <c r="B333" t="s">
        <v>501</v>
      </c>
      <c r="C333">
        <v>30.208333333333332</v>
      </c>
      <c r="D333">
        <v>1450</v>
      </c>
      <c r="E333">
        <v>1350</v>
      </c>
      <c r="F333">
        <v>0</v>
      </c>
      <c r="G333">
        <v>0</v>
      </c>
      <c r="H333">
        <v>0</v>
      </c>
      <c r="I333" t="s">
        <v>664</v>
      </c>
      <c r="J333">
        <v>2023</v>
      </c>
      <c r="K333">
        <v>50</v>
      </c>
      <c r="L333">
        <v>12</v>
      </c>
      <c r="M333">
        <v>48</v>
      </c>
      <c r="N333">
        <v>0</v>
      </c>
      <c r="O333">
        <v>0</v>
      </c>
      <c r="Q333">
        <v>0</v>
      </c>
      <c r="S333">
        <v>1450</v>
      </c>
      <c r="T333">
        <v>100</v>
      </c>
      <c r="U333">
        <v>0</v>
      </c>
      <c r="V333">
        <v>0</v>
      </c>
      <c r="W333" t="s">
        <v>723</v>
      </c>
    </row>
    <row r="334" spans="1:23">
      <c r="A334" t="s">
        <v>663</v>
      </c>
      <c r="B334" t="s">
        <v>389</v>
      </c>
      <c r="C334">
        <v>46.229166666666664</v>
      </c>
      <c r="D334">
        <v>2219</v>
      </c>
      <c r="E334">
        <v>2619</v>
      </c>
      <c r="F334">
        <v>0</v>
      </c>
      <c r="G334">
        <v>0</v>
      </c>
      <c r="H334">
        <v>200</v>
      </c>
      <c r="I334" t="s">
        <v>664</v>
      </c>
      <c r="J334">
        <v>2023</v>
      </c>
      <c r="K334">
        <v>50</v>
      </c>
      <c r="L334">
        <v>12</v>
      </c>
      <c r="M334">
        <v>48</v>
      </c>
      <c r="N334">
        <v>0</v>
      </c>
      <c r="O334">
        <v>0</v>
      </c>
      <c r="Q334">
        <v>0</v>
      </c>
      <c r="R334">
        <v>200</v>
      </c>
      <c r="S334">
        <v>2619</v>
      </c>
      <c r="U334">
        <v>0</v>
      </c>
      <c r="W334" t="s">
        <v>736</v>
      </c>
    </row>
    <row r="335" spans="1:23">
      <c r="A335" t="s">
        <v>663</v>
      </c>
      <c r="B335" t="s">
        <v>517</v>
      </c>
      <c r="C335">
        <v>30.208333333333332</v>
      </c>
      <c r="D335">
        <v>1450</v>
      </c>
      <c r="E335">
        <v>1850</v>
      </c>
      <c r="F335">
        <v>0</v>
      </c>
      <c r="G335">
        <v>150</v>
      </c>
      <c r="H335">
        <v>0</v>
      </c>
      <c r="I335" t="s">
        <v>664</v>
      </c>
      <c r="J335">
        <v>2023</v>
      </c>
      <c r="K335">
        <v>50</v>
      </c>
      <c r="L335">
        <v>12</v>
      </c>
      <c r="M335">
        <v>48</v>
      </c>
      <c r="N335">
        <v>0</v>
      </c>
      <c r="O335">
        <v>0</v>
      </c>
      <c r="Q335">
        <v>0</v>
      </c>
      <c r="R335">
        <v>500</v>
      </c>
      <c r="S335">
        <v>2100</v>
      </c>
      <c r="T335">
        <v>100</v>
      </c>
      <c r="U335">
        <v>0</v>
      </c>
      <c r="V335">
        <v>0</v>
      </c>
      <c r="W335" t="s">
        <v>737</v>
      </c>
    </row>
    <row r="336" spans="1:23">
      <c r="A336" t="s">
        <v>663</v>
      </c>
      <c r="B336" t="s">
        <v>387</v>
      </c>
      <c r="C336">
        <v>46.229166666666664</v>
      </c>
      <c r="D336">
        <v>2219</v>
      </c>
      <c r="E336">
        <v>2719</v>
      </c>
      <c r="F336">
        <v>0</v>
      </c>
      <c r="G336">
        <v>0</v>
      </c>
      <c r="H336">
        <v>200</v>
      </c>
      <c r="I336" t="s">
        <v>664</v>
      </c>
      <c r="J336">
        <v>2023</v>
      </c>
      <c r="K336">
        <v>50</v>
      </c>
      <c r="L336">
        <v>12</v>
      </c>
      <c r="M336">
        <v>48</v>
      </c>
      <c r="N336">
        <v>0</v>
      </c>
      <c r="O336">
        <v>0</v>
      </c>
      <c r="Q336">
        <v>0</v>
      </c>
      <c r="R336">
        <v>300</v>
      </c>
      <c r="S336">
        <v>2719</v>
      </c>
      <c r="U336">
        <v>0</v>
      </c>
      <c r="V336">
        <v>0</v>
      </c>
      <c r="W336" t="s">
        <v>738</v>
      </c>
    </row>
    <row r="337" spans="1:23">
      <c r="A337" t="s">
        <v>663</v>
      </c>
      <c r="B337" t="s">
        <v>521</v>
      </c>
      <c r="C337">
        <v>30.208333333333332</v>
      </c>
      <c r="D337">
        <v>725</v>
      </c>
      <c r="E337">
        <v>725</v>
      </c>
      <c r="F337">
        <v>0</v>
      </c>
      <c r="G337">
        <v>0</v>
      </c>
      <c r="H337">
        <v>0</v>
      </c>
      <c r="I337" t="s">
        <v>664</v>
      </c>
      <c r="J337">
        <v>2023</v>
      </c>
      <c r="K337">
        <v>50</v>
      </c>
      <c r="L337">
        <v>12</v>
      </c>
      <c r="M337">
        <v>24</v>
      </c>
      <c r="N337">
        <v>0</v>
      </c>
      <c r="O337">
        <v>0</v>
      </c>
      <c r="Q337">
        <v>0</v>
      </c>
      <c r="S337">
        <v>725</v>
      </c>
      <c r="U337">
        <v>0</v>
      </c>
      <c r="V337">
        <v>0</v>
      </c>
      <c r="W337" t="s">
        <v>667</v>
      </c>
    </row>
    <row r="338" spans="1:23">
      <c r="A338" t="s">
        <v>663</v>
      </c>
      <c r="B338" t="s">
        <v>448</v>
      </c>
      <c r="C338">
        <v>22.291666666666668</v>
      </c>
      <c r="D338">
        <v>1070</v>
      </c>
      <c r="E338">
        <v>1070</v>
      </c>
      <c r="F338">
        <v>0</v>
      </c>
      <c r="G338">
        <v>200</v>
      </c>
      <c r="H338">
        <v>0</v>
      </c>
      <c r="I338" t="s">
        <v>664</v>
      </c>
      <c r="J338">
        <v>2023</v>
      </c>
      <c r="K338">
        <v>50</v>
      </c>
      <c r="L338">
        <v>12</v>
      </c>
      <c r="M338">
        <v>48</v>
      </c>
      <c r="N338">
        <v>0</v>
      </c>
      <c r="O338">
        <v>0</v>
      </c>
      <c r="Q338">
        <v>0</v>
      </c>
      <c r="S338">
        <v>1270</v>
      </c>
      <c r="U338">
        <v>0</v>
      </c>
      <c r="V338">
        <v>0</v>
      </c>
      <c r="W338" t="s">
        <v>667</v>
      </c>
    </row>
    <row r="339" spans="1:23">
      <c r="A339" t="s">
        <v>458</v>
      </c>
      <c r="B339" t="s">
        <v>499</v>
      </c>
      <c r="C339">
        <v>35.416666666666664</v>
      </c>
      <c r="D339">
        <v>1700</v>
      </c>
      <c r="E339">
        <v>1000</v>
      </c>
      <c r="F339">
        <v>0</v>
      </c>
      <c r="G339">
        <v>0</v>
      </c>
      <c r="H339">
        <v>0</v>
      </c>
      <c r="I339" t="s">
        <v>664</v>
      </c>
      <c r="J339">
        <v>2023</v>
      </c>
      <c r="K339">
        <v>50</v>
      </c>
      <c r="L339">
        <v>12</v>
      </c>
      <c r="M339">
        <v>48</v>
      </c>
      <c r="N339">
        <v>0</v>
      </c>
      <c r="O339">
        <v>0</v>
      </c>
      <c r="Q339">
        <v>0</v>
      </c>
      <c r="S339">
        <v>1700</v>
      </c>
      <c r="T339">
        <v>700</v>
      </c>
      <c r="U339">
        <v>0</v>
      </c>
      <c r="V339">
        <v>0</v>
      </c>
      <c r="W339" t="s">
        <v>739</v>
      </c>
    </row>
    <row r="340" spans="1:23">
      <c r="A340" t="s">
        <v>393</v>
      </c>
      <c r="B340" t="s">
        <v>466</v>
      </c>
      <c r="C340">
        <v>68.75</v>
      </c>
      <c r="D340">
        <v>3300</v>
      </c>
      <c r="E340">
        <v>3300</v>
      </c>
      <c r="F340">
        <v>0</v>
      </c>
      <c r="G340">
        <v>0</v>
      </c>
      <c r="H340">
        <v>0</v>
      </c>
      <c r="I340" t="s">
        <v>664</v>
      </c>
      <c r="J340">
        <v>2023</v>
      </c>
      <c r="K340">
        <v>50</v>
      </c>
      <c r="L340">
        <v>12</v>
      </c>
      <c r="M340">
        <v>48</v>
      </c>
      <c r="N340">
        <v>0</v>
      </c>
      <c r="O340">
        <v>0</v>
      </c>
      <c r="Q340">
        <v>0</v>
      </c>
      <c r="S340">
        <v>3300</v>
      </c>
      <c r="U340">
        <v>0</v>
      </c>
      <c r="V340">
        <v>0</v>
      </c>
      <c r="W340" t="s">
        <v>667</v>
      </c>
    </row>
    <row r="341" spans="1:23">
      <c r="A341" t="s">
        <v>663</v>
      </c>
      <c r="B341" t="s">
        <v>390</v>
      </c>
      <c r="C341">
        <v>65</v>
      </c>
      <c r="D341">
        <v>3120</v>
      </c>
      <c r="E341">
        <v>3782.5</v>
      </c>
      <c r="F341">
        <v>422.5</v>
      </c>
      <c r="G341">
        <v>400</v>
      </c>
      <c r="H341">
        <v>0</v>
      </c>
      <c r="I341" t="s">
        <v>664</v>
      </c>
      <c r="J341">
        <v>2023</v>
      </c>
      <c r="K341">
        <v>51</v>
      </c>
      <c r="L341">
        <v>12</v>
      </c>
      <c r="M341">
        <v>48</v>
      </c>
      <c r="N341">
        <v>6.5</v>
      </c>
      <c r="O341">
        <v>0</v>
      </c>
      <c r="Q341">
        <v>0</v>
      </c>
      <c r="R341">
        <v>240</v>
      </c>
      <c r="S341">
        <v>4182.5</v>
      </c>
      <c r="U341">
        <v>0</v>
      </c>
      <c r="V341">
        <v>0</v>
      </c>
      <c r="W341" t="s">
        <v>740</v>
      </c>
    </row>
    <row r="342" spans="1:23">
      <c r="A342" t="s">
        <v>663</v>
      </c>
      <c r="B342" t="s">
        <v>486</v>
      </c>
      <c r="C342">
        <v>46.229166666666664</v>
      </c>
      <c r="D342">
        <v>2219</v>
      </c>
      <c r="E342">
        <v>1779</v>
      </c>
      <c r="F342">
        <v>0</v>
      </c>
      <c r="G342">
        <v>0</v>
      </c>
      <c r="H342">
        <v>0</v>
      </c>
      <c r="I342" t="s">
        <v>664</v>
      </c>
      <c r="J342">
        <v>2023</v>
      </c>
      <c r="K342">
        <v>51</v>
      </c>
      <c r="L342">
        <v>12</v>
      </c>
      <c r="M342">
        <v>48</v>
      </c>
      <c r="N342">
        <v>0</v>
      </c>
      <c r="O342">
        <v>0</v>
      </c>
      <c r="Q342">
        <v>0</v>
      </c>
      <c r="R342">
        <v>60</v>
      </c>
      <c r="S342">
        <v>2279</v>
      </c>
      <c r="T342">
        <v>500</v>
      </c>
      <c r="U342">
        <v>0</v>
      </c>
      <c r="V342">
        <v>0</v>
      </c>
      <c r="W342" t="s">
        <v>741</v>
      </c>
    </row>
    <row r="343" spans="1:23">
      <c r="A343" t="s">
        <v>663</v>
      </c>
      <c r="B343" t="s">
        <v>493</v>
      </c>
      <c r="C343">
        <v>34.375</v>
      </c>
      <c r="D343">
        <v>1650</v>
      </c>
      <c r="E343">
        <v>1910</v>
      </c>
      <c r="F343">
        <v>0</v>
      </c>
      <c r="G343">
        <v>0</v>
      </c>
      <c r="H343">
        <v>0</v>
      </c>
      <c r="I343" t="s">
        <v>664</v>
      </c>
      <c r="J343">
        <v>2023</v>
      </c>
      <c r="K343">
        <v>51</v>
      </c>
      <c r="L343">
        <v>12</v>
      </c>
      <c r="M343">
        <v>48</v>
      </c>
      <c r="N343">
        <v>0</v>
      </c>
      <c r="O343">
        <v>0</v>
      </c>
      <c r="Q343">
        <v>0</v>
      </c>
      <c r="R343">
        <v>260</v>
      </c>
      <c r="S343">
        <v>1910</v>
      </c>
      <c r="U343">
        <v>0</v>
      </c>
      <c r="V343">
        <v>0</v>
      </c>
      <c r="W343" t="s">
        <v>742</v>
      </c>
    </row>
    <row r="344" spans="1:23">
      <c r="A344" t="s">
        <v>663</v>
      </c>
      <c r="B344" t="s">
        <v>687</v>
      </c>
      <c r="G344">
        <v>0</v>
      </c>
      <c r="I344" t="s">
        <v>664</v>
      </c>
      <c r="J344">
        <v>2023</v>
      </c>
      <c r="K344">
        <v>51</v>
      </c>
      <c r="L344">
        <v>12</v>
      </c>
      <c r="M344">
        <v>48</v>
      </c>
      <c r="N344">
        <v>0</v>
      </c>
      <c r="O344">
        <v>0</v>
      </c>
      <c r="R344">
        <v>260</v>
      </c>
      <c r="W344" t="s">
        <v>742</v>
      </c>
    </row>
    <row r="345" spans="1:23">
      <c r="A345" t="s">
        <v>663</v>
      </c>
      <c r="B345" t="s">
        <v>501</v>
      </c>
      <c r="C345">
        <v>30.208333333333332</v>
      </c>
      <c r="D345">
        <v>1450</v>
      </c>
      <c r="E345">
        <v>1665.1041666666667</v>
      </c>
      <c r="F345">
        <v>15.104166666666666</v>
      </c>
      <c r="G345">
        <v>0</v>
      </c>
      <c r="H345">
        <v>0</v>
      </c>
      <c r="I345" t="s">
        <v>664</v>
      </c>
      <c r="J345">
        <v>2023</v>
      </c>
      <c r="K345">
        <v>51</v>
      </c>
      <c r="L345">
        <v>12</v>
      </c>
      <c r="M345">
        <v>48</v>
      </c>
      <c r="N345">
        <v>0.5</v>
      </c>
      <c r="O345">
        <v>0</v>
      </c>
      <c r="Q345">
        <v>0</v>
      </c>
      <c r="R345">
        <v>200</v>
      </c>
      <c r="S345">
        <v>1665.1041666666667</v>
      </c>
      <c r="U345">
        <v>0</v>
      </c>
      <c r="V345">
        <v>0</v>
      </c>
      <c r="W345" t="s">
        <v>743</v>
      </c>
    </row>
    <row r="346" spans="1:23">
      <c r="A346" t="s">
        <v>663</v>
      </c>
      <c r="B346" t="s">
        <v>389</v>
      </c>
      <c r="C346">
        <v>46.229166666666664</v>
      </c>
      <c r="D346">
        <v>2219</v>
      </c>
      <c r="E346">
        <v>3210.1458333333335</v>
      </c>
      <c r="F346">
        <v>231.14583333333331</v>
      </c>
      <c r="G346">
        <v>150</v>
      </c>
      <c r="H346">
        <v>200</v>
      </c>
      <c r="I346" t="s">
        <v>664</v>
      </c>
      <c r="J346">
        <v>2023</v>
      </c>
      <c r="K346">
        <v>51</v>
      </c>
      <c r="L346">
        <v>12</v>
      </c>
      <c r="M346">
        <v>48</v>
      </c>
      <c r="N346">
        <v>5</v>
      </c>
      <c r="O346">
        <v>0</v>
      </c>
      <c r="Q346">
        <v>0</v>
      </c>
      <c r="R346">
        <v>560</v>
      </c>
      <c r="S346">
        <v>3360.1458333333335</v>
      </c>
      <c r="U346">
        <v>0</v>
      </c>
      <c r="W346" t="s">
        <v>744</v>
      </c>
    </row>
    <row r="347" spans="1:23">
      <c r="A347" t="s">
        <v>663</v>
      </c>
      <c r="B347" t="s">
        <v>387</v>
      </c>
      <c r="C347">
        <v>46.229166666666664</v>
      </c>
      <c r="D347">
        <v>2219</v>
      </c>
      <c r="E347">
        <v>3002.1145833333335</v>
      </c>
      <c r="F347">
        <v>23.114583333333332</v>
      </c>
      <c r="G347">
        <v>150</v>
      </c>
      <c r="H347">
        <v>200</v>
      </c>
      <c r="I347" t="s">
        <v>664</v>
      </c>
      <c r="J347">
        <v>2023</v>
      </c>
      <c r="K347">
        <v>51</v>
      </c>
      <c r="L347">
        <v>12</v>
      </c>
      <c r="M347">
        <v>48</v>
      </c>
      <c r="N347">
        <v>0.5</v>
      </c>
      <c r="O347">
        <v>0</v>
      </c>
      <c r="Q347">
        <v>0</v>
      </c>
      <c r="R347">
        <v>560</v>
      </c>
      <c r="S347">
        <v>3152.1145833333335</v>
      </c>
      <c r="U347">
        <v>0</v>
      </c>
      <c r="V347">
        <v>0</v>
      </c>
      <c r="W347" t="s">
        <v>745</v>
      </c>
    </row>
    <row r="348" spans="1:23">
      <c r="A348" t="s">
        <v>663</v>
      </c>
      <c r="B348" t="s">
        <v>521</v>
      </c>
      <c r="C348">
        <v>30.208333333333332</v>
      </c>
      <c r="D348">
        <v>1450</v>
      </c>
      <c r="E348">
        <v>1595.3115</v>
      </c>
      <c r="F348">
        <v>45.3125</v>
      </c>
      <c r="G348">
        <v>0</v>
      </c>
      <c r="H348">
        <v>0</v>
      </c>
      <c r="I348" t="s">
        <v>664</v>
      </c>
      <c r="J348">
        <v>2023</v>
      </c>
      <c r="K348">
        <v>51</v>
      </c>
      <c r="L348">
        <v>12</v>
      </c>
      <c r="M348">
        <v>48</v>
      </c>
      <c r="N348">
        <v>1.5</v>
      </c>
      <c r="O348">
        <v>0</v>
      </c>
      <c r="Q348">
        <v>0</v>
      </c>
      <c r="R348">
        <v>100</v>
      </c>
      <c r="S348">
        <v>1595.3115</v>
      </c>
      <c r="U348">
        <v>0</v>
      </c>
      <c r="V348">
        <v>0</v>
      </c>
      <c r="W348" t="s">
        <v>746</v>
      </c>
    </row>
    <row r="349" spans="1:23">
      <c r="A349" t="s">
        <v>663</v>
      </c>
      <c r="B349" t="s">
        <v>448</v>
      </c>
      <c r="C349">
        <v>22.291666666666668</v>
      </c>
      <c r="D349">
        <v>1070</v>
      </c>
      <c r="E349">
        <v>1070</v>
      </c>
      <c r="F349">
        <v>0</v>
      </c>
      <c r="G349">
        <v>200</v>
      </c>
      <c r="H349">
        <v>0</v>
      </c>
      <c r="I349" t="s">
        <v>664</v>
      </c>
      <c r="J349">
        <v>2023</v>
      </c>
      <c r="K349">
        <v>51</v>
      </c>
      <c r="L349">
        <v>12</v>
      </c>
      <c r="M349">
        <v>48</v>
      </c>
      <c r="N349">
        <v>0</v>
      </c>
      <c r="O349">
        <v>0</v>
      </c>
      <c r="Q349">
        <v>0</v>
      </c>
      <c r="S349">
        <v>1270</v>
      </c>
      <c r="U349">
        <v>0</v>
      </c>
      <c r="V349">
        <v>0</v>
      </c>
      <c r="W349" t="s">
        <v>667</v>
      </c>
    </row>
    <row r="350" spans="1:23">
      <c r="A350" t="s">
        <v>458</v>
      </c>
      <c r="B350" t="s">
        <v>499</v>
      </c>
      <c r="C350">
        <v>35.416666666666664</v>
      </c>
      <c r="D350">
        <v>1700</v>
      </c>
      <c r="E350">
        <v>1000</v>
      </c>
      <c r="F350">
        <v>0</v>
      </c>
      <c r="G350">
        <v>0</v>
      </c>
      <c r="H350">
        <v>0</v>
      </c>
      <c r="I350" t="s">
        <v>664</v>
      </c>
      <c r="J350">
        <v>2023</v>
      </c>
      <c r="K350">
        <v>51</v>
      </c>
      <c r="L350">
        <v>12</v>
      </c>
      <c r="M350">
        <v>48</v>
      </c>
      <c r="N350">
        <v>0</v>
      </c>
      <c r="O350">
        <v>0</v>
      </c>
      <c r="Q350">
        <v>0</v>
      </c>
      <c r="S350">
        <v>1700</v>
      </c>
      <c r="T350">
        <v>700</v>
      </c>
      <c r="U350">
        <v>0</v>
      </c>
      <c r="V350">
        <v>0</v>
      </c>
      <c r="W350" t="s">
        <v>667</v>
      </c>
    </row>
    <row r="351" spans="1:23">
      <c r="A351" t="s">
        <v>393</v>
      </c>
      <c r="B351" t="s">
        <v>466</v>
      </c>
      <c r="C351">
        <v>68.75</v>
      </c>
      <c r="D351">
        <v>3300</v>
      </c>
      <c r="E351">
        <v>3300</v>
      </c>
      <c r="F351">
        <v>0</v>
      </c>
      <c r="G351">
        <v>0</v>
      </c>
      <c r="H351">
        <v>0</v>
      </c>
      <c r="I351" t="s">
        <v>664</v>
      </c>
      <c r="J351">
        <v>2023</v>
      </c>
      <c r="K351">
        <v>51</v>
      </c>
      <c r="L351">
        <v>12</v>
      </c>
      <c r="M351">
        <v>48</v>
      </c>
      <c r="N351">
        <v>0</v>
      </c>
      <c r="O351">
        <v>0</v>
      </c>
      <c r="Q351">
        <v>0</v>
      </c>
      <c r="S351">
        <v>3300</v>
      </c>
      <c r="U351">
        <v>0</v>
      </c>
      <c r="V351">
        <v>0</v>
      </c>
      <c r="W351" t="s">
        <v>667</v>
      </c>
    </row>
    <row r="352" spans="1:23">
      <c r="A352" t="s">
        <v>663</v>
      </c>
      <c r="B352" t="s">
        <v>390</v>
      </c>
      <c r="C352">
        <v>65</v>
      </c>
      <c r="D352">
        <v>3120</v>
      </c>
      <c r="E352">
        <v>3635</v>
      </c>
      <c r="F352">
        <v>455</v>
      </c>
      <c r="G352">
        <v>400</v>
      </c>
      <c r="H352">
        <v>0</v>
      </c>
      <c r="I352" t="s">
        <v>664</v>
      </c>
      <c r="J352">
        <v>2023</v>
      </c>
      <c r="K352">
        <v>52</v>
      </c>
      <c r="L352">
        <v>12</v>
      </c>
      <c r="M352">
        <v>48</v>
      </c>
      <c r="N352">
        <v>7</v>
      </c>
      <c r="O352">
        <v>0</v>
      </c>
      <c r="Q352">
        <v>0</v>
      </c>
      <c r="R352">
        <v>60</v>
      </c>
      <c r="S352">
        <v>4035</v>
      </c>
      <c r="U352">
        <v>0</v>
      </c>
      <c r="V352">
        <v>0</v>
      </c>
      <c r="W352" t="s">
        <v>747</v>
      </c>
    </row>
    <row r="353" spans="1:23">
      <c r="A353" t="s">
        <v>663</v>
      </c>
      <c r="B353" t="s">
        <v>486</v>
      </c>
      <c r="C353">
        <v>46.229166666666664</v>
      </c>
      <c r="D353">
        <v>2219</v>
      </c>
      <c r="E353">
        <v>1938.34375</v>
      </c>
      <c r="F353">
        <v>69.34375</v>
      </c>
      <c r="G353">
        <v>0</v>
      </c>
      <c r="H353">
        <v>0</v>
      </c>
      <c r="I353" t="s">
        <v>664</v>
      </c>
      <c r="J353">
        <v>2023</v>
      </c>
      <c r="K353">
        <v>52</v>
      </c>
      <c r="L353">
        <v>12</v>
      </c>
      <c r="M353">
        <v>48</v>
      </c>
      <c r="N353">
        <v>1.5</v>
      </c>
      <c r="O353">
        <v>0</v>
      </c>
      <c r="Q353">
        <v>0</v>
      </c>
      <c r="R353">
        <v>150</v>
      </c>
      <c r="S353">
        <v>2438.34375</v>
      </c>
      <c r="T353">
        <v>500</v>
      </c>
      <c r="U353">
        <v>0</v>
      </c>
      <c r="V353">
        <v>0</v>
      </c>
      <c r="W353" t="s">
        <v>748</v>
      </c>
    </row>
    <row r="354" spans="1:23">
      <c r="A354" t="s">
        <v>663</v>
      </c>
      <c r="B354" t="s">
        <v>493</v>
      </c>
      <c r="C354">
        <v>34.375</v>
      </c>
      <c r="D354">
        <v>1650</v>
      </c>
      <c r="E354">
        <v>1953.125</v>
      </c>
      <c r="F354">
        <v>103.125</v>
      </c>
      <c r="G354">
        <v>0</v>
      </c>
      <c r="H354">
        <v>0</v>
      </c>
      <c r="I354" t="s">
        <v>664</v>
      </c>
      <c r="J354">
        <v>2023</v>
      </c>
      <c r="K354">
        <v>52</v>
      </c>
      <c r="L354">
        <v>12</v>
      </c>
      <c r="M354">
        <v>48</v>
      </c>
      <c r="N354">
        <v>3</v>
      </c>
      <c r="O354">
        <v>0</v>
      </c>
      <c r="Q354">
        <v>0</v>
      </c>
      <c r="R354">
        <v>200</v>
      </c>
      <c r="S354">
        <v>1953.125</v>
      </c>
      <c r="U354">
        <v>0</v>
      </c>
      <c r="V354">
        <v>0</v>
      </c>
      <c r="W354" t="s">
        <v>749</v>
      </c>
    </row>
    <row r="355" spans="1:23">
      <c r="A355" t="s">
        <v>663</v>
      </c>
      <c r="B355" t="s">
        <v>687</v>
      </c>
      <c r="G355">
        <v>0</v>
      </c>
      <c r="I355" t="s">
        <v>664</v>
      </c>
      <c r="J355">
        <v>2023</v>
      </c>
      <c r="K355">
        <v>52</v>
      </c>
      <c r="L355">
        <v>12</v>
      </c>
      <c r="M355">
        <v>48</v>
      </c>
      <c r="N355">
        <v>2</v>
      </c>
      <c r="O355">
        <v>0</v>
      </c>
      <c r="R355">
        <v>200</v>
      </c>
      <c r="W355" t="s">
        <v>750</v>
      </c>
    </row>
    <row r="356" spans="1:23">
      <c r="A356" t="s">
        <v>663</v>
      </c>
      <c r="B356" t="s">
        <v>501</v>
      </c>
      <c r="C356">
        <v>30.208333333333332</v>
      </c>
      <c r="D356">
        <v>181.25</v>
      </c>
      <c r="E356">
        <v>281.25</v>
      </c>
      <c r="F356">
        <v>0</v>
      </c>
      <c r="G356">
        <v>0</v>
      </c>
      <c r="H356">
        <v>0</v>
      </c>
      <c r="I356" t="s">
        <v>664</v>
      </c>
      <c r="J356">
        <v>2023</v>
      </c>
      <c r="K356">
        <v>52</v>
      </c>
      <c r="L356">
        <v>12</v>
      </c>
      <c r="M356">
        <v>6</v>
      </c>
      <c r="N356">
        <v>0</v>
      </c>
      <c r="O356">
        <v>0</v>
      </c>
      <c r="Q356">
        <v>0</v>
      </c>
      <c r="R356">
        <v>100</v>
      </c>
      <c r="S356">
        <v>281.25</v>
      </c>
      <c r="U356">
        <v>0</v>
      </c>
      <c r="V356">
        <v>0</v>
      </c>
      <c r="W356" t="s">
        <v>751</v>
      </c>
    </row>
    <row r="357" spans="1:23">
      <c r="A357" t="s">
        <v>663</v>
      </c>
      <c r="B357" t="s">
        <v>389</v>
      </c>
      <c r="C357">
        <v>46.229166666666664</v>
      </c>
      <c r="D357">
        <v>2219</v>
      </c>
      <c r="E357">
        <v>3069</v>
      </c>
      <c r="F357">
        <v>0</v>
      </c>
      <c r="G357">
        <v>150</v>
      </c>
      <c r="H357">
        <v>200</v>
      </c>
      <c r="I357" t="s">
        <v>664</v>
      </c>
      <c r="J357">
        <v>2023</v>
      </c>
      <c r="K357">
        <v>52</v>
      </c>
      <c r="L357">
        <v>12</v>
      </c>
      <c r="M357">
        <v>48</v>
      </c>
      <c r="N357">
        <v>0</v>
      </c>
      <c r="O357">
        <v>0</v>
      </c>
      <c r="Q357">
        <v>0</v>
      </c>
      <c r="R357">
        <v>650</v>
      </c>
      <c r="S357">
        <v>3219</v>
      </c>
      <c r="U357">
        <v>0</v>
      </c>
      <c r="W357" t="s">
        <v>752</v>
      </c>
    </row>
    <row r="358" spans="1:23">
      <c r="A358" t="s">
        <v>663</v>
      </c>
      <c r="B358" t="s">
        <v>387</v>
      </c>
      <c r="C358">
        <v>46.229166666666664</v>
      </c>
      <c r="D358">
        <v>2219</v>
      </c>
      <c r="E358">
        <v>2619</v>
      </c>
      <c r="F358">
        <v>0</v>
      </c>
      <c r="G358">
        <v>0</v>
      </c>
      <c r="H358">
        <v>200</v>
      </c>
      <c r="I358" t="s">
        <v>664</v>
      </c>
      <c r="J358">
        <v>2023</v>
      </c>
      <c r="K358">
        <v>52</v>
      </c>
      <c r="L358">
        <v>12</v>
      </c>
      <c r="M358">
        <v>48</v>
      </c>
      <c r="N358">
        <v>0</v>
      </c>
      <c r="O358">
        <v>0</v>
      </c>
      <c r="Q358">
        <v>0</v>
      </c>
      <c r="R358">
        <v>200</v>
      </c>
      <c r="S358">
        <v>2619</v>
      </c>
      <c r="U358">
        <v>0</v>
      </c>
      <c r="V358">
        <v>0</v>
      </c>
      <c r="W358" t="s">
        <v>753</v>
      </c>
    </row>
    <row r="359" spans="1:23">
      <c r="A359" t="s">
        <v>663</v>
      </c>
      <c r="B359" t="s">
        <v>521</v>
      </c>
      <c r="C359">
        <v>30.208333333333332</v>
      </c>
      <c r="D359">
        <v>1450</v>
      </c>
      <c r="E359">
        <v>1450</v>
      </c>
      <c r="F359">
        <v>0</v>
      </c>
      <c r="G359">
        <v>0</v>
      </c>
      <c r="H359">
        <v>0</v>
      </c>
      <c r="I359" t="s">
        <v>664</v>
      </c>
      <c r="J359">
        <v>2023</v>
      </c>
      <c r="K359">
        <v>52</v>
      </c>
      <c r="L359">
        <v>12</v>
      </c>
      <c r="M359">
        <v>48</v>
      </c>
      <c r="N359">
        <v>0</v>
      </c>
      <c r="O359">
        <v>0</v>
      </c>
      <c r="Q359">
        <v>0</v>
      </c>
      <c r="S359">
        <v>1450</v>
      </c>
      <c r="U359">
        <v>0</v>
      </c>
      <c r="V359">
        <v>0</v>
      </c>
      <c r="W359" t="s">
        <v>754</v>
      </c>
    </row>
    <row r="360" spans="1:23">
      <c r="A360" t="s">
        <v>663</v>
      </c>
      <c r="B360" t="s">
        <v>448</v>
      </c>
      <c r="C360">
        <v>22.291666666666668</v>
      </c>
      <c r="D360">
        <v>1070</v>
      </c>
      <c r="E360">
        <v>1070</v>
      </c>
      <c r="F360">
        <v>0</v>
      </c>
      <c r="G360">
        <v>200</v>
      </c>
      <c r="H360">
        <v>0</v>
      </c>
      <c r="I360" t="s">
        <v>664</v>
      </c>
      <c r="J360">
        <v>2023</v>
      </c>
      <c r="K360">
        <v>52</v>
      </c>
      <c r="L360">
        <v>12</v>
      </c>
      <c r="M360">
        <v>48</v>
      </c>
      <c r="N360">
        <v>0</v>
      </c>
      <c r="O360">
        <v>0</v>
      </c>
      <c r="Q360">
        <v>0</v>
      </c>
      <c r="S360">
        <v>1270</v>
      </c>
      <c r="U360">
        <v>0</v>
      </c>
      <c r="V360">
        <v>0</v>
      </c>
      <c r="W360" t="s">
        <v>667</v>
      </c>
    </row>
    <row r="361" spans="1:23">
      <c r="A361" t="s">
        <v>458</v>
      </c>
      <c r="B361" t="s">
        <v>499</v>
      </c>
      <c r="C361">
        <v>35.416666666666664</v>
      </c>
      <c r="D361">
        <v>1700</v>
      </c>
      <c r="E361">
        <v>1945.5</v>
      </c>
      <c r="F361">
        <v>0</v>
      </c>
      <c r="G361">
        <v>0</v>
      </c>
      <c r="H361">
        <v>0</v>
      </c>
      <c r="I361" t="s">
        <v>664</v>
      </c>
      <c r="J361">
        <v>2023</v>
      </c>
      <c r="K361">
        <v>52</v>
      </c>
      <c r="L361">
        <v>12</v>
      </c>
      <c r="M361">
        <v>48</v>
      </c>
      <c r="N361">
        <v>0</v>
      </c>
      <c r="O361">
        <v>0</v>
      </c>
      <c r="Q361">
        <v>0</v>
      </c>
      <c r="R361">
        <v>861</v>
      </c>
      <c r="S361">
        <v>2561</v>
      </c>
      <c r="T361">
        <v>616</v>
      </c>
      <c r="U361">
        <v>0</v>
      </c>
      <c r="V361">
        <v>0</v>
      </c>
      <c r="W361" t="s">
        <v>755</v>
      </c>
    </row>
    <row r="362" spans="1:23">
      <c r="A362" t="s">
        <v>393</v>
      </c>
      <c r="B362" t="s">
        <v>466</v>
      </c>
      <c r="C362">
        <v>68.75</v>
      </c>
      <c r="D362">
        <v>3300</v>
      </c>
      <c r="E362">
        <v>3300</v>
      </c>
      <c r="F362">
        <v>0</v>
      </c>
      <c r="G362">
        <v>0</v>
      </c>
      <c r="H362">
        <v>0</v>
      </c>
      <c r="I362" t="s">
        <v>664</v>
      </c>
      <c r="J362">
        <v>2023</v>
      </c>
      <c r="K362">
        <v>52</v>
      </c>
      <c r="L362">
        <v>12</v>
      </c>
      <c r="M362">
        <v>48</v>
      </c>
      <c r="N362">
        <v>0</v>
      </c>
      <c r="O362">
        <v>0</v>
      </c>
      <c r="Q362">
        <v>0</v>
      </c>
      <c r="S362">
        <v>3300</v>
      </c>
      <c r="U362">
        <v>0</v>
      </c>
      <c r="V362">
        <v>0</v>
      </c>
      <c r="W362" t="s">
        <v>667</v>
      </c>
    </row>
    <row r="363" spans="1:23">
      <c r="A363" t="s">
        <v>663</v>
      </c>
      <c r="B363" t="s">
        <v>390</v>
      </c>
      <c r="C363">
        <v>65</v>
      </c>
      <c r="D363">
        <v>3120</v>
      </c>
      <c r="E363">
        <v>3542.5</v>
      </c>
      <c r="F363">
        <v>422.5</v>
      </c>
      <c r="G363">
        <v>400</v>
      </c>
      <c r="H363">
        <v>0</v>
      </c>
      <c r="I363" t="s">
        <v>664</v>
      </c>
      <c r="J363">
        <v>2024</v>
      </c>
      <c r="K363">
        <v>1</v>
      </c>
      <c r="L363">
        <v>1</v>
      </c>
      <c r="M363">
        <v>48</v>
      </c>
      <c r="N363">
        <v>6.5</v>
      </c>
      <c r="O363">
        <v>0</v>
      </c>
      <c r="Q363">
        <v>0</v>
      </c>
      <c r="S363">
        <v>3942.5</v>
      </c>
      <c r="U363">
        <v>0</v>
      </c>
      <c r="V363">
        <v>0</v>
      </c>
      <c r="W363" t="s">
        <v>667</v>
      </c>
    </row>
    <row r="364" spans="1:23">
      <c r="A364" t="s">
        <v>663</v>
      </c>
      <c r="B364" t="s">
        <v>486</v>
      </c>
      <c r="C364">
        <v>46.229166666666664</v>
      </c>
      <c r="D364">
        <v>2219</v>
      </c>
      <c r="E364">
        <v>1719</v>
      </c>
      <c r="F364">
        <v>0</v>
      </c>
      <c r="G364">
        <v>0</v>
      </c>
      <c r="H364">
        <v>0</v>
      </c>
      <c r="I364" t="s">
        <v>664</v>
      </c>
      <c r="J364">
        <v>2024</v>
      </c>
      <c r="K364">
        <v>1</v>
      </c>
      <c r="L364">
        <v>1</v>
      </c>
      <c r="M364">
        <v>48</v>
      </c>
      <c r="N364">
        <v>0</v>
      </c>
      <c r="O364">
        <v>0</v>
      </c>
      <c r="Q364">
        <v>0</v>
      </c>
      <c r="S364">
        <v>2219</v>
      </c>
      <c r="T364">
        <v>500</v>
      </c>
      <c r="U364">
        <v>0</v>
      </c>
      <c r="V364">
        <v>0</v>
      </c>
      <c r="W364" t="s">
        <v>739</v>
      </c>
    </row>
    <row r="365" spans="1:23">
      <c r="A365" t="s">
        <v>663</v>
      </c>
      <c r="B365" t="s">
        <v>493</v>
      </c>
      <c r="C365">
        <v>34.375</v>
      </c>
      <c r="D365">
        <v>1650</v>
      </c>
      <c r="E365">
        <v>1901.5625</v>
      </c>
      <c r="F365">
        <v>51.5625</v>
      </c>
      <c r="G365">
        <v>0</v>
      </c>
      <c r="H365">
        <v>0</v>
      </c>
      <c r="I365" t="s">
        <v>664</v>
      </c>
      <c r="J365">
        <v>2024</v>
      </c>
      <c r="K365">
        <v>1</v>
      </c>
      <c r="L365">
        <v>1</v>
      </c>
      <c r="M365">
        <v>48</v>
      </c>
      <c r="N365">
        <v>1.5</v>
      </c>
      <c r="O365">
        <v>0</v>
      </c>
      <c r="Q365">
        <v>0</v>
      </c>
      <c r="R365">
        <v>200</v>
      </c>
      <c r="S365">
        <v>1901.5625</v>
      </c>
      <c r="U365">
        <v>0</v>
      </c>
      <c r="V365">
        <v>0</v>
      </c>
      <c r="W365" t="s">
        <v>667</v>
      </c>
    </row>
    <row r="366" spans="1:23">
      <c r="A366" t="s">
        <v>663</v>
      </c>
      <c r="B366" t="s">
        <v>687</v>
      </c>
      <c r="G366">
        <v>0</v>
      </c>
      <c r="I366" t="s">
        <v>664</v>
      </c>
      <c r="J366">
        <v>2024</v>
      </c>
      <c r="K366">
        <v>1</v>
      </c>
      <c r="L366">
        <v>1</v>
      </c>
      <c r="M366">
        <v>48</v>
      </c>
      <c r="N366">
        <v>0</v>
      </c>
      <c r="O366">
        <v>0</v>
      </c>
      <c r="R366">
        <v>200</v>
      </c>
      <c r="W366" t="s">
        <v>667</v>
      </c>
    </row>
    <row r="367" spans="1:23">
      <c r="A367" t="s">
        <v>663</v>
      </c>
      <c r="B367" t="s">
        <v>501</v>
      </c>
      <c r="C367">
        <v>30.208333333333332</v>
      </c>
      <c r="D367">
        <v>0</v>
      </c>
      <c r="E367">
        <v>0</v>
      </c>
      <c r="F367">
        <v>0</v>
      </c>
      <c r="G367">
        <v>0</v>
      </c>
      <c r="H367">
        <v>0</v>
      </c>
      <c r="I367" t="s">
        <v>672</v>
      </c>
      <c r="J367">
        <v>2024</v>
      </c>
      <c r="K367">
        <v>1</v>
      </c>
      <c r="L367">
        <v>1</v>
      </c>
      <c r="M367">
        <v>0</v>
      </c>
      <c r="N367">
        <v>0</v>
      </c>
      <c r="O367">
        <v>0</v>
      </c>
      <c r="Q367">
        <v>0</v>
      </c>
      <c r="S367">
        <v>0</v>
      </c>
      <c r="U367">
        <v>0</v>
      </c>
      <c r="V367">
        <v>0</v>
      </c>
      <c r="W367" t="s">
        <v>667</v>
      </c>
    </row>
    <row r="368" spans="1:23">
      <c r="A368" t="s">
        <v>663</v>
      </c>
      <c r="B368" t="s">
        <v>389</v>
      </c>
      <c r="C368">
        <v>46.229166666666664</v>
      </c>
      <c r="D368">
        <v>2219</v>
      </c>
      <c r="E368">
        <v>2919</v>
      </c>
      <c r="F368">
        <v>0</v>
      </c>
      <c r="G368">
        <v>150</v>
      </c>
      <c r="H368">
        <v>200</v>
      </c>
      <c r="I368" t="s">
        <v>664</v>
      </c>
      <c r="J368">
        <v>2024</v>
      </c>
      <c r="K368">
        <v>1</v>
      </c>
      <c r="L368">
        <v>1</v>
      </c>
      <c r="M368">
        <v>48</v>
      </c>
      <c r="N368">
        <v>0</v>
      </c>
      <c r="O368">
        <v>0</v>
      </c>
      <c r="Q368">
        <v>0</v>
      </c>
      <c r="R368">
        <v>500</v>
      </c>
      <c r="S368">
        <v>3069</v>
      </c>
      <c r="U368">
        <v>0</v>
      </c>
      <c r="W368" t="s">
        <v>667</v>
      </c>
    </row>
    <row r="369" spans="1:23">
      <c r="A369" t="s">
        <v>663</v>
      </c>
      <c r="B369" t="s">
        <v>387</v>
      </c>
      <c r="C369">
        <v>46.229166666666664</v>
      </c>
      <c r="D369">
        <v>2219</v>
      </c>
      <c r="E369">
        <v>2619</v>
      </c>
      <c r="F369">
        <v>0</v>
      </c>
      <c r="G369">
        <v>150</v>
      </c>
      <c r="H369">
        <v>200</v>
      </c>
      <c r="I369" t="s">
        <v>664</v>
      </c>
      <c r="J369">
        <v>2024</v>
      </c>
      <c r="K369">
        <v>1</v>
      </c>
      <c r="L369">
        <v>1</v>
      </c>
      <c r="M369">
        <v>48</v>
      </c>
      <c r="N369">
        <v>0</v>
      </c>
      <c r="O369">
        <v>0</v>
      </c>
      <c r="Q369">
        <v>0</v>
      </c>
      <c r="R369">
        <v>650</v>
      </c>
      <c r="S369">
        <v>3219</v>
      </c>
      <c r="T369">
        <v>450</v>
      </c>
      <c r="U369">
        <v>0</v>
      </c>
      <c r="V369">
        <v>0</v>
      </c>
      <c r="W369" t="s">
        <v>756</v>
      </c>
    </row>
    <row r="370" spans="1:23">
      <c r="A370" t="s">
        <v>663</v>
      </c>
      <c r="B370" t="s">
        <v>448</v>
      </c>
      <c r="C370">
        <v>22.291666666666668</v>
      </c>
      <c r="D370">
        <v>1070</v>
      </c>
      <c r="E370">
        <v>1070</v>
      </c>
      <c r="F370">
        <v>0</v>
      </c>
      <c r="G370">
        <v>200</v>
      </c>
      <c r="H370">
        <v>0</v>
      </c>
      <c r="I370" t="s">
        <v>664</v>
      </c>
      <c r="J370">
        <v>2024</v>
      </c>
      <c r="K370">
        <v>1</v>
      </c>
      <c r="L370">
        <v>1</v>
      </c>
      <c r="M370">
        <v>48</v>
      </c>
      <c r="N370">
        <v>0</v>
      </c>
      <c r="O370">
        <v>0</v>
      </c>
      <c r="Q370">
        <v>0</v>
      </c>
      <c r="S370">
        <v>1270</v>
      </c>
      <c r="U370">
        <v>0</v>
      </c>
      <c r="V370">
        <v>0</v>
      </c>
      <c r="W370" t="s">
        <v>667</v>
      </c>
    </row>
    <row r="371" spans="1:23">
      <c r="A371" t="s">
        <v>458</v>
      </c>
      <c r="B371" t="s">
        <v>499</v>
      </c>
      <c r="C371">
        <v>35.416666666666664</v>
      </c>
      <c r="D371">
        <v>1700</v>
      </c>
      <c r="E371">
        <v>1184.5</v>
      </c>
      <c r="F371">
        <v>0</v>
      </c>
      <c r="G371">
        <v>0</v>
      </c>
      <c r="H371">
        <v>0</v>
      </c>
      <c r="I371" t="s">
        <v>664</v>
      </c>
      <c r="J371">
        <v>2024</v>
      </c>
      <c r="K371">
        <v>1</v>
      </c>
      <c r="L371">
        <v>1</v>
      </c>
      <c r="M371">
        <v>48</v>
      </c>
      <c r="N371">
        <v>0</v>
      </c>
      <c r="O371">
        <v>0</v>
      </c>
      <c r="Q371">
        <v>0</v>
      </c>
      <c r="S371">
        <v>1700</v>
      </c>
      <c r="T371">
        <v>516</v>
      </c>
      <c r="U371">
        <v>0</v>
      </c>
      <c r="V371">
        <v>0</v>
      </c>
      <c r="W371" t="s">
        <v>757</v>
      </c>
    </row>
    <row r="372" spans="1:23">
      <c r="A372" t="s">
        <v>393</v>
      </c>
      <c r="B372" t="s">
        <v>466</v>
      </c>
      <c r="C372">
        <v>68.75</v>
      </c>
      <c r="D372">
        <v>3300</v>
      </c>
      <c r="E372">
        <v>3300</v>
      </c>
      <c r="F372">
        <v>0</v>
      </c>
      <c r="G372">
        <v>0</v>
      </c>
      <c r="H372">
        <v>0</v>
      </c>
      <c r="I372" t="s">
        <v>664</v>
      </c>
      <c r="J372">
        <v>2024</v>
      </c>
      <c r="K372">
        <v>1</v>
      </c>
      <c r="L372">
        <v>1</v>
      </c>
      <c r="M372">
        <v>48</v>
      </c>
      <c r="N372">
        <v>0</v>
      </c>
      <c r="O372">
        <v>0</v>
      </c>
      <c r="Q372">
        <v>0</v>
      </c>
      <c r="S372">
        <v>3300</v>
      </c>
      <c r="U372">
        <v>0</v>
      </c>
      <c r="V372">
        <v>0</v>
      </c>
      <c r="W372" t="s">
        <v>667</v>
      </c>
    </row>
    <row r="373" spans="1:23">
      <c r="A373" t="s">
        <v>663</v>
      </c>
      <c r="B373" t="s">
        <v>390</v>
      </c>
      <c r="C373">
        <v>65</v>
      </c>
      <c r="D373">
        <v>3120</v>
      </c>
      <c r="E373">
        <v>3120</v>
      </c>
      <c r="F373">
        <v>0</v>
      </c>
      <c r="G373">
        <v>400</v>
      </c>
      <c r="H373">
        <v>0</v>
      </c>
      <c r="I373" t="s">
        <v>664</v>
      </c>
      <c r="J373">
        <v>2024</v>
      </c>
      <c r="K373">
        <v>2</v>
      </c>
      <c r="L373">
        <v>1</v>
      </c>
      <c r="M373">
        <v>48</v>
      </c>
      <c r="N373">
        <v>0</v>
      </c>
      <c r="O373">
        <v>0</v>
      </c>
      <c r="Q373">
        <v>0</v>
      </c>
      <c r="S373">
        <v>3520</v>
      </c>
      <c r="U373">
        <v>0</v>
      </c>
      <c r="V373">
        <v>0</v>
      </c>
      <c r="W373" t="s">
        <v>667</v>
      </c>
    </row>
    <row r="374" spans="1:23">
      <c r="A374" t="s">
        <v>663</v>
      </c>
      <c r="B374" t="s">
        <v>486</v>
      </c>
      <c r="C374">
        <v>46.229166666666664</v>
      </c>
      <c r="D374">
        <v>2219</v>
      </c>
      <c r="E374">
        <v>1719</v>
      </c>
      <c r="F374">
        <v>0</v>
      </c>
      <c r="G374">
        <v>0</v>
      </c>
      <c r="H374">
        <v>0</v>
      </c>
      <c r="I374" t="s">
        <v>664</v>
      </c>
      <c r="J374">
        <v>2024</v>
      </c>
      <c r="K374">
        <v>2</v>
      </c>
      <c r="L374">
        <v>1</v>
      </c>
      <c r="M374">
        <v>48</v>
      </c>
      <c r="N374">
        <v>0</v>
      </c>
      <c r="O374">
        <v>0</v>
      </c>
      <c r="Q374">
        <v>0</v>
      </c>
      <c r="S374">
        <v>2219</v>
      </c>
      <c r="T374">
        <v>500</v>
      </c>
      <c r="U374">
        <v>0</v>
      </c>
      <c r="V374">
        <v>0</v>
      </c>
      <c r="W374" t="s">
        <v>758</v>
      </c>
    </row>
    <row r="375" spans="1:23">
      <c r="A375" t="s">
        <v>663</v>
      </c>
      <c r="B375" t="s">
        <v>493</v>
      </c>
      <c r="C375">
        <v>34.375</v>
      </c>
      <c r="D375">
        <v>1650</v>
      </c>
      <c r="E375">
        <v>1650</v>
      </c>
      <c r="F375">
        <v>0</v>
      </c>
      <c r="G375">
        <v>0</v>
      </c>
      <c r="H375">
        <v>0</v>
      </c>
      <c r="I375" t="s">
        <v>664</v>
      </c>
      <c r="J375">
        <v>2024</v>
      </c>
      <c r="K375">
        <v>2</v>
      </c>
      <c r="L375">
        <v>1</v>
      </c>
      <c r="M375">
        <v>48</v>
      </c>
      <c r="N375">
        <v>0</v>
      </c>
      <c r="O375">
        <v>0</v>
      </c>
      <c r="Q375">
        <v>0</v>
      </c>
      <c r="S375">
        <v>1650</v>
      </c>
      <c r="U375">
        <v>0</v>
      </c>
      <c r="V375">
        <v>0</v>
      </c>
      <c r="W375" t="s">
        <v>667</v>
      </c>
    </row>
    <row r="376" spans="1:23">
      <c r="A376" t="s">
        <v>663</v>
      </c>
      <c r="B376" t="s">
        <v>687</v>
      </c>
      <c r="G376">
        <v>0</v>
      </c>
      <c r="I376" t="s">
        <v>664</v>
      </c>
      <c r="J376">
        <v>2024</v>
      </c>
      <c r="K376">
        <v>2</v>
      </c>
      <c r="L376">
        <v>1</v>
      </c>
      <c r="M376">
        <v>48</v>
      </c>
      <c r="N376">
        <v>0</v>
      </c>
      <c r="O376">
        <v>0</v>
      </c>
      <c r="W376" t="s">
        <v>667</v>
      </c>
    </row>
    <row r="377" spans="1:23">
      <c r="A377" t="s">
        <v>663</v>
      </c>
      <c r="B377" t="s">
        <v>389</v>
      </c>
      <c r="C377">
        <v>46.229166666666664</v>
      </c>
      <c r="D377">
        <v>2219</v>
      </c>
      <c r="E377">
        <v>2769</v>
      </c>
      <c r="F377">
        <v>0</v>
      </c>
      <c r="G377">
        <v>150</v>
      </c>
      <c r="H377">
        <v>200</v>
      </c>
      <c r="I377" t="s">
        <v>664</v>
      </c>
      <c r="J377">
        <v>2024</v>
      </c>
      <c r="K377">
        <v>2</v>
      </c>
      <c r="L377">
        <v>1</v>
      </c>
      <c r="M377">
        <v>48</v>
      </c>
      <c r="N377">
        <v>0</v>
      </c>
      <c r="O377">
        <v>0</v>
      </c>
      <c r="Q377">
        <v>0</v>
      </c>
      <c r="R377">
        <v>350</v>
      </c>
      <c r="S377">
        <v>2919</v>
      </c>
      <c r="U377">
        <v>0</v>
      </c>
      <c r="W377" t="s">
        <v>667</v>
      </c>
    </row>
    <row r="378" spans="1:23">
      <c r="A378" t="s">
        <v>663</v>
      </c>
      <c r="B378" t="s">
        <v>387</v>
      </c>
      <c r="C378">
        <v>46.229166666666664</v>
      </c>
      <c r="D378">
        <v>2219</v>
      </c>
      <c r="E378">
        <v>2600</v>
      </c>
      <c r="F378">
        <v>0</v>
      </c>
      <c r="G378">
        <v>150</v>
      </c>
      <c r="H378">
        <v>200</v>
      </c>
      <c r="I378" t="s">
        <v>664</v>
      </c>
      <c r="J378">
        <v>2024</v>
      </c>
      <c r="K378">
        <v>2</v>
      </c>
      <c r="L378">
        <v>1</v>
      </c>
      <c r="M378">
        <v>48</v>
      </c>
      <c r="N378">
        <v>0</v>
      </c>
      <c r="O378">
        <v>0</v>
      </c>
      <c r="Q378">
        <v>0</v>
      </c>
      <c r="R378">
        <v>350</v>
      </c>
      <c r="S378">
        <v>2919</v>
      </c>
      <c r="T378">
        <v>169</v>
      </c>
      <c r="U378">
        <v>0</v>
      </c>
      <c r="V378">
        <v>0</v>
      </c>
      <c r="W378" t="s">
        <v>759</v>
      </c>
    </row>
    <row r="379" spans="1:23">
      <c r="A379" t="s">
        <v>663</v>
      </c>
      <c r="B379" t="s">
        <v>448</v>
      </c>
      <c r="C379">
        <v>22.291666666666668</v>
      </c>
      <c r="D379">
        <v>1070</v>
      </c>
      <c r="E379">
        <v>1070</v>
      </c>
      <c r="F379">
        <v>0</v>
      </c>
      <c r="G379">
        <v>200</v>
      </c>
      <c r="H379">
        <v>0</v>
      </c>
      <c r="I379" t="s">
        <v>664</v>
      </c>
      <c r="J379">
        <v>2024</v>
      </c>
      <c r="K379">
        <v>2</v>
      </c>
      <c r="L379">
        <v>1</v>
      </c>
      <c r="M379">
        <v>48</v>
      </c>
      <c r="N379">
        <v>0</v>
      </c>
      <c r="O379">
        <v>0</v>
      </c>
      <c r="Q379">
        <v>0</v>
      </c>
      <c r="S379">
        <v>1270</v>
      </c>
      <c r="U379">
        <v>0</v>
      </c>
      <c r="V379">
        <v>0</v>
      </c>
      <c r="W379" t="s">
        <v>667</v>
      </c>
    </row>
    <row r="380" spans="1:23">
      <c r="A380" t="s">
        <v>458</v>
      </c>
      <c r="B380" t="s">
        <v>499</v>
      </c>
      <c r="C380">
        <v>35.416666666666664</v>
      </c>
      <c r="D380">
        <v>1700</v>
      </c>
      <c r="E380">
        <v>1192.26</v>
      </c>
      <c r="F380">
        <v>0</v>
      </c>
      <c r="G380">
        <v>0</v>
      </c>
      <c r="H380">
        <v>0</v>
      </c>
      <c r="I380" t="s">
        <v>664</v>
      </c>
      <c r="J380">
        <v>2024</v>
      </c>
      <c r="K380">
        <v>2</v>
      </c>
      <c r="L380">
        <v>1</v>
      </c>
      <c r="M380">
        <v>48</v>
      </c>
      <c r="N380">
        <v>0</v>
      </c>
      <c r="O380">
        <v>0</v>
      </c>
      <c r="Q380">
        <v>0</v>
      </c>
      <c r="S380">
        <v>1700</v>
      </c>
      <c r="T380">
        <v>508</v>
      </c>
      <c r="U380">
        <v>0</v>
      </c>
      <c r="V380">
        <v>0</v>
      </c>
      <c r="W380" t="s">
        <v>760</v>
      </c>
    </row>
    <row r="381" spans="1:23">
      <c r="A381" t="s">
        <v>393</v>
      </c>
      <c r="B381" t="s">
        <v>466</v>
      </c>
      <c r="C381">
        <v>68.75</v>
      </c>
      <c r="D381">
        <v>3300</v>
      </c>
      <c r="E381">
        <v>3300</v>
      </c>
      <c r="F381">
        <v>0</v>
      </c>
      <c r="G381">
        <v>0</v>
      </c>
      <c r="H381">
        <v>0</v>
      </c>
      <c r="I381" t="s">
        <v>664</v>
      </c>
      <c r="J381">
        <v>2024</v>
      </c>
      <c r="K381">
        <v>2</v>
      </c>
      <c r="L381">
        <v>1</v>
      </c>
      <c r="M381">
        <v>48</v>
      </c>
      <c r="N381">
        <v>0</v>
      </c>
      <c r="O381">
        <v>0</v>
      </c>
      <c r="Q381">
        <v>0</v>
      </c>
      <c r="S381">
        <v>3300</v>
      </c>
      <c r="U381">
        <v>0</v>
      </c>
      <c r="V381">
        <v>0</v>
      </c>
      <c r="W381" t="s">
        <v>667</v>
      </c>
    </row>
    <row r="382" spans="1:23">
      <c r="A382" t="s">
        <v>663</v>
      </c>
      <c r="B382" t="s">
        <v>390</v>
      </c>
      <c r="C382">
        <v>65</v>
      </c>
      <c r="D382">
        <v>3120</v>
      </c>
      <c r="E382">
        <v>3180</v>
      </c>
      <c r="F382">
        <v>0</v>
      </c>
      <c r="G382">
        <v>400</v>
      </c>
      <c r="H382">
        <v>0</v>
      </c>
      <c r="I382" t="s">
        <v>664</v>
      </c>
      <c r="J382">
        <v>2024</v>
      </c>
      <c r="K382">
        <v>3</v>
      </c>
      <c r="L382">
        <v>1</v>
      </c>
      <c r="M382">
        <v>48</v>
      </c>
      <c r="N382">
        <v>0</v>
      </c>
      <c r="O382">
        <v>0</v>
      </c>
      <c r="Q382">
        <v>0</v>
      </c>
      <c r="R382">
        <v>60</v>
      </c>
      <c r="S382">
        <v>3580</v>
      </c>
      <c r="U382">
        <v>0</v>
      </c>
      <c r="V382">
        <v>0</v>
      </c>
      <c r="W382" t="s">
        <v>761</v>
      </c>
    </row>
    <row r="383" spans="1:23">
      <c r="A383" t="s">
        <v>663</v>
      </c>
      <c r="B383" t="s">
        <v>486</v>
      </c>
      <c r="C383">
        <v>46.229166666666664</v>
      </c>
      <c r="D383">
        <v>2219</v>
      </c>
      <c r="E383">
        <v>2654.1145833333335</v>
      </c>
      <c r="F383">
        <v>23.114583333333332</v>
      </c>
      <c r="G383">
        <v>0</v>
      </c>
      <c r="H383">
        <v>0</v>
      </c>
      <c r="I383" t="s">
        <v>664</v>
      </c>
      <c r="J383">
        <v>2024</v>
      </c>
      <c r="K383">
        <v>3</v>
      </c>
      <c r="L383">
        <v>1</v>
      </c>
      <c r="M383">
        <v>48</v>
      </c>
      <c r="N383">
        <v>0.5</v>
      </c>
      <c r="O383">
        <v>0</v>
      </c>
      <c r="Q383">
        <v>0</v>
      </c>
      <c r="R383">
        <v>412</v>
      </c>
      <c r="S383">
        <v>2654.1145833333335</v>
      </c>
      <c r="U383">
        <v>0</v>
      </c>
      <c r="V383">
        <v>0</v>
      </c>
      <c r="W383" t="s">
        <v>667</v>
      </c>
    </row>
    <row r="384" spans="1:23">
      <c r="A384" t="s">
        <v>663</v>
      </c>
      <c r="B384" t="s">
        <v>493</v>
      </c>
      <c r="C384">
        <v>34.375</v>
      </c>
      <c r="D384">
        <v>1650</v>
      </c>
      <c r="E384">
        <v>1850</v>
      </c>
      <c r="F384">
        <v>0</v>
      </c>
      <c r="G384">
        <v>0</v>
      </c>
      <c r="H384">
        <v>0</v>
      </c>
      <c r="I384" t="s">
        <v>664</v>
      </c>
      <c r="J384">
        <v>2024</v>
      </c>
      <c r="K384">
        <v>3</v>
      </c>
      <c r="L384">
        <v>1</v>
      </c>
      <c r="M384">
        <v>48</v>
      </c>
      <c r="N384">
        <v>0</v>
      </c>
      <c r="O384">
        <v>0</v>
      </c>
      <c r="Q384">
        <v>0</v>
      </c>
      <c r="R384">
        <v>200</v>
      </c>
      <c r="S384">
        <v>1850</v>
      </c>
      <c r="U384">
        <v>0</v>
      </c>
      <c r="V384">
        <v>0</v>
      </c>
      <c r="W384" t="s">
        <v>762</v>
      </c>
    </row>
    <row r="385" spans="1:23">
      <c r="A385" t="s">
        <v>663</v>
      </c>
      <c r="B385" t="s">
        <v>687</v>
      </c>
      <c r="G385">
        <v>0</v>
      </c>
      <c r="I385" t="s">
        <v>664</v>
      </c>
      <c r="J385">
        <v>2024</v>
      </c>
      <c r="K385">
        <v>3</v>
      </c>
      <c r="L385">
        <v>1</v>
      </c>
      <c r="M385">
        <v>48</v>
      </c>
      <c r="N385">
        <v>0</v>
      </c>
      <c r="O385">
        <v>0</v>
      </c>
      <c r="R385">
        <v>150</v>
      </c>
      <c r="W385" t="s">
        <v>667</v>
      </c>
    </row>
    <row r="386" spans="1:23">
      <c r="A386" t="s">
        <v>663</v>
      </c>
      <c r="B386" t="s">
        <v>389</v>
      </c>
      <c r="C386">
        <v>46.229166666666664</v>
      </c>
      <c r="D386">
        <v>2219</v>
      </c>
      <c r="E386">
        <v>2819</v>
      </c>
      <c r="F386">
        <v>0</v>
      </c>
      <c r="G386">
        <v>150</v>
      </c>
      <c r="H386">
        <v>200</v>
      </c>
      <c r="I386" t="s">
        <v>664</v>
      </c>
      <c r="J386">
        <v>2024</v>
      </c>
      <c r="K386">
        <v>3</v>
      </c>
      <c r="L386">
        <v>1</v>
      </c>
      <c r="M386">
        <v>48</v>
      </c>
      <c r="N386">
        <v>0</v>
      </c>
      <c r="O386">
        <v>0</v>
      </c>
      <c r="Q386">
        <v>0</v>
      </c>
      <c r="R386">
        <v>400</v>
      </c>
      <c r="S386">
        <v>2969</v>
      </c>
      <c r="U386">
        <v>0</v>
      </c>
      <c r="W386" t="s">
        <v>763</v>
      </c>
    </row>
    <row r="387" spans="1:23">
      <c r="A387" t="s">
        <v>663</v>
      </c>
      <c r="B387" t="s">
        <v>387</v>
      </c>
      <c r="C387">
        <v>46.229166666666664</v>
      </c>
      <c r="D387">
        <v>2219</v>
      </c>
      <c r="E387">
        <v>2769</v>
      </c>
      <c r="F387">
        <v>0</v>
      </c>
      <c r="G387">
        <v>150</v>
      </c>
      <c r="H387">
        <v>200</v>
      </c>
      <c r="I387" t="s">
        <v>664</v>
      </c>
      <c r="J387">
        <v>2024</v>
      </c>
      <c r="K387">
        <v>3</v>
      </c>
      <c r="L387">
        <v>1</v>
      </c>
      <c r="M387">
        <v>48</v>
      </c>
      <c r="N387">
        <v>0</v>
      </c>
      <c r="O387">
        <v>0</v>
      </c>
      <c r="Q387">
        <v>0</v>
      </c>
      <c r="R387">
        <v>350</v>
      </c>
      <c r="S387">
        <v>2919</v>
      </c>
      <c r="U387">
        <v>0</v>
      </c>
      <c r="V387">
        <v>0</v>
      </c>
      <c r="W387" t="s">
        <v>764</v>
      </c>
    </row>
    <row r="388" spans="1:23">
      <c r="A388" t="s">
        <v>663</v>
      </c>
      <c r="B388" t="s">
        <v>523</v>
      </c>
      <c r="C388">
        <v>38.541666666666664</v>
      </c>
      <c r="D388">
        <v>1233.3333333333333</v>
      </c>
      <c r="E388">
        <v>1233.3333333333333</v>
      </c>
      <c r="F388">
        <v>0</v>
      </c>
      <c r="G388">
        <v>0</v>
      </c>
      <c r="H388">
        <v>0</v>
      </c>
      <c r="I388" t="s">
        <v>664</v>
      </c>
      <c r="J388">
        <v>2024</v>
      </c>
      <c r="K388">
        <v>3</v>
      </c>
      <c r="L388">
        <v>1</v>
      </c>
      <c r="M388">
        <v>32</v>
      </c>
      <c r="N388">
        <v>0</v>
      </c>
      <c r="O388">
        <v>0</v>
      </c>
      <c r="Q388">
        <v>0</v>
      </c>
      <c r="S388">
        <v>1233.3333333333333</v>
      </c>
      <c r="U388">
        <v>0</v>
      </c>
      <c r="V388">
        <v>0</v>
      </c>
      <c r="W388" t="s">
        <v>667</v>
      </c>
    </row>
    <row r="389" spans="1:23">
      <c r="A389" t="s">
        <v>663</v>
      </c>
      <c r="B389" t="s">
        <v>448</v>
      </c>
      <c r="C389">
        <v>22.291666666666668</v>
      </c>
      <c r="D389">
        <v>1070</v>
      </c>
      <c r="E389">
        <v>1070</v>
      </c>
      <c r="F389">
        <v>0</v>
      </c>
      <c r="G389">
        <v>200</v>
      </c>
      <c r="H389">
        <v>0</v>
      </c>
      <c r="I389" t="s">
        <v>664</v>
      </c>
      <c r="J389">
        <v>2024</v>
      </c>
      <c r="K389">
        <v>3</v>
      </c>
      <c r="L389">
        <v>1</v>
      </c>
      <c r="M389">
        <v>48</v>
      </c>
      <c r="N389">
        <v>0</v>
      </c>
      <c r="O389">
        <v>0</v>
      </c>
      <c r="Q389">
        <v>0</v>
      </c>
      <c r="S389">
        <v>1270</v>
      </c>
      <c r="U389">
        <v>0</v>
      </c>
      <c r="V389">
        <v>0</v>
      </c>
      <c r="W389" t="s">
        <v>667</v>
      </c>
    </row>
    <row r="390" spans="1:23">
      <c r="A390" t="s">
        <v>458</v>
      </c>
      <c r="B390" t="s">
        <v>499</v>
      </c>
      <c r="C390">
        <v>35.416666666666664</v>
      </c>
      <c r="D390">
        <v>1700</v>
      </c>
      <c r="E390">
        <v>1492.26</v>
      </c>
      <c r="F390">
        <v>0</v>
      </c>
      <c r="G390">
        <v>0</v>
      </c>
      <c r="H390">
        <v>0</v>
      </c>
      <c r="I390" t="s">
        <v>664</v>
      </c>
      <c r="J390">
        <v>2024</v>
      </c>
      <c r="K390">
        <v>3</v>
      </c>
      <c r="L390">
        <v>1</v>
      </c>
      <c r="M390">
        <v>48</v>
      </c>
      <c r="N390">
        <v>0</v>
      </c>
      <c r="O390">
        <v>0</v>
      </c>
      <c r="Q390">
        <v>0</v>
      </c>
      <c r="R390">
        <v>300</v>
      </c>
      <c r="S390">
        <v>2000</v>
      </c>
      <c r="T390">
        <v>508</v>
      </c>
      <c r="U390">
        <v>0</v>
      </c>
      <c r="V390">
        <v>0</v>
      </c>
      <c r="W390" t="s">
        <v>765</v>
      </c>
    </row>
    <row r="391" spans="1:23">
      <c r="A391" t="s">
        <v>393</v>
      </c>
      <c r="B391" t="s">
        <v>466</v>
      </c>
      <c r="C391">
        <v>68.75</v>
      </c>
      <c r="D391">
        <v>3300</v>
      </c>
      <c r="E391">
        <v>3300</v>
      </c>
      <c r="F391">
        <v>0</v>
      </c>
      <c r="G391">
        <v>0</v>
      </c>
      <c r="H391">
        <v>0</v>
      </c>
      <c r="I391" t="s">
        <v>664</v>
      </c>
      <c r="J391">
        <v>2024</v>
      </c>
      <c r="K391">
        <v>3</v>
      </c>
      <c r="L391">
        <v>1</v>
      </c>
      <c r="M391">
        <v>48</v>
      </c>
      <c r="N391">
        <v>0</v>
      </c>
      <c r="O391">
        <v>0</v>
      </c>
      <c r="Q391">
        <v>0</v>
      </c>
      <c r="S391">
        <v>3300</v>
      </c>
      <c r="U391">
        <v>0</v>
      </c>
      <c r="V391">
        <v>0</v>
      </c>
      <c r="W391" t="s">
        <v>667</v>
      </c>
    </row>
    <row r="392" spans="1:23">
      <c r="A392" t="s">
        <v>663</v>
      </c>
      <c r="B392" t="s">
        <v>390</v>
      </c>
      <c r="C392">
        <v>65</v>
      </c>
      <c r="D392">
        <v>3120</v>
      </c>
      <c r="E392">
        <v>3250</v>
      </c>
      <c r="F392">
        <v>130</v>
      </c>
      <c r="G392">
        <v>400</v>
      </c>
      <c r="H392">
        <v>0</v>
      </c>
      <c r="I392" t="s">
        <v>664</v>
      </c>
      <c r="J392">
        <v>2024</v>
      </c>
      <c r="K392">
        <v>4</v>
      </c>
      <c r="L392">
        <v>1</v>
      </c>
      <c r="M392">
        <v>48</v>
      </c>
      <c r="N392">
        <v>2</v>
      </c>
      <c r="O392">
        <v>0</v>
      </c>
      <c r="Q392">
        <v>0</v>
      </c>
      <c r="S392">
        <v>3650</v>
      </c>
      <c r="U392">
        <v>0</v>
      </c>
      <c r="V392">
        <v>0</v>
      </c>
      <c r="W392" t="s">
        <v>667</v>
      </c>
    </row>
    <row r="393" spans="1:23">
      <c r="A393" t="s">
        <v>663</v>
      </c>
      <c r="B393" t="s">
        <v>486</v>
      </c>
      <c r="C393">
        <v>46.229166666666664</v>
      </c>
      <c r="D393">
        <v>2219</v>
      </c>
      <c r="E393">
        <v>1819</v>
      </c>
      <c r="F393">
        <v>0</v>
      </c>
      <c r="G393">
        <v>0</v>
      </c>
      <c r="H393">
        <v>0</v>
      </c>
      <c r="I393" t="s">
        <v>664</v>
      </c>
      <c r="J393">
        <v>2024</v>
      </c>
      <c r="K393">
        <v>4</v>
      </c>
      <c r="L393">
        <v>1</v>
      </c>
      <c r="M393">
        <v>48</v>
      </c>
      <c r="N393">
        <v>0</v>
      </c>
      <c r="O393">
        <v>0</v>
      </c>
      <c r="Q393">
        <v>0</v>
      </c>
      <c r="R393">
        <v>100</v>
      </c>
      <c r="S393">
        <v>2319</v>
      </c>
      <c r="T393">
        <v>500</v>
      </c>
      <c r="U393">
        <v>0</v>
      </c>
      <c r="V393">
        <v>0</v>
      </c>
      <c r="W393" t="s">
        <v>766</v>
      </c>
    </row>
    <row r="394" spans="1:23">
      <c r="A394" t="s">
        <v>663</v>
      </c>
      <c r="B394" t="s">
        <v>493</v>
      </c>
      <c r="C394">
        <v>34.375</v>
      </c>
      <c r="D394">
        <v>1650</v>
      </c>
      <c r="E394">
        <v>1760</v>
      </c>
      <c r="F394">
        <v>0</v>
      </c>
      <c r="G394">
        <v>150</v>
      </c>
      <c r="H394">
        <v>0</v>
      </c>
      <c r="I394" t="s">
        <v>664</v>
      </c>
      <c r="J394">
        <v>2024</v>
      </c>
      <c r="K394">
        <v>4</v>
      </c>
      <c r="L394">
        <v>1</v>
      </c>
      <c r="M394">
        <v>48</v>
      </c>
      <c r="N394">
        <v>0</v>
      </c>
      <c r="O394">
        <v>0</v>
      </c>
      <c r="Q394">
        <v>0</v>
      </c>
      <c r="R394">
        <v>350</v>
      </c>
      <c r="S394">
        <v>2150</v>
      </c>
      <c r="T394">
        <v>240</v>
      </c>
      <c r="U394">
        <v>0</v>
      </c>
      <c r="V394">
        <v>0</v>
      </c>
      <c r="W394" t="s">
        <v>767</v>
      </c>
    </row>
    <row r="395" spans="1:23">
      <c r="A395" t="s">
        <v>663</v>
      </c>
      <c r="B395" t="s">
        <v>687</v>
      </c>
      <c r="G395">
        <v>150</v>
      </c>
      <c r="I395" t="s">
        <v>664</v>
      </c>
      <c r="J395">
        <v>2024</v>
      </c>
      <c r="K395">
        <v>4</v>
      </c>
      <c r="L395">
        <v>1</v>
      </c>
      <c r="M395">
        <v>48</v>
      </c>
      <c r="N395">
        <v>0</v>
      </c>
      <c r="O395">
        <v>0</v>
      </c>
      <c r="R395">
        <v>400</v>
      </c>
      <c r="W395" t="s">
        <v>768</v>
      </c>
    </row>
    <row r="396" spans="1:23">
      <c r="A396" t="s">
        <v>663</v>
      </c>
      <c r="B396" t="s">
        <v>389</v>
      </c>
      <c r="C396">
        <v>46.229166666666664</v>
      </c>
      <c r="D396">
        <v>2219</v>
      </c>
      <c r="E396">
        <v>2819</v>
      </c>
      <c r="F396">
        <v>0</v>
      </c>
      <c r="G396">
        <v>150</v>
      </c>
      <c r="H396">
        <v>200</v>
      </c>
      <c r="I396" t="s">
        <v>664</v>
      </c>
      <c r="J396">
        <v>2024</v>
      </c>
      <c r="K396">
        <v>4</v>
      </c>
      <c r="L396">
        <v>1</v>
      </c>
      <c r="M396">
        <v>48</v>
      </c>
      <c r="N396">
        <v>0</v>
      </c>
      <c r="O396">
        <v>0</v>
      </c>
      <c r="Q396">
        <v>0</v>
      </c>
      <c r="R396">
        <v>400</v>
      </c>
      <c r="S396">
        <v>2969</v>
      </c>
      <c r="U396">
        <v>0</v>
      </c>
      <c r="W396" t="s">
        <v>769</v>
      </c>
    </row>
    <row r="397" spans="1:23">
      <c r="A397" t="s">
        <v>663</v>
      </c>
      <c r="B397" t="s">
        <v>387</v>
      </c>
      <c r="C397">
        <v>46.229166666666664</v>
      </c>
      <c r="D397">
        <v>2219</v>
      </c>
      <c r="E397">
        <v>2909</v>
      </c>
      <c r="F397">
        <v>0</v>
      </c>
      <c r="G397">
        <v>150</v>
      </c>
      <c r="H397">
        <v>200</v>
      </c>
      <c r="I397" t="s">
        <v>664</v>
      </c>
      <c r="J397">
        <v>2024</v>
      </c>
      <c r="K397">
        <v>4</v>
      </c>
      <c r="L397">
        <v>1</v>
      </c>
      <c r="M397">
        <v>48</v>
      </c>
      <c r="N397">
        <v>0</v>
      </c>
      <c r="O397">
        <v>0</v>
      </c>
      <c r="Q397">
        <v>0</v>
      </c>
      <c r="R397">
        <v>490</v>
      </c>
      <c r="S397">
        <v>3059</v>
      </c>
      <c r="U397">
        <v>0</v>
      </c>
      <c r="V397">
        <v>0</v>
      </c>
      <c r="W397" t="s">
        <v>770</v>
      </c>
    </row>
    <row r="398" spans="1:23">
      <c r="A398" t="s">
        <v>663</v>
      </c>
      <c r="B398" t="s">
        <v>387</v>
      </c>
      <c r="C398">
        <v>46.229166666666664</v>
      </c>
      <c r="D398">
        <v>2219</v>
      </c>
      <c r="E398">
        <v>2419</v>
      </c>
      <c r="F398">
        <v>0</v>
      </c>
      <c r="G398">
        <v>0</v>
      </c>
      <c r="H398">
        <v>200</v>
      </c>
      <c r="I398" t="s">
        <v>672</v>
      </c>
      <c r="J398">
        <v>2024</v>
      </c>
      <c r="K398">
        <v>4</v>
      </c>
      <c r="L398">
        <v>1</v>
      </c>
      <c r="M398">
        <v>48</v>
      </c>
      <c r="N398">
        <v>0</v>
      </c>
      <c r="O398">
        <v>0</v>
      </c>
      <c r="Q398">
        <v>0</v>
      </c>
      <c r="S398">
        <v>2419</v>
      </c>
      <c r="U398">
        <v>0</v>
      </c>
      <c r="V398">
        <v>0</v>
      </c>
      <c r="W398" t="s">
        <v>667</v>
      </c>
    </row>
    <row r="399" spans="1:23">
      <c r="A399" t="s">
        <v>663</v>
      </c>
      <c r="B399" t="s">
        <v>523</v>
      </c>
      <c r="C399">
        <v>38.541666666666664</v>
      </c>
      <c r="D399">
        <v>1850</v>
      </c>
      <c r="E399">
        <v>1850</v>
      </c>
      <c r="F399">
        <v>0</v>
      </c>
      <c r="G399">
        <v>0</v>
      </c>
      <c r="H399">
        <v>0</v>
      </c>
      <c r="I399" t="s">
        <v>664</v>
      </c>
      <c r="J399">
        <v>2024</v>
      </c>
      <c r="K399">
        <v>4</v>
      </c>
      <c r="L399">
        <v>1</v>
      </c>
      <c r="M399">
        <v>48</v>
      </c>
      <c r="N399">
        <v>0</v>
      </c>
      <c r="O399">
        <v>0</v>
      </c>
      <c r="Q399">
        <v>0</v>
      </c>
      <c r="S399">
        <v>1850</v>
      </c>
      <c r="U399">
        <v>0</v>
      </c>
      <c r="V399">
        <v>0</v>
      </c>
      <c r="W399" t="s">
        <v>667</v>
      </c>
    </row>
    <row r="400" spans="1:23">
      <c r="A400" t="s">
        <v>663</v>
      </c>
      <c r="B400" t="s">
        <v>448</v>
      </c>
      <c r="C400">
        <v>22.291666666666668</v>
      </c>
      <c r="D400">
        <v>1070</v>
      </c>
      <c r="E400">
        <v>1070</v>
      </c>
      <c r="F400">
        <v>0</v>
      </c>
      <c r="G400">
        <v>200</v>
      </c>
      <c r="H400">
        <v>0</v>
      </c>
      <c r="I400" t="s">
        <v>664</v>
      </c>
      <c r="J400">
        <v>2024</v>
      </c>
      <c r="K400">
        <v>4</v>
      </c>
      <c r="L400">
        <v>1</v>
      </c>
      <c r="M400">
        <v>48</v>
      </c>
      <c r="N400">
        <v>0</v>
      </c>
      <c r="O400">
        <v>0</v>
      </c>
      <c r="Q400">
        <v>0</v>
      </c>
      <c r="S400">
        <v>1270</v>
      </c>
      <c r="U400">
        <v>0</v>
      </c>
      <c r="V400">
        <v>0</v>
      </c>
      <c r="W400" t="s">
        <v>667</v>
      </c>
    </row>
    <row r="401" spans="1:23">
      <c r="A401" t="s">
        <v>458</v>
      </c>
      <c r="B401" t="s">
        <v>499</v>
      </c>
      <c r="C401">
        <v>35.416666666666664</v>
      </c>
      <c r="D401">
        <v>1700</v>
      </c>
      <c r="E401">
        <v>1771.26</v>
      </c>
      <c r="F401">
        <v>0</v>
      </c>
      <c r="G401">
        <v>0</v>
      </c>
      <c r="H401">
        <v>0</v>
      </c>
      <c r="I401" t="s">
        <v>664</v>
      </c>
      <c r="J401">
        <v>2024</v>
      </c>
      <c r="K401">
        <v>4</v>
      </c>
      <c r="L401">
        <v>1</v>
      </c>
      <c r="M401">
        <v>48</v>
      </c>
      <c r="N401">
        <v>0</v>
      </c>
      <c r="O401">
        <v>0</v>
      </c>
      <c r="Q401">
        <v>0</v>
      </c>
      <c r="R401">
        <v>329</v>
      </c>
      <c r="S401">
        <v>2029</v>
      </c>
      <c r="T401">
        <v>258</v>
      </c>
      <c r="U401">
        <v>0</v>
      </c>
      <c r="V401">
        <v>0</v>
      </c>
      <c r="W401" t="s">
        <v>771</v>
      </c>
    </row>
    <row r="402" spans="1:23">
      <c r="A402" t="s">
        <v>393</v>
      </c>
      <c r="B402" t="s">
        <v>466</v>
      </c>
      <c r="C402">
        <v>68.75</v>
      </c>
      <c r="D402">
        <v>3300</v>
      </c>
      <c r="E402">
        <v>3300</v>
      </c>
      <c r="F402">
        <v>0</v>
      </c>
      <c r="G402">
        <v>0</v>
      </c>
      <c r="H402">
        <v>0</v>
      </c>
      <c r="I402" t="s">
        <v>664</v>
      </c>
      <c r="J402">
        <v>2024</v>
      </c>
      <c r="K402">
        <v>4</v>
      </c>
      <c r="L402">
        <v>1</v>
      </c>
      <c r="M402">
        <v>48</v>
      </c>
      <c r="N402">
        <v>0</v>
      </c>
      <c r="O402">
        <v>0</v>
      </c>
      <c r="Q402">
        <v>0</v>
      </c>
      <c r="S402">
        <v>3300</v>
      </c>
      <c r="U402">
        <v>0</v>
      </c>
      <c r="V402">
        <v>0</v>
      </c>
      <c r="W402" t="s">
        <v>667</v>
      </c>
    </row>
    <row r="403" spans="1:23">
      <c r="A403" t="s">
        <v>663</v>
      </c>
      <c r="B403" t="s">
        <v>390</v>
      </c>
      <c r="C403">
        <v>65</v>
      </c>
      <c r="D403">
        <v>3120</v>
      </c>
      <c r="E403">
        <v>5620</v>
      </c>
      <c r="F403">
        <v>0</v>
      </c>
      <c r="G403">
        <v>400</v>
      </c>
      <c r="H403">
        <v>0</v>
      </c>
      <c r="I403" t="s">
        <v>664</v>
      </c>
      <c r="J403">
        <v>2024</v>
      </c>
      <c r="K403">
        <v>5</v>
      </c>
      <c r="L403">
        <v>1</v>
      </c>
      <c r="M403">
        <v>48</v>
      </c>
      <c r="N403">
        <v>0</v>
      </c>
      <c r="O403">
        <v>0</v>
      </c>
      <c r="Q403">
        <v>0</v>
      </c>
      <c r="R403">
        <v>2500</v>
      </c>
      <c r="S403">
        <v>6020</v>
      </c>
      <c r="U403">
        <v>0</v>
      </c>
      <c r="V403">
        <v>0</v>
      </c>
      <c r="W403" t="s">
        <v>667</v>
      </c>
    </row>
    <row r="404" spans="1:23">
      <c r="A404" t="s">
        <v>663</v>
      </c>
      <c r="B404" t="s">
        <v>486</v>
      </c>
      <c r="C404">
        <v>46.229166666666664</v>
      </c>
      <c r="D404">
        <v>2219</v>
      </c>
      <c r="E404">
        <v>1719</v>
      </c>
      <c r="F404">
        <v>0</v>
      </c>
      <c r="G404">
        <v>0</v>
      </c>
      <c r="H404">
        <v>0</v>
      </c>
      <c r="I404" t="s">
        <v>664</v>
      </c>
      <c r="J404">
        <v>2024</v>
      </c>
      <c r="K404">
        <v>5</v>
      </c>
      <c r="L404">
        <v>1</v>
      </c>
      <c r="M404">
        <v>48</v>
      </c>
      <c r="N404">
        <v>0</v>
      </c>
      <c r="O404">
        <v>0</v>
      </c>
      <c r="Q404">
        <v>0</v>
      </c>
      <c r="S404">
        <v>2219</v>
      </c>
      <c r="T404">
        <v>500</v>
      </c>
      <c r="U404">
        <v>0</v>
      </c>
      <c r="V404">
        <v>0</v>
      </c>
      <c r="W404" t="s">
        <v>667</v>
      </c>
    </row>
    <row r="405" spans="1:23">
      <c r="A405" t="s">
        <v>663</v>
      </c>
      <c r="B405" t="s">
        <v>493</v>
      </c>
      <c r="C405">
        <v>34.375</v>
      </c>
      <c r="D405">
        <v>825</v>
      </c>
      <c r="E405">
        <v>975</v>
      </c>
      <c r="F405">
        <v>0</v>
      </c>
      <c r="G405">
        <v>0</v>
      </c>
      <c r="H405">
        <v>0</v>
      </c>
      <c r="I405" t="s">
        <v>664</v>
      </c>
      <c r="J405">
        <v>2024</v>
      </c>
      <c r="K405">
        <v>5</v>
      </c>
      <c r="L405">
        <v>1</v>
      </c>
      <c r="M405">
        <v>24</v>
      </c>
      <c r="N405">
        <v>0</v>
      </c>
      <c r="O405">
        <v>0</v>
      </c>
      <c r="Q405">
        <v>0</v>
      </c>
      <c r="R405">
        <v>150</v>
      </c>
      <c r="S405">
        <v>975</v>
      </c>
      <c r="U405">
        <v>0</v>
      </c>
      <c r="V405">
        <v>0</v>
      </c>
      <c r="W405" t="s">
        <v>667</v>
      </c>
    </row>
    <row r="406" spans="1:23">
      <c r="A406" t="s">
        <v>663</v>
      </c>
      <c r="B406" t="s">
        <v>687</v>
      </c>
      <c r="G406">
        <v>0</v>
      </c>
      <c r="I406" t="s">
        <v>664</v>
      </c>
      <c r="J406">
        <v>2024</v>
      </c>
      <c r="K406">
        <v>5</v>
      </c>
      <c r="L406">
        <v>1</v>
      </c>
      <c r="M406">
        <v>18</v>
      </c>
      <c r="N406">
        <v>0</v>
      </c>
      <c r="O406">
        <v>0</v>
      </c>
      <c r="R406">
        <v>150</v>
      </c>
      <c r="W406" t="s">
        <v>667</v>
      </c>
    </row>
    <row r="407" spans="1:23">
      <c r="A407" t="s">
        <v>663</v>
      </c>
      <c r="B407" t="s">
        <v>389</v>
      </c>
      <c r="C407">
        <v>46.229166666666664</v>
      </c>
      <c r="D407">
        <v>2219</v>
      </c>
      <c r="E407">
        <v>2769</v>
      </c>
      <c r="F407">
        <v>0</v>
      </c>
      <c r="G407">
        <v>150</v>
      </c>
      <c r="H407">
        <v>200</v>
      </c>
      <c r="I407" t="s">
        <v>664</v>
      </c>
      <c r="J407">
        <v>2024</v>
      </c>
      <c r="K407">
        <v>5</v>
      </c>
      <c r="L407">
        <v>1</v>
      </c>
      <c r="M407">
        <v>48</v>
      </c>
      <c r="N407">
        <v>0</v>
      </c>
      <c r="O407">
        <v>0</v>
      </c>
      <c r="Q407">
        <v>0</v>
      </c>
      <c r="R407">
        <v>350</v>
      </c>
      <c r="S407">
        <v>2919</v>
      </c>
      <c r="U407">
        <v>0</v>
      </c>
      <c r="W407" t="s">
        <v>667</v>
      </c>
    </row>
    <row r="408" spans="1:23">
      <c r="A408" t="s">
        <v>663</v>
      </c>
      <c r="B408" t="s">
        <v>387</v>
      </c>
      <c r="C408">
        <v>46.229166666666664</v>
      </c>
      <c r="D408">
        <v>0</v>
      </c>
      <c r="E408">
        <v>150</v>
      </c>
      <c r="F408">
        <v>0</v>
      </c>
      <c r="G408">
        <v>0</v>
      </c>
      <c r="H408">
        <v>0</v>
      </c>
      <c r="I408" t="s">
        <v>664</v>
      </c>
      <c r="J408">
        <v>2024</v>
      </c>
      <c r="K408">
        <v>5</v>
      </c>
      <c r="L408">
        <v>1</v>
      </c>
      <c r="M408">
        <v>0</v>
      </c>
      <c r="N408">
        <v>0</v>
      </c>
      <c r="O408">
        <v>0</v>
      </c>
      <c r="Q408">
        <v>0</v>
      </c>
      <c r="R408">
        <v>150</v>
      </c>
      <c r="S408">
        <v>150</v>
      </c>
      <c r="U408">
        <v>0</v>
      </c>
      <c r="V408">
        <v>0</v>
      </c>
      <c r="W408" t="s">
        <v>667</v>
      </c>
    </row>
    <row r="409" spans="1:23">
      <c r="A409" t="s">
        <v>663</v>
      </c>
      <c r="B409" t="s">
        <v>523</v>
      </c>
      <c r="C409">
        <v>38.541666666666664</v>
      </c>
      <c r="D409">
        <v>1850</v>
      </c>
      <c r="E409">
        <v>2000</v>
      </c>
      <c r="F409">
        <v>0</v>
      </c>
      <c r="G409">
        <v>0</v>
      </c>
      <c r="H409">
        <v>0</v>
      </c>
      <c r="I409" t="s">
        <v>664</v>
      </c>
      <c r="J409">
        <v>2024</v>
      </c>
      <c r="K409">
        <v>5</v>
      </c>
      <c r="L409">
        <v>1</v>
      </c>
      <c r="M409">
        <v>48</v>
      </c>
      <c r="N409">
        <v>0</v>
      </c>
      <c r="O409">
        <v>0</v>
      </c>
      <c r="Q409">
        <v>0</v>
      </c>
      <c r="R409">
        <v>150</v>
      </c>
      <c r="S409">
        <v>2000</v>
      </c>
      <c r="U409">
        <v>0</v>
      </c>
      <c r="V409">
        <v>0</v>
      </c>
      <c r="W409" t="s">
        <v>667</v>
      </c>
    </row>
    <row r="410" spans="1:23">
      <c r="A410" t="s">
        <v>663</v>
      </c>
      <c r="B410" t="s">
        <v>448</v>
      </c>
      <c r="C410">
        <v>22.291666666666668</v>
      </c>
      <c r="D410">
        <v>1070</v>
      </c>
      <c r="E410">
        <v>1070</v>
      </c>
      <c r="F410">
        <v>0</v>
      </c>
      <c r="G410">
        <v>200</v>
      </c>
      <c r="H410">
        <v>0</v>
      </c>
      <c r="I410" t="s">
        <v>664</v>
      </c>
      <c r="J410">
        <v>2024</v>
      </c>
      <c r="K410">
        <v>5</v>
      </c>
      <c r="L410">
        <v>1</v>
      </c>
      <c r="M410">
        <v>48</v>
      </c>
      <c r="N410">
        <v>0</v>
      </c>
      <c r="O410">
        <v>0</v>
      </c>
      <c r="Q410">
        <v>0</v>
      </c>
      <c r="S410">
        <v>1270</v>
      </c>
      <c r="U410">
        <v>0</v>
      </c>
      <c r="V410">
        <v>0</v>
      </c>
      <c r="W410" t="s">
        <v>667</v>
      </c>
    </row>
    <row r="411" spans="1:23">
      <c r="A411" t="s">
        <v>458</v>
      </c>
      <c r="B411" t="s">
        <v>499</v>
      </c>
      <c r="C411">
        <v>35.416666666666664</v>
      </c>
      <c r="D411">
        <v>1700</v>
      </c>
      <c r="E411">
        <v>1442.26</v>
      </c>
      <c r="F411">
        <v>0</v>
      </c>
      <c r="G411">
        <v>0</v>
      </c>
      <c r="H411">
        <v>0</v>
      </c>
      <c r="I411" t="s">
        <v>664</v>
      </c>
      <c r="J411">
        <v>2024</v>
      </c>
      <c r="K411">
        <v>5</v>
      </c>
      <c r="L411">
        <v>1</v>
      </c>
      <c r="M411">
        <v>48</v>
      </c>
      <c r="N411">
        <v>0</v>
      </c>
      <c r="O411">
        <v>0</v>
      </c>
      <c r="Q411">
        <v>0</v>
      </c>
      <c r="S411">
        <v>1700</v>
      </c>
      <c r="T411">
        <v>258</v>
      </c>
      <c r="U411">
        <v>0</v>
      </c>
      <c r="V411">
        <v>0</v>
      </c>
      <c r="W411" t="s">
        <v>772</v>
      </c>
    </row>
    <row r="412" spans="1:23">
      <c r="A412" t="s">
        <v>393</v>
      </c>
      <c r="B412" t="s">
        <v>466</v>
      </c>
      <c r="C412">
        <v>68.75</v>
      </c>
      <c r="D412">
        <v>3300</v>
      </c>
      <c r="E412">
        <v>3300</v>
      </c>
      <c r="F412">
        <v>0</v>
      </c>
      <c r="G412">
        <v>0</v>
      </c>
      <c r="H412">
        <v>0</v>
      </c>
      <c r="I412" t="s">
        <v>664</v>
      </c>
      <c r="J412">
        <v>2024</v>
      </c>
      <c r="K412">
        <v>5</v>
      </c>
      <c r="L412">
        <v>1</v>
      </c>
      <c r="M412">
        <v>48</v>
      </c>
      <c r="N412">
        <v>0</v>
      </c>
      <c r="O412">
        <v>0</v>
      </c>
      <c r="Q412">
        <v>0</v>
      </c>
      <c r="S412">
        <v>3300</v>
      </c>
      <c r="U412">
        <v>0</v>
      </c>
      <c r="V412">
        <v>0</v>
      </c>
      <c r="W412" t="s">
        <v>667</v>
      </c>
    </row>
    <row r="413" spans="1:23">
      <c r="A413" t="s">
        <v>663</v>
      </c>
      <c r="B413" t="s">
        <v>390</v>
      </c>
      <c r="C413">
        <v>65</v>
      </c>
      <c r="D413">
        <v>3120</v>
      </c>
      <c r="E413">
        <v>4457.1428571428569</v>
      </c>
      <c r="F413">
        <v>0</v>
      </c>
      <c r="G413">
        <v>400</v>
      </c>
      <c r="H413">
        <v>0</v>
      </c>
      <c r="I413" t="s">
        <v>664</v>
      </c>
      <c r="J413">
        <v>2024</v>
      </c>
      <c r="K413">
        <v>6</v>
      </c>
      <c r="L413">
        <v>2</v>
      </c>
      <c r="M413">
        <v>48</v>
      </c>
      <c r="N413">
        <v>0</v>
      </c>
      <c r="O413">
        <v>1</v>
      </c>
      <c r="Q413">
        <v>1337.1428571428571</v>
      </c>
      <c r="S413">
        <v>4857.1428571428569</v>
      </c>
      <c r="U413">
        <v>0</v>
      </c>
      <c r="V413">
        <v>0</v>
      </c>
      <c r="W413" t="s">
        <v>667</v>
      </c>
    </row>
    <row r="414" spans="1:23">
      <c r="A414" t="s">
        <v>663</v>
      </c>
      <c r="B414" t="s">
        <v>486</v>
      </c>
      <c r="C414">
        <v>46.229166666666664</v>
      </c>
      <c r="D414">
        <v>2219</v>
      </c>
      <c r="E414">
        <v>1742.1145833333337</v>
      </c>
      <c r="F414">
        <v>23.114583333333332</v>
      </c>
      <c r="G414">
        <v>0</v>
      </c>
      <c r="H414">
        <v>0</v>
      </c>
      <c r="I414" t="s">
        <v>664</v>
      </c>
      <c r="J414">
        <v>2024</v>
      </c>
      <c r="K414">
        <v>6</v>
      </c>
      <c r="L414">
        <v>2</v>
      </c>
      <c r="M414">
        <v>48</v>
      </c>
      <c r="N414">
        <v>0.5</v>
      </c>
      <c r="O414">
        <v>0</v>
      </c>
      <c r="Q414">
        <v>0</v>
      </c>
      <c r="S414">
        <v>2242.1145833333335</v>
      </c>
      <c r="T414">
        <v>500</v>
      </c>
      <c r="U414">
        <v>0</v>
      </c>
      <c r="V414">
        <v>0</v>
      </c>
      <c r="W414" t="s">
        <v>773</v>
      </c>
    </row>
    <row r="415" spans="1:23">
      <c r="A415" t="s">
        <v>663</v>
      </c>
      <c r="B415" t="s">
        <v>493</v>
      </c>
      <c r="C415">
        <v>34.375</v>
      </c>
      <c r="D415">
        <v>790.625</v>
      </c>
      <c r="E415">
        <v>790.625</v>
      </c>
      <c r="F415">
        <v>0</v>
      </c>
      <c r="G415">
        <v>0</v>
      </c>
      <c r="H415">
        <v>0</v>
      </c>
      <c r="I415" t="s">
        <v>664</v>
      </c>
      <c r="J415">
        <v>2024</v>
      </c>
      <c r="K415">
        <v>6</v>
      </c>
      <c r="L415">
        <v>2</v>
      </c>
      <c r="M415">
        <v>23</v>
      </c>
      <c r="N415">
        <v>0</v>
      </c>
      <c r="O415">
        <v>0</v>
      </c>
      <c r="Q415">
        <v>0</v>
      </c>
      <c r="S415">
        <v>790.625</v>
      </c>
      <c r="U415">
        <v>0</v>
      </c>
      <c r="V415">
        <v>0</v>
      </c>
      <c r="W415" t="s">
        <v>667</v>
      </c>
    </row>
    <row r="416" spans="1:23">
      <c r="A416" t="s">
        <v>663</v>
      </c>
      <c r="B416" t="s">
        <v>687</v>
      </c>
      <c r="G416">
        <v>0</v>
      </c>
      <c r="I416" t="s">
        <v>664</v>
      </c>
      <c r="J416">
        <v>2024</v>
      </c>
      <c r="K416">
        <v>6</v>
      </c>
      <c r="L416">
        <v>2</v>
      </c>
      <c r="M416">
        <v>18</v>
      </c>
      <c r="N416">
        <v>0</v>
      </c>
      <c r="O416">
        <v>0</v>
      </c>
      <c r="W416" t="s">
        <v>667</v>
      </c>
    </row>
    <row r="417" spans="1:23">
      <c r="A417" t="s">
        <v>663</v>
      </c>
      <c r="B417" t="s">
        <v>389</v>
      </c>
      <c r="C417">
        <v>46.229166666666664</v>
      </c>
      <c r="D417">
        <v>2219</v>
      </c>
      <c r="E417">
        <v>5370</v>
      </c>
      <c r="F417">
        <v>0</v>
      </c>
      <c r="G417">
        <v>2000</v>
      </c>
      <c r="H417">
        <v>200</v>
      </c>
      <c r="I417" t="s">
        <v>664</v>
      </c>
      <c r="J417">
        <v>2024</v>
      </c>
      <c r="K417">
        <v>6</v>
      </c>
      <c r="L417">
        <v>2</v>
      </c>
      <c r="M417">
        <v>48</v>
      </c>
      <c r="N417">
        <v>0</v>
      </c>
      <c r="O417">
        <v>1</v>
      </c>
      <c r="Q417">
        <v>951</v>
      </c>
      <c r="R417">
        <v>2000</v>
      </c>
      <c r="S417">
        <v>7370</v>
      </c>
      <c r="U417">
        <v>0</v>
      </c>
      <c r="W417" t="s">
        <v>667</v>
      </c>
    </row>
    <row r="418" spans="1:23">
      <c r="A418" t="s">
        <v>663</v>
      </c>
      <c r="B418" t="s">
        <v>523</v>
      </c>
      <c r="C418">
        <v>38.541666666666664</v>
      </c>
      <c r="D418">
        <v>1850</v>
      </c>
      <c r="E418">
        <v>2000</v>
      </c>
      <c r="F418">
        <v>0</v>
      </c>
      <c r="G418">
        <v>0</v>
      </c>
      <c r="H418">
        <v>0</v>
      </c>
      <c r="I418" t="s">
        <v>664</v>
      </c>
      <c r="J418">
        <v>2024</v>
      </c>
      <c r="K418">
        <v>6</v>
      </c>
      <c r="L418">
        <v>2</v>
      </c>
      <c r="M418">
        <v>48</v>
      </c>
      <c r="N418">
        <v>0</v>
      </c>
      <c r="O418">
        <v>0</v>
      </c>
      <c r="Q418">
        <v>0</v>
      </c>
      <c r="R418">
        <v>150</v>
      </c>
      <c r="S418">
        <v>2000</v>
      </c>
      <c r="U418">
        <v>0</v>
      </c>
      <c r="V418">
        <v>0</v>
      </c>
      <c r="W418" t="s">
        <v>667</v>
      </c>
    </row>
    <row r="419" spans="1:23">
      <c r="A419" t="s">
        <v>663</v>
      </c>
      <c r="B419" t="s">
        <v>531</v>
      </c>
      <c r="C419">
        <v>34.375</v>
      </c>
      <c r="D419">
        <v>825</v>
      </c>
      <c r="E419">
        <v>825</v>
      </c>
      <c r="F419">
        <v>0</v>
      </c>
      <c r="G419">
        <v>0</v>
      </c>
      <c r="H419">
        <v>0</v>
      </c>
      <c r="I419" t="s">
        <v>664</v>
      </c>
      <c r="J419">
        <v>2024</v>
      </c>
      <c r="K419">
        <v>6</v>
      </c>
      <c r="L419">
        <v>2</v>
      </c>
      <c r="M419">
        <v>24</v>
      </c>
      <c r="N419">
        <v>0</v>
      </c>
      <c r="O419">
        <v>0</v>
      </c>
      <c r="Q419">
        <v>0</v>
      </c>
      <c r="S419">
        <v>825</v>
      </c>
      <c r="U419">
        <v>0</v>
      </c>
      <c r="V419">
        <v>0</v>
      </c>
      <c r="W419" t="s">
        <v>667</v>
      </c>
    </row>
    <row r="420" spans="1:23">
      <c r="A420" t="s">
        <v>663</v>
      </c>
      <c r="B420" t="s">
        <v>448</v>
      </c>
      <c r="C420">
        <v>22.291666666666668</v>
      </c>
      <c r="D420">
        <v>1070</v>
      </c>
      <c r="E420">
        <v>1070</v>
      </c>
      <c r="F420">
        <v>0</v>
      </c>
      <c r="G420">
        <v>200</v>
      </c>
      <c r="H420">
        <v>0</v>
      </c>
      <c r="I420" t="s">
        <v>664</v>
      </c>
      <c r="J420">
        <v>2024</v>
      </c>
      <c r="K420">
        <v>6</v>
      </c>
      <c r="L420">
        <v>2</v>
      </c>
      <c r="M420">
        <v>48</v>
      </c>
      <c r="N420">
        <v>0</v>
      </c>
      <c r="O420">
        <v>0</v>
      </c>
      <c r="Q420">
        <v>0</v>
      </c>
      <c r="S420">
        <v>1270</v>
      </c>
      <c r="U420">
        <v>0</v>
      </c>
      <c r="V420">
        <v>0</v>
      </c>
      <c r="W420" t="s">
        <v>667</v>
      </c>
    </row>
    <row r="421" spans="1:23">
      <c r="A421" t="s">
        <v>458</v>
      </c>
      <c r="B421" t="s">
        <v>499</v>
      </c>
      <c r="C421">
        <v>35.416666666666664</v>
      </c>
      <c r="D421">
        <v>1700</v>
      </c>
      <c r="E421">
        <v>1142.26</v>
      </c>
      <c r="F421">
        <v>0</v>
      </c>
      <c r="G421">
        <v>0</v>
      </c>
      <c r="H421">
        <v>0</v>
      </c>
      <c r="I421" t="s">
        <v>664</v>
      </c>
      <c r="J421">
        <v>2024</v>
      </c>
      <c r="K421">
        <v>6</v>
      </c>
      <c r="L421">
        <v>2</v>
      </c>
      <c r="M421">
        <v>48</v>
      </c>
      <c r="N421">
        <v>0</v>
      </c>
      <c r="O421">
        <v>0</v>
      </c>
      <c r="Q421">
        <v>0</v>
      </c>
      <c r="S421">
        <v>1700</v>
      </c>
      <c r="T421">
        <v>558</v>
      </c>
      <c r="U421">
        <v>0</v>
      </c>
      <c r="V421">
        <v>0</v>
      </c>
      <c r="W421" t="s">
        <v>774</v>
      </c>
    </row>
    <row r="422" spans="1:23">
      <c r="A422" t="s">
        <v>393</v>
      </c>
      <c r="B422" t="s">
        <v>466</v>
      </c>
      <c r="C422">
        <v>68.75</v>
      </c>
      <c r="D422">
        <v>3300</v>
      </c>
      <c r="E422">
        <v>3300</v>
      </c>
      <c r="F422">
        <v>0</v>
      </c>
      <c r="G422">
        <v>0</v>
      </c>
      <c r="H422">
        <v>0</v>
      </c>
      <c r="I422" t="s">
        <v>664</v>
      </c>
      <c r="J422">
        <v>2024</v>
      </c>
      <c r="K422">
        <v>6</v>
      </c>
      <c r="L422">
        <v>2</v>
      </c>
      <c r="M422">
        <v>48</v>
      </c>
      <c r="N422">
        <v>0</v>
      </c>
      <c r="O422">
        <v>0</v>
      </c>
      <c r="Q422">
        <v>0</v>
      </c>
      <c r="S422">
        <v>3300</v>
      </c>
      <c r="U422">
        <v>0</v>
      </c>
      <c r="V422">
        <v>0</v>
      </c>
      <c r="W422" t="s">
        <v>667</v>
      </c>
    </row>
    <row r="423" spans="1:23">
      <c r="A423" t="s">
        <v>663</v>
      </c>
      <c r="B423" t="s">
        <v>390</v>
      </c>
      <c r="C423">
        <v>65</v>
      </c>
      <c r="D423">
        <v>3120</v>
      </c>
      <c r="E423">
        <v>3315</v>
      </c>
      <c r="F423">
        <v>195</v>
      </c>
      <c r="G423">
        <v>400</v>
      </c>
      <c r="H423">
        <v>0</v>
      </c>
      <c r="I423" t="s">
        <v>664</v>
      </c>
      <c r="J423">
        <v>2024</v>
      </c>
      <c r="K423">
        <v>7</v>
      </c>
      <c r="L423">
        <v>2</v>
      </c>
      <c r="M423">
        <v>48</v>
      </c>
      <c r="N423">
        <v>3</v>
      </c>
      <c r="O423">
        <v>0</v>
      </c>
      <c r="Q423">
        <v>0</v>
      </c>
      <c r="S423">
        <v>3715</v>
      </c>
      <c r="U423">
        <v>0</v>
      </c>
      <c r="V423">
        <v>0</v>
      </c>
      <c r="W423" t="s">
        <v>775</v>
      </c>
    </row>
    <row r="424" spans="1:23">
      <c r="A424" t="s">
        <v>663</v>
      </c>
      <c r="B424" t="s">
        <v>486</v>
      </c>
      <c r="C424">
        <v>46.229166666666664</v>
      </c>
      <c r="D424">
        <v>2219</v>
      </c>
      <c r="E424">
        <v>1742.1145833333337</v>
      </c>
      <c r="F424">
        <v>23.114583333333332</v>
      </c>
      <c r="G424">
        <v>0</v>
      </c>
      <c r="H424">
        <v>0</v>
      </c>
      <c r="I424" t="s">
        <v>664</v>
      </c>
      <c r="J424">
        <v>2024</v>
      </c>
      <c r="K424">
        <v>7</v>
      </c>
      <c r="L424">
        <v>2</v>
      </c>
      <c r="M424">
        <v>48</v>
      </c>
      <c r="N424">
        <v>0.5</v>
      </c>
      <c r="O424">
        <v>0</v>
      </c>
      <c r="Q424">
        <v>0</v>
      </c>
      <c r="R424">
        <v>500</v>
      </c>
      <c r="S424">
        <v>2742.1145833333335</v>
      </c>
      <c r="T424">
        <v>1000</v>
      </c>
      <c r="U424">
        <v>0</v>
      </c>
      <c r="V424">
        <v>0</v>
      </c>
      <c r="W424" t="s">
        <v>776</v>
      </c>
    </row>
    <row r="425" spans="1:23">
      <c r="A425" t="s">
        <v>663</v>
      </c>
      <c r="B425" t="s">
        <v>493</v>
      </c>
      <c r="C425">
        <v>34.375</v>
      </c>
      <c r="D425">
        <v>790.625</v>
      </c>
      <c r="E425">
        <v>790.625</v>
      </c>
      <c r="F425">
        <v>0</v>
      </c>
      <c r="G425">
        <v>0</v>
      </c>
      <c r="H425">
        <v>0</v>
      </c>
      <c r="I425" t="s">
        <v>664</v>
      </c>
      <c r="J425">
        <v>2024</v>
      </c>
      <c r="K425">
        <v>7</v>
      </c>
      <c r="L425">
        <v>2</v>
      </c>
      <c r="M425">
        <v>23</v>
      </c>
      <c r="N425">
        <v>0</v>
      </c>
      <c r="O425">
        <v>0</v>
      </c>
      <c r="Q425">
        <v>0</v>
      </c>
      <c r="S425">
        <v>790.625</v>
      </c>
      <c r="U425">
        <v>0</v>
      </c>
      <c r="V425">
        <v>0</v>
      </c>
      <c r="W425" t="s">
        <v>667</v>
      </c>
    </row>
    <row r="426" spans="1:23">
      <c r="A426" t="s">
        <v>663</v>
      </c>
      <c r="B426" t="s">
        <v>687</v>
      </c>
      <c r="G426">
        <v>0</v>
      </c>
      <c r="I426" t="s">
        <v>664</v>
      </c>
      <c r="J426">
        <v>2024</v>
      </c>
      <c r="K426">
        <v>7</v>
      </c>
      <c r="L426">
        <v>2</v>
      </c>
      <c r="M426">
        <v>18</v>
      </c>
      <c r="N426">
        <v>0</v>
      </c>
      <c r="O426">
        <v>0</v>
      </c>
      <c r="W426" t="s">
        <v>667</v>
      </c>
    </row>
    <row r="427" spans="1:23">
      <c r="A427" t="s">
        <v>663</v>
      </c>
      <c r="B427" t="s">
        <v>389</v>
      </c>
      <c r="C427">
        <v>46.229166666666664</v>
      </c>
      <c r="D427">
        <v>2219</v>
      </c>
      <c r="E427">
        <v>3269</v>
      </c>
      <c r="F427">
        <v>0</v>
      </c>
      <c r="G427">
        <v>150</v>
      </c>
      <c r="H427">
        <v>200</v>
      </c>
      <c r="I427" t="s">
        <v>664</v>
      </c>
      <c r="J427">
        <v>2024</v>
      </c>
      <c r="K427">
        <v>7</v>
      </c>
      <c r="L427">
        <v>2</v>
      </c>
      <c r="M427">
        <v>48</v>
      </c>
      <c r="N427">
        <v>0</v>
      </c>
      <c r="O427">
        <v>0</v>
      </c>
      <c r="Q427">
        <v>0</v>
      </c>
      <c r="R427">
        <v>850</v>
      </c>
      <c r="S427">
        <v>3419</v>
      </c>
      <c r="U427">
        <v>0</v>
      </c>
      <c r="W427" t="s">
        <v>777</v>
      </c>
    </row>
    <row r="428" spans="1:23">
      <c r="A428" t="s">
        <v>663</v>
      </c>
      <c r="B428" t="s">
        <v>523</v>
      </c>
      <c r="C428">
        <v>38.541666666666664</v>
      </c>
      <c r="D428">
        <v>1657.2916666666663</v>
      </c>
      <c r="E428">
        <v>1807.2916666666663</v>
      </c>
      <c r="F428">
        <v>0</v>
      </c>
      <c r="G428">
        <v>0</v>
      </c>
      <c r="H428">
        <v>0</v>
      </c>
      <c r="I428" t="s">
        <v>664</v>
      </c>
      <c r="J428">
        <v>2024</v>
      </c>
      <c r="K428">
        <v>7</v>
      </c>
      <c r="L428">
        <v>2</v>
      </c>
      <c r="M428">
        <v>43</v>
      </c>
      <c r="N428">
        <v>0</v>
      </c>
      <c r="O428">
        <v>0</v>
      </c>
      <c r="Q428">
        <v>0</v>
      </c>
      <c r="R428">
        <v>150</v>
      </c>
      <c r="S428">
        <v>1807.2916666666663</v>
      </c>
      <c r="U428">
        <v>0</v>
      </c>
      <c r="V428">
        <v>0</v>
      </c>
      <c r="W428" t="s">
        <v>667</v>
      </c>
    </row>
    <row r="429" spans="1:23">
      <c r="A429" t="s">
        <v>663</v>
      </c>
      <c r="B429" t="s">
        <v>531</v>
      </c>
      <c r="C429">
        <v>34.375</v>
      </c>
      <c r="D429">
        <v>1650</v>
      </c>
      <c r="E429">
        <v>1800</v>
      </c>
      <c r="F429">
        <v>0</v>
      </c>
      <c r="G429">
        <v>0</v>
      </c>
      <c r="H429">
        <v>0</v>
      </c>
      <c r="I429" t="s">
        <v>664</v>
      </c>
      <c r="J429">
        <v>2024</v>
      </c>
      <c r="K429">
        <v>7</v>
      </c>
      <c r="L429">
        <v>2</v>
      </c>
      <c r="M429">
        <v>48</v>
      </c>
      <c r="N429">
        <v>0</v>
      </c>
      <c r="O429">
        <v>0</v>
      </c>
      <c r="Q429">
        <v>0</v>
      </c>
      <c r="R429">
        <v>150</v>
      </c>
      <c r="S429">
        <v>1800</v>
      </c>
      <c r="U429">
        <v>0</v>
      </c>
      <c r="V429">
        <v>0</v>
      </c>
      <c r="W429" t="s">
        <v>667</v>
      </c>
    </row>
    <row r="430" spans="1:23">
      <c r="A430" t="s">
        <v>663</v>
      </c>
      <c r="B430" t="s">
        <v>448</v>
      </c>
      <c r="C430">
        <v>22.291666666666668</v>
      </c>
      <c r="D430">
        <v>1070</v>
      </c>
      <c r="E430">
        <v>1070</v>
      </c>
      <c r="F430">
        <v>0</v>
      </c>
      <c r="G430">
        <v>200</v>
      </c>
      <c r="H430">
        <v>0</v>
      </c>
      <c r="I430" t="s">
        <v>664</v>
      </c>
      <c r="J430">
        <v>2024</v>
      </c>
      <c r="K430">
        <v>7</v>
      </c>
      <c r="L430">
        <v>2</v>
      </c>
      <c r="M430">
        <v>48</v>
      </c>
      <c r="N430">
        <v>0</v>
      </c>
      <c r="O430">
        <v>0</v>
      </c>
      <c r="Q430">
        <v>0</v>
      </c>
      <c r="S430">
        <v>1270</v>
      </c>
      <c r="U430">
        <v>0</v>
      </c>
      <c r="V430">
        <v>0</v>
      </c>
      <c r="W430" t="s">
        <v>667</v>
      </c>
    </row>
    <row r="431" spans="1:23">
      <c r="A431" t="s">
        <v>458</v>
      </c>
      <c r="B431" t="s">
        <v>499</v>
      </c>
      <c r="C431">
        <v>35.416666666666664</v>
      </c>
      <c r="D431">
        <v>1700</v>
      </c>
      <c r="E431">
        <v>1142.26</v>
      </c>
      <c r="F431">
        <v>0</v>
      </c>
      <c r="G431">
        <v>0</v>
      </c>
      <c r="H431">
        <v>0</v>
      </c>
      <c r="I431" t="s">
        <v>664</v>
      </c>
      <c r="J431">
        <v>2024</v>
      </c>
      <c r="K431">
        <v>7</v>
      </c>
      <c r="L431">
        <v>2</v>
      </c>
      <c r="M431">
        <v>48</v>
      </c>
      <c r="N431">
        <v>0</v>
      </c>
      <c r="O431">
        <v>0</v>
      </c>
      <c r="Q431">
        <v>0</v>
      </c>
      <c r="S431">
        <v>1700</v>
      </c>
      <c r="T431">
        <v>558</v>
      </c>
      <c r="U431">
        <v>0</v>
      </c>
      <c r="V431">
        <v>0</v>
      </c>
      <c r="W431" t="s">
        <v>778</v>
      </c>
    </row>
    <row r="432" spans="1:23">
      <c r="A432" t="s">
        <v>393</v>
      </c>
      <c r="B432" t="s">
        <v>466</v>
      </c>
      <c r="C432">
        <v>68.75</v>
      </c>
      <c r="D432">
        <v>3300</v>
      </c>
      <c r="E432">
        <v>3300</v>
      </c>
      <c r="F432">
        <v>0</v>
      </c>
      <c r="G432">
        <v>0</v>
      </c>
      <c r="H432">
        <v>0</v>
      </c>
      <c r="I432" t="s">
        <v>664</v>
      </c>
      <c r="J432">
        <v>2024</v>
      </c>
      <c r="K432">
        <v>7</v>
      </c>
      <c r="L432">
        <v>2</v>
      </c>
      <c r="M432">
        <v>48</v>
      </c>
      <c r="N432">
        <v>0</v>
      </c>
      <c r="O432">
        <v>0</v>
      </c>
      <c r="Q432">
        <v>0</v>
      </c>
      <c r="S432">
        <v>3300</v>
      </c>
      <c r="U432">
        <v>0</v>
      </c>
      <c r="V432">
        <v>0</v>
      </c>
      <c r="W432" t="s">
        <v>667</v>
      </c>
    </row>
    <row r="433" spans="1:23">
      <c r="A433" t="s">
        <v>663</v>
      </c>
      <c r="B433" t="s">
        <v>390</v>
      </c>
      <c r="C433">
        <v>65</v>
      </c>
      <c r="D433">
        <v>3120</v>
      </c>
      <c r="E433">
        <v>3315</v>
      </c>
      <c r="F433">
        <v>195</v>
      </c>
      <c r="G433">
        <v>400</v>
      </c>
      <c r="H433">
        <v>0</v>
      </c>
      <c r="I433" t="s">
        <v>664</v>
      </c>
      <c r="J433">
        <v>2024</v>
      </c>
      <c r="K433">
        <v>8</v>
      </c>
      <c r="L433">
        <v>2</v>
      </c>
      <c r="M433">
        <v>48</v>
      </c>
      <c r="N433">
        <v>3</v>
      </c>
      <c r="O433">
        <v>0</v>
      </c>
      <c r="Q433">
        <v>0</v>
      </c>
      <c r="S433">
        <v>3715</v>
      </c>
      <c r="U433">
        <v>0</v>
      </c>
      <c r="V433">
        <v>0</v>
      </c>
      <c r="W433" t="s">
        <v>667</v>
      </c>
    </row>
    <row r="434" spans="1:23">
      <c r="A434" t="s">
        <v>663</v>
      </c>
      <c r="B434" t="s">
        <v>486</v>
      </c>
      <c r="C434">
        <v>46.229166666666664</v>
      </c>
      <c r="D434">
        <v>2219</v>
      </c>
      <c r="E434">
        <v>1742.1145833333337</v>
      </c>
      <c r="F434">
        <v>23.114583333333332</v>
      </c>
      <c r="G434">
        <v>0</v>
      </c>
      <c r="H434">
        <v>0</v>
      </c>
      <c r="I434" t="s">
        <v>664</v>
      </c>
      <c r="J434">
        <v>2024</v>
      </c>
      <c r="K434">
        <v>8</v>
      </c>
      <c r="L434">
        <v>2</v>
      </c>
      <c r="M434">
        <v>48</v>
      </c>
      <c r="N434">
        <v>0.5</v>
      </c>
      <c r="O434">
        <v>0</v>
      </c>
      <c r="Q434">
        <v>0</v>
      </c>
      <c r="S434">
        <v>2242.1145833333335</v>
      </c>
      <c r="T434">
        <v>500</v>
      </c>
      <c r="U434">
        <v>0</v>
      </c>
      <c r="V434">
        <v>0</v>
      </c>
      <c r="W434" t="s">
        <v>779</v>
      </c>
    </row>
    <row r="435" spans="1:23">
      <c r="A435" t="s">
        <v>663</v>
      </c>
      <c r="B435" t="s">
        <v>493</v>
      </c>
      <c r="C435">
        <v>34.375</v>
      </c>
      <c r="D435">
        <v>790.625</v>
      </c>
      <c r="E435">
        <v>790.625</v>
      </c>
      <c r="F435">
        <v>0</v>
      </c>
      <c r="G435">
        <v>0</v>
      </c>
      <c r="H435">
        <v>0</v>
      </c>
      <c r="I435" t="s">
        <v>664</v>
      </c>
      <c r="J435">
        <v>2024</v>
      </c>
      <c r="K435">
        <v>8</v>
      </c>
      <c r="L435">
        <v>2</v>
      </c>
      <c r="M435">
        <v>23</v>
      </c>
      <c r="N435">
        <v>0</v>
      </c>
      <c r="O435">
        <v>0</v>
      </c>
      <c r="Q435">
        <v>0</v>
      </c>
      <c r="S435">
        <v>790.625</v>
      </c>
      <c r="U435">
        <v>0</v>
      </c>
      <c r="V435">
        <v>0</v>
      </c>
      <c r="W435" t="s">
        <v>667</v>
      </c>
    </row>
    <row r="436" spans="1:23">
      <c r="A436" t="s">
        <v>663</v>
      </c>
      <c r="B436" t="s">
        <v>687</v>
      </c>
      <c r="G436">
        <v>0</v>
      </c>
      <c r="I436" t="s">
        <v>664</v>
      </c>
      <c r="J436">
        <v>2024</v>
      </c>
      <c r="K436">
        <v>8</v>
      </c>
      <c r="L436">
        <v>2</v>
      </c>
      <c r="M436">
        <v>18</v>
      </c>
      <c r="N436">
        <v>0</v>
      </c>
      <c r="O436">
        <v>0</v>
      </c>
      <c r="W436" t="s">
        <v>667</v>
      </c>
    </row>
    <row r="437" spans="1:23">
      <c r="A437" t="s">
        <v>663</v>
      </c>
      <c r="B437" t="s">
        <v>389</v>
      </c>
      <c r="C437">
        <v>46.229166666666664</v>
      </c>
      <c r="D437">
        <v>2219</v>
      </c>
      <c r="E437">
        <v>2269</v>
      </c>
      <c r="F437">
        <v>0</v>
      </c>
      <c r="G437">
        <v>150</v>
      </c>
      <c r="H437">
        <v>200</v>
      </c>
      <c r="I437" t="s">
        <v>664</v>
      </c>
      <c r="J437">
        <v>2024</v>
      </c>
      <c r="K437">
        <v>8</v>
      </c>
      <c r="L437">
        <v>2</v>
      </c>
      <c r="M437">
        <v>48</v>
      </c>
      <c r="N437">
        <v>0</v>
      </c>
      <c r="O437">
        <v>0</v>
      </c>
      <c r="Q437">
        <v>0</v>
      </c>
      <c r="R437">
        <v>350</v>
      </c>
      <c r="S437">
        <v>2919</v>
      </c>
      <c r="T437">
        <v>500</v>
      </c>
      <c r="U437">
        <v>0</v>
      </c>
      <c r="W437" t="s">
        <v>780</v>
      </c>
    </row>
    <row r="438" spans="1:23">
      <c r="A438" t="s">
        <v>663</v>
      </c>
      <c r="B438" t="s">
        <v>523</v>
      </c>
      <c r="C438">
        <v>38.541666666666664</v>
      </c>
      <c r="D438">
        <v>1850</v>
      </c>
      <c r="E438">
        <v>2204.166666666667</v>
      </c>
      <c r="F438">
        <v>154.16666666666666</v>
      </c>
      <c r="G438">
        <v>0</v>
      </c>
      <c r="H438">
        <v>0</v>
      </c>
      <c r="I438" t="s">
        <v>664</v>
      </c>
      <c r="J438">
        <v>2024</v>
      </c>
      <c r="K438">
        <v>8</v>
      </c>
      <c r="L438">
        <v>2</v>
      </c>
      <c r="M438">
        <v>48</v>
      </c>
      <c r="N438">
        <v>4</v>
      </c>
      <c r="O438">
        <v>0</v>
      </c>
      <c r="Q438">
        <v>0</v>
      </c>
      <c r="R438">
        <v>200</v>
      </c>
      <c r="S438">
        <v>2204.166666666667</v>
      </c>
      <c r="U438">
        <v>0</v>
      </c>
      <c r="V438">
        <v>0</v>
      </c>
      <c r="W438" t="s">
        <v>762</v>
      </c>
    </row>
    <row r="439" spans="1:23">
      <c r="A439" t="s">
        <v>663</v>
      </c>
      <c r="B439" t="s">
        <v>531</v>
      </c>
      <c r="C439">
        <v>34.375</v>
      </c>
      <c r="D439">
        <v>1650</v>
      </c>
      <c r="E439">
        <v>1800</v>
      </c>
      <c r="F439">
        <v>0</v>
      </c>
      <c r="G439">
        <v>0</v>
      </c>
      <c r="H439">
        <v>0</v>
      </c>
      <c r="I439" t="s">
        <v>664</v>
      </c>
      <c r="J439">
        <v>2024</v>
      </c>
      <c r="K439">
        <v>8</v>
      </c>
      <c r="L439">
        <v>2</v>
      </c>
      <c r="M439">
        <v>48</v>
      </c>
      <c r="N439">
        <v>0</v>
      </c>
      <c r="O439">
        <v>0</v>
      </c>
      <c r="Q439">
        <v>0</v>
      </c>
      <c r="R439">
        <v>150</v>
      </c>
      <c r="S439">
        <v>1800</v>
      </c>
      <c r="U439">
        <v>0</v>
      </c>
      <c r="V439">
        <v>0</v>
      </c>
      <c r="W439" t="s">
        <v>781</v>
      </c>
    </row>
    <row r="440" spans="1:23">
      <c r="A440" t="s">
        <v>663</v>
      </c>
      <c r="B440" t="s">
        <v>448</v>
      </c>
      <c r="C440">
        <v>22.291666666666668</v>
      </c>
      <c r="D440">
        <v>1070</v>
      </c>
      <c r="E440">
        <v>1070</v>
      </c>
      <c r="F440">
        <v>0</v>
      </c>
      <c r="G440">
        <v>200</v>
      </c>
      <c r="H440">
        <v>0</v>
      </c>
      <c r="I440" t="s">
        <v>664</v>
      </c>
      <c r="J440">
        <v>2024</v>
      </c>
      <c r="K440">
        <v>8</v>
      </c>
      <c r="L440">
        <v>2</v>
      </c>
      <c r="M440">
        <v>48</v>
      </c>
      <c r="N440">
        <v>0</v>
      </c>
      <c r="O440">
        <v>0</v>
      </c>
      <c r="Q440">
        <v>0</v>
      </c>
      <c r="S440">
        <v>1270</v>
      </c>
      <c r="U440">
        <v>0</v>
      </c>
      <c r="V440">
        <v>0</v>
      </c>
      <c r="W440" t="s">
        <v>667</v>
      </c>
    </row>
    <row r="441" spans="1:23">
      <c r="A441" t="s">
        <v>458</v>
      </c>
      <c r="B441" t="s">
        <v>499</v>
      </c>
      <c r="C441">
        <v>35.416666666666664</v>
      </c>
      <c r="D441">
        <v>1700</v>
      </c>
      <c r="E441">
        <v>1700</v>
      </c>
      <c r="F441">
        <v>0</v>
      </c>
      <c r="G441">
        <v>0</v>
      </c>
      <c r="H441">
        <v>0</v>
      </c>
      <c r="I441" t="s">
        <v>664</v>
      </c>
      <c r="J441">
        <v>2024</v>
      </c>
      <c r="K441">
        <v>8</v>
      </c>
      <c r="L441">
        <v>2</v>
      </c>
      <c r="M441">
        <v>48</v>
      </c>
      <c r="N441">
        <v>0</v>
      </c>
      <c r="O441">
        <v>0</v>
      </c>
      <c r="Q441">
        <v>0</v>
      </c>
      <c r="R441">
        <v>300</v>
      </c>
      <c r="S441">
        <v>2000</v>
      </c>
      <c r="T441">
        <v>300</v>
      </c>
      <c r="U441">
        <v>0</v>
      </c>
      <c r="V441">
        <v>0</v>
      </c>
      <c r="W441" t="s">
        <v>782</v>
      </c>
    </row>
    <row r="442" spans="1:23">
      <c r="A442" t="s">
        <v>393</v>
      </c>
      <c r="B442" t="s">
        <v>466</v>
      </c>
      <c r="C442">
        <v>68.75</v>
      </c>
      <c r="D442">
        <v>3300</v>
      </c>
      <c r="E442">
        <v>3300</v>
      </c>
      <c r="F442">
        <v>0</v>
      </c>
      <c r="G442">
        <v>0</v>
      </c>
      <c r="H442">
        <v>0</v>
      </c>
      <c r="I442" t="s">
        <v>664</v>
      </c>
      <c r="J442">
        <v>2024</v>
      </c>
      <c r="K442">
        <v>8</v>
      </c>
      <c r="L442">
        <v>2</v>
      </c>
      <c r="M442">
        <v>48</v>
      </c>
      <c r="N442">
        <v>0</v>
      </c>
      <c r="O442">
        <v>0</v>
      </c>
      <c r="Q442">
        <v>0</v>
      </c>
      <c r="S442">
        <v>3300</v>
      </c>
      <c r="U442">
        <v>0</v>
      </c>
      <c r="V442">
        <v>0</v>
      </c>
      <c r="W442" t="s">
        <v>667</v>
      </c>
    </row>
    <row r="443" spans="1:23">
      <c r="A443" t="s">
        <v>344</v>
      </c>
      <c r="B443" t="s">
        <v>388</v>
      </c>
      <c r="C443">
        <v>104.16666666666667</v>
      </c>
      <c r="D443">
        <v>5000</v>
      </c>
      <c r="E443">
        <v>5000</v>
      </c>
      <c r="F443">
        <v>0</v>
      </c>
      <c r="G443">
        <v>0</v>
      </c>
      <c r="H443">
        <v>0</v>
      </c>
      <c r="I443" t="s">
        <v>664</v>
      </c>
      <c r="J443">
        <v>2024</v>
      </c>
      <c r="K443">
        <v>8</v>
      </c>
      <c r="L443">
        <v>2</v>
      </c>
      <c r="M443">
        <v>48</v>
      </c>
      <c r="N443">
        <v>0</v>
      </c>
      <c r="O443">
        <v>0</v>
      </c>
      <c r="Q443">
        <v>0</v>
      </c>
      <c r="S443">
        <v>5000</v>
      </c>
      <c r="U443">
        <v>0</v>
      </c>
      <c r="V443">
        <v>0</v>
      </c>
      <c r="W443" t="s">
        <v>667</v>
      </c>
    </row>
    <row r="444" spans="1:23">
      <c r="A444" t="s">
        <v>663</v>
      </c>
      <c r="B444" t="s">
        <v>390</v>
      </c>
      <c r="C444">
        <v>65</v>
      </c>
      <c r="D444">
        <v>3120</v>
      </c>
      <c r="E444">
        <v>3585</v>
      </c>
      <c r="F444">
        <v>195</v>
      </c>
      <c r="G444">
        <v>400</v>
      </c>
      <c r="H444">
        <v>0</v>
      </c>
      <c r="I444" t="s">
        <v>664</v>
      </c>
      <c r="J444">
        <v>2024</v>
      </c>
      <c r="K444">
        <v>9</v>
      </c>
      <c r="L444">
        <v>2</v>
      </c>
      <c r="M444">
        <v>48</v>
      </c>
      <c r="N444">
        <v>3</v>
      </c>
      <c r="O444">
        <v>0</v>
      </c>
      <c r="Q444">
        <v>0</v>
      </c>
      <c r="R444">
        <v>270</v>
      </c>
      <c r="S444">
        <v>3985</v>
      </c>
      <c r="U444">
        <v>0</v>
      </c>
      <c r="V444">
        <v>0</v>
      </c>
      <c r="W444" t="s">
        <v>783</v>
      </c>
    </row>
    <row r="445" spans="1:23">
      <c r="A445" t="s">
        <v>663</v>
      </c>
      <c r="B445" t="s">
        <v>486</v>
      </c>
      <c r="C445">
        <v>46.229166666666664</v>
      </c>
      <c r="D445">
        <v>2219</v>
      </c>
      <c r="E445">
        <v>1907.5088958333336</v>
      </c>
      <c r="F445">
        <v>38.508895833333327</v>
      </c>
      <c r="G445">
        <v>0</v>
      </c>
      <c r="H445">
        <v>0</v>
      </c>
      <c r="I445" t="s">
        <v>664</v>
      </c>
      <c r="J445">
        <v>2024</v>
      </c>
      <c r="K445">
        <v>9</v>
      </c>
      <c r="L445">
        <v>2</v>
      </c>
      <c r="M445">
        <v>48</v>
      </c>
      <c r="N445">
        <v>0.83299999999999996</v>
      </c>
      <c r="O445">
        <v>0</v>
      </c>
      <c r="Q445">
        <v>0</v>
      </c>
      <c r="R445">
        <v>150</v>
      </c>
      <c r="S445">
        <v>2407.5088958333336</v>
      </c>
      <c r="T445">
        <v>500</v>
      </c>
      <c r="U445">
        <v>0</v>
      </c>
      <c r="V445">
        <v>0</v>
      </c>
      <c r="W445" t="s">
        <v>784</v>
      </c>
    </row>
    <row r="446" spans="1:23">
      <c r="A446" t="s">
        <v>663</v>
      </c>
      <c r="B446" t="s">
        <v>493</v>
      </c>
      <c r="C446">
        <v>34.375</v>
      </c>
      <c r="D446">
        <v>790.625</v>
      </c>
      <c r="E446">
        <v>790.625</v>
      </c>
      <c r="F446">
        <v>0</v>
      </c>
      <c r="G446">
        <v>0</v>
      </c>
      <c r="H446">
        <v>0</v>
      </c>
      <c r="I446" t="s">
        <v>664</v>
      </c>
      <c r="J446">
        <v>2024</v>
      </c>
      <c r="K446">
        <v>9</v>
      </c>
      <c r="L446">
        <v>2</v>
      </c>
      <c r="M446">
        <v>23</v>
      </c>
      <c r="N446">
        <v>0</v>
      </c>
      <c r="O446">
        <v>0</v>
      </c>
      <c r="Q446">
        <v>0</v>
      </c>
      <c r="S446">
        <v>790.625</v>
      </c>
      <c r="U446">
        <v>0</v>
      </c>
      <c r="V446">
        <v>0</v>
      </c>
      <c r="W446" t="s">
        <v>667</v>
      </c>
    </row>
    <row r="447" spans="1:23">
      <c r="A447" t="s">
        <v>663</v>
      </c>
      <c r="B447" t="s">
        <v>687</v>
      </c>
      <c r="G447">
        <v>0</v>
      </c>
      <c r="I447" t="s">
        <v>664</v>
      </c>
      <c r="J447">
        <v>2024</v>
      </c>
      <c r="K447">
        <v>9</v>
      </c>
      <c r="L447">
        <v>2</v>
      </c>
      <c r="M447">
        <v>18</v>
      </c>
      <c r="N447">
        <v>0</v>
      </c>
      <c r="O447">
        <v>0</v>
      </c>
      <c r="W447" t="s">
        <v>667</v>
      </c>
    </row>
    <row r="448" spans="1:23">
      <c r="A448" t="s">
        <v>663</v>
      </c>
      <c r="B448" t="s">
        <v>389</v>
      </c>
      <c r="C448">
        <v>46.229166666666664</v>
      </c>
      <c r="D448">
        <v>2219</v>
      </c>
      <c r="E448">
        <v>2859</v>
      </c>
      <c r="F448">
        <v>0</v>
      </c>
      <c r="G448">
        <v>150</v>
      </c>
      <c r="H448">
        <v>200</v>
      </c>
      <c r="I448" t="s">
        <v>664</v>
      </c>
      <c r="J448">
        <v>2024</v>
      </c>
      <c r="K448">
        <v>9</v>
      </c>
      <c r="L448">
        <v>2</v>
      </c>
      <c r="M448">
        <v>48</v>
      </c>
      <c r="N448">
        <v>0</v>
      </c>
      <c r="O448">
        <v>0</v>
      </c>
      <c r="Q448">
        <v>0</v>
      </c>
      <c r="R448">
        <v>440</v>
      </c>
      <c r="S448">
        <v>3009</v>
      </c>
      <c r="U448">
        <v>0</v>
      </c>
      <c r="W448" t="s">
        <v>785</v>
      </c>
    </row>
    <row r="449" spans="1:23">
      <c r="A449" t="s">
        <v>663</v>
      </c>
      <c r="B449" t="s">
        <v>523</v>
      </c>
      <c r="C449">
        <v>38.541666666666664</v>
      </c>
      <c r="D449">
        <v>1850</v>
      </c>
      <c r="E449">
        <v>2150</v>
      </c>
      <c r="F449">
        <v>0</v>
      </c>
      <c r="G449">
        <v>0</v>
      </c>
      <c r="H449">
        <v>0</v>
      </c>
      <c r="I449" t="s">
        <v>664</v>
      </c>
      <c r="J449">
        <v>2024</v>
      </c>
      <c r="K449">
        <v>9</v>
      </c>
      <c r="L449">
        <v>2</v>
      </c>
      <c r="M449">
        <v>48</v>
      </c>
      <c r="N449">
        <v>0</v>
      </c>
      <c r="O449">
        <v>0</v>
      </c>
      <c r="Q449">
        <v>0</v>
      </c>
      <c r="R449">
        <v>300</v>
      </c>
      <c r="S449">
        <v>2150</v>
      </c>
      <c r="U449">
        <v>0</v>
      </c>
      <c r="V449">
        <v>0</v>
      </c>
      <c r="W449" t="s">
        <v>786</v>
      </c>
    </row>
    <row r="450" spans="1:23">
      <c r="A450" t="s">
        <v>663</v>
      </c>
      <c r="B450" t="s">
        <v>531</v>
      </c>
      <c r="C450">
        <v>34.375</v>
      </c>
      <c r="D450">
        <v>1650</v>
      </c>
      <c r="E450">
        <v>2160</v>
      </c>
      <c r="F450">
        <v>0</v>
      </c>
      <c r="G450">
        <v>0</v>
      </c>
      <c r="H450">
        <v>0</v>
      </c>
      <c r="I450" t="s">
        <v>664</v>
      </c>
      <c r="J450">
        <v>2024</v>
      </c>
      <c r="K450">
        <v>9</v>
      </c>
      <c r="L450">
        <v>2</v>
      </c>
      <c r="M450">
        <v>48</v>
      </c>
      <c r="N450">
        <v>0</v>
      </c>
      <c r="O450">
        <v>0</v>
      </c>
      <c r="Q450">
        <v>0</v>
      </c>
      <c r="R450">
        <v>510</v>
      </c>
      <c r="S450">
        <v>2160</v>
      </c>
      <c r="U450">
        <v>0</v>
      </c>
      <c r="V450">
        <v>0</v>
      </c>
      <c r="W450" t="s">
        <v>786</v>
      </c>
    </row>
    <row r="451" spans="1:23">
      <c r="A451" t="s">
        <v>663</v>
      </c>
      <c r="B451" t="s">
        <v>448</v>
      </c>
      <c r="C451">
        <v>22.291666666666668</v>
      </c>
      <c r="D451">
        <v>1070</v>
      </c>
      <c r="E451">
        <v>1070</v>
      </c>
      <c r="F451">
        <v>0</v>
      </c>
      <c r="G451">
        <v>200</v>
      </c>
      <c r="H451">
        <v>0</v>
      </c>
      <c r="I451" t="s">
        <v>664</v>
      </c>
      <c r="J451">
        <v>2024</v>
      </c>
      <c r="K451">
        <v>9</v>
      </c>
      <c r="L451">
        <v>2</v>
      </c>
      <c r="M451">
        <v>48</v>
      </c>
      <c r="N451">
        <v>0</v>
      </c>
      <c r="O451">
        <v>0</v>
      </c>
      <c r="Q451">
        <v>0</v>
      </c>
      <c r="S451">
        <v>1270</v>
      </c>
      <c r="U451">
        <v>0</v>
      </c>
      <c r="V451">
        <v>0</v>
      </c>
      <c r="W451" t="s">
        <v>667</v>
      </c>
    </row>
    <row r="452" spans="1:23">
      <c r="A452" t="s">
        <v>458</v>
      </c>
      <c r="B452" t="s">
        <v>499</v>
      </c>
      <c r="C452">
        <v>35.416666666666664</v>
      </c>
      <c r="D452">
        <v>1700</v>
      </c>
      <c r="E452">
        <v>1367.64</v>
      </c>
      <c r="F452">
        <v>0</v>
      </c>
      <c r="G452">
        <v>0</v>
      </c>
      <c r="H452">
        <v>0</v>
      </c>
      <c r="I452" t="s">
        <v>672</v>
      </c>
      <c r="J452">
        <v>2024</v>
      </c>
      <c r="K452">
        <v>9</v>
      </c>
      <c r="L452">
        <v>2</v>
      </c>
      <c r="M452">
        <v>48</v>
      </c>
      <c r="N452">
        <v>0</v>
      </c>
      <c r="O452">
        <v>0</v>
      </c>
      <c r="Q452">
        <v>0</v>
      </c>
      <c r="S452">
        <v>1700</v>
      </c>
      <c r="T452">
        <v>332</v>
      </c>
      <c r="U452">
        <v>0</v>
      </c>
      <c r="V452">
        <v>0</v>
      </c>
      <c r="W452" t="s">
        <v>787</v>
      </c>
    </row>
    <row r="453" spans="1:23">
      <c r="A453" t="s">
        <v>393</v>
      </c>
      <c r="B453" t="s">
        <v>466</v>
      </c>
      <c r="C453">
        <v>68.75</v>
      </c>
      <c r="D453">
        <v>3300</v>
      </c>
      <c r="E453">
        <v>3300</v>
      </c>
      <c r="F453">
        <v>0</v>
      </c>
      <c r="G453">
        <v>0</v>
      </c>
      <c r="H453">
        <v>0</v>
      </c>
      <c r="I453" t="s">
        <v>664</v>
      </c>
      <c r="J453">
        <v>2024</v>
      </c>
      <c r="K453">
        <v>9</v>
      </c>
      <c r="L453">
        <v>2</v>
      </c>
      <c r="M453">
        <v>48</v>
      </c>
      <c r="N453">
        <v>0</v>
      </c>
      <c r="O453">
        <v>0</v>
      </c>
      <c r="Q453">
        <v>0</v>
      </c>
      <c r="S453">
        <v>3300</v>
      </c>
      <c r="U453">
        <v>0</v>
      </c>
      <c r="V453">
        <v>0</v>
      </c>
      <c r="W453" t="s">
        <v>667</v>
      </c>
    </row>
    <row r="454" spans="1:23">
      <c r="A454" t="s">
        <v>344</v>
      </c>
      <c r="B454" t="s">
        <v>388</v>
      </c>
      <c r="C454">
        <v>104.16666666666667</v>
      </c>
      <c r="D454">
        <v>5000</v>
      </c>
      <c r="E454">
        <v>5000</v>
      </c>
      <c r="F454">
        <v>0</v>
      </c>
      <c r="G454">
        <v>0</v>
      </c>
      <c r="H454">
        <v>0</v>
      </c>
      <c r="I454" t="s">
        <v>664</v>
      </c>
      <c r="J454">
        <v>2024</v>
      </c>
      <c r="K454">
        <v>9</v>
      </c>
      <c r="L454">
        <v>2</v>
      </c>
      <c r="M454">
        <v>48</v>
      </c>
      <c r="N454">
        <v>0</v>
      </c>
      <c r="O454">
        <v>0</v>
      </c>
      <c r="Q454">
        <v>0</v>
      </c>
      <c r="S454">
        <v>5000</v>
      </c>
      <c r="U454">
        <v>0</v>
      </c>
      <c r="V454">
        <v>0</v>
      </c>
      <c r="W454" t="s">
        <v>667</v>
      </c>
    </row>
    <row r="455" spans="1:23">
      <c r="A455" t="s">
        <v>663</v>
      </c>
      <c r="B455" t="s">
        <v>535</v>
      </c>
      <c r="C455">
        <v>34.375</v>
      </c>
      <c r="D455">
        <v>1650</v>
      </c>
      <c r="E455">
        <v>2350</v>
      </c>
      <c r="F455">
        <v>0</v>
      </c>
      <c r="G455">
        <v>400</v>
      </c>
      <c r="H455">
        <v>0</v>
      </c>
      <c r="I455" t="s">
        <v>664</v>
      </c>
      <c r="J455">
        <v>2024</v>
      </c>
      <c r="K455">
        <v>10</v>
      </c>
      <c r="L455">
        <v>3</v>
      </c>
      <c r="M455">
        <v>48</v>
      </c>
      <c r="N455">
        <v>0</v>
      </c>
      <c r="O455">
        <v>0</v>
      </c>
      <c r="Q455">
        <v>0</v>
      </c>
      <c r="R455">
        <v>700</v>
      </c>
      <c r="S455">
        <v>2750</v>
      </c>
      <c r="U455">
        <v>0</v>
      </c>
      <c r="V455">
        <v>0</v>
      </c>
      <c r="W455" t="s">
        <v>667</v>
      </c>
    </row>
    <row r="456" spans="1:23">
      <c r="A456" t="s">
        <v>663</v>
      </c>
      <c r="B456" t="s">
        <v>390</v>
      </c>
      <c r="C456">
        <v>65</v>
      </c>
      <c r="D456">
        <v>3120</v>
      </c>
      <c r="E456">
        <v>3320</v>
      </c>
      <c r="F456">
        <v>0</v>
      </c>
      <c r="G456">
        <v>0</v>
      </c>
      <c r="H456">
        <v>0</v>
      </c>
      <c r="I456" t="s">
        <v>664</v>
      </c>
      <c r="J456">
        <v>2024</v>
      </c>
      <c r="K456">
        <v>10</v>
      </c>
      <c r="L456">
        <v>3</v>
      </c>
      <c r="M456">
        <v>48</v>
      </c>
      <c r="N456">
        <v>0</v>
      </c>
      <c r="O456">
        <v>0</v>
      </c>
      <c r="Q456">
        <v>0</v>
      </c>
      <c r="R456">
        <v>200</v>
      </c>
      <c r="S456">
        <v>3320</v>
      </c>
      <c r="U456">
        <v>0</v>
      </c>
      <c r="V456">
        <v>0</v>
      </c>
      <c r="W456" t="s">
        <v>762</v>
      </c>
    </row>
    <row r="457" spans="1:23">
      <c r="A457" t="s">
        <v>663</v>
      </c>
      <c r="B457" t="s">
        <v>486</v>
      </c>
      <c r="C457">
        <v>46.229166666666664</v>
      </c>
      <c r="D457">
        <v>2219</v>
      </c>
      <c r="E457">
        <v>1719</v>
      </c>
      <c r="F457">
        <v>0</v>
      </c>
      <c r="G457">
        <v>0</v>
      </c>
      <c r="H457">
        <v>0</v>
      </c>
      <c r="I457" t="s">
        <v>664</v>
      </c>
      <c r="J457">
        <v>2024</v>
      </c>
      <c r="K457">
        <v>10</v>
      </c>
      <c r="L457">
        <v>3</v>
      </c>
      <c r="M457">
        <v>48</v>
      </c>
      <c r="N457">
        <v>0</v>
      </c>
      <c r="O457">
        <v>0</v>
      </c>
      <c r="Q457">
        <v>0</v>
      </c>
      <c r="R457">
        <v>500</v>
      </c>
      <c r="S457">
        <v>2719</v>
      </c>
      <c r="T457">
        <v>1000</v>
      </c>
      <c r="U457">
        <v>0</v>
      </c>
      <c r="V457">
        <v>0</v>
      </c>
      <c r="W457" t="s">
        <v>788</v>
      </c>
    </row>
    <row r="458" spans="1:23">
      <c r="A458" t="s">
        <v>663</v>
      </c>
      <c r="B458" t="s">
        <v>493</v>
      </c>
      <c r="C458">
        <v>34.375</v>
      </c>
      <c r="D458">
        <v>790.625</v>
      </c>
      <c r="E458">
        <v>790.625</v>
      </c>
      <c r="F458">
        <v>0</v>
      </c>
      <c r="G458">
        <v>0</v>
      </c>
      <c r="H458">
        <v>0</v>
      </c>
      <c r="I458" t="s">
        <v>664</v>
      </c>
      <c r="J458">
        <v>2024</v>
      </c>
      <c r="K458">
        <v>10</v>
      </c>
      <c r="L458">
        <v>3</v>
      </c>
      <c r="M458">
        <v>23</v>
      </c>
      <c r="N458">
        <v>0</v>
      </c>
      <c r="O458">
        <v>0</v>
      </c>
      <c r="Q458">
        <v>0</v>
      </c>
      <c r="S458">
        <v>790.625</v>
      </c>
      <c r="U458">
        <v>0</v>
      </c>
      <c r="V458">
        <v>0</v>
      </c>
      <c r="W458" t="s">
        <v>667</v>
      </c>
    </row>
    <row r="459" spans="1:23">
      <c r="A459" t="s">
        <v>663</v>
      </c>
      <c r="B459" t="s">
        <v>687</v>
      </c>
      <c r="G459">
        <v>0</v>
      </c>
      <c r="I459" t="s">
        <v>664</v>
      </c>
      <c r="J459">
        <v>2024</v>
      </c>
      <c r="K459">
        <v>10</v>
      </c>
      <c r="L459">
        <v>3</v>
      </c>
      <c r="M459">
        <v>18</v>
      </c>
      <c r="N459">
        <v>0</v>
      </c>
      <c r="O459">
        <v>0</v>
      </c>
      <c r="W459" t="s">
        <v>667</v>
      </c>
    </row>
    <row r="460" spans="1:23">
      <c r="A460" t="s">
        <v>663</v>
      </c>
      <c r="B460" t="s">
        <v>389</v>
      </c>
      <c r="C460">
        <v>46.229166666666664</v>
      </c>
      <c r="D460">
        <v>2219</v>
      </c>
      <c r="E460">
        <v>2769</v>
      </c>
      <c r="F460">
        <v>0</v>
      </c>
      <c r="G460">
        <v>150</v>
      </c>
      <c r="H460">
        <v>200</v>
      </c>
      <c r="I460" t="s">
        <v>664</v>
      </c>
      <c r="J460">
        <v>2024</v>
      </c>
      <c r="K460">
        <v>10</v>
      </c>
      <c r="L460">
        <v>3</v>
      </c>
      <c r="M460">
        <v>48</v>
      </c>
      <c r="N460">
        <v>0</v>
      </c>
      <c r="O460">
        <v>0</v>
      </c>
      <c r="Q460">
        <v>0</v>
      </c>
      <c r="R460">
        <v>350</v>
      </c>
      <c r="S460">
        <v>2919</v>
      </c>
      <c r="U460">
        <v>0</v>
      </c>
      <c r="W460" t="s">
        <v>667</v>
      </c>
    </row>
    <row r="461" spans="1:23">
      <c r="A461" t="s">
        <v>663</v>
      </c>
      <c r="B461" t="s">
        <v>387</v>
      </c>
      <c r="C461">
        <v>46.229166666666664</v>
      </c>
      <c r="D461">
        <v>554.75</v>
      </c>
      <c r="E461">
        <v>604.75</v>
      </c>
      <c r="F461">
        <v>0</v>
      </c>
      <c r="G461">
        <v>0</v>
      </c>
      <c r="H461">
        <v>50</v>
      </c>
      <c r="I461" t="s">
        <v>664</v>
      </c>
      <c r="J461">
        <v>2024</v>
      </c>
      <c r="K461">
        <v>10</v>
      </c>
      <c r="L461">
        <v>3</v>
      </c>
      <c r="M461">
        <v>12</v>
      </c>
      <c r="N461">
        <v>0</v>
      </c>
      <c r="O461">
        <v>0</v>
      </c>
      <c r="Q461">
        <v>0</v>
      </c>
      <c r="S461">
        <v>604.75</v>
      </c>
      <c r="U461">
        <v>0</v>
      </c>
      <c r="V461">
        <v>0</v>
      </c>
      <c r="W461" t="s">
        <v>667</v>
      </c>
    </row>
    <row r="462" spans="1:23">
      <c r="A462" t="s">
        <v>663</v>
      </c>
      <c r="B462" t="s">
        <v>523</v>
      </c>
      <c r="C462">
        <v>38.541666666666664</v>
      </c>
      <c r="D462">
        <v>1850</v>
      </c>
      <c r="E462">
        <v>2200</v>
      </c>
      <c r="F462">
        <v>0</v>
      </c>
      <c r="G462">
        <v>150</v>
      </c>
      <c r="H462">
        <v>0</v>
      </c>
      <c r="I462" t="s">
        <v>664</v>
      </c>
      <c r="J462">
        <v>2024</v>
      </c>
      <c r="K462">
        <v>10</v>
      </c>
      <c r="L462">
        <v>3</v>
      </c>
      <c r="M462">
        <v>48</v>
      </c>
      <c r="N462">
        <v>0</v>
      </c>
      <c r="O462">
        <v>0</v>
      </c>
      <c r="Q462">
        <v>0</v>
      </c>
      <c r="R462">
        <v>350</v>
      </c>
      <c r="S462">
        <v>2350</v>
      </c>
      <c r="U462">
        <v>0</v>
      </c>
      <c r="V462">
        <v>0</v>
      </c>
      <c r="W462" t="s">
        <v>789</v>
      </c>
    </row>
    <row r="463" spans="1:23">
      <c r="A463" t="s">
        <v>663</v>
      </c>
      <c r="B463" t="s">
        <v>531</v>
      </c>
      <c r="C463">
        <v>34.375</v>
      </c>
      <c r="D463">
        <v>1650</v>
      </c>
      <c r="E463">
        <v>1900</v>
      </c>
      <c r="F463">
        <v>0</v>
      </c>
      <c r="G463">
        <v>150</v>
      </c>
      <c r="H463">
        <v>0</v>
      </c>
      <c r="I463" t="s">
        <v>664</v>
      </c>
      <c r="J463">
        <v>2024</v>
      </c>
      <c r="K463">
        <v>10</v>
      </c>
      <c r="L463">
        <v>3</v>
      </c>
      <c r="M463">
        <v>48</v>
      </c>
      <c r="N463">
        <v>0</v>
      </c>
      <c r="O463">
        <v>0</v>
      </c>
      <c r="Q463">
        <v>0</v>
      </c>
      <c r="R463">
        <v>250</v>
      </c>
      <c r="S463">
        <v>2050</v>
      </c>
      <c r="U463">
        <v>0</v>
      </c>
      <c r="V463">
        <v>0</v>
      </c>
      <c r="W463" t="s">
        <v>789</v>
      </c>
    </row>
    <row r="464" spans="1:23">
      <c r="A464" t="s">
        <v>663</v>
      </c>
      <c r="B464" t="s">
        <v>448</v>
      </c>
      <c r="C464">
        <v>22.291666666666668</v>
      </c>
      <c r="D464">
        <v>1070</v>
      </c>
      <c r="E464">
        <v>1070</v>
      </c>
      <c r="F464">
        <v>0</v>
      </c>
      <c r="G464">
        <v>200</v>
      </c>
      <c r="H464">
        <v>0</v>
      </c>
      <c r="I464" t="s">
        <v>664</v>
      </c>
      <c r="J464">
        <v>2024</v>
      </c>
      <c r="K464">
        <v>10</v>
      </c>
      <c r="L464">
        <v>3</v>
      </c>
      <c r="M464">
        <v>48</v>
      </c>
      <c r="N464">
        <v>0</v>
      </c>
      <c r="O464">
        <v>0</v>
      </c>
      <c r="Q464">
        <v>0</v>
      </c>
      <c r="S464">
        <v>1270</v>
      </c>
      <c r="U464">
        <v>0</v>
      </c>
      <c r="V464">
        <v>0</v>
      </c>
      <c r="W464" t="s">
        <v>667</v>
      </c>
    </row>
    <row r="465" spans="1:23">
      <c r="A465" t="s">
        <v>393</v>
      </c>
      <c r="B465" t="s">
        <v>466</v>
      </c>
      <c r="C465">
        <v>68.75</v>
      </c>
      <c r="D465">
        <v>3025</v>
      </c>
      <c r="E465">
        <v>3025</v>
      </c>
      <c r="F465">
        <v>0</v>
      </c>
      <c r="G465">
        <v>0</v>
      </c>
      <c r="H465">
        <v>0</v>
      </c>
      <c r="I465" t="s">
        <v>664</v>
      </c>
      <c r="J465">
        <v>2024</v>
      </c>
      <c r="K465">
        <v>10</v>
      </c>
      <c r="L465">
        <v>3</v>
      </c>
      <c r="M465">
        <v>44</v>
      </c>
      <c r="N465">
        <v>0</v>
      </c>
      <c r="O465">
        <v>0</v>
      </c>
      <c r="Q465">
        <v>0</v>
      </c>
      <c r="S465">
        <v>3025</v>
      </c>
      <c r="U465">
        <v>0</v>
      </c>
      <c r="V465">
        <v>0</v>
      </c>
      <c r="W465" t="s">
        <v>667</v>
      </c>
    </row>
    <row r="466" spans="1:23">
      <c r="A466" t="s">
        <v>344</v>
      </c>
      <c r="B466" t="s">
        <v>388</v>
      </c>
      <c r="C466">
        <v>104.16666666666667</v>
      </c>
      <c r="D466">
        <v>5000</v>
      </c>
      <c r="E466">
        <v>5000</v>
      </c>
      <c r="F466">
        <v>0</v>
      </c>
      <c r="G466">
        <v>0</v>
      </c>
      <c r="H466">
        <v>0</v>
      </c>
      <c r="I466" t="s">
        <v>664</v>
      </c>
      <c r="J466">
        <v>2024</v>
      </c>
      <c r="K466">
        <v>10</v>
      </c>
      <c r="L466">
        <v>3</v>
      </c>
      <c r="M466">
        <v>48</v>
      </c>
      <c r="N466">
        <v>0</v>
      </c>
      <c r="O466">
        <v>0</v>
      </c>
      <c r="Q466">
        <v>0</v>
      </c>
      <c r="S466">
        <v>5000</v>
      </c>
      <c r="U466">
        <v>0</v>
      </c>
      <c r="V466">
        <v>0</v>
      </c>
      <c r="W466" t="s">
        <v>667</v>
      </c>
    </row>
    <row r="467" spans="1:23">
      <c r="A467" t="s">
        <v>663</v>
      </c>
      <c r="B467" t="s">
        <v>535</v>
      </c>
      <c r="C467">
        <v>34.375</v>
      </c>
      <c r="D467">
        <v>1650</v>
      </c>
      <c r="E467">
        <v>2350</v>
      </c>
      <c r="F467">
        <v>0</v>
      </c>
      <c r="G467">
        <v>400</v>
      </c>
      <c r="H467">
        <v>0</v>
      </c>
      <c r="I467" t="s">
        <v>664</v>
      </c>
      <c r="J467">
        <v>2024</v>
      </c>
      <c r="K467">
        <v>11</v>
      </c>
      <c r="L467">
        <v>3</v>
      </c>
      <c r="M467">
        <v>48</v>
      </c>
      <c r="N467">
        <v>0</v>
      </c>
      <c r="O467">
        <v>0</v>
      </c>
      <c r="Q467">
        <v>0</v>
      </c>
      <c r="R467">
        <v>700</v>
      </c>
      <c r="S467">
        <v>2750</v>
      </c>
      <c r="U467">
        <v>0</v>
      </c>
      <c r="V467">
        <v>0</v>
      </c>
      <c r="W467" t="s">
        <v>790</v>
      </c>
    </row>
    <row r="468" spans="1:23">
      <c r="A468" t="s">
        <v>663</v>
      </c>
      <c r="B468" t="s">
        <v>390</v>
      </c>
      <c r="C468">
        <v>65</v>
      </c>
      <c r="D468">
        <v>3120</v>
      </c>
      <c r="E468">
        <v>3815</v>
      </c>
      <c r="F468">
        <v>195</v>
      </c>
      <c r="G468">
        <v>0</v>
      </c>
      <c r="H468">
        <v>0</v>
      </c>
      <c r="I468" t="s">
        <v>664</v>
      </c>
      <c r="J468">
        <v>2024</v>
      </c>
      <c r="K468">
        <v>11</v>
      </c>
      <c r="L468">
        <v>3</v>
      </c>
      <c r="M468">
        <v>48</v>
      </c>
      <c r="N468">
        <v>3</v>
      </c>
      <c r="O468">
        <v>0</v>
      </c>
      <c r="Q468">
        <v>0</v>
      </c>
      <c r="R468">
        <v>500</v>
      </c>
      <c r="S468">
        <v>3815</v>
      </c>
      <c r="U468">
        <v>0</v>
      </c>
      <c r="V468">
        <v>0</v>
      </c>
      <c r="W468" t="s">
        <v>791</v>
      </c>
    </row>
    <row r="469" spans="1:23">
      <c r="A469" t="s">
        <v>663</v>
      </c>
      <c r="B469" t="s">
        <v>486</v>
      </c>
      <c r="C469">
        <v>46.229166666666664</v>
      </c>
      <c r="D469">
        <v>2219</v>
      </c>
      <c r="E469">
        <v>1719</v>
      </c>
      <c r="F469">
        <v>0</v>
      </c>
      <c r="G469">
        <v>0</v>
      </c>
      <c r="H469">
        <v>0</v>
      </c>
      <c r="I469" t="s">
        <v>664</v>
      </c>
      <c r="J469">
        <v>2024</v>
      </c>
      <c r="K469">
        <v>11</v>
      </c>
      <c r="L469">
        <v>3</v>
      </c>
      <c r="M469">
        <v>48</v>
      </c>
      <c r="N469">
        <v>0</v>
      </c>
      <c r="O469">
        <v>0</v>
      </c>
      <c r="Q469">
        <v>0</v>
      </c>
      <c r="S469">
        <v>2219</v>
      </c>
      <c r="T469">
        <v>500</v>
      </c>
      <c r="U469">
        <v>0</v>
      </c>
      <c r="V469">
        <v>0</v>
      </c>
      <c r="W469" t="s">
        <v>667</v>
      </c>
    </row>
    <row r="470" spans="1:23">
      <c r="A470" t="s">
        <v>663</v>
      </c>
      <c r="B470" t="s">
        <v>493</v>
      </c>
      <c r="C470">
        <v>34.375</v>
      </c>
      <c r="D470">
        <v>790.625</v>
      </c>
      <c r="E470">
        <v>862.625</v>
      </c>
      <c r="F470">
        <v>0</v>
      </c>
      <c r="G470">
        <v>0</v>
      </c>
      <c r="H470">
        <v>0</v>
      </c>
      <c r="I470" t="s">
        <v>664</v>
      </c>
      <c r="J470">
        <v>2024</v>
      </c>
      <c r="K470">
        <v>11</v>
      </c>
      <c r="L470">
        <v>3</v>
      </c>
      <c r="M470">
        <v>23</v>
      </c>
      <c r="N470">
        <v>0</v>
      </c>
      <c r="O470">
        <v>0</v>
      </c>
      <c r="Q470">
        <v>0</v>
      </c>
      <c r="R470">
        <v>72</v>
      </c>
      <c r="S470">
        <v>862.625</v>
      </c>
      <c r="U470">
        <v>0</v>
      </c>
      <c r="V470">
        <v>0</v>
      </c>
      <c r="W470" t="s">
        <v>792</v>
      </c>
    </row>
    <row r="471" spans="1:23">
      <c r="A471" t="s">
        <v>663</v>
      </c>
      <c r="B471" t="s">
        <v>687</v>
      </c>
      <c r="G471">
        <v>0</v>
      </c>
      <c r="I471" t="s">
        <v>664</v>
      </c>
      <c r="J471">
        <v>2024</v>
      </c>
      <c r="K471">
        <v>11</v>
      </c>
      <c r="L471">
        <v>3</v>
      </c>
      <c r="M471">
        <v>18</v>
      </c>
      <c r="N471">
        <v>0</v>
      </c>
      <c r="O471">
        <v>0</v>
      </c>
      <c r="R471">
        <v>56</v>
      </c>
      <c r="W471" t="s">
        <v>792</v>
      </c>
    </row>
    <row r="472" spans="1:23">
      <c r="A472" t="s">
        <v>663</v>
      </c>
      <c r="B472" t="s">
        <v>389</v>
      </c>
      <c r="C472">
        <v>46.229166666666664</v>
      </c>
      <c r="D472">
        <v>2219</v>
      </c>
      <c r="E472">
        <v>2565.2291666666665</v>
      </c>
      <c r="F472">
        <v>46.229166666666664</v>
      </c>
      <c r="G472">
        <v>0</v>
      </c>
      <c r="H472">
        <v>200</v>
      </c>
      <c r="I472" t="s">
        <v>664</v>
      </c>
      <c r="J472">
        <v>2024</v>
      </c>
      <c r="K472">
        <v>11</v>
      </c>
      <c r="L472">
        <v>3</v>
      </c>
      <c r="M472">
        <v>48</v>
      </c>
      <c r="N472">
        <v>1</v>
      </c>
      <c r="O472">
        <v>0</v>
      </c>
      <c r="Q472">
        <v>0</v>
      </c>
      <c r="R472">
        <v>100</v>
      </c>
      <c r="S472">
        <v>2565.2291666666665</v>
      </c>
      <c r="U472">
        <v>0</v>
      </c>
      <c r="W472" t="s">
        <v>793</v>
      </c>
    </row>
    <row r="473" spans="1:23">
      <c r="A473" t="s">
        <v>663</v>
      </c>
      <c r="B473" t="s">
        <v>387</v>
      </c>
      <c r="C473">
        <v>46.229166666666664</v>
      </c>
      <c r="D473">
        <v>554.75</v>
      </c>
      <c r="E473">
        <v>604.75</v>
      </c>
      <c r="F473">
        <v>0</v>
      </c>
      <c r="G473">
        <v>0</v>
      </c>
      <c r="H473">
        <v>50</v>
      </c>
      <c r="I473" t="s">
        <v>664</v>
      </c>
      <c r="J473">
        <v>2024</v>
      </c>
      <c r="K473">
        <v>11</v>
      </c>
      <c r="L473">
        <v>3</v>
      </c>
      <c r="M473">
        <v>12</v>
      </c>
      <c r="N473">
        <v>0</v>
      </c>
      <c r="O473">
        <v>0</v>
      </c>
      <c r="Q473">
        <v>0</v>
      </c>
      <c r="S473">
        <v>604.75</v>
      </c>
      <c r="U473">
        <v>0</v>
      </c>
      <c r="V473">
        <v>0</v>
      </c>
      <c r="W473" t="s">
        <v>667</v>
      </c>
    </row>
    <row r="474" spans="1:23">
      <c r="A474" t="s">
        <v>663</v>
      </c>
      <c r="B474" t="s">
        <v>523</v>
      </c>
      <c r="C474">
        <v>38.541666666666664</v>
      </c>
      <c r="D474">
        <v>1850</v>
      </c>
      <c r="E474">
        <v>1850</v>
      </c>
      <c r="F474">
        <v>0</v>
      </c>
      <c r="G474">
        <v>0</v>
      </c>
      <c r="H474">
        <v>0</v>
      </c>
      <c r="I474" t="s">
        <v>664</v>
      </c>
      <c r="J474">
        <v>2024</v>
      </c>
      <c r="K474">
        <v>11</v>
      </c>
      <c r="L474">
        <v>3</v>
      </c>
      <c r="M474">
        <v>48</v>
      </c>
      <c r="N474">
        <v>0</v>
      </c>
      <c r="O474">
        <v>0</v>
      </c>
      <c r="Q474">
        <v>0</v>
      </c>
      <c r="S474">
        <v>1850</v>
      </c>
      <c r="U474">
        <v>0</v>
      </c>
      <c r="V474">
        <v>0</v>
      </c>
      <c r="W474" t="s">
        <v>667</v>
      </c>
    </row>
    <row r="475" spans="1:23">
      <c r="A475" t="s">
        <v>663</v>
      </c>
      <c r="B475" t="s">
        <v>531</v>
      </c>
      <c r="C475">
        <v>34.375</v>
      </c>
      <c r="D475">
        <v>1650</v>
      </c>
      <c r="E475">
        <v>1800</v>
      </c>
      <c r="F475">
        <v>0</v>
      </c>
      <c r="G475">
        <v>0</v>
      </c>
      <c r="H475">
        <v>0</v>
      </c>
      <c r="I475" t="s">
        <v>664</v>
      </c>
      <c r="J475">
        <v>2024</v>
      </c>
      <c r="K475">
        <v>11</v>
      </c>
      <c r="L475">
        <v>3</v>
      </c>
      <c r="M475">
        <v>48</v>
      </c>
      <c r="N475">
        <v>0</v>
      </c>
      <c r="O475">
        <v>0</v>
      </c>
      <c r="Q475">
        <v>0</v>
      </c>
      <c r="R475">
        <v>150</v>
      </c>
      <c r="S475">
        <v>1800</v>
      </c>
      <c r="U475">
        <v>0</v>
      </c>
      <c r="V475">
        <v>0</v>
      </c>
      <c r="W475" t="s">
        <v>792</v>
      </c>
    </row>
    <row r="476" spans="1:23">
      <c r="A476" t="s">
        <v>663</v>
      </c>
      <c r="B476" t="s">
        <v>448</v>
      </c>
      <c r="C476">
        <v>22.291666666666668</v>
      </c>
      <c r="D476">
        <v>1070</v>
      </c>
      <c r="E476">
        <v>1070</v>
      </c>
      <c r="F476">
        <v>0</v>
      </c>
      <c r="G476">
        <v>200</v>
      </c>
      <c r="H476">
        <v>0</v>
      </c>
      <c r="I476" t="s">
        <v>664</v>
      </c>
      <c r="J476">
        <v>2024</v>
      </c>
      <c r="K476">
        <v>11</v>
      </c>
      <c r="L476">
        <v>3</v>
      </c>
      <c r="M476">
        <v>48</v>
      </c>
      <c r="N476">
        <v>0</v>
      </c>
      <c r="O476">
        <v>0</v>
      </c>
      <c r="Q476">
        <v>0</v>
      </c>
      <c r="S476">
        <v>1270</v>
      </c>
      <c r="U476">
        <v>0</v>
      </c>
      <c r="V476">
        <v>0</v>
      </c>
      <c r="W476" t="s">
        <v>667</v>
      </c>
    </row>
    <row r="477" spans="1:23">
      <c r="A477" t="s">
        <v>393</v>
      </c>
      <c r="B477" t="s">
        <v>466</v>
      </c>
      <c r="C477">
        <v>68.75</v>
      </c>
      <c r="D477">
        <v>3300</v>
      </c>
      <c r="E477">
        <v>3300</v>
      </c>
      <c r="F477">
        <v>0</v>
      </c>
      <c r="G477">
        <v>0</v>
      </c>
      <c r="H477">
        <v>0</v>
      </c>
      <c r="I477" t="s">
        <v>664</v>
      </c>
      <c r="J477">
        <v>2024</v>
      </c>
      <c r="K477">
        <v>11</v>
      </c>
      <c r="L477">
        <v>3</v>
      </c>
      <c r="M477">
        <v>48</v>
      </c>
      <c r="N477">
        <v>0</v>
      </c>
      <c r="O477">
        <v>0</v>
      </c>
      <c r="Q477">
        <v>0</v>
      </c>
      <c r="S477">
        <v>3300</v>
      </c>
      <c r="U477">
        <v>0</v>
      </c>
      <c r="V477">
        <v>0</v>
      </c>
      <c r="W477" t="s">
        <v>667</v>
      </c>
    </row>
    <row r="478" spans="1:23">
      <c r="A478" t="s">
        <v>344</v>
      </c>
      <c r="B478" t="s">
        <v>388</v>
      </c>
      <c r="C478">
        <v>104.16666666666667</v>
      </c>
      <c r="D478">
        <v>5000</v>
      </c>
      <c r="E478">
        <v>5000</v>
      </c>
      <c r="F478">
        <v>0</v>
      </c>
      <c r="G478">
        <v>0</v>
      </c>
      <c r="H478">
        <v>0</v>
      </c>
      <c r="I478" t="s">
        <v>664</v>
      </c>
      <c r="J478">
        <v>2024</v>
      </c>
      <c r="K478">
        <v>11</v>
      </c>
      <c r="L478">
        <v>3</v>
      </c>
      <c r="M478">
        <v>48</v>
      </c>
      <c r="N478">
        <v>0</v>
      </c>
      <c r="O478">
        <v>0</v>
      </c>
      <c r="Q478">
        <v>0</v>
      </c>
      <c r="S478">
        <v>5000</v>
      </c>
      <c r="U478">
        <v>0</v>
      </c>
      <c r="V478">
        <v>0</v>
      </c>
      <c r="W478" t="s">
        <v>667</v>
      </c>
    </row>
    <row r="479" spans="1:23">
      <c r="A479" t="s">
        <v>663</v>
      </c>
      <c r="B479" t="s">
        <v>390</v>
      </c>
      <c r="C479">
        <v>65</v>
      </c>
      <c r="D479">
        <v>3120</v>
      </c>
      <c r="E479">
        <v>4812.1428571428569</v>
      </c>
      <c r="F479">
        <v>195</v>
      </c>
      <c r="G479">
        <v>0</v>
      </c>
      <c r="H479">
        <v>0</v>
      </c>
      <c r="I479" t="s">
        <v>664</v>
      </c>
      <c r="J479">
        <v>2024</v>
      </c>
      <c r="K479">
        <v>12</v>
      </c>
      <c r="L479">
        <v>3</v>
      </c>
      <c r="M479">
        <v>48</v>
      </c>
      <c r="N479">
        <v>3</v>
      </c>
      <c r="O479">
        <v>1</v>
      </c>
      <c r="Q479">
        <v>1337.1428571428571</v>
      </c>
      <c r="R479">
        <v>160</v>
      </c>
      <c r="S479">
        <v>4812.1428571428569</v>
      </c>
      <c r="U479">
        <v>0</v>
      </c>
      <c r="V479">
        <v>0</v>
      </c>
      <c r="W479" t="s">
        <v>794</v>
      </c>
    </row>
    <row r="480" spans="1:23">
      <c r="A480" t="s">
        <v>663</v>
      </c>
      <c r="B480" t="s">
        <v>486</v>
      </c>
      <c r="C480">
        <v>46.229166666666664</v>
      </c>
      <c r="D480">
        <v>2219</v>
      </c>
      <c r="E480">
        <v>1719</v>
      </c>
      <c r="F480">
        <v>0</v>
      </c>
      <c r="G480">
        <v>0</v>
      </c>
      <c r="H480">
        <v>0</v>
      </c>
      <c r="I480" t="s">
        <v>664</v>
      </c>
      <c r="J480">
        <v>2024</v>
      </c>
      <c r="K480">
        <v>12</v>
      </c>
      <c r="L480">
        <v>3</v>
      </c>
      <c r="M480">
        <v>48</v>
      </c>
      <c r="N480">
        <v>0</v>
      </c>
      <c r="O480">
        <v>0</v>
      </c>
      <c r="Q480">
        <v>0</v>
      </c>
      <c r="S480">
        <v>2219</v>
      </c>
      <c r="T480">
        <v>500</v>
      </c>
      <c r="U480">
        <v>0</v>
      </c>
      <c r="V480">
        <v>0</v>
      </c>
      <c r="W480" t="s">
        <v>667</v>
      </c>
    </row>
    <row r="481" spans="1:23">
      <c r="A481" t="s">
        <v>663</v>
      </c>
      <c r="B481" t="s">
        <v>493</v>
      </c>
      <c r="C481">
        <v>34.375</v>
      </c>
      <c r="D481">
        <v>790.625</v>
      </c>
      <c r="E481">
        <v>886.625</v>
      </c>
      <c r="F481">
        <v>0</v>
      </c>
      <c r="G481">
        <v>0</v>
      </c>
      <c r="H481">
        <v>0</v>
      </c>
      <c r="I481" t="s">
        <v>664</v>
      </c>
      <c r="J481">
        <v>2024</v>
      </c>
      <c r="K481">
        <v>12</v>
      </c>
      <c r="L481">
        <v>3</v>
      </c>
      <c r="M481">
        <v>23</v>
      </c>
      <c r="N481">
        <v>0</v>
      </c>
      <c r="O481">
        <v>0</v>
      </c>
      <c r="Q481">
        <v>0</v>
      </c>
      <c r="R481">
        <v>96</v>
      </c>
      <c r="S481">
        <v>886.625</v>
      </c>
      <c r="U481">
        <v>0</v>
      </c>
      <c r="V481">
        <v>0</v>
      </c>
      <c r="W481" t="s">
        <v>795</v>
      </c>
    </row>
    <row r="482" spans="1:23">
      <c r="A482" t="s">
        <v>663</v>
      </c>
      <c r="B482" t="s">
        <v>687</v>
      </c>
      <c r="G482">
        <v>150</v>
      </c>
      <c r="I482" t="s">
        <v>664</v>
      </c>
      <c r="J482">
        <v>2024</v>
      </c>
      <c r="K482">
        <v>12</v>
      </c>
      <c r="L482">
        <v>3</v>
      </c>
      <c r="M482">
        <v>18</v>
      </c>
      <c r="N482">
        <v>0</v>
      </c>
      <c r="O482">
        <v>0</v>
      </c>
      <c r="R482">
        <v>131</v>
      </c>
      <c r="W482" t="s">
        <v>792</v>
      </c>
    </row>
    <row r="483" spans="1:23">
      <c r="A483" t="s">
        <v>663</v>
      </c>
      <c r="B483" t="s">
        <v>389</v>
      </c>
      <c r="C483">
        <v>46.229166666666664</v>
      </c>
      <c r="D483">
        <v>2219</v>
      </c>
      <c r="E483">
        <v>2769</v>
      </c>
      <c r="F483">
        <v>0</v>
      </c>
      <c r="G483">
        <v>150</v>
      </c>
      <c r="H483">
        <v>200</v>
      </c>
      <c r="I483" t="s">
        <v>664</v>
      </c>
      <c r="J483">
        <v>2024</v>
      </c>
      <c r="K483">
        <v>12</v>
      </c>
      <c r="L483">
        <v>3</v>
      </c>
      <c r="M483">
        <v>48</v>
      </c>
      <c r="N483">
        <v>0</v>
      </c>
      <c r="O483">
        <v>0</v>
      </c>
      <c r="Q483">
        <v>0</v>
      </c>
      <c r="R483">
        <v>350</v>
      </c>
      <c r="S483">
        <v>2919</v>
      </c>
      <c r="U483">
        <v>0</v>
      </c>
      <c r="W483" t="s">
        <v>667</v>
      </c>
    </row>
    <row r="484" spans="1:23">
      <c r="A484" t="s">
        <v>663</v>
      </c>
      <c r="B484" t="s">
        <v>387</v>
      </c>
      <c r="C484">
        <v>46.229166666666664</v>
      </c>
      <c r="D484">
        <v>554.75</v>
      </c>
      <c r="E484">
        <v>642.75</v>
      </c>
      <c r="F484">
        <v>0</v>
      </c>
      <c r="G484">
        <v>0</v>
      </c>
      <c r="H484">
        <v>50</v>
      </c>
      <c r="I484" t="s">
        <v>664</v>
      </c>
      <c r="J484">
        <v>2024</v>
      </c>
      <c r="K484">
        <v>12</v>
      </c>
      <c r="L484">
        <v>3</v>
      </c>
      <c r="M484">
        <v>12</v>
      </c>
      <c r="N484">
        <v>0</v>
      </c>
      <c r="O484">
        <v>0</v>
      </c>
      <c r="Q484">
        <v>0</v>
      </c>
      <c r="R484">
        <v>38</v>
      </c>
      <c r="S484">
        <v>642.75</v>
      </c>
      <c r="U484">
        <v>0</v>
      </c>
      <c r="V484">
        <v>0</v>
      </c>
      <c r="W484" t="s">
        <v>792</v>
      </c>
    </row>
    <row r="485" spans="1:23">
      <c r="A485" t="s">
        <v>663</v>
      </c>
      <c r="B485" t="s">
        <v>523</v>
      </c>
      <c r="C485">
        <v>38.541666666666664</v>
      </c>
      <c r="D485">
        <v>1850</v>
      </c>
      <c r="E485">
        <v>2000</v>
      </c>
      <c r="F485">
        <v>0</v>
      </c>
      <c r="G485">
        <v>0</v>
      </c>
      <c r="H485">
        <v>0</v>
      </c>
      <c r="I485" t="s">
        <v>664</v>
      </c>
      <c r="J485">
        <v>2024</v>
      </c>
      <c r="K485">
        <v>12</v>
      </c>
      <c r="L485">
        <v>3</v>
      </c>
      <c r="M485">
        <v>48</v>
      </c>
      <c r="N485">
        <v>0</v>
      </c>
      <c r="O485">
        <v>0</v>
      </c>
      <c r="Q485">
        <v>0</v>
      </c>
      <c r="R485">
        <v>150</v>
      </c>
      <c r="S485">
        <v>2000</v>
      </c>
      <c r="U485">
        <v>0</v>
      </c>
      <c r="V485">
        <v>0</v>
      </c>
      <c r="W485" t="s">
        <v>792</v>
      </c>
    </row>
    <row r="486" spans="1:23">
      <c r="A486" t="s">
        <v>663</v>
      </c>
      <c r="B486" t="s">
        <v>531</v>
      </c>
      <c r="C486">
        <v>34.375</v>
      </c>
      <c r="D486">
        <v>1650</v>
      </c>
      <c r="E486">
        <v>1800</v>
      </c>
      <c r="F486">
        <v>0</v>
      </c>
      <c r="G486">
        <v>0</v>
      </c>
      <c r="H486">
        <v>0</v>
      </c>
      <c r="I486" t="s">
        <v>664</v>
      </c>
      <c r="J486">
        <v>2024</v>
      </c>
      <c r="K486">
        <v>12</v>
      </c>
      <c r="L486">
        <v>3</v>
      </c>
      <c r="M486">
        <v>48</v>
      </c>
      <c r="N486">
        <v>0</v>
      </c>
      <c r="O486">
        <v>0</v>
      </c>
      <c r="Q486">
        <v>0</v>
      </c>
      <c r="R486">
        <v>150</v>
      </c>
      <c r="S486">
        <v>1800</v>
      </c>
      <c r="U486">
        <v>0</v>
      </c>
      <c r="V486">
        <v>0</v>
      </c>
      <c r="W486" t="s">
        <v>792</v>
      </c>
    </row>
    <row r="487" spans="1:23">
      <c r="A487" t="s">
        <v>663</v>
      </c>
      <c r="B487" t="s">
        <v>448</v>
      </c>
      <c r="C487">
        <v>22.291666666666668</v>
      </c>
      <c r="D487">
        <v>1070</v>
      </c>
      <c r="E487">
        <v>1070</v>
      </c>
      <c r="F487">
        <v>0</v>
      </c>
      <c r="G487">
        <v>200</v>
      </c>
      <c r="H487">
        <v>0</v>
      </c>
      <c r="I487" t="s">
        <v>664</v>
      </c>
      <c r="J487">
        <v>2024</v>
      </c>
      <c r="K487">
        <v>12</v>
      </c>
      <c r="L487">
        <v>3</v>
      </c>
      <c r="M487">
        <v>48</v>
      </c>
      <c r="N487">
        <v>0</v>
      </c>
      <c r="O487">
        <v>0</v>
      </c>
      <c r="Q487">
        <v>0</v>
      </c>
      <c r="S487">
        <v>1270</v>
      </c>
      <c r="U487">
        <v>0</v>
      </c>
      <c r="V487">
        <v>0</v>
      </c>
      <c r="W487" t="s">
        <v>667</v>
      </c>
    </row>
    <row r="488" spans="1:23">
      <c r="A488" t="s">
        <v>393</v>
      </c>
      <c r="B488" t="s">
        <v>466</v>
      </c>
      <c r="C488">
        <v>68.75</v>
      </c>
      <c r="D488">
        <v>3300</v>
      </c>
      <c r="E488">
        <v>3300</v>
      </c>
      <c r="F488">
        <v>0</v>
      </c>
      <c r="G488">
        <v>0</v>
      </c>
      <c r="H488">
        <v>0</v>
      </c>
      <c r="I488" t="s">
        <v>664</v>
      </c>
      <c r="J488">
        <v>2024</v>
      </c>
      <c r="K488">
        <v>12</v>
      </c>
      <c r="L488">
        <v>3</v>
      </c>
      <c r="M488">
        <v>48</v>
      </c>
      <c r="N488">
        <v>0</v>
      </c>
      <c r="O488">
        <v>0</v>
      </c>
      <c r="Q488">
        <v>0</v>
      </c>
      <c r="S488">
        <v>3300</v>
      </c>
      <c r="U488">
        <v>0</v>
      </c>
      <c r="V488">
        <v>0</v>
      </c>
      <c r="W488" t="s">
        <v>667</v>
      </c>
    </row>
    <row r="489" spans="1:23">
      <c r="A489" t="s">
        <v>344</v>
      </c>
      <c r="B489" t="s">
        <v>388</v>
      </c>
      <c r="C489">
        <v>104.16666666666667</v>
      </c>
      <c r="D489">
        <v>5000</v>
      </c>
      <c r="E489">
        <v>5000</v>
      </c>
      <c r="F489">
        <v>0</v>
      </c>
      <c r="G489">
        <v>0</v>
      </c>
      <c r="H489">
        <v>0</v>
      </c>
      <c r="I489" t="s">
        <v>664</v>
      </c>
      <c r="J489">
        <v>2024</v>
      </c>
      <c r="K489">
        <v>12</v>
      </c>
      <c r="L489">
        <v>3</v>
      </c>
      <c r="M489">
        <v>48</v>
      </c>
      <c r="N489">
        <v>0</v>
      </c>
      <c r="O489">
        <v>0</v>
      </c>
      <c r="Q489">
        <v>0</v>
      </c>
      <c r="S489">
        <v>5000</v>
      </c>
      <c r="U489">
        <v>0</v>
      </c>
      <c r="V489">
        <v>0</v>
      </c>
      <c r="W489" t="s">
        <v>667</v>
      </c>
    </row>
    <row r="490" spans="1:23">
      <c r="A490" t="s">
        <v>663</v>
      </c>
      <c r="B490" t="s">
        <v>390</v>
      </c>
      <c r="C490">
        <v>65</v>
      </c>
      <c r="D490">
        <v>3120</v>
      </c>
      <c r="E490">
        <v>3570</v>
      </c>
      <c r="F490">
        <v>0</v>
      </c>
      <c r="G490">
        <v>150</v>
      </c>
      <c r="H490">
        <v>0</v>
      </c>
      <c r="I490" t="s">
        <v>664</v>
      </c>
      <c r="J490">
        <v>2024</v>
      </c>
      <c r="K490">
        <v>13</v>
      </c>
      <c r="L490">
        <v>3</v>
      </c>
      <c r="M490">
        <v>48</v>
      </c>
      <c r="N490">
        <v>0</v>
      </c>
      <c r="O490">
        <v>0</v>
      </c>
      <c r="Q490">
        <v>0</v>
      </c>
      <c r="R490">
        <v>450</v>
      </c>
      <c r="S490">
        <v>3720</v>
      </c>
      <c r="U490">
        <v>0</v>
      </c>
      <c r="V490">
        <v>0</v>
      </c>
      <c r="W490" t="s">
        <v>796</v>
      </c>
    </row>
    <row r="491" spans="1:23">
      <c r="A491" t="s">
        <v>663</v>
      </c>
      <c r="B491" t="s">
        <v>486</v>
      </c>
      <c r="C491">
        <v>46.229166666666664</v>
      </c>
      <c r="D491">
        <v>2219</v>
      </c>
      <c r="E491">
        <v>1899</v>
      </c>
      <c r="F491">
        <v>0</v>
      </c>
      <c r="G491">
        <v>0</v>
      </c>
      <c r="H491">
        <v>0</v>
      </c>
      <c r="I491" t="s">
        <v>664</v>
      </c>
      <c r="J491">
        <v>2024</v>
      </c>
      <c r="K491">
        <v>13</v>
      </c>
      <c r="L491">
        <v>3</v>
      </c>
      <c r="M491">
        <v>48</v>
      </c>
      <c r="N491">
        <v>0</v>
      </c>
      <c r="O491">
        <v>0</v>
      </c>
      <c r="Q491">
        <v>0</v>
      </c>
      <c r="R491">
        <v>180</v>
      </c>
      <c r="S491">
        <v>2399</v>
      </c>
      <c r="T491">
        <v>500</v>
      </c>
      <c r="U491">
        <v>0</v>
      </c>
      <c r="V491">
        <v>0</v>
      </c>
      <c r="W491" t="s">
        <v>797</v>
      </c>
    </row>
    <row r="492" spans="1:23">
      <c r="A492" t="s">
        <v>663</v>
      </c>
      <c r="B492" t="s">
        <v>493</v>
      </c>
      <c r="C492">
        <v>34.375</v>
      </c>
      <c r="D492">
        <v>1650</v>
      </c>
      <c r="E492">
        <v>1640</v>
      </c>
      <c r="F492">
        <v>0</v>
      </c>
      <c r="G492">
        <v>0</v>
      </c>
      <c r="H492">
        <v>0</v>
      </c>
      <c r="I492" t="s">
        <v>664</v>
      </c>
      <c r="J492">
        <v>2024</v>
      </c>
      <c r="K492">
        <v>13</v>
      </c>
      <c r="L492">
        <v>3</v>
      </c>
      <c r="M492">
        <v>48</v>
      </c>
      <c r="N492">
        <v>0</v>
      </c>
      <c r="O492">
        <v>0</v>
      </c>
      <c r="Q492">
        <v>0</v>
      </c>
      <c r="R492">
        <v>240</v>
      </c>
      <c r="S492">
        <v>1890</v>
      </c>
      <c r="T492">
        <v>250</v>
      </c>
      <c r="U492">
        <v>0</v>
      </c>
      <c r="V492">
        <v>0</v>
      </c>
      <c r="W492" t="s">
        <v>798</v>
      </c>
    </row>
    <row r="493" spans="1:23">
      <c r="A493" t="s">
        <v>663</v>
      </c>
      <c r="B493" t="s">
        <v>687</v>
      </c>
      <c r="G493">
        <v>150</v>
      </c>
      <c r="I493" t="s">
        <v>664</v>
      </c>
      <c r="J493">
        <v>2024</v>
      </c>
      <c r="K493">
        <v>13</v>
      </c>
      <c r="L493">
        <v>3</v>
      </c>
      <c r="M493">
        <v>48</v>
      </c>
      <c r="N493">
        <v>0</v>
      </c>
      <c r="O493">
        <v>0</v>
      </c>
      <c r="R493">
        <v>150</v>
      </c>
      <c r="W493" t="s">
        <v>792</v>
      </c>
    </row>
    <row r="494" spans="1:23">
      <c r="A494" t="s">
        <v>663</v>
      </c>
      <c r="B494" t="s">
        <v>389</v>
      </c>
      <c r="C494">
        <v>46.229166666666664</v>
      </c>
      <c r="D494">
        <v>2219</v>
      </c>
      <c r="E494">
        <v>2859</v>
      </c>
      <c r="F494">
        <v>0</v>
      </c>
      <c r="G494">
        <v>150</v>
      </c>
      <c r="H494">
        <v>200</v>
      </c>
      <c r="I494" t="s">
        <v>664</v>
      </c>
      <c r="J494">
        <v>2024</v>
      </c>
      <c r="K494">
        <v>13</v>
      </c>
      <c r="L494">
        <v>3</v>
      </c>
      <c r="M494">
        <v>48</v>
      </c>
      <c r="N494">
        <v>0</v>
      </c>
      <c r="O494">
        <v>0</v>
      </c>
      <c r="Q494">
        <v>0</v>
      </c>
      <c r="R494">
        <v>440</v>
      </c>
      <c r="S494">
        <v>3009</v>
      </c>
      <c r="U494">
        <v>0</v>
      </c>
      <c r="W494" t="s">
        <v>799</v>
      </c>
    </row>
    <row r="495" spans="1:23">
      <c r="A495" t="s">
        <v>663</v>
      </c>
      <c r="B495" t="s">
        <v>387</v>
      </c>
      <c r="C495">
        <v>46.229166666666664</v>
      </c>
      <c r="D495">
        <v>1479.3333333333333</v>
      </c>
      <c r="E495">
        <v>1912.6666666666663</v>
      </c>
      <c r="F495">
        <v>0</v>
      </c>
      <c r="G495">
        <v>0</v>
      </c>
      <c r="H495">
        <v>133.33333333333331</v>
      </c>
      <c r="I495" t="s">
        <v>664</v>
      </c>
      <c r="J495">
        <v>2024</v>
      </c>
      <c r="K495">
        <v>13</v>
      </c>
      <c r="L495">
        <v>3</v>
      </c>
      <c r="M495">
        <v>32</v>
      </c>
      <c r="N495">
        <v>0</v>
      </c>
      <c r="O495">
        <v>0</v>
      </c>
      <c r="Q495">
        <v>0</v>
      </c>
      <c r="R495">
        <v>300</v>
      </c>
      <c r="S495">
        <v>1912.6666666666663</v>
      </c>
      <c r="U495">
        <v>0</v>
      </c>
      <c r="V495">
        <v>0</v>
      </c>
      <c r="W495" t="s">
        <v>800</v>
      </c>
    </row>
    <row r="496" spans="1:23">
      <c r="A496" t="s">
        <v>663</v>
      </c>
      <c r="B496" t="s">
        <v>523</v>
      </c>
      <c r="C496">
        <v>38.541666666666664</v>
      </c>
      <c r="D496">
        <v>1850</v>
      </c>
      <c r="E496">
        <v>2090</v>
      </c>
      <c r="F496">
        <v>0</v>
      </c>
      <c r="G496">
        <v>0</v>
      </c>
      <c r="H496">
        <v>0</v>
      </c>
      <c r="I496" t="s">
        <v>664</v>
      </c>
      <c r="J496">
        <v>2024</v>
      </c>
      <c r="K496">
        <v>13</v>
      </c>
      <c r="L496">
        <v>3</v>
      </c>
      <c r="M496">
        <v>48</v>
      </c>
      <c r="N496">
        <v>0</v>
      </c>
      <c r="O496">
        <v>0</v>
      </c>
      <c r="Q496">
        <v>0</v>
      </c>
      <c r="R496">
        <v>240</v>
      </c>
      <c r="S496">
        <v>2090</v>
      </c>
      <c r="U496">
        <v>0</v>
      </c>
      <c r="V496">
        <v>0</v>
      </c>
      <c r="W496" t="s">
        <v>800</v>
      </c>
    </row>
    <row r="497" spans="1:23">
      <c r="A497" t="s">
        <v>663</v>
      </c>
      <c r="B497" t="s">
        <v>531</v>
      </c>
      <c r="C497">
        <v>34.375</v>
      </c>
      <c r="D497">
        <v>1650</v>
      </c>
      <c r="E497">
        <v>2000</v>
      </c>
      <c r="F497">
        <v>0</v>
      </c>
      <c r="G497">
        <v>150</v>
      </c>
      <c r="H497">
        <v>0</v>
      </c>
      <c r="I497" t="s">
        <v>664</v>
      </c>
      <c r="J497">
        <v>2024</v>
      </c>
      <c r="K497">
        <v>13</v>
      </c>
      <c r="L497">
        <v>3</v>
      </c>
      <c r="M497">
        <v>48</v>
      </c>
      <c r="N497">
        <v>0</v>
      </c>
      <c r="O497">
        <v>0</v>
      </c>
      <c r="Q497">
        <v>0</v>
      </c>
      <c r="R497">
        <v>350</v>
      </c>
      <c r="S497">
        <v>2150</v>
      </c>
      <c r="U497">
        <v>0</v>
      </c>
      <c r="V497">
        <v>0</v>
      </c>
      <c r="W497" t="s">
        <v>801</v>
      </c>
    </row>
    <row r="498" spans="1:23">
      <c r="A498" t="s">
        <v>663</v>
      </c>
      <c r="B498" t="s">
        <v>448</v>
      </c>
      <c r="C498">
        <v>22.291666666666668</v>
      </c>
      <c r="D498">
        <v>1070</v>
      </c>
      <c r="E498">
        <v>1070</v>
      </c>
      <c r="F498">
        <v>0</v>
      </c>
      <c r="G498">
        <v>200</v>
      </c>
      <c r="H498">
        <v>0</v>
      </c>
      <c r="I498" t="s">
        <v>664</v>
      </c>
      <c r="J498">
        <v>2024</v>
      </c>
      <c r="K498">
        <v>13</v>
      </c>
      <c r="L498">
        <v>3</v>
      </c>
      <c r="M498">
        <v>48</v>
      </c>
      <c r="N498">
        <v>0</v>
      </c>
      <c r="O498">
        <v>0</v>
      </c>
      <c r="Q498">
        <v>0</v>
      </c>
      <c r="S498">
        <v>1270</v>
      </c>
      <c r="U498">
        <v>0</v>
      </c>
      <c r="V498">
        <v>0</v>
      </c>
      <c r="W498" t="s">
        <v>667</v>
      </c>
    </row>
    <row r="499" spans="1:23">
      <c r="A499" t="s">
        <v>393</v>
      </c>
      <c r="B499" t="s">
        <v>466</v>
      </c>
      <c r="C499">
        <v>68.75</v>
      </c>
      <c r="D499">
        <v>3300</v>
      </c>
      <c r="E499">
        <v>3300</v>
      </c>
      <c r="F499">
        <v>0</v>
      </c>
      <c r="G499">
        <v>0</v>
      </c>
      <c r="H499">
        <v>0</v>
      </c>
      <c r="I499" t="s">
        <v>664</v>
      </c>
      <c r="J499">
        <v>2024</v>
      </c>
      <c r="K499">
        <v>13</v>
      </c>
      <c r="L499">
        <v>3</v>
      </c>
      <c r="M499">
        <v>48</v>
      </c>
      <c r="N499">
        <v>0</v>
      </c>
      <c r="O499">
        <v>0</v>
      </c>
      <c r="Q499">
        <v>0</v>
      </c>
      <c r="S499">
        <v>3300</v>
      </c>
      <c r="U499">
        <v>0</v>
      </c>
      <c r="V499">
        <v>0</v>
      </c>
      <c r="W499" t="s">
        <v>667</v>
      </c>
    </row>
    <row r="500" spans="1:23">
      <c r="A500" t="s">
        <v>344</v>
      </c>
      <c r="B500" t="s">
        <v>388</v>
      </c>
      <c r="C500">
        <v>104.16666666666667</v>
      </c>
      <c r="D500">
        <v>5000</v>
      </c>
      <c r="E500">
        <v>5000</v>
      </c>
      <c r="F500">
        <v>0</v>
      </c>
      <c r="G500">
        <v>0</v>
      </c>
      <c r="H500">
        <v>0</v>
      </c>
      <c r="I500" t="s">
        <v>664</v>
      </c>
      <c r="J500">
        <v>2024</v>
      </c>
      <c r="K500">
        <v>13</v>
      </c>
      <c r="L500">
        <v>3</v>
      </c>
      <c r="M500">
        <v>48</v>
      </c>
      <c r="N500">
        <v>0</v>
      </c>
      <c r="O500">
        <v>0</v>
      </c>
      <c r="Q500">
        <v>0</v>
      </c>
      <c r="S500">
        <v>5000</v>
      </c>
      <c r="U500">
        <v>0</v>
      </c>
      <c r="V500">
        <v>0</v>
      </c>
      <c r="W500" t="s">
        <v>667</v>
      </c>
    </row>
    <row r="501" spans="1:23">
      <c r="A501" t="s">
        <v>663</v>
      </c>
      <c r="B501" t="s">
        <v>535</v>
      </c>
      <c r="C501">
        <v>34.375</v>
      </c>
      <c r="D501">
        <v>1650</v>
      </c>
      <c r="E501">
        <v>1650</v>
      </c>
      <c r="F501">
        <v>0</v>
      </c>
      <c r="G501">
        <v>0</v>
      </c>
      <c r="H501">
        <v>0</v>
      </c>
      <c r="I501" t="s">
        <v>672</v>
      </c>
      <c r="J501">
        <v>2024</v>
      </c>
      <c r="K501">
        <v>14</v>
      </c>
      <c r="L501">
        <v>4</v>
      </c>
      <c r="M501">
        <v>48</v>
      </c>
      <c r="N501">
        <v>0</v>
      </c>
      <c r="O501">
        <v>0</v>
      </c>
      <c r="Q501">
        <v>0</v>
      </c>
      <c r="S501">
        <v>1650</v>
      </c>
      <c r="U501">
        <v>0</v>
      </c>
      <c r="V501">
        <v>0</v>
      </c>
      <c r="W501" t="s">
        <v>667</v>
      </c>
    </row>
    <row r="502" spans="1:23">
      <c r="A502" t="s">
        <v>663</v>
      </c>
      <c r="B502" t="s">
        <v>390</v>
      </c>
      <c r="C502">
        <v>65</v>
      </c>
      <c r="D502">
        <v>3120</v>
      </c>
      <c r="E502">
        <v>3570</v>
      </c>
      <c r="F502">
        <v>0</v>
      </c>
      <c r="G502">
        <v>150</v>
      </c>
      <c r="H502">
        <v>0</v>
      </c>
      <c r="I502" t="s">
        <v>664</v>
      </c>
      <c r="J502">
        <v>2024</v>
      </c>
      <c r="K502">
        <v>14</v>
      </c>
      <c r="L502">
        <v>4</v>
      </c>
      <c r="M502">
        <v>48</v>
      </c>
      <c r="N502">
        <v>0</v>
      </c>
      <c r="O502">
        <v>0</v>
      </c>
      <c r="Q502">
        <v>0</v>
      </c>
      <c r="R502">
        <v>450</v>
      </c>
      <c r="S502">
        <v>3720</v>
      </c>
      <c r="U502">
        <v>0</v>
      </c>
      <c r="V502">
        <v>0</v>
      </c>
      <c r="W502" t="s">
        <v>762</v>
      </c>
    </row>
    <row r="503" spans="1:23">
      <c r="A503" t="s">
        <v>663</v>
      </c>
      <c r="B503" t="s">
        <v>486</v>
      </c>
      <c r="C503">
        <v>46.229166666666664</v>
      </c>
      <c r="D503">
        <v>2219</v>
      </c>
      <c r="E503">
        <v>1719</v>
      </c>
      <c r="F503">
        <v>0</v>
      </c>
      <c r="G503">
        <v>0</v>
      </c>
      <c r="H503">
        <v>0</v>
      </c>
      <c r="I503" t="s">
        <v>664</v>
      </c>
      <c r="J503">
        <v>2024</v>
      </c>
      <c r="K503">
        <v>14</v>
      </c>
      <c r="L503">
        <v>4</v>
      </c>
      <c r="M503">
        <v>48</v>
      </c>
      <c r="N503">
        <v>0</v>
      </c>
      <c r="O503">
        <v>0</v>
      </c>
      <c r="Q503">
        <v>0</v>
      </c>
      <c r="R503">
        <v>500</v>
      </c>
      <c r="S503">
        <v>2719</v>
      </c>
      <c r="T503">
        <v>1000</v>
      </c>
      <c r="U503">
        <v>0</v>
      </c>
      <c r="V503">
        <v>0</v>
      </c>
      <c r="W503" t="s">
        <v>802</v>
      </c>
    </row>
    <row r="504" spans="1:23">
      <c r="A504" t="s">
        <v>663</v>
      </c>
      <c r="B504" t="s">
        <v>493</v>
      </c>
      <c r="C504">
        <v>34.375</v>
      </c>
      <c r="D504">
        <v>1650</v>
      </c>
      <c r="E504">
        <v>1800</v>
      </c>
      <c r="F504">
        <v>0</v>
      </c>
      <c r="G504">
        <v>0</v>
      </c>
      <c r="H504">
        <v>0</v>
      </c>
      <c r="I504" t="s">
        <v>664</v>
      </c>
      <c r="J504">
        <v>2024</v>
      </c>
      <c r="K504">
        <v>14</v>
      </c>
      <c r="L504">
        <v>4</v>
      </c>
      <c r="M504">
        <v>48</v>
      </c>
      <c r="N504">
        <v>0</v>
      </c>
      <c r="O504">
        <v>0</v>
      </c>
      <c r="Q504">
        <v>0</v>
      </c>
      <c r="R504">
        <v>150</v>
      </c>
      <c r="S504">
        <v>1800</v>
      </c>
      <c r="U504">
        <v>0</v>
      </c>
      <c r="V504">
        <v>0</v>
      </c>
      <c r="W504" t="s">
        <v>792</v>
      </c>
    </row>
    <row r="505" spans="1:23">
      <c r="A505" t="s">
        <v>663</v>
      </c>
      <c r="B505" t="s">
        <v>687</v>
      </c>
      <c r="G505">
        <v>150</v>
      </c>
      <c r="I505" t="s">
        <v>664</v>
      </c>
      <c r="J505">
        <v>2024</v>
      </c>
      <c r="K505">
        <v>14</v>
      </c>
      <c r="L505">
        <v>4</v>
      </c>
      <c r="M505">
        <v>48</v>
      </c>
      <c r="N505">
        <v>0</v>
      </c>
      <c r="O505">
        <v>0</v>
      </c>
      <c r="R505">
        <v>200</v>
      </c>
      <c r="W505" t="s">
        <v>738</v>
      </c>
    </row>
    <row r="506" spans="1:23">
      <c r="A506" t="s">
        <v>663</v>
      </c>
      <c r="B506" t="s">
        <v>389</v>
      </c>
      <c r="C506">
        <v>46.229166666666664</v>
      </c>
      <c r="D506">
        <v>2219</v>
      </c>
      <c r="E506">
        <v>2769</v>
      </c>
      <c r="F506">
        <v>0</v>
      </c>
      <c r="G506">
        <v>150</v>
      </c>
      <c r="H506">
        <v>200</v>
      </c>
      <c r="I506" t="s">
        <v>664</v>
      </c>
      <c r="J506">
        <v>2024</v>
      </c>
      <c r="K506">
        <v>14</v>
      </c>
      <c r="L506">
        <v>4</v>
      </c>
      <c r="M506">
        <v>48</v>
      </c>
      <c r="N506">
        <v>0</v>
      </c>
      <c r="O506">
        <v>0</v>
      </c>
      <c r="Q506">
        <v>0</v>
      </c>
      <c r="R506">
        <v>350</v>
      </c>
      <c r="S506">
        <v>2919</v>
      </c>
      <c r="U506">
        <v>0</v>
      </c>
      <c r="W506" t="s">
        <v>792</v>
      </c>
    </row>
    <row r="507" spans="1:23">
      <c r="A507" t="s">
        <v>663</v>
      </c>
      <c r="B507" t="s">
        <v>387</v>
      </c>
      <c r="C507">
        <v>46.229166666666664</v>
      </c>
      <c r="D507">
        <v>554.75</v>
      </c>
      <c r="E507">
        <v>838.08333333333348</v>
      </c>
      <c r="F507">
        <v>0</v>
      </c>
      <c r="G507">
        <v>0</v>
      </c>
      <c r="H507">
        <v>50</v>
      </c>
      <c r="I507" t="s">
        <v>664</v>
      </c>
      <c r="J507">
        <v>2024</v>
      </c>
      <c r="K507">
        <v>14</v>
      </c>
      <c r="L507">
        <v>4</v>
      </c>
      <c r="M507">
        <v>12</v>
      </c>
      <c r="N507">
        <v>0</v>
      </c>
      <c r="O507">
        <v>0</v>
      </c>
      <c r="Q507">
        <v>0</v>
      </c>
      <c r="R507">
        <v>233</v>
      </c>
      <c r="S507">
        <v>838.08333333333348</v>
      </c>
      <c r="U507">
        <v>0</v>
      </c>
      <c r="V507">
        <v>0</v>
      </c>
      <c r="W507" t="s">
        <v>803</v>
      </c>
    </row>
    <row r="508" spans="1:23">
      <c r="A508" t="s">
        <v>663</v>
      </c>
      <c r="B508" t="s">
        <v>523</v>
      </c>
      <c r="C508">
        <v>38.541666666666664</v>
      </c>
      <c r="D508">
        <v>1850</v>
      </c>
      <c r="E508">
        <v>2000</v>
      </c>
      <c r="F508">
        <v>0</v>
      </c>
      <c r="G508">
        <v>0</v>
      </c>
      <c r="H508">
        <v>0</v>
      </c>
      <c r="I508" t="s">
        <v>664</v>
      </c>
      <c r="J508">
        <v>2024</v>
      </c>
      <c r="K508">
        <v>14</v>
      </c>
      <c r="L508">
        <v>4</v>
      </c>
      <c r="M508">
        <v>48</v>
      </c>
      <c r="N508">
        <v>0</v>
      </c>
      <c r="O508">
        <v>0</v>
      </c>
      <c r="Q508">
        <v>0</v>
      </c>
      <c r="R508">
        <v>150</v>
      </c>
      <c r="S508">
        <v>2000</v>
      </c>
      <c r="U508">
        <v>0</v>
      </c>
      <c r="V508">
        <v>0</v>
      </c>
      <c r="W508" t="s">
        <v>792</v>
      </c>
    </row>
    <row r="509" spans="1:23">
      <c r="A509" t="s">
        <v>663</v>
      </c>
      <c r="B509" t="s">
        <v>531</v>
      </c>
      <c r="C509">
        <v>34.375</v>
      </c>
      <c r="D509">
        <v>1650</v>
      </c>
      <c r="E509">
        <v>1800</v>
      </c>
      <c r="F509">
        <v>0</v>
      </c>
      <c r="G509">
        <v>0</v>
      </c>
      <c r="H509">
        <v>0</v>
      </c>
      <c r="I509" t="s">
        <v>664</v>
      </c>
      <c r="J509">
        <v>2024</v>
      </c>
      <c r="K509">
        <v>14</v>
      </c>
      <c r="L509">
        <v>4</v>
      </c>
      <c r="M509">
        <v>48</v>
      </c>
      <c r="N509">
        <v>0</v>
      </c>
      <c r="O509">
        <v>0</v>
      </c>
      <c r="Q509">
        <v>0</v>
      </c>
      <c r="R509">
        <v>150</v>
      </c>
      <c r="S509">
        <v>1800</v>
      </c>
      <c r="U509">
        <v>0</v>
      </c>
      <c r="V509">
        <v>0</v>
      </c>
      <c r="W509" t="s">
        <v>792</v>
      </c>
    </row>
    <row r="510" spans="1:23">
      <c r="A510" t="s">
        <v>663</v>
      </c>
      <c r="B510" t="s">
        <v>448</v>
      </c>
      <c r="C510">
        <v>22.291666666666668</v>
      </c>
      <c r="D510">
        <v>1070</v>
      </c>
      <c r="E510">
        <v>1070</v>
      </c>
      <c r="F510">
        <v>0</v>
      </c>
      <c r="G510">
        <v>200</v>
      </c>
      <c r="H510">
        <v>0</v>
      </c>
      <c r="I510" t="s">
        <v>664</v>
      </c>
      <c r="J510">
        <v>2024</v>
      </c>
      <c r="K510">
        <v>14</v>
      </c>
      <c r="L510">
        <v>4</v>
      </c>
      <c r="M510">
        <v>48</v>
      </c>
      <c r="N510">
        <v>0</v>
      </c>
      <c r="O510">
        <v>0</v>
      </c>
      <c r="Q510">
        <v>0</v>
      </c>
      <c r="S510">
        <v>1270</v>
      </c>
      <c r="U510">
        <v>0</v>
      </c>
      <c r="V510">
        <v>0</v>
      </c>
      <c r="W510" t="s">
        <v>667</v>
      </c>
    </row>
    <row r="511" spans="1:23">
      <c r="A511" t="s">
        <v>393</v>
      </c>
      <c r="B511" t="s">
        <v>466</v>
      </c>
      <c r="C511">
        <v>68.75</v>
      </c>
      <c r="D511">
        <v>3300</v>
      </c>
      <c r="E511">
        <v>3300</v>
      </c>
      <c r="F511">
        <v>0</v>
      </c>
      <c r="G511">
        <v>0</v>
      </c>
      <c r="H511">
        <v>0</v>
      </c>
      <c r="I511" t="s">
        <v>664</v>
      </c>
      <c r="J511">
        <v>2024</v>
      </c>
      <c r="K511">
        <v>14</v>
      </c>
      <c r="L511">
        <v>4</v>
      </c>
      <c r="M511">
        <v>48</v>
      </c>
      <c r="N511">
        <v>0</v>
      </c>
      <c r="O511">
        <v>0</v>
      </c>
      <c r="Q511">
        <v>0</v>
      </c>
      <c r="S511">
        <v>3300</v>
      </c>
      <c r="U511">
        <v>0</v>
      </c>
      <c r="V511">
        <v>0</v>
      </c>
      <c r="W511" t="s">
        <v>688</v>
      </c>
    </row>
    <row r="512" spans="1:23">
      <c r="A512" t="s">
        <v>344</v>
      </c>
      <c r="B512" t="s">
        <v>388</v>
      </c>
      <c r="C512">
        <v>104.16666666666667</v>
      </c>
      <c r="D512">
        <v>5000</v>
      </c>
      <c r="E512">
        <v>5000</v>
      </c>
      <c r="F512">
        <v>0</v>
      </c>
      <c r="G512">
        <v>0</v>
      </c>
      <c r="H512">
        <v>0</v>
      </c>
      <c r="I512" t="s">
        <v>664</v>
      </c>
      <c r="J512">
        <v>2024</v>
      </c>
      <c r="K512">
        <v>14</v>
      </c>
      <c r="L512">
        <v>4</v>
      </c>
      <c r="M512">
        <v>48</v>
      </c>
      <c r="N512">
        <v>0</v>
      </c>
      <c r="O512">
        <v>0</v>
      </c>
      <c r="Q512">
        <v>0</v>
      </c>
      <c r="S512">
        <v>5000</v>
      </c>
      <c r="U512">
        <v>0</v>
      </c>
      <c r="V512">
        <v>0</v>
      </c>
      <c r="W512" t="s">
        <v>667</v>
      </c>
    </row>
    <row r="513" spans="1:23">
      <c r="A513" t="s">
        <v>663</v>
      </c>
      <c r="B513" t="s">
        <v>390</v>
      </c>
      <c r="C513">
        <v>65</v>
      </c>
      <c r="D513">
        <v>3120</v>
      </c>
      <c r="E513">
        <v>3470</v>
      </c>
      <c r="F513">
        <v>0</v>
      </c>
      <c r="G513">
        <v>150</v>
      </c>
      <c r="H513">
        <v>0</v>
      </c>
      <c r="I513" t="s">
        <v>664</v>
      </c>
      <c r="J513">
        <v>2024</v>
      </c>
      <c r="K513">
        <v>15</v>
      </c>
      <c r="L513">
        <v>4</v>
      </c>
      <c r="M513">
        <v>48</v>
      </c>
      <c r="N513">
        <v>0</v>
      </c>
      <c r="O513">
        <v>0</v>
      </c>
      <c r="Q513">
        <v>0</v>
      </c>
      <c r="R513">
        <v>350</v>
      </c>
      <c r="S513">
        <v>3620</v>
      </c>
      <c r="U513">
        <v>0</v>
      </c>
      <c r="V513">
        <v>0</v>
      </c>
      <c r="W513" t="s">
        <v>804</v>
      </c>
    </row>
    <row r="514" spans="1:23">
      <c r="A514" t="s">
        <v>663</v>
      </c>
      <c r="B514" t="s">
        <v>486</v>
      </c>
      <c r="C514">
        <v>46.229166666666664</v>
      </c>
      <c r="D514">
        <v>2219</v>
      </c>
      <c r="E514">
        <v>1757.5088958333336</v>
      </c>
      <c r="F514">
        <v>38.508895833333327</v>
      </c>
      <c r="G514">
        <v>0</v>
      </c>
      <c r="H514">
        <v>0</v>
      </c>
      <c r="I514" t="s">
        <v>664</v>
      </c>
      <c r="J514">
        <v>2024</v>
      </c>
      <c r="K514">
        <v>15</v>
      </c>
      <c r="L514">
        <v>4</v>
      </c>
      <c r="M514">
        <v>48</v>
      </c>
      <c r="N514">
        <v>0.83299999999999996</v>
      </c>
      <c r="O514">
        <v>0</v>
      </c>
      <c r="Q514">
        <v>0</v>
      </c>
      <c r="S514">
        <v>2257.5088958333336</v>
      </c>
      <c r="T514">
        <v>500</v>
      </c>
      <c r="U514">
        <v>0</v>
      </c>
      <c r="V514">
        <v>0</v>
      </c>
      <c r="W514" t="s">
        <v>805</v>
      </c>
    </row>
    <row r="515" spans="1:23">
      <c r="A515" t="s">
        <v>663</v>
      </c>
      <c r="B515" t="s">
        <v>493</v>
      </c>
      <c r="C515">
        <v>34.375</v>
      </c>
      <c r="D515">
        <v>928.125</v>
      </c>
      <c r="E515">
        <v>1000.125</v>
      </c>
      <c r="F515">
        <v>0</v>
      </c>
      <c r="G515">
        <v>0</v>
      </c>
      <c r="H515">
        <v>0</v>
      </c>
      <c r="I515" t="s">
        <v>664</v>
      </c>
      <c r="J515">
        <v>2024</v>
      </c>
      <c r="K515">
        <v>15</v>
      </c>
      <c r="L515">
        <v>4</v>
      </c>
      <c r="M515">
        <v>27</v>
      </c>
      <c r="N515">
        <v>0</v>
      </c>
      <c r="O515">
        <v>0</v>
      </c>
      <c r="Q515">
        <v>0</v>
      </c>
      <c r="R515">
        <v>72</v>
      </c>
      <c r="S515">
        <v>1000.125</v>
      </c>
      <c r="U515">
        <v>0</v>
      </c>
      <c r="V515">
        <v>0</v>
      </c>
      <c r="W515" t="s">
        <v>806</v>
      </c>
    </row>
    <row r="516" spans="1:23">
      <c r="A516" t="s">
        <v>663</v>
      </c>
      <c r="B516" t="s">
        <v>687</v>
      </c>
      <c r="G516">
        <v>150</v>
      </c>
      <c r="I516" t="s">
        <v>664</v>
      </c>
      <c r="J516">
        <v>2024</v>
      </c>
      <c r="K516">
        <v>15</v>
      </c>
      <c r="L516">
        <v>4</v>
      </c>
      <c r="M516">
        <v>18</v>
      </c>
      <c r="N516">
        <v>0</v>
      </c>
      <c r="O516">
        <v>0</v>
      </c>
      <c r="R516">
        <v>131</v>
      </c>
      <c r="W516" t="s">
        <v>806</v>
      </c>
    </row>
    <row r="517" spans="1:23">
      <c r="A517" t="s">
        <v>663</v>
      </c>
      <c r="B517" t="s">
        <v>389</v>
      </c>
      <c r="C517">
        <v>46.229166666666664</v>
      </c>
      <c r="D517">
        <v>2219</v>
      </c>
      <c r="E517">
        <v>2769</v>
      </c>
      <c r="F517">
        <v>0</v>
      </c>
      <c r="G517">
        <v>150</v>
      </c>
      <c r="H517">
        <v>200</v>
      </c>
      <c r="I517" t="s">
        <v>664</v>
      </c>
      <c r="J517">
        <v>2024</v>
      </c>
      <c r="K517">
        <v>15</v>
      </c>
      <c r="L517">
        <v>4</v>
      </c>
      <c r="M517">
        <v>48</v>
      </c>
      <c r="N517">
        <v>0</v>
      </c>
      <c r="O517">
        <v>0</v>
      </c>
      <c r="Q517">
        <v>0</v>
      </c>
      <c r="R517">
        <v>350</v>
      </c>
      <c r="S517">
        <v>2919</v>
      </c>
      <c r="U517">
        <v>0</v>
      </c>
      <c r="W517" t="s">
        <v>790</v>
      </c>
    </row>
    <row r="518" spans="1:23">
      <c r="A518" t="s">
        <v>663</v>
      </c>
      <c r="B518" t="s">
        <v>387</v>
      </c>
      <c r="C518">
        <v>46.229166666666664</v>
      </c>
      <c r="D518">
        <v>554.75</v>
      </c>
      <c r="E518">
        <v>642.75</v>
      </c>
      <c r="F518">
        <v>0</v>
      </c>
      <c r="G518">
        <v>0</v>
      </c>
      <c r="H518">
        <v>50</v>
      </c>
      <c r="I518" t="s">
        <v>664</v>
      </c>
      <c r="J518">
        <v>2024</v>
      </c>
      <c r="K518">
        <v>15</v>
      </c>
      <c r="L518">
        <v>4</v>
      </c>
      <c r="M518">
        <v>12</v>
      </c>
      <c r="N518">
        <v>0</v>
      </c>
      <c r="O518">
        <v>0</v>
      </c>
      <c r="Q518">
        <v>0</v>
      </c>
      <c r="R518">
        <v>38</v>
      </c>
      <c r="S518">
        <v>642.75</v>
      </c>
      <c r="U518">
        <v>0</v>
      </c>
      <c r="V518">
        <v>0</v>
      </c>
      <c r="W518" t="s">
        <v>806</v>
      </c>
    </row>
    <row r="519" spans="1:23">
      <c r="A519" t="s">
        <v>663</v>
      </c>
      <c r="B519" t="s">
        <v>523</v>
      </c>
      <c r="C519">
        <v>38.541666666666664</v>
      </c>
      <c r="D519">
        <v>1850</v>
      </c>
      <c r="E519">
        <v>2000</v>
      </c>
      <c r="F519">
        <v>0</v>
      </c>
      <c r="G519">
        <v>0</v>
      </c>
      <c r="H519">
        <v>0</v>
      </c>
      <c r="I519" t="s">
        <v>664</v>
      </c>
      <c r="J519">
        <v>2024</v>
      </c>
      <c r="K519">
        <v>15</v>
      </c>
      <c r="L519">
        <v>4</v>
      </c>
      <c r="M519">
        <v>48</v>
      </c>
      <c r="N519">
        <v>0</v>
      </c>
      <c r="O519">
        <v>0</v>
      </c>
      <c r="Q519">
        <v>0</v>
      </c>
      <c r="R519">
        <v>150</v>
      </c>
      <c r="S519">
        <v>2000</v>
      </c>
      <c r="U519">
        <v>0</v>
      </c>
      <c r="V519">
        <v>0</v>
      </c>
      <c r="W519" t="s">
        <v>807</v>
      </c>
    </row>
    <row r="520" spans="1:23">
      <c r="A520" t="s">
        <v>663</v>
      </c>
      <c r="B520" t="s">
        <v>531</v>
      </c>
      <c r="C520">
        <v>34.375</v>
      </c>
      <c r="D520">
        <v>1650</v>
      </c>
      <c r="E520">
        <v>1800</v>
      </c>
      <c r="F520">
        <v>0</v>
      </c>
      <c r="G520">
        <v>0</v>
      </c>
      <c r="H520">
        <v>0</v>
      </c>
      <c r="I520" t="s">
        <v>664</v>
      </c>
      <c r="J520">
        <v>2024</v>
      </c>
      <c r="K520">
        <v>15</v>
      </c>
      <c r="L520">
        <v>4</v>
      </c>
      <c r="M520">
        <v>48</v>
      </c>
      <c r="N520">
        <v>0</v>
      </c>
      <c r="O520">
        <v>0</v>
      </c>
      <c r="Q520">
        <v>0</v>
      </c>
      <c r="R520">
        <v>150</v>
      </c>
      <c r="S520">
        <v>1800</v>
      </c>
      <c r="U520">
        <v>0</v>
      </c>
      <c r="V520">
        <v>0</v>
      </c>
      <c r="W520" t="s">
        <v>792</v>
      </c>
    </row>
    <row r="521" spans="1:23">
      <c r="A521" t="s">
        <v>663</v>
      </c>
      <c r="B521" t="s">
        <v>448</v>
      </c>
      <c r="C521">
        <v>22.291666666666668</v>
      </c>
      <c r="D521">
        <v>1070</v>
      </c>
      <c r="E521">
        <v>1070</v>
      </c>
      <c r="F521">
        <v>0</v>
      </c>
      <c r="G521">
        <v>200</v>
      </c>
      <c r="H521">
        <v>0</v>
      </c>
      <c r="I521" t="s">
        <v>664</v>
      </c>
      <c r="J521">
        <v>2024</v>
      </c>
      <c r="K521">
        <v>15</v>
      </c>
      <c r="L521">
        <v>4</v>
      </c>
      <c r="M521">
        <v>48</v>
      </c>
      <c r="N521">
        <v>0</v>
      </c>
      <c r="O521">
        <v>0</v>
      </c>
      <c r="Q521">
        <v>0</v>
      </c>
      <c r="S521">
        <v>1270</v>
      </c>
      <c r="U521">
        <v>0</v>
      </c>
      <c r="V521">
        <v>0</v>
      </c>
      <c r="W521" t="s">
        <v>667</v>
      </c>
    </row>
    <row r="522" spans="1:23">
      <c r="A522" t="s">
        <v>393</v>
      </c>
      <c r="B522" t="s">
        <v>466</v>
      </c>
      <c r="C522">
        <v>68.75</v>
      </c>
      <c r="D522">
        <v>3300</v>
      </c>
      <c r="E522">
        <v>3300</v>
      </c>
      <c r="F522">
        <v>0</v>
      </c>
      <c r="G522">
        <v>0</v>
      </c>
      <c r="H522">
        <v>0</v>
      </c>
      <c r="I522" t="s">
        <v>664</v>
      </c>
      <c r="J522">
        <v>2024</v>
      </c>
      <c r="K522">
        <v>15</v>
      </c>
      <c r="L522">
        <v>4</v>
      </c>
      <c r="M522">
        <v>48</v>
      </c>
      <c r="N522">
        <v>0</v>
      </c>
      <c r="O522">
        <v>0</v>
      </c>
      <c r="Q522">
        <v>0</v>
      </c>
      <c r="S522">
        <v>3300</v>
      </c>
      <c r="U522">
        <v>0</v>
      </c>
      <c r="V522">
        <v>0</v>
      </c>
      <c r="W522" t="s">
        <v>683</v>
      </c>
    </row>
    <row r="523" spans="1:23">
      <c r="A523" t="s">
        <v>344</v>
      </c>
      <c r="B523" t="s">
        <v>388</v>
      </c>
      <c r="C523">
        <v>104.16666666666667</v>
      </c>
      <c r="D523">
        <v>5000</v>
      </c>
      <c r="E523">
        <v>5000</v>
      </c>
      <c r="F523">
        <v>0</v>
      </c>
      <c r="G523">
        <v>0</v>
      </c>
      <c r="H523">
        <v>0</v>
      </c>
      <c r="I523" t="s">
        <v>664</v>
      </c>
      <c r="J523">
        <v>2024</v>
      </c>
      <c r="K523">
        <v>15</v>
      </c>
      <c r="L523">
        <v>4</v>
      </c>
      <c r="M523">
        <v>48</v>
      </c>
      <c r="N523">
        <v>0</v>
      </c>
      <c r="O523">
        <v>0</v>
      </c>
      <c r="Q523">
        <v>0</v>
      </c>
      <c r="S523">
        <v>5000</v>
      </c>
      <c r="U523">
        <v>0</v>
      </c>
      <c r="V523">
        <v>0</v>
      </c>
      <c r="W523" t="s">
        <v>667</v>
      </c>
    </row>
    <row r="524" spans="1:23">
      <c r="A524" t="s">
        <v>663</v>
      </c>
      <c r="B524" t="s">
        <v>390</v>
      </c>
      <c r="C524">
        <v>65</v>
      </c>
      <c r="D524">
        <v>3120</v>
      </c>
      <c r="E524">
        <v>5120</v>
      </c>
      <c r="F524">
        <v>0</v>
      </c>
      <c r="H524">
        <v>0</v>
      </c>
      <c r="I524" t="s">
        <v>664</v>
      </c>
      <c r="J524">
        <v>2024</v>
      </c>
      <c r="K524">
        <v>16</v>
      </c>
      <c r="L524">
        <v>4</v>
      </c>
      <c r="M524">
        <v>48</v>
      </c>
      <c r="N524">
        <v>0</v>
      </c>
      <c r="O524">
        <v>0</v>
      </c>
      <c r="Q524">
        <v>0</v>
      </c>
      <c r="R524">
        <v>2000</v>
      </c>
      <c r="S524">
        <v>5120</v>
      </c>
      <c r="U524">
        <v>0</v>
      </c>
      <c r="V524">
        <v>0</v>
      </c>
      <c r="W524" t="s">
        <v>808</v>
      </c>
    </row>
    <row r="525" spans="1:23">
      <c r="A525" t="s">
        <v>663</v>
      </c>
      <c r="B525" t="s">
        <v>486</v>
      </c>
      <c r="C525">
        <v>46.229166666666664</v>
      </c>
      <c r="D525">
        <v>2219</v>
      </c>
      <c r="E525">
        <v>2019</v>
      </c>
      <c r="F525">
        <v>0</v>
      </c>
      <c r="G525">
        <v>0</v>
      </c>
      <c r="H525">
        <v>0</v>
      </c>
      <c r="I525" t="s">
        <v>664</v>
      </c>
      <c r="J525">
        <v>2024</v>
      </c>
      <c r="K525">
        <v>16</v>
      </c>
      <c r="L525">
        <v>4</v>
      </c>
      <c r="M525">
        <v>48</v>
      </c>
      <c r="N525">
        <v>0</v>
      </c>
      <c r="O525">
        <v>0</v>
      </c>
      <c r="Q525">
        <v>0</v>
      </c>
      <c r="S525">
        <v>2219</v>
      </c>
      <c r="T525">
        <v>200</v>
      </c>
      <c r="U525">
        <v>0</v>
      </c>
      <c r="V525">
        <v>0</v>
      </c>
      <c r="W525" t="s">
        <v>667</v>
      </c>
    </row>
    <row r="526" spans="1:23">
      <c r="A526" t="s">
        <v>663</v>
      </c>
      <c r="B526" t="s">
        <v>493</v>
      </c>
      <c r="C526">
        <v>34.375</v>
      </c>
      <c r="D526">
        <v>773.4375</v>
      </c>
      <c r="E526">
        <v>773.4375</v>
      </c>
      <c r="F526">
        <v>0</v>
      </c>
      <c r="G526">
        <v>0</v>
      </c>
      <c r="H526">
        <v>0</v>
      </c>
      <c r="I526" t="s">
        <v>664</v>
      </c>
      <c r="J526">
        <v>2024</v>
      </c>
      <c r="K526">
        <v>16</v>
      </c>
      <c r="L526">
        <v>4</v>
      </c>
      <c r="M526">
        <v>22</v>
      </c>
      <c r="N526">
        <v>0</v>
      </c>
      <c r="O526">
        <v>0</v>
      </c>
      <c r="Q526">
        <v>0</v>
      </c>
      <c r="S526">
        <v>773.4375</v>
      </c>
      <c r="U526">
        <v>0</v>
      </c>
      <c r="V526">
        <v>0</v>
      </c>
      <c r="W526" t="s">
        <v>667</v>
      </c>
    </row>
    <row r="527" spans="1:23">
      <c r="A527" t="s">
        <v>663</v>
      </c>
      <c r="B527" t="s">
        <v>687</v>
      </c>
      <c r="G527">
        <v>150</v>
      </c>
      <c r="I527" t="s">
        <v>664</v>
      </c>
      <c r="J527">
        <v>2024</v>
      </c>
      <c r="K527">
        <v>16</v>
      </c>
      <c r="L527">
        <v>4</v>
      </c>
      <c r="M527">
        <v>18</v>
      </c>
      <c r="N527">
        <v>0</v>
      </c>
      <c r="O527">
        <v>0</v>
      </c>
      <c r="R527">
        <v>500</v>
      </c>
      <c r="W527" t="s">
        <v>809</v>
      </c>
    </row>
    <row r="528" spans="1:23">
      <c r="A528" t="s">
        <v>663</v>
      </c>
      <c r="B528" t="s">
        <v>389</v>
      </c>
      <c r="C528">
        <v>46.229166666666664</v>
      </c>
      <c r="D528">
        <v>2219</v>
      </c>
      <c r="E528">
        <v>4069</v>
      </c>
      <c r="F528">
        <v>0</v>
      </c>
      <c r="G528">
        <v>150</v>
      </c>
      <c r="H528">
        <v>200</v>
      </c>
      <c r="I528" t="s">
        <v>664</v>
      </c>
      <c r="J528">
        <v>2024</v>
      </c>
      <c r="K528">
        <v>16</v>
      </c>
      <c r="L528">
        <v>4</v>
      </c>
      <c r="M528">
        <v>48</v>
      </c>
      <c r="N528">
        <v>0</v>
      </c>
      <c r="O528">
        <v>0</v>
      </c>
      <c r="Q528">
        <v>0</v>
      </c>
      <c r="R528">
        <v>1650</v>
      </c>
      <c r="S528">
        <v>4219</v>
      </c>
      <c r="U528">
        <v>0</v>
      </c>
      <c r="W528" t="s">
        <v>810</v>
      </c>
    </row>
    <row r="529" spans="1:23">
      <c r="A529" t="s">
        <v>663</v>
      </c>
      <c r="B529" t="s">
        <v>387</v>
      </c>
      <c r="C529">
        <v>46.229166666666664</v>
      </c>
      <c r="D529">
        <v>0</v>
      </c>
      <c r="E529">
        <v>0</v>
      </c>
      <c r="F529">
        <v>0</v>
      </c>
      <c r="G529">
        <v>0</v>
      </c>
      <c r="H529">
        <v>0</v>
      </c>
      <c r="I529" t="s">
        <v>664</v>
      </c>
      <c r="J529">
        <v>2024</v>
      </c>
      <c r="K529">
        <v>16</v>
      </c>
      <c r="L529">
        <v>4</v>
      </c>
      <c r="M529">
        <v>0</v>
      </c>
      <c r="N529">
        <v>0</v>
      </c>
      <c r="O529">
        <v>0</v>
      </c>
      <c r="Q529">
        <v>0</v>
      </c>
      <c r="S529">
        <v>0</v>
      </c>
      <c r="U529">
        <v>0</v>
      </c>
      <c r="V529">
        <v>0</v>
      </c>
      <c r="W529" t="s">
        <v>667</v>
      </c>
    </row>
    <row r="530" spans="1:23">
      <c r="A530" t="s">
        <v>663</v>
      </c>
      <c r="B530" t="s">
        <v>523</v>
      </c>
      <c r="C530">
        <v>38.541666666666664</v>
      </c>
      <c r="D530">
        <v>1850</v>
      </c>
      <c r="E530">
        <v>1850</v>
      </c>
      <c r="F530">
        <v>0</v>
      </c>
      <c r="G530">
        <v>0</v>
      </c>
      <c r="H530">
        <v>0</v>
      </c>
      <c r="I530" t="s">
        <v>664</v>
      </c>
      <c r="J530">
        <v>2024</v>
      </c>
      <c r="K530">
        <v>16</v>
      </c>
      <c r="L530">
        <v>4</v>
      </c>
      <c r="M530">
        <v>48</v>
      </c>
      <c r="N530">
        <v>0</v>
      </c>
      <c r="O530">
        <v>0</v>
      </c>
      <c r="Q530">
        <v>0</v>
      </c>
      <c r="S530">
        <v>1850</v>
      </c>
      <c r="U530">
        <v>0</v>
      </c>
      <c r="V530">
        <v>0</v>
      </c>
      <c r="W530" t="s">
        <v>667</v>
      </c>
    </row>
    <row r="531" spans="1:23">
      <c r="A531" t="s">
        <v>663</v>
      </c>
      <c r="B531" t="s">
        <v>531</v>
      </c>
      <c r="C531">
        <v>34.375</v>
      </c>
      <c r="D531">
        <v>1650</v>
      </c>
      <c r="E531">
        <v>1800</v>
      </c>
      <c r="F531">
        <v>0</v>
      </c>
      <c r="G531">
        <v>0</v>
      </c>
      <c r="H531">
        <v>0</v>
      </c>
      <c r="I531" t="s">
        <v>664</v>
      </c>
      <c r="J531">
        <v>2024</v>
      </c>
      <c r="K531">
        <v>16</v>
      </c>
      <c r="L531">
        <v>4</v>
      </c>
      <c r="M531">
        <v>48</v>
      </c>
      <c r="N531">
        <v>0</v>
      </c>
      <c r="O531">
        <v>0</v>
      </c>
      <c r="Q531">
        <v>0</v>
      </c>
      <c r="R531">
        <v>150</v>
      </c>
      <c r="S531">
        <v>1800</v>
      </c>
      <c r="U531">
        <v>0</v>
      </c>
      <c r="V531">
        <v>0</v>
      </c>
      <c r="W531" t="s">
        <v>792</v>
      </c>
    </row>
    <row r="532" spans="1:23">
      <c r="A532" t="s">
        <v>663</v>
      </c>
      <c r="B532" t="s">
        <v>448</v>
      </c>
      <c r="C532">
        <v>22.291666666666668</v>
      </c>
      <c r="D532">
        <v>1070</v>
      </c>
      <c r="E532">
        <v>1070</v>
      </c>
      <c r="F532">
        <v>0</v>
      </c>
      <c r="G532">
        <v>200</v>
      </c>
      <c r="H532">
        <v>0</v>
      </c>
      <c r="I532" t="s">
        <v>664</v>
      </c>
      <c r="J532">
        <v>2024</v>
      </c>
      <c r="K532">
        <v>16</v>
      </c>
      <c r="L532">
        <v>4</v>
      </c>
      <c r="M532">
        <v>48</v>
      </c>
      <c r="N532">
        <v>0</v>
      </c>
      <c r="O532">
        <v>0</v>
      </c>
      <c r="Q532">
        <v>0</v>
      </c>
      <c r="S532">
        <v>1270</v>
      </c>
      <c r="U532">
        <v>0</v>
      </c>
      <c r="V532">
        <v>0</v>
      </c>
      <c r="W532" t="s">
        <v>667</v>
      </c>
    </row>
    <row r="533" spans="1:23">
      <c r="A533" t="s">
        <v>393</v>
      </c>
      <c r="B533" t="s">
        <v>466</v>
      </c>
      <c r="C533">
        <v>68.75</v>
      </c>
      <c r="D533">
        <v>3300</v>
      </c>
      <c r="E533">
        <v>3300</v>
      </c>
      <c r="F533">
        <v>0</v>
      </c>
      <c r="G533">
        <v>0</v>
      </c>
      <c r="H533">
        <v>0</v>
      </c>
      <c r="I533" t="s">
        <v>664</v>
      </c>
      <c r="J533">
        <v>2024</v>
      </c>
      <c r="K533">
        <v>16</v>
      </c>
      <c r="L533">
        <v>4</v>
      </c>
      <c r="M533">
        <v>48</v>
      </c>
      <c r="N533">
        <v>0</v>
      </c>
      <c r="O533">
        <v>0</v>
      </c>
      <c r="Q533">
        <v>0</v>
      </c>
      <c r="S533">
        <v>3300</v>
      </c>
      <c r="U533">
        <v>0</v>
      </c>
      <c r="V533">
        <v>0</v>
      </c>
      <c r="W533" t="s">
        <v>667</v>
      </c>
    </row>
    <row r="534" spans="1:23">
      <c r="A534" t="s">
        <v>344</v>
      </c>
      <c r="B534" t="s">
        <v>388</v>
      </c>
      <c r="C534">
        <v>104.16666666666667</v>
      </c>
      <c r="D534">
        <v>5000</v>
      </c>
      <c r="E534">
        <v>5000</v>
      </c>
      <c r="F534">
        <v>0</v>
      </c>
      <c r="G534">
        <v>0</v>
      </c>
      <c r="H534">
        <v>0</v>
      </c>
      <c r="I534" t="s">
        <v>664</v>
      </c>
      <c r="J534">
        <v>2024</v>
      </c>
      <c r="K534">
        <v>16</v>
      </c>
      <c r="L534">
        <v>4</v>
      </c>
      <c r="M534">
        <v>48</v>
      </c>
      <c r="N534">
        <v>0</v>
      </c>
      <c r="O534">
        <v>0</v>
      </c>
      <c r="Q534">
        <v>0</v>
      </c>
      <c r="S534">
        <v>5000</v>
      </c>
      <c r="U534">
        <v>0</v>
      </c>
      <c r="V534">
        <v>0</v>
      </c>
      <c r="W534" t="s">
        <v>667</v>
      </c>
    </row>
    <row r="535" spans="1:23">
      <c r="A535" t="s">
        <v>663</v>
      </c>
      <c r="B535" t="s">
        <v>390</v>
      </c>
      <c r="C535">
        <v>65</v>
      </c>
      <c r="D535">
        <v>2600</v>
      </c>
      <c r="E535">
        <v>3150</v>
      </c>
      <c r="F535">
        <v>0</v>
      </c>
      <c r="G535">
        <v>150</v>
      </c>
      <c r="H535">
        <v>0</v>
      </c>
      <c r="I535" t="s">
        <v>664</v>
      </c>
      <c r="J535">
        <v>2024</v>
      </c>
      <c r="K535">
        <v>17</v>
      </c>
      <c r="L535">
        <v>4</v>
      </c>
      <c r="M535">
        <v>40</v>
      </c>
      <c r="N535">
        <v>0</v>
      </c>
      <c r="O535">
        <v>0</v>
      </c>
      <c r="Q535">
        <v>0</v>
      </c>
      <c r="R535">
        <v>550</v>
      </c>
      <c r="S535">
        <v>3300</v>
      </c>
      <c r="U535">
        <v>0</v>
      </c>
      <c r="V535">
        <v>0</v>
      </c>
      <c r="W535" t="s">
        <v>811</v>
      </c>
    </row>
    <row r="536" spans="1:23">
      <c r="A536" t="s">
        <v>663</v>
      </c>
      <c r="B536" t="s">
        <v>390</v>
      </c>
      <c r="C536">
        <v>65</v>
      </c>
      <c r="D536">
        <v>0</v>
      </c>
      <c r="E536">
        <v>1000</v>
      </c>
      <c r="F536">
        <v>0</v>
      </c>
      <c r="G536">
        <v>0</v>
      </c>
      <c r="H536">
        <v>0</v>
      </c>
      <c r="I536" t="s">
        <v>669</v>
      </c>
      <c r="J536">
        <v>2024</v>
      </c>
      <c r="K536">
        <v>17</v>
      </c>
      <c r="L536">
        <v>4</v>
      </c>
      <c r="M536">
        <v>0</v>
      </c>
      <c r="N536">
        <v>0</v>
      </c>
      <c r="O536">
        <v>0</v>
      </c>
      <c r="Q536">
        <v>0</v>
      </c>
      <c r="R536">
        <v>1000</v>
      </c>
      <c r="S536">
        <v>1000</v>
      </c>
      <c r="U536">
        <v>0</v>
      </c>
      <c r="V536">
        <v>0</v>
      </c>
      <c r="W536" t="s">
        <v>667</v>
      </c>
    </row>
    <row r="537" spans="1:23">
      <c r="A537" t="s">
        <v>663</v>
      </c>
      <c r="B537" t="s">
        <v>486</v>
      </c>
      <c r="C537">
        <v>46.229166666666664</v>
      </c>
      <c r="D537">
        <v>2219</v>
      </c>
      <c r="E537">
        <v>2219</v>
      </c>
      <c r="F537">
        <v>0</v>
      </c>
      <c r="G537">
        <v>0</v>
      </c>
      <c r="H537">
        <v>0</v>
      </c>
      <c r="I537" t="s">
        <v>664</v>
      </c>
      <c r="J537">
        <v>2024</v>
      </c>
      <c r="K537">
        <v>17</v>
      </c>
      <c r="L537">
        <v>4</v>
      </c>
      <c r="M537">
        <v>48</v>
      </c>
      <c r="N537">
        <v>0</v>
      </c>
      <c r="O537">
        <v>0</v>
      </c>
      <c r="Q537">
        <v>0</v>
      </c>
      <c r="S537">
        <v>2219</v>
      </c>
      <c r="U537">
        <v>0</v>
      </c>
      <c r="V537">
        <v>0</v>
      </c>
      <c r="W537" t="s">
        <v>667</v>
      </c>
    </row>
    <row r="538" spans="1:23">
      <c r="A538" t="s">
        <v>663</v>
      </c>
      <c r="B538" t="s">
        <v>493</v>
      </c>
      <c r="C538">
        <v>34.375</v>
      </c>
      <c r="D538">
        <v>825</v>
      </c>
      <c r="E538">
        <v>897</v>
      </c>
      <c r="F538">
        <v>0</v>
      </c>
      <c r="G538">
        <v>0</v>
      </c>
      <c r="H538">
        <v>0</v>
      </c>
      <c r="I538" t="s">
        <v>664</v>
      </c>
      <c r="J538">
        <v>2024</v>
      </c>
      <c r="K538">
        <v>17</v>
      </c>
      <c r="L538">
        <v>4</v>
      </c>
      <c r="M538">
        <v>24</v>
      </c>
      <c r="N538">
        <v>0</v>
      </c>
      <c r="O538">
        <v>0</v>
      </c>
      <c r="Q538">
        <v>0</v>
      </c>
      <c r="R538">
        <v>72</v>
      </c>
      <c r="S538">
        <v>897</v>
      </c>
      <c r="U538">
        <v>0</v>
      </c>
      <c r="V538">
        <v>0</v>
      </c>
      <c r="W538" t="s">
        <v>667</v>
      </c>
    </row>
    <row r="539" spans="1:23">
      <c r="A539" t="s">
        <v>663</v>
      </c>
      <c r="B539" t="s">
        <v>687</v>
      </c>
      <c r="G539">
        <v>150</v>
      </c>
      <c r="I539" t="s">
        <v>664</v>
      </c>
      <c r="J539">
        <v>2024</v>
      </c>
      <c r="K539">
        <v>17</v>
      </c>
      <c r="L539">
        <v>4</v>
      </c>
      <c r="M539">
        <v>18</v>
      </c>
      <c r="N539">
        <v>0</v>
      </c>
      <c r="O539">
        <v>0</v>
      </c>
      <c r="R539">
        <v>131</v>
      </c>
      <c r="W539" t="s">
        <v>809</v>
      </c>
    </row>
    <row r="540" spans="1:23">
      <c r="A540" t="s">
        <v>663</v>
      </c>
      <c r="B540" t="s">
        <v>389</v>
      </c>
      <c r="C540">
        <v>46.229166666666664</v>
      </c>
      <c r="D540">
        <v>2219</v>
      </c>
      <c r="E540">
        <v>2819</v>
      </c>
      <c r="F540">
        <v>0</v>
      </c>
      <c r="G540">
        <v>150</v>
      </c>
      <c r="H540">
        <v>200</v>
      </c>
      <c r="I540" t="s">
        <v>664</v>
      </c>
      <c r="J540">
        <v>2024</v>
      </c>
      <c r="K540">
        <v>17</v>
      </c>
      <c r="L540">
        <v>4</v>
      </c>
      <c r="M540">
        <v>48</v>
      </c>
      <c r="N540">
        <v>0</v>
      </c>
      <c r="O540">
        <v>0</v>
      </c>
      <c r="Q540">
        <v>0</v>
      </c>
      <c r="R540">
        <v>400</v>
      </c>
      <c r="S540">
        <v>2969</v>
      </c>
      <c r="U540">
        <v>0</v>
      </c>
      <c r="W540" t="s">
        <v>812</v>
      </c>
    </row>
    <row r="541" spans="1:23">
      <c r="A541" t="s">
        <v>663</v>
      </c>
      <c r="B541" t="s">
        <v>387</v>
      </c>
      <c r="C541">
        <v>46.229166666666664</v>
      </c>
      <c r="D541">
        <v>554.75</v>
      </c>
      <c r="E541">
        <v>604.75</v>
      </c>
      <c r="F541">
        <v>0</v>
      </c>
      <c r="G541">
        <v>0</v>
      </c>
      <c r="H541">
        <v>50</v>
      </c>
      <c r="I541" t="s">
        <v>664</v>
      </c>
      <c r="J541">
        <v>2024</v>
      </c>
      <c r="K541">
        <v>17</v>
      </c>
      <c r="L541">
        <v>4</v>
      </c>
      <c r="M541">
        <v>12</v>
      </c>
      <c r="N541">
        <v>0</v>
      </c>
      <c r="O541">
        <v>0</v>
      </c>
      <c r="Q541">
        <v>0</v>
      </c>
      <c r="S541">
        <v>604.75</v>
      </c>
      <c r="U541">
        <v>0</v>
      </c>
      <c r="V541">
        <v>0</v>
      </c>
      <c r="W541" t="s">
        <v>667</v>
      </c>
    </row>
    <row r="542" spans="1:23">
      <c r="A542" t="s">
        <v>663</v>
      </c>
      <c r="B542" t="s">
        <v>523</v>
      </c>
      <c r="C542">
        <v>38.541666666666664</v>
      </c>
      <c r="D542">
        <v>1850</v>
      </c>
      <c r="E542">
        <v>1850</v>
      </c>
      <c r="F542">
        <v>0</v>
      </c>
      <c r="G542">
        <v>0</v>
      </c>
      <c r="H542">
        <v>0</v>
      </c>
      <c r="I542" t="s">
        <v>664</v>
      </c>
      <c r="J542">
        <v>2024</v>
      </c>
      <c r="K542">
        <v>17</v>
      </c>
      <c r="L542">
        <v>4</v>
      </c>
      <c r="M542">
        <v>48</v>
      </c>
      <c r="N542">
        <v>0</v>
      </c>
      <c r="O542">
        <v>0</v>
      </c>
      <c r="Q542">
        <v>0</v>
      </c>
      <c r="S542">
        <v>1850</v>
      </c>
      <c r="U542">
        <v>0</v>
      </c>
      <c r="V542">
        <v>0</v>
      </c>
      <c r="W542" t="s">
        <v>667</v>
      </c>
    </row>
    <row r="543" spans="1:23">
      <c r="A543" t="s">
        <v>663</v>
      </c>
      <c r="B543" t="s">
        <v>531</v>
      </c>
      <c r="C543">
        <v>34.375</v>
      </c>
      <c r="D543">
        <v>1375</v>
      </c>
      <c r="F543">
        <v>0</v>
      </c>
      <c r="G543">
        <v>0</v>
      </c>
      <c r="H543">
        <v>0</v>
      </c>
      <c r="I543" t="s">
        <v>664</v>
      </c>
      <c r="J543">
        <v>2024</v>
      </c>
      <c r="K543">
        <v>17</v>
      </c>
      <c r="L543">
        <v>4</v>
      </c>
      <c r="M543">
        <v>40</v>
      </c>
      <c r="N543">
        <v>0</v>
      </c>
      <c r="O543">
        <v>0</v>
      </c>
      <c r="Q543">
        <v>0</v>
      </c>
      <c r="S543">
        <v>1375</v>
      </c>
      <c r="U543">
        <v>0</v>
      </c>
      <c r="V543">
        <v>0</v>
      </c>
      <c r="W543" t="s">
        <v>667</v>
      </c>
    </row>
    <row r="544" spans="1:23">
      <c r="A544" t="s">
        <v>663</v>
      </c>
      <c r="B544" t="s">
        <v>448</v>
      </c>
      <c r="C544">
        <v>22.291666666666668</v>
      </c>
      <c r="D544">
        <v>1070</v>
      </c>
      <c r="E544">
        <v>1070</v>
      </c>
      <c r="F544">
        <v>0</v>
      </c>
      <c r="G544">
        <v>200</v>
      </c>
      <c r="H544">
        <v>0</v>
      </c>
      <c r="I544" t="s">
        <v>664</v>
      </c>
      <c r="J544">
        <v>2024</v>
      </c>
      <c r="K544">
        <v>17</v>
      </c>
      <c r="L544">
        <v>4</v>
      </c>
      <c r="M544">
        <v>48</v>
      </c>
      <c r="N544">
        <v>0</v>
      </c>
      <c r="O544">
        <v>0</v>
      </c>
      <c r="Q544">
        <v>0</v>
      </c>
      <c r="S544">
        <v>1270</v>
      </c>
      <c r="U544">
        <v>0</v>
      </c>
      <c r="V544">
        <v>0</v>
      </c>
      <c r="W544" t="s">
        <v>667</v>
      </c>
    </row>
    <row r="545" spans="1:23">
      <c r="A545" t="s">
        <v>393</v>
      </c>
      <c r="B545" t="s">
        <v>466</v>
      </c>
      <c r="C545">
        <v>68.75</v>
      </c>
      <c r="D545">
        <v>3300</v>
      </c>
      <c r="E545">
        <v>3300</v>
      </c>
      <c r="F545">
        <v>0</v>
      </c>
      <c r="G545">
        <v>0</v>
      </c>
      <c r="H545">
        <v>0</v>
      </c>
      <c r="I545" t="s">
        <v>664</v>
      </c>
      <c r="J545">
        <v>2024</v>
      </c>
      <c r="K545">
        <v>17</v>
      </c>
      <c r="L545">
        <v>4</v>
      </c>
      <c r="M545">
        <v>48</v>
      </c>
      <c r="N545">
        <v>0</v>
      </c>
      <c r="O545">
        <v>0</v>
      </c>
      <c r="Q545">
        <v>0</v>
      </c>
      <c r="S545">
        <v>3300</v>
      </c>
      <c r="U545">
        <v>0</v>
      </c>
      <c r="V545">
        <v>0</v>
      </c>
      <c r="W545" t="s">
        <v>667</v>
      </c>
    </row>
    <row r="546" spans="1:23">
      <c r="A546" t="s">
        <v>344</v>
      </c>
      <c r="B546" t="s">
        <v>388</v>
      </c>
      <c r="C546">
        <v>104.16666666666667</v>
      </c>
      <c r="D546">
        <v>5000</v>
      </c>
      <c r="E546">
        <v>5000</v>
      </c>
      <c r="F546">
        <v>0</v>
      </c>
      <c r="G546">
        <v>0</v>
      </c>
      <c r="H546">
        <v>0</v>
      </c>
      <c r="I546" t="s">
        <v>664</v>
      </c>
      <c r="J546">
        <v>2024</v>
      </c>
      <c r="K546">
        <v>17</v>
      </c>
      <c r="L546">
        <v>4</v>
      </c>
      <c r="M546">
        <v>48</v>
      </c>
      <c r="N546">
        <v>0</v>
      </c>
      <c r="O546">
        <v>0</v>
      </c>
      <c r="Q546">
        <v>0</v>
      </c>
      <c r="S546">
        <v>5000</v>
      </c>
      <c r="U546">
        <v>0</v>
      </c>
      <c r="V546">
        <v>0</v>
      </c>
      <c r="W546" t="s">
        <v>667</v>
      </c>
    </row>
    <row r="547" spans="1:23">
      <c r="A547" t="s">
        <v>663</v>
      </c>
      <c r="B547" t="s">
        <v>390</v>
      </c>
      <c r="C547">
        <v>65</v>
      </c>
      <c r="D547">
        <v>1560</v>
      </c>
      <c r="E547">
        <v>2010</v>
      </c>
      <c r="F547">
        <v>0</v>
      </c>
      <c r="G547">
        <v>150</v>
      </c>
      <c r="H547">
        <v>0</v>
      </c>
      <c r="I547" t="s">
        <v>664</v>
      </c>
      <c r="J547">
        <v>2024</v>
      </c>
      <c r="K547">
        <v>18</v>
      </c>
      <c r="L547">
        <v>4</v>
      </c>
      <c r="M547">
        <v>24</v>
      </c>
      <c r="N547">
        <v>0</v>
      </c>
      <c r="O547">
        <v>0</v>
      </c>
      <c r="Q547">
        <v>0</v>
      </c>
      <c r="R547">
        <v>450</v>
      </c>
      <c r="S547">
        <v>2160</v>
      </c>
      <c r="U547">
        <v>0</v>
      </c>
      <c r="V547">
        <v>0</v>
      </c>
      <c r="W547" t="s">
        <v>813</v>
      </c>
    </row>
    <row r="548" spans="1:23">
      <c r="A548" t="s">
        <v>663</v>
      </c>
      <c r="B548" t="s">
        <v>486</v>
      </c>
      <c r="C548">
        <v>46.229166666666664</v>
      </c>
      <c r="D548">
        <v>2219</v>
      </c>
      <c r="E548">
        <v>2219</v>
      </c>
      <c r="F548">
        <v>0</v>
      </c>
      <c r="G548">
        <v>0</v>
      </c>
      <c r="H548">
        <v>0</v>
      </c>
      <c r="I548" t="s">
        <v>664</v>
      </c>
      <c r="J548">
        <v>2024</v>
      </c>
      <c r="K548">
        <v>18</v>
      </c>
      <c r="L548">
        <v>4</v>
      </c>
      <c r="M548">
        <v>48</v>
      </c>
      <c r="N548">
        <v>0</v>
      </c>
      <c r="O548">
        <v>0</v>
      </c>
      <c r="Q548">
        <v>0</v>
      </c>
      <c r="S548">
        <v>2219</v>
      </c>
      <c r="U548">
        <v>0</v>
      </c>
      <c r="V548">
        <v>0</v>
      </c>
      <c r="W548" t="s">
        <v>667</v>
      </c>
    </row>
    <row r="549" spans="1:23">
      <c r="A549" t="s">
        <v>663</v>
      </c>
      <c r="B549" t="s">
        <v>493</v>
      </c>
      <c r="C549">
        <v>34.375</v>
      </c>
      <c r="D549">
        <v>790.625</v>
      </c>
      <c r="E549">
        <v>862.625</v>
      </c>
      <c r="F549">
        <v>0</v>
      </c>
      <c r="G549">
        <v>0</v>
      </c>
      <c r="H549">
        <v>0</v>
      </c>
      <c r="I549" t="s">
        <v>664</v>
      </c>
      <c r="J549">
        <v>2024</v>
      </c>
      <c r="K549">
        <v>18</v>
      </c>
      <c r="L549">
        <v>4</v>
      </c>
      <c r="M549">
        <v>23</v>
      </c>
      <c r="N549">
        <v>0</v>
      </c>
      <c r="O549">
        <v>0</v>
      </c>
      <c r="Q549">
        <v>0</v>
      </c>
      <c r="R549">
        <v>72</v>
      </c>
      <c r="S549">
        <v>862.625</v>
      </c>
      <c r="U549">
        <v>0</v>
      </c>
      <c r="V549">
        <v>0</v>
      </c>
      <c r="W549" t="s">
        <v>792</v>
      </c>
    </row>
    <row r="550" spans="1:23">
      <c r="A550" t="s">
        <v>663</v>
      </c>
      <c r="B550" t="s">
        <v>687</v>
      </c>
      <c r="G550">
        <v>150</v>
      </c>
      <c r="I550" t="s">
        <v>664</v>
      </c>
      <c r="J550">
        <v>2024</v>
      </c>
      <c r="K550">
        <v>18</v>
      </c>
      <c r="L550">
        <v>4</v>
      </c>
      <c r="M550">
        <v>25</v>
      </c>
      <c r="N550">
        <v>0</v>
      </c>
      <c r="O550">
        <v>1</v>
      </c>
      <c r="W550" t="s">
        <v>667</v>
      </c>
    </row>
    <row r="551" spans="1:23">
      <c r="A551" t="s">
        <v>663</v>
      </c>
      <c r="B551" t="s">
        <v>389</v>
      </c>
      <c r="C551">
        <v>46.229166666666664</v>
      </c>
      <c r="D551">
        <v>2219</v>
      </c>
      <c r="E551">
        <v>3370</v>
      </c>
      <c r="F551">
        <v>0</v>
      </c>
      <c r="H551">
        <v>200</v>
      </c>
      <c r="I551" t="s">
        <v>664</v>
      </c>
      <c r="J551">
        <v>2024</v>
      </c>
      <c r="K551">
        <v>18</v>
      </c>
      <c r="L551">
        <v>4</v>
      </c>
      <c r="M551">
        <v>48</v>
      </c>
      <c r="N551">
        <v>0</v>
      </c>
      <c r="O551">
        <v>1</v>
      </c>
      <c r="Q551">
        <v>951</v>
      </c>
      <c r="S551">
        <v>3370</v>
      </c>
      <c r="U551">
        <v>0</v>
      </c>
      <c r="W551" t="s">
        <v>667</v>
      </c>
    </row>
    <row r="552" spans="1:23">
      <c r="A552" t="s">
        <v>663</v>
      </c>
      <c r="B552" t="s">
        <v>387</v>
      </c>
      <c r="C552">
        <v>46.229166666666664</v>
      </c>
      <c r="D552">
        <v>554.75</v>
      </c>
      <c r="E552">
        <v>604.75</v>
      </c>
      <c r="F552">
        <v>0</v>
      </c>
      <c r="G552">
        <v>0</v>
      </c>
      <c r="H552">
        <v>50</v>
      </c>
      <c r="I552" t="s">
        <v>664</v>
      </c>
      <c r="J552">
        <v>2024</v>
      </c>
      <c r="K552">
        <v>18</v>
      </c>
      <c r="L552">
        <v>4</v>
      </c>
      <c r="M552">
        <v>12</v>
      </c>
      <c r="N552">
        <v>0</v>
      </c>
      <c r="O552">
        <v>0</v>
      </c>
      <c r="Q552">
        <v>0</v>
      </c>
      <c r="S552">
        <v>604.75</v>
      </c>
      <c r="U552">
        <v>0</v>
      </c>
      <c r="V552">
        <v>0</v>
      </c>
      <c r="W552" t="s">
        <v>667</v>
      </c>
    </row>
    <row r="553" spans="1:23">
      <c r="A553" t="s">
        <v>663</v>
      </c>
      <c r="B553" t="s">
        <v>523</v>
      </c>
      <c r="C553">
        <v>38.541666666666664</v>
      </c>
      <c r="D553">
        <v>1850</v>
      </c>
      <c r="E553">
        <v>1850</v>
      </c>
      <c r="F553">
        <v>0</v>
      </c>
      <c r="G553">
        <v>0</v>
      </c>
      <c r="H553">
        <v>0</v>
      </c>
      <c r="I553" t="s">
        <v>664</v>
      </c>
      <c r="J553">
        <v>2024</v>
      </c>
      <c r="K553">
        <v>18</v>
      </c>
      <c r="L553">
        <v>4</v>
      </c>
      <c r="M553">
        <v>48</v>
      </c>
      <c r="N553">
        <v>0</v>
      </c>
      <c r="O553">
        <v>0</v>
      </c>
      <c r="Q553">
        <v>0</v>
      </c>
      <c r="S553">
        <v>1850</v>
      </c>
      <c r="U553">
        <v>0</v>
      </c>
      <c r="V553">
        <v>0</v>
      </c>
      <c r="W553" t="s">
        <v>667</v>
      </c>
    </row>
    <row r="554" spans="1:23">
      <c r="A554" t="s">
        <v>663</v>
      </c>
      <c r="B554" t="s">
        <v>531</v>
      </c>
      <c r="C554">
        <v>34.375</v>
      </c>
      <c r="D554">
        <v>0</v>
      </c>
      <c r="E554">
        <v>0</v>
      </c>
      <c r="F554">
        <v>0</v>
      </c>
      <c r="G554">
        <v>0</v>
      </c>
      <c r="H554">
        <v>0</v>
      </c>
      <c r="I554" t="s">
        <v>672</v>
      </c>
      <c r="J554">
        <v>2024</v>
      </c>
      <c r="K554">
        <v>18</v>
      </c>
      <c r="L554">
        <v>4</v>
      </c>
      <c r="M554">
        <v>0</v>
      </c>
      <c r="N554">
        <v>0</v>
      </c>
      <c r="O554">
        <v>0</v>
      </c>
      <c r="Q554">
        <v>0</v>
      </c>
      <c r="R554">
        <v>0</v>
      </c>
      <c r="S554">
        <v>0</v>
      </c>
      <c r="U554">
        <v>0</v>
      </c>
      <c r="V554">
        <v>0</v>
      </c>
      <c r="W554" t="s">
        <v>667</v>
      </c>
    </row>
    <row r="555" spans="1:23">
      <c r="A555" t="s">
        <v>663</v>
      </c>
      <c r="B555" t="s">
        <v>531</v>
      </c>
      <c r="C555">
        <v>34.375</v>
      </c>
      <c r="D555">
        <v>1100</v>
      </c>
      <c r="E555">
        <v>1100</v>
      </c>
      <c r="F555">
        <v>0</v>
      </c>
      <c r="G555">
        <v>0</v>
      </c>
      <c r="H555">
        <v>0</v>
      </c>
      <c r="I555" t="s">
        <v>664</v>
      </c>
      <c r="J555">
        <v>2024</v>
      </c>
      <c r="K555">
        <v>18</v>
      </c>
      <c r="L555">
        <v>4</v>
      </c>
      <c r="M555">
        <v>32</v>
      </c>
      <c r="N555">
        <v>0</v>
      </c>
      <c r="O555">
        <v>0</v>
      </c>
      <c r="Q555">
        <v>0</v>
      </c>
      <c r="R555">
        <v>0</v>
      </c>
      <c r="S555">
        <v>1100</v>
      </c>
      <c r="U555">
        <v>0</v>
      </c>
      <c r="V555">
        <v>0</v>
      </c>
      <c r="W555" t="s">
        <v>667</v>
      </c>
    </row>
    <row r="556" spans="1:23">
      <c r="A556" t="s">
        <v>663</v>
      </c>
      <c r="B556" t="s">
        <v>448</v>
      </c>
      <c r="C556">
        <v>22.291666666666668</v>
      </c>
      <c r="D556">
        <v>1070</v>
      </c>
      <c r="E556">
        <v>1070</v>
      </c>
      <c r="F556">
        <v>0</v>
      </c>
      <c r="G556">
        <v>200</v>
      </c>
      <c r="H556">
        <v>0</v>
      </c>
      <c r="I556" t="s">
        <v>664</v>
      </c>
      <c r="J556">
        <v>2024</v>
      </c>
      <c r="K556">
        <v>18</v>
      </c>
      <c r="L556">
        <v>4</v>
      </c>
      <c r="M556">
        <v>48</v>
      </c>
      <c r="N556">
        <v>0</v>
      </c>
      <c r="O556">
        <v>0</v>
      </c>
      <c r="Q556">
        <v>0</v>
      </c>
      <c r="S556">
        <v>1270</v>
      </c>
      <c r="U556">
        <v>0</v>
      </c>
      <c r="V556">
        <v>0</v>
      </c>
      <c r="W556" t="s">
        <v>667</v>
      </c>
    </row>
    <row r="557" spans="1:23">
      <c r="A557" t="s">
        <v>393</v>
      </c>
      <c r="B557" t="s">
        <v>466</v>
      </c>
      <c r="C557">
        <v>68.75</v>
      </c>
      <c r="D557">
        <v>3300</v>
      </c>
      <c r="E557">
        <v>3300</v>
      </c>
      <c r="F557">
        <v>0</v>
      </c>
      <c r="G557">
        <v>0</v>
      </c>
      <c r="H557">
        <v>0</v>
      </c>
      <c r="I557" t="s">
        <v>664</v>
      </c>
      <c r="J557">
        <v>2024</v>
      </c>
      <c r="K557">
        <v>18</v>
      </c>
      <c r="L557">
        <v>4</v>
      </c>
      <c r="M557">
        <v>48</v>
      </c>
      <c r="N557">
        <v>0</v>
      </c>
      <c r="O557">
        <v>0</v>
      </c>
      <c r="Q557">
        <v>0</v>
      </c>
      <c r="S557">
        <v>3300</v>
      </c>
      <c r="U557">
        <v>0</v>
      </c>
      <c r="V557">
        <v>0</v>
      </c>
      <c r="W557" t="s">
        <v>667</v>
      </c>
    </row>
    <row r="558" spans="1:23">
      <c r="A558" t="s">
        <v>344</v>
      </c>
      <c r="B558" t="s">
        <v>388</v>
      </c>
      <c r="C558">
        <v>104.16666666666667</v>
      </c>
      <c r="D558">
        <v>5000</v>
      </c>
      <c r="E558">
        <v>5000</v>
      </c>
      <c r="F558">
        <v>0</v>
      </c>
      <c r="G558">
        <v>0</v>
      </c>
      <c r="H558">
        <v>0</v>
      </c>
      <c r="I558" t="s">
        <v>664</v>
      </c>
      <c r="J558">
        <v>2024</v>
      </c>
      <c r="K558">
        <v>18</v>
      </c>
      <c r="L558">
        <v>4</v>
      </c>
      <c r="M558">
        <v>48</v>
      </c>
      <c r="N558">
        <v>0</v>
      </c>
      <c r="O558">
        <v>0</v>
      </c>
      <c r="Q558">
        <v>0</v>
      </c>
      <c r="S558">
        <v>5000</v>
      </c>
      <c r="U558">
        <v>0</v>
      </c>
      <c r="V558">
        <v>0</v>
      </c>
      <c r="W558" t="s">
        <v>667</v>
      </c>
    </row>
    <row r="559" spans="1:23">
      <c r="A559" t="s">
        <v>663</v>
      </c>
      <c r="B559" t="s">
        <v>390</v>
      </c>
      <c r="C559">
        <v>65</v>
      </c>
      <c r="D559">
        <v>3120</v>
      </c>
      <c r="E559">
        <v>3430</v>
      </c>
      <c r="F559">
        <v>0</v>
      </c>
      <c r="H559">
        <v>0</v>
      </c>
      <c r="I559" t="s">
        <v>664</v>
      </c>
      <c r="J559">
        <v>2024</v>
      </c>
      <c r="K559">
        <v>19</v>
      </c>
      <c r="L559">
        <v>5</v>
      </c>
      <c r="M559">
        <v>48</v>
      </c>
      <c r="N559">
        <v>0</v>
      </c>
      <c r="O559">
        <v>0</v>
      </c>
      <c r="Q559">
        <v>0</v>
      </c>
      <c r="R559">
        <v>310</v>
      </c>
      <c r="S559">
        <v>3430</v>
      </c>
      <c r="U559">
        <v>0</v>
      </c>
      <c r="V559">
        <v>0</v>
      </c>
      <c r="W559" t="s">
        <v>814</v>
      </c>
    </row>
    <row r="560" spans="1:23">
      <c r="A560" t="s">
        <v>663</v>
      </c>
      <c r="B560" t="s">
        <v>486</v>
      </c>
      <c r="C560">
        <v>46.229166666666664</v>
      </c>
      <c r="D560">
        <v>2219</v>
      </c>
      <c r="E560">
        <v>2219</v>
      </c>
      <c r="F560">
        <v>0</v>
      </c>
      <c r="G560">
        <v>0</v>
      </c>
      <c r="H560">
        <v>0</v>
      </c>
      <c r="I560" t="s">
        <v>664</v>
      </c>
      <c r="J560">
        <v>2024</v>
      </c>
      <c r="K560">
        <v>19</v>
      </c>
      <c r="L560">
        <v>5</v>
      </c>
      <c r="M560">
        <v>48</v>
      </c>
      <c r="N560">
        <v>0</v>
      </c>
      <c r="O560">
        <v>0</v>
      </c>
      <c r="Q560">
        <v>0</v>
      </c>
      <c r="S560">
        <v>2219</v>
      </c>
      <c r="U560">
        <v>0</v>
      </c>
      <c r="V560">
        <v>0</v>
      </c>
      <c r="W560" t="s">
        <v>667</v>
      </c>
    </row>
    <row r="561" spans="1:23">
      <c r="A561" t="s">
        <v>663</v>
      </c>
      <c r="B561" t="s">
        <v>493</v>
      </c>
      <c r="C561">
        <v>34.375</v>
      </c>
      <c r="D561">
        <v>859.375</v>
      </c>
      <c r="E561">
        <v>1075.375</v>
      </c>
      <c r="F561">
        <v>0</v>
      </c>
      <c r="G561">
        <v>72</v>
      </c>
      <c r="H561">
        <v>0</v>
      </c>
      <c r="I561" t="s">
        <v>664</v>
      </c>
      <c r="J561">
        <v>2024</v>
      </c>
      <c r="K561">
        <v>19</v>
      </c>
      <c r="L561">
        <v>5</v>
      </c>
      <c r="M561">
        <v>25</v>
      </c>
      <c r="N561">
        <v>0</v>
      </c>
      <c r="O561">
        <v>0</v>
      </c>
      <c r="Q561">
        <v>0</v>
      </c>
      <c r="R561">
        <v>216</v>
      </c>
      <c r="S561">
        <v>1147.375</v>
      </c>
      <c r="U561">
        <v>0</v>
      </c>
      <c r="V561">
        <v>0</v>
      </c>
      <c r="W561" t="s">
        <v>815</v>
      </c>
    </row>
    <row r="562" spans="1:23">
      <c r="A562" t="s">
        <v>663</v>
      </c>
      <c r="B562" t="s">
        <v>687</v>
      </c>
      <c r="G562">
        <v>150</v>
      </c>
      <c r="I562" t="s">
        <v>664</v>
      </c>
      <c r="J562">
        <v>2024</v>
      </c>
      <c r="K562">
        <v>19</v>
      </c>
      <c r="L562">
        <v>5</v>
      </c>
      <c r="M562">
        <v>25</v>
      </c>
      <c r="N562">
        <v>0</v>
      </c>
      <c r="O562">
        <v>0</v>
      </c>
      <c r="R562">
        <v>41</v>
      </c>
      <c r="W562" t="s">
        <v>667</v>
      </c>
    </row>
    <row r="563" spans="1:23">
      <c r="A563" t="s">
        <v>663</v>
      </c>
      <c r="B563" t="s">
        <v>389</v>
      </c>
      <c r="C563">
        <v>46.229166666666664</v>
      </c>
      <c r="D563">
        <v>2219</v>
      </c>
      <c r="E563">
        <v>3273</v>
      </c>
      <c r="F563">
        <v>0</v>
      </c>
      <c r="H563">
        <v>200</v>
      </c>
      <c r="I563" t="s">
        <v>664</v>
      </c>
      <c r="J563">
        <v>2024</v>
      </c>
      <c r="K563">
        <v>19</v>
      </c>
      <c r="L563">
        <v>5</v>
      </c>
      <c r="M563">
        <v>48</v>
      </c>
      <c r="N563">
        <v>0</v>
      </c>
      <c r="O563">
        <v>0</v>
      </c>
      <c r="Q563">
        <v>0</v>
      </c>
      <c r="R563">
        <v>854</v>
      </c>
      <c r="S563">
        <v>3273</v>
      </c>
      <c r="U563">
        <v>0</v>
      </c>
      <c r="W563" t="s">
        <v>816</v>
      </c>
    </row>
    <row r="564" spans="1:23">
      <c r="A564" t="s">
        <v>663</v>
      </c>
      <c r="B564" t="s">
        <v>387</v>
      </c>
      <c r="C564">
        <v>46.229166666666664</v>
      </c>
      <c r="D564">
        <v>1063.2708333333333</v>
      </c>
      <c r="E564">
        <v>1159.1041666666663</v>
      </c>
      <c r="F564">
        <v>0</v>
      </c>
      <c r="G564">
        <v>0</v>
      </c>
      <c r="H564">
        <v>95.833333333333343</v>
      </c>
      <c r="I564" t="s">
        <v>664</v>
      </c>
      <c r="J564">
        <v>2024</v>
      </c>
      <c r="K564">
        <v>19</v>
      </c>
      <c r="L564">
        <v>5</v>
      </c>
      <c r="M564">
        <v>23</v>
      </c>
      <c r="N564">
        <v>0</v>
      </c>
      <c r="O564">
        <v>0</v>
      </c>
      <c r="Q564">
        <v>0</v>
      </c>
      <c r="S564">
        <v>1159.1041666666663</v>
      </c>
      <c r="U564">
        <v>0</v>
      </c>
      <c r="V564">
        <v>0</v>
      </c>
      <c r="W564" t="s">
        <v>667</v>
      </c>
    </row>
    <row r="565" spans="1:23">
      <c r="A565" t="s">
        <v>663</v>
      </c>
      <c r="B565" t="s">
        <v>523</v>
      </c>
      <c r="C565">
        <v>38.541666666666664</v>
      </c>
      <c r="D565">
        <v>1850</v>
      </c>
      <c r="E565">
        <v>1850</v>
      </c>
      <c r="F565">
        <v>0</v>
      </c>
      <c r="G565">
        <v>0</v>
      </c>
      <c r="H565">
        <v>0</v>
      </c>
      <c r="I565" t="s">
        <v>664</v>
      </c>
      <c r="J565">
        <v>2024</v>
      </c>
      <c r="K565">
        <v>19</v>
      </c>
      <c r="L565">
        <v>5</v>
      </c>
      <c r="M565">
        <v>48</v>
      </c>
      <c r="N565">
        <v>0</v>
      </c>
      <c r="O565">
        <v>0</v>
      </c>
      <c r="Q565">
        <v>0</v>
      </c>
      <c r="S565">
        <v>1850</v>
      </c>
      <c r="U565">
        <v>0</v>
      </c>
      <c r="V565">
        <v>0</v>
      </c>
      <c r="W565" t="s">
        <v>667</v>
      </c>
    </row>
    <row r="566" spans="1:23">
      <c r="A566" t="s">
        <v>663</v>
      </c>
      <c r="B566" t="s">
        <v>448</v>
      </c>
      <c r="C566">
        <v>22.291666666666668</v>
      </c>
      <c r="D566">
        <v>1070</v>
      </c>
      <c r="E566">
        <v>1070</v>
      </c>
      <c r="F566">
        <v>0</v>
      </c>
      <c r="G566">
        <v>200</v>
      </c>
      <c r="H566">
        <v>0</v>
      </c>
      <c r="I566" t="s">
        <v>664</v>
      </c>
      <c r="J566">
        <v>2024</v>
      </c>
      <c r="K566">
        <v>19</v>
      </c>
      <c r="L566">
        <v>5</v>
      </c>
      <c r="M566">
        <v>48</v>
      </c>
      <c r="N566">
        <v>0</v>
      </c>
      <c r="O566">
        <v>0</v>
      </c>
      <c r="Q566">
        <v>0</v>
      </c>
      <c r="S566">
        <v>1270</v>
      </c>
      <c r="U566">
        <v>0</v>
      </c>
      <c r="V566">
        <v>0</v>
      </c>
      <c r="W566" t="s">
        <v>667</v>
      </c>
    </row>
    <row r="567" spans="1:23">
      <c r="A567" t="s">
        <v>393</v>
      </c>
      <c r="B567" t="s">
        <v>466</v>
      </c>
      <c r="C567">
        <v>68.75</v>
      </c>
      <c r="D567">
        <v>3300</v>
      </c>
      <c r="E567">
        <v>3300</v>
      </c>
      <c r="F567">
        <v>0</v>
      </c>
      <c r="G567">
        <v>0</v>
      </c>
      <c r="H567">
        <v>0</v>
      </c>
      <c r="I567" t="s">
        <v>664</v>
      </c>
      <c r="J567">
        <v>2024</v>
      </c>
      <c r="K567">
        <v>19</v>
      </c>
      <c r="L567">
        <v>5</v>
      </c>
      <c r="M567">
        <v>48</v>
      </c>
      <c r="N567">
        <v>0</v>
      </c>
      <c r="O567">
        <v>0</v>
      </c>
      <c r="Q567">
        <v>0</v>
      </c>
      <c r="S567">
        <v>3300</v>
      </c>
      <c r="U567">
        <v>0</v>
      </c>
      <c r="V567">
        <v>0</v>
      </c>
      <c r="W567" t="s">
        <v>667</v>
      </c>
    </row>
    <row r="568" spans="1:23">
      <c r="A568" t="s">
        <v>344</v>
      </c>
      <c r="B568" t="s">
        <v>388</v>
      </c>
      <c r="C568">
        <v>104.16666666666667</v>
      </c>
      <c r="D568">
        <v>5000</v>
      </c>
      <c r="E568">
        <v>5000</v>
      </c>
      <c r="F568">
        <v>0</v>
      </c>
      <c r="G568">
        <v>0</v>
      </c>
      <c r="H568">
        <v>0</v>
      </c>
      <c r="I568" t="s">
        <v>664</v>
      </c>
      <c r="J568">
        <v>2024</v>
      </c>
      <c r="K568">
        <v>19</v>
      </c>
      <c r="L568">
        <v>5</v>
      </c>
      <c r="M568">
        <v>48</v>
      </c>
      <c r="N568">
        <v>0</v>
      </c>
      <c r="O568">
        <v>0</v>
      </c>
      <c r="Q568">
        <v>0</v>
      </c>
      <c r="S568">
        <v>5000</v>
      </c>
      <c r="U568">
        <v>0</v>
      </c>
      <c r="V568">
        <v>0</v>
      </c>
      <c r="W568" t="s">
        <v>667</v>
      </c>
    </row>
    <row r="569" spans="1:23">
      <c r="A569" t="s">
        <v>663</v>
      </c>
      <c r="B569" t="s">
        <v>390</v>
      </c>
      <c r="C569">
        <v>65</v>
      </c>
      <c r="D569">
        <v>3120</v>
      </c>
      <c r="E569">
        <v>4010</v>
      </c>
      <c r="F569">
        <v>390</v>
      </c>
      <c r="G569">
        <v>150</v>
      </c>
      <c r="H569">
        <v>0</v>
      </c>
      <c r="I569" t="s">
        <v>664</v>
      </c>
      <c r="J569">
        <v>2024</v>
      </c>
      <c r="K569">
        <v>20</v>
      </c>
      <c r="L569">
        <v>5</v>
      </c>
      <c r="M569">
        <v>48</v>
      </c>
      <c r="N569">
        <v>6</v>
      </c>
      <c r="O569">
        <v>0</v>
      </c>
      <c r="Q569">
        <v>0</v>
      </c>
      <c r="R569">
        <v>500</v>
      </c>
      <c r="S569">
        <v>4160</v>
      </c>
      <c r="U569">
        <v>0</v>
      </c>
      <c r="V569">
        <v>0</v>
      </c>
      <c r="W569" t="s">
        <v>801</v>
      </c>
    </row>
    <row r="570" spans="1:23">
      <c r="A570" t="s">
        <v>663</v>
      </c>
      <c r="B570" t="s">
        <v>486</v>
      </c>
      <c r="C570">
        <v>46.229166666666664</v>
      </c>
      <c r="D570">
        <v>2219</v>
      </c>
      <c r="E570">
        <v>2311.4583333333335</v>
      </c>
      <c r="F570">
        <v>92.458333333333329</v>
      </c>
      <c r="G570">
        <v>0</v>
      </c>
      <c r="H570">
        <v>0</v>
      </c>
      <c r="I570" t="s">
        <v>664</v>
      </c>
      <c r="J570">
        <v>2024</v>
      </c>
      <c r="K570">
        <v>20</v>
      </c>
      <c r="L570">
        <v>5</v>
      </c>
      <c r="M570">
        <v>48</v>
      </c>
      <c r="N570">
        <v>2</v>
      </c>
      <c r="O570">
        <v>0</v>
      </c>
      <c r="Q570">
        <v>0</v>
      </c>
      <c r="S570">
        <v>2311.4583333333335</v>
      </c>
      <c r="U570">
        <v>0</v>
      </c>
      <c r="V570">
        <v>0</v>
      </c>
      <c r="W570" t="s">
        <v>667</v>
      </c>
    </row>
    <row r="571" spans="1:23">
      <c r="A571" t="s">
        <v>663</v>
      </c>
      <c r="B571" t="s">
        <v>493</v>
      </c>
      <c r="C571">
        <v>34.375</v>
      </c>
      <c r="D571">
        <v>790.625</v>
      </c>
      <c r="E571">
        <v>868.625</v>
      </c>
      <c r="F571">
        <v>0</v>
      </c>
      <c r="G571">
        <v>72</v>
      </c>
      <c r="H571">
        <v>0</v>
      </c>
      <c r="I571" t="s">
        <v>664</v>
      </c>
      <c r="J571">
        <v>2024</v>
      </c>
      <c r="K571">
        <v>20</v>
      </c>
      <c r="L571">
        <v>5</v>
      </c>
      <c r="M571">
        <v>23</v>
      </c>
      <c r="N571">
        <v>0</v>
      </c>
      <c r="O571">
        <v>0</v>
      </c>
      <c r="Q571">
        <v>0</v>
      </c>
      <c r="R571">
        <v>78</v>
      </c>
      <c r="S571">
        <v>940.625</v>
      </c>
      <c r="U571">
        <v>0</v>
      </c>
      <c r="V571">
        <v>0</v>
      </c>
      <c r="W571" t="s">
        <v>792</v>
      </c>
    </row>
    <row r="572" spans="1:23">
      <c r="A572" t="s">
        <v>663</v>
      </c>
      <c r="B572" t="s">
        <v>687</v>
      </c>
      <c r="G572">
        <v>150</v>
      </c>
      <c r="I572" t="s">
        <v>664</v>
      </c>
      <c r="J572">
        <v>2024</v>
      </c>
      <c r="K572">
        <v>20</v>
      </c>
      <c r="L572">
        <v>5</v>
      </c>
      <c r="M572">
        <v>18</v>
      </c>
      <c r="N572">
        <v>0</v>
      </c>
      <c r="O572">
        <v>0</v>
      </c>
      <c r="R572">
        <v>200</v>
      </c>
      <c r="W572" t="s">
        <v>762</v>
      </c>
    </row>
    <row r="573" spans="1:23">
      <c r="A573" t="s">
        <v>663</v>
      </c>
      <c r="B573" t="s">
        <v>389</v>
      </c>
      <c r="C573">
        <v>46.229166666666664</v>
      </c>
      <c r="D573">
        <v>2219</v>
      </c>
      <c r="E573">
        <v>2534.5729166666665</v>
      </c>
      <c r="F573">
        <v>115.57291666666666</v>
      </c>
      <c r="H573">
        <v>200</v>
      </c>
      <c r="I573" t="s">
        <v>664</v>
      </c>
      <c r="J573">
        <v>2024</v>
      </c>
      <c r="K573">
        <v>20</v>
      </c>
      <c r="L573">
        <v>5</v>
      </c>
      <c r="M573">
        <v>48</v>
      </c>
      <c r="N573">
        <v>2.5</v>
      </c>
      <c r="O573">
        <v>0</v>
      </c>
      <c r="Q573">
        <v>0</v>
      </c>
      <c r="S573">
        <v>2534.5729166666665</v>
      </c>
      <c r="U573">
        <v>0</v>
      </c>
      <c r="W573" t="s">
        <v>667</v>
      </c>
    </row>
    <row r="574" spans="1:23">
      <c r="A574" t="s">
        <v>663</v>
      </c>
      <c r="B574" t="s">
        <v>387</v>
      </c>
      <c r="C574">
        <v>46.229166666666664</v>
      </c>
      <c r="D574">
        <v>0</v>
      </c>
      <c r="E574">
        <v>0</v>
      </c>
      <c r="F574">
        <v>0</v>
      </c>
      <c r="G574">
        <v>0</v>
      </c>
      <c r="H574">
        <v>0</v>
      </c>
      <c r="I574" t="s">
        <v>664</v>
      </c>
      <c r="J574">
        <v>2024</v>
      </c>
      <c r="K574">
        <v>20</v>
      </c>
      <c r="L574">
        <v>5</v>
      </c>
      <c r="M574">
        <v>0</v>
      </c>
      <c r="N574">
        <v>0</v>
      </c>
      <c r="O574">
        <v>0</v>
      </c>
      <c r="Q574">
        <v>0</v>
      </c>
      <c r="S574">
        <v>0</v>
      </c>
      <c r="U574">
        <v>0</v>
      </c>
      <c r="V574">
        <v>0</v>
      </c>
      <c r="W574" t="s">
        <v>667</v>
      </c>
    </row>
    <row r="575" spans="1:23">
      <c r="A575" t="s">
        <v>663</v>
      </c>
      <c r="B575" t="s">
        <v>523</v>
      </c>
      <c r="C575">
        <v>38.541666666666664</v>
      </c>
      <c r="D575">
        <v>1850</v>
      </c>
      <c r="E575">
        <v>1850</v>
      </c>
      <c r="F575">
        <v>0</v>
      </c>
      <c r="G575">
        <v>0</v>
      </c>
      <c r="H575">
        <v>0</v>
      </c>
      <c r="I575" t="s">
        <v>664</v>
      </c>
      <c r="J575">
        <v>2024</v>
      </c>
      <c r="K575">
        <v>20</v>
      </c>
      <c r="L575">
        <v>5</v>
      </c>
      <c r="M575">
        <v>48</v>
      </c>
      <c r="N575">
        <v>0</v>
      </c>
      <c r="O575">
        <v>0</v>
      </c>
      <c r="Q575">
        <v>0</v>
      </c>
      <c r="S575">
        <v>1850</v>
      </c>
      <c r="U575">
        <v>0</v>
      </c>
      <c r="V575">
        <v>0</v>
      </c>
      <c r="W575" t="s">
        <v>667</v>
      </c>
    </row>
    <row r="576" spans="1:23">
      <c r="A576" t="s">
        <v>663</v>
      </c>
      <c r="B576" t="s">
        <v>448</v>
      </c>
      <c r="C576">
        <v>22.291666666666668</v>
      </c>
      <c r="D576">
        <v>1070</v>
      </c>
      <c r="E576">
        <v>1070</v>
      </c>
      <c r="F576">
        <v>0</v>
      </c>
      <c r="G576">
        <v>200</v>
      </c>
      <c r="H576">
        <v>0</v>
      </c>
      <c r="I576" t="s">
        <v>664</v>
      </c>
      <c r="J576">
        <v>2024</v>
      </c>
      <c r="K576">
        <v>20</v>
      </c>
      <c r="L576">
        <v>5</v>
      </c>
      <c r="M576">
        <v>48</v>
      </c>
      <c r="N576">
        <v>0</v>
      </c>
      <c r="O576">
        <v>0</v>
      </c>
      <c r="Q576">
        <v>0</v>
      </c>
      <c r="S576">
        <v>1270</v>
      </c>
      <c r="U576">
        <v>0</v>
      </c>
      <c r="V576">
        <v>0</v>
      </c>
      <c r="W576" t="s">
        <v>667</v>
      </c>
    </row>
    <row r="577" spans="1:23">
      <c r="A577" t="s">
        <v>393</v>
      </c>
      <c r="B577" t="s">
        <v>466</v>
      </c>
      <c r="C577">
        <v>68.75</v>
      </c>
      <c r="D577">
        <v>3300</v>
      </c>
      <c r="E577">
        <v>3300</v>
      </c>
      <c r="F577">
        <v>0</v>
      </c>
      <c r="G577">
        <v>0</v>
      </c>
      <c r="H577">
        <v>0</v>
      </c>
      <c r="I577" t="s">
        <v>664</v>
      </c>
      <c r="J577">
        <v>2024</v>
      </c>
      <c r="K577">
        <v>20</v>
      </c>
      <c r="L577">
        <v>5</v>
      </c>
      <c r="M577">
        <v>48</v>
      </c>
      <c r="N577">
        <v>0</v>
      </c>
      <c r="O577">
        <v>0</v>
      </c>
      <c r="Q577">
        <v>0</v>
      </c>
      <c r="S577">
        <v>3300</v>
      </c>
      <c r="U577">
        <v>0</v>
      </c>
      <c r="V577">
        <v>0</v>
      </c>
      <c r="W577" t="s">
        <v>667</v>
      </c>
    </row>
    <row r="578" spans="1:23">
      <c r="A578" t="s">
        <v>344</v>
      </c>
      <c r="B578" t="s">
        <v>388</v>
      </c>
      <c r="C578">
        <v>104.16666666666667</v>
      </c>
      <c r="D578">
        <v>5000</v>
      </c>
      <c r="E578">
        <v>5000</v>
      </c>
      <c r="F578">
        <v>0</v>
      </c>
      <c r="G578">
        <v>0</v>
      </c>
      <c r="H578">
        <v>0</v>
      </c>
      <c r="I578" t="s">
        <v>664</v>
      </c>
      <c r="J578">
        <v>2024</v>
      </c>
      <c r="K578">
        <v>20</v>
      </c>
      <c r="L578">
        <v>5</v>
      </c>
      <c r="M578">
        <v>48</v>
      </c>
      <c r="N578">
        <v>0</v>
      </c>
      <c r="O578">
        <v>0</v>
      </c>
      <c r="Q578">
        <v>0</v>
      </c>
      <c r="S578">
        <v>5000</v>
      </c>
      <c r="U578">
        <v>0</v>
      </c>
      <c r="V578">
        <v>0</v>
      </c>
      <c r="W578" t="s">
        <v>667</v>
      </c>
    </row>
    <row r="579" spans="1:23">
      <c r="A579" t="s">
        <v>663</v>
      </c>
      <c r="B579" t="s">
        <v>390</v>
      </c>
      <c r="C579">
        <v>65</v>
      </c>
      <c r="D579">
        <v>3120</v>
      </c>
      <c r="E579">
        <v>3757.5</v>
      </c>
      <c r="F579">
        <v>487.5</v>
      </c>
      <c r="G579">
        <v>0</v>
      </c>
      <c r="H579">
        <v>0</v>
      </c>
      <c r="I579" t="s">
        <v>664</v>
      </c>
      <c r="J579">
        <v>2024</v>
      </c>
      <c r="K579">
        <v>21</v>
      </c>
      <c r="L579">
        <v>5</v>
      </c>
      <c r="M579">
        <v>48</v>
      </c>
      <c r="N579">
        <v>7.5</v>
      </c>
      <c r="O579">
        <v>0</v>
      </c>
      <c r="Q579">
        <v>0</v>
      </c>
      <c r="R579">
        <v>150</v>
      </c>
      <c r="S579">
        <v>3757.5</v>
      </c>
      <c r="U579">
        <v>0</v>
      </c>
      <c r="V579">
        <v>0</v>
      </c>
      <c r="W579" t="s">
        <v>801</v>
      </c>
    </row>
    <row r="580" spans="1:23">
      <c r="A580" t="s">
        <v>663</v>
      </c>
      <c r="B580" t="s">
        <v>486</v>
      </c>
      <c r="C580">
        <v>46.229166666666664</v>
      </c>
      <c r="D580">
        <v>2219</v>
      </c>
      <c r="E580">
        <v>2427.03125</v>
      </c>
      <c r="F580">
        <v>208.03125</v>
      </c>
      <c r="G580">
        <v>0</v>
      </c>
      <c r="H580">
        <v>0</v>
      </c>
      <c r="I580" t="s">
        <v>664</v>
      </c>
      <c r="J580">
        <v>2024</v>
      </c>
      <c r="K580">
        <v>21</v>
      </c>
      <c r="L580">
        <v>5</v>
      </c>
      <c r="M580">
        <v>48</v>
      </c>
      <c r="N580">
        <v>4.5</v>
      </c>
      <c r="O580">
        <v>0</v>
      </c>
      <c r="Q580">
        <v>0</v>
      </c>
      <c r="S580">
        <v>2427.03125</v>
      </c>
      <c r="U580">
        <v>0</v>
      </c>
      <c r="V580">
        <v>0</v>
      </c>
      <c r="W580" t="s">
        <v>667</v>
      </c>
    </row>
    <row r="581" spans="1:23">
      <c r="A581" t="s">
        <v>663</v>
      </c>
      <c r="B581" t="s">
        <v>493</v>
      </c>
      <c r="C581">
        <v>34.375</v>
      </c>
      <c r="D581">
        <v>790.625</v>
      </c>
      <c r="E581">
        <v>862.625</v>
      </c>
      <c r="F581">
        <v>0</v>
      </c>
      <c r="G581">
        <v>0</v>
      </c>
      <c r="H581">
        <v>0</v>
      </c>
      <c r="I581" t="s">
        <v>664</v>
      </c>
      <c r="J581">
        <v>2024</v>
      </c>
      <c r="K581">
        <v>21</v>
      </c>
      <c r="L581">
        <v>5</v>
      </c>
      <c r="M581">
        <v>23</v>
      </c>
      <c r="N581">
        <v>0</v>
      </c>
      <c r="O581">
        <v>0</v>
      </c>
      <c r="Q581">
        <v>0</v>
      </c>
      <c r="R581">
        <v>72</v>
      </c>
      <c r="S581">
        <v>862.625</v>
      </c>
      <c r="U581">
        <v>0</v>
      </c>
      <c r="V581">
        <v>0</v>
      </c>
      <c r="W581" t="s">
        <v>792</v>
      </c>
    </row>
    <row r="582" spans="1:23">
      <c r="A582" t="s">
        <v>663</v>
      </c>
      <c r="B582" t="s">
        <v>687</v>
      </c>
      <c r="G582">
        <v>150</v>
      </c>
      <c r="I582" t="s">
        <v>664</v>
      </c>
      <c r="J582">
        <v>2024</v>
      </c>
      <c r="K582">
        <v>21</v>
      </c>
      <c r="L582">
        <v>5</v>
      </c>
      <c r="M582">
        <v>18</v>
      </c>
      <c r="N582">
        <v>0</v>
      </c>
      <c r="O582">
        <v>0</v>
      </c>
      <c r="R582">
        <v>131</v>
      </c>
      <c r="W582" t="s">
        <v>667</v>
      </c>
    </row>
    <row r="583" spans="1:23">
      <c r="A583" t="s">
        <v>663</v>
      </c>
      <c r="B583" t="s">
        <v>389</v>
      </c>
      <c r="C583">
        <v>46.229166666666664</v>
      </c>
      <c r="D583">
        <v>739.66666666666652</v>
      </c>
      <c r="E583">
        <v>1068.1354166666667</v>
      </c>
      <c r="F583">
        <v>161.80208333333331</v>
      </c>
      <c r="G583">
        <v>0</v>
      </c>
      <c r="H583">
        <v>66.666666666666657</v>
      </c>
      <c r="I583" t="s">
        <v>664</v>
      </c>
      <c r="J583">
        <v>2024</v>
      </c>
      <c r="K583">
        <v>21</v>
      </c>
      <c r="L583">
        <v>5</v>
      </c>
      <c r="M583">
        <v>16</v>
      </c>
      <c r="N583">
        <v>3.5</v>
      </c>
      <c r="O583">
        <v>0</v>
      </c>
      <c r="Q583">
        <v>0</v>
      </c>
      <c r="R583">
        <v>100</v>
      </c>
      <c r="S583">
        <v>1068.1354166666667</v>
      </c>
      <c r="U583">
        <v>0</v>
      </c>
      <c r="W583" t="s">
        <v>762</v>
      </c>
    </row>
    <row r="584" spans="1:23">
      <c r="A584" t="s">
        <v>663</v>
      </c>
      <c r="B584" t="s">
        <v>387</v>
      </c>
      <c r="C584">
        <v>46.229166666666664</v>
      </c>
      <c r="D584">
        <v>647.20833333333326</v>
      </c>
      <c r="E584">
        <v>705.54166666666663</v>
      </c>
      <c r="F584">
        <v>0</v>
      </c>
      <c r="G584">
        <v>0</v>
      </c>
      <c r="H584">
        <v>58.333333333333336</v>
      </c>
      <c r="I584" t="s">
        <v>664</v>
      </c>
      <c r="J584">
        <v>2024</v>
      </c>
      <c r="K584">
        <v>21</v>
      </c>
      <c r="L584">
        <v>5</v>
      </c>
      <c r="M584">
        <v>14</v>
      </c>
      <c r="N584">
        <v>0</v>
      </c>
      <c r="O584">
        <v>0</v>
      </c>
      <c r="Q584">
        <v>0</v>
      </c>
      <c r="S584">
        <v>705.54166666666663</v>
      </c>
      <c r="U584">
        <v>0</v>
      </c>
      <c r="V584">
        <v>0</v>
      </c>
      <c r="W584" t="s">
        <v>667</v>
      </c>
    </row>
    <row r="585" spans="1:23">
      <c r="A585" t="s">
        <v>663</v>
      </c>
      <c r="B585" t="s">
        <v>523</v>
      </c>
      <c r="C585">
        <v>38.541666666666664</v>
      </c>
      <c r="D585">
        <v>1618.75</v>
      </c>
      <c r="E585">
        <v>1918.75</v>
      </c>
      <c r="F585">
        <v>0</v>
      </c>
      <c r="G585">
        <v>0</v>
      </c>
      <c r="H585">
        <v>0</v>
      </c>
      <c r="I585" t="s">
        <v>664</v>
      </c>
      <c r="J585">
        <v>2024</v>
      </c>
      <c r="K585">
        <v>21</v>
      </c>
      <c r="L585">
        <v>5</v>
      </c>
      <c r="M585">
        <v>42</v>
      </c>
      <c r="N585">
        <v>0</v>
      </c>
      <c r="O585">
        <v>0</v>
      </c>
      <c r="Q585">
        <v>0</v>
      </c>
      <c r="R585">
        <v>300</v>
      </c>
      <c r="S585">
        <v>1918.75</v>
      </c>
      <c r="U585">
        <v>0</v>
      </c>
      <c r="V585">
        <v>0</v>
      </c>
      <c r="W585" t="s">
        <v>762</v>
      </c>
    </row>
    <row r="586" spans="1:23">
      <c r="A586" t="s">
        <v>663</v>
      </c>
      <c r="B586" t="s">
        <v>448</v>
      </c>
      <c r="C586">
        <v>22.291666666666668</v>
      </c>
      <c r="D586">
        <v>1070</v>
      </c>
      <c r="E586">
        <v>1070</v>
      </c>
      <c r="F586">
        <v>0</v>
      </c>
      <c r="G586">
        <v>200</v>
      </c>
      <c r="H586">
        <v>0</v>
      </c>
      <c r="I586" t="s">
        <v>664</v>
      </c>
      <c r="J586">
        <v>2024</v>
      </c>
      <c r="K586">
        <v>21</v>
      </c>
      <c r="L586">
        <v>5</v>
      </c>
      <c r="M586">
        <v>48</v>
      </c>
      <c r="N586">
        <v>0</v>
      </c>
      <c r="O586">
        <v>0</v>
      </c>
      <c r="Q586">
        <v>0</v>
      </c>
      <c r="S586">
        <v>1270</v>
      </c>
      <c r="U586">
        <v>0</v>
      </c>
      <c r="V586">
        <v>0</v>
      </c>
      <c r="W586" t="s">
        <v>667</v>
      </c>
    </row>
    <row r="587" spans="1:23">
      <c r="A587" t="s">
        <v>393</v>
      </c>
      <c r="B587" t="s">
        <v>466</v>
      </c>
      <c r="C587">
        <v>68.75</v>
      </c>
      <c r="D587">
        <v>3300</v>
      </c>
      <c r="E587">
        <v>3300</v>
      </c>
      <c r="F587">
        <v>0</v>
      </c>
      <c r="G587">
        <v>0</v>
      </c>
      <c r="H587">
        <v>0</v>
      </c>
      <c r="I587" t="s">
        <v>664</v>
      </c>
      <c r="J587">
        <v>2024</v>
      </c>
      <c r="K587">
        <v>21</v>
      </c>
      <c r="L587">
        <v>5</v>
      </c>
      <c r="M587">
        <v>48</v>
      </c>
      <c r="N587">
        <v>0</v>
      </c>
      <c r="O587">
        <v>0</v>
      </c>
      <c r="Q587">
        <v>0</v>
      </c>
      <c r="S587">
        <v>3300</v>
      </c>
      <c r="U587">
        <v>0</v>
      </c>
      <c r="V587">
        <v>0</v>
      </c>
      <c r="W587" t="s">
        <v>667</v>
      </c>
    </row>
    <row r="588" spans="1:23">
      <c r="A588" t="s">
        <v>344</v>
      </c>
      <c r="B588" t="s">
        <v>388</v>
      </c>
      <c r="C588">
        <v>104.16666666666667</v>
      </c>
      <c r="D588">
        <v>5000</v>
      </c>
      <c r="E588">
        <v>5000</v>
      </c>
      <c r="F588">
        <v>0</v>
      </c>
      <c r="G588">
        <v>0</v>
      </c>
      <c r="H588">
        <v>0</v>
      </c>
      <c r="I588" t="s">
        <v>664</v>
      </c>
      <c r="J588">
        <v>2024</v>
      </c>
      <c r="K588">
        <v>21</v>
      </c>
      <c r="L588">
        <v>5</v>
      </c>
      <c r="M588">
        <v>48</v>
      </c>
      <c r="N588">
        <v>0</v>
      </c>
      <c r="O588">
        <v>0</v>
      </c>
      <c r="Q588">
        <v>0</v>
      </c>
      <c r="S588">
        <v>5000</v>
      </c>
      <c r="U588">
        <v>0</v>
      </c>
      <c r="V588">
        <v>0</v>
      </c>
      <c r="W588" t="s">
        <v>667</v>
      </c>
    </row>
    <row r="589" spans="1:23">
      <c r="A589" t="s">
        <v>663</v>
      </c>
      <c r="B589" t="s">
        <v>390</v>
      </c>
      <c r="C589">
        <v>65</v>
      </c>
      <c r="D589">
        <v>3120</v>
      </c>
      <c r="E589">
        <v>3830</v>
      </c>
      <c r="F589">
        <v>260</v>
      </c>
      <c r="G589">
        <v>150</v>
      </c>
      <c r="H589">
        <v>0</v>
      </c>
      <c r="I589" t="s">
        <v>664</v>
      </c>
      <c r="J589">
        <v>2024</v>
      </c>
      <c r="K589">
        <v>22</v>
      </c>
      <c r="L589">
        <v>5</v>
      </c>
      <c r="M589">
        <v>48</v>
      </c>
      <c r="N589">
        <v>4</v>
      </c>
      <c r="O589">
        <v>0</v>
      </c>
      <c r="Q589">
        <v>0</v>
      </c>
      <c r="R589">
        <v>450</v>
      </c>
      <c r="S589">
        <v>3980</v>
      </c>
      <c r="U589">
        <v>0</v>
      </c>
      <c r="V589">
        <v>0</v>
      </c>
      <c r="W589" t="s">
        <v>801</v>
      </c>
    </row>
    <row r="590" spans="1:23">
      <c r="A590" t="s">
        <v>663</v>
      </c>
      <c r="B590" t="s">
        <v>486</v>
      </c>
      <c r="C590">
        <v>46.229166666666664</v>
      </c>
      <c r="D590">
        <v>2219</v>
      </c>
      <c r="E590">
        <v>2219</v>
      </c>
      <c r="F590">
        <v>0</v>
      </c>
      <c r="G590">
        <v>0</v>
      </c>
      <c r="H590">
        <v>0</v>
      </c>
      <c r="I590" t="s">
        <v>664</v>
      </c>
      <c r="J590">
        <v>2024</v>
      </c>
      <c r="K590">
        <v>22</v>
      </c>
      <c r="L590">
        <v>5</v>
      </c>
      <c r="M590">
        <v>48</v>
      </c>
      <c r="N590">
        <v>0</v>
      </c>
      <c r="O590">
        <v>0</v>
      </c>
      <c r="Q590">
        <v>0</v>
      </c>
      <c r="S590">
        <v>2219</v>
      </c>
      <c r="U590">
        <v>0</v>
      </c>
      <c r="V590">
        <v>0</v>
      </c>
      <c r="W590" t="s">
        <v>667</v>
      </c>
    </row>
    <row r="591" spans="1:23">
      <c r="A591" t="s">
        <v>663</v>
      </c>
      <c r="B591" t="s">
        <v>493</v>
      </c>
      <c r="C591">
        <v>34.375</v>
      </c>
      <c r="D591">
        <v>790.625</v>
      </c>
      <c r="E591">
        <v>1006.625</v>
      </c>
      <c r="F591">
        <v>0</v>
      </c>
      <c r="G591">
        <v>72</v>
      </c>
      <c r="H591">
        <v>0</v>
      </c>
      <c r="I591" t="s">
        <v>664</v>
      </c>
      <c r="J591">
        <v>2024</v>
      </c>
      <c r="K591">
        <v>22</v>
      </c>
      <c r="L591">
        <v>5</v>
      </c>
      <c r="M591">
        <v>23</v>
      </c>
      <c r="N591">
        <v>0</v>
      </c>
      <c r="O591">
        <v>0</v>
      </c>
      <c r="Q591">
        <v>0</v>
      </c>
      <c r="R591">
        <v>216</v>
      </c>
      <c r="S591">
        <v>1078.625</v>
      </c>
      <c r="U591">
        <v>0</v>
      </c>
      <c r="V591">
        <v>0</v>
      </c>
      <c r="W591" t="s">
        <v>817</v>
      </c>
    </row>
    <row r="592" spans="1:23">
      <c r="A592" t="s">
        <v>663</v>
      </c>
      <c r="B592" t="s">
        <v>687</v>
      </c>
      <c r="G592">
        <v>150</v>
      </c>
      <c r="I592" t="s">
        <v>664</v>
      </c>
      <c r="J592">
        <v>2024</v>
      </c>
      <c r="K592">
        <v>22</v>
      </c>
      <c r="L592">
        <v>5</v>
      </c>
      <c r="M592">
        <v>18</v>
      </c>
      <c r="N592">
        <v>0</v>
      </c>
      <c r="O592">
        <v>0</v>
      </c>
      <c r="R592">
        <v>131</v>
      </c>
      <c r="W592" t="s">
        <v>818</v>
      </c>
    </row>
    <row r="593" spans="1:23">
      <c r="A593" t="s">
        <v>663</v>
      </c>
      <c r="B593" t="s">
        <v>389</v>
      </c>
      <c r="C593">
        <v>46.229166666666664</v>
      </c>
      <c r="D593">
        <v>2219</v>
      </c>
      <c r="E593">
        <v>2569</v>
      </c>
      <c r="F593">
        <v>0</v>
      </c>
      <c r="G593">
        <v>0</v>
      </c>
      <c r="H593">
        <v>200</v>
      </c>
      <c r="I593" t="s">
        <v>664</v>
      </c>
      <c r="J593">
        <v>2024</v>
      </c>
      <c r="K593">
        <v>22</v>
      </c>
      <c r="L593">
        <v>5</v>
      </c>
      <c r="M593">
        <v>48</v>
      </c>
      <c r="N593">
        <v>0</v>
      </c>
      <c r="O593">
        <v>0</v>
      </c>
      <c r="Q593">
        <v>0</v>
      </c>
      <c r="R593">
        <v>150</v>
      </c>
      <c r="S593">
        <v>2569</v>
      </c>
      <c r="U593">
        <v>0</v>
      </c>
      <c r="W593" t="s">
        <v>792</v>
      </c>
    </row>
    <row r="594" spans="1:23">
      <c r="A594" t="s">
        <v>663</v>
      </c>
      <c r="B594" t="s">
        <v>387</v>
      </c>
      <c r="C594">
        <v>46.229166666666664</v>
      </c>
      <c r="D594">
        <v>554.75</v>
      </c>
      <c r="E594">
        <v>648.75</v>
      </c>
      <c r="F594">
        <v>0</v>
      </c>
      <c r="G594">
        <v>0</v>
      </c>
      <c r="H594">
        <v>50</v>
      </c>
      <c r="I594" t="s">
        <v>664</v>
      </c>
      <c r="J594">
        <v>2024</v>
      </c>
      <c r="K594">
        <v>22</v>
      </c>
      <c r="L594">
        <v>5</v>
      </c>
      <c r="M594">
        <v>12</v>
      </c>
      <c r="N594">
        <v>0</v>
      </c>
      <c r="O594">
        <v>0</v>
      </c>
      <c r="Q594">
        <v>0</v>
      </c>
      <c r="R594">
        <v>44</v>
      </c>
      <c r="S594">
        <v>648.75</v>
      </c>
      <c r="U594">
        <v>0</v>
      </c>
      <c r="V594">
        <v>0</v>
      </c>
      <c r="W594" t="s">
        <v>792</v>
      </c>
    </row>
    <row r="595" spans="1:23">
      <c r="A595" t="s">
        <v>663</v>
      </c>
      <c r="B595" t="s">
        <v>523</v>
      </c>
      <c r="C595">
        <v>38.541666666666664</v>
      </c>
      <c r="D595">
        <v>1310.4166666666663</v>
      </c>
      <c r="E595">
        <v>1310.4166666666663</v>
      </c>
      <c r="F595">
        <v>0</v>
      </c>
      <c r="G595">
        <v>0</v>
      </c>
      <c r="H595">
        <v>0</v>
      </c>
      <c r="I595" t="s">
        <v>664</v>
      </c>
      <c r="J595">
        <v>2024</v>
      </c>
      <c r="K595">
        <v>22</v>
      </c>
      <c r="L595">
        <v>5</v>
      </c>
      <c r="M595">
        <v>34</v>
      </c>
      <c r="N595">
        <v>0</v>
      </c>
      <c r="O595">
        <v>0</v>
      </c>
      <c r="Q595">
        <v>0</v>
      </c>
      <c r="S595">
        <v>1310.4166666666663</v>
      </c>
      <c r="U595">
        <v>0</v>
      </c>
      <c r="V595">
        <v>0</v>
      </c>
      <c r="W595" t="s">
        <v>667</v>
      </c>
    </row>
    <row r="596" spans="1:23">
      <c r="A596" t="s">
        <v>663</v>
      </c>
      <c r="B596" t="s">
        <v>448</v>
      </c>
      <c r="C596">
        <v>22.291666666666668</v>
      </c>
      <c r="D596">
        <v>1070</v>
      </c>
      <c r="E596">
        <v>1070</v>
      </c>
      <c r="F596">
        <v>0</v>
      </c>
      <c r="G596">
        <v>200</v>
      </c>
      <c r="H596">
        <v>0</v>
      </c>
      <c r="I596" t="s">
        <v>664</v>
      </c>
      <c r="J596">
        <v>2024</v>
      </c>
      <c r="K596">
        <v>22</v>
      </c>
      <c r="L596">
        <v>5</v>
      </c>
      <c r="M596">
        <v>48</v>
      </c>
      <c r="N596">
        <v>0</v>
      </c>
      <c r="O596">
        <v>0</v>
      </c>
      <c r="Q596">
        <v>0</v>
      </c>
      <c r="S596">
        <v>1270</v>
      </c>
      <c r="U596">
        <v>0</v>
      </c>
      <c r="V596">
        <v>0</v>
      </c>
      <c r="W596" t="s">
        <v>667</v>
      </c>
    </row>
    <row r="597" spans="1:23">
      <c r="A597" t="s">
        <v>393</v>
      </c>
      <c r="B597" t="s">
        <v>466</v>
      </c>
      <c r="C597">
        <v>68.75</v>
      </c>
      <c r="D597">
        <v>3300</v>
      </c>
      <c r="E597">
        <v>3300</v>
      </c>
      <c r="F597">
        <v>0</v>
      </c>
      <c r="G597">
        <v>0</v>
      </c>
      <c r="H597">
        <v>0</v>
      </c>
      <c r="I597" t="s">
        <v>664</v>
      </c>
      <c r="J597">
        <v>2024</v>
      </c>
      <c r="K597">
        <v>22</v>
      </c>
      <c r="L597">
        <v>5</v>
      </c>
      <c r="M597">
        <v>48</v>
      </c>
      <c r="N597">
        <v>0</v>
      </c>
      <c r="O597">
        <v>0</v>
      </c>
      <c r="Q597">
        <v>0</v>
      </c>
      <c r="S597">
        <v>3300</v>
      </c>
      <c r="U597">
        <v>0</v>
      </c>
      <c r="V597">
        <v>0</v>
      </c>
      <c r="W597" t="s">
        <v>667</v>
      </c>
    </row>
    <row r="598" spans="1:23">
      <c r="A598" t="s">
        <v>344</v>
      </c>
      <c r="B598" t="s">
        <v>388</v>
      </c>
      <c r="C598">
        <v>104.16666666666667</v>
      </c>
      <c r="D598">
        <v>5000</v>
      </c>
      <c r="E598">
        <v>5000</v>
      </c>
      <c r="F598">
        <v>0</v>
      </c>
      <c r="G598">
        <v>0</v>
      </c>
      <c r="H598">
        <v>0</v>
      </c>
      <c r="I598" t="s">
        <v>664</v>
      </c>
      <c r="J598">
        <v>2024</v>
      </c>
      <c r="K598">
        <v>22</v>
      </c>
      <c r="L598">
        <v>5</v>
      </c>
      <c r="M598">
        <v>48</v>
      </c>
      <c r="N598">
        <v>0</v>
      </c>
      <c r="O598">
        <v>0</v>
      </c>
      <c r="Q598">
        <v>0</v>
      </c>
      <c r="S598">
        <v>5000</v>
      </c>
      <c r="U598">
        <v>0</v>
      </c>
      <c r="V598">
        <v>0</v>
      </c>
      <c r="W598" t="s">
        <v>667</v>
      </c>
    </row>
    <row r="599" spans="1:23">
      <c r="A599" t="s">
        <v>663</v>
      </c>
      <c r="B599" t="s">
        <v>390</v>
      </c>
      <c r="C599">
        <v>65</v>
      </c>
      <c r="D599">
        <v>3120</v>
      </c>
      <c r="E599">
        <v>3570</v>
      </c>
      <c r="F599">
        <v>0</v>
      </c>
      <c r="G599">
        <v>150</v>
      </c>
      <c r="H599">
        <v>0</v>
      </c>
      <c r="I599" t="s">
        <v>664</v>
      </c>
      <c r="J599">
        <v>2024</v>
      </c>
      <c r="K599">
        <v>23</v>
      </c>
      <c r="L599">
        <v>6</v>
      </c>
      <c r="M599">
        <v>48</v>
      </c>
      <c r="N599">
        <v>0</v>
      </c>
      <c r="O599">
        <v>0</v>
      </c>
      <c r="Q599">
        <v>0</v>
      </c>
      <c r="R599">
        <v>450</v>
      </c>
      <c r="S599">
        <v>3720</v>
      </c>
      <c r="U599">
        <v>0</v>
      </c>
      <c r="V599">
        <v>0</v>
      </c>
      <c r="W599" t="s">
        <v>819</v>
      </c>
    </row>
    <row r="600" spans="1:23">
      <c r="A600" t="s">
        <v>663</v>
      </c>
      <c r="B600" t="s">
        <v>486</v>
      </c>
      <c r="C600">
        <v>46.229166666666664</v>
      </c>
      <c r="D600">
        <v>2219</v>
      </c>
      <c r="E600">
        <v>2219</v>
      </c>
      <c r="F600">
        <v>0</v>
      </c>
      <c r="G600">
        <v>0</v>
      </c>
      <c r="H600">
        <v>0</v>
      </c>
      <c r="I600" t="s">
        <v>664</v>
      </c>
      <c r="J600">
        <v>2024</v>
      </c>
      <c r="K600">
        <v>23</v>
      </c>
      <c r="L600">
        <v>6</v>
      </c>
      <c r="M600">
        <v>48</v>
      </c>
      <c r="N600">
        <v>0</v>
      </c>
      <c r="O600">
        <v>0</v>
      </c>
      <c r="Q600">
        <v>0</v>
      </c>
      <c r="S600">
        <v>2219</v>
      </c>
      <c r="U600">
        <v>0</v>
      </c>
      <c r="V600">
        <v>0</v>
      </c>
      <c r="W600" t="s">
        <v>667</v>
      </c>
    </row>
    <row r="601" spans="1:23">
      <c r="A601" t="s">
        <v>663</v>
      </c>
      <c r="B601" t="s">
        <v>493</v>
      </c>
      <c r="C601">
        <v>34.375</v>
      </c>
      <c r="D601">
        <v>928.125</v>
      </c>
      <c r="E601">
        <v>1000.125</v>
      </c>
      <c r="F601">
        <v>0</v>
      </c>
      <c r="G601">
        <v>0</v>
      </c>
      <c r="H601">
        <v>0</v>
      </c>
      <c r="I601" t="s">
        <v>664</v>
      </c>
      <c r="J601">
        <v>2024</v>
      </c>
      <c r="K601">
        <v>23</v>
      </c>
      <c r="L601">
        <v>6</v>
      </c>
      <c r="M601">
        <v>27</v>
      </c>
      <c r="N601">
        <v>0</v>
      </c>
      <c r="O601">
        <v>0</v>
      </c>
      <c r="Q601">
        <v>0</v>
      </c>
      <c r="R601">
        <v>72</v>
      </c>
      <c r="S601">
        <v>1000.125</v>
      </c>
      <c r="U601">
        <v>0</v>
      </c>
      <c r="V601">
        <v>0</v>
      </c>
      <c r="W601" t="s">
        <v>792</v>
      </c>
    </row>
    <row r="602" spans="1:23">
      <c r="A602" t="s">
        <v>663</v>
      </c>
      <c r="B602" t="s">
        <v>687</v>
      </c>
      <c r="G602">
        <v>0</v>
      </c>
      <c r="I602" t="s">
        <v>664</v>
      </c>
      <c r="J602">
        <v>2024</v>
      </c>
      <c r="K602">
        <v>23</v>
      </c>
      <c r="L602">
        <v>6</v>
      </c>
      <c r="M602">
        <v>0</v>
      </c>
      <c r="N602">
        <v>0</v>
      </c>
      <c r="O602">
        <v>0</v>
      </c>
      <c r="W602" t="s">
        <v>667</v>
      </c>
    </row>
    <row r="603" spans="1:23">
      <c r="A603" t="s">
        <v>663</v>
      </c>
      <c r="B603" t="s">
        <v>389</v>
      </c>
      <c r="C603">
        <v>46.229166666666664</v>
      </c>
      <c r="D603">
        <v>2219</v>
      </c>
      <c r="E603">
        <v>2569</v>
      </c>
      <c r="F603">
        <v>0</v>
      </c>
      <c r="G603">
        <v>0</v>
      </c>
      <c r="H603">
        <v>200</v>
      </c>
      <c r="I603" t="s">
        <v>664</v>
      </c>
      <c r="J603">
        <v>2024</v>
      </c>
      <c r="K603">
        <v>23</v>
      </c>
      <c r="L603">
        <v>6</v>
      </c>
      <c r="M603">
        <v>48</v>
      </c>
      <c r="N603">
        <v>0</v>
      </c>
      <c r="O603">
        <v>0</v>
      </c>
      <c r="Q603">
        <v>0</v>
      </c>
      <c r="R603">
        <v>150</v>
      </c>
      <c r="S603">
        <v>2569</v>
      </c>
      <c r="U603">
        <v>0</v>
      </c>
      <c r="W603" t="s">
        <v>792</v>
      </c>
    </row>
    <row r="604" spans="1:23">
      <c r="A604" t="s">
        <v>663</v>
      </c>
      <c r="B604" t="s">
        <v>387</v>
      </c>
      <c r="C604">
        <v>46.229166666666664</v>
      </c>
      <c r="D604">
        <v>2219</v>
      </c>
      <c r="E604">
        <v>2457</v>
      </c>
      <c r="F604">
        <v>0</v>
      </c>
      <c r="G604">
        <v>0</v>
      </c>
      <c r="H604">
        <v>200</v>
      </c>
      <c r="I604" t="s">
        <v>664</v>
      </c>
      <c r="J604">
        <v>2024</v>
      </c>
      <c r="K604">
        <v>23</v>
      </c>
      <c r="L604">
        <v>6</v>
      </c>
      <c r="M604">
        <v>48</v>
      </c>
      <c r="N604">
        <v>0</v>
      </c>
      <c r="O604">
        <v>0</v>
      </c>
      <c r="Q604">
        <v>0</v>
      </c>
      <c r="R604">
        <v>38</v>
      </c>
      <c r="S604">
        <v>2457</v>
      </c>
      <c r="U604">
        <v>0</v>
      </c>
      <c r="V604">
        <v>0</v>
      </c>
      <c r="W604" t="s">
        <v>792</v>
      </c>
    </row>
    <row r="605" spans="1:23">
      <c r="A605" t="s">
        <v>663</v>
      </c>
      <c r="B605" t="s">
        <v>523</v>
      </c>
      <c r="C605">
        <v>38.541666666666664</v>
      </c>
      <c r="D605">
        <v>1541.6666666666663</v>
      </c>
      <c r="E605">
        <v>1541.6666666666663</v>
      </c>
      <c r="F605">
        <v>0</v>
      </c>
      <c r="G605">
        <v>0</v>
      </c>
      <c r="H605">
        <v>0</v>
      </c>
      <c r="I605" t="s">
        <v>664</v>
      </c>
      <c r="J605">
        <v>2024</v>
      </c>
      <c r="K605">
        <v>23</v>
      </c>
      <c r="L605">
        <v>6</v>
      </c>
      <c r="M605">
        <v>40</v>
      </c>
      <c r="N605">
        <v>0</v>
      </c>
      <c r="O605">
        <v>0</v>
      </c>
      <c r="Q605">
        <v>0</v>
      </c>
      <c r="S605">
        <v>1541.6666666666663</v>
      </c>
      <c r="U605">
        <v>0</v>
      </c>
      <c r="V605">
        <v>0</v>
      </c>
      <c r="W605" t="s">
        <v>667</v>
      </c>
    </row>
    <row r="606" spans="1:23">
      <c r="A606" t="s">
        <v>663</v>
      </c>
      <c r="B606" t="s">
        <v>448</v>
      </c>
      <c r="C606">
        <v>22.291666666666668</v>
      </c>
      <c r="D606">
        <v>1070</v>
      </c>
      <c r="E606">
        <v>1070</v>
      </c>
      <c r="F606">
        <v>0</v>
      </c>
      <c r="G606">
        <v>200</v>
      </c>
      <c r="H606">
        <v>0</v>
      </c>
      <c r="I606" t="s">
        <v>664</v>
      </c>
      <c r="J606">
        <v>2024</v>
      </c>
      <c r="K606">
        <v>23</v>
      </c>
      <c r="L606">
        <v>6</v>
      </c>
      <c r="M606">
        <v>48</v>
      </c>
      <c r="N606">
        <v>0</v>
      </c>
      <c r="O606">
        <v>0</v>
      </c>
      <c r="Q606">
        <v>0</v>
      </c>
      <c r="S606">
        <v>1270</v>
      </c>
      <c r="U606">
        <v>0</v>
      </c>
      <c r="V606">
        <v>0</v>
      </c>
      <c r="W606" t="s">
        <v>667</v>
      </c>
    </row>
    <row r="607" spans="1:23">
      <c r="A607" t="s">
        <v>393</v>
      </c>
      <c r="B607" t="s">
        <v>466</v>
      </c>
      <c r="C607">
        <v>68.75</v>
      </c>
      <c r="D607">
        <v>3300</v>
      </c>
      <c r="E607">
        <v>3300</v>
      </c>
      <c r="F607">
        <v>0</v>
      </c>
      <c r="G607">
        <v>0</v>
      </c>
      <c r="H607">
        <v>0</v>
      </c>
      <c r="I607" t="s">
        <v>664</v>
      </c>
      <c r="J607">
        <v>2024</v>
      </c>
      <c r="K607">
        <v>23</v>
      </c>
      <c r="L607">
        <v>6</v>
      </c>
      <c r="M607">
        <v>48</v>
      </c>
      <c r="N607">
        <v>0</v>
      </c>
      <c r="O607">
        <v>0</v>
      </c>
      <c r="Q607">
        <v>0</v>
      </c>
      <c r="S607">
        <v>3300</v>
      </c>
      <c r="U607">
        <v>0</v>
      </c>
      <c r="V607">
        <v>0</v>
      </c>
      <c r="W607" t="s">
        <v>667</v>
      </c>
    </row>
    <row r="608" spans="1:23">
      <c r="A608" t="s">
        <v>344</v>
      </c>
      <c r="B608" t="s">
        <v>388</v>
      </c>
      <c r="C608">
        <v>104.16666666666667</v>
      </c>
      <c r="D608">
        <v>5000</v>
      </c>
      <c r="E608">
        <v>5000</v>
      </c>
      <c r="F608">
        <v>0</v>
      </c>
      <c r="G608">
        <v>0</v>
      </c>
      <c r="H608">
        <v>0</v>
      </c>
      <c r="I608" t="s">
        <v>664</v>
      </c>
      <c r="J608">
        <v>2024</v>
      </c>
      <c r="K608">
        <v>23</v>
      </c>
      <c r="L608">
        <v>6</v>
      </c>
      <c r="M608">
        <v>48</v>
      </c>
      <c r="N608">
        <v>0</v>
      </c>
      <c r="O608">
        <v>0</v>
      </c>
      <c r="Q608">
        <v>0</v>
      </c>
      <c r="S608">
        <v>5000</v>
      </c>
      <c r="U608">
        <v>0</v>
      </c>
      <c r="V608">
        <v>0</v>
      </c>
      <c r="W608" t="s">
        <v>667</v>
      </c>
    </row>
    <row r="609" spans="1:23">
      <c r="A609" t="s">
        <v>663</v>
      </c>
      <c r="B609" t="s">
        <v>390</v>
      </c>
      <c r="C609">
        <v>65</v>
      </c>
      <c r="D609">
        <v>3120</v>
      </c>
      <c r="E609">
        <v>5738</v>
      </c>
      <c r="F609">
        <v>0</v>
      </c>
      <c r="G609">
        <v>150</v>
      </c>
      <c r="H609">
        <v>0</v>
      </c>
      <c r="I609" t="s">
        <v>664</v>
      </c>
      <c r="J609">
        <v>2024</v>
      </c>
      <c r="K609">
        <v>24</v>
      </c>
      <c r="L609">
        <v>6</v>
      </c>
      <c r="M609">
        <v>48</v>
      </c>
      <c r="N609">
        <v>0</v>
      </c>
      <c r="O609">
        <v>0</v>
      </c>
      <c r="Q609">
        <v>0</v>
      </c>
      <c r="R609">
        <v>2618</v>
      </c>
      <c r="S609">
        <v>5888</v>
      </c>
      <c r="U609">
        <v>0</v>
      </c>
      <c r="V609">
        <v>0</v>
      </c>
      <c r="W609" t="s">
        <v>820</v>
      </c>
    </row>
    <row r="610" spans="1:23">
      <c r="A610" t="s">
        <v>663</v>
      </c>
      <c r="B610" t="s">
        <v>486</v>
      </c>
      <c r="C610">
        <v>46.229166666666664</v>
      </c>
      <c r="D610">
        <v>2219</v>
      </c>
      <c r="E610">
        <v>2649</v>
      </c>
      <c r="F610">
        <v>0</v>
      </c>
      <c r="G610">
        <v>0</v>
      </c>
      <c r="H610">
        <v>0</v>
      </c>
      <c r="I610" t="s">
        <v>664</v>
      </c>
      <c r="J610">
        <v>2024</v>
      </c>
      <c r="K610">
        <v>24</v>
      </c>
      <c r="L610">
        <v>6</v>
      </c>
      <c r="M610">
        <v>48</v>
      </c>
      <c r="N610">
        <v>0</v>
      </c>
      <c r="O610">
        <v>0</v>
      </c>
      <c r="Q610">
        <v>0</v>
      </c>
      <c r="R610">
        <v>430</v>
      </c>
      <c r="S610">
        <v>2649</v>
      </c>
      <c r="U610">
        <v>0</v>
      </c>
      <c r="V610">
        <v>0</v>
      </c>
      <c r="W610" t="s">
        <v>821</v>
      </c>
    </row>
    <row r="611" spans="1:23">
      <c r="A611" t="s">
        <v>663</v>
      </c>
      <c r="B611" t="s">
        <v>493</v>
      </c>
      <c r="C611">
        <v>34.375</v>
      </c>
      <c r="D611">
        <v>893.75</v>
      </c>
      <c r="E611">
        <v>981.75</v>
      </c>
      <c r="F611">
        <v>0</v>
      </c>
      <c r="G611">
        <v>0</v>
      </c>
      <c r="H611">
        <v>0</v>
      </c>
      <c r="I611" t="s">
        <v>664</v>
      </c>
      <c r="J611">
        <v>2024</v>
      </c>
      <c r="K611">
        <v>24</v>
      </c>
      <c r="L611">
        <v>6</v>
      </c>
      <c r="M611">
        <v>26</v>
      </c>
      <c r="N611">
        <v>0</v>
      </c>
      <c r="O611">
        <v>0</v>
      </c>
      <c r="Q611">
        <v>0</v>
      </c>
      <c r="R611">
        <v>88</v>
      </c>
      <c r="S611">
        <v>981.75</v>
      </c>
      <c r="U611">
        <v>0</v>
      </c>
      <c r="V611">
        <v>0</v>
      </c>
      <c r="W611" t="s">
        <v>792</v>
      </c>
    </row>
    <row r="612" spans="1:23">
      <c r="A612" t="s">
        <v>663</v>
      </c>
      <c r="B612" t="s">
        <v>687</v>
      </c>
      <c r="G612">
        <v>150</v>
      </c>
      <c r="I612" t="s">
        <v>664</v>
      </c>
      <c r="J612">
        <v>2024</v>
      </c>
      <c r="K612">
        <v>24</v>
      </c>
      <c r="L612">
        <v>6</v>
      </c>
      <c r="M612">
        <v>18</v>
      </c>
      <c r="N612">
        <v>0</v>
      </c>
      <c r="O612">
        <v>0</v>
      </c>
      <c r="R612">
        <v>131</v>
      </c>
      <c r="W612" t="s">
        <v>822</v>
      </c>
    </row>
    <row r="613" spans="1:23">
      <c r="A613" t="s">
        <v>663</v>
      </c>
      <c r="B613" t="s">
        <v>389</v>
      </c>
      <c r="C613">
        <v>46.229166666666664</v>
      </c>
      <c r="D613">
        <v>2219</v>
      </c>
      <c r="E613">
        <v>2569</v>
      </c>
      <c r="F613">
        <v>0</v>
      </c>
      <c r="G613">
        <v>0</v>
      </c>
      <c r="H613">
        <v>200</v>
      </c>
      <c r="I613" t="s">
        <v>664</v>
      </c>
      <c r="J613">
        <v>2024</v>
      </c>
      <c r="K613">
        <v>24</v>
      </c>
      <c r="L613">
        <v>6</v>
      </c>
      <c r="M613">
        <v>48</v>
      </c>
      <c r="N613">
        <v>0</v>
      </c>
      <c r="O613">
        <v>0</v>
      </c>
      <c r="Q613">
        <v>0</v>
      </c>
      <c r="R613">
        <v>150</v>
      </c>
      <c r="S613">
        <v>2569</v>
      </c>
      <c r="U613">
        <v>0</v>
      </c>
      <c r="W613" t="s">
        <v>792</v>
      </c>
    </row>
    <row r="614" spans="1:23">
      <c r="A614" t="s">
        <v>663</v>
      </c>
      <c r="B614" t="s">
        <v>387</v>
      </c>
      <c r="C614">
        <v>46.229166666666664</v>
      </c>
      <c r="D614">
        <v>1479.3333333333333</v>
      </c>
      <c r="E614">
        <v>1762.6666666666663</v>
      </c>
      <c r="F614">
        <v>0</v>
      </c>
      <c r="G614">
        <v>0</v>
      </c>
      <c r="H614">
        <v>133.33333333333331</v>
      </c>
      <c r="I614" t="s">
        <v>664</v>
      </c>
      <c r="J614">
        <v>2024</v>
      </c>
      <c r="K614">
        <v>24</v>
      </c>
      <c r="L614">
        <v>6</v>
      </c>
      <c r="M614">
        <v>32</v>
      </c>
      <c r="N614">
        <v>0</v>
      </c>
      <c r="O614">
        <v>0</v>
      </c>
      <c r="Q614">
        <v>0</v>
      </c>
      <c r="R614">
        <v>150</v>
      </c>
      <c r="S614">
        <v>1762.6666666666663</v>
      </c>
      <c r="U614">
        <v>0</v>
      </c>
      <c r="V614">
        <v>0</v>
      </c>
      <c r="W614" t="s">
        <v>792</v>
      </c>
    </row>
    <row r="615" spans="1:23">
      <c r="A615" t="s">
        <v>663</v>
      </c>
      <c r="B615" t="s">
        <v>523</v>
      </c>
      <c r="C615">
        <v>38.541666666666664</v>
      </c>
      <c r="D615">
        <v>1541.6666666666663</v>
      </c>
      <c r="E615">
        <v>1666.6666666666663</v>
      </c>
      <c r="F615">
        <v>0</v>
      </c>
      <c r="G615">
        <v>0</v>
      </c>
      <c r="H615">
        <v>0</v>
      </c>
      <c r="I615" t="s">
        <v>664</v>
      </c>
      <c r="J615">
        <v>2024</v>
      </c>
      <c r="K615">
        <v>24</v>
      </c>
      <c r="L615">
        <v>6</v>
      </c>
      <c r="M615">
        <v>40</v>
      </c>
      <c r="N615">
        <v>0</v>
      </c>
      <c r="O615">
        <v>0</v>
      </c>
      <c r="Q615">
        <v>0</v>
      </c>
      <c r="R615">
        <v>125</v>
      </c>
      <c r="S615">
        <v>1666.6666666666663</v>
      </c>
      <c r="U615">
        <v>0</v>
      </c>
      <c r="V615">
        <v>0</v>
      </c>
      <c r="W615" t="s">
        <v>792</v>
      </c>
    </row>
    <row r="616" spans="1:23">
      <c r="A616" t="s">
        <v>663</v>
      </c>
      <c r="B616" t="s">
        <v>448</v>
      </c>
      <c r="C616">
        <v>22.291666666666668</v>
      </c>
      <c r="D616">
        <v>1070</v>
      </c>
      <c r="E616">
        <v>1070</v>
      </c>
      <c r="F616">
        <v>0</v>
      </c>
      <c r="G616">
        <v>200</v>
      </c>
      <c r="H616">
        <v>0</v>
      </c>
      <c r="I616" t="s">
        <v>664</v>
      </c>
      <c r="J616">
        <v>2024</v>
      </c>
      <c r="K616">
        <v>24</v>
      </c>
      <c r="L616">
        <v>6</v>
      </c>
      <c r="M616">
        <v>48</v>
      </c>
      <c r="N616">
        <v>0</v>
      </c>
      <c r="O616">
        <v>0</v>
      </c>
      <c r="Q616">
        <v>0</v>
      </c>
      <c r="S616">
        <v>1270</v>
      </c>
      <c r="U616">
        <v>0</v>
      </c>
      <c r="V616">
        <v>0</v>
      </c>
      <c r="W616" t="s">
        <v>667</v>
      </c>
    </row>
    <row r="617" spans="1:23">
      <c r="A617" t="s">
        <v>393</v>
      </c>
      <c r="B617" t="s">
        <v>466</v>
      </c>
      <c r="C617">
        <v>68.75</v>
      </c>
      <c r="D617">
        <v>3300</v>
      </c>
      <c r="E617">
        <v>3300</v>
      </c>
      <c r="F617">
        <v>0</v>
      </c>
      <c r="G617">
        <v>0</v>
      </c>
      <c r="H617">
        <v>0</v>
      </c>
      <c r="I617" t="s">
        <v>664</v>
      </c>
      <c r="J617">
        <v>2024</v>
      </c>
      <c r="K617">
        <v>24</v>
      </c>
      <c r="L617">
        <v>6</v>
      </c>
      <c r="M617">
        <v>48</v>
      </c>
      <c r="N617">
        <v>0</v>
      </c>
      <c r="O617">
        <v>0</v>
      </c>
      <c r="Q617">
        <v>0</v>
      </c>
      <c r="S617">
        <v>3300</v>
      </c>
      <c r="U617">
        <v>0</v>
      </c>
      <c r="V617">
        <v>0</v>
      </c>
      <c r="W617" t="s">
        <v>667</v>
      </c>
    </row>
    <row r="618" spans="1:23">
      <c r="A618" t="s">
        <v>344</v>
      </c>
      <c r="B618" t="s">
        <v>388</v>
      </c>
      <c r="C618">
        <v>104.16666666666667</v>
      </c>
      <c r="D618">
        <v>5000</v>
      </c>
      <c r="E618">
        <v>5000</v>
      </c>
      <c r="F618">
        <v>0</v>
      </c>
      <c r="G618">
        <v>0</v>
      </c>
      <c r="H618">
        <v>0</v>
      </c>
      <c r="I618" t="s">
        <v>664</v>
      </c>
      <c r="J618">
        <v>2024</v>
      </c>
      <c r="K618">
        <v>24</v>
      </c>
      <c r="L618">
        <v>6</v>
      </c>
      <c r="M618">
        <v>48</v>
      </c>
      <c r="N618">
        <v>0</v>
      </c>
      <c r="O618">
        <v>0</v>
      </c>
      <c r="Q618">
        <v>0</v>
      </c>
      <c r="S618">
        <v>5000</v>
      </c>
      <c r="U618">
        <v>0</v>
      </c>
      <c r="V618">
        <v>0</v>
      </c>
      <c r="W618" t="s">
        <v>667</v>
      </c>
    </row>
    <row r="619" spans="1:23">
      <c r="A619" t="s">
        <v>663</v>
      </c>
      <c r="B619" t="s">
        <v>390</v>
      </c>
      <c r="C619">
        <v>65</v>
      </c>
      <c r="D619">
        <v>3120</v>
      </c>
      <c r="E619">
        <v>3620</v>
      </c>
      <c r="F619">
        <v>0</v>
      </c>
      <c r="G619">
        <v>150</v>
      </c>
      <c r="H619">
        <v>0</v>
      </c>
      <c r="I619" t="s">
        <v>664</v>
      </c>
      <c r="J619">
        <v>2024</v>
      </c>
      <c r="K619">
        <v>25</v>
      </c>
      <c r="L619">
        <v>6</v>
      </c>
      <c r="M619">
        <v>48</v>
      </c>
      <c r="N619">
        <v>0</v>
      </c>
      <c r="O619">
        <v>0</v>
      </c>
      <c r="Q619">
        <v>0</v>
      </c>
      <c r="R619">
        <v>500</v>
      </c>
      <c r="S619">
        <v>3770</v>
      </c>
      <c r="U619">
        <v>0</v>
      </c>
      <c r="V619">
        <v>0</v>
      </c>
      <c r="W619" t="s">
        <v>762</v>
      </c>
    </row>
    <row r="620" spans="1:23">
      <c r="A620" t="s">
        <v>663</v>
      </c>
      <c r="B620" t="s">
        <v>486</v>
      </c>
      <c r="C620">
        <v>46.229166666666664</v>
      </c>
      <c r="D620">
        <v>2219</v>
      </c>
      <c r="E620">
        <v>2219</v>
      </c>
      <c r="F620">
        <v>0</v>
      </c>
      <c r="G620">
        <v>0</v>
      </c>
      <c r="H620">
        <v>0</v>
      </c>
      <c r="I620" t="s">
        <v>664</v>
      </c>
      <c r="J620">
        <v>2024</v>
      </c>
      <c r="K620">
        <v>25</v>
      </c>
      <c r="L620">
        <v>6</v>
      </c>
      <c r="M620">
        <v>48</v>
      </c>
      <c r="N620">
        <v>0</v>
      </c>
      <c r="O620">
        <v>0</v>
      </c>
      <c r="Q620">
        <v>0</v>
      </c>
      <c r="S620">
        <v>2219</v>
      </c>
      <c r="U620">
        <v>0</v>
      </c>
      <c r="V620">
        <v>0</v>
      </c>
      <c r="W620" t="s">
        <v>667</v>
      </c>
    </row>
    <row r="621" spans="1:23">
      <c r="A621" t="s">
        <v>663</v>
      </c>
      <c r="B621" t="s">
        <v>493</v>
      </c>
      <c r="C621">
        <v>34.375</v>
      </c>
      <c r="D621">
        <v>687.5</v>
      </c>
      <c r="E621">
        <v>687.5</v>
      </c>
      <c r="F621">
        <v>0</v>
      </c>
      <c r="G621">
        <v>0</v>
      </c>
      <c r="H621">
        <v>0</v>
      </c>
      <c r="I621" t="s">
        <v>664</v>
      </c>
      <c r="J621">
        <v>2024</v>
      </c>
      <c r="K621">
        <v>25</v>
      </c>
      <c r="L621">
        <v>6</v>
      </c>
      <c r="M621">
        <v>20</v>
      </c>
      <c r="N621">
        <v>0</v>
      </c>
      <c r="O621">
        <v>0</v>
      </c>
      <c r="Q621">
        <v>0</v>
      </c>
      <c r="S621">
        <v>687.5</v>
      </c>
      <c r="U621">
        <v>0</v>
      </c>
      <c r="V621">
        <v>0</v>
      </c>
      <c r="W621" t="s">
        <v>667</v>
      </c>
    </row>
    <row r="622" spans="1:23">
      <c r="A622" t="s">
        <v>663</v>
      </c>
      <c r="B622" t="s">
        <v>687</v>
      </c>
      <c r="G622">
        <v>150</v>
      </c>
      <c r="I622" t="s">
        <v>664</v>
      </c>
      <c r="J622">
        <v>2024</v>
      </c>
      <c r="K622">
        <v>25</v>
      </c>
      <c r="L622">
        <v>6</v>
      </c>
      <c r="M622">
        <v>48</v>
      </c>
      <c r="N622">
        <v>0</v>
      </c>
      <c r="O622">
        <v>0</v>
      </c>
      <c r="R622">
        <v>56</v>
      </c>
      <c r="W622" t="s">
        <v>823</v>
      </c>
    </row>
    <row r="623" spans="1:23">
      <c r="A623" t="s">
        <v>663</v>
      </c>
      <c r="B623" t="s">
        <v>389</v>
      </c>
      <c r="C623">
        <v>46.229166666666664</v>
      </c>
      <c r="D623">
        <v>2219</v>
      </c>
      <c r="E623">
        <v>2569</v>
      </c>
      <c r="F623">
        <v>0</v>
      </c>
      <c r="G623">
        <v>0</v>
      </c>
      <c r="H623">
        <v>200</v>
      </c>
      <c r="I623" t="s">
        <v>664</v>
      </c>
      <c r="J623">
        <v>2024</v>
      </c>
      <c r="K623">
        <v>25</v>
      </c>
      <c r="L623">
        <v>6</v>
      </c>
      <c r="M623">
        <v>48</v>
      </c>
      <c r="N623">
        <v>0</v>
      </c>
      <c r="O623">
        <v>0</v>
      </c>
      <c r="Q623">
        <v>0</v>
      </c>
      <c r="R623">
        <v>150</v>
      </c>
      <c r="S623">
        <v>2569</v>
      </c>
      <c r="U623">
        <v>0</v>
      </c>
      <c r="W623" t="s">
        <v>792</v>
      </c>
    </row>
    <row r="624" spans="1:23">
      <c r="A624" t="s">
        <v>663</v>
      </c>
      <c r="B624" t="s">
        <v>387</v>
      </c>
      <c r="C624">
        <v>46.229166666666664</v>
      </c>
      <c r="D624">
        <v>970.8125</v>
      </c>
      <c r="E624">
        <v>1158.3125</v>
      </c>
      <c r="F624">
        <v>0</v>
      </c>
      <c r="G624">
        <v>0</v>
      </c>
      <c r="H624">
        <v>87.5</v>
      </c>
      <c r="I624" t="s">
        <v>664</v>
      </c>
      <c r="J624">
        <v>2024</v>
      </c>
      <c r="K624">
        <v>25</v>
      </c>
      <c r="L624">
        <v>6</v>
      </c>
      <c r="M624">
        <v>21</v>
      </c>
      <c r="N624">
        <v>0</v>
      </c>
      <c r="O624">
        <v>0</v>
      </c>
      <c r="Q624">
        <v>0</v>
      </c>
      <c r="R624">
        <v>100</v>
      </c>
      <c r="S624">
        <v>1158.3125</v>
      </c>
      <c r="U624">
        <v>0</v>
      </c>
      <c r="V624">
        <v>0</v>
      </c>
      <c r="W624" t="s">
        <v>736</v>
      </c>
    </row>
    <row r="625" spans="1:23">
      <c r="A625" t="s">
        <v>663</v>
      </c>
      <c r="B625" t="s">
        <v>523</v>
      </c>
      <c r="C625">
        <v>38.541666666666664</v>
      </c>
      <c r="D625">
        <v>1233.3333333333333</v>
      </c>
      <c r="E625">
        <v>1441.3333333333333</v>
      </c>
      <c r="F625">
        <v>0</v>
      </c>
      <c r="G625">
        <v>0</v>
      </c>
      <c r="H625">
        <v>0</v>
      </c>
      <c r="I625" t="s">
        <v>664</v>
      </c>
      <c r="J625">
        <v>2024</v>
      </c>
      <c r="K625">
        <v>25</v>
      </c>
      <c r="L625">
        <v>6</v>
      </c>
      <c r="M625">
        <v>32</v>
      </c>
      <c r="N625">
        <v>0</v>
      </c>
      <c r="O625">
        <v>0</v>
      </c>
      <c r="Q625">
        <v>0</v>
      </c>
      <c r="R625">
        <v>208</v>
      </c>
      <c r="S625">
        <v>1441.3333333333333</v>
      </c>
      <c r="U625">
        <v>0</v>
      </c>
      <c r="V625">
        <v>0</v>
      </c>
      <c r="W625" t="s">
        <v>762</v>
      </c>
    </row>
    <row r="626" spans="1:23">
      <c r="A626" t="s">
        <v>663</v>
      </c>
      <c r="B626" t="s">
        <v>448</v>
      </c>
      <c r="C626">
        <v>22.291666666666668</v>
      </c>
      <c r="D626">
        <v>1070</v>
      </c>
      <c r="E626">
        <v>1070</v>
      </c>
      <c r="F626">
        <v>0</v>
      </c>
      <c r="G626">
        <v>200</v>
      </c>
      <c r="H626">
        <v>0</v>
      </c>
      <c r="I626" t="s">
        <v>664</v>
      </c>
      <c r="J626">
        <v>2024</v>
      </c>
      <c r="K626">
        <v>25</v>
      </c>
      <c r="L626">
        <v>6</v>
      </c>
      <c r="M626">
        <v>48</v>
      </c>
      <c r="N626">
        <v>0</v>
      </c>
      <c r="O626">
        <v>0</v>
      </c>
      <c r="Q626">
        <v>0</v>
      </c>
      <c r="S626">
        <v>1270</v>
      </c>
      <c r="U626">
        <v>0</v>
      </c>
      <c r="V626">
        <v>0</v>
      </c>
      <c r="W626" t="s">
        <v>667</v>
      </c>
    </row>
    <row r="627" spans="1:23">
      <c r="A627" t="s">
        <v>393</v>
      </c>
      <c r="B627" t="s">
        <v>466</v>
      </c>
      <c r="C627">
        <v>68.75</v>
      </c>
      <c r="D627">
        <v>3300</v>
      </c>
      <c r="E627">
        <v>3300</v>
      </c>
      <c r="F627">
        <v>0</v>
      </c>
      <c r="G627">
        <v>0</v>
      </c>
      <c r="H627">
        <v>0</v>
      </c>
      <c r="I627" t="s">
        <v>664</v>
      </c>
      <c r="J627">
        <v>2024</v>
      </c>
      <c r="K627">
        <v>25</v>
      </c>
      <c r="L627">
        <v>6</v>
      </c>
      <c r="M627">
        <v>48</v>
      </c>
      <c r="N627">
        <v>0</v>
      </c>
      <c r="O627">
        <v>0</v>
      </c>
      <c r="Q627">
        <v>0</v>
      </c>
      <c r="S627">
        <v>3300</v>
      </c>
      <c r="U627">
        <v>0</v>
      </c>
      <c r="V627">
        <v>0</v>
      </c>
      <c r="W627" t="s">
        <v>667</v>
      </c>
    </row>
    <row r="628" spans="1:23">
      <c r="A628" t="s">
        <v>344</v>
      </c>
      <c r="B628" t="s">
        <v>388</v>
      </c>
      <c r="C628">
        <v>104.16666666666667</v>
      </c>
      <c r="D628">
        <v>5000</v>
      </c>
      <c r="E628">
        <v>5000</v>
      </c>
      <c r="F628">
        <v>0</v>
      </c>
      <c r="G628">
        <v>0</v>
      </c>
      <c r="H628">
        <v>0</v>
      </c>
      <c r="I628" t="s">
        <v>664</v>
      </c>
      <c r="J628">
        <v>2024</v>
      </c>
      <c r="K628">
        <v>25</v>
      </c>
      <c r="L628">
        <v>6</v>
      </c>
      <c r="M628">
        <v>48</v>
      </c>
      <c r="N628">
        <v>0</v>
      </c>
      <c r="O628">
        <v>0</v>
      </c>
      <c r="Q628">
        <v>0</v>
      </c>
      <c r="S628">
        <v>5000</v>
      </c>
      <c r="U628">
        <v>0</v>
      </c>
      <c r="V628">
        <v>0</v>
      </c>
      <c r="W628" t="s">
        <v>667</v>
      </c>
    </row>
    <row r="629" spans="1:23">
      <c r="A629" t="s">
        <v>663</v>
      </c>
      <c r="B629" t="s">
        <v>390</v>
      </c>
      <c r="C629">
        <v>65</v>
      </c>
      <c r="D629">
        <v>3120</v>
      </c>
      <c r="E629">
        <v>3570</v>
      </c>
      <c r="F629">
        <v>0</v>
      </c>
      <c r="G629">
        <v>150</v>
      </c>
      <c r="H629">
        <v>0</v>
      </c>
      <c r="I629" t="s">
        <v>664</v>
      </c>
      <c r="J629">
        <v>2024</v>
      </c>
      <c r="K629">
        <v>26</v>
      </c>
      <c r="L629">
        <v>6</v>
      </c>
      <c r="M629">
        <v>48</v>
      </c>
      <c r="N629">
        <v>0</v>
      </c>
      <c r="O629">
        <v>0</v>
      </c>
      <c r="Q629">
        <v>0</v>
      </c>
      <c r="R629">
        <v>450</v>
      </c>
      <c r="S629">
        <v>3720</v>
      </c>
      <c r="U629">
        <v>0</v>
      </c>
      <c r="V629">
        <v>0</v>
      </c>
      <c r="W629" t="s">
        <v>824</v>
      </c>
    </row>
    <row r="630" spans="1:23">
      <c r="A630" t="s">
        <v>663</v>
      </c>
      <c r="B630" t="s">
        <v>486</v>
      </c>
      <c r="C630">
        <v>46.229166666666664</v>
      </c>
      <c r="D630">
        <v>2219</v>
      </c>
      <c r="E630">
        <v>2369</v>
      </c>
      <c r="F630">
        <v>0</v>
      </c>
      <c r="G630">
        <v>0</v>
      </c>
      <c r="H630">
        <v>0</v>
      </c>
      <c r="I630" t="s">
        <v>664</v>
      </c>
      <c r="J630">
        <v>2024</v>
      </c>
      <c r="K630">
        <v>26</v>
      </c>
      <c r="L630">
        <v>6</v>
      </c>
      <c r="M630">
        <v>48</v>
      </c>
      <c r="N630">
        <v>0</v>
      </c>
      <c r="O630">
        <v>0</v>
      </c>
      <c r="Q630">
        <v>0</v>
      </c>
      <c r="R630">
        <v>150</v>
      </c>
      <c r="S630">
        <v>2369</v>
      </c>
      <c r="U630">
        <v>0</v>
      </c>
      <c r="V630">
        <v>0</v>
      </c>
      <c r="W630" t="s">
        <v>696</v>
      </c>
    </row>
    <row r="631" spans="1:23">
      <c r="A631" t="s">
        <v>663</v>
      </c>
      <c r="B631" t="s">
        <v>493</v>
      </c>
      <c r="C631">
        <v>34.375</v>
      </c>
      <c r="D631">
        <v>670.3125</v>
      </c>
      <c r="E631">
        <v>733.3125</v>
      </c>
      <c r="F631">
        <v>0</v>
      </c>
      <c r="G631">
        <v>0</v>
      </c>
      <c r="H631">
        <v>0</v>
      </c>
      <c r="I631" t="s">
        <v>664</v>
      </c>
      <c r="J631">
        <v>2024</v>
      </c>
      <c r="K631">
        <v>26</v>
      </c>
      <c r="L631">
        <v>6</v>
      </c>
      <c r="M631">
        <v>20</v>
      </c>
      <c r="N631">
        <v>0</v>
      </c>
      <c r="O631">
        <v>0</v>
      </c>
      <c r="Q631">
        <v>0</v>
      </c>
      <c r="R631">
        <v>63</v>
      </c>
      <c r="S631">
        <v>733.3125</v>
      </c>
      <c r="U631">
        <v>0</v>
      </c>
      <c r="V631">
        <v>0</v>
      </c>
      <c r="W631" t="s">
        <v>806</v>
      </c>
    </row>
    <row r="632" spans="1:23">
      <c r="A632" t="s">
        <v>663</v>
      </c>
      <c r="B632" t="s">
        <v>687</v>
      </c>
      <c r="G632">
        <v>150</v>
      </c>
      <c r="I632" t="s">
        <v>664</v>
      </c>
      <c r="J632">
        <v>2024</v>
      </c>
      <c r="K632">
        <v>26</v>
      </c>
      <c r="L632">
        <v>6</v>
      </c>
      <c r="M632">
        <v>46</v>
      </c>
      <c r="N632">
        <v>0</v>
      </c>
      <c r="O632">
        <v>0</v>
      </c>
      <c r="R632">
        <v>290</v>
      </c>
      <c r="W632" t="s">
        <v>825</v>
      </c>
    </row>
    <row r="633" spans="1:23">
      <c r="A633" t="s">
        <v>663</v>
      </c>
      <c r="B633" t="s">
        <v>389</v>
      </c>
      <c r="C633">
        <v>46.229166666666664</v>
      </c>
      <c r="D633">
        <v>2219</v>
      </c>
      <c r="E633">
        <v>2859</v>
      </c>
      <c r="F633">
        <v>0</v>
      </c>
      <c r="G633">
        <v>150</v>
      </c>
      <c r="H633">
        <v>200</v>
      </c>
      <c r="I633" t="s">
        <v>664</v>
      </c>
      <c r="J633">
        <v>2024</v>
      </c>
      <c r="K633">
        <v>26</v>
      </c>
      <c r="L633">
        <v>6</v>
      </c>
      <c r="M633">
        <v>48</v>
      </c>
      <c r="N633">
        <v>0</v>
      </c>
      <c r="O633">
        <v>0</v>
      </c>
      <c r="Q633">
        <v>0</v>
      </c>
      <c r="R633">
        <v>440</v>
      </c>
      <c r="S633">
        <v>3009</v>
      </c>
      <c r="U633">
        <v>0</v>
      </c>
      <c r="W633" t="s">
        <v>826</v>
      </c>
    </row>
    <row r="634" spans="1:23">
      <c r="A634" t="s">
        <v>663</v>
      </c>
      <c r="B634" t="s">
        <v>387</v>
      </c>
      <c r="C634">
        <v>46.229166666666664</v>
      </c>
      <c r="D634">
        <v>2219</v>
      </c>
      <c r="E634">
        <v>3032</v>
      </c>
      <c r="F634">
        <v>0</v>
      </c>
      <c r="G634">
        <v>0</v>
      </c>
      <c r="H634">
        <v>200</v>
      </c>
      <c r="I634" t="s">
        <v>664</v>
      </c>
      <c r="J634">
        <v>2024</v>
      </c>
      <c r="K634">
        <v>26</v>
      </c>
      <c r="L634">
        <v>6</v>
      </c>
      <c r="M634">
        <v>48</v>
      </c>
      <c r="N634">
        <v>0</v>
      </c>
      <c r="O634">
        <v>0</v>
      </c>
      <c r="Q634">
        <v>0</v>
      </c>
      <c r="R634">
        <v>613</v>
      </c>
      <c r="S634">
        <v>3032</v>
      </c>
      <c r="U634">
        <v>0</v>
      </c>
      <c r="V634">
        <v>0</v>
      </c>
      <c r="W634" t="s">
        <v>827</v>
      </c>
    </row>
    <row r="635" spans="1:23">
      <c r="A635" t="s">
        <v>663</v>
      </c>
      <c r="B635" t="s">
        <v>523</v>
      </c>
      <c r="C635">
        <v>38.541666666666664</v>
      </c>
      <c r="D635">
        <v>404.6875</v>
      </c>
      <c r="E635">
        <v>537.6875</v>
      </c>
      <c r="F635">
        <v>0</v>
      </c>
      <c r="G635">
        <v>0</v>
      </c>
      <c r="H635">
        <v>0</v>
      </c>
      <c r="I635" t="s">
        <v>664</v>
      </c>
      <c r="J635">
        <v>2024</v>
      </c>
      <c r="K635">
        <v>26</v>
      </c>
      <c r="L635">
        <v>6</v>
      </c>
      <c r="M635">
        <v>10</v>
      </c>
      <c r="N635">
        <v>0</v>
      </c>
      <c r="O635">
        <v>0</v>
      </c>
      <c r="Q635">
        <v>0</v>
      </c>
      <c r="R635">
        <v>133</v>
      </c>
      <c r="S635">
        <v>537.6875</v>
      </c>
      <c r="U635">
        <v>0</v>
      </c>
      <c r="V635">
        <v>0</v>
      </c>
      <c r="W635" t="s">
        <v>828</v>
      </c>
    </row>
    <row r="636" spans="1:23">
      <c r="A636" t="s">
        <v>663</v>
      </c>
      <c r="B636" t="s">
        <v>448</v>
      </c>
      <c r="C636">
        <v>22.291666666666668</v>
      </c>
      <c r="D636">
        <v>0</v>
      </c>
      <c r="E636">
        <v>0</v>
      </c>
      <c r="F636">
        <v>0</v>
      </c>
      <c r="H636">
        <v>0</v>
      </c>
      <c r="I636" t="s">
        <v>664</v>
      </c>
      <c r="J636">
        <v>2024</v>
      </c>
      <c r="K636">
        <v>26</v>
      </c>
      <c r="L636">
        <v>6</v>
      </c>
      <c r="M636">
        <v>0</v>
      </c>
      <c r="N636">
        <v>0</v>
      </c>
      <c r="O636">
        <v>0</v>
      </c>
      <c r="Q636">
        <v>0</v>
      </c>
      <c r="S636">
        <v>0</v>
      </c>
      <c r="U636">
        <v>0</v>
      </c>
      <c r="V636">
        <v>0</v>
      </c>
      <c r="W636" t="s">
        <v>667</v>
      </c>
    </row>
    <row r="637" spans="1:23">
      <c r="A637" t="s">
        <v>393</v>
      </c>
      <c r="B637" t="s">
        <v>466</v>
      </c>
      <c r="C637">
        <v>68.75</v>
      </c>
      <c r="D637">
        <v>3300</v>
      </c>
      <c r="E637">
        <v>3300</v>
      </c>
      <c r="F637">
        <v>0</v>
      </c>
      <c r="G637">
        <v>0</v>
      </c>
      <c r="H637">
        <v>0</v>
      </c>
      <c r="I637" t="s">
        <v>664</v>
      </c>
      <c r="J637">
        <v>2024</v>
      </c>
      <c r="K637">
        <v>26</v>
      </c>
      <c r="L637">
        <v>6</v>
      </c>
      <c r="M637">
        <v>48</v>
      </c>
      <c r="N637">
        <v>0</v>
      </c>
      <c r="O637">
        <v>0</v>
      </c>
      <c r="Q637">
        <v>0</v>
      </c>
      <c r="S637">
        <v>3300</v>
      </c>
      <c r="U637">
        <v>0</v>
      </c>
      <c r="V637">
        <v>0</v>
      </c>
      <c r="W637" t="s">
        <v>667</v>
      </c>
    </row>
    <row r="638" spans="1:23">
      <c r="A638" t="s">
        <v>344</v>
      </c>
      <c r="B638" t="s">
        <v>388</v>
      </c>
      <c r="C638">
        <v>104.16666666666667</v>
      </c>
      <c r="D638">
        <v>5000</v>
      </c>
      <c r="E638">
        <v>5000</v>
      </c>
      <c r="F638">
        <v>0</v>
      </c>
      <c r="G638">
        <v>0</v>
      </c>
      <c r="H638">
        <v>0</v>
      </c>
      <c r="I638" t="s">
        <v>664</v>
      </c>
      <c r="J638">
        <v>2024</v>
      </c>
      <c r="K638">
        <v>26</v>
      </c>
      <c r="L638">
        <v>6</v>
      </c>
      <c r="M638">
        <v>48</v>
      </c>
      <c r="N638">
        <v>0</v>
      </c>
      <c r="O638">
        <v>0</v>
      </c>
      <c r="Q638">
        <v>0</v>
      </c>
      <c r="S638">
        <v>5000</v>
      </c>
      <c r="U638">
        <v>0</v>
      </c>
      <c r="V638">
        <v>0</v>
      </c>
      <c r="W638" t="s">
        <v>667</v>
      </c>
    </row>
    <row r="639" spans="1:23">
      <c r="A639" t="s">
        <v>663</v>
      </c>
      <c r="B639" t="s">
        <v>390</v>
      </c>
      <c r="C639">
        <v>65</v>
      </c>
      <c r="D639">
        <v>3120</v>
      </c>
      <c r="E639">
        <v>3736</v>
      </c>
      <c r="F639">
        <v>0</v>
      </c>
      <c r="H639">
        <v>0</v>
      </c>
      <c r="I639" t="s">
        <v>664</v>
      </c>
      <c r="J639">
        <v>2024</v>
      </c>
      <c r="K639">
        <v>27</v>
      </c>
      <c r="L639">
        <v>7</v>
      </c>
      <c r="M639">
        <v>48</v>
      </c>
      <c r="N639">
        <v>0</v>
      </c>
      <c r="O639">
        <v>0</v>
      </c>
      <c r="Q639">
        <v>0</v>
      </c>
      <c r="R639">
        <v>616</v>
      </c>
      <c r="S639">
        <v>3736</v>
      </c>
      <c r="U639">
        <v>0</v>
      </c>
      <c r="V639">
        <v>0</v>
      </c>
      <c r="W639" t="s">
        <v>829</v>
      </c>
    </row>
    <row r="640" spans="1:23">
      <c r="A640" t="s">
        <v>663</v>
      </c>
      <c r="B640" t="s">
        <v>486</v>
      </c>
      <c r="C640">
        <v>46.229166666666664</v>
      </c>
      <c r="D640">
        <v>2219</v>
      </c>
      <c r="E640">
        <v>2219</v>
      </c>
      <c r="F640">
        <v>0</v>
      </c>
      <c r="G640">
        <v>0</v>
      </c>
      <c r="H640">
        <v>0</v>
      </c>
      <c r="I640" t="s">
        <v>664</v>
      </c>
      <c r="J640">
        <v>2024</v>
      </c>
      <c r="K640">
        <v>27</v>
      </c>
      <c r="L640">
        <v>7</v>
      </c>
      <c r="M640">
        <v>48</v>
      </c>
      <c r="N640">
        <v>0</v>
      </c>
      <c r="O640">
        <v>0</v>
      </c>
      <c r="Q640">
        <v>0</v>
      </c>
      <c r="S640">
        <v>2219</v>
      </c>
      <c r="U640">
        <v>0</v>
      </c>
      <c r="V640">
        <v>0</v>
      </c>
      <c r="W640" t="s">
        <v>667</v>
      </c>
    </row>
    <row r="641" spans="1:23">
      <c r="A641" t="s">
        <v>663</v>
      </c>
      <c r="B641" t="s">
        <v>493</v>
      </c>
      <c r="C641">
        <v>34.375</v>
      </c>
      <c r="D641">
        <v>0</v>
      </c>
      <c r="E641">
        <v>63</v>
      </c>
      <c r="F641">
        <v>0</v>
      </c>
      <c r="G641">
        <v>0</v>
      </c>
      <c r="H641">
        <v>0</v>
      </c>
      <c r="I641" t="s">
        <v>672</v>
      </c>
      <c r="J641">
        <v>2024</v>
      </c>
      <c r="K641">
        <v>27</v>
      </c>
      <c r="L641">
        <v>7</v>
      </c>
      <c r="M641">
        <v>0</v>
      </c>
      <c r="N641">
        <v>0</v>
      </c>
      <c r="O641">
        <v>0</v>
      </c>
      <c r="Q641">
        <v>0</v>
      </c>
      <c r="R641">
        <v>63</v>
      </c>
      <c r="S641">
        <v>63</v>
      </c>
      <c r="U641">
        <v>0</v>
      </c>
      <c r="V641">
        <v>0</v>
      </c>
      <c r="W641" t="s">
        <v>830</v>
      </c>
    </row>
    <row r="642" spans="1:23">
      <c r="A642" t="s">
        <v>663</v>
      </c>
      <c r="B642" t="s">
        <v>687</v>
      </c>
      <c r="G642">
        <v>150</v>
      </c>
      <c r="I642" t="s">
        <v>664</v>
      </c>
      <c r="J642">
        <v>2024</v>
      </c>
      <c r="K642">
        <v>27</v>
      </c>
      <c r="L642">
        <v>7</v>
      </c>
      <c r="M642">
        <v>46</v>
      </c>
      <c r="N642">
        <v>0</v>
      </c>
      <c r="O642">
        <v>0</v>
      </c>
      <c r="R642">
        <v>150</v>
      </c>
      <c r="W642" t="s">
        <v>792</v>
      </c>
    </row>
    <row r="643" spans="1:23">
      <c r="A643" t="s">
        <v>663</v>
      </c>
      <c r="B643" t="s">
        <v>389</v>
      </c>
      <c r="C643">
        <v>46.229166666666664</v>
      </c>
      <c r="D643">
        <v>2219</v>
      </c>
      <c r="E643">
        <v>2569</v>
      </c>
      <c r="F643">
        <v>0</v>
      </c>
      <c r="G643">
        <v>0</v>
      </c>
      <c r="H643">
        <v>200</v>
      </c>
      <c r="I643" t="s">
        <v>664</v>
      </c>
      <c r="J643">
        <v>2024</v>
      </c>
      <c r="K643">
        <v>27</v>
      </c>
      <c r="L643">
        <v>7</v>
      </c>
      <c r="M643">
        <v>48</v>
      </c>
      <c r="N643">
        <v>0</v>
      </c>
      <c r="O643">
        <v>0</v>
      </c>
      <c r="Q643">
        <v>0</v>
      </c>
      <c r="R643">
        <v>150</v>
      </c>
      <c r="S643">
        <v>2569</v>
      </c>
      <c r="U643">
        <v>0</v>
      </c>
      <c r="W643" t="s">
        <v>792</v>
      </c>
    </row>
    <row r="644" spans="1:23">
      <c r="A644" t="s">
        <v>663</v>
      </c>
      <c r="B644" t="s">
        <v>387</v>
      </c>
      <c r="C644">
        <v>46.229166666666664</v>
      </c>
      <c r="D644">
        <v>369.83333333333326</v>
      </c>
      <c r="E644">
        <v>403.16666666666663</v>
      </c>
      <c r="F644">
        <v>0</v>
      </c>
      <c r="G644">
        <v>0</v>
      </c>
      <c r="H644">
        <v>33.333333333333329</v>
      </c>
      <c r="I644" t="s">
        <v>664</v>
      </c>
      <c r="J644">
        <v>2024</v>
      </c>
      <c r="K644">
        <v>27</v>
      </c>
      <c r="L644">
        <v>7</v>
      </c>
      <c r="M644">
        <v>8</v>
      </c>
      <c r="N644">
        <v>0</v>
      </c>
      <c r="O644">
        <v>0</v>
      </c>
      <c r="Q644">
        <v>0</v>
      </c>
      <c r="S644">
        <v>403.16666666666663</v>
      </c>
      <c r="U644">
        <v>0</v>
      </c>
      <c r="V644">
        <v>0</v>
      </c>
      <c r="W644" t="s">
        <v>667</v>
      </c>
    </row>
    <row r="645" spans="1:23">
      <c r="A645" t="s">
        <v>663</v>
      </c>
      <c r="B645" t="s">
        <v>523</v>
      </c>
      <c r="C645">
        <v>38.541666666666664</v>
      </c>
      <c r="D645">
        <v>1541.6666666666663</v>
      </c>
      <c r="E645">
        <v>1541.6666666666663</v>
      </c>
      <c r="F645">
        <v>0</v>
      </c>
      <c r="G645">
        <v>0</v>
      </c>
      <c r="H645">
        <v>0</v>
      </c>
      <c r="I645" t="s">
        <v>664</v>
      </c>
      <c r="J645">
        <v>2024</v>
      </c>
      <c r="K645">
        <v>27</v>
      </c>
      <c r="L645">
        <v>7</v>
      </c>
      <c r="M645">
        <v>40</v>
      </c>
      <c r="N645">
        <v>0</v>
      </c>
      <c r="O645">
        <v>0</v>
      </c>
      <c r="Q645">
        <v>0</v>
      </c>
      <c r="S645">
        <v>1541.6666666666663</v>
      </c>
      <c r="U645">
        <v>0</v>
      </c>
      <c r="V645">
        <v>0</v>
      </c>
      <c r="W645" t="s">
        <v>667</v>
      </c>
    </row>
    <row r="646" spans="1:23">
      <c r="A646" t="s">
        <v>663</v>
      </c>
      <c r="B646" t="s">
        <v>448</v>
      </c>
      <c r="C646">
        <v>22.291666666666668</v>
      </c>
      <c r="D646">
        <v>1070</v>
      </c>
      <c r="E646">
        <v>1070</v>
      </c>
      <c r="F646">
        <v>0</v>
      </c>
      <c r="G646">
        <v>200</v>
      </c>
      <c r="H646">
        <v>0</v>
      </c>
      <c r="I646" t="s">
        <v>664</v>
      </c>
      <c r="J646">
        <v>2024</v>
      </c>
      <c r="K646">
        <v>27</v>
      </c>
      <c r="L646">
        <v>7</v>
      </c>
      <c r="M646">
        <v>48</v>
      </c>
      <c r="N646">
        <v>0</v>
      </c>
      <c r="O646">
        <v>0</v>
      </c>
      <c r="Q646">
        <v>0</v>
      </c>
      <c r="S646">
        <v>1270</v>
      </c>
      <c r="U646">
        <v>0</v>
      </c>
      <c r="V646">
        <v>0</v>
      </c>
      <c r="W646" t="s">
        <v>667</v>
      </c>
    </row>
    <row r="647" spans="1:23">
      <c r="A647" t="s">
        <v>393</v>
      </c>
      <c r="B647" t="s">
        <v>466</v>
      </c>
      <c r="C647">
        <v>68.75</v>
      </c>
      <c r="D647">
        <v>3300</v>
      </c>
      <c r="E647">
        <v>3300</v>
      </c>
      <c r="F647">
        <v>0</v>
      </c>
      <c r="G647">
        <v>0</v>
      </c>
      <c r="H647">
        <v>0</v>
      </c>
      <c r="I647" t="s">
        <v>664</v>
      </c>
      <c r="J647">
        <v>2024</v>
      </c>
      <c r="K647">
        <v>27</v>
      </c>
      <c r="L647">
        <v>7</v>
      </c>
      <c r="M647">
        <v>48</v>
      </c>
      <c r="N647">
        <v>0</v>
      </c>
      <c r="O647">
        <v>0</v>
      </c>
      <c r="Q647">
        <v>0</v>
      </c>
      <c r="S647">
        <v>3300</v>
      </c>
      <c r="U647">
        <v>0</v>
      </c>
      <c r="V647">
        <v>0</v>
      </c>
      <c r="W647" t="s">
        <v>667</v>
      </c>
    </row>
    <row r="648" spans="1:23">
      <c r="A648" t="s">
        <v>344</v>
      </c>
      <c r="B648" t="s">
        <v>388</v>
      </c>
      <c r="C648">
        <v>104.16666666666667</v>
      </c>
      <c r="D648">
        <v>5000</v>
      </c>
      <c r="E648">
        <v>5000</v>
      </c>
      <c r="F648">
        <v>0</v>
      </c>
      <c r="G648">
        <v>0</v>
      </c>
      <c r="H648">
        <v>0</v>
      </c>
      <c r="I648" t="s">
        <v>664</v>
      </c>
      <c r="J648">
        <v>2024</v>
      </c>
      <c r="K648">
        <v>27</v>
      </c>
      <c r="L648">
        <v>7</v>
      </c>
      <c r="M648">
        <v>48</v>
      </c>
      <c r="N648">
        <v>0</v>
      </c>
      <c r="O648">
        <v>0</v>
      </c>
      <c r="Q648">
        <v>0</v>
      </c>
      <c r="S648">
        <v>5000</v>
      </c>
      <c r="U648">
        <v>0</v>
      </c>
      <c r="V648">
        <v>0</v>
      </c>
      <c r="W648" t="s">
        <v>667</v>
      </c>
    </row>
    <row r="649" spans="1:23">
      <c r="A649" t="s">
        <v>663</v>
      </c>
      <c r="B649" t="s">
        <v>390</v>
      </c>
      <c r="C649">
        <v>65</v>
      </c>
      <c r="D649">
        <v>3120</v>
      </c>
      <c r="E649">
        <v>3825</v>
      </c>
      <c r="F649">
        <v>195</v>
      </c>
      <c r="G649">
        <v>150</v>
      </c>
      <c r="H649">
        <v>0</v>
      </c>
      <c r="I649" t="s">
        <v>664</v>
      </c>
      <c r="J649">
        <v>2024</v>
      </c>
      <c r="K649">
        <v>28</v>
      </c>
      <c r="L649">
        <v>7</v>
      </c>
      <c r="M649">
        <v>48</v>
      </c>
      <c r="N649">
        <v>3</v>
      </c>
      <c r="O649">
        <v>0</v>
      </c>
      <c r="Q649">
        <v>0</v>
      </c>
      <c r="R649">
        <v>510</v>
      </c>
      <c r="S649">
        <v>3975</v>
      </c>
      <c r="U649">
        <v>0</v>
      </c>
      <c r="V649">
        <v>0</v>
      </c>
      <c r="W649" t="s">
        <v>831</v>
      </c>
    </row>
    <row r="650" spans="1:23">
      <c r="A650" t="s">
        <v>663</v>
      </c>
      <c r="B650" t="s">
        <v>486</v>
      </c>
      <c r="C650">
        <v>46.229166666666664</v>
      </c>
      <c r="D650">
        <v>2219</v>
      </c>
      <c r="E650">
        <v>1969</v>
      </c>
      <c r="F650">
        <v>0</v>
      </c>
      <c r="G650">
        <v>0</v>
      </c>
      <c r="H650">
        <v>0</v>
      </c>
      <c r="I650" t="s">
        <v>664</v>
      </c>
      <c r="J650">
        <v>2024</v>
      </c>
      <c r="K650">
        <v>28</v>
      </c>
      <c r="L650">
        <v>7</v>
      </c>
      <c r="M650">
        <v>48</v>
      </c>
      <c r="N650">
        <v>0</v>
      </c>
      <c r="O650">
        <v>0</v>
      </c>
      <c r="Q650">
        <v>0</v>
      </c>
      <c r="S650">
        <v>2219</v>
      </c>
      <c r="T650">
        <v>250</v>
      </c>
      <c r="U650">
        <v>0</v>
      </c>
      <c r="V650">
        <v>0</v>
      </c>
      <c r="W650" t="s">
        <v>832</v>
      </c>
    </row>
    <row r="651" spans="1:23">
      <c r="A651" t="s">
        <v>663</v>
      </c>
      <c r="B651" t="s">
        <v>486</v>
      </c>
      <c r="C651">
        <v>46.229166666666664</v>
      </c>
      <c r="D651">
        <v>0</v>
      </c>
      <c r="E651">
        <v>0</v>
      </c>
      <c r="F651">
        <v>0</v>
      </c>
      <c r="G651">
        <v>0</v>
      </c>
      <c r="H651">
        <v>0</v>
      </c>
      <c r="I651" t="s">
        <v>833</v>
      </c>
      <c r="J651">
        <v>2024</v>
      </c>
      <c r="K651">
        <v>28</v>
      </c>
      <c r="L651">
        <v>7</v>
      </c>
      <c r="M651">
        <v>0</v>
      </c>
      <c r="N651">
        <v>0</v>
      </c>
      <c r="O651">
        <v>0</v>
      </c>
      <c r="Q651">
        <v>0</v>
      </c>
      <c r="S651">
        <v>0</v>
      </c>
      <c r="U651">
        <v>0</v>
      </c>
      <c r="V651">
        <v>0</v>
      </c>
      <c r="W651" t="s">
        <v>834</v>
      </c>
    </row>
    <row r="652" spans="1:23">
      <c r="A652" t="s">
        <v>663</v>
      </c>
      <c r="B652" t="s">
        <v>687</v>
      </c>
      <c r="G652">
        <v>150</v>
      </c>
      <c r="I652" t="s">
        <v>664</v>
      </c>
      <c r="J652">
        <v>2024</v>
      </c>
      <c r="K652">
        <v>28</v>
      </c>
      <c r="L652">
        <v>7</v>
      </c>
      <c r="M652">
        <v>40</v>
      </c>
      <c r="N652">
        <v>0</v>
      </c>
      <c r="O652">
        <v>0</v>
      </c>
      <c r="R652">
        <v>400</v>
      </c>
      <c r="W652" t="s">
        <v>835</v>
      </c>
    </row>
    <row r="653" spans="1:23">
      <c r="A653" t="s">
        <v>663</v>
      </c>
      <c r="B653" t="s">
        <v>389</v>
      </c>
      <c r="C653">
        <v>46.229166666666664</v>
      </c>
      <c r="D653">
        <v>2219</v>
      </c>
      <c r="E653">
        <v>2619</v>
      </c>
      <c r="F653">
        <v>0</v>
      </c>
      <c r="G653">
        <v>0</v>
      </c>
      <c r="H653">
        <v>200</v>
      </c>
      <c r="I653" t="s">
        <v>664</v>
      </c>
      <c r="J653">
        <v>2024</v>
      </c>
      <c r="K653">
        <v>28</v>
      </c>
      <c r="L653">
        <v>7</v>
      </c>
      <c r="M653">
        <v>48</v>
      </c>
      <c r="N653">
        <v>0</v>
      </c>
      <c r="O653">
        <v>0</v>
      </c>
      <c r="Q653">
        <v>0</v>
      </c>
      <c r="R653">
        <v>200</v>
      </c>
      <c r="S653">
        <v>2619</v>
      </c>
      <c r="U653">
        <v>0</v>
      </c>
      <c r="W653" t="s">
        <v>836</v>
      </c>
    </row>
    <row r="654" spans="1:23">
      <c r="A654" t="s">
        <v>663</v>
      </c>
      <c r="B654" t="s">
        <v>387</v>
      </c>
      <c r="C654">
        <v>46.229166666666664</v>
      </c>
      <c r="D654">
        <v>878.35416666666652</v>
      </c>
      <c r="E654">
        <v>957.52083333333326</v>
      </c>
      <c r="F654">
        <v>0</v>
      </c>
      <c r="G654">
        <v>0</v>
      </c>
      <c r="H654">
        <v>79.166666666666657</v>
      </c>
      <c r="I654" t="s">
        <v>664</v>
      </c>
      <c r="J654">
        <v>2024</v>
      </c>
      <c r="K654">
        <v>28</v>
      </c>
      <c r="L654">
        <v>7</v>
      </c>
      <c r="M654">
        <v>19</v>
      </c>
      <c r="N654">
        <v>0</v>
      </c>
      <c r="O654">
        <v>0</v>
      </c>
      <c r="Q654">
        <v>0</v>
      </c>
      <c r="S654">
        <v>957.52083333333326</v>
      </c>
      <c r="U654">
        <v>0</v>
      </c>
      <c r="V654">
        <v>0</v>
      </c>
      <c r="W654" t="s">
        <v>667</v>
      </c>
    </row>
    <row r="655" spans="1:23">
      <c r="A655" t="s">
        <v>663</v>
      </c>
      <c r="B655" t="s">
        <v>523</v>
      </c>
      <c r="C655">
        <v>38.541666666666664</v>
      </c>
      <c r="D655">
        <v>1541.6666666666663</v>
      </c>
      <c r="E655">
        <v>1741.6666666666663</v>
      </c>
      <c r="F655">
        <v>0</v>
      </c>
      <c r="G655">
        <v>0</v>
      </c>
      <c r="H655">
        <v>0</v>
      </c>
      <c r="I655" t="s">
        <v>664</v>
      </c>
      <c r="J655">
        <v>2024</v>
      </c>
      <c r="K655">
        <v>28</v>
      </c>
      <c r="L655">
        <v>7</v>
      </c>
      <c r="M655">
        <v>40</v>
      </c>
      <c r="N655">
        <v>0</v>
      </c>
      <c r="O655">
        <v>0</v>
      </c>
      <c r="Q655">
        <v>0</v>
      </c>
      <c r="R655">
        <v>200</v>
      </c>
      <c r="S655">
        <v>1741.6666666666663</v>
      </c>
      <c r="U655">
        <v>0</v>
      </c>
      <c r="V655">
        <v>0</v>
      </c>
      <c r="W655" t="s">
        <v>837</v>
      </c>
    </row>
    <row r="656" spans="1:23">
      <c r="A656" t="s">
        <v>663</v>
      </c>
      <c r="B656" t="s">
        <v>448</v>
      </c>
      <c r="C656">
        <v>22.291666666666668</v>
      </c>
      <c r="D656">
        <v>1070</v>
      </c>
      <c r="E656">
        <v>1070</v>
      </c>
      <c r="F656">
        <v>0</v>
      </c>
      <c r="G656">
        <v>200</v>
      </c>
      <c r="H656">
        <v>0</v>
      </c>
      <c r="I656" t="s">
        <v>664</v>
      </c>
      <c r="J656">
        <v>2024</v>
      </c>
      <c r="K656">
        <v>28</v>
      </c>
      <c r="L656">
        <v>7</v>
      </c>
      <c r="M656">
        <v>48</v>
      </c>
      <c r="N656">
        <v>0</v>
      </c>
      <c r="O656">
        <v>0</v>
      </c>
      <c r="Q656">
        <v>0</v>
      </c>
      <c r="S656">
        <v>1270</v>
      </c>
      <c r="U656">
        <v>0</v>
      </c>
      <c r="V656">
        <v>0</v>
      </c>
      <c r="W656" t="s">
        <v>667</v>
      </c>
    </row>
    <row r="657" spans="1:23">
      <c r="A657" t="s">
        <v>393</v>
      </c>
      <c r="B657" t="s">
        <v>466</v>
      </c>
      <c r="C657">
        <v>68.75</v>
      </c>
      <c r="D657">
        <v>2990.625</v>
      </c>
      <c r="E657">
        <v>2990.625</v>
      </c>
      <c r="F657">
        <v>0</v>
      </c>
      <c r="G657">
        <v>0</v>
      </c>
      <c r="H657">
        <v>0</v>
      </c>
      <c r="I657" t="s">
        <v>664</v>
      </c>
      <c r="J657">
        <v>2024</v>
      </c>
      <c r="K657">
        <v>28</v>
      </c>
      <c r="L657">
        <v>7</v>
      </c>
      <c r="M657">
        <v>44</v>
      </c>
      <c r="N657">
        <v>0</v>
      </c>
      <c r="O657">
        <v>0</v>
      </c>
      <c r="Q657">
        <v>0</v>
      </c>
      <c r="S657">
        <v>2990.625</v>
      </c>
      <c r="U657">
        <v>0</v>
      </c>
      <c r="V657">
        <v>0</v>
      </c>
      <c r="W657" t="s">
        <v>667</v>
      </c>
    </row>
    <row r="658" spans="1:23">
      <c r="A658" t="s">
        <v>344</v>
      </c>
      <c r="B658" t="s">
        <v>388</v>
      </c>
      <c r="C658">
        <v>104.16666666666667</v>
      </c>
      <c r="D658">
        <v>5000</v>
      </c>
      <c r="E658">
        <v>5000</v>
      </c>
      <c r="F658">
        <v>0</v>
      </c>
      <c r="G658">
        <v>0</v>
      </c>
      <c r="H658">
        <v>0</v>
      </c>
      <c r="I658" t="s">
        <v>664</v>
      </c>
      <c r="J658">
        <v>2024</v>
      </c>
      <c r="K658">
        <v>28</v>
      </c>
      <c r="L658">
        <v>7</v>
      </c>
      <c r="M658">
        <v>48</v>
      </c>
      <c r="N658">
        <v>0</v>
      </c>
      <c r="O658">
        <v>0</v>
      </c>
      <c r="Q658">
        <v>0</v>
      </c>
      <c r="S658">
        <v>5000</v>
      </c>
      <c r="U658">
        <v>0</v>
      </c>
      <c r="V658">
        <v>0</v>
      </c>
      <c r="W658" t="s">
        <v>667</v>
      </c>
    </row>
    <row r="659" spans="1:23">
      <c r="A659" t="s">
        <v>663</v>
      </c>
      <c r="B659" t="s">
        <v>390</v>
      </c>
      <c r="C659">
        <v>65</v>
      </c>
      <c r="D659">
        <v>3120</v>
      </c>
      <c r="E659">
        <v>3490</v>
      </c>
      <c r="F659">
        <v>0</v>
      </c>
      <c r="H659">
        <v>0</v>
      </c>
      <c r="I659" t="s">
        <v>664</v>
      </c>
      <c r="J659">
        <v>2024</v>
      </c>
      <c r="K659">
        <v>29</v>
      </c>
      <c r="L659">
        <v>7</v>
      </c>
      <c r="M659">
        <v>48</v>
      </c>
      <c r="N659">
        <v>0</v>
      </c>
      <c r="O659">
        <v>0</v>
      </c>
      <c r="Q659">
        <v>0</v>
      </c>
      <c r="R659">
        <v>370</v>
      </c>
      <c r="S659">
        <v>3490</v>
      </c>
      <c r="U659">
        <v>0</v>
      </c>
      <c r="V659">
        <v>0</v>
      </c>
      <c r="W659" t="s">
        <v>838</v>
      </c>
    </row>
    <row r="660" spans="1:23">
      <c r="A660" t="s">
        <v>663</v>
      </c>
      <c r="B660" t="s">
        <v>486</v>
      </c>
      <c r="C660">
        <v>46.229166666666664</v>
      </c>
      <c r="D660">
        <v>2219</v>
      </c>
      <c r="E660">
        <v>2229</v>
      </c>
      <c r="F660">
        <v>0</v>
      </c>
      <c r="G660">
        <v>0</v>
      </c>
      <c r="H660">
        <v>0</v>
      </c>
      <c r="I660" t="s">
        <v>664</v>
      </c>
      <c r="J660">
        <v>2024</v>
      </c>
      <c r="K660">
        <v>29</v>
      </c>
      <c r="L660">
        <v>7</v>
      </c>
      <c r="M660">
        <v>48</v>
      </c>
      <c r="N660">
        <v>0</v>
      </c>
      <c r="O660">
        <v>0</v>
      </c>
      <c r="Q660">
        <v>0</v>
      </c>
      <c r="R660">
        <v>260</v>
      </c>
      <c r="S660">
        <v>2479</v>
      </c>
      <c r="T660">
        <v>250</v>
      </c>
      <c r="U660">
        <v>0</v>
      </c>
      <c r="V660">
        <v>0</v>
      </c>
      <c r="W660" t="s">
        <v>839</v>
      </c>
    </row>
    <row r="661" spans="1:23">
      <c r="A661" t="s">
        <v>663</v>
      </c>
      <c r="B661" t="s">
        <v>687</v>
      </c>
      <c r="G661">
        <v>150</v>
      </c>
      <c r="I661" t="s">
        <v>664</v>
      </c>
      <c r="J661">
        <v>2024</v>
      </c>
      <c r="K661">
        <v>29</v>
      </c>
      <c r="L661">
        <v>7</v>
      </c>
      <c r="M661">
        <v>48</v>
      </c>
      <c r="N661">
        <v>0</v>
      </c>
      <c r="O661">
        <v>0</v>
      </c>
      <c r="R661">
        <v>150</v>
      </c>
      <c r="W661" t="s">
        <v>667</v>
      </c>
    </row>
    <row r="662" spans="1:23">
      <c r="A662" t="s">
        <v>663</v>
      </c>
      <c r="B662" t="s">
        <v>389</v>
      </c>
      <c r="C662">
        <v>46.229166666666664</v>
      </c>
      <c r="D662">
        <v>2219</v>
      </c>
      <c r="E662">
        <v>2619</v>
      </c>
      <c r="F662">
        <v>0</v>
      </c>
      <c r="G662">
        <v>0</v>
      </c>
      <c r="H662">
        <v>200</v>
      </c>
      <c r="I662" t="s">
        <v>664</v>
      </c>
      <c r="J662">
        <v>2024</v>
      </c>
      <c r="K662">
        <v>29</v>
      </c>
      <c r="L662">
        <v>7</v>
      </c>
      <c r="M662">
        <v>48</v>
      </c>
      <c r="N662">
        <v>0</v>
      </c>
      <c r="O662">
        <v>0</v>
      </c>
      <c r="Q662">
        <v>0</v>
      </c>
      <c r="R662">
        <v>200</v>
      </c>
      <c r="S662">
        <v>2619</v>
      </c>
      <c r="U662">
        <v>0</v>
      </c>
      <c r="W662" t="s">
        <v>840</v>
      </c>
    </row>
    <row r="663" spans="1:23">
      <c r="A663" t="s">
        <v>663</v>
      </c>
      <c r="B663" t="s">
        <v>387</v>
      </c>
      <c r="C663">
        <v>46.229166666666664</v>
      </c>
      <c r="D663">
        <v>2219</v>
      </c>
      <c r="E663">
        <v>2419</v>
      </c>
      <c r="F663">
        <v>0</v>
      </c>
      <c r="G663">
        <v>0</v>
      </c>
      <c r="H663">
        <v>200</v>
      </c>
      <c r="I663" t="s">
        <v>664</v>
      </c>
      <c r="J663">
        <v>2024</v>
      </c>
      <c r="K663">
        <v>29</v>
      </c>
      <c r="L663">
        <v>7</v>
      </c>
      <c r="M663">
        <v>48</v>
      </c>
      <c r="N663">
        <v>0</v>
      </c>
      <c r="O663">
        <v>0</v>
      </c>
      <c r="Q663">
        <v>0</v>
      </c>
      <c r="S663">
        <v>2419</v>
      </c>
      <c r="U663">
        <v>0</v>
      </c>
      <c r="V663">
        <v>0</v>
      </c>
      <c r="W663" t="s">
        <v>667</v>
      </c>
    </row>
    <row r="664" spans="1:23">
      <c r="A664" t="s">
        <v>663</v>
      </c>
      <c r="B664" t="s">
        <v>523</v>
      </c>
      <c r="C664">
        <v>38.541666666666664</v>
      </c>
      <c r="D664">
        <v>809.375</v>
      </c>
      <c r="E664">
        <v>809.375</v>
      </c>
      <c r="F664">
        <v>0</v>
      </c>
      <c r="G664">
        <v>0</v>
      </c>
      <c r="H664">
        <v>0</v>
      </c>
      <c r="I664" t="s">
        <v>664</v>
      </c>
      <c r="J664">
        <v>2024</v>
      </c>
      <c r="K664">
        <v>29</v>
      </c>
      <c r="L664">
        <v>7</v>
      </c>
      <c r="M664">
        <v>21</v>
      </c>
      <c r="N664">
        <v>0</v>
      </c>
      <c r="O664">
        <v>0</v>
      </c>
      <c r="Q664">
        <v>0</v>
      </c>
      <c r="S664">
        <v>809.375</v>
      </c>
      <c r="U664">
        <v>0</v>
      </c>
      <c r="V664">
        <v>0</v>
      </c>
      <c r="W664" t="s">
        <v>667</v>
      </c>
    </row>
    <row r="665" spans="1:23">
      <c r="A665" t="s">
        <v>663</v>
      </c>
      <c r="B665" t="s">
        <v>448</v>
      </c>
      <c r="C665">
        <v>22.291666666666668</v>
      </c>
      <c r="D665">
        <v>1070</v>
      </c>
      <c r="E665">
        <v>1070</v>
      </c>
      <c r="F665">
        <v>0</v>
      </c>
      <c r="G665">
        <v>200</v>
      </c>
      <c r="H665">
        <v>0</v>
      </c>
      <c r="I665" t="s">
        <v>664</v>
      </c>
      <c r="J665">
        <v>2024</v>
      </c>
      <c r="K665">
        <v>29</v>
      </c>
      <c r="L665">
        <v>7</v>
      </c>
      <c r="M665">
        <v>48</v>
      </c>
      <c r="N665">
        <v>0</v>
      </c>
      <c r="O665">
        <v>0</v>
      </c>
      <c r="Q665">
        <v>0</v>
      </c>
      <c r="S665">
        <v>1270</v>
      </c>
      <c r="U665">
        <v>0</v>
      </c>
      <c r="V665">
        <v>0</v>
      </c>
      <c r="W665" t="s">
        <v>667</v>
      </c>
    </row>
    <row r="666" spans="1:23">
      <c r="A666" t="s">
        <v>393</v>
      </c>
      <c r="B666" t="s">
        <v>466</v>
      </c>
      <c r="C666">
        <v>68.75</v>
      </c>
      <c r="D666">
        <v>3300</v>
      </c>
      <c r="E666">
        <v>3300</v>
      </c>
      <c r="F666">
        <v>0</v>
      </c>
      <c r="G666">
        <v>0</v>
      </c>
      <c r="H666">
        <v>0</v>
      </c>
      <c r="I666" t="s">
        <v>664</v>
      </c>
      <c r="J666">
        <v>2024</v>
      </c>
      <c r="K666">
        <v>29</v>
      </c>
      <c r="L666">
        <v>7</v>
      </c>
      <c r="M666">
        <v>48</v>
      </c>
      <c r="N666">
        <v>0</v>
      </c>
      <c r="O666">
        <v>0</v>
      </c>
      <c r="Q666">
        <v>0</v>
      </c>
      <c r="S666">
        <v>3300</v>
      </c>
      <c r="U666">
        <v>0</v>
      </c>
      <c r="V666">
        <v>0</v>
      </c>
      <c r="W666" t="s">
        <v>667</v>
      </c>
    </row>
    <row r="667" spans="1:23">
      <c r="A667" t="s">
        <v>344</v>
      </c>
      <c r="B667" t="s">
        <v>388</v>
      </c>
      <c r="C667">
        <v>104.16666666666667</v>
      </c>
      <c r="D667">
        <v>5000</v>
      </c>
      <c r="E667">
        <v>5000</v>
      </c>
      <c r="F667">
        <v>0</v>
      </c>
      <c r="G667">
        <v>0</v>
      </c>
      <c r="H667">
        <v>0</v>
      </c>
      <c r="I667" t="s">
        <v>664</v>
      </c>
      <c r="J667">
        <v>2024</v>
      </c>
      <c r="K667">
        <v>29</v>
      </c>
      <c r="L667">
        <v>7</v>
      </c>
      <c r="M667">
        <v>48</v>
      </c>
      <c r="N667">
        <v>0</v>
      </c>
      <c r="O667">
        <v>0</v>
      </c>
      <c r="Q667">
        <v>0</v>
      </c>
      <c r="S667">
        <v>5000</v>
      </c>
      <c r="U667">
        <v>0</v>
      </c>
      <c r="V667">
        <v>0</v>
      </c>
      <c r="W667" t="s">
        <v>667</v>
      </c>
    </row>
    <row r="668" spans="1:23">
      <c r="A668" t="s">
        <v>663</v>
      </c>
      <c r="B668" t="s">
        <v>486</v>
      </c>
      <c r="C668">
        <v>46.229166666666664</v>
      </c>
      <c r="D668">
        <v>0</v>
      </c>
      <c r="E668">
        <v>0</v>
      </c>
      <c r="F668">
        <v>0</v>
      </c>
      <c r="G668">
        <v>0</v>
      </c>
      <c r="H668">
        <v>0</v>
      </c>
      <c r="I668" t="s">
        <v>669</v>
      </c>
      <c r="J668">
        <v>2024</v>
      </c>
      <c r="K668">
        <v>30</v>
      </c>
      <c r="L668">
        <v>7</v>
      </c>
      <c r="M668">
        <v>0</v>
      </c>
      <c r="N668">
        <v>0</v>
      </c>
      <c r="O668">
        <v>0</v>
      </c>
      <c r="Q668">
        <v>0</v>
      </c>
      <c r="S668">
        <v>0</v>
      </c>
      <c r="U668">
        <v>0</v>
      </c>
      <c r="V668">
        <v>0</v>
      </c>
      <c r="W668" t="s">
        <v>841</v>
      </c>
    </row>
    <row r="669" spans="1:23">
      <c r="A669" t="s">
        <v>663</v>
      </c>
      <c r="B669" t="s">
        <v>687</v>
      </c>
      <c r="G669">
        <v>0</v>
      </c>
      <c r="I669" t="s">
        <v>669</v>
      </c>
      <c r="J669">
        <v>2024</v>
      </c>
      <c r="K669">
        <v>30</v>
      </c>
      <c r="L669">
        <v>7</v>
      </c>
      <c r="M669">
        <v>0</v>
      </c>
      <c r="N669">
        <v>0</v>
      </c>
      <c r="O669">
        <v>0</v>
      </c>
      <c r="R669">
        <v>0</v>
      </c>
      <c r="W669" t="s">
        <v>841</v>
      </c>
    </row>
    <row r="670" spans="1:23">
      <c r="A670" t="s">
        <v>393</v>
      </c>
      <c r="B670" t="s">
        <v>466</v>
      </c>
      <c r="C670">
        <v>68.75</v>
      </c>
      <c r="D670">
        <v>0</v>
      </c>
      <c r="E670">
        <v>0</v>
      </c>
      <c r="F670">
        <v>0</v>
      </c>
      <c r="G670">
        <v>0</v>
      </c>
      <c r="H670">
        <v>0</v>
      </c>
      <c r="I670" t="s">
        <v>669</v>
      </c>
      <c r="J670">
        <v>2024</v>
      </c>
      <c r="K670">
        <v>30</v>
      </c>
      <c r="L670">
        <v>7</v>
      </c>
      <c r="M670">
        <v>0</v>
      </c>
      <c r="N670">
        <v>0</v>
      </c>
      <c r="O670">
        <v>0</v>
      </c>
      <c r="Q670">
        <v>0</v>
      </c>
      <c r="S670">
        <v>0</v>
      </c>
      <c r="U670">
        <v>0</v>
      </c>
      <c r="V670">
        <v>0</v>
      </c>
      <c r="W670" t="s">
        <v>841</v>
      </c>
    </row>
    <row r="671" spans="1:23">
      <c r="A671" t="s">
        <v>663</v>
      </c>
      <c r="B671" t="s">
        <v>390</v>
      </c>
      <c r="C671">
        <v>65</v>
      </c>
      <c r="D671">
        <v>3120</v>
      </c>
      <c r="E671">
        <v>4259.8</v>
      </c>
      <c r="F671">
        <v>390</v>
      </c>
      <c r="G671">
        <v>150</v>
      </c>
      <c r="H671">
        <v>0</v>
      </c>
      <c r="I671" t="s">
        <v>664</v>
      </c>
      <c r="J671">
        <v>2024</v>
      </c>
      <c r="K671">
        <v>30</v>
      </c>
      <c r="L671">
        <v>7</v>
      </c>
      <c r="M671">
        <v>48</v>
      </c>
      <c r="N671">
        <v>6</v>
      </c>
      <c r="O671">
        <v>0</v>
      </c>
      <c r="Q671">
        <v>0</v>
      </c>
      <c r="R671">
        <v>750</v>
      </c>
      <c r="S671">
        <v>4409.8</v>
      </c>
      <c r="U671">
        <v>0</v>
      </c>
      <c r="V671">
        <v>0</v>
      </c>
      <c r="W671" t="s">
        <v>842</v>
      </c>
    </row>
    <row r="672" spans="1:23">
      <c r="A672" t="s">
        <v>663</v>
      </c>
      <c r="B672" t="s">
        <v>486</v>
      </c>
      <c r="C672">
        <v>46.229166666666664</v>
      </c>
      <c r="D672">
        <v>2219</v>
      </c>
      <c r="E672">
        <v>2157.6875</v>
      </c>
      <c r="F672">
        <v>138.6875</v>
      </c>
      <c r="G672">
        <v>0</v>
      </c>
      <c r="H672">
        <v>0</v>
      </c>
      <c r="I672" t="s">
        <v>664</v>
      </c>
      <c r="J672">
        <v>2024</v>
      </c>
      <c r="K672">
        <v>30</v>
      </c>
      <c r="L672">
        <v>7</v>
      </c>
      <c r="M672">
        <v>48</v>
      </c>
      <c r="N672">
        <v>3</v>
      </c>
      <c r="O672">
        <v>0</v>
      </c>
      <c r="Q672">
        <v>0</v>
      </c>
      <c r="R672">
        <v>50</v>
      </c>
      <c r="S672">
        <v>2407.6875</v>
      </c>
      <c r="T672">
        <v>250</v>
      </c>
      <c r="U672">
        <v>0</v>
      </c>
      <c r="V672">
        <v>0</v>
      </c>
      <c r="W672" t="s">
        <v>843</v>
      </c>
    </row>
    <row r="673" spans="1:23">
      <c r="A673" t="s">
        <v>663</v>
      </c>
      <c r="B673" t="s">
        <v>687</v>
      </c>
      <c r="G673">
        <v>150</v>
      </c>
      <c r="I673" t="s">
        <v>664</v>
      </c>
      <c r="J673">
        <v>2024</v>
      </c>
      <c r="K673">
        <v>30</v>
      </c>
      <c r="L673">
        <v>7</v>
      </c>
      <c r="M673">
        <v>48</v>
      </c>
      <c r="N673">
        <v>0</v>
      </c>
      <c r="O673">
        <v>0</v>
      </c>
      <c r="R673">
        <v>150</v>
      </c>
      <c r="W673" t="s">
        <v>844</v>
      </c>
    </row>
    <row r="674" spans="1:23">
      <c r="A674" t="s">
        <v>663</v>
      </c>
      <c r="B674" t="s">
        <v>389</v>
      </c>
      <c r="C674">
        <v>46.229166666666664</v>
      </c>
      <c r="D674">
        <v>2219</v>
      </c>
      <c r="E674">
        <v>3111.4583333333335</v>
      </c>
      <c r="F674">
        <v>92.458333333333329</v>
      </c>
      <c r="G674">
        <v>0</v>
      </c>
      <c r="H674">
        <v>200</v>
      </c>
      <c r="I674" t="s">
        <v>664</v>
      </c>
      <c r="J674">
        <v>2024</v>
      </c>
      <c r="K674">
        <v>30</v>
      </c>
      <c r="L674">
        <v>7</v>
      </c>
      <c r="M674">
        <v>48</v>
      </c>
      <c r="N674">
        <v>2</v>
      </c>
      <c r="O674">
        <v>0</v>
      </c>
      <c r="Q674">
        <v>0</v>
      </c>
      <c r="R674">
        <v>600</v>
      </c>
      <c r="S674">
        <v>3111.4583333333335</v>
      </c>
      <c r="U674">
        <v>0</v>
      </c>
      <c r="W674" t="s">
        <v>845</v>
      </c>
    </row>
    <row r="675" spans="1:23">
      <c r="A675" t="s">
        <v>663</v>
      </c>
      <c r="B675" t="s">
        <v>387</v>
      </c>
      <c r="C675">
        <v>46.229166666666664</v>
      </c>
      <c r="D675">
        <v>2219</v>
      </c>
      <c r="E675">
        <v>2569</v>
      </c>
      <c r="F675">
        <v>0</v>
      </c>
      <c r="G675">
        <v>0</v>
      </c>
      <c r="H675">
        <v>200</v>
      </c>
      <c r="I675" t="s">
        <v>664</v>
      </c>
      <c r="J675">
        <v>2024</v>
      </c>
      <c r="K675">
        <v>30</v>
      </c>
      <c r="L675">
        <v>7</v>
      </c>
      <c r="M675">
        <v>48</v>
      </c>
      <c r="N675">
        <v>0</v>
      </c>
      <c r="O675">
        <v>0</v>
      </c>
      <c r="Q675">
        <v>0</v>
      </c>
      <c r="R675">
        <v>150</v>
      </c>
      <c r="S675">
        <v>2569</v>
      </c>
      <c r="U675">
        <v>0</v>
      </c>
      <c r="V675">
        <v>0</v>
      </c>
      <c r="W675" t="s">
        <v>846</v>
      </c>
    </row>
    <row r="676" spans="1:23">
      <c r="A676" t="s">
        <v>663</v>
      </c>
      <c r="B676" t="s">
        <v>523</v>
      </c>
      <c r="C676">
        <v>38.541666666666664</v>
      </c>
      <c r="D676">
        <v>0</v>
      </c>
      <c r="E676">
        <v>0</v>
      </c>
      <c r="F676">
        <v>0</v>
      </c>
      <c r="G676">
        <v>0</v>
      </c>
      <c r="H676">
        <v>0</v>
      </c>
      <c r="I676" t="s">
        <v>847</v>
      </c>
      <c r="J676">
        <v>2024</v>
      </c>
      <c r="K676">
        <v>30</v>
      </c>
      <c r="L676">
        <v>7</v>
      </c>
      <c r="M676">
        <v>0</v>
      </c>
      <c r="N676">
        <v>0</v>
      </c>
      <c r="O676">
        <v>0</v>
      </c>
      <c r="Q676">
        <v>0</v>
      </c>
      <c r="S676">
        <v>0</v>
      </c>
      <c r="U676">
        <v>0</v>
      </c>
      <c r="V676">
        <v>0</v>
      </c>
      <c r="W676" t="s">
        <v>667</v>
      </c>
    </row>
    <row r="677" spans="1:23">
      <c r="A677" t="s">
        <v>663</v>
      </c>
      <c r="B677" t="s">
        <v>448</v>
      </c>
      <c r="C677">
        <v>22.291666666666668</v>
      </c>
      <c r="D677">
        <v>1070</v>
      </c>
      <c r="E677">
        <v>1070</v>
      </c>
      <c r="F677">
        <v>0</v>
      </c>
      <c r="G677">
        <v>200</v>
      </c>
      <c r="H677">
        <v>0</v>
      </c>
      <c r="I677" t="s">
        <v>664</v>
      </c>
      <c r="J677">
        <v>2024</v>
      </c>
      <c r="K677">
        <v>30</v>
      </c>
      <c r="L677">
        <v>7</v>
      </c>
      <c r="M677">
        <v>48</v>
      </c>
      <c r="N677">
        <v>0</v>
      </c>
      <c r="O677">
        <v>0</v>
      </c>
      <c r="Q677">
        <v>0</v>
      </c>
      <c r="S677">
        <v>1270</v>
      </c>
      <c r="U677">
        <v>0</v>
      </c>
      <c r="V677">
        <v>0</v>
      </c>
      <c r="W677" t="s">
        <v>667</v>
      </c>
    </row>
    <row r="678" spans="1:23">
      <c r="A678" t="s">
        <v>393</v>
      </c>
      <c r="B678" t="s">
        <v>466</v>
      </c>
      <c r="C678">
        <v>68.75</v>
      </c>
      <c r="D678">
        <v>3300</v>
      </c>
      <c r="E678">
        <v>3300</v>
      </c>
      <c r="F678">
        <v>0</v>
      </c>
      <c r="G678">
        <v>0</v>
      </c>
      <c r="H678">
        <v>0</v>
      </c>
      <c r="I678" t="s">
        <v>664</v>
      </c>
      <c r="J678">
        <v>2024</v>
      </c>
      <c r="K678">
        <v>30</v>
      </c>
      <c r="L678">
        <v>7</v>
      </c>
      <c r="M678">
        <v>48</v>
      </c>
      <c r="N678">
        <v>0</v>
      </c>
      <c r="O678">
        <v>0</v>
      </c>
      <c r="Q678">
        <v>0</v>
      </c>
      <c r="S678">
        <v>3300</v>
      </c>
      <c r="U678">
        <v>0</v>
      </c>
      <c r="V678">
        <v>0</v>
      </c>
      <c r="W678" t="s">
        <v>667</v>
      </c>
    </row>
    <row r="679" spans="1:23">
      <c r="A679" t="s">
        <v>344</v>
      </c>
      <c r="B679" t="s">
        <v>388</v>
      </c>
      <c r="C679">
        <v>104.16666666666667</v>
      </c>
      <c r="D679">
        <v>5000</v>
      </c>
      <c r="E679">
        <v>5000</v>
      </c>
      <c r="F679">
        <v>0</v>
      </c>
      <c r="G679">
        <v>0</v>
      </c>
      <c r="H679">
        <v>0</v>
      </c>
      <c r="I679" t="s">
        <v>664</v>
      </c>
      <c r="J679">
        <v>2024</v>
      </c>
      <c r="K679">
        <v>30</v>
      </c>
      <c r="L679">
        <v>7</v>
      </c>
      <c r="M679">
        <v>48</v>
      </c>
      <c r="N679">
        <v>0</v>
      </c>
      <c r="O679">
        <v>0</v>
      </c>
      <c r="Q679">
        <v>0</v>
      </c>
      <c r="S679">
        <v>5000</v>
      </c>
      <c r="U679">
        <v>0</v>
      </c>
      <c r="V679">
        <v>0</v>
      </c>
      <c r="W679" t="s">
        <v>667</v>
      </c>
    </row>
    <row r="680" spans="1:23">
      <c r="A680" t="s">
        <v>663</v>
      </c>
      <c r="B680" t="s">
        <v>390</v>
      </c>
      <c r="C680">
        <v>65</v>
      </c>
      <c r="D680">
        <v>3120</v>
      </c>
      <c r="E680">
        <v>3730</v>
      </c>
      <c r="F680">
        <v>130</v>
      </c>
      <c r="G680">
        <v>150</v>
      </c>
      <c r="H680">
        <v>0</v>
      </c>
      <c r="I680" t="s">
        <v>664</v>
      </c>
      <c r="J680">
        <v>2024</v>
      </c>
      <c r="K680">
        <v>31</v>
      </c>
      <c r="L680">
        <v>7</v>
      </c>
      <c r="M680">
        <v>48</v>
      </c>
      <c r="N680">
        <v>2</v>
      </c>
      <c r="O680">
        <v>0</v>
      </c>
      <c r="Q680">
        <v>0</v>
      </c>
      <c r="R680">
        <v>480</v>
      </c>
      <c r="S680">
        <v>3880</v>
      </c>
      <c r="U680">
        <v>0</v>
      </c>
      <c r="V680">
        <v>0</v>
      </c>
      <c r="W680" t="s">
        <v>848</v>
      </c>
    </row>
    <row r="681" spans="1:23">
      <c r="A681" t="s">
        <v>663</v>
      </c>
      <c r="B681" t="s">
        <v>486</v>
      </c>
      <c r="C681">
        <v>46.229166666666664</v>
      </c>
      <c r="D681">
        <v>1849.1666666666663</v>
      </c>
      <c r="E681">
        <v>1751.6249999999998</v>
      </c>
      <c r="F681">
        <v>92.458333333333329</v>
      </c>
      <c r="G681">
        <v>0</v>
      </c>
      <c r="H681">
        <v>0</v>
      </c>
      <c r="I681" t="s">
        <v>664</v>
      </c>
      <c r="J681">
        <v>2024</v>
      </c>
      <c r="K681">
        <v>31</v>
      </c>
      <c r="L681">
        <v>7</v>
      </c>
      <c r="M681">
        <v>40</v>
      </c>
      <c r="N681">
        <v>2</v>
      </c>
      <c r="O681">
        <v>0</v>
      </c>
      <c r="Q681">
        <v>0</v>
      </c>
      <c r="R681">
        <v>60</v>
      </c>
      <c r="S681">
        <v>2001.625</v>
      </c>
      <c r="T681">
        <v>250</v>
      </c>
      <c r="U681">
        <v>0</v>
      </c>
      <c r="V681">
        <v>0</v>
      </c>
      <c r="W681" t="s">
        <v>849</v>
      </c>
    </row>
    <row r="682" spans="1:23">
      <c r="A682" t="s">
        <v>663</v>
      </c>
      <c r="B682" t="s">
        <v>486</v>
      </c>
      <c r="C682">
        <v>46.229166666666664</v>
      </c>
      <c r="D682">
        <v>0</v>
      </c>
      <c r="E682">
        <v>0</v>
      </c>
      <c r="F682">
        <v>0</v>
      </c>
      <c r="G682">
        <v>0</v>
      </c>
      <c r="H682">
        <v>0</v>
      </c>
      <c r="I682" t="s">
        <v>850</v>
      </c>
      <c r="J682">
        <v>2024</v>
      </c>
      <c r="K682">
        <v>31</v>
      </c>
      <c r="L682">
        <v>7</v>
      </c>
      <c r="M682">
        <v>0</v>
      </c>
      <c r="N682">
        <v>0</v>
      </c>
      <c r="O682">
        <v>0</v>
      </c>
      <c r="Q682">
        <v>0</v>
      </c>
      <c r="S682">
        <v>0</v>
      </c>
      <c r="U682">
        <v>0</v>
      </c>
      <c r="V682">
        <v>0</v>
      </c>
      <c r="W682" t="s">
        <v>851</v>
      </c>
    </row>
    <row r="683" spans="1:23">
      <c r="A683" t="s">
        <v>663</v>
      </c>
      <c r="B683" t="s">
        <v>687</v>
      </c>
      <c r="G683">
        <v>150</v>
      </c>
      <c r="I683" t="s">
        <v>664</v>
      </c>
      <c r="J683">
        <v>2024</v>
      </c>
      <c r="K683">
        <v>31</v>
      </c>
      <c r="L683">
        <v>7</v>
      </c>
      <c r="M683">
        <v>48</v>
      </c>
      <c r="N683">
        <v>1</v>
      </c>
      <c r="O683">
        <v>0</v>
      </c>
      <c r="W683" t="s">
        <v>667</v>
      </c>
    </row>
    <row r="684" spans="1:23">
      <c r="A684" t="s">
        <v>663</v>
      </c>
      <c r="B684" t="s">
        <v>389</v>
      </c>
      <c r="C684">
        <v>46.229166666666664</v>
      </c>
      <c r="D684">
        <v>2219</v>
      </c>
      <c r="E684">
        <v>2169</v>
      </c>
      <c r="F684">
        <v>0</v>
      </c>
      <c r="G684">
        <v>0</v>
      </c>
      <c r="H684">
        <v>200</v>
      </c>
      <c r="I684" t="s">
        <v>664</v>
      </c>
      <c r="J684">
        <v>2024</v>
      </c>
      <c r="K684">
        <v>31</v>
      </c>
      <c r="L684">
        <v>7</v>
      </c>
      <c r="M684">
        <v>48</v>
      </c>
      <c r="N684">
        <v>0</v>
      </c>
      <c r="O684">
        <v>0</v>
      </c>
      <c r="Q684">
        <v>0</v>
      </c>
      <c r="R684">
        <v>150</v>
      </c>
      <c r="S684">
        <v>2569</v>
      </c>
      <c r="T684">
        <v>400</v>
      </c>
      <c r="U684">
        <v>0</v>
      </c>
      <c r="W684" t="s">
        <v>852</v>
      </c>
    </row>
    <row r="685" spans="1:23">
      <c r="A685" t="s">
        <v>663</v>
      </c>
      <c r="B685" t="s">
        <v>387</v>
      </c>
      <c r="C685">
        <v>46.229166666666664</v>
      </c>
      <c r="D685">
        <v>2219</v>
      </c>
      <c r="E685">
        <v>2465.2291666666665</v>
      </c>
      <c r="F685">
        <v>46.229166666666664</v>
      </c>
      <c r="G685">
        <v>0</v>
      </c>
      <c r="H685">
        <v>200</v>
      </c>
      <c r="I685" t="s">
        <v>664</v>
      </c>
      <c r="J685">
        <v>2024</v>
      </c>
      <c r="K685">
        <v>31</v>
      </c>
      <c r="L685">
        <v>7</v>
      </c>
      <c r="M685">
        <v>48</v>
      </c>
      <c r="N685">
        <v>1</v>
      </c>
      <c r="O685">
        <v>0</v>
      </c>
      <c r="Q685">
        <v>0</v>
      </c>
      <c r="S685">
        <v>2465.2291666666665</v>
      </c>
      <c r="U685">
        <v>0</v>
      </c>
      <c r="V685">
        <v>0</v>
      </c>
      <c r="W685" t="s">
        <v>667</v>
      </c>
    </row>
    <row r="686" spans="1:23">
      <c r="A686" t="s">
        <v>663</v>
      </c>
      <c r="B686" t="s">
        <v>448</v>
      </c>
      <c r="C686">
        <v>22.291666666666668</v>
      </c>
      <c r="D686">
        <v>1070</v>
      </c>
      <c r="E686">
        <v>1070</v>
      </c>
      <c r="F686">
        <v>0</v>
      </c>
      <c r="G686">
        <v>200</v>
      </c>
      <c r="H686">
        <v>0</v>
      </c>
      <c r="I686" t="s">
        <v>664</v>
      </c>
      <c r="J686">
        <v>2024</v>
      </c>
      <c r="K686">
        <v>31</v>
      </c>
      <c r="L686">
        <v>7</v>
      </c>
      <c r="M686">
        <v>48</v>
      </c>
      <c r="N686">
        <v>0</v>
      </c>
      <c r="O686">
        <v>0</v>
      </c>
      <c r="Q686">
        <v>0</v>
      </c>
      <c r="S686">
        <v>1270</v>
      </c>
      <c r="U686">
        <v>0</v>
      </c>
      <c r="V686">
        <v>0</v>
      </c>
      <c r="W686" t="s">
        <v>667</v>
      </c>
    </row>
    <row r="687" spans="1:23">
      <c r="A687" t="s">
        <v>393</v>
      </c>
      <c r="B687" t="s">
        <v>466</v>
      </c>
      <c r="C687">
        <v>68.75</v>
      </c>
      <c r="D687">
        <v>3300</v>
      </c>
      <c r="E687">
        <v>3300</v>
      </c>
      <c r="F687">
        <v>0</v>
      </c>
      <c r="G687">
        <v>0</v>
      </c>
      <c r="H687">
        <v>0</v>
      </c>
      <c r="I687" t="s">
        <v>664</v>
      </c>
      <c r="J687">
        <v>2024</v>
      </c>
      <c r="K687">
        <v>31</v>
      </c>
      <c r="L687">
        <v>7</v>
      </c>
      <c r="M687">
        <v>48</v>
      </c>
      <c r="N687">
        <v>0</v>
      </c>
      <c r="O687">
        <v>0</v>
      </c>
      <c r="Q687">
        <v>0</v>
      </c>
      <c r="S687">
        <v>3300</v>
      </c>
      <c r="U687">
        <v>0</v>
      </c>
      <c r="V687">
        <v>0</v>
      </c>
      <c r="W687" t="s">
        <v>667</v>
      </c>
    </row>
    <row r="688" spans="1:23">
      <c r="A688" t="s">
        <v>344</v>
      </c>
      <c r="B688" t="s">
        <v>388</v>
      </c>
      <c r="C688">
        <v>104.16666666666667</v>
      </c>
      <c r="D688">
        <v>5000</v>
      </c>
      <c r="E688">
        <v>5000</v>
      </c>
      <c r="F688">
        <v>0</v>
      </c>
      <c r="G688">
        <v>0</v>
      </c>
      <c r="H688">
        <v>0</v>
      </c>
      <c r="I688" t="s">
        <v>664</v>
      </c>
      <c r="J688">
        <v>2024</v>
      </c>
      <c r="K688">
        <v>31</v>
      </c>
      <c r="L688">
        <v>7</v>
      </c>
      <c r="M688">
        <v>48</v>
      </c>
      <c r="N688">
        <v>0</v>
      </c>
      <c r="O688">
        <v>0</v>
      </c>
      <c r="Q688">
        <v>0</v>
      </c>
      <c r="S688">
        <v>5000</v>
      </c>
      <c r="U688">
        <v>0</v>
      </c>
      <c r="V688">
        <v>0</v>
      </c>
      <c r="W688" t="s">
        <v>667</v>
      </c>
    </row>
    <row r="689" spans="1:23">
      <c r="A689" t="s">
        <v>663</v>
      </c>
      <c r="B689" t="s">
        <v>390</v>
      </c>
      <c r="C689">
        <v>65</v>
      </c>
      <c r="D689">
        <v>3120</v>
      </c>
      <c r="E689">
        <v>7570</v>
      </c>
      <c r="F689">
        <v>0</v>
      </c>
      <c r="H689">
        <v>0</v>
      </c>
      <c r="I689" t="s">
        <v>664</v>
      </c>
      <c r="J689">
        <v>2024</v>
      </c>
      <c r="K689">
        <v>32</v>
      </c>
      <c r="L689">
        <v>8</v>
      </c>
      <c r="M689">
        <v>48</v>
      </c>
      <c r="N689">
        <v>0</v>
      </c>
      <c r="O689">
        <v>0</v>
      </c>
      <c r="Q689">
        <v>0</v>
      </c>
      <c r="R689">
        <v>4450</v>
      </c>
      <c r="S689">
        <v>7570</v>
      </c>
      <c r="U689">
        <v>0</v>
      </c>
      <c r="V689">
        <v>0</v>
      </c>
      <c r="W689" t="s">
        <v>853</v>
      </c>
    </row>
    <row r="690" spans="1:23">
      <c r="A690" t="s">
        <v>663</v>
      </c>
      <c r="B690" t="s">
        <v>486</v>
      </c>
      <c r="C690">
        <v>46.229166666666664</v>
      </c>
      <c r="D690">
        <v>1109.5</v>
      </c>
      <c r="E690">
        <v>859.5</v>
      </c>
      <c r="F690">
        <v>0</v>
      </c>
      <c r="G690">
        <v>0</v>
      </c>
      <c r="H690">
        <v>0</v>
      </c>
      <c r="I690" t="s">
        <v>664</v>
      </c>
      <c r="J690">
        <v>2024</v>
      </c>
      <c r="K690">
        <v>32</v>
      </c>
      <c r="L690">
        <v>8</v>
      </c>
      <c r="M690">
        <v>24</v>
      </c>
      <c r="N690">
        <v>0</v>
      </c>
      <c r="O690">
        <v>0</v>
      </c>
      <c r="Q690">
        <v>0</v>
      </c>
      <c r="S690">
        <v>1109.5</v>
      </c>
      <c r="T690">
        <v>250</v>
      </c>
      <c r="U690">
        <v>0</v>
      </c>
      <c r="V690">
        <v>0</v>
      </c>
      <c r="W690" t="s">
        <v>667</v>
      </c>
    </row>
    <row r="691" spans="1:23">
      <c r="A691" t="s">
        <v>663</v>
      </c>
      <c r="B691" t="s">
        <v>486</v>
      </c>
      <c r="C691">
        <v>46.229166666666664</v>
      </c>
      <c r="D691">
        <v>0</v>
      </c>
      <c r="E691">
        <v>0</v>
      </c>
      <c r="F691">
        <v>0</v>
      </c>
      <c r="G691">
        <v>0</v>
      </c>
      <c r="H691">
        <v>0</v>
      </c>
      <c r="I691" t="s">
        <v>669</v>
      </c>
      <c r="J691">
        <v>2024</v>
      </c>
      <c r="K691">
        <v>32</v>
      </c>
      <c r="L691">
        <v>8</v>
      </c>
      <c r="M691">
        <v>0</v>
      </c>
      <c r="N691">
        <v>0</v>
      </c>
      <c r="O691">
        <v>0</v>
      </c>
      <c r="Q691">
        <v>0</v>
      </c>
      <c r="S691">
        <v>0</v>
      </c>
      <c r="U691">
        <v>0</v>
      </c>
      <c r="V691">
        <v>0</v>
      </c>
      <c r="W691" t="s">
        <v>854</v>
      </c>
    </row>
    <row r="692" spans="1:23">
      <c r="A692" t="s">
        <v>663</v>
      </c>
      <c r="B692" t="s">
        <v>687</v>
      </c>
      <c r="G692">
        <v>1500</v>
      </c>
      <c r="I692" t="s">
        <v>664</v>
      </c>
      <c r="J692">
        <v>2024</v>
      </c>
      <c r="K692">
        <v>32</v>
      </c>
      <c r="L692">
        <v>8</v>
      </c>
      <c r="M692">
        <v>48</v>
      </c>
      <c r="N692">
        <v>0</v>
      </c>
      <c r="O692">
        <v>0</v>
      </c>
      <c r="W692" t="s">
        <v>667</v>
      </c>
    </row>
    <row r="693" spans="1:23">
      <c r="A693" t="s">
        <v>663</v>
      </c>
      <c r="B693" t="s">
        <v>389</v>
      </c>
      <c r="C693">
        <v>46.229166666666664</v>
      </c>
      <c r="D693">
        <v>2219</v>
      </c>
      <c r="E693">
        <v>2769</v>
      </c>
      <c r="F693">
        <v>0</v>
      </c>
      <c r="G693">
        <v>150</v>
      </c>
      <c r="H693">
        <v>200</v>
      </c>
      <c r="I693" t="s">
        <v>664</v>
      </c>
      <c r="J693">
        <v>2024</v>
      </c>
      <c r="K693">
        <v>32</v>
      </c>
      <c r="L693">
        <v>8</v>
      </c>
      <c r="M693">
        <v>48</v>
      </c>
      <c r="N693">
        <v>0</v>
      </c>
      <c r="O693">
        <v>0</v>
      </c>
      <c r="Q693">
        <v>0</v>
      </c>
      <c r="R693">
        <v>750</v>
      </c>
      <c r="S693">
        <v>3319</v>
      </c>
      <c r="T693">
        <v>400</v>
      </c>
      <c r="U693">
        <v>0</v>
      </c>
      <c r="W693" t="s">
        <v>855</v>
      </c>
    </row>
    <row r="694" spans="1:23">
      <c r="A694" t="s">
        <v>663</v>
      </c>
      <c r="B694" t="s">
        <v>387</v>
      </c>
      <c r="C694">
        <v>46.229166666666664</v>
      </c>
      <c r="D694">
        <v>1664.25</v>
      </c>
      <c r="E694">
        <v>1814.25</v>
      </c>
      <c r="F694">
        <v>0</v>
      </c>
      <c r="G694">
        <v>1500</v>
      </c>
      <c r="H694">
        <v>150</v>
      </c>
      <c r="I694" t="s">
        <v>664</v>
      </c>
      <c r="J694">
        <v>2024</v>
      </c>
      <c r="K694">
        <v>32</v>
      </c>
      <c r="L694">
        <v>8</v>
      </c>
      <c r="M694">
        <v>36</v>
      </c>
      <c r="N694">
        <v>0</v>
      </c>
      <c r="O694">
        <v>0</v>
      </c>
      <c r="Q694">
        <v>0</v>
      </c>
      <c r="S694">
        <v>3314.25</v>
      </c>
      <c r="U694">
        <v>0</v>
      </c>
      <c r="V694">
        <v>0</v>
      </c>
      <c r="W694" t="s">
        <v>667</v>
      </c>
    </row>
    <row r="695" spans="1:23">
      <c r="A695" t="s">
        <v>663</v>
      </c>
      <c r="B695" t="s">
        <v>448</v>
      </c>
      <c r="C695">
        <v>22.291666666666668</v>
      </c>
      <c r="D695">
        <v>1070</v>
      </c>
      <c r="E695">
        <v>1070</v>
      </c>
      <c r="F695">
        <v>0</v>
      </c>
      <c r="G695">
        <v>200</v>
      </c>
      <c r="H695">
        <v>0</v>
      </c>
      <c r="I695" t="s">
        <v>664</v>
      </c>
      <c r="J695">
        <v>2024</v>
      </c>
      <c r="K695">
        <v>32</v>
      </c>
      <c r="L695">
        <v>8</v>
      </c>
      <c r="M695">
        <v>48</v>
      </c>
      <c r="N695">
        <v>0</v>
      </c>
      <c r="O695">
        <v>0</v>
      </c>
      <c r="Q695">
        <v>0</v>
      </c>
      <c r="S695">
        <v>1270</v>
      </c>
      <c r="U695">
        <v>0</v>
      </c>
      <c r="V695">
        <v>0</v>
      </c>
      <c r="W695" t="s">
        <v>667</v>
      </c>
    </row>
    <row r="696" spans="1:23">
      <c r="A696" t="s">
        <v>393</v>
      </c>
      <c r="B696" t="s">
        <v>466</v>
      </c>
      <c r="C696">
        <v>68.75</v>
      </c>
      <c r="D696">
        <v>3300</v>
      </c>
      <c r="E696">
        <v>3300</v>
      </c>
      <c r="F696">
        <v>0</v>
      </c>
      <c r="G696">
        <v>0</v>
      </c>
      <c r="H696">
        <v>0</v>
      </c>
      <c r="I696" t="s">
        <v>664</v>
      </c>
      <c r="J696">
        <v>2024</v>
      </c>
      <c r="K696">
        <v>32</v>
      </c>
      <c r="L696">
        <v>8</v>
      </c>
      <c r="M696">
        <v>48</v>
      </c>
      <c r="N696">
        <v>0</v>
      </c>
      <c r="O696">
        <v>0</v>
      </c>
      <c r="Q696">
        <v>0</v>
      </c>
      <c r="S696">
        <v>3300</v>
      </c>
      <c r="U696">
        <v>0</v>
      </c>
      <c r="V696">
        <v>0</v>
      </c>
      <c r="W696" t="s">
        <v>667</v>
      </c>
    </row>
    <row r="697" spans="1:23">
      <c r="A697" t="s">
        <v>344</v>
      </c>
      <c r="B697" t="s">
        <v>388</v>
      </c>
      <c r="C697">
        <v>104.16666666666667</v>
      </c>
      <c r="D697">
        <v>5000</v>
      </c>
      <c r="E697">
        <v>5000</v>
      </c>
      <c r="F697">
        <v>0</v>
      </c>
      <c r="G697">
        <v>0</v>
      </c>
      <c r="H697">
        <v>0</v>
      </c>
      <c r="I697" t="s">
        <v>664</v>
      </c>
      <c r="J697">
        <v>2024</v>
      </c>
      <c r="K697">
        <v>32</v>
      </c>
      <c r="L697">
        <v>8</v>
      </c>
      <c r="M697">
        <v>48</v>
      </c>
      <c r="N697">
        <v>0</v>
      </c>
      <c r="O697">
        <v>0</v>
      </c>
      <c r="Q697">
        <v>0</v>
      </c>
      <c r="S697">
        <v>5000</v>
      </c>
      <c r="U697">
        <v>0</v>
      </c>
      <c r="V697">
        <v>0</v>
      </c>
      <c r="W697" t="s">
        <v>667</v>
      </c>
    </row>
    <row r="698" spans="1:23">
      <c r="A698" t="s">
        <v>856</v>
      </c>
      <c r="B698" t="s">
        <v>539</v>
      </c>
      <c r="C698">
        <v>36.458333333333336</v>
      </c>
      <c r="D698">
        <v>1750</v>
      </c>
      <c r="E698">
        <v>1750</v>
      </c>
      <c r="F698">
        <v>0</v>
      </c>
      <c r="G698">
        <v>0</v>
      </c>
      <c r="H698">
        <v>0</v>
      </c>
      <c r="I698" t="s">
        <v>664</v>
      </c>
      <c r="J698">
        <v>2024</v>
      </c>
      <c r="K698">
        <v>32</v>
      </c>
      <c r="L698">
        <v>8</v>
      </c>
      <c r="M698">
        <v>48</v>
      </c>
      <c r="N698">
        <v>0</v>
      </c>
      <c r="O698">
        <v>0</v>
      </c>
      <c r="Q698">
        <v>0</v>
      </c>
      <c r="S698">
        <v>1750</v>
      </c>
      <c r="U698">
        <v>0</v>
      </c>
      <c r="V698">
        <v>0</v>
      </c>
      <c r="W698" t="s">
        <v>667</v>
      </c>
    </row>
    <row r="699" spans="1:23">
      <c r="A699" t="s">
        <v>663</v>
      </c>
      <c r="B699" t="s">
        <v>390</v>
      </c>
      <c r="C699">
        <v>65</v>
      </c>
      <c r="D699">
        <v>3120</v>
      </c>
      <c r="E699">
        <v>4559</v>
      </c>
      <c r="F699">
        <v>0</v>
      </c>
      <c r="G699">
        <v>150</v>
      </c>
      <c r="H699">
        <v>0</v>
      </c>
      <c r="I699" t="s">
        <v>664</v>
      </c>
      <c r="J699">
        <v>2024</v>
      </c>
      <c r="K699">
        <v>33</v>
      </c>
      <c r="L699">
        <v>8</v>
      </c>
      <c r="M699">
        <v>48</v>
      </c>
      <c r="N699">
        <v>0</v>
      </c>
      <c r="O699">
        <v>0</v>
      </c>
      <c r="Q699">
        <v>0</v>
      </c>
      <c r="R699">
        <v>1439</v>
      </c>
      <c r="S699">
        <v>4709</v>
      </c>
      <c r="U699">
        <v>0</v>
      </c>
      <c r="V699">
        <v>0</v>
      </c>
      <c r="W699" t="s">
        <v>857</v>
      </c>
    </row>
    <row r="700" spans="1:23">
      <c r="A700" t="s">
        <v>663</v>
      </c>
      <c r="B700" t="s">
        <v>486</v>
      </c>
      <c r="C700">
        <v>46.229166666666664</v>
      </c>
      <c r="D700">
        <v>1109.5</v>
      </c>
      <c r="E700">
        <v>1109.5</v>
      </c>
      <c r="F700">
        <v>0</v>
      </c>
      <c r="G700">
        <v>0</v>
      </c>
      <c r="H700">
        <v>0</v>
      </c>
      <c r="I700" t="s">
        <v>664</v>
      </c>
      <c r="J700">
        <v>2024</v>
      </c>
      <c r="K700">
        <v>33</v>
      </c>
      <c r="L700">
        <v>8</v>
      </c>
      <c r="M700">
        <v>24</v>
      </c>
      <c r="N700">
        <v>0</v>
      </c>
      <c r="O700">
        <v>0</v>
      </c>
      <c r="Q700">
        <v>0</v>
      </c>
      <c r="S700">
        <v>1109.5</v>
      </c>
      <c r="U700">
        <v>0</v>
      </c>
      <c r="V700">
        <v>0</v>
      </c>
      <c r="W700" t="s">
        <v>667</v>
      </c>
    </row>
    <row r="701" spans="1:23">
      <c r="A701" t="s">
        <v>663</v>
      </c>
      <c r="B701" t="s">
        <v>687</v>
      </c>
      <c r="G701">
        <v>150</v>
      </c>
      <c r="I701" t="s">
        <v>664</v>
      </c>
      <c r="J701">
        <v>2024</v>
      </c>
      <c r="K701">
        <v>33</v>
      </c>
      <c r="L701">
        <v>8</v>
      </c>
      <c r="M701">
        <v>18</v>
      </c>
      <c r="N701">
        <v>0</v>
      </c>
      <c r="O701">
        <v>0</v>
      </c>
      <c r="R701">
        <v>131</v>
      </c>
      <c r="W701" t="s">
        <v>858</v>
      </c>
    </row>
    <row r="702" spans="1:23">
      <c r="A702" t="s">
        <v>663</v>
      </c>
      <c r="B702" t="s">
        <v>389</v>
      </c>
      <c r="C702">
        <v>46.229166666666664</v>
      </c>
      <c r="D702">
        <v>2219</v>
      </c>
      <c r="E702">
        <v>2769</v>
      </c>
      <c r="F702">
        <v>0</v>
      </c>
      <c r="G702">
        <v>150</v>
      </c>
      <c r="H702">
        <v>200</v>
      </c>
      <c r="I702" t="s">
        <v>664</v>
      </c>
      <c r="J702">
        <v>2024</v>
      </c>
      <c r="K702">
        <v>33</v>
      </c>
      <c r="L702">
        <v>8</v>
      </c>
      <c r="M702">
        <v>48</v>
      </c>
      <c r="N702">
        <v>0</v>
      </c>
      <c r="O702">
        <v>0</v>
      </c>
      <c r="Q702">
        <v>0</v>
      </c>
      <c r="R702">
        <v>350</v>
      </c>
      <c r="S702">
        <v>2919</v>
      </c>
      <c r="U702">
        <v>0</v>
      </c>
      <c r="W702" t="s">
        <v>859</v>
      </c>
    </row>
    <row r="703" spans="1:23">
      <c r="A703" t="s">
        <v>663</v>
      </c>
      <c r="B703" t="s">
        <v>387</v>
      </c>
      <c r="C703">
        <v>46.229166666666664</v>
      </c>
      <c r="D703">
        <v>600.97916666666663</v>
      </c>
      <c r="E703">
        <v>655.14583333333326</v>
      </c>
      <c r="F703">
        <v>0</v>
      </c>
      <c r="G703">
        <v>0</v>
      </c>
      <c r="H703">
        <v>54.166666666666664</v>
      </c>
      <c r="I703" t="s">
        <v>664</v>
      </c>
      <c r="J703">
        <v>2024</v>
      </c>
      <c r="K703">
        <v>33</v>
      </c>
      <c r="L703">
        <v>8</v>
      </c>
      <c r="M703">
        <v>13</v>
      </c>
      <c r="N703">
        <v>0</v>
      </c>
      <c r="O703">
        <v>0</v>
      </c>
      <c r="Q703">
        <v>0</v>
      </c>
      <c r="S703">
        <v>655.14583333333326</v>
      </c>
      <c r="U703">
        <v>0</v>
      </c>
      <c r="V703">
        <v>0</v>
      </c>
      <c r="W703" t="s">
        <v>667</v>
      </c>
    </row>
    <row r="704" spans="1:23">
      <c r="A704" t="s">
        <v>663</v>
      </c>
      <c r="B704" t="s">
        <v>448</v>
      </c>
      <c r="C704">
        <v>22.291666666666668</v>
      </c>
      <c r="D704">
        <v>1070</v>
      </c>
      <c r="E704">
        <v>1070</v>
      </c>
      <c r="F704">
        <v>0</v>
      </c>
      <c r="G704">
        <v>200</v>
      </c>
      <c r="H704">
        <v>0</v>
      </c>
      <c r="I704" t="s">
        <v>664</v>
      </c>
      <c r="J704">
        <v>2024</v>
      </c>
      <c r="K704">
        <v>33</v>
      </c>
      <c r="L704">
        <v>8</v>
      </c>
      <c r="M704">
        <v>48</v>
      </c>
      <c r="N704">
        <v>0</v>
      </c>
      <c r="O704">
        <v>0</v>
      </c>
      <c r="Q704">
        <v>0</v>
      </c>
      <c r="S704">
        <v>1270</v>
      </c>
      <c r="U704">
        <v>0</v>
      </c>
      <c r="V704">
        <v>0</v>
      </c>
      <c r="W704" t="s">
        <v>667</v>
      </c>
    </row>
    <row r="705" spans="1:23">
      <c r="A705" t="s">
        <v>393</v>
      </c>
      <c r="B705" t="s">
        <v>466</v>
      </c>
      <c r="C705">
        <v>68.75</v>
      </c>
      <c r="D705">
        <v>3300</v>
      </c>
      <c r="E705">
        <v>3300</v>
      </c>
      <c r="F705">
        <v>0</v>
      </c>
      <c r="G705">
        <v>0</v>
      </c>
      <c r="H705">
        <v>0</v>
      </c>
      <c r="I705" t="s">
        <v>664</v>
      </c>
      <c r="J705">
        <v>2024</v>
      </c>
      <c r="K705">
        <v>33</v>
      </c>
      <c r="L705">
        <v>8</v>
      </c>
      <c r="M705">
        <v>48</v>
      </c>
      <c r="N705">
        <v>0</v>
      </c>
      <c r="O705">
        <v>0</v>
      </c>
      <c r="Q705">
        <v>0</v>
      </c>
      <c r="S705">
        <v>3300</v>
      </c>
      <c r="U705">
        <v>0</v>
      </c>
      <c r="V705">
        <v>0</v>
      </c>
      <c r="W705" t="s">
        <v>667</v>
      </c>
    </row>
    <row r="706" spans="1:23">
      <c r="A706" t="s">
        <v>393</v>
      </c>
      <c r="B706" t="s">
        <v>466</v>
      </c>
      <c r="C706">
        <v>68.75</v>
      </c>
      <c r="D706">
        <v>0</v>
      </c>
      <c r="E706">
        <v>0</v>
      </c>
      <c r="F706">
        <v>0</v>
      </c>
      <c r="G706">
        <v>0</v>
      </c>
      <c r="H706">
        <v>0</v>
      </c>
      <c r="I706" t="s">
        <v>669</v>
      </c>
      <c r="J706">
        <v>2024</v>
      </c>
      <c r="K706">
        <v>33</v>
      </c>
      <c r="L706">
        <v>8</v>
      </c>
      <c r="M706">
        <v>0</v>
      </c>
      <c r="N706">
        <v>0</v>
      </c>
      <c r="O706">
        <v>0</v>
      </c>
      <c r="Q706">
        <v>0</v>
      </c>
      <c r="S706">
        <v>0</v>
      </c>
      <c r="U706">
        <v>0</v>
      </c>
      <c r="V706">
        <v>0</v>
      </c>
      <c r="W706" t="s">
        <v>667</v>
      </c>
    </row>
    <row r="707" spans="1:23">
      <c r="A707" t="s">
        <v>344</v>
      </c>
      <c r="B707" t="s">
        <v>388</v>
      </c>
      <c r="C707">
        <v>104.16666666666667</v>
      </c>
      <c r="D707">
        <v>5000</v>
      </c>
      <c r="E707">
        <v>5000</v>
      </c>
      <c r="F707">
        <v>0</v>
      </c>
      <c r="G707">
        <v>0</v>
      </c>
      <c r="H707">
        <v>0</v>
      </c>
      <c r="I707" t="s">
        <v>664</v>
      </c>
      <c r="J707">
        <v>2024</v>
      </c>
      <c r="K707">
        <v>33</v>
      </c>
      <c r="L707">
        <v>8</v>
      </c>
      <c r="M707">
        <v>48</v>
      </c>
      <c r="N707">
        <v>0</v>
      </c>
      <c r="O707">
        <v>0</v>
      </c>
      <c r="Q707">
        <v>0</v>
      </c>
      <c r="S707">
        <v>5000</v>
      </c>
      <c r="U707">
        <v>0</v>
      </c>
      <c r="V707">
        <v>0</v>
      </c>
      <c r="W707" t="s">
        <v>667</v>
      </c>
    </row>
    <row r="708" spans="1:23">
      <c r="A708" t="s">
        <v>856</v>
      </c>
      <c r="B708" t="s">
        <v>539</v>
      </c>
      <c r="C708">
        <v>36.458333333333336</v>
      </c>
      <c r="D708">
        <v>1750</v>
      </c>
      <c r="E708">
        <v>1176.69</v>
      </c>
      <c r="F708">
        <v>0</v>
      </c>
      <c r="G708">
        <v>0</v>
      </c>
      <c r="H708">
        <v>0</v>
      </c>
      <c r="I708" t="s">
        <v>664</v>
      </c>
      <c r="J708">
        <v>2024</v>
      </c>
      <c r="K708">
        <v>33</v>
      </c>
      <c r="L708">
        <v>8</v>
      </c>
      <c r="M708">
        <v>48</v>
      </c>
      <c r="N708">
        <v>0</v>
      </c>
      <c r="O708">
        <v>0</v>
      </c>
      <c r="Q708">
        <v>0</v>
      </c>
      <c r="S708">
        <v>1750</v>
      </c>
      <c r="T708">
        <v>573</v>
      </c>
      <c r="U708">
        <v>0</v>
      </c>
      <c r="V708">
        <v>0</v>
      </c>
      <c r="W708" t="s">
        <v>860</v>
      </c>
    </row>
    <row r="709" spans="1:23">
      <c r="A709" t="s">
        <v>663</v>
      </c>
      <c r="B709" t="s">
        <v>390</v>
      </c>
      <c r="C709">
        <v>65</v>
      </c>
      <c r="D709">
        <v>3120</v>
      </c>
      <c r="E709">
        <v>5240</v>
      </c>
      <c r="F709">
        <v>0</v>
      </c>
      <c r="H709">
        <v>0</v>
      </c>
      <c r="I709" t="s">
        <v>664</v>
      </c>
      <c r="J709">
        <v>2024</v>
      </c>
      <c r="K709">
        <v>34</v>
      </c>
      <c r="L709">
        <v>8</v>
      </c>
      <c r="M709">
        <v>48</v>
      </c>
      <c r="N709">
        <v>0</v>
      </c>
      <c r="O709">
        <v>0</v>
      </c>
      <c r="Q709">
        <v>0</v>
      </c>
      <c r="R709">
        <v>2120</v>
      </c>
      <c r="S709">
        <v>5240</v>
      </c>
      <c r="U709">
        <v>0</v>
      </c>
      <c r="V709">
        <v>0</v>
      </c>
      <c r="W709" t="s">
        <v>861</v>
      </c>
    </row>
    <row r="710" spans="1:23">
      <c r="A710" t="s">
        <v>663</v>
      </c>
      <c r="B710" t="s">
        <v>486</v>
      </c>
      <c r="C710">
        <v>46.229166666666664</v>
      </c>
      <c r="D710">
        <v>2219</v>
      </c>
      <c r="E710">
        <v>3469</v>
      </c>
      <c r="F710">
        <v>0</v>
      </c>
      <c r="G710">
        <v>0</v>
      </c>
      <c r="H710">
        <v>0</v>
      </c>
      <c r="I710" t="s">
        <v>664</v>
      </c>
      <c r="J710">
        <v>2024</v>
      </c>
      <c r="K710">
        <v>34</v>
      </c>
      <c r="L710">
        <v>8</v>
      </c>
      <c r="M710">
        <v>48</v>
      </c>
      <c r="N710">
        <v>0</v>
      </c>
      <c r="O710">
        <v>0</v>
      </c>
      <c r="Q710">
        <v>0</v>
      </c>
      <c r="R710">
        <v>1500</v>
      </c>
      <c r="S710">
        <v>3719</v>
      </c>
      <c r="T710">
        <v>250</v>
      </c>
      <c r="U710">
        <v>0</v>
      </c>
      <c r="V710">
        <v>0</v>
      </c>
      <c r="W710" t="s">
        <v>862</v>
      </c>
    </row>
    <row r="711" spans="1:23">
      <c r="A711" t="s">
        <v>663</v>
      </c>
      <c r="B711" t="s">
        <v>687</v>
      </c>
      <c r="G711">
        <v>150</v>
      </c>
      <c r="I711" t="s">
        <v>664</v>
      </c>
      <c r="J711">
        <v>2024</v>
      </c>
      <c r="K711">
        <v>34</v>
      </c>
      <c r="L711">
        <v>8</v>
      </c>
      <c r="M711">
        <v>18</v>
      </c>
      <c r="N711">
        <v>0</v>
      </c>
      <c r="O711">
        <v>0</v>
      </c>
      <c r="R711">
        <v>131</v>
      </c>
      <c r="W711" t="s">
        <v>667</v>
      </c>
    </row>
    <row r="712" spans="1:23">
      <c r="A712" t="s">
        <v>663</v>
      </c>
      <c r="B712" t="s">
        <v>389</v>
      </c>
      <c r="C712">
        <v>46.229166666666664</v>
      </c>
      <c r="D712">
        <v>2219</v>
      </c>
      <c r="E712">
        <v>3419</v>
      </c>
      <c r="F712">
        <v>0</v>
      </c>
      <c r="G712">
        <v>0</v>
      </c>
      <c r="H712">
        <v>200</v>
      </c>
      <c r="I712" t="s">
        <v>664</v>
      </c>
      <c r="J712">
        <v>2024</v>
      </c>
      <c r="K712">
        <v>34</v>
      </c>
      <c r="L712">
        <v>8</v>
      </c>
      <c r="M712">
        <v>48</v>
      </c>
      <c r="N712">
        <v>0</v>
      </c>
      <c r="O712">
        <v>0</v>
      </c>
      <c r="Q712">
        <v>0</v>
      </c>
      <c r="R712">
        <v>1000</v>
      </c>
      <c r="S712">
        <v>3419</v>
      </c>
      <c r="U712">
        <v>0</v>
      </c>
      <c r="W712" t="s">
        <v>863</v>
      </c>
    </row>
    <row r="713" spans="1:23">
      <c r="A713" t="s">
        <v>663</v>
      </c>
      <c r="B713" t="s">
        <v>387</v>
      </c>
      <c r="C713">
        <v>46.229166666666664</v>
      </c>
      <c r="D713">
        <v>0</v>
      </c>
      <c r="E713">
        <v>-447</v>
      </c>
      <c r="F713">
        <v>0</v>
      </c>
      <c r="G713">
        <v>0</v>
      </c>
      <c r="H713">
        <v>0</v>
      </c>
      <c r="I713" t="s">
        <v>664</v>
      </c>
      <c r="J713">
        <v>2024</v>
      </c>
      <c r="K713">
        <v>34</v>
      </c>
      <c r="L713">
        <v>8</v>
      </c>
      <c r="M713">
        <v>0</v>
      </c>
      <c r="N713">
        <v>0</v>
      </c>
      <c r="O713">
        <v>0</v>
      </c>
      <c r="Q713">
        <v>0</v>
      </c>
      <c r="S713">
        <v>0</v>
      </c>
      <c r="T713">
        <v>447</v>
      </c>
      <c r="U713">
        <v>0</v>
      </c>
      <c r="V713">
        <v>0</v>
      </c>
      <c r="W713" t="s">
        <v>864</v>
      </c>
    </row>
    <row r="714" spans="1:23">
      <c r="A714" t="s">
        <v>663</v>
      </c>
      <c r="B714" t="s">
        <v>448</v>
      </c>
      <c r="C714">
        <v>22.291666666666668</v>
      </c>
      <c r="D714">
        <v>1070</v>
      </c>
      <c r="E714">
        <v>1070</v>
      </c>
      <c r="F714">
        <v>0</v>
      </c>
      <c r="G714">
        <v>200</v>
      </c>
      <c r="H714">
        <v>0</v>
      </c>
      <c r="I714" t="s">
        <v>664</v>
      </c>
      <c r="J714">
        <v>2024</v>
      </c>
      <c r="K714">
        <v>34</v>
      </c>
      <c r="L714">
        <v>8</v>
      </c>
      <c r="M714">
        <v>48</v>
      </c>
      <c r="N714">
        <v>0</v>
      </c>
      <c r="O714">
        <v>0</v>
      </c>
      <c r="Q714">
        <v>0</v>
      </c>
      <c r="S714">
        <v>1270</v>
      </c>
      <c r="U714">
        <v>0</v>
      </c>
      <c r="V714">
        <v>0</v>
      </c>
      <c r="W714" t="s">
        <v>667</v>
      </c>
    </row>
    <row r="715" spans="1:23">
      <c r="A715" t="s">
        <v>663</v>
      </c>
      <c r="B715" t="s">
        <v>523</v>
      </c>
      <c r="C715">
        <v>38.541666666666664</v>
      </c>
      <c r="D715">
        <v>1541.6666666666663</v>
      </c>
      <c r="E715">
        <v>166.66666666666652</v>
      </c>
      <c r="F715">
        <v>0</v>
      </c>
      <c r="G715">
        <v>0</v>
      </c>
      <c r="H715">
        <v>0</v>
      </c>
      <c r="I715" t="s">
        <v>664</v>
      </c>
      <c r="J715">
        <v>2024</v>
      </c>
      <c r="K715">
        <v>34</v>
      </c>
      <c r="L715">
        <v>8</v>
      </c>
      <c r="M715">
        <v>40</v>
      </c>
      <c r="Q715">
        <v>0</v>
      </c>
      <c r="S715">
        <v>1541.6666666666663</v>
      </c>
      <c r="T715">
        <v>1375</v>
      </c>
      <c r="U715">
        <v>0</v>
      </c>
      <c r="V715">
        <v>0</v>
      </c>
      <c r="W715" t="s">
        <v>865</v>
      </c>
    </row>
    <row r="716" spans="1:23">
      <c r="A716" t="s">
        <v>393</v>
      </c>
      <c r="B716" t="s">
        <v>466</v>
      </c>
      <c r="C716">
        <v>68.75</v>
      </c>
      <c r="D716">
        <v>0</v>
      </c>
      <c r="E716">
        <v>0</v>
      </c>
      <c r="F716">
        <v>0</v>
      </c>
      <c r="G716">
        <v>0</v>
      </c>
      <c r="H716">
        <v>0</v>
      </c>
      <c r="I716" t="s">
        <v>664</v>
      </c>
      <c r="J716">
        <v>2024</v>
      </c>
      <c r="K716">
        <v>34</v>
      </c>
      <c r="L716">
        <v>8</v>
      </c>
      <c r="M716">
        <v>0</v>
      </c>
      <c r="N716">
        <v>0</v>
      </c>
      <c r="O716">
        <v>0</v>
      </c>
      <c r="Q716">
        <v>0</v>
      </c>
      <c r="S716">
        <v>0</v>
      </c>
      <c r="U716">
        <v>0</v>
      </c>
      <c r="V716">
        <v>0</v>
      </c>
      <c r="W716" t="s">
        <v>866</v>
      </c>
    </row>
    <row r="717" spans="1:23">
      <c r="A717" t="s">
        <v>344</v>
      </c>
      <c r="B717" t="s">
        <v>388</v>
      </c>
      <c r="C717">
        <v>104.16666666666667</v>
      </c>
      <c r="D717">
        <v>5000</v>
      </c>
      <c r="E717">
        <v>5000</v>
      </c>
      <c r="F717">
        <v>0</v>
      </c>
      <c r="G717">
        <v>0</v>
      </c>
      <c r="H717">
        <v>0</v>
      </c>
      <c r="I717" t="s">
        <v>664</v>
      </c>
      <c r="J717">
        <v>2024</v>
      </c>
      <c r="K717">
        <v>34</v>
      </c>
      <c r="L717">
        <v>8</v>
      </c>
      <c r="M717">
        <v>48</v>
      </c>
      <c r="N717">
        <v>0</v>
      </c>
      <c r="O717">
        <v>0</v>
      </c>
      <c r="Q717">
        <v>0</v>
      </c>
      <c r="S717">
        <v>5000</v>
      </c>
      <c r="U717">
        <v>0</v>
      </c>
      <c r="V717">
        <v>0</v>
      </c>
      <c r="W717" t="s">
        <v>667</v>
      </c>
    </row>
    <row r="718" spans="1:23">
      <c r="A718" t="s">
        <v>856</v>
      </c>
      <c r="B718" t="s">
        <v>539</v>
      </c>
      <c r="C718">
        <v>36.458333333333336</v>
      </c>
      <c r="D718">
        <v>1750</v>
      </c>
      <c r="E718">
        <v>-562.22000000000025</v>
      </c>
      <c r="F718">
        <v>0</v>
      </c>
      <c r="G718">
        <v>0</v>
      </c>
      <c r="H718">
        <v>0</v>
      </c>
      <c r="I718" t="s">
        <v>664</v>
      </c>
      <c r="J718">
        <v>2024</v>
      </c>
      <c r="K718">
        <v>34</v>
      </c>
      <c r="L718">
        <v>8</v>
      </c>
      <c r="M718">
        <v>48</v>
      </c>
      <c r="N718">
        <v>0</v>
      </c>
      <c r="O718">
        <v>0</v>
      </c>
      <c r="Q718">
        <v>0</v>
      </c>
      <c r="S718">
        <v>1750</v>
      </c>
      <c r="T718">
        <v>2312</v>
      </c>
      <c r="U718">
        <v>0</v>
      </c>
      <c r="V718">
        <v>0</v>
      </c>
      <c r="W718" t="s">
        <v>867</v>
      </c>
    </row>
    <row r="719" spans="1:23">
      <c r="A719" t="s">
        <v>663</v>
      </c>
      <c r="B719" t="s">
        <v>390</v>
      </c>
      <c r="C719">
        <v>65</v>
      </c>
      <c r="D719">
        <v>3120</v>
      </c>
      <c r="E719">
        <v>5080</v>
      </c>
      <c r="F719">
        <v>910</v>
      </c>
      <c r="G719">
        <v>300</v>
      </c>
      <c r="H719">
        <v>0</v>
      </c>
      <c r="I719" t="s">
        <v>664</v>
      </c>
      <c r="J719">
        <v>2024</v>
      </c>
      <c r="K719">
        <v>35</v>
      </c>
      <c r="L719">
        <v>8</v>
      </c>
      <c r="M719">
        <v>48</v>
      </c>
      <c r="N719">
        <v>14</v>
      </c>
      <c r="O719">
        <v>0</v>
      </c>
      <c r="Q719">
        <v>0</v>
      </c>
      <c r="R719">
        <v>1050</v>
      </c>
      <c r="S719">
        <v>5380</v>
      </c>
      <c r="U719">
        <v>0</v>
      </c>
      <c r="V719">
        <v>0</v>
      </c>
      <c r="W719" t="s">
        <v>868</v>
      </c>
    </row>
    <row r="720" spans="1:23">
      <c r="A720" t="s">
        <v>663</v>
      </c>
      <c r="B720" t="s">
        <v>486</v>
      </c>
      <c r="C720">
        <v>46.229166666666664</v>
      </c>
      <c r="D720">
        <v>0</v>
      </c>
      <c r="E720">
        <v>0</v>
      </c>
      <c r="F720">
        <v>0</v>
      </c>
      <c r="G720">
        <v>0</v>
      </c>
      <c r="H720">
        <v>0</v>
      </c>
      <c r="I720" t="s">
        <v>833</v>
      </c>
      <c r="J720">
        <v>2024</v>
      </c>
      <c r="K720">
        <v>35</v>
      </c>
      <c r="L720">
        <v>8</v>
      </c>
      <c r="M720">
        <v>0</v>
      </c>
      <c r="N720">
        <v>0</v>
      </c>
      <c r="O720">
        <v>0</v>
      </c>
      <c r="Q720">
        <v>0</v>
      </c>
      <c r="S720">
        <v>0</v>
      </c>
      <c r="U720">
        <v>0</v>
      </c>
      <c r="V720">
        <v>0</v>
      </c>
      <c r="W720" t="s">
        <v>869</v>
      </c>
    </row>
    <row r="721" spans="1:23">
      <c r="A721" t="s">
        <v>663</v>
      </c>
      <c r="B721" t="s">
        <v>486</v>
      </c>
      <c r="C721">
        <v>46.229166666666664</v>
      </c>
      <c r="D721">
        <v>2219</v>
      </c>
      <c r="E721">
        <v>1969</v>
      </c>
      <c r="F721">
        <v>0</v>
      </c>
      <c r="G721">
        <v>0</v>
      </c>
      <c r="H721">
        <v>0</v>
      </c>
      <c r="I721" t="s">
        <v>664</v>
      </c>
      <c r="J721">
        <v>2024</v>
      </c>
      <c r="K721">
        <v>35</v>
      </c>
      <c r="L721">
        <v>8</v>
      </c>
      <c r="M721">
        <v>48</v>
      </c>
      <c r="N721">
        <v>0</v>
      </c>
      <c r="O721">
        <v>0</v>
      </c>
      <c r="Q721">
        <v>0</v>
      </c>
      <c r="S721">
        <v>2219</v>
      </c>
      <c r="T721">
        <v>250</v>
      </c>
      <c r="U721">
        <v>0</v>
      </c>
      <c r="V721">
        <v>0</v>
      </c>
      <c r="W721" t="s">
        <v>667</v>
      </c>
    </row>
    <row r="722" spans="1:23">
      <c r="A722" t="s">
        <v>663</v>
      </c>
      <c r="B722" t="s">
        <v>687</v>
      </c>
      <c r="G722">
        <v>150</v>
      </c>
      <c r="I722" t="s">
        <v>664</v>
      </c>
      <c r="J722">
        <v>2024</v>
      </c>
      <c r="K722">
        <v>35</v>
      </c>
      <c r="L722">
        <v>8</v>
      </c>
      <c r="M722">
        <v>18</v>
      </c>
      <c r="N722">
        <v>0</v>
      </c>
      <c r="O722">
        <v>0</v>
      </c>
      <c r="R722">
        <v>131</v>
      </c>
      <c r="W722" t="s">
        <v>667</v>
      </c>
    </row>
    <row r="723" spans="1:23">
      <c r="A723" t="s">
        <v>663</v>
      </c>
      <c r="B723" t="s">
        <v>389</v>
      </c>
      <c r="C723">
        <v>46.229166666666664</v>
      </c>
      <c r="D723">
        <v>2219</v>
      </c>
      <c r="E723">
        <v>3165.2291666666665</v>
      </c>
      <c r="F723">
        <v>46.229166666666664</v>
      </c>
      <c r="G723">
        <v>300</v>
      </c>
      <c r="H723">
        <v>200</v>
      </c>
      <c r="I723" t="s">
        <v>664</v>
      </c>
      <c r="J723">
        <v>2024</v>
      </c>
      <c r="K723">
        <v>35</v>
      </c>
      <c r="L723">
        <v>8</v>
      </c>
      <c r="M723">
        <v>48</v>
      </c>
      <c r="N723">
        <v>1</v>
      </c>
      <c r="O723">
        <v>0</v>
      </c>
      <c r="Q723">
        <v>0</v>
      </c>
      <c r="R723">
        <v>700</v>
      </c>
      <c r="S723">
        <v>3465.2291666666665</v>
      </c>
      <c r="U723">
        <v>0</v>
      </c>
      <c r="W723" t="s">
        <v>870</v>
      </c>
    </row>
    <row r="724" spans="1:23">
      <c r="A724" t="s">
        <v>663</v>
      </c>
      <c r="B724" t="s">
        <v>387</v>
      </c>
      <c r="C724">
        <v>46.229166666666664</v>
      </c>
      <c r="D724">
        <v>369.83333333333326</v>
      </c>
      <c r="E724">
        <v>403.16666666666663</v>
      </c>
      <c r="F724">
        <v>0</v>
      </c>
      <c r="G724">
        <v>0</v>
      </c>
      <c r="H724">
        <v>33.333333333333329</v>
      </c>
      <c r="I724" t="s">
        <v>664</v>
      </c>
      <c r="J724">
        <v>2024</v>
      </c>
      <c r="K724">
        <v>35</v>
      </c>
      <c r="L724">
        <v>8</v>
      </c>
      <c r="M724">
        <v>8</v>
      </c>
      <c r="N724">
        <v>0</v>
      </c>
      <c r="O724">
        <v>0</v>
      </c>
      <c r="Q724">
        <v>0</v>
      </c>
      <c r="S724">
        <v>403.16666666666663</v>
      </c>
      <c r="U724">
        <v>0</v>
      </c>
      <c r="V724">
        <v>0</v>
      </c>
      <c r="W724" t="s">
        <v>667</v>
      </c>
    </row>
    <row r="725" spans="1:23">
      <c r="A725" t="s">
        <v>663</v>
      </c>
      <c r="B725" t="s">
        <v>448</v>
      </c>
      <c r="C725">
        <v>22.291666666666668</v>
      </c>
      <c r="D725">
        <v>1070</v>
      </c>
      <c r="E725">
        <v>1070</v>
      </c>
      <c r="F725">
        <v>0</v>
      </c>
      <c r="G725">
        <v>200</v>
      </c>
      <c r="H725">
        <v>0</v>
      </c>
      <c r="I725" t="s">
        <v>664</v>
      </c>
      <c r="J725">
        <v>2024</v>
      </c>
      <c r="K725">
        <v>35</v>
      </c>
      <c r="L725">
        <v>8</v>
      </c>
      <c r="M725">
        <v>48</v>
      </c>
      <c r="N725">
        <v>0</v>
      </c>
      <c r="O725">
        <v>0</v>
      </c>
      <c r="Q725">
        <v>0</v>
      </c>
      <c r="S725">
        <v>1270</v>
      </c>
      <c r="U725">
        <v>0</v>
      </c>
      <c r="V725">
        <v>0</v>
      </c>
      <c r="W725" t="s">
        <v>667</v>
      </c>
    </row>
    <row r="726" spans="1:23">
      <c r="A726" t="s">
        <v>393</v>
      </c>
      <c r="B726" t="s">
        <v>466</v>
      </c>
      <c r="C726">
        <v>68.75</v>
      </c>
      <c r="D726">
        <v>3300</v>
      </c>
      <c r="E726">
        <v>3300</v>
      </c>
      <c r="F726">
        <v>0</v>
      </c>
      <c r="G726">
        <v>0</v>
      </c>
      <c r="H726">
        <v>0</v>
      </c>
      <c r="I726" t="s">
        <v>664</v>
      </c>
      <c r="J726">
        <v>2024</v>
      </c>
      <c r="K726">
        <v>35</v>
      </c>
      <c r="L726">
        <v>8</v>
      </c>
      <c r="M726">
        <v>48</v>
      </c>
      <c r="N726">
        <v>0</v>
      </c>
      <c r="O726">
        <v>0</v>
      </c>
      <c r="Q726">
        <v>0</v>
      </c>
      <c r="S726">
        <v>3300</v>
      </c>
      <c r="U726">
        <v>0</v>
      </c>
      <c r="V726">
        <v>0</v>
      </c>
      <c r="W726" t="s">
        <v>871</v>
      </c>
    </row>
    <row r="727" spans="1:23">
      <c r="A727" t="s">
        <v>344</v>
      </c>
      <c r="B727" t="s">
        <v>388</v>
      </c>
      <c r="C727">
        <v>104.16666666666667</v>
      </c>
      <c r="D727">
        <v>5000</v>
      </c>
      <c r="E727">
        <v>5000</v>
      </c>
      <c r="F727">
        <v>0</v>
      </c>
      <c r="G727">
        <v>0</v>
      </c>
      <c r="H727">
        <v>0</v>
      </c>
      <c r="I727" t="s">
        <v>664</v>
      </c>
      <c r="J727">
        <v>2024</v>
      </c>
      <c r="K727">
        <v>35</v>
      </c>
      <c r="L727">
        <v>8</v>
      </c>
      <c r="M727">
        <v>48</v>
      </c>
      <c r="N727">
        <v>0</v>
      </c>
      <c r="O727">
        <v>0</v>
      </c>
      <c r="Q727">
        <v>0</v>
      </c>
      <c r="S727">
        <v>5000</v>
      </c>
      <c r="U727">
        <v>0</v>
      </c>
      <c r="V727">
        <v>0</v>
      </c>
      <c r="W727" t="s">
        <v>667</v>
      </c>
    </row>
    <row r="728" spans="1:23">
      <c r="A728" t="s">
        <v>856</v>
      </c>
      <c r="B728" t="s">
        <v>539</v>
      </c>
      <c r="C728">
        <v>36.458333333333336</v>
      </c>
      <c r="D728">
        <v>0</v>
      </c>
      <c r="E728">
        <v>0</v>
      </c>
      <c r="F728">
        <v>0</v>
      </c>
      <c r="G728">
        <v>0</v>
      </c>
      <c r="H728">
        <v>0</v>
      </c>
      <c r="I728" t="s">
        <v>664</v>
      </c>
      <c r="J728">
        <v>2024</v>
      </c>
      <c r="K728">
        <v>35</v>
      </c>
      <c r="L728">
        <v>8</v>
      </c>
      <c r="M728">
        <v>0</v>
      </c>
      <c r="N728">
        <v>0</v>
      </c>
      <c r="O728">
        <v>0</v>
      </c>
      <c r="Q728">
        <v>0</v>
      </c>
      <c r="S728">
        <v>0</v>
      </c>
      <c r="U728">
        <v>0</v>
      </c>
      <c r="V728">
        <v>0</v>
      </c>
      <c r="W728" t="s">
        <v>667</v>
      </c>
    </row>
    <row r="729" spans="1:23">
      <c r="A729" t="s">
        <v>663</v>
      </c>
      <c r="B729" t="s">
        <v>390</v>
      </c>
      <c r="C729">
        <v>65</v>
      </c>
      <c r="D729">
        <v>3120</v>
      </c>
      <c r="E729">
        <v>4230</v>
      </c>
      <c r="F729">
        <v>390</v>
      </c>
      <c r="G729">
        <v>150</v>
      </c>
      <c r="H729">
        <v>0</v>
      </c>
      <c r="I729" t="s">
        <v>664</v>
      </c>
      <c r="J729">
        <v>2024</v>
      </c>
      <c r="K729">
        <v>36</v>
      </c>
      <c r="L729">
        <v>9</v>
      </c>
      <c r="M729">
        <v>48</v>
      </c>
      <c r="N729">
        <v>6</v>
      </c>
      <c r="O729">
        <v>0</v>
      </c>
      <c r="Q729">
        <v>0</v>
      </c>
      <c r="R729">
        <v>720</v>
      </c>
      <c r="S729">
        <v>4380</v>
      </c>
      <c r="U729">
        <v>0</v>
      </c>
      <c r="V729">
        <v>0</v>
      </c>
      <c r="W729" t="s">
        <v>872</v>
      </c>
    </row>
    <row r="730" spans="1:23">
      <c r="A730" t="s">
        <v>663</v>
      </c>
      <c r="B730" t="s">
        <v>486</v>
      </c>
      <c r="C730">
        <v>46.229166666666664</v>
      </c>
      <c r="D730">
        <v>2219</v>
      </c>
      <c r="E730">
        <v>2052.1145833333335</v>
      </c>
      <c r="F730">
        <v>23.114583333333332</v>
      </c>
      <c r="G730">
        <v>0</v>
      </c>
      <c r="H730">
        <v>0</v>
      </c>
      <c r="I730" t="s">
        <v>664</v>
      </c>
      <c r="J730">
        <v>2024</v>
      </c>
      <c r="K730">
        <v>36</v>
      </c>
      <c r="L730">
        <v>9</v>
      </c>
      <c r="M730">
        <v>48</v>
      </c>
      <c r="N730">
        <v>0.5</v>
      </c>
      <c r="O730">
        <v>0</v>
      </c>
      <c r="Q730">
        <v>0</v>
      </c>
      <c r="R730">
        <v>60</v>
      </c>
      <c r="S730">
        <v>2302.1145833333335</v>
      </c>
      <c r="T730">
        <v>250</v>
      </c>
      <c r="U730">
        <v>0</v>
      </c>
      <c r="V730">
        <v>0</v>
      </c>
      <c r="W730" t="s">
        <v>873</v>
      </c>
    </row>
    <row r="731" spans="1:23">
      <c r="A731" t="s">
        <v>663</v>
      </c>
      <c r="B731" t="s">
        <v>687</v>
      </c>
      <c r="G731">
        <v>150</v>
      </c>
      <c r="I731" t="s">
        <v>664</v>
      </c>
      <c r="J731">
        <v>2024</v>
      </c>
      <c r="K731">
        <v>36</v>
      </c>
      <c r="L731">
        <v>9</v>
      </c>
      <c r="M731">
        <v>18</v>
      </c>
      <c r="N731">
        <v>0</v>
      </c>
      <c r="O731">
        <v>0</v>
      </c>
      <c r="R731">
        <v>131</v>
      </c>
      <c r="W731" t="s">
        <v>822</v>
      </c>
    </row>
    <row r="732" spans="1:23">
      <c r="A732" t="s">
        <v>663</v>
      </c>
      <c r="B732" t="s">
        <v>389</v>
      </c>
      <c r="C732">
        <v>46.229166666666664</v>
      </c>
      <c r="D732">
        <v>2219</v>
      </c>
      <c r="E732">
        <v>2419</v>
      </c>
      <c r="F732">
        <v>0</v>
      </c>
      <c r="G732">
        <v>0</v>
      </c>
      <c r="H732">
        <v>200</v>
      </c>
      <c r="I732" t="s">
        <v>664</v>
      </c>
      <c r="J732">
        <v>2024</v>
      </c>
      <c r="K732">
        <v>36</v>
      </c>
      <c r="L732">
        <v>9</v>
      </c>
      <c r="M732">
        <v>48</v>
      </c>
      <c r="N732">
        <v>0</v>
      </c>
      <c r="O732">
        <v>0</v>
      </c>
      <c r="Q732">
        <v>0</v>
      </c>
      <c r="S732">
        <v>2419</v>
      </c>
      <c r="U732">
        <v>0</v>
      </c>
      <c r="W732" t="s">
        <v>667</v>
      </c>
    </row>
    <row r="733" spans="1:23">
      <c r="A733" t="s">
        <v>663</v>
      </c>
      <c r="B733" t="s">
        <v>387</v>
      </c>
      <c r="C733">
        <v>46.229166666666664</v>
      </c>
      <c r="D733">
        <v>277.375</v>
      </c>
      <c r="E733">
        <v>302.375</v>
      </c>
      <c r="F733">
        <v>0</v>
      </c>
      <c r="G733">
        <v>0</v>
      </c>
      <c r="H733">
        <v>25</v>
      </c>
      <c r="I733" t="s">
        <v>664</v>
      </c>
      <c r="J733">
        <v>2024</v>
      </c>
      <c r="K733">
        <v>36</v>
      </c>
      <c r="L733">
        <v>9</v>
      </c>
      <c r="M733">
        <v>6</v>
      </c>
      <c r="N733">
        <v>0</v>
      </c>
      <c r="O733">
        <v>0</v>
      </c>
      <c r="Q733">
        <v>0</v>
      </c>
      <c r="S733">
        <v>302.375</v>
      </c>
      <c r="U733">
        <v>0</v>
      </c>
      <c r="V733">
        <v>0</v>
      </c>
      <c r="W733" t="s">
        <v>667</v>
      </c>
    </row>
    <row r="734" spans="1:23">
      <c r="A734" t="s">
        <v>663</v>
      </c>
      <c r="B734" t="s">
        <v>448</v>
      </c>
      <c r="C734">
        <v>22.291666666666668</v>
      </c>
      <c r="D734">
        <v>1070</v>
      </c>
      <c r="E734">
        <v>1070</v>
      </c>
      <c r="F734">
        <v>0</v>
      </c>
      <c r="G734">
        <v>200</v>
      </c>
      <c r="H734">
        <v>0</v>
      </c>
      <c r="I734" t="s">
        <v>664</v>
      </c>
      <c r="J734">
        <v>2024</v>
      </c>
      <c r="K734">
        <v>36</v>
      </c>
      <c r="L734">
        <v>9</v>
      </c>
      <c r="M734">
        <v>48</v>
      </c>
      <c r="N734">
        <v>0</v>
      </c>
      <c r="O734">
        <v>0</v>
      </c>
      <c r="Q734">
        <v>0</v>
      </c>
      <c r="S734">
        <v>1270</v>
      </c>
      <c r="U734">
        <v>0</v>
      </c>
      <c r="V734">
        <v>0</v>
      </c>
      <c r="W734" t="s">
        <v>667</v>
      </c>
    </row>
    <row r="735" spans="1:23">
      <c r="A735" t="s">
        <v>393</v>
      </c>
      <c r="B735" t="s">
        <v>466</v>
      </c>
      <c r="C735">
        <v>68.75</v>
      </c>
      <c r="D735">
        <v>3300</v>
      </c>
      <c r="E735">
        <v>3300</v>
      </c>
      <c r="F735">
        <v>0</v>
      </c>
      <c r="G735">
        <v>0</v>
      </c>
      <c r="H735">
        <v>0</v>
      </c>
      <c r="I735" t="s">
        <v>664</v>
      </c>
      <c r="J735">
        <v>2024</v>
      </c>
      <c r="K735">
        <v>36</v>
      </c>
      <c r="L735">
        <v>9</v>
      </c>
      <c r="M735">
        <v>48</v>
      </c>
      <c r="N735">
        <v>0</v>
      </c>
      <c r="O735">
        <v>0</v>
      </c>
      <c r="Q735">
        <v>0</v>
      </c>
      <c r="S735">
        <v>3300</v>
      </c>
      <c r="U735">
        <v>0</v>
      </c>
      <c r="V735">
        <v>0</v>
      </c>
      <c r="W735" t="s">
        <v>874</v>
      </c>
    </row>
    <row r="736" spans="1:23">
      <c r="A736" t="s">
        <v>344</v>
      </c>
      <c r="B736" t="s">
        <v>388</v>
      </c>
      <c r="C736">
        <v>104.16666666666667</v>
      </c>
      <c r="D736">
        <v>5000</v>
      </c>
      <c r="E736">
        <v>5000</v>
      </c>
      <c r="F736">
        <v>0</v>
      </c>
      <c r="G736">
        <v>0</v>
      </c>
      <c r="H736">
        <v>0</v>
      </c>
      <c r="I736" t="s">
        <v>664</v>
      </c>
      <c r="J736">
        <v>2024</v>
      </c>
      <c r="K736">
        <v>36</v>
      </c>
      <c r="L736">
        <v>9</v>
      </c>
      <c r="M736">
        <v>48</v>
      </c>
      <c r="N736">
        <v>0</v>
      </c>
      <c r="O736">
        <v>0</v>
      </c>
      <c r="Q736">
        <v>0</v>
      </c>
      <c r="S736">
        <v>5000</v>
      </c>
      <c r="U736">
        <v>0</v>
      </c>
      <c r="V736">
        <v>0</v>
      </c>
      <c r="W736" t="s">
        <v>667</v>
      </c>
    </row>
    <row r="737" spans="1:23">
      <c r="A737" t="s">
        <v>663</v>
      </c>
      <c r="B737" t="s">
        <v>390</v>
      </c>
      <c r="C737">
        <v>65</v>
      </c>
      <c r="D737">
        <v>3120</v>
      </c>
      <c r="E737">
        <v>6670</v>
      </c>
      <c r="F737">
        <v>0</v>
      </c>
      <c r="G737">
        <v>0</v>
      </c>
      <c r="H737">
        <v>0</v>
      </c>
      <c r="I737" t="s">
        <v>664</v>
      </c>
      <c r="J737">
        <v>2024</v>
      </c>
      <c r="K737">
        <v>37</v>
      </c>
      <c r="L737">
        <v>9</v>
      </c>
      <c r="M737">
        <v>48</v>
      </c>
      <c r="N737">
        <v>0</v>
      </c>
      <c r="O737">
        <v>0</v>
      </c>
      <c r="Q737">
        <v>0</v>
      </c>
      <c r="R737">
        <v>3550</v>
      </c>
      <c r="S737">
        <v>6670</v>
      </c>
      <c r="U737">
        <v>0</v>
      </c>
      <c r="V737">
        <v>0</v>
      </c>
      <c r="W737" t="s">
        <v>875</v>
      </c>
    </row>
    <row r="738" spans="1:23">
      <c r="A738" t="s">
        <v>663</v>
      </c>
      <c r="B738" t="s">
        <v>486</v>
      </c>
      <c r="C738">
        <v>46.229166666666664</v>
      </c>
      <c r="D738">
        <v>2219</v>
      </c>
      <c r="E738">
        <v>2804</v>
      </c>
      <c r="F738">
        <v>0</v>
      </c>
      <c r="G738">
        <v>0</v>
      </c>
      <c r="H738">
        <v>0</v>
      </c>
      <c r="I738" t="s">
        <v>664</v>
      </c>
      <c r="J738">
        <v>2024</v>
      </c>
      <c r="K738">
        <v>37</v>
      </c>
      <c r="L738">
        <v>9</v>
      </c>
      <c r="M738">
        <v>48</v>
      </c>
      <c r="N738">
        <v>0</v>
      </c>
      <c r="O738">
        <v>0</v>
      </c>
      <c r="Q738">
        <v>0</v>
      </c>
      <c r="R738">
        <v>1085</v>
      </c>
      <c r="S738">
        <v>3304</v>
      </c>
      <c r="T738">
        <v>500</v>
      </c>
      <c r="U738">
        <v>0</v>
      </c>
      <c r="V738">
        <v>0</v>
      </c>
      <c r="W738" t="s">
        <v>876</v>
      </c>
    </row>
    <row r="739" spans="1:23">
      <c r="A739" t="s">
        <v>663</v>
      </c>
      <c r="B739" t="s">
        <v>687</v>
      </c>
      <c r="G739">
        <v>150</v>
      </c>
      <c r="I739" t="s">
        <v>664</v>
      </c>
      <c r="J739">
        <v>2024</v>
      </c>
      <c r="K739">
        <v>37</v>
      </c>
      <c r="L739">
        <v>9</v>
      </c>
      <c r="M739">
        <v>18</v>
      </c>
      <c r="N739">
        <v>0</v>
      </c>
      <c r="O739">
        <v>0</v>
      </c>
      <c r="R739">
        <v>131</v>
      </c>
      <c r="W739" t="s">
        <v>667</v>
      </c>
    </row>
    <row r="740" spans="1:23">
      <c r="A740" t="s">
        <v>663</v>
      </c>
      <c r="B740" t="s">
        <v>389</v>
      </c>
      <c r="C740">
        <v>46.229166666666664</v>
      </c>
      <c r="D740">
        <v>2219</v>
      </c>
      <c r="E740">
        <v>3499</v>
      </c>
      <c r="F740">
        <v>0</v>
      </c>
      <c r="G740">
        <v>1149</v>
      </c>
      <c r="H740">
        <v>200</v>
      </c>
      <c r="I740" t="s">
        <v>664</v>
      </c>
      <c r="J740">
        <v>2024</v>
      </c>
      <c r="K740">
        <v>37</v>
      </c>
      <c r="L740">
        <v>9</v>
      </c>
      <c r="M740">
        <v>48</v>
      </c>
      <c r="N740">
        <v>0</v>
      </c>
      <c r="O740">
        <v>0</v>
      </c>
      <c r="Q740">
        <v>0</v>
      </c>
      <c r="R740">
        <v>1980</v>
      </c>
      <c r="S740">
        <v>5548</v>
      </c>
      <c r="T740">
        <v>900</v>
      </c>
      <c r="U740">
        <v>0</v>
      </c>
      <c r="W740" t="s">
        <v>877</v>
      </c>
    </row>
    <row r="741" spans="1:23">
      <c r="A741" t="s">
        <v>663</v>
      </c>
      <c r="B741" t="s">
        <v>387</v>
      </c>
      <c r="C741">
        <v>46.229166666666664</v>
      </c>
      <c r="D741">
        <v>277.375</v>
      </c>
      <c r="E741">
        <v>302.375</v>
      </c>
      <c r="F741">
        <v>0</v>
      </c>
      <c r="G741">
        <v>0</v>
      </c>
      <c r="H741">
        <v>25</v>
      </c>
      <c r="I741" t="s">
        <v>664</v>
      </c>
      <c r="J741">
        <v>2024</v>
      </c>
      <c r="K741">
        <v>37</v>
      </c>
      <c r="L741">
        <v>9</v>
      </c>
      <c r="M741">
        <v>6</v>
      </c>
      <c r="N741">
        <v>0</v>
      </c>
      <c r="O741">
        <v>0</v>
      </c>
      <c r="Q741">
        <v>0</v>
      </c>
      <c r="S741">
        <v>302.375</v>
      </c>
      <c r="U741">
        <v>0</v>
      </c>
      <c r="V741">
        <v>0</v>
      </c>
      <c r="W741" t="s">
        <v>667</v>
      </c>
    </row>
    <row r="742" spans="1:23">
      <c r="A742" t="s">
        <v>663</v>
      </c>
      <c r="B742" t="s">
        <v>448</v>
      </c>
      <c r="C742">
        <v>22.291666666666668</v>
      </c>
      <c r="D742">
        <v>1070</v>
      </c>
      <c r="E742">
        <v>1070</v>
      </c>
      <c r="F742">
        <v>0</v>
      </c>
      <c r="G742">
        <v>200</v>
      </c>
      <c r="H742">
        <v>0</v>
      </c>
      <c r="I742" t="s">
        <v>664</v>
      </c>
      <c r="J742">
        <v>2024</v>
      </c>
      <c r="K742">
        <v>37</v>
      </c>
      <c r="L742">
        <v>9</v>
      </c>
      <c r="M742">
        <v>48</v>
      </c>
      <c r="N742">
        <v>0</v>
      </c>
      <c r="O742">
        <v>0</v>
      </c>
      <c r="Q742">
        <v>0</v>
      </c>
      <c r="S742">
        <v>1270</v>
      </c>
      <c r="U742">
        <v>0</v>
      </c>
      <c r="V742">
        <v>0</v>
      </c>
      <c r="W742" t="s">
        <v>667</v>
      </c>
    </row>
    <row r="743" spans="1:23">
      <c r="A743" t="s">
        <v>393</v>
      </c>
      <c r="B743" t="s">
        <v>466</v>
      </c>
      <c r="C743">
        <v>68.75</v>
      </c>
      <c r="D743">
        <v>3300</v>
      </c>
      <c r="E743">
        <v>3300</v>
      </c>
      <c r="F743">
        <v>0</v>
      </c>
      <c r="G743">
        <v>0</v>
      </c>
      <c r="H743">
        <v>0</v>
      </c>
      <c r="I743" t="s">
        <v>664</v>
      </c>
      <c r="J743">
        <v>2024</v>
      </c>
      <c r="K743">
        <v>37</v>
      </c>
      <c r="L743">
        <v>9</v>
      </c>
      <c r="M743">
        <v>48</v>
      </c>
      <c r="N743">
        <v>0</v>
      </c>
      <c r="O743">
        <v>0</v>
      </c>
      <c r="Q743">
        <v>0</v>
      </c>
      <c r="S743">
        <v>3300</v>
      </c>
      <c r="U743">
        <v>0</v>
      </c>
      <c r="V743">
        <v>0</v>
      </c>
      <c r="W743" t="s">
        <v>667</v>
      </c>
    </row>
    <row r="744" spans="1:23">
      <c r="A744" t="s">
        <v>344</v>
      </c>
      <c r="B744" t="s">
        <v>388</v>
      </c>
      <c r="C744">
        <v>104.16666666666667</v>
      </c>
      <c r="D744">
        <v>5000</v>
      </c>
      <c r="E744">
        <v>5000</v>
      </c>
      <c r="F744">
        <v>0</v>
      </c>
      <c r="G744">
        <v>0</v>
      </c>
      <c r="H744">
        <v>0</v>
      </c>
      <c r="I744" t="s">
        <v>664</v>
      </c>
      <c r="J744">
        <v>2024</v>
      </c>
      <c r="K744">
        <v>37</v>
      </c>
      <c r="L744">
        <v>9</v>
      </c>
      <c r="M744">
        <v>48</v>
      </c>
      <c r="N744">
        <v>0</v>
      </c>
      <c r="O744">
        <v>0</v>
      </c>
      <c r="Q744">
        <v>0</v>
      </c>
      <c r="S744">
        <v>5000</v>
      </c>
      <c r="U744">
        <v>0</v>
      </c>
      <c r="V744">
        <v>0</v>
      </c>
      <c r="W744" t="s">
        <v>667</v>
      </c>
    </row>
    <row r="745" spans="1:23">
      <c r="A745" t="s">
        <v>663</v>
      </c>
      <c r="B745" t="s">
        <v>390</v>
      </c>
      <c r="C745">
        <v>65</v>
      </c>
      <c r="D745">
        <v>3120</v>
      </c>
      <c r="E745">
        <v>4887.1428571428569</v>
      </c>
      <c r="F745">
        <v>130</v>
      </c>
      <c r="G745">
        <v>0</v>
      </c>
      <c r="H745">
        <v>0</v>
      </c>
      <c r="I745" t="s">
        <v>664</v>
      </c>
      <c r="J745">
        <v>2024</v>
      </c>
      <c r="K745">
        <v>38</v>
      </c>
      <c r="L745">
        <v>9</v>
      </c>
      <c r="M745">
        <v>48</v>
      </c>
      <c r="N745">
        <v>2</v>
      </c>
      <c r="O745">
        <v>1</v>
      </c>
      <c r="Q745">
        <v>1337.1428571428571</v>
      </c>
      <c r="R745">
        <v>300</v>
      </c>
      <c r="S745">
        <v>4887.1428571428569</v>
      </c>
      <c r="U745">
        <v>0</v>
      </c>
      <c r="V745">
        <v>0</v>
      </c>
      <c r="W745" t="s">
        <v>878</v>
      </c>
    </row>
    <row r="746" spans="1:23">
      <c r="A746" t="s">
        <v>663</v>
      </c>
      <c r="B746" t="s">
        <v>486</v>
      </c>
      <c r="C746">
        <v>46.229166666666664</v>
      </c>
      <c r="D746">
        <v>2219</v>
      </c>
      <c r="E746">
        <v>1819</v>
      </c>
      <c r="F746">
        <v>0</v>
      </c>
      <c r="G746">
        <v>0</v>
      </c>
      <c r="H746">
        <v>0</v>
      </c>
      <c r="I746" t="s">
        <v>664</v>
      </c>
      <c r="J746">
        <v>2024</v>
      </c>
      <c r="K746">
        <v>38</v>
      </c>
      <c r="L746">
        <v>9</v>
      </c>
      <c r="M746">
        <v>48</v>
      </c>
      <c r="N746">
        <v>0</v>
      </c>
      <c r="O746">
        <v>0</v>
      </c>
      <c r="Q746">
        <v>0</v>
      </c>
      <c r="S746">
        <v>2219</v>
      </c>
      <c r="T746">
        <v>400</v>
      </c>
      <c r="U746">
        <v>0</v>
      </c>
      <c r="V746">
        <v>0</v>
      </c>
      <c r="W746" t="s">
        <v>879</v>
      </c>
    </row>
    <row r="747" spans="1:23">
      <c r="A747" t="s">
        <v>663</v>
      </c>
      <c r="B747" t="s">
        <v>687</v>
      </c>
      <c r="I747" t="s">
        <v>664</v>
      </c>
      <c r="J747">
        <v>2024</v>
      </c>
      <c r="K747">
        <v>38</v>
      </c>
      <c r="L747">
        <v>9</v>
      </c>
      <c r="M747">
        <v>5</v>
      </c>
      <c r="N747">
        <v>0</v>
      </c>
      <c r="O747">
        <v>0</v>
      </c>
      <c r="W747" t="s">
        <v>667</v>
      </c>
    </row>
    <row r="748" spans="1:23">
      <c r="A748" t="s">
        <v>663</v>
      </c>
      <c r="B748" t="s">
        <v>389</v>
      </c>
      <c r="C748">
        <v>46.229166666666664</v>
      </c>
      <c r="D748">
        <v>2219</v>
      </c>
      <c r="E748">
        <v>2569</v>
      </c>
      <c r="F748">
        <v>0</v>
      </c>
      <c r="G748">
        <v>0</v>
      </c>
      <c r="H748">
        <v>200</v>
      </c>
      <c r="I748" t="s">
        <v>664</v>
      </c>
      <c r="J748">
        <v>2024</v>
      </c>
      <c r="K748">
        <v>38</v>
      </c>
      <c r="L748">
        <v>9</v>
      </c>
      <c r="M748">
        <v>48</v>
      </c>
      <c r="N748">
        <v>0</v>
      </c>
      <c r="O748">
        <v>0</v>
      </c>
      <c r="Q748">
        <v>0</v>
      </c>
      <c r="R748">
        <v>150</v>
      </c>
      <c r="S748">
        <v>2569</v>
      </c>
      <c r="U748">
        <v>0</v>
      </c>
      <c r="W748" t="s">
        <v>792</v>
      </c>
    </row>
    <row r="749" spans="1:23">
      <c r="A749" t="s">
        <v>663</v>
      </c>
      <c r="B749" t="s">
        <v>448</v>
      </c>
      <c r="C749">
        <v>22.291666666666668</v>
      </c>
      <c r="D749">
        <v>1070</v>
      </c>
      <c r="E749">
        <v>1070</v>
      </c>
      <c r="F749">
        <v>0</v>
      </c>
      <c r="G749">
        <v>200</v>
      </c>
      <c r="H749">
        <v>0</v>
      </c>
      <c r="I749" t="s">
        <v>664</v>
      </c>
      <c r="J749">
        <v>2024</v>
      </c>
      <c r="K749">
        <v>38</v>
      </c>
      <c r="L749">
        <v>9</v>
      </c>
      <c r="M749">
        <v>48</v>
      </c>
      <c r="N749">
        <v>0</v>
      </c>
      <c r="O749">
        <v>0</v>
      </c>
      <c r="Q749">
        <v>0</v>
      </c>
      <c r="S749">
        <v>1270</v>
      </c>
      <c r="U749">
        <v>0</v>
      </c>
      <c r="V749">
        <v>0</v>
      </c>
      <c r="W749" t="s">
        <v>667</v>
      </c>
    </row>
    <row r="750" spans="1:23">
      <c r="A750" t="s">
        <v>393</v>
      </c>
      <c r="B750" t="s">
        <v>466</v>
      </c>
      <c r="C750">
        <v>68.75</v>
      </c>
      <c r="D750">
        <v>3300</v>
      </c>
      <c r="E750">
        <v>3300</v>
      </c>
      <c r="F750">
        <v>0</v>
      </c>
      <c r="G750">
        <v>0</v>
      </c>
      <c r="H750">
        <v>0</v>
      </c>
      <c r="I750" t="s">
        <v>664</v>
      </c>
      <c r="J750">
        <v>2024</v>
      </c>
      <c r="K750">
        <v>38</v>
      </c>
      <c r="L750">
        <v>9</v>
      </c>
      <c r="M750">
        <v>48</v>
      </c>
      <c r="N750">
        <v>0</v>
      </c>
      <c r="O750">
        <v>0</v>
      </c>
      <c r="Q750">
        <v>0</v>
      </c>
      <c r="S750">
        <v>3300</v>
      </c>
      <c r="U750">
        <v>0</v>
      </c>
      <c r="V750">
        <v>0</v>
      </c>
      <c r="W750" t="s">
        <v>667</v>
      </c>
    </row>
    <row r="751" spans="1:23">
      <c r="A751" t="s">
        <v>344</v>
      </c>
      <c r="B751" t="s">
        <v>388</v>
      </c>
      <c r="C751">
        <v>104.16666666666667</v>
      </c>
      <c r="D751">
        <v>5000</v>
      </c>
      <c r="E751">
        <v>5000</v>
      </c>
      <c r="F751">
        <v>0</v>
      </c>
      <c r="G751">
        <v>0</v>
      </c>
      <c r="H751">
        <v>0</v>
      </c>
      <c r="I751" t="s">
        <v>664</v>
      </c>
      <c r="J751">
        <v>2024</v>
      </c>
      <c r="K751">
        <v>38</v>
      </c>
      <c r="L751">
        <v>9</v>
      </c>
      <c r="M751">
        <v>48</v>
      </c>
      <c r="N751">
        <v>0</v>
      </c>
      <c r="O751">
        <v>0</v>
      </c>
      <c r="Q751">
        <v>0</v>
      </c>
      <c r="S751">
        <v>5000</v>
      </c>
      <c r="U751">
        <v>0</v>
      </c>
      <c r="V751">
        <v>0</v>
      </c>
      <c r="W751" t="s">
        <v>667</v>
      </c>
    </row>
    <row r="752" spans="1:23">
      <c r="A752" t="s">
        <v>663</v>
      </c>
      <c r="B752" t="s">
        <v>387</v>
      </c>
      <c r="C752">
        <v>46.229166666666664</v>
      </c>
      <c r="D752">
        <v>0</v>
      </c>
      <c r="E752">
        <v>0</v>
      </c>
      <c r="F752">
        <v>0</v>
      </c>
      <c r="G752">
        <v>0</v>
      </c>
      <c r="H752">
        <v>0</v>
      </c>
      <c r="I752" t="s">
        <v>847</v>
      </c>
      <c r="J752">
        <v>2024</v>
      </c>
      <c r="K752">
        <v>39</v>
      </c>
      <c r="L752">
        <v>9</v>
      </c>
      <c r="M752">
        <v>0</v>
      </c>
      <c r="N752">
        <v>0</v>
      </c>
      <c r="O752">
        <v>0</v>
      </c>
      <c r="Q752">
        <v>0</v>
      </c>
      <c r="S752">
        <v>0</v>
      </c>
      <c r="U752">
        <v>0</v>
      </c>
      <c r="V752">
        <v>0</v>
      </c>
      <c r="W752" t="s">
        <v>667</v>
      </c>
    </row>
    <row r="753" spans="1:23">
      <c r="A753" t="s">
        <v>663</v>
      </c>
      <c r="B753" t="s">
        <v>390</v>
      </c>
      <c r="C753">
        <v>65</v>
      </c>
      <c r="D753">
        <v>3120</v>
      </c>
      <c r="E753">
        <v>3989</v>
      </c>
      <c r="F753">
        <v>0</v>
      </c>
      <c r="G753">
        <v>0</v>
      </c>
      <c r="H753">
        <v>0</v>
      </c>
      <c r="I753" t="s">
        <v>664</v>
      </c>
      <c r="J753">
        <v>2024</v>
      </c>
      <c r="K753">
        <v>39</v>
      </c>
      <c r="L753">
        <v>9</v>
      </c>
      <c r="M753">
        <v>48</v>
      </c>
      <c r="N753">
        <v>0</v>
      </c>
      <c r="O753">
        <v>0</v>
      </c>
      <c r="Q753">
        <v>0</v>
      </c>
      <c r="R753">
        <v>869</v>
      </c>
      <c r="S753">
        <v>3989</v>
      </c>
      <c r="U753">
        <v>0</v>
      </c>
      <c r="V753">
        <v>0</v>
      </c>
      <c r="W753" t="s">
        <v>880</v>
      </c>
    </row>
    <row r="754" spans="1:23">
      <c r="A754" t="s">
        <v>663</v>
      </c>
      <c r="B754" t="s">
        <v>486</v>
      </c>
      <c r="C754">
        <v>46.229166666666664</v>
      </c>
      <c r="D754">
        <v>2219</v>
      </c>
      <c r="E754">
        <v>1819</v>
      </c>
      <c r="F754">
        <v>0</v>
      </c>
      <c r="G754">
        <v>0</v>
      </c>
      <c r="H754">
        <v>0</v>
      </c>
      <c r="I754" t="s">
        <v>664</v>
      </c>
      <c r="J754">
        <v>2024</v>
      </c>
      <c r="K754">
        <v>39</v>
      </c>
      <c r="L754">
        <v>9</v>
      </c>
      <c r="M754">
        <v>48</v>
      </c>
      <c r="N754">
        <v>0</v>
      </c>
      <c r="O754">
        <v>0</v>
      </c>
      <c r="Q754">
        <v>0</v>
      </c>
      <c r="S754">
        <v>2219</v>
      </c>
      <c r="T754">
        <v>400</v>
      </c>
      <c r="U754">
        <v>0</v>
      </c>
      <c r="V754">
        <v>0</v>
      </c>
      <c r="W754" t="s">
        <v>879</v>
      </c>
    </row>
    <row r="755" spans="1:23">
      <c r="A755" t="s">
        <v>663</v>
      </c>
      <c r="B755" t="s">
        <v>389</v>
      </c>
      <c r="C755">
        <v>46.229166666666664</v>
      </c>
      <c r="D755">
        <v>2219</v>
      </c>
      <c r="E755">
        <v>2069</v>
      </c>
      <c r="F755">
        <v>0</v>
      </c>
      <c r="G755">
        <v>0</v>
      </c>
      <c r="H755">
        <v>200</v>
      </c>
      <c r="I755" t="s">
        <v>664</v>
      </c>
      <c r="J755">
        <v>2024</v>
      </c>
      <c r="K755">
        <v>39</v>
      </c>
      <c r="L755">
        <v>9</v>
      </c>
      <c r="M755">
        <v>48</v>
      </c>
      <c r="N755">
        <v>0</v>
      </c>
      <c r="O755">
        <v>0</v>
      </c>
      <c r="Q755">
        <v>0</v>
      </c>
      <c r="R755">
        <v>550</v>
      </c>
      <c r="S755">
        <v>2969</v>
      </c>
      <c r="T755">
        <v>900</v>
      </c>
      <c r="U755">
        <v>0</v>
      </c>
      <c r="W755" t="s">
        <v>881</v>
      </c>
    </row>
    <row r="756" spans="1:23">
      <c r="A756" t="s">
        <v>663</v>
      </c>
      <c r="B756" t="s">
        <v>448</v>
      </c>
      <c r="C756">
        <v>22.291666666666668</v>
      </c>
      <c r="D756">
        <v>1070</v>
      </c>
      <c r="E756">
        <v>1070</v>
      </c>
      <c r="F756">
        <v>0</v>
      </c>
      <c r="G756">
        <v>200</v>
      </c>
      <c r="H756">
        <v>0</v>
      </c>
      <c r="I756" t="s">
        <v>664</v>
      </c>
      <c r="J756">
        <v>2024</v>
      </c>
      <c r="K756">
        <v>39</v>
      </c>
      <c r="L756">
        <v>9</v>
      </c>
      <c r="M756">
        <v>48</v>
      </c>
      <c r="N756">
        <v>0</v>
      </c>
      <c r="O756">
        <v>0</v>
      </c>
      <c r="Q756">
        <v>0</v>
      </c>
      <c r="S756">
        <v>1270</v>
      </c>
      <c r="U756">
        <v>0</v>
      </c>
      <c r="V756">
        <v>0</v>
      </c>
      <c r="W756" t="s">
        <v>667</v>
      </c>
    </row>
    <row r="757" spans="1:23">
      <c r="A757" t="s">
        <v>393</v>
      </c>
      <c r="B757" t="s">
        <v>466</v>
      </c>
      <c r="C757">
        <v>68.75</v>
      </c>
      <c r="D757">
        <v>3300</v>
      </c>
      <c r="E757">
        <v>3300</v>
      </c>
      <c r="F757">
        <v>0</v>
      </c>
      <c r="G757">
        <v>0</v>
      </c>
      <c r="H757">
        <v>0</v>
      </c>
      <c r="I757" t="s">
        <v>664</v>
      </c>
      <c r="J757">
        <v>2024</v>
      </c>
      <c r="K757">
        <v>39</v>
      </c>
      <c r="L757">
        <v>9</v>
      </c>
      <c r="M757">
        <v>48</v>
      </c>
      <c r="N757">
        <v>0</v>
      </c>
      <c r="O757">
        <v>0</v>
      </c>
      <c r="Q757">
        <v>0</v>
      </c>
      <c r="S757">
        <v>3300</v>
      </c>
      <c r="U757">
        <v>0</v>
      </c>
      <c r="V757">
        <v>0</v>
      </c>
      <c r="W757" t="s">
        <v>667</v>
      </c>
    </row>
    <row r="758" spans="1:23">
      <c r="A758" t="s">
        <v>344</v>
      </c>
      <c r="B758" t="s">
        <v>388</v>
      </c>
      <c r="C758">
        <v>104.16666666666667</v>
      </c>
      <c r="D758">
        <v>5000</v>
      </c>
      <c r="E758">
        <v>5000</v>
      </c>
      <c r="F758">
        <v>0</v>
      </c>
      <c r="G758">
        <v>0</v>
      </c>
      <c r="H758">
        <v>0</v>
      </c>
      <c r="I758" t="s">
        <v>664</v>
      </c>
      <c r="J758">
        <v>2024</v>
      </c>
      <c r="K758">
        <v>39</v>
      </c>
      <c r="L758">
        <v>9</v>
      </c>
      <c r="M758">
        <v>48</v>
      </c>
      <c r="N758">
        <v>0</v>
      </c>
      <c r="O758">
        <v>0</v>
      </c>
      <c r="Q758">
        <v>0</v>
      </c>
      <c r="S758">
        <v>5000</v>
      </c>
      <c r="U758">
        <v>0</v>
      </c>
      <c r="V758">
        <v>0</v>
      </c>
      <c r="W758" t="s">
        <v>667</v>
      </c>
    </row>
    <row r="759" spans="1:23">
      <c r="A759" t="s">
        <v>663</v>
      </c>
      <c r="B759" t="s">
        <v>687</v>
      </c>
      <c r="I759" t="s">
        <v>847</v>
      </c>
      <c r="J759">
        <v>2024</v>
      </c>
      <c r="K759">
        <v>40</v>
      </c>
      <c r="L759">
        <v>9</v>
      </c>
      <c r="M759">
        <v>0</v>
      </c>
      <c r="N759">
        <v>0</v>
      </c>
      <c r="O759">
        <v>0</v>
      </c>
      <c r="W759" t="s">
        <v>667</v>
      </c>
    </row>
    <row r="760" spans="1:23">
      <c r="A760" t="s">
        <v>663</v>
      </c>
      <c r="B760" t="s">
        <v>390</v>
      </c>
      <c r="C760">
        <v>65</v>
      </c>
      <c r="D760">
        <v>3120</v>
      </c>
      <c r="E760">
        <v>5667.1428571428569</v>
      </c>
      <c r="F760">
        <v>390</v>
      </c>
      <c r="G760">
        <v>150</v>
      </c>
      <c r="H760">
        <v>0</v>
      </c>
      <c r="I760" t="s">
        <v>664</v>
      </c>
      <c r="J760">
        <v>2024</v>
      </c>
      <c r="K760">
        <v>40</v>
      </c>
      <c r="L760">
        <v>9</v>
      </c>
      <c r="M760">
        <v>48</v>
      </c>
      <c r="N760">
        <v>6</v>
      </c>
      <c r="O760">
        <v>1</v>
      </c>
      <c r="Q760">
        <v>1337.1428571428571</v>
      </c>
      <c r="R760">
        <v>820</v>
      </c>
      <c r="S760">
        <v>5817.1428571428569</v>
      </c>
      <c r="U760">
        <v>0</v>
      </c>
      <c r="V760">
        <v>0</v>
      </c>
      <c r="W760" t="s">
        <v>882</v>
      </c>
    </row>
    <row r="761" spans="1:23">
      <c r="A761" t="s">
        <v>663</v>
      </c>
      <c r="B761" t="s">
        <v>486</v>
      </c>
      <c r="C761">
        <v>46.229166666666664</v>
      </c>
      <c r="D761">
        <v>2219</v>
      </c>
      <c r="E761">
        <v>1705.2291666666663</v>
      </c>
      <c r="F761">
        <v>46.229166666666664</v>
      </c>
      <c r="G761">
        <v>0</v>
      </c>
      <c r="H761">
        <v>0</v>
      </c>
      <c r="I761" t="s">
        <v>664</v>
      </c>
      <c r="J761">
        <v>2024</v>
      </c>
      <c r="K761">
        <v>40</v>
      </c>
      <c r="L761">
        <v>9</v>
      </c>
      <c r="M761">
        <v>48</v>
      </c>
      <c r="N761">
        <v>1</v>
      </c>
      <c r="O761">
        <v>0</v>
      </c>
      <c r="Q761">
        <v>0</v>
      </c>
      <c r="R761">
        <v>240</v>
      </c>
      <c r="S761">
        <v>2505.2291666666665</v>
      </c>
      <c r="T761">
        <v>800</v>
      </c>
      <c r="U761">
        <v>0</v>
      </c>
      <c r="V761">
        <v>0</v>
      </c>
      <c r="W761" t="s">
        <v>883</v>
      </c>
    </row>
    <row r="762" spans="1:23">
      <c r="A762" t="s">
        <v>663</v>
      </c>
      <c r="B762" t="s">
        <v>389</v>
      </c>
      <c r="C762">
        <v>46.229166666666664</v>
      </c>
      <c r="D762">
        <v>2219</v>
      </c>
      <c r="E762">
        <v>3023</v>
      </c>
      <c r="F762">
        <v>0</v>
      </c>
      <c r="G762">
        <v>0</v>
      </c>
      <c r="H762">
        <v>200</v>
      </c>
      <c r="I762" t="s">
        <v>664</v>
      </c>
      <c r="J762">
        <v>2024</v>
      </c>
      <c r="K762">
        <v>40</v>
      </c>
      <c r="L762">
        <v>9</v>
      </c>
      <c r="M762">
        <v>48</v>
      </c>
      <c r="N762">
        <v>0</v>
      </c>
      <c r="O762">
        <v>0</v>
      </c>
      <c r="Q762">
        <v>0</v>
      </c>
      <c r="R762">
        <v>604</v>
      </c>
      <c r="S762">
        <v>3023</v>
      </c>
      <c r="U762">
        <v>0</v>
      </c>
      <c r="W762" t="s">
        <v>884</v>
      </c>
    </row>
    <row r="763" spans="1:23">
      <c r="A763" t="s">
        <v>663</v>
      </c>
      <c r="B763" t="s">
        <v>448</v>
      </c>
      <c r="C763">
        <v>22.291666666666668</v>
      </c>
      <c r="D763">
        <v>1070</v>
      </c>
      <c r="E763">
        <v>1070</v>
      </c>
      <c r="F763">
        <v>0</v>
      </c>
      <c r="G763">
        <v>200</v>
      </c>
      <c r="H763">
        <v>0</v>
      </c>
      <c r="I763" t="s">
        <v>664</v>
      </c>
      <c r="J763">
        <v>2024</v>
      </c>
      <c r="K763">
        <v>40</v>
      </c>
      <c r="L763">
        <v>9</v>
      </c>
      <c r="M763">
        <v>48</v>
      </c>
      <c r="N763">
        <v>0</v>
      </c>
      <c r="O763">
        <v>0</v>
      </c>
      <c r="Q763">
        <v>0</v>
      </c>
      <c r="S763">
        <v>1270</v>
      </c>
      <c r="U763">
        <v>0</v>
      </c>
      <c r="V763">
        <v>0</v>
      </c>
      <c r="W763" t="s">
        <v>667</v>
      </c>
    </row>
    <row r="764" spans="1:23">
      <c r="A764" t="s">
        <v>393</v>
      </c>
      <c r="B764" t="s">
        <v>466</v>
      </c>
      <c r="C764">
        <v>68.75</v>
      </c>
      <c r="D764">
        <v>3300</v>
      </c>
      <c r="E764">
        <v>3300</v>
      </c>
      <c r="F764">
        <v>0</v>
      </c>
      <c r="G764">
        <v>0</v>
      </c>
      <c r="H764">
        <v>0</v>
      </c>
      <c r="I764" t="s">
        <v>664</v>
      </c>
      <c r="J764">
        <v>2024</v>
      </c>
      <c r="K764">
        <v>40</v>
      </c>
      <c r="L764">
        <v>9</v>
      </c>
      <c r="M764">
        <v>48</v>
      </c>
      <c r="N764">
        <v>0</v>
      </c>
      <c r="O764">
        <v>0</v>
      </c>
      <c r="Q764">
        <v>0</v>
      </c>
      <c r="S764">
        <v>3300</v>
      </c>
      <c r="U764">
        <v>0</v>
      </c>
      <c r="V764">
        <v>0</v>
      </c>
      <c r="W764" t="s">
        <v>667</v>
      </c>
    </row>
    <row r="765" spans="1:23">
      <c r="A765" t="s">
        <v>344</v>
      </c>
      <c r="B765" t="s">
        <v>388</v>
      </c>
      <c r="C765">
        <v>104.16666666666667</v>
      </c>
      <c r="D765">
        <v>5000</v>
      </c>
      <c r="E765">
        <v>5000</v>
      </c>
      <c r="F765">
        <v>0</v>
      </c>
      <c r="G765">
        <v>0</v>
      </c>
      <c r="H765">
        <v>0</v>
      </c>
      <c r="I765" t="s">
        <v>664</v>
      </c>
      <c r="J765">
        <v>2024</v>
      </c>
      <c r="K765">
        <v>40</v>
      </c>
      <c r="L765">
        <v>9</v>
      </c>
      <c r="M765">
        <v>48</v>
      </c>
      <c r="N765">
        <v>0</v>
      </c>
      <c r="O765">
        <v>0</v>
      </c>
      <c r="Q765">
        <v>0</v>
      </c>
      <c r="S765">
        <v>5000</v>
      </c>
      <c r="U765">
        <v>0</v>
      </c>
      <c r="V765">
        <v>0</v>
      </c>
      <c r="W765" t="s">
        <v>667</v>
      </c>
    </row>
    <row r="766" spans="1:23">
      <c r="A766" t="s">
        <v>663</v>
      </c>
      <c r="B766" t="s">
        <v>390</v>
      </c>
      <c r="C766">
        <v>65</v>
      </c>
      <c r="D766">
        <v>3120</v>
      </c>
      <c r="E766">
        <v>5500</v>
      </c>
      <c r="F766">
        <v>130</v>
      </c>
      <c r="G766">
        <v>0</v>
      </c>
      <c r="H766">
        <v>0</v>
      </c>
      <c r="I766" t="s">
        <v>664</v>
      </c>
      <c r="J766">
        <v>2024</v>
      </c>
      <c r="K766">
        <v>41</v>
      </c>
      <c r="L766">
        <v>10</v>
      </c>
      <c r="M766">
        <v>48</v>
      </c>
      <c r="N766">
        <v>2</v>
      </c>
      <c r="O766">
        <v>0</v>
      </c>
      <c r="Q766">
        <v>0</v>
      </c>
      <c r="R766">
        <v>2250</v>
      </c>
      <c r="S766">
        <v>5500</v>
      </c>
      <c r="U766">
        <v>0</v>
      </c>
      <c r="V766">
        <v>0</v>
      </c>
      <c r="W766" t="s">
        <v>885</v>
      </c>
    </row>
    <row r="767" spans="1:23">
      <c r="A767" t="s">
        <v>663</v>
      </c>
      <c r="B767" t="s">
        <v>486</v>
      </c>
      <c r="C767">
        <v>46.229166666666664</v>
      </c>
      <c r="D767">
        <v>2219</v>
      </c>
      <c r="E767">
        <v>1595.2291666666663</v>
      </c>
      <c r="F767">
        <v>46.229166666666664</v>
      </c>
      <c r="G767">
        <v>0</v>
      </c>
      <c r="H767">
        <v>0</v>
      </c>
      <c r="I767" t="s">
        <v>664</v>
      </c>
      <c r="J767">
        <v>2024</v>
      </c>
      <c r="K767">
        <v>41</v>
      </c>
      <c r="L767">
        <v>10</v>
      </c>
      <c r="M767">
        <v>48</v>
      </c>
      <c r="N767">
        <v>1</v>
      </c>
      <c r="O767">
        <v>0</v>
      </c>
      <c r="Q767">
        <v>0</v>
      </c>
      <c r="R767">
        <v>30</v>
      </c>
      <c r="S767">
        <v>2295.2291666666665</v>
      </c>
      <c r="T767">
        <v>700</v>
      </c>
      <c r="U767">
        <v>0</v>
      </c>
      <c r="V767">
        <v>0</v>
      </c>
      <c r="W767" t="s">
        <v>886</v>
      </c>
    </row>
    <row r="768" spans="1:23">
      <c r="A768" t="s">
        <v>663</v>
      </c>
      <c r="B768" t="s">
        <v>389</v>
      </c>
      <c r="C768">
        <v>46.229166666666664</v>
      </c>
      <c r="D768">
        <v>2219</v>
      </c>
      <c r="E768">
        <v>2569</v>
      </c>
      <c r="F768">
        <v>0</v>
      </c>
      <c r="G768">
        <v>0</v>
      </c>
      <c r="H768">
        <v>200</v>
      </c>
      <c r="I768" t="s">
        <v>664</v>
      </c>
      <c r="J768">
        <v>2024</v>
      </c>
      <c r="K768">
        <v>41</v>
      </c>
      <c r="L768">
        <v>10</v>
      </c>
      <c r="M768">
        <v>48</v>
      </c>
      <c r="N768">
        <v>0</v>
      </c>
      <c r="O768">
        <v>0</v>
      </c>
      <c r="Q768">
        <v>0</v>
      </c>
      <c r="R768">
        <v>150</v>
      </c>
      <c r="S768">
        <v>2569</v>
      </c>
      <c r="U768">
        <v>0</v>
      </c>
      <c r="W768" t="s">
        <v>887</v>
      </c>
    </row>
    <row r="769" spans="1:23">
      <c r="A769" t="s">
        <v>663</v>
      </c>
      <c r="B769" t="s">
        <v>448</v>
      </c>
      <c r="C769">
        <v>22.291666666666668</v>
      </c>
      <c r="D769">
        <v>1070</v>
      </c>
      <c r="E769">
        <v>1070</v>
      </c>
      <c r="F769">
        <v>0</v>
      </c>
      <c r="G769">
        <v>200</v>
      </c>
      <c r="H769">
        <v>0</v>
      </c>
      <c r="I769" t="s">
        <v>664</v>
      </c>
      <c r="J769">
        <v>2024</v>
      </c>
      <c r="K769">
        <v>41</v>
      </c>
      <c r="L769">
        <v>10</v>
      </c>
      <c r="M769">
        <v>48</v>
      </c>
      <c r="N769">
        <v>0</v>
      </c>
      <c r="O769">
        <v>0</v>
      </c>
      <c r="Q769">
        <v>0</v>
      </c>
      <c r="S769">
        <v>1270</v>
      </c>
      <c r="U769">
        <v>0</v>
      </c>
      <c r="V769">
        <v>0</v>
      </c>
      <c r="W769" t="s">
        <v>667</v>
      </c>
    </row>
    <row r="770" spans="1:23">
      <c r="A770" t="s">
        <v>393</v>
      </c>
      <c r="B770" t="s">
        <v>466</v>
      </c>
      <c r="C770">
        <v>68.75</v>
      </c>
      <c r="D770">
        <v>3300</v>
      </c>
      <c r="E770">
        <v>3300</v>
      </c>
      <c r="F770">
        <v>0</v>
      </c>
      <c r="G770">
        <v>0</v>
      </c>
      <c r="H770">
        <v>0</v>
      </c>
      <c r="I770" t="s">
        <v>664</v>
      </c>
      <c r="J770">
        <v>2024</v>
      </c>
      <c r="K770">
        <v>41</v>
      </c>
      <c r="L770">
        <v>10</v>
      </c>
      <c r="M770">
        <v>48</v>
      </c>
      <c r="N770">
        <v>0</v>
      </c>
      <c r="O770">
        <v>0</v>
      </c>
      <c r="Q770">
        <v>0</v>
      </c>
      <c r="S770">
        <v>3300</v>
      </c>
      <c r="U770">
        <v>0</v>
      </c>
      <c r="V770">
        <v>0</v>
      </c>
      <c r="W770" t="s">
        <v>667</v>
      </c>
    </row>
    <row r="771" spans="1:23">
      <c r="A771" t="s">
        <v>344</v>
      </c>
      <c r="B771" t="s">
        <v>388</v>
      </c>
      <c r="C771">
        <v>104.16666666666667</v>
      </c>
      <c r="D771">
        <v>5000</v>
      </c>
      <c r="E771">
        <v>5000</v>
      </c>
      <c r="F771">
        <v>0</v>
      </c>
      <c r="G771">
        <v>0</v>
      </c>
      <c r="H771">
        <v>0</v>
      </c>
      <c r="I771" t="s">
        <v>664</v>
      </c>
      <c r="J771">
        <v>2024</v>
      </c>
      <c r="K771">
        <v>41</v>
      </c>
      <c r="L771">
        <v>10</v>
      </c>
      <c r="M771">
        <v>48</v>
      </c>
      <c r="N771">
        <v>0</v>
      </c>
      <c r="O771">
        <v>0</v>
      </c>
      <c r="Q771">
        <v>0</v>
      </c>
      <c r="S771">
        <v>5000</v>
      </c>
      <c r="U771">
        <v>0</v>
      </c>
      <c r="V771">
        <v>0</v>
      </c>
      <c r="W771" t="s">
        <v>667</v>
      </c>
    </row>
    <row r="772" spans="1:23">
      <c r="A772" t="s">
        <v>663</v>
      </c>
      <c r="B772" t="s">
        <v>390</v>
      </c>
      <c r="C772">
        <v>65</v>
      </c>
      <c r="D772">
        <v>3120</v>
      </c>
      <c r="E772">
        <v>3630</v>
      </c>
      <c r="F772">
        <v>260</v>
      </c>
      <c r="G772">
        <v>0</v>
      </c>
      <c r="H772">
        <v>0</v>
      </c>
      <c r="I772" t="s">
        <v>664</v>
      </c>
      <c r="J772">
        <v>2024</v>
      </c>
      <c r="K772">
        <v>42</v>
      </c>
      <c r="L772">
        <v>10</v>
      </c>
      <c r="M772">
        <v>48</v>
      </c>
      <c r="N772">
        <v>4</v>
      </c>
      <c r="O772">
        <v>0</v>
      </c>
      <c r="Q772">
        <v>0</v>
      </c>
      <c r="R772">
        <v>250</v>
      </c>
      <c r="S772">
        <v>3630</v>
      </c>
      <c r="U772">
        <v>0</v>
      </c>
      <c r="V772">
        <v>0</v>
      </c>
      <c r="W772" t="s">
        <v>667</v>
      </c>
    </row>
    <row r="773" spans="1:23">
      <c r="A773" t="s">
        <v>663</v>
      </c>
      <c r="B773" t="s">
        <v>486</v>
      </c>
      <c r="C773">
        <v>46.229166666666664</v>
      </c>
      <c r="D773">
        <v>2219</v>
      </c>
      <c r="E773">
        <v>1888.34375</v>
      </c>
      <c r="F773">
        <v>69.34375</v>
      </c>
      <c r="G773">
        <v>0</v>
      </c>
      <c r="H773">
        <v>0</v>
      </c>
      <c r="I773" t="s">
        <v>664</v>
      </c>
      <c r="J773">
        <v>2024</v>
      </c>
      <c r="K773">
        <v>42</v>
      </c>
      <c r="L773">
        <v>10</v>
      </c>
      <c r="M773">
        <v>48</v>
      </c>
      <c r="N773">
        <v>1.5</v>
      </c>
      <c r="O773">
        <v>0</v>
      </c>
      <c r="Q773">
        <v>0</v>
      </c>
      <c r="S773">
        <v>2288.34375</v>
      </c>
      <c r="T773">
        <v>400</v>
      </c>
      <c r="U773">
        <v>0</v>
      </c>
      <c r="V773">
        <v>0</v>
      </c>
      <c r="W773" t="s">
        <v>667</v>
      </c>
    </row>
    <row r="774" spans="1:23">
      <c r="A774" t="s">
        <v>663</v>
      </c>
      <c r="B774" t="s">
        <v>389</v>
      </c>
      <c r="C774">
        <v>46.229166666666664</v>
      </c>
      <c r="D774">
        <v>2219</v>
      </c>
      <c r="E774">
        <v>2699</v>
      </c>
      <c r="F774">
        <v>0</v>
      </c>
      <c r="G774">
        <v>0</v>
      </c>
      <c r="H774">
        <v>200</v>
      </c>
      <c r="I774" t="s">
        <v>664</v>
      </c>
      <c r="J774">
        <v>2024</v>
      </c>
      <c r="K774">
        <v>42</v>
      </c>
      <c r="L774">
        <v>10</v>
      </c>
      <c r="M774">
        <v>48</v>
      </c>
      <c r="N774">
        <v>0</v>
      </c>
      <c r="O774">
        <v>0</v>
      </c>
      <c r="Q774">
        <v>0</v>
      </c>
      <c r="R774">
        <v>1180</v>
      </c>
      <c r="S774">
        <v>3599</v>
      </c>
      <c r="T774">
        <v>900</v>
      </c>
      <c r="U774">
        <v>0</v>
      </c>
      <c r="W774" t="s">
        <v>888</v>
      </c>
    </row>
    <row r="775" spans="1:23">
      <c r="A775" t="s">
        <v>663</v>
      </c>
      <c r="B775" t="s">
        <v>448</v>
      </c>
      <c r="C775">
        <v>22.291666666666668</v>
      </c>
      <c r="D775">
        <v>1070</v>
      </c>
      <c r="E775">
        <v>1070</v>
      </c>
      <c r="F775">
        <v>0</v>
      </c>
      <c r="G775">
        <v>200</v>
      </c>
      <c r="H775">
        <v>0</v>
      </c>
      <c r="I775" t="s">
        <v>664</v>
      </c>
      <c r="J775">
        <v>2024</v>
      </c>
      <c r="K775">
        <v>42</v>
      </c>
      <c r="L775">
        <v>10</v>
      </c>
      <c r="M775">
        <v>48</v>
      </c>
      <c r="N775">
        <v>0</v>
      </c>
      <c r="O775">
        <v>0</v>
      </c>
      <c r="Q775">
        <v>0</v>
      </c>
      <c r="S775">
        <v>1270</v>
      </c>
      <c r="U775">
        <v>0</v>
      </c>
      <c r="V775">
        <v>0</v>
      </c>
      <c r="W775" t="s">
        <v>667</v>
      </c>
    </row>
    <row r="776" spans="1:23">
      <c r="A776" t="s">
        <v>393</v>
      </c>
      <c r="B776" t="s">
        <v>466</v>
      </c>
      <c r="C776">
        <v>68.75</v>
      </c>
      <c r="D776">
        <v>3300</v>
      </c>
      <c r="E776">
        <v>3300</v>
      </c>
      <c r="F776">
        <v>0</v>
      </c>
      <c r="G776">
        <v>0</v>
      </c>
      <c r="H776">
        <v>0</v>
      </c>
      <c r="I776" t="s">
        <v>664</v>
      </c>
      <c r="J776">
        <v>2024</v>
      </c>
      <c r="K776">
        <v>42</v>
      </c>
      <c r="L776">
        <v>10</v>
      </c>
      <c r="M776">
        <v>48</v>
      </c>
      <c r="N776">
        <v>0</v>
      </c>
      <c r="O776">
        <v>0</v>
      </c>
      <c r="Q776">
        <v>0</v>
      </c>
      <c r="S776">
        <v>3300</v>
      </c>
      <c r="U776">
        <v>0</v>
      </c>
      <c r="V776">
        <v>0</v>
      </c>
      <c r="W776" t="s">
        <v>667</v>
      </c>
    </row>
    <row r="777" spans="1:23">
      <c r="A777" t="s">
        <v>344</v>
      </c>
      <c r="B777" t="s">
        <v>388</v>
      </c>
      <c r="C777">
        <v>104.16666666666667</v>
      </c>
      <c r="D777">
        <v>5000</v>
      </c>
      <c r="E777">
        <v>5000</v>
      </c>
      <c r="F777">
        <v>0</v>
      </c>
      <c r="G777">
        <v>0</v>
      </c>
      <c r="H777">
        <v>0</v>
      </c>
      <c r="I777" t="s">
        <v>664</v>
      </c>
      <c r="J777">
        <v>2024</v>
      </c>
      <c r="K777">
        <v>42</v>
      </c>
      <c r="L777">
        <v>10</v>
      </c>
      <c r="M777">
        <v>48</v>
      </c>
      <c r="N777">
        <v>0</v>
      </c>
      <c r="O777">
        <v>0</v>
      </c>
      <c r="Q777">
        <v>0</v>
      </c>
      <c r="S777">
        <v>5000</v>
      </c>
      <c r="U777">
        <v>0</v>
      </c>
      <c r="V777">
        <v>0</v>
      </c>
      <c r="W777" t="s">
        <v>667</v>
      </c>
    </row>
    <row r="778" spans="1:23">
      <c r="A778" t="s">
        <v>663</v>
      </c>
      <c r="B778" t="s">
        <v>390</v>
      </c>
      <c r="C778">
        <v>65</v>
      </c>
      <c r="D778">
        <v>3120</v>
      </c>
      <c r="E778">
        <v>3530</v>
      </c>
      <c r="F778">
        <v>130</v>
      </c>
      <c r="G778">
        <v>0</v>
      </c>
      <c r="H778">
        <v>0</v>
      </c>
      <c r="I778" t="s">
        <v>664</v>
      </c>
      <c r="J778">
        <v>2024</v>
      </c>
      <c r="K778">
        <v>43</v>
      </c>
      <c r="L778">
        <v>10</v>
      </c>
      <c r="M778">
        <v>48</v>
      </c>
      <c r="N778">
        <v>2</v>
      </c>
      <c r="O778">
        <v>0</v>
      </c>
      <c r="Q778">
        <v>0</v>
      </c>
      <c r="R778">
        <v>280</v>
      </c>
      <c r="S778">
        <v>3530</v>
      </c>
      <c r="U778">
        <v>0</v>
      </c>
      <c r="V778">
        <v>0</v>
      </c>
      <c r="W778" t="s">
        <v>889</v>
      </c>
    </row>
    <row r="779" spans="1:23">
      <c r="A779" t="s">
        <v>663</v>
      </c>
      <c r="B779" t="s">
        <v>486</v>
      </c>
      <c r="C779">
        <v>46.229166666666664</v>
      </c>
      <c r="D779">
        <v>2219</v>
      </c>
      <c r="E779">
        <v>1519</v>
      </c>
      <c r="F779">
        <v>0</v>
      </c>
      <c r="G779">
        <v>0</v>
      </c>
      <c r="H779">
        <v>0</v>
      </c>
      <c r="I779" t="s">
        <v>664</v>
      </c>
      <c r="J779">
        <v>2024</v>
      </c>
      <c r="K779">
        <v>43</v>
      </c>
      <c r="L779">
        <v>10</v>
      </c>
      <c r="M779">
        <v>48</v>
      </c>
      <c r="N779">
        <v>0</v>
      </c>
      <c r="O779">
        <v>0</v>
      </c>
      <c r="Q779">
        <v>0</v>
      </c>
      <c r="R779">
        <v>900</v>
      </c>
      <c r="S779">
        <v>3119</v>
      </c>
      <c r="T779">
        <v>1600</v>
      </c>
      <c r="U779">
        <v>0</v>
      </c>
      <c r="V779">
        <v>0</v>
      </c>
      <c r="W779" t="s">
        <v>890</v>
      </c>
    </row>
    <row r="780" spans="1:23">
      <c r="A780" t="s">
        <v>663</v>
      </c>
      <c r="B780" t="s">
        <v>389</v>
      </c>
      <c r="C780">
        <v>46.229166666666664</v>
      </c>
      <c r="D780">
        <v>2219</v>
      </c>
      <c r="E780">
        <v>2469</v>
      </c>
      <c r="F780">
        <v>0</v>
      </c>
      <c r="G780">
        <v>0</v>
      </c>
      <c r="H780">
        <v>200</v>
      </c>
      <c r="I780" t="s">
        <v>664</v>
      </c>
      <c r="J780">
        <v>2024</v>
      </c>
      <c r="K780">
        <v>43</v>
      </c>
      <c r="L780">
        <v>10</v>
      </c>
      <c r="M780">
        <v>48</v>
      </c>
      <c r="N780">
        <v>0</v>
      </c>
      <c r="O780">
        <v>0</v>
      </c>
      <c r="Q780">
        <v>0</v>
      </c>
      <c r="R780">
        <v>150</v>
      </c>
      <c r="S780">
        <v>2569</v>
      </c>
      <c r="T780">
        <v>100</v>
      </c>
      <c r="U780">
        <v>0</v>
      </c>
      <c r="W780" t="s">
        <v>667</v>
      </c>
    </row>
    <row r="781" spans="1:23">
      <c r="A781" t="s">
        <v>663</v>
      </c>
      <c r="B781" t="s">
        <v>389</v>
      </c>
      <c r="C781">
        <v>46.229166666666664</v>
      </c>
      <c r="D781">
        <v>0</v>
      </c>
      <c r="E781">
        <v>0</v>
      </c>
      <c r="F781">
        <v>0</v>
      </c>
      <c r="G781">
        <v>0</v>
      </c>
      <c r="H781">
        <v>0</v>
      </c>
      <c r="I781" t="s">
        <v>669</v>
      </c>
      <c r="J781">
        <v>2024</v>
      </c>
      <c r="K781">
        <v>43</v>
      </c>
      <c r="L781">
        <v>10</v>
      </c>
      <c r="M781">
        <v>0</v>
      </c>
      <c r="N781">
        <v>0</v>
      </c>
      <c r="O781">
        <v>0</v>
      </c>
      <c r="Q781">
        <v>0</v>
      </c>
      <c r="S781">
        <v>0</v>
      </c>
      <c r="U781">
        <v>0</v>
      </c>
      <c r="W781" t="s">
        <v>841</v>
      </c>
    </row>
    <row r="782" spans="1:23">
      <c r="A782" t="s">
        <v>663</v>
      </c>
      <c r="B782" t="s">
        <v>544</v>
      </c>
      <c r="C782">
        <v>36.458333333333336</v>
      </c>
      <c r="D782">
        <v>291.66666666666669</v>
      </c>
      <c r="E782">
        <v>291.66666666666669</v>
      </c>
      <c r="F782">
        <v>0</v>
      </c>
      <c r="G782">
        <v>0</v>
      </c>
      <c r="H782">
        <v>0</v>
      </c>
      <c r="I782" t="s">
        <v>664</v>
      </c>
      <c r="J782">
        <v>2024</v>
      </c>
      <c r="K782">
        <v>43</v>
      </c>
      <c r="L782">
        <v>10</v>
      </c>
      <c r="M782">
        <v>8</v>
      </c>
      <c r="N782">
        <v>0</v>
      </c>
      <c r="O782">
        <v>0</v>
      </c>
      <c r="Q782">
        <v>0</v>
      </c>
      <c r="S782">
        <v>291.66666666666669</v>
      </c>
      <c r="U782">
        <v>0</v>
      </c>
      <c r="V782">
        <v>0</v>
      </c>
      <c r="W782" t="s">
        <v>667</v>
      </c>
    </row>
    <row r="783" spans="1:23">
      <c r="A783" t="s">
        <v>663</v>
      </c>
      <c r="B783" t="s">
        <v>547</v>
      </c>
      <c r="C783">
        <v>36.458333333333336</v>
      </c>
      <c r="D783">
        <v>291.66666666666669</v>
      </c>
      <c r="E783">
        <v>291.66666666666669</v>
      </c>
      <c r="F783">
        <v>0</v>
      </c>
      <c r="G783">
        <v>0</v>
      </c>
      <c r="H783">
        <v>0</v>
      </c>
      <c r="I783" t="s">
        <v>664</v>
      </c>
      <c r="J783">
        <v>2024</v>
      </c>
      <c r="K783">
        <v>43</v>
      </c>
      <c r="L783">
        <v>10</v>
      </c>
      <c r="M783">
        <v>8</v>
      </c>
      <c r="N783">
        <v>0</v>
      </c>
      <c r="O783">
        <v>0</v>
      </c>
      <c r="Q783">
        <v>0</v>
      </c>
      <c r="S783">
        <v>291.66666666666669</v>
      </c>
      <c r="U783">
        <v>0</v>
      </c>
      <c r="V783">
        <v>0</v>
      </c>
      <c r="W783" t="s">
        <v>667</v>
      </c>
    </row>
    <row r="784" spans="1:23">
      <c r="A784" t="s">
        <v>663</v>
      </c>
      <c r="B784" t="s">
        <v>448</v>
      </c>
      <c r="C784">
        <v>22.291666666666668</v>
      </c>
      <c r="D784">
        <v>1070</v>
      </c>
      <c r="E784">
        <v>870</v>
      </c>
      <c r="F784">
        <v>0</v>
      </c>
      <c r="G784">
        <v>200</v>
      </c>
      <c r="H784">
        <v>0</v>
      </c>
      <c r="I784" t="s">
        <v>664</v>
      </c>
      <c r="J784">
        <v>2024</v>
      </c>
      <c r="K784">
        <v>43</v>
      </c>
      <c r="L784">
        <v>10</v>
      </c>
      <c r="M784">
        <v>48</v>
      </c>
      <c r="N784">
        <v>0</v>
      </c>
      <c r="O784">
        <v>0</v>
      </c>
      <c r="Q784">
        <v>0</v>
      </c>
      <c r="S784">
        <v>1270</v>
      </c>
      <c r="T784">
        <v>200</v>
      </c>
      <c r="U784">
        <v>0</v>
      </c>
      <c r="V784">
        <v>0</v>
      </c>
      <c r="W784" t="s">
        <v>667</v>
      </c>
    </row>
    <row r="785" spans="1:23">
      <c r="A785" t="s">
        <v>393</v>
      </c>
      <c r="B785" t="s">
        <v>466</v>
      </c>
      <c r="C785">
        <v>68.75</v>
      </c>
      <c r="D785">
        <v>3300</v>
      </c>
      <c r="E785">
        <v>3300</v>
      </c>
      <c r="F785">
        <v>0</v>
      </c>
      <c r="G785">
        <v>0</v>
      </c>
      <c r="H785">
        <v>0</v>
      </c>
      <c r="I785" t="s">
        <v>664</v>
      </c>
      <c r="J785">
        <v>2024</v>
      </c>
      <c r="K785">
        <v>43</v>
      </c>
      <c r="L785">
        <v>10</v>
      </c>
      <c r="M785">
        <v>48</v>
      </c>
      <c r="N785">
        <v>0</v>
      </c>
      <c r="O785">
        <v>0</v>
      </c>
      <c r="Q785">
        <v>0</v>
      </c>
      <c r="S785">
        <v>3300</v>
      </c>
      <c r="U785">
        <v>0</v>
      </c>
      <c r="V785">
        <v>0</v>
      </c>
      <c r="W785" t="s">
        <v>667</v>
      </c>
    </row>
    <row r="786" spans="1:23">
      <c r="A786" t="s">
        <v>344</v>
      </c>
      <c r="B786" t="s">
        <v>388</v>
      </c>
      <c r="C786">
        <v>104.16666666666667</v>
      </c>
      <c r="D786">
        <v>5000</v>
      </c>
      <c r="E786">
        <v>5000</v>
      </c>
      <c r="F786">
        <v>0</v>
      </c>
      <c r="G786">
        <v>0</v>
      </c>
      <c r="H786">
        <v>0</v>
      </c>
      <c r="I786" t="s">
        <v>664</v>
      </c>
      <c r="J786">
        <v>2024</v>
      </c>
      <c r="K786">
        <v>43</v>
      </c>
      <c r="L786">
        <v>10</v>
      </c>
      <c r="M786">
        <v>48</v>
      </c>
      <c r="N786">
        <v>0</v>
      </c>
      <c r="O786">
        <v>0</v>
      </c>
      <c r="Q786">
        <v>0</v>
      </c>
      <c r="S786">
        <v>5000</v>
      </c>
      <c r="U786">
        <v>0</v>
      </c>
      <c r="V786">
        <v>0</v>
      </c>
      <c r="W786" t="s">
        <v>667</v>
      </c>
    </row>
    <row r="787" spans="1:23">
      <c r="A787" t="s">
        <v>663</v>
      </c>
      <c r="B787" t="s">
        <v>390</v>
      </c>
      <c r="C787">
        <v>65</v>
      </c>
      <c r="D787">
        <v>3120</v>
      </c>
      <c r="E787">
        <v>4209</v>
      </c>
      <c r="F787">
        <v>130</v>
      </c>
      <c r="G787">
        <v>0</v>
      </c>
      <c r="H787">
        <v>0</v>
      </c>
      <c r="I787" t="s">
        <v>664</v>
      </c>
      <c r="J787">
        <v>2024</v>
      </c>
      <c r="K787">
        <v>44</v>
      </c>
      <c r="L787">
        <v>10</v>
      </c>
      <c r="M787">
        <v>48</v>
      </c>
      <c r="N787">
        <v>2</v>
      </c>
      <c r="O787">
        <v>0</v>
      </c>
      <c r="Q787">
        <v>0</v>
      </c>
      <c r="R787">
        <v>959</v>
      </c>
      <c r="S787">
        <v>4209</v>
      </c>
      <c r="U787">
        <v>0</v>
      </c>
      <c r="V787">
        <v>0</v>
      </c>
      <c r="W787" t="s">
        <v>891</v>
      </c>
    </row>
    <row r="788" spans="1:23">
      <c r="A788" t="s">
        <v>663</v>
      </c>
      <c r="B788" t="s">
        <v>486</v>
      </c>
      <c r="C788">
        <v>46.229166666666664</v>
      </c>
      <c r="D788">
        <v>2219</v>
      </c>
      <c r="E788">
        <v>2019</v>
      </c>
      <c r="F788">
        <v>0</v>
      </c>
      <c r="G788">
        <v>0</v>
      </c>
      <c r="H788">
        <v>0</v>
      </c>
      <c r="I788" t="s">
        <v>664</v>
      </c>
      <c r="J788">
        <v>2024</v>
      </c>
      <c r="K788">
        <v>44</v>
      </c>
      <c r="L788">
        <v>10</v>
      </c>
      <c r="M788">
        <v>48</v>
      </c>
      <c r="N788">
        <v>0</v>
      </c>
      <c r="O788">
        <v>0</v>
      </c>
      <c r="Q788">
        <v>0</v>
      </c>
      <c r="S788">
        <v>2219</v>
      </c>
      <c r="T788">
        <v>200</v>
      </c>
      <c r="U788">
        <v>0</v>
      </c>
      <c r="V788">
        <v>0</v>
      </c>
      <c r="W788" t="s">
        <v>892</v>
      </c>
    </row>
    <row r="789" spans="1:23">
      <c r="A789" t="s">
        <v>663</v>
      </c>
      <c r="B789" t="s">
        <v>389</v>
      </c>
      <c r="C789">
        <v>46.229166666666664</v>
      </c>
      <c r="D789">
        <v>2219</v>
      </c>
      <c r="E789">
        <v>3991</v>
      </c>
      <c r="F789">
        <v>0</v>
      </c>
      <c r="G789">
        <v>150</v>
      </c>
      <c r="H789">
        <v>200</v>
      </c>
      <c r="I789" t="s">
        <v>664</v>
      </c>
      <c r="J789">
        <v>2024</v>
      </c>
      <c r="K789">
        <v>44</v>
      </c>
      <c r="L789">
        <v>10</v>
      </c>
      <c r="M789">
        <v>48</v>
      </c>
      <c r="N789">
        <v>0</v>
      </c>
      <c r="O789">
        <v>0</v>
      </c>
      <c r="Q789">
        <v>0</v>
      </c>
      <c r="R789">
        <v>1572</v>
      </c>
      <c r="S789">
        <v>4141</v>
      </c>
      <c r="U789">
        <v>0</v>
      </c>
      <c r="W789" t="s">
        <v>893</v>
      </c>
    </row>
    <row r="790" spans="1:23">
      <c r="A790" t="s">
        <v>663</v>
      </c>
      <c r="B790" t="s">
        <v>544</v>
      </c>
      <c r="C790">
        <v>36.458333333333336</v>
      </c>
      <c r="D790">
        <v>1750</v>
      </c>
      <c r="E790">
        <v>1750</v>
      </c>
      <c r="F790">
        <v>0</v>
      </c>
      <c r="G790">
        <v>0</v>
      </c>
      <c r="H790">
        <v>0</v>
      </c>
      <c r="I790" t="s">
        <v>664</v>
      </c>
      <c r="J790">
        <v>2024</v>
      </c>
      <c r="K790">
        <v>44</v>
      </c>
      <c r="L790">
        <v>10</v>
      </c>
      <c r="M790">
        <v>48</v>
      </c>
      <c r="N790">
        <v>0</v>
      </c>
      <c r="O790">
        <v>0</v>
      </c>
      <c r="Q790">
        <v>0</v>
      </c>
      <c r="S790">
        <v>1750</v>
      </c>
      <c r="U790">
        <v>0</v>
      </c>
      <c r="V790">
        <v>0</v>
      </c>
      <c r="W790" t="s">
        <v>667</v>
      </c>
    </row>
    <row r="791" spans="1:23">
      <c r="A791" t="s">
        <v>663</v>
      </c>
      <c r="B791" t="s">
        <v>547</v>
      </c>
      <c r="C791">
        <v>36.458333333333336</v>
      </c>
      <c r="D791">
        <v>1750</v>
      </c>
      <c r="E791">
        <v>1750</v>
      </c>
      <c r="F791">
        <v>0</v>
      </c>
      <c r="G791">
        <v>0</v>
      </c>
      <c r="H791">
        <v>0</v>
      </c>
      <c r="I791" t="s">
        <v>664</v>
      </c>
      <c r="J791">
        <v>2024</v>
      </c>
      <c r="K791">
        <v>44</v>
      </c>
      <c r="L791">
        <v>10</v>
      </c>
      <c r="M791">
        <v>48</v>
      </c>
      <c r="N791">
        <v>0</v>
      </c>
      <c r="O791">
        <v>0</v>
      </c>
      <c r="Q791">
        <v>0</v>
      </c>
      <c r="S791">
        <v>1750</v>
      </c>
      <c r="U791">
        <v>0</v>
      </c>
      <c r="V791">
        <v>0</v>
      </c>
      <c r="W791" t="s">
        <v>667</v>
      </c>
    </row>
    <row r="792" spans="1:23">
      <c r="A792" t="s">
        <v>663</v>
      </c>
      <c r="B792" t="s">
        <v>448</v>
      </c>
      <c r="C792">
        <v>22.291666666666668</v>
      </c>
      <c r="D792">
        <v>1070</v>
      </c>
      <c r="E792">
        <v>870</v>
      </c>
      <c r="F792">
        <v>0</v>
      </c>
      <c r="G792">
        <v>200</v>
      </c>
      <c r="H792">
        <v>0</v>
      </c>
      <c r="I792" t="s">
        <v>664</v>
      </c>
      <c r="J792">
        <v>2024</v>
      </c>
      <c r="K792">
        <v>44</v>
      </c>
      <c r="L792">
        <v>10</v>
      </c>
      <c r="M792">
        <v>48</v>
      </c>
      <c r="N792">
        <v>0</v>
      </c>
      <c r="O792">
        <v>0</v>
      </c>
      <c r="Q792">
        <v>0</v>
      </c>
      <c r="S792">
        <v>1270</v>
      </c>
      <c r="T792">
        <v>200</v>
      </c>
      <c r="U792">
        <v>0</v>
      </c>
      <c r="V792">
        <v>0</v>
      </c>
      <c r="W792" t="s">
        <v>667</v>
      </c>
    </row>
    <row r="793" spans="1:23">
      <c r="A793" t="s">
        <v>393</v>
      </c>
      <c r="B793" t="s">
        <v>466</v>
      </c>
      <c r="C793">
        <v>68.75</v>
      </c>
      <c r="D793">
        <v>3300</v>
      </c>
      <c r="E793">
        <v>3300</v>
      </c>
      <c r="F793">
        <v>0</v>
      </c>
      <c r="G793">
        <v>0</v>
      </c>
      <c r="H793">
        <v>0</v>
      </c>
      <c r="I793" t="s">
        <v>664</v>
      </c>
      <c r="J793">
        <v>2024</v>
      </c>
      <c r="K793">
        <v>44</v>
      </c>
      <c r="L793">
        <v>10</v>
      </c>
      <c r="M793">
        <v>48</v>
      </c>
      <c r="N793">
        <v>0</v>
      </c>
      <c r="O793">
        <v>0</v>
      </c>
      <c r="Q793">
        <v>0</v>
      </c>
      <c r="S793">
        <v>3300</v>
      </c>
      <c r="U793">
        <v>0</v>
      </c>
      <c r="V793">
        <v>0</v>
      </c>
      <c r="W793" t="s">
        <v>667</v>
      </c>
    </row>
    <row r="794" spans="1:23">
      <c r="A794" t="s">
        <v>344</v>
      </c>
      <c r="B794" t="s">
        <v>388</v>
      </c>
      <c r="C794">
        <v>104.16666666666667</v>
      </c>
      <c r="D794">
        <v>5000</v>
      </c>
      <c r="E794">
        <v>5000</v>
      </c>
      <c r="F794">
        <v>0</v>
      </c>
      <c r="G794">
        <v>0</v>
      </c>
      <c r="H794">
        <v>0</v>
      </c>
      <c r="I794" t="s">
        <v>664</v>
      </c>
      <c r="J794">
        <v>2024</v>
      </c>
      <c r="K794">
        <v>44</v>
      </c>
      <c r="L794">
        <v>10</v>
      </c>
      <c r="M794">
        <v>48</v>
      </c>
      <c r="N794">
        <v>0</v>
      </c>
      <c r="O794">
        <v>0</v>
      </c>
      <c r="Q794">
        <v>0</v>
      </c>
      <c r="S794">
        <v>5000</v>
      </c>
      <c r="U794">
        <v>0</v>
      </c>
      <c r="V794">
        <v>0</v>
      </c>
      <c r="W794" t="s">
        <v>667</v>
      </c>
    </row>
    <row r="795" spans="1:23">
      <c r="A795" t="s">
        <v>663</v>
      </c>
      <c r="B795" t="s">
        <v>390</v>
      </c>
      <c r="C795">
        <v>65</v>
      </c>
      <c r="D795">
        <v>3120</v>
      </c>
      <c r="E795">
        <v>6870</v>
      </c>
      <c r="F795">
        <v>0</v>
      </c>
      <c r="G795">
        <v>0</v>
      </c>
      <c r="H795">
        <v>0</v>
      </c>
      <c r="I795" t="s">
        <v>664</v>
      </c>
      <c r="J795">
        <v>2024</v>
      </c>
      <c r="K795">
        <v>45</v>
      </c>
      <c r="L795">
        <v>11</v>
      </c>
      <c r="M795">
        <v>48</v>
      </c>
      <c r="N795">
        <v>0</v>
      </c>
      <c r="O795">
        <v>0</v>
      </c>
      <c r="Q795">
        <v>0</v>
      </c>
      <c r="R795">
        <v>3750</v>
      </c>
      <c r="S795">
        <v>6870</v>
      </c>
      <c r="U795">
        <v>0</v>
      </c>
      <c r="V795">
        <v>0</v>
      </c>
      <c r="W795" t="s">
        <v>894</v>
      </c>
    </row>
    <row r="796" spans="1:23">
      <c r="A796" t="s">
        <v>663</v>
      </c>
      <c r="B796" t="s">
        <v>486</v>
      </c>
      <c r="C796">
        <v>46.229166666666664</v>
      </c>
      <c r="D796">
        <v>2219</v>
      </c>
      <c r="E796">
        <v>2219</v>
      </c>
      <c r="F796">
        <v>0</v>
      </c>
      <c r="G796">
        <v>0</v>
      </c>
      <c r="H796">
        <v>0</v>
      </c>
      <c r="I796" t="s">
        <v>664</v>
      </c>
      <c r="J796">
        <v>2024</v>
      </c>
      <c r="K796">
        <v>45</v>
      </c>
      <c r="L796">
        <v>11</v>
      </c>
      <c r="M796">
        <v>48</v>
      </c>
      <c r="N796">
        <v>0</v>
      </c>
      <c r="O796">
        <v>0</v>
      </c>
      <c r="Q796">
        <v>0</v>
      </c>
      <c r="S796">
        <v>2219</v>
      </c>
      <c r="U796">
        <v>0</v>
      </c>
      <c r="V796">
        <v>0</v>
      </c>
      <c r="W796" t="s">
        <v>667</v>
      </c>
    </row>
    <row r="797" spans="1:23">
      <c r="A797" t="s">
        <v>663</v>
      </c>
      <c r="B797" t="s">
        <v>389</v>
      </c>
      <c r="C797">
        <v>46.229166666666664</v>
      </c>
      <c r="D797">
        <v>2219</v>
      </c>
      <c r="E797">
        <v>2569</v>
      </c>
      <c r="F797">
        <v>0</v>
      </c>
      <c r="H797">
        <v>200</v>
      </c>
      <c r="I797" t="s">
        <v>664</v>
      </c>
      <c r="J797">
        <v>2024</v>
      </c>
      <c r="K797">
        <v>45</v>
      </c>
      <c r="L797">
        <v>11</v>
      </c>
      <c r="M797">
        <v>48</v>
      </c>
      <c r="N797">
        <v>0</v>
      </c>
      <c r="O797">
        <v>0</v>
      </c>
      <c r="Q797">
        <v>0</v>
      </c>
      <c r="R797">
        <v>150</v>
      </c>
      <c r="S797">
        <v>2569</v>
      </c>
      <c r="U797">
        <v>0</v>
      </c>
      <c r="W797" t="s">
        <v>895</v>
      </c>
    </row>
    <row r="798" spans="1:23">
      <c r="A798" t="s">
        <v>663</v>
      </c>
      <c r="B798" t="s">
        <v>544</v>
      </c>
      <c r="C798">
        <v>36.458333333333336</v>
      </c>
      <c r="D798">
        <v>1750</v>
      </c>
      <c r="E798">
        <v>1950</v>
      </c>
      <c r="F798">
        <v>0</v>
      </c>
      <c r="G798">
        <v>0</v>
      </c>
      <c r="H798">
        <v>0</v>
      </c>
      <c r="I798" t="s">
        <v>664</v>
      </c>
      <c r="J798">
        <v>2024</v>
      </c>
      <c r="K798">
        <v>45</v>
      </c>
      <c r="L798">
        <v>11</v>
      </c>
      <c r="M798">
        <v>48</v>
      </c>
      <c r="N798">
        <v>0</v>
      </c>
      <c r="O798">
        <v>0</v>
      </c>
      <c r="Q798">
        <v>0</v>
      </c>
      <c r="R798">
        <v>200</v>
      </c>
      <c r="S798">
        <v>1950</v>
      </c>
      <c r="U798">
        <v>0</v>
      </c>
      <c r="V798">
        <v>0</v>
      </c>
      <c r="W798" t="s">
        <v>895</v>
      </c>
    </row>
    <row r="799" spans="1:23">
      <c r="A799" t="s">
        <v>663</v>
      </c>
      <c r="B799" t="s">
        <v>547</v>
      </c>
      <c r="C799">
        <v>36.458333333333336</v>
      </c>
      <c r="D799">
        <v>0</v>
      </c>
      <c r="E799">
        <v>200</v>
      </c>
      <c r="F799">
        <v>0</v>
      </c>
      <c r="G799">
        <v>0</v>
      </c>
      <c r="H799">
        <v>0</v>
      </c>
      <c r="I799" t="s">
        <v>664</v>
      </c>
      <c r="J799">
        <v>2024</v>
      </c>
      <c r="K799">
        <v>45</v>
      </c>
      <c r="L799">
        <v>11</v>
      </c>
      <c r="M799">
        <v>0</v>
      </c>
      <c r="N799">
        <v>0</v>
      </c>
      <c r="O799">
        <v>0</v>
      </c>
      <c r="Q799">
        <v>0</v>
      </c>
      <c r="R799">
        <v>200</v>
      </c>
      <c r="S799">
        <v>200</v>
      </c>
      <c r="U799">
        <v>0</v>
      </c>
      <c r="V799">
        <v>0</v>
      </c>
      <c r="W799" t="s">
        <v>895</v>
      </c>
    </row>
    <row r="800" spans="1:23">
      <c r="A800" t="s">
        <v>663</v>
      </c>
      <c r="B800" t="s">
        <v>547</v>
      </c>
      <c r="C800">
        <v>36.458333333333336</v>
      </c>
      <c r="D800">
        <v>0</v>
      </c>
      <c r="E800">
        <v>0</v>
      </c>
      <c r="F800">
        <v>0</v>
      </c>
      <c r="G800">
        <v>0</v>
      </c>
      <c r="H800">
        <v>0</v>
      </c>
      <c r="I800" t="s">
        <v>847</v>
      </c>
      <c r="J800">
        <v>2024</v>
      </c>
      <c r="K800">
        <v>45</v>
      </c>
      <c r="L800">
        <v>11</v>
      </c>
      <c r="M800">
        <v>0</v>
      </c>
      <c r="N800">
        <v>0</v>
      </c>
      <c r="O800">
        <v>0</v>
      </c>
      <c r="Q800">
        <v>0</v>
      </c>
      <c r="S800">
        <v>0</v>
      </c>
      <c r="U800">
        <v>0</v>
      </c>
      <c r="V800">
        <v>0</v>
      </c>
      <c r="W800" t="s">
        <v>667</v>
      </c>
    </row>
    <row r="801" spans="1:23">
      <c r="A801" t="s">
        <v>663</v>
      </c>
      <c r="B801" t="s">
        <v>551</v>
      </c>
      <c r="C801">
        <v>36.458333333333336</v>
      </c>
      <c r="D801">
        <v>875</v>
      </c>
      <c r="E801">
        <v>875</v>
      </c>
      <c r="F801">
        <v>0</v>
      </c>
      <c r="G801">
        <v>0</v>
      </c>
      <c r="H801">
        <v>0</v>
      </c>
      <c r="I801" t="s">
        <v>664</v>
      </c>
      <c r="J801">
        <v>2024</v>
      </c>
      <c r="K801">
        <v>45</v>
      </c>
      <c r="L801">
        <v>11</v>
      </c>
      <c r="M801">
        <v>24</v>
      </c>
      <c r="N801">
        <v>0</v>
      </c>
      <c r="O801">
        <v>0</v>
      </c>
      <c r="Q801">
        <v>0</v>
      </c>
      <c r="S801">
        <v>875</v>
      </c>
      <c r="U801">
        <v>0</v>
      </c>
      <c r="V801">
        <v>0</v>
      </c>
      <c r="W801" t="s">
        <v>667</v>
      </c>
    </row>
    <row r="802" spans="1:23">
      <c r="A802" t="s">
        <v>663</v>
      </c>
      <c r="B802" t="s">
        <v>448</v>
      </c>
      <c r="C802">
        <v>22.291666666666668</v>
      </c>
      <c r="D802">
        <v>1070</v>
      </c>
      <c r="E802">
        <v>870</v>
      </c>
      <c r="F802">
        <v>0</v>
      </c>
      <c r="G802">
        <v>200</v>
      </c>
      <c r="H802">
        <v>0</v>
      </c>
      <c r="I802" t="s">
        <v>664</v>
      </c>
      <c r="J802">
        <v>2024</v>
      </c>
      <c r="K802">
        <v>45</v>
      </c>
      <c r="L802">
        <v>11</v>
      </c>
      <c r="M802">
        <v>48</v>
      </c>
      <c r="N802">
        <v>0</v>
      </c>
      <c r="O802">
        <v>0</v>
      </c>
      <c r="Q802">
        <v>0</v>
      </c>
      <c r="S802">
        <v>1270</v>
      </c>
      <c r="T802">
        <v>200</v>
      </c>
      <c r="U802">
        <v>0</v>
      </c>
      <c r="V802">
        <v>0</v>
      </c>
      <c r="W802" t="s">
        <v>667</v>
      </c>
    </row>
    <row r="803" spans="1:23">
      <c r="A803" t="s">
        <v>393</v>
      </c>
      <c r="B803" t="s">
        <v>466</v>
      </c>
      <c r="C803">
        <v>68.75</v>
      </c>
      <c r="D803">
        <v>3300</v>
      </c>
      <c r="E803">
        <v>3300</v>
      </c>
      <c r="F803">
        <v>0</v>
      </c>
      <c r="G803">
        <v>0</v>
      </c>
      <c r="H803">
        <v>0</v>
      </c>
      <c r="I803" t="s">
        <v>664</v>
      </c>
      <c r="J803">
        <v>2024</v>
      </c>
      <c r="K803">
        <v>45</v>
      </c>
      <c r="L803">
        <v>11</v>
      </c>
      <c r="M803">
        <v>48</v>
      </c>
      <c r="N803">
        <v>0</v>
      </c>
      <c r="O803">
        <v>0</v>
      </c>
      <c r="Q803">
        <v>0</v>
      </c>
      <c r="S803">
        <v>3300</v>
      </c>
      <c r="U803">
        <v>0</v>
      </c>
      <c r="V803">
        <v>0</v>
      </c>
      <c r="W803" t="s">
        <v>667</v>
      </c>
    </row>
    <row r="804" spans="1:23">
      <c r="A804" t="s">
        <v>344</v>
      </c>
      <c r="B804" t="s">
        <v>388</v>
      </c>
      <c r="C804">
        <v>104.16666666666667</v>
      </c>
      <c r="D804">
        <v>5000</v>
      </c>
      <c r="E804">
        <v>5000</v>
      </c>
      <c r="F804">
        <v>0</v>
      </c>
      <c r="G804">
        <v>0</v>
      </c>
      <c r="H804">
        <v>0</v>
      </c>
      <c r="I804" t="s">
        <v>664</v>
      </c>
      <c r="J804">
        <v>2024</v>
      </c>
      <c r="K804">
        <v>45</v>
      </c>
      <c r="L804">
        <v>11</v>
      </c>
      <c r="M804">
        <v>48</v>
      </c>
      <c r="N804">
        <v>0</v>
      </c>
      <c r="O804">
        <v>0</v>
      </c>
      <c r="Q804">
        <v>0</v>
      </c>
      <c r="S804">
        <v>5000</v>
      </c>
      <c r="U804">
        <v>0</v>
      </c>
      <c r="V804">
        <v>0</v>
      </c>
      <c r="W804" t="s">
        <v>667</v>
      </c>
    </row>
    <row r="805" spans="1:23">
      <c r="A805" t="s">
        <v>663</v>
      </c>
      <c r="B805" t="s">
        <v>390</v>
      </c>
      <c r="C805">
        <v>65</v>
      </c>
      <c r="D805">
        <v>3120</v>
      </c>
      <c r="E805">
        <v>3520</v>
      </c>
      <c r="F805">
        <v>0</v>
      </c>
      <c r="G805">
        <v>150</v>
      </c>
      <c r="H805">
        <v>0</v>
      </c>
      <c r="I805" t="s">
        <v>664</v>
      </c>
      <c r="J805">
        <v>2024</v>
      </c>
      <c r="K805">
        <v>46</v>
      </c>
      <c r="L805">
        <v>11</v>
      </c>
      <c r="M805">
        <v>48</v>
      </c>
      <c r="N805">
        <v>0</v>
      </c>
      <c r="O805">
        <v>0</v>
      </c>
      <c r="Q805">
        <v>0</v>
      </c>
      <c r="R805">
        <v>500</v>
      </c>
      <c r="S805">
        <v>3770</v>
      </c>
      <c r="T805">
        <v>100</v>
      </c>
      <c r="U805">
        <v>0</v>
      </c>
      <c r="V805">
        <v>0</v>
      </c>
      <c r="W805" t="s">
        <v>896</v>
      </c>
    </row>
    <row r="806" spans="1:23">
      <c r="A806" t="s">
        <v>663</v>
      </c>
      <c r="B806" t="s">
        <v>486</v>
      </c>
      <c r="C806">
        <v>46.229166666666664</v>
      </c>
      <c r="D806">
        <v>2219</v>
      </c>
      <c r="E806">
        <v>2119</v>
      </c>
      <c r="F806">
        <v>0</v>
      </c>
      <c r="G806">
        <v>0</v>
      </c>
      <c r="H806">
        <v>0</v>
      </c>
      <c r="I806" t="s">
        <v>664</v>
      </c>
      <c r="J806">
        <v>2024</v>
      </c>
      <c r="K806">
        <v>46</v>
      </c>
      <c r="L806">
        <v>11</v>
      </c>
      <c r="M806">
        <v>48</v>
      </c>
      <c r="N806">
        <v>0</v>
      </c>
      <c r="O806">
        <v>0</v>
      </c>
      <c r="Q806">
        <v>0</v>
      </c>
      <c r="S806">
        <v>2219</v>
      </c>
      <c r="T806">
        <v>100</v>
      </c>
      <c r="U806">
        <v>0</v>
      </c>
      <c r="V806">
        <v>0</v>
      </c>
      <c r="W806" t="s">
        <v>667</v>
      </c>
    </row>
    <row r="807" spans="1:23">
      <c r="A807" t="s">
        <v>663</v>
      </c>
      <c r="B807" t="s">
        <v>389</v>
      </c>
      <c r="C807">
        <v>46.229166666666664</v>
      </c>
      <c r="D807">
        <v>2219</v>
      </c>
      <c r="E807">
        <v>2869</v>
      </c>
      <c r="F807">
        <v>0</v>
      </c>
      <c r="G807">
        <v>150</v>
      </c>
      <c r="H807">
        <v>200</v>
      </c>
      <c r="I807" t="s">
        <v>664</v>
      </c>
      <c r="J807">
        <v>2024</v>
      </c>
      <c r="K807">
        <v>46</v>
      </c>
      <c r="L807">
        <v>11</v>
      </c>
      <c r="M807">
        <v>48</v>
      </c>
      <c r="N807">
        <v>0</v>
      </c>
      <c r="O807">
        <v>0</v>
      </c>
      <c r="Q807">
        <v>0</v>
      </c>
      <c r="R807">
        <v>550</v>
      </c>
      <c r="S807">
        <v>3119</v>
      </c>
      <c r="T807">
        <v>100</v>
      </c>
      <c r="U807">
        <v>0</v>
      </c>
      <c r="W807" t="s">
        <v>896</v>
      </c>
    </row>
    <row r="808" spans="1:23">
      <c r="A808" t="s">
        <v>663</v>
      </c>
      <c r="B808" t="s">
        <v>544</v>
      </c>
      <c r="C808">
        <v>36.458333333333336</v>
      </c>
      <c r="D808">
        <v>875</v>
      </c>
      <c r="E808">
        <v>1075</v>
      </c>
      <c r="F808">
        <v>0</v>
      </c>
      <c r="G808">
        <v>0</v>
      </c>
      <c r="H808">
        <v>0</v>
      </c>
      <c r="I808" t="s">
        <v>664</v>
      </c>
      <c r="J808">
        <v>2024</v>
      </c>
      <c r="K808">
        <v>46</v>
      </c>
      <c r="L808">
        <v>11</v>
      </c>
      <c r="M808">
        <v>24</v>
      </c>
      <c r="N808">
        <v>0</v>
      </c>
      <c r="O808">
        <v>0</v>
      </c>
      <c r="Q808">
        <v>0</v>
      </c>
      <c r="R808">
        <v>200</v>
      </c>
      <c r="S808">
        <v>1075</v>
      </c>
      <c r="U808">
        <v>0</v>
      </c>
      <c r="V808">
        <v>0</v>
      </c>
      <c r="W808" t="s">
        <v>667</v>
      </c>
    </row>
    <row r="809" spans="1:23">
      <c r="A809" t="s">
        <v>663</v>
      </c>
      <c r="B809" t="s">
        <v>551</v>
      </c>
      <c r="C809">
        <v>36.458333333333336</v>
      </c>
      <c r="D809">
        <v>1750</v>
      </c>
      <c r="E809">
        <v>1750</v>
      </c>
      <c r="F809">
        <v>0</v>
      </c>
      <c r="G809">
        <v>0</v>
      </c>
      <c r="H809">
        <v>0</v>
      </c>
      <c r="I809" t="s">
        <v>664</v>
      </c>
      <c r="J809">
        <v>2024</v>
      </c>
      <c r="K809">
        <v>46</v>
      </c>
      <c r="L809">
        <v>11</v>
      </c>
      <c r="M809">
        <v>48</v>
      </c>
      <c r="N809">
        <v>0</v>
      </c>
      <c r="O809">
        <v>0</v>
      </c>
      <c r="Q809">
        <v>0</v>
      </c>
      <c r="S809">
        <v>1750</v>
      </c>
      <c r="U809">
        <v>0</v>
      </c>
      <c r="V809">
        <v>0</v>
      </c>
      <c r="W809" t="s">
        <v>667</v>
      </c>
    </row>
    <row r="810" spans="1:23">
      <c r="A810" t="s">
        <v>663</v>
      </c>
      <c r="B810" t="s">
        <v>448</v>
      </c>
      <c r="C810">
        <v>22.291666666666668</v>
      </c>
      <c r="D810">
        <v>1070</v>
      </c>
      <c r="E810">
        <v>1070</v>
      </c>
      <c r="F810">
        <v>0</v>
      </c>
      <c r="G810">
        <v>200</v>
      </c>
      <c r="H810">
        <v>0</v>
      </c>
      <c r="I810" t="s">
        <v>664</v>
      </c>
      <c r="J810">
        <v>2024</v>
      </c>
      <c r="K810">
        <v>46</v>
      </c>
      <c r="L810">
        <v>11</v>
      </c>
      <c r="M810">
        <v>48</v>
      </c>
      <c r="N810">
        <v>0</v>
      </c>
      <c r="O810">
        <v>0</v>
      </c>
      <c r="Q810">
        <v>0</v>
      </c>
      <c r="S810">
        <v>1270</v>
      </c>
      <c r="U810">
        <v>0</v>
      </c>
      <c r="V810">
        <v>0</v>
      </c>
      <c r="W810" t="s">
        <v>667</v>
      </c>
    </row>
    <row r="811" spans="1:23">
      <c r="A811" t="s">
        <v>663</v>
      </c>
      <c r="B811" t="s">
        <v>554</v>
      </c>
      <c r="C811">
        <v>36.458333333333336</v>
      </c>
      <c r="D811">
        <v>1750</v>
      </c>
      <c r="E811">
        <v>1950</v>
      </c>
      <c r="F811">
        <v>0</v>
      </c>
      <c r="G811">
        <v>0</v>
      </c>
      <c r="H811">
        <v>0</v>
      </c>
      <c r="I811" t="s">
        <v>664</v>
      </c>
      <c r="J811">
        <v>2024</v>
      </c>
      <c r="K811">
        <v>46</v>
      </c>
      <c r="L811">
        <v>11</v>
      </c>
      <c r="M811">
        <v>48</v>
      </c>
      <c r="N811">
        <v>0</v>
      </c>
      <c r="O811">
        <v>0</v>
      </c>
      <c r="Q811">
        <v>0</v>
      </c>
      <c r="R811">
        <v>200</v>
      </c>
      <c r="S811">
        <v>1950</v>
      </c>
      <c r="U811">
        <v>0</v>
      </c>
      <c r="V811">
        <v>0</v>
      </c>
      <c r="W811" t="s">
        <v>667</v>
      </c>
    </row>
    <row r="812" spans="1:23">
      <c r="A812" t="s">
        <v>393</v>
      </c>
      <c r="B812" t="s">
        <v>466</v>
      </c>
      <c r="C812">
        <v>68.75</v>
      </c>
      <c r="D812">
        <v>3300</v>
      </c>
      <c r="E812">
        <v>3200</v>
      </c>
      <c r="F812">
        <v>0</v>
      </c>
      <c r="G812">
        <v>0</v>
      </c>
      <c r="H812">
        <v>0</v>
      </c>
      <c r="I812" t="s">
        <v>664</v>
      </c>
      <c r="J812">
        <v>2024</v>
      </c>
      <c r="K812">
        <v>46</v>
      </c>
      <c r="L812">
        <v>11</v>
      </c>
      <c r="M812">
        <v>48</v>
      </c>
      <c r="N812">
        <v>0</v>
      </c>
      <c r="O812">
        <v>0</v>
      </c>
      <c r="Q812">
        <v>0</v>
      </c>
      <c r="S812">
        <v>3300</v>
      </c>
      <c r="T812">
        <v>100</v>
      </c>
      <c r="U812">
        <v>0</v>
      </c>
      <c r="V812">
        <v>0</v>
      </c>
      <c r="W812" t="s">
        <v>667</v>
      </c>
    </row>
    <row r="813" spans="1:23">
      <c r="A813" t="s">
        <v>344</v>
      </c>
      <c r="B813" t="s">
        <v>388</v>
      </c>
      <c r="C813">
        <v>104.16666666666667</v>
      </c>
      <c r="D813">
        <v>5000</v>
      </c>
      <c r="E813">
        <v>5000</v>
      </c>
      <c r="F813">
        <v>0</v>
      </c>
      <c r="G813">
        <v>0</v>
      </c>
      <c r="H813">
        <v>0</v>
      </c>
      <c r="I813" t="s">
        <v>664</v>
      </c>
      <c r="J813">
        <v>2024</v>
      </c>
      <c r="K813">
        <v>46</v>
      </c>
      <c r="L813">
        <v>11</v>
      </c>
      <c r="M813">
        <v>48</v>
      </c>
      <c r="N813">
        <v>0</v>
      </c>
      <c r="O813">
        <v>0</v>
      </c>
      <c r="Q813">
        <v>0</v>
      </c>
      <c r="S813">
        <v>5000</v>
      </c>
      <c r="U813">
        <v>0</v>
      </c>
      <c r="V813">
        <v>0</v>
      </c>
      <c r="W813" t="s">
        <v>667</v>
      </c>
    </row>
    <row r="814" spans="1:23">
      <c r="A814" t="s">
        <v>663</v>
      </c>
      <c r="B814" t="s">
        <v>390</v>
      </c>
      <c r="C814">
        <v>65</v>
      </c>
      <c r="D814">
        <v>3120</v>
      </c>
      <c r="E814">
        <v>6417.1428571428569</v>
      </c>
      <c r="F814">
        <v>910</v>
      </c>
      <c r="G814">
        <v>150</v>
      </c>
      <c r="H814">
        <v>0</v>
      </c>
      <c r="I814" t="s">
        <v>664</v>
      </c>
      <c r="J814">
        <v>2024</v>
      </c>
      <c r="K814">
        <v>47</v>
      </c>
      <c r="L814">
        <v>11</v>
      </c>
      <c r="M814">
        <v>48</v>
      </c>
      <c r="N814">
        <v>14</v>
      </c>
      <c r="O814">
        <v>1</v>
      </c>
      <c r="Q814">
        <v>1337.1428571428571</v>
      </c>
      <c r="R814">
        <v>1150</v>
      </c>
      <c r="S814">
        <v>6667.1428571428569</v>
      </c>
      <c r="T814">
        <v>100</v>
      </c>
      <c r="U814">
        <v>0</v>
      </c>
      <c r="V814">
        <v>0</v>
      </c>
      <c r="W814" t="s">
        <v>897</v>
      </c>
    </row>
    <row r="815" spans="1:23">
      <c r="A815" t="s">
        <v>663</v>
      </c>
      <c r="B815" t="s">
        <v>486</v>
      </c>
      <c r="C815">
        <v>46.229166666666664</v>
      </c>
      <c r="D815">
        <v>2219</v>
      </c>
      <c r="E815">
        <v>2769</v>
      </c>
      <c r="F815">
        <v>0</v>
      </c>
      <c r="G815">
        <v>0</v>
      </c>
      <c r="H815">
        <v>0</v>
      </c>
      <c r="I815" t="s">
        <v>664</v>
      </c>
      <c r="J815">
        <v>2024</v>
      </c>
      <c r="K815">
        <v>47</v>
      </c>
      <c r="L815">
        <v>11</v>
      </c>
      <c r="M815">
        <v>48</v>
      </c>
      <c r="N815">
        <v>0</v>
      </c>
      <c r="O815">
        <v>0</v>
      </c>
      <c r="Q815">
        <v>0</v>
      </c>
      <c r="R815">
        <v>650</v>
      </c>
      <c r="S815">
        <v>2869</v>
      </c>
      <c r="T815">
        <v>100</v>
      </c>
      <c r="U815">
        <v>0</v>
      </c>
      <c r="V815">
        <v>0</v>
      </c>
      <c r="W815" t="s">
        <v>898</v>
      </c>
    </row>
    <row r="816" spans="1:23">
      <c r="A816" t="s">
        <v>663</v>
      </c>
      <c r="B816" t="s">
        <v>389</v>
      </c>
      <c r="C816">
        <v>46.229166666666664</v>
      </c>
      <c r="D816">
        <v>2219</v>
      </c>
      <c r="E816">
        <v>5390</v>
      </c>
      <c r="F816">
        <v>0</v>
      </c>
      <c r="G816">
        <v>150</v>
      </c>
      <c r="H816">
        <v>200</v>
      </c>
      <c r="I816" t="s">
        <v>664</v>
      </c>
      <c r="J816">
        <v>2024</v>
      </c>
      <c r="K816">
        <v>47</v>
      </c>
      <c r="L816">
        <v>11</v>
      </c>
      <c r="M816">
        <v>48</v>
      </c>
      <c r="N816">
        <v>0</v>
      </c>
      <c r="O816">
        <v>1</v>
      </c>
      <c r="Q816">
        <v>951</v>
      </c>
      <c r="R816">
        <v>2120</v>
      </c>
      <c r="S816">
        <v>5640</v>
      </c>
      <c r="T816">
        <v>100</v>
      </c>
      <c r="U816">
        <v>0</v>
      </c>
      <c r="W816" t="s">
        <v>899</v>
      </c>
    </row>
    <row r="817" spans="1:23">
      <c r="A817" t="s">
        <v>663</v>
      </c>
      <c r="B817" t="s">
        <v>544</v>
      </c>
      <c r="C817">
        <v>36.458333333333336</v>
      </c>
      <c r="D817">
        <v>0</v>
      </c>
      <c r="E817">
        <v>0</v>
      </c>
      <c r="F817">
        <v>0</v>
      </c>
      <c r="G817">
        <v>0</v>
      </c>
      <c r="H817">
        <v>0</v>
      </c>
      <c r="I817" t="s">
        <v>847</v>
      </c>
      <c r="J817">
        <v>2024</v>
      </c>
      <c r="K817">
        <v>46</v>
      </c>
      <c r="L817">
        <v>11</v>
      </c>
      <c r="M817">
        <v>0</v>
      </c>
      <c r="N817">
        <v>0</v>
      </c>
      <c r="O817">
        <v>0</v>
      </c>
      <c r="Q817">
        <v>0</v>
      </c>
      <c r="S817">
        <v>0</v>
      </c>
      <c r="U817">
        <v>0</v>
      </c>
      <c r="V817">
        <v>0</v>
      </c>
      <c r="W817" t="s">
        <v>667</v>
      </c>
    </row>
    <row r="818" spans="1:23">
      <c r="A818" t="s">
        <v>663</v>
      </c>
      <c r="B818" t="s">
        <v>551</v>
      </c>
      <c r="C818">
        <v>36.458333333333336</v>
      </c>
      <c r="D818">
        <v>1750</v>
      </c>
      <c r="E818">
        <v>1950</v>
      </c>
      <c r="F818">
        <v>0</v>
      </c>
      <c r="G818">
        <v>0</v>
      </c>
      <c r="H818">
        <v>0</v>
      </c>
      <c r="I818" t="s">
        <v>664</v>
      </c>
      <c r="J818">
        <v>2024</v>
      </c>
      <c r="K818">
        <v>47</v>
      </c>
      <c r="L818">
        <v>11</v>
      </c>
      <c r="M818">
        <v>48</v>
      </c>
      <c r="N818">
        <v>0</v>
      </c>
      <c r="O818">
        <v>0</v>
      </c>
      <c r="Q818">
        <v>0</v>
      </c>
      <c r="R818">
        <v>200</v>
      </c>
      <c r="S818">
        <v>1950</v>
      </c>
      <c r="U818">
        <v>0</v>
      </c>
      <c r="V818">
        <v>0</v>
      </c>
      <c r="W818" t="s">
        <v>792</v>
      </c>
    </row>
    <row r="819" spans="1:23">
      <c r="A819" t="s">
        <v>663</v>
      </c>
      <c r="B819" t="s">
        <v>448</v>
      </c>
      <c r="C819">
        <v>22.291666666666668</v>
      </c>
      <c r="D819">
        <v>1070</v>
      </c>
      <c r="E819">
        <v>1070</v>
      </c>
      <c r="F819">
        <v>0</v>
      </c>
      <c r="G819">
        <v>200</v>
      </c>
      <c r="H819">
        <v>0</v>
      </c>
      <c r="I819" t="s">
        <v>664</v>
      </c>
      <c r="J819">
        <v>2024</v>
      </c>
      <c r="K819">
        <v>47</v>
      </c>
      <c r="L819">
        <v>11</v>
      </c>
      <c r="M819">
        <v>48</v>
      </c>
      <c r="N819">
        <v>0</v>
      </c>
      <c r="O819">
        <v>0</v>
      </c>
      <c r="Q819">
        <v>0</v>
      </c>
      <c r="S819">
        <v>1270</v>
      </c>
      <c r="U819">
        <v>0</v>
      </c>
      <c r="V819">
        <v>0</v>
      </c>
      <c r="W819" t="s">
        <v>667</v>
      </c>
    </row>
    <row r="820" spans="1:23">
      <c r="A820" t="s">
        <v>663</v>
      </c>
      <c r="B820" t="s">
        <v>554</v>
      </c>
      <c r="C820">
        <v>36.458333333333336</v>
      </c>
      <c r="D820">
        <v>1750</v>
      </c>
      <c r="E820">
        <v>1950</v>
      </c>
      <c r="F820">
        <v>0</v>
      </c>
      <c r="G820">
        <v>0</v>
      </c>
      <c r="H820">
        <v>0</v>
      </c>
      <c r="I820" t="s">
        <v>664</v>
      </c>
      <c r="J820">
        <v>2024</v>
      </c>
      <c r="K820">
        <v>47</v>
      </c>
      <c r="L820">
        <v>11</v>
      </c>
      <c r="M820">
        <v>48</v>
      </c>
      <c r="N820">
        <v>0</v>
      </c>
      <c r="O820">
        <v>0</v>
      </c>
      <c r="Q820">
        <v>0</v>
      </c>
      <c r="R820">
        <v>200</v>
      </c>
      <c r="S820">
        <v>1950</v>
      </c>
      <c r="U820">
        <v>0</v>
      </c>
      <c r="V820">
        <v>0</v>
      </c>
      <c r="W820" t="s">
        <v>792</v>
      </c>
    </row>
    <row r="821" spans="1:23">
      <c r="A821" t="s">
        <v>393</v>
      </c>
      <c r="B821" t="s">
        <v>466</v>
      </c>
      <c r="C821">
        <v>68.75</v>
      </c>
      <c r="D821">
        <v>3300</v>
      </c>
      <c r="E821">
        <v>3200</v>
      </c>
      <c r="F821">
        <v>0</v>
      </c>
      <c r="G821">
        <v>0</v>
      </c>
      <c r="H821">
        <v>0</v>
      </c>
      <c r="I821" t="s">
        <v>664</v>
      </c>
      <c r="J821">
        <v>2024</v>
      </c>
      <c r="K821">
        <v>47</v>
      </c>
      <c r="L821">
        <v>11</v>
      </c>
      <c r="M821">
        <v>48</v>
      </c>
      <c r="N821">
        <v>0</v>
      </c>
      <c r="O821">
        <v>0</v>
      </c>
      <c r="Q821">
        <v>0</v>
      </c>
      <c r="S821">
        <v>3300</v>
      </c>
      <c r="T821">
        <v>100</v>
      </c>
      <c r="U821">
        <v>0</v>
      </c>
      <c r="V821">
        <v>0</v>
      </c>
      <c r="W821" t="s">
        <v>667</v>
      </c>
    </row>
    <row r="822" spans="1:23">
      <c r="A822" t="s">
        <v>344</v>
      </c>
      <c r="B822" t="s">
        <v>388</v>
      </c>
      <c r="C822">
        <v>104.16666666666667</v>
      </c>
      <c r="D822">
        <v>5000</v>
      </c>
      <c r="E822">
        <v>5000</v>
      </c>
      <c r="F822">
        <v>0</v>
      </c>
      <c r="G822">
        <v>0</v>
      </c>
      <c r="H822">
        <v>0</v>
      </c>
      <c r="I822" t="s">
        <v>664</v>
      </c>
      <c r="J822">
        <v>2024</v>
      </c>
      <c r="K822">
        <v>47</v>
      </c>
      <c r="L822">
        <v>11</v>
      </c>
      <c r="M822">
        <v>48</v>
      </c>
      <c r="N822">
        <v>0</v>
      </c>
      <c r="O822">
        <v>0</v>
      </c>
      <c r="Q822">
        <v>0</v>
      </c>
      <c r="S822">
        <v>5000</v>
      </c>
      <c r="U822">
        <v>0</v>
      </c>
      <c r="V822">
        <v>0</v>
      </c>
      <c r="W822" t="s">
        <v>667</v>
      </c>
    </row>
    <row r="823" spans="1:23">
      <c r="A823" t="s">
        <v>663</v>
      </c>
      <c r="B823" t="s">
        <v>390</v>
      </c>
      <c r="C823">
        <v>65</v>
      </c>
      <c r="D823">
        <v>3120</v>
      </c>
      <c r="E823">
        <v>3620</v>
      </c>
      <c r="F823">
        <v>0</v>
      </c>
      <c r="G823">
        <v>0</v>
      </c>
      <c r="H823">
        <v>0</v>
      </c>
      <c r="I823" t="s">
        <v>664</v>
      </c>
      <c r="J823">
        <v>2024</v>
      </c>
      <c r="K823">
        <v>48</v>
      </c>
      <c r="L823">
        <v>11</v>
      </c>
      <c r="M823">
        <v>48</v>
      </c>
      <c r="N823">
        <v>0</v>
      </c>
      <c r="O823">
        <v>0</v>
      </c>
      <c r="Q823">
        <v>0</v>
      </c>
      <c r="R823">
        <v>600</v>
      </c>
      <c r="S823">
        <v>3720</v>
      </c>
      <c r="T823">
        <v>100</v>
      </c>
      <c r="U823">
        <v>0</v>
      </c>
      <c r="V823">
        <v>0</v>
      </c>
      <c r="W823" t="s">
        <v>792</v>
      </c>
    </row>
    <row r="824" spans="1:23">
      <c r="A824" t="s">
        <v>663</v>
      </c>
      <c r="B824" t="s">
        <v>486</v>
      </c>
      <c r="C824">
        <v>46.229166666666664</v>
      </c>
      <c r="D824">
        <v>2219</v>
      </c>
      <c r="E824">
        <v>2119</v>
      </c>
      <c r="F824">
        <v>0</v>
      </c>
      <c r="G824">
        <v>0</v>
      </c>
      <c r="H824">
        <v>0</v>
      </c>
      <c r="I824" t="s">
        <v>664</v>
      </c>
      <c r="J824">
        <v>2024</v>
      </c>
      <c r="K824">
        <v>48</v>
      </c>
      <c r="L824">
        <v>11</v>
      </c>
      <c r="M824">
        <v>48</v>
      </c>
      <c r="N824">
        <v>0</v>
      </c>
      <c r="O824">
        <v>0</v>
      </c>
      <c r="Q824">
        <v>0</v>
      </c>
      <c r="S824">
        <v>2219</v>
      </c>
      <c r="T824">
        <v>100</v>
      </c>
      <c r="U824">
        <v>0</v>
      </c>
      <c r="V824">
        <v>0</v>
      </c>
      <c r="W824" t="s">
        <v>667</v>
      </c>
    </row>
    <row r="825" spans="1:23">
      <c r="A825" t="s">
        <v>663</v>
      </c>
      <c r="B825" t="s">
        <v>389</v>
      </c>
      <c r="C825">
        <v>46.229166666666664</v>
      </c>
      <c r="D825">
        <v>2219</v>
      </c>
      <c r="E825">
        <v>2769</v>
      </c>
      <c r="F825">
        <v>0</v>
      </c>
      <c r="G825">
        <v>150</v>
      </c>
      <c r="H825">
        <v>200</v>
      </c>
      <c r="I825" t="s">
        <v>664</v>
      </c>
      <c r="J825">
        <v>2024</v>
      </c>
      <c r="K825">
        <v>48</v>
      </c>
      <c r="L825">
        <v>11</v>
      </c>
      <c r="M825">
        <v>48</v>
      </c>
      <c r="N825">
        <v>0</v>
      </c>
      <c r="O825">
        <v>0</v>
      </c>
      <c r="Q825">
        <v>0</v>
      </c>
      <c r="R825">
        <v>850</v>
      </c>
      <c r="S825">
        <v>3419</v>
      </c>
      <c r="T825">
        <v>500</v>
      </c>
      <c r="U825">
        <v>0</v>
      </c>
      <c r="W825" t="s">
        <v>900</v>
      </c>
    </row>
    <row r="826" spans="1:23">
      <c r="A826" t="s">
        <v>663</v>
      </c>
      <c r="B826" t="s">
        <v>551</v>
      </c>
      <c r="C826">
        <v>36.458333333333336</v>
      </c>
      <c r="D826">
        <v>0</v>
      </c>
      <c r="E826">
        <v>0</v>
      </c>
      <c r="F826">
        <v>0</v>
      </c>
      <c r="G826">
        <v>0</v>
      </c>
      <c r="H826">
        <v>0</v>
      </c>
      <c r="I826" t="s">
        <v>847</v>
      </c>
      <c r="J826">
        <v>2024</v>
      </c>
      <c r="K826">
        <v>48</v>
      </c>
      <c r="L826">
        <v>11</v>
      </c>
      <c r="M826">
        <v>0</v>
      </c>
      <c r="N826">
        <v>0</v>
      </c>
      <c r="O826">
        <v>0</v>
      </c>
      <c r="Q826">
        <v>0</v>
      </c>
      <c r="S826">
        <v>0</v>
      </c>
      <c r="U826">
        <v>0</v>
      </c>
      <c r="V826">
        <v>0</v>
      </c>
      <c r="W826" t="s">
        <v>667</v>
      </c>
    </row>
    <row r="827" spans="1:23">
      <c r="A827" t="s">
        <v>663</v>
      </c>
      <c r="B827" t="s">
        <v>557</v>
      </c>
      <c r="C827">
        <v>38.541666666666664</v>
      </c>
      <c r="D827">
        <v>616.66666666666663</v>
      </c>
      <c r="E827">
        <v>616.66666666666663</v>
      </c>
      <c r="F827">
        <v>0</v>
      </c>
      <c r="G827">
        <v>0</v>
      </c>
      <c r="H827">
        <v>0</v>
      </c>
      <c r="I827" t="s">
        <v>664</v>
      </c>
      <c r="J827">
        <v>2024</v>
      </c>
      <c r="K827">
        <v>48</v>
      </c>
      <c r="L827">
        <v>11</v>
      </c>
      <c r="M827">
        <v>16</v>
      </c>
      <c r="N827">
        <v>0</v>
      </c>
      <c r="O827">
        <v>0</v>
      </c>
      <c r="Q827">
        <v>0</v>
      </c>
      <c r="S827">
        <v>616.66666666666663</v>
      </c>
      <c r="U827">
        <v>0</v>
      </c>
      <c r="V827">
        <v>0</v>
      </c>
      <c r="W827" t="s">
        <v>667</v>
      </c>
    </row>
    <row r="828" spans="1:23">
      <c r="A828" t="s">
        <v>663</v>
      </c>
      <c r="B828" t="s">
        <v>387</v>
      </c>
      <c r="C828">
        <v>46.229166666666664</v>
      </c>
      <c r="D828">
        <v>600.97916666666663</v>
      </c>
      <c r="E828">
        <v>655.14583333333326</v>
      </c>
      <c r="F828">
        <v>0</v>
      </c>
      <c r="G828">
        <v>0</v>
      </c>
      <c r="H828">
        <v>54.166666666666664</v>
      </c>
      <c r="I828" t="s">
        <v>664</v>
      </c>
      <c r="J828">
        <v>2024</v>
      </c>
      <c r="K828">
        <v>48</v>
      </c>
      <c r="L828">
        <v>11</v>
      </c>
      <c r="M828">
        <v>13</v>
      </c>
      <c r="N828">
        <v>0</v>
      </c>
      <c r="O828">
        <v>0</v>
      </c>
      <c r="Q828">
        <v>0</v>
      </c>
      <c r="S828">
        <v>655.14583333333326</v>
      </c>
      <c r="U828">
        <v>0</v>
      </c>
      <c r="V828">
        <v>0</v>
      </c>
      <c r="W828" t="s">
        <v>667</v>
      </c>
    </row>
    <row r="829" spans="1:23">
      <c r="A829" t="s">
        <v>663</v>
      </c>
      <c r="B829" t="s">
        <v>448</v>
      </c>
      <c r="C829">
        <v>22.291666666666668</v>
      </c>
      <c r="D829">
        <v>1070</v>
      </c>
      <c r="E829">
        <v>1070</v>
      </c>
      <c r="F829">
        <v>0</v>
      </c>
      <c r="G829">
        <v>200</v>
      </c>
      <c r="H829">
        <v>0</v>
      </c>
      <c r="I829" t="s">
        <v>664</v>
      </c>
      <c r="J829">
        <v>2024</v>
      </c>
      <c r="K829">
        <v>48</v>
      </c>
      <c r="L829">
        <v>11</v>
      </c>
      <c r="M829">
        <v>48</v>
      </c>
      <c r="N829">
        <v>0</v>
      </c>
      <c r="O829">
        <v>0</v>
      </c>
      <c r="Q829">
        <v>0</v>
      </c>
      <c r="S829">
        <v>1270</v>
      </c>
      <c r="U829">
        <v>0</v>
      </c>
      <c r="V829">
        <v>0</v>
      </c>
      <c r="W829" t="s">
        <v>667</v>
      </c>
    </row>
    <row r="830" spans="1:23">
      <c r="A830" t="s">
        <v>663</v>
      </c>
      <c r="B830" t="s">
        <v>554</v>
      </c>
      <c r="C830">
        <v>36.458333333333336</v>
      </c>
      <c r="D830">
        <v>1750</v>
      </c>
      <c r="E830">
        <v>1950</v>
      </c>
      <c r="F830">
        <v>0</v>
      </c>
      <c r="G830">
        <v>0</v>
      </c>
      <c r="H830">
        <v>0</v>
      </c>
      <c r="I830" t="s">
        <v>664</v>
      </c>
      <c r="J830">
        <v>2024</v>
      </c>
      <c r="K830">
        <v>48</v>
      </c>
      <c r="L830">
        <v>11</v>
      </c>
      <c r="M830">
        <v>48</v>
      </c>
      <c r="N830">
        <v>0</v>
      </c>
      <c r="O830">
        <v>0</v>
      </c>
      <c r="Q830">
        <v>0</v>
      </c>
      <c r="R830">
        <v>200</v>
      </c>
      <c r="S830">
        <v>1950</v>
      </c>
      <c r="U830">
        <v>0</v>
      </c>
      <c r="V830">
        <v>0</v>
      </c>
      <c r="W830" t="s">
        <v>667</v>
      </c>
    </row>
    <row r="831" spans="1:23">
      <c r="A831" t="s">
        <v>393</v>
      </c>
      <c r="B831" t="s">
        <v>466</v>
      </c>
      <c r="C831">
        <v>68.75</v>
      </c>
      <c r="D831">
        <v>3300</v>
      </c>
      <c r="E831">
        <v>3200</v>
      </c>
      <c r="F831">
        <v>0</v>
      </c>
      <c r="G831">
        <v>0</v>
      </c>
      <c r="H831">
        <v>0</v>
      </c>
      <c r="I831" t="s">
        <v>664</v>
      </c>
      <c r="J831">
        <v>2024</v>
      </c>
      <c r="K831">
        <v>48</v>
      </c>
      <c r="L831">
        <v>11</v>
      </c>
      <c r="M831">
        <v>48</v>
      </c>
      <c r="N831">
        <v>0</v>
      </c>
      <c r="O831">
        <v>0</v>
      </c>
      <c r="Q831">
        <v>0</v>
      </c>
      <c r="S831">
        <v>3300</v>
      </c>
      <c r="T831">
        <v>100</v>
      </c>
      <c r="U831">
        <v>0</v>
      </c>
      <c r="V831">
        <v>0</v>
      </c>
      <c r="W831" t="s">
        <v>667</v>
      </c>
    </row>
    <row r="832" spans="1:23">
      <c r="A832" t="s">
        <v>393</v>
      </c>
      <c r="B832" t="s">
        <v>466</v>
      </c>
      <c r="C832">
        <v>68.75</v>
      </c>
      <c r="D832">
        <v>0</v>
      </c>
      <c r="E832">
        <v>0</v>
      </c>
      <c r="F832">
        <v>0</v>
      </c>
      <c r="G832">
        <v>0</v>
      </c>
      <c r="H832">
        <v>0</v>
      </c>
      <c r="I832" t="s">
        <v>669</v>
      </c>
      <c r="J832">
        <v>2024</v>
      </c>
      <c r="K832">
        <v>48</v>
      </c>
      <c r="L832">
        <v>11</v>
      </c>
      <c r="M832">
        <v>0</v>
      </c>
      <c r="N832">
        <v>0</v>
      </c>
      <c r="O832">
        <v>0</v>
      </c>
      <c r="Q832">
        <v>0</v>
      </c>
      <c r="S832">
        <v>0</v>
      </c>
      <c r="U832">
        <v>0</v>
      </c>
      <c r="V832">
        <v>0</v>
      </c>
      <c r="W832" t="s">
        <v>667</v>
      </c>
    </row>
    <row r="833" spans="1:23">
      <c r="A833" t="s">
        <v>344</v>
      </c>
      <c r="B833" t="s">
        <v>388</v>
      </c>
      <c r="C833">
        <v>104.16666666666667</v>
      </c>
      <c r="D833">
        <v>5000</v>
      </c>
      <c r="E833">
        <v>5000</v>
      </c>
      <c r="F833">
        <v>0</v>
      </c>
      <c r="G833">
        <v>0</v>
      </c>
      <c r="H833">
        <v>0</v>
      </c>
      <c r="I833" t="s">
        <v>664</v>
      </c>
      <c r="J833">
        <v>2024</v>
      </c>
      <c r="K833">
        <v>48</v>
      </c>
      <c r="L833">
        <v>11</v>
      </c>
      <c r="M833">
        <v>48</v>
      </c>
      <c r="N833">
        <v>0</v>
      </c>
      <c r="O833">
        <v>0</v>
      </c>
      <c r="Q833">
        <v>0</v>
      </c>
      <c r="S833">
        <v>5000</v>
      </c>
      <c r="U833">
        <v>0</v>
      </c>
      <c r="V833">
        <v>0</v>
      </c>
      <c r="W833" t="s">
        <v>667</v>
      </c>
    </row>
    <row r="834" spans="1:23">
      <c r="A834" t="s">
        <v>663</v>
      </c>
      <c r="B834" t="s">
        <v>564</v>
      </c>
      <c r="C834">
        <v>36.458333333333336</v>
      </c>
      <c r="D834">
        <v>291.66666666666669</v>
      </c>
      <c r="E834">
        <v>291.66666666666669</v>
      </c>
      <c r="F834">
        <v>0</v>
      </c>
      <c r="G834">
        <v>0</v>
      </c>
      <c r="H834">
        <v>0</v>
      </c>
      <c r="I834" t="s">
        <v>664</v>
      </c>
      <c r="J834">
        <v>2024</v>
      </c>
      <c r="K834">
        <v>49</v>
      </c>
      <c r="L834">
        <v>12</v>
      </c>
      <c r="M834">
        <v>8</v>
      </c>
      <c r="N834">
        <v>0</v>
      </c>
      <c r="O834">
        <v>0</v>
      </c>
      <c r="Q834">
        <v>0</v>
      </c>
      <c r="S834">
        <v>291.66666666666669</v>
      </c>
      <c r="U834">
        <v>0</v>
      </c>
      <c r="V834">
        <v>0</v>
      </c>
      <c r="W834" t="s">
        <v>667</v>
      </c>
    </row>
    <row r="835" spans="1:23">
      <c r="A835" t="s">
        <v>663</v>
      </c>
      <c r="B835" t="s">
        <v>387</v>
      </c>
      <c r="C835">
        <v>46.229166666666664</v>
      </c>
      <c r="D835">
        <v>2219</v>
      </c>
      <c r="E835">
        <v>2494</v>
      </c>
      <c r="F835">
        <v>0</v>
      </c>
      <c r="G835">
        <v>0</v>
      </c>
      <c r="H835">
        <v>200</v>
      </c>
      <c r="I835" t="s">
        <v>664</v>
      </c>
      <c r="J835">
        <v>2024</v>
      </c>
      <c r="K835">
        <v>49</v>
      </c>
      <c r="L835">
        <v>12</v>
      </c>
      <c r="M835">
        <v>48</v>
      </c>
      <c r="N835">
        <v>0</v>
      </c>
      <c r="O835">
        <v>0</v>
      </c>
      <c r="Q835">
        <v>0</v>
      </c>
      <c r="R835">
        <v>75</v>
      </c>
      <c r="S835">
        <v>2494</v>
      </c>
      <c r="U835">
        <v>0</v>
      </c>
      <c r="V835">
        <v>0</v>
      </c>
      <c r="W835" t="s">
        <v>901</v>
      </c>
    </row>
    <row r="836" spans="1:23">
      <c r="A836" t="s">
        <v>663</v>
      </c>
      <c r="B836" t="s">
        <v>387</v>
      </c>
      <c r="C836">
        <v>46.229166666666664</v>
      </c>
      <c r="D836">
        <v>0</v>
      </c>
      <c r="E836">
        <v>0</v>
      </c>
      <c r="F836">
        <v>0</v>
      </c>
      <c r="G836">
        <v>0</v>
      </c>
      <c r="H836">
        <v>0</v>
      </c>
      <c r="I836" t="s">
        <v>733</v>
      </c>
      <c r="J836">
        <v>2024</v>
      </c>
      <c r="K836">
        <v>49</v>
      </c>
      <c r="L836">
        <v>12</v>
      </c>
      <c r="M836">
        <v>0</v>
      </c>
      <c r="N836">
        <v>0</v>
      </c>
      <c r="O836">
        <v>0</v>
      </c>
      <c r="Q836">
        <v>0</v>
      </c>
      <c r="S836">
        <v>0</v>
      </c>
      <c r="U836">
        <v>0</v>
      </c>
      <c r="V836">
        <v>0</v>
      </c>
      <c r="W836" t="s">
        <v>902</v>
      </c>
    </row>
    <row r="837" spans="1:23">
      <c r="A837" t="s">
        <v>344</v>
      </c>
      <c r="B837" t="s">
        <v>388</v>
      </c>
      <c r="C837">
        <v>104.16666666666667</v>
      </c>
      <c r="D837">
        <v>5000</v>
      </c>
      <c r="E837">
        <v>5000</v>
      </c>
      <c r="F837">
        <v>0</v>
      </c>
      <c r="G837">
        <v>0</v>
      </c>
      <c r="H837">
        <v>0</v>
      </c>
      <c r="I837" t="s">
        <v>664</v>
      </c>
      <c r="J837">
        <v>2024</v>
      </c>
      <c r="K837">
        <v>49</v>
      </c>
      <c r="L837">
        <v>12</v>
      </c>
      <c r="M837">
        <v>48</v>
      </c>
      <c r="N837">
        <v>0</v>
      </c>
      <c r="O837">
        <v>0</v>
      </c>
      <c r="Q837">
        <v>0</v>
      </c>
      <c r="S837">
        <v>5000</v>
      </c>
      <c r="U837">
        <v>0</v>
      </c>
      <c r="V837">
        <v>0</v>
      </c>
      <c r="W837" t="s">
        <v>667</v>
      </c>
    </row>
    <row r="838" spans="1:23">
      <c r="A838" t="s">
        <v>344</v>
      </c>
      <c r="B838" t="s">
        <v>388</v>
      </c>
      <c r="C838">
        <v>104.16666666666667</v>
      </c>
      <c r="D838">
        <v>0</v>
      </c>
      <c r="E838">
        <v>0</v>
      </c>
      <c r="F838">
        <v>0</v>
      </c>
      <c r="G838">
        <v>0</v>
      </c>
      <c r="H838">
        <v>0</v>
      </c>
      <c r="I838" t="s">
        <v>733</v>
      </c>
      <c r="J838">
        <v>2024</v>
      </c>
      <c r="K838">
        <v>49</v>
      </c>
      <c r="L838">
        <v>12</v>
      </c>
      <c r="M838">
        <v>0</v>
      </c>
      <c r="N838">
        <v>0</v>
      </c>
      <c r="O838">
        <v>0</v>
      </c>
      <c r="Q838">
        <v>0</v>
      </c>
      <c r="S838">
        <v>0</v>
      </c>
      <c r="U838">
        <v>0</v>
      </c>
      <c r="V838">
        <v>0</v>
      </c>
      <c r="W838" t="s">
        <v>902</v>
      </c>
    </row>
    <row r="839" spans="1:23">
      <c r="A839" t="s">
        <v>452</v>
      </c>
      <c r="B839" t="s">
        <v>448</v>
      </c>
      <c r="C839">
        <v>22.291666666666668</v>
      </c>
      <c r="D839">
        <v>1070</v>
      </c>
      <c r="E839">
        <v>1070</v>
      </c>
      <c r="F839">
        <v>0</v>
      </c>
      <c r="G839">
        <v>200</v>
      </c>
      <c r="H839">
        <v>0</v>
      </c>
      <c r="I839" t="s">
        <v>664</v>
      </c>
      <c r="J839">
        <v>2024</v>
      </c>
      <c r="K839">
        <v>49</v>
      </c>
      <c r="L839">
        <v>12</v>
      </c>
      <c r="M839">
        <v>48</v>
      </c>
      <c r="N839">
        <v>0</v>
      </c>
      <c r="O839">
        <v>0</v>
      </c>
      <c r="Q839">
        <v>0</v>
      </c>
      <c r="S839">
        <v>1270</v>
      </c>
      <c r="U839">
        <v>0</v>
      </c>
      <c r="V839">
        <v>0</v>
      </c>
      <c r="W839" t="s">
        <v>667</v>
      </c>
    </row>
    <row r="840" spans="1:23">
      <c r="A840" t="s">
        <v>452</v>
      </c>
      <c r="B840" t="s">
        <v>448</v>
      </c>
      <c r="C840">
        <v>22.291666666666668</v>
      </c>
      <c r="D840">
        <v>0</v>
      </c>
      <c r="E840">
        <v>0</v>
      </c>
      <c r="F840">
        <v>0</v>
      </c>
      <c r="G840">
        <v>0</v>
      </c>
      <c r="H840">
        <v>0</v>
      </c>
      <c r="I840" t="s">
        <v>733</v>
      </c>
      <c r="J840">
        <v>2024</v>
      </c>
      <c r="K840">
        <v>49</v>
      </c>
      <c r="L840">
        <v>12</v>
      </c>
      <c r="M840">
        <v>0</v>
      </c>
      <c r="N840">
        <v>0</v>
      </c>
      <c r="O840">
        <v>0</v>
      </c>
      <c r="Q840">
        <v>0</v>
      </c>
      <c r="S840">
        <v>0</v>
      </c>
      <c r="U840">
        <v>0</v>
      </c>
      <c r="V840">
        <v>0</v>
      </c>
      <c r="W840" t="s">
        <v>902</v>
      </c>
    </row>
    <row r="841" spans="1:23">
      <c r="A841" t="s">
        <v>663</v>
      </c>
      <c r="B841" t="s">
        <v>486</v>
      </c>
      <c r="C841">
        <v>46.229166666666664</v>
      </c>
      <c r="D841">
        <v>2219</v>
      </c>
      <c r="E841">
        <v>1819</v>
      </c>
      <c r="F841">
        <v>0</v>
      </c>
      <c r="G841">
        <v>0</v>
      </c>
      <c r="H841">
        <v>0</v>
      </c>
      <c r="I841" t="s">
        <v>664</v>
      </c>
      <c r="J841">
        <v>2024</v>
      </c>
      <c r="K841">
        <v>49</v>
      </c>
      <c r="L841">
        <v>12</v>
      </c>
      <c r="M841">
        <v>48</v>
      </c>
      <c r="N841">
        <v>0</v>
      </c>
      <c r="O841">
        <v>0</v>
      </c>
      <c r="Q841">
        <v>0</v>
      </c>
      <c r="S841">
        <v>2219</v>
      </c>
      <c r="T841">
        <v>400</v>
      </c>
      <c r="U841">
        <v>0</v>
      </c>
      <c r="V841">
        <v>0</v>
      </c>
      <c r="W841" t="s">
        <v>903</v>
      </c>
    </row>
    <row r="842" spans="1:23">
      <c r="A842" t="s">
        <v>663</v>
      </c>
      <c r="B842" t="s">
        <v>486</v>
      </c>
      <c r="C842">
        <v>46.229166666666664</v>
      </c>
      <c r="D842">
        <v>0</v>
      </c>
      <c r="E842">
        <v>0</v>
      </c>
      <c r="F842">
        <v>0</v>
      </c>
      <c r="G842">
        <v>0</v>
      </c>
      <c r="H842">
        <v>0</v>
      </c>
      <c r="I842" t="s">
        <v>733</v>
      </c>
      <c r="J842">
        <v>2024</v>
      </c>
      <c r="K842">
        <v>49</v>
      </c>
      <c r="L842">
        <v>12</v>
      </c>
      <c r="M842">
        <v>0</v>
      </c>
      <c r="N842">
        <v>0</v>
      </c>
      <c r="O842">
        <v>0</v>
      </c>
      <c r="Q842">
        <v>0</v>
      </c>
      <c r="S842">
        <v>0</v>
      </c>
      <c r="U842">
        <v>0</v>
      </c>
      <c r="V842">
        <v>0</v>
      </c>
      <c r="W842" t="s">
        <v>902</v>
      </c>
    </row>
    <row r="843" spans="1:23">
      <c r="A843" t="s">
        <v>663</v>
      </c>
      <c r="B843" t="s">
        <v>389</v>
      </c>
      <c r="C843">
        <v>46.229166666666664</v>
      </c>
      <c r="D843">
        <v>2219</v>
      </c>
      <c r="E843">
        <v>3588.2</v>
      </c>
      <c r="F843">
        <v>0</v>
      </c>
      <c r="H843">
        <v>200</v>
      </c>
      <c r="I843" t="s">
        <v>664</v>
      </c>
      <c r="J843">
        <v>2024</v>
      </c>
      <c r="K843">
        <v>49</v>
      </c>
      <c r="L843">
        <v>12</v>
      </c>
      <c r="M843">
        <v>48</v>
      </c>
      <c r="N843">
        <v>0</v>
      </c>
      <c r="O843">
        <v>0</v>
      </c>
      <c r="Q843">
        <v>0</v>
      </c>
      <c r="R843">
        <v>1269</v>
      </c>
      <c r="S843">
        <v>3688.2</v>
      </c>
      <c r="T843">
        <v>100</v>
      </c>
      <c r="U843">
        <v>0</v>
      </c>
      <c r="W843" t="s">
        <v>903</v>
      </c>
    </row>
    <row r="844" spans="1:23">
      <c r="A844" t="s">
        <v>663</v>
      </c>
      <c r="B844" t="s">
        <v>389</v>
      </c>
      <c r="C844">
        <v>46.229166666666664</v>
      </c>
      <c r="D844">
        <v>0</v>
      </c>
      <c r="E844">
        <v>0</v>
      </c>
      <c r="F844">
        <v>0</v>
      </c>
      <c r="G844">
        <v>0</v>
      </c>
      <c r="H844">
        <v>0</v>
      </c>
      <c r="I844" t="s">
        <v>733</v>
      </c>
      <c r="J844">
        <v>2024</v>
      </c>
      <c r="K844">
        <v>49</v>
      </c>
      <c r="L844">
        <v>12</v>
      </c>
      <c r="M844">
        <v>0</v>
      </c>
      <c r="N844">
        <v>0</v>
      </c>
      <c r="O844">
        <v>0</v>
      </c>
      <c r="Q844">
        <v>0</v>
      </c>
      <c r="S844">
        <v>0</v>
      </c>
      <c r="U844">
        <v>0</v>
      </c>
      <c r="W844" t="s">
        <v>902</v>
      </c>
    </row>
    <row r="845" spans="1:23">
      <c r="A845" t="s">
        <v>663</v>
      </c>
      <c r="B845" t="s">
        <v>557</v>
      </c>
      <c r="C845">
        <v>38.541666666666664</v>
      </c>
      <c r="D845">
        <v>1850</v>
      </c>
      <c r="E845">
        <v>1850</v>
      </c>
      <c r="F845">
        <v>0</v>
      </c>
      <c r="G845">
        <v>0</v>
      </c>
      <c r="H845">
        <v>0</v>
      </c>
      <c r="I845" t="s">
        <v>664</v>
      </c>
      <c r="J845">
        <v>2024</v>
      </c>
      <c r="K845">
        <v>49</v>
      </c>
      <c r="L845">
        <v>12</v>
      </c>
      <c r="M845">
        <v>48</v>
      </c>
      <c r="N845">
        <v>0</v>
      </c>
      <c r="O845">
        <v>0</v>
      </c>
      <c r="Q845">
        <v>0</v>
      </c>
      <c r="S845">
        <v>1850</v>
      </c>
      <c r="U845">
        <v>0</v>
      </c>
      <c r="V845">
        <v>0</v>
      </c>
      <c r="W845" t="s">
        <v>667</v>
      </c>
    </row>
    <row r="846" spans="1:23">
      <c r="A846" t="s">
        <v>663</v>
      </c>
      <c r="B846" t="s">
        <v>557</v>
      </c>
      <c r="C846">
        <v>38.541666666666664</v>
      </c>
      <c r="D846">
        <v>0</v>
      </c>
      <c r="E846">
        <v>0</v>
      </c>
      <c r="F846">
        <v>0</v>
      </c>
      <c r="G846">
        <v>0</v>
      </c>
      <c r="H846">
        <v>0</v>
      </c>
      <c r="I846" t="s">
        <v>733</v>
      </c>
      <c r="J846">
        <v>2024</v>
      </c>
      <c r="K846">
        <v>49</v>
      </c>
      <c r="L846">
        <v>12</v>
      </c>
      <c r="M846">
        <v>0</v>
      </c>
      <c r="N846">
        <v>0</v>
      </c>
      <c r="O846">
        <v>0</v>
      </c>
      <c r="Q846">
        <v>0</v>
      </c>
      <c r="S846">
        <v>0</v>
      </c>
      <c r="U846">
        <v>0</v>
      </c>
      <c r="V846">
        <v>0</v>
      </c>
      <c r="W846" t="s">
        <v>902</v>
      </c>
    </row>
    <row r="847" spans="1:23">
      <c r="A847" t="s">
        <v>393</v>
      </c>
      <c r="B847" t="s">
        <v>466</v>
      </c>
      <c r="C847">
        <v>68.75</v>
      </c>
      <c r="D847">
        <v>3300</v>
      </c>
      <c r="E847">
        <v>3200</v>
      </c>
      <c r="F847">
        <v>0</v>
      </c>
      <c r="G847">
        <v>0</v>
      </c>
      <c r="H847">
        <v>0</v>
      </c>
      <c r="I847" t="s">
        <v>664</v>
      </c>
      <c r="J847">
        <v>2024</v>
      </c>
      <c r="K847">
        <v>49</v>
      </c>
      <c r="L847">
        <v>12</v>
      </c>
      <c r="M847">
        <v>48</v>
      </c>
      <c r="N847">
        <v>0</v>
      </c>
      <c r="O847">
        <v>0</v>
      </c>
      <c r="Q847">
        <v>0</v>
      </c>
      <c r="S847">
        <v>3300</v>
      </c>
      <c r="T847">
        <v>100</v>
      </c>
      <c r="U847">
        <v>0</v>
      </c>
      <c r="V847">
        <v>0</v>
      </c>
      <c r="W847" t="s">
        <v>903</v>
      </c>
    </row>
    <row r="848" spans="1:23">
      <c r="A848" t="s">
        <v>393</v>
      </c>
      <c r="B848" t="s">
        <v>466</v>
      </c>
      <c r="C848">
        <v>68.75</v>
      </c>
      <c r="D848">
        <v>0</v>
      </c>
      <c r="E848">
        <v>0</v>
      </c>
      <c r="F848">
        <v>0</v>
      </c>
      <c r="G848">
        <v>0</v>
      </c>
      <c r="H848">
        <v>0</v>
      </c>
      <c r="I848" t="s">
        <v>733</v>
      </c>
      <c r="J848">
        <v>2024</v>
      </c>
      <c r="K848">
        <v>49</v>
      </c>
      <c r="L848">
        <v>12</v>
      </c>
      <c r="M848">
        <v>0</v>
      </c>
      <c r="N848">
        <v>0</v>
      </c>
      <c r="O848">
        <v>0</v>
      </c>
      <c r="Q848">
        <v>0</v>
      </c>
      <c r="S848">
        <v>0</v>
      </c>
      <c r="U848">
        <v>0</v>
      </c>
      <c r="V848">
        <v>0</v>
      </c>
      <c r="W848" t="s">
        <v>902</v>
      </c>
    </row>
    <row r="849" spans="1:23">
      <c r="A849" t="s">
        <v>663</v>
      </c>
      <c r="B849" t="s">
        <v>390</v>
      </c>
      <c r="C849">
        <v>65</v>
      </c>
      <c r="D849">
        <v>3120</v>
      </c>
      <c r="E849">
        <v>4459.3999999999996</v>
      </c>
      <c r="F849">
        <v>0</v>
      </c>
      <c r="G849">
        <v>150</v>
      </c>
      <c r="H849">
        <v>0</v>
      </c>
      <c r="I849" t="s">
        <v>664</v>
      </c>
      <c r="J849">
        <v>2024</v>
      </c>
      <c r="K849">
        <v>49</v>
      </c>
      <c r="L849">
        <v>12</v>
      </c>
      <c r="M849">
        <v>48</v>
      </c>
      <c r="N849">
        <v>0</v>
      </c>
      <c r="O849">
        <v>0</v>
      </c>
      <c r="Q849">
        <v>0</v>
      </c>
      <c r="R849">
        <v>2999</v>
      </c>
      <c r="S849">
        <v>6269.4</v>
      </c>
      <c r="T849">
        <v>1660</v>
      </c>
      <c r="U849">
        <v>0</v>
      </c>
      <c r="V849">
        <v>0</v>
      </c>
      <c r="W849" t="s">
        <v>904</v>
      </c>
    </row>
    <row r="850" spans="1:23">
      <c r="A850" t="s">
        <v>663</v>
      </c>
      <c r="B850" t="s">
        <v>390</v>
      </c>
      <c r="C850">
        <v>65</v>
      </c>
      <c r="D850">
        <v>0</v>
      </c>
      <c r="E850">
        <v>0</v>
      </c>
      <c r="F850">
        <v>0</v>
      </c>
      <c r="G850">
        <v>0</v>
      </c>
      <c r="H850">
        <v>0</v>
      </c>
      <c r="I850" t="s">
        <v>733</v>
      </c>
      <c r="J850">
        <v>2024</v>
      </c>
      <c r="K850">
        <v>49</v>
      </c>
      <c r="L850">
        <v>12</v>
      </c>
      <c r="M850">
        <v>0</v>
      </c>
      <c r="N850">
        <v>0</v>
      </c>
      <c r="O850">
        <v>0</v>
      </c>
      <c r="Q850">
        <v>0</v>
      </c>
      <c r="S850">
        <v>0</v>
      </c>
      <c r="U850">
        <v>0</v>
      </c>
      <c r="V850">
        <v>0</v>
      </c>
      <c r="W850" t="s">
        <v>902</v>
      </c>
    </row>
    <row r="851" spans="1:23">
      <c r="A851" t="s">
        <v>452</v>
      </c>
      <c r="B851" t="s">
        <v>554</v>
      </c>
      <c r="C851">
        <v>36.458333333333336</v>
      </c>
      <c r="D851">
        <v>1750</v>
      </c>
      <c r="E851">
        <v>1950</v>
      </c>
      <c r="F851">
        <v>0</v>
      </c>
      <c r="G851">
        <v>0</v>
      </c>
      <c r="H851">
        <v>0</v>
      </c>
      <c r="I851" t="s">
        <v>664</v>
      </c>
      <c r="J851">
        <v>2024</v>
      </c>
      <c r="K851">
        <v>49</v>
      </c>
      <c r="L851">
        <v>12</v>
      </c>
      <c r="M851">
        <v>48</v>
      </c>
      <c r="N851">
        <v>0</v>
      </c>
      <c r="O851">
        <v>0</v>
      </c>
      <c r="Q851">
        <v>0</v>
      </c>
      <c r="R851">
        <v>200</v>
      </c>
      <c r="S851">
        <v>1950</v>
      </c>
      <c r="U851">
        <v>0</v>
      </c>
      <c r="V851">
        <v>0</v>
      </c>
      <c r="W851" t="s">
        <v>667</v>
      </c>
    </row>
    <row r="852" spans="1:23">
      <c r="A852" t="s">
        <v>663</v>
      </c>
      <c r="B852" t="s">
        <v>390</v>
      </c>
      <c r="C852">
        <v>65</v>
      </c>
      <c r="D852">
        <v>3120</v>
      </c>
      <c r="E852">
        <v>3570</v>
      </c>
      <c r="F852">
        <v>0</v>
      </c>
      <c r="G852">
        <v>150</v>
      </c>
      <c r="H852">
        <v>0</v>
      </c>
      <c r="I852" t="s">
        <v>664</v>
      </c>
      <c r="J852">
        <v>2024</v>
      </c>
      <c r="K852">
        <v>50</v>
      </c>
      <c r="L852">
        <v>12</v>
      </c>
      <c r="M852">
        <v>48</v>
      </c>
      <c r="N852">
        <v>0</v>
      </c>
      <c r="O852">
        <v>0</v>
      </c>
      <c r="Q852">
        <v>0</v>
      </c>
      <c r="R852">
        <v>550</v>
      </c>
      <c r="S852">
        <v>3820</v>
      </c>
      <c r="T852">
        <v>100</v>
      </c>
      <c r="U852">
        <v>0</v>
      </c>
      <c r="V852">
        <v>0</v>
      </c>
      <c r="W852" t="s">
        <v>905</v>
      </c>
    </row>
    <row r="853" spans="1:23">
      <c r="A853" t="s">
        <v>663</v>
      </c>
      <c r="B853" t="s">
        <v>486</v>
      </c>
      <c r="C853">
        <v>46.229166666666664</v>
      </c>
      <c r="D853">
        <v>2219</v>
      </c>
      <c r="F853">
        <v>0</v>
      </c>
      <c r="H853">
        <v>0</v>
      </c>
      <c r="I853" t="s">
        <v>664</v>
      </c>
      <c r="J853">
        <v>2024</v>
      </c>
      <c r="K853">
        <v>50</v>
      </c>
      <c r="L853">
        <v>12</v>
      </c>
      <c r="M853">
        <v>48</v>
      </c>
      <c r="N853">
        <v>0</v>
      </c>
      <c r="O853">
        <v>0</v>
      </c>
      <c r="Q853">
        <v>0</v>
      </c>
      <c r="S853">
        <v>2219</v>
      </c>
      <c r="T853">
        <v>100</v>
      </c>
      <c r="U853">
        <v>0</v>
      </c>
      <c r="V853">
        <v>0</v>
      </c>
      <c r="W853" t="s">
        <v>906</v>
      </c>
    </row>
    <row r="854" spans="1:23">
      <c r="A854" t="s">
        <v>663</v>
      </c>
      <c r="B854" t="s">
        <v>389</v>
      </c>
      <c r="C854">
        <v>46.229166666666664</v>
      </c>
      <c r="D854">
        <v>2219</v>
      </c>
      <c r="E854">
        <v>2469</v>
      </c>
      <c r="F854">
        <v>0</v>
      </c>
      <c r="H854">
        <v>200</v>
      </c>
      <c r="I854" t="s">
        <v>664</v>
      </c>
      <c r="J854">
        <v>2024</v>
      </c>
      <c r="K854">
        <v>50</v>
      </c>
      <c r="L854">
        <v>12</v>
      </c>
      <c r="M854">
        <v>48</v>
      </c>
      <c r="N854">
        <v>0</v>
      </c>
      <c r="O854">
        <v>0</v>
      </c>
      <c r="Q854">
        <v>0</v>
      </c>
      <c r="R854">
        <v>150</v>
      </c>
      <c r="S854">
        <v>2569</v>
      </c>
      <c r="T854">
        <v>100</v>
      </c>
      <c r="U854">
        <v>0</v>
      </c>
      <c r="W854" t="s">
        <v>906</v>
      </c>
    </row>
    <row r="855" spans="1:23">
      <c r="A855" t="s">
        <v>663</v>
      </c>
      <c r="B855" t="s">
        <v>557</v>
      </c>
      <c r="C855">
        <v>38.541666666666664</v>
      </c>
      <c r="D855">
        <v>1734.375</v>
      </c>
      <c r="F855">
        <v>0</v>
      </c>
      <c r="H855">
        <v>0</v>
      </c>
      <c r="I855" t="s">
        <v>664</v>
      </c>
      <c r="J855">
        <v>2024</v>
      </c>
      <c r="K855">
        <v>50</v>
      </c>
      <c r="L855">
        <v>12</v>
      </c>
      <c r="M855">
        <v>45</v>
      </c>
      <c r="N855">
        <v>0</v>
      </c>
      <c r="O855">
        <v>0</v>
      </c>
      <c r="Q855">
        <v>0</v>
      </c>
      <c r="R855">
        <v>150</v>
      </c>
      <c r="S855">
        <v>1884.375</v>
      </c>
      <c r="U855">
        <v>0</v>
      </c>
      <c r="V855">
        <v>0</v>
      </c>
      <c r="W855" t="s">
        <v>667</v>
      </c>
    </row>
    <row r="856" spans="1:23">
      <c r="A856" t="s">
        <v>663</v>
      </c>
      <c r="B856" t="s">
        <v>387</v>
      </c>
      <c r="C856">
        <v>46.229166666666664</v>
      </c>
      <c r="D856">
        <v>1664.25</v>
      </c>
      <c r="F856">
        <v>0</v>
      </c>
      <c r="H856">
        <v>150</v>
      </c>
      <c r="I856" t="s">
        <v>664</v>
      </c>
      <c r="J856">
        <v>2024</v>
      </c>
      <c r="K856">
        <v>50</v>
      </c>
      <c r="L856">
        <v>12</v>
      </c>
      <c r="M856">
        <v>36</v>
      </c>
      <c r="N856">
        <v>0</v>
      </c>
      <c r="O856">
        <v>0</v>
      </c>
      <c r="Q856">
        <v>0</v>
      </c>
      <c r="R856">
        <v>150</v>
      </c>
      <c r="S856">
        <v>1964.25</v>
      </c>
      <c r="U856">
        <v>0</v>
      </c>
      <c r="V856">
        <v>0</v>
      </c>
      <c r="W856" t="s">
        <v>667</v>
      </c>
    </row>
    <row r="857" spans="1:23">
      <c r="A857" t="s">
        <v>663</v>
      </c>
      <c r="B857" t="s">
        <v>564</v>
      </c>
      <c r="C857">
        <v>36.458333333333336</v>
      </c>
      <c r="D857">
        <v>1750</v>
      </c>
      <c r="F857">
        <v>0</v>
      </c>
      <c r="H857">
        <v>0</v>
      </c>
      <c r="I857" t="s">
        <v>664</v>
      </c>
      <c r="J857">
        <v>2024</v>
      </c>
      <c r="K857">
        <v>50</v>
      </c>
      <c r="L857">
        <v>12</v>
      </c>
      <c r="M857">
        <v>48</v>
      </c>
      <c r="N857">
        <v>0</v>
      </c>
      <c r="O857">
        <v>0</v>
      </c>
      <c r="Q857">
        <v>0</v>
      </c>
      <c r="S857">
        <v>1750</v>
      </c>
      <c r="U857">
        <v>0</v>
      </c>
      <c r="V857">
        <v>0</v>
      </c>
      <c r="W857" t="s">
        <v>667</v>
      </c>
    </row>
    <row r="858" spans="1:23">
      <c r="A858" t="s">
        <v>452</v>
      </c>
      <c r="B858" t="s">
        <v>448</v>
      </c>
      <c r="C858">
        <v>22.291666666666668</v>
      </c>
      <c r="D858">
        <v>1070</v>
      </c>
      <c r="F858">
        <v>0</v>
      </c>
      <c r="H858">
        <v>0</v>
      </c>
      <c r="I858" t="s">
        <v>664</v>
      </c>
      <c r="J858">
        <v>2024</v>
      </c>
      <c r="K858">
        <v>50</v>
      </c>
      <c r="L858">
        <v>12</v>
      </c>
      <c r="M858">
        <v>48</v>
      </c>
      <c r="N858">
        <v>0</v>
      </c>
      <c r="O858">
        <v>0</v>
      </c>
      <c r="Q858">
        <v>0</v>
      </c>
      <c r="S858">
        <v>1070</v>
      </c>
      <c r="U858">
        <v>0</v>
      </c>
      <c r="V858">
        <v>0</v>
      </c>
      <c r="W858" t="s">
        <v>667</v>
      </c>
    </row>
    <row r="859" spans="1:23">
      <c r="A859" t="s">
        <v>452</v>
      </c>
      <c r="B859" t="s">
        <v>554</v>
      </c>
      <c r="C859">
        <v>36.458333333333336</v>
      </c>
      <c r="D859">
        <v>1750</v>
      </c>
      <c r="F859">
        <v>0</v>
      </c>
      <c r="H859">
        <v>0</v>
      </c>
      <c r="I859" t="s">
        <v>664</v>
      </c>
      <c r="J859">
        <v>2024</v>
      </c>
      <c r="K859">
        <v>50</v>
      </c>
      <c r="L859">
        <v>12</v>
      </c>
      <c r="M859">
        <v>48</v>
      </c>
      <c r="N859">
        <v>0</v>
      </c>
      <c r="O859">
        <v>0</v>
      </c>
      <c r="Q859">
        <v>0</v>
      </c>
      <c r="R859">
        <v>200</v>
      </c>
      <c r="S859">
        <v>1950</v>
      </c>
      <c r="U859">
        <v>0</v>
      </c>
      <c r="V859">
        <v>0</v>
      </c>
      <c r="W859" t="s">
        <v>667</v>
      </c>
    </row>
    <row r="860" spans="1:23">
      <c r="A860" t="s">
        <v>663</v>
      </c>
      <c r="B860" t="s">
        <v>569</v>
      </c>
      <c r="C860">
        <v>38.541666666666664</v>
      </c>
      <c r="D860">
        <v>308.33333333333331</v>
      </c>
      <c r="F860">
        <v>0</v>
      </c>
      <c r="H860">
        <v>0</v>
      </c>
      <c r="I860" t="s">
        <v>664</v>
      </c>
      <c r="J860">
        <v>2024</v>
      </c>
      <c r="K860">
        <v>50</v>
      </c>
      <c r="L860">
        <v>12</v>
      </c>
      <c r="M860">
        <v>8</v>
      </c>
      <c r="N860">
        <v>0</v>
      </c>
      <c r="O860">
        <v>0</v>
      </c>
      <c r="Q860">
        <v>0</v>
      </c>
      <c r="S860">
        <v>308.33333333333331</v>
      </c>
      <c r="U860">
        <v>0</v>
      </c>
      <c r="V860">
        <v>0</v>
      </c>
      <c r="W860" t="s">
        <v>667</v>
      </c>
    </row>
    <row r="861" spans="1:23">
      <c r="A861" t="s">
        <v>393</v>
      </c>
      <c r="B861" t="s">
        <v>466</v>
      </c>
      <c r="C861">
        <v>68.75</v>
      </c>
      <c r="D861">
        <v>3300</v>
      </c>
      <c r="F861">
        <v>0</v>
      </c>
      <c r="H861">
        <v>0</v>
      </c>
      <c r="I861" t="s">
        <v>664</v>
      </c>
      <c r="J861">
        <v>2024</v>
      </c>
      <c r="K861">
        <v>50</v>
      </c>
      <c r="L861">
        <v>12</v>
      </c>
      <c r="M861">
        <v>48</v>
      </c>
      <c r="N861">
        <v>0</v>
      </c>
      <c r="O861">
        <v>0</v>
      </c>
      <c r="Q861">
        <v>0</v>
      </c>
      <c r="S861">
        <v>3300</v>
      </c>
      <c r="T861">
        <v>100</v>
      </c>
      <c r="U861">
        <v>0</v>
      </c>
      <c r="V861">
        <v>0</v>
      </c>
      <c r="W861" t="s">
        <v>906</v>
      </c>
    </row>
    <row r="862" spans="1:23">
      <c r="A862" t="s">
        <v>393</v>
      </c>
      <c r="B862" t="s">
        <v>466</v>
      </c>
      <c r="C862">
        <v>68.75</v>
      </c>
      <c r="D862">
        <v>0</v>
      </c>
      <c r="F862">
        <v>0</v>
      </c>
      <c r="H862">
        <v>0</v>
      </c>
      <c r="I862" t="s">
        <v>847</v>
      </c>
      <c r="J862">
        <v>2024</v>
      </c>
      <c r="K862">
        <v>50</v>
      </c>
      <c r="L862">
        <v>12</v>
      </c>
      <c r="M862">
        <v>0</v>
      </c>
      <c r="N862">
        <v>0</v>
      </c>
      <c r="O862">
        <v>0</v>
      </c>
      <c r="Q862">
        <v>0</v>
      </c>
      <c r="S862">
        <v>0</v>
      </c>
      <c r="U862">
        <v>0</v>
      </c>
      <c r="V862">
        <v>0</v>
      </c>
      <c r="W862" t="s">
        <v>667</v>
      </c>
    </row>
    <row r="863" spans="1:23">
      <c r="A863" t="s">
        <v>344</v>
      </c>
      <c r="B863" t="s">
        <v>388</v>
      </c>
      <c r="C863">
        <v>104.16666666666667</v>
      </c>
      <c r="D863">
        <v>5000</v>
      </c>
      <c r="F863">
        <v>0</v>
      </c>
      <c r="H863">
        <v>0</v>
      </c>
      <c r="I863" t="s">
        <v>664</v>
      </c>
      <c r="J863">
        <v>2024</v>
      </c>
      <c r="K863">
        <v>50</v>
      </c>
      <c r="L863">
        <v>12</v>
      </c>
      <c r="M863">
        <v>48</v>
      </c>
      <c r="N863">
        <v>0</v>
      </c>
      <c r="O863">
        <v>0</v>
      </c>
      <c r="Q863">
        <v>0</v>
      </c>
      <c r="S863">
        <v>5000</v>
      </c>
      <c r="U863">
        <v>0</v>
      </c>
      <c r="V863">
        <v>0</v>
      </c>
      <c r="W863" t="s">
        <v>667</v>
      </c>
    </row>
    <row r="864" spans="1:23">
      <c r="A864" t="s">
        <v>452</v>
      </c>
      <c r="B864" t="s">
        <v>554</v>
      </c>
      <c r="C864">
        <v>36.458333333333336</v>
      </c>
      <c r="D864">
        <v>0</v>
      </c>
      <c r="E864">
        <v>0</v>
      </c>
      <c r="F864">
        <v>0</v>
      </c>
      <c r="G864">
        <v>0</v>
      </c>
      <c r="H864">
        <v>0</v>
      </c>
      <c r="I864" t="s">
        <v>733</v>
      </c>
      <c r="J864">
        <v>2024</v>
      </c>
      <c r="K864">
        <v>49</v>
      </c>
      <c r="L864">
        <v>12</v>
      </c>
      <c r="M864">
        <v>0</v>
      </c>
      <c r="N864">
        <v>0</v>
      </c>
      <c r="O864">
        <v>0</v>
      </c>
      <c r="Q864">
        <v>0</v>
      </c>
      <c r="S864">
        <v>0</v>
      </c>
      <c r="U864">
        <v>0</v>
      </c>
      <c r="V864">
        <v>0</v>
      </c>
      <c r="W864" t="s">
        <v>902</v>
      </c>
    </row>
    <row r="865" spans="1:23">
      <c r="A865" t="s">
        <v>663</v>
      </c>
      <c r="B865" t="s">
        <v>390</v>
      </c>
      <c r="C865">
        <v>65</v>
      </c>
      <c r="D865">
        <v>3120</v>
      </c>
      <c r="E865">
        <v>4033</v>
      </c>
      <c r="F865">
        <v>260</v>
      </c>
      <c r="G865">
        <v>150</v>
      </c>
      <c r="H865">
        <v>0</v>
      </c>
      <c r="I865" t="s">
        <v>664</v>
      </c>
      <c r="J865">
        <v>2024</v>
      </c>
      <c r="K865">
        <v>51</v>
      </c>
      <c r="L865">
        <v>12</v>
      </c>
      <c r="M865">
        <v>48</v>
      </c>
      <c r="N865">
        <v>4</v>
      </c>
      <c r="O865">
        <v>0</v>
      </c>
      <c r="Q865">
        <v>0</v>
      </c>
      <c r="R865">
        <v>653</v>
      </c>
      <c r="S865">
        <v>4183</v>
      </c>
      <c r="U865">
        <v>0</v>
      </c>
      <c r="V865">
        <v>0</v>
      </c>
      <c r="W865" t="s">
        <v>667</v>
      </c>
    </row>
    <row r="866" spans="1:23">
      <c r="A866" t="s">
        <v>663</v>
      </c>
      <c r="B866" t="s">
        <v>486</v>
      </c>
      <c r="C866">
        <v>46.229166666666664</v>
      </c>
      <c r="D866">
        <v>2219</v>
      </c>
      <c r="F866">
        <v>0</v>
      </c>
      <c r="H866">
        <v>0</v>
      </c>
      <c r="I866" t="s">
        <v>664</v>
      </c>
      <c r="J866">
        <v>2024</v>
      </c>
      <c r="K866">
        <v>51</v>
      </c>
      <c r="L866">
        <v>12</v>
      </c>
      <c r="M866">
        <v>48</v>
      </c>
      <c r="N866">
        <v>0</v>
      </c>
      <c r="O866">
        <v>0</v>
      </c>
      <c r="Q866">
        <v>0</v>
      </c>
      <c r="R866">
        <v>100</v>
      </c>
      <c r="S866">
        <v>2319</v>
      </c>
      <c r="U866">
        <v>0</v>
      </c>
      <c r="V866">
        <v>0</v>
      </c>
      <c r="W866" t="s">
        <v>667</v>
      </c>
    </row>
    <row r="867" spans="1:23">
      <c r="A867" t="s">
        <v>663</v>
      </c>
      <c r="B867" t="s">
        <v>389</v>
      </c>
      <c r="C867">
        <v>46.229166666666664</v>
      </c>
      <c r="D867">
        <v>2219</v>
      </c>
      <c r="E867">
        <v>3169</v>
      </c>
      <c r="F867">
        <v>0</v>
      </c>
      <c r="H867">
        <v>200</v>
      </c>
      <c r="I867" t="s">
        <v>664</v>
      </c>
      <c r="J867">
        <v>2024</v>
      </c>
      <c r="K867">
        <v>51</v>
      </c>
      <c r="L867">
        <v>12</v>
      </c>
      <c r="M867">
        <v>48</v>
      </c>
      <c r="N867">
        <v>0</v>
      </c>
      <c r="O867">
        <v>0</v>
      </c>
      <c r="Q867">
        <v>0</v>
      </c>
      <c r="R867">
        <v>750</v>
      </c>
      <c r="S867">
        <v>3169</v>
      </c>
      <c r="U867">
        <v>0</v>
      </c>
      <c r="W867" t="s">
        <v>907</v>
      </c>
    </row>
    <row r="868" spans="1:23">
      <c r="A868" t="s">
        <v>663</v>
      </c>
      <c r="B868" t="s">
        <v>557</v>
      </c>
      <c r="C868">
        <v>38.541666666666664</v>
      </c>
      <c r="D868">
        <v>1850</v>
      </c>
      <c r="F868">
        <v>0</v>
      </c>
      <c r="H868">
        <v>0</v>
      </c>
      <c r="I868" t="s">
        <v>664</v>
      </c>
      <c r="J868">
        <v>2024</v>
      </c>
      <c r="K868">
        <v>51</v>
      </c>
      <c r="L868">
        <v>12</v>
      </c>
      <c r="M868">
        <v>48</v>
      </c>
      <c r="N868">
        <v>0</v>
      </c>
      <c r="O868">
        <v>0</v>
      </c>
      <c r="Q868">
        <v>0</v>
      </c>
      <c r="R868">
        <v>200</v>
      </c>
      <c r="S868">
        <v>2050</v>
      </c>
      <c r="U868">
        <v>0</v>
      </c>
      <c r="V868">
        <v>0</v>
      </c>
      <c r="W868" t="s">
        <v>667</v>
      </c>
    </row>
    <row r="869" spans="1:23">
      <c r="A869" t="s">
        <v>663</v>
      </c>
      <c r="B869" t="s">
        <v>387</v>
      </c>
      <c r="C869">
        <v>46.229166666666664</v>
      </c>
      <c r="D869">
        <v>2219</v>
      </c>
      <c r="F869">
        <v>0</v>
      </c>
      <c r="H869">
        <v>200</v>
      </c>
      <c r="I869" t="s">
        <v>664</v>
      </c>
      <c r="J869">
        <v>2024</v>
      </c>
      <c r="K869">
        <v>51</v>
      </c>
      <c r="L869">
        <v>12</v>
      </c>
      <c r="M869">
        <v>48</v>
      </c>
      <c r="N869">
        <v>0</v>
      </c>
      <c r="O869">
        <v>0</v>
      </c>
      <c r="Q869">
        <v>0</v>
      </c>
      <c r="R869">
        <v>550</v>
      </c>
      <c r="S869">
        <v>2969</v>
      </c>
      <c r="U869">
        <v>0</v>
      </c>
      <c r="V869">
        <v>0</v>
      </c>
      <c r="W869" t="s">
        <v>667</v>
      </c>
    </row>
    <row r="870" spans="1:23">
      <c r="A870" t="s">
        <v>663</v>
      </c>
      <c r="B870" t="s">
        <v>564</v>
      </c>
      <c r="C870">
        <v>36.458333333333336</v>
      </c>
      <c r="D870">
        <v>1750</v>
      </c>
      <c r="F870">
        <v>0</v>
      </c>
      <c r="H870">
        <v>0</v>
      </c>
      <c r="I870" t="s">
        <v>664</v>
      </c>
      <c r="J870">
        <v>2024</v>
      </c>
      <c r="K870">
        <v>51</v>
      </c>
      <c r="L870">
        <v>12</v>
      </c>
      <c r="M870">
        <v>48</v>
      </c>
      <c r="N870">
        <v>0</v>
      </c>
      <c r="O870">
        <v>0</v>
      </c>
      <c r="Q870">
        <v>0</v>
      </c>
      <c r="R870">
        <v>550</v>
      </c>
      <c r="S870">
        <v>2300</v>
      </c>
      <c r="U870">
        <v>0</v>
      </c>
      <c r="V870">
        <v>0</v>
      </c>
      <c r="W870" t="s">
        <v>667</v>
      </c>
    </row>
    <row r="871" spans="1:23">
      <c r="A871" t="s">
        <v>452</v>
      </c>
      <c r="B871" t="s">
        <v>448</v>
      </c>
      <c r="C871">
        <v>22.291666666666668</v>
      </c>
      <c r="D871">
        <v>1070</v>
      </c>
      <c r="F871">
        <v>0</v>
      </c>
      <c r="H871">
        <v>0</v>
      </c>
      <c r="I871" t="s">
        <v>664</v>
      </c>
      <c r="J871">
        <v>2024</v>
      </c>
      <c r="K871">
        <v>51</v>
      </c>
      <c r="L871">
        <v>12</v>
      </c>
      <c r="M871">
        <v>48</v>
      </c>
      <c r="N871">
        <v>0</v>
      </c>
      <c r="O871">
        <v>0</v>
      </c>
      <c r="Q871">
        <v>0</v>
      </c>
      <c r="R871">
        <v>100</v>
      </c>
      <c r="S871">
        <v>1170</v>
      </c>
      <c r="U871">
        <v>0</v>
      </c>
      <c r="V871">
        <v>0</v>
      </c>
      <c r="W871" t="s">
        <v>667</v>
      </c>
    </row>
    <row r="872" spans="1:23">
      <c r="A872" t="s">
        <v>452</v>
      </c>
      <c r="B872" t="s">
        <v>554</v>
      </c>
      <c r="C872">
        <v>36.458333333333336</v>
      </c>
      <c r="D872">
        <v>1750</v>
      </c>
      <c r="F872">
        <v>0</v>
      </c>
      <c r="H872">
        <v>0</v>
      </c>
      <c r="I872" t="s">
        <v>664</v>
      </c>
      <c r="J872">
        <v>2024</v>
      </c>
      <c r="K872">
        <v>51</v>
      </c>
      <c r="L872">
        <v>12</v>
      </c>
      <c r="M872">
        <v>48</v>
      </c>
      <c r="N872">
        <v>0</v>
      </c>
      <c r="O872">
        <v>0</v>
      </c>
      <c r="Q872">
        <v>0</v>
      </c>
      <c r="R872">
        <v>200</v>
      </c>
      <c r="S872">
        <v>1950</v>
      </c>
      <c r="U872">
        <v>0</v>
      </c>
      <c r="V872">
        <v>0</v>
      </c>
      <c r="W872" t="s">
        <v>667</v>
      </c>
    </row>
    <row r="873" spans="1:23">
      <c r="A873" t="s">
        <v>344</v>
      </c>
      <c r="B873" t="s">
        <v>388</v>
      </c>
      <c r="C873">
        <v>104.16666666666667</v>
      </c>
      <c r="D873">
        <v>5000</v>
      </c>
      <c r="F873">
        <v>0</v>
      </c>
      <c r="H873">
        <v>0</v>
      </c>
      <c r="I873" t="s">
        <v>664</v>
      </c>
      <c r="J873">
        <v>2024</v>
      </c>
      <c r="K873">
        <v>51</v>
      </c>
      <c r="L873">
        <v>12</v>
      </c>
      <c r="M873">
        <v>48</v>
      </c>
      <c r="N873">
        <v>0</v>
      </c>
      <c r="O873">
        <v>0</v>
      </c>
      <c r="Q873">
        <v>0</v>
      </c>
      <c r="S873">
        <v>5000</v>
      </c>
      <c r="U873">
        <v>0</v>
      </c>
      <c r="V873">
        <v>0</v>
      </c>
      <c r="W873" t="s">
        <v>667</v>
      </c>
    </row>
    <row r="874" spans="1:23">
      <c r="A874" t="s">
        <v>663</v>
      </c>
      <c r="B874" t="s">
        <v>390</v>
      </c>
      <c r="C874">
        <v>65</v>
      </c>
      <c r="D874">
        <v>3120</v>
      </c>
      <c r="E874">
        <v>3690</v>
      </c>
      <c r="F874">
        <v>130</v>
      </c>
      <c r="H874">
        <v>0</v>
      </c>
      <c r="I874" t="s">
        <v>664</v>
      </c>
      <c r="J874">
        <v>2024</v>
      </c>
      <c r="K874">
        <v>52</v>
      </c>
      <c r="L874">
        <v>12</v>
      </c>
      <c r="M874">
        <v>48</v>
      </c>
      <c r="N874">
        <v>2</v>
      </c>
      <c r="O874">
        <v>0</v>
      </c>
      <c r="Q874">
        <v>0</v>
      </c>
      <c r="R874">
        <v>440</v>
      </c>
      <c r="S874">
        <v>3690</v>
      </c>
      <c r="U874">
        <v>0</v>
      </c>
      <c r="V874">
        <v>0</v>
      </c>
      <c r="W874" t="s">
        <v>667</v>
      </c>
    </row>
    <row r="875" spans="1:23">
      <c r="A875" t="s">
        <v>663</v>
      </c>
      <c r="B875" t="s">
        <v>486</v>
      </c>
      <c r="C875">
        <v>46.229166666666664</v>
      </c>
      <c r="D875">
        <v>2219</v>
      </c>
      <c r="F875">
        <v>0</v>
      </c>
      <c r="H875">
        <v>0</v>
      </c>
      <c r="I875" t="s">
        <v>664</v>
      </c>
      <c r="J875">
        <v>2024</v>
      </c>
      <c r="K875">
        <v>52</v>
      </c>
      <c r="L875">
        <v>12</v>
      </c>
      <c r="M875">
        <v>48</v>
      </c>
      <c r="N875">
        <v>0</v>
      </c>
      <c r="O875">
        <v>0</v>
      </c>
      <c r="Q875">
        <v>0</v>
      </c>
      <c r="S875">
        <v>2219</v>
      </c>
      <c r="T875">
        <v>200</v>
      </c>
      <c r="U875">
        <v>0</v>
      </c>
      <c r="V875">
        <v>0</v>
      </c>
      <c r="W875" t="s">
        <v>908</v>
      </c>
    </row>
    <row r="876" spans="1:23">
      <c r="A876" t="s">
        <v>663</v>
      </c>
      <c r="B876" t="s">
        <v>389</v>
      </c>
      <c r="C876">
        <v>46.229166666666664</v>
      </c>
      <c r="D876">
        <v>2219</v>
      </c>
      <c r="E876">
        <v>3077.03125</v>
      </c>
      <c r="F876">
        <v>208.03125</v>
      </c>
      <c r="G876">
        <v>150</v>
      </c>
      <c r="H876">
        <v>200</v>
      </c>
      <c r="I876" t="s">
        <v>664</v>
      </c>
      <c r="J876">
        <v>2024</v>
      </c>
      <c r="K876">
        <v>52</v>
      </c>
      <c r="L876">
        <v>12</v>
      </c>
      <c r="M876">
        <v>48</v>
      </c>
      <c r="N876">
        <v>4.5</v>
      </c>
      <c r="O876">
        <v>0</v>
      </c>
      <c r="Q876">
        <v>0</v>
      </c>
      <c r="R876">
        <v>450</v>
      </c>
      <c r="S876">
        <v>3227.03125</v>
      </c>
      <c r="U876">
        <v>0</v>
      </c>
      <c r="W876" t="s">
        <v>909</v>
      </c>
    </row>
    <row r="877" spans="1:23">
      <c r="A877" t="s">
        <v>663</v>
      </c>
      <c r="B877" t="s">
        <v>557</v>
      </c>
      <c r="C877">
        <v>38.541666666666664</v>
      </c>
      <c r="D877">
        <v>1850</v>
      </c>
      <c r="F877">
        <v>0</v>
      </c>
      <c r="H877">
        <v>0</v>
      </c>
      <c r="I877" t="s">
        <v>664</v>
      </c>
      <c r="J877">
        <v>2024</v>
      </c>
      <c r="K877">
        <v>52</v>
      </c>
      <c r="L877">
        <v>12</v>
      </c>
      <c r="M877">
        <v>48</v>
      </c>
      <c r="N877">
        <v>0</v>
      </c>
      <c r="O877">
        <v>0</v>
      </c>
      <c r="Q877">
        <v>0</v>
      </c>
      <c r="R877">
        <v>200</v>
      </c>
      <c r="S877">
        <v>2050</v>
      </c>
      <c r="U877">
        <v>0</v>
      </c>
      <c r="V877">
        <v>0</v>
      </c>
      <c r="W877" t="s">
        <v>910</v>
      </c>
    </row>
    <row r="878" spans="1:23">
      <c r="A878" t="s">
        <v>663</v>
      </c>
      <c r="B878" t="s">
        <v>387</v>
      </c>
      <c r="C878">
        <v>46.229166666666664</v>
      </c>
      <c r="D878">
        <v>0</v>
      </c>
      <c r="F878">
        <v>138.6875</v>
      </c>
      <c r="H878">
        <v>0</v>
      </c>
      <c r="I878" t="s">
        <v>664</v>
      </c>
      <c r="J878">
        <v>2024</v>
      </c>
      <c r="K878">
        <v>52</v>
      </c>
      <c r="L878">
        <v>12</v>
      </c>
      <c r="M878">
        <v>0</v>
      </c>
      <c r="N878">
        <v>3</v>
      </c>
      <c r="O878">
        <v>0</v>
      </c>
      <c r="Q878">
        <v>0</v>
      </c>
      <c r="R878">
        <v>200</v>
      </c>
      <c r="S878">
        <v>338.6875</v>
      </c>
      <c r="U878">
        <v>0</v>
      </c>
      <c r="V878">
        <v>0</v>
      </c>
      <c r="W878" t="s">
        <v>909</v>
      </c>
    </row>
    <row r="879" spans="1:23">
      <c r="A879" t="s">
        <v>663</v>
      </c>
      <c r="B879" t="s">
        <v>564</v>
      </c>
      <c r="C879">
        <v>36.458333333333336</v>
      </c>
      <c r="D879">
        <v>1750</v>
      </c>
      <c r="F879">
        <v>0</v>
      </c>
      <c r="H879">
        <v>0</v>
      </c>
      <c r="I879" t="s">
        <v>664</v>
      </c>
      <c r="J879">
        <v>2024</v>
      </c>
      <c r="K879">
        <v>52</v>
      </c>
      <c r="L879">
        <v>12</v>
      </c>
      <c r="M879">
        <v>48</v>
      </c>
      <c r="N879">
        <v>0</v>
      </c>
      <c r="O879">
        <v>0</v>
      </c>
      <c r="Q879">
        <v>0</v>
      </c>
      <c r="R879">
        <v>200</v>
      </c>
      <c r="S879">
        <v>1950</v>
      </c>
      <c r="U879">
        <v>0</v>
      </c>
      <c r="V879">
        <v>0</v>
      </c>
      <c r="W879" t="s">
        <v>911</v>
      </c>
    </row>
    <row r="880" spans="1:23">
      <c r="A880" t="s">
        <v>449</v>
      </c>
      <c r="B880" t="s">
        <v>448</v>
      </c>
      <c r="C880">
        <v>22.291666666666668</v>
      </c>
      <c r="D880">
        <v>1070</v>
      </c>
      <c r="E880">
        <v>1070</v>
      </c>
      <c r="F880">
        <v>0</v>
      </c>
      <c r="G880">
        <v>200</v>
      </c>
      <c r="H880">
        <v>0</v>
      </c>
      <c r="I880" t="s">
        <v>664</v>
      </c>
      <c r="J880">
        <v>2024</v>
      </c>
      <c r="K880">
        <v>52</v>
      </c>
      <c r="L880">
        <v>12</v>
      </c>
      <c r="M880">
        <v>48</v>
      </c>
      <c r="N880">
        <v>0</v>
      </c>
      <c r="O880">
        <v>0</v>
      </c>
      <c r="Q880">
        <v>0</v>
      </c>
      <c r="S880">
        <v>1270</v>
      </c>
      <c r="U880">
        <v>0</v>
      </c>
      <c r="V880">
        <v>0</v>
      </c>
      <c r="W880" t="s">
        <v>667</v>
      </c>
    </row>
    <row r="881" spans="1:23">
      <c r="A881" t="s">
        <v>555</v>
      </c>
      <c r="B881" t="s">
        <v>554</v>
      </c>
      <c r="C881">
        <v>36.458333333333336</v>
      </c>
      <c r="D881">
        <v>1750</v>
      </c>
      <c r="F881">
        <v>0</v>
      </c>
      <c r="H881">
        <v>0</v>
      </c>
      <c r="I881" t="s">
        <v>664</v>
      </c>
      <c r="J881">
        <v>2024</v>
      </c>
      <c r="K881">
        <v>52</v>
      </c>
      <c r="L881">
        <v>12</v>
      </c>
      <c r="M881">
        <v>48</v>
      </c>
      <c r="N881">
        <v>0</v>
      </c>
      <c r="O881">
        <v>0</v>
      </c>
      <c r="Q881">
        <v>0</v>
      </c>
      <c r="R881">
        <v>200</v>
      </c>
      <c r="S881">
        <v>1950</v>
      </c>
      <c r="U881">
        <v>0</v>
      </c>
      <c r="V881">
        <v>0</v>
      </c>
      <c r="W881" t="s">
        <v>667</v>
      </c>
    </row>
    <row r="882" spans="1:23">
      <c r="A882" t="s">
        <v>435</v>
      </c>
      <c r="B882" t="s">
        <v>388</v>
      </c>
      <c r="C882">
        <v>104.16666666666667</v>
      </c>
      <c r="D882">
        <v>5000</v>
      </c>
      <c r="F882">
        <v>0</v>
      </c>
      <c r="H882">
        <v>0</v>
      </c>
      <c r="I882" t="s">
        <v>664</v>
      </c>
      <c r="J882">
        <v>2024</v>
      </c>
      <c r="K882">
        <v>52</v>
      </c>
      <c r="L882">
        <v>12</v>
      </c>
      <c r="M882">
        <v>48</v>
      </c>
      <c r="N882">
        <v>0</v>
      </c>
      <c r="O882">
        <v>0</v>
      </c>
      <c r="Q882">
        <v>0</v>
      </c>
      <c r="S882">
        <v>5000</v>
      </c>
      <c r="U882">
        <v>0</v>
      </c>
      <c r="V882">
        <v>0</v>
      </c>
      <c r="W882" t="s">
        <v>667</v>
      </c>
    </row>
    <row r="883" spans="1:23">
      <c r="A883" t="s">
        <v>443</v>
      </c>
      <c r="B883" t="s">
        <v>390</v>
      </c>
      <c r="C883">
        <v>65</v>
      </c>
      <c r="D883">
        <v>3120</v>
      </c>
      <c r="E883">
        <v>3670</v>
      </c>
      <c r="F883">
        <v>0</v>
      </c>
      <c r="G883">
        <v>150</v>
      </c>
      <c r="H883">
        <v>0</v>
      </c>
      <c r="I883" t="s">
        <v>664</v>
      </c>
      <c r="J883">
        <v>2025</v>
      </c>
      <c r="K883">
        <v>1</v>
      </c>
      <c r="L883">
        <v>12</v>
      </c>
      <c r="M883">
        <v>48</v>
      </c>
      <c r="N883">
        <v>0</v>
      </c>
      <c r="O883">
        <v>0</v>
      </c>
      <c r="Q883">
        <v>0</v>
      </c>
      <c r="R883">
        <v>550</v>
      </c>
      <c r="S883">
        <v>3820</v>
      </c>
      <c r="U883">
        <v>0</v>
      </c>
      <c r="V883">
        <v>0</v>
      </c>
      <c r="W883" t="s">
        <v>912</v>
      </c>
    </row>
    <row r="884" spans="1:23">
      <c r="A884" t="s">
        <v>488</v>
      </c>
      <c r="B884" t="s">
        <v>486</v>
      </c>
      <c r="C884">
        <v>46.229166666666664</v>
      </c>
      <c r="D884">
        <v>2219</v>
      </c>
      <c r="F884">
        <v>0</v>
      </c>
      <c r="H884">
        <v>0</v>
      </c>
      <c r="I884" t="s">
        <v>664</v>
      </c>
      <c r="J884">
        <v>2025</v>
      </c>
      <c r="K884">
        <v>1</v>
      </c>
      <c r="L884">
        <v>12</v>
      </c>
      <c r="M884">
        <v>48</v>
      </c>
      <c r="N884">
        <v>0</v>
      </c>
      <c r="O884">
        <v>0</v>
      </c>
      <c r="Q884">
        <v>0</v>
      </c>
      <c r="R884">
        <v>2720</v>
      </c>
      <c r="S884">
        <v>4939</v>
      </c>
      <c r="T884">
        <v>200</v>
      </c>
      <c r="U884">
        <v>0</v>
      </c>
      <c r="V884">
        <v>0</v>
      </c>
      <c r="W884" t="s">
        <v>913</v>
      </c>
    </row>
    <row r="885" spans="1:23">
      <c r="A885" t="s">
        <v>488</v>
      </c>
      <c r="B885" t="s">
        <v>389</v>
      </c>
      <c r="C885">
        <v>46.229166666666664</v>
      </c>
      <c r="D885">
        <v>2219</v>
      </c>
      <c r="E885">
        <v>2769</v>
      </c>
      <c r="F885">
        <v>0</v>
      </c>
      <c r="H885">
        <v>200</v>
      </c>
      <c r="I885" t="s">
        <v>664</v>
      </c>
      <c r="J885">
        <v>2025</v>
      </c>
      <c r="K885">
        <v>1</v>
      </c>
      <c r="L885">
        <v>12</v>
      </c>
      <c r="M885">
        <v>48</v>
      </c>
      <c r="N885">
        <v>0</v>
      </c>
      <c r="O885">
        <v>0</v>
      </c>
      <c r="Q885">
        <v>0</v>
      </c>
      <c r="R885">
        <v>350</v>
      </c>
      <c r="S885">
        <v>2769</v>
      </c>
      <c r="U885">
        <v>0</v>
      </c>
      <c r="W885" t="s">
        <v>914</v>
      </c>
    </row>
    <row r="886" spans="1:23">
      <c r="A886" t="s">
        <v>488</v>
      </c>
      <c r="B886" t="s">
        <v>557</v>
      </c>
      <c r="C886">
        <v>38.541666666666664</v>
      </c>
      <c r="D886">
        <v>1850</v>
      </c>
      <c r="F886">
        <v>0</v>
      </c>
      <c r="H886">
        <v>0</v>
      </c>
      <c r="I886" t="s">
        <v>664</v>
      </c>
      <c r="J886">
        <v>2025</v>
      </c>
      <c r="K886">
        <v>1</v>
      </c>
      <c r="L886">
        <v>12</v>
      </c>
      <c r="M886">
        <v>48</v>
      </c>
      <c r="N886">
        <v>0</v>
      </c>
      <c r="O886">
        <v>0</v>
      </c>
      <c r="Q886">
        <v>0</v>
      </c>
      <c r="R886">
        <v>200</v>
      </c>
      <c r="S886">
        <v>2050</v>
      </c>
      <c r="U886">
        <v>0</v>
      </c>
      <c r="V886">
        <v>0</v>
      </c>
      <c r="W886" t="s">
        <v>914</v>
      </c>
    </row>
    <row r="887" spans="1:23">
      <c r="A887" t="s">
        <v>443</v>
      </c>
      <c r="B887" t="s">
        <v>387</v>
      </c>
      <c r="C887">
        <v>46.229166666666664</v>
      </c>
      <c r="D887">
        <v>2219</v>
      </c>
      <c r="F887">
        <v>0</v>
      </c>
      <c r="H887">
        <v>200</v>
      </c>
      <c r="I887" t="s">
        <v>664</v>
      </c>
      <c r="J887">
        <v>2025</v>
      </c>
      <c r="K887">
        <v>1</v>
      </c>
      <c r="L887">
        <v>12</v>
      </c>
      <c r="M887">
        <v>48</v>
      </c>
      <c r="N887">
        <v>0</v>
      </c>
      <c r="O887">
        <v>0</v>
      </c>
      <c r="Q887">
        <v>0</v>
      </c>
      <c r="S887">
        <v>2419</v>
      </c>
      <c r="U887">
        <v>0</v>
      </c>
      <c r="V887">
        <v>0</v>
      </c>
      <c r="W887" t="s">
        <v>667</v>
      </c>
    </row>
    <row r="888" spans="1:23">
      <c r="A888" t="s">
        <v>565</v>
      </c>
      <c r="B888" t="s">
        <v>564</v>
      </c>
      <c r="C888">
        <v>36.458333333333336</v>
      </c>
      <c r="D888">
        <v>1166.6666666666667</v>
      </c>
      <c r="F888">
        <v>0</v>
      </c>
      <c r="H888">
        <v>0</v>
      </c>
      <c r="I888" t="s">
        <v>664</v>
      </c>
      <c r="J888">
        <v>2025</v>
      </c>
      <c r="K888">
        <v>1</v>
      </c>
      <c r="L888">
        <v>12</v>
      </c>
      <c r="M888">
        <v>32</v>
      </c>
      <c r="N888">
        <v>0</v>
      </c>
      <c r="O888">
        <v>0</v>
      </c>
      <c r="Q888">
        <v>0</v>
      </c>
      <c r="S888">
        <v>1166.6666666666667</v>
      </c>
      <c r="U888">
        <v>0</v>
      </c>
      <c r="V888">
        <v>0</v>
      </c>
      <c r="W888" t="s">
        <v>667</v>
      </c>
    </row>
    <row r="889" spans="1:23">
      <c r="A889" t="s">
        <v>449</v>
      </c>
      <c r="B889" t="s">
        <v>448</v>
      </c>
      <c r="C889">
        <v>22.291666666666668</v>
      </c>
      <c r="D889">
        <v>1070</v>
      </c>
      <c r="F889">
        <v>0</v>
      </c>
      <c r="H889">
        <v>0</v>
      </c>
      <c r="I889" t="s">
        <v>664</v>
      </c>
      <c r="J889">
        <v>2025</v>
      </c>
      <c r="K889">
        <v>1</v>
      </c>
      <c r="L889">
        <v>12</v>
      </c>
      <c r="M889">
        <v>48</v>
      </c>
      <c r="N889">
        <v>0</v>
      </c>
      <c r="O889">
        <v>0</v>
      </c>
      <c r="Q889">
        <v>0</v>
      </c>
      <c r="S889">
        <v>1070</v>
      </c>
      <c r="U889">
        <v>0</v>
      </c>
      <c r="V889">
        <v>0</v>
      </c>
      <c r="W889" t="s">
        <v>667</v>
      </c>
    </row>
    <row r="890" spans="1:23">
      <c r="A890" t="s">
        <v>555</v>
      </c>
      <c r="B890" t="s">
        <v>554</v>
      </c>
      <c r="C890">
        <v>36.458333333333336</v>
      </c>
      <c r="D890">
        <v>1750</v>
      </c>
      <c r="F890">
        <v>0</v>
      </c>
      <c r="H890">
        <v>0</v>
      </c>
      <c r="I890" t="s">
        <v>664</v>
      </c>
      <c r="J890">
        <v>2025</v>
      </c>
      <c r="K890">
        <v>1</v>
      </c>
      <c r="L890">
        <v>12</v>
      </c>
      <c r="M890">
        <v>48</v>
      </c>
      <c r="N890">
        <v>0</v>
      </c>
      <c r="O890">
        <v>0</v>
      </c>
      <c r="Q890">
        <v>0</v>
      </c>
      <c r="R890">
        <v>200</v>
      </c>
      <c r="S890">
        <v>1950</v>
      </c>
      <c r="U890">
        <v>0</v>
      </c>
      <c r="V890">
        <v>0</v>
      </c>
      <c r="W890" t="s">
        <v>914</v>
      </c>
    </row>
    <row r="891" spans="1:23">
      <c r="A891" t="s">
        <v>435</v>
      </c>
      <c r="B891" t="s">
        <v>388</v>
      </c>
      <c r="C891">
        <v>104.16666666666667</v>
      </c>
      <c r="D891">
        <v>5000</v>
      </c>
      <c r="F891">
        <v>0</v>
      </c>
      <c r="H891">
        <v>0</v>
      </c>
      <c r="I891" t="s">
        <v>664</v>
      </c>
      <c r="J891">
        <v>2025</v>
      </c>
      <c r="K891">
        <v>1</v>
      </c>
      <c r="L891">
        <v>12</v>
      </c>
      <c r="M891">
        <v>48</v>
      </c>
      <c r="N891">
        <v>0</v>
      </c>
      <c r="O891">
        <v>0</v>
      </c>
      <c r="Q891">
        <v>0</v>
      </c>
      <c r="S891">
        <v>5000</v>
      </c>
      <c r="U891">
        <v>0</v>
      </c>
      <c r="V891">
        <v>0</v>
      </c>
      <c r="W891" t="s">
        <v>667</v>
      </c>
    </row>
    <row r="892" spans="1:23">
      <c r="A892" t="s">
        <v>574</v>
      </c>
      <c r="B892" t="s">
        <v>572</v>
      </c>
      <c r="C892">
        <v>62.5</v>
      </c>
      <c r="D892">
        <v>3000</v>
      </c>
      <c r="F892">
        <v>0</v>
      </c>
      <c r="H892">
        <v>0</v>
      </c>
      <c r="I892" t="s">
        <v>664</v>
      </c>
      <c r="J892">
        <v>2024</v>
      </c>
      <c r="K892">
        <v>52</v>
      </c>
      <c r="L892">
        <v>12</v>
      </c>
      <c r="M892">
        <v>48</v>
      </c>
      <c r="N892">
        <v>0</v>
      </c>
      <c r="O892">
        <v>0</v>
      </c>
      <c r="Q892">
        <v>0</v>
      </c>
      <c r="S892">
        <v>3000</v>
      </c>
      <c r="U892">
        <v>0</v>
      </c>
      <c r="V892">
        <v>0</v>
      </c>
      <c r="W892" t="s">
        <v>667</v>
      </c>
    </row>
    <row r="893" spans="1:23">
      <c r="A893" t="s">
        <v>574</v>
      </c>
      <c r="B893" t="s">
        <v>572</v>
      </c>
      <c r="C893">
        <v>62.5</v>
      </c>
      <c r="D893">
        <v>3000</v>
      </c>
      <c r="F893">
        <v>0</v>
      </c>
      <c r="H893">
        <v>0</v>
      </c>
      <c r="I893" t="s">
        <v>664</v>
      </c>
      <c r="J893">
        <v>2025</v>
      </c>
      <c r="K893">
        <v>1</v>
      </c>
      <c r="L893">
        <v>12</v>
      </c>
      <c r="M893">
        <v>48</v>
      </c>
      <c r="N893">
        <v>0</v>
      </c>
      <c r="O893">
        <v>0</v>
      </c>
      <c r="Q893">
        <v>0</v>
      </c>
      <c r="S893">
        <v>3000</v>
      </c>
      <c r="U893">
        <v>0</v>
      </c>
      <c r="V893">
        <v>0</v>
      </c>
      <c r="W893" t="s">
        <v>667</v>
      </c>
    </row>
    <row r="894" spans="1:23">
      <c r="A894" t="s">
        <v>443</v>
      </c>
      <c r="B894" t="s">
        <v>390</v>
      </c>
      <c r="C894">
        <v>65</v>
      </c>
      <c r="D894">
        <v>3120</v>
      </c>
      <c r="E894">
        <v>10120</v>
      </c>
      <c r="F894">
        <v>0</v>
      </c>
      <c r="G894">
        <v>150</v>
      </c>
      <c r="H894">
        <v>0</v>
      </c>
      <c r="I894" t="s">
        <v>664</v>
      </c>
      <c r="J894">
        <v>2025</v>
      </c>
      <c r="K894">
        <v>2</v>
      </c>
      <c r="L894">
        <v>1</v>
      </c>
      <c r="M894">
        <v>48</v>
      </c>
      <c r="N894">
        <v>0</v>
      </c>
      <c r="O894">
        <v>0</v>
      </c>
      <c r="Q894">
        <v>0</v>
      </c>
      <c r="R894">
        <v>7000</v>
      </c>
      <c r="S894">
        <v>10270</v>
      </c>
      <c r="U894">
        <v>0</v>
      </c>
      <c r="V894">
        <v>0</v>
      </c>
      <c r="W894" t="s">
        <v>915</v>
      </c>
    </row>
    <row r="895" spans="1:23">
      <c r="A895" t="s">
        <v>488</v>
      </c>
      <c r="B895" t="s">
        <v>486</v>
      </c>
      <c r="C895">
        <v>46.229166666666664</v>
      </c>
      <c r="D895">
        <v>2219</v>
      </c>
      <c r="E895">
        <v>4779</v>
      </c>
      <c r="F895">
        <v>0</v>
      </c>
      <c r="G895">
        <v>500</v>
      </c>
      <c r="H895">
        <v>0</v>
      </c>
      <c r="I895" t="s">
        <v>664</v>
      </c>
      <c r="J895">
        <v>2025</v>
      </c>
      <c r="K895">
        <v>2</v>
      </c>
      <c r="L895">
        <v>1</v>
      </c>
      <c r="M895">
        <v>48</v>
      </c>
      <c r="N895">
        <v>0</v>
      </c>
      <c r="O895">
        <v>0</v>
      </c>
      <c r="Q895">
        <v>0</v>
      </c>
      <c r="R895">
        <v>2760</v>
      </c>
      <c r="S895">
        <v>5479</v>
      </c>
      <c r="T895">
        <v>200</v>
      </c>
      <c r="U895">
        <v>0</v>
      </c>
      <c r="V895">
        <v>0</v>
      </c>
      <c r="W895" t="s">
        <v>916</v>
      </c>
    </row>
    <row r="896" spans="1:23">
      <c r="A896" t="s">
        <v>488</v>
      </c>
      <c r="B896" t="s">
        <v>389</v>
      </c>
      <c r="C896">
        <v>46.229166666666664</v>
      </c>
      <c r="D896">
        <v>2219</v>
      </c>
      <c r="E896">
        <v>4904</v>
      </c>
      <c r="F896">
        <v>0</v>
      </c>
      <c r="G896">
        <v>650</v>
      </c>
      <c r="H896">
        <v>200</v>
      </c>
      <c r="I896" t="s">
        <v>664</v>
      </c>
      <c r="J896">
        <v>2025</v>
      </c>
      <c r="K896">
        <v>2</v>
      </c>
      <c r="L896">
        <v>1</v>
      </c>
      <c r="M896">
        <v>48</v>
      </c>
      <c r="N896">
        <v>0</v>
      </c>
      <c r="O896">
        <v>0</v>
      </c>
      <c r="Q896">
        <v>0</v>
      </c>
      <c r="R896">
        <v>2485</v>
      </c>
      <c r="S896">
        <v>5554</v>
      </c>
      <c r="U896">
        <v>0</v>
      </c>
      <c r="W896" t="s">
        <v>917</v>
      </c>
    </row>
    <row r="897" spans="1:23">
      <c r="A897" t="s">
        <v>488</v>
      </c>
      <c r="B897" t="s">
        <v>557</v>
      </c>
      <c r="C897">
        <v>38.541666666666664</v>
      </c>
      <c r="D897">
        <v>1850</v>
      </c>
      <c r="F897">
        <v>0</v>
      </c>
      <c r="H897">
        <v>0</v>
      </c>
      <c r="I897" t="s">
        <v>664</v>
      </c>
      <c r="J897">
        <v>2025</v>
      </c>
      <c r="K897">
        <v>2</v>
      </c>
      <c r="L897">
        <v>1</v>
      </c>
      <c r="M897">
        <v>48</v>
      </c>
      <c r="N897">
        <v>0</v>
      </c>
      <c r="O897">
        <v>0</v>
      </c>
      <c r="Q897">
        <v>0</v>
      </c>
      <c r="R897">
        <v>200</v>
      </c>
      <c r="S897">
        <v>2050</v>
      </c>
      <c r="U897">
        <v>0</v>
      </c>
      <c r="V897">
        <v>0</v>
      </c>
      <c r="W897" t="s">
        <v>792</v>
      </c>
    </row>
    <row r="898" spans="1:23">
      <c r="A898" t="s">
        <v>443</v>
      </c>
      <c r="B898" t="s">
        <v>387</v>
      </c>
      <c r="C898">
        <v>46.229166666666664</v>
      </c>
      <c r="D898">
        <v>2219</v>
      </c>
      <c r="F898">
        <v>0</v>
      </c>
      <c r="H898">
        <v>200</v>
      </c>
      <c r="I898" t="s">
        <v>664</v>
      </c>
      <c r="J898">
        <v>2025</v>
      </c>
      <c r="K898">
        <v>2</v>
      </c>
      <c r="L898">
        <v>1</v>
      </c>
      <c r="M898">
        <v>48</v>
      </c>
      <c r="N898">
        <v>0</v>
      </c>
      <c r="O898">
        <v>0</v>
      </c>
      <c r="Q898">
        <v>0</v>
      </c>
      <c r="R898">
        <v>200</v>
      </c>
      <c r="S898">
        <v>2619</v>
      </c>
      <c r="U898">
        <v>0</v>
      </c>
      <c r="V898">
        <v>0</v>
      </c>
      <c r="W898" t="s">
        <v>792</v>
      </c>
    </row>
    <row r="899" spans="1:23">
      <c r="A899" t="s">
        <v>449</v>
      </c>
      <c r="B899" t="s">
        <v>448</v>
      </c>
      <c r="C899">
        <v>22.291666666666668</v>
      </c>
      <c r="D899">
        <v>1070</v>
      </c>
      <c r="F899">
        <v>0</v>
      </c>
      <c r="H899">
        <v>0</v>
      </c>
      <c r="I899" t="s">
        <v>664</v>
      </c>
      <c r="J899">
        <v>2025</v>
      </c>
      <c r="K899">
        <v>2</v>
      </c>
      <c r="L899">
        <v>1</v>
      </c>
      <c r="M899">
        <v>48</v>
      </c>
      <c r="N899">
        <v>0</v>
      </c>
      <c r="O899">
        <v>0</v>
      </c>
      <c r="Q899">
        <v>0</v>
      </c>
      <c r="S899">
        <v>1070</v>
      </c>
      <c r="U899">
        <v>0</v>
      </c>
      <c r="V899">
        <v>0</v>
      </c>
      <c r="W899" t="s">
        <v>667</v>
      </c>
    </row>
    <row r="900" spans="1:23">
      <c r="A900" t="s">
        <v>555</v>
      </c>
      <c r="B900" t="s">
        <v>554</v>
      </c>
      <c r="C900">
        <v>36.458333333333336</v>
      </c>
      <c r="D900">
        <v>1750</v>
      </c>
      <c r="F900">
        <v>0</v>
      </c>
      <c r="H900">
        <v>0</v>
      </c>
      <c r="I900" t="s">
        <v>664</v>
      </c>
      <c r="J900">
        <v>2025</v>
      </c>
      <c r="K900">
        <v>2</v>
      </c>
      <c r="L900">
        <v>1</v>
      </c>
      <c r="M900">
        <v>48</v>
      </c>
      <c r="N900">
        <v>0</v>
      </c>
      <c r="O900">
        <v>0</v>
      </c>
      <c r="Q900">
        <v>0</v>
      </c>
      <c r="R900">
        <v>200</v>
      </c>
      <c r="S900">
        <v>1950</v>
      </c>
      <c r="U900">
        <v>0</v>
      </c>
      <c r="V900">
        <v>0</v>
      </c>
      <c r="W900" t="s">
        <v>667</v>
      </c>
    </row>
    <row r="901" spans="1:23">
      <c r="A901" t="s">
        <v>435</v>
      </c>
      <c r="B901" t="s">
        <v>388</v>
      </c>
      <c r="C901">
        <v>104.16666666666667</v>
      </c>
      <c r="D901">
        <v>5000</v>
      </c>
      <c r="F901">
        <v>0</v>
      </c>
      <c r="H901">
        <v>0</v>
      </c>
      <c r="I901" t="s">
        <v>664</v>
      </c>
      <c r="J901">
        <v>2025</v>
      </c>
      <c r="K901">
        <v>2</v>
      </c>
      <c r="L901">
        <v>1</v>
      </c>
      <c r="M901">
        <v>48</v>
      </c>
      <c r="N901">
        <v>0</v>
      </c>
      <c r="O901">
        <v>0</v>
      </c>
      <c r="Q901">
        <v>0</v>
      </c>
      <c r="S901">
        <v>5000</v>
      </c>
      <c r="U901">
        <v>0</v>
      </c>
      <c r="V901">
        <v>0</v>
      </c>
      <c r="W901" t="s">
        <v>667</v>
      </c>
    </row>
    <row r="902" spans="1:23">
      <c r="A902" t="s">
        <v>574</v>
      </c>
      <c r="B902" t="s">
        <v>572</v>
      </c>
      <c r="C902">
        <v>62.5</v>
      </c>
      <c r="D902">
        <v>3000</v>
      </c>
      <c r="F902">
        <v>0</v>
      </c>
      <c r="H902">
        <v>0</v>
      </c>
      <c r="I902" t="s">
        <v>664</v>
      </c>
      <c r="J902">
        <v>2025</v>
      </c>
      <c r="K902">
        <v>2</v>
      </c>
      <c r="L902">
        <v>1</v>
      </c>
      <c r="M902">
        <v>48</v>
      </c>
      <c r="N902">
        <v>0</v>
      </c>
      <c r="O902">
        <v>0</v>
      </c>
      <c r="Q902">
        <v>0</v>
      </c>
      <c r="S902">
        <v>3000</v>
      </c>
      <c r="U902">
        <v>0</v>
      </c>
      <c r="V902">
        <v>0</v>
      </c>
      <c r="W902" t="s">
        <v>667</v>
      </c>
    </row>
    <row r="903" spans="1:23">
      <c r="A903" t="s">
        <v>443</v>
      </c>
      <c r="B903" t="s">
        <v>390</v>
      </c>
      <c r="C903">
        <v>65</v>
      </c>
      <c r="D903">
        <v>3120</v>
      </c>
      <c r="F903">
        <v>260</v>
      </c>
      <c r="H903">
        <v>0</v>
      </c>
      <c r="I903" t="s">
        <v>664</v>
      </c>
      <c r="J903">
        <v>2025</v>
      </c>
      <c r="K903">
        <v>3</v>
      </c>
      <c r="L903">
        <v>1</v>
      </c>
      <c r="M903">
        <v>48</v>
      </c>
      <c r="N903">
        <v>4</v>
      </c>
      <c r="O903">
        <v>0</v>
      </c>
      <c r="Q903">
        <v>0</v>
      </c>
      <c r="R903">
        <v>350</v>
      </c>
      <c r="S903">
        <v>3730</v>
      </c>
      <c r="U903">
        <v>0</v>
      </c>
      <c r="V903">
        <v>0</v>
      </c>
      <c r="W903" t="s">
        <v>736</v>
      </c>
    </row>
    <row r="904" spans="1:23">
      <c r="A904" t="s">
        <v>488</v>
      </c>
      <c r="B904" t="s">
        <v>486</v>
      </c>
      <c r="C904">
        <v>46.229166666666664</v>
      </c>
      <c r="D904">
        <v>2219</v>
      </c>
      <c r="F904">
        <v>0</v>
      </c>
      <c r="H904">
        <v>0</v>
      </c>
      <c r="I904" t="s">
        <v>664</v>
      </c>
      <c r="J904">
        <v>2025</v>
      </c>
      <c r="K904">
        <v>3</v>
      </c>
      <c r="L904">
        <v>1</v>
      </c>
      <c r="M904">
        <v>48</v>
      </c>
      <c r="N904">
        <v>0</v>
      </c>
      <c r="O904">
        <v>0</v>
      </c>
      <c r="Q904">
        <v>0</v>
      </c>
      <c r="S904">
        <v>2219</v>
      </c>
      <c r="T904">
        <v>200</v>
      </c>
      <c r="U904">
        <v>0</v>
      </c>
      <c r="V904">
        <v>0</v>
      </c>
      <c r="W904" t="s">
        <v>892</v>
      </c>
    </row>
    <row r="905" spans="1:23">
      <c r="A905" t="s">
        <v>488</v>
      </c>
      <c r="B905" t="s">
        <v>389</v>
      </c>
      <c r="C905">
        <v>46.229166666666664</v>
      </c>
      <c r="D905">
        <v>2219</v>
      </c>
      <c r="F905">
        <v>0</v>
      </c>
      <c r="H905">
        <v>200</v>
      </c>
      <c r="I905" t="s">
        <v>664</v>
      </c>
      <c r="J905">
        <v>2025</v>
      </c>
      <c r="K905">
        <v>3</v>
      </c>
      <c r="L905">
        <v>1</v>
      </c>
      <c r="M905">
        <v>48</v>
      </c>
      <c r="N905">
        <v>0</v>
      </c>
      <c r="O905">
        <v>0</v>
      </c>
      <c r="Q905">
        <v>0</v>
      </c>
      <c r="R905">
        <v>200</v>
      </c>
      <c r="S905">
        <v>2619</v>
      </c>
      <c r="U905">
        <v>0</v>
      </c>
      <c r="W905" t="s">
        <v>736</v>
      </c>
    </row>
    <row r="906" spans="1:23">
      <c r="A906" t="s">
        <v>488</v>
      </c>
      <c r="B906" t="s">
        <v>557</v>
      </c>
      <c r="C906">
        <v>38.541666666666664</v>
      </c>
      <c r="D906">
        <v>1850</v>
      </c>
      <c r="F906">
        <v>0</v>
      </c>
      <c r="H906">
        <v>0</v>
      </c>
      <c r="I906" t="s">
        <v>664</v>
      </c>
      <c r="J906">
        <v>2025</v>
      </c>
      <c r="K906">
        <v>3</v>
      </c>
      <c r="L906">
        <v>1</v>
      </c>
      <c r="M906">
        <v>48</v>
      </c>
      <c r="N906">
        <v>0</v>
      </c>
      <c r="O906">
        <v>0</v>
      </c>
      <c r="Q906">
        <v>0</v>
      </c>
      <c r="R906">
        <v>200</v>
      </c>
      <c r="S906">
        <v>2050</v>
      </c>
      <c r="U906">
        <v>0</v>
      </c>
      <c r="V906">
        <v>0</v>
      </c>
      <c r="W906" t="s">
        <v>736</v>
      </c>
    </row>
    <row r="907" spans="1:23">
      <c r="A907" t="s">
        <v>443</v>
      </c>
      <c r="B907" t="s">
        <v>387</v>
      </c>
      <c r="C907">
        <v>46.229166666666664</v>
      </c>
      <c r="D907">
        <v>1849.1666666666663</v>
      </c>
      <c r="F907">
        <v>0</v>
      </c>
      <c r="H907">
        <v>166.66666666666669</v>
      </c>
      <c r="I907" t="s">
        <v>664</v>
      </c>
      <c r="J907">
        <v>2025</v>
      </c>
      <c r="K907">
        <v>3</v>
      </c>
      <c r="L907">
        <v>1</v>
      </c>
      <c r="M907">
        <v>40</v>
      </c>
      <c r="N907">
        <v>0</v>
      </c>
      <c r="O907">
        <v>0</v>
      </c>
      <c r="Q907">
        <v>0</v>
      </c>
      <c r="R907">
        <v>200</v>
      </c>
      <c r="S907">
        <v>2215.833333333333</v>
      </c>
      <c r="U907">
        <v>0</v>
      </c>
      <c r="V907">
        <v>0</v>
      </c>
      <c r="W907" t="s">
        <v>736</v>
      </c>
    </row>
    <row r="908" spans="1:23">
      <c r="A908" t="s">
        <v>449</v>
      </c>
      <c r="B908" t="s">
        <v>448</v>
      </c>
      <c r="C908">
        <v>22.291666666666668</v>
      </c>
      <c r="D908">
        <v>1070</v>
      </c>
      <c r="F908">
        <v>0</v>
      </c>
      <c r="H908">
        <v>0</v>
      </c>
      <c r="I908" t="s">
        <v>664</v>
      </c>
      <c r="J908">
        <v>2025</v>
      </c>
      <c r="K908">
        <v>3</v>
      </c>
      <c r="L908">
        <v>1</v>
      </c>
      <c r="M908">
        <v>48</v>
      </c>
      <c r="N908">
        <v>0</v>
      </c>
      <c r="O908">
        <v>0</v>
      </c>
      <c r="Q908">
        <v>0</v>
      </c>
      <c r="S908">
        <v>1070</v>
      </c>
      <c r="U908">
        <v>0</v>
      </c>
      <c r="V908">
        <v>0</v>
      </c>
      <c r="W908" t="s">
        <v>667</v>
      </c>
    </row>
    <row r="909" spans="1:23">
      <c r="A909" t="s">
        <v>555</v>
      </c>
      <c r="B909" t="s">
        <v>554</v>
      </c>
      <c r="C909">
        <v>36.458333333333336</v>
      </c>
      <c r="D909">
        <v>875</v>
      </c>
      <c r="F909">
        <v>0</v>
      </c>
      <c r="H909">
        <v>0</v>
      </c>
      <c r="I909" t="s">
        <v>664</v>
      </c>
      <c r="J909">
        <v>2025</v>
      </c>
      <c r="K909">
        <v>3</v>
      </c>
      <c r="L909">
        <v>1</v>
      </c>
      <c r="M909">
        <v>24</v>
      </c>
      <c r="N909">
        <v>0</v>
      </c>
      <c r="O909">
        <v>0</v>
      </c>
      <c r="Q909">
        <v>0</v>
      </c>
      <c r="S909">
        <v>875</v>
      </c>
      <c r="U909">
        <v>0</v>
      </c>
      <c r="V909">
        <v>0</v>
      </c>
      <c r="W909" t="s">
        <v>667</v>
      </c>
    </row>
    <row r="910" spans="1:23">
      <c r="A910" t="s">
        <v>435</v>
      </c>
      <c r="B910" t="s">
        <v>388</v>
      </c>
      <c r="C910">
        <v>104.16666666666667</v>
      </c>
      <c r="D910">
        <v>5000</v>
      </c>
      <c r="F910">
        <v>0</v>
      </c>
      <c r="H910">
        <v>0</v>
      </c>
      <c r="I910" t="s">
        <v>664</v>
      </c>
      <c r="J910">
        <v>2025</v>
      </c>
      <c r="K910">
        <v>3</v>
      </c>
      <c r="L910">
        <v>1</v>
      </c>
      <c r="M910">
        <v>48</v>
      </c>
      <c r="N910">
        <v>0</v>
      </c>
      <c r="O910">
        <v>0</v>
      </c>
      <c r="Q910">
        <v>0</v>
      </c>
      <c r="S910">
        <v>5000</v>
      </c>
      <c r="U910">
        <v>0</v>
      </c>
      <c r="V910">
        <v>0</v>
      </c>
      <c r="W910" t="s">
        <v>667</v>
      </c>
    </row>
    <row r="911" spans="1:23">
      <c r="A911" t="s">
        <v>574</v>
      </c>
      <c r="B911" t="s">
        <v>572</v>
      </c>
      <c r="C911">
        <v>62.5</v>
      </c>
      <c r="D911">
        <v>3000</v>
      </c>
      <c r="F911">
        <v>0</v>
      </c>
      <c r="H911">
        <v>0</v>
      </c>
      <c r="I911" t="s">
        <v>664</v>
      </c>
      <c r="J911">
        <v>2025</v>
      </c>
      <c r="K911">
        <v>3</v>
      </c>
      <c r="L911">
        <v>1</v>
      </c>
      <c r="M911">
        <v>48</v>
      </c>
      <c r="N911">
        <v>0</v>
      </c>
      <c r="O911">
        <v>0</v>
      </c>
      <c r="Q911">
        <v>0</v>
      </c>
      <c r="S911">
        <v>3000</v>
      </c>
      <c r="U911">
        <v>0</v>
      </c>
      <c r="V911">
        <v>0</v>
      </c>
      <c r="W911" t="s">
        <v>667</v>
      </c>
    </row>
    <row r="912" spans="1:23">
      <c r="A912" t="s">
        <v>443</v>
      </c>
      <c r="B912" t="s">
        <v>387</v>
      </c>
      <c r="C912">
        <v>46.229166666666664</v>
      </c>
      <c r="D912">
        <v>0</v>
      </c>
      <c r="F912">
        <v>0</v>
      </c>
      <c r="H912">
        <v>0</v>
      </c>
      <c r="I912" t="s">
        <v>847</v>
      </c>
      <c r="J912">
        <v>2025</v>
      </c>
      <c r="K912">
        <v>3</v>
      </c>
      <c r="L912">
        <v>1</v>
      </c>
      <c r="M912">
        <v>0</v>
      </c>
      <c r="N912">
        <v>0</v>
      </c>
      <c r="O912">
        <v>0</v>
      </c>
      <c r="Q912">
        <v>0</v>
      </c>
      <c r="R912">
        <v>671</v>
      </c>
      <c r="S912">
        <v>671</v>
      </c>
      <c r="U912">
        <v>0</v>
      </c>
      <c r="V912">
        <v>0</v>
      </c>
      <c r="W912" t="s">
        <v>667</v>
      </c>
    </row>
    <row r="913" spans="1:23">
      <c r="A913" t="s">
        <v>555</v>
      </c>
      <c r="B913" t="s">
        <v>554</v>
      </c>
      <c r="C913">
        <v>36.458333333333336</v>
      </c>
      <c r="D913">
        <v>0</v>
      </c>
      <c r="F913">
        <v>0</v>
      </c>
      <c r="H913">
        <v>0</v>
      </c>
      <c r="I913" t="s">
        <v>847</v>
      </c>
      <c r="J913">
        <v>2025</v>
      </c>
      <c r="K913">
        <v>3</v>
      </c>
      <c r="L913">
        <v>1</v>
      </c>
      <c r="M913">
        <v>0</v>
      </c>
      <c r="N913">
        <v>0</v>
      </c>
      <c r="O913">
        <v>0</v>
      </c>
      <c r="Q913">
        <v>0</v>
      </c>
      <c r="R913">
        <v>824</v>
      </c>
      <c r="S913">
        <v>824.25</v>
      </c>
      <c r="U913">
        <v>0</v>
      </c>
      <c r="V913">
        <v>0</v>
      </c>
      <c r="W913" t="s">
        <v>667</v>
      </c>
    </row>
    <row r="914" spans="1:23">
      <c r="A914" t="s">
        <v>443</v>
      </c>
      <c r="B914" t="s">
        <v>390</v>
      </c>
      <c r="C914">
        <v>65</v>
      </c>
      <c r="D914">
        <v>3120</v>
      </c>
      <c r="E914">
        <v>5210</v>
      </c>
      <c r="F914">
        <v>130</v>
      </c>
      <c r="G914">
        <v>150</v>
      </c>
      <c r="H914">
        <v>0</v>
      </c>
      <c r="I914" t="s">
        <v>664</v>
      </c>
      <c r="J914">
        <v>2025</v>
      </c>
      <c r="K914">
        <v>4</v>
      </c>
      <c r="L914">
        <v>1</v>
      </c>
      <c r="M914">
        <v>48</v>
      </c>
      <c r="N914">
        <v>2</v>
      </c>
      <c r="O914">
        <v>0</v>
      </c>
      <c r="P914">
        <v>50</v>
      </c>
      <c r="Q914">
        <v>0</v>
      </c>
      <c r="R914">
        <v>1910</v>
      </c>
      <c r="S914">
        <v>5360</v>
      </c>
      <c r="U914">
        <v>0</v>
      </c>
      <c r="V914">
        <v>0</v>
      </c>
      <c r="W914" t="s">
        <v>918</v>
      </c>
    </row>
    <row r="915" spans="1:23">
      <c r="A915" t="s">
        <v>488</v>
      </c>
      <c r="B915" t="s">
        <v>486</v>
      </c>
      <c r="C915">
        <v>46.229166666666664</v>
      </c>
      <c r="D915">
        <v>2219</v>
      </c>
      <c r="F915">
        <v>0</v>
      </c>
      <c r="H915">
        <v>0</v>
      </c>
      <c r="I915" t="s">
        <v>664</v>
      </c>
      <c r="J915">
        <v>2025</v>
      </c>
      <c r="K915">
        <v>4</v>
      </c>
      <c r="L915">
        <v>1</v>
      </c>
      <c r="M915">
        <v>48</v>
      </c>
      <c r="N915">
        <v>0</v>
      </c>
      <c r="O915">
        <v>0</v>
      </c>
      <c r="Q915">
        <v>0</v>
      </c>
      <c r="S915">
        <v>2219</v>
      </c>
      <c r="T915">
        <v>200</v>
      </c>
      <c r="U915">
        <v>0</v>
      </c>
      <c r="V915">
        <v>0</v>
      </c>
      <c r="W915" t="s">
        <v>919</v>
      </c>
    </row>
    <row r="916" spans="1:23">
      <c r="A916" t="s">
        <v>488</v>
      </c>
      <c r="B916" t="s">
        <v>389</v>
      </c>
      <c r="C916">
        <v>46.229166666666664</v>
      </c>
      <c r="D916">
        <v>2219</v>
      </c>
      <c r="E916">
        <v>2469</v>
      </c>
      <c r="F916">
        <v>0</v>
      </c>
      <c r="G916">
        <v>150</v>
      </c>
      <c r="H916">
        <v>200</v>
      </c>
      <c r="I916" t="s">
        <v>664</v>
      </c>
      <c r="J916">
        <v>2025</v>
      </c>
      <c r="K916">
        <v>4</v>
      </c>
      <c r="L916">
        <v>1</v>
      </c>
      <c r="M916">
        <v>48</v>
      </c>
      <c r="N916">
        <v>0</v>
      </c>
      <c r="O916">
        <v>0</v>
      </c>
      <c r="P916">
        <v>150</v>
      </c>
      <c r="Q916">
        <v>0</v>
      </c>
      <c r="R916">
        <v>200</v>
      </c>
      <c r="S916">
        <v>2919</v>
      </c>
      <c r="T916">
        <v>300</v>
      </c>
      <c r="U916">
        <v>0</v>
      </c>
      <c r="W916" t="s">
        <v>920</v>
      </c>
    </row>
    <row r="917" spans="1:23">
      <c r="A917" t="s">
        <v>488</v>
      </c>
      <c r="B917" t="s">
        <v>557</v>
      </c>
      <c r="C917">
        <v>38.541666666666664</v>
      </c>
      <c r="D917">
        <v>616.66666666666663</v>
      </c>
      <c r="F917">
        <v>0</v>
      </c>
      <c r="H917">
        <v>0</v>
      </c>
      <c r="I917" t="s">
        <v>664</v>
      </c>
      <c r="J917">
        <v>2025</v>
      </c>
      <c r="K917">
        <v>4</v>
      </c>
      <c r="L917">
        <v>1</v>
      </c>
      <c r="M917">
        <v>16</v>
      </c>
      <c r="N917">
        <v>0</v>
      </c>
      <c r="O917">
        <v>0</v>
      </c>
      <c r="Q917">
        <v>0</v>
      </c>
      <c r="R917">
        <v>200</v>
      </c>
      <c r="S917">
        <v>816.66666666666652</v>
      </c>
      <c r="U917">
        <v>0</v>
      </c>
      <c r="V917">
        <v>0</v>
      </c>
      <c r="W917" t="s">
        <v>921</v>
      </c>
    </row>
    <row r="918" spans="1:23">
      <c r="A918" t="s">
        <v>449</v>
      </c>
      <c r="B918" t="s">
        <v>448</v>
      </c>
      <c r="C918">
        <v>22.291666666666668</v>
      </c>
      <c r="D918">
        <v>1070</v>
      </c>
      <c r="F918">
        <v>0</v>
      </c>
      <c r="H918">
        <v>0</v>
      </c>
      <c r="I918" t="s">
        <v>664</v>
      </c>
      <c r="J918">
        <v>2025</v>
      </c>
      <c r="K918">
        <v>4</v>
      </c>
      <c r="L918">
        <v>1</v>
      </c>
      <c r="M918">
        <v>48</v>
      </c>
      <c r="N918">
        <v>0</v>
      </c>
      <c r="O918">
        <v>0</v>
      </c>
      <c r="Q918">
        <v>0</v>
      </c>
      <c r="S918">
        <v>1070</v>
      </c>
      <c r="U918">
        <v>0</v>
      </c>
      <c r="V918">
        <v>0</v>
      </c>
      <c r="W918" t="s">
        <v>922</v>
      </c>
    </row>
    <row r="919" spans="1:23">
      <c r="A919" t="s">
        <v>435</v>
      </c>
      <c r="B919" t="s">
        <v>388</v>
      </c>
      <c r="C919">
        <v>104.16666666666667</v>
      </c>
      <c r="D919">
        <v>5000</v>
      </c>
      <c r="F919">
        <v>0</v>
      </c>
      <c r="H919">
        <v>0</v>
      </c>
      <c r="I919" t="s">
        <v>664</v>
      </c>
      <c r="J919">
        <v>2025</v>
      </c>
      <c r="K919">
        <v>4</v>
      </c>
      <c r="L919">
        <v>1</v>
      </c>
      <c r="M919">
        <v>48</v>
      </c>
      <c r="N919">
        <v>0</v>
      </c>
      <c r="O919">
        <v>0</v>
      </c>
      <c r="Q919">
        <v>0</v>
      </c>
      <c r="S919">
        <v>5000</v>
      </c>
      <c r="U919">
        <v>0</v>
      </c>
      <c r="V919">
        <v>0</v>
      </c>
      <c r="W919" t="s">
        <v>667</v>
      </c>
    </row>
    <row r="920" spans="1:23">
      <c r="A920" t="s">
        <v>574</v>
      </c>
      <c r="B920" t="s">
        <v>572</v>
      </c>
      <c r="C920">
        <v>62.5</v>
      </c>
      <c r="D920">
        <v>3000</v>
      </c>
      <c r="F920">
        <v>0</v>
      </c>
      <c r="H920">
        <v>0</v>
      </c>
      <c r="I920" t="s">
        <v>664</v>
      </c>
      <c r="J920">
        <v>2025</v>
      </c>
      <c r="K920">
        <v>4</v>
      </c>
      <c r="L920">
        <v>1</v>
      </c>
      <c r="M920">
        <v>48</v>
      </c>
      <c r="N920">
        <v>0</v>
      </c>
      <c r="O920">
        <v>0</v>
      </c>
      <c r="Q920">
        <v>0</v>
      </c>
      <c r="S920">
        <v>3000</v>
      </c>
      <c r="U920">
        <v>0</v>
      </c>
      <c r="V920">
        <v>0</v>
      </c>
      <c r="W920" t="s">
        <v>667</v>
      </c>
    </row>
    <row r="921" spans="1:23">
      <c r="A921" t="s">
        <v>488</v>
      </c>
      <c r="B921" t="s">
        <v>557</v>
      </c>
      <c r="C921">
        <v>38.541666666666664</v>
      </c>
      <c r="D921">
        <v>0</v>
      </c>
      <c r="F921">
        <v>0</v>
      </c>
      <c r="H921">
        <v>0</v>
      </c>
      <c r="I921" t="s">
        <v>847</v>
      </c>
      <c r="J921">
        <v>2025</v>
      </c>
      <c r="K921">
        <v>4</v>
      </c>
      <c r="L921">
        <v>1</v>
      </c>
      <c r="M921">
        <v>0</v>
      </c>
      <c r="N921">
        <v>0</v>
      </c>
      <c r="O921">
        <v>0</v>
      </c>
      <c r="Q921">
        <v>0</v>
      </c>
      <c r="R921">
        <v>399</v>
      </c>
      <c r="S921">
        <v>399</v>
      </c>
      <c r="U921">
        <v>0</v>
      </c>
      <c r="V921">
        <v>0</v>
      </c>
      <c r="W921" t="s">
        <v>923</v>
      </c>
    </row>
    <row r="922" spans="1:23">
      <c r="A922" t="s">
        <v>443</v>
      </c>
      <c r="B922" t="s">
        <v>390</v>
      </c>
      <c r="C922">
        <v>65</v>
      </c>
      <c r="D922">
        <v>3120</v>
      </c>
      <c r="F922">
        <v>260</v>
      </c>
      <c r="H922">
        <v>0</v>
      </c>
      <c r="I922" t="s">
        <v>664</v>
      </c>
      <c r="J922">
        <v>2025</v>
      </c>
      <c r="K922">
        <v>5</v>
      </c>
      <c r="L922">
        <v>1</v>
      </c>
      <c r="M922">
        <v>48</v>
      </c>
      <c r="N922">
        <v>4</v>
      </c>
      <c r="O922">
        <v>0</v>
      </c>
      <c r="Q922">
        <v>0</v>
      </c>
      <c r="R922">
        <v>350</v>
      </c>
      <c r="S922">
        <v>3730</v>
      </c>
      <c r="U922">
        <v>0</v>
      </c>
      <c r="V922">
        <v>0</v>
      </c>
      <c r="W922" t="s">
        <v>924</v>
      </c>
    </row>
    <row r="923" spans="1:23">
      <c r="A923" t="s">
        <v>488</v>
      </c>
      <c r="B923" t="s">
        <v>486</v>
      </c>
      <c r="C923">
        <v>46.229166666666664</v>
      </c>
      <c r="D923">
        <v>2219</v>
      </c>
      <c r="F923">
        <v>0</v>
      </c>
      <c r="H923">
        <v>0</v>
      </c>
      <c r="I923" t="s">
        <v>664</v>
      </c>
      <c r="J923">
        <v>2025</v>
      </c>
      <c r="K923">
        <v>5</v>
      </c>
      <c r="L923">
        <v>1</v>
      </c>
      <c r="M923">
        <v>48</v>
      </c>
      <c r="N923">
        <v>0</v>
      </c>
      <c r="O923">
        <v>0</v>
      </c>
      <c r="P923">
        <v>100</v>
      </c>
      <c r="Q923">
        <v>0</v>
      </c>
      <c r="R923">
        <v>540</v>
      </c>
      <c r="S923">
        <v>2859</v>
      </c>
      <c r="T923">
        <v>300</v>
      </c>
      <c r="U923">
        <v>0</v>
      </c>
      <c r="V923">
        <v>0</v>
      </c>
      <c r="W923" t="s">
        <v>925</v>
      </c>
    </row>
    <row r="924" spans="1:23">
      <c r="A924" t="s">
        <v>488</v>
      </c>
      <c r="B924" t="s">
        <v>389</v>
      </c>
      <c r="C924">
        <v>46.229166666666664</v>
      </c>
      <c r="D924">
        <v>2219</v>
      </c>
      <c r="E924">
        <v>2959</v>
      </c>
      <c r="F924">
        <v>0</v>
      </c>
      <c r="G924">
        <v>150</v>
      </c>
      <c r="H924">
        <v>200</v>
      </c>
      <c r="I924" t="s">
        <v>664</v>
      </c>
      <c r="J924">
        <v>2025</v>
      </c>
      <c r="K924">
        <v>5</v>
      </c>
      <c r="L924">
        <v>1</v>
      </c>
      <c r="M924">
        <v>48</v>
      </c>
      <c r="N924">
        <v>0</v>
      </c>
      <c r="O924">
        <v>0</v>
      </c>
      <c r="P924">
        <v>250</v>
      </c>
      <c r="Q924">
        <v>0</v>
      </c>
      <c r="R924">
        <v>590</v>
      </c>
      <c r="S924">
        <v>3409</v>
      </c>
      <c r="T924">
        <v>300</v>
      </c>
      <c r="U924">
        <v>0</v>
      </c>
      <c r="W924" t="s">
        <v>926</v>
      </c>
    </row>
    <row r="925" spans="1:23">
      <c r="A925" t="s">
        <v>449</v>
      </c>
      <c r="B925" t="s">
        <v>448</v>
      </c>
      <c r="C925">
        <v>22.291666666666668</v>
      </c>
      <c r="D925">
        <v>1070</v>
      </c>
      <c r="F925">
        <v>0</v>
      </c>
      <c r="H925">
        <v>0</v>
      </c>
      <c r="I925" t="s">
        <v>664</v>
      </c>
      <c r="J925">
        <v>2025</v>
      </c>
      <c r="K925">
        <v>5</v>
      </c>
      <c r="L925">
        <v>1</v>
      </c>
      <c r="M925">
        <v>48</v>
      </c>
      <c r="N925">
        <v>0</v>
      </c>
      <c r="O925">
        <v>0</v>
      </c>
      <c r="Q925">
        <v>0</v>
      </c>
      <c r="S925">
        <v>1070</v>
      </c>
      <c r="U925">
        <v>0</v>
      </c>
      <c r="V925">
        <v>0</v>
      </c>
      <c r="W925" t="s">
        <v>927</v>
      </c>
    </row>
    <row r="926" spans="1:23">
      <c r="A926" t="s">
        <v>435</v>
      </c>
      <c r="B926" t="s">
        <v>388</v>
      </c>
      <c r="C926">
        <v>104.16666666666667</v>
      </c>
      <c r="D926">
        <v>5000</v>
      </c>
      <c r="F926">
        <v>0</v>
      </c>
      <c r="H926">
        <v>0</v>
      </c>
      <c r="I926" t="s">
        <v>664</v>
      </c>
      <c r="J926">
        <v>2025</v>
      </c>
      <c r="K926">
        <v>5</v>
      </c>
      <c r="L926">
        <v>1</v>
      </c>
      <c r="M926">
        <v>48</v>
      </c>
      <c r="N926">
        <v>0</v>
      </c>
      <c r="O926">
        <v>0</v>
      </c>
      <c r="Q926">
        <v>0</v>
      </c>
      <c r="S926">
        <v>5000</v>
      </c>
      <c r="U926">
        <v>0</v>
      </c>
      <c r="V926">
        <v>0</v>
      </c>
      <c r="W926" t="s">
        <v>667</v>
      </c>
    </row>
    <row r="927" spans="1:23">
      <c r="A927" t="s">
        <v>574</v>
      </c>
      <c r="B927" t="s">
        <v>572</v>
      </c>
      <c r="C927">
        <v>62.5</v>
      </c>
      <c r="D927">
        <v>3000</v>
      </c>
      <c r="F927">
        <v>0</v>
      </c>
      <c r="H927">
        <v>0</v>
      </c>
      <c r="I927" t="s">
        <v>664</v>
      </c>
      <c r="J927">
        <v>2025</v>
      </c>
      <c r="K927">
        <v>5</v>
      </c>
      <c r="L927">
        <v>1</v>
      </c>
      <c r="M927">
        <v>48</v>
      </c>
      <c r="N927">
        <v>0</v>
      </c>
      <c r="O927">
        <v>0</v>
      </c>
      <c r="Q927">
        <v>0</v>
      </c>
      <c r="R927">
        <v>700</v>
      </c>
      <c r="S927">
        <v>3700</v>
      </c>
      <c r="U927">
        <v>0</v>
      </c>
      <c r="V927">
        <v>0</v>
      </c>
      <c r="W927" t="s">
        <v>928</v>
      </c>
    </row>
    <row r="928" spans="1:23">
      <c r="A928" t="s">
        <v>443</v>
      </c>
      <c r="B928" t="s">
        <v>390</v>
      </c>
      <c r="C928">
        <v>65</v>
      </c>
      <c r="D928">
        <v>3120</v>
      </c>
      <c r="F928">
        <v>260</v>
      </c>
      <c r="H928">
        <v>0</v>
      </c>
      <c r="I928" t="s">
        <v>664</v>
      </c>
      <c r="J928">
        <v>2025</v>
      </c>
      <c r="K928">
        <v>6</v>
      </c>
      <c r="L928">
        <v>2</v>
      </c>
      <c r="M928">
        <v>48</v>
      </c>
      <c r="N928">
        <v>4</v>
      </c>
      <c r="O928">
        <v>1</v>
      </c>
      <c r="Q928">
        <v>1337.1428571428571</v>
      </c>
      <c r="R928">
        <v>350</v>
      </c>
      <c r="S928">
        <v>5067.1428571428569</v>
      </c>
      <c r="U928">
        <v>0</v>
      </c>
      <c r="V928">
        <v>0</v>
      </c>
      <c r="W928" t="s">
        <v>929</v>
      </c>
    </row>
    <row r="929" spans="1:23">
      <c r="A929" t="s">
        <v>488</v>
      </c>
      <c r="B929" t="s">
        <v>486</v>
      </c>
      <c r="C929">
        <v>46.229166666666664</v>
      </c>
      <c r="D929">
        <v>2219</v>
      </c>
      <c r="F929">
        <v>0</v>
      </c>
      <c r="H929">
        <v>0</v>
      </c>
      <c r="I929" t="s">
        <v>664</v>
      </c>
      <c r="J929">
        <v>2025</v>
      </c>
      <c r="K929">
        <v>6</v>
      </c>
      <c r="L929">
        <v>2</v>
      </c>
      <c r="M929">
        <v>48</v>
      </c>
      <c r="N929">
        <v>0</v>
      </c>
      <c r="O929">
        <v>0</v>
      </c>
      <c r="Q929">
        <v>0</v>
      </c>
      <c r="S929">
        <v>2219</v>
      </c>
      <c r="T929">
        <v>300</v>
      </c>
      <c r="U929">
        <v>0</v>
      </c>
      <c r="V929">
        <v>0</v>
      </c>
      <c r="W929" t="s">
        <v>930</v>
      </c>
    </row>
    <row r="930" spans="1:23">
      <c r="A930" t="s">
        <v>488</v>
      </c>
      <c r="B930" t="s">
        <v>389</v>
      </c>
      <c r="C930">
        <v>46.229166666666664</v>
      </c>
      <c r="D930">
        <v>2219</v>
      </c>
      <c r="E930">
        <v>2442.1145833333335</v>
      </c>
      <c r="F930">
        <v>23.114583333333332</v>
      </c>
      <c r="G930">
        <v>650</v>
      </c>
      <c r="H930">
        <v>200</v>
      </c>
      <c r="I930" t="s">
        <v>664</v>
      </c>
      <c r="J930">
        <v>2025</v>
      </c>
      <c r="K930">
        <v>6</v>
      </c>
      <c r="L930">
        <v>2</v>
      </c>
      <c r="M930">
        <v>48</v>
      </c>
      <c r="N930">
        <v>0.5</v>
      </c>
      <c r="O930">
        <v>0</v>
      </c>
      <c r="P930">
        <v>100</v>
      </c>
      <c r="Q930">
        <v>0</v>
      </c>
      <c r="R930">
        <v>200</v>
      </c>
      <c r="S930">
        <v>3392.1145833333335</v>
      </c>
      <c r="T930">
        <v>300</v>
      </c>
      <c r="U930">
        <v>0</v>
      </c>
      <c r="W930" t="s">
        <v>931</v>
      </c>
    </row>
    <row r="931" spans="1:23">
      <c r="A931" t="s">
        <v>449</v>
      </c>
      <c r="B931" t="s">
        <v>448</v>
      </c>
      <c r="C931">
        <v>22.291666666666668</v>
      </c>
      <c r="D931">
        <v>1070</v>
      </c>
      <c r="F931">
        <v>0</v>
      </c>
      <c r="H931">
        <v>0</v>
      </c>
      <c r="I931" t="s">
        <v>664</v>
      </c>
      <c r="J931">
        <v>2025</v>
      </c>
      <c r="K931">
        <v>6</v>
      </c>
      <c r="L931">
        <v>2</v>
      </c>
      <c r="M931">
        <v>48</v>
      </c>
      <c r="N931">
        <v>0</v>
      </c>
      <c r="O931">
        <v>0</v>
      </c>
      <c r="Q931">
        <v>0</v>
      </c>
      <c r="S931">
        <v>1070</v>
      </c>
      <c r="U931">
        <v>0</v>
      </c>
      <c r="V931">
        <v>0</v>
      </c>
      <c r="W931" t="s">
        <v>922</v>
      </c>
    </row>
    <row r="932" spans="1:23">
      <c r="A932" t="s">
        <v>435</v>
      </c>
      <c r="B932" t="s">
        <v>388</v>
      </c>
      <c r="C932">
        <v>104.16666666666667</v>
      </c>
      <c r="D932">
        <v>5000</v>
      </c>
      <c r="F932">
        <v>0</v>
      </c>
      <c r="H932">
        <v>0</v>
      </c>
      <c r="I932" t="s">
        <v>664</v>
      </c>
      <c r="J932">
        <v>2025</v>
      </c>
      <c r="K932">
        <v>6</v>
      </c>
      <c r="L932">
        <v>2</v>
      </c>
      <c r="M932">
        <v>48</v>
      </c>
      <c r="N932">
        <v>0</v>
      </c>
      <c r="O932">
        <v>0</v>
      </c>
      <c r="Q932">
        <v>0</v>
      </c>
      <c r="S932">
        <v>5000</v>
      </c>
      <c r="U932">
        <v>0</v>
      </c>
      <c r="V932">
        <v>0</v>
      </c>
      <c r="W932" t="s">
        <v>667</v>
      </c>
    </row>
    <row r="933" spans="1:23">
      <c r="A933" t="s">
        <v>574</v>
      </c>
      <c r="B933" t="s">
        <v>572</v>
      </c>
      <c r="C933">
        <v>62.5</v>
      </c>
      <c r="D933">
        <v>3000</v>
      </c>
      <c r="F933">
        <v>0</v>
      </c>
      <c r="H933">
        <v>0</v>
      </c>
      <c r="I933" t="s">
        <v>664</v>
      </c>
      <c r="J933">
        <v>2025</v>
      </c>
      <c r="K933">
        <v>6</v>
      </c>
      <c r="L933">
        <v>2</v>
      </c>
      <c r="M933">
        <v>48</v>
      </c>
      <c r="N933">
        <v>0</v>
      </c>
      <c r="O933">
        <v>0</v>
      </c>
      <c r="Q933">
        <v>0</v>
      </c>
      <c r="S933">
        <v>3000</v>
      </c>
      <c r="U933">
        <v>0</v>
      </c>
      <c r="V933">
        <v>0</v>
      </c>
      <c r="W933" t="s">
        <v>667</v>
      </c>
    </row>
    <row r="934" spans="1:23">
      <c r="A934" t="s">
        <v>443</v>
      </c>
      <c r="B934" t="s">
        <v>390</v>
      </c>
      <c r="C934">
        <v>65</v>
      </c>
      <c r="D934">
        <v>3120</v>
      </c>
      <c r="F934">
        <v>390</v>
      </c>
      <c r="H934">
        <v>0</v>
      </c>
      <c r="I934" t="s">
        <v>664</v>
      </c>
      <c r="J934">
        <v>2025</v>
      </c>
      <c r="K934">
        <v>7</v>
      </c>
      <c r="L934">
        <v>2</v>
      </c>
      <c r="M934">
        <v>48</v>
      </c>
      <c r="N934">
        <v>6</v>
      </c>
      <c r="O934">
        <v>0</v>
      </c>
      <c r="Q934">
        <v>0</v>
      </c>
      <c r="R934">
        <v>1990</v>
      </c>
      <c r="S934">
        <v>5500</v>
      </c>
      <c r="U934">
        <v>0</v>
      </c>
      <c r="V934">
        <v>0</v>
      </c>
      <c r="W934" t="s">
        <v>932</v>
      </c>
    </row>
    <row r="935" spans="1:23">
      <c r="A935" t="s">
        <v>488</v>
      </c>
      <c r="B935" t="s">
        <v>486</v>
      </c>
      <c r="C935">
        <v>46.229166666666664</v>
      </c>
      <c r="D935">
        <v>2219</v>
      </c>
      <c r="F935">
        <v>0</v>
      </c>
      <c r="H935">
        <v>0</v>
      </c>
      <c r="I935" t="s">
        <v>664</v>
      </c>
      <c r="J935">
        <v>2025</v>
      </c>
      <c r="K935">
        <v>7</v>
      </c>
      <c r="L935">
        <v>2</v>
      </c>
      <c r="M935">
        <v>48</v>
      </c>
      <c r="N935">
        <v>0</v>
      </c>
      <c r="O935">
        <v>0</v>
      </c>
      <c r="Q935">
        <v>0</v>
      </c>
      <c r="S935">
        <v>2219</v>
      </c>
      <c r="T935">
        <v>300</v>
      </c>
      <c r="U935">
        <v>0</v>
      </c>
      <c r="V935">
        <v>0</v>
      </c>
      <c r="W935" t="s">
        <v>933</v>
      </c>
    </row>
    <row r="936" spans="1:23">
      <c r="A936" t="s">
        <v>488</v>
      </c>
      <c r="B936" t="s">
        <v>389</v>
      </c>
      <c r="C936">
        <v>46.229166666666664</v>
      </c>
      <c r="D936">
        <v>1849.1666666666663</v>
      </c>
      <c r="E936">
        <v>2312.0624999999995</v>
      </c>
      <c r="F936">
        <v>46.229166666666664</v>
      </c>
      <c r="G936">
        <v>150</v>
      </c>
      <c r="H936">
        <v>166.66666666666669</v>
      </c>
      <c r="I936" t="s">
        <v>664</v>
      </c>
      <c r="J936">
        <v>2025</v>
      </c>
      <c r="K936">
        <v>7</v>
      </c>
      <c r="L936">
        <v>2</v>
      </c>
      <c r="M936">
        <v>40</v>
      </c>
      <c r="N936">
        <v>1</v>
      </c>
      <c r="O936">
        <v>0</v>
      </c>
      <c r="P936">
        <v>350</v>
      </c>
      <c r="Q936">
        <v>0</v>
      </c>
      <c r="R936">
        <v>200</v>
      </c>
      <c r="S936">
        <v>2762.0624999999995</v>
      </c>
      <c r="T936">
        <v>300</v>
      </c>
      <c r="U936">
        <v>0</v>
      </c>
      <c r="W936" t="s">
        <v>934</v>
      </c>
    </row>
    <row r="937" spans="1:23">
      <c r="A937" t="s">
        <v>488</v>
      </c>
      <c r="B937" t="s">
        <v>389</v>
      </c>
      <c r="C937">
        <v>46.229166666666664</v>
      </c>
      <c r="D937">
        <v>0</v>
      </c>
      <c r="F937">
        <v>0</v>
      </c>
      <c r="H937">
        <v>0</v>
      </c>
      <c r="I937" t="s">
        <v>669</v>
      </c>
      <c r="J937">
        <v>2025</v>
      </c>
      <c r="K937">
        <v>7</v>
      </c>
      <c r="L937">
        <v>2</v>
      </c>
      <c r="M937">
        <v>0</v>
      </c>
      <c r="N937">
        <v>0</v>
      </c>
      <c r="O937">
        <v>0</v>
      </c>
      <c r="Q937">
        <v>0</v>
      </c>
      <c r="R937">
        <v>5700</v>
      </c>
      <c r="S937">
        <v>5700</v>
      </c>
      <c r="T937">
        <v>600</v>
      </c>
      <c r="U937">
        <v>0</v>
      </c>
      <c r="W937" t="s">
        <v>935</v>
      </c>
    </row>
    <row r="938" spans="1:23">
      <c r="A938" t="s">
        <v>449</v>
      </c>
      <c r="B938" t="s">
        <v>448</v>
      </c>
      <c r="C938">
        <v>22.291666666666668</v>
      </c>
      <c r="D938">
        <v>1070</v>
      </c>
      <c r="F938">
        <v>0</v>
      </c>
      <c r="H938">
        <v>0</v>
      </c>
      <c r="I938" t="s">
        <v>664</v>
      </c>
      <c r="J938">
        <v>2025</v>
      </c>
      <c r="K938">
        <v>7</v>
      </c>
      <c r="L938">
        <v>2</v>
      </c>
      <c r="M938">
        <v>48</v>
      </c>
      <c r="N938">
        <v>0</v>
      </c>
      <c r="O938">
        <v>0</v>
      </c>
      <c r="Q938">
        <v>0</v>
      </c>
      <c r="S938">
        <v>1070</v>
      </c>
      <c r="U938">
        <v>0</v>
      </c>
      <c r="V938">
        <v>0</v>
      </c>
      <c r="W938" t="s">
        <v>936</v>
      </c>
    </row>
    <row r="939" spans="1:23">
      <c r="A939" t="s">
        <v>435</v>
      </c>
      <c r="B939" t="s">
        <v>388</v>
      </c>
      <c r="C939">
        <v>104.16666666666667</v>
      </c>
      <c r="D939">
        <v>5000</v>
      </c>
      <c r="F939">
        <v>0</v>
      </c>
      <c r="H939">
        <v>0</v>
      </c>
      <c r="I939" t="s">
        <v>664</v>
      </c>
      <c r="J939">
        <v>2025</v>
      </c>
      <c r="K939">
        <v>7</v>
      </c>
      <c r="L939">
        <v>2</v>
      </c>
      <c r="M939">
        <v>48</v>
      </c>
      <c r="N939">
        <v>0</v>
      </c>
      <c r="O939">
        <v>0</v>
      </c>
      <c r="Q939">
        <v>0</v>
      </c>
      <c r="S939">
        <v>5000</v>
      </c>
      <c r="U939">
        <v>0</v>
      </c>
      <c r="V939">
        <v>0</v>
      </c>
      <c r="W939" t="s">
        <v>667</v>
      </c>
    </row>
    <row r="940" spans="1:23">
      <c r="A940" t="s">
        <v>574</v>
      </c>
      <c r="B940" t="s">
        <v>572</v>
      </c>
      <c r="C940">
        <v>62.5</v>
      </c>
      <c r="D940">
        <v>3000</v>
      </c>
      <c r="F940">
        <v>0</v>
      </c>
      <c r="H940">
        <v>0</v>
      </c>
      <c r="I940" t="s">
        <v>664</v>
      </c>
      <c r="J940">
        <v>2025</v>
      </c>
      <c r="K940">
        <v>7</v>
      </c>
      <c r="L940">
        <v>2</v>
      </c>
      <c r="M940">
        <v>48</v>
      </c>
      <c r="N940">
        <v>0</v>
      </c>
      <c r="O940">
        <v>0</v>
      </c>
      <c r="Q940">
        <v>0</v>
      </c>
      <c r="S940">
        <v>3000</v>
      </c>
      <c r="U940">
        <v>0</v>
      </c>
      <c r="V940">
        <v>0</v>
      </c>
      <c r="W940" t="s">
        <v>667</v>
      </c>
    </row>
    <row r="941" spans="1:23">
      <c r="A941" t="s">
        <v>443</v>
      </c>
      <c r="B941" t="s">
        <v>390</v>
      </c>
      <c r="C941">
        <v>65</v>
      </c>
      <c r="D941">
        <v>3120</v>
      </c>
      <c r="F941">
        <v>585</v>
      </c>
      <c r="H941">
        <v>0</v>
      </c>
      <c r="I941" t="s">
        <v>664</v>
      </c>
      <c r="J941">
        <v>2025</v>
      </c>
      <c r="K941">
        <v>8</v>
      </c>
      <c r="L941">
        <v>2</v>
      </c>
      <c r="M941">
        <v>48</v>
      </c>
      <c r="N941">
        <v>9</v>
      </c>
      <c r="O941">
        <v>0</v>
      </c>
      <c r="Q941">
        <v>0</v>
      </c>
      <c r="R941">
        <v>400</v>
      </c>
      <c r="S941">
        <v>4105</v>
      </c>
      <c r="U941">
        <v>0</v>
      </c>
      <c r="V941">
        <v>0</v>
      </c>
      <c r="W941" t="s">
        <v>937</v>
      </c>
    </row>
    <row r="942" spans="1:23">
      <c r="A942" t="s">
        <v>488</v>
      </c>
      <c r="B942" t="s">
        <v>486</v>
      </c>
      <c r="C942">
        <v>46.229166666666664</v>
      </c>
      <c r="D942">
        <v>2219</v>
      </c>
      <c r="F942">
        <v>92.458333333333329</v>
      </c>
      <c r="H942">
        <v>0</v>
      </c>
      <c r="I942" t="s">
        <v>664</v>
      </c>
      <c r="J942">
        <v>2025</v>
      </c>
      <c r="K942">
        <v>8</v>
      </c>
      <c r="L942">
        <v>2</v>
      </c>
      <c r="M942">
        <v>48</v>
      </c>
      <c r="N942">
        <v>2</v>
      </c>
      <c r="O942">
        <v>0</v>
      </c>
      <c r="Q942">
        <v>0</v>
      </c>
      <c r="R942">
        <v>300</v>
      </c>
      <c r="S942">
        <v>2611.4583333333335</v>
      </c>
      <c r="T942">
        <v>300</v>
      </c>
      <c r="U942">
        <v>0</v>
      </c>
      <c r="V942">
        <v>0</v>
      </c>
      <c r="W942" t="s">
        <v>938</v>
      </c>
    </row>
    <row r="943" spans="1:23">
      <c r="A943" t="s">
        <v>488</v>
      </c>
      <c r="B943" t="s">
        <v>389</v>
      </c>
      <c r="C943">
        <v>46.229166666666664</v>
      </c>
      <c r="D943">
        <v>0</v>
      </c>
      <c r="F943">
        <v>0</v>
      </c>
      <c r="H943">
        <v>0</v>
      </c>
      <c r="I943" t="s">
        <v>664</v>
      </c>
      <c r="J943">
        <v>2025</v>
      </c>
      <c r="K943">
        <v>8</v>
      </c>
      <c r="L943">
        <v>2</v>
      </c>
      <c r="M943">
        <v>0</v>
      </c>
      <c r="N943">
        <v>0</v>
      </c>
      <c r="O943">
        <v>0</v>
      </c>
      <c r="Q943">
        <v>0</v>
      </c>
      <c r="R943">
        <v>400</v>
      </c>
      <c r="S943">
        <v>400</v>
      </c>
      <c r="U943">
        <v>0</v>
      </c>
      <c r="W943" t="s">
        <v>939</v>
      </c>
    </row>
    <row r="944" spans="1:23">
      <c r="A944" t="s">
        <v>449</v>
      </c>
      <c r="B944" t="s">
        <v>448</v>
      </c>
      <c r="C944">
        <v>22.291666666666668</v>
      </c>
      <c r="D944">
        <v>1070</v>
      </c>
      <c r="F944">
        <v>0</v>
      </c>
      <c r="H944">
        <v>0</v>
      </c>
      <c r="I944" t="s">
        <v>664</v>
      </c>
      <c r="J944">
        <v>2025</v>
      </c>
      <c r="K944">
        <v>8</v>
      </c>
      <c r="L944">
        <v>2</v>
      </c>
      <c r="M944">
        <v>48</v>
      </c>
      <c r="N944">
        <v>0</v>
      </c>
      <c r="O944">
        <v>0</v>
      </c>
      <c r="Q944">
        <v>0</v>
      </c>
      <c r="S944">
        <v>1070</v>
      </c>
      <c r="U944">
        <v>0</v>
      </c>
      <c r="V944">
        <v>0</v>
      </c>
      <c r="W944" t="s">
        <v>667</v>
      </c>
    </row>
    <row r="945" spans="1:23">
      <c r="A945" t="s">
        <v>435</v>
      </c>
      <c r="B945" t="s">
        <v>388</v>
      </c>
      <c r="C945">
        <v>104.16666666666667</v>
      </c>
      <c r="D945">
        <v>5000</v>
      </c>
      <c r="F945">
        <v>0</v>
      </c>
      <c r="H945">
        <v>0</v>
      </c>
      <c r="I945" t="s">
        <v>664</v>
      </c>
      <c r="J945">
        <v>2025</v>
      </c>
      <c r="K945">
        <v>8</v>
      </c>
      <c r="L945">
        <v>2</v>
      </c>
      <c r="M945">
        <v>48</v>
      </c>
      <c r="N945">
        <v>0</v>
      </c>
      <c r="O945">
        <v>0</v>
      </c>
      <c r="Q945">
        <v>0</v>
      </c>
      <c r="S945">
        <v>5000</v>
      </c>
      <c r="U945">
        <v>0</v>
      </c>
      <c r="V945">
        <v>0</v>
      </c>
      <c r="W945" t="s">
        <v>667</v>
      </c>
    </row>
    <row r="946" spans="1:23">
      <c r="A946" t="s">
        <v>574</v>
      </c>
      <c r="B946" t="s">
        <v>572</v>
      </c>
      <c r="C946">
        <v>62.5</v>
      </c>
      <c r="D946">
        <v>3000</v>
      </c>
      <c r="F946">
        <v>0</v>
      </c>
      <c r="H946">
        <v>0</v>
      </c>
      <c r="I946" t="s">
        <v>664</v>
      </c>
      <c r="J946">
        <v>2025</v>
      </c>
      <c r="K946">
        <v>8</v>
      </c>
      <c r="L946">
        <v>2</v>
      </c>
      <c r="M946">
        <v>48</v>
      </c>
      <c r="N946">
        <v>0</v>
      </c>
      <c r="O946">
        <v>0</v>
      </c>
      <c r="Q946">
        <v>0</v>
      </c>
      <c r="S946">
        <v>3000</v>
      </c>
      <c r="U946">
        <v>0</v>
      </c>
      <c r="V946">
        <v>0</v>
      </c>
      <c r="W946" t="s">
        <v>667</v>
      </c>
    </row>
    <row r="947" spans="1:23">
      <c r="A947" t="s">
        <v>443</v>
      </c>
      <c r="B947" t="s">
        <v>390</v>
      </c>
      <c r="C947">
        <v>65</v>
      </c>
      <c r="D947">
        <v>3120</v>
      </c>
      <c r="F947">
        <v>780</v>
      </c>
      <c r="H947">
        <v>0</v>
      </c>
      <c r="I947" t="s">
        <v>664</v>
      </c>
      <c r="J947">
        <v>2025</v>
      </c>
      <c r="K947">
        <v>9</v>
      </c>
      <c r="L947">
        <v>2</v>
      </c>
      <c r="M947">
        <v>48</v>
      </c>
      <c r="N947">
        <v>12</v>
      </c>
      <c r="O947">
        <v>0</v>
      </c>
      <c r="Q947">
        <v>0</v>
      </c>
      <c r="R947">
        <v>850</v>
      </c>
      <c r="S947">
        <v>4750</v>
      </c>
      <c r="U947">
        <v>0</v>
      </c>
      <c r="V947">
        <v>0</v>
      </c>
      <c r="W947" t="s">
        <v>940</v>
      </c>
    </row>
    <row r="948" spans="1:23">
      <c r="A948" t="s">
        <v>488</v>
      </c>
      <c r="B948" t="s">
        <v>486</v>
      </c>
      <c r="C948">
        <v>46.229166666666664</v>
      </c>
      <c r="D948">
        <v>2219</v>
      </c>
      <c r="F948">
        <v>184.91666666666663</v>
      </c>
      <c r="H948">
        <v>0</v>
      </c>
      <c r="I948" t="s">
        <v>664</v>
      </c>
      <c r="J948">
        <v>2025</v>
      </c>
      <c r="K948">
        <v>9</v>
      </c>
      <c r="L948">
        <v>2</v>
      </c>
      <c r="M948">
        <v>48</v>
      </c>
      <c r="N948">
        <v>4</v>
      </c>
      <c r="O948">
        <v>0</v>
      </c>
      <c r="Q948">
        <v>0</v>
      </c>
      <c r="S948">
        <v>2403.9166666666665</v>
      </c>
      <c r="U948">
        <v>0</v>
      </c>
      <c r="V948">
        <v>0</v>
      </c>
      <c r="W948" t="s">
        <v>941</v>
      </c>
    </row>
    <row r="949" spans="1:23">
      <c r="A949" t="s">
        <v>488</v>
      </c>
      <c r="B949" t="s">
        <v>389</v>
      </c>
      <c r="C949">
        <v>46.229166666666664</v>
      </c>
      <c r="D949">
        <v>739.66666666666652</v>
      </c>
      <c r="F949">
        <v>0</v>
      </c>
      <c r="H949">
        <v>66.666666666666657</v>
      </c>
      <c r="I949" t="s">
        <v>664</v>
      </c>
      <c r="J949">
        <v>2025</v>
      </c>
      <c r="K949">
        <v>9</v>
      </c>
      <c r="L949">
        <v>2</v>
      </c>
      <c r="M949">
        <v>16</v>
      </c>
      <c r="N949">
        <v>0</v>
      </c>
      <c r="O949">
        <v>0</v>
      </c>
      <c r="Q949">
        <v>0</v>
      </c>
      <c r="S949">
        <v>806.33333333333326</v>
      </c>
      <c r="U949">
        <v>0</v>
      </c>
      <c r="W949" t="s">
        <v>942</v>
      </c>
    </row>
    <row r="950" spans="1:23">
      <c r="A950" t="s">
        <v>449</v>
      </c>
      <c r="B950" t="s">
        <v>448</v>
      </c>
      <c r="C950">
        <v>22.291666666666668</v>
      </c>
      <c r="D950">
        <v>1070</v>
      </c>
      <c r="F950">
        <v>0</v>
      </c>
      <c r="H950">
        <v>0</v>
      </c>
      <c r="I950" t="s">
        <v>664</v>
      </c>
      <c r="J950">
        <v>2025</v>
      </c>
      <c r="K950">
        <v>9</v>
      </c>
      <c r="L950">
        <v>2</v>
      </c>
      <c r="M950">
        <v>48</v>
      </c>
      <c r="N950">
        <v>0</v>
      </c>
      <c r="O950">
        <v>0</v>
      </c>
      <c r="Q950">
        <v>0</v>
      </c>
      <c r="S950">
        <v>1070</v>
      </c>
      <c r="U950">
        <v>0</v>
      </c>
      <c r="V950">
        <v>0</v>
      </c>
      <c r="W950" t="s">
        <v>667</v>
      </c>
    </row>
    <row r="951" spans="1:23">
      <c r="A951" t="s">
        <v>435</v>
      </c>
      <c r="B951" t="s">
        <v>388</v>
      </c>
      <c r="C951">
        <v>104.16666666666667</v>
      </c>
      <c r="D951">
        <v>5000</v>
      </c>
      <c r="F951">
        <v>0</v>
      </c>
      <c r="H951">
        <v>0</v>
      </c>
      <c r="I951" t="s">
        <v>664</v>
      </c>
      <c r="J951">
        <v>2025</v>
      </c>
      <c r="K951">
        <v>9</v>
      </c>
      <c r="L951">
        <v>2</v>
      </c>
      <c r="M951">
        <v>48</v>
      </c>
      <c r="N951">
        <v>0</v>
      </c>
      <c r="O951">
        <v>0</v>
      </c>
      <c r="Q951">
        <v>0</v>
      </c>
      <c r="S951">
        <v>5000</v>
      </c>
      <c r="U951">
        <v>0</v>
      </c>
      <c r="V951">
        <v>0</v>
      </c>
      <c r="W951" t="s">
        <v>667</v>
      </c>
    </row>
    <row r="952" spans="1:23">
      <c r="A952" t="s">
        <v>574</v>
      </c>
      <c r="B952" t="s">
        <v>572</v>
      </c>
      <c r="C952">
        <v>62.5</v>
      </c>
      <c r="D952">
        <v>3000</v>
      </c>
      <c r="F952">
        <v>0</v>
      </c>
      <c r="H952">
        <v>0</v>
      </c>
      <c r="I952" t="s">
        <v>664</v>
      </c>
      <c r="J952">
        <v>2025</v>
      </c>
      <c r="K952">
        <v>9</v>
      </c>
      <c r="L952">
        <v>2</v>
      </c>
      <c r="M952">
        <v>48</v>
      </c>
      <c r="N952">
        <v>0</v>
      </c>
      <c r="O952">
        <v>0</v>
      </c>
      <c r="Q952">
        <v>0</v>
      </c>
      <c r="S952">
        <v>3000</v>
      </c>
      <c r="U952">
        <v>0</v>
      </c>
      <c r="V952">
        <v>0</v>
      </c>
      <c r="W952" t="s">
        <v>667</v>
      </c>
    </row>
    <row r="953" spans="1:23">
      <c r="A953" t="s">
        <v>443</v>
      </c>
      <c r="B953" t="s">
        <v>390</v>
      </c>
      <c r="C953">
        <v>65</v>
      </c>
      <c r="D953">
        <v>3120</v>
      </c>
      <c r="F953">
        <v>617.5</v>
      </c>
      <c r="H953">
        <v>0</v>
      </c>
      <c r="I953" t="s">
        <v>664</v>
      </c>
      <c r="J953">
        <v>2025</v>
      </c>
      <c r="K953">
        <v>10</v>
      </c>
      <c r="L953">
        <v>3</v>
      </c>
      <c r="M953">
        <v>48</v>
      </c>
      <c r="N953">
        <v>9.5</v>
      </c>
      <c r="O953">
        <v>0</v>
      </c>
      <c r="Q953">
        <v>0</v>
      </c>
      <c r="R953">
        <v>2035</v>
      </c>
      <c r="S953">
        <v>5772.5</v>
      </c>
      <c r="U953">
        <v>0</v>
      </c>
      <c r="V953">
        <v>0</v>
      </c>
      <c r="W953" t="s">
        <v>943</v>
      </c>
    </row>
    <row r="954" spans="1:23">
      <c r="A954" t="s">
        <v>488</v>
      </c>
      <c r="B954" t="s">
        <v>486</v>
      </c>
      <c r="C954">
        <v>46.229166666666664</v>
      </c>
      <c r="D954">
        <v>2219</v>
      </c>
      <c r="F954">
        <v>231.14583333333331</v>
      </c>
      <c r="H954">
        <v>0</v>
      </c>
      <c r="I954" t="s">
        <v>664</v>
      </c>
      <c r="J954">
        <v>2025</v>
      </c>
      <c r="K954">
        <v>10</v>
      </c>
      <c r="L954">
        <v>3</v>
      </c>
      <c r="M954">
        <v>48</v>
      </c>
      <c r="N954">
        <v>5</v>
      </c>
      <c r="O954">
        <v>0</v>
      </c>
      <c r="Q954">
        <v>0</v>
      </c>
      <c r="R954">
        <v>25</v>
      </c>
      <c r="S954">
        <v>2475.1458333333335</v>
      </c>
      <c r="U954">
        <v>0</v>
      </c>
      <c r="V954">
        <v>0</v>
      </c>
      <c r="W954" t="s">
        <v>944</v>
      </c>
    </row>
    <row r="955" spans="1:23">
      <c r="A955" t="s">
        <v>488</v>
      </c>
      <c r="B955" t="s">
        <v>389</v>
      </c>
      <c r="C955">
        <v>46.229166666666664</v>
      </c>
      <c r="D955">
        <v>2219</v>
      </c>
      <c r="E955">
        <v>2419</v>
      </c>
      <c r="F955">
        <v>0</v>
      </c>
      <c r="G955">
        <v>150</v>
      </c>
      <c r="H955">
        <v>200</v>
      </c>
      <c r="I955" t="s">
        <v>664</v>
      </c>
      <c r="J955">
        <v>2025</v>
      </c>
      <c r="K955">
        <v>10</v>
      </c>
      <c r="L955">
        <v>3</v>
      </c>
      <c r="M955">
        <v>48</v>
      </c>
      <c r="N955">
        <v>0</v>
      </c>
      <c r="O955">
        <v>0</v>
      </c>
      <c r="Q955">
        <v>0</v>
      </c>
      <c r="R955">
        <v>300</v>
      </c>
      <c r="S955">
        <v>2869</v>
      </c>
      <c r="T955">
        <v>300</v>
      </c>
      <c r="U955">
        <v>0</v>
      </c>
      <c r="W955" t="s">
        <v>945</v>
      </c>
    </row>
    <row r="956" spans="1:23">
      <c r="A956" t="s">
        <v>449</v>
      </c>
      <c r="B956" t="s">
        <v>448</v>
      </c>
      <c r="C956">
        <v>22.291666666666668</v>
      </c>
      <c r="D956">
        <v>1070</v>
      </c>
      <c r="F956">
        <v>0</v>
      </c>
      <c r="H956">
        <v>0</v>
      </c>
      <c r="I956" t="s">
        <v>664</v>
      </c>
      <c r="J956">
        <v>2025</v>
      </c>
      <c r="K956">
        <v>10</v>
      </c>
      <c r="L956">
        <v>3</v>
      </c>
      <c r="M956">
        <v>48</v>
      </c>
      <c r="N956">
        <v>0</v>
      </c>
      <c r="O956">
        <v>0</v>
      </c>
      <c r="Q956">
        <v>0</v>
      </c>
      <c r="S956">
        <v>1070</v>
      </c>
      <c r="U956">
        <v>0</v>
      </c>
      <c r="V956">
        <v>0</v>
      </c>
      <c r="W956" t="s">
        <v>946</v>
      </c>
    </row>
    <row r="957" spans="1:23">
      <c r="A957" t="s">
        <v>435</v>
      </c>
      <c r="B957" t="s">
        <v>388</v>
      </c>
      <c r="C957">
        <v>104.16666666666667</v>
      </c>
      <c r="D957">
        <v>5000</v>
      </c>
      <c r="F957">
        <v>0</v>
      </c>
      <c r="H957">
        <v>0</v>
      </c>
      <c r="I957" t="s">
        <v>664</v>
      </c>
      <c r="J957">
        <v>2025</v>
      </c>
      <c r="K957">
        <v>10</v>
      </c>
      <c r="L957">
        <v>3</v>
      </c>
      <c r="M957">
        <v>48</v>
      </c>
      <c r="N957">
        <v>0</v>
      </c>
      <c r="O957">
        <v>0</v>
      </c>
      <c r="Q957">
        <v>0</v>
      </c>
      <c r="S957">
        <v>5000</v>
      </c>
      <c r="U957">
        <v>0</v>
      </c>
      <c r="V957">
        <v>0</v>
      </c>
      <c r="W957" t="s">
        <v>667</v>
      </c>
    </row>
    <row r="958" spans="1:23">
      <c r="A958" t="s">
        <v>574</v>
      </c>
      <c r="B958" t="s">
        <v>572</v>
      </c>
      <c r="C958">
        <v>62.5</v>
      </c>
      <c r="D958">
        <v>3000</v>
      </c>
      <c r="F958">
        <v>0</v>
      </c>
      <c r="H958">
        <v>0</v>
      </c>
      <c r="I958" t="s">
        <v>664</v>
      </c>
      <c r="J958">
        <v>2025</v>
      </c>
      <c r="K958">
        <v>10</v>
      </c>
      <c r="L958">
        <v>3</v>
      </c>
      <c r="M958">
        <v>48</v>
      </c>
      <c r="N958">
        <v>0</v>
      </c>
      <c r="O958">
        <v>0</v>
      </c>
      <c r="Q958">
        <v>0</v>
      </c>
      <c r="S958">
        <v>3000</v>
      </c>
      <c r="U958">
        <v>0</v>
      </c>
      <c r="V958">
        <v>0</v>
      </c>
      <c r="W958" t="s">
        <v>667</v>
      </c>
    </row>
    <row r="959" spans="1:23">
      <c r="A959" t="s">
        <v>443</v>
      </c>
      <c r="B959" t="s">
        <v>390</v>
      </c>
      <c r="C959">
        <v>65</v>
      </c>
      <c r="D959">
        <v>3120</v>
      </c>
      <c r="F959">
        <v>130</v>
      </c>
      <c r="H959">
        <v>0</v>
      </c>
      <c r="I959" t="s">
        <v>664</v>
      </c>
      <c r="J959">
        <v>2025</v>
      </c>
      <c r="K959">
        <v>11</v>
      </c>
      <c r="L959">
        <v>3</v>
      </c>
      <c r="M959">
        <v>48</v>
      </c>
      <c r="N959">
        <v>2</v>
      </c>
      <c r="O959">
        <v>0</v>
      </c>
      <c r="Q959">
        <v>0</v>
      </c>
      <c r="R959">
        <v>350</v>
      </c>
      <c r="S959">
        <v>3600</v>
      </c>
      <c r="U959">
        <v>0</v>
      </c>
      <c r="V959">
        <v>0</v>
      </c>
      <c r="W959" t="s">
        <v>947</v>
      </c>
    </row>
    <row r="960" spans="1:23">
      <c r="A960" t="s">
        <v>488</v>
      </c>
      <c r="B960" t="s">
        <v>486</v>
      </c>
      <c r="C960">
        <v>46.229166666666664</v>
      </c>
      <c r="D960">
        <v>2219</v>
      </c>
      <c r="F960">
        <v>0</v>
      </c>
      <c r="H960">
        <v>0</v>
      </c>
      <c r="I960" t="s">
        <v>664</v>
      </c>
      <c r="J960">
        <v>2025</v>
      </c>
      <c r="K960">
        <v>11</v>
      </c>
      <c r="L960">
        <v>3</v>
      </c>
      <c r="M960">
        <v>48</v>
      </c>
      <c r="N960">
        <v>0</v>
      </c>
      <c r="O960">
        <v>0</v>
      </c>
      <c r="Q960">
        <v>0</v>
      </c>
      <c r="R960">
        <v>250</v>
      </c>
      <c r="S960">
        <v>2469</v>
      </c>
      <c r="U960">
        <v>0</v>
      </c>
      <c r="V960">
        <v>0</v>
      </c>
      <c r="W960" t="s">
        <v>948</v>
      </c>
    </row>
    <row r="961" spans="1:23">
      <c r="A961" t="s">
        <v>488</v>
      </c>
      <c r="B961" t="s">
        <v>389</v>
      </c>
      <c r="C961">
        <v>46.229166666666664</v>
      </c>
      <c r="D961">
        <v>2219</v>
      </c>
      <c r="F961">
        <v>0</v>
      </c>
      <c r="H961">
        <v>200</v>
      </c>
      <c r="I961" t="s">
        <v>664</v>
      </c>
      <c r="J961">
        <v>2025</v>
      </c>
      <c r="K961">
        <v>11</v>
      </c>
      <c r="L961">
        <v>3</v>
      </c>
      <c r="M961">
        <v>48</v>
      </c>
      <c r="N961">
        <v>0</v>
      </c>
      <c r="O961">
        <v>0</v>
      </c>
      <c r="Q961">
        <v>0</v>
      </c>
      <c r="R961">
        <v>200</v>
      </c>
      <c r="S961">
        <v>2619</v>
      </c>
      <c r="T961">
        <v>300</v>
      </c>
      <c r="U961">
        <v>0</v>
      </c>
      <c r="W961" t="s">
        <v>949</v>
      </c>
    </row>
    <row r="962" spans="1:23">
      <c r="A962" t="s">
        <v>449</v>
      </c>
      <c r="B962" t="s">
        <v>448</v>
      </c>
      <c r="C962">
        <v>22.291666666666668</v>
      </c>
      <c r="D962">
        <v>1070</v>
      </c>
      <c r="F962">
        <v>0</v>
      </c>
      <c r="H962">
        <v>0</v>
      </c>
      <c r="I962" t="s">
        <v>664</v>
      </c>
      <c r="J962">
        <v>2025</v>
      </c>
      <c r="K962">
        <v>11</v>
      </c>
      <c r="L962">
        <v>3</v>
      </c>
      <c r="M962">
        <v>48</v>
      </c>
      <c r="N962">
        <v>0</v>
      </c>
      <c r="O962">
        <v>0</v>
      </c>
      <c r="Q962">
        <v>0</v>
      </c>
      <c r="S962">
        <v>1070</v>
      </c>
      <c r="U962">
        <v>0</v>
      </c>
      <c r="V962">
        <v>0</v>
      </c>
      <c r="W962" t="s">
        <v>946</v>
      </c>
    </row>
    <row r="963" spans="1:23">
      <c r="A963" t="s">
        <v>435</v>
      </c>
      <c r="B963" t="s">
        <v>388</v>
      </c>
      <c r="C963">
        <v>104.16666666666667</v>
      </c>
      <c r="D963">
        <v>5000</v>
      </c>
      <c r="F963">
        <v>0</v>
      </c>
      <c r="H963">
        <v>0</v>
      </c>
      <c r="I963" t="s">
        <v>664</v>
      </c>
      <c r="J963">
        <v>2025</v>
      </c>
      <c r="K963">
        <v>11</v>
      </c>
      <c r="L963">
        <v>3</v>
      </c>
      <c r="M963">
        <v>48</v>
      </c>
      <c r="N963">
        <v>0</v>
      </c>
      <c r="O963">
        <v>0</v>
      </c>
      <c r="Q963">
        <v>0</v>
      </c>
      <c r="S963">
        <v>5000</v>
      </c>
      <c r="U963">
        <v>0</v>
      </c>
      <c r="V963">
        <v>0</v>
      </c>
      <c r="W963" t="s">
        <v>667</v>
      </c>
    </row>
    <row r="964" spans="1:23">
      <c r="A964" t="s">
        <v>574</v>
      </c>
      <c r="B964" t="s">
        <v>572</v>
      </c>
      <c r="C964">
        <v>62.5</v>
      </c>
      <c r="D964">
        <v>3000</v>
      </c>
      <c r="F964">
        <v>0</v>
      </c>
      <c r="H964">
        <v>0</v>
      </c>
      <c r="I964" t="s">
        <v>664</v>
      </c>
      <c r="J964">
        <v>2025</v>
      </c>
      <c r="K964">
        <v>11</v>
      </c>
      <c r="L964">
        <v>3</v>
      </c>
      <c r="M964">
        <v>48</v>
      </c>
      <c r="N964">
        <v>0</v>
      </c>
      <c r="O964">
        <v>0</v>
      </c>
      <c r="Q964">
        <v>0</v>
      </c>
      <c r="S964">
        <v>3000</v>
      </c>
      <c r="U964">
        <v>0</v>
      </c>
      <c r="V964">
        <v>0</v>
      </c>
      <c r="W964" t="s">
        <v>667</v>
      </c>
    </row>
    <row r="965" spans="1:23">
      <c r="A965" t="s">
        <v>443</v>
      </c>
      <c r="B965" t="s">
        <v>390</v>
      </c>
      <c r="C965">
        <v>65</v>
      </c>
      <c r="D965">
        <v>3120</v>
      </c>
      <c r="F965">
        <v>130</v>
      </c>
      <c r="H965">
        <v>0</v>
      </c>
      <c r="I965" t="s">
        <v>664</v>
      </c>
      <c r="J965">
        <v>2025</v>
      </c>
      <c r="K965">
        <v>12</v>
      </c>
      <c r="L965">
        <v>3</v>
      </c>
      <c r="M965">
        <v>48</v>
      </c>
      <c r="N965">
        <v>2</v>
      </c>
      <c r="O965">
        <v>0</v>
      </c>
      <c r="Q965">
        <v>0</v>
      </c>
      <c r="R965">
        <v>700</v>
      </c>
      <c r="S965">
        <v>3950</v>
      </c>
      <c r="U965">
        <v>0</v>
      </c>
      <c r="V965">
        <v>0</v>
      </c>
      <c r="W965" t="s">
        <v>950</v>
      </c>
    </row>
    <row r="966" spans="1:23">
      <c r="A966" t="s">
        <v>443</v>
      </c>
      <c r="B966" t="s">
        <v>390</v>
      </c>
      <c r="C966">
        <v>65</v>
      </c>
      <c r="D966">
        <v>0</v>
      </c>
      <c r="F966">
        <v>0</v>
      </c>
      <c r="H966">
        <v>0</v>
      </c>
      <c r="I966" t="s">
        <v>669</v>
      </c>
      <c r="J966">
        <v>2025</v>
      </c>
      <c r="K966">
        <v>12</v>
      </c>
      <c r="L966">
        <v>3</v>
      </c>
      <c r="M966">
        <v>0</v>
      </c>
      <c r="N966">
        <v>0</v>
      </c>
      <c r="O966">
        <v>0</v>
      </c>
      <c r="Q966">
        <v>0</v>
      </c>
      <c r="R966">
        <v>1650</v>
      </c>
      <c r="S966">
        <v>1650</v>
      </c>
      <c r="U966">
        <v>0</v>
      </c>
      <c r="V966">
        <v>0</v>
      </c>
      <c r="W966" t="s">
        <v>951</v>
      </c>
    </row>
    <row r="967" spans="1:23">
      <c r="A967" t="s">
        <v>488</v>
      </c>
      <c r="B967" t="s">
        <v>486</v>
      </c>
      <c r="C967">
        <v>46.229166666666664</v>
      </c>
      <c r="D967">
        <v>2219</v>
      </c>
      <c r="F967">
        <v>0</v>
      </c>
      <c r="H967">
        <v>0</v>
      </c>
      <c r="I967" t="s">
        <v>664</v>
      </c>
      <c r="J967">
        <v>2025</v>
      </c>
      <c r="K967">
        <v>12</v>
      </c>
      <c r="L967">
        <v>3</v>
      </c>
      <c r="M967">
        <v>48</v>
      </c>
      <c r="N967">
        <v>0</v>
      </c>
      <c r="O967">
        <v>0</v>
      </c>
      <c r="Q967">
        <v>0</v>
      </c>
      <c r="S967">
        <v>2219</v>
      </c>
      <c r="T967">
        <v>300</v>
      </c>
      <c r="U967">
        <v>0</v>
      </c>
      <c r="V967">
        <v>0</v>
      </c>
      <c r="W967" t="s">
        <v>930</v>
      </c>
    </row>
    <row r="968" spans="1:23">
      <c r="A968" t="s">
        <v>488</v>
      </c>
      <c r="B968" t="s">
        <v>389</v>
      </c>
      <c r="C968">
        <v>46.229166666666664</v>
      </c>
      <c r="D968">
        <v>2219</v>
      </c>
      <c r="F968">
        <v>0</v>
      </c>
      <c r="H968">
        <v>200</v>
      </c>
      <c r="I968" t="s">
        <v>664</v>
      </c>
      <c r="J968">
        <v>2025</v>
      </c>
      <c r="K968">
        <v>12</v>
      </c>
      <c r="L968">
        <v>3</v>
      </c>
      <c r="M968">
        <v>48</v>
      </c>
      <c r="N968">
        <v>0</v>
      </c>
      <c r="O968">
        <v>0</v>
      </c>
      <c r="Q968">
        <v>0</v>
      </c>
      <c r="R968">
        <v>200</v>
      </c>
      <c r="S968">
        <v>2619</v>
      </c>
      <c r="T968">
        <v>300</v>
      </c>
      <c r="U968">
        <v>0</v>
      </c>
      <c r="W968" t="s">
        <v>949</v>
      </c>
    </row>
    <row r="969" spans="1:23">
      <c r="A969" t="s">
        <v>449</v>
      </c>
      <c r="B969" t="s">
        <v>448</v>
      </c>
      <c r="C969">
        <v>22.291666666666668</v>
      </c>
      <c r="D969">
        <v>1070</v>
      </c>
      <c r="F969">
        <v>0</v>
      </c>
      <c r="H969">
        <v>0</v>
      </c>
      <c r="I969" t="s">
        <v>664</v>
      </c>
      <c r="J969">
        <v>2025</v>
      </c>
      <c r="K969">
        <v>12</v>
      </c>
      <c r="L969">
        <v>3</v>
      </c>
      <c r="M969">
        <v>48</v>
      </c>
      <c r="N969">
        <v>0</v>
      </c>
      <c r="O969">
        <v>0</v>
      </c>
      <c r="Q969">
        <v>0</v>
      </c>
      <c r="S969">
        <v>1070</v>
      </c>
      <c r="U969">
        <v>0</v>
      </c>
      <c r="V969">
        <v>0</v>
      </c>
      <c r="W969" t="s">
        <v>946</v>
      </c>
    </row>
    <row r="970" spans="1:23">
      <c r="A970" t="s">
        <v>435</v>
      </c>
      <c r="B970" t="s">
        <v>388</v>
      </c>
      <c r="C970">
        <v>104.16666666666667</v>
      </c>
      <c r="D970">
        <v>5000</v>
      </c>
      <c r="F970">
        <v>0</v>
      </c>
      <c r="H970">
        <v>0</v>
      </c>
      <c r="I970" t="s">
        <v>664</v>
      </c>
      <c r="J970">
        <v>2025</v>
      </c>
      <c r="K970">
        <v>12</v>
      </c>
      <c r="L970">
        <v>3</v>
      </c>
      <c r="M970">
        <v>48</v>
      </c>
      <c r="N970">
        <v>0</v>
      </c>
      <c r="O970">
        <v>0</v>
      </c>
      <c r="Q970">
        <v>0</v>
      </c>
      <c r="S970">
        <v>5000</v>
      </c>
      <c r="U970">
        <v>0</v>
      </c>
      <c r="V970">
        <v>0</v>
      </c>
      <c r="W970" t="s">
        <v>667</v>
      </c>
    </row>
    <row r="971" spans="1:23">
      <c r="A971" t="s">
        <v>574</v>
      </c>
      <c r="B971" t="s">
        <v>572</v>
      </c>
      <c r="C971">
        <v>62.5</v>
      </c>
      <c r="D971">
        <v>3000</v>
      </c>
      <c r="F971">
        <v>0</v>
      </c>
      <c r="H971">
        <v>0</v>
      </c>
      <c r="I971" t="s">
        <v>664</v>
      </c>
      <c r="J971">
        <v>2025</v>
      </c>
      <c r="K971">
        <v>12</v>
      </c>
      <c r="L971">
        <v>3</v>
      </c>
      <c r="M971">
        <v>48</v>
      </c>
      <c r="N971">
        <v>0</v>
      </c>
      <c r="O971">
        <v>0</v>
      </c>
      <c r="Q971">
        <v>0</v>
      </c>
      <c r="S971">
        <v>3000</v>
      </c>
      <c r="U971">
        <v>0</v>
      </c>
      <c r="V971">
        <v>0</v>
      </c>
      <c r="W971" t="s">
        <v>667</v>
      </c>
    </row>
    <row r="972" spans="1:23">
      <c r="A972" t="s">
        <v>443</v>
      </c>
      <c r="B972" t="s">
        <v>390</v>
      </c>
      <c r="C972">
        <v>65</v>
      </c>
      <c r="D972">
        <v>3120</v>
      </c>
      <c r="F972">
        <v>162.5</v>
      </c>
      <c r="H972">
        <v>0</v>
      </c>
      <c r="I972" t="s">
        <v>664</v>
      </c>
      <c r="J972">
        <v>2025</v>
      </c>
      <c r="K972">
        <v>13</v>
      </c>
      <c r="L972">
        <v>3</v>
      </c>
      <c r="M972">
        <v>48</v>
      </c>
      <c r="N972">
        <v>2.5</v>
      </c>
      <c r="O972">
        <v>1</v>
      </c>
      <c r="Q972">
        <v>1337.1428571428571</v>
      </c>
      <c r="R972">
        <v>350</v>
      </c>
      <c r="S972">
        <v>4969.6428571428569</v>
      </c>
      <c r="U972">
        <v>0</v>
      </c>
      <c r="V972">
        <v>0</v>
      </c>
      <c r="W972" t="s">
        <v>952</v>
      </c>
    </row>
    <row r="973" spans="1:23">
      <c r="A973" t="s">
        <v>488</v>
      </c>
      <c r="B973" t="s">
        <v>486</v>
      </c>
      <c r="C973">
        <v>46.229166666666664</v>
      </c>
      <c r="D973">
        <v>2219</v>
      </c>
      <c r="F973">
        <v>0</v>
      </c>
      <c r="H973">
        <v>0</v>
      </c>
      <c r="I973" t="s">
        <v>664</v>
      </c>
      <c r="J973">
        <v>2025</v>
      </c>
      <c r="K973">
        <v>13</v>
      </c>
      <c r="L973">
        <v>3</v>
      </c>
      <c r="M973">
        <v>48</v>
      </c>
      <c r="N973">
        <v>0</v>
      </c>
      <c r="O973">
        <v>0</v>
      </c>
      <c r="P973">
        <v>250</v>
      </c>
      <c r="Q973">
        <v>0</v>
      </c>
      <c r="S973">
        <v>2469</v>
      </c>
      <c r="T973">
        <v>300</v>
      </c>
      <c r="U973">
        <v>0</v>
      </c>
      <c r="V973">
        <v>0</v>
      </c>
      <c r="W973" t="s">
        <v>953</v>
      </c>
    </row>
    <row r="974" spans="1:23">
      <c r="A974" t="s">
        <v>488</v>
      </c>
      <c r="B974" t="s">
        <v>389</v>
      </c>
      <c r="C974">
        <v>46.229166666666664</v>
      </c>
      <c r="D974">
        <v>2219</v>
      </c>
      <c r="F974">
        <v>23.114583333333332</v>
      </c>
      <c r="H974">
        <v>200</v>
      </c>
      <c r="I974" t="s">
        <v>664</v>
      </c>
      <c r="J974">
        <v>2025</v>
      </c>
      <c r="K974">
        <v>13</v>
      </c>
      <c r="L974">
        <v>3</v>
      </c>
      <c r="M974">
        <v>48</v>
      </c>
      <c r="N974">
        <v>0.5</v>
      </c>
      <c r="O974">
        <v>1</v>
      </c>
      <c r="Q974">
        <v>951</v>
      </c>
      <c r="R974">
        <v>200</v>
      </c>
      <c r="S974">
        <v>3593.1145833333335</v>
      </c>
      <c r="T974">
        <v>350</v>
      </c>
      <c r="U974">
        <v>0</v>
      </c>
      <c r="W974" t="s">
        <v>954</v>
      </c>
    </row>
    <row r="975" spans="1:23">
      <c r="A975" t="s">
        <v>449</v>
      </c>
      <c r="B975" t="s">
        <v>448</v>
      </c>
      <c r="C975">
        <v>22.291666666666668</v>
      </c>
      <c r="D975">
        <v>1070</v>
      </c>
      <c r="F975">
        <v>0</v>
      </c>
      <c r="H975">
        <v>0</v>
      </c>
      <c r="I975" t="s">
        <v>664</v>
      </c>
      <c r="J975">
        <v>2025</v>
      </c>
      <c r="K975">
        <v>13</v>
      </c>
      <c r="L975">
        <v>3</v>
      </c>
      <c r="M975">
        <v>48</v>
      </c>
      <c r="N975">
        <v>0</v>
      </c>
      <c r="O975">
        <v>0</v>
      </c>
      <c r="Q975">
        <v>0</v>
      </c>
      <c r="S975">
        <v>1070</v>
      </c>
      <c r="U975">
        <v>0</v>
      </c>
      <c r="V975">
        <v>0</v>
      </c>
      <c r="W975" t="s">
        <v>955</v>
      </c>
    </row>
    <row r="976" spans="1:23">
      <c r="A976" t="s">
        <v>449</v>
      </c>
      <c r="B976" t="s">
        <v>448</v>
      </c>
      <c r="C976">
        <v>22.291666666666668</v>
      </c>
      <c r="D976">
        <v>0</v>
      </c>
      <c r="E976">
        <v>689</v>
      </c>
      <c r="F976">
        <v>0</v>
      </c>
      <c r="G976">
        <v>0</v>
      </c>
      <c r="H976">
        <v>0</v>
      </c>
      <c r="I976" t="s">
        <v>669</v>
      </c>
      <c r="J976">
        <v>2025</v>
      </c>
      <c r="K976">
        <v>13</v>
      </c>
      <c r="L976">
        <v>3</v>
      </c>
      <c r="M976">
        <v>0</v>
      </c>
      <c r="N976">
        <v>0</v>
      </c>
      <c r="O976">
        <v>0</v>
      </c>
      <c r="Q976">
        <v>0</v>
      </c>
      <c r="R976">
        <v>689</v>
      </c>
      <c r="S976">
        <v>689</v>
      </c>
      <c r="U976">
        <v>0</v>
      </c>
      <c r="V976">
        <v>0</v>
      </c>
      <c r="W976" t="s">
        <v>951</v>
      </c>
    </row>
    <row r="977" spans="1:23">
      <c r="A977" t="s">
        <v>435</v>
      </c>
      <c r="B977" t="s">
        <v>388</v>
      </c>
      <c r="C977">
        <v>104.16666666666667</v>
      </c>
      <c r="D977">
        <v>5000</v>
      </c>
      <c r="F977">
        <v>0</v>
      </c>
      <c r="H977">
        <v>0</v>
      </c>
      <c r="I977" t="s">
        <v>664</v>
      </c>
      <c r="J977">
        <v>2025</v>
      </c>
      <c r="K977">
        <v>13</v>
      </c>
      <c r="L977">
        <v>3</v>
      </c>
      <c r="M977">
        <v>48</v>
      </c>
      <c r="N977">
        <v>0</v>
      </c>
      <c r="O977">
        <v>0</v>
      </c>
      <c r="Q977">
        <v>0</v>
      </c>
      <c r="S977">
        <v>5000</v>
      </c>
      <c r="U977">
        <v>0</v>
      </c>
      <c r="V977">
        <v>0</v>
      </c>
      <c r="W977" t="s">
        <v>667</v>
      </c>
    </row>
    <row r="978" spans="1:23">
      <c r="A978" t="s">
        <v>574</v>
      </c>
      <c r="B978" t="s">
        <v>572</v>
      </c>
      <c r="C978">
        <v>62.5</v>
      </c>
      <c r="D978">
        <v>3000</v>
      </c>
      <c r="F978">
        <v>0</v>
      </c>
      <c r="H978">
        <v>0</v>
      </c>
      <c r="I978" t="s">
        <v>664</v>
      </c>
      <c r="J978">
        <v>2025</v>
      </c>
      <c r="K978">
        <v>13</v>
      </c>
      <c r="L978">
        <v>3</v>
      </c>
      <c r="M978">
        <v>48</v>
      </c>
      <c r="N978">
        <v>0</v>
      </c>
      <c r="O978">
        <v>0</v>
      </c>
      <c r="Q978">
        <v>0</v>
      </c>
      <c r="S978">
        <v>3000</v>
      </c>
      <c r="U978">
        <v>0</v>
      </c>
      <c r="V978">
        <v>0</v>
      </c>
      <c r="W978" t="s">
        <v>667</v>
      </c>
    </row>
    <row r="979" spans="1:23">
      <c r="A979" t="s">
        <v>579</v>
      </c>
      <c r="B979" t="s">
        <v>578</v>
      </c>
      <c r="C979">
        <v>10.416666666666666</v>
      </c>
      <c r="D979">
        <v>187.5</v>
      </c>
      <c r="F979">
        <v>0</v>
      </c>
      <c r="H979">
        <v>0</v>
      </c>
      <c r="I979" t="s">
        <v>664</v>
      </c>
      <c r="J979">
        <v>2025</v>
      </c>
      <c r="K979">
        <v>13</v>
      </c>
      <c r="L979">
        <v>3</v>
      </c>
      <c r="M979">
        <v>18</v>
      </c>
      <c r="N979">
        <v>0</v>
      </c>
      <c r="O979">
        <v>0</v>
      </c>
      <c r="Q979">
        <v>0</v>
      </c>
      <c r="S979">
        <v>187.5</v>
      </c>
      <c r="U979">
        <v>0</v>
      </c>
      <c r="V979">
        <v>0</v>
      </c>
      <c r="W979" t="s">
        <v>667</v>
      </c>
    </row>
    <row r="980" spans="1:23">
      <c r="A980" t="s">
        <v>443</v>
      </c>
      <c r="B980" t="s">
        <v>390</v>
      </c>
      <c r="C980">
        <v>65</v>
      </c>
      <c r="D980">
        <v>3120</v>
      </c>
      <c r="E980">
        <v>5160</v>
      </c>
      <c r="F980">
        <v>130</v>
      </c>
      <c r="G980">
        <v>500</v>
      </c>
      <c r="H980">
        <v>0</v>
      </c>
      <c r="I980" t="s">
        <v>664</v>
      </c>
      <c r="J980">
        <v>2025</v>
      </c>
      <c r="K980">
        <v>14</v>
      </c>
      <c r="L980">
        <v>3</v>
      </c>
      <c r="M980">
        <v>48</v>
      </c>
      <c r="N980">
        <v>2</v>
      </c>
      <c r="O980">
        <v>0</v>
      </c>
      <c r="Q980">
        <v>0</v>
      </c>
      <c r="R980">
        <v>1910</v>
      </c>
      <c r="S980">
        <v>5660</v>
      </c>
      <c r="U980">
        <v>0</v>
      </c>
      <c r="V980">
        <v>0</v>
      </c>
      <c r="W980" t="s">
        <v>956</v>
      </c>
    </row>
    <row r="981" spans="1:23">
      <c r="A981" t="s">
        <v>488</v>
      </c>
      <c r="B981" t="s">
        <v>486</v>
      </c>
      <c r="C981">
        <v>46.229166666666664</v>
      </c>
      <c r="D981">
        <v>2219</v>
      </c>
      <c r="F981">
        <v>0</v>
      </c>
      <c r="H981">
        <v>0</v>
      </c>
      <c r="I981" t="s">
        <v>664</v>
      </c>
      <c r="J981">
        <v>2025</v>
      </c>
      <c r="K981">
        <v>14</v>
      </c>
      <c r="L981">
        <v>3</v>
      </c>
      <c r="M981">
        <v>48</v>
      </c>
      <c r="N981">
        <v>0</v>
      </c>
      <c r="O981">
        <v>0</v>
      </c>
      <c r="P981">
        <v>250</v>
      </c>
      <c r="Q981">
        <v>0</v>
      </c>
      <c r="S981">
        <v>2469</v>
      </c>
      <c r="T981">
        <v>800</v>
      </c>
      <c r="U981">
        <v>0</v>
      </c>
      <c r="V981">
        <v>0</v>
      </c>
      <c r="W981" t="s">
        <v>957</v>
      </c>
    </row>
    <row r="982" spans="1:23">
      <c r="A982" t="s">
        <v>488</v>
      </c>
      <c r="B982" t="s">
        <v>389</v>
      </c>
      <c r="C982">
        <v>46.229166666666664</v>
      </c>
      <c r="D982">
        <v>2219</v>
      </c>
      <c r="F982">
        <v>0</v>
      </c>
      <c r="H982">
        <v>200</v>
      </c>
      <c r="I982" t="s">
        <v>664</v>
      </c>
      <c r="J982">
        <v>2025</v>
      </c>
      <c r="K982">
        <v>14</v>
      </c>
      <c r="L982">
        <v>3</v>
      </c>
      <c r="M982">
        <v>48</v>
      </c>
      <c r="N982">
        <v>0</v>
      </c>
      <c r="O982">
        <v>0</v>
      </c>
      <c r="Q982">
        <v>0</v>
      </c>
      <c r="R982">
        <v>360</v>
      </c>
      <c r="S982">
        <v>2779</v>
      </c>
      <c r="T982">
        <v>300</v>
      </c>
      <c r="U982">
        <v>0</v>
      </c>
      <c r="W982" t="s">
        <v>958</v>
      </c>
    </row>
    <row r="983" spans="1:23">
      <c r="A983" t="s">
        <v>449</v>
      </c>
      <c r="B983" t="s">
        <v>448</v>
      </c>
      <c r="C983">
        <v>22.291666666666668</v>
      </c>
      <c r="D983">
        <v>1070</v>
      </c>
      <c r="F983">
        <v>0</v>
      </c>
      <c r="H983">
        <v>0</v>
      </c>
      <c r="I983" t="s">
        <v>664</v>
      </c>
      <c r="J983">
        <v>2025</v>
      </c>
      <c r="K983">
        <v>14</v>
      </c>
      <c r="L983">
        <v>3</v>
      </c>
      <c r="M983">
        <v>48</v>
      </c>
      <c r="N983">
        <v>0</v>
      </c>
      <c r="O983">
        <v>0</v>
      </c>
      <c r="Q983">
        <v>0</v>
      </c>
      <c r="S983">
        <v>1070</v>
      </c>
      <c r="U983">
        <v>0</v>
      </c>
      <c r="V983">
        <v>0</v>
      </c>
      <c r="W983" t="s">
        <v>959</v>
      </c>
    </row>
    <row r="984" spans="1:23">
      <c r="A984" t="s">
        <v>435</v>
      </c>
      <c r="B984" t="s">
        <v>388</v>
      </c>
      <c r="C984">
        <v>104.16666666666667</v>
      </c>
      <c r="D984">
        <v>5000</v>
      </c>
      <c r="F984">
        <v>0</v>
      </c>
      <c r="H984">
        <v>0</v>
      </c>
      <c r="I984" t="s">
        <v>664</v>
      </c>
      <c r="J984">
        <v>2025</v>
      </c>
      <c r="K984">
        <v>14</v>
      </c>
      <c r="L984">
        <v>3</v>
      </c>
      <c r="M984">
        <v>48</v>
      </c>
      <c r="N984">
        <v>0</v>
      </c>
      <c r="O984">
        <v>0</v>
      </c>
      <c r="Q984">
        <v>0</v>
      </c>
      <c r="S984">
        <v>5000</v>
      </c>
      <c r="U984">
        <v>0</v>
      </c>
      <c r="V984">
        <v>0</v>
      </c>
      <c r="W984" t="s">
        <v>667</v>
      </c>
    </row>
    <row r="985" spans="1:23">
      <c r="A985" t="s">
        <v>574</v>
      </c>
      <c r="B985" t="s">
        <v>572</v>
      </c>
      <c r="C985">
        <v>62.5</v>
      </c>
      <c r="D985">
        <v>3000</v>
      </c>
      <c r="F985">
        <v>0</v>
      </c>
      <c r="H985">
        <v>0</v>
      </c>
      <c r="I985" t="s">
        <v>664</v>
      </c>
      <c r="J985">
        <v>2025</v>
      </c>
      <c r="K985">
        <v>14</v>
      </c>
      <c r="L985">
        <v>3</v>
      </c>
      <c r="M985">
        <v>48</v>
      </c>
      <c r="N985">
        <v>0</v>
      </c>
      <c r="O985">
        <v>0</v>
      </c>
      <c r="Q985">
        <v>0</v>
      </c>
      <c r="S985">
        <v>3000</v>
      </c>
      <c r="U985">
        <v>0</v>
      </c>
      <c r="V985">
        <v>0</v>
      </c>
      <c r="W985" t="s">
        <v>667</v>
      </c>
    </row>
    <row r="986" spans="1:23">
      <c r="A986" t="s">
        <v>579</v>
      </c>
      <c r="B986" t="s">
        <v>578</v>
      </c>
      <c r="C986">
        <v>10.416666666666666</v>
      </c>
      <c r="D986">
        <v>208.33333333333331</v>
      </c>
      <c r="F986">
        <v>0</v>
      </c>
      <c r="H986">
        <v>0</v>
      </c>
      <c r="I986" t="s">
        <v>664</v>
      </c>
      <c r="J986">
        <v>2025</v>
      </c>
      <c r="K986">
        <v>14</v>
      </c>
      <c r="L986">
        <v>3</v>
      </c>
      <c r="M986">
        <v>20</v>
      </c>
      <c r="N986">
        <v>0</v>
      </c>
      <c r="O986">
        <v>0</v>
      </c>
      <c r="Q986">
        <v>0</v>
      </c>
      <c r="S986">
        <v>208.33333333333331</v>
      </c>
      <c r="U986">
        <v>0</v>
      </c>
      <c r="V986">
        <v>0</v>
      </c>
      <c r="W986" t="s">
        <v>667</v>
      </c>
    </row>
    <row r="987" spans="1:23">
      <c r="A987" t="s">
        <v>443</v>
      </c>
      <c r="B987" t="s">
        <v>390</v>
      </c>
      <c r="C987">
        <v>65</v>
      </c>
      <c r="D987">
        <v>3120</v>
      </c>
      <c r="F987">
        <v>260</v>
      </c>
      <c r="H987">
        <v>0</v>
      </c>
      <c r="I987" t="s">
        <v>664</v>
      </c>
      <c r="J987">
        <v>2025</v>
      </c>
      <c r="K987">
        <v>15</v>
      </c>
      <c r="L987">
        <v>4</v>
      </c>
      <c r="M987">
        <v>48</v>
      </c>
      <c r="N987">
        <v>4</v>
      </c>
      <c r="O987">
        <v>0</v>
      </c>
      <c r="Q987">
        <v>0</v>
      </c>
      <c r="R987">
        <v>350</v>
      </c>
      <c r="S987">
        <v>3730</v>
      </c>
      <c r="U987">
        <v>0</v>
      </c>
      <c r="V987">
        <v>0</v>
      </c>
      <c r="W987" t="s">
        <v>960</v>
      </c>
    </row>
    <row r="988" spans="1:23">
      <c r="A988" t="s">
        <v>488</v>
      </c>
      <c r="B988" t="s">
        <v>486</v>
      </c>
      <c r="C988">
        <v>46.229166666666664</v>
      </c>
      <c r="D988">
        <v>2219</v>
      </c>
      <c r="F988">
        <v>0</v>
      </c>
      <c r="H988">
        <v>0</v>
      </c>
      <c r="I988" t="s">
        <v>664</v>
      </c>
      <c r="J988">
        <v>2025</v>
      </c>
      <c r="K988">
        <v>15</v>
      </c>
      <c r="L988">
        <v>4</v>
      </c>
      <c r="M988">
        <v>48</v>
      </c>
      <c r="N988">
        <v>0</v>
      </c>
      <c r="O988">
        <v>0</v>
      </c>
      <c r="P988">
        <v>100</v>
      </c>
      <c r="Q988">
        <v>0</v>
      </c>
      <c r="S988">
        <v>2319</v>
      </c>
      <c r="T988">
        <v>300</v>
      </c>
      <c r="U988">
        <v>0</v>
      </c>
      <c r="V988">
        <v>0</v>
      </c>
      <c r="W988" t="s">
        <v>961</v>
      </c>
    </row>
    <row r="989" spans="1:23">
      <c r="A989" t="s">
        <v>488</v>
      </c>
      <c r="B989" t="s">
        <v>389</v>
      </c>
      <c r="C989">
        <v>46.229166666666664</v>
      </c>
      <c r="D989">
        <v>2219</v>
      </c>
      <c r="F989">
        <v>0</v>
      </c>
      <c r="H989">
        <v>200</v>
      </c>
      <c r="I989" t="s">
        <v>664</v>
      </c>
      <c r="J989">
        <v>2025</v>
      </c>
      <c r="K989">
        <v>15</v>
      </c>
      <c r="L989">
        <v>4</v>
      </c>
      <c r="M989">
        <v>48</v>
      </c>
      <c r="N989">
        <v>0</v>
      </c>
      <c r="O989">
        <v>0</v>
      </c>
      <c r="Q989">
        <v>0</v>
      </c>
      <c r="R989">
        <v>360</v>
      </c>
      <c r="S989">
        <v>2779</v>
      </c>
      <c r="T989">
        <v>300</v>
      </c>
      <c r="U989">
        <v>0</v>
      </c>
      <c r="W989" t="s">
        <v>958</v>
      </c>
    </row>
    <row r="990" spans="1:23">
      <c r="A990" t="s">
        <v>449</v>
      </c>
      <c r="B990" t="s">
        <v>448</v>
      </c>
      <c r="C990">
        <v>22.291666666666668</v>
      </c>
      <c r="D990">
        <v>1070</v>
      </c>
      <c r="F990">
        <v>0</v>
      </c>
      <c r="H990">
        <v>0</v>
      </c>
      <c r="I990" t="s">
        <v>664</v>
      </c>
      <c r="J990">
        <v>2025</v>
      </c>
      <c r="K990">
        <v>15</v>
      </c>
      <c r="L990">
        <v>4</v>
      </c>
      <c r="M990">
        <v>48</v>
      </c>
      <c r="N990">
        <v>0</v>
      </c>
      <c r="O990">
        <v>0</v>
      </c>
      <c r="Q990">
        <v>0</v>
      </c>
      <c r="S990">
        <v>1070</v>
      </c>
      <c r="U990">
        <v>0</v>
      </c>
      <c r="V990">
        <v>0</v>
      </c>
      <c r="W990" t="s">
        <v>959</v>
      </c>
    </row>
    <row r="991" spans="1:23">
      <c r="A991" t="s">
        <v>435</v>
      </c>
      <c r="B991" t="s">
        <v>388</v>
      </c>
      <c r="C991">
        <v>104.16666666666667</v>
      </c>
      <c r="D991">
        <v>5000</v>
      </c>
      <c r="F991">
        <v>0</v>
      </c>
      <c r="H991">
        <v>0</v>
      </c>
      <c r="I991" t="s">
        <v>664</v>
      </c>
      <c r="J991">
        <v>2025</v>
      </c>
      <c r="K991">
        <v>15</v>
      </c>
      <c r="L991">
        <v>4</v>
      </c>
      <c r="M991">
        <v>48</v>
      </c>
      <c r="N991">
        <v>0</v>
      </c>
      <c r="O991">
        <v>0</v>
      </c>
      <c r="Q991">
        <v>0</v>
      </c>
      <c r="S991">
        <v>5000</v>
      </c>
      <c r="U991">
        <v>0</v>
      </c>
      <c r="V991">
        <v>0</v>
      </c>
      <c r="W991" t="s">
        <v>667</v>
      </c>
    </row>
    <row r="992" spans="1:23">
      <c r="A992" t="s">
        <v>574</v>
      </c>
      <c r="B992" t="s">
        <v>572</v>
      </c>
      <c r="C992">
        <v>62.5</v>
      </c>
      <c r="D992">
        <v>3000</v>
      </c>
      <c r="F992">
        <v>0</v>
      </c>
      <c r="H992">
        <v>0</v>
      </c>
      <c r="I992" t="s">
        <v>664</v>
      </c>
      <c r="J992">
        <v>2025</v>
      </c>
      <c r="K992">
        <v>15</v>
      </c>
      <c r="L992">
        <v>4</v>
      </c>
      <c r="M992">
        <v>48</v>
      </c>
      <c r="N992">
        <v>0</v>
      </c>
      <c r="O992">
        <v>0</v>
      </c>
      <c r="Q992">
        <v>0</v>
      </c>
      <c r="S992">
        <v>3000</v>
      </c>
      <c r="U992">
        <v>0</v>
      </c>
      <c r="V992">
        <v>0</v>
      </c>
      <c r="W992" t="s">
        <v>667</v>
      </c>
    </row>
    <row r="993" spans="1:23">
      <c r="A993" t="s">
        <v>579</v>
      </c>
      <c r="B993" t="s">
        <v>578</v>
      </c>
      <c r="C993">
        <v>10.416666666666666</v>
      </c>
      <c r="D993">
        <v>166.66666666666666</v>
      </c>
      <c r="F993">
        <v>0</v>
      </c>
      <c r="H993">
        <v>0</v>
      </c>
      <c r="I993" t="s">
        <v>664</v>
      </c>
      <c r="J993">
        <v>2025</v>
      </c>
      <c r="K993">
        <v>15</v>
      </c>
      <c r="L993">
        <v>4</v>
      </c>
      <c r="M993">
        <v>16</v>
      </c>
      <c r="N993">
        <v>0</v>
      </c>
      <c r="O993">
        <v>0</v>
      </c>
      <c r="Q993">
        <v>0</v>
      </c>
      <c r="S993">
        <v>166.66666666666666</v>
      </c>
      <c r="U993">
        <v>0</v>
      </c>
      <c r="V993">
        <v>0</v>
      </c>
      <c r="W993" t="s">
        <v>667</v>
      </c>
    </row>
    <row r="994" spans="1:23">
      <c r="A994" t="s">
        <v>443</v>
      </c>
      <c r="B994" t="s">
        <v>390</v>
      </c>
      <c r="C994">
        <v>65</v>
      </c>
      <c r="D994">
        <v>3120</v>
      </c>
      <c r="F994">
        <v>260</v>
      </c>
      <c r="H994">
        <v>0</v>
      </c>
      <c r="I994" t="s">
        <v>664</v>
      </c>
      <c r="J994">
        <v>2025</v>
      </c>
      <c r="K994">
        <v>16</v>
      </c>
      <c r="L994">
        <v>4</v>
      </c>
      <c r="M994">
        <v>48</v>
      </c>
      <c r="N994">
        <v>4</v>
      </c>
      <c r="O994">
        <v>0</v>
      </c>
      <c r="Q994">
        <v>0</v>
      </c>
      <c r="R994">
        <v>350</v>
      </c>
      <c r="S994">
        <v>3730</v>
      </c>
      <c r="U994">
        <v>0</v>
      </c>
      <c r="V994">
        <v>0</v>
      </c>
      <c r="W994" t="s">
        <v>962</v>
      </c>
    </row>
    <row r="995" spans="1:23">
      <c r="A995" t="s">
        <v>488</v>
      </c>
      <c r="B995" t="s">
        <v>486</v>
      </c>
      <c r="C995">
        <v>46.229166666666664</v>
      </c>
      <c r="D995">
        <v>2219</v>
      </c>
      <c r="F995">
        <v>0</v>
      </c>
      <c r="H995">
        <v>0</v>
      </c>
      <c r="I995" t="s">
        <v>664</v>
      </c>
      <c r="J995">
        <v>2025</v>
      </c>
      <c r="K995">
        <v>16</v>
      </c>
      <c r="L995">
        <v>4</v>
      </c>
      <c r="M995">
        <v>48</v>
      </c>
      <c r="N995">
        <v>0</v>
      </c>
      <c r="O995">
        <v>0</v>
      </c>
      <c r="Q995">
        <v>0</v>
      </c>
      <c r="S995">
        <v>2219</v>
      </c>
      <c r="T995">
        <v>300</v>
      </c>
      <c r="U995">
        <v>0</v>
      </c>
      <c r="V995">
        <v>0</v>
      </c>
      <c r="W995" t="s">
        <v>930</v>
      </c>
    </row>
    <row r="996" spans="1:23">
      <c r="A996" t="s">
        <v>488</v>
      </c>
      <c r="B996" t="s">
        <v>389</v>
      </c>
      <c r="C996">
        <v>46.229166666666664</v>
      </c>
      <c r="D996">
        <v>2219</v>
      </c>
      <c r="F996">
        <v>0</v>
      </c>
      <c r="H996">
        <v>200</v>
      </c>
      <c r="I996" t="s">
        <v>664</v>
      </c>
      <c r="J996">
        <v>2025</v>
      </c>
      <c r="K996">
        <v>16</v>
      </c>
      <c r="L996">
        <v>4</v>
      </c>
      <c r="M996">
        <v>48</v>
      </c>
      <c r="N996">
        <v>0</v>
      </c>
      <c r="O996">
        <v>0</v>
      </c>
      <c r="Q996">
        <v>0</v>
      </c>
      <c r="R996">
        <v>200</v>
      </c>
      <c r="S996">
        <v>2619</v>
      </c>
      <c r="U996">
        <v>0</v>
      </c>
      <c r="W996" t="s">
        <v>963</v>
      </c>
    </row>
    <row r="997" spans="1:23">
      <c r="A997" t="s">
        <v>435</v>
      </c>
      <c r="B997" t="s">
        <v>388</v>
      </c>
      <c r="C997">
        <v>104.16666666666667</v>
      </c>
      <c r="D997">
        <v>5000</v>
      </c>
      <c r="F997">
        <v>0</v>
      </c>
      <c r="H997">
        <v>0</v>
      </c>
      <c r="I997" t="s">
        <v>664</v>
      </c>
      <c r="J997">
        <v>2025</v>
      </c>
      <c r="K997">
        <v>16</v>
      </c>
      <c r="L997">
        <v>4</v>
      </c>
      <c r="M997">
        <v>48</v>
      </c>
      <c r="N997">
        <v>0</v>
      </c>
      <c r="O997">
        <v>0</v>
      </c>
      <c r="Q997">
        <v>0</v>
      </c>
      <c r="S997">
        <v>5000</v>
      </c>
      <c r="U997">
        <v>0</v>
      </c>
      <c r="V997">
        <v>0</v>
      </c>
      <c r="W997" t="s">
        <v>667</v>
      </c>
    </row>
    <row r="998" spans="1:23">
      <c r="A998" t="s">
        <v>574</v>
      </c>
      <c r="B998" t="s">
        <v>572</v>
      </c>
      <c r="C998">
        <v>62.5</v>
      </c>
      <c r="D998">
        <v>3000</v>
      </c>
      <c r="F998">
        <v>0</v>
      </c>
      <c r="H998">
        <v>0</v>
      </c>
      <c r="I998" t="s">
        <v>664</v>
      </c>
      <c r="J998">
        <v>2025</v>
      </c>
      <c r="K998">
        <v>16</v>
      </c>
      <c r="L998">
        <v>4</v>
      </c>
      <c r="M998">
        <v>48</v>
      </c>
      <c r="N998">
        <v>0</v>
      </c>
      <c r="O998">
        <v>0</v>
      </c>
      <c r="Q998">
        <v>0</v>
      </c>
      <c r="S998">
        <v>3000</v>
      </c>
      <c r="U998">
        <v>0</v>
      </c>
      <c r="V998">
        <v>0</v>
      </c>
      <c r="W998" t="s">
        <v>667</v>
      </c>
    </row>
    <row r="999" spans="1:23">
      <c r="A999" t="s">
        <v>579</v>
      </c>
      <c r="B999" t="s">
        <v>578</v>
      </c>
      <c r="C999">
        <v>10.416666666666666</v>
      </c>
      <c r="D999">
        <v>161.45833333333331</v>
      </c>
      <c r="F999">
        <v>0</v>
      </c>
      <c r="H999">
        <v>0</v>
      </c>
      <c r="I999" t="s">
        <v>664</v>
      </c>
      <c r="J999">
        <v>2025</v>
      </c>
      <c r="K999">
        <v>16</v>
      </c>
      <c r="L999">
        <v>4</v>
      </c>
      <c r="M999">
        <v>16</v>
      </c>
      <c r="N999">
        <v>0</v>
      </c>
      <c r="O999">
        <v>0</v>
      </c>
      <c r="Q999">
        <v>0</v>
      </c>
      <c r="S999">
        <v>161.45833333333331</v>
      </c>
      <c r="U999">
        <v>0</v>
      </c>
      <c r="V999">
        <v>0</v>
      </c>
      <c r="W999" t="s">
        <v>667</v>
      </c>
    </row>
    <row r="1000" spans="1:23">
      <c r="A1000" t="s">
        <v>443</v>
      </c>
      <c r="B1000" t="s">
        <v>390</v>
      </c>
      <c r="C1000">
        <v>65</v>
      </c>
      <c r="D1000">
        <v>3120</v>
      </c>
      <c r="F1000">
        <v>130</v>
      </c>
      <c r="H1000">
        <v>0</v>
      </c>
      <c r="I1000" t="s">
        <v>664</v>
      </c>
      <c r="J1000">
        <v>2025</v>
      </c>
      <c r="K1000">
        <v>17</v>
      </c>
      <c r="L1000">
        <v>4</v>
      </c>
      <c r="M1000">
        <v>48</v>
      </c>
      <c r="N1000">
        <v>2</v>
      </c>
      <c r="O1000">
        <v>0</v>
      </c>
      <c r="Q1000">
        <v>0</v>
      </c>
      <c r="R1000">
        <v>912</v>
      </c>
      <c r="S1000">
        <v>4161.75</v>
      </c>
      <c r="U1000">
        <v>0</v>
      </c>
      <c r="V1000">
        <v>0</v>
      </c>
      <c r="W1000" t="s">
        <v>964</v>
      </c>
    </row>
    <row r="1001" spans="1:23">
      <c r="A1001" t="s">
        <v>488</v>
      </c>
      <c r="B1001" t="s">
        <v>486</v>
      </c>
      <c r="C1001">
        <v>46.229166666666664</v>
      </c>
      <c r="D1001">
        <v>2219</v>
      </c>
      <c r="F1001">
        <v>0</v>
      </c>
      <c r="H1001">
        <v>0</v>
      </c>
      <c r="I1001" t="s">
        <v>664</v>
      </c>
      <c r="J1001">
        <v>2025</v>
      </c>
      <c r="K1001">
        <v>17</v>
      </c>
      <c r="L1001">
        <v>4</v>
      </c>
      <c r="M1001">
        <v>48</v>
      </c>
      <c r="N1001">
        <v>0</v>
      </c>
      <c r="O1001">
        <v>0</v>
      </c>
      <c r="Q1001">
        <v>0</v>
      </c>
      <c r="S1001">
        <v>2219</v>
      </c>
      <c r="T1001">
        <v>300</v>
      </c>
      <c r="U1001">
        <v>0</v>
      </c>
      <c r="V1001">
        <v>0</v>
      </c>
      <c r="W1001" t="s">
        <v>930</v>
      </c>
    </row>
    <row r="1002" spans="1:23">
      <c r="A1002" t="s">
        <v>488</v>
      </c>
      <c r="B1002" t="s">
        <v>389</v>
      </c>
      <c r="C1002">
        <v>46.229166666666664</v>
      </c>
      <c r="D1002">
        <v>2219</v>
      </c>
      <c r="F1002">
        <v>0</v>
      </c>
      <c r="H1002">
        <v>200</v>
      </c>
      <c r="I1002" t="s">
        <v>664</v>
      </c>
      <c r="J1002">
        <v>2025</v>
      </c>
      <c r="K1002">
        <v>17</v>
      </c>
      <c r="L1002">
        <v>4</v>
      </c>
      <c r="M1002">
        <v>48</v>
      </c>
      <c r="N1002">
        <v>0</v>
      </c>
      <c r="O1002">
        <v>0</v>
      </c>
      <c r="Q1002">
        <v>0</v>
      </c>
      <c r="R1002">
        <v>200</v>
      </c>
      <c r="S1002">
        <v>2619</v>
      </c>
      <c r="U1002">
        <v>0</v>
      </c>
      <c r="W1002" t="s">
        <v>965</v>
      </c>
    </row>
    <row r="1003" spans="1:23">
      <c r="A1003" t="s">
        <v>449</v>
      </c>
      <c r="B1003" t="s">
        <v>448</v>
      </c>
      <c r="C1003">
        <v>22.291666666666668</v>
      </c>
      <c r="D1003">
        <v>1070</v>
      </c>
      <c r="F1003">
        <v>0</v>
      </c>
      <c r="H1003">
        <v>0</v>
      </c>
      <c r="I1003" t="s">
        <v>664</v>
      </c>
      <c r="J1003">
        <v>2025</v>
      </c>
      <c r="K1003">
        <v>17</v>
      </c>
      <c r="L1003">
        <v>4</v>
      </c>
      <c r="M1003">
        <v>48</v>
      </c>
      <c r="N1003">
        <v>0</v>
      </c>
      <c r="O1003">
        <v>0</v>
      </c>
      <c r="Q1003">
        <v>0</v>
      </c>
      <c r="S1003">
        <v>1070</v>
      </c>
      <c r="U1003">
        <v>0</v>
      </c>
      <c r="V1003">
        <v>0</v>
      </c>
      <c r="W1003" t="s">
        <v>966</v>
      </c>
    </row>
    <row r="1004" spans="1:23">
      <c r="A1004" t="s">
        <v>435</v>
      </c>
      <c r="B1004" t="s">
        <v>388</v>
      </c>
      <c r="C1004">
        <v>104.16666666666667</v>
      </c>
      <c r="D1004">
        <v>5000</v>
      </c>
      <c r="F1004">
        <v>0</v>
      </c>
      <c r="H1004">
        <v>0</v>
      </c>
      <c r="I1004" t="s">
        <v>664</v>
      </c>
      <c r="J1004">
        <v>2025</v>
      </c>
      <c r="K1004">
        <v>17</v>
      </c>
      <c r="L1004">
        <v>4</v>
      </c>
      <c r="M1004">
        <v>48</v>
      </c>
      <c r="N1004">
        <v>0</v>
      </c>
      <c r="O1004">
        <v>0</v>
      </c>
      <c r="Q1004">
        <v>0</v>
      </c>
      <c r="S1004">
        <v>5000</v>
      </c>
      <c r="U1004">
        <v>0</v>
      </c>
      <c r="V1004">
        <v>0</v>
      </c>
      <c r="W1004" t="s">
        <v>667</v>
      </c>
    </row>
    <row r="1005" spans="1:23">
      <c r="A1005" t="s">
        <v>574</v>
      </c>
      <c r="B1005" t="s">
        <v>572</v>
      </c>
      <c r="C1005">
        <v>62.5</v>
      </c>
      <c r="D1005">
        <v>3000</v>
      </c>
      <c r="F1005">
        <v>0</v>
      </c>
      <c r="H1005">
        <v>0</v>
      </c>
      <c r="I1005" t="s">
        <v>664</v>
      </c>
      <c r="J1005">
        <v>2025</v>
      </c>
      <c r="K1005">
        <v>17</v>
      </c>
      <c r="L1005">
        <v>4</v>
      </c>
      <c r="M1005">
        <v>48</v>
      </c>
      <c r="N1005">
        <v>0</v>
      </c>
      <c r="O1005">
        <v>0</v>
      </c>
      <c r="Q1005">
        <v>0</v>
      </c>
      <c r="S1005">
        <v>3000</v>
      </c>
      <c r="U1005">
        <v>0</v>
      </c>
      <c r="V1005">
        <v>0</v>
      </c>
      <c r="W1005" t="s">
        <v>667</v>
      </c>
    </row>
    <row r="1006" spans="1:23">
      <c r="A1006" t="s">
        <v>579</v>
      </c>
      <c r="B1006" t="s">
        <v>578</v>
      </c>
      <c r="C1006">
        <v>10.416666666666666</v>
      </c>
      <c r="D1006">
        <v>208.33333333333331</v>
      </c>
      <c r="F1006">
        <v>0</v>
      </c>
      <c r="H1006">
        <v>0</v>
      </c>
      <c r="I1006" t="s">
        <v>664</v>
      </c>
      <c r="J1006">
        <v>2025</v>
      </c>
      <c r="K1006">
        <v>17</v>
      </c>
      <c r="L1006">
        <v>4</v>
      </c>
      <c r="M1006">
        <v>20</v>
      </c>
      <c r="N1006">
        <v>0</v>
      </c>
      <c r="O1006">
        <v>0</v>
      </c>
      <c r="Q1006">
        <v>0</v>
      </c>
      <c r="S1006">
        <v>208.33333333333331</v>
      </c>
      <c r="U1006">
        <v>0</v>
      </c>
      <c r="V1006">
        <v>0</v>
      </c>
      <c r="W1006" t="s">
        <v>667</v>
      </c>
    </row>
    <row r="1007" spans="1:23">
      <c r="A1007" t="s">
        <v>443</v>
      </c>
      <c r="B1007" t="s">
        <v>390</v>
      </c>
      <c r="C1007">
        <v>65</v>
      </c>
      <c r="D1007">
        <v>3120</v>
      </c>
      <c r="F1007">
        <v>260</v>
      </c>
      <c r="H1007">
        <v>0</v>
      </c>
      <c r="I1007" t="s">
        <v>664</v>
      </c>
      <c r="J1007">
        <v>2025</v>
      </c>
      <c r="K1007">
        <v>18</v>
      </c>
      <c r="L1007">
        <v>4</v>
      </c>
      <c r="M1007">
        <v>48</v>
      </c>
      <c r="N1007">
        <v>4</v>
      </c>
      <c r="O1007">
        <v>0</v>
      </c>
      <c r="Q1007">
        <v>0</v>
      </c>
      <c r="R1007">
        <v>607</v>
      </c>
      <c r="S1007">
        <v>3987</v>
      </c>
      <c r="U1007">
        <v>0</v>
      </c>
      <c r="V1007">
        <v>0</v>
      </c>
      <c r="W1007" t="s">
        <v>967</v>
      </c>
    </row>
    <row r="1008" spans="1:23">
      <c r="A1008" t="s">
        <v>488</v>
      </c>
      <c r="B1008" t="s">
        <v>486</v>
      </c>
      <c r="C1008">
        <v>46.229166666666664</v>
      </c>
      <c r="D1008">
        <v>2219</v>
      </c>
      <c r="F1008">
        <v>0</v>
      </c>
      <c r="H1008">
        <v>0</v>
      </c>
      <c r="I1008" t="s">
        <v>664</v>
      </c>
      <c r="J1008">
        <v>2025</v>
      </c>
      <c r="K1008">
        <v>18</v>
      </c>
      <c r="L1008">
        <v>4</v>
      </c>
      <c r="M1008">
        <v>48</v>
      </c>
      <c r="N1008">
        <v>0</v>
      </c>
      <c r="O1008">
        <v>0</v>
      </c>
      <c r="P1008">
        <v>250</v>
      </c>
      <c r="Q1008">
        <v>0</v>
      </c>
      <c r="S1008">
        <v>2469</v>
      </c>
      <c r="T1008">
        <v>300</v>
      </c>
      <c r="U1008">
        <v>0</v>
      </c>
      <c r="V1008">
        <v>0</v>
      </c>
      <c r="W1008" t="s">
        <v>953</v>
      </c>
    </row>
    <row r="1009" spans="1:23">
      <c r="A1009" t="s">
        <v>488</v>
      </c>
      <c r="B1009" t="s">
        <v>389</v>
      </c>
      <c r="C1009">
        <v>46.229166666666664</v>
      </c>
      <c r="D1009">
        <v>2219</v>
      </c>
      <c r="E1009">
        <v>2919</v>
      </c>
      <c r="F1009">
        <v>0</v>
      </c>
      <c r="G1009">
        <v>650</v>
      </c>
      <c r="H1009">
        <v>200</v>
      </c>
      <c r="I1009" t="s">
        <v>664</v>
      </c>
      <c r="J1009">
        <v>2025</v>
      </c>
      <c r="K1009">
        <v>18</v>
      </c>
      <c r="L1009">
        <v>4</v>
      </c>
      <c r="M1009">
        <v>48</v>
      </c>
      <c r="N1009">
        <v>0</v>
      </c>
      <c r="O1009">
        <v>0</v>
      </c>
      <c r="P1009">
        <v>300</v>
      </c>
      <c r="Q1009">
        <v>0</v>
      </c>
      <c r="R1009">
        <v>200</v>
      </c>
      <c r="S1009">
        <v>3569</v>
      </c>
      <c r="U1009">
        <v>0</v>
      </c>
      <c r="W1009" t="s">
        <v>968</v>
      </c>
    </row>
    <row r="1010" spans="1:23">
      <c r="A1010" t="s">
        <v>449</v>
      </c>
      <c r="B1010" t="s">
        <v>448</v>
      </c>
      <c r="C1010">
        <v>22.291666666666668</v>
      </c>
      <c r="D1010">
        <v>1070</v>
      </c>
      <c r="F1010">
        <v>0</v>
      </c>
      <c r="H1010">
        <v>0</v>
      </c>
      <c r="I1010" t="s">
        <v>664</v>
      </c>
      <c r="J1010">
        <v>2025</v>
      </c>
      <c r="K1010">
        <v>18</v>
      </c>
      <c r="L1010">
        <v>4</v>
      </c>
      <c r="M1010">
        <v>48</v>
      </c>
      <c r="N1010">
        <v>0</v>
      </c>
      <c r="O1010">
        <v>0</v>
      </c>
      <c r="Q1010">
        <v>0</v>
      </c>
      <c r="S1010">
        <v>1070</v>
      </c>
      <c r="U1010">
        <v>0</v>
      </c>
      <c r="V1010">
        <v>0</v>
      </c>
      <c r="W1010" t="s">
        <v>955</v>
      </c>
    </row>
    <row r="1011" spans="1:23">
      <c r="A1011" t="s">
        <v>435</v>
      </c>
      <c r="B1011" t="s">
        <v>388</v>
      </c>
      <c r="C1011">
        <v>104.16666666666667</v>
      </c>
      <c r="D1011">
        <v>5000</v>
      </c>
      <c r="F1011">
        <v>0</v>
      </c>
      <c r="H1011">
        <v>0</v>
      </c>
      <c r="I1011" t="s">
        <v>664</v>
      </c>
      <c r="J1011">
        <v>2025</v>
      </c>
      <c r="K1011">
        <v>18</v>
      </c>
      <c r="L1011">
        <v>4</v>
      </c>
      <c r="M1011">
        <v>48</v>
      </c>
      <c r="N1011">
        <v>0</v>
      </c>
      <c r="O1011">
        <v>0</v>
      </c>
      <c r="Q1011">
        <v>0</v>
      </c>
      <c r="S1011">
        <v>5000</v>
      </c>
      <c r="U1011">
        <v>0</v>
      </c>
      <c r="V1011">
        <v>0</v>
      </c>
      <c r="W1011" t="s">
        <v>667</v>
      </c>
    </row>
    <row r="1012" spans="1:23">
      <c r="A1012" t="s">
        <v>574</v>
      </c>
      <c r="B1012" t="s">
        <v>572</v>
      </c>
      <c r="C1012">
        <v>62.5</v>
      </c>
      <c r="D1012">
        <v>3000</v>
      </c>
      <c r="F1012">
        <v>0</v>
      </c>
      <c r="H1012">
        <v>0</v>
      </c>
      <c r="I1012" t="s">
        <v>664</v>
      </c>
      <c r="J1012">
        <v>2025</v>
      </c>
      <c r="K1012">
        <v>18</v>
      </c>
      <c r="L1012">
        <v>4</v>
      </c>
      <c r="M1012">
        <v>48</v>
      </c>
      <c r="N1012">
        <v>0</v>
      </c>
      <c r="O1012">
        <v>0</v>
      </c>
      <c r="Q1012">
        <v>0</v>
      </c>
      <c r="S1012">
        <v>3000</v>
      </c>
      <c r="U1012">
        <v>0</v>
      </c>
      <c r="V1012">
        <v>0</v>
      </c>
      <c r="W1012" t="s">
        <v>667</v>
      </c>
    </row>
    <row r="1013" spans="1:23">
      <c r="A1013" t="s">
        <v>579</v>
      </c>
      <c r="B1013" t="s">
        <v>578</v>
      </c>
      <c r="C1013">
        <v>10.416666666666666</v>
      </c>
      <c r="D1013">
        <v>156.25</v>
      </c>
      <c r="F1013">
        <v>0</v>
      </c>
      <c r="H1013">
        <v>0</v>
      </c>
      <c r="I1013" t="s">
        <v>664</v>
      </c>
      <c r="J1013">
        <v>2025</v>
      </c>
      <c r="K1013">
        <v>18</v>
      </c>
      <c r="L1013">
        <v>4</v>
      </c>
      <c r="M1013">
        <v>15</v>
      </c>
      <c r="N1013">
        <v>0</v>
      </c>
      <c r="O1013">
        <v>0</v>
      </c>
      <c r="Q1013">
        <v>0</v>
      </c>
      <c r="S1013">
        <v>156.25</v>
      </c>
      <c r="U1013">
        <v>0</v>
      </c>
      <c r="V1013">
        <v>0</v>
      </c>
      <c r="W1013" t="s">
        <v>667</v>
      </c>
    </row>
    <row r="1014" spans="1:23">
      <c r="A1014" t="s">
        <v>443</v>
      </c>
      <c r="B1014" t="s">
        <v>390</v>
      </c>
      <c r="C1014">
        <v>65</v>
      </c>
      <c r="D1014">
        <v>3120</v>
      </c>
      <c r="F1014">
        <v>0</v>
      </c>
      <c r="H1014">
        <v>0</v>
      </c>
      <c r="I1014" t="s">
        <v>664</v>
      </c>
      <c r="J1014">
        <v>2025</v>
      </c>
      <c r="K1014">
        <v>19</v>
      </c>
      <c r="L1014">
        <v>5</v>
      </c>
      <c r="M1014">
        <v>48</v>
      </c>
      <c r="N1014">
        <v>0</v>
      </c>
      <c r="O1014">
        <v>1</v>
      </c>
      <c r="Q1014">
        <v>1337.1428571428571</v>
      </c>
      <c r="R1014">
        <v>350</v>
      </c>
      <c r="S1014">
        <v>4807.1428571428569</v>
      </c>
      <c r="T1014">
        <v>500</v>
      </c>
      <c r="U1014">
        <v>0</v>
      </c>
      <c r="V1014">
        <v>0</v>
      </c>
      <c r="W1014" t="s">
        <v>969</v>
      </c>
    </row>
    <row r="1015" spans="1:23">
      <c r="A1015" t="s">
        <v>488</v>
      </c>
      <c r="B1015" t="s">
        <v>486</v>
      </c>
      <c r="C1015">
        <v>46.229166666666664</v>
      </c>
      <c r="D1015">
        <v>369.83333333333326</v>
      </c>
      <c r="F1015">
        <v>46.229166666666664</v>
      </c>
      <c r="H1015">
        <v>0</v>
      </c>
      <c r="I1015" t="s">
        <v>664</v>
      </c>
      <c r="J1015">
        <v>2025</v>
      </c>
      <c r="K1015">
        <v>19</v>
      </c>
      <c r="L1015">
        <v>5</v>
      </c>
      <c r="M1015">
        <v>8</v>
      </c>
      <c r="N1015">
        <v>1</v>
      </c>
      <c r="O1015">
        <v>1</v>
      </c>
      <c r="Q1015">
        <v>951</v>
      </c>
      <c r="S1015">
        <v>1367.0625</v>
      </c>
      <c r="T1015">
        <v>300</v>
      </c>
      <c r="U1015">
        <v>0</v>
      </c>
      <c r="V1015">
        <v>0</v>
      </c>
      <c r="W1015" t="s">
        <v>970</v>
      </c>
    </row>
    <row r="1016" spans="1:23">
      <c r="A1016" t="s">
        <v>488</v>
      </c>
      <c r="B1016" t="s">
        <v>486</v>
      </c>
      <c r="C1016">
        <v>46.229166666666664</v>
      </c>
      <c r="D1016">
        <v>1109.5</v>
      </c>
      <c r="F1016">
        <v>0</v>
      </c>
      <c r="H1016">
        <v>0</v>
      </c>
      <c r="I1016" t="s">
        <v>971</v>
      </c>
      <c r="J1016">
        <v>2025</v>
      </c>
      <c r="K1016">
        <v>19</v>
      </c>
      <c r="L1016">
        <v>5</v>
      </c>
      <c r="M1016">
        <v>24</v>
      </c>
      <c r="N1016">
        <v>0</v>
      </c>
      <c r="O1016">
        <v>0</v>
      </c>
      <c r="Q1016">
        <v>0</v>
      </c>
      <c r="S1016">
        <v>1109.5</v>
      </c>
      <c r="U1016">
        <v>0</v>
      </c>
      <c r="V1016">
        <v>0</v>
      </c>
      <c r="W1016" t="s">
        <v>972</v>
      </c>
    </row>
    <row r="1017" spans="1:23">
      <c r="A1017" t="s">
        <v>488</v>
      </c>
      <c r="B1017" t="s">
        <v>389</v>
      </c>
      <c r="C1017">
        <v>46.229166666666664</v>
      </c>
      <c r="D1017">
        <v>2219</v>
      </c>
      <c r="F1017">
        <v>0</v>
      </c>
      <c r="H1017">
        <v>200</v>
      </c>
      <c r="I1017" t="s">
        <v>664</v>
      </c>
      <c r="J1017">
        <v>2025</v>
      </c>
      <c r="K1017">
        <v>19</v>
      </c>
      <c r="L1017">
        <v>5</v>
      </c>
      <c r="M1017">
        <v>48</v>
      </c>
      <c r="N1017">
        <v>0</v>
      </c>
      <c r="O1017">
        <v>0</v>
      </c>
      <c r="Q1017">
        <v>0</v>
      </c>
      <c r="R1017">
        <v>240</v>
      </c>
      <c r="S1017">
        <v>2659</v>
      </c>
      <c r="U1017">
        <v>0</v>
      </c>
      <c r="W1017" t="s">
        <v>973</v>
      </c>
    </row>
    <row r="1018" spans="1:23">
      <c r="A1018" t="s">
        <v>449</v>
      </c>
      <c r="B1018" t="s">
        <v>448</v>
      </c>
      <c r="C1018">
        <v>22.291666666666668</v>
      </c>
      <c r="D1018">
        <v>1070</v>
      </c>
      <c r="F1018">
        <v>0</v>
      </c>
      <c r="H1018">
        <v>0</v>
      </c>
      <c r="I1018" t="s">
        <v>664</v>
      </c>
      <c r="J1018">
        <v>2025</v>
      </c>
      <c r="K1018">
        <v>19</v>
      </c>
      <c r="L1018">
        <v>5</v>
      </c>
      <c r="M1018">
        <v>48</v>
      </c>
      <c r="N1018">
        <v>0</v>
      </c>
      <c r="O1018">
        <v>0</v>
      </c>
      <c r="Q1018">
        <v>0</v>
      </c>
      <c r="S1018">
        <v>1070</v>
      </c>
      <c r="U1018">
        <v>0</v>
      </c>
      <c r="V1018">
        <v>0</v>
      </c>
      <c r="W1018" t="s">
        <v>955</v>
      </c>
    </row>
    <row r="1019" spans="1:23">
      <c r="A1019" t="s">
        <v>435</v>
      </c>
      <c r="B1019" t="s">
        <v>388</v>
      </c>
      <c r="C1019">
        <v>104.16666666666667</v>
      </c>
      <c r="D1019">
        <v>5000</v>
      </c>
      <c r="F1019">
        <v>0</v>
      </c>
      <c r="H1019">
        <v>0</v>
      </c>
      <c r="I1019" t="s">
        <v>664</v>
      </c>
      <c r="J1019">
        <v>2025</v>
      </c>
      <c r="K1019">
        <v>19</v>
      </c>
      <c r="L1019">
        <v>5</v>
      </c>
      <c r="M1019">
        <v>48</v>
      </c>
      <c r="N1019">
        <v>0</v>
      </c>
      <c r="O1019">
        <v>0</v>
      </c>
      <c r="Q1019">
        <v>0</v>
      </c>
      <c r="S1019">
        <v>5000</v>
      </c>
      <c r="U1019">
        <v>0</v>
      </c>
      <c r="V1019">
        <v>0</v>
      </c>
      <c r="W1019" t="s">
        <v>667</v>
      </c>
    </row>
    <row r="1020" spans="1:23">
      <c r="A1020" t="s">
        <v>574</v>
      </c>
      <c r="B1020" t="s">
        <v>572</v>
      </c>
      <c r="C1020">
        <v>62.5</v>
      </c>
      <c r="D1020">
        <v>3000</v>
      </c>
      <c r="F1020">
        <v>0</v>
      </c>
      <c r="H1020">
        <v>0</v>
      </c>
      <c r="I1020" t="s">
        <v>664</v>
      </c>
      <c r="J1020">
        <v>2025</v>
      </c>
      <c r="K1020">
        <v>19</v>
      </c>
      <c r="L1020">
        <v>5</v>
      </c>
      <c r="M1020">
        <v>48</v>
      </c>
      <c r="N1020">
        <v>0</v>
      </c>
      <c r="O1020">
        <v>0</v>
      </c>
      <c r="Q1020">
        <v>0</v>
      </c>
      <c r="S1020">
        <v>3000</v>
      </c>
      <c r="U1020">
        <v>0</v>
      </c>
      <c r="V1020">
        <v>0</v>
      </c>
      <c r="W1020" t="s">
        <v>667</v>
      </c>
    </row>
    <row r="1021" spans="1:23">
      <c r="A1021" t="s">
        <v>579</v>
      </c>
      <c r="B1021" t="s">
        <v>578</v>
      </c>
      <c r="C1021">
        <v>10.416666666666666</v>
      </c>
      <c r="D1021">
        <v>166.66666666666666</v>
      </c>
      <c r="F1021">
        <v>0</v>
      </c>
      <c r="H1021">
        <v>0</v>
      </c>
      <c r="I1021" t="s">
        <v>664</v>
      </c>
      <c r="J1021">
        <v>2025</v>
      </c>
      <c r="K1021">
        <v>19</v>
      </c>
      <c r="L1021">
        <v>5</v>
      </c>
      <c r="M1021">
        <v>16</v>
      </c>
      <c r="N1021">
        <v>0</v>
      </c>
      <c r="O1021">
        <v>0</v>
      </c>
      <c r="Q1021">
        <v>0</v>
      </c>
      <c r="S1021">
        <v>166.66666666666666</v>
      </c>
      <c r="U1021">
        <v>0</v>
      </c>
      <c r="V1021">
        <v>0</v>
      </c>
      <c r="W1021" t="s">
        <v>667</v>
      </c>
    </row>
    <row r="1022" spans="1:23">
      <c r="A1022" t="s">
        <v>443</v>
      </c>
      <c r="B1022" t="s">
        <v>387</v>
      </c>
      <c r="C1022">
        <v>46.229166666666664</v>
      </c>
      <c r="D1022">
        <v>1017.0416666666666</v>
      </c>
      <c r="F1022">
        <v>0</v>
      </c>
      <c r="H1022">
        <v>91.666666666666657</v>
      </c>
      <c r="I1022" t="s">
        <v>664</v>
      </c>
      <c r="J1022">
        <v>2025</v>
      </c>
      <c r="K1022">
        <v>19</v>
      </c>
      <c r="L1022">
        <v>5</v>
      </c>
      <c r="M1022">
        <v>22</v>
      </c>
      <c r="N1022">
        <v>0</v>
      </c>
      <c r="O1022">
        <v>0</v>
      </c>
      <c r="Q1022">
        <v>0</v>
      </c>
      <c r="R1022">
        <v>200</v>
      </c>
      <c r="S1022">
        <v>1308.7083333333333</v>
      </c>
      <c r="U1022">
        <v>0</v>
      </c>
      <c r="V1022">
        <v>0</v>
      </c>
      <c r="W1022" t="s">
        <v>667</v>
      </c>
    </row>
    <row r="1023" spans="1:23">
      <c r="A1023" t="s">
        <v>443</v>
      </c>
      <c r="B1023" t="s">
        <v>390</v>
      </c>
      <c r="C1023">
        <v>65</v>
      </c>
      <c r="D1023">
        <v>3120</v>
      </c>
      <c r="F1023">
        <v>650</v>
      </c>
      <c r="H1023">
        <v>0</v>
      </c>
      <c r="I1023" t="s">
        <v>664</v>
      </c>
      <c r="J1023">
        <v>2025</v>
      </c>
      <c r="K1023">
        <v>20</v>
      </c>
      <c r="L1023">
        <v>5</v>
      </c>
      <c r="M1023">
        <v>48</v>
      </c>
      <c r="N1023">
        <v>10</v>
      </c>
      <c r="O1023">
        <v>0</v>
      </c>
      <c r="Q1023">
        <v>0</v>
      </c>
      <c r="R1023">
        <v>2060</v>
      </c>
      <c r="S1023">
        <v>5830</v>
      </c>
      <c r="T1023">
        <v>500</v>
      </c>
      <c r="U1023">
        <v>0</v>
      </c>
      <c r="V1023">
        <v>0</v>
      </c>
      <c r="W1023" t="s">
        <v>974</v>
      </c>
    </row>
    <row r="1024" spans="1:23">
      <c r="A1024" t="s">
        <v>488</v>
      </c>
      <c r="B1024" t="s">
        <v>486</v>
      </c>
      <c r="C1024">
        <v>46.229166666666664</v>
      </c>
      <c r="D1024">
        <v>0</v>
      </c>
      <c r="F1024">
        <v>0</v>
      </c>
      <c r="H1024">
        <v>0</v>
      </c>
      <c r="I1024" t="s">
        <v>664</v>
      </c>
      <c r="J1024">
        <v>2025</v>
      </c>
      <c r="K1024">
        <v>20</v>
      </c>
      <c r="L1024">
        <v>5</v>
      </c>
      <c r="M1024">
        <v>0</v>
      </c>
      <c r="N1024">
        <v>0</v>
      </c>
      <c r="O1024">
        <v>0</v>
      </c>
      <c r="Q1024">
        <v>0</v>
      </c>
      <c r="S1024">
        <v>0</v>
      </c>
      <c r="U1024">
        <v>0</v>
      </c>
      <c r="V1024">
        <v>0</v>
      </c>
      <c r="W1024" t="s">
        <v>975</v>
      </c>
    </row>
    <row r="1025" spans="1:23">
      <c r="A1025" t="s">
        <v>488</v>
      </c>
      <c r="B1025" t="s">
        <v>389</v>
      </c>
      <c r="C1025">
        <v>46.229166666666664</v>
      </c>
      <c r="D1025">
        <v>2219</v>
      </c>
      <c r="F1025">
        <v>46.229166666666664</v>
      </c>
      <c r="H1025">
        <v>200</v>
      </c>
      <c r="I1025" t="s">
        <v>664</v>
      </c>
      <c r="J1025">
        <v>2025</v>
      </c>
      <c r="K1025">
        <v>20</v>
      </c>
      <c r="L1025">
        <v>5</v>
      </c>
      <c r="M1025">
        <v>48</v>
      </c>
      <c r="N1025">
        <v>1</v>
      </c>
      <c r="O1025">
        <v>1</v>
      </c>
      <c r="Q1025">
        <v>951</v>
      </c>
      <c r="R1025">
        <v>355</v>
      </c>
      <c r="S1025">
        <v>3771.2291666666665</v>
      </c>
      <c r="U1025">
        <v>0</v>
      </c>
      <c r="W1025" t="s">
        <v>976</v>
      </c>
    </row>
    <row r="1026" spans="1:23">
      <c r="A1026" t="s">
        <v>449</v>
      </c>
      <c r="B1026" t="s">
        <v>448</v>
      </c>
      <c r="C1026">
        <v>22.291666666666668</v>
      </c>
      <c r="D1026">
        <v>1070</v>
      </c>
      <c r="F1026">
        <v>0</v>
      </c>
      <c r="H1026">
        <v>0</v>
      </c>
      <c r="I1026" t="s">
        <v>664</v>
      </c>
      <c r="J1026">
        <v>2025</v>
      </c>
      <c r="K1026">
        <v>20</v>
      </c>
      <c r="L1026">
        <v>5</v>
      </c>
      <c r="M1026">
        <v>48</v>
      </c>
      <c r="N1026">
        <v>0</v>
      </c>
      <c r="O1026">
        <v>0</v>
      </c>
      <c r="Q1026">
        <v>0</v>
      </c>
      <c r="S1026">
        <v>1070</v>
      </c>
      <c r="U1026">
        <v>0</v>
      </c>
      <c r="V1026">
        <v>0</v>
      </c>
      <c r="W1026" t="s">
        <v>959</v>
      </c>
    </row>
    <row r="1027" spans="1:23">
      <c r="A1027" t="s">
        <v>435</v>
      </c>
      <c r="B1027" t="s">
        <v>388</v>
      </c>
      <c r="C1027">
        <v>104.16666666666667</v>
      </c>
      <c r="D1027">
        <v>5000</v>
      </c>
      <c r="F1027">
        <v>0</v>
      </c>
      <c r="H1027">
        <v>0</v>
      </c>
      <c r="I1027" t="s">
        <v>664</v>
      </c>
      <c r="J1027">
        <v>2025</v>
      </c>
      <c r="K1027">
        <v>20</v>
      </c>
      <c r="L1027">
        <v>5</v>
      </c>
      <c r="M1027">
        <v>48</v>
      </c>
      <c r="N1027">
        <v>0</v>
      </c>
      <c r="O1027">
        <v>0</v>
      </c>
      <c r="Q1027">
        <v>0</v>
      </c>
      <c r="S1027">
        <v>5000</v>
      </c>
      <c r="U1027">
        <v>0</v>
      </c>
      <c r="V1027">
        <v>0</v>
      </c>
      <c r="W1027" t="s">
        <v>667</v>
      </c>
    </row>
    <row r="1028" spans="1:23">
      <c r="A1028" t="s">
        <v>574</v>
      </c>
      <c r="B1028" t="s">
        <v>572</v>
      </c>
      <c r="C1028">
        <v>62.5</v>
      </c>
      <c r="D1028">
        <v>2906.25</v>
      </c>
      <c r="F1028">
        <v>0</v>
      </c>
      <c r="H1028">
        <v>0</v>
      </c>
      <c r="I1028" t="s">
        <v>664</v>
      </c>
      <c r="J1028">
        <v>2025</v>
      </c>
      <c r="K1028">
        <v>20</v>
      </c>
      <c r="L1028">
        <v>5</v>
      </c>
      <c r="M1028">
        <v>46</v>
      </c>
      <c r="N1028">
        <v>0</v>
      </c>
      <c r="O1028">
        <v>0</v>
      </c>
      <c r="Q1028">
        <v>0</v>
      </c>
      <c r="S1028">
        <v>2906.25</v>
      </c>
      <c r="U1028">
        <v>0</v>
      </c>
      <c r="V1028">
        <v>0</v>
      </c>
      <c r="W1028" t="s">
        <v>667</v>
      </c>
    </row>
    <row r="1029" spans="1:23">
      <c r="A1029" t="s">
        <v>579</v>
      </c>
      <c r="B1029" t="s">
        <v>578</v>
      </c>
      <c r="C1029">
        <v>10.416666666666666</v>
      </c>
      <c r="D1029">
        <v>166.66666666666666</v>
      </c>
      <c r="F1029">
        <v>0</v>
      </c>
      <c r="H1029">
        <v>0</v>
      </c>
      <c r="I1029" t="s">
        <v>664</v>
      </c>
      <c r="J1029">
        <v>2025</v>
      </c>
      <c r="K1029">
        <v>20</v>
      </c>
      <c r="L1029">
        <v>5</v>
      </c>
      <c r="M1029">
        <v>16</v>
      </c>
      <c r="N1029">
        <v>0</v>
      </c>
      <c r="O1029">
        <v>0</v>
      </c>
      <c r="Q1029">
        <v>0</v>
      </c>
      <c r="S1029">
        <v>166.66666666666666</v>
      </c>
      <c r="U1029">
        <v>0</v>
      </c>
      <c r="V1029">
        <v>0</v>
      </c>
      <c r="W1029" t="s">
        <v>667</v>
      </c>
    </row>
    <row r="1030" spans="1:23">
      <c r="A1030" t="s">
        <v>471</v>
      </c>
      <c r="B1030" t="s">
        <v>523</v>
      </c>
      <c r="C1030">
        <v>38.541666666666664</v>
      </c>
      <c r="D1030">
        <v>462.5</v>
      </c>
      <c r="F1030">
        <v>0</v>
      </c>
      <c r="H1030">
        <v>0</v>
      </c>
      <c r="I1030" t="s">
        <v>664</v>
      </c>
      <c r="J1030">
        <v>2025</v>
      </c>
      <c r="K1030">
        <v>20</v>
      </c>
      <c r="L1030">
        <v>5</v>
      </c>
      <c r="M1030">
        <v>12</v>
      </c>
      <c r="N1030">
        <v>0</v>
      </c>
      <c r="O1030">
        <v>0</v>
      </c>
      <c r="Q1030">
        <v>0</v>
      </c>
      <c r="R1030">
        <v>33</v>
      </c>
      <c r="S1030">
        <v>495.83</v>
      </c>
      <c r="U1030">
        <v>0</v>
      </c>
      <c r="V1030">
        <v>0</v>
      </c>
      <c r="W1030" t="s">
        <v>977</v>
      </c>
    </row>
    <row r="1031" spans="1:23">
      <c r="A1031" t="s">
        <v>488</v>
      </c>
      <c r="B1031" t="s">
        <v>557</v>
      </c>
      <c r="C1031">
        <v>38.541666666666664</v>
      </c>
      <c r="D1031">
        <v>308.33333333333331</v>
      </c>
      <c r="F1031">
        <v>0</v>
      </c>
      <c r="H1031">
        <v>0</v>
      </c>
      <c r="I1031" t="s">
        <v>664</v>
      </c>
      <c r="J1031">
        <v>2025</v>
      </c>
      <c r="K1031">
        <v>20</v>
      </c>
      <c r="L1031">
        <v>5</v>
      </c>
      <c r="M1031">
        <v>8</v>
      </c>
      <c r="N1031">
        <v>0</v>
      </c>
      <c r="O1031">
        <v>0</v>
      </c>
      <c r="Q1031">
        <v>0</v>
      </c>
      <c r="R1031">
        <v>33</v>
      </c>
      <c r="S1031">
        <v>341.6633333333333</v>
      </c>
      <c r="U1031">
        <v>0</v>
      </c>
      <c r="V1031">
        <v>0</v>
      </c>
      <c r="W1031" t="s">
        <v>977</v>
      </c>
    </row>
    <row r="1032" spans="1:23">
      <c r="A1032" t="s">
        <v>443</v>
      </c>
      <c r="B1032" t="s">
        <v>390</v>
      </c>
      <c r="C1032">
        <v>65</v>
      </c>
      <c r="D1032">
        <v>3120</v>
      </c>
      <c r="E1032">
        <v>3625</v>
      </c>
      <c r="F1032">
        <v>455</v>
      </c>
      <c r="G1032">
        <v>150</v>
      </c>
      <c r="H1032">
        <v>0</v>
      </c>
      <c r="I1032" t="s">
        <v>664</v>
      </c>
      <c r="J1032">
        <v>2025</v>
      </c>
      <c r="K1032">
        <v>21</v>
      </c>
      <c r="L1032">
        <v>5</v>
      </c>
      <c r="M1032">
        <v>48</v>
      </c>
      <c r="N1032">
        <v>7</v>
      </c>
      <c r="O1032">
        <v>0</v>
      </c>
      <c r="P1032">
        <v>100</v>
      </c>
      <c r="Q1032">
        <v>0</v>
      </c>
      <c r="R1032">
        <v>450</v>
      </c>
      <c r="S1032">
        <v>4275</v>
      </c>
      <c r="T1032">
        <v>500</v>
      </c>
      <c r="U1032">
        <v>0</v>
      </c>
      <c r="V1032">
        <v>0</v>
      </c>
      <c r="W1032" t="s">
        <v>978</v>
      </c>
    </row>
    <row r="1033" spans="1:23">
      <c r="A1033" t="s">
        <v>488</v>
      </c>
      <c r="B1033" t="s">
        <v>486</v>
      </c>
      <c r="C1033">
        <v>46.229166666666664</v>
      </c>
      <c r="D1033">
        <v>0</v>
      </c>
      <c r="F1033">
        <v>0</v>
      </c>
      <c r="H1033">
        <v>0</v>
      </c>
      <c r="I1033" t="s">
        <v>664</v>
      </c>
      <c r="J1033">
        <v>2025</v>
      </c>
      <c r="K1033">
        <v>21</v>
      </c>
      <c r="L1033">
        <v>5</v>
      </c>
      <c r="M1033">
        <v>0</v>
      </c>
      <c r="N1033">
        <v>0</v>
      </c>
      <c r="O1033">
        <v>0</v>
      </c>
      <c r="Q1033">
        <v>0</v>
      </c>
      <c r="S1033">
        <v>0</v>
      </c>
      <c r="U1033">
        <v>0</v>
      </c>
      <c r="V1033">
        <v>0</v>
      </c>
      <c r="W1033" t="s">
        <v>667</v>
      </c>
    </row>
    <row r="1034" spans="1:23">
      <c r="A1034" t="s">
        <v>488</v>
      </c>
      <c r="B1034" t="s">
        <v>389</v>
      </c>
      <c r="C1034">
        <v>46.229166666666664</v>
      </c>
      <c r="D1034">
        <v>2219</v>
      </c>
      <c r="F1034">
        <v>0</v>
      </c>
      <c r="H1034">
        <v>200</v>
      </c>
      <c r="I1034" t="s">
        <v>664</v>
      </c>
      <c r="J1034">
        <v>2025</v>
      </c>
      <c r="K1034">
        <v>21</v>
      </c>
      <c r="L1034">
        <v>5</v>
      </c>
      <c r="M1034">
        <v>48</v>
      </c>
      <c r="N1034">
        <v>0</v>
      </c>
      <c r="O1034">
        <v>0</v>
      </c>
      <c r="Q1034">
        <v>0</v>
      </c>
      <c r="R1034">
        <v>400</v>
      </c>
      <c r="S1034">
        <v>2819</v>
      </c>
      <c r="U1034">
        <v>0</v>
      </c>
      <c r="W1034" t="s">
        <v>979</v>
      </c>
    </row>
    <row r="1035" spans="1:23">
      <c r="A1035" t="s">
        <v>449</v>
      </c>
      <c r="B1035" t="s">
        <v>448</v>
      </c>
      <c r="C1035">
        <v>22.291666666666668</v>
      </c>
      <c r="D1035">
        <v>1070</v>
      </c>
      <c r="F1035">
        <v>0</v>
      </c>
      <c r="H1035">
        <v>0</v>
      </c>
      <c r="I1035" t="s">
        <v>664</v>
      </c>
      <c r="J1035">
        <v>2025</v>
      </c>
      <c r="K1035">
        <v>21</v>
      </c>
      <c r="L1035">
        <v>5</v>
      </c>
      <c r="M1035">
        <v>48</v>
      </c>
      <c r="N1035">
        <v>0</v>
      </c>
      <c r="O1035">
        <v>0</v>
      </c>
      <c r="Q1035">
        <v>0</v>
      </c>
      <c r="S1035">
        <v>1070</v>
      </c>
      <c r="U1035">
        <v>0</v>
      </c>
      <c r="V1035">
        <v>0</v>
      </c>
      <c r="W1035" t="s">
        <v>946</v>
      </c>
    </row>
    <row r="1036" spans="1:23">
      <c r="A1036" t="s">
        <v>435</v>
      </c>
      <c r="B1036" t="s">
        <v>388</v>
      </c>
      <c r="C1036">
        <v>104.16666666666667</v>
      </c>
      <c r="D1036">
        <v>5000</v>
      </c>
      <c r="F1036">
        <v>0</v>
      </c>
      <c r="H1036">
        <v>0</v>
      </c>
      <c r="I1036" t="s">
        <v>664</v>
      </c>
      <c r="J1036">
        <v>2025</v>
      </c>
      <c r="K1036">
        <v>21</v>
      </c>
      <c r="L1036">
        <v>5</v>
      </c>
      <c r="M1036">
        <v>48</v>
      </c>
      <c r="N1036">
        <v>0</v>
      </c>
      <c r="O1036">
        <v>0</v>
      </c>
      <c r="Q1036">
        <v>0</v>
      </c>
      <c r="S1036">
        <v>5000</v>
      </c>
      <c r="U1036">
        <v>0</v>
      </c>
      <c r="V1036">
        <v>0</v>
      </c>
      <c r="W1036" t="s">
        <v>667</v>
      </c>
    </row>
    <row r="1037" spans="1:23">
      <c r="A1037" t="s">
        <v>574</v>
      </c>
      <c r="B1037" t="s">
        <v>572</v>
      </c>
      <c r="C1037">
        <v>62.5</v>
      </c>
      <c r="D1037">
        <v>3000</v>
      </c>
      <c r="F1037">
        <v>0</v>
      </c>
      <c r="H1037">
        <v>0</v>
      </c>
      <c r="I1037" t="s">
        <v>664</v>
      </c>
      <c r="J1037">
        <v>2025</v>
      </c>
      <c r="K1037">
        <v>21</v>
      </c>
      <c r="L1037">
        <v>5</v>
      </c>
      <c r="M1037">
        <v>48</v>
      </c>
      <c r="N1037">
        <v>0</v>
      </c>
      <c r="O1037">
        <v>0</v>
      </c>
      <c r="Q1037">
        <v>0</v>
      </c>
      <c r="S1037">
        <v>3000</v>
      </c>
      <c r="U1037">
        <v>0</v>
      </c>
      <c r="V1037">
        <v>0</v>
      </c>
      <c r="W1037" t="s">
        <v>667</v>
      </c>
    </row>
    <row r="1038" spans="1:23">
      <c r="A1038" t="s">
        <v>579</v>
      </c>
      <c r="B1038" t="s">
        <v>578</v>
      </c>
      <c r="C1038">
        <v>10.416666666666666</v>
      </c>
      <c r="D1038">
        <v>125</v>
      </c>
      <c r="F1038">
        <v>0</v>
      </c>
      <c r="H1038">
        <v>0</v>
      </c>
      <c r="I1038" t="s">
        <v>664</v>
      </c>
      <c r="J1038">
        <v>2025</v>
      </c>
      <c r="K1038">
        <v>21</v>
      </c>
      <c r="L1038">
        <v>5</v>
      </c>
      <c r="M1038">
        <v>12</v>
      </c>
      <c r="N1038">
        <v>0</v>
      </c>
      <c r="O1038">
        <v>0</v>
      </c>
      <c r="Q1038">
        <v>0</v>
      </c>
      <c r="S1038">
        <v>125</v>
      </c>
      <c r="U1038">
        <v>0</v>
      </c>
      <c r="V1038">
        <v>0</v>
      </c>
      <c r="W1038" t="s">
        <v>667</v>
      </c>
    </row>
    <row r="1039" spans="1:23">
      <c r="A1039" t="s">
        <v>488</v>
      </c>
      <c r="B1039" t="s">
        <v>557</v>
      </c>
      <c r="C1039">
        <v>38.541666666666664</v>
      </c>
      <c r="D1039">
        <v>1850</v>
      </c>
      <c r="F1039">
        <v>0</v>
      </c>
      <c r="H1039">
        <v>0</v>
      </c>
      <c r="I1039" t="s">
        <v>664</v>
      </c>
      <c r="J1039">
        <v>2025</v>
      </c>
      <c r="K1039">
        <v>21</v>
      </c>
      <c r="L1039">
        <v>5</v>
      </c>
      <c r="M1039">
        <v>48</v>
      </c>
      <c r="N1039">
        <v>0</v>
      </c>
      <c r="O1039">
        <v>0</v>
      </c>
      <c r="Q1039">
        <v>0</v>
      </c>
      <c r="R1039">
        <v>200</v>
      </c>
      <c r="S1039">
        <v>2050</v>
      </c>
      <c r="U1039">
        <v>0</v>
      </c>
      <c r="V1039">
        <v>0</v>
      </c>
      <c r="W1039" t="s">
        <v>977</v>
      </c>
    </row>
    <row r="1040" spans="1:23">
      <c r="A1040" t="s">
        <v>443</v>
      </c>
      <c r="B1040" t="s">
        <v>390</v>
      </c>
      <c r="C1040">
        <v>65</v>
      </c>
      <c r="D1040">
        <v>3120</v>
      </c>
      <c r="E1040">
        <v>3555</v>
      </c>
      <c r="F1040">
        <v>325</v>
      </c>
      <c r="G1040">
        <v>150</v>
      </c>
      <c r="H1040">
        <v>0</v>
      </c>
      <c r="I1040" t="s">
        <v>664</v>
      </c>
      <c r="J1040">
        <v>2025</v>
      </c>
      <c r="K1040">
        <v>22</v>
      </c>
      <c r="L1040">
        <v>5</v>
      </c>
      <c r="M1040">
        <v>48</v>
      </c>
      <c r="N1040">
        <v>5</v>
      </c>
      <c r="O1040">
        <v>0</v>
      </c>
      <c r="P1040">
        <v>100</v>
      </c>
      <c r="Q1040">
        <v>0</v>
      </c>
      <c r="R1040">
        <v>510</v>
      </c>
      <c r="S1040">
        <v>4205</v>
      </c>
      <c r="T1040">
        <v>500</v>
      </c>
      <c r="U1040">
        <v>0</v>
      </c>
      <c r="V1040">
        <v>0</v>
      </c>
      <c r="W1040" t="s">
        <v>980</v>
      </c>
    </row>
    <row r="1041" spans="1:23">
      <c r="A1041" t="s">
        <v>488</v>
      </c>
      <c r="B1041" t="s">
        <v>486</v>
      </c>
      <c r="C1041">
        <v>46.229166666666664</v>
      </c>
      <c r="D1041">
        <v>0</v>
      </c>
      <c r="F1041">
        <v>0</v>
      </c>
      <c r="H1041">
        <v>0</v>
      </c>
      <c r="I1041" t="s">
        <v>664</v>
      </c>
      <c r="J1041">
        <v>2025</v>
      </c>
      <c r="K1041">
        <v>22</v>
      </c>
      <c r="L1041">
        <v>5</v>
      </c>
      <c r="M1041">
        <v>0</v>
      </c>
      <c r="N1041">
        <v>0</v>
      </c>
      <c r="O1041">
        <v>0</v>
      </c>
      <c r="Q1041">
        <v>0</v>
      </c>
      <c r="S1041">
        <v>0</v>
      </c>
      <c r="U1041">
        <v>0</v>
      </c>
      <c r="V1041">
        <v>0</v>
      </c>
      <c r="W1041" t="s">
        <v>667</v>
      </c>
    </row>
    <row r="1042" spans="1:23">
      <c r="A1042" t="s">
        <v>488</v>
      </c>
      <c r="B1042" t="s">
        <v>389</v>
      </c>
      <c r="C1042">
        <v>46.229166666666664</v>
      </c>
      <c r="D1042">
        <v>2219</v>
      </c>
      <c r="F1042">
        <v>0</v>
      </c>
      <c r="H1042">
        <v>200</v>
      </c>
      <c r="I1042" t="s">
        <v>664</v>
      </c>
      <c r="J1042">
        <v>2025</v>
      </c>
      <c r="K1042">
        <v>22</v>
      </c>
      <c r="L1042">
        <v>5</v>
      </c>
      <c r="M1042">
        <v>48</v>
      </c>
      <c r="N1042">
        <v>0</v>
      </c>
      <c r="O1042">
        <v>0</v>
      </c>
      <c r="Q1042">
        <v>0</v>
      </c>
      <c r="R1042">
        <v>280</v>
      </c>
      <c r="S1042">
        <v>2699</v>
      </c>
      <c r="U1042">
        <v>0</v>
      </c>
      <c r="W1042" t="s">
        <v>981</v>
      </c>
    </row>
    <row r="1043" spans="1:23">
      <c r="A1043" t="s">
        <v>449</v>
      </c>
      <c r="B1043" t="s">
        <v>448</v>
      </c>
      <c r="C1043">
        <v>22.291666666666668</v>
      </c>
      <c r="D1043">
        <v>1070</v>
      </c>
      <c r="F1043">
        <v>0</v>
      </c>
      <c r="H1043">
        <v>0</v>
      </c>
      <c r="I1043" t="s">
        <v>664</v>
      </c>
      <c r="J1043">
        <v>2025</v>
      </c>
      <c r="K1043">
        <v>22</v>
      </c>
      <c r="L1043">
        <v>5</v>
      </c>
      <c r="M1043">
        <v>48</v>
      </c>
      <c r="N1043">
        <v>0</v>
      </c>
      <c r="O1043">
        <v>0</v>
      </c>
      <c r="Q1043">
        <v>0</v>
      </c>
      <c r="S1043">
        <v>1070</v>
      </c>
      <c r="U1043">
        <v>0</v>
      </c>
      <c r="V1043">
        <v>0</v>
      </c>
      <c r="W1043" t="s">
        <v>946</v>
      </c>
    </row>
    <row r="1044" spans="1:23">
      <c r="A1044" t="s">
        <v>435</v>
      </c>
      <c r="B1044" t="s">
        <v>388</v>
      </c>
      <c r="C1044">
        <v>104.16666666666667</v>
      </c>
      <c r="D1044">
        <v>5000</v>
      </c>
      <c r="F1044">
        <v>0</v>
      </c>
      <c r="H1044">
        <v>0</v>
      </c>
      <c r="I1044" t="s">
        <v>664</v>
      </c>
      <c r="J1044">
        <v>2025</v>
      </c>
      <c r="K1044">
        <v>22</v>
      </c>
      <c r="L1044">
        <v>5</v>
      </c>
      <c r="M1044">
        <v>48</v>
      </c>
      <c r="N1044">
        <v>0</v>
      </c>
      <c r="O1044">
        <v>0</v>
      </c>
      <c r="Q1044">
        <v>0</v>
      </c>
      <c r="S1044">
        <v>5000</v>
      </c>
      <c r="U1044">
        <v>0</v>
      </c>
      <c r="V1044">
        <v>0</v>
      </c>
      <c r="W1044" t="s">
        <v>667</v>
      </c>
    </row>
    <row r="1045" spans="1:23">
      <c r="A1045" t="s">
        <v>574</v>
      </c>
      <c r="B1045" t="s">
        <v>572</v>
      </c>
      <c r="C1045">
        <v>62.5</v>
      </c>
      <c r="D1045">
        <v>3000</v>
      </c>
      <c r="F1045">
        <v>0</v>
      </c>
      <c r="H1045">
        <v>0</v>
      </c>
      <c r="I1045" t="s">
        <v>664</v>
      </c>
      <c r="J1045">
        <v>2025</v>
      </c>
      <c r="K1045">
        <v>22</v>
      </c>
      <c r="L1045">
        <v>5</v>
      </c>
      <c r="M1045">
        <v>48</v>
      </c>
      <c r="N1045">
        <v>0</v>
      </c>
      <c r="O1045">
        <v>0</v>
      </c>
      <c r="Q1045">
        <v>0</v>
      </c>
      <c r="S1045">
        <v>3000</v>
      </c>
      <c r="U1045">
        <v>0</v>
      </c>
      <c r="V1045">
        <v>0</v>
      </c>
      <c r="W1045" t="s">
        <v>667</v>
      </c>
    </row>
    <row r="1046" spans="1:23">
      <c r="A1046" t="s">
        <v>579</v>
      </c>
      <c r="B1046" t="s">
        <v>578</v>
      </c>
      <c r="C1046">
        <v>10.416666666666666</v>
      </c>
      <c r="D1046">
        <v>145.83333333333331</v>
      </c>
      <c r="F1046">
        <v>0</v>
      </c>
      <c r="H1046">
        <v>0</v>
      </c>
      <c r="I1046" t="s">
        <v>664</v>
      </c>
      <c r="J1046">
        <v>2025</v>
      </c>
      <c r="K1046">
        <v>22</v>
      </c>
      <c r="L1046">
        <v>5</v>
      </c>
      <c r="M1046">
        <v>14</v>
      </c>
      <c r="N1046">
        <v>0</v>
      </c>
      <c r="O1046">
        <v>0</v>
      </c>
      <c r="Q1046">
        <v>0</v>
      </c>
      <c r="S1046">
        <v>145.83333333333331</v>
      </c>
      <c r="U1046">
        <v>0</v>
      </c>
      <c r="V1046">
        <v>0</v>
      </c>
      <c r="W1046" t="s">
        <v>667</v>
      </c>
    </row>
    <row r="1047" spans="1:23">
      <c r="A1047" t="s">
        <v>488</v>
      </c>
      <c r="B1047" t="s">
        <v>557</v>
      </c>
      <c r="C1047">
        <v>38.541666666666664</v>
      </c>
      <c r="D1047">
        <v>1850</v>
      </c>
      <c r="F1047">
        <v>0</v>
      </c>
      <c r="H1047">
        <v>0</v>
      </c>
      <c r="I1047" t="s">
        <v>664</v>
      </c>
      <c r="J1047">
        <v>2025</v>
      </c>
      <c r="K1047">
        <v>22</v>
      </c>
      <c r="L1047">
        <v>5</v>
      </c>
      <c r="M1047">
        <v>48</v>
      </c>
      <c r="N1047">
        <v>0</v>
      </c>
      <c r="O1047">
        <v>0</v>
      </c>
      <c r="Q1047">
        <v>0</v>
      </c>
      <c r="R1047">
        <v>200</v>
      </c>
      <c r="S1047">
        <v>2050</v>
      </c>
      <c r="U1047">
        <v>0</v>
      </c>
      <c r="V1047">
        <v>0</v>
      </c>
      <c r="W1047" t="s">
        <v>982</v>
      </c>
    </row>
    <row r="1048" spans="1:23">
      <c r="A1048" t="s">
        <v>443</v>
      </c>
      <c r="B1048" t="s">
        <v>390</v>
      </c>
      <c r="C1048">
        <v>65</v>
      </c>
      <c r="D1048">
        <v>3120</v>
      </c>
      <c r="E1048">
        <v>4225</v>
      </c>
      <c r="F1048">
        <v>325</v>
      </c>
      <c r="G1048">
        <v>500</v>
      </c>
      <c r="H1048">
        <v>0</v>
      </c>
      <c r="I1048" t="s">
        <v>664</v>
      </c>
      <c r="J1048">
        <v>2025</v>
      </c>
      <c r="K1048">
        <v>23</v>
      </c>
      <c r="L1048">
        <v>6</v>
      </c>
      <c r="M1048">
        <v>48</v>
      </c>
      <c r="N1048">
        <v>5</v>
      </c>
      <c r="O1048">
        <v>0</v>
      </c>
      <c r="Q1048">
        <v>0</v>
      </c>
      <c r="R1048">
        <v>1280</v>
      </c>
      <c r="S1048">
        <v>5225</v>
      </c>
      <c r="T1048">
        <v>500</v>
      </c>
      <c r="U1048">
        <v>0</v>
      </c>
      <c r="V1048">
        <v>0</v>
      </c>
      <c r="W1048" t="s">
        <v>983</v>
      </c>
    </row>
    <row r="1049" spans="1:23">
      <c r="A1049" t="s">
        <v>488</v>
      </c>
      <c r="B1049" t="s">
        <v>486</v>
      </c>
      <c r="C1049">
        <v>46.229166666666664</v>
      </c>
      <c r="D1049">
        <v>0</v>
      </c>
      <c r="F1049">
        <v>0</v>
      </c>
      <c r="H1049">
        <v>0</v>
      </c>
      <c r="I1049" t="s">
        <v>664</v>
      </c>
      <c r="J1049">
        <v>2025</v>
      </c>
      <c r="K1049">
        <v>23</v>
      </c>
      <c r="L1049">
        <v>6</v>
      </c>
      <c r="M1049">
        <v>0</v>
      </c>
      <c r="N1049">
        <v>0</v>
      </c>
      <c r="O1049">
        <v>0</v>
      </c>
      <c r="Q1049">
        <v>0</v>
      </c>
      <c r="S1049">
        <v>0</v>
      </c>
      <c r="U1049">
        <v>0</v>
      </c>
      <c r="V1049">
        <v>0</v>
      </c>
      <c r="W1049" t="s">
        <v>975</v>
      </c>
    </row>
    <row r="1050" spans="1:23">
      <c r="A1050" t="s">
        <v>488</v>
      </c>
      <c r="B1050" t="s">
        <v>389</v>
      </c>
      <c r="C1050">
        <v>46.229166666666664</v>
      </c>
      <c r="D1050">
        <v>2219</v>
      </c>
      <c r="F1050">
        <v>0</v>
      </c>
      <c r="H1050">
        <v>200</v>
      </c>
      <c r="I1050" t="s">
        <v>664</v>
      </c>
      <c r="J1050">
        <v>2025</v>
      </c>
      <c r="K1050">
        <v>23</v>
      </c>
      <c r="L1050">
        <v>6</v>
      </c>
      <c r="M1050">
        <v>48</v>
      </c>
      <c r="N1050">
        <v>0</v>
      </c>
      <c r="O1050">
        <v>0</v>
      </c>
      <c r="Q1050">
        <v>0</v>
      </c>
      <c r="R1050">
        <v>470</v>
      </c>
      <c r="S1050">
        <v>2889</v>
      </c>
      <c r="U1050">
        <v>0</v>
      </c>
      <c r="W1050" t="s">
        <v>984</v>
      </c>
    </row>
    <row r="1051" spans="1:23">
      <c r="A1051" t="s">
        <v>449</v>
      </c>
      <c r="B1051" t="s">
        <v>448</v>
      </c>
      <c r="C1051">
        <v>22.291666666666668</v>
      </c>
      <c r="D1051">
        <v>1070</v>
      </c>
      <c r="F1051">
        <v>0</v>
      </c>
      <c r="H1051">
        <v>0</v>
      </c>
      <c r="I1051" t="s">
        <v>664</v>
      </c>
      <c r="J1051">
        <v>2025</v>
      </c>
      <c r="K1051">
        <v>23</v>
      </c>
      <c r="L1051">
        <v>6</v>
      </c>
      <c r="M1051">
        <v>48</v>
      </c>
      <c r="N1051">
        <v>0</v>
      </c>
      <c r="O1051">
        <v>0</v>
      </c>
      <c r="Q1051">
        <v>0</v>
      </c>
      <c r="S1051">
        <v>1070</v>
      </c>
      <c r="U1051">
        <v>0</v>
      </c>
      <c r="V1051">
        <v>0</v>
      </c>
      <c r="W1051" t="s">
        <v>955</v>
      </c>
    </row>
    <row r="1052" spans="1:23">
      <c r="A1052" t="s">
        <v>435</v>
      </c>
      <c r="B1052" t="s">
        <v>388</v>
      </c>
      <c r="C1052">
        <v>104.16666666666667</v>
      </c>
      <c r="D1052">
        <v>5000</v>
      </c>
      <c r="F1052">
        <v>0</v>
      </c>
      <c r="H1052">
        <v>0</v>
      </c>
      <c r="I1052" t="s">
        <v>664</v>
      </c>
      <c r="J1052">
        <v>2025</v>
      </c>
      <c r="K1052">
        <v>23</v>
      </c>
      <c r="L1052">
        <v>6</v>
      </c>
      <c r="M1052">
        <v>48</v>
      </c>
      <c r="N1052">
        <v>0</v>
      </c>
      <c r="O1052">
        <v>0</v>
      </c>
      <c r="Q1052">
        <v>0</v>
      </c>
      <c r="S1052">
        <v>5000</v>
      </c>
      <c r="U1052">
        <v>0</v>
      </c>
      <c r="V1052">
        <v>0</v>
      </c>
      <c r="W1052" t="s">
        <v>667</v>
      </c>
    </row>
    <row r="1053" spans="1:23">
      <c r="A1053" t="s">
        <v>574</v>
      </c>
      <c r="B1053" t="s">
        <v>572</v>
      </c>
      <c r="C1053">
        <v>62.5</v>
      </c>
      <c r="D1053">
        <v>3000</v>
      </c>
      <c r="F1053">
        <v>0</v>
      </c>
      <c r="H1053">
        <v>0</v>
      </c>
      <c r="I1053" t="s">
        <v>664</v>
      </c>
      <c r="J1053">
        <v>2025</v>
      </c>
      <c r="K1053">
        <v>23</v>
      </c>
      <c r="L1053">
        <v>6</v>
      </c>
      <c r="M1053">
        <v>48</v>
      </c>
      <c r="N1053">
        <v>0</v>
      </c>
      <c r="O1053">
        <v>0</v>
      </c>
      <c r="Q1053">
        <v>0</v>
      </c>
      <c r="S1053">
        <v>3000</v>
      </c>
      <c r="U1053">
        <v>0</v>
      </c>
      <c r="V1053">
        <v>0</v>
      </c>
      <c r="W1053" t="s">
        <v>667</v>
      </c>
    </row>
    <row r="1054" spans="1:23">
      <c r="A1054" t="s">
        <v>579</v>
      </c>
      <c r="B1054" t="s">
        <v>578</v>
      </c>
      <c r="C1054">
        <v>10.416666666666666</v>
      </c>
      <c r="D1054">
        <v>177.08333333333331</v>
      </c>
      <c r="F1054">
        <v>0</v>
      </c>
      <c r="H1054">
        <v>0</v>
      </c>
      <c r="I1054" t="s">
        <v>664</v>
      </c>
      <c r="J1054">
        <v>2025</v>
      </c>
      <c r="K1054">
        <v>23</v>
      </c>
      <c r="L1054">
        <v>6</v>
      </c>
      <c r="M1054">
        <v>17</v>
      </c>
      <c r="N1054">
        <v>0</v>
      </c>
      <c r="O1054">
        <v>0</v>
      </c>
      <c r="Q1054">
        <v>0</v>
      </c>
      <c r="S1054">
        <v>177.08333333333331</v>
      </c>
      <c r="U1054">
        <v>0</v>
      </c>
      <c r="V1054">
        <v>0</v>
      </c>
      <c r="W1054" t="s">
        <v>667</v>
      </c>
    </row>
    <row r="1055" spans="1:23">
      <c r="A1055" t="s">
        <v>488</v>
      </c>
      <c r="B1055" t="s">
        <v>557</v>
      </c>
      <c r="C1055">
        <v>38.541666666666664</v>
      </c>
      <c r="D1055">
        <v>1850</v>
      </c>
      <c r="F1055">
        <v>0</v>
      </c>
      <c r="H1055">
        <v>0</v>
      </c>
      <c r="I1055" t="s">
        <v>664</v>
      </c>
      <c r="J1055">
        <v>2025</v>
      </c>
      <c r="K1055">
        <v>23</v>
      </c>
      <c r="L1055">
        <v>6</v>
      </c>
      <c r="M1055">
        <v>48</v>
      </c>
      <c r="N1055">
        <v>0</v>
      </c>
      <c r="O1055">
        <v>0</v>
      </c>
      <c r="Q1055">
        <v>0</v>
      </c>
      <c r="R1055">
        <v>200</v>
      </c>
      <c r="S1055">
        <v>2050</v>
      </c>
      <c r="U1055">
        <v>0</v>
      </c>
      <c r="V1055">
        <v>0</v>
      </c>
      <c r="W1055" t="s">
        <v>977</v>
      </c>
    </row>
    <row r="1056" spans="1:23">
      <c r="A1056" t="s">
        <v>443</v>
      </c>
      <c r="B1056" t="s">
        <v>390</v>
      </c>
      <c r="C1056">
        <v>65</v>
      </c>
      <c r="D1056">
        <v>3120</v>
      </c>
      <c r="F1056">
        <v>260</v>
      </c>
      <c r="H1056">
        <v>0</v>
      </c>
      <c r="I1056" t="s">
        <v>664</v>
      </c>
      <c r="J1056">
        <v>2025</v>
      </c>
      <c r="K1056">
        <v>24</v>
      </c>
      <c r="L1056">
        <v>6</v>
      </c>
      <c r="M1056">
        <v>48</v>
      </c>
      <c r="N1056">
        <v>4</v>
      </c>
      <c r="O1056">
        <v>0</v>
      </c>
      <c r="Q1056">
        <v>0</v>
      </c>
      <c r="R1056">
        <v>350</v>
      </c>
      <c r="S1056">
        <v>3730</v>
      </c>
      <c r="T1056">
        <v>500</v>
      </c>
      <c r="U1056">
        <v>0</v>
      </c>
      <c r="V1056">
        <v>0</v>
      </c>
      <c r="W1056" t="s">
        <v>985</v>
      </c>
    </row>
    <row r="1057" spans="1:23">
      <c r="A1057" t="s">
        <v>488</v>
      </c>
      <c r="B1057" t="s">
        <v>486</v>
      </c>
      <c r="C1057">
        <v>46.229166666666664</v>
      </c>
      <c r="D1057">
        <v>0</v>
      </c>
      <c r="F1057">
        <v>0</v>
      </c>
      <c r="H1057">
        <v>0</v>
      </c>
      <c r="I1057" t="s">
        <v>664</v>
      </c>
      <c r="J1057">
        <v>2025</v>
      </c>
      <c r="K1057">
        <v>24</v>
      </c>
      <c r="L1057">
        <v>6</v>
      </c>
      <c r="M1057">
        <v>0</v>
      </c>
      <c r="N1057">
        <v>0</v>
      </c>
      <c r="O1057">
        <v>0</v>
      </c>
      <c r="Q1057">
        <v>0</v>
      </c>
      <c r="S1057">
        <v>0</v>
      </c>
      <c r="U1057">
        <v>0</v>
      </c>
      <c r="V1057">
        <v>0</v>
      </c>
      <c r="W1057" t="s">
        <v>975</v>
      </c>
    </row>
    <row r="1058" spans="1:23">
      <c r="A1058" t="s">
        <v>488</v>
      </c>
      <c r="B1058" t="s">
        <v>389</v>
      </c>
      <c r="C1058">
        <v>46.229166666666664</v>
      </c>
      <c r="D1058">
        <v>2219</v>
      </c>
      <c r="F1058">
        <v>0</v>
      </c>
      <c r="H1058">
        <v>200</v>
      </c>
      <c r="I1058" t="s">
        <v>664</v>
      </c>
      <c r="J1058">
        <v>2025</v>
      </c>
      <c r="K1058">
        <v>24</v>
      </c>
      <c r="L1058">
        <v>6</v>
      </c>
      <c r="M1058">
        <v>48</v>
      </c>
      <c r="N1058">
        <v>0</v>
      </c>
      <c r="O1058">
        <v>0</v>
      </c>
      <c r="Q1058">
        <v>0</v>
      </c>
      <c r="R1058">
        <v>250</v>
      </c>
      <c r="S1058">
        <v>2669</v>
      </c>
      <c r="U1058">
        <v>0</v>
      </c>
      <c r="W1058" t="s">
        <v>986</v>
      </c>
    </row>
    <row r="1059" spans="1:23">
      <c r="A1059" t="s">
        <v>449</v>
      </c>
      <c r="B1059" t="s">
        <v>448</v>
      </c>
      <c r="C1059">
        <v>22.291666666666668</v>
      </c>
      <c r="D1059">
        <v>1070</v>
      </c>
      <c r="F1059">
        <v>0</v>
      </c>
      <c r="H1059">
        <v>0</v>
      </c>
      <c r="I1059" t="s">
        <v>664</v>
      </c>
      <c r="J1059">
        <v>2025</v>
      </c>
      <c r="K1059">
        <v>24</v>
      </c>
      <c r="L1059">
        <v>6</v>
      </c>
      <c r="M1059">
        <v>48</v>
      </c>
      <c r="N1059">
        <v>0</v>
      </c>
      <c r="O1059">
        <v>0</v>
      </c>
      <c r="Q1059">
        <v>0</v>
      </c>
      <c r="S1059">
        <v>1070</v>
      </c>
      <c r="U1059">
        <v>0</v>
      </c>
      <c r="V1059">
        <v>0</v>
      </c>
      <c r="W1059" t="s">
        <v>955</v>
      </c>
    </row>
    <row r="1060" spans="1:23">
      <c r="A1060" t="s">
        <v>435</v>
      </c>
      <c r="B1060" t="s">
        <v>388</v>
      </c>
      <c r="C1060">
        <v>104.16666666666667</v>
      </c>
      <c r="D1060">
        <v>5000</v>
      </c>
      <c r="F1060">
        <v>0</v>
      </c>
      <c r="H1060">
        <v>0</v>
      </c>
      <c r="I1060" t="s">
        <v>664</v>
      </c>
      <c r="J1060">
        <v>2025</v>
      </c>
      <c r="K1060">
        <v>24</v>
      </c>
      <c r="L1060">
        <v>6</v>
      </c>
      <c r="M1060">
        <v>48</v>
      </c>
      <c r="N1060">
        <v>0</v>
      </c>
      <c r="O1060">
        <v>0</v>
      </c>
      <c r="Q1060">
        <v>0</v>
      </c>
      <c r="S1060">
        <v>5000</v>
      </c>
      <c r="U1060">
        <v>0</v>
      </c>
      <c r="V1060">
        <v>0</v>
      </c>
      <c r="W1060" t="s">
        <v>667</v>
      </c>
    </row>
    <row r="1061" spans="1:23">
      <c r="A1061" t="s">
        <v>574</v>
      </c>
      <c r="B1061" t="s">
        <v>572</v>
      </c>
      <c r="C1061">
        <v>62.5</v>
      </c>
      <c r="D1061">
        <v>3000</v>
      </c>
      <c r="F1061">
        <v>0</v>
      </c>
      <c r="H1061">
        <v>0</v>
      </c>
      <c r="I1061" t="s">
        <v>664</v>
      </c>
      <c r="J1061">
        <v>2025</v>
      </c>
      <c r="K1061">
        <v>24</v>
      </c>
      <c r="L1061">
        <v>6</v>
      </c>
      <c r="M1061">
        <v>48</v>
      </c>
      <c r="N1061">
        <v>0</v>
      </c>
      <c r="O1061">
        <v>0</v>
      </c>
      <c r="Q1061">
        <v>0</v>
      </c>
      <c r="S1061">
        <v>3000</v>
      </c>
      <c r="U1061">
        <v>0</v>
      </c>
      <c r="V1061">
        <v>0</v>
      </c>
      <c r="W1061" t="s">
        <v>667</v>
      </c>
    </row>
    <row r="1062" spans="1:23">
      <c r="A1062" t="s">
        <v>579</v>
      </c>
      <c r="B1062" t="s">
        <v>578</v>
      </c>
      <c r="C1062">
        <v>10.416666666666666</v>
      </c>
      <c r="D1062">
        <v>208.33333333333331</v>
      </c>
      <c r="F1062">
        <v>0</v>
      </c>
      <c r="H1062">
        <v>0</v>
      </c>
      <c r="I1062" t="s">
        <v>664</v>
      </c>
      <c r="J1062">
        <v>2025</v>
      </c>
      <c r="K1062">
        <v>24</v>
      </c>
      <c r="L1062">
        <v>6</v>
      </c>
      <c r="M1062">
        <v>20</v>
      </c>
      <c r="N1062">
        <v>0</v>
      </c>
      <c r="O1062">
        <v>0</v>
      </c>
      <c r="Q1062">
        <v>0</v>
      </c>
      <c r="S1062">
        <v>208.33333333333331</v>
      </c>
      <c r="U1062">
        <v>0</v>
      </c>
      <c r="V1062">
        <v>0</v>
      </c>
      <c r="W1062" t="s">
        <v>667</v>
      </c>
    </row>
    <row r="1063" spans="1:23">
      <c r="A1063" t="s">
        <v>488</v>
      </c>
      <c r="B1063" t="s">
        <v>557</v>
      </c>
      <c r="C1063">
        <v>38.541666666666664</v>
      </c>
      <c r="D1063">
        <v>1850</v>
      </c>
      <c r="F1063">
        <v>0</v>
      </c>
      <c r="H1063">
        <v>0</v>
      </c>
      <c r="I1063" t="s">
        <v>664</v>
      </c>
      <c r="J1063">
        <v>2025</v>
      </c>
      <c r="K1063">
        <v>24</v>
      </c>
      <c r="L1063">
        <v>6</v>
      </c>
      <c r="M1063">
        <v>48</v>
      </c>
      <c r="N1063">
        <v>0</v>
      </c>
      <c r="O1063">
        <v>0</v>
      </c>
      <c r="Q1063">
        <v>0</v>
      </c>
      <c r="R1063">
        <v>200</v>
      </c>
      <c r="S1063">
        <v>2050</v>
      </c>
      <c r="U1063">
        <v>0</v>
      </c>
      <c r="V1063">
        <v>0</v>
      </c>
      <c r="W1063" t="s">
        <v>977</v>
      </c>
    </row>
    <row r="1064" spans="1:23">
      <c r="A1064" t="s">
        <v>443</v>
      </c>
      <c r="B1064" t="s">
        <v>390</v>
      </c>
      <c r="C1064">
        <v>65</v>
      </c>
      <c r="D1064">
        <v>3120</v>
      </c>
      <c r="F1064">
        <v>0</v>
      </c>
      <c r="H1064">
        <v>0</v>
      </c>
      <c r="I1064" t="s">
        <v>664</v>
      </c>
      <c r="J1064">
        <v>2025</v>
      </c>
      <c r="K1064">
        <v>25</v>
      </c>
      <c r="L1064">
        <v>6</v>
      </c>
      <c r="M1064">
        <v>48</v>
      </c>
      <c r="N1064">
        <v>0</v>
      </c>
      <c r="O1064">
        <v>0</v>
      </c>
      <c r="Q1064">
        <v>0</v>
      </c>
      <c r="R1064">
        <v>735</v>
      </c>
      <c r="S1064">
        <v>3855</v>
      </c>
      <c r="U1064">
        <v>0</v>
      </c>
      <c r="V1064">
        <v>0</v>
      </c>
      <c r="W1064" t="s">
        <v>987</v>
      </c>
    </row>
    <row r="1065" spans="1:23">
      <c r="A1065" t="s">
        <v>443</v>
      </c>
      <c r="B1065" t="s">
        <v>390</v>
      </c>
      <c r="C1065">
        <v>65</v>
      </c>
      <c r="D1065">
        <v>0</v>
      </c>
      <c r="F1065">
        <v>0</v>
      </c>
      <c r="H1065">
        <v>0</v>
      </c>
      <c r="I1065" t="s">
        <v>669</v>
      </c>
      <c r="J1065">
        <v>2025</v>
      </c>
      <c r="K1065">
        <v>25</v>
      </c>
      <c r="L1065">
        <v>6</v>
      </c>
      <c r="M1065">
        <v>0</v>
      </c>
      <c r="N1065">
        <v>0</v>
      </c>
      <c r="O1065">
        <v>0</v>
      </c>
      <c r="Q1065">
        <v>0</v>
      </c>
      <c r="R1065">
        <v>2200</v>
      </c>
      <c r="S1065">
        <v>2200</v>
      </c>
      <c r="U1065">
        <v>0</v>
      </c>
      <c r="V1065">
        <v>0</v>
      </c>
      <c r="W1065" t="s">
        <v>988</v>
      </c>
    </row>
    <row r="1066" spans="1:23">
      <c r="A1066" t="s">
        <v>488</v>
      </c>
      <c r="B1066" t="s">
        <v>486</v>
      </c>
      <c r="C1066">
        <v>46.229166666666664</v>
      </c>
      <c r="D1066">
        <v>0</v>
      </c>
      <c r="F1066">
        <v>0</v>
      </c>
      <c r="H1066">
        <v>0</v>
      </c>
      <c r="I1066" t="s">
        <v>664</v>
      </c>
      <c r="J1066">
        <v>2025</v>
      </c>
      <c r="K1066">
        <v>25</v>
      </c>
      <c r="L1066">
        <v>6</v>
      </c>
      <c r="M1066">
        <v>0</v>
      </c>
      <c r="N1066">
        <v>0</v>
      </c>
      <c r="O1066">
        <v>0</v>
      </c>
      <c r="Q1066">
        <v>0</v>
      </c>
      <c r="S1066">
        <v>0</v>
      </c>
      <c r="U1066">
        <v>0</v>
      </c>
      <c r="V1066">
        <v>0</v>
      </c>
      <c r="W1066" t="s">
        <v>975</v>
      </c>
    </row>
    <row r="1067" spans="1:23">
      <c r="A1067" t="s">
        <v>488</v>
      </c>
      <c r="B1067" t="s">
        <v>486</v>
      </c>
      <c r="C1067">
        <v>46.229166666666664</v>
      </c>
      <c r="D1067">
        <v>0</v>
      </c>
      <c r="F1067">
        <v>0</v>
      </c>
      <c r="H1067">
        <v>0</v>
      </c>
      <c r="I1067" t="s">
        <v>989</v>
      </c>
      <c r="J1067">
        <v>2025</v>
      </c>
      <c r="K1067">
        <v>25</v>
      </c>
      <c r="L1067">
        <v>6</v>
      </c>
      <c r="M1067">
        <v>0</v>
      </c>
      <c r="N1067">
        <v>0</v>
      </c>
      <c r="O1067">
        <v>0</v>
      </c>
      <c r="Q1067">
        <v>0</v>
      </c>
      <c r="R1067">
        <v>1200</v>
      </c>
      <c r="S1067">
        <v>1200</v>
      </c>
      <c r="U1067">
        <v>0</v>
      </c>
      <c r="V1067">
        <v>0</v>
      </c>
      <c r="W1067" t="s">
        <v>951</v>
      </c>
    </row>
    <row r="1068" spans="1:23">
      <c r="A1068" t="s">
        <v>488</v>
      </c>
      <c r="B1068" t="s">
        <v>389</v>
      </c>
      <c r="C1068">
        <v>46.229166666666664</v>
      </c>
      <c r="D1068">
        <v>2219</v>
      </c>
      <c r="F1068">
        <v>0</v>
      </c>
      <c r="H1068">
        <v>200</v>
      </c>
      <c r="I1068" t="s">
        <v>664</v>
      </c>
      <c r="J1068">
        <v>2025</v>
      </c>
      <c r="K1068">
        <v>25</v>
      </c>
      <c r="L1068">
        <v>6</v>
      </c>
      <c r="M1068">
        <v>48</v>
      </c>
      <c r="N1068">
        <v>0</v>
      </c>
      <c r="O1068">
        <v>0</v>
      </c>
      <c r="Q1068">
        <v>0</v>
      </c>
      <c r="R1068">
        <v>265</v>
      </c>
      <c r="S1068">
        <v>2684</v>
      </c>
      <c r="U1068">
        <v>0</v>
      </c>
      <c r="W1068" t="s">
        <v>990</v>
      </c>
    </row>
    <row r="1069" spans="1:23">
      <c r="A1069" t="s">
        <v>449</v>
      </c>
      <c r="B1069" t="s">
        <v>448</v>
      </c>
      <c r="C1069">
        <v>22.291666666666668</v>
      </c>
      <c r="D1069">
        <v>1070</v>
      </c>
      <c r="F1069">
        <v>0</v>
      </c>
      <c r="H1069">
        <v>0</v>
      </c>
      <c r="I1069" t="s">
        <v>664</v>
      </c>
      <c r="J1069">
        <v>2025</v>
      </c>
      <c r="K1069">
        <v>25</v>
      </c>
      <c r="L1069">
        <v>6</v>
      </c>
      <c r="M1069">
        <v>48</v>
      </c>
      <c r="N1069">
        <v>0</v>
      </c>
      <c r="O1069">
        <v>0</v>
      </c>
      <c r="Q1069">
        <v>0</v>
      </c>
      <c r="S1069">
        <v>1070</v>
      </c>
      <c r="U1069">
        <v>0</v>
      </c>
      <c r="V1069">
        <v>0</v>
      </c>
      <c r="W1069" t="s">
        <v>946</v>
      </c>
    </row>
    <row r="1070" spans="1:23">
      <c r="A1070" t="s">
        <v>435</v>
      </c>
      <c r="B1070" t="s">
        <v>388</v>
      </c>
      <c r="C1070">
        <v>104.16666666666667</v>
      </c>
      <c r="D1070">
        <v>5000</v>
      </c>
      <c r="F1070">
        <v>0</v>
      </c>
      <c r="H1070">
        <v>0</v>
      </c>
      <c r="I1070" t="s">
        <v>664</v>
      </c>
      <c r="J1070">
        <v>2025</v>
      </c>
      <c r="K1070">
        <v>25</v>
      </c>
      <c r="L1070">
        <v>6</v>
      </c>
      <c r="M1070">
        <v>48</v>
      </c>
      <c r="N1070">
        <v>0</v>
      </c>
      <c r="O1070">
        <v>0</v>
      </c>
      <c r="Q1070">
        <v>0</v>
      </c>
      <c r="S1070">
        <v>5000</v>
      </c>
      <c r="U1070">
        <v>0</v>
      </c>
      <c r="V1070">
        <v>0</v>
      </c>
      <c r="W1070" t="s">
        <v>667</v>
      </c>
    </row>
    <row r="1071" spans="1:23">
      <c r="A1071" t="s">
        <v>574</v>
      </c>
      <c r="B1071" t="s">
        <v>572</v>
      </c>
      <c r="C1071">
        <v>62.5</v>
      </c>
      <c r="D1071">
        <v>3000</v>
      </c>
      <c r="F1071">
        <v>0</v>
      </c>
      <c r="H1071">
        <v>0</v>
      </c>
      <c r="I1071" t="s">
        <v>664</v>
      </c>
      <c r="J1071">
        <v>2025</v>
      </c>
      <c r="K1071">
        <v>25</v>
      </c>
      <c r="L1071">
        <v>6</v>
      </c>
      <c r="M1071">
        <v>48</v>
      </c>
      <c r="N1071">
        <v>0</v>
      </c>
      <c r="O1071">
        <v>0</v>
      </c>
      <c r="Q1071">
        <v>0</v>
      </c>
      <c r="S1071">
        <v>3000</v>
      </c>
      <c r="U1071">
        <v>0</v>
      </c>
      <c r="V1071">
        <v>0</v>
      </c>
      <c r="W1071" t="s">
        <v>667</v>
      </c>
    </row>
    <row r="1072" spans="1:23">
      <c r="A1072" t="s">
        <v>579</v>
      </c>
      <c r="B1072" t="s">
        <v>578</v>
      </c>
      <c r="C1072">
        <v>10.416666666666666</v>
      </c>
      <c r="D1072">
        <v>208.33333333333331</v>
      </c>
      <c r="F1072">
        <v>0</v>
      </c>
      <c r="H1072">
        <v>0</v>
      </c>
      <c r="I1072" t="s">
        <v>664</v>
      </c>
      <c r="J1072">
        <v>2025</v>
      </c>
      <c r="K1072">
        <v>25</v>
      </c>
      <c r="L1072">
        <v>6</v>
      </c>
      <c r="M1072">
        <v>20</v>
      </c>
      <c r="N1072">
        <v>0</v>
      </c>
      <c r="O1072">
        <v>0</v>
      </c>
      <c r="Q1072">
        <v>0</v>
      </c>
      <c r="S1072">
        <v>208.33333333333331</v>
      </c>
      <c r="U1072">
        <v>0</v>
      </c>
      <c r="V1072">
        <v>0</v>
      </c>
      <c r="W1072" t="s">
        <v>667</v>
      </c>
    </row>
    <row r="1073" spans="1:23">
      <c r="A1073" t="s">
        <v>488</v>
      </c>
      <c r="B1073" t="s">
        <v>557</v>
      </c>
      <c r="C1073">
        <v>38.541666666666664</v>
      </c>
      <c r="D1073">
        <v>308.33333333333331</v>
      </c>
      <c r="F1073">
        <v>0</v>
      </c>
      <c r="H1073">
        <v>0</v>
      </c>
      <c r="I1073" t="s">
        <v>664</v>
      </c>
      <c r="J1073">
        <v>2025</v>
      </c>
      <c r="K1073">
        <v>25</v>
      </c>
      <c r="L1073">
        <v>6</v>
      </c>
      <c r="M1073">
        <v>8</v>
      </c>
      <c r="N1073">
        <v>0</v>
      </c>
      <c r="O1073">
        <v>0</v>
      </c>
      <c r="Q1073">
        <v>0</v>
      </c>
      <c r="S1073">
        <v>308.33333333333331</v>
      </c>
      <c r="U1073">
        <v>0</v>
      </c>
      <c r="V1073">
        <v>0</v>
      </c>
      <c r="W1073" t="s">
        <v>667</v>
      </c>
    </row>
    <row r="1074" spans="1:23">
      <c r="A1074" t="s">
        <v>443</v>
      </c>
      <c r="B1074" t="s">
        <v>390</v>
      </c>
      <c r="C1074">
        <v>65</v>
      </c>
      <c r="D1074">
        <v>520</v>
      </c>
      <c r="F1074">
        <v>0</v>
      </c>
      <c r="H1074">
        <v>0</v>
      </c>
      <c r="I1074" t="s">
        <v>664</v>
      </c>
      <c r="J1074">
        <v>2025</v>
      </c>
      <c r="K1074">
        <v>26</v>
      </c>
      <c r="L1074">
        <v>6</v>
      </c>
      <c r="M1074">
        <v>8</v>
      </c>
      <c r="N1074">
        <v>0</v>
      </c>
      <c r="O1074">
        <v>0</v>
      </c>
      <c r="Q1074">
        <v>0</v>
      </c>
      <c r="S1074">
        <v>520</v>
      </c>
      <c r="U1074">
        <v>0</v>
      </c>
      <c r="V1074">
        <v>0</v>
      </c>
      <c r="W1074" t="s">
        <v>991</v>
      </c>
    </row>
    <row r="1075" spans="1:23">
      <c r="A1075" t="s">
        <v>488</v>
      </c>
      <c r="B1075" t="s">
        <v>486</v>
      </c>
      <c r="C1075">
        <v>46.229166666666664</v>
      </c>
      <c r="D1075">
        <v>0</v>
      </c>
      <c r="F1075">
        <v>0</v>
      </c>
      <c r="H1075">
        <v>0</v>
      </c>
      <c r="I1075" t="s">
        <v>664</v>
      </c>
      <c r="J1075">
        <v>2025</v>
      </c>
      <c r="K1075">
        <v>26</v>
      </c>
      <c r="L1075">
        <v>6</v>
      </c>
      <c r="M1075">
        <v>0</v>
      </c>
      <c r="N1075">
        <v>0</v>
      </c>
      <c r="O1075">
        <v>0</v>
      </c>
      <c r="Q1075">
        <v>0</v>
      </c>
      <c r="S1075">
        <v>0</v>
      </c>
      <c r="U1075">
        <v>0</v>
      </c>
      <c r="V1075">
        <v>0</v>
      </c>
      <c r="W1075" t="s">
        <v>667</v>
      </c>
    </row>
    <row r="1076" spans="1:23">
      <c r="A1076" t="s">
        <v>488</v>
      </c>
      <c r="B1076" t="s">
        <v>389</v>
      </c>
      <c r="C1076">
        <v>46.229166666666664</v>
      </c>
      <c r="D1076">
        <v>2219</v>
      </c>
      <c r="F1076">
        <v>0</v>
      </c>
      <c r="H1076">
        <v>200</v>
      </c>
      <c r="I1076" t="s">
        <v>664</v>
      </c>
      <c r="J1076">
        <v>2025</v>
      </c>
      <c r="K1076">
        <v>26</v>
      </c>
      <c r="L1076">
        <v>6</v>
      </c>
      <c r="M1076">
        <v>48</v>
      </c>
      <c r="N1076">
        <v>0</v>
      </c>
      <c r="O1076">
        <v>0</v>
      </c>
      <c r="Q1076">
        <v>0</v>
      </c>
      <c r="R1076">
        <v>545</v>
      </c>
      <c r="S1076">
        <v>2964</v>
      </c>
      <c r="U1076">
        <v>0</v>
      </c>
      <c r="W1076" t="s">
        <v>992</v>
      </c>
    </row>
    <row r="1077" spans="1:23">
      <c r="A1077" t="s">
        <v>449</v>
      </c>
      <c r="B1077" t="s">
        <v>448</v>
      </c>
      <c r="C1077">
        <v>22.291666666666668</v>
      </c>
      <c r="D1077">
        <v>1070</v>
      </c>
      <c r="F1077">
        <v>0</v>
      </c>
      <c r="H1077">
        <v>0</v>
      </c>
      <c r="I1077" t="s">
        <v>664</v>
      </c>
      <c r="J1077">
        <v>2025</v>
      </c>
      <c r="K1077">
        <v>26</v>
      </c>
      <c r="L1077">
        <v>6</v>
      </c>
      <c r="M1077">
        <v>48</v>
      </c>
      <c r="N1077">
        <v>0</v>
      </c>
      <c r="O1077">
        <v>0</v>
      </c>
      <c r="Q1077">
        <v>0</v>
      </c>
      <c r="S1077">
        <v>1070</v>
      </c>
      <c r="U1077">
        <v>0</v>
      </c>
      <c r="V1077">
        <v>0</v>
      </c>
      <c r="W1077" t="s">
        <v>946</v>
      </c>
    </row>
    <row r="1078" spans="1:23">
      <c r="A1078" t="s">
        <v>435</v>
      </c>
      <c r="B1078" t="s">
        <v>388</v>
      </c>
      <c r="C1078">
        <v>104.16666666666667</v>
      </c>
      <c r="D1078">
        <v>5000</v>
      </c>
      <c r="F1078">
        <v>0</v>
      </c>
      <c r="H1078">
        <v>0</v>
      </c>
      <c r="I1078" t="s">
        <v>664</v>
      </c>
      <c r="J1078">
        <v>2025</v>
      </c>
      <c r="K1078">
        <v>26</v>
      </c>
      <c r="L1078">
        <v>6</v>
      </c>
      <c r="M1078">
        <v>48</v>
      </c>
      <c r="N1078">
        <v>0</v>
      </c>
      <c r="O1078">
        <v>0</v>
      </c>
      <c r="Q1078">
        <v>0</v>
      </c>
      <c r="S1078">
        <v>5000</v>
      </c>
      <c r="U1078">
        <v>0</v>
      </c>
      <c r="V1078">
        <v>0</v>
      </c>
      <c r="W1078" t="s">
        <v>667</v>
      </c>
    </row>
    <row r="1079" spans="1:23">
      <c r="A1079" t="s">
        <v>574</v>
      </c>
      <c r="B1079" t="s">
        <v>572</v>
      </c>
      <c r="C1079">
        <v>62.5</v>
      </c>
      <c r="D1079">
        <v>3000</v>
      </c>
      <c r="F1079">
        <v>0</v>
      </c>
      <c r="H1079">
        <v>0</v>
      </c>
      <c r="I1079" t="s">
        <v>664</v>
      </c>
      <c r="J1079">
        <v>2025</v>
      </c>
      <c r="K1079">
        <v>26</v>
      </c>
      <c r="L1079">
        <v>6</v>
      </c>
      <c r="M1079">
        <v>48</v>
      </c>
      <c r="N1079">
        <v>0</v>
      </c>
      <c r="O1079">
        <v>0</v>
      </c>
      <c r="Q1079">
        <v>0</v>
      </c>
      <c r="S1079">
        <v>3000</v>
      </c>
      <c r="U1079">
        <v>0</v>
      </c>
      <c r="V1079">
        <v>0</v>
      </c>
      <c r="W1079" t="s">
        <v>667</v>
      </c>
    </row>
    <row r="1080" spans="1:23">
      <c r="A1080" t="s">
        <v>579</v>
      </c>
      <c r="B1080" t="s">
        <v>578</v>
      </c>
      <c r="C1080">
        <v>10.416666666666666</v>
      </c>
      <c r="D1080">
        <v>166.66666666666666</v>
      </c>
      <c r="F1080">
        <v>0</v>
      </c>
      <c r="H1080">
        <v>0</v>
      </c>
      <c r="I1080" t="s">
        <v>664</v>
      </c>
      <c r="J1080">
        <v>2025</v>
      </c>
      <c r="K1080">
        <v>26</v>
      </c>
      <c r="L1080">
        <v>6</v>
      </c>
      <c r="M1080">
        <v>16</v>
      </c>
      <c r="N1080">
        <v>0</v>
      </c>
      <c r="O1080">
        <v>0</v>
      </c>
      <c r="Q1080">
        <v>0</v>
      </c>
      <c r="S1080">
        <v>166.66666666666666</v>
      </c>
      <c r="U1080">
        <v>0</v>
      </c>
      <c r="V1080">
        <v>0</v>
      </c>
      <c r="W1080" t="s">
        <v>667</v>
      </c>
    </row>
    <row r="1081" spans="1:23">
      <c r="A1081" t="s">
        <v>488</v>
      </c>
      <c r="B1081" t="s">
        <v>557</v>
      </c>
      <c r="C1081">
        <v>38.541666666666664</v>
      </c>
      <c r="D1081">
        <v>1811.4583333333333</v>
      </c>
      <c r="F1081">
        <v>0</v>
      </c>
      <c r="H1081">
        <v>0</v>
      </c>
      <c r="I1081" t="s">
        <v>664</v>
      </c>
      <c r="J1081">
        <v>2025</v>
      </c>
      <c r="K1081">
        <v>26</v>
      </c>
      <c r="L1081">
        <v>6</v>
      </c>
      <c r="M1081">
        <v>47</v>
      </c>
      <c r="N1081">
        <v>0</v>
      </c>
      <c r="O1081">
        <v>0</v>
      </c>
      <c r="Q1081">
        <v>0</v>
      </c>
      <c r="R1081">
        <v>200</v>
      </c>
      <c r="S1081">
        <v>2011.4583333333333</v>
      </c>
      <c r="U1081">
        <v>0</v>
      </c>
      <c r="V1081">
        <v>0</v>
      </c>
      <c r="W1081" t="s">
        <v>977</v>
      </c>
    </row>
    <row r="1082" spans="1:23">
      <c r="A1082" t="s">
        <v>443</v>
      </c>
      <c r="B1082" t="s">
        <v>387</v>
      </c>
      <c r="C1082">
        <v>46.229166666666664</v>
      </c>
      <c r="D1082">
        <v>2219</v>
      </c>
      <c r="F1082">
        <v>46.229166666666664</v>
      </c>
      <c r="H1082">
        <v>200</v>
      </c>
      <c r="I1082" t="s">
        <v>664</v>
      </c>
      <c r="J1082">
        <v>2025</v>
      </c>
      <c r="K1082">
        <v>26</v>
      </c>
      <c r="L1082">
        <v>6</v>
      </c>
      <c r="M1082">
        <v>48</v>
      </c>
      <c r="N1082">
        <v>1</v>
      </c>
      <c r="O1082">
        <v>0</v>
      </c>
      <c r="Q1082">
        <v>0</v>
      </c>
      <c r="R1082">
        <v>200</v>
      </c>
      <c r="S1082">
        <v>2665.2291666666665</v>
      </c>
      <c r="U1082">
        <v>0</v>
      </c>
      <c r="V1082">
        <v>0</v>
      </c>
      <c r="W1082" t="s">
        <v>993</v>
      </c>
    </row>
    <row r="1083" spans="1:23">
      <c r="A1083" t="s">
        <v>443</v>
      </c>
      <c r="B1083" t="s">
        <v>390</v>
      </c>
      <c r="C1083">
        <v>65</v>
      </c>
      <c r="D1083">
        <v>3120</v>
      </c>
      <c r="E1083">
        <v>3132.5</v>
      </c>
      <c r="F1083">
        <v>162.5</v>
      </c>
      <c r="G1083">
        <v>500</v>
      </c>
      <c r="H1083">
        <v>0</v>
      </c>
      <c r="I1083" t="s">
        <v>664</v>
      </c>
      <c r="J1083">
        <v>2025</v>
      </c>
      <c r="K1083">
        <v>27</v>
      </c>
      <c r="L1083">
        <v>6</v>
      </c>
      <c r="M1083">
        <v>48</v>
      </c>
      <c r="N1083">
        <v>2.5</v>
      </c>
      <c r="O1083">
        <v>0</v>
      </c>
      <c r="Q1083">
        <v>0</v>
      </c>
      <c r="R1083">
        <v>350</v>
      </c>
      <c r="S1083">
        <v>4132.5</v>
      </c>
      <c r="T1083">
        <v>500</v>
      </c>
      <c r="U1083">
        <v>0</v>
      </c>
      <c r="V1083">
        <v>0</v>
      </c>
      <c r="W1083" t="s">
        <v>994</v>
      </c>
    </row>
    <row r="1084" spans="1:23">
      <c r="A1084" t="s">
        <v>488</v>
      </c>
      <c r="B1084" t="s">
        <v>486</v>
      </c>
      <c r="C1084">
        <v>46.229166666666664</v>
      </c>
      <c r="D1084">
        <v>0</v>
      </c>
      <c r="F1084">
        <v>0</v>
      </c>
      <c r="H1084">
        <v>0</v>
      </c>
      <c r="I1084" t="s">
        <v>664</v>
      </c>
      <c r="J1084">
        <v>2025</v>
      </c>
      <c r="K1084">
        <v>27</v>
      </c>
      <c r="L1084">
        <v>6</v>
      </c>
      <c r="M1084">
        <v>0</v>
      </c>
      <c r="N1084">
        <v>0</v>
      </c>
      <c r="O1084">
        <v>0</v>
      </c>
      <c r="Q1084">
        <v>0</v>
      </c>
      <c r="S1084">
        <v>0</v>
      </c>
      <c r="U1084">
        <v>0</v>
      </c>
      <c r="V1084">
        <v>0</v>
      </c>
      <c r="W1084" t="s">
        <v>975</v>
      </c>
    </row>
    <row r="1085" spans="1:23">
      <c r="A1085" t="s">
        <v>488</v>
      </c>
      <c r="B1085" t="s">
        <v>389</v>
      </c>
      <c r="C1085">
        <v>46.229166666666664</v>
      </c>
      <c r="D1085">
        <v>2219</v>
      </c>
      <c r="F1085">
        <v>0</v>
      </c>
      <c r="H1085">
        <v>200</v>
      </c>
      <c r="I1085" t="s">
        <v>664</v>
      </c>
      <c r="J1085">
        <v>2025</v>
      </c>
      <c r="K1085">
        <v>27</v>
      </c>
      <c r="L1085">
        <v>6</v>
      </c>
      <c r="M1085">
        <v>48</v>
      </c>
      <c r="N1085">
        <v>0</v>
      </c>
      <c r="O1085">
        <v>0</v>
      </c>
      <c r="Q1085">
        <v>0</v>
      </c>
      <c r="R1085">
        <v>610</v>
      </c>
      <c r="S1085">
        <v>3029</v>
      </c>
      <c r="U1085">
        <v>0</v>
      </c>
      <c r="W1085" t="s">
        <v>995</v>
      </c>
    </row>
    <row r="1086" spans="1:23">
      <c r="A1086" t="s">
        <v>449</v>
      </c>
      <c r="B1086" t="s">
        <v>448</v>
      </c>
      <c r="C1086">
        <v>22.291666666666668</v>
      </c>
      <c r="D1086">
        <v>1070</v>
      </c>
      <c r="F1086">
        <v>0</v>
      </c>
      <c r="H1086">
        <v>0</v>
      </c>
      <c r="I1086" t="s">
        <v>664</v>
      </c>
      <c r="J1086">
        <v>2025</v>
      </c>
      <c r="K1086">
        <v>27</v>
      </c>
      <c r="L1086">
        <v>6</v>
      </c>
      <c r="M1086">
        <v>48</v>
      </c>
      <c r="N1086">
        <v>0</v>
      </c>
      <c r="O1086">
        <v>0</v>
      </c>
      <c r="Q1086">
        <v>0</v>
      </c>
      <c r="S1086">
        <v>1070</v>
      </c>
      <c r="U1086">
        <v>0</v>
      </c>
      <c r="V1086">
        <v>0</v>
      </c>
      <c r="W1086" t="s">
        <v>946</v>
      </c>
    </row>
    <row r="1087" spans="1:23">
      <c r="A1087" t="s">
        <v>435</v>
      </c>
      <c r="B1087" t="s">
        <v>388</v>
      </c>
      <c r="C1087">
        <v>104.16666666666667</v>
      </c>
      <c r="D1087">
        <v>5000</v>
      </c>
      <c r="F1087">
        <v>0</v>
      </c>
      <c r="H1087">
        <v>0</v>
      </c>
      <c r="I1087" t="s">
        <v>664</v>
      </c>
      <c r="J1087">
        <v>2025</v>
      </c>
      <c r="K1087">
        <v>27</v>
      </c>
      <c r="L1087">
        <v>6</v>
      </c>
      <c r="M1087">
        <v>48</v>
      </c>
      <c r="N1087">
        <v>0</v>
      </c>
      <c r="O1087">
        <v>0</v>
      </c>
      <c r="Q1087">
        <v>0</v>
      </c>
      <c r="S1087">
        <v>5000</v>
      </c>
      <c r="U1087">
        <v>0</v>
      </c>
      <c r="V1087">
        <v>0</v>
      </c>
      <c r="W1087" t="s">
        <v>667</v>
      </c>
    </row>
    <row r="1088" spans="1:23">
      <c r="A1088" t="s">
        <v>574</v>
      </c>
      <c r="B1088" t="s">
        <v>572</v>
      </c>
      <c r="C1088">
        <v>62.5</v>
      </c>
      <c r="D1088">
        <v>2500</v>
      </c>
      <c r="F1088">
        <v>0</v>
      </c>
      <c r="H1088">
        <v>0</v>
      </c>
      <c r="I1088" t="s">
        <v>664</v>
      </c>
      <c r="J1088">
        <v>2025</v>
      </c>
      <c r="K1088">
        <v>27</v>
      </c>
      <c r="L1088">
        <v>6</v>
      </c>
      <c r="M1088">
        <v>40</v>
      </c>
      <c r="N1088">
        <v>0</v>
      </c>
      <c r="O1088">
        <v>0</v>
      </c>
      <c r="Q1088">
        <v>0</v>
      </c>
      <c r="S1088">
        <v>2500</v>
      </c>
      <c r="U1088">
        <v>0</v>
      </c>
      <c r="V1088">
        <v>0</v>
      </c>
      <c r="W1088" t="s">
        <v>667</v>
      </c>
    </row>
    <row r="1089" spans="1:23">
      <c r="A1089" t="s">
        <v>579</v>
      </c>
      <c r="B1089" t="s">
        <v>578</v>
      </c>
      <c r="C1089">
        <v>10.416666666666666</v>
      </c>
      <c r="D1089">
        <v>166.66666666666666</v>
      </c>
      <c r="F1089">
        <v>0</v>
      </c>
      <c r="H1089">
        <v>0</v>
      </c>
      <c r="I1089" t="s">
        <v>664</v>
      </c>
      <c r="J1089">
        <v>2025</v>
      </c>
      <c r="K1089">
        <v>27</v>
      </c>
      <c r="L1089">
        <v>6</v>
      </c>
      <c r="M1089">
        <v>16</v>
      </c>
      <c r="N1089">
        <v>0</v>
      </c>
      <c r="O1089">
        <v>0</v>
      </c>
      <c r="Q1089">
        <v>0</v>
      </c>
      <c r="S1089">
        <v>166.66666666666666</v>
      </c>
      <c r="U1089">
        <v>0</v>
      </c>
      <c r="V1089">
        <v>0</v>
      </c>
      <c r="W1089" t="s">
        <v>667</v>
      </c>
    </row>
    <row r="1090" spans="1:23">
      <c r="A1090" t="s">
        <v>443</v>
      </c>
      <c r="B1090" t="s">
        <v>387</v>
      </c>
      <c r="C1090">
        <v>46.229166666666664</v>
      </c>
      <c r="D1090">
        <v>1479.3333333333333</v>
      </c>
      <c r="F1090">
        <v>0</v>
      </c>
      <c r="H1090">
        <v>133.33333333333331</v>
      </c>
      <c r="I1090" t="s">
        <v>664</v>
      </c>
      <c r="J1090">
        <v>2025</v>
      </c>
      <c r="K1090">
        <v>27</v>
      </c>
      <c r="L1090">
        <v>6</v>
      </c>
      <c r="M1090">
        <v>32</v>
      </c>
      <c r="N1090">
        <v>0</v>
      </c>
      <c r="O1090">
        <v>0</v>
      </c>
      <c r="Q1090">
        <v>0</v>
      </c>
      <c r="R1090">
        <v>570</v>
      </c>
      <c r="S1090">
        <v>2182.6666666666665</v>
      </c>
      <c r="U1090">
        <v>0</v>
      </c>
      <c r="V1090">
        <v>0</v>
      </c>
      <c r="W1090" t="s">
        <v>996</v>
      </c>
    </row>
    <row r="1091" spans="1:23">
      <c r="A1091" t="s">
        <v>471</v>
      </c>
      <c r="B1091" t="s">
        <v>569</v>
      </c>
      <c r="C1091">
        <v>38.541666666666664</v>
      </c>
      <c r="D1091">
        <v>308.33333333333331</v>
      </c>
      <c r="F1091">
        <v>0</v>
      </c>
      <c r="H1091">
        <v>0</v>
      </c>
      <c r="I1091" t="s">
        <v>664</v>
      </c>
      <c r="J1091">
        <v>2025</v>
      </c>
      <c r="K1091">
        <v>27</v>
      </c>
      <c r="L1091">
        <v>6</v>
      </c>
      <c r="M1091">
        <v>8</v>
      </c>
      <c r="N1091">
        <v>0</v>
      </c>
      <c r="O1091">
        <v>0</v>
      </c>
      <c r="Q1091">
        <v>0</v>
      </c>
      <c r="R1091">
        <v>33</v>
      </c>
      <c r="S1091">
        <v>341.33333333333331</v>
      </c>
      <c r="U1091">
        <v>0</v>
      </c>
      <c r="V1091">
        <v>0</v>
      </c>
      <c r="W1091" t="s">
        <v>667</v>
      </c>
    </row>
    <row r="1092" spans="1:23">
      <c r="A1092" t="s">
        <v>443</v>
      </c>
      <c r="B1092" t="s">
        <v>390</v>
      </c>
      <c r="C1092">
        <v>65</v>
      </c>
      <c r="D1092">
        <v>3120</v>
      </c>
      <c r="F1092">
        <v>130</v>
      </c>
      <c r="H1092">
        <v>0</v>
      </c>
      <c r="I1092" t="s">
        <v>664</v>
      </c>
      <c r="J1092">
        <v>2025</v>
      </c>
      <c r="K1092">
        <v>28</v>
      </c>
      <c r="L1092">
        <v>7</v>
      </c>
      <c r="M1092">
        <v>48</v>
      </c>
      <c r="N1092">
        <v>2</v>
      </c>
      <c r="O1092">
        <v>0</v>
      </c>
      <c r="Q1092">
        <v>0</v>
      </c>
      <c r="R1092">
        <v>968</v>
      </c>
      <c r="S1092">
        <v>4218</v>
      </c>
      <c r="T1092">
        <v>500</v>
      </c>
      <c r="U1092">
        <v>0</v>
      </c>
      <c r="V1092">
        <v>0</v>
      </c>
      <c r="W1092" t="s">
        <v>997</v>
      </c>
    </row>
    <row r="1093" spans="1:23">
      <c r="A1093" t="s">
        <v>488</v>
      </c>
      <c r="B1093" t="s">
        <v>486</v>
      </c>
      <c r="C1093">
        <v>46.229166666666664</v>
      </c>
      <c r="D1093">
        <v>0</v>
      </c>
      <c r="F1093">
        <v>0</v>
      </c>
      <c r="H1093">
        <v>0</v>
      </c>
      <c r="I1093" t="s">
        <v>664</v>
      </c>
      <c r="J1093">
        <v>2025</v>
      </c>
      <c r="K1093">
        <v>28</v>
      </c>
      <c r="L1093">
        <v>7</v>
      </c>
      <c r="M1093">
        <v>0</v>
      </c>
      <c r="N1093">
        <v>0</v>
      </c>
      <c r="O1093">
        <v>0</v>
      </c>
      <c r="Q1093">
        <v>0</v>
      </c>
      <c r="S1093">
        <v>0</v>
      </c>
      <c r="U1093">
        <v>0</v>
      </c>
      <c r="V1093">
        <v>0</v>
      </c>
      <c r="W1093" t="s">
        <v>975</v>
      </c>
    </row>
    <row r="1094" spans="1:23">
      <c r="A1094" t="s">
        <v>488</v>
      </c>
      <c r="B1094" t="s">
        <v>389</v>
      </c>
      <c r="C1094">
        <v>46.229166666666664</v>
      </c>
      <c r="D1094">
        <v>2219</v>
      </c>
      <c r="E1094">
        <v>3199</v>
      </c>
      <c r="F1094">
        <v>0</v>
      </c>
      <c r="G1094">
        <v>150</v>
      </c>
      <c r="H1094">
        <v>200</v>
      </c>
      <c r="I1094" t="s">
        <v>664</v>
      </c>
      <c r="J1094">
        <v>2025</v>
      </c>
      <c r="K1094">
        <v>28</v>
      </c>
      <c r="L1094">
        <v>7</v>
      </c>
      <c r="M1094">
        <v>48</v>
      </c>
      <c r="N1094">
        <v>0</v>
      </c>
      <c r="O1094">
        <v>0</v>
      </c>
      <c r="P1094">
        <v>300</v>
      </c>
      <c r="Q1094">
        <v>0</v>
      </c>
      <c r="R1094">
        <v>480</v>
      </c>
      <c r="S1094">
        <v>3349</v>
      </c>
      <c r="U1094">
        <v>0</v>
      </c>
      <c r="W1094" t="s">
        <v>998</v>
      </c>
    </row>
    <row r="1095" spans="1:23">
      <c r="A1095" t="s">
        <v>449</v>
      </c>
      <c r="B1095" t="s">
        <v>448</v>
      </c>
      <c r="C1095">
        <v>22.291666666666668</v>
      </c>
      <c r="D1095">
        <v>1070</v>
      </c>
      <c r="F1095">
        <v>0</v>
      </c>
      <c r="H1095">
        <v>0</v>
      </c>
      <c r="I1095" t="s">
        <v>664</v>
      </c>
      <c r="J1095">
        <v>2025</v>
      </c>
      <c r="K1095">
        <v>28</v>
      </c>
      <c r="L1095">
        <v>7</v>
      </c>
      <c r="M1095">
        <v>48</v>
      </c>
      <c r="N1095">
        <v>0</v>
      </c>
      <c r="O1095">
        <v>0</v>
      </c>
      <c r="Q1095">
        <v>0</v>
      </c>
      <c r="S1095">
        <v>1070</v>
      </c>
      <c r="U1095">
        <v>0</v>
      </c>
      <c r="V1095">
        <v>0</v>
      </c>
      <c r="W1095" t="s">
        <v>955</v>
      </c>
    </row>
    <row r="1096" spans="1:23">
      <c r="A1096" t="s">
        <v>435</v>
      </c>
      <c r="B1096" t="s">
        <v>388</v>
      </c>
      <c r="C1096">
        <v>104.16666666666667</v>
      </c>
      <c r="D1096">
        <v>5000</v>
      </c>
      <c r="F1096">
        <v>0</v>
      </c>
      <c r="H1096">
        <v>0</v>
      </c>
      <c r="I1096" t="s">
        <v>664</v>
      </c>
      <c r="J1096">
        <v>2025</v>
      </c>
      <c r="K1096">
        <v>28</v>
      </c>
      <c r="L1096">
        <v>7</v>
      </c>
      <c r="M1096">
        <v>48</v>
      </c>
      <c r="N1096">
        <v>0</v>
      </c>
      <c r="O1096">
        <v>0</v>
      </c>
      <c r="Q1096">
        <v>0</v>
      </c>
      <c r="S1096">
        <v>5000</v>
      </c>
      <c r="U1096">
        <v>0</v>
      </c>
      <c r="V1096">
        <v>0</v>
      </c>
      <c r="W1096" t="s">
        <v>667</v>
      </c>
    </row>
    <row r="1097" spans="1:23">
      <c r="A1097" t="s">
        <v>574</v>
      </c>
      <c r="B1097" t="s">
        <v>572</v>
      </c>
      <c r="C1097">
        <v>62.5</v>
      </c>
      <c r="D1097">
        <v>3000</v>
      </c>
      <c r="F1097">
        <v>0</v>
      </c>
      <c r="H1097">
        <v>0</v>
      </c>
      <c r="I1097" t="s">
        <v>664</v>
      </c>
      <c r="J1097">
        <v>2025</v>
      </c>
      <c r="K1097">
        <v>28</v>
      </c>
      <c r="L1097">
        <v>7</v>
      </c>
      <c r="M1097">
        <v>48</v>
      </c>
      <c r="N1097">
        <v>0</v>
      </c>
      <c r="O1097">
        <v>0</v>
      </c>
      <c r="Q1097">
        <v>0</v>
      </c>
      <c r="S1097">
        <v>3000</v>
      </c>
      <c r="U1097">
        <v>0</v>
      </c>
      <c r="V1097">
        <v>0</v>
      </c>
      <c r="W1097" t="s">
        <v>667</v>
      </c>
    </row>
    <row r="1098" spans="1:23">
      <c r="A1098" t="s">
        <v>579</v>
      </c>
      <c r="B1098" t="s">
        <v>578</v>
      </c>
      <c r="C1098">
        <v>10.416666666666666</v>
      </c>
      <c r="D1098">
        <v>208.33333333333331</v>
      </c>
      <c r="F1098">
        <v>0</v>
      </c>
      <c r="H1098">
        <v>0</v>
      </c>
      <c r="I1098" t="s">
        <v>664</v>
      </c>
      <c r="J1098">
        <v>2025</v>
      </c>
      <c r="K1098">
        <v>28</v>
      </c>
      <c r="L1098">
        <v>7</v>
      </c>
      <c r="M1098">
        <v>20</v>
      </c>
      <c r="N1098">
        <v>0</v>
      </c>
      <c r="O1098">
        <v>0</v>
      </c>
      <c r="Q1098">
        <v>0</v>
      </c>
      <c r="S1098">
        <v>208.33333333333331</v>
      </c>
      <c r="U1098">
        <v>0</v>
      </c>
      <c r="V1098">
        <v>0</v>
      </c>
      <c r="W1098" t="s">
        <v>667</v>
      </c>
    </row>
    <row r="1099" spans="1:23">
      <c r="A1099" t="s">
        <v>443</v>
      </c>
      <c r="B1099" t="s">
        <v>387</v>
      </c>
      <c r="C1099">
        <v>46.229166666666664</v>
      </c>
      <c r="D1099">
        <v>2219</v>
      </c>
      <c r="E1099">
        <v>2999</v>
      </c>
      <c r="F1099">
        <v>0</v>
      </c>
      <c r="G1099">
        <v>150</v>
      </c>
      <c r="H1099">
        <v>200</v>
      </c>
      <c r="I1099" t="s">
        <v>664</v>
      </c>
      <c r="J1099">
        <v>2025</v>
      </c>
      <c r="K1099">
        <v>28</v>
      </c>
      <c r="L1099">
        <v>7</v>
      </c>
      <c r="M1099">
        <v>48</v>
      </c>
      <c r="N1099">
        <v>0</v>
      </c>
      <c r="O1099">
        <v>0</v>
      </c>
      <c r="P1099">
        <v>300</v>
      </c>
      <c r="Q1099">
        <v>0</v>
      </c>
      <c r="R1099">
        <v>280</v>
      </c>
      <c r="S1099">
        <v>3149</v>
      </c>
      <c r="U1099">
        <v>0</v>
      </c>
      <c r="V1099">
        <v>0</v>
      </c>
      <c r="W1099" t="s">
        <v>999</v>
      </c>
    </row>
    <row r="1100" spans="1:23">
      <c r="A1100" t="s">
        <v>443</v>
      </c>
      <c r="B1100" t="s">
        <v>390</v>
      </c>
      <c r="C1100">
        <v>65</v>
      </c>
      <c r="D1100">
        <v>3120</v>
      </c>
      <c r="F1100">
        <v>130</v>
      </c>
      <c r="H1100">
        <v>0</v>
      </c>
      <c r="I1100" t="s">
        <v>664</v>
      </c>
      <c r="J1100">
        <v>2025</v>
      </c>
      <c r="K1100">
        <v>29</v>
      </c>
      <c r="L1100">
        <v>7</v>
      </c>
      <c r="M1100">
        <v>48</v>
      </c>
      <c r="N1100">
        <v>2</v>
      </c>
      <c r="O1100">
        <v>0</v>
      </c>
      <c r="Q1100">
        <v>0</v>
      </c>
      <c r="R1100">
        <v>390</v>
      </c>
      <c r="S1100">
        <v>3640</v>
      </c>
      <c r="T1100">
        <v>500</v>
      </c>
      <c r="U1100">
        <v>0</v>
      </c>
      <c r="V1100">
        <v>0</v>
      </c>
      <c r="W1100" t="s">
        <v>997</v>
      </c>
    </row>
    <row r="1101" spans="1:23">
      <c r="A1101" t="s">
        <v>488</v>
      </c>
      <c r="B1101" t="s">
        <v>486</v>
      </c>
      <c r="C1101">
        <v>46.229166666666664</v>
      </c>
      <c r="D1101">
        <v>0</v>
      </c>
      <c r="F1101">
        <v>0</v>
      </c>
      <c r="H1101">
        <v>0</v>
      </c>
      <c r="I1101" t="s">
        <v>664</v>
      </c>
      <c r="J1101">
        <v>2025</v>
      </c>
      <c r="K1101">
        <v>29</v>
      </c>
      <c r="L1101">
        <v>7</v>
      </c>
      <c r="M1101">
        <v>0</v>
      </c>
      <c r="N1101">
        <v>0</v>
      </c>
      <c r="O1101">
        <v>0</v>
      </c>
      <c r="Q1101">
        <v>0</v>
      </c>
      <c r="S1101">
        <v>0</v>
      </c>
      <c r="U1101">
        <v>0</v>
      </c>
      <c r="V1101">
        <v>0</v>
      </c>
      <c r="W1101" t="s">
        <v>975</v>
      </c>
    </row>
    <row r="1102" spans="1:23">
      <c r="A1102" t="s">
        <v>488</v>
      </c>
      <c r="B1102" t="s">
        <v>389</v>
      </c>
      <c r="C1102">
        <v>46.229166666666664</v>
      </c>
      <c r="D1102">
        <v>2219</v>
      </c>
      <c r="E1102">
        <v>2639</v>
      </c>
      <c r="F1102">
        <v>0</v>
      </c>
      <c r="H1102">
        <v>200</v>
      </c>
      <c r="I1102" t="s">
        <v>664</v>
      </c>
      <c r="J1102">
        <v>2025</v>
      </c>
      <c r="K1102">
        <v>29</v>
      </c>
      <c r="L1102">
        <v>7</v>
      </c>
      <c r="M1102">
        <v>48</v>
      </c>
      <c r="N1102">
        <v>0</v>
      </c>
      <c r="O1102">
        <v>0</v>
      </c>
      <c r="Q1102">
        <v>0</v>
      </c>
      <c r="R1102">
        <v>220</v>
      </c>
      <c r="S1102">
        <v>2639</v>
      </c>
      <c r="U1102">
        <v>0</v>
      </c>
      <c r="W1102" t="s">
        <v>998</v>
      </c>
    </row>
    <row r="1103" spans="1:23">
      <c r="A1103" t="s">
        <v>449</v>
      </c>
      <c r="B1103" t="s">
        <v>448</v>
      </c>
      <c r="C1103">
        <v>22.291666666666668</v>
      </c>
      <c r="D1103">
        <v>1070</v>
      </c>
      <c r="F1103">
        <v>0</v>
      </c>
      <c r="H1103">
        <v>0</v>
      </c>
      <c r="I1103" t="s">
        <v>664</v>
      </c>
      <c r="J1103">
        <v>2025</v>
      </c>
      <c r="K1103">
        <v>29</v>
      </c>
      <c r="L1103">
        <v>7</v>
      </c>
      <c r="M1103">
        <v>48</v>
      </c>
      <c r="N1103">
        <v>0</v>
      </c>
      <c r="O1103">
        <v>0</v>
      </c>
      <c r="Q1103">
        <v>0</v>
      </c>
      <c r="S1103">
        <v>1070</v>
      </c>
      <c r="U1103">
        <v>0</v>
      </c>
      <c r="V1103">
        <v>0</v>
      </c>
      <c r="W1103" t="s">
        <v>955</v>
      </c>
    </row>
    <row r="1104" spans="1:23">
      <c r="A1104" t="s">
        <v>435</v>
      </c>
      <c r="B1104" t="s">
        <v>388</v>
      </c>
      <c r="C1104">
        <v>104.16666666666667</v>
      </c>
      <c r="D1104">
        <v>5000</v>
      </c>
      <c r="F1104">
        <v>0</v>
      </c>
      <c r="H1104">
        <v>0</v>
      </c>
      <c r="I1104" t="s">
        <v>664</v>
      </c>
      <c r="J1104">
        <v>2025</v>
      </c>
      <c r="K1104">
        <v>29</v>
      </c>
      <c r="L1104">
        <v>7</v>
      </c>
      <c r="M1104">
        <v>48</v>
      </c>
      <c r="N1104">
        <v>0</v>
      </c>
      <c r="O1104">
        <v>0</v>
      </c>
      <c r="Q1104">
        <v>0</v>
      </c>
      <c r="S1104">
        <v>5000</v>
      </c>
      <c r="U1104">
        <v>0</v>
      </c>
      <c r="V1104">
        <v>0</v>
      </c>
      <c r="W1104" t="s">
        <v>667</v>
      </c>
    </row>
    <row r="1105" spans="1:23">
      <c r="A1105" t="s">
        <v>579</v>
      </c>
      <c r="B1105" t="s">
        <v>578</v>
      </c>
      <c r="C1105">
        <v>10.416666666666666</v>
      </c>
      <c r="D1105">
        <v>208.33333333333331</v>
      </c>
      <c r="F1105">
        <v>0</v>
      </c>
      <c r="H1105">
        <v>0</v>
      </c>
      <c r="I1105" t="s">
        <v>664</v>
      </c>
      <c r="J1105">
        <v>2025</v>
      </c>
      <c r="K1105">
        <v>29</v>
      </c>
      <c r="L1105">
        <v>7</v>
      </c>
      <c r="M1105">
        <v>20</v>
      </c>
      <c r="N1105">
        <v>0</v>
      </c>
      <c r="O1105">
        <v>0</v>
      </c>
      <c r="Q1105">
        <v>0</v>
      </c>
      <c r="S1105">
        <v>208.33333333333331</v>
      </c>
      <c r="U1105">
        <v>0</v>
      </c>
      <c r="V1105">
        <v>0</v>
      </c>
      <c r="W1105" t="s">
        <v>667</v>
      </c>
    </row>
    <row r="1106" spans="1:23">
      <c r="A1106" t="s">
        <v>443</v>
      </c>
      <c r="B1106" t="s">
        <v>387</v>
      </c>
      <c r="C1106">
        <v>46.229166666666664</v>
      </c>
      <c r="D1106">
        <v>2219</v>
      </c>
      <c r="E1106">
        <v>2619</v>
      </c>
      <c r="F1106">
        <v>0</v>
      </c>
      <c r="H1106">
        <v>200</v>
      </c>
      <c r="I1106" t="s">
        <v>664</v>
      </c>
      <c r="J1106">
        <v>2025</v>
      </c>
      <c r="K1106">
        <v>29</v>
      </c>
      <c r="L1106">
        <v>7</v>
      </c>
      <c r="M1106">
        <v>48</v>
      </c>
      <c r="N1106">
        <v>0</v>
      </c>
      <c r="O1106">
        <v>0</v>
      </c>
      <c r="Q1106">
        <v>0</v>
      </c>
      <c r="R1106">
        <v>200</v>
      </c>
      <c r="S1106">
        <v>2619</v>
      </c>
      <c r="U1106">
        <v>0</v>
      </c>
      <c r="V1106">
        <v>0</v>
      </c>
      <c r="W1106" t="s">
        <v>999</v>
      </c>
    </row>
    <row r="1107" spans="1:23">
      <c r="A1107" t="s">
        <v>443</v>
      </c>
      <c r="B1107" t="s">
        <v>390</v>
      </c>
      <c r="C1107">
        <v>65</v>
      </c>
      <c r="D1107">
        <v>3120</v>
      </c>
      <c r="F1107">
        <v>195</v>
      </c>
      <c r="H1107">
        <v>0</v>
      </c>
      <c r="I1107" t="s">
        <v>664</v>
      </c>
      <c r="J1107">
        <v>2025</v>
      </c>
      <c r="K1107">
        <v>30</v>
      </c>
      <c r="L1107">
        <v>7</v>
      </c>
      <c r="M1107">
        <v>48</v>
      </c>
      <c r="N1107">
        <v>3</v>
      </c>
      <c r="O1107">
        <v>0</v>
      </c>
      <c r="Q1107">
        <v>0</v>
      </c>
      <c r="R1107">
        <v>370</v>
      </c>
      <c r="S1107">
        <v>3685</v>
      </c>
      <c r="T1107">
        <v>500</v>
      </c>
      <c r="U1107">
        <v>0</v>
      </c>
      <c r="V1107">
        <v>0</v>
      </c>
      <c r="W1107" t="s">
        <v>1000</v>
      </c>
    </row>
    <row r="1108" spans="1:23">
      <c r="A1108" t="s">
        <v>488</v>
      </c>
      <c r="B1108" t="s">
        <v>486</v>
      </c>
      <c r="C1108">
        <v>46.229166666666664</v>
      </c>
      <c r="D1108">
        <v>2219</v>
      </c>
      <c r="F1108">
        <v>0</v>
      </c>
      <c r="H1108">
        <v>0</v>
      </c>
      <c r="I1108" t="s">
        <v>664</v>
      </c>
      <c r="J1108">
        <v>2025</v>
      </c>
      <c r="K1108">
        <v>30</v>
      </c>
      <c r="L1108">
        <v>7</v>
      </c>
      <c r="M1108">
        <v>48</v>
      </c>
      <c r="N1108">
        <v>0</v>
      </c>
      <c r="O1108">
        <v>0</v>
      </c>
      <c r="Q1108">
        <v>0</v>
      </c>
      <c r="S1108">
        <v>2219</v>
      </c>
      <c r="T1108">
        <v>300</v>
      </c>
      <c r="U1108">
        <v>0</v>
      </c>
      <c r="V1108">
        <v>0</v>
      </c>
      <c r="W1108" t="s">
        <v>667</v>
      </c>
    </row>
    <row r="1109" spans="1:23">
      <c r="A1109" t="s">
        <v>488</v>
      </c>
      <c r="B1109" t="s">
        <v>389</v>
      </c>
      <c r="C1109">
        <v>46.229166666666664</v>
      </c>
      <c r="D1109">
        <v>2219</v>
      </c>
      <c r="F1109">
        <v>0</v>
      </c>
      <c r="H1109">
        <v>200</v>
      </c>
      <c r="I1109" t="s">
        <v>664</v>
      </c>
      <c r="J1109">
        <v>2025</v>
      </c>
      <c r="K1109">
        <v>30</v>
      </c>
      <c r="L1109">
        <v>7</v>
      </c>
      <c r="M1109">
        <v>48</v>
      </c>
      <c r="N1109">
        <v>0</v>
      </c>
      <c r="O1109">
        <v>0</v>
      </c>
      <c r="Q1109">
        <v>0</v>
      </c>
      <c r="R1109">
        <v>270</v>
      </c>
      <c r="S1109">
        <v>2689</v>
      </c>
      <c r="U1109">
        <v>0</v>
      </c>
      <c r="W1109" t="s">
        <v>1001</v>
      </c>
    </row>
    <row r="1110" spans="1:23">
      <c r="A1110" t="s">
        <v>449</v>
      </c>
      <c r="B1110" t="s">
        <v>448</v>
      </c>
      <c r="C1110">
        <v>22.291666666666668</v>
      </c>
      <c r="D1110">
        <v>1070</v>
      </c>
      <c r="F1110">
        <v>0</v>
      </c>
      <c r="H1110">
        <v>0</v>
      </c>
      <c r="I1110" t="s">
        <v>664</v>
      </c>
      <c r="J1110">
        <v>2025</v>
      </c>
      <c r="K1110">
        <v>30</v>
      </c>
      <c r="L1110">
        <v>7</v>
      </c>
      <c r="M1110">
        <v>48</v>
      </c>
      <c r="N1110">
        <v>0</v>
      </c>
      <c r="O1110">
        <v>0</v>
      </c>
      <c r="Q1110">
        <v>0</v>
      </c>
      <c r="S1110">
        <v>1070</v>
      </c>
      <c r="U1110">
        <v>0</v>
      </c>
      <c r="V1110">
        <v>0</v>
      </c>
      <c r="W1110" t="s">
        <v>955</v>
      </c>
    </row>
    <row r="1111" spans="1:23">
      <c r="A1111" t="s">
        <v>435</v>
      </c>
      <c r="B1111" t="s">
        <v>388</v>
      </c>
      <c r="C1111">
        <v>104.16666666666667</v>
      </c>
      <c r="D1111">
        <v>5000</v>
      </c>
      <c r="F1111">
        <v>0</v>
      </c>
      <c r="H1111">
        <v>0</v>
      </c>
      <c r="I1111" t="s">
        <v>664</v>
      </c>
      <c r="J1111">
        <v>2025</v>
      </c>
      <c r="K1111">
        <v>30</v>
      </c>
      <c r="L1111">
        <v>7</v>
      </c>
      <c r="M1111">
        <v>48</v>
      </c>
      <c r="N1111">
        <v>0</v>
      </c>
      <c r="O1111">
        <v>0</v>
      </c>
      <c r="Q1111">
        <v>0</v>
      </c>
      <c r="S1111">
        <v>5000</v>
      </c>
      <c r="U1111">
        <v>0</v>
      </c>
      <c r="V1111">
        <v>0</v>
      </c>
      <c r="W1111" t="s">
        <v>667</v>
      </c>
    </row>
    <row r="1112" spans="1:23">
      <c r="A1112" t="s">
        <v>579</v>
      </c>
      <c r="B1112" t="s">
        <v>578</v>
      </c>
      <c r="C1112">
        <v>10.416666666666666</v>
      </c>
      <c r="D1112">
        <v>166.66666666666666</v>
      </c>
      <c r="F1112">
        <v>0</v>
      </c>
      <c r="H1112">
        <v>0</v>
      </c>
      <c r="I1112" t="s">
        <v>664</v>
      </c>
      <c r="J1112">
        <v>2025</v>
      </c>
      <c r="K1112">
        <v>30</v>
      </c>
      <c r="L1112">
        <v>7</v>
      </c>
      <c r="M1112">
        <v>16</v>
      </c>
      <c r="N1112">
        <v>0</v>
      </c>
      <c r="O1112">
        <v>0</v>
      </c>
      <c r="Q1112">
        <v>0</v>
      </c>
      <c r="S1112">
        <v>166.66666666666666</v>
      </c>
      <c r="U1112">
        <v>0</v>
      </c>
      <c r="V1112">
        <v>0</v>
      </c>
      <c r="W1112" t="s">
        <v>1002</v>
      </c>
    </row>
    <row r="1113" spans="1:23">
      <c r="A1113" t="s">
        <v>443</v>
      </c>
      <c r="B1113" t="s">
        <v>387</v>
      </c>
      <c r="C1113">
        <v>46.229166666666664</v>
      </c>
      <c r="D1113">
        <v>2172.770833333333</v>
      </c>
      <c r="F1113">
        <v>0</v>
      </c>
      <c r="H1113">
        <v>195.83333333333331</v>
      </c>
      <c r="I1113" t="s">
        <v>664</v>
      </c>
      <c r="J1113">
        <v>2025</v>
      </c>
      <c r="K1113">
        <v>30</v>
      </c>
      <c r="L1113">
        <v>7</v>
      </c>
      <c r="M1113">
        <v>47</v>
      </c>
      <c r="N1113">
        <v>0</v>
      </c>
      <c r="O1113">
        <v>0</v>
      </c>
      <c r="Q1113">
        <v>0</v>
      </c>
      <c r="R1113">
        <v>404</v>
      </c>
      <c r="S1113">
        <v>2772.6041666666665</v>
      </c>
      <c r="U1113">
        <v>0</v>
      </c>
      <c r="V1113">
        <v>0</v>
      </c>
      <c r="W1113" t="s">
        <v>1003</v>
      </c>
    </row>
    <row r="1114" spans="1:23">
      <c r="A1114" t="s">
        <v>443</v>
      </c>
      <c r="B1114" t="s">
        <v>390</v>
      </c>
      <c r="C1114">
        <v>65</v>
      </c>
      <c r="D1114">
        <v>3120</v>
      </c>
      <c r="E1114">
        <v>3397</v>
      </c>
      <c r="F1114">
        <v>260</v>
      </c>
      <c r="H1114">
        <v>0</v>
      </c>
      <c r="I1114" t="s">
        <v>664</v>
      </c>
      <c r="J1114">
        <v>2025</v>
      </c>
      <c r="K1114">
        <v>31</v>
      </c>
      <c r="L1114">
        <v>7</v>
      </c>
      <c r="M1114">
        <v>48</v>
      </c>
      <c r="N1114">
        <v>4</v>
      </c>
      <c r="O1114">
        <v>0</v>
      </c>
      <c r="Q1114">
        <v>0</v>
      </c>
      <c r="R1114">
        <v>517</v>
      </c>
      <c r="S1114">
        <v>3897</v>
      </c>
      <c r="T1114">
        <v>500</v>
      </c>
      <c r="U1114">
        <v>0</v>
      </c>
      <c r="V1114">
        <v>0</v>
      </c>
      <c r="W1114" t="s">
        <v>1004</v>
      </c>
    </row>
    <row r="1115" spans="1:23">
      <c r="A1115" t="s">
        <v>488</v>
      </c>
      <c r="B1115" t="s">
        <v>486</v>
      </c>
      <c r="C1115">
        <v>46.229166666666664</v>
      </c>
      <c r="D1115">
        <v>2219</v>
      </c>
      <c r="F1115">
        <v>0</v>
      </c>
      <c r="H1115">
        <v>0</v>
      </c>
      <c r="I1115" t="s">
        <v>664</v>
      </c>
      <c r="J1115">
        <v>2025</v>
      </c>
      <c r="K1115">
        <v>31</v>
      </c>
      <c r="L1115">
        <v>7</v>
      </c>
      <c r="M1115">
        <v>48</v>
      </c>
      <c r="N1115">
        <v>0</v>
      </c>
      <c r="O1115">
        <v>0</v>
      </c>
      <c r="P1115">
        <v>100</v>
      </c>
      <c r="Q1115">
        <v>0</v>
      </c>
      <c r="R1115">
        <v>100</v>
      </c>
      <c r="S1115">
        <v>2419</v>
      </c>
      <c r="T1115">
        <v>300</v>
      </c>
      <c r="U1115">
        <v>0</v>
      </c>
      <c r="V1115">
        <v>0</v>
      </c>
      <c r="W1115" t="s">
        <v>1005</v>
      </c>
    </row>
    <row r="1116" spans="1:23">
      <c r="A1116" t="s">
        <v>488</v>
      </c>
      <c r="B1116" t="s">
        <v>389</v>
      </c>
      <c r="C1116">
        <v>46.229166666666664</v>
      </c>
      <c r="D1116">
        <v>2219</v>
      </c>
      <c r="F1116">
        <v>0</v>
      </c>
      <c r="H1116">
        <v>200</v>
      </c>
      <c r="I1116" t="s">
        <v>664</v>
      </c>
      <c r="J1116">
        <v>2025</v>
      </c>
      <c r="K1116">
        <v>31</v>
      </c>
      <c r="L1116">
        <v>7</v>
      </c>
      <c r="M1116">
        <v>48</v>
      </c>
      <c r="N1116">
        <v>0</v>
      </c>
      <c r="O1116">
        <v>0</v>
      </c>
      <c r="Q1116">
        <v>0</v>
      </c>
      <c r="R1116">
        <v>830</v>
      </c>
      <c r="S1116">
        <v>3249</v>
      </c>
      <c r="U1116">
        <v>0</v>
      </c>
      <c r="W1116" t="s">
        <v>1006</v>
      </c>
    </row>
    <row r="1117" spans="1:23">
      <c r="A1117" t="s">
        <v>449</v>
      </c>
      <c r="B1117" t="s">
        <v>448</v>
      </c>
      <c r="C1117">
        <v>22.291666666666668</v>
      </c>
      <c r="D1117">
        <v>1070</v>
      </c>
      <c r="F1117">
        <v>0</v>
      </c>
      <c r="H1117">
        <v>0</v>
      </c>
      <c r="I1117" t="s">
        <v>664</v>
      </c>
      <c r="J1117">
        <v>2025</v>
      </c>
      <c r="K1117">
        <v>31</v>
      </c>
      <c r="L1117">
        <v>7</v>
      </c>
      <c r="M1117">
        <v>48</v>
      </c>
      <c r="N1117">
        <v>0</v>
      </c>
      <c r="O1117">
        <v>0</v>
      </c>
      <c r="Q1117">
        <v>0</v>
      </c>
      <c r="S1117">
        <v>1070</v>
      </c>
      <c r="U1117">
        <v>0</v>
      </c>
      <c r="V1117">
        <v>0</v>
      </c>
      <c r="W1117" t="s">
        <v>955</v>
      </c>
    </row>
    <row r="1118" spans="1:23">
      <c r="A1118" t="s">
        <v>435</v>
      </c>
      <c r="B1118" t="s">
        <v>388</v>
      </c>
      <c r="C1118">
        <v>104.16666666666667</v>
      </c>
      <c r="D1118">
        <v>5000</v>
      </c>
      <c r="F1118">
        <v>0</v>
      </c>
      <c r="H1118">
        <v>0</v>
      </c>
      <c r="I1118" t="s">
        <v>664</v>
      </c>
      <c r="J1118">
        <v>2025</v>
      </c>
      <c r="K1118">
        <v>31</v>
      </c>
      <c r="L1118">
        <v>7</v>
      </c>
      <c r="M1118">
        <v>48</v>
      </c>
      <c r="N1118">
        <v>0</v>
      </c>
      <c r="O1118">
        <v>0</v>
      </c>
      <c r="Q1118">
        <v>0</v>
      </c>
      <c r="S1118">
        <v>5000</v>
      </c>
      <c r="U1118">
        <v>0</v>
      </c>
      <c r="V1118">
        <v>0</v>
      </c>
      <c r="W1118" t="s">
        <v>667</v>
      </c>
    </row>
    <row r="1119" spans="1:23">
      <c r="A1119" t="s">
        <v>579</v>
      </c>
      <c r="B1119" t="s">
        <v>578</v>
      </c>
      <c r="C1119">
        <v>10.416666666666666</v>
      </c>
      <c r="D1119">
        <v>166.66666666666666</v>
      </c>
      <c r="F1119">
        <v>0</v>
      </c>
      <c r="H1119">
        <v>0</v>
      </c>
      <c r="I1119" t="s">
        <v>664</v>
      </c>
      <c r="J1119">
        <v>2025</v>
      </c>
      <c r="K1119">
        <v>31</v>
      </c>
      <c r="L1119">
        <v>7</v>
      </c>
      <c r="M1119">
        <v>16</v>
      </c>
      <c r="N1119">
        <v>0</v>
      </c>
      <c r="O1119">
        <v>0</v>
      </c>
      <c r="Q1119">
        <v>0</v>
      </c>
      <c r="S1119">
        <v>166.66666666666666</v>
      </c>
      <c r="U1119">
        <v>0</v>
      </c>
      <c r="V1119">
        <v>0</v>
      </c>
      <c r="W1119" t="s">
        <v>667</v>
      </c>
    </row>
    <row r="1120" spans="1:23">
      <c r="A1120" t="s">
        <v>443</v>
      </c>
      <c r="B1120" t="s">
        <v>390</v>
      </c>
      <c r="C1120">
        <v>65</v>
      </c>
      <c r="D1120">
        <v>3120</v>
      </c>
      <c r="F1120">
        <v>130</v>
      </c>
      <c r="H1120">
        <v>0</v>
      </c>
      <c r="I1120" t="s">
        <v>664</v>
      </c>
      <c r="J1120">
        <v>2025</v>
      </c>
      <c r="K1120">
        <v>32</v>
      </c>
      <c r="L1120">
        <v>8</v>
      </c>
      <c r="M1120">
        <v>48</v>
      </c>
      <c r="N1120">
        <v>2</v>
      </c>
      <c r="O1120">
        <v>0</v>
      </c>
      <c r="Q1120">
        <v>0</v>
      </c>
      <c r="R1120">
        <v>480</v>
      </c>
      <c r="S1120">
        <v>3730</v>
      </c>
      <c r="T1120">
        <v>500</v>
      </c>
      <c r="U1120">
        <v>0</v>
      </c>
      <c r="V1120">
        <v>0</v>
      </c>
      <c r="W1120" t="s">
        <v>1007</v>
      </c>
    </row>
    <row r="1121" spans="1:23">
      <c r="A1121" t="s">
        <v>488</v>
      </c>
      <c r="B1121" t="s">
        <v>486</v>
      </c>
      <c r="C1121">
        <v>46.229166666666664</v>
      </c>
      <c r="D1121">
        <v>2219</v>
      </c>
      <c r="F1121">
        <v>0</v>
      </c>
      <c r="H1121">
        <v>0</v>
      </c>
      <c r="I1121" t="s">
        <v>664</v>
      </c>
      <c r="J1121">
        <v>2025</v>
      </c>
      <c r="K1121">
        <v>32</v>
      </c>
      <c r="L1121">
        <v>8</v>
      </c>
      <c r="M1121">
        <v>48</v>
      </c>
      <c r="N1121">
        <v>0</v>
      </c>
      <c r="O1121">
        <v>0</v>
      </c>
      <c r="Q1121">
        <v>0</v>
      </c>
      <c r="R1121">
        <v>720</v>
      </c>
      <c r="S1121">
        <v>2939</v>
      </c>
      <c r="U1121">
        <v>0</v>
      </c>
      <c r="V1121">
        <v>0</v>
      </c>
      <c r="W1121" t="s">
        <v>1008</v>
      </c>
    </row>
    <row r="1122" spans="1:23">
      <c r="A1122" t="s">
        <v>488</v>
      </c>
      <c r="B1122" t="s">
        <v>389</v>
      </c>
      <c r="C1122">
        <v>46.229166666666664</v>
      </c>
      <c r="D1122">
        <v>2219</v>
      </c>
      <c r="F1122">
        <v>0</v>
      </c>
      <c r="H1122">
        <v>200</v>
      </c>
      <c r="I1122" t="s">
        <v>664</v>
      </c>
      <c r="J1122">
        <v>2025</v>
      </c>
      <c r="K1122">
        <v>32</v>
      </c>
      <c r="L1122">
        <v>8</v>
      </c>
      <c r="M1122">
        <v>48</v>
      </c>
      <c r="N1122">
        <v>0</v>
      </c>
      <c r="O1122">
        <v>0</v>
      </c>
      <c r="Q1122">
        <v>0</v>
      </c>
      <c r="R1122">
        <v>490</v>
      </c>
      <c r="S1122">
        <v>2909</v>
      </c>
      <c r="U1122">
        <v>0</v>
      </c>
      <c r="W1122" t="s">
        <v>1009</v>
      </c>
    </row>
    <row r="1123" spans="1:23">
      <c r="A1123" t="s">
        <v>449</v>
      </c>
      <c r="B1123" t="s">
        <v>448</v>
      </c>
      <c r="C1123">
        <v>22.291666666666668</v>
      </c>
      <c r="D1123">
        <v>1070</v>
      </c>
      <c r="F1123">
        <v>0</v>
      </c>
      <c r="H1123">
        <v>0</v>
      </c>
      <c r="I1123" t="s">
        <v>664</v>
      </c>
      <c r="J1123">
        <v>2025</v>
      </c>
      <c r="K1123">
        <v>32</v>
      </c>
      <c r="L1123">
        <v>8</v>
      </c>
      <c r="M1123">
        <v>48</v>
      </c>
      <c r="N1123">
        <v>0</v>
      </c>
      <c r="O1123">
        <v>0</v>
      </c>
      <c r="Q1123">
        <v>0</v>
      </c>
      <c r="S1123">
        <v>1070</v>
      </c>
      <c r="U1123">
        <v>0</v>
      </c>
      <c r="V1123">
        <v>0</v>
      </c>
      <c r="W1123" t="s">
        <v>955</v>
      </c>
    </row>
    <row r="1124" spans="1:23">
      <c r="A1124" t="s">
        <v>435</v>
      </c>
      <c r="B1124" t="s">
        <v>388</v>
      </c>
      <c r="C1124">
        <v>104.16666666666667</v>
      </c>
      <c r="D1124">
        <v>5000</v>
      </c>
      <c r="F1124">
        <v>0</v>
      </c>
      <c r="H1124">
        <v>0</v>
      </c>
      <c r="I1124" t="s">
        <v>664</v>
      </c>
      <c r="J1124">
        <v>2025</v>
      </c>
      <c r="K1124">
        <v>32</v>
      </c>
      <c r="L1124">
        <v>8</v>
      </c>
      <c r="M1124">
        <v>48</v>
      </c>
      <c r="N1124">
        <v>0</v>
      </c>
      <c r="O1124">
        <v>0</v>
      </c>
      <c r="Q1124">
        <v>0</v>
      </c>
      <c r="S1124">
        <v>5000</v>
      </c>
      <c r="U1124">
        <v>0</v>
      </c>
      <c r="V1124">
        <v>0</v>
      </c>
      <c r="W1124" t="s">
        <v>667</v>
      </c>
    </row>
    <row r="1125" spans="1:23">
      <c r="A1125" t="s">
        <v>579</v>
      </c>
      <c r="B1125" t="s">
        <v>578</v>
      </c>
      <c r="C1125">
        <v>10.416666666666666</v>
      </c>
      <c r="D1125">
        <v>166.66666666666666</v>
      </c>
      <c r="F1125">
        <v>0</v>
      </c>
      <c r="H1125">
        <v>0</v>
      </c>
      <c r="I1125" t="s">
        <v>664</v>
      </c>
      <c r="J1125">
        <v>2025</v>
      </c>
      <c r="K1125">
        <v>32</v>
      </c>
      <c r="L1125">
        <v>8</v>
      </c>
      <c r="M1125">
        <v>16</v>
      </c>
      <c r="N1125">
        <v>0</v>
      </c>
      <c r="O1125">
        <v>0</v>
      </c>
      <c r="Q1125">
        <v>0</v>
      </c>
      <c r="S1125">
        <v>166.66666666666666</v>
      </c>
      <c r="U1125">
        <v>0</v>
      </c>
      <c r="V1125">
        <v>0</v>
      </c>
      <c r="W1125" t="s">
        <v>1010</v>
      </c>
    </row>
    <row r="1126" spans="1:23">
      <c r="A1126" t="s">
        <v>443</v>
      </c>
      <c r="B1126" t="s">
        <v>390</v>
      </c>
      <c r="C1126">
        <v>65</v>
      </c>
      <c r="D1126">
        <v>3120</v>
      </c>
      <c r="F1126">
        <v>130</v>
      </c>
      <c r="H1126">
        <v>0</v>
      </c>
      <c r="I1126" t="s">
        <v>664</v>
      </c>
      <c r="J1126">
        <v>2025</v>
      </c>
      <c r="K1126">
        <v>33</v>
      </c>
      <c r="L1126">
        <v>8</v>
      </c>
      <c r="M1126">
        <v>48</v>
      </c>
      <c r="N1126">
        <v>2</v>
      </c>
      <c r="O1126">
        <v>0</v>
      </c>
      <c r="Q1126">
        <v>0</v>
      </c>
      <c r="R1126">
        <v>570</v>
      </c>
      <c r="S1126">
        <v>3820</v>
      </c>
      <c r="T1126">
        <v>500</v>
      </c>
      <c r="U1126">
        <v>0</v>
      </c>
      <c r="V1126">
        <v>0</v>
      </c>
      <c r="W1126" t="s">
        <v>1011</v>
      </c>
    </row>
    <row r="1127" spans="1:23">
      <c r="A1127" t="s">
        <v>488</v>
      </c>
      <c r="B1127" t="s">
        <v>486</v>
      </c>
      <c r="C1127">
        <v>46.229166666666664</v>
      </c>
      <c r="D1127">
        <v>2219</v>
      </c>
      <c r="F1127">
        <v>0</v>
      </c>
      <c r="H1127">
        <v>0</v>
      </c>
      <c r="I1127" t="s">
        <v>664</v>
      </c>
      <c r="J1127">
        <v>2025</v>
      </c>
      <c r="K1127">
        <v>33</v>
      </c>
      <c r="L1127">
        <v>8</v>
      </c>
      <c r="M1127">
        <v>48</v>
      </c>
      <c r="N1127">
        <v>0</v>
      </c>
      <c r="O1127">
        <v>0</v>
      </c>
      <c r="Q1127">
        <v>0</v>
      </c>
      <c r="R1127">
        <v>20</v>
      </c>
      <c r="S1127">
        <v>2239</v>
      </c>
      <c r="T1127">
        <v>300</v>
      </c>
      <c r="U1127">
        <v>0</v>
      </c>
      <c r="V1127">
        <v>0</v>
      </c>
      <c r="W1127" t="s">
        <v>1012</v>
      </c>
    </row>
    <row r="1128" spans="1:23">
      <c r="A1128" t="s">
        <v>488</v>
      </c>
      <c r="B1128" t="s">
        <v>389</v>
      </c>
      <c r="C1128">
        <v>46.229166666666664</v>
      </c>
      <c r="D1128">
        <v>2219</v>
      </c>
      <c r="F1128">
        <v>0</v>
      </c>
      <c r="H1128">
        <v>200</v>
      </c>
      <c r="I1128" t="s">
        <v>664</v>
      </c>
      <c r="J1128">
        <v>2025</v>
      </c>
      <c r="K1128">
        <v>33</v>
      </c>
      <c r="L1128">
        <v>8</v>
      </c>
      <c r="M1128">
        <v>48</v>
      </c>
      <c r="N1128">
        <v>0</v>
      </c>
      <c r="O1128">
        <v>0</v>
      </c>
      <c r="Q1128">
        <v>0</v>
      </c>
      <c r="R1128">
        <v>370</v>
      </c>
      <c r="S1128">
        <v>2789</v>
      </c>
      <c r="U1128">
        <v>0</v>
      </c>
      <c r="W1128" t="s">
        <v>1013</v>
      </c>
    </row>
    <row r="1129" spans="1:23">
      <c r="A1129" t="s">
        <v>449</v>
      </c>
      <c r="B1129" t="s">
        <v>448</v>
      </c>
      <c r="C1129">
        <v>22.291666666666668</v>
      </c>
      <c r="D1129">
        <v>1070</v>
      </c>
      <c r="F1129">
        <v>0</v>
      </c>
      <c r="H1129">
        <v>0</v>
      </c>
      <c r="I1129" t="s">
        <v>664</v>
      </c>
      <c r="J1129">
        <v>2025</v>
      </c>
      <c r="K1129">
        <v>33</v>
      </c>
      <c r="L1129">
        <v>8</v>
      </c>
      <c r="M1129">
        <v>48</v>
      </c>
      <c r="N1129">
        <v>0</v>
      </c>
      <c r="O1129">
        <v>0</v>
      </c>
      <c r="Q1129">
        <v>0</v>
      </c>
      <c r="S1129">
        <v>1070</v>
      </c>
      <c r="U1129">
        <v>0</v>
      </c>
      <c r="V1129">
        <v>0</v>
      </c>
      <c r="W1129" t="s">
        <v>955</v>
      </c>
    </row>
    <row r="1130" spans="1:23">
      <c r="A1130" t="s">
        <v>435</v>
      </c>
      <c r="B1130" t="s">
        <v>388</v>
      </c>
      <c r="C1130">
        <v>104.16666666666667</v>
      </c>
      <c r="D1130">
        <v>5000</v>
      </c>
      <c r="F1130">
        <v>0</v>
      </c>
      <c r="H1130">
        <v>0</v>
      </c>
      <c r="I1130" t="s">
        <v>664</v>
      </c>
      <c r="J1130">
        <v>2025</v>
      </c>
      <c r="K1130">
        <v>33</v>
      </c>
      <c r="L1130">
        <v>8</v>
      </c>
      <c r="M1130">
        <v>48</v>
      </c>
      <c r="N1130">
        <v>0</v>
      </c>
      <c r="O1130">
        <v>0</v>
      </c>
      <c r="Q1130">
        <v>0</v>
      </c>
      <c r="S1130">
        <v>5000</v>
      </c>
      <c r="U1130">
        <v>0</v>
      </c>
      <c r="V1130">
        <v>0</v>
      </c>
      <c r="W1130" t="s">
        <v>667</v>
      </c>
    </row>
    <row r="1131" spans="1:23">
      <c r="A1131" t="s">
        <v>579</v>
      </c>
      <c r="B1131" t="s">
        <v>578</v>
      </c>
      <c r="C1131">
        <v>10.416666666666666</v>
      </c>
      <c r="D1131">
        <v>208.33333333333331</v>
      </c>
      <c r="F1131">
        <v>0</v>
      </c>
      <c r="H1131">
        <v>0</v>
      </c>
      <c r="I1131" t="s">
        <v>664</v>
      </c>
      <c r="J1131">
        <v>2025</v>
      </c>
      <c r="K1131">
        <v>33</v>
      </c>
      <c r="L1131">
        <v>8</v>
      </c>
      <c r="M1131">
        <v>20</v>
      </c>
      <c r="N1131">
        <v>0</v>
      </c>
      <c r="O1131">
        <v>0</v>
      </c>
      <c r="Q1131">
        <v>0</v>
      </c>
      <c r="S1131">
        <v>208.33333333333331</v>
      </c>
      <c r="U1131">
        <v>0</v>
      </c>
      <c r="V1131">
        <v>0</v>
      </c>
      <c r="W1131" t="s">
        <v>667</v>
      </c>
    </row>
    <row r="1132" spans="1:23">
      <c r="A1132" t="s">
        <v>443</v>
      </c>
      <c r="B1132" t="s">
        <v>390</v>
      </c>
      <c r="C1132">
        <v>65</v>
      </c>
      <c r="D1132">
        <v>3120</v>
      </c>
      <c r="E1132">
        <v>3420</v>
      </c>
      <c r="F1132">
        <v>130</v>
      </c>
      <c r="G1132">
        <v>150</v>
      </c>
      <c r="H1132">
        <v>0</v>
      </c>
      <c r="I1132" t="s">
        <v>664</v>
      </c>
      <c r="J1132">
        <v>2025</v>
      </c>
      <c r="K1132">
        <v>34</v>
      </c>
      <c r="L1132">
        <v>8</v>
      </c>
      <c r="M1132">
        <v>48</v>
      </c>
      <c r="N1132">
        <v>2</v>
      </c>
      <c r="O1132">
        <v>0</v>
      </c>
      <c r="P1132">
        <v>300</v>
      </c>
      <c r="Q1132">
        <v>0</v>
      </c>
      <c r="R1132">
        <v>370</v>
      </c>
      <c r="S1132">
        <v>4070</v>
      </c>
      <c r="T1132">
        <v>500</v>
      </c>
      <c r="U1132">
        <v>0</v>
      </c>
      <c r="V1132">
        <v>0</v>
      </c>
      <c r="W1132" t="s">
        <v>1014</v>
      </c>
    </row>
    <row r="1133" spans="1:23">
      <c r="A1133" t="s">
        <v>488</v>
      </c>
      <c r="B1133" t="s">
        <v>486</v>
      </c>
      <c r="C1133">
        <v>46.229166666666664</v>
      </c>
      <c r="D1133">
        <v>2219</v>
      </c>
      <c r="F1133">
        <v>0</v>
      </c>
      <c r="H1133">
        <v>0</v>
      </c>
      <c r="I1133" t="s">
        <v>664</v>
      </c>
      <c r="J1133">
        <v>2025</v>
      </c>
      <c r="K1133">
        <v>34</v>
      </c>
      <c r="L1133">
        <v>8</v>
      </c>
      <c r="M1133">
        <v>48</v>
      </c>
      <c r="N1133">
        <v>0</v>
      </c>
      <c r="O1133">
        <v>0</v>
      </c>
      <c r="P1133">
        <v>100</v>
      </c>
      <c r="Q1133">
        <v>0</v>
      </c>
      <c r="R1133">
        <v>210</v>
      </c>
      <c r="S1133">
        <v>2529</v>
      </c>
      <c r="T1133">
        <v>300</v>
      </c>
      <c r="U1133">
        <v>0</v>
      </c>
      <c r="V1133">
        <v>0</v>
      </c>
      <c r="W1133" t="s">
        <v>1015</v>
      </c>
    </row>
    <row r="1134" spans="1:23">
      <c r="A1134" t="s">
        <v>488</v>
      </c>
      <c r="B1134" t="s">
        <v>389</v>
      </c>
      <c r="C1134">
        <v>46.229166666666664</v>
      </c>
      <c r="D1134">
        <v>2219</v>
      </c>
      <c r="E1134">
        <v>2929</v>
      </c>
      <c r="F1134">
        <v>0</v>
      </c>
      <c r="G1134">
        <v>150</v>
      </c>
      <c r="H1134">
        <v>200</v>
      </c>
      <c r="I1134" t="s">
        <v>664</v>
      </c>
      <c r="J1134">
        <v>2025</v>
      </c>
      <c r="K1134">
        <v>34</v>
      </c>
      <c r="L1134">
        <v>8</v>
      </c>
      <c r="M1134">
        <v>48</v>
      </c>
      <c r="N1134">
        <v>0</v>
      </c>
      <c r="O1134">
        <v>0</v>
      </c>
      <c r="P1134">
        <v>100</v>
      </c>
      <c r="Q1134">
        <v>0</v>
      </c>
      <c r="R1134">
        <v>410</v>
      </c>
      <c r="S1134">
        <v>3079</v>
      </c>
      <c r="U1134">
        <v>0</v>
      </c>
      <c r="W1134" t="s">
        <v>1016</v>
      </c>
    </row>
    <row r="1135" spans="1:23">
      <c r="A1135" t="s">
        <v>449</v>
      </c>
      <c r="B1135" t="s">
        <v>448</v>
      </c>
      <c r="C1135">
        <v>22.291666666666668</v>
      </c>
      <c r="D1135">
        <v>1070</v>
      </c>
      <c r="F1135">
        <v>0</v>
      </c>
      <c r="H1135">
        <v>0</v>
      </c>
      <c r="I1135" t="s">
        <v>664</v>
      </c>
      <c r="J1135">
        <v>2025</v>
      </c>
      <c r="K1135">
        <v>34</v>
      </c>
      <c r="L1135">
        <v>8</v>
      </c>
      <c r="M1135">
        <v>48</v>
      </c>
      <c r="N1135">
        <v>0</v>
      </c>
      <c r="O1135">
        <v>0</v>
      </c>
      <c r="Q1135">
        <v>0</v>
      </c>
      <c r="S1135">
        <v>1070</v>
      </c>
      <c r="U1135">
        <v>0</v>
      </c>
      <c r="V1135">
        <v>0</v>
      </c>
      <c r="W1135" t="s">
        <v>955</v>
      </c>
    </row>
    <row r="1136" spans="1:23">
      <c r="A1136" t="s">
        <v>435</v>
      </c>
      <c r="B1136" t="s">
        <v>388</v>
      </c>
      <c r="C1136">
        <v>104.16666666666667</v>
      </c>
      <c r="D1136">
        <v>5000</v>
      </c>
      <c r="F1136">
        <v>0</v>
      </c>
      <c r="H1136">
        <v>0</v>
      </c>
      <c r="I1136" t="s">
        <v>664</v>
      </c>
      <c r="J1136">
        <v>2025</v>
      </c>
      <c r="K1136">
        <v>34</v>
      </c>
      <c r="L1136">
        <v>8</v>
      </c>
      <c r="M1136">
        <v>48</v>
      </c>
      <c r="N1136">
        <v>0</v>
      </c>
      <c r="O1136">
        <v>0</v>
      </c>
      <c r="Q1136">
        <v>0</v>
      </c>
      <c r="S1136">
        <v>5000</v>
      </c>
      <c r="U1136">
        <v>0</v>
      </c>
      <c r="V1136">
        <v>0</v>
      </c>
      <c r="W1136" t="s">
        <v>667</v>
      </c>
    </row>
    <row r="1137" spans="1:23">
      <c r="A1137" t="s">
        <v>579</v>
      </c>
      <c r="B1137" t="s">
        <v>578</v>
      </c>
      <c r="C1137">
        <v>10.416666666666666</v>
      </c>
      <c r="D1137">
        <v>208.33333333333331</v>
      </c>
      <c r="F1137">
        <v>0</v>
      </c>
      <c r="H1137">
        <v>0</v>
      </c>
      <c r="I1137" t="s">
        <v>664</v>
      </c>
      <c r="J1137">
        <v>2025</v>
      </c>
      <c r="K1137">
        <v>34</v>
      </c>
      <c r="L1137">
        <v>8</v>
      </c>
      <c r="M1137">
        <v>20</v>
      </c>
      <c r="N1137">
        <v>0</v>
      </c>
      <c r="O1137">
        <v>0</v>
      </c>
      <c r="Q1137">
        <v>0</v>
      </c>
      <c r="S1137">
        <v>208.33333333333331</v>
      </c>
      <c r="U1137">
        <v>0</v>
      </c>
      <c r="V1137">
        <v>0</v>
      </c>
      <c r="W1137" t="s">
        <v>667</v>
      </c>
    </row>
    <row r="1138" spans="1:23">
      <c r="A1138" t="s">
        <v>443</v>
      </c>
      <c r="B1138" t="s">
        <v>390</v>
      </c>
      <c r="C1138">
        <v>65</v>
      </c>
      <c r="D1138">
        <v>3120</v>
      </c>
      <c r="E1138">
        <v>3280</v>
      </c>
      <c r="F1138">
        <v>260</v>
      </c>
      <c r="H1138">
        <v>0</v>
      </c>
      <c r="I1138" t="s">
        <v>664</v>
      </c>
      <c r="J1138">
        <v>2025</v>
      </c>
      <c r="K1138">
        <v>35</v>
      </c>
      <c r="L1138">
        <v>8</v>
      </c>
      <c r="M1138">
        <v>48</v>
      </c>
      <c r="N1138">
        <v>4</v>
      </c>
      <c r="O1138">
        <v>0</v>
      </c>
      <c r="Q1138">
        <v>0</v>
      </c>
      <c r="R1138">
        <v>400</v>
      </c>
      <c r="S1138">
        <v>3780</v>
      </c>
      <c r="T1138">
        <v>500</v>
      </c>
      <c r="U1138">
        <v>0</v>
      </c>
      <c r="V1138">
        <v>0</v>
      </c>
      <c r="W1138" t="s">
        <v>1017</v>
      </c>
    </row>
    <row r="1139" spans="1:23">
      <c r="A1139" t="s">
        <v>488</v>
      </c>
      <c r="B1139" t="s">
        <v>486</v>
      </c>
      <c r="C1139">
        <v>46.229166666666664</v>
      </c>
      <c r="D1139">
        <v>2219</v>
      </c>
      <c r="F1139">
        <v>0</v>
      </c>
      <c r="H1139">
        <v>0</v>
      </c>
      <c r="I1139" t="s">
        <v>664</v>
      </c>
      <c r="J1139">
        <v>2025</v>
      </c>
      <c r="K1139">
        <v>35</v>
      </c>
      <c r="L1139">
        <v>8</v>
      </c>
      <c r="M1139">
        <v>48</v>
      </c>
      <c r="N1139">
        <v>0</v>
      </c>
      <c r="O1139">
        <v>0</v>
      </c>
      <c r="P1139">
        <v>100</v>
      </c>
      <c r="Q1139">
        <v>0</v>
      </c>
      <c r="R1139">
        <v>100</v>
      </c>
      <c r="S1139">
        <v>2419</v>
      </c>
      <c r="T1139">
        <v>300</v>
      </c>
      <c r="U1139">
        <v>0</v>
      </c>
      <c r="V1139">
        <v>0</v>
      </c>
      <c r="W1139" t="s">
        <v>1018</v>
      </c>
    </row>
    <row r="1140" spans="1:23">
      <c r="A1140" t="s">
        <v>488</v>
      </c>
      <c r="B1140" t="s">
        <v>389</v>
      </c>
      <c r="C1140">
        <v>46.229166666666664</v>
      </c>
      <c r="D1140">
        <v>2219</v>
      </c>
      <c r="E1140">
        <v>2869</v>
      </c>
      <c r="F1140">
        <v>0</v>
      </c>
      <c r="G1140">
        <v>150</v>
      </c>
      <c r="H1140">
        <v>200</v>
      </c>
      <c r="I1140" t="s">
        <v>664</v>
      </c>
      <c r="J1140">
        <v>2025</v>
      </c>
      <c r="K1140">
        <v>35</v>
      </c>
      <c r="L1140">
        <v>8</v>
      </c>
      <c r="M1140">
        <v>48</v>
      </c>
      <c r="N1140">
        <v>0</v>
      </c>
      <c r="O1140">
        <v>0</v>
      </c>
      <c r="P1140">
        <v>100</v>
      </c>
      <c r="Q1140">
        <v>0</v>
      </c>
      <c r="R1140">
        <v>350</v>
      </c>
      <c r="S1140">
        <v>3019</v>
      </c>
      <c r="U1140">
        <v>0</v>
      </c>
      <c r="W1140" t="s">
        <v>1019</v>
      </c>
    </row>
    <row r="1141" spans="1:23">
      <c r="A1141" t="s">
        <v>449</v>
      </c>
      <c r="B1141" t="s">
        <v>448</v>
      </c>
      <c r="C1141">
        <v>22.291666666666668</v>
      </c>
      <c r="D1141">
        <v>1070</v>
      </c>
      <c r="F1141">
        <v>0</v>
      </c>
      <c r="H1141">
        <v>0</v>
      </c>
      <c r="I1141" t="s">
        <v>664</v>
      </c>
      <c r="J1141">
        <v>2025</v>
      </c>
      <c r="K1141">
        <v>35</v>
      </c>
      <c r="L1141">
        <v>8</v>
      </c>
      <c r="M1141">
        <v>48</v>
      </c>
      <c r="N1141">
        <v>0</v>
      </c>
      <c r="O1141">
        <v>0</v>
      </c>
      <c r="Q1141">
        <v>0</v>
      </c>
      <c r="S1141">
        <v>1070</v>
      </c>
      <c r="U1141">
        <v>0</v>
      </c>
      <c r="V1141">
        <v>0</v>
      </c>
      <c r="W1141" t="s">
        <v>955</v>
      </c>
    </row>
    <row r="1142" spans="1:23">
      <c r="A1142" t="s">
        <v>435</v>
      </c>
      <c r="B1142" t="s">
        <v>388</v>
      </c>
      <c r="C1142">
        <v>104.16666666666667</v>
      </c>
      <c r="D1142">
        <v>5000</v>
      </c>
      <c r="F1142">
        <v>0</v>
      </c>
      <c r="H1142">
        <v>0</v>
      </c>
      <c r="I1142" t="s">
        <v>664</v>
      </c>
      <c r="J1142">
        <v>2025</v>
      </c>
      <c r="K1142">
        <v>35</v>
      </c>
      <c r="L1142">
        <v>8</v>
      </c>
      <c r="M1142">
        <v>48</v>
      </c>
      <c r="N1142">
        <v>0</v>
      </c>
      <c r="O1142">
        <v>0</v>
      </c>
      <c r="Q1142">
        <v>0</v>
      </c>
      <c r="S1142">
        <v>5000</v>
      </c>
      <c r="U1142">
        <v>0</v>
      </c>
      <c r="V1142">
        <v>0</v>
      </c>
      <c r="W1142" t="s">
        <v>667</v>
      </c>
    </row>
    <row r="1143" spans="1:23">
      <c r="A1143" t="s">
        <v>579</v>
      </c>
      <c r="B1143" t="s">
        <v>578</v>
      </c>
      <c r="C1143">
        <v>10.416666666666666</v>
      </c>
      <c r="D1143">
        <v>208.33333333333331</v>
      </c>
      <c r="F1143">
        <v>0</v>
      </c>
      <c r="H1143">
        <v>0</v>
      </c>
      <c r="I1143" t="s">
        <v>664</v>
      </c>
      <c r="J1143">
        <v>2025</v>
      </c>
      <c r="K1143">
        <v>35</v>
      </c>
      <c r="L1143">
        <v>8</v>
      </c>
      <c r="M1143">
        <v>20</v>
      </c>
      <c r="N1143">
        <v>0</v>
      </c>
      <c r="O1143">
        <v>0</v>
      </c>
      <c r="Q1143">
        <v>0</v>
      </c>
      <c r="S1143">
        <v>208.33333333333331</v>
      </c>
      <c r="U1143">
        <v>0</v>
      </c>
      <c r="V1143">
        <v>0</v>
      </c>
      <c r="W1143" t="s">
        <v>667</v>
      </c>
    </row>
    <row r="1144" spans="1:23">
      <c r="A1144" t="s">
        <v>443</v>
      </c>
      <c r="B1144" t="s">
        <v>583</v>
      </c>
      <c r="C1144">
        <v>90</v>
      </c>
      <c r="D1144">
        <v>1440</v>
      </c>
      <c r="F1144">
        <v>0</v>
      </c>
      <c r="H1144">
        <v>0</v>
      </c>
      <c r="I1144" t="s">
        <v>664</v>
      </c>
      <c r="J1144">
        <v>2025</v>
      </c>
      <c r="K1144">
        <v>35</v>
      </c>
      <c r="L1144">
        <v>8</v>
      </c>
      <c r="M1144">
        <v>16</v>
      </c>
      <c r="N1144">
        <v>0</v>
      </c>
      <c r="O1144">
        <v>0</v>
      </c>
      <c r="Q1144">
        <v>0</v>
      </c>
      <c r="S1144">
        <v>1440</v>
      </c>
      <c r="U1144">
        <v>0</v>
      </c>
      <c r="V1144">
        <v>0</v>
      </c>
      <c r="W1144" t="s">
        <v>667</v>
      </c>
    </row>
    <row r="1145" spans="1:23">
      <c r="A1145" t="s">
        <v>443</v>
      </c>
      <c r="B1145" t="s">
        <v>390</v>
      </c>
      <c r="C1145">
        <v>65</v>
      </c>
      <c r="D1145">
        <v>3120</v>
      </c>
      <c r="E1145">
        <v>3610</v>
      </c>
      <c r="F1145">
        <v>260</v>
      </c>
      <c r="G1145">
        <v>150</v>
      </c>
      <c r="H1145">
        <v>0</v>
      </c>
      <c r="I1145" t="s">
        <v>664</v>
      </c>
      <c r="J1145">
        <v>2025</v>
      </c>
      <c r="K1145">
        <v>36</v>
      </c>
      <c r="L1145">
        <v>9</v>
      </c>
      <c r="M1145">
        <v>48</v>
      </c>
      <c r="N1145">
        <v>4</v>
      </c>
      <c r="O1145">
        <v>0</v>
      </c>
      <c r="P1145">
        <v>300</v>
      </c>
      <c r="Q1145">
        <v>0</v>
      </c>
      <c r="R1145">
        <v>430</v>
      </c>
      <c r="S1145">
        <v>4260</v>
      </c>
      <c r="T1145">
        <v>500</v>
      </c>
      <c r="U1145">
        <v>0</v>
      </c>
      <c r="V1145">
        <v>0</v>
      </c>
      <c r="W1145" t="s">
        <v>1020</v>
      </c>
    </row>
    <row r="1146" spans="1:23">
      <c r="A1146" t="s">
        <v>488</v>
      </c>
      <c r="B1146" t="s">
        <v>486</v>
      </c>
      <c r="C1146">
        <v>46.229166666666664</v>
      </c>
      <c r="D1146">
        <v>2219</v>
      </c>
      <c r="F1146">
        <v>0</v>
      </c>
      <c r="H1146">
        <v>0</v>
      </c>
      <c r="I1146" t="s">
        <v>664</v>
      </c>
      <c r="J1146">
        <v>2025</v>
      </c>
      <c r="K1146">
        <v>36</v>
      </c>
      <c r="L1146">
        <v>9</v>
      </c>
      <c r="M1146">
        <v>48</v>
      </c>
      <c r="N1146">
        <v>0</v>
      </c>
      <c r="O1146">
        <v>0</v>
      </c>
      <c r="P1146">
        <v>350</v>
      </c>
      <c r="Q1146">
        <v>0</v>
      </c>
      <c r="R1146">
        <v>2368</v>
      </c>
      <c r="S1146">
        <v>4937</v>
      </c>
      <c r="T1146">
        <v>300</v>
      </c>
      <c r="U1146">
        <v>0</v>
      </c>
      <c r="V1146">
        <v>0</v>
      </c>
      <c r="W1146" t="s">
        <v>1021</v>
      </c>
    </row>
    <row r="1147" spans="1:23">
      <c r="A1147" t="s">
        <v>488</v>
      </c>
      <c r="B1147" t="s">
        <v>389</v>
      </c>
      <c r="C1147">
        <v>46.229166666666664</v>
      </c>
      <c r="D1147">
        <v>2219</v>
      </c>
      <c r="E1147">
        <v>3639</v>
      </c>
      <c r="F1147">
        <v>0</v>
      </c>
      <c r="G1147">
        <v>150</v>
      </c>
      <c r="H1147">
        <v>200</v>
      </c>
      <c r="I1147" t="s">
        <v>664</v>
      </c>
      <c r="J1147">
        <v>2025</v>
      </c>
      <c r="K1147">
        <v>36</v>
      </c>
      <c r="L1147">
        <v>9</v>
      </c>
      <c r="M1147">
        <v>48</v>
      </c>
      <c r="N1147">
        <v>0</v>
      </c>
      <c r="O1147">
        <v>0</v>
      </c>
      <c r="P1147">
        <v>250</v>
      </c>
      <c r="Q1147">
        <v>0</v>
      </c>
      <c r="R1147">
        <v>1570</v>
      </c>
      <c r="S1147">
        <v>4389</v>
      </c>
      <c r="T1147">
        <v>600</v>
      </c>
      <c r="U1147">
        <v>0</v>
      </c>
      <c r="W1147" t="s">
        <v>1022</v>
      </c>
    </row>
    <row r="1148" spans="1:23">
      <c r="A1148" t="s">
        <v>449</v>
      </c>
      <c r="B1148" t="s">
        <v>448</v>
      </c>
      <c r="C1148">
        <v>22.291666666666668</v>
      </c>
      <c r="D1148">
        <v>1070</v>
      </c>
      <c r="F1148">
        <v>0</v>
      </c>
      <c r="H1148">
        <v>0</v>
      </c>
      <c r="I1148" t="s">
        <v>664</v>
      </c>
      <c r="J1148">
        <v>2025</v>
      </c>
      <c r="K1148">
        <v>36</v>
      </c>
      <c r="L1148">
        <v>9</v>
      </c>
      <c r="M1148">
        <v>48</v>
      </c>
      <c r="N1148">
        <v>0</v>
      </c>
      <c r="O1148">
        <v>0</v>
      </c>
      <c r="Q1148">
        <v>0</v>
      </c>
      <c r="S1148">
        <v>1070</v>
      </c>
      <c r="U1148">
        <v>0</v>
      </c>
      <c r="V1148">
        <v>0</v>
      </c>
      <c r="W1148" t="s">
        <v>955</v>
      </c>
    </row>
    <row r="1149" spans="1:23">
      <c r="A1149" t="s">
        <v>435</v>
      </c>
      <c r="B1149" t="s">
        <v>388</v>
      </c>
      <c r="C1149">
        <v>104.16666666666667</v>
      </c>
      <c r="D1149">
        <v>5000</v>
      </c>
      <c r="F1149">
        <v>0</v>
      </c>
      <c r="H1149">
        <v>0</v>
      </c>
      <c r="I1149" t="s">
        <v>664</v>
      </c>
      <c r="J1149">
        <v>2025</v>
      </c>
      <c r="K1149">
        <v>36</v>
      </c>
      <c r="L1149">
        <v>9</v>
      </c>
      <c r="M1149">
        <v>48</v>
      </c>
      <c r="N1149">
        <v>0</v>
      </c>
      <c r="O1149">
        <v>0</v>
      </c>
      <c r="Q1149">
        <v>0</v>
      </c>
      <c r="S1149">
        <v>5000</v>
      </c>
      <c r="U1149">
        <v>0</v>
      </c>
      <c r="V1149">
        <v>0</v>
      </c>
      <c r="W1149" t="s">
        <v>667</v>
      </c>
    </row>
    <row r="1150" spans="1:23">
      <c r="A1150" t="s">
        <v>579</v>
      </c>
      <c r="B1150" t="s">
        <v>578</v>
      </c>
      <c r="C1150">
        <v>10.416666666666666</v>
      </c>
      <c r="D1150">
        <v>166.66666666666666</v>
      </c>
      <c r="F1150">
        <v>0</v>
      </c>
      <c r="H1150">
        <v>0</v>
      </c>
      <c r="I1150" t="s">
        <v>664</v>
      </c>
      <c r="J1150">
        <v>2025</v>
      </c>
      <c r="K1150">
        <v>36</v>
      </c>
      <c r="L1150">
        <v>9</v>
      </c>
      <c r="M1150">
        <v>16</v>
      </c>
      <c r="N1150">
        <v>0</v>
      </c>
      <c r="O1150">
        <v>0</v>
      </c>
      <c r="Q1150">
        <v>0</v>
      </c>
      <c r="S1150">
        <v>166.66666666666666</v>
      </c>
      <c r="U1150">
        <v>0</v>
      </c>
      <c r="V1150">
        <v>0</v>
      </c>
      <c r="W1150" t="s">
        <v>1023</v>
      </c>
    </row>
    <row r="1151" spans="1:23">
      <c r="A1151" t="s">
        <v>443</v>
      </c>
      <c r="B1151" t="s">
        <v>583</v>
      </c>
      <c r="C1151">
        <v>90</v>
      </c>
      <c r="D1151">
        <v>2160</v>
      </c>
      <c r="F1151">
        <v>0</v>
      </c>
      <c r="H1151">
        <v>0</v>
      </c>
      <c r="I1151" t="s">
        <v>664</v>
      </c>
      <c r="J1151">
        <v>2025</v>
      </c>
      <c r="K1151">
        <v>36</v>
      </c>
      <c r="L1151">
        <v>9</v>
      </c>
      <c r="M1151">
        <v>24</v>
      </c>
      <c r="N1151">
        <v>0</v>
      </c>
      <c r="O1151">
        <v>0</v>
      </c>
      <c r="Q1151">
        <v>0</v>
      </c>
      <c r="S1151">
        <v>2160</v>
      </c>
      <c r="U1151">
        <v>0</v>
      </c>
      <c r="V1151">
        <v>0</v>
      </c>
      <c r="W1151" t="s">
        <v>667</v>
      </c>
    </row>
    <row r="1152" spans="1:23">
      <c r="A1152" t="s">
        <v>443</v>
      </c>
      <c r="B1152" t="s">
        <v>390</v>
      </c>
      <c r="C1152">
        <v>65</v>
      </c>
      <c r="D1152">
        <v>3120</v>
      </c>
      <c r="E1152">
        <v>3630</v>
      </c>
      <c r="F1152">
        <v>130</v>
      </c>
      <c r="H1152">
        <v>0</v>
      </c>
      <c r="I1152" t="s">
        <v>664</v>
      </c>
      <c r="J1152">
        <v>2025</v>
      </c>
      <c r="K1152">
        <v>37</v>
      </c>
      <c r="L1152">
        <v>9</v>
      </c>
      <c r="M1152">
        <v>48</v>
      </c>
      <c r="N1152">
        <v>2</v>
      </c>
      <c r="O1152">
        <v>0</v>
      </c>
      <c r="Q1152">
        <v>0</v>
      </c>
      <c r="R1152">
        <v>380</v>
      </c>
      <c r="S1152">
        <v>3630</v>
      </c>
      <c r="U1152">
        <v>0</v>
      </c>
      <c r="V1152">
        <v>0</v>
      </c>
      <c r="W1152" t="s">
        <v>1024</v>
      </c>
    </row>
    <row r="1153" spans="1:23">
      <c r="A1153" t="s">
        <v>488</v>
      </c>
      <c r="B1153" t="s">
        <v>486</v>
      </c>
      <c r="C1153">
        <v>46.229166666666664</v>
      </c>
      <c r="D1153">
        <v>2219</v>
      </c>
      <c r="F1153">
        <v>0</v>
      </c>
      <c r="H1153">
        <v>0</v>
      </c>
      <c r="I1153" t="s">
        <v>664</v>
      </c>
      <c r="J1153">
        <v>2025</v>
      </c>
      <c r="K1153">
        <v>37</v>
      </c>
      <c r="L1153">
        <v>9</v>
      </c>
      <c r="M1153">
        <v>48</v>
      </c>
      <c r="N1153">
        <v>0</v>
      </c>
      <c r="O1153">
        <v>0</v>
      </c>
      <c r="Q1153">
        <v>0</v>
      </c>
      <c r="R1153">
        <v>450</v>
      </c>
      <c r="S1153">
        <v>2669</v>
      </c>
      <c r="T1153">
        <v>400</v>
      </c>
      <c r="U1153">
        <v>0</v>
      </c>
      <c r="V1153">
        <v>0</v>
      </c>
      <c r="W1153" t="s">
        <v>1025</v>
      </c>
    </row>
    <row r="1154" spans="1:23">
      <c r="A1154" t="s">
        <v>488</v>
      </c>
      <c r="B1154" t="s">
        <v>389</v>
      </c>
      <c r="C1154">
        <v>46.229166666666664</v>
      </c>
      <c r="D1154">
        <v>2219</v>
      </c>
      <c r="E1154">
        <v>2809</v>
      </c>
      <c r="F1154">
        <v>0</v>
      </c>
      <c r="H1154">
        <v>200</v>
      </c>
      <c r="I1154" t="s">
        <v>664</v>
      </c>
      <c r="J1154">
        <v>2025</v>
      </c>
      <c r="K1154">
        <v>37</v>
      </c>
      <c r="L1154">
        <v>9</v>
      </c>
      <c r="M1154">
        <v>48</v>
      </c>
      <c r="N1154">
        <v>0</v>
      </c>
      <c r="O1154">
        <v>0</v>
      </c>
      <c r="Q1154">
        <v>0</v>
      </c>
      <c r="R1154">
        <v>390</v>
      </c>
      <c r="S1154">
        <v>2809</v>
      </c>
      <c r="U1154">
        <v>0</v>
      </c>
      <c r="W1154" t="s">
        <v>1026</v>
      </c>
    </row>
    <row r="1155" spans="1:23">
      <c r="A1155" t="s">
        <v>449</v>
      </c>
      <c r="B1155" t="s">
        <v>448</v>
      </c>
      <c r="C1155">
        <v>22.291666666666668</v>
      </c>
      <c r="D1155">
        <v>1070</v>
      </c>
      <c r="F1155">
        <v>0</v>
      </c>
      <c r="H1155">
        <v>0</v>
      </c>
      <c r="I1155" t="s">
        <v>664</v>
      </c>
      <c r="J1155">
        <v>2025</v>
      </c>
      <c r="K1155">
        <v>37</v>
      </c>
      <c r="L1155">
        <v>9</v>
      </c>
      <c r="M1155">
        <v>48</v>
      </c>
      <c r="N1155">
        <v>0</v>
      </c>
      <c r="O1155">
        <v>0</v>
      </c>
      <c r="Q1155">
        <v>0</v>
      </c>
      <c r="S1155">
        <v>1070</v>
      </c>
      <c r="U1155">
        <v>0</v>
      </c>
      <c r="V1155">
        <v>0</v>
      </c>
      <c r="W1155" t="s">
        <v>955</v>
      </c>
    </row>
    <row r="1156" spans="1:23">
      <c r="A1156" t="s">
        <v>435</v>
      </c>
      <c r="B1156" t="s">
        <v>388</v>
      </c>
      <c r="C1156">
        <v>104.16666666666667</v>
      </c>
      <c r="D1156">
        <v>5000</v>
      </c>
      <c r="F1156">
        <v>0</v>
      </c>
      <c r="H1156">
        <v>0</v>
      </c>
      <c r="I1156" t="s">
        <v>664</v>
      </c>
      <c r="J1156">
        <v>2025</v>
      </c>
      <c r="K1156">
        <v>37</v>
      </c>
      <c r="L1156">
        <v>9</v>
      </c>
      <c r="M1156">
        <v>48</v>
      </c>
      <c r="N1156">
        <v>0</v>
      </c>
      <c r="O1156">
        <v>0</v>
      </c>
      <c r="Q1156">
        <v>0</v>
      </c>
      <c r="S1156">
        <v>5000</v>
      </c>
      <c r="U1156">
        <v>0</v>
      </c>
      <c r="V1156">
        <v>0</v>
      </c>
      <c r="W1156" t="s">
        <v>667</v>
      </c>
    </row>
    <row r="1157" spans="1:23">
      <c r="A1157" t="s">
        <v>579</v>
      </c>
      <c r="B1157" t="s">
        <v>578</v>
      </c>
      <c r="C1157">
        <v>10.416666666666666</v>
      </c>
      <c r="D1157">
        <v>208.33333333333331</v>
      </c>
      <c r="F1157">
        <v>0</v>
      </c>
      <c r="H1157">
        <v>0</v>
      </c>
      <c r="I1157" t="s">
        <v>664</v>
      </c>
      <c r="J1157">
        <v>2025</v>
      </c>
      <c r="K1157">
        <v>37</v>
      </c>
      <c r="L1157">
        <v>9</v>
      </c>
      <c r="M1157">
        <v>20</v>
      </c>
      <c r="N1157">
        <v>0</v>
      </c>
      <c r="O1157">
        <v>0</v>
      </c>
      <c r="Q1157">
        <v>0</v>
      </c>
      <c r="S1157">
        <v>208.33333333333331</v>
      </c>
      <c r="U1157">
        <v>0</v>
      </c>
      <c r="V1157">
        <v>0</v>
      </c>
      <c r="W1157" t="s">
        <v>667</v>
      </c>
    </row>
    <row r="1158" spans="1:23">
      <c r="A1158" t="s">
        <v>443</v>
      </c>
      <c r="B1158" t="s">
        <v>583</v>
      </c>
      <c r="C1158">
        <v>90</v>
      </c>
      <c r="D1158">
        <v>2160</v>
      </c>
      <c r="F1158">
        <v>0</v>
      </c>
      <c r="H1158">
        <v>0</v>
      </c>
      <c r="I1158" t="s">
        <v>664</v>
      </c>
      <c r="J1158">
        <v>2025</v>
      </c>
      <c r="K1158">
        <v>37</v>
      </c>
      <c r="L1158">
        <v>9</v>
      </c>
      <c r="M1158">
        <v>24</v>
      </c>
      <c r="N1158">
        <v>0</v>
      </c>
      <c r="O1158">
        <v>0</v>
      </c>
      <c r="Q1158">
        <v>0</v>
      </c>
      <c r="S1158">
        <v>2160</v>
      </c>
      <c r="U1158">
        <v>0</v>
      </c>
      <c r="V1158">
        <v>0</v>
      </c>
      <c r="W1158" t="s">
        <v>667</v>
      </c>
    </row>
    <row r="1159" spans="1:23">
      <c r="A1159" t="s">
        <v>443</v>
      </c>
      <c r="B1159" t="s">
        <v>390</v>
      </c>
      <c r="C1159">
        <v>65</v>
      </c>
      <c r="D1159">
        <v>3120</v>
      </c>
      <c r="E1159">
        <v>4130</v>
      </c>
      <c r="F1159">
        <v>260</v>
      </c>
      <c r="G1159">
        <v>150</v>
      </c>
      <c r="H1159">
        <v>0</v>
      </c>
      <c r="I1159" t="s">
        <v>664</v>
      </c>
      <c r="J1159">
        <v>2025</v>
      </c>
      <c r="K1159">
        <v>38</v>
      </c>
      <c r="L1159">
        <v>9</v>
      </c>
      <c r="M1159">
        <v>48</v>
      </c>
      <c r="N1159">
        <v>4</v>
      </c>
      <c r="O1159">
        <v>0</v>
      </c>
      <c r="P1159">
        <v>350</v>
      </c>
      <c r="Q1159">
        <v>0</v>
      </c>
      <c r="R1159">
        <v>400</v>
      </c>
      <c r="S1159">
        <v>4280</v>
      </c>
      <c r="U1159">
        <v>0</v>
      </c>
      <c r="V1159">
        <v>0</v>
      </c>
      <c r="W1159" t="s">
        <v>1027</v>
      </c>
    </row>
    <row r="1160" spans="1:23">
      <c r="A1160" t="s">
        <v>488</v>
      </c>
      <c r="B1160" t="s">
        <v>486</v>
      </c>
      <c r="C1160">
        <v>46.229166666666664</v>
      </c>
      <c r="D1160">
        <v>2219</v>
      </c>
      <c r="F1160">
        <v>0</v>
      </c>
      <c r="H1160">
        <v>0</v>
      </c>
      <c r="I1160" t="s">
        <v>664</v>
      </c>
      <c r="J1160">
        <v>2025</v>
      </c>
      <c r="K1160">
        <v>38</v>
      </c>
      <c r="L1160">
        <v>9</v>
      </c>
      <c r="M1160">
        <v>48</v>
      </c>
      <c r="N1160">
        <v>0</v>
      </c>
      <c r="O1160">
        <v>0</v>
      </c>
      <c r="P1160">
        <v>100</v>
      </c>
      <c r="Q1160">
        <v>0</v>
      </c>
      <c r="R1160">
        <v>140</v>
      </c>
      <c r="S1160">
        <v>2459</v>
      </c>
      <c r="T1160">
        <v>300</v>
      </c>
      <c r="U1160">
        <v>0</v>
      </c>
      <c r="V1160">
        <v>0</v>
      </c>
      <c r="W1160" t="s">
        <v>1028</v>
      </c>
    </row>
    <row r="1161" spans="1:23">
      <c r="A1161" t="s">
        <v>488</v>
      </c>
      <c r="B1161" t="s">
        <v>389</v>
      </c>
      <c r="C1161">
        <v>46.229166666666664</v>
      </c>
      <c r="D1161">
        <v>2219</v>
      </c>
      <c r="E1161">
        <v>3510</v>
      </c>
      <c r="F1161">
        <v>0</v>
      </c>
      <c r="G1161">
        <v>150</v>
      </c>
      <c r="H1161">
        <v>200</v>
      </c>
      <c r="I1161" t="s">
        <v>664</v>
      </c>
      <c r="J1161">
        <v>2025</v>
      </c>
      <c r="K1161">
        <v>38</v>
      </c>
      <c r="L1161">
        <v>9</v>
      </c>
      <c r="M1161">
        <v>48</v>
      </c>
      <c r="N1161">
        <v>0</v>
      </c>
      <c r="O1161">
        <v>1</v>
      </c>
      <c r="P1161">
        <v>100</v>
      </c>
      <c r="Q1161">
        <v>951</v>
      </c>
      <c r="R1161">
        <v>240</v>
      </c>
      <c r="S1161">
        <v>3860</v>
      </c>
      <c r="T1161">
        <v>200</v>
      </c>
      <c r="U1161">
        <v>0</v>
      </c>
      <c r="W1161" t="s">
        <v>1029</v>
      </c>
    </row>
    <row r="1162" spans="1:23">
      <c r="A1162" t="s">
        <v>449</v>
      </c>
      <c r="B1162" t="s">
        <v>448</v>
      </c>
      <c r="C1162">
        <v>22.291666666666668</v>
      </c>
      <c r="D1162">
        <v>1070</v>
      </c>
      <c r="F1162">
        <v>0</v>
      </c>
      <c r="H1162">
        <v>0</v>
      </c>
      <c r="I1162" t="s">
        <v>664</v>
      </c>
      <c r="J1162">
        <v>2025</v>
      </c>
      <c r="K1162">
        <v>38</v>
      </c>
      <c r="L1162">
        <v>9</v>
      </c>
      <c r="M1162">
        <v>48</v>
      </c>
      <c r="N1162">
        <v>0</v>
      </c>
      <c r="O1162">
        <v>0</v>
      </c>
      <c r="Q1162">
        <v>0</v>
      </c>
      <c r="S1162">
        <v>1070</v>
      </c>
      <c r="U1162">
        <v>0</v>
      </c>
      <c r="V1162">
        <v>0</v>
      </c>
      <c r="W1162" t="s">
        <v>955</v>
      </c>
    </row>
    <row r="1163" spans="1:23">
      <c r="A1163" t="s">
        <v>435</v>
      </c>
      <c r="B1163" t="s">
        <v>388</v>
      </c>
      <c r="C1163">
        <v>104.16666666666667</v>
      </c>
      <c r="D1163">
        <v>5000</v>
      </c>
      <c r="F1163">
        <v>0</v>
      </c>
      <c r="H1163">
        <v>0</v>
      </c>
      <c r="I1163" t="s">
        <v>664</v>
      </c>
      <c r="J1163">
        <v>2025</v>
      </c>
      <c r="K1163">
        <v>38</v>
      </c>
      <c r="L1163">
        <v>9</v>
      </c>
      <c r="M1163">
        <v>48</v>
      </c>
      <c r="N1163">
        <v>0</v>
      </c>
      <c r="O1163">
        <v>0</v>
      </c>
      <c r="Q1163">
        <v>0</v>
      </c>
      <c r="S1163">
        <v>5000</v>
      </c>
      <c r="U1163">
        <v>0</v>
      </c>
      <c r="V1163">
        <v>0</v>
      </c>
      <c r="W1163" t="s">
        <v>667</v>
      </c>
    </row>
    <row r="1164" spans="1:23">
      <c r="A1164" t="s">
        <v>579</v>
      </c>
      <c r="B1164" t="s">
        <v>578</v>
      </c>
      <c r="C1164">
        <v>10.416666666666666</v>
      </c>
      <c r="D1164">
        <v>208.33333333333331</v>
      </c>
      <c r="F1164">
        <v>0</v>
      </c>
      <c r="H1164">
        <v>0</v>
      </c>
      <c r="I1164" t="s">
        <v>664</v>
      </c>
      <c r="J1164">
        <v>2025</v>
      </c>
      <c r="K1164">
        <v>38</v>
      </c>
      <c r="L1164">
        <v>9</v>
      </c>
      <c r="M1164">
        <v>20</v>
      </c>
      <c r="N1164">
        <v>0</v>
      </c>
      <c r="O1164">
        <v>0</v>
      </c>
      <c r="Q1164">
        <v>0</v>
      </c>
      <c r="S1164">
        <v>208.33333333333331</v>
      </c>
      <c r="U1164">
        <v>0</v>
      </c>
      <c r="V1164">
        <v>0</v>
      </c>
      <c r="W1164" t="s">
        <v>667</v>
      </c>
    </row>
    <row r="1165" spans="1:23">
      <c r="A1165" t="s">
        <v>443</v>
      </c>
      <c r="B1165" t="s">
        <v>583</v>
      </c>
      <c r="C1165">
        <v>90</v>
      </c>
      <c r="D1165">
        <v>2160</v>
      </c>
      <c r="F1165">
        <v>0</v>
      </c>
      <c r="H1165">
        <v>0</v>
      </c>
      <c r="I1165" t="s">
        <v>664</v>
      </c>
      <c r="J1165">
        <v>2025</v>
      </c>
      <c r="K1165">
        <v>38</v>
      </c>
      <c r="L1165">
        <v>9</v>
      </c>
      <c r="M1165">
        <v>24</v>
      </c>
      <c r="N1165">
        <v>0</v>
      </c>
      <c r="O1165">
        <v>0</v>
      </c>
      <c r="Q1165">
        <v>0</v>
      </c>
      <c r="S1165">
        <v>2160</v>
      </c>
      <c r="U1165">
        <v>0</v>
      </c>
      <c r="V1165">
        <v>0</v>
      </c>
      <c r="W1165" t="s">
        <v>667</v>
      </c>
    </row>
    <row r="1166" spans="1:23">
      <c r="A1166" t="s">
        <v>443</v>
      </c>
      <c r="B1166" t="s">
        <v>390</v>
      </c>
      <c r="C1166">
        <v>65</v>
      </c>
      <c r="D1166">
        <v>3120</v>
      </c>
      <c r="E1166">
        <v>3730</v>
      </c>
      <c r="F1166">
        <v>260</v>
      </c>
      <c r="H1166">
        <v>0</v>
      </c>
      <c r="I1166" t="s">
        <v>664</v>
      </c>
      <c r="J1166">
        <v>2025</v>
      </c>
      <c r="K1166">
        <v>39</v>
      </c>
      <c r="L1166">
        <v>9</v>
      </c>
      <c r="M1166">
        <v>48</v>
      </c>
      <c r="N1166">
        <v>4</v>
      </c>
      <c r="O1166">
        <v>0</v>
      </c>
      <c r="Q1166">
        <v>0</v>
      </c>
      <c r="R1166">
        <v>350</v>
      </c>
      <c r="S1166">
        <v>3730</v>
      </c>
      <c r="U1166">
        <v>0</v>
      </c>
      <c r="V1166">
        <v>0</v>
      </c>
      <c r="W1166" t="s">
        <v>1030</v>
      </c>
    </row>
    <row r="1167" spans="1:23">
      <c r="A1167" t="s">
        <v>488</v>
      </c>
      <c r="B1167" t="s">
        <v>486</v>
      </c>
      <c r="C1167">
        <v>46.229166666666664</v>
      </c>
      <c r="D1167">
        <v>2219</v>
      </c>
      <c r="F1167">
        <v>0</v>
      </c>
      <c r="H1167">
        <v>0</v>
      </c>
      <c r="I1167" t="s">
        <v>664</v>
      </c>
      <c r="J1167">
        <v>2025</v>
      </c>
      <c r="K1167">
        <v>39</v>
      </c>
      <c r="L1167">
        <v>9</v>
      </c>
      <c r="M1167">
        <v>48</v>
      </c>
      <c r="N1167">
        <v>0</v>
      </c>
      <c r="O1167">
        <v>0</v>
      </c>
      <c r="P1167">
        <v>100</v>
      </c>
      <c r="Q1167">
        <v>0</v>
      </c>
      <c r="R1167">
        <v>90</v>
      </c>
      <c r="S1167">
        <v>2409</v>
      </c>
      <c r="T1167">
        <v>700</v>
      </c>
      <c r="U1167">
        <v>0</v>
      </c>
      <c r="V1167">
        <v>0</v>
      </c>
      <c r="W1167" t="s">
        <v>1031</v>
      </c>
    </row>
    <row r="1168" spans="1:23">
      <c r="A1168" t="s">
        <v>488</v>
      </c>
      <c r="B1168" t="s">
        <v>389</v>
      </c>
      <c r="C1168">
        <v>46.229166666666664</v>
      </c>
      <c r="D1168">
        <v>2219</v>
      </c>
      <c r="E1168">
        <v>2339</v>
      </c>
      <c r="F1168">
        <v>0</v>
      </c>
      <c r="G1168">
        <v>150</v>
      </c>
      <c r="H1168">
        <v>200</v>
      </c>
      <c r="I1168" t="s">
        <v>664</v>
      </c>
      <c r="J1168">
        <v>2025</v>
      </c>
      <c r="K1168">
        <v>39</v>
      </c>
      <c r="L1168">
        <v>9</v>
      </c>
      <c r="M1168">
        <v>48</v>
      </c>
      <c r="N1168">
        <v>0</v>
      </c>
      <c r="O1168">
        <v>0</v>
      </c>
      <c r="P1168">
        <v>100</v>
      </c>
      <c r="Q1168">
        <v>0</v>
      </c>
      <c r="R1168">
        <v>220</v>
      </c>
      <c r="S1168">
        <v>2889</v>
      </c>
      <c r="T1168">
        <v>400</v>
      </c>
      <c r="U1168">
        <v>0</v>
      </c>
      <c r="W1168" t="s">
        <v>1032</v>
      </c>
    </row>
    <row r="1169" spans="1:23">
      <c r="A1169" t="s">
        <v>449</v>
      </c>
      <c r="B1169" t="s">
        <v>448</v>
      </c>
      <c r="C1169">
        <v>22.291666666666668</v>
      </c>
      <c r="D1169">
        <v>0</v>
      </c>
      <c r="E1169">
        <v>0</v>
      </c>
      <c r="F1169">
        <v>0</v>
      </c>
      <c r="H1169">
        <v>0</v>
      </c>
      <c r="I1169" t="s">
        <v>664</v>
      </c>
      <c r="J1169">
        <v>2025</v>
      </c>
      <c r="K1169">
        <v>39</v>
      </c>
      <c r="L1169">
        <v>9</v>
      </c>
      <c r="M1169">
        <v>0</v>
      </c>
      <c r="N1169">
        <v>0</v>
      </c>
      <c r="O1169">
        <v>0</v>
      </c>
      <c r="Q1169">
        <v>0</v>
      </c>
      <c r="S1169">
        <v>0</v>
      </c>
      <c r="U1169">
        <v>0</v>
      </c>
      <c r="V1169">
        <v>0</v>
      </c>
      <c r="W1169" t="s">
        <v>667</v>
      </c>
    </row>
    <row r="1170" spans="1:23">
      <c r="A1170" t="s">
        <v>435</v>
      </c>
      <c r="B1170" t="s">
        <v>388</v>
      </c>
      <c r="C1170">
        <v>104.16666666666667</v>
      </c>
      <c r="D1170">
        <v>5000</v>
      </c>
      <c r="F1170">
        <v>0</v>
      </c>
      <c r="H1170">
        <v>0</v>
      </c>
      <c r="I1170" t="s">
        <v>664</v>
      </c>
      <c r="J1170">
        <v>2025</v>
      </c>
      <c r="K1170">
        <v>39</v>
      </c>
      <c r="L1170">
        <v>9</v>
      </c>
      <c r="M1170">
        <v>48</v>
      </c>
      <c r="N1170">
        <v>0</v>
      </c>
      <c r="O1170">
        <v>0</v>
      </c>
      <c r="Q1170">
        <v>0</v>
      </c>
      <c r="S1170">
        <v>5000</v>
      </c>
      <c r="U1170">
        <v>0</v>
      </c>
      <c r="V1170">
        <v>0</v>
      </c>
      <c r="W1170" t="s">
        <v>667</v>
      </c>
    </row>
    <row r="1171" spans="1:23">
      <c r="A1171" t="s">
        <v>579</v>
      </c>
      <c r="B1171" t="s">
        <v>578</v>
      </c>
      <c r="C1171">
        <v>10.416666666666666</v>
      </c>
      <c r="D1171">
        <v>166.66666666666666</v>
      </c>
      <c r="F1171">
        <v>0</v>
      </c>
      <c r="H1171">
        <v>0</v>
      </c>
      <c r="I1171" t="s">
        <v>664</v>
      </c>
      <c r="J1171">
        <v>2025</v>
      </c>
      <c r="K1171">
        <v>39</v>
      </c>
      <c r="L1171">
        <v>9</v>
      </c>
      <c r="M1171">
        <v>16</v>
      </c>
      <c r="N1171">
        <v>0</v>
      </c>
      <c r="O1171">
        <v>0</v>
      </c>
      <c r="Q1171">
        <v>0</v>
      </c>
      <c r="S1171">
        <v>166.66666666666666</v>
      </c>
      <c r="U1171">
        <v>0</v>
      </c>
      <c r="V1171">
        <v>0</v>
      </c>
      <c r="W1171" t="s">
        <v>1023</v>
      </c>
    </row>
    <row r="1172" spans="1:23">
      <c r="A1172" t="s">
        <v>443</v>
      </c>
      <c r="B1172" t="s">
        <v>583</v>
      </c>
      <c r="C1172">
        <v>90</v>
      </c>
      <c r="D1172">
        <v>2160</v>
      </c>
      <c r="F1172">
        <v>0</v>
      </c>
      <c r="H1172">
        <v>0</v>
      </c>
      <c r="I1172" t="s">
        <v>664</v>
      </c>
      <c r="J1172">
        <v>2025</v>
      </c>
      <c r="K1172">
        <v>39</v>
      </c>
      <c r="L1172">
        <v>9</v>
      </c>
      <c r="M1172">
        <v>24</v>
      </c>
      <c r="N1172">
        <v>0</v>
      </c>
      <c r="O1172">
        <v>0</v>
      </c>
      <c r="Q1172">
        <v>0</v>
      </c>
      <c r="S1172">
        <v>2160</v>
      </c>
      <c r="U1172">
        <v>0</v>
      </c>
      <c r="V1172">
        <v>0</v>
      </c>
      <c r="W1172" t="s">
        <v>667</v>
      </c>
    </row>
    <row r="1173" spans="1:23">
      <c r="A1173" t="s">
        <v>443</v>
      </c>
      <c r="B1173" t="s">
        <v>390</v>
      </c>
      <c r="C1173">
        <v>65</v>
      </c>
      <c r="D1173">
        <v>3120</v>
      </c>
      <c r="F1173">
        <v>390</v>
      </c>
      <c r="H1173">
        <v>0</v>
      </c>
      <c r="I1173" t="s">
        <v>664</v>
      </c>
      <c r="J1173">
        <v>2025</v>
      </c>
      <c r="K1173">
        <v>40</v>
      </c>
      <c r="L1173">
        <v>9</v>
      </c>
      <c r="M1173">
        <v>48</v>
      </c>
      <c r="N1173">
        <v>6</v>
      </c>
      <c r="O1173">
        <v>0</v>
      </c>
      <c r="Q1173">
        <v>0</v>
      </c>
      <c r="R1173">
        <v>350</v>
      </c>
      <c r="S1173">
        <v>3860</v>
      </c>
      <c r="U1173">
        <v>0</v>
      </c>
      <c r="V1173">
        <v>0</v>
      </c>
      <c r="W1173" t="s">
        <v>1033</v>
      </c>
    </row>
    <row r="1174" spans="1:23">
      <c r="A1174" t="s">
        <v>488</v>
      </c>
      <c r="B1174" t="s">
        <v>486</v>
      </c>
      <c r="C1174">
        <v>46.229166666666664</v>
      </c>
      <c r="D1174">
        <v>2219</v>
      </c>
      <c r="F1174">
        <v>0</v>
      </c>
      <c r="H1174">
        <v>0</v>
      </c>
      <c r="I1174" t="s">
        <v>664</v>
      </c>
      <c r="J1174">
        <v>2025</v>
      </c>
      <c r="K1174">
        <v>40</v>
      </c>
      <c r="L1174">
        <v>9</v>
      </c>
      <c r="M1174">
        <v>48</v>
      </c>
      <c r="N1174">
        <v>0</v>
      </c>
      <c r="O1174">
        <v>0</v>
      </c>
      <c r="Q1174">
        <v>0</v>
      </c>
      <c r="R1174">
        <v>70</v>
      </c>
      <c r="S1174">
        <v>2289</v>
      </c>
      <c r="T1174">
        <v>300</v>
      </c>
      <c r="U1174">
        <v>0</v>
      </c>
      <c r="V1174">
        <v>0</v>
      </c>
      <c r="W1174" t="s">
        <v>1034</v>
      </c>
    </row>
    <row r="1175" spans="1:23">
      <c r="A1175" t="s">
        <v>488</v>
      </c>
      <c r="B1175" t="s">
        <v>389</v>
      </c>
      <c r="C1175">
        <v>46.229166666666664</v>
      </c>
      <c r="D1175">
        <v>2219</v>
      </c>
      <c r="E1175">
        <v>1109</v>
      </c>
      <c r="F1175">
        <v>0</v>
      </c>
      <c r="H1175">
        <v>200</v>
      </c>
      <c r="I1175" t="s">
        <v>664</v>
      </c>
      <c r="J1175">
        <v>2025</v>
      </c>
      <c r="K1175">
        <v>40</v>
      </c>
      <c r="L1175">
        <v>9</v>
      </c>
      <c r="M1175">
        <v>48</v>
      </c>
      <c r="N1175">
        <v>0</v>
      </c>
      <c r="O1175">
        <v>0</v>
      </c>
      <c r="Q1175">
        <v>0</v>
      </c>
      <c r="R1175">
        <v>290</v>
      </c>
      <c r="S1175">
        <v>2709</v>
      </c>
      <c r="T1175">
        <v>1600</v>
      </c>
      <c r="U1175">
        <v>0</v>
      </c>
      <c r="W1175" t="s">
        <v>1035</v>
      </c>
    </row>
    <row r="1176" spans="1:23">
      <c r="A1176" t="s">
        <v>449</v>
      </c>
      <c r="B1176" t="s">
        <v>448</v>
      </c>
      <c r="C1176">
        <v>22.291666666666668</v>
      </c>
      <c r="D1176">
        <v>0</v>
      </c>
      <c r="E1176">
        <v>0</v>
      </c>
      <c r="F1176">
        <v>0</v>
      </c>
      <c r="H1176">
        <v>0</v>
      </c>
      <c r="I1176" t="s">
        <v>664</v>
      </c>
      <c r="J1176">
        <v>2025</v>
      </c>
      <c r="K1176">
        <v>40</v>
      </c>
      <c r="L1176">
        <v>9</v>
      </c>
      <c r="M1176">
        <v>0</v>
      </c>
      <c r="N1176">
        <v>0</v>
      </c>
      <c r="O1176">
        <v>0</v>
      </c>
      <c r="Q1176">
        <v>0</v>
      </c>
      <c r="S1176">
        <v>0</v>
      </c>
      <c r="U1176">
        <v>0</v>
      </c>
      <c r="V1176">
        <v>0</v>
      </c>
      <c r="W1176" t="s">
        <v>667</v>
      </c>
    </row>
    <row r="1177" spans="1:23">
      <c r="A1177" t="s">
        <v>435</v>
      </c>
      <c r="B1177" t="s">
        <v>388</v>
      </c>
      <c r="C1177">
        <v>104.16666666666667</v>
      </c>
      <c r="D1177">
        <v>5000</v>
      </c>
      <c r="F1177">
        <v>0</v>
      </c>
      <c r="H1177">
        <v>0</v>
      </c>
      <c r="I1177" t="s">
        <v>664</v>
      </c>
      <c r="J1177">
        <v>2025</v>
      </c>
      <c r="K1177">
        <v>40</v>
      </c>
      <c r="L1177">
        <v>9</v>
      </c>
      <c r="M1177">
        <v>48</v>
      </c>
      <c r="N1177">
        <v>0</v>
      </c>
      <c r="O1177">
        <v>0</v>
      </c>
      <c r="Q1177">
        <v>0</v>
      </c>
      <c r="S1177">
        <v>5000</v>
      </c>
      <c r="U1177">
        <v>0</v>
      </c>
      <c r="V1177">
        <v>0</v>
      </c>
      <c r="W1177" t="s">
        <v>667</v>
      </c>
    </row>
    <row r="1178" spans="1:23">
      <c r="A1178" t="s">
        <v>579</v>
      </c>
      <c r="B1178" t="s">
        <v>578</v>
      </c>
      <c r="C1178">
        <v>10.416666666666666</v>
      </c>
      <c r="D1178">
        <v>166.66666666666666</v>
      </c>
      <c r="F1178">
        <v>0</v>
      </c>
      <c r="H1178">
        <v>0</v>
      </c>
      <c r="I1178" t="s">
        <v>664</v>
      </c>
      <c r="J1178">
        <v>2025</v>
      </c>
      <c r="K1178">
        <v>40</v>
      </c>
      <c r="L1178">
        <v>9</v>
      </c>
      <c r="M1178">
        <v>16</v>
      </c>
      <c r="N1178">
        <v>0</v>
      </c>
      <c r="O1178">
        <v>0</v>
      </c>
      <c r="Q1178">
        <v>0</v>
      </c>
      <c r="S1178">
        <v>166.66666666666666</v>
      </c>
      <c r="U1178">
        <v>0</v>
      </c>
      <c r="V1178">
        <v>0</v>
      </c>
      <c r="W1178" t="s">
        <v>1023</v>
      </c>
    </row>
    <row r="1179" spans="1:23">
      <c r="A1179" t="s">
        <v>443</v>
      </c>
      <c r="B1179" t="s">
        <v>583</v>
      </c>
      <c r="C1179">
        <v>90</v>
      </c>
      <c r="D1179">
        <v>2160</v>
      </c>
      <c r="F1179">
        <v>0</v>
      </c>
      <c r="H1179">
        <v>0</v>
      </c>
      <c r="I1179" t="s">
        <v>664</v>
      </c>
      <c r="J1179">
        <v>2025</v>
      </c>
      <c r="K1179">
        <v>40</v>
      </c>
      <c r="L1179">
        <v>9</v>
      </c>
      <c r="M1179">
        <v>24</v>
      </c>
      <c r="N1179">
        <v>0</v>
      </c>
      <c r="O1179">
        <v>0</v>
      </c>
      <c r="Q1179">
        <v>0</v>
      </c>
      <c r="S1179">
        <v>2160</v>
      </c>
      <c r="U1179">
        <v>0</v>
      </c>
      <c r="V1179">
        <v>0</v>
      </c>
      <c r="W1179" t="s">
        <v>667</v>
      </c>
    </row>
    <row r="1180" spans="1:23">
      <c r="A1180" t="s">
        <v>443</v>
      </c>
      <c r="B1180" t="s">
        <v>390</v>
      </c>
      <c r="C1180">
        <v>65</v>
      </c>
      <c r="D1180">
        <v>1430</v>
      </c>
      <c r="F1180">
        <v>0</v>
      </c>
      <c r="H1180">
        <v>0</v>
      </c>
      <c r="I1180" t="s">
        <v>664</v>
      </c>
      <c r="J1180">
        <v>2025</v>
      </c>
      <c r="K1180">
        <v>41</v>
      </c>
      <c r="L1180">
        <v>10</v>
      </c>
      <c r="M1180">
        <v>22</v>
      </c>
      <c r="O1180">
        <v>0</v>
      </c>
      <c r="Q1180">
        <v>0</v>
      </c>
      <c r="R1180">
        <v>500</v>
      </c>
      <c r="S1180">
        <v>1930</v>
      </c>
      <c r="U1180">
        <v>0</v>
      </c>
      <c r="V1180">
        <v>0</v>
      </c>
      <c r="W1180" t="s">
        <v>667</v>
      </c>
    </row>
    <row r="1181" spans="1:23">
      <c r="A1181" t="s">
        <v>488</v>
      </c>
      <c r="B1181" t="s">
        <v>486</v>
      </c>
      <c r="C1181">
        <v>46.229166666666664</v>
      </c>
      <c r="D1181">
        <v>2219</v>
      </c>
      <c r="F1181">
        <v>0</v>
      </c>
      <c r="H1181">
        <v>0</v>
      </c>
      <c r="I1181" t="s">
        <v>664</v>
      </c>
      <c r="J1181">
        <v>2025</v>
      </c>
      <c r="K1181">
        <v>41</v>
      </c>
      <c r="L1181">
        <v>10</v>
      </c>
      <c r="M1181">
        <v>48</v>
      </c>
      <c r="N1181">
        <v>0</v>
      </c>
      <c r="O1181">
        <v>0</v>
      </c>
      <c r="Q1181">
        <v>0</v>
      </c>
      <c r="R1181">
        <v>1950</v>
      </c>
      <c r="S1181">
        <v>4169</v>
      </c>
      <c r="T1181">
        <v>1800</v>
      </c>
      <c r="U1181">
        <v>0</v>
      </c>
      <c r="V1181">
        <v>0</v>
      </c>
      <c r="W1181" t="s">
        <v>1036</v>
      </c>
    </row>
    <row r="1182" spans="1:23">
      <c r="A1182" t="s">
        <v>488</v>
      </c>
      <c r="B1182" t="s">
        <v>389</v>
      </c>
      <c r="C1182">
        <v>46.229166666666664</v>
      </c>
      <c r="D1182">
        <v>2219</v>
      </c>
      <c r="F1182">
        <v>0</v>
      </c>
      <c r="H1182">
        <v>200</v>
      </c>
      <c r="I1182" t="s">
        <v>664</v>
      </c>
      <c r="J1182">
        <v>2025</v>
      </c>
      <c r="K1182">
        <v>41</v>
      </c>
      <c r="L1182">
        <v>10</v>
      </c>
      <c r="M1182">
        <v>48</v>
      </c>
      <c r="N1182">
        <v>0</v>
      </c>
      <c r="O1182">
        <v>0</v>
      </c>
      <c r="Q1182">
        <v>0</v>
      </c>
      <c r="R1182">
        <v>650</v>
      </c>
      <c r="S1182">
        <v>3069</v>
      </c>
      <c r="U1182">
        <v>0</v>
      </c>
      <c r="W1182" t="s">
        <v>1037</v>
      </c>
    </row>
    <row r="1183" spans="1:23">
      <c r="A1183" t="s">
        <v>587</v>
      </c>
      <c r="B1183" t="s">
        <v>586</v>
      </c>
      <c r="C1183">
        <v>38.541666666666664</v>
      </c>
      <c r="D1183">
        <v>1541.6666666666663</v>
      </c>
      <c r="F1183">
        <v>0</v>
      </c>
      <c r="H1183">
        <v>0</v>
      </c>
      <c r="I1183" t="s">
        <v>664</v>
      </c>
      <c r="J1183">
        <v>2025</v>
      </c>
      <c r="K1183">
        <v>41</v>
      </c>
      <c r="L1183">
        <v>10</v>
      </c>
      <c r="M1183">
        <v>40</v>
      </c>
      <c r="N1183">
        <v>0</v>
      </c>
      <c r="O1183">
        <v>0</v>
      </c>
      <c r="Q1183">
        <v>0</v>
      </c>
      <c r="R1183">
        <v>400</v>
      </c>
      <c r="S1183">
        <v>1941.6666666666663</v>
      </c>
      <c r="U1183">
        <v>0</v>
      </c>
      <c r="V1183">
        <v>0</v>
      </c>
      <c r="W1183" t="s">
        <v>667</v>
      </c>
    </row>
    <row r="1184" spans="1:23">
      <c r="A1184" t="s">
        <v>435</v>
      </c>
      <c r="B1184" t="s">
        <v>388</v>
      </c>
      <c r="C1184">
        <v>104.16666666666667</v>
      </c>
      <c r="D1184">
        <v>5000</v>
      </c>
      <c r="F1184">
        <v>0</v>
      </c>
      <c r="H1184">
        <v>0</v>
      </c>
      <c r="I1184" t="s">
        <v>664</v>
      </c>
      <c r="J1184">
        <v>2025</v>
      </c>
      <c r="K1184">
        <v>41</v>
      </c>
      <c r="L1184">
        <v>10</v>
      </c>
      <c r="M1184">
        <v>48</v>
      </c>
      <c r="N1184">
        <v>0</v>
      </c>
      <c r="O1184">
        <v>0</v>
      </c>
      <c r="Q1184">
        <v>0</v>
      </c>
      <c r="S1184">
        <v>5000</v>
      </c>
      <c r="U1184">
        <v>0</v>
      </c>
      <c r="V1184">
        <v>0</v>
      </c>
      <c r="W1184" t="s">
        <v>667</v>
      </c>
    </row>
    <row r="1185" spans="1:23">
      <c r="A1185" t="s">
        <v>579</v>
      </c>
      <c r="B1185" t="s">
        <v>578</v>
      </c>
      <c r="C1185">
        <v>10.416666666666666</v>
      </c>
      <c r="D1185">
        <v>208.33333333333331</v>
      </c>
      <c r="F1185">
        <v>0</v>
      </c>
      <c r="H1185">
        <v>0</v>
      </c>
      <c r="I1185" t="s">
        <v>664</v>
      </c>
      <c r="J1185">
        <v>2025</v>
      </c>
      <c r="K1185">
        <v>41</v>
      </c>
      <c r="L1185">
        <v>10</v>
      </c>
      <c r="M1185">
        <v>20</v>
      </c>
      <c r="N1185">
        <v>0</v>
      </c>
      <c r="O1185">
        <v>0</v>
      </c>
      <c r="Q1185">
        <v>0</v>
      </c>
      <c r="S1185">
        <v>208.33333333333331</v>
      </c>
      <c r="U1185">
        <v>0</v>
      </c>
      <c r="V1185">
        <v>0</v>
      </c>
      <c r="W1185" t="s">
        <v>667</v>
      </c>
    </row>
    <row r="1186" spans="1:23">
      <c r="A1186" t="s">
        <v>443</v>
      </c>
      <c r="B1186" t="s">
        <v>583</v>
      </c>
      <c r="C1186">
        <v>90</v>
      </c>
      <c r="D1186">
        <v>2160</v>
      </c>
      <c r="F1186">
        <v>0</v>
      </c>
      <c r="H1186">
        <v>0</v>
      </c>
      <c r="I1186" t="s">
        <v>664</v>
      </c>
      <c r="J1186">
        <v>2025</v>
      </c>
      <c r="K1186">
        <v>41</v>
      </c>
      <c r="L1186">
        <v>10</v>
      </c>
      <c r="M1186">
        <v>24</v>
      </c>
      <c r="N1186">
        <v>0</v>
      </c>
      <c r="O1186">
        <v>0</v>
      </c>
      <c r="Q1186">
        <v>0</v>
      </c>
      <c r="S1186">
        <v>2160</v>
      </c>
      <c r="U1186">
        <v>0</v>
      </c>
      <c r="V1186">
        <v>0</v>
      </c>
      <c r="W1186" t="s">
        <v>667</v>
      </c>
    </row>
    <row r="1187" spans="1:23">
      <c r="A1187" t="s">
        <v>443</v>
      </c>
      <c r="B1187" t="s">
        <v>390</v>
      </c>
      <c r="C1187">
        <v>65</v>
      </c>
      <c r="D1187">
        <v>1950</v>
      </c>
      <c r="F1187">
        <v>0</v>
      </c>
      <c r="H1187">
        <v>0</v>
      </c>
      <c r="I1187" t="s">
        <v>664</v>
      </c>
      <c r="J1187">
        <v>2025</v>
      </c>
      <c r="K1187">
        <v>42</v>
      </c>
      <c r="L1187">
        <v>10</v>
      </c>
      <c r="M1187">
        <v>30</v>
      </c>
      <c r="O1187">
        <v>0</v>
      </c>
      <c r="Q1187">
        <v>0</v>
      </c>
      <c r="R1187">
        <v>312</v>
      </c>
      <c r="S1187">
        <v>2262.5</v>
      </c>
      <c r="U1187">
        <v>0</v>
      </c>
      <c r="V1187">
        <v>0</v>
      </c>
      <c r="W1187" t="s">
        <v>667</v>
      </c>
    </row>
    <row r="1188" spans="1:23">
      <c r="A1188" t="s">
        <v>488</v>
      </c>
      <c r="B1188" t="s">
        <v>486</v>
      </c>
      <c r="C1188">
        <v>46.229166666666664</v>
      </c>
      <c r="D1188">
        <v>2219</v>
      </c>
      <c r="F1188">
        <v>277.375</v>
      </c>
      <c r="H1188">
        <v>0</v>
      </c>
      <c r="I1188" t="s">
        <v>664</v>
      </c>
      <c r="J1188">
        <v>2025</v>
      </c>
      <c r="K1188">
        <v>42</v>
      </c>
      <c r="L1188">
        <v>10</v>
      </c>
      <c r="M1188">
        <v>48</v>
      </c>
      <c r="N1188">
        <v>6</v>
      </c>
      <c r="O1188">
        <v>0</v>
      </c>
      <c r="Q1188">
        <v>0</v>
      </c>
      <c r="S1188">
        <v>2496.375</v>
      </c>
      <c r="T1188">
        <v>500</v>
      </c>
      <c r="U1188">
        <v>0</v>
      </c>
      <c r="V1188">
        <v>0</v>
      </c>
      <c r="W1188" t="s">
        <v>1038</v>
      </c>
    </row>
    <row r="1189" spans="1:23">
      <c r="A1189" t="s">
        <v>488</v>
      </c>
      <c r="B1189" t="s">
        <v>389</v>
      </c>
      <c r="C1189">
        <v>46.229166666666664</v>
      </c>
      <c r="D1189">
        <v>2219</v>
      </c>
      <c r="F1189">
        <v>0</v>
      </c>
      <c r="H1189">
        <v>200</v>
      </c>
      <c r="I1189" t="s">
        <v>664</v>
      </c>
      <c r="J1189">
        <v>2025</v>
      </c>
      <c r="K1189">
        <v>42</v>
      </c>
      <c r="L1189">
        <v>10</v>
      </c>
      <c r="M1189">
        <v>48</v>
      </c>
      <c r="N1189">
        <v>0</v>
      </c>
      <c r="O1189">
        <v>0</v>
      </c>
      <c r="Q1189">
        <v>0</v>
      </c>
      <c r="R1189">
        <v>277</v>
      </c>
      <c r="S1189">
        <v>2696</v>
      </c>
      <c r="U1189">
        <v>0</v>
      </c>
      <c r="W1189" t="s">
        <v>1039</v>
      </c>
    </row>
    <row r="1190" spans="1:23">
      <c r="A1190" t="s">
        <v>587</v>
      </c>
      <c r="B1190" t="s">
        <v>586</v>
      </c>
      <c r="C1190">
        <v>38.541666666666664</v>
      </c>
      <c r="D1190">
        <v>308.33333333333331</v>
      </c>
      <c r="F1190">
        <v>0</v>
      </c>
      <c r="H1190">
        <v>0</v>
      </c>
      <c r="I1190" t="s">
        <v>664</v>
      </c>
      <c r="J1190">
        <v>2025</v>
      </c>
      <c r="K1190">
        <v>42</v>
      </c>
      <c r="L1190">
        <v>10</v>
      </c>
      <c r="M1190">
        <v>8</v>
      </c>
      <c r="N1190">
        <v>0</v>
      </c>
      <c r="O1190">
        <v>0</v>
      </c>
      <c r="Q1190">
        <v>0</v>
      </c>
      <c r="S1190">
        <v>308.33333333333331</v>
      </c>
      <c r="U1190">
        <v>0</v>
      </c>
      <c r="V1190">
        <v>0</v>
      </c>
      <c r="W1190" t="s">
        <v>667</v>
      </c>
    </row>
    <row r="1191" spans="1:23">
      <c r="A1191" t="s">
        <v>435</v>
      </c>
      <c r="B1191" t="s">
        <v>388</v>
      </c>
      <c r="C1191">
        <v>104.16666666666667</v>
      </c>
      <c r="D1191">
        <v>5000</v>
      </c>
      <c r="F1191">
        <v>0</v>
      </c>
      <c r="H1191">
        <v>0</v>
      </c>
      <c r="I1191" t="s">
        <v>664</v>
      </c>
      <c r="J1191">
        <v>2025</v>
      </c>
      <c r="K1191">
        <v>42</v>
      </c>
      <c r="L1191">
        <v>10</v>
      </c>
      <c r="M1191">
        <v>48</v>
      </c>
      <c r="N1191">
        <v>0</v>
      </c>
      <c r="O1191">
        <v>0</v>
      </c>
      <c r="Q1191">
        <v>0</v>
      </c>
      <c r="S1191">
        <v>5000</v>
      </c>
      <c r="U1191">
        <v>0</v>
      </c>
      <c r="V1191">
        <v>0</v>
      </c>
      <c r="W1191" t="s">
        <v>667</v>
      </c>
    </row>
    <row r="1192" spans="1:23">
      <c r="A1192" t="s">
        <v>449</v>
      </c>
      <c r="B1192" t="s">
        <v>448</v>
      </c>
      <c r="C1192">
        <v>22.291666666666668</v>
      </c>
      <c r="D1192">
        <v>0</v>
      </c>
      <c r="E1192">
        <v>5218</v>
      </c>
      <c r="F1192">
        <v>0</v>
      </c>
      <c r="H1192">
        <v>0</v>
      </c>
      <c r="I1192" t="s">
        <v>664</v>
      </c>
      <c r="J1192">
        <v>2025</v>
      </c>
      <c r="K1192">
        <v>42</v>
      </c>
      <c r="L1192">
        <v>10</v>
      </c>
      <c r="Q1192">
        <v>0</v>
      </c>
      <c r="R1192">
        <v>6250</v>
      </c>
      <c r="S1192">
        <v>6250</v>
      </c>
      <c r="T1192">
        <v>1032</v>
      </c>
      <c r="U1192">
        <v>0</v>
      </c>
      <c r="V1192">
        <v>0</v>
      </c>
      <c r="W1192" t="s">
        <v>1040</v>
      </c>
    </row>
    <row r="1193" spans="1:23">
      <c r="A1193" t="s">
        <v>443</v>
      </c>
      <c r="B1193" t="s">
        <v>583</v>
      </c>
      <c r="C1193">
        <v>90</v>
      </c>
      <c r="D1193">
        <v>2160</v>
      </c>
      <c r="F1193">
        <v>0</v>
      </c>
      <c r="H1193">
        <v>0</v>
      </c>
      <c r="I1193" t="s">
        <v>664</v>
      </c>
      <c r="J1193">
        <v>2025</v>
      </c>
      <c r="K1193">
        <v>42</v>
      </c>
      <c r="L1193">
        <v>10</v>
      </c>
      <c r="M1193">
        <v>24</v>
      </c>
      <c r="N1193">
        <v>0</v>
      </c>
      <c r="O1193">
        <v>0</v>
      </c>
      <c r="Q1193">
        <v>0</v>
      </c>
      <c r="S1193">
        <v>2160</v>
      </c>
      <c r="U1193">
        <v>0</v>
      </c>
      <c r="V1193">
        <v>0</v>
      </c>
      <c r="W1193" t="s">
        <v>667</v>
      </c>
    </row>
    <row r="1194" spans="1:23">
      <c r="A1194" t="s">
        <v>443</v>
      </c>
      <c r="B1194" t="s">
        <v>390</v>
      </c>
      <c r="C1194">
        <v>65</v>
      </c>
      <c r="D1194">
        <v>2080</v>
      </c>
      <c r="F1194">
        <v>0</v>
      </c>
      <c r="H1194">
        <v>0</v>
      </c>
      <c r="I1194" t="s">
        <v>664</v>
      </c>
      <c r="J1194">
        <v>2025</v>
      </c>
      <c r="K1194">
        <v>43</v>
      </c>
      <c r="L1194">
        <v>10</v>
      </c>
      <c r="M1194">
        <v>32</v>
      </c>
      <c r="O1194">
        <v>0</v>
      </c>
      <c r="Q1194">
        <v>0</v>
      </c>
      <c r="R1194">
        <v>333</v>
      </c>
      <c r="S1194">
        <v>2413.3333333333335</v>
      </c>
      <c r="U1194">
        <v>0</v>
      </c>
      <c r="V1194">
        <v>0</v>
      </c>
      <c r="W1194" t="s">
        <v>667</v>
      </c>
    </row>
    <row r="1195" spans="1:23">
      <c r="A1195" t="s">
        <v>488</v>
      </c>
      <c r="B1195" t="s">
        <v>486</v>
      </c>
      <c r="C1195">
        <v>46.229166666666664</v>
      </c>
      <c r="D1195">
        <v>2219</v>
      </c>
      <c r="F1195">
        <v>277.375</v>
      </c>
      <c r="H1195">
        <v>0</v>
      </c>
      <c r="I1195" t="s">
        <v>664</v>
      </c>
      <c r="J1195">
        <v>2025</v>
      </c>
      <c r="K1195">
        <v>43</v>
      </c>
      <c r="L1195">
        <v>10</v>
      </c>
      <c r="M1195">
        <v>48</v>
      </c>
      <c r="N1195">
        <v>6</v>
      </c>
      <c r="O1195">
        <v>0</v>
      </c>
      <c r="Q1195">
        <v>0</v>
      </c>
      <c r="R1195">
        <v>295</v>
      </c>
      <c r="S1195">
        <v>2791.375</v>
      </c>
      <c r="T1195">
        <v>1000</v>
      </c>
      <c r="U1195">
        <v>0</v>
      </c>
      <c r="V1195">
        <v>0</v>
      </c>
      <c r="W1195" t="s">
        <v>1041</v>
      </c>
    </row>
    <row r="1196" spans="1:23">
      <c r="A1196" t="s">
        <v>488</v>
      </c>
      <c r="B1196" t="s">
        <v>389</v>
      </c>
      <c r="C1196">
        <v>46.229166666666664</v>
      </c>
      <c r="D1196">
        <v>2219</v>
      </c>
      <c r="F1196">
        <v>0</v>
      </c>
      <c r="H1196">
        <v>200</v>
      </c>
      <c r="I1196" t="s">
        <v>664</v>
      </c>
      <c r="J1196">
        <v>2025</v>
      </c>
      <c r="K1196">
        <v>43</v>
      </c>
      <c r="L1196">
        <v>10</v>
      </c>
      <c r="M1196">
        <v>48</v>
      </c>
      <c r="N1196">
        <v>0</v>
      </c>
      <c r="O1196">
        <v>0</v>
      </c>
      <c r="Q1196">
        <v>0</v>
      </c>
      <c r="S1196">
        <v>2419</v>
      </c>
      <c r="U1196">
        <v>0</v>
      </c>
      <c r="W1196" t="s">
        <v>1042</v>
      </c>
    </row>
    <row r="1197" spans="1:23">
      <c r="A1197" t="s">
        <v>435</v>
      </c>
      <c r="B1197" t="s">
        <v>388</v>
      </c>
      <c r="C1197">
        <v>104.16666666666667</v>
      </c>
      <c r="D1197">
        <v>5000</v>
      </c>
      <c r="F1197">
        <v>0</v>
      </c>
      <c r="H1197">
        <v>0</v>
      </c>
      <c r="I1197" t="s">
        <v>664</v>
      </c>
      <c r="J1197">
        <v>2025</v>
      </c>
      <c r="K1197">
        <v>43</v>
      </c>
      <c r="L1197">
        <v>10</v>
      </c>
      <c r="M1197">
        <v>48</v>
      </c>
      <c r="N1197">
        <v>0</v>
      </c>
      <c r="O1197">
        <v>0</v>
      </c>
      <c r="Q1197">
        <v>0</v>
      </c>
      <c r="S1197">
        <v>5000</v>
      </c>
      <c r="U1197">
        <v>0</v>
      </c>
      <c r="V1197">
        <v>0</v>
      </c>
      <c r="W1197" t="s">
        <v>667</v>
      </c>
    </row>
    <row r="1198" spans="1:23">
      <c r="A1198" t="s">
        <v>443</v>
      </c>
      <c r="B1198" t="s">
        <v>583</v>
      </c>
      <c r="C1198">
        <v>90</v>
      </c>
      <c r="D1198">
        <v>2160</v>
      </c>
      <c r="F1198">
        <v>0</v>
      </c>
      <c r="H1198">
        <v>0</v>
      </c>
      <c r="I1198" t="s">
        <v>664</v>
      </c>
      <c r="J1198">
        <v>2025</v>
      </c>
      <c r="K1198">
        <v>43</v>
      </c>
      <c r="L1198">
        <v>10</v>
      </c>
      <c r="M1198">
        <v>24</v>
      </c>
      <c r="N1198">
        <v>0</v>
      </c>
      <c r="O1198">
        <v>0</v>
      </c>
      <c r="Q1198">
        <v>0</v>
      </c>
      <c r="R1198">
        <v>500</v>
      </c>
      <c r="S1198">
        <v>2660</v>
      </c>
      <c r="U1198">
        <v>0</v>
      </c>
      <c r="V1198">
        <v>0</v>
      </c>
      <c r="W1198" t="s">
        <v>1043</v>
      </c>
    </row>
    <row r="1199" spans="1:23">
      <c r="A1199" t="s">
        <v>443</v>
      </c>
      <c r="B1199" t="s">
        <v>390</v>
      </c>
      <c r="C1199">
        <v>65</v>
      </c>
      <c r="D1199">
        <v>2080</v>
      </c>
      <c r="F1199">
        <v>130</v>
      </c>
      <c r="H1199">
        <v>0</v>
      </c>
      <c r="I1199" t="s">
        <v>664</v>
      </c>
      <c r="J1199">
        <v>2025</v>
      </c>
      <c r="K1199">
        <v>44</v>
      </c>
      <c r="L1199">
        <v>10</v>
      </c>
      <c r="M1199">
        <v>32</v>
      </c>
      <c r="N1199">
        <v>2</v>
      </c>
      <c r="O1199">
        <v>0</v>
      </c>
      <c r="Q1199">
        <v>0</v>
      </c>
      <c r="R1199">
        <v>333</v>
      </c>
      <c r="S1199">
        <v>2543.3333333333335</v>
      </c>
      <c r="U1199">
        <v>0</v>
      </c>
      <c r="V1199">
        <v>0</v>
      </c>
      <c r="W1199" t="s">
        <v>667</v>
      </c>
    </row>
    <row r="1200" spans="1:23">
      <c r="A1200" t="s">
        <v>488</v>
      </c>
      <c r="B1200" t="s">
        <v>486</v>
      </c>
      <c r="C1200">
        <v>46.229166666666664</v>
      </c>
      <c r="D1200">
        <v>2219</v>
      </c>
      <c r="F1200">
        <v>277.375</v>
      </c>
      <c r="H1200">
        <v>0</v>
      </c>
      <c r="I1200" t="s">
        <v>664</v>
      </c>
      <c r="J1200">
        <v>2025</v>
      </c>
      <c r="K1200">
        <v>44</v>
      </c>
      <c r="L1200">
        <v>10</v>
      </c>
      <c r="M1200">
        <v>48</v>
      </c>
      <c r="N1200">
        <v>6</v>
      </c>
      <c r="O1200">
        <v>0</v>
      </c>
      <c r="Q1200">
        <v>0</v>
      </c>
      <c r="R1200">
        <v>847</v>
      </c>
      <c r="S1200">
        <v>3343.375</v>
      </c>
      <c r="T1200">
        <v>500</v>
      </c>
      <c r="U1200">
        <v>0</v>
      </c>
      <c r="V1200">
        <v>0</v>
      </c>
      <c r="W1200" t="s">
        <v>1044</v>
      </c>
    </row>
    <row r="1201" spans="1:23">
      <c r="A1201" t="s">
        <v>488</v>
      </c>
      <c r="B1201" t="s">
        <v>389</v>
      </c>
      <c r="C1201">
        <v>46.229166666666664</v>
      </c>
      <c r="D1201">
        <v>2219</v>
      </c>
      <c r="F1201">
        <v>0</v>
      </c>
      <c r="H1201">
        <v>200</v>
      </c>
      <c r="I1201" t="s">
        <v>664</v>
      </c>
      <c r="J1201">
        <v>2025</v>
      </c>
      <c r="K1201">
        <v>44</v>
      </c>
      <c r="L1201">
        <v>10</v>
      </c>
      <c r="M1201">
        <v>48</v>
      </c>
      <c r="N1201">
        <v>0</v>
      </c>
      <c r="O1201">
        <v>0</v>
      </c>
      <c r="Q1201">
        <v>0</v>
      </c>
      <c r="R1201">
        <v>1155</v>
      </c>
      <c r="S1201">
        <v>3574</v>
      </c>
      <c r="U1201">
        <v>0</v>
      </c>
      <c r="W1201" t="s">
        <v>1045</v>
      </c>
    </row>
    <row r="1202" spans="1:23">
      <c r="A1202" t="s">
        <v>488</v>
      </c>
      <c r="B1202" t="s">
        <v>391</v>
      </c>
      <c r="C1202">
        <v>46.229166666666664</v>
      </c>
      <c r="D1202">
        <v>2219</v>
      </c>
      <c r="F1202">
        <v>0</v>
      </c>
      <c r="H1202">
        <v>200</v>
      </c>
      <c r="I1202" t="s">
        <v>664</v>
      </c>
      <c r="J1202">
        <v>2025</v>
      </c>
      <c r="K1202">
        <v>44</v>
      </c>
      <c r="L1202">
        <v>10</v>
      </c>
      <c r="M1202">
        <v>48</v>
      </c>
      <c r="N1202">
        <v>0</v>
      </c>
      <c r="O1202">
        <v>0</v>
      </c>
      <c r="Q1202">
        <v>0</v>
      </c>
      <c r="R1202">
        <v>450</v>
      </c>
      <c r="S1202">
        <v>2869</v>
      </c>
      <c r="U1202">
        <v>0</v>
      </c>
      <c r="W1202" t="s">
        <v>1046</v>
      </c>
    </row>
    <row r="1203" spans="1:23">
      <c r="A1203" t="s">
        <v>488</v>
      </c>
      <c r="B1203" t="s">
        <v>592</v>
      </c>
      <c r="C1203">
        <v>38.541666666666664</v>
      </c>
      <c r="D1203">
        <v>1233.3333333333333</v>
      </c>
      <c r="F1203">
        <v>0</v>
      </c>
      <c r="H1203">
        <v>0</v>
      </c>
      <c r="I1203" t="s">
        <v>664</v>
      </c>
      <c r="J1203">
        <v>2025</v>
      </c>
      <c r="K1203">
        <v>44</v>
      </c>
      <c r="L1203">
        <v>10</v>
      </c>
      <c r="M1203">
        <v>32</v>
      </c>
      <c r="N1203">
        <v>0</v>
      </c>
      <c r="O1203">
        <v>0</v>
      </c>
      <c r="Q1203">
        <v>0</v>
      </c>
      <c r="R1203">
        <v>133</v>
      </c>
      <c r="S1203">
        <v>1366.6666666666663</v>
      </c>
      <c r="U1203">
        <v>0</v>
      </c>
      <c r="V1203">
        <v>0</v>
      </c>
      <c r="W1203" t="s">
        <v>1047</v>
      </c>
    </row>
    <row r="1204" spans="1:23">
      <c r="A1204" t="s">
        <v>488</v>
      </c>
      <c r="B1204" t="s">
        <v>594</v>
      </c>
      <c r="C1204">
        <v>38.541666666666664</v>
      </c>
      <c r="D1204">
        <v>308.33333333333331</v>
      </c>
      <c r="F1204">
        <v>0</v>
      </c>
      <c r="H1204">
        <v>0</v>
      </c>
      <c r="I1204" t="s">
        <v>664</v>
      </c>
      <c r="J1204">
        <v>2025</v>
      </c>
      <c r="K1204">
        <v>44</v>
      </c>
      <c r="L1204">
        <v>10</v>
      </c>
      <c r="M1204">
        <v>8</v>
      </c>
      <c r="N1204">
        <v>0</v>
      </c>
      <c r="O1204">
        <v>0</v>
      </c>
      <c r="Q1204">
        <v>0</v>
      </c>
      <c r="S1204">
        <v>308.33333333333331</v>
      </c>
      <c r="U1204">
        <v>0</v>
      </c>
      <c r="V1204">
        <v>0</v>
      </c>
      <c r="W1204" t="s">
        <v>1048</v>
      </c>
    </row>
    <row r="1205" spans="1:23">
      <c r="A1205" t="s">
        <v>488</v>
      </c>
      <c r="B1205" t="s">
        <v>596</v>
      </c>
      <c r="C1205">
        <v>38.541666666666664</v>
      </c>
      <c r="D1205">
        <v>616.66666666666663</v>
      </c>
      <c r="F1205">
        <v>0</v>
      </c>
      <c r="H1205">
        <v>0</v>
      </c>
      <c r="I1205" t="s">
        <v>664</v>
      </c>
      <c r="J1205">
        <v>2025</v>
      </c>
      <c r="K1205">
        <v>44</v>
      </c>
      <c r="L1205">
        <v>10</v>
      </c>
      <c r="M1205">
        <v>16</v>
      </c>
      <c r="N1205">
        <v>0</v>
      </c>
      <c r="O1205">
        <v>0</v>
      </c>
      <c r="Q1205">
        <v>0</v>
      </c>
      <c r="S1205">
        <v>616.66666666666663</v>
      </c>
      <c r="U1205">
        <v>0</v>
      </c>
      <c r="V1205">
        <v>0</v>
      </c>
      <c r="W1205" t="s">
        <v>667</v>
      </c>
    </row>
    <row r="1206" spans="1:23">
      <c r="A1206" t="s">
        <v>435</v>
      </c>
      <c r="B1206" t="s">
        <v>388</v>
      </c>
      <c r="C1206">
        <v>104.16666666666667</v>
      </c>
      <c r="D1206">
        <v>5000</v>
      </c>
      <c r="F1206">
        <v>0</v>
      </c>
      <c r="H1206">
        <v>0</v>
      </c>
      <c r="I1206" t="s">
        <v>664</v>
      </c>
      <c r="J1206">
        <v>2025</v>
      </c>
      <c r="K1206">
        <v>44</v>
      </c>
      <c r="L1206">
        <v>10</v>
      </c>
      <c r="M1206">
        <v>48</v>
      </c>
      <c r="N1206">
        <v>0</v>
      </c>
      <c r="O1206">
        <v>0</v>
      </c>
      <c r="Q1206">
        <v>0</v>
      </c>
      <c r="S1206">
        <v>5000</v>
      </c>
      <c r="U1206">
        <v>0</v>
      </c>
      <c r="V1206">
        <v>0</v>
      </c>
      <c r="W1206" t="s">
        <v>667</v>
      </c>
    </row>
    <row r="1207" spans="1:23">
      <c r="A1207" t="s">
        <v>443</v>
      </c>
      <c r="B1207" t="s">
        <v>583</v>
      </c>
      <c r="C1207">
        <v>90</v>
      </c>
      <c r="D1207">
        <v>2160</v>
      </c>
      <c r="F1207">
        <v>0</v>
      </c>
      <c r="H1207">
        <v>0</v>
      </c>
      <c r="I1207" t="s">
        <v>664</v>
      </c>
      <c r="J1207">
        <v>2025</v>
      </c>
      <c r="K1207">
        <v>44</v>
      </c>
      <c r="L1207">
        <v>10</v>
      </c>
      <c r="M1207">
        <v>24</v>
      </c>
      <c r="N1207">
        <v>0</v>
      </c>
      <c r="O1207">
        <v>0</v>
      </c>
      <c r="Q1207">
        <v>0</v>
      </c>
      <c r="S1207">
        <v>2160</v>
      </c>
      <c r="U1207">
        <v>0</v>
      </c>
      <c r="V1207">
        <v>0</v>
      </c>
      <c r="W1207" t="s">
        <v>667</v>
      </c>
    </row>
    <row r="1208" spans="1:23">
      <c r="A1208" t="s">
        <v>443</v>
      </c>
      <c r="B1208" t="s">
        <v>390</v>
      </c>
      <c r="C1208">
        <v>65</v>
      </c>
      <c r="D1208">
        <v>2340</v>
      </c>
      <c r="F1208">
        <v>0</v>
      </c>
      <c r="H1208">
        <v>0</v>
      </c>
      <c r="I1208" t="s">
        <v>664</v>
      </c>
      <c r="J1208">
        <v>2025</v>
      </c>
      <c r="K1208">
        <v>45</v>
      </c>
      <c r="L1208">
        <v>11</v>
      </c>
      <c r="M1208">
        <v>36</v>
      </c>
      <c r="N1208">
        <v>0</v>
      </c>
      <c r="O1208">
        <v>0</v>
      </c>
      <c r="Q1208">
        <v>0</v>
      </c>
      <c r="R1208">
        <v>375</v>
      </c>
      <c r="S1208">
        <v>2715</v>
      </c>
      <c r="U1208">
        <v>0</v>
      </c>
      <c r="V1208">
        <v>0</v>
      </c>
      <c r="W1208" t="s">
        <v>667</v>
      </c>
    </row>
    <row r="1209" spans="1:23">
      <c r="A1209" t="s">
        <v>488</v>
      </c>
      <c r="B1209" t="s">
        <v>486</v>
      </c>
      <c r="C1209">
        <v>46.229166666666664</v>
      </c>
      <c r="D1209">
        <v>2219</v>
      </c>
      <c r="F1209">
        <v>277.375</v>
      </c>
      <c r="H1209">
        <v>0</v>
      </c>
      <c r="I1209" t="s">
        <v>664</v>
      </c>
      <c r="J1209">
        <v>2025</v>
      </c>
      <c r="K1209">
        <v>45</v>
      </c>
      <c r="L1209">
        <v>11</v>
      </c>
      <c r="M1209">
        <v>48</v>
      </c>
      <c r="N1209">
        <v>6</v>
      </c>
      <c r="O1209">
        <v>0</v>
      </c>
      <c r="Q1209">
        <v>0</v>
      </c>
      <c r="R1209">
        <v>50</v>
      </c>
      <c r="S1209">
        <v>2546.375</v>
      </c>
      <c r="T1209">
        <v>500</v>
      </c>
      <c r="U1209">
        <v>0</v>
      </c>
      <c r="V1209">
        <v>0</v>
      </c>
      <c r="W1209" t="s">
        <v>1049</v>
      </c>
    </row>
    <row r="1210" spans="1:23">
      <c r="A1210" t="s">
        <v>488</v>
      </c>
      <c r="B1210" t="s">
        <v>389</v>
      </c>
      <c r="C1210">
        <v>46.229166666666664</v>
      </c>
      <c r="D1210">
        <v>2219</v>
      </c>
      <c r="E1210">
        <v>2969</v>
      </c>
      <c r="F1210">
        <v>0</v>
      </c>
      <c r="G1210">
        <v>150</v>
      </c>
      <c r="H1210">
        <v>200</v>
      </c>
      <c r="I1210" t="s">
        <v>664</v>
      </c>
      <c r="J1210">
        <v>2025</v>
      </c>
      <c r="K1210">
        <v>45</v>
      </c>
      <c r="L1210">
        <v>11</v>
      </c>
      <c r="M1210">
        <v>48</v>
      </c>
      <c r="N1210">
        <v>0</v>
      </c>
      <c r="O1210">
        <v>0</v>
      </c>
      <c r="Q1210">
        <v>0</v>
      </c>
      <c r="R1210">
        <v>550</v>
      </c>
      <c r="S1210">
        <v>3119</v>
      </c>
      <c r="U1210">
        <v>0</v>
      </c>
      <c r="W1210" t="s">
        <v>1050</v>
      </c>
    </row>
    <row r="1211" spans="1:23">
      <c r="A1211" t="s">
        <v>488</v>
      </c>
      <c r="B1211" t="s">
        <v>391</v>
      </c>
      <c r="C1211">
        <v>46.229166666666664</v>
      </c>
      <c r="D1211">
        <v>2219</v>
      </c>
      <c r="F1211">
        <v>0</v>
      </c>
      <c r="H1211">
        <v>200</v>
      </c>
      <c r="I1211" t="s">
        <v>664</v>
      </c>
      <c r="J1211">
        <v>2025</v>
      </c>
      <c r="K1211">
        <v>45</v>
      </c>
      <c r="L1211">
        <v>11</v>
      </c>
      <c r="M1211">
        <v>48</v>
      </c>
      <c r="N1211">
        <v>0</v>
      </c>
      <c r="O1211">
        <v>0</v>
      </c>
      <c r="Q1211">
        <v>0</v>
      </c>
      <c r="R1211">
        <v>450</v>
      </c>
      <c r="S1211">
        <v>2869</v>
      </c>
      <c r="U1211">
        <v>0</v>
      </c>
      <c r="W1211" t="s">
        <v>1046</v>
      </c>
    </row>
    <row r="1212" spans="1:23">
      <c r="A1212" t="s">
        <v>488</v>
      </c>
      <c r="B1212" t="s">
        <v>592</v>
      </c>
      <c r="C1212">
        <v>38.541666666666664</v>
      </c>
      <c r="D1212">
        <v>1850</v>
      </c>
      <c r="F1212">
        <v>0</v>
      </c>
      <c r="H1212">
        <v>0</v>
      </c>
      <c r="I1212" t="s">
        <v>664</v>
      </c>
      <c r="J1212">
        <v>2025</v>
      </c>
      <c r="K1212">
        <v>45</v>
      </c>
      <c r="L1212">
        <v>11</v>
      </c>
      <c r="M1212">
        <v>48</v>
      </c>
      <c r="N1212">
        <v>0</v>
      </c>
      <c r="O1212">
        <v>0</v>
      </c>
      <c r="Q1212">
        <v>0</v>
      </c>
      <c r="R1212">
        <v>200</v>
      </c>
      <c r="S1212">
        <v>2050</v>
      </c>
      <c r="U1212">
        <v>0</v>
      </c>
      <c r="V1212">
        <v>0</v>
      </c>
      <c r="W1212" t="s">
        <v>1047</v>
      </c>
    </row>
    <row r="1213" spans="1:23">
      <c r="A1213" t="s">
        <v>488</v>
      </c>
      <c r="B1213" t="s">
        <v>598</v>
      </c>
      <c r="C1213">
        <v>38.541666666666664</v>
      </c>
      <c r="D1213">
        <v>1850</v>
      </c>
      <c r="F1213">
        <v>0</v>
      </c>
      <c r="H1213">
        <v>0</v>
      </c>
      <c r="I1213" t="s">
        <v>664</v>
      </c>
      <c r="J1213">
        <v>2025</v>
      </c>
      <c r="K1213">
        <v>45</v>
      </c>
      <c r="L1213">
        <v>11</v>
      </c>
      <c r="M1213">
        <v>48</v>
      </c>
      <c r="N1213">
        <v>0</v>
      </c>
      <c r="O1213">
        <v>0</v>
      </c>
      <c r="Q1213">
        <v>0</v>
      </c>
      <c r="S1213">
        <v>1850</v>
      </c>
      <c r="U1213">
        <v>0</v>
      </c>
      <c r="V1213">
        <v>0</v>
      </c>
      <c r="W1213" t="s">
        <v>667</v>
      </c>
    </row>
    <row r="1214" spans="1:23">
      <c r="A1214" t="s">
        <v>587</v>
      </c>
      <c r="B1214" t="s">
        <v>601</v>
      </c>
      <c r="C1214">
        <v>38.541666666666664</v>
      </c>
      <c r="D1214">
        <v>1850</v>
      </c>
      <c r="F1214">
        <v>0</v>
      </c>
      <c r="H1214">
        <v>0</v>
      </c>
      <c r="I1214" t="s">
        <v>664</v>
      </c>
      <c r="J1214">
        <v>2025</v>
      </c>
      <c r="K1214">
        <v>45</v>
      </c>
      <c r="L1214">
        <v>11</v>
      </c>
      <c r="M1214">
        <v>48</v>
      </c>
      <c r="N1214">
        <v>0</v>
      </c>
      <c r="O1214">
        <v>0</v>
      </c>
      <c r="Q1214">
        <v>0</v>
      </c>
      <c r="R1214">
        <v>450</v>
      </c>
      <c r="S1214">
        <v>2300</v>
      </c>
      <c r="U1214">
        <v>0</v>
      </c>
      <c r="V1214">
        <v>0</v>
      </c>
      <c r="W1214" t="s">
        <v>1047</v>
      </c>
    </row>
    <row r="1215" spans="1:23">
      <c r="A1215" t="s">
        <v>488</v>
      </c>
      <c r="B1215" t="s">
        <v>596</v>
      </c>
      <c r="C1215">
        <v>38.541666666666664</v>
      </c>
      <c r="D1215">
        <v>1850</v>
      </c>
      <c r="F1215">
        <v>0</v>
      </c>
      <c r="H1215">
        <v>0</v>
      </c>
      <c r="I1215" t="s">
        <v>664</v>
      </c>
      <c r="J1215">
        <v>2025</v>
      </c>
      <c r="K1215">
        <v>45</v>
      </c>
      <c r="L1215">
        <v>11</v>
      </c>
      <c r="M1215">
        <v>48</v>
      </c>
      <c r="N1215">
        <v>0</v>
      </c>
      <c r="O1215">
        <v>0</v>
      </c>
      <c r="Q1215">
        <v>0</v>
      </c>
      <c r="R1215">
        <v>200</v>
      </c>
      <c r="S1215">
        <v>2050</v>
      </c>
      <c r="U1215">
        <v>0</v>
      </c>
      <c r="V1215">
        <v>0</v>
      </c>
      <c r="W1215" t="s">
        <v>1047</v>
      </c>
    </row>
    <row r="1216" spans="1:23">
      <c r="A1216" t="s">
        <v>435</v>
      </c>
      <c r="B1216" t="s">
        <v>388</v>
      </c>
      <c r="C1216">
        <v>104.16666666666667</v>
      </c>
      <c r="D1216">
        <v>5000</v>
      </c>
      <c r="F1216">
        <v>0</v>
      </c>
      <c r="H1216">
        <v>0</v>
      </c>
      <c r="I1216" t="s">
        <v>664</v>
      </c>
      <c r="J1216">
        <v>2025</v>
      </c>
      <c r="K1216">
        <v>45</v>
      </c>
      <c r="L1216">
        <v>11</v>
      </c>
      <c r="M1216">
        <v>48</v>
      </c>
      <c r="N1216">
        <v>0</v>
      </c>
      <c r="O1216">
        <v>0</v>
      </c>
      <c r="Q1216">
        <v>0</v>
      </c>
      <c r="S1216">
        <v>5000</v>
      </c>
      <c r="U1216">
        <v>0</v>
      </c>
      <c r="V1216">
        <v>0</v>
      </c>
      <c r="W1216" t="s">
        <v>667</v>
      </c>
    </row>
    <row r="1217" spans="1:23">
      <c r="A1217" t="s">
        <v>443</v>
      </c>
      <c r="B1217" t="s">
        <v>583</v>
      </c>
      <c r="C1217">
        <v>90</v>
      </c>
      <c r="D1217">
        <v>2160</v>
      </c>
      <c r="F1217">
        <v>0</v>
      </c>
      <c r="H1217">
        <v>0</v>
      </c>
      <c r="I1217" t="s">
        <v>664</v>
      </c>
      <c r="J1217">
        <v>2025</v>
      </c>
      <c r="K1217">
        <v>45</v>
      </c>
      <c r="L1217">
        <v>11</v>
      </c>
      <c r="M1217">
        <v>24</v>
      </c>
      <c r="N1217">
        <v>0</v>
      </c>
      <c r="O1217">
        <v>0</v>
      </c>
      <c r="Q1217">
        <v>0</v>
      </c>
      <c r="S1217">
        <v>2160</v>
      </c>
      <c r="U1217">
        <v>0</v>
      </c>
      <c r="V1217">
        <v>0</v>
      </c>
      <c r="W1217" t="s">
        <v>667</v>
      </c>
    </row>
    <row r="1218" spans="1:23">
      <c r="A1218" t="s">
        <v>443</v>
      </c>
      <c r="B1218" t="s">
        <v>390</v>
      </c>
      <c r="C1218">
        <v>65</v>
      </c>
      <c r="D1218">
        <v>1950</v>
      </c>
      <c r="F1218">
        <v>0</v>
      </c>
      <c r="H1218">
        <v>0</v>
      </c>
      <c r="I1218" t="s">
        <v>664</v>
      </c>
      <c r="J1218">
        <v>2025</v>
      </c>
      <c r="K1218">
        <v>46</v>
      </c>
      <c r="L1218">
        <v>11</v>
      </c>
      <c r="M1218">
        <v>30</v>
      </c>
      <c r="N1218">
        <v>0</v>
      </c>
      <c r="O1218">
        <v>0</v>
      </c>
      <c r="Q1218">
        <v>0</v>
      </c>
      <c r="R1218">
        <v>312</v>
      </c>
      <c r="S1218">
        <v>2262.5</v>
      </c>
      <c r="U1218">
        <v>0</v>
      </c>
      <c r="V1218">
        <v>0</v>
      </c>
      <c r="W1218" t="s">
        <v>667</v>
      </c>
    </row>
    <row r="1219" spans="1:23">
      <c r="A1219" t="s">
        <v>488</v>
      </c>
      <c r="B1219" t="s">
        <v>486</v>
      </c>
      <c r="C1219">
        <v>46.229166666666664</v>
      </c>
      <c r="D1219">
        <v>2219</v>
      </c>
      <c r="F1219">
        <v>277.375</v>
      </c>
      <c r="H1219">
        <v>0</v>
      </c>
      <c r="I1219" t="s">
        <v>664</v>
      </c>
      <c r="J1219">
        <v>2025</v>
      </c>
      <c r="K1219">
        <v>46</v>
      </c>
      <c r="L1219">
        <v>11</v>
      </c>
      <c r="M1219">
        <v>48</v>
      </c>
      <c r="N1219">
        <v>6</v>
      </c>
      <c r="O1219">
        <v>0</v>
      </c>
      <c r="P1219">
        <v>350</v>
      </c>
      <c r="Q1219">
        <v>0</v>
      </c>
      <c r="S1219">
        <v>2846.375</v>
      </c>
      <c r="T1219">
        <v>500</v>
      </c>
      <c r="U1219">
        <v>0</v>
      </c>
      <c r="V1219">
        <v>0</v>
      </c>
      <c r="W1219" t="s">
        <v>1051</v>
      </c>
    </row>
    <row r="1220" spans="1:23">
      <c r="A1220" t="s">
        <v>488</v>
      </c>
      <c r="B1220" t="s">
        <v>389</v>
      </c>
      <c r="C1220">
        <v>46.229166666666664</v>
      </c>
      <c r="D1220">
        <v>2219</v>
      </c>
      <c r="E1220">
        <v>2969</v>
      </c>
      <c r="F1220">
        <v>0</v>
      </c>
      <c r="G1220">
        <v>150</v>
      </c>
      <c r="H1220">
        <v>200</v>
      </c>
      <c r="I1220" t="s">
        <v>664</v>
      </c>
      <c r="J1220">
        <v>2025</v>
      </c>
      <c r="K1220">
        <v>46</v>
      </c>
      <c r="L1220">
        <v>11</v>
      </c>
      <c r="M1220">
        <v>48</v>
      </c>
      <c r="N1220">
        <v>0</v>
      </c>
      <c r="O1220">
        <v>0</v>
      </c>
      <c r="P1220">
        <v>350</v>
      </c>
      <c r="Q1220">
        <v>0</v>
      </c>
      <c r="R1220">
        <v>200</v>
      </c>
      <c r="S1220">
        <v>3119</v>
      </c>
      <c r="U1220">
        <v>0</v>
      </c>
      <c r="W1220" t="s">
        <v>1050</v>
      </c>
    </row>
    <row r="1221" spans="1:23">
      <c r="A1221" t="s">
        <v>488</v>
      </c>
      <c r="B1221" t="s">
        <v>391</v>
      </c>
      <c r="C1221">
        <v>46.229166666666664</v>
      </c>
      <c r="D1221">
        <v>2219</v>
      </c>
      <c r="E1221">
        <v>2619</v>
      </c>
      <c r="F1221">
        <v>0</v>
      </c>
      <c r="H1221">
        <v>200</v>
      </c>
      <c r="I1221" t="s">
        <v>664</v>
      </c>
      <c r="J1221">
        <v>2025</v>
      </c>
      <c r="K1221">
        <v>46</v>
      </c>
      <c r="L1221">
        <v>11</v>
      </c>
      <c r="M1221">
        <v>48</v>
      </c>
      <c r="N1221">
        <v>0</v>
      </c>
      <c r="O1221">
        <v>0</v>
      </c>
      <c r="Q1221">
        <v>0</v>
      </c>
      <c r="R1221">
        <v>200</v>
      </c>
      <c r="S1221">
        <v>2619</v>
      </c>
      <c r="U1221">
        <v>0</v>
      </c>
      <c r="W1221" t="s">
        <v>1046</v>
      </c>
    </row>
    <row r="1222" spans="1:23">
      <c r="A1222" t="s">
        <v>488</v>
      </c>
      <c r="B1222" t="s">
        <v>592</v>
      </c>
      <c r="C1222">
        <v>38.541666666666664</v>
      </c>
      <c r="D1222">
        <v>1850</v>
      </c>
      <c r="F1222">
        <v>0</v>
      </c>
      <c r="H1222">
        <v>0</v>
      </c>
      <c r="I1222" t="s">
        <v>664</v>
      </c>
      <c r="J1222">
        <v>2025</v>
      </c>
      <c r="K1222">
        <v>46</v>
      </c>
      <c r="L1222">
        <v>11</v>
      </c>
      <c r="M1222">
        <v>48</v>
      </c>
      <c r="N1222">
        <v>0</v>
      </c>
      <c r="O1222">
        <v>0</v>
      </c>
      <c r="Q1222">
        <v>0</v>
      </c>
      <c r="R1222">
        <v>200</v>
      </c>
      <c r="S1222">
        <v>2050</v>
      </c>
      <c r="U1222">
        <v>0</v>
      </c>
      <c r="V1222">
        <v>0</v>
      </c>
      <c r="W1222" t="s">
        <v>1047</v>
      </c>
    </row>
    <row r="1223" spans="1:23">
      <c r="A1223" t="s">
        <v>488</v>
      </c>
      <c r="B1223" t="s">
        <v>598</v>
      </c>
      <c r="C1223">
        <v>38.541666666666664</v>
      </c>
      <c r="D1223">
        <v>1850</v>
      </c>
      <c r="F1223">
        <v>0</v>
      </c>
      <c r="H1223">
        <v>0</v>
      </c>
      <c r="I1223" t="s">
        <v>664</v>
      </c>
      <c r="J1223">
        <v>2025</v>
      </c>
      <c r="K1223">
        <v>46</v>
      </c>
      <c r="L1223">
        <v>11</v>
      </c>
      <c r="M1223">
        <v>48</v>
      </c>
      <c r="N1223">
        <v>0</v>
      </c>
      <c r="O1223">
        <v>0</v>
      </c>
      <c r="Q1223">
        <v>0</v>
      </c>
      <c r="R1223">
        <v>350</v>
      </c>
      <c r="S1223">
        <v>2200</v>
      </c>
      <c r="U1223">
        <v>0</v>
      </c>
      <c r="V1223">
        <v>0</v>
      </c>
      <c r="W1223" t="s">
        <v>667</v>
      </c>
    </row>
    <row r="1224" spans="1:23">
      <c r="A1224" t="s">
        <v>587</v>
      </c>
      <c r="B1224" t="s">
        <v>601</v>
      </c>
      <c r="C1224">
        <v>38.541666666666664</v>
      </c>
      <c r="D1224">
        <v>1850</v>
      </c>
      <c r="F1224">
        <v>0</v>
      </c>
      <c r="H1224">
        <v>0</v>
      </c>
      <c r="I1224" t="s">
        <v>664</v>
      </c>
      <c r="J1224">
        <v>2025</v>
      </c>
      <c r="K1224">
        <v>46</v>
      </c>
      <c r="L1224">
        <v>11</v>
      </c>
      <c r="M1224">
        <v>48</v>
      </c>
      <c r="N1224">
        <v>0</v>
      </c>
      <c r="O1224">
        <v>0</v>
      </c>
      <c r="Q1224">
        <v>0</v>
      </c>
      <c r="R1224">
        <v>450</v>
      </c>
      <c r="S1224">
        <v>2300</v>
      </c>
      <c r="U1224">
        <v>0</v>
      </c>
      <c r="V1224">
        <v>0</v>
      </c>
      <c r="W1224" t="s">
        <v>1047</v>
      </c>
    </row>
    <row r="1225" spans="1:23">
      <c r="A1225" t="s">
        <v>488</v>
      </c>
      <c r="B1225" t="s">
        <v>596</v>
      </c>
      <c r="C1225">
        <v>38.541666666666664</v>
      </c>
      <c r="D1225">
        <v>1850</v>
      </c>
      <c r="F1225">
        <v>0</v>
      </c>
      <c r="H1225">
        <v>0</v>
      </c>
      <c r="I1225" t="s">
        <v>664</v>
      </c>
      <c r="J1225">
        <v>2025</v>
      </c>
      <c r="K1225">
        <v>46</v>
      </c>
      <c r="L1225">
        <v>11</v>
      </c>
      <c r="M1225">
        <v>48</v>
      </c>
      <c r="N1225">
        <v>0</v>
      </c>
      <c r="O1225">
        <v>0</v>
      </c>
      <c r="Q1225">
        <v>0</v>
      </c>
      <c r="R1225">
        <v>200</v>
      </c>
      <c r="S1225">
        <v>2050</v>
      </c>
      <c r="U1225">
        <v>0</v>
      </c>
      <c r="V1225">
        <v>0</v>
      </c>
      <c r="W1225" t="s">
        <v>1047</v>
      </c>
    </row>
    <row r="1226" spans="1:23">
      <c r="A1226" t="s">
        <v>435</v>
      </c>
      <c r="B1226" t="s">
        <v>388</v>
      </c>
      <c r="C1226">
        <v>104.16666666666667</v>
      </c>
      <c r="D1226">
        <v>5000</v>
      </c>
      <c r="F1226">
        <v>0</v>
      </c>
      <c r="H1226">
        <v>0</v>
      </c>
      <c r="I1226" t="s">
        <v>664</v>
      </c>
      <c r="J1226">
        <v>2025</v>
      </c>
      <c r="K1226">
        <v>46</v>
      </c>
      <c r="L1226">
        <v>11</v>
      </c>
      <c r="M1226">
        <v>48</v>
      </c>
      <c r="N1226">
        <v>0</v>
      </c>
      <c r="O1226">
        <v>0</v>
      </c>
      <c r="Q1226">
        <v>0</v>
      </c>
      <c r="S1226">
        <v>5000</v>
      </c>
      <c r="U1226">
        <v>0</v>
      </c>
      <c r="V1226">
        <v>0</v>
      </c>
      <c r="W1226" t="s">
        <v>667</v>
      </c>
    </row>
    <row r="1227" spans="1:23">
      <c r="A1227" t="s">
        <v>443</v>
      </c>
      <c r="B1227" t="s">
        <v>583</v>
      </c>
      <c r="C1227">
        <v>90</v>
      </c>
      <c r="D1227">
        <v>2160</v>
      </c>
      <c r="F1227">
        <v>0</v>
      </c>
      <c r="H1227">
        <v>0</v>
      </c>
      <c r="I1227" t="s">
        <v>664</v>
      </c>
      <c r="J1227">
        <v>2025</v>
      </c>
      <c r="K1227">
        <v>46</v>
      </c>
      <c r="L1227">
        <v>11</v>
      </c>
      <c r="M1227">
        <v>24</v>
      </c>
      <c r="N1227">
        <v>0</v>
      </c>
      <c r="O1227">
        <v>0</v>
      </c>
      <c r="Q1227">
        <v>0</v>
      </c>
      <c r="S1227">
        <v>2160</v>
      </c>
      <c r="U1227">
        <v>0</v>
      </c>
      <c r="V1227">
        <v>0</v>
      </c>
      <c r="W1227" t="s">
        <v>667</v>
      </c>
    </row>
    <row r="1228" spans="1:23">
      <c r="A1228" t="s">
        <v>443</v>
      </c>
      <c r="B1228" t="s">
        <v>390</v>
      </c>
      <c r="C1228">
        <v>65</v>
      </c>
      <c r="D1228">
        <v>2015</v>
      </c>
      <c r="F1228">
        <v>0</v>
      </c>
      <c r="H1228">
        <v>0</v>
      </c>
      <c r="I1228" t="s">
        <v>664</v>
      </c>
      <c r="J1228">
        <v>2025</v>
      </c>
      <c r="K1228">
        <v>47</v>
      </c>
      <c r="L1228">
        <v>11</v>
      </c>
      <c r="M1228">
        <v>31</v>
      </c>
      <c r="N1228">
        <v>0</v>
      </c>
      <c r="O1228">
        <v>0</v>
      </c>
      <c r="Q1228">
        <v>0</v>
      </c>
      <c r="R1228">
        <v>323</v>
      </c>
      <c r="S1228">
        <v>2337.9166666666665</v>
      </c>
      <c r="U1228">
        <v>0</v>
      </c>
      <c r="V1228">
        <v>0</v>
      </c>
      <c r="W1228" t="s">
        <v>667</v>
      </c>
    </row>
    <row r="1229" spans="1:23">
      <c r="A1229" t="s">
        <v>488</v>
      </c>
      <c r="B1229" t="s">
        <v>486</v>
      </c>
      <c r="C1229">
        <v>46.229166666666664</v>
      </c>
      <c r="D1229">
        <v>2219</v>
      </c>
      <c r="F1229">
        <v>323.60416666666663</v>
      </c>
      <c r="H1229">
        <v>0</v>
      </c>
      <c r="I1229" t="s">
        <v>664</v>
      </c>
      <c r="J1229">
        <v>2025</v>
      </c>
      <c r="K1229">
        <v>47</v>
      </c>
      <c r="L1229">
        <v>11</v>
      </c>
      <c r="M1229">
        <v>48</v>
      </c>
      <c r="N1229">
        <v>7</v>
      </c>
      <c r="O1229">
        <v>0</v>
      </c>
      <c r="Q1229">
        <v>0</v>
      </c>
      <c r="S1229">
        <v>2542.6041666666665</v>
      </c>
      <c r="T1229">
        <v>500</v>
      </c>
      <c r="U1229">
        <v>0</v>
      </c>
      <c r="V1229">
        <v>0</v>
      </c>
      <c r="W1229" t="s">
        <v>1052</v>
      </c>
    </row>
    <row r="1230" spans="1:23">
      <c r="A1230" t="s">
        <v>488</v>
      </c>
      <c r="B1230" t="s">
        <v>389</v>
      </c>
      <c r="C1230">
        <v>46.229166666666664</v>
      </c>
      <c r="D1230">
        <v>2219</v>
      </c>
      <c r="E1230">
        <v>2070</v>
      </c>
      <c r="F1230">
        <v>0</v>
      </c>
      <c r="H1230">
        <v>200</v>
      </c>
      <c r="I1230" t="s">
        <v>664</v>
      </c>
      <c r="J1230">
        <v>2025</v>
      </c>
      <c r="K1230">
        <v>47</v>
      </c>
      <c r="L1230">
        <v>11</v>
      </c>
      <c r="M1230">
        <v>48</v>
      </c>
      <c r="N1230">
        <v>0</v>
      </c>
      <c r="O1230">
        <v>1</v>
      </c>
      <c r="P1230">
        <v>200</v>
      </c>
      <c r="Q1230">
        <v>951</v>
      </c>
      <c r="S1230">
        <v>3570</v>
      </c>
      <c r="T1230">
        <v>1500</v>
      </c>
      <c r="U1230">
        <v>0</v>
      </c>
      <c r="W1230" t="s">
        <v>1053</v>
      </c>
    </row>
    <row r="1231" spans="1:23">
      <c r="A1231" t="s">
        <v>488</v>
      </c>
      <c r="B1231" t="s">
        <v>391</v>
      </c>
      <c r="C1231">
        <v>46.229166666666664</v>
      </c>
      <c r="D1231">
        <v>2219</v>
      </c>
      <c r="F1231">
        <v>0</v>
      </c>
      <c r="H1231">
        <v>200</v>
      </c>
      <c r="I1231" t="s">
        <v>664</v>
      </c>
      <c r="J1231">
        <v>2025</v>
      </c>
      <c r="K1231">
        <v>47</v>
      </c>
      <c r="L1231">
        <v>11</v>
      </c>
      <c r="M1231">
        <v>48</v>
      </c>
      <c r="N1231">
        <v>0</v>
      </c>
      <c r="O1231">
        <v>0</v>
      </c>
      <c r="Q1231">
        <v>0</v>
      </c>
      <c r="R1231">
        <v>200</v>
      </c>
      <c r="S1231">
        <v>2619</v>
      </c>
      <c r="U1231">
        <v>0</v>
      </c>
      <c r="W1231" t="s">
        <v>1046</v>
      </c>
    </row>
    <row r="1232" spans="1:23">
      <c r="A1232" t="s">
        <v>488</v>
      </c>
      <c r="B1232" t="s">
        <v>592</v>
      </c>
      <c r="C1232">
        <v>38.541666666666664</v>
      </c>
      <c r="D1232">
        <v>1850</v>
      </c>
      <c r="F1232">
        <v>0</v>
      </c>
      <c r="H1232">
        <v>0</v>
      </c>
      <c r="I1232" t="s">
        <v>664</v>
      </c>
      <c r="J1232">
        <v>2025</v>
      </c>
      <c r="K1232">
        <v>47</v>
      </c>
      <c r="L1232">
        <v>11</v>
      </c>
      <c r="M1232">
        <v>48</v>
      </c>
      <c r="N1232">
        <v>0</v>
      </c>
      <c r="O1232">
        <v>1</v>
      </c>
      <c r="Q1232">
        <v>792.85714285714289</v>
      </c>
      <c r="R1232">
        <v>200</v>
      </c>
      <c r="S1232">
        <v>2842.8571428571431</v>
      </c>
      <c r="U1232">
        <v>0</v>
      </c>
      <c r="V1232">
        <v>0</v>
      </c>
      <c r="W1232" t="s">
        <v>1047</v>
      </c>
    </row>
    <row r="1233" spans="1:23">
      <c r="A1233" t="s">
        <v>488</v>
      </c>
      <c r="B1233" t="s">
        <v>598</v>
      </c>
      <c r="C1233">
        <v>38.541666666666664</v>
      </c>
      <c r="D1233">
        <v>1850</v>
      </c>
      <c r="F1233">
        <v>0</v>
      </c>
      <c r="H1233">
        <v>0</v>
      </c>
      <c r="I1233" t="s">
        <v>664</v>
      </c>
      <c r="J1233">
        <v>2025</v>
      </c>
      <c r="K1233">
        <v>47</v>
      </c>
      <c r="L1233">
        <v>11</v>
      </c>
      <c r="M1233">
        <v>48</v>
      </c>
      <c r="N1233">
        <v>0</v>
      </c>
      <c r="O1233">
        <v>0</v>
      </c>
      <c r="Q1233">
        <v>0</v>
      </c>
      <c r="R1233">
        <v>350</v>
      </c>
      <c r="S1233">
        <v>2200</v>
      </c>
      <c r="U1233">
        <v>0</v>
      </c>
      <c r="V1233">
        <v>0</v>
      </c>
      <c r="W1233" t="s">
        <v>667</v>
      </c>
    </row>
    <row r="1234" spans="1:23">
      <c r="A1234" t="s">
        <v>587</v>
      </c>
      <c r="B1234" t="s">
        <v>601</v>
      </c>
      <c r="C1234">
        <v>38.541666666666664</v>
      </c>
      <c r="D1234">
        <v>1850</v>
      </c>
      <c r="F1234">
        <v>0</v>
      </c>
      <c r="H1234">
        <v>0</v>
      </c>
      <c r="I1234" t="s">
        <v>664</v>
      </c>
      <c r="J1234">
        <v>2025</v>
      </c>
      <c r="K1234">
        <v>47</v>
      </c>
      <c r="L1234">
        <v>11</v>
      </c>
      <c r="M1234">
        <v>48</v>
      </c>
      <c r="N1234">
        <v>0</v>
      </c>
      <c r="O1234">
        <v>0</v>
      </c>
      <c r="Q1234">
        <v>0</v>
      </c>
      <c r="R1234">
        <v>450</v>
      </c>
      <c r="S1234">
        <v>2300</v>
      </c>
      <c r="U1234">
        <v>0</v>
      </c>
      <c r="V1234">
        <v>0</v>
      </c>
      <c r="W1234" t="s">
        <v>1047</v>
      </c>
    </row>
    <row r="1235" spans="1:23">
      <c r="A1235" t="s">
        <v>488</v>
      </c>
      <c r="B1235" t="s">
        <v>596</v>
      </c>
      <c r="C1235">
        <v>38.541666666666664</v>
      </c>
      <c r="D1235">
        <v>1850</v>
      </c>
      <c r="F1235">
        <v>0</v>
      </c>
      <c r="H1235">
        <v>0</v>
      </c>
      <c r="I1235" t="s">
        <v>664</v>
      </c>
      <c r="J1235">
        <v>2025</v>
      </c>
      <c r="K1235">
        <v>47</v>
      </c>
      <c r="L1235">
        <v>11</v>
      </c>
      <c r="M1235">
        <v>48</v>
      </c>
      <c r="N1235">
        <v>0</v>
      </c>
      <c r="O1235">
        <v>0</v>
      </c>
      <c r="Q1235">
        <v>0</v>
      </c>
      <c r="R1235">
        <v>200</v>
      </c>
      <c r="S1235">
        <v>2050</v>
      </c>
      <c r="U1235">
        <v>0</v>
      </c>
      <c r="V1235">
        <v>0</v>
      </c>
      <c r="W1235" t="s">
        <v>1047</v>
      </c>
    </row>
    <row r="1236" spans="1:23">
      <c r="A1236" t="s">
        <v>435</v>
      </c>
      <c r="B1236" t="s">
        <v>388</v>
      </c>
      <c r="C1236">
        <v>104.16666666666667</v>
      </c>
      <c r="D1236">
        <v>5000</v>
      </c>
      <c r="F1236">
        <v>0</v>
      </c>
      <c r="H1236">
        <v>0</v>
      </c>
      <c r="I1236" t="s">
        <v>664</v>
      </c>
      <c r="J1236">
        <v>2025</v>
      </c>
      <c r="K1236">
        <v>47</v>
      </c>
      <c r="L1236">
        <v>11</v>
      </c>
      <c r="M1236">
        <v>48</v>
      </c>
      <c r="N1236">
        <v>0</v>
      </c>
      <c r="O1236">
        <v>0</v>
      </c>
      <c r="Q1236">
        <v>0</v>
      </c>
      <c r="S1236">
        <v>5000</v>
      </c>
      <c r="U1236">
        <v>0</v>
      </c>
      <c r="V1236">
        <v>0</v>
      </c>
      <c r="W1236" t="s">
        <v>667</v>
      </c>
    </row>
    <row r="1237" spans="1:23">
      <c r="A1237" t="s">
        <v>443</v>
      </c>
      <c r="B1237" t="s">
        <v>583</v>
      </c>
      <c r="C1237">
        <v>90</v>
      </c>
      <c r="D1237">
        <v>2160</v>
      </c>
      <c r="F1237">
        <v>0</v>
      </c>
      <c r="H1237">
        <v>0</v>
      </c>
      <c r="I1237" t="s">
        <v>664</v>
      </c>
      <c r="J1237">
        <v>2025</v>
      </c>
      <c r="K1237">
        <v>47</v>
      </c>
      <c r="L1237">
        <v>11</v>
      </c>
      <c r="M1237">
        <v>24</v>
      </c>
      <c r="N1237">
        <v>0</v>
      </c>
      <c r="O1237">
        <v>0</v>
      </c>
      <c r="Q1237">
        <v>0</v>
      </c>
      <c r="S1237">
        <v>2160</v>
      </c>
      <c r="U1237">
        <v>0</v>
      </c>
      <c r="V1237">
        <v>0</v>
      </c>
      <c r="W1237" t="s">
        <v>667</v>
      </c>
    </row>
    <row r="1238" spans="1:23">
      <c r="A1238" t="s">
        <v>443</v>
      </c>
      <c r="B1238" t="s">
        <v>390</v>
      </c>
      <c r="C1238">
        <v>65</v>
      </c>
      <c r="D1238">
        <v>2145</v>
      </c>
      <c r="F1238">
        <v>0</v>
      </c>
      <c r="H1238">
        <v>0</v>
      </c>
      <c r="I1238" t="s">
        <v>664</v>
      </c>
      <c r="J1238">
        <v>2025</v>
      </c>
      <c r="K1238">
        <v>48</v>
      </c>
      <c r="L1238">
        <v>11</v>
      </c>
      <c r="M1238">
        <v>33</v>
      </c>
      <c r="N1238">
        <v>0</v>
      </c>
      <c r="O1238">
        <v>0</v>
      </c>
      <c r="Q1238">
        <v>0</v>
      </c>
      <c r="R1238">
        <v>344</v>
      </c>
      <c r="S1238">
        <v>2488.75</v>
      </c>
      <c r="U1238">
        <v>0</v>
      </c>
      <c r="V1238">
        <v>0</v>
      </c>
      <c r="W1238" t="s">
        <v>667</v>
      </c>
    </row>
    <row r="1239" spans="1:23">
      <c r="A1239" t="s">
        <v>488</v>
      </c>
      <c r="B1239" t="s">
        <v>486</v>
      </c>
      <c r="C1239">
        <v>46.229166666666664</v>
      </c>
      <c r="D1239">
        <v>2219</v>
      </c>
      <c r="F1239">
        <v>323.60416666666663</v>
      </c>
      <c r="H1239">
        <v>0</v>
      </c>
      <c r="I1239" t="s">
        <v>664</v>
      </c>
      <c r="J1239">
        <v>2025</v>
      </c>
      <c r="K1239">
        <v>48</v>
      </c>
      <c r="L1239">
        <v>11</v>
      </c>
      <c r="M1239">
        <v>48</v>
      </c>
      <c r="N1239">
        <v>7</v>
      </c>
      <c r="O1239">
        <v>0</v>
      </c>
      <c r="Q1239">
        <v>0</v>
      </c>
      <c r="S1239">
        <v>2542.6041666666665</v>
      </c>
      <c r="T1239">
        <v>500</v>
      </c>
      <c r="U1239">
        <v>0</v>
      </c>
      <c r="V1239">
        <v>0</v>
      </c>
      <c r="W1239" t="s">
        <v>1052</v>
      </c>
    </row>
    <row r="1240" spans="1:23">
      <c r="A1240" t="s">
        <v>488</v>
      </c>
      <c r="B1240" t="s">
        <v>389</v>
      </c>
      <c r="C1240">
        <v>46.229166666666664</v>
      </c>
      <c r="D1240">
        <v>2219</v>
      </c>
      <c r="F1240">
        <v>0</v>
      </c>
      <c r="H1240">
        <v>200</v>
      </c>
      <c r="I1240" t="s">
        <v>664</v>
      </c>
      <c r="J1240">
        <v>2025</v>
      </c>
      <c r="K1240">
        <v>48</v>
      </c>
      <c r="L1240">
        <v>11</v>
      </c>
      <c r="M1240">
        <v>48</v>
      </c>
      <c r="N1240">
        <v>0</v>
      </c>
      <c r="O1240">
        <v>0</v>
      </c>
      <c r="Q1240">
        <v>0</v>
      </c>
      <c r="S1240">
        <v>2419</v>
      </c>
      <c r="U1240">
        <v>0</v>
      </c>
      <c r="W1240" t="s">
        <v>1046</v>
      </c>
    </row>
    <row r="1241" spans="1:23">
      <c r="A1241" t="s">
        <v>488</v>
      </c>
      <c r="B1241" t="s">
        <v>391</v>
      </c>
      <c r="C1241">
        <v>46.229166666666664</v>
      </c>
      <c r="D1241">
        <v>2219</v>
      </c>
      <c r="F1241">
        <v>0</v>
      </c>
      <c r="H1241">
        <v>200</v>
      </c>
      <c r="I1241" t="s">
        <v>664</v>
      </c>
      <c r="J1241">
        <v>2025</v>
      </c>
      <c r="K1241">
        <v>48</v>
      </c>
      <c r="L1241">
        <v>11</v>
      </c>
      <c r="M1241">
        <v>48</v>
      </c>
      <c r="N1241">
        <v>0</v>
      </c>
      <c r="O1241">
        <v>0</v>
      </c>
      <c r="Q1241">
        <v>0</v>
      </c>
      <c r="R1241">
        <v>200</v>
      </c>
      <c r="S1241">
        <v>2619</v>
      </c>
      <c r="U1241">
        <v>0</v>
      </c>
      <c r="W1241" t="s">
        <v>1046</v>
      </c>
    </row>
    <row r="1242" spans="1:23">
      <c r="A1242" t="s">
        <v>488</v>
      </c>
      <c r="B1242" t="s">
        <v>592</v>
      </c>
      <c r="C1242">
        <v>38.541666666666664</v>
      </c>
      <c r="D1242">
        <v>1850</v>
      </c>
      <c r="F1242">
        <v>0</v>
      </c>
      <c r="H1242">
        <v>0</v>
      </c>
      <c r="I1242" t="s">
        <v>664</v>
      </c>
      <c r="J1242">
        <v>2025</v>
      </c>
      <c r="K1242">
        <v>48</v>
      </c>
      <c r="L1242">
        <v>11</v>
      </c>
      <c r="M1242">
        <v>48</v>
      </c>
      <c r="N1242">
        <v>0</v>
      </c>
      <c r="O1242">
        <v>0</v>
      </c>
      <c r="Q1242">
        <v>0</v>
      </c>
      <c r="R1242">
        <v>200</v>
      </c>
      <c r="S1242">
        <v>2050</v>
      </c>
      <c r="U1242">
        <v>0</v>
      </c>
      <c r="V1242">
        <v>0</v>
      </c>
      <c r="W1242" t="s">
        <v>1047</v>
      </c>
    </row>
    <row r="1243" spans="1:23">
      <c r="A1243" t="s">
        <v>488</v>
      </c>
      <c r="B1243" t="s">
        <v>598</v>
      </c>
      <c r="C1243">
        <v>38.541666666666664</v>
      </c>
      <c r="D1243">
        <v>1850</v>
      </c>
      <c r="F1243">
        <v>0</v>
      </c>
      <c r="H1243">
        <v>0</v>
      </c>
      <c r="I1243" t="s">
        <v>664</v>
      </c>
      <c r="J1243">
        <v>2025</v>
      </c>
      <c r="K1243">
        <v>48</v>
      </c>
      <c r="L1243">
        <v>11</v>
      </c>
      <c r="M1243">
        <v>48</v>
      </c>
      <c r="N1243">
        <v>0</v>
      </c>
      <c r="O1243">
        <v>0</v>
      </c>
      <c r="Q1243">
        <v>0</v>
      </c>
      <c r="R1243">
        <v>350</v>
      </c>
      <c r="S1243">
        <v>2200</v>
      </c>
      <c r="U1243">
        <v>0</v>
      </c>
      <c r="V1243">
        <v>0</v>
      </c>
      <c r="W1243" t="s">
        <v>667</v>
      </c>
    </row>
    <row r="1244" spans="1:23">
      <c r="A1244" t="s">
        <v>587</v>
      </c>
      <c r="B1244" t="s">
        <v>601</v>
      </c>
      <c r="C1244">
        <v>38.541666666666664</v>
      </c>
      <c r="D1244">
        <v>1850</v>
      </c>
      <c r="F1244">
        <v>0</v>
      </c>
      <c r="H1244">
        <v>0</v>
      </c>
      <c r="I1244" t="s">
        <v>664</v>
      </c>
      <c r="J1244">
        <v>2025</v>
      </c>
      <c r="K1244">
        <v>48</v>
      </c>
      <c r="L1244">
        <v>11</v>
      </c>
      <c r="M1244">
        <v>48</v>
      </c>
      <c r="N1244">
        <v>0</v>
      </c>
      <c r="O1244">
        <v>0</v>
      </c>
      <c r="Q1244">
        <v>0</v>
      </c>
      <c r="R1244">
        <v>450</v>
      </c>
      <c r="S1244">
        <v>2300</v>
      </c>
      <c r="U1244">
        <v>0</v>
      </c>
      <c r="V1244">
        <v>0</v>
      </c>
      <c r="W1244" t="s">
        <v>1047</v>
      </c>
    </row>
    <row r="1245" spans="1:23">
      <c r="A1245" t="s">
        <v>488</v>
      </c>
      <c r="B1245" t="s">
        <v>596</v>
      </c>
      <c r="C1245">
        <v>38.541666666666664</v>
      </c>
      <c r="D1245">
        <v>308.33333333333331</v>
      </c>
      <c r="F1245">
        <v>0</v>
      </c>
      <c r="H1245">
        <v>0</v>
      </c>
      <c r="I1245" t="s">
        <v>664</v>
      </c>
      <c r="J1245">
        <v>2025</v>
      </c>
      <c r="K1245">
        <v>48</v>
      </c>
      <c r="L1245">
        <v>11</v>
      </c>
      <c r="M1245">
        <v>8</v>
      </c>
      <c r="N1245">
        <v>0</v>
      </c>
      <c r="O1245">
        <v>0</v>
      </c>
      <c r="Q1245">
        <v>0</v>
      </c>
      <c r="R1245">
        <v>33</v>
      </c>
      <c r="S1245">
        <v>341.66666666666663</v>
      </c>
      <c r="U1245">
        <v>0</v>
      </c>
      <c r="V1245">
        <v>0</v>
      </c>
      <c r="W1245" t="s">
        <v>1047</v>
      </c>
    </row>
    <row r="1246" spans="1:23">
      <c r="A1246" t="s">
        <v>435</v>
      </c>
      <c r="B1246" t="s">
        <v>388</v>
      </c>
      <c r="C1246">
        <v>104.16666666666667</v>
      </c>
      <c r="D1246">
        <v>5000</v>
      </c>
      <c r="F1246">
        <v>0</v>
      </c>
      <c r="H1246">
        <v>0</v>
      </c>
      <c r="I1246" t="s">
        <v>664</v>
      </c>
      <c r="J1246">
        <v>2025</v>
      </c>
      <c r="K1246">
        <v>48</v>
      </c>
      <c r="L1246">
        <v>11</v>
      </c>
      <c r="M1246">
        <v>48</v>
      </c>
      <c r="N1246">
        <v>0</v>
      </c>
      <c r="O1246">
        <v>0</v>
      </c>
      <c r="Q1246">
        <v>0</v>
      </c>
      <c r="S1246">
        <v>5000</v>
      </c>
      <c r="U1246">
        <v>0</v>
      </c>
      <c r="V1246">
        <v>0</v>
      </c>
      <c r="W1246" t="s">
        <v>667</v>
      </c>
    </row>
    <row r="1247" spans="1:23">
      <c r="A1247" t="s">
        <v>443</v>
      </c>
      <c r="B1247" t="s">
        <v>583</v>
      </c>
      <c r="C1247">
        <v>90</v>
      </c>
      <c r="D1247">
        <v>2340</v>
      </c>
      <c r="F1247">
        <v>0</v>
      </c>
      <c r="H1247">
        <v>0</v>
      </c>
      <c r="I1247" t="s">
        <v>664</v>
      </c>
      <c r="J1247">
        <v>2025</v>
      </c>
      <c r="K1247">
        <v>48</v>
      </c>
      <c r="L1247">
        <v>11</v>
      </c>
      <c r="M1247">
        <v>26</v>
      </c>
      <c r="N1247">
        <v>0</v>
      </c>
      <c r="O1247">
        <v>0</v>
      </c>
      <c r="Q1247">
        <v>0</v>
      </c>
      <c r="S1247">
        <v>2340</v>
      </c>
      <c r="U1247">
        <v>0</v>
      </c>
      <c r="V1247">
        <v>0</v>
      </c>
      <c r="W1247" t="s">
        <v>667</v>
      </c>
    </row>
    <row r="1248" spans="1:23">
      <c r="A1248" t="s">
        <v>443</v>
      </c>
      <c r="B1248" t="s">
        <v>390</v>
      </c>
      <c r="C1248">
        <v>65</v>
      </c>
      <c r="D1248">
        <v>2210</v>
      </c>
      <c r="F1248">
        <v>0</v>
      </c>
      <c r="H1248">
        <v>0</v>
      </c>
      <c r="I1248" t="s">
        <v>664</v>
      </c>
      <c r="J1248">
        <v>2025</v>
      </c>
      <c r="K1248">
        <v>49</v>
      </c>
      <c r="L1248">
        <v>12</v>
      </c>
      <c r="M1248">
        <v>34</v>
      </c>
      <c r="N1248">
        <v>0</v>
      </c>
      <c r="O1248">
        <v>0</v>
      </c>
      <c r="Q1248">
        <v>0</v>
      </c>
      <c r="R1248">
        <v>354</v>
      </c>
      <c r="S1248">
        <v>2564.1666666666665</v>
      </c>
      <c r="U1248">
        <v>0</v>
      </c>
      <c r="V1248">
        <v>0</v>
      </c>
      <c r="W1248" t="s">
        <v>667</v>
      </c>
    </row>
    <row r="1249" spans="1:23">
      <c r="A1249" t="s">
        <v>443</v>
      </c>
      <c r="B1249" t="s">
        <v>387</v>
      </c>
      <c r="C1249">
        <v>46.229166666666664</v>
      </c>
      <c r="D1249">
        <v>2034.0833333333333</v>
      </c>
      <c r="F1249">
        <v>0</v>
      </c>
      <c r="H1249">
        <v>183.33333333333331</v>
      </c>
      <c r="I1249" t="s">
        <v>664</v>
      </c>
      <c r="J1249">
        <v>2025</v>
      </c>
      <c r="K1249">
        <v>49</v>
      </c>
      <c r="L1249">
        <v>12</v>
      </c>
      <c r="M1249">
        <v>44</v>
      </c>
      <c r="Q1249">
        <v>0</v>
      </c>
      <c r="S1249">
        <v>2217.4166666666665</v>
      </c>
      <c r="U1249">
        <v>0</v>
      </c>
      <c r="V1249">
        <v>0</v>
      </c>
      <c r="W1249" t="s">
        <v>667</v>
      </c>
    </row>
    <row r="1250" spans="1:23">
      <c r="A1250" t="s">
        <v>488</v>
      </c>
      <c r="B1250" t="s">
        <v>486</v>
      </c>
      <c r="C1250">
        <v>46.229166666666664</v>
      </c>
      <c r="D1250">
        <v>2219</v>
      </c>
      <c r="F1250">
        <v>277.375</v>
      </c>
      <c r="H1250">
        <v>0</v>
      </c>
      <c r="I1250" t="s">
        <v>664</v>
      </c>
      <c r="J1250">
        <v>2025</v>
      </c>
      <c r="K1250">
        <v>49</v>
      </c>
      <c r="L1250">
        <v>12</v>
      </c>
      <c r="M1250">
        <v>48</v>
      </c>
      <c r="N1250">
        <v>6</v>
      </c>
      <c r="O1250">
        <v>0</v>
      </c>
      <c r="P1250">
        <v>300</v>
      </c>
      <c r="Q1250">
        <v>0</v>
      </c>
      <c r="S1250">
        <v>2796.375</v>
      </c>
      <c r="T1250">
        <v>500</v>
      </c>
      <c r="U1250">
        <v>0</v>
      </c>
      <c r="V1250">
        <v>0</v>
      </c>
      <c r="W1250" t="s">
        <v>1052</v>
      </c>
    </row>
    <row r="1251" spans="1:23">
      <c r="A1251" t="s">
        <v>488</v>
      </c>
      <c r="B1251" t="s">
        <v>389</v>
      </c>
      <c r="C1251">
        <v>46.229166666666664</v>
      </c>
      <c r="D1251">
        <v>2219</v>
      </c>
      <c r="F1251">
        <v>0</v>
      </c>
      <c r="H1251">
        <v>200</v>
      </c>
      <c r="I1251" t="s">
        <v>664</v>
      </c>
      <c r="J1251">
        <v>2025</v>
      </c>
      <c r="K1251">
        <v>49</v>
      </c>
      <c r="L1251">
        <v>12</v>
      </c>
      <c r="M1251">
        <v>48</v>
      </c>
      <c r="N1251">
        <v>0</v>
      </c>
      <c r="O1251">
        <v>0</v>
      </c>
      <c r="Q1251">
        <v>0</v>
      </c>
      <c r="R1251">
        <v>200</v>
      </c>
      <c r="S1251">
        <v>2619</v>
      </c>
      <c r="U1251">
        <v>0</v>
      </c>
      <c r="W1251" t="s">
        <v>1046</v>
      </c>
    </row>
    <row r="1252" spans="1:23">
      <c r="A1252" t="s">
        <v>488</v>
      </c>
      <c r="B1252" t="s">
        <v>391</v>
      </c>
      <c r="C1252">
        <v>46.229166666666664</v>
      </c>
      <c r="D1252">
        <v>2219</v>
      </c>
      <c r="F1252">
        <v>0</v>
      </c>
      <c r="H1252">
        <v>200</v>
      </c>
      <c r="I1252" t="s">
        <v>664</v>
      </c>
      <c r="J1252">
        <v>2025</v>
      </c>
      <c r="K1252">
        <v>49</v>
      </c>
      <c r="L1252">
        <v>12</v>
      </c>
      <c r="M1252">
        <v>48</v>
      </c>
      <c r="N1252">
        <v>0</v>
      </c>
      <c r="O1252">
        <v>0</v>
      </c>
      <c r="Q1252">
        <v>0</v>
      </c>
      <c r="R1252">
        <v>200</v>
      </c>
      <c r="S1252">
        <v>2619</v>
      </c>
      <c r="U1252">
        <v>0</v>
      </c>
      <c r="W1252" t="s">
        <v>1046</v>
      </c>
    </row>
    <row r="1253" spans="1:23">
      <c r="A1253" t="s">
        <v>488</v>
      </c>
      <c r="B1253" t="s">
        <v>592</v>
      </c>
      <c r="C1253">
        <v>38.541666666666664</v>
      </c>
      <c r="D1253">
        <v>1850</v>
      </c>
      <c r="F1253">
        <v>0</v>
      </c>
      <c r="H1253">
        <v>0</v>
      </c>
      <c r="I1253" t="s">
        <v>664</v>
      </c>
      <c r="J1253">
        <v>2025</v>
      </c>
      <c r="K1253">
        <v>49</v>
      </c>
      <c r="L1253">
        <v>12</v>
      </c>
      <c r="M1253">
        <v>48</v>
      </c>
      <c r="N1253">
        <v>0</v>
      </c>
      <c r="O1253">
        <v>0</v>
      </c>
      <c r="P1253">
        <v>250</v>
      </c>
      <c r="Q1253">
        <v>0</v>
      </c>
      <c r="R1253">
        <v>440</v>
      </c>
      <c r="S1253">
        <v>2540</v>
      </c>
      <c r="U1253">
        <v>0</v>
      </c>
      <c r="V1253">
        <v>0</v>
      </c>
      <c r="W1253" t="s">
        <v>1054</v>
      </c>
    </row>
    <row r="1254" spans="1:23">
      <c r="A1254" t="s">
        <v>587</v>
      </c>
      <c r="B1254" t="s">
        <v>601</v>
      </c>
      <c r="C1254">
        <v>38.541666666666664</v>
      </c>
      <c r="D1254">
        <v>1850</v>
      </c>
      <c r="F1254">
        <v>0</v>
      </c>
      <c r="H1254">
        <v>0</v>
      </c>
      <c r="I1254" t="s">
        <v>664</v>
      </c>
      <c r="J1254">
        <v>2025</v>
      </c>
      <c r="K1254">
        <v>49</v>
      </c>
      <c r="L1254">
        <v>12</v>
      </c>
      <c r="M1254">
        <v>48</v>
      </c>
      <c r="N1254">
        <v>0</v>
      </c>
      <c r="O1254">
        <v>0</v>
      </c>
      <c r="P1254">
        <v>100</v>
      </c>
      <c r="Q1254">
        <v>0</v>
      </c>
      <c r="R1254">
        <v>450</v>
      </c>
      <c r="S1254">
        <v>2400</v>
      </c>
      <c r="U1254">
        <v>0</v>
      </c>
      <c r="V1254">
        <v>0</v>
      </c>
      <c r="W1254" t="s">
        <v>1047</v>
      </c>
    </row>
    <row r="1255" spans="1:23">
      <c r="A1255" t="s">
        <v>435</v>
      </c>
      <c r="B1255" t="s">
        <v>388</v>
      </c>
      <c r="C1255">
        <v>104.16666666666667</v>
      </c>
      <c r="D1255">
        <v>5000</v>
      </c>
      <c r="F1255">
        <v>0</v>
      </c>
      <c r="H1255">
        <v>0</v>
      </c>
      <c r="I1255" t="s">
        <v>664</v>
      </c>
      <c r="J1255">
        <v>2025</v>
      </c>
      <c r="K1255">
        <v>49</v>
      </c>
      <c r="L1255">
        <v>12</v>
      </c>
      <c r="M1255">
        <v>48</v>
      </c>
      <c r="N1255">
        <v>0</v>
      </c>
      <c r="O1255">
        <v>0</v>
      </c>
      <c r="Q1255">
        <v>0</v>
      </c>
      <c r="S1255">
        <v>5000</v>
      </c>
      <c r="U1255">
        <v>0</v>
      </c>
      <c r="V1255">
        <v>0</v>
      </c>
      <c r="W1255" t="s">
        <v>667</v>
      </c>
    </row>
    <row r="1256" spans="1:23">
      <c r="A1256" t="s">
        <v>488</v>
      </c>
      <c r="B1256" t="s">
        <v>598</v>
      </c>
      <c r="C1256">
        <v>38.541666666666664</v>
      </c>
      <c r="D1256">
        <v>0</v>
      </c>
      <c r="F1256">
        <v>0</v>
      </c>
      <c r="H1256">
        <v>0</v>
      </c>
      <c r="I1256" t="s">
        <v>847</v>
      </c>
      <c r="J1256">
        <v>2025</v>
      </c>
      <c r="K1256">
        <v>49</v>
      </c>
      <c r="L1256">
        <v>12</v>
      </c>
      <c r="M1256">
        <v>0</v>
      </c>
      <c r="Q1256">
        <v>0</v>
      </c>
      <c r="S1256">
        <v>0</v>
      </c>
      <c r="U1256">
        <v>0</v>
      </c>
      <c r="V1256">
        <v>0</v>
      </c>
      <c r="W1256" t="s">
        <v>1055</v>
      </c>
    </row>
    <row r="1257" spans="1:23">
      <c r="A1257" t="s">
        <v>443</v>
      </c>
      <c r="B1257" t="s">
        <v>583</v>
      </c>
      <c r="C1257">
        <v>90</v>
      </c>
      <c r="D1257">
        <v>2340</v>
      </c>
      <c r="F1257">
        <v>0</v>
      </c>
      <c r="H1257">
        <v>0</v>
      </c>
      <c r="I1257" t="s">
        <v>664</v>
      </c>
      <c r="J1257">
        <v>2025</v>
      </c>
      <c r="K1257">
        <v>49</v>
      </c>
      <c r="L1257">
        <v>12</v>
      </c>
      <c r="M1257">
        <v>26</v>
      </c>
      <c r="N1257">
        <v>0</v>
      </c>
      <c r="O1257">
        <v>0</v>
      </c>
      <c r="Q1257">
        <v>0</v>
      </c>
      <c r="S1257">
        <v>2340</v>
      </c>
      <c r="U1257">
        <v>0</v>
      </c>
      <c r="V1257">
        <v>0</v>
      </c>
      <c r="W1257" t="s">
        <v>667</v>
      </c>
    </row>
    <row r="1258" spans="1:23">
      <c r="A1258" t="s">
        <v>443</v>
      </c>
      <c r="B1258" t="s">
        <v>387</v>
      </c>
      <c r="C1258">
        <v>46.229166666666664</v>
      </c>
      <c r="D1258">
        <v>2219</v>
      </c>
      <c r="F1258">
        <v>0</v>
      </c>
      <c r="H1258">
        <v>200</v>
      </c>
      <c r="I1258" t="s">
        <v>664</v>
      </c>
      <c r="J1258">
        <v>2025</v>
      </c>
      <c r="K1258">
        <v>50</v>
      </c>
      <c r="L1258">
        <v>12</v>
      </c>
      <c r="M1258">
        <v>48</v>
      </c>
      <c r="N1258">
        <v>0</v>
      </c>
      <c r="O1258">
        <v>0</v>
      </c>
      <c r="P1258">
        <v>100</v>
      </c>
      <c r="Q1258">
        <v>0</v>
      </c>
      <c r="R1258">
        <v>200</v>
      </c>
      <c r="S1258">
        <v>2719</v>
      </c>
      <c r="U1258">
        <v>0</v>
      </c>
      <c r="V1258">
        <v>0</v>
      </c>
      <c r="W1258" t="s">
        <v>1056</v>
      </c>
    </row>
    <row r="1259" spans="1:23">
      <c r="A1259" t="s">
        <v>443</v>
      </c>
      <c r="B1259" t="s">
        <v>387</v>
      </c>
      <c r="C1259">
        <v>46.229166666666664</v>
      </c>
      <c r="D1259">
        <v>24.501458333333332</v>
      </c>
      <c r="F1259">
        <v>0</v>
      </c>
      <c r="H1259">
        <v>2.2083333333333335</v>
      </c>
      <c r="I1259" t="s">
        <v>1057</v>
      </c>
      <c r="J1259">
        <v>2025</v>
      </c>
      <c r="K1259">
        <v>50</v>
      </c>
      <c r="L1259">
        <v>12</v>
      </c>
      <c r="M1259">
        <v>1</v>
      </c>
      <c r="Q1259">
        <v>0</v>
      </c>
      <c r="S1259">
        <v>26.709791666666664</v>
      </c>
      <c r="U1259">
        <v>0</v>
      </c>
      <c r="V1259">
        <v>0</v>
      </c>
      <c r="W1259" t="s">
        <v>1058</v>
      </c>
    </row>
    <row r="1260" spans="1:23">
      <c r="A1260" t="s">
        <v>443</v>
      </c>
      <c r="B1260" t="s">
        <v>583</v>
      </c>
      <c r="C1260">
        <v>90</v>
      </c>
      <c r="D1260">
        <v>2430</v>
      </c>
      <c r="F1260">
        <v>0</v>
      </c>
      <c r="H1260">
        <v>0</v>
      </c>
      <c r="I1260" t="s">
        <v>664</v>
      </c>
      <c r="J1260">
        <v>2025</v>
      </c>
      <c r="K1260">
        <v>50</v>
      </c>
      <c r="L1260">
        <v>12</v>
      </c>
      <c r="M1260">
        <v>27</v>
      </c>
      <c r="N1260">
        <v>0</v>
      </c>
      <c r="O1260">
        <v>0</v>
      </c>
      <c r="Q1260">
        <v>0</v>
      </c>
      <c r="S1260">
        <v>2430</v>
      </c>
      <c r="U1260">
        <v>0</v>
      </c>
      <c r="V1260">
        <v>0</v>
      </c>
      <c r="W1260" t="s">
        <v>667</v>
      </c>
    </row>
    <row r="1261" spans="1:23">
      <c r="A1261" t="s">
        <v>443</v>
      </c>
      <c r="B1261" t="s">
        <v>583</v>
      </c>
      <c r="C1261">
        <v>90</v>
      </c>
      <c r="D1261">
        <v>441.00000000000006</v>
      </c>
      <c r="E1261">
        <v>441.00000000000006</v>
      </c>
      <c r="F1261">
        <v>0</v>
      </c>
      <c r="H1261">
        <v>0</v>
      </c>
      <c r="I1261" t="s">
        <v>664</v>
      </c>
      <c r="J1261">
        <v>2025</v>
      </c>
      <c r="K1261">
        <v>50</v>
      </c>
      <c r="L1261">
        <v>12</v>
      </c>
      <c r="M1261">
        <v>5</v>
      </c>
      <c r="N1261">
        <v>0</v>
      </c>
      <c r="O1261">
        <v>0</v>
      </c>
      <c r="Q1261">
        <v>0</v>
      </c>
      <c r="S1261">
        <v>441.00000000000006</v>
      </c>
      <c r="U1261">
        <v>0</v>
      </c>
      <c r="V1261">
        <v>0</v>
      </c>
      <c r="W1261" t="s">
        <v>1058</v>
      </c>
    </row>
    <row r="1262" spans="1:23">
      <c r="A1262" t="s">
        <v>435</v>
      </c>
      <c r="B1262" t="s">
        <v>388</v>
      </c>
      <c r="C1262">
        <v>104.16666666666667</v>
      </c>
      <c r="D1262">
        <v>5000</v>
      </c>
      <c r="F1262">
        <v>0</v>
      </c>
      <c r="H1262">
        <v>0</v>
      </c>
      <c r="I1262" t="s">
        <v>664</v>
      </c>
      <c r="J1262">
        <v>2025</v>
      </c>
      <c r="K1262">
        <v>50</v>
      </c>
      <c r="L1262">
        <v>12</v>
      </c>
      <c r="M1262">
        <v>48</v>
      </c>
      <c r="N1262">
        <v>0</v>
      </c>
      <c r="O1262">
        <v>0</v>
      </c>
      <c r="Q1262">
        <v>0</v>
      </c>
      <c r="S1262">
        <v>5000</v>
      </c>
      <c r="U1262">
        <v>0</v>
      </c>
      <c r="V1262">
        <v>0</v>
      </c>
      <c r="W1262" t="s">
        <v>667</v>
      </c>
    </row>
    <row r="1263" spans="1:23">
      <c r="A1263" t="s">
        <v>435</v>
      </c>
      <c r="B1263" t="s">
        <v>388</v>
      </c>
      <c r="C1263">
        <v>104.16666666666667</v>
      </c>
      <c r="D1263">
        <v>0</v>
      </c>
      <c r="F1263">
        <v>0</v>
      </c>
      <c r="H1263">
        <v>0</v>
      </c>
      <c r="I1263" t="s">
        <v>1057</v>
      </c>
      <c r="J1263">
        <v>2025</v>
      </c>
      <c r="K1263">
        <v>50</v>
      </c>
      <c r="L1263">
        <v>12</v>
      </c>
      <c r="Q1263">
        <v>0</v>
      </c>
      <c r="S1263">
        <v>0</v>
      </c>
      <c r="U1263">
        <v>0</v>
      </c>
      <c r="V1263">
        <v>0</v>
      </c>
      <c r="W1263" t="s">
        <v>1058</v>
      </c>
    </row>
    <row r="1264" spans="1:23">
      <c r="A1264" t="s">
        <v>488</v>
      </c>
      <c r="B1264" t="s">
        <v>592</v>
      </c>
      <c r="C1264">
        <v>38.541666666666664</v>
      </c>
      <c r="D1264">
        <v>1850</v>
      </c>
      <c r="F1264">
        <v>0</v>
      </c>
      <c r="H1264">
        <v>0</v>
      </c>
      <c r="I1264" t="s">
        <v>664</v>
      </c>
      <c r="J1264">
        <v>2025</v>
      </c>
      <c r="K1264">
        <v>50</v>
      </c>
      <c r="L1264">
        <v>12</v>
      </c>
      <c r="M1264">
        <v>48</v>
      </c>
      <c r="N1264">
        <v>0</v>
      </c>
      <c r="O1264">
        <v>0</v>
      </c>
      <c r="Q1264">
        <v>0</v>
      </c>
      <c r="R1264">
        <v>200</v>
      </c>
      <c r="S1264">
        <v>2050</v>
      </c>
      <c r="U1264">
        <v>0</v>
      </c>
      <c r="V1264">
        <v>0</v>
      </c>
      <c r="W1264" t="s">
        <v>1046</v>
      </c>
    </row>
    <row r="1265" spans="1:23">
      <c r="A1265" t="s">
        <v>488</v>
      </c>
      <c r="B1265" t="s">
        <v>592</v>
      </c>
      <c r="C1265">
        <v>38.541666666666664</v>
      </c>
      <c r="D1265">
        <v>89.03125</v>
      </c>
      <c r="F1265">
        <v>0</v>
      </c>
      <c r="H1265">
        <v>0</v>
      </c>
      <c r="I1265" t="s">
        <v>1057</v>
      </c>
      <c r="J1265">
        <v>2025</v>
      </c>
      <c r="K1265">
        <v>50</v>
      </c>
      <c r="L1265">
        <v>12</v>
      </c>
      <c r="M1265">
        <v>2</v>
      </c>
      <c r="Q1265">
        <v>0</v>
      </c>
      <c r="S1265">
        <v>89.03125</v>
      </c>
      <c r="U1265">
        <v>0</v>
      </c>
      <c r="V1265">
        <v>0</v>
      </c>
      <c r="W1265" t="s">
        <v>1058</v>
      </c>
    </row>
    <row r="1266" spans="1:23">
      <c r="A1266" t="s">
        <v>488</v>
      </c>
      <c r="B1266" t="s">
        <v>486</v>
      </c>
      <c r="C1266">
        <v>46.229166666666664</v>
      </c>
      <c r="D1266">
        <v>2219</v>
      </c>
      <c r="F1266">
        <v>277.375</v>
      </c>
      <c r="H1266">
        <v>0</v>
      </c>
      <c r="I1266" t="s">
        <v>664</v>
      </c>
      <c r="J1266">
        <v>2025</v>
      </c>
      <c r="K1266">
        <v>50</v>
      </c>
      <c r="L1266">
        <v>12</v>
      </c>
      <c r="M1266">
        <v>48</v>
      </c>
      <c r="N1266">
        <v>6</v>
      </c>
      <c r="O1266">
        <v>0</v>
      </c>
      <c r="P1266">
        <v>300</v>
      </c>
      <c r="Q1266">
        <v>0</v>
      </c>
      <c r="S1266">
        <v>2796.375</v>
      </c>
      <c r="T1266">
        <v>900</v>
      </c>
      <c r="U1266">
        <v>0</v>
      </c>
      <c r="V1266">
        <v>0</v>
      </c>
      <c r="W1266" t="s">
        <v>1059</v>
      </c>
    </row>
    <row r="1267" spans="1:23">
      <c r="A1267" t="s">
        <v>488</v>
      </c>
      <c r="B1267" t="s">
        <v>486</v>
      </c>
      <c r="C1267">
        <v>46.229166666666664</v>
      </c>
      <c r="D1267">
        <v>548.74020833333327</v>
      </c>
      <c r="F1267">
        <v>0</v>
      </c>
      <c r="H1267">
        <v>0</v>
      </c>
      <c r="I1267" t="s">
        <v>1057</v>
      </c>
      <c r="J1267">
        <v>2025</v>
      </c>
      <c r="K1267">
        <v>50</v>
      </c>
      <c r="L1267">
        <v>12</v>
      </c>
      <c r="M1267">
        <v>12</v>
      </c>
      <c r="Q1267">
        <v>0</v>
      </c>
      <c r="S1267">
        <v>548.74020833333327</v>
      </c>
      <c r="U1267">
        <v>0</v>
      </c>
      <c r="V1267">
        <v>0</v>
      </c>
      <c r="W1267" t="s">
        <v>1058</v>
      </c>
    </row>
    <row r="1268" spans="1:23">
      <c r="A1268" t="s">
        <v>488</v>
      </c>
      <c r="B1268" t="s">
        <v>389</v>
      </c>
      <c r="C1268">
        <v>46.229166666666664</v>
      </c>
      <c r="D1268">
        <v>2219</v>
      </c>
      <c r="E1268">
        <v>2719</v>
      </c>
      <c r="F1268">
        <v>0</v>
      </c>
      <c r="G1268">
        <v>150</v>
      </c>
      <c r="H1268">
        <v>200</v>
      </c>
      <c r="I1268" t="s">
        <v>664</v>
      </c>
      <c r="J1268">
        <v>2025</v>
      </c>
      <c r="K1268">
        <v>50</v>
      </c>
      <c r="L1268">
        <v>12</v>
      </c>
      <c r="M1268">
        <v>48</v>
      </c>
      <c r="N1268">
        <v>0</v>
      </c>
      <c r="O1268">
        <v>0</v>
      </c>
      <c r="P1268">
        <v>100</v>
      </c>
      <c r="Q1268">
        <v>0</v>
      </c>
      <c r="R1268">
        <v>200</v>
      </c>
      <c r="S1268">
        <v>2869</v>
      </c>
      <c r="U1268">
        <v>0</v>
      </c>
      <c r="W1268" t="s">
        <v>1060</v>
      </c>
    </row>
    <row r="1269" spans="1:23">
      <c r="A1269" t="s">
        <v>488</v>
      </c>
      <c r="B1269" t="s">
        <v>389</v>
      </c>
      <c r="C1269">
        <v>46.229166666666664</v>
      </c>
      <c r="D1269">
        <v>693.4375</v>
      </c>
      <c r="F1269">
        <v>0</v>
      </c>
      <c r="H1269">
        <v>62.5</v>
      </c>
      <c r="I1269" t="s">
        <v>1057</v>
      </c>
      <c r="J1269">
        <v>2025</v>
      </c>
      <c r="K1269">
        <v>50</v>
      </c>
      <c r="L1269">
        <v>12</v>
      </c>
      <c r="M1269">
        <v>15</v>
      </c>
      <c r="Q1269">
        <v>0</v>
      </c>
      <c r="S1269">
        <v>755.9375</v>
      </c>
      <c r="T1269">
        <v>88</v>
      </c>
      <c r="U1269">
        <v>0</v>
      </c>
      <c r="W1269" t="s">
        <v>1061</v>
      </c>
    </row>
    <row r="1270" spans="1:23">
      <c r="A1270" t="s">
        <v>587</v>
      </c>
      <c r="B1270" t="s">
        <v>601</v>
      </c>
      <c r="C1270">
        <v>38.541666666666664</v>
      </c>
      <c r="D1270">
        <v>1850</v>
      </c>
      <c r="F1270">
        <v>0</v>
      </c>
      <c r="H1270">
        <v>0</v>
      </c>
      <c r="I1270" t="s">
        <v>664</v>
      </c>
      <c r="J1270">
        <v>2025</v>
      </c>
      <c r="K1270">
        <v>50</v>
      </c>
      <c r="L1270">
        <v>12</v>
      </c>
      <c r="M1270">
        <v>48</v>
      </c>
      <c r="N1270">
        <v>0</v>
      </c>
      <c r="O1270">
        <v>0</v>
      </c>
      <c r="P1270">
        <v>100</v>
      </c>
      <c r="Q1270">
        <v>0</v>
      </c>
      <c r="R1270">
        <v>450</v>
      </c>
      <c r="S1270">
        <v>2400</v>
      </c>
      <c r="U1270">
        <v>0</v>
      </c>
      <c r="V1270">
        <v>0</v>
      </c>
      <c r="W1270" t="s">
        <v>1056</v>
      </c>
    </row>
    <row r="1271" spans="1:23">
      <c r="A1271" t="s">
        <v>587</v>
      </c>
      <c r="B1271" t="s">
        <v>601</v>
      </c>
      <c r="C1271">
        <v>38.541666666666664</v>
      </c>
      <c r="D1271">
        <v>89.03125</v>
      </c>
      <c r="F1271">
        <v>0</v>
      </c>
      <c r="H1271">
        <v>0</v>
      </c>
      <c r="I1271" t="s">
        <v>1057</v>
      </c>
      <c r="J1271">
        <v>2025</v>
      </c>
      <c r="K1271">
        <v>50</v>
      </c>
      <c r="L1271">
        <v>12</v>
      </c>
      <c r="M1271">
        <v>2</v>
      </c>
      <c r="Q1271">
        <v>0</v>
      </c>
      <c r="S1271">
        <v>89.03125</v>
      </c>
      <c r="U1271">
        <v>0</v>
      </c>
      <c r="V1271">
        <v>0</v>
      </c>
      <c r="W1271" t="s">
        <v>1058</v>
      </c>
    </row>
    <row r="1272" spans="1:23">
      <c r="A1272" t="s">
        <v>443</v>
      </c>
      <c r="B1272" t="s">
        <v>390</v>
      </c>
      <c r="C1272">
        <v>65</v>
      </c>
      <c r="D1272">
        <v>2080</v>
      </c>
      <c r="F1272">
        <v>0</v>
      </c>
      <c r="H1272">
        <v>0</v>
      </c>
      <c r="I1272" t="s">
        <v>664</v>
      </c>
      <c r="J1272">
        <v>2025</v>
      </c>
      <c r="K1272">
        <v>50</v>
      </c>
      <c r="L1272">
        <v>12</v>
      </c>
      <c r="M1272">
        <v>32</v>
      </c>
      <c r="N1272">
        <v>0</v>
      </c>
      <c r="O1272">
        <v>0</v>
      </c>
      <c r="Q1272">
        <v>0</v>
      </c>
      <c r="R1272">
        <v>333</v>
      </c>
      <c r="S1272">
        <v>2413.3333333333335</v>
      </c>
      <c r="T1272">
        <v>1000</v>
      </c>
      <c r="U1272">
        <v>0</v>
      </c>
      <c r="V1272">
        <v>0</v>
      </c>
      <c r="W1272" t="s">
        <v>1062</v>
      </c>
    </row>
    <row r="1273" spans="1:23">
      <c r="A1273" t="s">
        <v>488</v>
      </c>
      <c r="B1273" t="s">
        <v>391</v>
      </c>
      <c r="C1273">
        <v>46.229166666666664</v>
      </c>
      <c r="D1273">
        <v>2219</v>
      </c>
      <c r="F1273">
        <v>0</v>
      </c>
      <c r="H1273">
        <v>200</v>
      </c>
      <c r="I1273" t="s">
        <v>664</v>
      </c>
      <c r="J1273">
        <v>2025</v>
      </c>
      <c r="K1273">
        <v>50</v>
      </c>
      <c r="L1273">
        <v>12</v>
      </c>
      <c r="M1273">
        <v>48</v>
      </c>
      <c r="N1273">
        <v>0</v>
      </c>
      <c r="O1273">
        <v>0</v>
      </c>
      <c r="P1273">
        <v>100</v>
      </c>
      <c r="Q1273">
        <v>0</v>
      </c>
      <c r="R1273">
        <v>200</v>
      </c>
      <c r="S1273">
        <v>2719</v>
      </c>
      <c r="U1273">
        <v>0</v>
      </c>
      <c r="W1273" t="s">
        <v>1056</v>
      </c>
    </row>
    <row r="1274" spans="1:23">
      <c r="A1274" t="s">
        <v>488</v>
      </c>
      <c r="B1274" t="s">
        <v>391</v>
      </c>
      <c r="C1274">
        <v>46.229166666666664</v>
      </c>
      <c r="D1274">
        <v>106.78937500000001</v>
      </c>
      <c r="F1274">
        <v>0</v>
      </c>
      <c r="H1274">
        <v>9.625</v>
      </c>
      <c r="I1274" t="s">
        <v>1057</v>
      </c>
      <c r="J1274">
        <v>2025</v>
      </c>
      <c r="K1274">
        <v>50</v>
      </c>
      <c r="L1274">
        <v>12</v>
      </c>
      <c r="M1274">
        <v>2</v>
      </c>
      <c r="Q1274">
        <v>0</v>
      </c>
      <c r="S1274">
        <v>116.41437500000001</v>
      </c>
      <c r="U1274">
        <v>0</v>
      </c>
      <c r="W1274" t="s">
        <v>1058</v>
      </c>
    </row>
    <row r="1275" spans="1:23">
      <c r="A1275" t="s">
        <v>443</v>
      </c>
      <c r="B1275" t="s">
        <v>390</v>
      </c>
      <c r="C1275">
        <v>65</v>
      </c>
      <c r="D1275">
        <v>650</v>
      </c>
      <c r="F1275">
        <v>0</v>
      </c>
      <c r="H1275">
        <v>0</v>
      </c>
      <c r="I1275" t="s">
        <v>847</v>
      </c>
      <c r="J1275">
        <v>2025</v>
      </c>
      <c r="K1275">
        <v>51</v>
      </c>
      <c r="L1275">
        <v>12</v>
      </c>
      <c r="M1275">
        <v>10</v>
      </c>
      <c r="Q1275">
        <v>0</v>
      </c>
      <c r="S1275">
        <v>650</v>
      </c>
      <c r="U1275">
        <v>0</v>
      </c>
      <c r="V1275">
        <v>0</v>
      </c>
      <c r="W1275" t="s">
        <v>1063</v>
      </c>
    </row>
    <row r="1276" spans="1:23">
      <c r="A1276" t="s">
        <v>443</v>
      </c>
      <c r="B1276" t="s">
        <v>390</v>
      </c>
      <c r="C1276">
        <v>65</v>
      </c>
      <c r="D1276">
        <v>865.8</v>
      </c>
      <c r="F1276">
        <v>0</v>
      </c>
      <c r="H1276">
        <v>0</v>
      </c>
      <c r="I1276" t="s">
        <v>847</v>
      </c>
      <c r="J1276">
        <v>2025</v>
      </c>
      <c r="K1276">
        <v>51</v>
      </c>
      <c r="L1276">
        <v>12</v>
      </c>
      <c r="M1276">
        <v>13</v>
      </c>
      <c r="Q1276">
        <v>0</v>
      </c>
      <c r="S1276">
        <v>865.8</v>
      </c>
      <c r="T1276">
        <v>3258</v>
      </c>
      <c r="U1276">
        <v>0</v>
      </c>
      <c r="V1276">
        <v>0</v>
      </c>
      <c r="W1276" t="s">
        <v>1064</v>
      </c>
    </row>
    <row r="1277" spans="1:23">
      <c r="A1277" t="s">
        <v>443</v>
      </c>
      <c r="B1277" t="s">
        <v>390</v>
      </c>
      <c r="C1277">
        <v>65</v>
      </c>
      <c r="D1277">
        <v>879.45</v>
      </c>
      <c r="F1277">
        <v>0</v>
      </c>
      <c r="H1277">
        <v>0</v>
      </c>
      <c r="I1277" t="s">
        <v>847</v>
      </c>
      <c r="J1277">
        <v>2025</v>
      </c>
      <c r="K1277">
        <v>51</v>
      </c>
      <c r="L1277">
        <v>12</v>
      </c>
      <c r="M1277">
        <v>14</v>
      </c>
      <c r="Q1277">
        <v>0</v>
      </c>
      <c r="S1277">
        <v>879.45</v>
      </c>
      <c r="U1277">
        <v>0</v>
      </c>
      <c r="V1277">
        <v>0</v>
      </c>
      <c r="W1277" t="s">
        <v>1065</v>
      </c>
    </row>
    <row r="1278" spans="1:23">
      <c r="A1278" t="s">
        <v>443</v>
      </c>
      <c r="B1278" t="s">
        <v>390</v>
      </c>
      <c r="C1278">
        <v>65</v>
      </c>
      <c r="D1278">
        <v>219.86250000000001</v>
      </c>
      <c r="F1278">
        <v>0</v>
      </c>
      <c r="H1278">
        <v>0</v>
      </c>
      <c r="I1278" t="s">
        <v>847</v>
      </c>
      <c r="J1278">
        <v>2025</v>
      </c>
      <c r="K1278">
        <v>51</v>
      </c>
      <c r="L1278">
        <v>12</v>
      </c>
      <c r="M1278">
        <v>3</v>
      </c>
      <c r="Q1278">
        <v>0</v>
      </c>
      <c r="S1278">
        <v>219.86250000000001</v>
      </c>
      <c r="U1278">
        <v>0</v>
      </c>
      <c r="V1278">
        <v>0</v>
      </c>
      <c r="W1278" t="s">
        <v>1066</v>
      </c>
    </row>
    <row r="1279" spans="1:23">
      <c r="A1279" t="s">
        <v>443</v>
      </c>
      <c r="B1279" t="s">
        <v>390</v>
      </c>
      <c r="C1279">
        <v>65</v>
      </c>
      <c r="D1279">
        <v>2275</v>
      </c>
      <c r="F1279">
        <v>0</v>
      </c>
      <c r="H1279">
        <v>0</v>
      </c>
      <c r="I1279" t="s">
        <v>664</v>
      </c>
      <c r="J1279">
        <v>2025</v>
      </c>
      <c r="K1279">
        <v>51</v>
      </c>
      <c r="L1279">
        <v>12</v>
      </c>
      <c r="M1279">
        <v>35</v>
      </c>
      <c r="N1279">
        <v>0</v>
      </c>
      <c r="O1279">
        <v>0</v>
      </c>
      <c r="Q1279">
        <v>0</v>
      </c>
      <c r="R1279">
        <v>365</v>
      </c>
      <c r="S1279">
        <v>2639.5833333333335</v>
      </c>
      <c r="U1279">
        <v>0</v>
      </c>
      <c r="V1279">
        <v>0</v>
      </c>
      <c r="W1279" t="s">
        <v>667</v>
      </c>
    </row>
    <row r="1280" spans="1:23">
      <c r="A1280" t="s">
        <v>488</v>
      </c>
      <c r="B1280" t="s">
        <v>486</v>
      </c>
      <c r="C1280">
        <v>46.229166666666664</v>
      </c>
      <c r="D1280">
        <v>2219</v>
      </c>
      <c r="F1280">
        <v>277.375</v>
      </c>
      <c r="H1280">
        <v>0</v>
      </c>
      <c r="I1280" t="s">
        <v>664</v>
      </c>
      <c r="J1280">
        <v>2025</v>
      </c>
      <c r="K1280">
        <v>51</v>
      </c>
      <c r="L1280">
        <v>12</v>
      </c>
      <c r="M1280">
        <v>48</v>
      </c>
      <c r="N1280">
        <v>6</v>
      </c>
      <c r="O1280">
        <v>0</v>
      </c>
      <c r="P1280">
        <v>100</v>
      </c>
      <c r="Q1280">
        <v>0</v>
      </c>
      <c r="S1280">
        <v>2596.375</v>
      </c>
      <c r="T1280">
        <v>500</v>
      </c>
      <c r="U1280">
        <v>0</v>
      </c>
      <c r="V1280">
        <v>0</v>
      </c>
      <c r="W1280" t="s">
        <v>1052</v>
      </c>
    </row>
    <row r="1281" spans="1:23">
      <c r="A1281" t="s">
        <v>488</v>
      </c>
      <c r="B1281" t="s">
        <v>389</v>
      </c>
      <c r="C1281">
        <v>46.229166666666664</v>
      </c>
      <c r="D1281">
        <v>2219</v>
      </c>
      <c r="F1281">
        <v>0</v>
      </c>
      <c r="H1281">
        <v>200</v>
      </c>
      <c r="I1281" t="s">
        <v>664</v>
      </c>
      <c r="J1281">
        <v>2025</v>
      </c>
      <c r="K1281">
        <v>51</v>
      </c>
      <c r="L1281">
        <v>12</v>
      </c>
      <c r="M1281">
        <v>48</v>
      </c>
      <c r="N1281">
        <v>0</v>
      </c>
      <c r="O1281">
        <v>0</v>
      </c>
      <c r="Q1281">
        <v>0</v>
      </c>
      <c r="R1281">
        <v>200</v>
      </c>
      <c r="S1281">
        <v>2619</v>
      </c>
      <c r="T1281">
        <v>200</v>
      </c>
      <c r="U1281">
        <v>0</v>
      </c>
      <c r="W1281" t="s">
        <v>1067</v>
      </c>
    </row>
    <row r="1282" spans="1:23">
      <c r="A1282" t="s">
        <v>488</v>
      </c>
      <c r="B1282" t="s">
        <v>391</v>
      </c>
      <c r="C1282">
        <v>46.229166666666664</v>
      </c>
      <c r="D1282">
        <v>2219</v>
      </c>
      <c r="F1282">
        <v>0</v>
      </c>
      <c r="H1282">
        <v>200</v>
      </c>
      <c r="I1282" t="s">
        <v>664</v>
      </c>
      <c r="J1282">
        <v>2025</v>
      </c>
      <c r="K1282">
        <v>51</v>
      </c>
      <c r="L1282">
        <v>12</v>
      </c>
      <c r="M1282">
        <v>48</v>
      </c>
      <c r="N1282">
        <v>0</v>
      </c>
      <c r="O1282">
        <v>0</v>
      </c>
      <c r="Q1282">
        <v>0</v>
      </c>
      <c r="R1282">
        <v>200</v>
      </c>
      <c r="S1282">
        <v>2619</v>
      </c>
      <c r="U1282">
        <v>0</v>
      </c>
      <c r="W1282" t="s">
        <v>1046</v>
      </c>
    </row>
    <row r="1283" spans="1:23">
      <c r="A1283" t="s">
        <v>488</v>
      </c>
      <c r="B1283" t="s">
        <v>592</v>
      </c>
      <c r="C1283">
        <v>38.541666666666664</v>
      </c>
      <c r="D1283">
        <v>1850</v>
      </c>
      <c r="F1283">
        <v>0</v>
      </c>
      <c r="H1283">
        <v>0</v>
      </c>
      <c r="I1283" t="s">
        <v>664</v>
      </c>
      <c r="J1283">
        <v>2025</v>
      </c>
      <c r="K1283">
        <v>51</v>
      </c>
      <c r="L1283">
        <v>12</v>
      </c>
      <c r="M1283">
        <v>48</v>
      </c>
      <c r="N1283">
        <v>0</v>
      </c>
      <c r="O1283">
        <v>0</v>
      </c>
      <c r="P1283">
        <v>250</v>
      </c>
      <c r="Q1283">
        <v>0</v>
      </c>
      <c r="R1283">
        <v>200</v>
      </c>
      <c r="S1283">
        <v>2300</v>
      </c>
      <c r="U1283">
        <v>0</v>
      </c>
      <c r="V1283">
        <v>0</v>
      </c>
      <c r="W1283" t="s">
        <v>1068</v>
      </c>
    </row>
    <row r="1284" spans="1:23">
      <c r="A1284" t="s">
        <v>587</v>
      </c>
      <c r="B1284" t="s">
        <v>601</v>
      </c>
      <c r="C1284">
        <v>38.541666666666664</v>
      </c>
      <c r="D1284">
        <v>1850</v>
      </c>
      <c r="F1284">
        <v>0</v>
      </c>
      <c r="H1284">
        <v>0</v>
      </c>
      <c r="I1284" t="s">
        <v>664</v>
      </c>
      <c r="J1284">
        <v>2025</v>
      </c>
      <c r="K1284">
        <v>51</v>
      </c>
      <c r="L1284">
        <v>12</v>
      </c>
      <c r="M1284">
        <v>48</v>
      </c>
      <c r="N1284">
        <v>0</v>
      </c>
      <c r="O1284">
        <v>0</v>
      </c>
      <c r="Q1284">
        <v>0</v>
      </c>
      <c r="R1284">
        <v>450</v>
      </c>
      <c r="S1284">
        <v>2300</v>
      </c>
      <c r="U1284">
        <v>0</v>
      </c>
      <c r="V1284">
        <v>0</v>
      </c>
      <c r="W1284" t="s">
        <v>1047</v>
      </c>
    </row>
    <row r="1285" spans="1:23">
      <c r="A1285" t="s">
        <v>443</v>
      </c>
      <c r="B1285" t="s">
        <v>387</v>
      </c>
      <c r="C1285">
        <v>46.229166666666664</v>
      </c>
      <c r="D1285">
        <v>2219</v>
      </c>
      <c r="F1285">
        <v>0</v>
      </c>
      <c r="H1285">
        <v>200</v>
      </c>
      <c r="I1285" t="s">
        <v>664</v>
      </c>
      <c r="J1285">
        <v>2025</v>
      </c>
      <c r="K1285">
        <v>51</v>
      </c>
      <c r="L1285">
        <v>12</v>
      </c>
      <c r="M1285">
        <v>48</v>
      </c>
      <c r="N1285">
        <v>0</v>
      </c>
      <c r="O1285">
        <v>0</v>
      </c>
      <c r="P1285">
        <v>100</v>
      </c>
      <c r="Q1285">
        <v>0</v>
      </c>
      <c r="R1285">
        <v>200</v>
      </c>
      <c r="S1285">
        <v>2719</v>
      </c>
      <c r="U1285">
        <v>0</v>
      </c>
      <c r="V1285">
        <v>0</v>
      </c>
      <c r="W1285" t="s">
        <v>1068</v>
      </c>
    </row>
    <row r="1286" spans="1:23">
      <c r="A1286" t="s">
        <v>435</v>
      </c>
      <c r="B1286" t="s">
        <v>388</v>
      </c>
      <c r="C1286">
        <v>104.16666666666667</v>
      </c>
      <c r="D1286">
        <v>5000</v>
      </c>
      <c r="F1286">
        <v>0</v>
      </c>
      <c r="H1286">
        <v>0</v>
      </c>
      <c r="I1286" t="s">
        <v>664</v>
      </c>
      <c r="J1286">
        <v>2025</v>
      </c>
      <c r="K1286">
        <v>51</v>
      </c>
      <c r="L1286">
        <v>12</v>
      </c>
      <c r="M1286">
        <v>48</v>
      </c>
      <c r="N1286">
        <v>0</v>
      </c>
      <c r="O1286">
        <v>0</v>
      </c>
      <c r="Q1286">
        <v>0</v>
      </c>
      <c r="S1286">
        <v>5000</v>
      </c>
      <c r="U1286">
        <v>0</v>
      </c>
      <c r="V1286">
        <v>0</v>
      </c>
      <c r="W1286" t="s">
        <v>667</v>
      </c>
    </row>
    <row r="1287" spans="1:23">
      <c r="A1287" t="s">
        <v>443</v>
      </c>
      <c r="B1287" t="s">
        <v>583</v>
      </c>
      <c r="C1287">
        <v>90</v>
      </c>
      <c r="D1287">
        <v>3060</v>
      </c>
      <c r="F1287">
        <v>0</v>
      </c>
      <c r="H1287">
        <v>0</v>
      </c>
      <c r="I1287" t="s">
        <v>664</v>
      </c>
      <c r="J1287">
        <v>2025</v>
      </c>
      <c r="K1287">
        <v>51</v>
      </c>
      <c r="L1287">
        <v>12</v>
      </c>
      <c r="M1287">
        <v>34</v>
      </c>
      <c r="N1287">
        <v>0</v>
      </c>
      <c r="O1287">
        <v>0</v>
      </c>
      <c r="Q1287">
        <v>0</v>
      </c>
      <c r="S1287">
        <v>3060</v>
      </c>
      <c r="U1287">
        <v>0</v>
      </c>
      <c r="V1287">
        <v>0</v>
      </c>
      <c r="W1287" t="s">
        <v>667</v>
      </c>
    </row>
    <row r="1288" spans="1:23">
      <c r="A1288" t="s">
        <v>443</v>
      </c>
      <c r="B1288" t="s">
        <v>390</v>
      </c>
      <c r="C1288">
        <v>65</v>
      </c>
      <c r="D1288">
        <v>1755</v>
      </c>
      <c r="F1288">
        <v>0</v>
      </c>
      <c r="H1288">
        <v>0</v>
      </c>
      <c r="I1288" t="s">
        <v>664</v>
      </c>
      <c r="J1288">
        <v>2025</v>
      </c>
      <c r="K1288">
        <v>52</v>
      </c>
      <c r="L1288">
        <v>12</v>
      </c>
      <c r="M1288">
        <v>27</v>
      </c>
      <c r="N1288">
        <v>0</v>
      </c>
      <c r="O1288">
        <v>0</v>
      </c>
      <c r="Q1288">
        <v>0</v>
      </c>
      <c r="R1288">
        <v>281</v>
      </c>
      <c r="S1288">
        <v>2036.25</v>
      </c>
      <c r="U1288">
        <v>0</v>
      </c>
      <c r="V1288">
        <v>0</v>
      </c>
      <c r="W1288" t="s">
        <v>1069</v>
      </c>
    </row>
    <row r="1289" spans="1:23">
      <c r="A1289" t="s">
        <v>488</v>
      </c>
      <c r="B1289" t="s">
        <v>486</v>
      </c>
      <c r="C1289">
        <v>46.229166666666664</v>
      </c>
      <c r="D1289">
        <v>1479.3333333333333</v>
      </c>
      <c r="F1289">
        <v>277.375</v>
      </c>
      <c r="H1289">
        <v>0</v>
      </c>
      <c r="I1289" t="s">
        <v>664</v>
      </c>
      <c r="J1289">
        <v>2025</v>
      </c>
      <c r="K1289">
        <v>52</v>
      </c>
      <c r="L1289">
        <v>12</v>
      </c>
      <c r="M1289">
        <v>32</v>
      </c>
      <c r="N1289">
        <v>6</v>
      </c>
      <c r="O1289">
        <v>0</v>
      </c>
      <c r="P1289">
        <v>350</v>
      </c>
      <c r="Q1289">
        <v>0</v>
      </c>
      <c r="R1289">
        <v>488</v>
      </c>
      <c r="S1289">
        <v>2594.708333333333</v>
      </c>
      <c r="T1289">
        <v>500</v>
      </c>
      <c r="U1289">
        <v>0</v>
      </c>
      <c r="V1289">
        <v>0</v>
      </c>
      <c r="W1289" t="s">
        <v>1070</v>
      </c>
    </row>
    <row r="1290" spans="1:23">
      <c r="A1290" t="s">
        <v>488</v>
      </c>
      <c r="B1290" t="s">
        <v>486</v>
      </c>
      <c r="C1290">
        <v>46.229166666666664</v>
      </c>
      <c r="D1290">
        <v>323.60416666666663</v>
      </c>
      <c r="F1290">
        <v>0</v>
      </c>
      <c r="H1290">
        <v>0</v>
      </c>
      <c r="I1290" t="s">
        <v>1071</v>
      </c>
      <c r="J1290">
        <v>2025</v>
      </c>
      <c r="K1290">
        <v>52</v>
      </c>
      <c r="L1290">
        <v>12</v>
      </c>
      <c r="M1290">
        <v>7</v>
      </c>
      <c r="Q1290">
        <v>0</v>
      </c>
      <c r="S1290">
        <v>323.60416666666663</v>
      </c>
      <c r="U1290">
        <v>0</v>
      </c>
      <c r="V1290">
        <v>0</v>
      </c>
      <c r="W1290" t="s">
        <v>1072</v>
      </c>
    </row>
    <row r="1291" spans="1:23">
      <c r="A1291" t="s">
        <v>488</v>
      </c>
      <c r="B1291" t="s">
        <v>389</v>
      </c>
      <c r="C1291">
        <v>46.229166666666664</v>
      </c>
      <c r="D1291">
        <v>2219</v>
      </c>
      <c r="E1291">
        <v>2951.4166666666665</v>
      </c>
      <c r="F1291">
        <v>184.91666666666663</v>
      </c>
      <c r="G1291">
        <v>150</v>
      </c>
      <c r="H1291">
        <v>200</v>
      </c>
      <c r="I1291" t="s">
        <v>664</v>
      </c>
      <c r="J1291">
        <v>2025</v>
      </c>
      <c r="K1291">
        <v>52</v>
      </c>
      <c r="L1291">
        <v>12</v>
      </c>
      <c r="M1291">
        <v>48</v>
      </c>
      <c r="N1291">
        <v>4</v>
      </c>
      <c r="O1291">
        <v>0</v>
      </c>
      <c r="P1291">
        <v>100</v>
      </c>
      <c r="Q1291">
        <v>0</v>
      </c>
      <c r="R1291">
        <v>248</v>
      </c>
      <c r="S1291">
        <v>3101.4166666666665</v>
      </c>
      <c r="U1291">
        <v>0</v>
      </c>
      <c r="W1291" t="s">
        <v>1073</v>
      </c>
    </row>
    <row r="1292" spans="1:23">
      <c r="A1292" t="s">
        <v>488</v>
      </c>
      <c r="B1292" t="s">
        <v>391</v>
      </c>
      <c r="C1292">
        <v>46.229166666666664</v>
      </c>
      <c r="D1292">
        <v>2219</v>
      </c>
      <c r="F1292">
        <v>0</v>
      </c>
      <c r="H1292">
        <v>200</v>
      </c>
      <c r="I1292" t="s">
        <v>664</v>
      </c>
      <c r="J1292">
        <v>2025</v>
      </c>
      <c r="K1292">
        <v>52</v>
      </c>
      <c r="L1292">
        <v>12</v>
      </c>
      <c r="M1292">
        <v>48</v>
      </c>
      <c r="N1292">
        <v>0</v>
      </c>
      <c r="O1292">
        <v>0</v>
      </c>
      <c r="Q1292">
        <v>0</v>
      </c>
      <c r="R1292">
        <v>425</v>
      </c>
      <c r="S1292">
        <v>2843.9</v>
      </c>
      <c r="U1292">
        <v>0</v>
      </c>
      <c r="W1292" t="s">
        <v>1074</v>
      </c>
    </row>
    <row r="1293" spans="1:23">
      <c r="A1293" t="s">
        <v>488</v>
      </c>
      <c r="B1293" t="s">
        <v>592</v>
      </c>
      <c r="C1293">
        <v>38.541666666666664</v>
      </c>
      <c r="D1293">
        <v>1850</v>
      </c>
      <c r="F1293">
        <v>0</v>
      </c>
      <c r="H1293">
        <v>0</v>
      </c>
      <c r="I1293" t="s">
        <v>664</v>
      </c>
      <c r="J1293">
        <v>2025</v>
      </c>
      <c r="K1293">
        <v>52</v>
      </c>
      <c r="L1293">
        <v>12</v>
      </c>
      <c r="M1293">
        <v>48</v>
      </c>
      <c r="N1293">
        <v>0</v>
      </c>
      <c r="O1293">
        <v>0</v>
      </c>
      <c r="Q1293">
        <v>0</v>
      </c>
      <c r="R1293">
        <v>200</v>
      </c>
      <c r="S1293">
        <v>2050</v>
      </c>
      <c r="U1293">
        <v>0</v>
      </c>
      <c r="V1293">
        <v>0</v>
      </c>
      <c r="W1293" t="s">
        <v>1046</v>
      </c>
    </row>
    <row r="1294" spans="1:23">
      <c r="A1294" t="s">
        <v>587</v>
      </c>
      <c r="B1294" t="s">
        <v>601</v>
      </c>
      <c r="C1294">
        <v>38.541666666666664</v>
      </c>
      <c r="D1294">
        <v>1695.8333333333333</v>
      </c>
      <c r="F1294">
        <v>0</v>
      </c>
      <c r="H1294">
        <v>0</v>
      </c>
      <c r="I1294" t="s">
        <v>664</v>
      </c>
      <c r="J1294">
        <v>2025</v>
      </c>
      <c r="K1294">
        <v>52</v>
      </c>
      <c r="L1294">
        <v>12</v>
      </c>
      <c r="M1294">
        <v>44</v>
      </c>
      <c r="N1294">
        <v>0</v>
      </c>
      <c r="O1294">
        <v>0</v>
      </c>
      <c r="Q1294">
        <v>0</v>
      </c>
      <c r="R1294">
        <v>546</v>
      </c>
      <c r="S1294">
        <v>2241.7333333333331</v>
      </c>
      <c r="U1294">
        <v>0</v>
      </c>
      <c r="V1294">
        <v>0</v>
      </c>
      <c r="W1294" t="s">
        <v>1075</v>
      </c>
    </row>
    <row r="1295" spans="1:23">
      <c r="A1295" t="s">
        <v>443</v>
      </c>
      <c r="B1295" t="s">
        <v>387</v>
      </c>
      <c r="C1295">
        <v>46.229166666666664</v>
      </c>
      <c r="D1295">
        <v>2103.427083333333</v>
      </c>
      <c r="F1295">
        <v>184.91666666666663</v>
      </c>
      <c r="H1295">
        <v>189.58333333333331</v>
      </c>
      <c r="I1295" t="s">
        <v>664</v>
      </c>
      <c r="J1295">
        <v>2025</v>
      </c>
      <c r="K1295">
        <v>52</v>
      </c>
      <c r="L1295">
        <v>12</v>
      </c>
      <c r="M1295">
        <v>46</v>
      </c>
      <c r="N1295">
        <v>4</v>
      </c>
      <c r="O1295">
        <v>0</v>
      </c>
      <c r="P1295">
        <v>100</v>
      </c>
      <c r="Q1295">
        <v>0</v>
      </c>
      <c r="R1295">
        <v>238</v>
      </c>
      <c r="S1295">
        <v>2816.3270833333331</v>
      </c>
      <c r="U1295">
        <v>0</v>
      </c>
      <c r="V1295">
        <v>0</v>
      </c>
      <c r="W1295" t="s">
        <v>1076</v>
      </c>
    </row>
    <row r="1296" spans="1:23">
      <c r="A1296" t="s">
        <v>435</v>
      </c>
      <c r="B1296" t="s">
        <v>388</v>
      </c>
      <c r="C1296">
        <v>104.16666666666667</v>
      </c>
      <c r="D1296">
        <v>5000</v>
      </c>
      <c r="F1296">
        <v>0</v>
      </c>
      <c r="H1296">
        <v>0</v>
      </c>
      <c r="I1296" t="s">
        <v>664</v>
      </c>
      <c r="J1296">
        <v>2025</v>
      </c>
      <c r="K1296">
        <v>52</v>
      </c>
      <c r="L1296">
        <v>12</v>
      </c>
      <c r="M1296">
        <v>48</v>
      </c>
      <c r="N1296">
        <v>0</v>
      </c>
      <c r="O1296">
        <v>0</v>
      </c>
      <c r="Q1296">
        <v>0</v>
      </c>
      <c r="S1296">
        <v>5000</v>
      </c>
      <c r="U1296">
        <v>0</v>
      </c>
      <c r="V1296">
        <v>0</v>
      </c>
      <c r="W1296" t="s">
        <v>667</v>
      </c>
    </row>
    <row r="1297" spans="1:23">
      <c r="A1297" t="s">
        <v>443</v>
      </c>
      <c r="B1297" t="s">
        <v>583</v>
      </c>
      <c r="C1297">
        <v>90</v>
      </c>
      <c r="D1297">
        <v>2610</v>
      </c>
      <c r="F1297">
        <v>0</v>
      </c>
      <c r="H1297">
        <v>0</v>
      </c>
      <c r="I1297" t="s">
        <v>664</v>
      </c>
      <c r="J1297">
        <v>2025</v>
      </c>
      <c r="K1297">
        <v>52</v>
      </c>
      <c r="L1297">
        <v>12</v>
      </c>
      <c r="M1297">
        <v>29</v>
      </c>
      <c r="N1297">
        <v>0</v>
      </c>
      <c r="O1297">
        <v>0</v>
      </c>
      <c r="Q1297">
        <v>0</v>
      </c>
      <c r="S1297">
        <v>2610</v>
      </c>
      <c r="U1297">
        <v>0</v>
      </c>
      <c r="V1297">
        <v>0</v>
      </c>
      <c r="W1297" t="s">
        <v>1069</v>
      </c>
    </row>
    <row r="1298" spans="1:23">
      <c r="A1298" t="s">
        <v>443</v>
      </c>
      <c r="B1298" t="s">
        <v>390</v>
      </c>
      <c r="C1298">
        <v>65</v>
      </c>
      <c r="D1298">
        <v>1950</v>
      </c>
      <c r="F1298">
        <v>0</v>
      </c>
      <c r="H1298">
        <v>0</v>
      </c>
      <c r="I1298" t="s">
        <v>664</v>
      </c>
      <c r="J1298">
        <v>2025</v>
      </c>
      <c r="K1298">
        <v>53</v>
      </c>
      <c r="L1298">
        <v>12</v>
      </c>
      <c r="M1298">
        <v>30</v>
      </c>
      <c r="N1298">
        <v>0</v>
      </c>
      <c r="O1298">
        <v>0</v>
      </c>
      <c r="Q1298">
        <v>0</v>
      </c>
      <c r="R1298">
        <v>312</v>
      </c>
      <c r="S1298">
        <v>2262.5</v>
      </c>
      <c r="U1298">
        <v>0</v>
      </c>
      <c r="V1298">
        <v>0</v>
      </c>
      <c r="W1298" t="s">
        <v>667</v>
      </c>
    </row>
    <row r="1299" spans="1:23">
      <c r="A1299" t="s">
        <v>488</v>
      </c>
      <c r="B1299" t="s">
        <v>486</v>
      </c>
      <c r="C1299">
        <v>46.229166666666664</v>
      </c>
      <c r="D1299">
        <v>0</v>
      </c>
      <c r="F1299">
        <v>0</v>
      </c>
      <c r="H1299">
        <v>0</v>
      </c>
      <c r="I1299" t="s">
        <v>664</v>
      </c>
      <c r="J1299">
        <v>2025</v>
      </c>
      <c r="K1299">
        <v>53</v>
      </c>
      <c r="L1299">
        <v>12</v>
      </c>
      <c r="P1299">
        <v>100</v>
      </c>
      <c r="Q1299">
        <v>0</v>
      </c>
      <c r="S1299">
        <v>100</v>
      </c>
      <c r="U1299">
        <v>0</v>
      </c>
      <c r="V1299">
        <v>0</v>
      </c>
      <c r="W1299" t="s">
        <v>1077</v>
      </c>
    </row>
    <row r="1300" spans="1:23">
      <c r="A1300" t="s">
        <v>488</v>
      </c>
      <c r="B1300" t="s">
        <v>389</v>
      </c>
      <c r="C1300">
        <v>46.229166666666664</v>
      </c>
      <c r="D1300">
        <v>2219</v>
      </c>
      <c r="E1300">
        <v>2619</v>
      </c>
      <c r="F1300">
        <v>0</v>
      </c>
      <c r="H1300">
        <v>200</v>
      </c>
      <c r="I1300" t="s">
        <v>664</v>
      </c>
      <c r="J1300">
        <v>2025</v>
      </c>
      <c r="K1300">
        <v>53</v>
      </c>
      <c r="L1300">
        <v>12</v>
      </c>
      <c r="M1300">
        <v>48</v>
      </c>
      <c r="N1300">
        <v>0</v>
      </c>
      <c r="O1300">
        <v>0</v>
      </c>
      <c r="Q1300">
        <v>0</v>
      </c>
      <c r="R1300">
        <v>200</v>
      </c>
      <c r="S1300">
        <v>2619</v>
      </c>
      <c r="U1300">
        <v>0</v>
      </c>
      <c r="W1300" t="s">
        <v>1046</v>
      </c>
    </row>
    <row r="1301" spans="1:23">
      <c r="A1301" t="s">
        <v>488</v>
      </c>
      <c r="B1301" t="s">
        <v>391</v>
      </c>
      <c r="C1301">
        <v>46.229166666666664</v>
      </c>
      <c r="D1301">
        <v>2219</v>
      </c>
      <c r="F1301">
        <v>0</v>
      </c>
      <c r="H1301">
        <v>200</v>
      </c>
      <c r="I1301" t="s">
        <v>664</v>
      </c>
      <c r="J1301">
        <v>2025</v>
      </c>
      <c r="K1301">
        <v>53</v>
      </c>
      <c r="L1301">
        <v>12</v>
      </c>
      <c r="M1301">
        <v>48</v>
      </c>
      <c r="N1301">
        <v>0</v>
      </c>
      <c r="O1301">
        <v>0</v>
      </c>
      <c r="Q1301">
        <v>0</v>
      </c>
      <c r="R1301">
        <v>200</v>
      </c>
      <c r="S1301">
        <v>2619</v>
      </c>
      <c r="U1301">
        <v>0</v>
      </c>
      <c r="W1301" t="s">
        <v>1046</v>
      </c>
    </row>
    <row r="1302" spans="1:23">
      <c r="A1302" t="s">
        <v>488</v>
      </c>
      <c r="B1302" t="s">
        <v>592</v>
      </c>
      <c r="C1302">
        <v>38.541666666666664</v>
      </c>
      <c r="D1302">
        <v>1850</v>
      </c>
      <c r="F1302">
        <v>0</v>
      </c>
      <c r="H1302">
        <v>0</v>
      </c>
      <c r="I1302" t="s">
        <v>664</v>
      </c>
      <c r="J1302">
        <v>2025</v>
      </c>
      <c r="K1302">
        <v>53</v>
      </c>
      <c r="L1302">
        <v>12</v>
      </c>
      <c r="M1302">
        <v>48</v>
      </c>
      <c r="N1302">
        <v>0</v>
      </c>
      <c r="O1302">
        <v>0</v>
      </c>
      <c r="Q1302">
        <v>0</v>
      </c>
      <c r="R1302">
        <v>200</v>
      </c>
      <c r="S1302">
        <v>2050</v>
      </c>
      <c r="U1302">
        <v>0</v>
      </c>
      <c r="V1302">
        <v>0</v>
      </c>
      <c r="W1302" t="s">
        <v>1046</v>
      </c>
    </row>
    <row r="1303" spans="1:23">
      <c r="A1303" t="s">
        <v>587</v>
      </c>
      <c r="B1303" t="s">
        <v>601</v>
      </c>
      <c r="C1303">
        <v>38.541666666666664</v>
      </c>
      <c r="D1303">
        <v>1850</v>
      </c>
      <c r="F1303">
        <v>0</v>
      </c>
      <c r="H1303">
        <v>0</v>
      </c>
      <c r="I1303" t="s">
        <v>664</v>
      </c>
      <c r="J1303">
        <v>2025</v>
      </c>
      <c r="K1303">
        <v>53</v>
      </c>
      <c r="L1303">
        <v>12</v>
      </c>
      <c r="M1303">
        <v>48</v>
      </c>
      <c r="N1303">
        <v>0</v>
      </c>
      <c r="O1303">
        <v>0</v>
      </c>
      <c r="Q1303">
        <v>0</v>
      </c>
      <c r="R1303">
        <v>450</v>
      </c>
      <c r="S1303">
        <v>2300</v>
      </c>
      <c r="U1303">
        <v>0</v>
      </c>
      <c r="V1303">
        <v>0</v>
      </c>
      <c r="W1303" t="s">
        <v>1046</v>
      </c>
    </row>
    <row r="1304" spans="1:23">
      <c r="A1304" t="s">
        <v>443</v>
      </c>
      <c r="B1304" t="s">
        <v>387</v>
      </c>
      <c r="C1304">
        <v>46.229166666666664</v>
      </c>
      <c r="D1304">
        <v>2195.8854166666665</v>
      </c>
      <c r="F1304">
        <v>0</v>
      </c>
      <c r="H1304">
        <v>197.91666666666669</v>
      </c>
      <c r="I1304" t="s">
        <v>664</v>
      </c>
      <c r="J1304">
        <v>2025</v>
      </c>
      <c r="K1304">
        <v>53</v>
      </c>
      <c r="L1304">
        <v>12</v>
      </c>
      <c r="M1304">
        <v>48</v>
      </c>
      <c r="N1304">
        <v>0</v>
      </c>
      <c r="O1304">
        <v>0</v>
      </c>
      <c r="Q1304">
        <v>0</v>
      </c>
      <c r="R1304">
        <v>200</v>
      </c>
      <c r="S1304">
        <v>2593.802083333333</v>
      </c>
      <c r="U1304">
        <v>0</v>
      </c>
      <c r="V1304">
        <v>0</v>
      </c>
      <c r="W1304" t="s">
        <v>1078</v>
      </c>
    </row>
    <row r="1305" spans="1:23">
      <c r="A1305" t="s">
        <v>435</v>
      </c>
      <c r="B1305" t="s">
        <v>388</v>
      </c>
      <c r="C1305">
        <v>104.16666666666667</v>
      </c>
      <c r="D1305">
        <v>5000</v>
      </c>
      <c r="F1305">
        <v>0</v>
      </c>
      <c r="H1305">
        <v>0</v>
      </c>
      <c r="I1305" t="s">
        <v>664</v>
      </c>
      <c r="J1305">
        <v>2025</v>
      </c>
      <c r="K1305">
        <v>53</v>
      </c>
      <c r="L1305">
        <v>12</v>
      </c>
      <c r="M1305">
        <v>48</v>
      </c>
      <c r="N1305">
        <v>0</v>
      </c>
      <c r="O1305">
        <v>0</v>
      </c>
      <c r="Q1305">
        <v>0</v>
      </c>
      <c r="S1305">
        <v>5000</v>
      </c>
      <c r="U1305">
        <v>0</v>
      </c>
      <c r="V1305">
        <v>0</v>
      </c>
      <c r="W1305" t="s">
        <v>667</v>
      </c>
    </row>
    <row r="1306" spans="1:23">
      <c r="A1306" t="s">
        <v>443</v>
      </c>
      <c r="B1306" t="s">
        <v>583</v>
      </c>
      <c r="C1306">
        <v>90</v>
      </c>
      <c r="D1306">
        <v>2700</v>
      </c>
      <c r="F1306">
        <v>0</v>
      </c>
      <c r="H1306">
        <v>0</v>
      </c>
      <c r="I1306" t="s">
        <v>664</v>
      </c>
      <c r="J1306">
        <v>2025</v>
      </c>
      <c r="K1306">
        <v>53</v>
      </c>
      <c r="L1306">
        <v>12</v>
      </c>
      <c r="M1306">
        <v>30</v>
      </c>
      <c r="N1306">
        <v>0</v>
      </c>
      <c r="O1306">
        <v>0</v>
      </c>
      <c r="Q1306">
        <v>0</v>
      </c>
      <c r="S1306">
        <v>2700</v>
      </c>
      <c r="U1306">
        <v>0</v>
      </c>
      <c r="V1306">
        <v>0</v>
      </c>
      <c r="W1306" t="s">
        <v>667</v>
      </c>
    </row>
    <row r="1307" spans="1:23">
      <c r="A1307" t="s">
        <v>443</v>
      </c>
      <c r="B1307" t="s">
        <v>387</v>
      </c>
      <c r="C1307">
        <v>46.229166666666664</v>
      </c>
      <c r="D1307">
        <v>2103.427083333333</v>
      </c>
      <c r="F1307">
        <v>0</v>
      </c>
      <c r="H1307">
        <v>189.58333333333331</v>
      </c>
      <c r="I1307" t="s">
        <v>664</v>
      </c>
      <c r="J1307">
        <v>2026</v>
      </c>
      <c r="K1307">
        <v>2</v>
      </c>
      <c r="L1307">
        <v>1</v>
      </c>
      <c r="M1307">
        <v>46</v>
      </c>
      <c r="N1307">
        <v>0</v>
      </c>
      <c r="O1307">
        <v>0</v>
      </c>
      <c r="Q1307">
        <v>0</v>
      </c>
      <c r="R1307">
        <v>190</v>
      </c>
      <c r="S1307">
        <v>2482.59375</v>
      </c>
      <c r="U1307">
        <v>0</v>
      </c>
      <c r="V1307">
        <v>0</v>
      </c>
      <c r="W1307" t="s">
        <v>1079</v>
      </c>
    </row>
    <row r="1308" spans="1:23">
      <c r="A1308" t="s">
        <v>443</v>
      </c>
      <c r="B1308" t="s">
        <v>583</v>
      </c>
      <c r="C1308">
        <v>90</v>
      </c>
      <c r="D1308">
        <v>3060</v>
      </c>
      <c r="F1308">
        <v>0</v>
      </c>
      <c r="H1308">
        <v>0</v>
      </c>
      <c r="I1308" t="s">
        <v>664</v>
      </c>
      <c r="J1308">
        <v>2026</v>
      </c>
      <c r="K1308">
        <v>2</v>
      </c>
      <c r="L1308">
        <v>1</v>
      </c>
      <c r="M1308">
        <v>34</v>
      </c>
      <c r="N1308">
        <v>0</v>
      </c>
      <c r="O1308">
        <v>0</v>
      </c>
      <c r="Q1308">
        <v>0</v>
      </c>
      <c r="S1308">
        <v>3060</v>
      </c>
      <c r="U1308">
        <v>0</v>
      </c>
      <c r="V1308">
        <v>0</v>
      </c>
      <c r="W1308" t="s">
        <v>667</v>
      </c>
    </row>
    <row r="1309" spans="1:23">
      <c r="A1309" t="s">
        <v>435</v>
      </c>
      <c r="B1309" t="s">
        <v>388</v>
      </c>
      <c r="C1309">
        <v>104.16666666666667</v>
      </c>
      <c r="D1309">
        <v>5000</v>
      </c>
      <c r="F1309">
        <v>0</v>
      </c>
      <c r="H1309">
        <v>0</v>
      </c>
      <c r="I1309" t="s">
        <v>664</v>
      </c>
      <c r="J1309">
        <v>2026</v>
      </c>
      <c r="K1309">
        <v>2</v>
      </c>
      <c r="L1309">
        <v>1</v>
      </c>
      <c r="M1309">
        <v>48</v>
      </c>
      <c r="N1309">
        <v>0</v>
      </c>
      <c r="O1309">
        <v>0</v>
      </c>
      <c r="Q1309">
        <v>0</v>
      </c>
      <c r="S1309">
        <v>5000</v>
      </c>
      <c r="U1309">
        <v>0</v>
      </c>
      <c r="V1309">
        <v>0</v>
      </c>
      <c r="W1309" t="s">
        <v>667</v>
      </c>
    </row>
    <row r="1310" spans="1:23">
      <c r="A1310" t="s">
        <v>488</v>
      </c>
      <c r="B1310" t="s">
        <v>592</v>
      </c>
      <c r="C1310">
        <v>38.541666666666664</v>
      </c>
      <c r="D1310">
        <v>1850</v>
      </c>
      <c r="F1310">
        <v>0</v>
      </c>
      <c r="H1310">
        <v>0</v>
      </c>
      <c r="I1310" t="s">
        <v>664</v>
      </c>
      <c r="J1310">
        <v>2026</v>
      </c>
      <c r="K1310">
        <v>2</v>
      </c>
      <c r="L1310">
        <v>1</v>
      </c>
      <c r="M1310">
        <v>48</v>
      </c>
      <c r="N1310">
        <v>0</v>
      </c>
      <c r="O1310">
        <v>0</v>
      </c>
      <c r="Q1310">
        <v>0</v>
      </c>
      <c r="R1310">
        <v>200</v>
      </c>
      <c r="S1310">
        <v>2050</v>
      </c>
      <c r="U1310">
        <v>0</v>
      </c>
      <c r="V1310">
        <v>0</v>
      </c>
      <c r="W1310" t="s">
        <v>1046</v>
      </c>
    </row>
    <row r="1311" spans="1:23">
      <c r="A1311" t="s">
        <v>488</v>
      </c>
      <c r="B1311" t="s">
        <v>592</v>
      </c>
      <c r="C1311">
        <v>38.541666666666664</v>
      </c>
      <c r="D1311">
        <v>0</v>
      </c>
      <c r="F1311">
        <v>0</v>
      </c>
      <c r="H1311">
        <v>0</v>
      </c>
      <c r="I1311" t="s">
        <v>847</v>
      </c>
      <c r="J1311">
        <v>2026</v>
      </c>
      <c r="K1311">
        <v>2</v>
      </c>
      <c r="L1311">
        <v>1</v>
      </c>
      <c r="Q1311">
        <v>0</v>
      </c>
      <c r="S1311">
        <v>0</v>
      </c>
      <c r="U1311">
        <v>0</v>
      </c>
      <c r="V1311">
        <v>0</v>
      </c>
      <c r="W1311" t="s">
        <v>1080</v>
      </c>
    </row>
    <row r="1312" spans="1:23">
      <c r="A1312" t="s">
        <v>488</v>
      </c>
      <c r="B1312" t="s">
        <v>592</v>
      </c>
      <c r="C1312">
        <v>38.541666666666664</v>
      </c>
      <c r="D1312">
        <v>0</v>
      </c>
      <c r="F1312">
        <v>0</v>
      </c>
      <c r="H1312">
        <v>0</v>
      </c>
      <c r="I1312" t="s">
        <v>847</v>
      </c>
      <c r="J1312">
        <v>2026</v>
      </c>
      <c r="K1312">
        <v>2</v>
      </c>
      <c r="L1312">
        <v>1</v>
      </c>
      <c r="Q1312">
        <v>0</v>
      </c>
      <c r="S1312">
        <v>0</v>
      </c>
      <c r="U1312">
        <v>0</v>
      </c>
      <c r="V1312">
        <v>0</v>
      </c>
      <c r="W1312" t="s">
        <v>1081</v>
      </c>
    </row>
    <row r="1313" spans="1:23">
      <c r="A1313" t="s">
        <v>488</v>
      </c>
      <c r="B1313" t="s">
        <v>592</v>
      </c>
      <c r="C1313">
        <v>38.541666666666664</v>
      </c>
      <c r="D1313">
        <v>0</v>
      </c>
      <c r="F1313">
        <v>0</v>
      </c>
      <c r="H1313">
        <v>0</v>
      </c>
      <c r="I1313" t="s">
        <v>847</v>
      </c>
      <c r="J1313">
        <v>2026</v>
      </c>
      <c r="K1313">
        <v>2</v>
      </c>
      <c r="L1313">
        <v>1</v>
      </c>
      <c r="Q1313">
        <v>0</v>
      </c>
      <c r="S1313">
        <v>0</v>
      </c>
      <c r="U1313">
        <v>0</v>
      </c>
      <c r="V1313">
        <v>0</v>
      </c>
      <c r="W1313" t="s">
        <v>1082</v>
      </c>
    </row>
    <row r="1314" spans="1:23">
      <c r="A1314" t="s">
        <v>488</v>
      </c>
      <c r="B1314" t="s">
        <v>486</v>
      </c>
      <c r="C1314">
        <v>46.229166666666664</v>
      </c>
      <c r="D1314">
        <v>2219</v>
      </c>
      <c r="F1314">
        <v>0</v>
      </c>
      <c r="H1314">
        <v>0</v>
      </c>
      <c r="I1314" t="s">
        <v>664</v>
      </c>
      <c r="J1314">
        <v>2026</v>
      </c>
      <c r="K1314">
        <v>2</v>
      </c>
      <c r="L1314">
        <v>1</v>
      </c>
      <c r="M1314">
        <v>48</v>
      </c>
      <c r="N1314">
        <v>0</v>
      </c>
      <c r="O1314">
        <v>0</v>
      </c>
      <c r="Q1314">
        <v>0</v>
      </c>
      <c r="R1314">
        <v>2376</v>
      </c>
      <c r="S1314">
        <v>4595</v>
      </c>
      <c r="T1314">
        <v>1000</v>
      </c>
      <c r="U1314">
        <v>0</v>
      </c>
      <c r="V1314">
        <v>0</v>
      </c>
      <c r="W1314" t="s">
        <v>1083</v>
      </c>
    </row>
    <row r="1315" spans="1:23">
      <c r="A1315" t="s">
        <v>488</v>
      </c>
      <c r="B1315" t="s">
        <v>389</v>
      </c>
      <c r="C1315">
        <v>46.229166666666664</v>
      </c>
      <c r="D1315">
        <v>2219</v>
      </c>
      <c r="F1315">
        <v>0</v>
      </c>
      <c r="H1315">
        <v>200</v>
      </c>
      <c r="I1315" t="s">
        <v>664</v>
      </c>
      <c r="J1315">
        <v>2026</v>
      </c>
      <c r="K1315">
        <v>2</v>
      </c>
      <c r="L1315">
        <v>1</v>
      </c>
      <c r="M1315">
        <v>48</v>
      </c>
      <c r="N1315">
        <v>0</v>
      </c>
      <c r="O1315">
        <v>0</v>
      </c>
      <c r="Q1315">
        <v>0</v>
      </c>
      <c r="R1315">
        <v>200</v>
      </c>
      <c r="S1315">
        <v>2619</v>
      </c>
      <c r="U1315">
        <v>0</v>
      </c>
      <c r="W1315" t="s">
        <v>1046</v>
      </c>
    </row>
    <row r="1316" spans="1:23">
      <c r="A1316" t="s">
        <v>488</v>
      </c>
      <c r="B1316" t="s">
        <v>389</v>
      </c>
      <c r="C1316">
        <v>46.229166666666664</v>
      </c>
      <c r="D1316">
        <v>2219</v>
      </c>
      <c r="F1316">
        <v>0</v>
      </c>
      <c r="H1316">
        <v>200</v>
      </c>
      <c r="I1316" t="s">
        <v>1071</v>
      </c>
      <c r="J1316">
        <v>2026</v>
      </c>
      <c r="K1316">
        <v>2</v>
      </c>
      <c r="L1316">
        <v>1</v>
      </c>
      <c r="M1316">
        <v>48</v>
      </c>
      <c r="Q1316">
        <v>0</v>
      </c>
      <c r="S1316">
        <v>2419</v>
      </c>
      <c r="U1316">
        <v>0</v>
      </c>
      <c r="W1316" t="s">
        <v>1084</v>
      </c>
    </row>
    <row r="1317" spans="1:23">
      <c r="A1317" t="s">
        <v>587</v>
      </c>
      <c r="B1317" t="s">
        <v>601</v>
      </c>
      <c r="C1317">
        <v>38.541666666666664</v>
      </c>
      <c r="D1317">
        <v>1079.1666666666663</v>
      </c>
      <c r="F1317">
        <v>0</v>
      </c>
      <c r="H1317">
        <v>0</v>
      </c>
      <c r="I1317" t="s">
        <v>664</v>
      </c>
      <c r="J1317">
        <v>2026</v>
      </c>
      <c r="K1317">
        <v>2</v>
      </c>
      <c r="L1317">
        <v>1</v>
      </c>
      <c r="M1317">
        <v>28</v>
      </c>
      <c r="N1317">
        <v>0</v>
      </c>
      <c r="O1317">
        <v>0</v>
      </c>
      <c r="Q1317">
        <v>0</v>
      </c>
      <c r="R1317">
        <v>262</v>
      </c>
      <c r="S1317">
        <v>1341.6666666666663</v>
      </c>
      <c r="U1317">
        <v>0</v>
      </c>
      <c r="V1317">
        <v>0</v>
      </c>
      <c r="W1317" t="s">
        <v>1085</v>
      </c>
    </row>
    <row r="1318" spans="1:23">
      <c r="A1318" t="s">
        <v>587</v>
      </c>
      <c r="B1318" t="s">
        <v>601</v>
      </c>
      <c r="C1318">
        <v>38.541666666666664</v>
      </c>
      <c r="D1318">
        <v>0</v>
      </c>
      <c r="F1318">
        <v>0</v>
      </c>
      <c r="H1318">
        <v>0</v>
      </c>
      <c r="I1318" t="s">
        <v>847</v>
      </c>
      <c r="J1318">
        <v>2026</v>
      </c>
      <c r="K1318">
        <v>2</v>
      </c>
      <c r="L1318">
        <v>1</v>
      </c>
      <c r="Q1318">
        <v>0</v>
      </c>
      <c r="S1318">
        <v>0</v>
      </c>
      <c r="U1318">
        <v>0</v>
      </c>
      <c r="V1318">
        <v>0</v>
      </c>
      <c r="W1318" t="s">
        <v>1080</v>
      </c>
    </row>
    <row r="1319" spans="1:23">
      <c r="A1319" t="s">
        <v>587</v>
      </c>
      <c r="B1319" t="s">
        <v>601</v>
      </c>
      <c r="C1319">
        <v>38.541666666666664</v>
      </c>
      <c r="D1319">
        <v>0</v>
      </c>
      <c r="F1319">
        <v>0</v>
      </c>
      <c r="H1319">
        <v>0</v>
      </c>
      <c r="I1319" t="s">
        <v>847</v>
      </c>
      <c r="J1319">
        <v>2026</v>
      </c>
      <c r="K1319">
        <v>2</v>
      </c>
      <c r="L1319">
        <v>1</v>
      </c>
      <c r="Q1319">
        <v>0</v>
      </c>
      <c r="S1319">
        <v>0</v>
      </c>
      <c r="U1319">
        <v>0</v>
      </c>
      <c r="V1319">
        <v>0</v>
      </c>
      <c r="W1319" t="s">
        <v>1081</v>
      </c>
    </row>
    <row r="1320" spans="1:23">
      <c r="A1320" t="s">
        <v>587</v>
      </c>
      <c r="B1320" t="s">
        <v>601</v>
      </c>
      <c r="C1320">
        <v>38.541666666666664</v>
      </c>
      <c r="D1320">
        <v>0</v>
      </c>
      <c r="F1320">
        <v>0</v>
      </c>
      <c r="H1320">
        <v>0</v>
      </c>
      <c r="I1320" t="s">
        <v>847</v>
      </c>
      <c r="J1320">
        <v>2026</v>
      </c>
      <c r="K1320">
        <v>2</v>
      </c>
      <c r="L1320">
        <v>1</v>
      </c>
      <c r="Q1320">
        <v>0</v>
      </c>
      <c r="S1320">
        <v>0</v>
      </c>
      <c r="U1320">
        <v>0</v>
      </c>
      <c r="V1320">
        <v>0</v>
      </c>
      <c r="W1320" t="s">
        <v>1082</v>
      </c>
    </row>
    <row r="1321" spans="1:23">
      <c r="A1321" t="s">
        <v>443</v>
      </c>
      <c r="B1321" t="s">
        <v>390</v>
      </c>
      <c r="C1321">
        <v>65</v>
      </c>
      <c r="D1321">
        <v>2210</v>
      </c>
      <c r="F1321">
        <v>0</v>
      </c>
      <c r="H1321">
        <v>0</v>
      </c>
      <c r="I1321" t="s">
        <v>664</v>
      </c>
      <c r="J1321">
        <v>2026</v>
      </c>
      <c r="K1321">
        <v>2</v>
      </c>
      <c r="L1321">
        <v>1</v>
      </c>
      <c r="M1321">
        <v>34</v>
      </c>
      <c r="N1321">
        <v>0</v>
      </c>
      <c r="O1321">
        <v>0</v>
      </c>
      <c r="Q1321">
        <v>0</v>
      </c>
      <c r="R1321">
        <v>354</v>
      </c>
      <c r="S1321">
        <v>2564.1666666666665</v>
      </c>
      <c r="U1321">
        <v>0</v>
      </c>
      <c r="V1321">
        <v>0</v>
      </c>
      <c r="W1321" t="s">
        <v>667</v>
      </c>
    </row>
    <row r="1322" spans="1:23">
      <c r="A1322" t="s">
        <v>488</v>
      </c>
      <c r="B1322" t="s">
        <v>391</v>
      </c>
      <c r="C1322">
        <v>46.229166666666664</v>
      </c>
      <c r="D1322">
        <v>2219</v>
      </c>
      <c r="F1322">
        <v>0</v>
      </c>
      <c r="H1322">
        <v>200</v>
      </c>
      <c r="I1322" t="s">
        <v>664</v>
      </c>
      <c r="J1322">
        <v>2026</v>
      </c>
      <c r="K1322">
        <v>2</v>
      </c>
      <c r="L1322">
        <v>1</v>
      </c>
      <c r="M1322">
        <v>48</v>
      </c>
      <c r="N1322">
        <v>0</v>
      </c>
      <c r="O1322">
        <v>0</v>
      </c>
      <c r="Q1322">
        <v>0</v>
      </c>
      <c r="R1322">
        <v>200</v>
      </c>
      <c r="S1322">
        <v>2619</v>
      </c>
      <c r="U1322">
        <v>0</v>
      </c>
      <c r="W1322" t="s">
        <v>1046</v>
      </c>
    </row>
    <row r="1323" spans="1:23">
      <c r="A1323" t="s">
        <v>443</v>
      </c>
      <c r="B1323" t="s">
        <v>387</v>
      </c>
      <c r="C1323">
        <v>46.229166666666664</v>
      </c>
      <c r="D1323">
        <v>2219</v>
      </c>
      <c r="F1323">
        <v>0</v>
      </c>
      <c r="H1323">
        <v>200</v>
      </c>
      <c r="I1323" t="s">
        <v>664</v>
      </c>
      <c r="J1323">
        <v>2026</v>
      </c>
      <c r="K1323">
        <v>3</v>
      </c>
      <c r="L1323">
        <v>1</v>
      </c>
      <c r="M1323">
        <v>48</v>
      </c>
      <c r="N1323">
        <v>0</v>
      </c>
      <c r="O1323">
        <v>0</v>
      </c>
      <c r="P1323">
        <v>50</v>
      </c>
      <c r="Q1323">
        <v>0</v>
      </c>
      <c r="R1323">
        <v>100</v>
      </c>
      <c r="S1323">
        <v>2569</v>
      </c>
      <c r="U1323">
        <v>0</v>
      </c>
      <c r="V1323">
        <v>0</v>
      </c>
      <c r="W1323" t="s">
        <v>1086</v>
      </c>
    </row>
    <row r="1324" spans="1:23">
      <c r="A1324" t="s">
        <v>443</v>
      </c>
      <c r="B1324" t="s">
        <v>583</v>
      </c>
      <c r="C1324">
        <v>90</v>
      </c>
      <c r="D1324">
        <v>2970</v>
      </c>
      <c r="F1324">
        <v>0</v>
      </c>
      <c r="H1324">
        <v>0</v>
      </c>
      <c r="I1324" t="s">
        <v>664</v>
      </c>
      <c r="J1324">
        <v>2026</v>
      </c>
      <c r="K1324">
        <v>3</v>
      </c>
      <c r="L1324">
        <v>1</v>
      </c>
      <c r="M1324">
        <v>33</v>
      </c>
      <c r="N1324">
        <v>0</v>
      </c>
      <c r="O1324">
        <v>0</v>
      </c>
      <c r="Q1324">
        <v>0</v>
      </c>
      <c r="S1324">
        <v>2970</v>
      </c>
      <c r="U1324">
        <v>0</v>
      </c>
      <c r="V1324">
        <v>0</v>
      </c>
      <c r="W1324" t="s">
        <v>667</v>
      </c>
    </row>
    <row r="1325" spans="1:23">
      <c r="A1325" t="s">
        <v>435</v>
      </c>
      <c r="B1325" t="s">
        <v>388</v>
      </c>
      <c r="C1325">
        <v>104.16666666666667</v>
      </c>
      <c r="D1325">
        <v>5000</v>
      </c>
      <c r="F1325">
        <v>0</v>
      </c>
      <c r="H1325">
        <v>0</v>
      </c>
      <c r="I1325" t="s">
        <v>664</v>
      </c>
      <c r="J1325">
        <v>2026</v>
      </c>
      <c r="K1325">
        <v>3</v>
      </c>
      <c r="L1325">
        <v>1</v>
      </c>
      <c r="M1325">
        <v>48</v>
      </c>
      <c r="N1325">
        <v>0</v>
      </c>
      <c r="O1325">
        <v>0</v>
      </c>
      <c r="Q1325">
        <v>0</v>
      </c>
      <c r="S1325">
        <v>5000</v>
      </c>
      <c r="U1325">
        <v>0</v>
      </c>
      <c r="V1325">
        <v>0</v>
      </c>
      <c r="W1325" t="s">
        <v>667</v>
      </c>
    </row>
    <row r="1326" spans="1:23">
      <c r="A1326" t="s">
        <v>488</v>
      </c>
      <c r="B1326" t="s">
        <v>486</v>
      </c>
      <c r="C1326">
        <v>46.229166666666664</v>
      </c>
      <c r="D1326">
        <v>2219</v>
      </c>
      <c r="F1326">
        <v>0</v>
      </c>
      <c r="H1326">
        <v>0</v>
      </c>
      <c r="I1326" t="s">
        <v>664</v>
      </c>
      <c r="J1326">
        <v>2026</v>
      </c>
      <c r="K1326">
        <v>3</v>
      </c>
      <c r="L1326">
        <v>1</v>
      </c>
      <c r="M1326">
        <v>48</v>
      </c>
      <c r="N1326">
        <v>0</v>
      </c>
      <c r="O1326">
        <v>0</v>
      </c>
      <c r="P1326">
        <v>125</v>
      </c>
      <c r="Q1326">
        <v>0</v>
      </c>
      <c r="S1326">
        <v>2344</v>
      </c>
      <c r="T1326">
        <v>700</v>
      </c>
      <c r="U1326">
        <v>0</v>
      </c>
      <c r="V1326">
        <v>0</v>
      </c>
      <c r="W1326" t="s">
        <v>1087</v>
      </c>
    </row>
    <row r="1327" spans="1:23">
      <c r="A1327" t="s">
        <v>443</v>
      </c>
      <c r="B1327" t="s">
        <v>390</v>
      </c>
      <c r="C1327">
        <v>65</v>
      </c>
      <c r="D1327">
        <v>2145</v>
      </c>
      <c r="F1327">
        <v>0</v>
      </c>
      <c r="H1327">
        <v>0</v>
      </c>
      <c r="I1327" t="s">
        <v>664</v>
      </c>
      <c r="J1327">
        <v>2026</v>
      </c>
      <c r="K1327">
        <v>3</v>
      </c>
      <c r="L1327">
        <v>1</v>
      </c>
      <c r="M1327">
        <v>33</v>
      </c>
      <c r="N1327">
        <v>0</v>
      </c>
      <c r="O1327">
        <v>0</v>
      </c>
      <c r="Q1327">
        <v>0</v>
      </c>
      <c r="R1327">
        <v>344</v>
      </c>
      <c r="S1327">
        <v>2488.75</v>
      </c>
      <c r="U1327">
        <v>0</v>
      </c>
      <c r="V1327">
        <v>0</v>
      </c>
      <c r="W1327" t="s">
        <v>667</v>
      </c>
    </row>
    <row r="1328" spans="1:23">
      <c r="A1328" t="s">
        <v>488</v>
      </c>
      <c r="B1328" t="s">
        <v>391</v>
      </c>
      <c r="C1328">
        <v>46.229166666666664</v>
      </c>
      <c r="D1328">
        <v>2219</v>
      </c>
      <c r="F1328">
        <v>0</v>
      </c>
      <c r="H1328">
        <v>200</v>
      </c>
      <c r="I1328" t="s">
        <v>664</v>
      </c>
      <c r="J1328">
        <v>2026</v>
      </c>
      <c r="K1328">
        <v>3</v>
      </c>
      <c r="L1328">
        <v>1</v>
      </c>
      <c r="M1328">
        <v>48</v>
      </c>
      <c r="N1328">
        <v>0</v>
      </c>
      <c r="O1328">
        <v>0</v>
      </c>
      <c r="Q1328">
        <v>0</v>
      </c>
      <c r="R1328">
        <v>100</v>
      </c>
      <c r="S1328">
        <v>2519</v>
      </c>
      <c r="U1328">
        <v>0</v>
      </c>
      <c r="W1328" t="s">
        <v>1088</v>
      </c>
    </row>
    <row r="1329" spans="1:23">
      <c r="A1329" t="s">
        <v>443</v>
      </c>
      <c r="B1329" t="s">
        <v>387</v>
      </c>
      <c r="C1329">
        <v>46.229166666666664</v>
      </c>
      <c r="D1329">
        <v>0</v>
      </c>
      <c r="F1329">
        <v>0</v>
      </c>
      <c r="H1329">
        <v>0</v>
      </c>
      <c r="I1329" t="s">
        <v>664</v>
      </c>
      <c r="J1329">
        <v>2026</v>
      </c>
      <c r="K1329">
        <v>4</v>
      </c>
      <c r="L1329">
        <v>1</v>
      </c>
      <c r="N1329">
        <v>0</v>
      </c>
      <c r="O1329">
        <v>0</v>
      </c>
      <c r="Q1329">
        <v>0</v>
      </c>
      <c r="R1329">
        <v>200</v>
      </c>
      <c r="S1329">
        <v>200</v>
      </c>
      <c r="T1329">
        <v>100</v>
      </c>
      <c r="U1329">
        <v>0</v>
      </c>
      <c r="V1329">
        <v>0</v>
      </c>
      <c r="W1329" t="s">
        <v>1089</v>
      </c>
    </row>
    <row r="1330" spans="1:23">
      <c r="A1330" t="s">
        <v>443</v>
      </c>
      <c r="B1330" t="s">
        <v>387</v>
      </c>
      <c r="C1330">
        <v>46.229166666666664</v>
      </c>
      <c r="D1330">
        <v>0</v>
      </c>
      <c r="F1330">
        <v>0</v>
      </c>
      <c r="H1330">
        <v>0</v>
      </c>
      <c r="I1330" t="s">
        <v>847</v>
      </c>
      <c r="J1330">
        <v>2026</v>
      </c>
      <c r="K1330">
        <v>4</v>
      </c>
      <c r="L1330">
        <v>1</v>
      </c>
      <c r="Q1330">
        <v>0</v>
      </c>
      <c r="R1330">
        <v>234</v>
      </c>
      <c r="S1330">
        <v>234.26</v>
      </c>
      <c r="U1330">
        <v>0</v>
      </c>
      <c r="V1330">
        <v>0</v>
      </c>
      <c r="W1330" t="s">
        <v>1090</v>
      </c>
    </row>
    <row r="1331" spans="1:23">
      <c r="A1331" t="s">
        <v>443</v>
      </c>
      <c r="B1331" t="s">
        <v>387</v>
      </c>
      <c r="C1331">
        <v>46.229166666666664</v>
      </c>
      <c r="D1331">
        <v>0</v>
      </c>
      <c r="F1331">
        <v>0</v>
      </c>
      <c r="H1331">
        <v>0</v>
      </c>
      <c r="I1331" t="s">
        <v>847</v>
      </c>
      <c r="J1331">
        <v>2026</v>
      </c>
      <c r="K1331">
        <v>4</v>
      </c>
      <c r="L1331">
        <v>1</v>
      </c>
      <c r="Q1331">
        <v>0</v>
      </c>
      <c r="R1331">
        <v>511</v>
      </c>
      <c r="S1331">
        <v>510.67</v>
      </c>
      <c r="T1331">
        <v>295</v>
      </c>
      <c r="U1331">
        <v>0</v>
      </c>
      <c r="V1331">
        <v>0</v>
      </c>
      <c r="W1331" t="s">
        <v>1091</v>
      </c>
    </row>
    <row r="1332" spans="1:23">
      <c r="A1332" t="s">
        <v>443</v>
      </c>
      <c r="B1332" t="s">
        <v>387</v>
      </c>
      <c r="C1332">
        <v>46.229166666666664</v>
      </c>
      <c r="D1332">
        <v>0</v>
      </c>
      <c r="F1332">
        <v>0</v>
      </c>
      <c r="H1332">
        <v>0</v>
      </c>
      <c r="I1332" t="s">
        <v>847</v>
      </c>
      <c r="J1332">
        <v>2026</v>
      </c>
      <c r="K1332">
        <v>4</v>
      </c>
      <c r="L1332">
        <v>1</v>
      </c>
      <c r="Q1332">
        <v>0</v>
      </c>
      <c r="R1332">
        <v>26</v>
      </c>
      <c r="S1332">
        <v>25.53</v>
      </c>
      <c r="U1332">
        <v>0</v>
      </c>
      <c r="V1332">
        <v>0</v>
      </c>
      <c r="W1332" t="s">
        <v>1092</v>
      </c>
    </row>
    <row r="1333" spans="1:23">
      <c r="A1333" t="s">
        <v>443</v>
      </c>
      <c r="B1333" t="s">
        <v>583</v>
      </c>
      <c r="C1333">
        <v>90</v>
      </c>
      <c r="D1333">
        <v>2970</v>
      </c>
      <c r="F1333">
        <v>0</v>
      </c>
      <c r="H1333">
        <v>0</v>
      </c>
      <c r="I1333" t="s">
        <v>664</v>
      </c>
      <c r="J1333">
        <v>2026</v>
      </c>
      <c r="K1333">
        <v>4</v>
      </c>
      <c r="L1333">
        <v>1</v>
      </c>
      <c r="M1333">
        <v>33</v>
      </c>
      <c r="N1333">
        <v>0</v>
      </c>
      <c r="O1333">
        <v>0</v>
      </c>
      <c r="Q1333">
        <v>0</v>
      </c>
      <c r="S1333">
        <v>2970</v>
      </c>
      <c r="U1333">
        <v>0</v>
      </c>
      <c r="V1333">
        <v>0</v>
      </c>
      <c r="W1333" t="s">
        <v>667</v>
      </c>
    </row>
    <row r="1334" spans="1:23">
      <c r="A1334" t="s">
        <v>435</v>
      </c>
      <c r="B1334" t="s">
        <v>388</v>
      </c>
      <c r="C1334">
        <v>104.16666666666667</v>
      </c>
      <c r="D1334">
        <v>5000</v>
      </c>
      <c r="F1334">
        <v>0</v>
      </c>
      <c r="H1334">
        <v>0</v>
      </c>
      <c r="I1334" t="s">
        <v>664</v>
      </c>
      <c r="J1334">
        <v>2026</v>
      </c>
      <c r="K1334">
        <v>4</v>
      </c>
      <c r="L1334">
        <v>1</v>
      </c>
      <c r="M1334">
        <v>48</v>
      </c>
      <c r="N1334">
        <v>0</v>
      </c>
      <c r="O1334">
        <v>0</v>
      </c>
      <c r="Q1334">
        <v>0</v>
      </c>
      <c r="S1334">
        <v>5000</v>
      </c>
      <c r="U1334">
        <v>0</v>
      </c>
      <c r="V1334">
        <v>0</v>
      </c>
      <c r="W1334" t="s">
        <v>667</v>
      </c>
    </row>
    <row r="1335" spans="1:23">
      <c r="A1335" t="s">
        <v>488</v>
      </c>
      <c r="B1335" t="s">
        <v>486</v>
      </c>
      <c r="C1335">
        <v>46.229166666666664</v>
      </c>
      <c r="D1335">
        <v>2219</v>
      </c>
      <c r="F1335">
        <v>0</v>
      </c>
      <c r="H1335">
        <v>0</v>
      </c>
      <c r="I1335" t="s">
        <v>664</v>
      </c>
      <c r="J1335">
        <v>2026</v>
      </c>
      <c r="K1335">
        <v>4</v>
      </c>
      <c r="L1335">
        <v>1</v>
      </c>
      <c r="M1335">
        <v>48</v>
      </c>
      <c r="N1335">
        <v>0</v>
      </c>
      <c r="O1335">
        <v>0</v>
      </c>
      <c r="Q1335">
        <v>0</v>
      </c>
      <c r="S1335">
        <v>2219</v>
      </c>
      <c r="T1335">
        <v>100</v>
      </c>
      <c r="U1335">
        <v>0</v>
      </c>
      <c r="V1335">
        <v>0</v>
      </c>
      <c r="W1335" t="s">
        <v>1093</v>
      </c>
    </row>
    <row r="1336" spans="1:23">
      <c r="A1336" t="s">
        <v>488</v>
      </c>
      <c r="B1336" t="s">
        <v>389</v>
      </c>
      <c r="C1336">
        <v>46.229166666666664</v>
      </c>
      <c r="D1336">
        <v>2219</v>
      </c>
      <c r="F1336">
        <v>0</v>
      </c>
      <c r="H1336">
        <v>200</v>
      </c>
      <c r="I1336" t="s">
        <v>664</v>
      </c>
      <c r="J1336">
        <v>2026</v>
      </c>
      <c r="K1336">
        <v>4</v>
      </c>
      <c r="L1336">
        <v>1</v>
      </c>
      <c r="M1336">
        <v>48</v>
      </c>
      <c r="N1336">
        <v>0</v>
      </c>
      <c r="O1336">
        <v>0</v>
      </c>
      <c r="Q1336">
        <v>0</v>
      </c>
      <c r="R1336">
        <v>200</v>
      </c>
      <c r="S1336">
        <v>2619</v>
      </c>
      <c r="T1336">
        <v>100</v>
      </c>
      <c r="U1336">
        <v>0</v>
      </c>
      <c r="W1336" t="s">
        <v>1094</v>
      </c>
    </row>
    <row r="1337" spans="1:23">
      <c r="A1337" t="s">
        <v>443</v>
      </c>
      <c r="B1337" t="s">
        <v>390</v>
      </c>
      <c r="C1337">
        <v>65</v>
      </c>
      <c r="D1337">
        <v>2600</v>
      </c>
      <c r="F1337">
        <v>0</v>
      </c>
      <c r="H1337">
        <v>0</v>
      </c>
      <c r="I1337" t="s">
        <v>664</v>
      </c>
      <c r="J1337">
        <v>2026</v>
      </c>
      <c r="K1337">
        <v>4</v>
      </c>
      <c r="L1337">
        <v>1</v>
      </c>
      <c r="M1337">
        <v>40</v>
      </c>
      <c r="N1337">
        <v>0</v>
      </c>
      <c r="O1337">
        <v>0</v>
      </c>
      <c r="Q1337">
        <v>0</v>
      </c>
      <c r="R1337">
        <v>208</v>
      </c>
      <c r="S1337">
        <v>2808.3333333333335</v>
      </c>
      <c r="T1337">
        <v>100</v>
      </c>
      <c r="U1337">
        <v>0</v>
      </c>
      <c r="V1337">
        <v>0</v>
      </c>
      <c r="W1337" t="s">
        <v>1095</v>
      </c>
    </row>
    <row r="1338" spans="1:23">
      <c r="A1338" t="s">
        <v>488</v>
      </c>
      <c r="B1338" t="s">
        <v>391</v>
      </c>
      <c r="C1338">
        <v>46.229166666666664</v>
      </c>
      <c r="D1338">
        <v>2219</v>
      </c>
      <c r="F1338">
        <v>0</v>
      </c>
      <c r="H1338">
        <v>200</v>
      </c>
      <c r="I1338" t="s">
        <v>664</v>
      </c>
      <c r="J1338">
        <v>2026</v>
      </c>
      <c r="K1338">
        <v>4</v>
      </c>
      <c r="L1338">
        <v>1</v>
      </c>
      <c r="M1338">
        <v>48</v>
      </c>
      <c r="N1338">
        <v>0</v>
      </c>
      <c r="O1338">
        <v>0</v>
      </c>
      <c r="Q1338">
        <v>0</v>
      </c>
      <c r="R1338">
        <v>200</v>
      </c>
      <c r="S1338">
        <v>2619</v>
      </c>
      <c r="T1338">
        <v>30</v>
      </c>
      <c r="U1338">
        <v>0</v>
      </c>
      <c r="W1338" t="s">
        <v>1096</v>
      </c>
    </row>
    <row r="1339" spans="1:23">
      <c r="A1339" t="s">
        <v>443</v>
      </c>
      <c r="B1339" t="s">
        <v>583</v>
      </c>
      <c r="C1339">
        <v>90</v>
      </c>
      <c r="D1339">
        <v>2790</v>
      </c>
      <c r="F1339">
        <v>0</v>
      </c>
      <c r="H1339">
        <v>0</v>
      </c>
      <c r="I1339" t="s">
        <v>664</v>
      </c>
      <c r="J1339">
        <v>2026</v>
      </c>
      <c r="K1339">
        <v>5</v>
      </c>
      <c r="L1339">
        <v>1</v>
      </c>
      <c r="M1339">
        <v>31</v>
      </c>
      <c r="N1339">
        <v>0</v>
      </c>
      <c r="O1339">
        <v>0</v>
      </c>
      <c r="Q1339">
        <v>0</v>
      </c>
      <c r="S1339">
        <v>2790</v>
      </c>
      <c r="U1339">
        <v>0</v>
      </c>
      <c r="V1339">
        <v>0</v>
      </c>
      <c r="W1339" t="s">
        <v>667</v>
      </c>
    </row>
    <row r="1340" spans="1:23">
      <c r="A1340" t="s">
        <v>435</v>
      </c>
      <c r="B1340" t="s">
        <v>388</v>
      </c>
      <c r="C1340">
        <v>104.16666666666667</v>
      </c>
      <c r="D1340">
        <v>5000</v>
      </c>
      <c r="F1340">
        <v>0</v>
      </c>
      <c r="H1340">
        <v>0</v>
      </c>
      <c r="I1340" t="s">
        <v>664</v>
      </c>
      <c r="J1340">
        <v>2026</v>
      </c>
      <c r="K1340">
        <v>5</v>
      </c>
      <c r="L1340">
        <v>1</v>
      </c>
      <c r="M1340">
        <v>48</v>
      </c>
      <c r="N1340">
        <v>0</v>
      </c>
      <c r="O1340">
        <v>0</v>
      </c>
      <c r="Q1340">
        <v>0</v>
      </c>
      <c r="S1340">
        <v>5000</v>
      </c>
      <c r="U1340">
        <v>0</v>
      </c>
      <c r="V1340">
        <v>0</v>
      </c>
      <c r="W1340" t="s">
        <v>667</v>
      </c>
    </row>
    <row r="1341" spans="1:23">
      <c r="A1341" t="s">
        <v>488</v>
      </c>
      <c r="B1341" t="s">
        <v>486</v>
      </c>
      <c r="C1341">
        <v>46.229166666666664</v>
      </c>
      <c r="D1341">
        <v>2219</v>
      </c>
      <c r="F1341">
        <v>0</v>
      </c>
      <c r="H1341">
        <v>0</v>
      </c>
      <c r="I1341" t="s">
        <v>664</v>
      </c>
      <c r="J1341">
        <v>2026</v>
      </c>
      <c r="K1341">
        <v>5</v>
      </c>
      <c r="L1341">
        <v>1</v>
      </c>
      <c r="M1341">
        <v>48</v>
      </c>
      <c r="N1341">
        <v>0</v>
      </c>
      <c r="O1341">
        <v>0</v>
      </c>
      <c r="Q1341">
        <v>0</v>
      </c>
      <c r="S1341">
        <v>2219</v>
      </c>
      <c r="T1341">
        <v>350</v>
      </c>
      <c r="U1341">
        <v>0</v>
      </c>
      <c r="V1341">
        <v>0</v>
      </c>
      <c r="W1341" t="s">
        <v>1093</v>
      </c>
    </row>
    <row r="1342" spans="1:23">
      <c r="A1342" t="s">
        <v>488</v>
      </c>
      <c r="B1342" t="s">
        <v>389</v>
      </c>
      <c r="C1342">
        <v>46.229166666666664</v>
      </c>
      <c r="D1342">
        <v>2219</v>
      </c>
      <c r="F1342">
        <v>0</v>
      </c>
      <c r="H1342">
        <v>200</v>
      </c>
      <c r="I1342" t="s">
        <v>664</v>
      </c>
      <c r="J1342">
        <v>2026</v>
      </c>
      <c r="K1342">
        <v>5</v>
      </c>
      <c r="L1342">
        <v>1</v>
      </c>
      <c r="M1342">
        <v>48</v>
      </c>
      <c r="N1342">
        <v>0</v>
      </c>
      <c r="O1342">
        <v>0</v>
      </c>
      <c r="Q1342">
        <v>0</v>
      </c>
      <c r="R1342">
        <v>200</v>
      </c>
      <c r="S1342">
        <v>2619</v>
      </c>
      <c r="T1342">
        <v>100</v>
      </c>
      <c r="U1342">
        <v>0</v>
      </c>
      <c r="W1342" t="s">
        <v>1094</v>
      </c>
    </row>
    <row r="1343" spans="1:23">
      <c r="A1343" t="s">
        <v>443</v>
      </c>
      <c r="B1343" t="s">
        <v>390</v>
      </c>
      <c r="C1343">
        <v>65</v>
      </c>
      <c r="D1343">
        <v>2145</v>
      </c>
      <c r="F1343">
        <v>0</v>
      </c>
      <c r="H1343">
        <v>0</v>
      </c>
      <c r="I1343" t="s">
        <v>664</v>
      </c>
      <c r="J1343">
        <v>2026</v>
      </c>
      <c r="K1343">
        <v>5</v>
      </c>
      <c r="L1343">
        <v>1</v>
      </c>
      <c r="M1343">
        <v>33</v>
      </c>
      <c r="N1343">
        <v>0</v>
      </c>
      <c r="O1343">
        <v>0</v>
      </c>
      <c r="Q1343">
        <v>0</v>
      </c>
      <c r="R1343">
        <v>344</v>
      </c>
      <c r="S1343">
        <v>2488.75</v>
      </c>
      <c r="T1343">
        <v>100</v>
      </c>
      <c r="U1343">
        <v>0</v>
      </c>
      <c r="V1343">
        <v>0</v>
      </c>
      <c r="W1343" t="s">
        <v>1097</v>
      </c>
    </row>
    <row r="1344" spans="1:23">
      <c r="A1344" t="s">
        <v>488</v>
      </c>
      <c r="B1344" t="s">
        <v>391</v>
      </c>
      <c r="C1344">
        <v>46.229166666666664</v>
      </c>
      <c r="D1344">
        <v>2219</v>
      </c>
      <c r="F1344">
        <v>0</v>
      </c>
      <c r="H1344">
        <v>200</v>
      </c>
      <c r="I1344" t="s">
        <v>664</v>
      </c>
      <c r="J1344">
        <v>2026</v>
      </c>
      <c r="K1344">
        <v>5</v>
      </c>
      <c r="L1344">
        <v>1</v>
      </c>
      <c r="M1344">
        <v>48</v>
      </c>
      <c r="N1344">
        <v>0</v>
      </c>
      <c r="O1344">
        <v>0</v>
      </c>
      <c r="Q1344">
        <v>0</v>
      </c>
      <c r="R1344">
        <v>200</v>
      </c>
      <c r="S1344">
        <v>2619</v>
      </c>
      <c r="T1344">
        <v>30</v>
      </c>
      <c r="U1344">
        <v>0</v>
      </c>
      <c r="W1344" t="s">
        <v>1096</v>
      </c>
    </row>
    <row r="1345" spans="1:23">
      <c r="A1345" t="s">
        <v>443</v>
      </c>
      <c r="B1345" t="s">
        <v>583</v>
      </c>
      <c r="C1345">
        <v>90</v>
      </c>
      <c r="D1345">
        <v>2520</v>
      </c>
      <c r="F1345">
        <v>0</v>
      </c>
      <c r="H1345">
        <v>0</v>
      </c>
      <c r="I1345" t="s">
        <v>664</v>
      </c>
      <c r="J1345">
        <v>2026</v>
      </c>
      <c r="K1345">
        <v>6</v>
      </c>
      <c r="L1345">
        <v>2</v>
      </c>
      <c r="M1345">
        <v>28</v>
      </c>
      <c r="N1345">
        <v>0</v>
      </c>
      <c r="O1345">
        <v>0</v>
      </c>
      <c r="Q1345">
        <v>0</v>
      </c>
      <c r="S1345">
        <v>2520</v>
      </c>
      <c r="U1345">
        <v>0</v>
      </c>
      <c r="V1345">
        <v>0</v>
      </c>
      <c r="W1345" t="s">
        <v>667</v>
      </c>
    </row>
    <row r="1346" spans="1:23">
      <c r="A1346" t="s">
        <v>435</v>
      </c>
      <c r="B1346" t="s">
        <v>388</v>
      </c>
      <c r="C1346">
        <v>104.16666666666667</v>
      </c>
      <c r="D1346">
        <v>5000</v>
      </c>
      <c r="F1346">
        <v>0</v>
      </c>
      <c r="H1346">
        <v>0</v>
      </c>
      <c r="I1346" t="s">
        <v>664</v>
      </c>
      <c r="J1346">
        <v>2026</v>
      </c>
      <c r="K1346">
        <v>6</v>
      </c>
      <c r="L1346">
        <v>2</v>
      </c>
      <c r="M1346">
        <v>48</v>
      </c>
      <c r="N1346">
        <v>0</v>
      </c>
      <c r="O1346">
        <v>0</v>
      </c>
      <c r="Q1346">
        <v>0</v>
      </c>
      <c r="S1346">
        <v>5000</v>
      </c>
      <c r="U1346">
        <v>0</v>
      </c>
      <c r="V1346">
        <v>0</v>
      </c>
      <c r="W1346" t="s">
        <v>667</v>
      </c>
    </row>
    <row r="1347" spans="1:23">
      <c r="A1347" t="s">
        <v>488</v>
      </c>
      <c r="B1347" t="s">
        <v>486</v>
      </c>
      <c r="C1347">
        <v>46.229166666666664</v>
      </c>
      <c r="D1347">
        <v>2219</v>
      </c>
      <c r="F1347">
        <v>46.229166666666664</v>
      </c>
      <c r="H1347">
        <v>0</v>
      </c>
      <c r="I1347" t="s">
        <v>664</v>
      </c>
      <c r="J1347">
        <v>2026</v>
      </c>
      <c r="K1347">
        <v>6</v>
      </c>
      <c r="L1347">
        <v>2</v>
      </c>
      <c r="M1347">
        <v>48</v>
      </c>
      <c r="N1347">
        <v>1</v>
      </c>
      <c r="O1347">
        <v>0</v>
      </c>
      <c r="Q1347">
        <v>0</v>
      </c>
      <c r="S1347">
        <v>2265.2291666666665</v>
      </c>
      <c r="T1347">
        <v>350</v>
      </c>
      <c r="U1347">
        <v>0</v>
      </c>
      <c r="V1347">
        <v>0</v>
      </c>
      <c r="W1347" t="s">
        <v>1093</v>
      </c>
    </row>
    <row r="1348" spans="1:23">
      <c r="A1348" t="s">
        <v>488</v>
      </c>
      <c r="B1348" t="s">
        <v>389</v>
      </c>
      <c r="C1348">
        <v>46.229166666666664</v>
      </c>
      <c r="D1348">
        <v>2219</v>
      </c>
      <c r="F1348">
        <v>0</v>
      </c>
      <c r="H1348">
        <v>200</v>
      </c>
      <c r="I1348" t="s">
        <v>664</v>
      </c>
      <c r="J1348">
        <v>2026</v>
      </c>
      <c r="K1348">
        <v>6</v>
      </c>
      <c r="L1348">
        <v>2</v>
      </c>
      <c r="M1348">
        <v>48</v>
      </c>
      <c r="N1348">
        <v>0</v>
      </c>
      <c r="O1348">
        <v>0</v>
      </c>
      <c r="Q1348">
        <v>0</v>
      </c>
      <c r="S1348">
        <v>2419</v>
      </c>
      <c r="T1348">
        <v>101</v>
      </c>
      <c r="U1348">
        <v>0</v>
      </c>
      <c r="W1348" t="s">
        <v>1098</v>
      </c>
    </row>
    <row r="1349" spans="1:23">
      <c r="A1349" t="s">
        <v>443</v>
      </c>
      <c r="B1349" t="s">
        <v>390</v>
      </c>
      <c r="C1349">
        <v>65</v>
      </c>
      <c r="D1349">
        <v>1950</v>
      </c>
      <c r="F1349">
        <v>0</v>
      </c>
      <c r="H1349">
        <v>0</v>
      </c>
      <c r="I1349" t="s">
        <v>664</v>
      </c>
      <c r="J1349">
        <v>2026</v>
      </c>
      <c r="K1349">
        <v>6</v>
      </c>
      <c r="L1349">
        <v>2</v>
      </c>
      <c r="M1349">
        <v>30</v>
      </c>
      <c r="N1349">
        <v>0</v>
      </c>
      <c r="O1349">
        <v>1</v>
      </c>
      <c r="Q1349">
        <v>1337.1428571428571</v>
      </c>
      <c r="R1349">
        <v>312</v>
      </c>
      <c r="S1349">
        <v>3599.6428571428569</v>
      </c>
      <c r="T1349">
        <v>100</v>
      </c>
      <c r="U1349">
        <v>0</v>
      </c>
      <c r="V1349">
        <v>0</v>
      </c>
      <c r="W1349" t="s">
        <v>1099</v>
      </c>
    </row>
    <row r="1350" spans="1:23">
      <c r="A1350" t="s">
        <v>488</v>
      </c>
      <c r="B1350" t="s">
        <v>391</v>
      </c>
      <c r="C1350">
        <v>46.229166666666664</v>
      </c>
      <c r="D1350">
        <v>2219</v>
      </c>
      <c r="F1350">
        <v>0</v>
      </c>
      <c r="H1350">
        <v>200</v>
      </c>
      <c r="I1350" t="s">
        <v>664</v>
      </c>
      <c r="J1350">
        <v>2026</v>
      </c>
      <c r="K1350">
        <v>6</v>
      </c>
      <c r="L1350">
        <v>2</v>
      </c>
      <c r="M1350">
        <v>48</v>
      </c>
      <c r="N1350">
        <v>0</v>
      </c>
      <c r="O1350">
        <v>0</v>
      </c>
      <c r="Q1350">
        <v>0</v>
      </c>
      <c r="R1350">
        <v>200</v>
      </c>
      <c r="S1350">
        <v>2619</v>
      </c>
      <c r="T1350">
        <v>30</v>
      </c>
      <c r="U1350">
        <v>0</v>
      </c>
      <c r="W1350" t="s">
        <v>1096</v>
      </c>
    </row>
    <row r="1351" spans="1:23">
      <c r="A1351" t="s">
        <v>443</v>
      </c>
      <c r="B1351" t="s">
        <v>583</v>
      </c>
      <c r="C1351">
        <v>90</v>
      </c>
      <c r="D1351">
        <v>2790</v>
      </c>
      <c r="F1351">
        <v>0</v>
      </c>
      <c r="H1351">
        <v>0</v>
      </c>
      <c r="I1351" t="s">
        <v>664</v>
      </c>
      <c r="J1351">
        <v>2026</v>
      </c>
      <c r="K1351">
        <v>7</v>
      </c>
      <c r="L1351">
        <v>2</v>
      </c>
      <c r="M1351">
        <v>31</v>
      </c>
      <c r="N1351">
        <v>0</v>
      </c>
      <c r="O1351">
        <v>0</v>
      </c>
      <c r="Q1351">
        <v>0</v>
      </c>
      <c r="S1351">
        <v>2790</v>
      </c>
      <c r="U1351">
        <v>0</v>
      </c>
      <c r="V1351">
        <v>0</v>
      </c>
      <c r="W1351" t="s">
        <v>667</v>
      </c>
    </row>
    <row r="1352" spans="1:23">
      <c r="A1352" t="s">
        <v>435</v>
      </c>
      <c r="B1352" t="s">
        <v>388</v>
      </c>
      <c r="C1352">
        <v>104.16666666666667</v>
      </c>
      <c r="D1352">
        <v>5000</v>
      </c>
      <c r="F1352">
        <v>0</v>
      </c>
      <c r="H1352">
        <v>0</v>
      </c>
      <c r="I1352" t="s">
        <v>664</v>
      </c>
      <c r="J1352">
        <v>2026</v>
      </c>
      <c r="K1352">
        <v>7</v>
      </c>
      <c r="L1352">
        <v>2</v>
      </c>
      <c r="M1352">
        <v>48</v>
      </c>
      <c r="N1352">
        <v>0</v>
      </c>
      <c r="O1352">
        <v>0</v>
      </c>
      <c r="Q1352">
        <v>0</v>
      </c>
      <c r="S1352">
        <v>5000</v>
      </c>
      <c r="U1352">
        <v>0</v>
      </c>
      <c r="V1352">
        <v>0</v>
      </c>
      <c r="W1352" t="s">
        <v>667</v>
      </c>
    </row>
    <row r="1353" spans="1:23">
      <c r="A1353" t="s">
        <v>488</v>
      </c>
      <c r="B1353" t="s">
        <v>486</v>
      </c>
      <c r="C1353">
        <v>46.229166666666664</v>
      </c>
      <c r="D1353">
        <v>2219</v>
      </c>
      <c r="F1353">
        <v>0</v>
      </c>
      <c r="H1353">
        <v>0</v>
      </c>
      <c r="I1353" t="s">
        <v>664</v>
      </c>
      <c r="J1353">
        <v>2026</v>
      </c>
      <c r="K1353">
        <v>7</v>
      </c>
      <c r="L1353">
        <v>2</v>
      </c>
      <c r="M1353">
        <v>48</v>
      </c>
      <c r="N1353">
        <v>0</v>
      </c>
      <c r="O1353">
        <v>0</v>
      </c>
      <c r="Q1353">
        <v>0</v>
      </c>
      <c r="S1353">
        <v>2219</v>
      </c>
      <c r="T1353">
        <v>634</v>
      </c>
      <c r="U1353">
        <v>0</v>
      </c>
      <c r="V1353">
        <v>0</v>
      </c>
      <c r="W1353" t="s">
        <v>1100</v>
      </c>
    </row>
    <row r="1354" spans="1:23">
      <c r="A1354" t="s">
        <v>488</v>
      </c>
      <c r="B1354" t="s">
        <v>389</v>
      </c>
      <c r="C1354">
        <v>46.229166666666664</v>
      </c>
      <c r="D1354">
        <v>2219</v>
      </c>
      <c r="F1354">
        <v>0</v>
      </c>
      <c r="H1354">
        <v>200</v>
      </c>
      <c r="I1354" t="s">
        <v>664</v>
      </c>
      <c r="J1354">
        <v>2026</v>
      </c>
      <c r="K1354">
        <v>7</v>
      </c>
      <c r="L1354">
        <v>2</v>
      </c>
      <c r="M1354">
        <v>48</v>
      </c>
      <c r="N1354">
        <v>0</v>
      </c>
      <c r="O1354">
        <v>0</v>
      </c>
      <c r="Q1354">
        <v>0</v>
      </c>
      <c r="S1354">
        <v>2419</v>
      </c>
      <c r="T1354">
        <v>100</v>
      </c>
      <c r="U1354">
        <v>0</v>
      </c>
      <c r="W1354" t="s">
        <v>1101</v>
      </c>
    </row>
    <row r="1355" spans="1:23">
      <c r="A1355" t="s">
        <v>443</v>
      </c>
      <c r="B1355" t="s">
        <v>390</v>
      </c>
      <c r="C1355">
        <v>65</v>
      </c>
      <c r="D1355">
        <v>2080</v>
      </c>
      <c r="F1355">
        <v>0</v>
      </c>
      <c r="H1355">
        <v>0</v>
      </c>
      <c r="I1355" t="s">
        <v>664</v>
      </c>
      <c r="J1355">
        <v>2026</v>
      </c>
      <c r="K1355">
        <v>7</v>
      </c>
      <c r="L1355">
        <v>2</v>
      </c>
      <c r="M1355">
        <v>32</v>
      </c>
      <c r="N1355">
        <v>0</v>
      </c>
      <c r="O1355">
        <v>0</v>
      </c>
      <c r="Q1355">
        <v>0</v>
      </c>
      <c r="R1355">
        <v>333</v>
      </c>
      <c r="S1355">
        <v>2413.3333333333335</v>
      </c>
      <c r="T1355">
        <v>100</v>
      </c>
      <c r="U1355">
        <v>0</v>
      </c>
      <c r="V1355">
        <v>0</v>
      </c>
      <c r="W1355" t="s">
        <v>1102</v>
      </c>
    </row>
    <row r="1356" spans="1:23">
      <c r="A1356" t="s">
        <v>488</v>
      </c>
      <c r="B1356" t="s">
        <v>391</v>
      </c>
      <c r="C1356">
        <v>46.229166666666664</v>
      </c>
      <c r="D1356">
        <v>2219</v>
      </c>
      <c r="F1356">
        <v>0</v>
      </c>
      <c r="H1356">
        <v>200</v>
      </c>
      <c r="I1356" t="s">
        <v>664</v>
      </c>
      <c r="J1356">
        <v>2026</v>
      </c>
      <c r="K1356">
        <v>7</v>
      </c>
      <c r="L1356">
        <v>2</v>
      </c>
      <c r="M1356">
        <v>48</v>
      </c>
      <c r="N1356">
        <v>0</v>
      </c>
      <c r="O1356">
        <v>0</v>
      </c>
      <c r="Q1356">
        <v>0</v>
      </c>
      <c r="R1356">
        <v>200</v>
      </c>
      <c r="S1356">
        <v>2619</v>
      </c>
      <c r="T1356">
        <v>30</v>
      </c>
      <c r="U1356">
        <v>0</v>
      </c>
      <c r="W1356" t="s">
        <v>1096</v>
      </c>
    </row>
    <row r="1357" spans="1:23">
      <c r="A1357" t="s">
        <v>443</v>
      </c>
      <c r="B1357" t="s">
        <v>583</v>
      </c>
      <c r="C1357">
        <v>90</v>
      </c>
      <c r="D1357">
        <v>2340</v>
      </c>
      <c r="F1357">
        <v>0</v>
      </c>
      <c r="H1357">
        <v>0</v>
      </c>
      <c r="I1357" t="s">
        <v>664</v>
      </c>
      <c r="J1357">
        <v>2026</v>
      </c>
      <c r="K1357">
        <v>8</v>
      </c>
      <c r="L1357">
        <v>2</v>
      </c>
      <c r="M1357">
        <v>26</v>
      </c>
      <c r="N1357">
        <v>0</v>
      </c>
      <c r="O1357">
        <v>0</v>
      </c>
      <c r="Q1357">
        <v>0</v>
      </c>
      <c r="S1357">
        <v>2340</v>
      </c>
      <c r="U1357">
        <v>0</v>
      </c>
      <c r="V1357">
        <v>0</v>
      </c>
      <c r="W1357" t="s">
        <v>667</v>
      </c>
    </row>
    <row r="1358" spans="1:23">
      <c r="A1358" t="s">
        <v>435</v>
      </c>
      <c r="B1358" t="s">
        <v>388</v>
      </c>
      <c r="C1358">
        <v>104.16666666666667</v>
      </c>
      <c r="D1358">
        <v>5000</v>
      </c>
      <c r="F1358">
        <v>0</v>
      </c>
      <c r="H1358">
        <v>0</v>
      </c>
      <c r="I1358" t="s">
        <v>664</v>
      </c>
      <c r="J1358">
        <v>2026</v>
      </c>
      <c r="K1358">
        <v>8</v>
      </c>
      <c r="L1358">
        <v>2</v>
      </c>
      <c r="M1358">
        <v>48</v>
      </c>
      <c r="N1358">
        <v>0</v>
      </c>
      <c r="O1358">
        <v>0</v>
      </c>
      <c r="Q1358">
        <v>0</v>
      </c>
      <c r="S1358">
        <v>5000</v>
      </c>
      <c r="U1358">
        <v>0</v>
      </c>
      <c r="V1358">
        <v>0</v>
      </c>
      <c r="W1358" t="s">
        <v>667</v>
      </c>
    </row>
    <row r="1359" spans="1:23">
      <c r="A1359" t="s">
        <v>488</v>
      </c>
      <c r="B1359" t="s">
        <v>486</v>
      </c>
      <c r="C1359">
        <v>46.229166666666664</v>
      </c>
      <c r="D1359">
        <v>2219</v>
      </c>
      <c r="E1359">
        <v>1869</v>
      </c>
      <c r="F1359">
        <v>0</v>
      </c>
      <c r="H1359">
        <v>0</v>
      </c>
      <c r="I1359" t="s">
        <v>664</v>
      </c>
      <c r="J1359">
        <v>2026</v>
      </c>
      <c r="K1359">
        <v>8</v>
      </c>
      <c r="L1359">
        <v>2</v>
      </c>
      <c r="M1359">
        <v>48</v>
      </c>
      <c r="N1359">
        <v>0</v>
      </c>
      <c r="O1359">
        <v>0</v>
      </c>
      <c r="Q1359">
        <v>0</v>
      </c>
      <c r="S1359">
        <v>2219</v>
      </c>
      <c r="T1359">
        <v>350</v>
      </c>
      <c r="U1359">
        <v>0</v>
      </c>
      <c r="V1359">
        <v>0</v>
      </c>
      <c r="W1359" t="s">
        <v>1103</v>
      </c>
    </row>
    <row r="1360" spans="1:23">
      <c r="A1360" t="s">
        <v>488</v>
      </c>
      <c r="B1360" t="s">
        <v>389</v>
      </c>
      <c r="C1360">
        <v>46.229166666666664</v>
      </c>
      <c r="D1360">
        <v>2219</v>
      </c>
      <c r="F1360">
        <v>0</v>
      </c>
      <c r="H1360">
        <v>200</v>
      </c>
      <c r="I1360" t="s">
        <v>664</v>
      </c>
      <c r="J1360">
        <v>2026</v>
      </c>
      <c r="K1360">
        <v>8</v>
      </c>
      <c r="L1360">
        <v>2</v>
      </c>
      <c r="M1360">
        <v>48</v>
      </c>
      <c r="N1360">
        <v>0</v>
      </c>
      <c r="O1360">
        <v>0</v>
      </c>
      <c r="Q1360">
        <v>0</v>
      </c>
      <c r="R1360">
        <v>200</v>
      </c>
      <c r="S1360">
        <v>2619</v>
      </c>
      <c r="T1360">
        <v>100</v>
      </c>
      <c r="U1360">
        <v>0</v>
      </c>
      <c r="W1360" t="s">
        <v>1104</v>
      </c>
    </row>
    <row r="1361" spans="1:23">
      <c r="A1361" t="s">
        <v>488</v>
      </c>
      <c r="B1361" t="s">
        <v>389</v>
      </c>
      <c r="C1361">
        <v>46.229166666666664</v>
      </c>
      <c r="D1361">
        <v>323.60416666666663</v>
      </c>
      <c r="F1361">
        <v>0</v>
      </c>
      <c r="H1361">
        <v>29.166666666666668</v>
      </c>
      <c r="I1361" t="s">
        <v>1071</v>
      </c>
      <c r="J1361">
        <v>2026</v>
      </c>
      <c r="K1361">
        <v>8</v>
      </c>
      <c r="L1361">
        <v>2</v>
      </c>
      <c r="M1361">
        <v>7</v>
      </c>
      <c r="Q1361">
        <v>0</v>
      </c>
      <c r="S1361">
        <v>352.77083333333331</v>
      </c>
      <c r="U1361">
        <v>0</v>
      </c>
      <c r="W1361" t="s">
        <v>1105</v>
      </c>
    </row>
    <row r="1362" spans="1:23">
      <c r="A1362" t="s">
        <v>443</v>
      </c>
      <c r="B1362" t="s">
        <v>390</v>
      </c>
      <c r="C1362">
        <v>65</v>
      </c>
      <c r="D1362">
        <v>1690</v>
      </c>
      <c r="F1362">
        <v>0</v>
      </c>
      <c r="H1362">
        <v>0</v>
      </c>
      <c r="I1362" t="s">
        <v>664</v>
      </c>
      <c r="J1362">
        <v>2026</v>
      </c>
      <c r="K1362">
        <v>8</v>
      </c>
      <c r="L1362">
        <v>2</v>
      </c>
      <c r="M1362">
        <v>26</v>
      </c>
      <c r="N1362">
        <v>0</v>
      </c>
      <c r="O1362">
        <v>0</v>
      </c>
      <c r="Q1362">
        <v>0</v>
      </c>
      <c r="R1362">
        <v>271</v>
      </c>
      <c r="S1362">
        <v>1960.8333333333333</v>
      </c>
      <c r="T1362">
        <v>119</v>
      </c>
      <c r="U1362">
        <v>0</v>
      </c>
      <c r="V1362">
        <v>0</v>
      </c>
      <c r="W1362" t="s">
        <v>1102</v>
      </c>
    </row>
    <row r="1363" spans="1:23">
      <c r="A1363" t="s">
        <v>488</v>
      </c>
      <c r="B1363" t="s">
        <v>391</v>
      </c>
      <c r="C1363">
        <v>46.229166666666664</v>
      </c>
      <c r="D1363">
        <v>2219</v>
      </c>
      <c r="F1363">
        <v>46.229166666666664</v>
      </c>
      <c r="H1363">
        <v>200</v>
      </c>
      <c r="I1363" t="s">
        <v>664</v>
      </c>
      <c r="J1363">
        <v>2026</v>
      </c>
      <c r="K1363">
        <v>8</v>
      </c>
      <c r="L1363">
        <v>2</v>
      </c>
      <c r="M1363">
        <v>48</v>
      </c>
      <c r="N1363">
        <v>1</v>
      </c>
      <c r="O1363">
        <v>0</v>
      </c>
      <c r="Q1363">
        <v>0</v>
      </c>
      <c r="R1363">
        <v>200</v>
      </c>
      <c r="S1363">
        <v>2665.2291666666665</v>
      </c>
      <c r="T1363">
        <v>30</v>
      </c>
      <c r="U1363">
        <v>0</v>
      </c>
      <c r="W1363" t="s">
        <v>1096</v>
      </c>
    </row>
    <row r="1364" spans="1:23">
      <c r="A1364" t="s">
        <v>443</v>
      </c>
      <c r="B1364" t="s">
        <v>583</v>
      </c>
      <c r="C1364">
        <v>90</v>
      </c>
      <c r="D1364">
        <v>2430</v>
      </c>
      <c r="E1364">
        <v>2430</v>
      </c>
      <c r="F1364">
        <v>0</v>
      </c>
      <c r="G1364">
        <v>200</v>
      </c>
      <c r="H1364">
        <v>0</v>
      </c>
      <c r="I1364" t="s">
        <v>664</v>
      </c>
      <c r="J1364">
        <v>2026</v>
      </c>
      <c r="K1364">
        <v>9</v>
      </c>
      <c r="L1364">
        <v>2</v>
      </c>
      <c r="M1364">
        <v>27</v>
      </c>
      <c r="N1364">
        <v>0</v>
      </c>
      <c r="O1364">
        <v>0</v>
      </c>
      <c r="Q1364">
        <v>0</v>
      </c>
      <c r="S1364">
        <v>2630</v>
      </c>
      <c r="U1364">
        <v>0</v>
      </c>
      <c r="V1364">
        <v>0</v>
      </c>
      <c r="W1364" t="s">
        <v>667</v>
      </c>
    </row>
    <row r="1365" spans="1:23">
      <c r="A1365" t="s">
        <v>435</v>
      </c>
      <c r="B1365" t="s">
        <v>388</v>
      </c>
      <c r="C1365">
        <v>104.16666666666667</v>
      </c>
      <c r="D1365">
        <v>5000</v>
      </c>
      <c r="F1365">
        <v>0</v>
      </c>
      <c r="H1365">
        <v>0</v>
      </c>
      <c r="I1365" t="s">
        <v>664</v>
      </c>
      <c r="J1365">
        <v>2026</v>
      </c>
      <c r="K1365">
        <v>9</v>
      </c>
      <c r="L1365">
        <v>2</v>
      </c>
      <c r="M1365">
        <v>48</v>
      </c>
      <c r="N1365">
        <v>0</v>
      </c>
      <c r="O1365">
        <v>0</v>
      </c>
      <c r="Q1365">
        <v>0</v>
      </c>
      <c r="S1365">
        <v>5000</v>
      </c>
      <c r="U1365">
        <v>0</v>
      </c>
      <c r="V1365">
        <v>0</v>
      </c>
      <c r="W1365" t="s">
        <v>667</v>
      </c>
    </row>
    <row r="1366" spans="1:23">
      <c r="A1366" t="s">
        <v>488</v>
      </c>
      <c r="B1366" t="s">
        <v>486</v>
      </c>
      <c r="C1366">
        <v>46.229166666666664</v>
      </c>
      <c r="D1366">
        <v>2219</v>
      </c>
      <c r="E1366">
        <v>2219</v>
      </c>
      <c r="F1366">
        <v>0</v>
      </c>
      <c r="H1366">
        <v>0</v>
      </c>
      <c r="I1366" t="s">
        <v>664</v>
      </c>
      <c r="J1366">
        <v>2026</v>
      </c>
      <c r="K1366">
        <v>9</v>
      </c>
      <c r="L1366">
        <v>2</v>
      </c>
      <c r="M1366">
        <v>48</v>
      </c>
      <c r="N1366">
        <v>0</v>
      </c>
      <c r="O1366">
        <v>0</v>
      </c>
      <c r="Q1366">
        <v>0</v>
      </c>
      <c r="R1366">
        <v>350</v>
      </c>
      <c r="S1366">
        <v>2569</v>
      </c>
      <c r="T1366">
        <v>350</v>
      </c>
      <c r="U1366">
        <v>0</v>
      </c>
      <c r="V1366">
        <v>0</v>
      </c>
      <c r="W1366" t="s">
        <v>1106</v>
      </c>
    </row>
    <row r="1367" spans="1:23">
      <c r="A1367" t="s">
        <v>443</v>
      </c>
      <c r="B1367" t="s">
        <v>390</v>
      </c>
      <c r="C1367">
        <v>65</v>
      </c>
      <c r="D1367">
        <v>1755</v>
      </c>
      <c r="F1367">
        <v>0</v>
      </c>
      <c r="H1367">
        <v>0</v>
      </c>
      <c r="I1367" t="s">
        <v>664</v>
      </c>
      <c r="J1367">
        <v>2026</v>
      </c>
      <c r="K1367">
        <v>9</v>
      </c>
      <c r="L1367">
        <v>2</v>
      </c>
      <c r="M1367">
        <v>27</v>
      </c>
      <c r="N1367">
        <v>0</v>
      </c>
      <c r="O1367">
        <v>0</v>
      </c>
      <c r="Q1367">
        <v>0</v>
      </c>
      <c r="R1367">
        <v>281</v>
      </c>
      <c r="S1367">
        <v>2036.25</v>
      </c>
      <c r="T1367">
        <v>152</v>
      </c>
      <c r="U1367">
        <v>0</v>
      </c>
      <c r="V1367">
        <v>0</v>
      </c>
      <c r="W1367" t="s">
        <v>1102</v>
      </c>
    </row>
    <row r="1368" spans="1:23">
      <c r="A1368" t="s">
        <v>488</v>
      </c>
      <c r="B1368" t="s">
        <v>391</v>
      </c>
      <c r="C1368">
        <v>46.229166666666664</v>
      </c>
      <c r="D1368">
        <v>2219</v>
      </c>
      <c r="F1368">
        <v>0</v>
      </c>
      <c r="H1368">
        <v>200</v>
      </c>
      <c r="I1368" t="s">
        <v>664</v>
      </c>
      <c r="J1368">
        <v>2026</v>
      </c>
      <c r="K1368">
        <v>9</v>
      </c>
      <c r="L1368">
        <v>2</v>
      </c>
      <c r="M1368">
        <v>48</v>
      </c>
      <c r="N1368">
        <v>0</v>
      </c>
      <c r="O1368">
        <v>0</v>
      </c>
      <c r="Q1368">
        <v>0</v>
      </c>
      <c r="R1368">
        <v>200</v>
      </c>
      <c r="S1368">
        <v>2619</v>
      </c>
      <c r="T1368">
        <v>30</v>
      </c>
      <c r="U1368">
        <v>0</v>
      </c>
      <c r="W1368" t="s">
        <v>1096</v>
      </c>
    </row>
    <row r="1369" spans="1:23">
      <c r="A1369" t="s">
        <v>443</v>
      </c>
      <c r="B1369" t="s">
        <v>583</v>
      </c>
      <c r="C1369">
        <v>90</v>
      </c>
      <c r="D1369">
        <v>2430</v>
      </c>
      <c r="F1369">
        <v>0</v>
      </c>
      <c r="H1369">
        <v>0</v>
      </c>
      <c r="I1369" t="s">
        <v>664</v>
      </c>
      <c r="J1369">
        <v>2026</v>
      </c>
      <c r="K1369">
        <v>10</v>
      </c>
      <c r="L1369">
        <v>3</v>
      </c>
      <c r="M1369">
        <v>27</v>
      </c>
      <c r="N1369">
        <v>0</v>
      </c>
      <c r="O1369">
        <v>0</v>
      </c>
      <c r="Q1369">
        <v>0</v>
      </c>
      <c r="S1369">
        <v>2430</v>
      </c>
      <c r="U1369">
        <v>0</v>
      </c>
      <c r="V1369">
        <v>0</v>
      </c>
      <c r="W1369" t="s">
        <v>667</v>
      </c>
    </row>
    <row r="1370" spans="1:23">
      <c r="A1370" t="s">
        <v>435</v>
      </c>
      <c r="B1370" t="s">
        <v>388</v>
      </c>
      <c r="C1370">
        <v>104.16666666666667</v>
      </c>
      <c r="D1370">
        <v>5000</v>
      </c>
      <c r="F1370">
        <v>0</v>
      </c>
      <c r="H1370">
        <v>0</v>
      </c>
      <c r="I1370" t="s">
        <v>664</v>
      </c>
      <c r="J1370">
        <v>2026</v>
      </c>
      <c r="K1370">
        <v>10</v>
      </c>
      <c r="L1370">
        <v>3</v>
      </c>
      <c r="M1370">
        <v>48</v>
      </c>
      <c r="N1370">
        <v>0</v>
      </c>
      <c r="O1370">
        <v>0</v>
      </c>
      <c r="Q1370">
        <v>0</v>
      </c>
      <c r="S1370">
        <v>5000</v>
      </c>
      <c r="U1370">
        <v>0</v>
      </c>
      <c r="V1370">
        <v>0</v>
      </c>
      <c r="W1370" t="s">
        <v>667</v>
      </c>
    </row>
    <row r="1371" spans="1:23">
      <c r="A1371" t="s">
        <v>488</v>
      </c>
      <c r="B1371" t="s">
        <v>486</v>
      </c>
      <c r="C1371">
        <v>46.229166666666664</v>
      </c>
      <c r="D1371">
        <v>2219</v>
      </c>
      <c r="F1371">
        <v>0</v>
      </c>
      <c r="H1371">
        <v>0</v>
      </c>
      <c r="I1371" t="s">
        <v>664</v>
      </c>
      <c r="J1371">
        <v>2026</v>
      </c>
      <c r="K1371">
        <v>10</v>
      </c>
      <c r="L1371">
        <v>3</v>
      </c>
      <c r="M1371">
        <v>48</v>
      </c>
      <c r="N1371">
        <v>0</v>
      </c>
      <c r="O1371">
        <v>0</v>
      </c>
      <c r="Q1371">
        <v>0</v>
      </c>
      <c r="S1371">
        <v>2219</v>
      </c>
      <c r="T1371">
        <v>350</v>
      </c>
      <c r="U1371">
        <v>0</v>
      </c>
      <c r="V1371">
        <v>0</v>
      </c>
      <c r="W1371" t="s">
        <v>1103</v>
      </c>
    </row>
    <row r="1372" spans="1:23">
      <c r="A1372" t="s">
        <v>488</v>
      </c>
      <c r="B1372" t="s">
        <v>389</v>
      </c>
      <c r="C1372">
        <v>46.229166666666664</v>
      </c>
      <c r="D1372">
        <v>1849.1666666666663</v>
      </c>
      <c r="F1372">
        <v>0</v>
      </c>
      <c r="H1372">
        <v>166.66666666666669</v>
      </c>
      <c r="I1372" t="s">
        <v>664</v>
      </c>
      <c r="J1372">
        <v>2026</v>
      </c>
      <c r="K1372">
        <v>10</v>
      </c>
      <c r="L1372">
        <v>3</v>
      </c>
      <c r="M1372">
        <v>40</v>
      </c>
      <c r="N1372">
        <v>0</v>
      </c>
      <c r="O1372">
        <v>0</v>
      </c>
      <c r="Q1372">
        <v>0</v>
      </c>
      <c r="R1372">
        <v>200</v>
      </c>
      <c r="S1372">
        <v>2215.833333333333</v>
      </c>
      <c r="T1372">
        <v>100</v>
      </c>
      <c r="U1372">
        <v>0</v>
      </c>
      <c r="W1372" t="s">
        <v>1104</v>
      </c>
    </row>
    <row r="1373" spans="1:23">
      <c r="A1373" t="s">
        <v>443</v>
      </c>
      <c r="B1373" t="s">
        <v>390</v>
      </c>
      <c r="C1373">
        <v>65</v>
      </c>
      <c r="D1373">
        <v>1755</v>
      </c>
      <c r="F1373">
        <v>0</v>
      </c>
      <c r="H1373">
        <v>0</v>
      </c>
      <c r="I1373" t="s">
        <v>664</v>
      </c>
      <c r="J1373">
        <v>2026</v>
      </c>
      <c r="K1373">
        <v>10</v>
      </c>
      <c r="L1373">
        <v>3</v>
      </c>
      <c r="M1373">
        <v>27</v>
      </c>
      <c r="N1373">
        <v>0</v>
      </c>
      <c r="O1373">
        <v>0</v>
      </c>
      <c r="Q1373">
        <v>0</v>
      </c>
      <c r="R1373">
        <v>281</v>
      </c>
      <c r="S1373">
        <v>2036.25</v>
      </c>
      <c r="U1373">
        <v>0</v>
      </c>
      <c r="V1373">
        <v>0</v>
      </c>
      <c r="W1373" t="s">
        <v>667</v>
      </c>
    </row>
    <row r="1374" spans="1:23">
      <c r="A1374" t="s">
        <v>488</v>
      </c>
      <c r="B1374" t="s">
        <v>391</v>
      </c>
      <c r="C1374">
        <v>46.229166666666664</v>
      </c>
      <c r="D1374">
        <v>2219</v>
      </c>
      <c r="F1374">
        <v>0</v>
      </c>
      <c r="H1374">
        <v>200</v>
      </c>
      <c r="I1374" t="s">
        <v>664</v>
      </c>
      <c r="J1374">
        <v>2026</v>
      </c>
      <c r="K1374">
        <v>10</v>
      </c>
      <c r="L1374">
        <v>3</v>
      </c>
      <c r="M1374">
        <v>48</v>
      </c>
      <c r="N1374">
        <v>0</v>
      </c>
      <c r="O1374">
        <v>0</v>
      </c>
      <c r="Q1374">
        <v>0</v>
      </c>
      <c r="R1374">
        <v>200</v>
      </c>
      <c r="S1374">
        <v>2619</v>
      </c>
      <c r="T1374">
        <v>30</v>
      </c>
      <c r="U1374">
        <v>0</v>
      </c>
      <c r="W1374" t="s">
        <v>1096</v>
      </c>
    </row>
    <row r="1375" spans="1:23">
      <c r="A1375" t="s">
        <v>443</v>
      </c>
      <c r="B1375" t="s">
        <v>583</v>
      </c>
      <c r="C1375">
        <v>90</v>
      </c>
      <c r="D1375">
        <v>2160</v>
      </c>
      <c r="F1375">
        <v>0</v>
      </c>
      <c r="H1375">
        <v>0</v>
      </c>
      <c r="I1375" t="s">
        <v>664</v>
      </c>
      <c r="J1375">
        <v>2026</v>
      </c>
      <c r="K1375">
        <v>11</v>
      </c>
      <c r="L1375">
        <v>3</v>
      </c>
      <c r="M1375">
        <v>24</v>
      </c>
      <c r="N1375">
        <v>0</v>
      </c>
      <c r="O1375">
        <v>0</v>
      </c>
      <c r="Q1375">
        <v>0</v>
      </c>
      <c r="S1375">
        <v>2160</v>
      </c>
      <c r="U1375">
        <v>0</v>
      </c>
      <c r="V1375">
        <v>0</v>
      </c>
      <c r="W1375" t="s">
        <v>667</v>
      </c>
    </row>
    <row r="1376" spans="1:23">
      <c r="A1376" t="s">
        <v>435</v>
      </c>
      <c r="B1376" t="s">
        <v>388</v>
      </c>
      <c r="C1376">
        <v>104.16666666666667</v>
      </c>
      <c r="D1376">
        <v>5000</v>
      </c>
      <c r="F1376">
        <v>0</v>
      </c>
      <c r="H1376">
        <v>0</v>
      </c>
      <c r="I1376" t="s">
        <v>664</v>
      </c>
      <c r="J1376">
        <v>2026</v>
      </c>
      <c r="K1376">
        <v>11</v>
      </c>
      <c r="L1376">
        <v>3</v>
      </c>
      <c r="M1376">
        <v>48</v>
      </c>
      <c r="N1376">
        <v>0</v>
      </c>
      <c r="O1376">
        <v>0</v>
      </c>
      <c r="Q1376">
        <v>0</v>
      </c>
      <c r="S1376">
        <v>5000</v>
      </c>
      <c r="U1376">
        <v>0</v>
      </c>
      <c r="V1376">
        <v>0</v>
      </c>
      <c r="W1376" t="s">
        <v>667</v>
      </c>
    </row>
    <row r="1377" spans="1:23">
      <c r="A1377" t="s">
        <v>488</v>
      </c>
      <c r="B1377" t="s">
        <v>486</v>
      </c>
      <c r="C1377">
        <v>46.229166666666664</v>
      </c>
      <c r="D1377">
        <v>2219</v>
      </c>
      <c r="F1377">
        <v>0</v>
      </c>
      <c r="H1377">
        <v>0</v>
      </c>
      <c r="I1377" t="s">
        <v>664</v>
      </c>
      <c r="J1377">
        <v>2026</v>
      </c>
      <c r="K1377">
        <v>11</v>
      </c>
      <c r="L1377">
        <v>3</v>
      </c>
      <c r="M1377">
        <v>48</v>
      </c>
      <c r="N1377">
        <v>0</v>
      </c>
      <c r="O1377">
        <v>0</v>
      </c>
      <c r="Q1377">
        <v>0</v>
      </c>
      <c r="S1377">
        <v>2219</v>
      </c>
      <c r="T1377">
        <v>450</v>
      </c>
      <c r="U1377">
        <v>0</v>
      </c>
      <c r="V1377">
        <v>0</v>
      </c>
      <c r="W1377" t="s">
        <v>1107</v>
      </c>
    </row>
    <row r="1378" spans="1:23">
      <c r="A1378" t="s">
        <v>488</v>
      </c>
      <c r="B1378" t="s">
        <v>389</v>
      </c>
      <c r="C1378">
        <v>46.229166666666664</v>
      </c>
      <c r="D1378">
        <v>2219</v>
      </c>
      <c r="F1378">
        <v>0</v>
      </c>
      <c r="H1378">
        <v>200</v>
      </c>
      <c r="I1378" t="s">
        <v>664</v>
      </c>
      <c r="J1378">
        <v>2026</v>
      </c>
      <c r="K1378">
        <v>11</v>
      </c>
      <c r="L1378">
        <v>3</v>
      </c>
      <c r="M1378">
        <v>48</v>
      </c>
      <c r="N1378">
        <v>0</v>
      </c>
      <c r="O1378">
        <v>0</v>
      </c>
      <c r="Q1378">
        <v>0</v>
      </c>
      <c r="S1378">
        <v>2419</v>
      </c>
      <c r="T1378">
        <v>100</v>
      </c>
      <c r="U1378">
        <v>0</v>
      </c>
      <c r="W1378" t="s">
        <v>1108</v>
      </c>
    </row>
    <row r="1379" spans="1:23">
      <c r="A1379" t="s">
        <v>443</v>
      </c>
      <c r="B1379" t="s">
        <v>390</v>
      </c>
      <c r="C1379">
        <v>65</v>
      </c>
      <c r="D1379">
        <v>1690</v>
      </c>
      <c r="F1379">
        <v>0</v>
      </c>
      <c r="H1379">
        <v>0</v>
      </c>
      <c r="I1379" t="s">
        <v>664</v>
      </c>
      <c r="J1379">
        <v>2026</v>
      </c>
      <c r="K1379">
        <v>11</v>
      </c>
      <c r="L1379">
        <v>3</v>
      </c>
      <c r="M1379">
        <v>26</v>
      </c>
      <c r="N1379">
        <v>0</v>
      </c>
      <c r="O1379">
        <v>0</v>
      </c>
      <c r="Q1379">
        <v>0</v>
      </c>
      <c r="R1379">
        <v>271</v>
      </c>
      <c r="S1379">
        <v>1960.8333333333333</v>
      </c>
      <c r="U1379">
        <v>0</v>
      </c>
      <c r="V1379">
        <v>0</v>
      </c>
      <c r="W1379" t="s">
        <v>667</v>
      </c>
    </row>
    <row r="1380" spans="1:23">
      <c r="A1380" t="s">
        <v>488</v>
      </c>
      <c r="B1380" t="s">
        <v>391</v>
      </c>
      <c r="C1380">
        <v>46.229166666666664</v>
      </c>
      <c r="D1380">
        <v>2219</v>
      </c>
      <c r="F1380">
        <v>0</v>
      </c>
      <c r="H1380">
        <v>200</v>
      </c>
      <c r="I1380" t="s">
        <v>664</v>
      </c>
      <c r="J1380">
        <v>2026</v>
      </c>
      <c r="K1380">
        <v>11</v>
      </c>
      <c r="L1380">
        <v>3</v>
      </c>
      <c r="M1380">
        <v>48</v>
      </c>
      <c r="N1380">
        <v>0</v>
      </c>
      <c r="O1380">
        <v>0</v>
      </c>
      <c r="Q1380">
        <v>0</v>
      </c>
      <c r="R1380">
        <v>100</v>
      </c>
      <c r="S1380">
        <v>2519</v>
      </c>
      <c r="T1380">
        <v>30</v>
      </c>
      <c r="U1380">
        <v>0</v>
      </c>
      <c r="W1380" t="s">
        <v>1109</v>
      </c>
    </row>
    <row r="1381" spans="1:23">
      <c r="A1381" t="s">
        <v>443</v>
      </c>
      <c r="B1381" t="s">
        <v>583</v>
      </c>
      <c r="C1381">
        <v>90</v>
      </c>
      <c r="D1381">
        <v>2340</v>
      </c>
      <c r="F1381">
        <v>0</v>
      </c>
      <c r="H1381">
        <v>0</v>
      </c>
      <c r="I1381" t="s">
        <v>664</v>
      </c>
      <c r="J1381">
        <v>2026</v>
      </c>
      <c r="K1381">
        <v>12</v>
      </c>
      <c r="L1381">
        <v>3</v>
      </c>
      <c r="M1381">
        <v>26</v>
      </c>
      <c r="N1381">
        <v>0</v>
      </c>
      <c r="O1381">
        <v>0</v>
      </c>
      <c r="Q1381">
        <v>0</v>
      </c>
      <c r="S1381">
        <v>2340</v>
      </c>
      <c r="U1381">
        <v>0</v>
      </c>
      <c r="V1381">
        <v>0</v>
      </c>
      <c r="W1381" t="s">
        <v>667</v>
      </c>
    </row>
    <row r="1382" spans="1:23">
      <c r="A1382" t="s">
        <v>435</v>
      </c>
      <c r="B1382" t="s">
        <v>388</v>
      </c>
      <c r="C1382">
        <v>104.16666666666667</v>
      </c>
      <c r="D1382">
        <v>5000</v>
      </c>
      <c r="F1382">
        <v>0</v>
      </c>
      <c r="H1382">
        <v>0</v>
      </c>
      <c r="I1382" t="s">
        <v>664</v>
      </c>
      <c r="J1382">
        <v>2026</v>
      </c>
      <c r="K1382">
        <v>12</v>
      </c>
      <c r="L1382">
        <v>3</v>
      </c>
      <c r="M1382">
        <v>48</v>
      </c>
      <c r="N1382">
        <v>0</v>
      </c>
      <c r="O1382">
        <v>0</v>
      </c>
      <c r="Q1382">
        <v>0</v>
      </c>
      <c r="S1382">
        <v>5000</v>
      </c>
      <c r="U1382">
        <v>0</v>
      </c>
      <c r="V1382">
        <v>0</v>
      </c>
      <c r="W1382" t="s">
        <v>667</v>
      </c>
    </row>
    <row r="1383" spans="1:23">
      <c r="A1383" t="s">
        <v>488</v>
      </c>
      <c r="B1383" t="s">
        <v>486</v>
      </c>
      <c r="C1383">
        <v>46.229166666666664</v>
      </c>
      <c r="D1383">
        <v>2219</v>
      </c>
      <c r="F1383">
        <v>0</v>
      </c>
      <c r="H1383">
        <v>0</v>
      </c>
      <c r="I1383" t="s">
        <v>664</v>
      </c>
      <c r="J1383">
        <v>2026</v>
      </c>
      <c r="K1383">
        <v>12</v>
      </c>
      <c r="L1383">
        <v>3</v>
      </c>
      <c r="M1383">
        <v>48</v>
      </c>
      <c r="N1383">
        <v>0</v>
      </c>
      <c r="O1383">
        <v>0</v>
      </c>
      <c r="Q1383">
        <v>0</v>
      </c>
      <c r="S1383">
        <v>2219</v>
      </c>
      <c r="T1383">
        <v>450</v>
      </c>
      <c r="U1383">
        <v>0</v>
      </c>
      <c r="V1383">
        <v>0</v>
      </c>
      <c r="W1383" t="s">
        <v>1107</v>
      </c>
    </row>
    <row r="1384" spans="1:23">
      <c r="A1384" t="s">
        <v>488</v>
      </c>
      <c r="B1384" t="s">
        <v>389</v>
      </c>
      <c r="C1384">
        <v>46.229166666666664</v>
      </c>
      <c r="D1384">
        <v>2219</v>
      </c>
      <c r="F1384">
        <v>0</v>
      </c>
      <c r="H1384">
        <v>200</v>
      </c>
      <c r="I1384" t="s">
        <v>664</v>
      </c>
      <c r="J1384">
        <v>2026</v>
      </c>
      <c r="K1384">
        <v>12</v>
      </c>
      <c r="L1384">
        <v>3</v>
      </c>
      <c r="M1384">
        <v>48</v>
      </c>
      <c r="N1384">
        <v>0</v>
      </c>
      <c r="O1384">
        <v>1</v>
      </c>
      <c r="Q1384">
        <v>951</v>
      </c>
      <c r="S1384">
        <v>3370</v>
      </c>
      <c r="T1384">
        <v>520</v>
      </c>
      <c r="U1384">
        <v>0</v>
      </c>
      <c r="W1384" t="s">
        <v>1110</v>
      </c>
    </row>
    <row r="1385" spans="1:23">
      <c r="A1385" t="s">
        <v>443</v>
      </c>
      <c r="B1385" t="s">
        <v>390</v>
      </c>
      <c r="C1385">
        <v>65</v>
      </c>
      <c r="D1385">
        <v>1690</v>
      </c>
      <c r="F1385">
        <v>0</v>
      </c>
      <c r="H1385">
        <v>0</v>
      </c>
      <c r="I1385" t="s">
        <v>664</v>
      </c>
      <c r="J1385">
        <v>2026</v>
      </c>
      <c r="K1385">
        <v>12</v>
      </c>
      <c r="L1385">
        <v>3</v>
      </c>
      <c r="M1385">
        <v>26</v>
      </c>
      <c r="N1385">
        <v>0</v>
      </c>
      <c r="O1385">
        <v>0</v>
      </c>
      <c r="Q1385">
        <v>0</v>
      </c>
      <c r="R1385">
        <v>271</v>
      </c>
      <c r="S1385">
        <v>1960.8333333333333</v>
      </c>
      <c r="U1385">
        <v>0</v>
      </c>
      <c r="V1385">
        <v>0</v>
      </c>
      <c r="W1385" t="s">
        <v>667</v>
      </c>
    </row>
    <row r="1386" spans="1:23">
      <c r="A1386" t="s">
        <v>488</v>
      </c>
      <c r="B1386" t="s">
        <v>391</v>
      </c>
      <c r="C1386">
        <v>46.229166666666664</v>
      </c>
      <c r="D1386">
        <v>2219</v>
      </c>
      <c r="F1386">
        <v>0</v>
      </c>
      <c r="H1386">
        <v>200</v>
      </c>
      <c r="I1386" t="s">
        <v>664</v>
      </c>
      <c r="J1386">
        <v>2026</v>
      </c>
      <c r="K1386">
        <v>12</v>
      </c>
      <c r="L1386">
        <v>3</v>
      </c>
      <c r="M1386">
        <v>48</v>
      </c>
      <c r="N1386">
        <v>0</v>
      </c>
      <c r="O1386">
        <v>0</v>
      </c>
      <c r="Q1386">
        <v>0</v>
      </c>
      <c r="R1386">
        <v>200</v>
      </c>
      <c r="S1386">
        <v>2619</v>
      </c>
      <c r="T1386">
        <v>30</v>
      </c>
      <c r="U1386">
        <v>0</v>
      </c>
      <c r="W1386" t="s">
        <v>1111</v>
      </c>
    </row>
    <row r="1387" spans="1:23">
      <c r="A1387" t="s">
        <v>443</v>
      </c>
      <c r="B1387" t="s">
        <v>583</v>
      </c>
      <c r="C1387">
        <v>90</v>
      </c>
      <c r="D1387">
        <v>2250</v>
      </c>
      <c r="F1387">
        <v>0</v>
      </c>
      <c r="H1387">
        <v>0</v>
      </c>
      <c r="I1387" t="s">
        <v>664</v>
      </c>
      <c r="J1387">
        <v>2026</v>
      </c>
      <c r="K1387">
        <v>13</v>
      </c>
      <c r="L1387">
        <v>3</v>
      </c>
      <c r="M1387">
        <v>25</v>
      </c>
      <c r="N1387">
        <v>0</v>
      </c>
      <c r="O1387">
        <v>0</v>
      </c>
      <c r="Q1387">
        <v>0</v>
      </c>
      <c r="S1387">
        <v>2250</v>
      </c>
      <c r="U1387">
        <v>0</v>
      </c>
      <c r="V1387">
        <v>0</v>
      </c>
      <c r="W1387" t="s">
        <v>667</v>
      </c>
    </row>
    <row r="1388" spans="1:23">
      <c r="A1388" t="s">
        <v>435</v>
      </c>
      <c r="B1388" t="s">
        <v>388</v>
      </c>
      <c r="C1388">
        <v>104.16666666666667</v>
      </c>
      <c r="D1388">
        <v>5000</v>
      </c>
      <c r="F1388">
        <v>0</v>
      </c>
      <c r="H1388">
        <v>0</v>
      </c>
      <c r="I1388" t="s">
        <v>664</v>
      </c>
      <c r="J1388">
        <v>2026</v>
      </c>
      <c r="K1388">
        <v>13</v>
      </c>
      <c r="L1388">
        <v>3</v>
      </c>
      <c r="M1388">
        <v>48</v>
      </c>
      <c r="N1388">
        <v>0</v>
      </c>
      <c r="O1388">
        <v>0</v>
      </c>
      <c r="Q1388">
        <v>0</v>
      </c>
      <c r="S1388">
        <v>5000</v>
      </c>
      <c r="U1388">
        <v>0</v>
      </c>
      <c r="V1388">
        <v>0</v>
      </c>
      <c r="W1388" t="s">
        <v>667</v>
      </c>
    </row>
    <row r="1389" spans="1:23">
      <c r="A1389" t="s">
        <v>488</v>
      </c>
      <c r="B1389" t="s">
        <v>486</v>
      </c>
      <c r="C1389">
        <v>46.229166666666664</v>
      </c>
      <c r="D1389">
        <v>2219</v>
      </c>
      <c r="F1389">
        <v>0</v>
      </c>
      <c r="H1389">
        <v>0</v>
      </c>
      <c r="I1389" t="s">
        <v>664</v>
      </c>
      <c r="J1389">
        <v>2026</v>
      </c>
      <c r="K1389">
        <v>13</v>
      </c>
      <c r="L1389">
        <v>3</v>
      </c>
      <c r="M1389">
        <v>48</v>
      </c>
      <c r="N1389">
        <v>0</v>
      </c>
      <c r="O1389">
        <v>0</v>
      </c>
      <c r="Q1389">
        <v>0</v>
      </c>
      <c r="S1389">
        <v>2219</v>
      </c>
      <c r="T1389">
        <v>450</v>
      </c>
      <c r="U1389">
        <v>0</v>
      </c>
      <c r="V1389">
        <v>0</v>
      </c>
      <c r="W1389" t="s">
        <v>1107</v>
      </c>
    </row>
    <row r="1390" spans="1:23">
      <c r="A1390" t="s">
        <v>488</v>
      </c>
      <c r="B1390" t="s">
        <v>389</v>
      </c>
      <c r="C1390">
        <v>46.229166666666664</v>
      </c>
      <c r="D1390">
        <v>2219</v>
      </c>
      <c r="F1390">
        <v>0</v>
      </c>
      <c r="H1390">
        <v>200</v>
      </c>
      <c r="I1390" t="s">
        <v>664</v>
      </c>
      <c r="J1390">
        <v>2026</v>
      </c>
      <c r="K1390">
        <v>13</v>
      </c>
      <c r="L1390">
        <v>3</v>
      </c>
      <c r="M1390">
        <v>48</v>
      </c>
      <c r="N1390">
        <v>0</v>
      </c>
      <c r="O1390">
        <v>0</v>
      </c>
      <c r="Q1390">
        <v>0</v>
      </c>
      <c r="S1390">
        <v>2419</v>
      </c>
      <c r="T1390">
        <v>520</v>
      </c>
      <c r="U1390">
        <v>0</v>
      </c>
      <c r="W1390" t="s">
        <v>1112</v>
      </c>
    </row>
    <row r="1391" spans="1:23">
      <c r="A1391" t="s">
        <v>443</v>
      </c>
      <c r="B1391" t="s">
        <v>390</v>
      </c>
      <c r="C1391">
        <v>65</v>
      </c>
      <c r="D1391">
        <v>1365</v>
      </c>
      <c r="F1391">
        <v>0</v>
      </c>
      <c r="H1391">
        <v>0</v>
      </c>
      <c r="I1391" t="s">
        <v>664</v>
      </c>
      <c r="J1391">
        <v>2026</v>
      </c>
      <c r="K1391">
        <v>13</v>
      </c>
      <c r="L1391">
        <v>3</v>
      </c>
      <c r="M1391">
        <v>21</v>
      </c>
      <c r="N1391">
        <v>0</v>
      </c>
      <c r="O1391">
        <v>0</v>
      </c>
      <c r="Q1391">
        <v>0</v>
      </c>
      <c r="R1391">
        <v>219</v>
      </c>
      <c r="S1391">
        <v>1583.75</v>
      </c>
      <c r="U1391">
        <v>0</v>
      </c>
      <c r="V1391">
        <v>0</v>
      </c>
      <c r="W1391" t="s">
        <v>667</v>
      </c>
    </row>
    <row r="1392" spans="1:23">
      <c r="A1392" t="s">
        <v>488</v>
      </c>
      <c r="B1392" t="s">
        <v>391</v>
      </c>
      <c r="C1392">
        <v>46.229166666666664</v>
      </c>
      <c r="D1392">
        <v>2219</v>
      </c>
      <c r="F1392">
        <v>0</v>
      </c>
      <c r="H1392">
        <v>200</v>
      </c>
      <c r="I1392" t="s">
        <v>664</v>
      </c>
      <c r="J1392">
        <v>2026</v>
      </c>
      <c r="K1392">
        <v>13</v>
      </c>
      <c r="L1392">
        <v>3</v>
      </c>
      <c r="M1392">
        <v>48</v>
      </c>
      <c r="N1392">
        <v>0</v>
      </c>
      <c r="O1392">
        <v>0</v>
      </c>
      <c r="Q1392">
        <v>0</v>
      </c>
      <c r="R1392">
        <v>200</v>
      </c>
      <c r="S1392">
        <v>2619</v>
      </c>
      <c r="T1392">
        <v>30</v>
      </c>
      <c r="U1392">
        <v>0</v>
      </c>
      <c r="W1392" t="s">
        <v>1111</v>
      </c>
    </row>
    <row r="1393" spans="1:23">
      <c r="A1393" t="s">
        <v>443</v>
      </c>
      <c r="B1393" t="s">
        <v>583</v>
      </c>
      <c r="C1393">
        <v>90</v>
      </c>
      <c r="D1393">
        <v>3330</v>
      </c>
      <c r="E1393">
        <v>3330</v>
      </c>
      <c r="F1393">
        <v>0</v>
      </c>
      <c r="H1393">
        <v>0</v>
      </c>
      <c r="I1393" t="s">
        <v>664</v>
      </c>
      <c r="J1393">
        <v>2026</v>
      </c>
      <c r="K1393">
        <v>14</v>
      </c>
      <c r="L1393">
        <v>4</v>
      </c>
      <c r="M1393">
        <v>37</v>
      </c>
      <c r="N1393">
        <v>0</v>
      </c>
      <c r="O1393">
        <v>0</v>
      </c>
      <c r="Q1393">
        <v>0</v>
      </c>
      <c r="S1393">
        <v>3330</v>
      </c>
      <c r="U1393">
        <v>0</v>
      </c>
      <c r="V1393">
        <v>0</v>
      </c>
      <c r="W1393" t="s">
        <v>667</v>
      </c>
    </row>
    <row r="1394" spans="1:23">
      <c r="A1394" t="s">
        <v>435</v>
      </c>
      <c r="B1394" t="s">
        <v>388</v>
      </c>
      <c r="C1394">
        <v>104.16666666666667</v>
      </c>
      <c r="D1394">
        <v>5000</v>
      </c>
      <c r="E1394">
        <v>5000</v>
      </c>
      <c r="F1394">
        <v>0</v>
      </c>
      <c r="H1394">
        <v>0</v>
      </c>
      <c r="I1394" t="s">
        <v>664</v>
      </c>
      <c r="J1394">
        <v>2026</v>
      </c>
      <c r="K1394">
        <v>14</v>
      </c>
      <c r="L1394">
        <v>4</v>
      </c>
      <c r="M1394">
        <v>48</v>
      </c>
      <c r="N1394">
        <v>0</v>
      </c>
      <c r="O1394">
        <v>0</v>
      </c>
      <c r="Q1394">
        <v>0</v>
      </c>
      <c r="S1394">
        <v>5000</v>
      </c>
      <c r="U1394">
        <v>0</v>
      </c>
      <c r="V1394">
        <v>0</v>
      </c>
      <c r="W1394" t="s">
        <v>667</v>
      </c>
    </row>
    <row r="1395" spans="1:23">
      <c r="A1395" t="s">
        <v>488</v>
      </c>
      <c r="B1395" t="s">
        <v>389</v>
      </c>
      <c r="C1395">
        <v>46.229166666666664</v>
      </c>
      <c r="D1395">
        <v>2219</v>
      </c>
      <c r="E1395">
        <v>2319</v>
      </c>
      <c r="F1395">
        <v>0</v>
      </c>
      <c r="H1395">
        <v>200</v>
      </c>
      <c r="I1395" t="s">
        <v>664</v>
      </c>
      <c r="J1395">
        <v>2026</v>
      </c>
      <c r="K1395">
        <v>14</v>
      </c>
      <c r="L1395">
        <v>4</v>
      </c>
      <c r="M1395">
        <v>48</v>
      </c>
      <c r="N1395">
        <v>0</v>
      </c>
      <c r="O1395">
        <v>0</v>
      </c>
      <c r="Q1395">
        <v>0</v>
      </c>
      <c r="S1395">
        <v>2419</v>
      </c>
      <c r="T1395">
        <v>100</v>
      </c>
      <c r="U1395">
        <v>0</v>
      </c>
      <c r="W1395" t="s">
        <v>1108</v>
      </c>
    </row>
    <row r="1396" spans="1:23">
      <c r="A1396" t="s">
        <v>488</v>
      </c>
      <c r="B1396" t="s">
        <v>638</v>
      </c>
      <c r="C1396">
        <v>46.229166666666664</v>
      </c>
      <c r="D1396">
        <v>1849.1666666666663</v>
      </c>
      <c r="E1396">
        <v>1849.1666666666663</v>
      </c>
      <c r="F1396">
        <v>0</v>
      </c>
      <c r="H1396">
        <v>0</v>
      </c>
      <c r="I1396" t="s">
        <v>664</v>
      </c>
      <c r="J1396">
        <v>2026</v>
      </c>
      <c r="K1396">
        <v>14</v>
      </c>
      <c r="L1396">
        <v>4</v>
      </c>
      <c r="M1396">
        <v>40</v>
      </c>
      <c r="N1396">
        <v>0</v>
      </c>
      <c r="O1396">
        <v>0</v>
      </c>
      <c r="Q1396">
        <v>0</v>
      </c>
      <c r="S1396">
        <v>1849.1666666666663</v>
      </c>
      <c r="U1396">
        <v>0</v>
      </c>
      <c r="V1396">
        <v>0</v>
      </c>
      <c r="W1396" t="s">
        <v>1113</v>
      </c>
    </row>
    <row r="1397" spans="1:23">
      <c r="A1397" t="s">
        <v>443</v>
      </c>
      <c r="B1397" t="s">
        <v>390</v>
      </c>
      <c r="C1397">
        <v>65</v>
      </c>
      <c r="D1397">
        <v>1365</v>
      </c>
      <c r="F1397">
        <v>0</v>
      </c>
      <c r="H1397">
        <v>0</v>
      </c>
      <c r="I1397" t="s">
        <v>664</v>
      </c>
      <c r="J1397">
        <v>2026</v>
      </c>
      <c r="K1397">
        <v>14</v>
      </c>
      <c r="L1397">
        <v>3</v>
      </c>
      <c r="M1397">
        <v>21</v>
      </c>
      <c r="N1397">
        <v>0</v>
      </c>
      <c r="O1397">
        <v>0</v>
      </c>
      <c r="Q1397">
        <v>0</v>
      </c>
      <c r="R1397">
        <v>219</v>
      </c>
      <c r="S1397">
        <v>1583.75</v>
      </c>
      <c r="U1397">
        <v>0</v>
      </c>
      <c r="V1397">
        <v>0</v>
      </c>
      <c r="W1397" t="s">
        <v>667</v>
      </c>
    </row>
    <row r="1398" spans="1:23">
      <c r="A1398" t="s">
        <v>488</v>
      </c>
      <c r="B1398" t="s">
        <v>391</v>
      </c>
      <c r="C1398">
        <v>46.229166666666664</v>
      </c>
      <c r="D1398">
        <v>2219</v>
      </c>
      <c r="E1398">
        <v>2635.2291666666665</v>
      </c>
      <c r="F1398">
        <v>46.229166666666664</v>
      </c>
      <c r="H1398">
        <v>200</v>
      </c>
      <c r="I1398" t="s">
        <v>664</v>
      </c>
      <c r="J1398">
        <v>2026</v>
      </c>
      <c r="K1398">
        <v>14</v>
      </c>
      <c r="L1398">
        <v>4</v>
      </c>
      <c r="M1398">
        <v>48</v>
      </c>
      <c r="N1398">
        <v>1</v>
      </c>
      <c r="O1398">
        <v>0</v>
      </c>
      <c r="Q1398">
        <v>0</v>
      </c>
      <c r="R1398">
        <v>200</v>
      </c>
      <c r="S1398">
        <v>2665.2291666666665</v>
      </c>
      <c r="T1398">
        <v>30</v>
      </c>
      <c r="U1398">
        <v>0</v>
      </c>
      <c r="W1398" t="s">
        <v>1111</v>
      </c>
    </row>
    <row r="1399" spans="1:23">
      <c r="A1399" t="s">
        <v>443</v>
      </c>
      <c r="B1399" t="s">
        <v>583</v>
      </c>
      <c r="C1399">
        <v>90</v>
      </c>
      <c r="D1399">
        <v>3330</v>
      </c>
      <c r="E1399">
        <v>3330</v>
      </c>
      <c r="F1399">
        <v>0</v>
      </c>
      <c r="H1399">
        <v>0</v>
      </c>
      <c r="I1399" t="s">
        <v>664</v>
      </c>
      <c r="J1399">
        <v>2026</v>
      </c>
      <c r="K1399">
        <v>15</v>
      </c>
      <c r="L1399">
        <v>4</v>
      </c>
      <c r="M1399">
        <v>37</v>
      </c>
      <c r="N1399">
        <v>0</v>
      </c>
      <c r="O1399">
        <v>0</v>
      </c>
      <c r="Q1399">
        <v>0</v>
      </c>
      <c r="S1399">
        <v>3330</v>
      </c>
      <c r="U1399">
        <v>0</v>
      </c>
      <c r="V1399">
        <v>0</v>
      </c>
      <c r="W1399" t="s">
        <v>667</v>
      </c>
    </row>
    <row r="1400" spans="1:23">
      <c r="A1400" t="s">
        <v>435</v>
      </c>
      <c r="B1400" t="s">
        <v>388</v>
      </c>
      <c r="C1400">
        <v>104.16666666666667</v>
      </c>
      <c r="D1400">
        <v>5000</v>
      </c>
      <c r="E1400">
        <v>5000</v>
      </c>
      <c r="F1400">
        <v>0</v>
      </c>
      <c r="H1400">
        <v>0</v>
      </c>
      <c r="I1400" t="s">
        <v>664</v>
      </c>
      <c r="J1400">
        <v>2026</v>
      </c>
      <c r="K1400">
        <v>15</v>
      </c>
      <c r="L1400">
        <v>4</v>
      </c>
      <c r="M1400">
        <v>48</v>
      </c>
      <c r="N1400">
        <v>0</v>
      </c>
      <c r="O1400">
        <v>0</v>
      </c>
      <c r="Q1400">
        <v>0</v>
      </c>
      <c r="S1400">
        <v>5000</v>
      </c>
      <c r="U1400">
        <v>0</v>
      </c>
      <c r="V1400">
        <v>0</v>
      </c>
      <c r="W1400" t="s">
        <v>667</v>
      </c>
    </row>
    <row r="1401" spans="1:23">
      <c r="A1401" t="s">
        <v>488</v>
      </c>
      <c r="B1401" t="s">
        <v>486</v>
      </c>
      <c r="C1401">
        <v>46.229166666666664</v>
      </c>
      <c r="D1401">
        <v>508.52083333333326</v>
      </c>
      <c r="E1401">
        <v>508.52083333333326</v>
      </c>
      <c r="F1401">
        <v>0</v>
      </c>
      <c r="H1401">
        <v>0</v>
      </c>
      <c r="I1401" t="s">
        <v>847</v>
      </c>
      <c r="J1401">
        <v>2026</v>
      </c>
      <c r="K1401">
        <v>15</v>
      </c>
      <c r="L1401">
        <v>4</v>
      </c>
      <c r="M1401">
        <v>11</v>
      </c>
      <c r="N1401">
        <v>0</v>
      </c>
      <c r="O1401">
        <v>0</v>
      </c>
      <c r="Q1401">
        <v>0</v>
      </c>
      <c r="S1401">
        <v>508.52083333333326</v>
      </c>
      <c r="U1401">
        <v>0</v>
      </c>
      <c r="V1401">
        <v>0</v>
      </c>
      <c r="W1401" t="s">
        <v>1114</v>
      </c>
    </row>
    <row r="1402" spans="1:23">
      <c r="A1402" t="s">
        <v>488</v>
      </c>
      <c r="B1402" t="s">
        <v>389</v>
      </c>
      <c r="C1402">
        <v>46.229166666666664</v>
      </c>
      <c r="D1402">
        <v>2219</v>
      </c>
      <c r="E1402">
        <v>2319</v>
      </c>
      <c r="F1402">
        <v>0</v>
      </c>
      <c r="H1402">
        <v>200</v>
      </c>
      <c r="I1402" t="s">
        <v>664</v>
      </c>
      <c r="J1402">
        <v>2026</v>
      </c>
      <c r="K1402">
        <v>15</v>
      </c>
      <c r="L1402">
        <v>4</v>
      </c>
      <c r="M1402">
        <v>48</v>
      </c>
      <c r="N1402">
        <v>0</v>
      </c>
      <c r="O1402">
        <v>0</v>
      </c>
      <c r="Q1402">
        <v>0</v>
      </c>
      <c r="S1402">
        <v>2419</v>
      </c>
      <c r="T1402">
        <v>100</v>
      </c>
      <c r="U1402">
        <v>0</v>
      </c>
      <c r="W1402" t="s">
        <v>1115</v>
      </c>
    </row>
    <row r="1403" spans="1:23">
      <c r="A1403" t="s">
        <v>488</v>
      </c>
      <c r="B1403" t="s">
        <v>391</v>
      </c>
      <c r="C1403">
        <v>46.229166666666664</v>
      </c>
      <c r="D1403">
        <v>2219</v>
      </c>
      <c r="E1403">
        <v>2635.2291666666665</v>
      </c>
      <c r="F1403">
        <v>46.229166666666664</v>
      </c>
      <c r="H1403">
        <v>200</v>
      </c>
      <c r="I1403" t="s">
        <v>664</v>
      </c>
      <c r="J1403">
        <v>2026</v>
      </c>
      <c r="K1403">
        <v>15</v>
      </c>
      <c r="L1403">
        <v>4</v>
      </c>
      <c r="M1403">
        <v>48</v>
      </c>
      <c r="N1403">
        <v>1</v>
      </c>
      <c r="O1403">
        <v>0</v>
      </c>
      <c r="Q1403">
        <v>0</v>
      </c>
      <c r="R1403">
        <v>200</v>
      </c>
      <c r="S1403">
        <v>2665.2291666666665</v>
      </c>
      <c r="T1403">
        <v>30</v>
      </c>
      <c r="U1403">
        <v>0</v>
      </c>
      <c r="W1403" t="s">
        <v>1111</v>
      </c>
    </row>
    <row r="1404" spans="1:23">
      <c r="A1404" t="s">
        <v>488</v>
      </c>
      <c r="B1404" t="s">
        <v>385</v>
      </c>
      <c r="C1404">
        <v>46.229166666666664</v>
      </c>
      <c r="D1404">
        <v>1109.5</v>
      </c>
      <c r="E1404">
        <v>1209.5</v>
      </c>
      <c r="F1404">
        <v>0</v>
      </c>
      <c r="H1404">
        <v>100</v>
      </c>
      <c r="I1404" t="s">
        <v>664</v>
      </c>
      <c r="J1404">
        <v>2026</v>
      </c>
      <c r="K1404">
        <v>16</v>
      </c>
      <c r="L1404">
        <v>4</v>
      </c>
      <c r="M1404">
        <v>24</v>
      </c>
      <c r="N1404">
        <v>0</v>
      </c>
      <c r="O1404">
        <v>0</v>
      </c>
      <c r="Q1404">
        <v>0</v>
      </c>
      <c r="S1404">
        <v>1209.5</v>
      </c>
      <c r="U1404">
        <v>0</v>
      </c>
      <c r="W1404" t="s">
        <v>667</v>
      </c>
    </row>
    <row r="1405" spans="1:23">
      <c r="A1405" t="s">
        <v>488</v>
      </c>
      <c r="B1405" t="s">
        <v>386</v>
      </c>
      <c r="C1405">
        <v>46.229166666666664</v>
      </c>
      <c r="D1405">
        <v>2588.833333333333</v>
      </c>
      <c r="E1405">
        <v>2822.1666666666665</v>
      </c>
      <c r="F1405">
        <v>0</v>
      </c>
      <c r="H1405">
        <v>233.33333333333337</v>
      </c>
      <c r="I1405" t="s">
        <v>664</v>
      </c>
      <c r="J1405">
        <v>2026</v>
      </c>
      <c r="K1405">
        <v>16</v>
      </c>
      <c r="L1405">
        <v>4</v>
      </c>
      <c r="M1405">
        <v>56</v>
      </c>
      <c r="N1405">
        <v>0</v>
      </c>
      <c r="O1405">
        <v>0</v>
      </c>
      <c r="Q1405">
        <v>0</v>
      </c>
      <c r="S1405">
        <v>2822.1666666666665</v>
      </c>
      <c r="U1405">
        <v>0</v>
      </c>
      <c r="W1405" t="s">
        <v>667</v>
      </c>
    </row>
    <row r="1406" spans="1:23">
      <c r="A1406" t="s">
        <v>443</v>
      </c>
      <c r="B1406" t="s">
        <v>387</v>
      </c>
      <c r="C1406">
        <v>46.229166666666664</v>
      </c>
      <c r="D1406">
        <v>369.83333333333326</v>
      </c>
      <c r="E1406">
        <v>403.16666666666663</v>
      </c>
      <c r="F1406">
        <v>0</v>
      </c>
      <c r="H1406">
        <v>33.333333333333329</v>
      </c>
      <c r="I1406" t="s">
        <v>664</v>
      </c>
      <c r="J1406">
        <v>2026</v>
      </c>
      <c r="K1406">
        <v>16</v>
      </c>
      <c r="L1406">
        <v>4</v>
      </c>
      <c r="M1406">
        <v>8</v>
      </c>
      <c r="N1406">
        <v>0</v>
      </c>
      <c r="O1406">
        <v>0</v>
      </c>
      <c r="Q1406">
        <v>0</v>
      </c>
      <c r="S1406">
        <v>403.16666666666663</v>
      </c>
      <c r="U1406">
        <v>0</v>
      </c>
      <c r="V1406">
        <v>0</v>
      </c>
      <c r="W1406" t="s">
        <v>667</v>
      </c>
    </row>
    <row r="1407" spans="1:23">
      <c r="A1407" t="s">
        <v>443</v>
      </c>
      <c r="B1407" t="s">
        <v>583</v>
      </c>
      <c r="C1407">
        <v>90</v>
      </c>
      <c r="D1407">
        <v>2340</v>
      </c>
      <c r="E1407">
        <v>2534</v>
      </c>
      <c r="F1407">
        <v>0</v>
      </c>
      <c r="H1407">
        <v>0</v>
      </c>
      <c r="I1407" t="s">
        <v>664</v>
      </c>
      <c r="J1407">
        <v>2026</v>
      </c>
      <c r="K1407">
        <v>16</v>
      </c>
      <c r="L1407">
        <v>4</v>
      </c>
      <c r="M1407">
        <v>26</v>
      </c>
      <c r="N1407">
        <v>0</v>
      </c>
      <c r="O1407">
        <v>0</v>
      </c>
      <c r="Q1407">
        <v>0</v>
      </c>
      <c r="R1407">
        <v>194</v>
      </c>
      <c r="S1407">
        <v>2534</v>
      </c>
      <c r="U1407">
        <v>0</v>
      </c>
      <c r="V1407">
        <v>0</v>
      </c>
      <c r="W1407" t="s">
        <v>1116</v>
      </c>
    </row>
    <row r="1408" spans="1:23">
      <c r="A1408" t="s">
        <v>435</v>
      </c>
      <c r="B1408" t="s">
        <v>388</v>
      </c>
      <c r="C1408">
        <v>104.16666666666667</v>
      </c>
      <c r="D1408">
        <v>5000</v>
      </c>
      <c r="E1408">
        <v>5000</v>
      </c>
      <c r="F1408">
        <v>0</v>
      </c>
      <c r="H1408">
        <v>0</v>
      </c>
      <c r="I1408" t="s">
        <v>664</v>
      </c>
      <c r="J1408">
        <v>2026</v>
      </c>
      <c r="K1408">
        <v>16</v>
      </c>
      <c r="L1408">
        <v>4</v>
      </c>
      <c r="M1408">
        <v>48</v>
      </c>
      <c r="N1408">
        <v>0</v>
      </c>
      <c r="O1408">
        <v>0</v>
      </c>
      <c r="Q1408">
        <v>0</v>
      </c>
      <c r="S1408">
        <v>5000</v>
      </c>
      <c r="U1408">
        <v>0</v>
      </c>
      <c r="V1408">
        <v>0</v>
      </c>
      <c r="W1408" t="s">
        <v>1117</v>
      </c>
    </row>
    <row r="1409" spans="1:31">
      <c r="A1409" t="s">
        <v>488</v>
      </c>
      <c r="B1409" t="s">
        <v>389</v>
      </c>
      <c r="C1409">
        <v>46.229166666666664</v>
      </c>
      <c r="D1409">
        <v>2219</v>
      </c>
      <c r="E1409">
        <v>2615.2291666666665</v>
      </c>
      <c r="F1409">
        <v>46.229166666666664</v>
      </c>
      <c r="H1409">
        <v>200</v>
      </c>
      <c r="I1409" t="s">
        <v>664</v>
      </c>
      <c r="J1409">
        <v>2026</v>
      </c>
      <c r="K1409">
        <v>16</v>
      </c>
      <c r="L1409">
        <v>4</v>
      </c>
      <c r="M1409">
        <v>48</v>
      </c>
      <c r="N1409">
        <v>1</v>
      </c>
      <c r="O1409">
        <v>0</v>
      </c>
      <c r="P1409">
        <v>250</v>
      </c>
      <c r="Q1409">
        <v>0</v>
      </c>
      <c r="S1409">
        <v>2715.2291666666665</v>
      </c>
      <c r="T1409">
        <v>100</v>
      </c>
      <c r="U1409">
        <v>0</v>
      </c>
      <c r="W1409" t="s">
        <v>1118</v>
      </c>
    </row>
    <row r="1410" spans="1:31">
      <c r="A1410" t="s">
        <v>488</v>
      </c>
      <c r="B1410" t="s">
        <v>391</v>
      </c>
      <c r="C1410">
        <v>46.229166666666664</v>
      </c>
      <c r="D1410">
        <v>2219</v>
      </c>
      <c r="E1410">
        <v>2735.2291666666665</v>
      </c>
      <c r="F1410">
        <v>46.229166666666664</v>
      </c>
      <c r="H1410">
        <v>200</v>
      </c>
      <c r="I1410" t="s">
        <v>664</v>
      </c>
      <c r="J1410">
        <v>2026</v>
      </c>
      <c r="K1410">
        <v>16</v>
      </c>
      <c r="L1410">
        <v>4</v>
      </c>
      <c r="M1410">
        <v>48</v>
      </c>
      <c r="N1410">
        <v>1</v>
      </c>
      <c r="O1410">
        <v>0</v>
      </c>
      <c r="Q1410">
        <v>0</v>
      </c>
      <c r="R1410">
        <v>300</v>
      </c>
      <c r="S1410">
        <v>2765.2291666666665</v>
      </c>
      <c r="T1410">
        <v>30</v>
      </c>
      <c r="U1410">
        <v>0</v>
      </c>
      <c r="W1410" t="s">
        <v>1119</v>
      </c>
    </row>
    <row r="1411" spans="1:31">
      <c r="A1411" t="s">
        <v>488</v>
      </c>
      <c r="B1411" t="s">
        <v>385</v>
      </c>
      <c r="C1411">
        <v>46.229166666666664</v>
      </c>
      <c r="D1411">
        <v>2219</v>
      </c>
      <c r="E1411">
        <v>2419</v>
      </c>
      <c r="F1411">
        <v>0</v>
      </c>
      <c r="H1411">
        <v>200</v>
      </c>
      <c r="I1411" t="s">
        <v>664</v>
      </c>
      <c r="J1411">
        <v>2026</v>
      </c>
      <c r="K1411">
        <v>17</v>
      </c>
      <c r="L1411">
        <v>4</v>
      </c>
      <c r="M1411">
        <v>48</v>
      </c>
      <c r="N1411">
        <v>0</v>
      </c>
      <c r="O1411">
        <v>0</v>
      </c>
      <c r="Q1411">
        <v>0</v>
      </c>
      <c r="S1411">
        <v>2419</v>
      </c>
      <c r="U1411">
        <v>0</v>
      </c>
      <c r="W1411" t="s">
        <v>667</v>
      </c>
    </row>
    <row r="1412" spans="1:31">
      <c r="A1412" t="s">
        <v>488</v>
      </c>
      <c r="B1412" t="s">
        <v>386</v>
      </c>
      <c r="C1412">
        <v>46.229166666666664</v>
      </c>
      <c r="D1412">
        <v>2219</v>
      </c>
      <c r="E1412">
        <v>2419</v>
      </c>
      <c r="F1412">
        <v>0</v>
      </c>
      <c r="H1412">
        <v>200</v>
      </c>
      <c r="I1412" t="s">
        <v>664</v>
      </c>
      <c r="J1412">
        <v>2026</v>
      </c>
      <c r="K1412">
        <v>17</v>
      </c>
      <c r="L1412">
        <v>4</v>
      </c>
      <c r="M1412">
        <v>48</v>
      </c>
      <c r="N1412">
        <v>0</v>
      </c>
      <c r="O1412">
        <v>0</v>
      </c>
      <c r="Q1412">
        <v>0</v>
      </c>
      <c r="S1412">
        <v>2419</v>
      </c>
      <c r="U1412">
        <v>0</v>
      </c>
      <c r="W1412" t="s">
        <v>667</v>
      </c>
    </row>
    <row r="1413" spans="1:31">
      <c r="A1413" t="s">
        <v>443</v>
      </c>
      <c r="B1413" t="s">
        <v>387</v>
      </c>
      <c r="C1413">
        <v>46.229166666666664</v>
      </c>
      <c r="D1413">
        <v>369.83333333333326</v>
      </c>
      <c r="E1413">
        <v>403.16666666666663</v>
      </c>
      <c r="F1413">
        <v>0</v>
      </c>
      <c r="H1413">
        <v>33.333333333333329</v>
      </c>
      <c r="I1413" t="s">
        <v>664</v>
      </c>
      <c r="J1413">
        <v>2026</v>
      </c>
      <c r="K1413">
        <v>17</v>
      </c>
      <c r="L1413">
        <v>4</v>
      </c>
      <c r="M1413">
        <v>8</v>
      </c>
      <c r="N1413">
        <v>0</v>
      </c>
      <c r="O1413">
        <v>0</v>
      </c>
      <c r="Q1413">
        <v>0</v>
      </c>
      <c r="S1413">
        <v>403.16666666666663</v>
      </c>
      <c r="U1413">
        <v>0</v>
      </c>
      <c r="V1413">
        <v>0</v>
      </c>
      <c r="W1413" t="s">
        <v>667</v>
      </c>
    </row>
    <row r="1414" spans="1:31">
      <c r="A1414" t="s">
        <v>443</v>
      </c>
      <c r="B1414" t="s">
        <v>583</v>
      </c>
      <c r="C1414">
        <v>90</v>
      </c>
      <c r="D1414">
        <v>2700</v>
      </c>
      <c r="E1414">
        <v>2700</v>
      </c>
      <c r="F1414">
        <v>0</v>
      </c>
      <c r="H1414">
        <v>0</v>
      </c>
      <c r="I1414" t="s">
        <v>664</v>
      </c>
      <c r="J1414">
        <v>2026</v>
      </c>
      <c r="K1414">
        <v>17</v>
      </c>
      <c r="L1414">
        <v>4</v>
      </c>
      <c r="M1414">
        <v>30</v>
      </c>
      <c r="N1414">
        <v>0</v>
      </c>
      <c r="O1414">
        <v>0</v>
      </c>
      <c r="Q1414">
        <v>0</v>
      </c>
      <c r="S1414">
        <v>2700</v>
      </c>
      <c r="U1414">
        <v>0</v>
      </c>
      <c r="V1414">
        <v>0</v>
      </c>
      <c r="W1414" t="s">
        <v>667</v>
      </c>
    </row>
    <row r="1415" spans="1:31">
      <c r="A1415" t="s">
        <v>443</v>
      </c>
      <c r="B1415" t="s">
        <v>583</v>
      </c>
      <c r="C1415">
        <v>90</v>
      </c>
      <c r="D1415">
        <v>5309</v>
      </c>
      <c r="E1415">
        <v>5309</v>
      </c>
      <c r="F1415">
        <v>0</v>
      </c>
      <c r="H1415">
        <v>0</v>
      </c>
      <c r="I1415" t="s">
        <v>847</v>
      </c>
      <c r="J1415">
        <v>2026</v>
      </c>
      <c r="K1415">
        <v>17</v>
      </c>
      <c r="L1415">
        <v>4</v>
      </c>
      <c r="M1415">
        <v>8</v>
      </c>
      <c r="N1415">
        <v>0</v>
      </c>
      <c r="O1415">
        <v>0</v>
      </c>
      <c r="Q1415">
        <v>0</v>
      </c>
      <c r="S1415">
        <v>5309</v>
      </c>
      <c r="U1415">
        <v>0</v>
      </c>
      <c r="V1415">
        <v>0</v>
      </c>
      <c r="W1415" t="s">
        <v>667</v>
      </c>
    </row>
    <row r="1416" spans="1:31">
      <c r="A1416" t="s">
        <v>435</v>
      </c>
      <c r="B1416" t="s">
        <v>388</v>
      </c>
      <c r="C1416">
        <v>104.16666666666667</v>
      </c>
      <c r="D1416">
        <v>5000</v>
      </c>
      <c r="E1416">
        <v>5000</v>
      </c>
      <c r="F1416">
        <v>0</v>
      </c>
      <c r="H1416">
        <v>0</v>
      </c>
      <c r="I1416" t="s">
        <v>664</v>
      </c>
      <c r="J1416">
        <v>2026</v>
      </c>
      <c r="K1416">
        <v>17</v>
      </c>
      <c r="L1416">
        <v>4</v>
      </c>
      <c r="M1416">
        <v>48</v>
      </c>
      <c r="N1416">
        <v>0</v>
      </c>
      <c r="O1416">
        <v>0</v>
      </c>
      <c r="Q1416">
        <v>0</v>
      </c>
      <c r="S1416">
        <v>5000</v>
      </c>
      <c r="U1416">
        <v>0</v>
      </c>
      <c r="V1416">
        <v>0</v>
      </c>
      <c r="W1416" t="s">
        <v>667</v>
      </c>
    </row>
    <row r="1417" spans="1:31">
      <c r="A1417" t="s">
        <v>488</v>
      </c>
      <c r="B1417" t="s">
        <v>389</v>
      </c>
      <c r="C1417">
        <v>46.229166666666664</v>
      </c>
      <c r="D1417">
        <v>2219</v>
      </c>
      <c r="E1417">
        <v>2169</v>
      </c>
      <c r="F1417">
        <v>0</v>
      </c>
      <c r="H1417">
        <v>200</v>
      </c>
      <c r="I1417" t="s">
        <v>664</v>
      </c>
      <c r="J1417">
        <v>2026</v>
      </c>
      <c r="K1417">
        <v>17</v>
      </c>
      <c r="L1417">
        <v>4</v>
      </c>
      <c r="M1417">
        <v>48</v>
      </c>
      <c r="N1417">
        <v>0</v>
      </c>
      <c r="O1417">
        <v>0</v>
      </c>
      <c r="Q1417">
        <v>0</v>
      </c>
      <c r="R1417">
        <v>150</v>
      </c>
      <c r="S1417">
        <v>2569</v>
      </c>
      <c r="T1417">
        <v>400</v>
      </c>
      <c r="U1417">
        <v>0</v>
      </c>
      <c r="W1417" t="s">
        <v>1120</v>
      </c>
    </row>
    <row r="1418" spans="1:31">
      <c r="A1418" t="s">
        <v>443</v>
      </c>
      <c r="B1418" t="s">
        <v>390</v>
      </c>
      <c r="C1418">
        <v>65</v>
      </c>
      <c r="D1418">
        <v>650</v>
      </c>
      <c r="E1418">
        <v>950</v>
      </c>
      <c r="F1418">
        <v>0</v>
      </c>
      <c r="H1418">
        <v>0</v>
      </c>
      <c r="I1418" t="s">
        <v>664</v>
      </c>
      <c r="J1418">
        <v>2026</v>
      </c>
      <c r="K1418">
        <v>17</v>
      </c>
      <c r="L1418">
        <v>4</v>
      </c>
      <c r="M1418">
        <v>10</v>
      </c>
      <c r="N1418">
        <v>0</v>
      </c>
      <c r="O1418">
        <v>0</v>
      </c>
      <c r="Q1418">
        <v>0</v>
      </c>
      <c r="R1418">
        <v>150</v>
      </c>
      <c r="S1418">
        <v>800</v>
      </c>
      <c r="U1418">
        <v>0</v>
      </c>
      <c r="V1418">
        <v>0</v>
      </c>
      <c r="W1418" t="s">
        <v>1121</v>
      </c>
    </row>
    <row r="1419" spans="1:31">
      <c r="A1419" t="s">
        <v>488</v>
      </c>
      <c r="B1419" t="s">
        <v>391</v>
      </c>
      <c r="C1419">
        <v>46.229166666666664</v>
      </c>
      <c r="D1419">
        <v>2219</v>
      </c>
      <c r="E1419">
        <v>3019</v>
      </c>
      <c r="F1419">
        <v>0</v>
      </c>
      <c r="H1419">
        <v>200</v>
      </c>
      <c r="I1419" t="s">
        <v>664</v>
      </c>
      <c r="J1419">
        <v>2026</v>
      </c>
      <c r="K1419">
        <v>17</v>
      </c>
      <c r="L1419">
        <v>4</v>
      </c>
      <c r="M1419">
        <v>48</v>
      </c>
      <c r="N1419">
        <v>0</v>
      </c>
      <c r="O1419">
        <v>0</v>
      </c>
      <c r="Q1419">
        <v>0</v>
      </c>
      <c r="R1419">
        <v>300</v>
      </c>
      <c r="S1419">
        <v>2719</v>
      </c>
      <c r="U1419">
        <v>0</v>
      </c>
      <c r="W1419" t="s">
        <v>667</v>
      </c>
    </row>
    <row r="1420" spans="1:31">
      <c r="A1420" t="s">
        <v>488</v>
      </c>
      <c r="B1420" t="s">
        <v>385</v>
      </c>
      <c r="C1420">
        <v>46.229166666666664</v>
      </c>
      <c r="D1420">
        <v>2219</v>
      </c>
      <c r="E1420">
        <v>2419</v>
      </c>
      <c r="F1420">
        <v>0</v>
      </c>
      <c r="H1420">
        <v>200</v>
      </c>
      <c r="I1420" t="s">
        <v>664</v>
      </c>
      <c r="J1420">
        <v>2026</v>
      </c>
      <c r="K1420">
        <v>18</v>
      </c>
      <c r="L1420">
        <v>4</v>
      </c>
      <c r="M1420">
        <v>48</v>
      </c>
      <c r="N1420">
        <v>0</v>
      </c>
      <c r="O1420">
        <v>0</v>
      </c>
      <c r="Q1420">
        <v>0</v>
      </c>
      <c r="S1420">
        <v>2419</v>
      </c>
      <c r="U1420">
        <v>0</v>
      </c>
      <c r="W1420" t="s">
        <v>667</v>
      </c>
    </row>
    <row r="1421" spans="1:31">
      <c r="A1421" t="s">
        <v>488</v>
      </c>
      <c r="B1421" t="s">
        <v>386</v>
      </c>
      <c r="C1421">
        <v>46.229166666666664</v>
      </c>
      <c r="D1421">
        <v>2219</v>
      </c>
      <c r="E1421">
        <v>2419</v>
      </c>
      <c r="F1421">
        <v>0</v>
      </c>
      <c r="H1421">
        <v>200</v>
      </c>
      <c r="I1421" t="s">
        <v>664</v>
      </c>
      <c r="J1421">
        <v>2026</v>
      </c>
      <c r="K1421">
        <v>19</v>
      </c>
      <c r="L1421">
        <v>4</v>
      </c>
      <c r="M1421">
        <v>48</v>
      </c>
      <c r="N1421">
        <v>0</v>
      </c>
      <c r="O1421">
        <v>0</v>
      </c>
      <c r="Q1421">
        <v>0</v>
      </c>
      <c r="S1421">
        <v>2419</v>
      </c>
      <c r="U1421">
        <v>0</v>
      </c>
      <c r="W1421" t="s">
        <v>667</v>
      </c>
      <c r="X1421">
        <v>0.2</v>
      </c>
      <c r="Y1421">
        <v>1</v>
      </c>
      <c r="Z1421">
        <v>1</v>
      </c>
      <c r="AA1421">
        <v>1</v>
      </c>
      <c r="AB1421">
        <v>1</v>
      </c>
      <c r="AC1421">
        <v>1</v>
      </c>
      <c r="AD1421">
        <v>1</v>
      </c>
      <c r="AE1421">
        <v>0</v>
      </c>
    </row>
    <row r="1422" spans="1:31">
      <c r="A1422" t="s">
        <v>443</v>
      </c>
      <c r="B1422" t="s">
        <v>387</v>
      </c>
      <c r="C1422">
        <v>46.229166666666664</v>
      </c>
      <c r="D1422">
        <v>739.66666666666652</v>
      </c>
      <c r="E1422">
        <v>806.33333333333326</v>
      </c>
      <c r="F1422">
        <v>0</v>
      </c>
      <c r="H1422">
        <v>66.666666666666657</v>
      </c>
      <c r="I1422" t="s">
        <v>664</v>
      </c>
      <c r="J1422">
        <v>2026</v>
      </c>
      <c r="K1422">
        <v>19</v>
      </c>
      <c r="L1422">
        <v>4</v>
      </c>
      <c r="M1422">
        <v>16</v>
      </c>
      <c r="N1422">
        <v>0</v>
      </c>
      <c r="O1422">
        <v>0</v>
      </c>
      <c r="Q1422">
        <v>0</v>
      </c>
      <c r="S1422">
        <v>806.33333333333326</v>
      </c>
      <c r="U1422">
        <v>0</v>
      </c>
      <c r="V1422">
        <v>0</v>
      </c>
      <c r="W1422" t="s">
        <v>667</v>
      </c>
      <c r="Y1422">
        <v>0</v>
      </c>
      <c r="Z1422">
        <v>0</v>
      </c>
      <c r="AA1422">
        <v>0</v>
      </c>
      <c r="AB1422">
        <v>0</v>
      </c>
      <c r="AC1422">
        <v>0</v>
      </c>
      <c r="AD1422">
        <v>0</v>
      </c>
      <c r="AE1422">
        <v>0</v>
      </c>
    </row>
    <row r="1423" spans="1:31">
      <c r="A1423" t="s">
        <v>435</v>
      </c>
      <c r="B1423" t="s">
        <v>388</v>
      </c>
      <c r="C1423">
        <v>104.16666666666667</v>
      </c>
      <c r="D1423">
        <v>5000</v>
      </c>
      <c r="E1423">
        <v>5000</v>
      </c>
      <c r="F1423">
        <v>0</v>
      </c>
      <c r="H1423">
        <v>0</v>
      </c>
      <c r="I1423" t="s">
        <v>664</v>
      </c>
      <c r="J1423">
        <v>2026</v>
      </c>
      <c r="K1423">
        <v>19</v>
      </c>
      <c r="L1423">
        <v>4</v>
      </c>
      <c r="M1423">
        <v>48</v>
      </c>
      <c r="N1423">
        <v>0</v>
      </c>
      <c r="O1423">
        <v>0</v>
      </c>
      <c r="Q1423">
        <v>0</v>
      </c>
      <c r="S1423">
        <v>5000</v>
      </c>
      <c r="U1423">
        <v>0</v>
      </c>
      <c r="V1423">
        <v>0</v>
      </c>
      <c r="W1423" t="s">
        <v>667</v>
      </c>
      <c r="Y1423">
        <v>0</v>
      </c>
      <c r="Z1423">
        <v>0</v>
      </c>
      <c r="AA1423">
        <v>0</v>
      </c>
      <c r="AB1423">
        <v>0</v>
      </c>
      <c r="AC1423">
        <v>0</v>
      </c>
      <c r="AD1423">
        <v>0</v>
      </c>
      <c r="AE1423">
        <v>0</v>
      </c>
    </row>
    <row r="1424" spans="1:31">
      <c r="A1424" t="s">
        <v>488</v>
      </c>
      <c r="B1424" t="s">
        <v>389</v>
      </c>
      <c r="C1424">
        <v>46.229166666666664</v>
      </c>
      <c r="D1424">
        <v>2219</v>
      </c>
      <c r="E1424">
        <v>4340</v>
      </c>
      <c r="F1424">
        <v>0</v>
      </c>
      <c r="H1424">
        <v>200</v>
      </c>
      <c r="I1424" t="s">
        <v>664</v>
      </c>
      <c r="J1424">
        <v>2026</v>
      </c>
      <c r="K1424">
        <v>19</v>
      </c>
      <c r="L1424">
        <v>4</v>
      </c>
      <c r="M1424">
        <v>48</v>
      </c>
      <c r="N1424">
        <v>0</v>
      </c>
      <c r="O1424">
        <v>1</v>
      </c>
      <c r="Q1424">
        <v>951</v>
      </c>
      <c r="R1424">
        <v>1370</v>
      </c>
      <c r="S1424">
        <v>4740</v>
      </c>
      <c r="T1424">
        <v>400</v>
      </c>
      <c r="U1424">
        <v>0</v>
      </c>
      <c r="X1424">
        <v>0.2</v>
      </c>
      <c r="Y1424">
        <v>1</v>
      </c>
      <c r="Z1424">
        <v>1</v>
      </c>
      <c r="AA1424">
        <v>0</v>
      </c>
      <c r="AB1424">
        <v>1</v>
      </c>
      <c r="AC1424">
        <v>1</v>
      </c>
      <c r="AD1424">
        <v>1</v>
      </c>
      <c r="AE1424">
        <v>0.25</v>
      </c>
    </row>
    <row r="1425" spans="1:31">
      <c r="A1425" t="s">
        <v>488</v>
      </c>
      <c r="B1425" t="s">
        <v>384</v>
      </c>
      <c r="C1425">
        <v>46.229166666666664</v>
      </c>
      <c r="D1425">
        <v>2219</v>
      </c>
      <c r="E1425">
        <v>2419</v>
      </c>
      <c r="F1425">
        <v>0</v>
      </c>
      <c r="H1425">
        <v>200</v>
      </c>
      <c r="I1425" t="s">
        <v>664</v>
      </c>
      <c r="J1425">
        <v>2026</v>
      </c>
      <c r="K1425">
        <v>19</v>
      </c>
      <c r="L1425">
        <v>4</v>
      </c>
      <c r="M1425">
        <v>48</v>
      </c>
      <c r="N1425">
        <v>0</v>
      </c>
      <c r="O1425">
        <v>0</v>
      </c>
      <c r="Q1425">
        <v>0</v>
      </c>
      <c r="S1425">
        <v>2419</v>
      </c>
      <c r="U1425">
        <v>0</v>
      </c>
      <c r="W1425" t="s">
        <v>667</v>
      </c>
      <c r="X1425">
        <v>0.2</v>
      </c>
      <c r="Y1425">
        <v>1</v>
      </c>
      <c r="Z1425">
        <v>1</v>
      </c>
      <c r="AA1425">
        <v>1</v>
      </c>
      <c r="AB1425">
        <v>1</v>
      </c>
      <c r="AC1425">
        <v>1</v>
      </c>
      <c r="AD1425">
        <v>1</v>
      </c>
      <c r="AE1425">
        <v>0</v>
      </c>
    </row>
    <row r="1426" spans="1:31">
      <c r="A1426" t="s">
        <v>443</v>
      </c>
      <c r="B1426" t="s">
        <v>390</v>
      </c>
      <c r="C1426">
        <v>65</v>
      </c>
      <c r="D1426">
        <v>260</v>
      </c>
      <c r="E1426">
        <v>260</v>
      </c>
      <c r="F1426">
        <v>0</v>
      </c>
      <c r="H1426">
        <v>0</v>
      </c>
      <c r="I1426" t="s">
        <v>664</v>
      </c>
      <c r="J1426">
        <v>2026</v>
      </c>
      <c r="K1426">
        <v>19</v>
      </c>
      <c r="L1426">
        <v>4</v>
      </c>
      <c r="M1426">
        <v>4</v>
      </c>
      <c r="N1426">
        <v>0</v>
      </c>
      <c r="O1426">
        <v>0</v>
      </c>
      <c r="Q1426">
        <v>0</v>
      </c>
      <c r="S1426">
        <v>260</v>
      </c>
      <c r="U1426">
        <v>0</v>
      </c>
      <c r="V1426">
        <v>0</v>
      </c>
      <c r="Y1426">
        <v>0</v>
      </c>
      <c r="Z1426">
        <v>0</v>
      </c>
      <c r="AA1426">
        <v>0</v>
      </c>
      <c r="AB1426">
        <v>0</v>
      </c>
      <c r="AC1426">
        <v>0</v>
      </c>
      <c r="AD1426">
        <v>0</v>
      </c>
      <c r="AE1426">
        <v>0</v>
      </c>
    </row>
    <row r="1427" spans="1:31">
      <c r="A1427" t="s">
        <v>488</v>
      </c>
      <c r="B1427" t="s">
        <v>391</v>
      </c>
      <c r="C1427">
        <v>46.229166666666664</v>
      </c>
      <c r="D1427">
        <v>2219</v>
      </c>
      <c r="E1427">
        <v>3716.2291666666665</v>
      </c>
      <c r="F1427">
        <v>46.229166666666664</v>
      </c>
      <c r="H1427">
        <v>200</v>
      </c>
      <c r="I1427" t="s">
        <v>664</v>
      </c>
      <c r="J1427">
        <v>2026</v>
      </c>
      <c r="K1427">
        <v>19</v>
      </c>
      <c r="L1427">
        <v>4</v>
      </c>
      <c r="M1427">
        <v>48</v>
      </c>
      <c r="N1427">
        <v>1</v>
      </c>
      <c r="O1427">
        <v>1</v>
      </c>
      <c r="Q1427">
        <v>951</v>
      </c>
      <c r="R1427">
        <v>300</v>
      </c>
      <c r="S1427">
        <v>3716.2291666666665</v>
      </c>
      <c r="U1427">
        <v>0</v>
      </c>
      <c r="W1427" t="s">
        <v>667</v>
      </c>
      <c r="X1427">
        <v>0.2</v>
      </c>
      <c r="Y1427">
        <v>0</v>
      </c>
      <c r="Z1427">
        <v>0</v>
      </c>
      <c r="AA1427">
        <v>0</v>
      </c>
      <c r="AB1427">
        <v>0</v>
      </c>
      <c r="AC1427">
        <v>0</v>
      </c>
      <c r="AD1427">
        <v>0</v>
      </c>
      <c r="AE1427">
        <v>0</v>
      </c>
    </row>
    <row r="1428" spans="1:31">
      <c r="A1428" t="s">
        <v>488</v>
      </c>
      <c r="B1428" t="s">
        <v>385</v>
      </c>
      <c r="C1428">
        <v>46.229166666666664</v>
      </c>
      <c r="D1428">
        <v>2219</v>
      </c>
      <c r="E1428">
        <v>2419</v>
      </c>
      <c r="F1428">
        <v>0</v>
      </c>
      <c r="H1428">
        <v>200</v>
      </c>
      <c r="I1428" t="s">
        <v>664</v>
      </c>
      <c r="J1428">
        <v>2026</v>
      </c>
      <c r="K1428">
        <v>19</v>
      </c>
      <c r="L1428">
        <v>4</v>
      </c>
      <c r="M1428">
        <v>48</v>
      </c>
      <c r="N1428">
        <v>0</v>
      </c>
      <c r="O1428">
        <v>0</v>
      </c>
      <c r="Q1428">
        <v>0</v>
      </c>
      <c r="S1428">
        <v>2419</v>
      </c>
      <c r="U1428">
        <v>0</v>
      </c>
      <c r="W1428" t="s">
        <v>667</v>
      </c>
      <c r="X1428">
        <v>0.2</v>
      </c>
      <c r="Y1428">
        <v>1</v>
      </c>
      <c r="Z1428">
        <v>1</v>
      </c>
      <c r="AA1428">
        <v>1</v>
      </c>
      <c r="AB1428">
        <v>1</v>
      </c>
      <c r="AC1428">
        <v>1</v>
      </c>
      <c r="AD1428">
        <v>1</v>
      </c>
      <c r="AE1428">
        <v>0</v>
      </c>
    </row>
    <row r="1429" spans="1:31">
      <c r="A1429" t="s">
        <v>488</v>
      </c>
      <c r="B1429" t="s">
        <v>386</v>
      </c>
      <c r="C1429">
        <v>46.229166666666664</v>
      </c>
      <c r="D1429">
        <v>2219</v>
      </c>
      <c r="E1429">
        <v>2419</v>
      </c>
      <c r="F1429">
        <v>0</v>
      </c>
      <c r="H1429">
        <v>200</v>
      </c>
      <c r="I1429" t="s">
        <v>664</v>
      </c>
      <c r="J1429">
        <v>2026</v>
      </c>
      <c r="K1429">
        <v>18</v>
      </c>
      <c r="L1429">
        <v>4</v>
      </c>
      <c r="M1429">
        <v>48</v>
      </c>
      <c r="N1429">
        <v>0</v>
      </c>
      <c r="O1429">
        <v>0</v>
      </c>
      <c r="Q1429">
        <v>0</v>
      </c>
      <c r="S1429">
        <v>2419</v>
      </c>
      <c r="U1429">
        <v>0</v>
      </c>
      <c r="W1429" t="s">
        <v>667</v>
      </c>
    </row>
    <row r="1430" spans="1:31">
      <c r="A1430" t="s">
        <v>443</v>
      </c>
      <c r="B1430" t="s">
        <v>387</v>
      </c>
      <c r="C1430">
        <v>46.229166666666664</v>
      </c>
      <c r="D1430">
        <v>739.66666666666652</v>
      </c>
      <c r="E1430">
        <v>806.33333333333326</v>
      </c>
      <c r="F1430">
        <v>0</v>
      </c>
      <c r="H1430">
        <v>66.666666666666657</v>
      </c>
      <c r="I1430" t="s">
        <v>664</v>
      </c>
      <c r="J1430">
        <v>2026</v>
      </c>
      <c r="K1430">
        <v>18</v>
      </c>
      <c r="L1430">
        <v>4</v>
      </c>
      <c r="M1430">
        <v>16</v>
      </c>
      <c r="N1430">
        <v>0</v>
      </c>
      <c r="O1430">
        <v>0</v>
      </c>
      <c r="Q1430">
        <v>0</v>
      </c>
      <c r="S1430">
        <v>806.33333333333326</v>
      </c>
      <c r="U1430">
        <v>0</v>
      </c>
      <c r="V1430">
        <v>0</v>
      </c>
      <c r="W1430" t="s">
        <v>667</v>
      </c>
    </row>
    <row r="1431" spans="1:31">
      <c r="A1431" t="s">
        <v>435</v>
      </c>
      <c r="B1431" t="s">
        <v>388</v>
      </c>
      <c r="C1431">
        <v>104.16666666666667</v>
      </c>
      <c r="D1431">
        <v>5000</v>
      </c>
      <c r="E1431">
        <v>5000</v>
      </c>
      <c r="F1431">
        <v>0</v>
      </c>
      <c r="H1431">
        <v>0</v>
      </c>
      <c r="I1431" t="s">
        <v>664</v>
      </c>
      <c r="J1431">
        <v>2026</v>
      </c>
      <c r="K1431">
        <v>18</v>
      </c>
      <c r="L1431">
        <v>4</v>
      </c>
      <c r="M1431">
        <v>48</v>
      </c>
      <c r="N1431">
        <v>0</v>
      </c>
      <c r="O1431">
        <v>0</v>
      </c>
      <c r="Q1431">
        <v>0</v>
      </c>
      <c r="S1431">
        <v>5000</v>
      </c>
      <c r="U1431">
        <v>0</v>
      </c>
      <c r="V1431">
        <v>0</v>
      </c>
      <c r="W1431" t="s">
        <v>667</v>
      </c>
    </row>
    <row r="1432" spans="1:31">
      <c r="A1432" t="s">
        <v>488</v>
      </c>
      <c r="B1432" t="s">
        <v>389</v>
      </c>
      <c r="C1432">
        <v>46.229166666666664</v>
      </c>
      <c r="D1432">
        <v>2219</v>
      </c>
      <c r="E1432">
        <v>2019</v>
      </c>
      <c r="F1432">
        <v>0</v>
      </c>
      <c r="H1432">
        <v>200</v>
      </c>
      <c r="I1432" t="s">
        <v>664</v>
      </c>
      <c r="J1432">
        <v>2026</v>
      </c>
      <c r="K1432">
        <v>18</v>
      </c>
      <c r="L1432">
        <v>4</v>
      </c>
      <c r="M1432">
        <v>48</v>
      </c>
      <c r="N1432">
        <v>0</v>
      </c>
      <c r="O1432">
        <v>0</v>
      </c>
      <c r="Q1432">
        <v>0</v>
      </c>
      <c r="S1432">
        <v>2419</v>
      </c>
      <c r="T1432">
        <v>400</v>
      </c>
      <c r="U1432">
        <v>0</v>
      </c>
    </row>
    <row r="1433" spans="1:31">
      <c r="A1433" t="s">
        <v>443</v>
      </c>
      <c r="B1433" t="s">
        <v>390</v>
      </c>
      <c r="C1433">
        <v>65</v>
      </c>
      <c r="D1433">
        <v>260</v>
      </c>
      <c r="E1433">
        <v>310</v>
      </c>
      <c r="F1433">
        <v>0</v>
      </c>
      <c r="H1433">
        <v>0</v>
      </c>
      <c r="I1433" t="s">
        <v>664</v>
      </c>
      <c r="J1433">
        <v>2026</v>
      </c>
      <c r="K1433">
        <v>18</v>
      </c>
      <c r="L1433">
        <v>4</v>
      </c>
      <c r="M1433">
        <v>4</v>
      </c>
      <c r="N1433">
        <v>0</v>
      </c>
      <c r="O1433">
        <v>0</v>
      </c>
      <c r="Q1433">
        <v>0</v>
      </c>
      <c r="R1433">
        <v>50</v>
      </c>
      <c r="S1433">
        <v>310</v>
      </c>
      <c r="U1433">
        <v>0</v>
      </c>
      <c r="V1433">
        <v>0</v>
      </c>
    </row>
    <row r="1434" spans="1:31">
      <c r="A1434" t="s">
        <v>488</v>
      </c>
      <c r="B1434" t="s">
        <v>391</v>
      </c>
      <c r="C1434">
        <v>46.229166666666664</v>
      </c>
      <c r="D1434">
        <v>2219</v>
      </c>
      <c r="E1434">
        <v>2765.2291666666665</v>
      </c>
      <c r="F1434">
        <v>46.229166666666664</v>
      </c>
      <c r="H1434">
        <v>200</v>
      </c>
      <c r="I1434" t="s">
        <v>664</v>
      </c>
      <c r="J1434">
        <v>2026</v>
      </c>
      <c r="K1434">
        <v>18</v>
      </c>
      <c r="L1434">
        <v>4</v>
      </c>
      <c r="M1434">
        <v>48</v>
      </c>
      <c r="N1434">
        <v>1</v>
      </c>
      <c r="O1434">
        <v>0</v>
      </c>
      <c r="Q1434">
        <v>0</v>
      </c>
      <c r="R1434">
        <v>300</v>
      </c>
      <c r="S1434">
        <v>2765.2291666666665</v>
      </c>
      <c r="U1434">
        <v>0</v>
      </c>
      <c r="W1434" t="s">
        <v>667</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C9643-1D8A-4424-8089-B45314CDC8D5}">
  <sheetPr codeName="Hoja24"/>
  <dimension ref="A1:AP65"/>
  <sheetViews>
    <sheetView workbookViewId="0">
      <selection sqref="A1:AP65"/>
    </sheetView>
  </sheetViews>
  <sheetFormatPr baseColWidth="10" defaultRowHeight="13.5"/>
  <cols>
    <col min="1" max="1" width="5.3125" bestFit="1" customWidth="1"/>
    <col min="2" max="2" width="37.4375" bestFit="1" customWidth="1"/>
    <col min="3" max="3" width="13.125" bestFit="1" customWidth="1"/>
    <col min="4" max="4" width="14" bestFit="1" customWidth="1"/>
    <col min="5" max="5" width="15.3125" bestFit="1" customWidth="1"/>
    <col min="6" max="6" width="12" bestFit="1" customWidth="1"/>
    <col min="7" max="7" width="12.4375" bestFit="1" customWidth="1"/>
    <col min="8" max="8" width="12.6875" bestFit="1" customWidth="1"/>
    <col min="9" max="9" width="13.875" bestFit="1" customWidth="1"/>
    <col min="10" max="10" width="24.6875" bestFit="1" customWidth="1"/>
    <col min="11" max="11" width="14.875" bestFit="1" customWidth="1"/>
    <col min="12" max="12" width="81.125" bestFit="1" customWidth="1"/>
    <col min="13" max="13" width="18.5625" bestFit="1" customWidth="1"/>
    <col min="14" max="14" width="27.3125" bestFit="1" customWidth="1"/>
    <col min="15" max="15" width="23.3125" bestFit="1" customWidth="1"/>
    <col min="16" max="16" width="10.4375" bestFit="1" customWidth="1"/>
    <col min="17" max="17" width="17.5625" bestFit="1" customWidth="1"/>
    <col min="18" max="18" width="17.6875" bestFit="1" customWidth="1"/>
    <col min="19" max="19" width="28.125" bestFit="1" customWidth="1"/>
    <col min="20" max="20" width="12.6875" bestFit="1" customWidth="1"/>
    <col min="21" max="21" width="10.4375" bestFit="1" customWidth="1"/>
    <col min="22" max="22" width="16.4375" bestFit="1" customWidth="1"/>
    <col min="23" max="23" width="9.875" bestFit="1" customWidth="1"/>
    <col min="24" max="24" width="18" bestFit="1" customWidth="1"/>
    <col min="25" max="25" width="19.6875" bestFit="1" customWidth="1"/>
    <col min="26" max="26" width="14.125" bestFit="1" customWidth="1"/>
    <col min="27" max="27" width="26.5625" bestFit="1" customWidth="1"/>
    <col min="28" max="28" width="20.5625" bestFit="1" customWidth="1"/>
    <col min="29" max="29" width="6.4375" bestFit="1" customWidth="1"/>
    <col min="30" max="30" width="7" bestFit="1" customWidth="1"/>
    <col min="31" max="31" width="8.4375" bestFit="1" customWidth="1"/>
    <col min="32" max="32" width="31.875" bestFit="1" customWidth="1"/>
    <col min="33" max="33" width="24.875" bestFit="1" customWidth="1"/>
    <col min="34" max="34" width="11" bestFit="1" customWidth="1"/>
    <col min="35" max="35" width="35.3125" bestFit="1" customWidth="1"/>
    <col min="36" max="36" width="18.5625" bestFit="1" customWidth="1"/>
    <col min="37" max="37" width="15" bestFit="1" customWidth="1"/>
    <col min="38" max="38" width="43.3125" bestFit="1" customWidth="1"/>
    <col min="39" max="39" width="18.4375" bestFit="1" customWidth="1"/>
    <col min="40" max="40" width="20" bestFit="1" customWidth="1"/>
    <col min="41" max="41" width="18.3125" bestFit="1" customWidth="1"/>
    <col min="42" max="42" width="8.5625" bestFit="1" customWidth="1"/>
  </cols>
  <sheetData>
    <row r="1" spans="1:42">
      <c r="A1" t="s">
        <v>3</v>
      </c>
      <c r="B1" t="s">
        <v>396</v>
      </c>
      <c r="C1" t="s">
        <v>397</v>
      </c>
      <c r="D1" t="s">
        <v>398</v>
      </c>
      <c r="E1" t="s">
        <v>399</v>
      </c>
      <c r="F1" t="s">
        <v>400</v>
      </c>
      <c r="G1" t="s">
        <v>401</v>
      </c>
      <c r="H1" t="s">
        <v>402</v>
      </c>
      <c r="I1" t="s">
        <v>403</v>
      </c>
      <c r="J1" t="s">
        <v>404</v>
      </c>
      <c r="K1" t="s">
        <v>405</v>
      </c>
      <c r="L1" t="s">
        <v>406</v>
      </c>
      <c r="M1" t="s">
        <v>407</v>
      </c>
      <c r="N1" t="s">
        <v>408</v>
      </c>
      <c r="O1" t="s">
        <v>409</v>
      </c>
      <c r="P1" t="s">
        <v>392</v>
      </c>
      <c r="Q1" t="s">
        <v>410</v>
      </c>
      <c r="R1" t="s">
        <v>411</v>
      </c>
      <c r="S1" t="s">
        <v>412</v>
      </c>
      <c r="T1" t="s">
        <v>413</v>
      </c>
      <c r="U1" t="s">
        <v>414</v>
      </c>
      <c r="V1" t="s">
        <v>415</v>
      </c>
      <c r="W1" t="s">
        <v>416</v>
      </c>
      <c r="X1" t="s">
        <v>417</v>
      </c>
      <c r="Y1" t="s">
        <v>418</v>
      </c>
      <c r="Z1" t="s">
        <v>419</v>
      </c>
      <c r="AA1" t="s">
        <v>420</v>
      </c>
      <c r="AB1" t="s">
        <v>421</v>
      </c>
      <c r="AC1" t="s">
        <v>422</v>
      </c>
      <c r="AD1" t="s">
        <v>423</v>
      </c>
      <c r="AE1" t="s">
        <v>424</v>
      </c>
      <c r="AF1" t="s">
        <v>425</v>
      </c>
      <c r="AG1" t="s">
        <v>426</v>
      </c>
      <c r="AH1" t="s">
        <v>427</v>
      </c>
      <c r="AI1" t="s">
        <v>428</v>
      </c>
      <c r="AJ1" t="s">
        <v>429</v>
      </c>
      <c r="AK1" t="s">
        <v>430</v>
      </c>
      <c r="AL1" t="s">
        <v>431</v>
      </c>
      <c r="AM1" t="s">
        <v>432</v>
      </c>
      <c r="AN1" t="s">
        <v>433</v>
      </c>
      <c r="AO1" t="s">
        <v>395</v>
      </c>
      <c r="AP1" t="s">
        <v>21</v>
      </c>
    </row>
    <row r="2" spans="1:42">
      <c r="A2" t="s">
        <v>434</v>
      </c>
      <c r="B2" t="s">
        <v>388</v>
      </c>
      <c r="C2">
        <v>104.16666666666667</v>
      </c>
      <c r="D2">
        <v>714.28571428571433</v>
      </c>
      <c r="E2">
        <v>5098.1899999999996</v>
      </c>
      <c r="F2">
        <v>5000</v>
      </c>
      <c r="I2">
        <v>0</v>
      </c>
      <c r="J2">
        <v>98.19</v>
      </c>
      <c r="K2">
        <v>0</v>
      </c>
      <c r="M2" s="6">
        <v>41592</v>
      </c>
      <c r="N2" t="s">
        <v>435</v>
      </c>
      <c r="O2" s="6">
        <v>45426</v>
      </c>
      <c r="P2" t="s">
        <v>20</v>
      </c>
      <c r="Q2">
        <v>60</v>
      </c>
      <c r="R2" t="s">
        <v>436</v>
      </c>
      <c r="T2">
        <v>48</v>
      </c>
      <c r="U2">
        <v>0</v>
      </c>
      <c r="V2">
        <v>48</v>
      </c>
      <c r="AJ2" t="s">
        <v>437</v>
      </c>
      <c r="AK2" t="s">
        <v>438</v>
      </c>
      <c r="AL2" t="s">
        <v>439</v>
      </c>
      <c r="AM2" t="s">
        <v>440</v>
      </c>
      <c r="AN2" t="s">
        <v>440</v>
      </c>
      <c r="AO2" t="s">
        <v>393</v>
      </c>
    </row>
    <row r="3" spans="1:42">
      <c r="A3" t="s">
        <v>441</v>
      </c>
      <c r="B3" t="s">
        <v>390</v>
      </c>
      <c r="C3">
        <v>65</v>
      </c>
      <c r="D3">
        <v>445.71428571428572</v>
      </c>
      <c r="E3">
        <v>3120</v>
      </c>
      <c r="F3">
        <v>3120</v>
      </c>
      <c r="I3">
        <v>0</v>
      </c>
      <c r="J3">
        <v>0</v>
      </c>
      <c r="K3">
        <v>0</v>
      </c>
      <c r="L3" t="s">
        <v>442</v>
      </c>
      <c r="M3" s="6">
        <v>44273</v>
      </c>
      <c r="N3" t="s">
        <v>443</v>
      </c>
      <c r="O3" s="6">
        <v>45044</v>
      </c>
      <c r="P3" t="s">
        <v>20</v>
      </c>
      <c r="Q3">
        <v>100</v>
      </c>
      <c r="R3" t="s">
        <v>444</v>
      </c>
      <c r="S3" t="s">
        <v>445</v>
      </c>
      <c r="T3">
        <v>0</v>
      </c>
      <c r="U3">
        <v>0</v>
      </c>
      <c r="V3">
        <v>0</v>
      </c>
      <c r="AH3">
        <v>6391733831</v>
      </c>
      <c r="AI3" t="s">
        <v>446</v>
      </c>
      <c r="AJ3" t="s">
        <v>437</v>
      </c>
      <c r="AK3" t="s">
        <v>438</v>
      </c>
      <c r="AL3" t="s">
        <v>439</v>
      </c>
      <c r="AM3" t="s">
        <v>440</v>
      </c>
      <c r="AN3" t="s">
        <v>440</v>
      </c>
      <c r="AO3" t="s">
        <v>393</v>
      </c>
    </row>
    <row r="4" spans="1:42">
      <c r="A4" t="s">
        <v>447</v>
      </c>
      <c r="B4" t="s">
        <v>448</v>
      </c>
      <c r="C4">
        <v>22.291666666666668</v>
      </c>
      <c r="D4">
        <v>152.85714285714286</v>
      </c>
      <c r="F4">
        <v>1070</v>
      </c>
      <c r="G4">
        <v>200</v>
      </c>
      <c r="M4" s="6">
        <v>44285</v>
      </c>
      <c r="N4" t="s">
        <v>449</v>
      </c>
      <c r="O4" s="6">
        <v>45211</v>
      </c>
      <c r="P4" t="s">
        <v>450</v>
      </c>
      <c r="Q4">
        <v>60</v>
      </c>
      <c r="T4">
        <v>16</v>
      </c>
      <c r="U4">
        <v>0</v>
      </c>
      <c r="V4">
        <v>16</v>
      </c>
      <c r="AH4">
        <v>6391339351</v>
      </c>
      <c r="AK4" t="s">
        <v>451</v>
      </c>
      <c r="AL4" t="s">
        <v>439</v>
      </c>
      <c r="AM4" t="s">
        <v>440</v>
      </c>
      <c r="AN4" t="s">
        <v>440</v>
      </c>
      <c r="AO4" t="s">
        <v>452</v>
      </c>
    </row>
    <row r="5" spans="1:42">
      <c r="A5" t="s">
        <v>453</v>
      </c>
      <c r="B5" t="s">
        <v>454</v>
      </c>
      <c r="C5">
        <v>59.375</v>
      </c>
      <c r="D5">
        <v>407.14285714285717</v>
      </c>
      <c r="F5">
        <v>2850</v>
      </c>
      <c r="M5" s="6">
        <v>44511</v>
      </c>
      <c r="N5" t="s">
        <v>455</v>
      </c>
      <c r="O5" s="6">
        <v>45148</v>
      </c>
      <c r="P5" t="s">
        <v>450</v>
      </c>
      <c r="T5">
        <v>48</v>
      </c>
      <c r="V5">
        <v>48</v>
      </c>
      <c r="AJ5" t="s">
        <v>456</v>
      </c>
      <c r="AK5" t="s">
        <v>457</v>
      </c>
      <c r="AL5" t="s">
        <v>439</v>
      </c>
      <c r="AM5" t="s">
        <v>440</v>
      </c>
      <c r="AN5" t="s">
        <v>440</v>
      </c>
      <c r="AO5" t="s">
        <v>458</v>
      </c>
    </row>
    <row r="6" spans="1:42">
      <c r="A6" t="s">
        <v>459</v>
      </c>
      <c r="B6" t="s">
        <v>460</v>
      </c>
      <c r="C6">
        <v>68.75</v>
      </c>
      <c r="D6">
        <v>471.42857142857144</v>
      </c>
      <c r="F6">
        <v>3300</v>
      </c>
      <c r="M6" s="6">
        <v>44858</v>
      </c>
      <c r="N6" t="s">
        <v>461</v>
      </c>
      <c r="O6" s="6">
        <v>45025</v>
      </c>
      <c r="P6" t="s">
        <v>450</v>
      </c>
      <c r="T6">
        <v>48</v>
      </c>
      <c r="V6">
        <v>48</v>
      </c>
      <c r="AJ6" t="s">
        <v>456</v>
      </c>
      <c r="AK6" t="s">
        <v>457</v>
      </c>
      <c r="AL6" t="s">
        <v>439</v>
      </c>
      <c r="AM6" t="s">
        <v>440</v>
      </c>
      <c r="AN6" t="s">
        <v>440</v>
      </c>
      <c r="AO6" t="s">
        <v>393</v>
      </c>
    </row>
    <row r="7" spans="1:42">
      <c r="A7" t="s">
        <v>462</v>
      </c>
      <c r="B7" t="s">
        <v>463</v>
      </c>
      <c r="C7">
        <v>30.208333333333332</v>
      </c>
      <c r="D7">
        <v>207.14285714285714</v>
      </c>
      <c r="F7">
        <v>1450</v>
      </c>
      <c r="M7" s="6">
        <v>44877</v>
      </c>
      <c r="N7" t="s">
        <v>464</v>
      </c>
      <c r="O7" s="6">
        <v>45029</v>
      </c>
      <c r="P7" t="s">
        <v>450</v>
      </c>
      <c r="T7">
        <v>48</v>
      </c>
      <c r="V7">
        <v>48</v>
      </c>
      <c r="AJ7" t="s">
        <v>456</v>
      </c>
      <c r="AK7" t="s">
        <v>457</v>
      </c>
      <c r="AL7" t="s">
        <v>439</v>
      </c>
      <c r="AM7" t="s">
        <v>440</v>
      </c>
      <c r="AN7" t="s">
        <v>440</v>
      </c>
      <c r="AO7" t="s">
        <v>458</v>
      </c>
    </row>
    <row r="8" spans="1:42">
      <c r="A8" t="s">
        <v>465</v>
      </c>
      <c r="B8" t="s">
        <v>466</v>
      </c>
      <c r="C8">
        <v>68.75</v>
      </c>
      <c r="D8">
        <v>471.42857142857144</v>
      </c>
      <c r="F8">
        <v>3300</v>
      </c>
      <c r="M8" s="6">
        <v>44894</v>
      </c>
      <c r="N8" t="s">
        <v>443</v>
      </c>
      <c r="O8" s="6">
        <v>44932</v>
      </c>
      <c r="P8" t="s">
        <v>450</v>
      </c>
      <c r="Q8" t="s">
        <v>467</v>
      </c>
      <c r="T8">
        <v>48</v>
      </c>
      <c r="V8">
        <v>48</v>
      </c>
      <c r="AH8">
        <v>6391766030</v>
      </c>
      <c r="AI8" t="s">
        <v>468</v>
      </c>
      <c r="AJ8" t="s">
        <v>437</v>
      </c>
      <c r="AK8" t="s">
        <v>438</v>
      </c>
      <c r="AL8" t="s">
        <v>439</v>
      </c>
      <c r="AM8" t="s">
        <v>440</v>
      </c>
      <c r="AN8" t="s">
        <v>440</v>
      </c>
      <c r="AO8" t="s">
        <v>393</v>
      </c>
    </row>
    <row r="9" spans="1:42">
      <c r="A9" t="s">
        <v>469</v>
      </c>
      <c r="B9" t="s">
        <v>470</v>
      </c>
      <c r="C9">
        <v>34.375</v>
      </c>
      <c r="D9">
        <v>235.71428571428572</v>
      </c>
      <c r="F9">
        <v>1650</v>
      </c>
      <c r="G9">
        <v>100</v>
      </c>
      <c r="M9" s="6">
        <v>44908</v>
      </c>
      <c r="N9" t="s">
        <v>471</v>
      </c>
      <c r="O9" s="6">
        <v>44941</v>
      </c>
      <c r="P9" t="s">
        <v>450</v>
      </c>
      <c r="U9">
        <v>48</v>
      </c>
      <c r="V9">
        <v>48</v>
      </c>
      <c r="AJ9" t="s">
        <v>437</v>
      </c>
      <c r="AK9" t="s">
        <v>438</v>
      </c>
      <c r="AL9" t="s">
        <v>439</v>
      </c>
      <c r="AM9" t="s">
        <v>440</v>
      </c>
      <c r="AN9" t="s">
        <v>440</v>
      </c>
      <c r="AO9" t="s">
        <v>394</v>
      </c>
    </row>
    <row r="10" spans="1:42">
      <c r="A10" t="s">
        <v>472</v>
      </c>
      <c r="B10" t="s">
        <v>473</v>
      </c>
      <c r="C10">
        <v>30.208333333333332</v>
      </c>
      <c r="D10">
        <v>207.14285714285714</v>
      </c>
      <c r="F10">
        <v>1450</v>
      </c>
      <c r="M10" s="6">
        <v>44937</v>
      </c>
      <c r="N10" t="s">
        <v>464</v>
      </c>
      <c r="O10" s="6">
        <v>45194</v>
      </c>
      <c r="P10" t="s">
        <v>450</v>
      </c>
      <c r="T10">
        <v>48</v>
      </c>
      <c r="V10">
        <v>48</v>
      </c>
      <c r="AJ10" t="s">
        <v>456</v>
      </c>
      <c r="AK10" t="s">
        <v>457</v>
      </c>
      <c r="AL10" t="s">
        <v>439</v>
      </c>
      <c r="AM10" t="s">
        <v>440</v>
      </c>
      <c r="AN10" t="s">
        <v>440</v>
      </c>
      <c r="AO10" t="s">
        <v>458</v>
      </c>
    </row>
    <row r="11" spans="1:42">
      <c r="A11" t="s">
        <v>474</v>
      </c>
      <c r="B11" t="s">
        <v>475</v>
      </c>
      <c r="C11">
        <v>34.375</v>
      </c>
      <c r="D11">
        <v>235.71428571428572</v>
      </c>
      <c r="F11">
        <v>1650</v>
      </c>
      <c r="M11" s="6">
        <v>44979</v>
      </c>
      <c r="N11" t="s">
        <v>471</v>
      </c>
      <c r="O11" s="6">
        <v>45255</v>
      </c>
      <c r="P11" t="s">
        <v>450</v>
      </c>
      <c r="U11">
        <v>48</v>
      </c>
      <c r="V11">
        <v>48</v>
      </c>
      <c r="AJ11" t="s">
        <v>437</v>
      </c>
      <c r="AK11" t="s">
        <v>438</v>
      </c>
      <c r="AL11" t="s">
        <v>439</v>
      </c>
      <c r="AM11" t="s">
        <v>476</v>
      </c>
      <c r="AN11" t="s">
        <v>477</v>
      </c>
      <c r="AO11" t="s">
        <v>394</v>
      </c>
    </row>
    <row r="12" spans="1:42">
      <c r="A12" t="s">
        <v>478</v>
      </c>
      <c r="B12" t="s">
        <v>479</v>
      </c>
      <c r="C12">
        <v>31.25</v>
      </c>
      <c r="D12">
        <v>214.28571428571428</v>
      </c>
      <c r="F12">
        <v>1500</v>
      </c>
      <c r="M12" s="6">
        <v>44979</v>
      </c>
      <c r="N12" t="s">
        <v>471</v>
      </c>
      <c r="O12" s="6"/>
      <c r="P12" t="s">
        <v>450</v>
      </c>
      <c r="U12">
        <v>48</v>
      </c>
      <c r="V12">
        <v>48</v>
      </c>
      <c r="AJ12" t="s">
        <v>437</v>
      </c>
      <c r="AK12" t="s">
        <v>438</v>
      </c>
      <c r="AL12" t="s">
        <v>439</v>
      </c>
      <c r="AM12" t="s">
        <v>476</v>
      </c>
      <c r="AN12" t="s">
        <v>477</v>
      </c>
      <c r="AO12" t="s">
        <v>394</v>
      </c>
    </row>
    <row r="13" spans="1:42">
      <c r="A13" t="s">
        <v>480</v>
      </c>
      <c r="B13" t="s">
        <v>481</v>
      </c>
      <c r="C13">
        <v>37.5</v>
      </c>
      <c r="D13">
        <v>257.14285714285717</v>
      </c>
      <c r="F13">
        <v>1800</v>
      </c>
      <c r="M13" s="6">
        <v>45058</v>
      </c>
      <c r="N13" t="s">
        <v>471</v>
      </c>
      <c r="O13" s="6">
        <v>45267</v>
      </c>
      <c r="P13" t="s">
        <v>450</v>
      </c>
      <c r="U13">
        <v>48</v>
      </c>
      <c r="V13">
        <v>48</v>
      </c>
      <c r="AJ13" t="s">
        <v>437</v>
      </c>
      <c r="AK13" t="s">
        <v>438</v>
      </c>
      <c r="AL13" t="s">
        <v>439</v>
      </c>
      <c r="AM13" t="s">
        <v>476</v>
      </c>
      <c r="AN13" t="s">
        <v>482</v>
      </c>
      <c r="AO13" t="s">
        <v>394</v>
      </c>
    </row>
    <row r="14" spans="1:42">
      <c r="A14" t="s">
        <v>483</v>
      </c>
      <c r="B14" t="s">
        <v>484</v>
      </c>
      <c r="C14">
        <v>41.666666666666664</v>
      </c>
      <c r="D14">
        <v>285.71428571428572</v>
      </c>
      <c r="F14">
        <v>2000</v>
      </c>
      <c r="M14" s="6">
        <v>45063</v>
      </c>
      <c r="N14" t="s">
        <v>471</v>
      </c>
      <c r="O14" s="6">
        <v>45247</v>
      </c>
      <c r="P14" t="s">
        <v>450</v>
      </c>
      <c r="U14">
        <v>48</v>
      </c>
      <c r="V14">
        <v>48</v>
      </c>
      <c r="AJ14" t="s">
        <v>437</v>
      </c>
      <c r="AK14" t="s">
        <v>438</v>
      </c>
      <c r="AL14" t="s">
        <v>439</v>
      </c>
      <c r="AM14" t="s">
        <v>476</v>
      </c>
      <c r="AN14" t="s">
        <v>477</v>
      </c>
      <c r="AO14" t="s">
        <v>394</v>
      </c>
    </row>
    <row r="15" spans="1:42">
      <c r="A15" t="s">
        <v>485</v>
      </c>
      <c r="B15" t="s">
        <v>486</v>
      </c>
      <c r="C15">
        <v>46.229166666666664</v>
      </c>
      <c r="D15">
        <v>317</v>
      </c>
      <c r="F15">
        <v>2219</v>
      </c>
      <c r="J15">
        <v>35.43</v>
      </c>
      <c r="L15" t="s">
        <v>487</v>
      </c>
      <c r="M15" s="6">
        <v>45075</v>
      </c>
      <c r="N15" t="s">
        <v>488</v>
      </c>
      <c r="O15" s="6">
        <v>45218</v>
      </c>
      <c r="P15" t="s">
        <v>489</v>
      </c>
      <c r="Q15">
        <v>60</v>
      </c>
      <c r="R15" t="s">
        <v>490</v>
      </c>
      <c r="S15" t="s">
        <v>491</v>
      </c>
      <c r="T15">
        <v>4</v>
      </c>
      <c r="U15">
        <v>44</v>
      </c>
      <c r="V15">
        <v>48</v>
      </c>
      <c r="AH15">
        <v>6391240553</v>
      </c>
      <c r="AJ15" t="s">
        <v>456</v>
      </c>
      <c r="AK15" t="s">
        <v>457</v>
      </c>
      <c r="AL15" t="s">
        <v>439</v>
      </c>
      <c r="AO15" t="s">
        <v>394</v>
      </c>
    </row>
    <row r="16" spans="1:42">
      <c r="A16" t="s">
        <v>492</v>
      </c>
      <c r="B16" t="s">
        <v>493</v>
      </c>
      <c r="C16">
        <v>34.375</v>
      </c>
      <c r="D16">
        <v>235.71428571428572</v>
      </c>
      <c r="F16">
        <v>1650</v>
      </c>
      <c r="L16" t="s">
        <v>494</v>
      </c>
      <c r="M16" s="6">
        <v>45107</v>
      </c>
      <c r="N16" t="s">
        <v>471</v>
      </c>
      <c r="O16" s="6">
        <v>44989</v>
      </c>
      <c r="P16" t="s">
        <v>450</v>
      </c>
      <c r="U16">
        <v>48</v>
      </c>
      <c r="V16">
        <v>48</v>
      </c>
      <c r="AH16">
        <v>6391258982</v>
      </c>
      <c r="AI16" t="s">
        <v>495</v>
      </c>
      <c r="AJ16" t="s">
        <v>437</v>
      </c>
      <c r="AK16" t="s">
        <v>438</v>
      </c>
      <c r="AL16" t="s">
        <v>439</v>
      </c>
      <c r="AO16" t="s">
        <v>394</v>
      </c>
    </row>
    <row r="17" spans="1:42">
      <c r="A17" t="s">
        <v>496</v>
      </c>
      <c r="B17" t="s">
        <v>497</v>
      </c>
      <c r="C17">
        <v>37.5</v>
      </c>
      <c r="D17">
        <v>257.14285714285717</v>
      </c>
      <c r="F17">
        <v>1800</v>
      </c>
      <c r="M17" s="6">
        <v>45119</v>
      </c>
      <c r="N17" t="s">
        <v>471</v>
      </c>
      <c r="O17" s="6">
        <v>45180</v>
      </c>
      <c r="P17" t="s">
        <v>450</v>
      </c>
      <c r="U17">
        <v>48</v>
      </c>
      <c r="V17">
        <v>48</v>
      </c>
      <c r="AJ17" t="s">
        <v>437</v>
      </c>
      <c r="AK17" t="s">
        <v>438</v>
      </c>
      <c r="AL17" t="s">
        <v>439</v>
      </c>
      <c r="AM17">
        <v>45209</v>
      </c>
      <c r="AO17" t="s">
        <v>394</v>
      </c>
    </row>
    <row r="18" spans="1:42">
      <c r="A18" t="s">
        <v>498</v>
      </c>
      <c r="B18" t="s">
        <v>499</v>
      </c>
      <c r="C18">
        <v>35.416666666666664</v>
      </c>
      <c r="D18">
        <v>242.85714285714286</v>
      </c>
      <c r="F18">
        <v>1700</v>
      </c>
      <c r="M18" s="6">
        <v>45168</v>
      </c>
      <c r="N18" t="s">
        <v>464</v>
      </c>
      <c r="O18" s="6">
        <v>45123</v>
      </c>
      <c r="P18" t="s">
        <v>450</v>
      </c>
      <c r="T18">
        <v>48</v>
      </c>
      <c r="V18">
        <v>48</v>
      </c>
      <c r="AJ18" t="s">
        <v>456</v>
      </c>
      <c r="AK18" t="s">
        <v>457</v>
      </c>
      <c r="AM18">
        <v>45258</v>
      </c>
      <c r="AO18" t="s">
        <v>458</v>
      </c>
    </row>
    <row r="19" spans="1:42">
      <c r="A19" t="s">
        <v>500</v>
      </c>
      <c r="B19" t="s">
        <v>501</v>
      </c>
      <c r="C19">
        <v>30.208333333333332</v>
      </c>
      <c r="D19">
        <v>207.14285714285714</v>
      </c>
      <c r="F19">
        <v>1450</v>
      </c>
      <c r="L19" t="s">
        <v>502</v>
      </c>
      <c r="M19" s="6">
        <v>45204</v>
      </c>
      <c r="N19" t="s">
        <v>471</v>
      </c>
      <c r="O19" s="6">
        <v>45253</v>
      </c>
      <c r="P19" t="s">
        <v>450</v>
      </c>
      <c r="U19">
        <v>48</v>
      </c>
      <c r="V19">
        <v>48</v>
      </c>
      <c r="AJ19" t="s">
        <v>437</v>
      </c>
      <c r="AK19" t="s">
        <v>438</v>
      </c>
      <c r="AL19" t="s">
        <v>439</v>
      </c>
      <c r="AO19" t="s">
        <v>394</v>
      </c>
    </row>
    <row r="20" spans="1:42">
      <c r="A20" t="s">
        <v>503</v>
      </c>
      <c r="B20" t="s">
        <v>504</v>
      </c>
      <c r="C20">
        <v>30.208333333333332</v>
      </c>
      <c r="D20">
        <v>207.14285714285714</v>
      </c>
      <c r="F20">
        <v>1450</v>
      </c>
      <c r="L20" t="s">
        <v>502</v>
      </c>
      <c r="M20" s="6">
        <v>45205</v>
      </c>
      <c r="N20" t="s">
        <v>471</v>
      </c>
      <c r="O20" s="6">
        <v>45212</v>
      </c>
      <c r="P20" t="s">
        <v>450</v>
      </c>
      <c r="U20">
        <v>48</v>
      </c>
      <c r="V20">
        <v>48</v>
      </c>
      <c r="AJ20" t="s">
        <v>437</v>
      </c>
      <c r="AK20" t="s">
        <v>438</v>
      </c>
      <c r="AL20" t="s">
        <v>439</v>
      </c>
      <c r="AO20" t="s">
        <v>394</v>
      </c>
    </row>
    <row r="21" spans="1:42">
      <c r="A21" t="s">
        <v>505</v>
      </c>
      <c r="B21" t="s">
        <v>389</v>
      </c>
      <c r="C21">
        <v>46.229166666666664</v>
      </c>
      <c r="D21">
        <v>317</v>
      </c>
      <c r="E21">
        <v>2317.19</v>
      </c>
      <c r="F21">
        <v>2219</v>
      </c>
      <c r="I21">
        <v>200</v>
      </c>
      <c r="J21">
        <v>98.19</v>
      </c>
      <c r="K21">
        <v>0</v>
      </c>
      <c r="L21" t="s">
        <v>506</v>
      </c>
      <c r="M21" s="6">
        <v>45225</v>
      </c>
      <c r="N21" t="s">
        <v>488</v>
      </c>
      <c r="O21" s="6">
        <v>45264</v>
      </c>
      <c r="P21" t="s">
        <v>20</v>
      </c>
      <c r="Q21">
        <v>60</v>
      </c>
      <c r="R21" t="s">
        <v>507</v>
      </c>
      <c r="S21" t="s">
        <v>508</v>
      </c>
      <c r="T21">
        <v>4</v>
      </c>
      <c r="U21">
        <v>44</v>
      </c>
      <c r="V21">
        <v>48</v>
      </c>
      <c r="AH21">
        <v>6391676328</v>
      </c>
      <c r="AI21" t="s">
        <v>509</v>
      </c>
      <c r="AJ21" t="s">
        <v>437</v>
      </c>
      <c r="AK21" t="s">
        <v>438</v>
      </c>
      <c r="AL21" t="s">
        <v>439</v>
      </c>
      <c r="AO21" t="s">
        <v>394</v>
      </c>
      <c r="AP21" t="s">
        <v>16</v>
      </c>
    </row>
    <row r="22" spans="1:42">
      <c r="A22" t="s">
        <v>510</v>
      </c>
      <c r="B22" t="s">
        <v>511</v>
      </c>
      <c r="C22">
        <v>30.208333333333332</v>
      </c>
      <c r="D22">
        <v>207.14285714285714</v>
      </c>
      <c r="F22">
        <v>1450</v>
      </c>
      <c r="L22" t="s">
        <v>512</v>
      </c>
      <c r="M22" s="6">
        <v>45225</v>
      </c>
      <c r="N22" t="s">
        <v>471</v>
      </c>
      <c r="O22" s="6">
        <v>45170</v>
      </c>
      <c r="P22" t="s">
        <v>450</v>
      </c>
      <c r="U22">
        <v>48</v>
      </c>
      <c r="V22">
        <v>48</v>
      </c>
      <c r="AJ22" t="s">
        <v>437</v>
      </c>
      <c r="AK22" t="s">
        <v>438</v>
      </c>
      <c r="AL22" t="s">
        <v>439</v>
      </c>
      <c r="AO22" t="s">
        <v>394</v>
      </c>
    </row>
    <row r="23" spans="1:42">
      <c r="A23" t="s">
        <v>513</v>
      </c>
      <c r="B23" t="s">
        <v>514</v>
      </c>
      <c r="C23">
        <v>33.75</v>
      </c>
      <c r="D23">
        <v>231.42857142857142</v>
      </c>
      <c r="F23">
        <v>1620</v>
      </c>
      <c r="L23" t="s">
        <v>515</v>
      </c>
      <c r="M23" s="6">
        <v>45230</v>
      </c>
      <c r="N23" t="s">
        <v>471</v>
      </c>
      <c r="O23" s="6">
        <v>44967</v>
      </c>
      <c r="P23" t="s">
        <v>450</v>
      </c>
      <c r="U23">
        <v>48</v>
      </c>
      <c r="V23">
        <v>48</v>
      </c>
      <c r="AJ23" t="s">
        <v>437</v>
      </c>
      <c r="AK23" t="s">
        <v>438</v>
      </c>
      <c r="AL23" t="s">
        <v>439</v>
      </c>
      <c r="AO23" t="s">
        <v>394</v>
      </c>
    </row>
    <row r="24" spans="1:42">
      <c r="A24" t="s">
        <v>516</v>
      </c>
      <c r="B24" t="s">
        <v>517</v>
      </c>
      <c r="C24">
        <v>30.208333333333332</v>
      </c>
      <c r="D24">
        <v>207.14285714285714</v>
      </c>
      <c r="F24">
        <v>1450</v>
      </c>
      <c r="L24" t="s">
        <v>502</v>
      </c>
      <c r="M24" s="6">
        <v>45264</v>
      </c>
      <c r="N24" t="s">
        <v>471</v>
      </c>
      <c r="O24" s="6">
        <v>45005</v>
      </c>
      <c r="P24" t="s">
        <v>450</v>
      </c>
      <c r="U24">
        <v>48</v>
      </c>
      <c r="V24">
        <v>48</v>
      </c>
      <c r="AJ24" t="s">
        <v>437</v>
      </c>
      <c r="AK24" t="s">
        <v>438</v>
      </c>
      <c r="AL24" t="s">
        <v>439</v>
      </c>
      <c r="AO24" t="s">
        <v>394</v>
      </c>
    </row>
    <row r="25" spans="1:42">
      <c r="A25" t="s">
        <v>518</v>
      </c>
      <c r="B25" t="s">
        <v>519</v>
      </c>
      <c r="C25">
        <v>30.208333333333332</v>
      </c>
      <c r="D25">
        <v>207.14285714285714</v>
      </c>
      <c r="F25">
        <v>1450</v>
      </c>
      <c r="L25" t="s">
        <v>502</v>
      </c>
      <c r="M25" s="6">
        <v>45265</v>
      </c>
      <c r="N25" t="s">
        <v>471</v>
      </c>
      <c r="O25" s="6">
        <v>45142</v>
      </c>
      <c r="P25" t="s">
        <v>450</v>
      </c>
      <c r="U25">
        <v>48</v>
      </c>
      <c r="V25">
        <v>48</v>
      </c>
      <c r="AJ25" t="s">
        <v>437</v>
      </c>
      <c r="AK25" t="s">
        <v>438</v>
      </c>
      <c r="AL25" t="s">
        <v>439</v>
      </c>
      <c r="AO25" t="s">
        <v>394</v>
      </c>
    </row>
    <row r="26" spans="1:42">
      <c r="A26" t="s">
        <v>520</v>
      </c>
      <c r="B26" t="s">
        <v>521</v>
      </c>
      <c r="C26">
        <v>30.208333333333332</v>
      </c>
      <c r="D26">
        <v>207.14285714285714</v>
      </c>
      <c r="F26">
        <v>1450</v>
      </c>
      <c r="L26" t="s">
        <v>502</v>
      </c>
      <c r="M26" s="6">
        <v>45274</v>
      </c>
      <c r="N26" t="s">
        <v>471</v>
      </c>
      <c r="O26" s="6">
        <v>45196</v>
      </c>
      <c r="P26" t="s">
        <v>450</v>
      </c>
      <c r="U26">
        <v>48</v>
      </c>
      <c r="V26">
        <v>48</v>
      </c>
      <c r="AO26" t="s">
        <v>394</v>
      </c>
    </row>
    <row r="27" spans="1:42">
      <c r="A27" t="s">
        <v>522</v>
      </c>
      <c r="B27" t="s">
        <v>523</v>
      </c>
      <c r="C27">
        <v>38.541666666666664</v>
      </c>
      <c r="D27">
        <v>264.28571428571428</v>
      </c>
      <c r="F27">
        <v>1850</v>
      </c>
      <c r="L27" t="s">
        <v>524</v>
      </c>
      <c r="M27" s="6">
        <v>45308</v>
      </c>
      <c r="N27" t="s">
        <v>471</v>
      </c>
      <c r="O27" s="6">
        <v>45486</v>
      </c>
      <c r="P27" t="s">
        <v>450</v>
      </c>
      <c r="R27" t="s">
        <v>525</v>
      </c>
      <c r="S27" t="s">
        <v>526</v>
      </c>
      <c r="U27">
        <v>48</v>
      </c>
      <c r="V27">
        <v>48</v>
      </c>
      <c r="AH27">
        <v>6145400591</v>
      </c>
      <c r="AI27" t="s">
        <v>527</v>
      </c>
      <c r="AJ27" t="s">
        <v>437</v>
      </c>
      <c r="AK27" t="s">
        <v>438</v>
      </c>
      <c r="AL27" t="s">
        <v>439</v>
      </c>
      <c r="AM27" t="s">
        <v>528</v>
      </c>
      <c r="AN27" t="s">
        <v>529</v>
      </c>
      <c r="AO27" t="s">
        <v>394</v>
      </c>
    </row>
    <row r="28" spans="1:42">
      <c r="A28" t="s">
        <v>530</v>
      </c>
      <c r="B28" t="s">
        <v>531</v>
      </c>
      <c r="C28">
        <v>34.375</v>
      </c>
      <c r="D28">
        <v>235.71428571428572</v>
      </c>
      <c r="F28">
        <v>1650</v>
      </c>
      <c r="L28" t="s">
        <v>524</v>
      </c>
      <c r="M28" s="6">
        <v>45330</v>
      </c>
      <c r="N28" t="s">
        <v>471</v>
      </c>
      <c r="O28" s="6">
        <v>45390</v>
      </c>
      <c r="P28" t="s">
        <v>450</v>
      </c>
      <c r="S28" t="s">
        <v>532</v>
      </c>
      <c r="U28">
        <v>48</v>
      </c>
      <c r="V28">
        <v>48</v>
      </c>
      <c r="AH28">
        <v>6391383584</v>
      </c>
      <c r="AI28" t="s">
        <v>533</v>
      </c>
      <c r="AJ28" t="s">
        <v>437</v>
      </c>
      <c r="AK28" t="s">
        <v>438</v>
      </c>
      <c r="AL28" t="s">
        <v>439</v>
      </c>
      <c r="AM28" t="s">
        <v>528</v>
      </c>
      <c r="AN28" t="s">
        <v>529</v>
      </c>
      <c r="AO28" t="s">
        <v>394</v>
      </c>
    </row>
    <row r="29" spans="1:42">
      <c r="A29" t="s">
        <v>534</v>
      </c>
      <c r="B29" t="s">
        <v>535</v>
      </c>
      <c r="C29">
        <v>34.375</v>
      </c>
      <c r="D29">
        <v>235.71428571428572</v>
      </c>
      <c r="F29">
        <v>1650</v>
      </c>
      <c r="G29">
        <v>400</v>
      </c>
      <c r="L29" t="s">
        <v>536</v>
      </c>
      <c r="M29" s="6">
        <v>45352</v>
      </c>
      <c r="O29" s="6">
        <v>45307</v>
      </c>
      <c r="P29" t="s">
        <v>450</v>
      </c>
      <c r="Q29" t="s">
        <v>537</v>
      </c>
      <c r="T29">
        <v>48</v>
      </c>
      <c r="V29">
        <v>48</v>
      </c>
      <c r="AJ29" t="s">
        <v>437</v>
      </c>
      <c r="AK29" t="s">
        <v>438</v>
      </c>
      <c r="AL29" t="s">
        <v>439</v>
      </c>
      <c r="AM29" t="s">
        <v>440</v>
      </c>
    </row>
    <row r="30" spans="1:42">
      <c r="A30" t="s">
        <v>538</v>
      </c>
      <c r="B30" t="s">
        <v>539</v>
      </c>
      <c r="C30">
        <v>36.458333333333336</v>
      </c>
      <c r="D30">
        <v>250</v>
      </c>
      <c r="F30">
        <v>1750</v>
      </c>
      <c r="M30" s="6">
        <v>45509</v>
      </c>
      <c r="O30" s="6">
        <v>45432</v>
      </c>
      <c r="P30" t="s">
        <v>450</v>
      </c>
      <c r="T30">
        <v>48</v>
      </c>
      <c r="V30">
        <v>48</v>
      </c>
      <c r="AH30">
        <v>6391098602</v>
      </c>
      <c r="AI30" t="s">
        <v>540</v>
      </c>
      <c r="AJ30" t="s">
        <v>456</v>
      </c>
      <c r="AK30" t="s">
        <v>457</v>
      </c>
      <c r="AL30" t="s">
        <v>439</v>
      </c>
      <c r="AM30" t="s">
        <v>528</v>
      </c>
      <c r="AN30" t="s">
        <v>541</v>
      </c>
      <c r="AO30" t="s">
        <v>542</v>
      </c>
    </row>
    <row r="31" spans="1:42">
      <c r="A31" t="s">
        <v>543</v>
      </c>
      <c r="B31" t="s">
        <v>544</v>
      </c>
      <c r="C31">
        <v>36.458333333333336</v>
      </c>
      <c r="D31">
        <v>250</v>
      </c>
      <c r="F31">
        <v>1750</v>
      </c>
      <c r="M31" s="6">
        <v>45591</v>
      </c>
      <c r="N31" t="s">
        <v>471</v>
      </c>
      <c r="O31" s="6">
        <v>45422</v>
      </c>
      <c r="P31" t="s">
        <v>450</v>
      </c>
      <c r="Q31" t="s">
        <v>467</v>
      </c>
      <c r="S31" t="s">
        <v>545</v>
      </c>
      <c r="U31">
        <v>48</v>
      </c>
      <c r="V31">
        <v>48</v>
      </c>
      <c r="AH31">
        <v>6562647963</v>
      </c>
      <c r="AJ31" t="s">
        <v>437</v>
      </c>
      <c r="AK31" t="s">
        <v>438</v>
      </c>
      <c r="AL31" t="s">
        <v>439</v>
      </c>
      <c r="AO31" t="s">
        <v>394</v>
      </c>
    </row>
    <row r="32" spans="1:42">
      <c r="A32" t="s">
        <v>546</v>
      </c>
      <c r="B32" t="s">
        <v>547</v>
      </c>
      <c r="C32">
        <v>36.458333333333336</v>
      </c>
      <c r="D32">
        <v>250</v>
      </c>
      <c r="F32">
        <v>1750</v>
      </c>
      <c r="L32" t="s">
        <v>548</v>
      </c>
      <c r="M32" s="6">
        <v>45591</v>
      </c>
      <c r="N32" t="s">
        <v>471</v>
      </c>
      <c r="O32" s="6">
        <v>45388</v>
      </c>
      <c r="P32" t="s">
        <v>450</v>
      </c>
      <c r="S32" t="s">
        <v>549</v>
      </c>
      <c r="U32">
        <v>48</v>
      </c>
      <c r="V32">
        <v>48</v>
      </c>
      <c r="AH32">
        <v>6391119686</v>
      </c>
      <c r="AJ32" t="s">
        <v>437</v>
      </c>
      <c r="AK32" t="s">
        <v>438</v>
      </c>
      <c r="AL32" t="s">
        <v>439</v>
      </c>
      <c r="AO32" t="s">
        <v>394</v>
      </c>
    </row>
    <row r="33" spans="1:42">
      <c r="A33" t="s">
        <v>550</v>
      </c>
      <c r="B33" t="s">
        <v>551</v>
      </c>
      <c r="C33">
        <v>36.458333333333336</v>
      </c>
      <c r="D33">
        <v>250</v>
      </c>
      <c r="F33">
        <v>1750</v>
      </c>
      <c r="L33" t="s">
        <v>548</v>
      </c>
      <c r="M33" s="6">
        <v>45604</v>
      </c>
      <c r="N33" t="s">
        <v>471</v>
      </c>
      <c r="O33" s="6">
        <v>45340</v>
      </c>
      <c r="P33" t="s">
        <v>450</v>
      </c>
      <c r="Q33" t="s">
        <v>467</v>
      </c>
      <c r="S33" t="s">
        <v>552</v>
      </c>
      <c r="U33">
        <v>48</v>
      </c>
      <c r="V33">
        <v>48</v>
      </c>
      <c r="AH33">
        <v>6391112606</v>
      </c>
      <c r="AJ33" t="s">
        <v>437</v>
      </c>
      <c r="AK33" t="s">
        <v>438</v>
      </c>
      <c r="AL33" t="s">
        <v>439</v>
      </c>
      <c r="AO33" t="s">
        <v>394</v>
      </c>
    </row>
    <row r="34" spans="1:42">
      <c r="A34" t="s">
        <v>553</v>
      </c>
      <c r="B34" t="s">
        <v>554</v>
      </c>
      <c r="C34">
        <v>36.458333333333336</v>
      </c>
      <c r="D34">
        <v>250</v>
      </c>
      <c r="F34">
        <v>1750</v>
      </c>
      <c r="L34" t="s">
        <v>548</v>
      </c>
      <c r="M34" s="6">
        <v>45607</v>
      </c>
      <c r="N34" t="s">
        <v>555</v>
      </c>
      <c r="O34" s="6">
        <v>45348</v>
      </c>
      <c r="P34" t="s">
        <v>450</v>
      </c>
      <c r="Q34">
        <v>60</v>
      </c>
      <c r="T34">
        <v>48</v>
      </c>
      <c r="V34">
        <v>48</v>
      </c>
      <c r="AH34">
        <v>6391002353</v>
      </c>
      <c r="AJ34" t="s">
        <v>437</v>
      </c>
      <c r="AK34" t="s">
        <v>438</v>
      </c>
      <c r="AL34" t="s">
        <v>439</v>
      </c>
      <c r="AO34" t="s">
        <v>452</v>
      </c>
    </row>
    <row r="35" spans="1:42">
      <c r="A35" t="s">
        <v>556</v>
      </c>
      <c r="B35" t="s">
        <v>557</v>
      </c>
      <c r="C35">
        <v>38.541666666666664</v>
      </c>
      <c r="D35">
        <v>264.28571428571428</v>
      </c>
      <c r="F35">
        <v>1850</v>
      </c>
      <c r="L35" t="s">
        <v>548</v>
      </c>
      <c r="M35" s="6">
        <v>45625</v>
      </c>
      <c r="N35" t="s">
        <v>488</v>
      </c>
      <c r="O35" s="6">
        <v>45437</v>
      </c>
      <c r="P35" t="s">
        <v>450</v>
      </c>
      <c r="Q35">
        <v>60</v>
      </c>
      <c r="S35" t="s">
        <v>558</v>
      </c>
      <c r="U35">
        <v>48</v>
      </c>
      <c r="V35">
        <v>48</v>
      </c>
      <c r="AH35">
        <v>6391075859</v>
      </c>
      <c r="AJ35" t="s">
        <v>437</v>
      </c>
      <c r="AK35" t="s">
        <v>438</v>
      </c>
      <c r="AL35" t="s">
        <v>439</v>
      </c>
      <c r="AO35" t="s">
        <v>559</v>
      </c>
    </row>
    <row r="36" spans="1:42">
      <c r="A36" t="s">
        <v>560</v>
      </c>
      <c r="B36" t="s">
        <v>387</v>
      </c>
      <c r="C36">
        <v>46.229166666666664</v>
      </c>
      <c r="D36">
        <v>317</v>
      </c>
      <c r="E36">
        <v>2219</v>
      </c>
      <c r="F36">
        <v>2219</v>
      </c>
      <c r="I36">
        <v>200</v>
      </c>
      <c r="J36">
        <v>0</v>
      </c>
      <c r="K36">
        <v>0</v>
      </c>
      <c r="L36" t="s">
        <v>506</v>
      </c>
      <c r="M36" s="6">
        <v>45626</v>
      </c>
      <c r="N36" t="s">
        <v>488</v>
      </c>
      <c r="O36" s="6">
        <v>45079</v>
      </c>
      <c r="P36" t="s">
        <v>20</v>
      </c>
      <c r="Q36">
        <v>60</v>
      </c>
      <c r="R36" t="s">
        <v>561</v>
      </c>
      <c r="S36" t="s">
        <v>562</v>
      </c>
      <c r="T36">
        <v>8</v>
      </c>
      <c r="U36">
        <v>0</v>
      </c>
      <c r="V36">
        <v>8</v>
      </c>
      <c r="AH36">
        <v>6391790651</v>
      </c>
      <c r="AO36" t="s">
        <v>393</v>
      </c>
    </row>
    <row r="37" spans="1:42">
      <c r="A37" t="s">
        <v>563</v>
      </c>
      <c r="B37" t="s">
        <v>564</v>
      </c>
      <c r="C37">
        <v>36.458333333333336</v>
      </c>
      <c r="D37">
        <v>250</v>
      </c>
      <c r="F37">
        <v>1750</v>
      </c>
      <c r="L37" t="s">
        <v>548</v>
      </c>
      <c r="M37" s="6">
        <v>45633</v>
      </c>
      <c r="N37" t="s">
        <v>565</v>
      </c>
      <c r="O37" s="6">
        <v>45637</v>
      </c>
      <c r="P37" t="s">
        <v>450</v>
      </c>
      <c r="R37" t="s">
        <v>566</v>
      </c>
      <c r="S37" t="s">
        <v>567</v>
      </c>
      <c r="U37">
        <v>48</v>
      </c>
      <c r="V37">
        <v>48</v>
      </c>
      <c r="AH37">
        <v>6391688125</v>
      </c>
      <c r="AJ37" t="s">
        <v>437</v>
      </c>
      <c r="AK37" t="s">
        <v>438</v>
      </c>
      <c r="AL37" t="s">
        <v>439</v>
      </c>
      <c r="AO37" t="s">
        <v>559</v>
      </c>
    </row>
    <row r="38" spans="1:42">
      <c r="A38" t="s">
        <v>568</v>
      </c>
      <c r="B38" t="s">
        <v>569</v>
      </c>
      <c r="C38">
        <v>38.541666666666664</v>
      </c>
      <c r="D38">
        <v>264.28571428571428</v>
      </c>
      <c r="F38">
        <v>1850</v>
      </c>
      <c r="L38" t="s">
        <v>524</v>
      </c>
      <c r="M38" s="6">
        <v>45635</v>
      </c>
      <c r="N38" t="s">
        <v>471</v>
      </c>
      <c r="O38" s="6"/>
      <c r="P38" t="s">
        <v>450</v>
      </c>
      <c r="S38" t="s">
        <v>570</v>
      </c>
      <c r="U38">
        <v>48</v>
      </c>
      <c r="V38">
        <v>48</v>
      </c>
      <c r="AJ38" t="s">
        <v>437</v>
      </c>
      <c r="AK38" t="s">
        <v>438</v>
      </c>
      <c r="AL38" t="s">
        <v>439</v>
      </c>
      <c r="AO38" t="s">
        <v>394</v>
      </c>
    </row>
    <row r="39" spans="1:42">
      <c r="A39" t="s">
        <v>571</v>
      </c>
      <c r="B39" t="s">
        <v>572</v>
      </c>
      <c r="C39">
        <v>62.5</v>
      </c>
      <c r="D39">
        <v>428.57142857142856</v>
      </c>
      <c r="F39">
        <v>3000</v>
      </c>
      <c r="L39" t="s">
        <v>573</v>
      </c>
      <c r="M39" s="6">
        <v>45645</v>
      </c>
      <c r="N39" t="s">
        <v>574</v>
      </c>
      <c r="O39" s="6">
        <v>45372</v>
      </c>
      <c r="P39" t="s">
        <v>450</v>
      </c>
      <c r="Q39">
        <v>60</v>
      </c>
      <c r="T39">
        <v>48</v>
      </c>
      <c r="U39">
        <v>0</v>
      </c>
      <c r="V39">
        <v>48</v>
      </c>
      <c r="AH39">
        <v>6391219412</v>
      </c>
      <c r="AJ39" t="s">
        <v>437</v>
      </c>
      <c r="AK39" t="s">
        <v>575</v>
      </c>
      <c r="AL39" t="s">
        <v>439</v>
      </c>
      <c r="AM39" t="s">
        <v>476</v>
      </c>
      <c r="AN39" t="s">
        <v>576</v>
      </c>
      <c r="AO39" t="s">
        <v>393</v>
      </c>
    </row>
    <row r="40" spans="1:42">
      <c r="A40" t="s">
        <v>577</v>
      </c>
      <c r="B40" t="s">
        <v>578</v>
      </c>
      <c r="C40">
        <v>10.416666666666666</v>
      </c>
      <c r="D40">
        <v>71.428571428571431</v>
      </c>
      <c r="F40">
        <v>500</v>
      </c>
      <c r="J40">
        <v>42.67</v>
      </c>
      <c r="M40" s="6">
        <v>45736</v>
      </c>
      <c r="N40" t="s">
        <v>579</v>
      </c>
      <c r="O40" s="6"/>
      <c r="P40" t="s">
        <v>450</v>
      </c>
      <c r="S40" t="s">
        <v>580</v>
      </c>
      <c r="T40">
        <v>20</v>
      </c>
      <c r="V40">
        <v>20</v>
      </c>
      <c r="AJ40" t="s">
        <v>437</v>
      </c>
      <c r="AK40" t="s">
        <v>575</v>
      </c>
      <c r="AL40" t="s">
        <v>439</v>
      </c>
      <c r="AM40" t="s">
        <v>581</v>
      </c>
      <c r="AO40" t="s">
        <v>393</v>
      </c>
    </row>
    <row r="41" spans="1:42">
      <c r="A41" t="s">
        <v>582</v>
      </c>
      <c r="B41" t="s">
        <v>583</v>
      </c>
      <c r="C41">
        <v>90</v>
      </c>
      <c r="D41">
        <v>617.14285714285711</v>
      </c>
      <c r="E41">
        <v>4418.1899999999996</v>
      </c>
      <c r="F41">
        <v>4320</v>
      </c>
      <c r="G41">
        <v>200</v>
      </c>
      <c r="J41">
        <v>98.19</v>
      </c>
      <c r="K41">
        <v>0</v>
      </c>
      <c r="M41" s="6">
        <v>45896</v>
      </c>
      <c r="N41" t="s">
        <v>443</v>
      </c>
      <c r="O41" s="6">
        <v>45813</v>
      </c>
      <c r="P41" t="s">
        <v>450</v>
      </c>
      <c r="R41" t="s">
        <v>584</v>
      </c>
      <c r="T41">
        <v>24</v>
      </c>
      <c r="U41">
        <v>0</v>
      </c>
      <c r="V41">
        <v>24</v>
      </c>
      <c r="AJ41" t="s">
        <v>456</v>
      </c>
      <c r="AL41" t="s">
        <v>439</v>
      </c>
      <c r="AN41" t="s">
        <v>477</v>
      </c>
      <c r="AO41" t="s">
        <v>393</v>
      </c>
    </row>
    <row r="42" spans="1:42">
      <c r="A42" t="s">
        <v>585</v>
      </c>
      <c r="B42" t="s">
        <v>586</v>
      </c>
      <c r="C42">
        <v>38.541666666666664</v>
      </c>
      <c r="D42">
        <v>264.28571428571428</v>
      </c>
      <c r="F42">
        <v>1850</v>
      </c>
      <c r="J42">
        <v>42.67</v>
      </c>
      <c r="M42" s="6">
        <v>45937</v>
      </c>
      <c r="N42" t="s">
        <v>587</v>
      </c>
      <c r="O42" s="6"/>
      <c r="P42" t="s">
        <v>450</v>
      </c>
      <c r="V42">
        <v>48</v>
      </c>
      <c r="AO42" t="s">
        <v>394</v>
      </c>
    </row>
    <row r="43" spans="1:42">
      <c r="A43" t="s">
        <v>588</v>
      </c>
      <c r="B43" t="s">
        <v>391</v>
      </c>
      <c r="C43">
        <v>46.229166666666664</v>
      </c>
      <c r="D43">
        <v>317</v>
      </c>
      <c r="E43">
        <v>2317.19</v>
      </c>
      <c r="F43">
        <v>2219</v>
      </c>
      <c r="I43">
        <v>200</v>
      </c>
      <c r="J43">
        <v>98.19</v>
      </c>
      <c r="K43">
        <v>0</v>
      </c>
      <c r="L43" t="s">
        <v>589</v>
      </c>
      <c r="M43" s="6">
        <v>45957</v>
      </c>
      <c r="N43" t="s">
        <v>488</v>
      </c>
      <c r="O43" s="6">
        <v>45667</v>
      </c>
      <c r="P43" t="s">
        <v>20</v>
      </c>
      <c r="Q43">
        <v>60</v>
      </c>
      <c r="R43" t="s">
        <v>590</v>
      </c>
      <c r="T43">
        <v>48</v>
      </c>
      <c r="U43">
        <v>0</v>
      </c>
      <c r="V43">
        <v>48</v>
      </c>
      <c r="AH43">
        <v>6391365060</v>
      </c>
      <c r="AJ43" t="s">
        <v>456</v>
      </c>
      <c r="AO43" t="s">
        <v>394</v>
      </c>
      <c r="AP43" t="s">
        <v>15</v>
      </c>
    </row>
    <row r="44" spans="1:42">
      <c r="A44" t="s">
        <v>591</v>
      </c>
      <c r="B44" t="s">
        <v>592</v>
      </c>
      <c r="C44">
        <v>38.541666666666664</v>
      </c>
      <c r="D44">
        <v>264.28571428571428</v>
      </c>
      <c r="F44">
        <v>1850</v>
      </c>
      <c r="L44" t="s">
        <v>589</v>
      </c>
      <c r="M44" s="6">
        <v>45959</v>
      </c>
      <c r="N44" t="s">
        <v>488</v>
      </c>
      <c r="O44" s="6">
        <v>46007</v>
      </c>
      <c r="P44" t="s">
        <v>450</v>
      </c>
      <c r="T44">
        <v>8</v>
      </c>
      <c r="U44">
        <v>40</v>
      </c>
      <c r="V44">
        <v>48</v>
      </c>
      <c r="AH44">
        <v>6391346343</v>
      </c>
      <c r="AJ44" t="s">
        <v>456</v>
      </c>
      <c r="AO44" t="s">
        <v>394</v>
      </c>
    </row>
    <row r="45" spans="1:42">
      <c r="A45" t="s">
        <v>593</v>
      </c>
      <c r="B45" t="s">
        <v>594</v>
      </c>
      <c r="C45">
        <v>38.541666666666664</v>
      </c>
      <c r="D45">
        <v>264.28571428571428</v>
      </c>
      <c r="F45">
        <v>1850</v>
      </c>
      <c r="M45" s="6">
        <v>45960</v>
      </c>
      <c r="N45" t="s">
        <v>488</v>
      </c>
      <c r="O45" s="6">
        <v>45932</v>
      </c>
      <c r="P45" t="s">
        <v>450</v>
      </c>
      <c r="T45">
        <v>8</v>
      </c>
      <c r="U45">
        <v>40</v>
      </c>
      <c r="V45">
        <v>48</v>
      </c>
      <c r="AJ45" t="s">
        <v>456</v>
      </c>
      <c r="AO45" t="s">
        <v>394</v>
      </c>
    </row>
    <row r="46" spans="1:42">
      <c r="A46" t="s">
        <v>595</v>
      </c>
      <c r="B46" t="s">
        <v>596</v>
      </c>
      <c r="C46">
        <v>38.541666666666664</v>
      </c>
      <c r="D46">
        <v>264.28571428571428</v>
      </c>
      <c r="F46">
        <v>1850</v>
      </c>
      <c r="L46" t="s">
        <v>589</v>
      </c>
      <c r="M46" s="6">
        <v>45961</v>
      </c>
      <c r="N46" t="s">
        <v>488</v>
      </c>
      <c r="O46" s="6">
        <v>45748</v>
      </c>
      <c r="P46" t="s">
        <v>450</v>
      </c>
      <c r="T46">
        <v>8</v>
      </c>
      <c r="U46">
        <v>40</v>
      </c>
      <c r="V46">
        <v>48</v>
      </c>
      <c r="AH46">
        <v>6391366649</v>
      </c>
      <c r="AJ46" t="s">
        <v>456</v>
      </c>
      <c r="AO46" t="s">
        <v>394</v>
      </c>
    </row>
    <row r="47" spans="1:42">
      <c r="A47" t="s">
        <v>597</v>
      </c>
      <c r="B47" t="s">
        <v>598</v>
      </c>
      <c r="C47">
        <v>38.541666666666664</v>
      </c>
      <c r="D47">
        <v>264.28571428571428</v>
      </c>
      <c r="F47">
        <v>1850</v>
      </c>
      <c r="L47" t="s">
        <v>599</v>
      </c>
      <c r="M47" s="6">
        <v>45964</v>
      </c>
      <c r="N47" t="s">
        <v>488</v>
      </c>
      <c r="O47" s="6">
        <v>45748</v>
      </c>
      <c r="P47" t="s">
        <v>450</v>
      </c>
      <c r="V47">
        <v>48</v>
      </c>
      <c r="AH47">
        <v>6391207070</v>
      </c>
      <c r="AJ47" t="s">
        <v>456</v>
      </c>
      <c r="AO47" t="s">
        <v>452</v>
      </c>
    </row>
    <row r="48" spans="1:42">
      <c r="A48" t="s">
        <v>600</v>
      </c>
      <c r="B48" t="s">
        <v>601</v>
      </c>
      <c r="C48">
        <v>38.541666666666664</v>
      </c>
      <c r="D48">
        <v>264.28571428571428</v>
      </c>
      <c r="F48">
        <v>1850</v>
      </c>
      <c r="L48" t="s">
        <v>602</v>
      </c>
      <c r="M48" s="6">
        <v>45964</v>
      </c>
      <c r="N48" t="s">
        <v>587</v>
      </c>
      <c r="O48" s="6">
        <v>45674</v>
      </c>
      <c r="P48" t="s">
        <v>450</v>
      </c>
      <c r="T48">
        <v>8</v>
      </c>
      <c r="U48">
        <v>40</v>
      </c>
      <c r="V48">
        <v>48</v>
      </c>
      <c r="AH48">
        <v>6391915558</v>
      </c>
      <c r="AJ48" t="s">
        <v>456</v>
      </c>
      <c r="AO48" t="s">
        <v>394</v>
      </c>
    </row>
    <row r="49" spans="1:42">
      <c r="A49" t="s">
        <v>603</v>
      </c>
      <c r="B49" t="s">
        <v>386</v>
      </c>
      <c r="C49">
        <v>46.229166666666664</v>
      </c>
      <c r="D49">
        <v>317</v>
      </c>
      <c r="E49">
        <v>2317.19</v>
      </c>
      <c r="F49">
        <v>2219</v>
      </c>
      <c r="I49">
        <v>200</v>
      </c>
      <c r="J49">
        <v>98.19</v>
      </c>
      <c r="K49">
        <v>0</v>
      </c>
      <c r="L49" t="s">
        <v>506</v>
      </c>
      <c r="M49" s="6">
        <v>46126</v>
      </c>
      <c r="N49" t="s">
        <v>488</v>
      </c>
      <c r="O49" s="6"/>
      <c r="P49" t="s">
        <v>20</v>
      </c>
      <c r="Q49">
        <v>60</v>
      </c>
      <c r="T49">
        <v>4</v>
      </c>
      <c r="U49">
        <v>44</v>
      </c>
      <c r="V49">
        <v>48</v>
      </c>
      <c r="AJ49" t="s">
        <v>456</v>
      </c>
      <c r="AO49" t="s">
        <v>394</v>
      </c>
      <c r="AP49" t="s">
        <v>15</v>
      </c>
    </row>
    <row r="50" spans="1:42">
      <c r="A50" t="s">
        <v>604</v>
      </c>
      <c r="B50" t="s">
        <v>385</v>
      </c>
      <c r="C50">
        <v>46.229166666666664</v>
      </c>
      <c r="D50">
        <v>317</v>
      </c>
      <c r="E50">
        <v>2317.19</v>
      </c>
      <c r="F50">
        <v>2219</v>
      </c>
      <c r="I50">
        <v>200</v>
      </c>
      <c r="J50">
        <v>98.19</v>
      </c>
      <c r="K50">
        <v>0</v>
      </c>
      <c r="L50" t="s">
        <v>506</v>
      </c>
      <c r="M50" s="6">
        <v>46128</v>
      </c>
      <c r="N50" t="s">
        <v>488</v>
      </c>
      <c r="O50" s="6">
        <v>34945</v>
      </c>
      <c r="P50" t="s">
        <v>20</v>
      </c>
      <c r="Q50">
        <v>60</v>
      </c>
      <c r="T50">
        <v>4</v>
      </c>
      <c r="U50">
        <v>44</v>
      </c>
      <c r="V50">
        <v>48</v>
      </c>
      <c r="AH50">
        <v>6391194933</v>
      </c>
      <c r="AJ50" t="s">
        <v>456</v>
      </c>
      <c r="AO50" t="s">
        <v>394</v>
      </c>
      <c r="AP50" t="s">
        <v>15</v>
      </c>
    </row>
    <row r="51" spans="1:42">
      <c r="A51" t="s">
        <v>605</v>
      </c>
      <c r="B51" t="s">
        <v>384</v>
      </c>
      <c r="C51">
        <v>46.229166666666664</v>
      </c>
      <c r="D51">
        <v>317</v>
      </c>
      <c r="E51">
        <v>2317.19</v>
      </c>
      <c r="F51">
        <v>2219</v>
      </c>
      <c r="I51">
        <v>200</v>
      </c>
      <c r="J51">
        <v>98.19</v>
      </c>
      <c r="K51">
        <v>0</v>
      </c>
      <c r="L51" t="s">
        <v>506</v>
      </c>
      <c r="M51" s="6">
        <v>46146</v>
      </c>
      <c r="N51" t="s">
        <v>488</v>
      </c>
      <c r="O51" s="6"/>
      <c r="P51" t="s">
        <v>20</v>
      </c>
      <c r="Q51">
        <v>60</v>
      </c>
      <c r="T51">
        <v>4</v>
      </c>
      <c r="U51">
        <v>44</v>
      </c>
      <c r="V51">
        <v>48</v>
      </c>
      <c r="AJ51" t="s">
        <v>456</v>
      </c>
      <c r="AO51" t="s">
        <v>394</v>
      </c>
      <c r="AP51" t="s">
        <v>15</v>
      </c>
    </row>
    <row r="52" spans="1:42">
      <c r="A52" t="s">
        <v>606</v>
      </c>
      <c r="B52" t="s">
        <v>607</v>
      </c>
      <c r="C52">
        <v>0</v>
      </c>
      <c r="D52">
        <v>0</v>
      </c>
      <c r="M52" s="6"/>
      <c r="N52" t="s">
        <v>608</v>
      </c>
      <c r="O52" s="6"/>
      <c r="P52" t="s">
        <v>450</v>
      </c>
      <c r="R52" t="s">
        <v>436</v>
      </c>
      <c r="S52" t="s">
        <v>609</v>
      </c>
      <c r="T52">
        <v>48</v>
      </c>
      <c r="U52">
        <v>0</v>
      </c>
      <c r="V52">
        <v>48</v>
      </c>
    </row>
    <row r="53" spans="1:42">
      <c r="A53" t="s">
        <v>610</v>
      </c>
      <c r="B53" t="s">
        <v>611</v>
      </c>
      <c r="C53">
        <v>41.666666666666664</v>
      </c>
      <c r="D53">
        <v>285.71428571428572</v>
      </c>
      <c r="F53">
        <v>2000</v>
      </c>
      <c r="L53" t="s">
        <v>612</v>
      </c>
      <c r="M53" s="6"/>
      <c r="N53" t="s">
        <v>471</v>
      </c>
      <c r="O53" s="6">
        <v>45109</v>
      </c>
      <c r="P53" t="s">
        <v>450</v>
      </c>
      <c r="U53">
        <v>48</v>
      </c>
      <c r="V53">
        <v>48</v>
      </c>
      <c r="AJ53" t="s">
        <v>437</v>
      </c>
      <c r="AK53" t="s">
        <v>438</v>
      </c>
      <c r="AL53" t="s">
        <v>439</v>
      </c>
      <c r="AO53" t="s">
        <v>394</v>
      </c>
    </row>
    <row r="54" spans="1:42">
      <c r="A54" t="s">
        <v>613</v>
      </c>
      <c r="B54" t="s">
        <v>614</v>
      </c>
      <c r="C54">
        <v>49.3125</v>
      </c>
      <c r="D54">
        <v>338.14285714285717</v>
      </c>
      <c r="F54">
        <v>2367</v>
      </c>
      <c r="M54" s="6"/>
      <c r="N54" t="s">
        <v>471</v>
      </c>
      <c r="O54" s="6">
        <v>45198</v>
      </c>
      <c r="P54" t="s">
        <v>450</v>
      </c>
      <c r="U54">
        <v>48</v>
      </c>
      <c r="V54">
        <v>48</v>
      </c>
      <c r="AJ54" t="s">
        <v>437</v>
      </c>
      <c r="AK54" t="s">
        <v>438</v>
      </c>
      <c r="AL54" t="s">
        <v>439</v>
      </c>
      <c r="AO54" t="s">
        <v>394</v>
      </c>
    </row>
    <row r="55" spans="1:42">
      <c r="A55" t="s">
        <v>615</v>
      </c>
      <c r="B55" t="s">
        <v>616</v>
      </c>
      <c r="C55">
        <v>0</v>
      </c>
      <c r="D55">
        <v>0</v>
      </c>
      <c r="G55">
        <v>600</v>
      </c>
      <c r="M55" s="6"/>
      <c r="O55" s="6"/>
      <c r="P55" t="s">
        <v>450</v>
      </c>
      <c r="R55">
        <v>23438</v>
      </c>
      <c r="V55">
        <v>0</v>
      </c>
      <c r="AO55" t="s">
        <v>617</v>
      </c>
    </row>
    <row r="56" spans="1:42">
      <c r="A56" t="s">
        <v>618</v>
      </c>
      <c r="B56" t="s">
        <v>619</v>
      </c>
      <c r="C56">
        <v>0</v>
      </c>
      <c r="D56">
        <v>0</v>
      </c>
      <c r="G56">
        <v>300</v>
      </c>
      <c r="M56" s="6"/>
      <c r="O56" s="6"/>
      <c r="P56" t="s">
        <v>450</v>
      </c>
      <c r="R56">
        <v>23439</v>
      </c>
      <c r="V56">
        <v>0</v>
      </c>
      <c r="AO56" t="s">
        <v>617</v>
      </c>
    </row>
    <row r="57" spans="1:42">
      <c r="A57" t="s">
        <v>620</v>
      </c>
      <c r="B57" t="s">
        <v>621</v>
      </c>
      <c r="C57">
        <v>0</v>
      </c>
      <c r="D57">
        <v>0</v>
      </c>
      <c r="G57">
        <v>300</v>
      </c>
      <c r="M57" s="6"/>
      <c r="O57" s="6"/>
      <c r="P57" t="s">
        <v>450</v>
      </c>
      <c r="R57">
        <v>23954</v>
      </c>
      <c r="V57">
        <v>0</v>
      </c>
      <c r="AO57" t="s">
        <v>617</v>
      </c>
    </row>
    <row r="58" spans="1:42">
      <c r="A58" t="s">
        <v>622</v>
      </c>
      <c r="B58" t="s">
        <v>623</v>
      </c>
      <c r="C58">
        <v>0</v>
      </c>
      <c r="D58">
        <v>0</v>
      </c>
      <c r="G58">
        <v>600</v>
      </c>
      <c r="M58" s="6"/>
      <c r="O58" s="6"/>
      <c r="P58" t="s">
        <v>450</v>
      </c>
      <c r="R58">
        <v>25808</v>
      </c>
      <c r="V58">
        <v>0</v>
      </c>
      <c r="AO58" t="s">
        <v>624</v>
      </c>
    </row>
    <row r="59" spans="1:42">
      <c r="A59" t="s">
        <v>625</v>
      </c>
      <c r="B59" t="s">
        <v>626</v>
      </c>
      <c r="C59">
        <v>0</v>
      </c>
      <c r="D59">
        <v>0</v>
      </c>
      <c r="G59">
        <v>300</v>
      </c>
      <c r="M59" s="6"/>
      <c r="O59" s="6"/>
      <c r="P59" t="s">
        <v>450</v>
      </c>
      <c r="R59">
        <v>23894</v>
      </c>
      <c r="V59">
        <v>0</v>
      </c>
      <c r="AO59" t="s">
        <v>624</v>
      </c>
    </row>
    <row r="60" spans="1:42">
      <c r="A60" t="s">
        <v>627</v>
      </c>
      <c r="B60" t="s">
        <v>628</v>
      </c>
      <c r="C60">
        <v>0</v>
      </c>
      <c r="D60">
        <v>0</v>
      </c>
      <c r="G60">
        <v>300</v>
      </c>
      <c r="M60" s="6"/>
      <c r="O60" s="6"/>
      <c r="P60" t="s">
        <v>450</v>
      </c>
      <c r="V60">
        <v>0</v>
      </c>
      <c r="AO60" t="s">
        <v>624</v>
      </c>
    </row>
    <row r="61" spans="1:42">
      <c r="A61" t="s">
        <v>629</v>
      </c>
      <c r="B61" t="s">
        <v>630</v>
      </c>
      <c r="C61">
        <v>0</v>
      </c>
      <c r="D61">
        <v>0</v>
      </c>
      <c r="G61">
        <v>300</v>
      </c>
      <c r="M61" s="6"/>
      <c r="O61" s="6"/>
      <c r="P61" t="s">
        <v>450</v>
      </c>
      <c r="R61">
        <v>26043</v>
      </c>
      <c r="V61">
        <v>0</v>
      </c>
      <c r="AO61" t="s">
        <v>624</v>
      </c>
    </row>
    <row r="62" spans="1:42">
      <c r="A62" t="s">
        <v>631</v>
      </c>
      <c r="B62" t="s">
        <v>632</v>
      </c>
      <c r="C62">
        <v>0</v>
      </c>
      <c r="D62">
        <v>0</v>
      </c>
      <c r="G62">
        <v>300</v>
      </c>
      <c r="M62" s="6"/>
      <c r="O62" s="6"/>
      <c r="P62" t="s">
        <v>450</v>
      </c>
      <c r="V62">
        <v>0</v>
      </c>
      <c r="AO62" t="s">
        <v>624</v>
      </c>
    </row>
    <row r="63" spans="1:42">
      <c r="A63" t="s">
        <v>633</v>
      </c>
      <c r="B63" t="s">
        <v>634</v>
      </c>
      <c r="C63">
        <v>0</v>
      </c>
      <c r="D63">
        <v>0</v>
      </c>
      <c r="G63">
        <v>300</v>
      </c>
      <c r="M63" s="6"/>
      <c r="O63" s="6"/>
      <c r="P63" t="s">
        <v>450</v>
      </c>
      <c r="R63">
        <v>24333</v>
      </c>
      <c r="V63">
        <v>0</v>
      </c>
      <c r="AO63" t="s">
        <v>624</v>
      </c>
    </row>
    <row r="64" spans="1:42">
      <c r="A64" t="s">
        <v>635</v>
      </c>
      <c r="B64" t="s">
        <v>636</v>
      </c>
      <c r="C64">
        <v>0</v>
      </c>
      <c r="D64">
        <v>0</v>
      </c>
      <c r="G64">
        <v>300</v>
      </c>
      <c r="M64" s="6"/>
      <c r="O64" s="6"/>
      <c r="P64" t="s">
        <v>450</v>
      </c>
      <c r="V64">
        <v>0</v>
      </c>
      <c r="AO64" t="s">
        <v>624</v>
      </c>
    </row>
    <row r="65" spans="1:41">
      <c r="A65" t="s">
        <v>637</v>
      </c>
      <c r="B65" t="s">
        <v>638</v>
      </c>
      <c r="C65">
        <v>46.229166666666664</v>
      </c>
      <c r="D65">
        <v>317</v>
      </c>
      <c r="E65">
        <v>2317.19</v>
      </c>
      <c r="F65">
        <v>2219</v>
      </c>
      <c r="J65">
        <v>98.19</v>
      </c>
      <c r="K65">
        <v>0</v>
      </c>
      <c r="M65" s="6"/>
      <c r="N65" t="s">
        <v>488</v>
      </c>
      <c r="O65" s="6"/>
      <c r="P65" t="s">
        <v>450</v>
      </c>
      <c r="Q65">
        <v>60</v>
      </c>
      <c r="V65">
        <v>0</v>
      </c>
      <c r="AJ65" t="s">
        <v>456</v>
      </c>
      <c r="AO65" t="s">
        <v>394</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4D640-E6B5-47CE-B1C5-B6243F54F3DF}">
  <sheetPr codeName="Hoja26"/>
  <dimension ref="A1:S37"/>
  <sheetViews>
    <sheetView zoomScale="70" zoomScaleNormal="70" workbookViewId="0">
      <pane ySplit="3" topLeftCell="A7" activePane="bottomLeft" state="frozenSplit"/>
      <selection pane="bottomLeft" activeCell="F44" sqref="F44"/>
    </sheetView>
  </sheetViews>
  <sheetFormatPr baseColWidth="10" defaultRowHeight="13.5"/>
  <cols>
    <col min="1" max="1" width="25.4375" style="61" bestFit="1" customWidth="1"/>
    <col min="2" max="2" width="22.125" bestFit="1" customWidth="1"/>
    <col min="3" max="3" width="21.6875" bestFit="1" customWidth="1"/>
    <col min="4" max="4" width="15.6875" bestFit="1" customWidth="1"/>
    <col min="5" max="5" width="44.3125" bestFit="1" customWidth="1"/>
    <col min="6" max="6" width="36.875" bestFit="1" customWidth="1"/>
    <col min="7" max="7" width="33.4375" bestFit="1" customWidth="1"/>
    <col min="8" max="8" width="27.875" bestFit="1" customWidth="1"/>
    <col min="9" max="9" width="16.6875" bestFit="1" customWidth="1"/>
    <col min="10" max="10" width="255.6875" bestFit="1" customWidth="1"/>
    <col min="11" max="11" width="24.875" bestFit="1" customWidth="1"/>
    <col min="12" max="12" width="23.875" bestFit="1" customWidth="1"/>
    <col min="13" max="14" width="34.5625" bestFit="1" customWidth="1"/>
    <col min="15" max="15" width="92.125" bestFit="1" customWidth="1"/>
    <col min="16" max="16" width="22.5625" bestFit="1" customWidth="1"/>
    <col min="17" max="17" width="16.4375" bestFit="1" customWidth="1"/>
    <col min="18" max="18" width="20.3125" bestFit="1" customWidth="1"/>
    <col min="19" max="19" width="25.4375" bestFit="1" customWidth="1"/>
  </cols>
  <sheetData>
    <row r="1" spans="1:19" s="63" customFormat="1" ht="6.95" customHeight="1">
      <c r="A1" s="62"/>
    </row>
    <row r="2" spans="1:19" ht="27.95" customHeight="1"/>
    <row r="3" spans="1:19" ht="6.95" customHeight="1"/>
    <row r="4" spans="1:19" s="63" customFormat="1" ht="13.9">
      <c r="A4" s="62" t="s">
        <v>2129</v>
      </c>
      <c r="B4" s="63" t="s">
        <v>2130</v>
      </c>
      <c r="C4" s="63" t="s">
        <v>2131</v>
      </c>
      <c r="D4" s="63" t="s">
        <v>2132</v>
      </c>
      <c r="E4" s="63" t="s">
        <v>2133</v>
      </c>
      <c r="F4" s="63" t="s">
        <v>2134</v>
      </c>
      <c r="G4" s="63" t="s">
        <v>2135</v>
      </c>
      <c r="H4" s="63" t="s">
        <v>2136</v>
      </c>
      <c r="I4" s="63" t="s">
        <v>6</v>
      </c>
      <c r="J4" s="63" t="s">
        <v>1880</v>
      </c>
      <c r="K4" s="63" t="s">
        <v>3000</v>
      </c>
      <c r="L4" s="63" t="s">
        <v>3820</v>
      </c>
      <c r="M4" s="63" t="s">
        <v>3821</v>
      </c>
      <c r="N4" s="63" t="s">
        <v>3822</v>
      </c>
      <c r="O4" s="63" t="s">
        <v>349</v>
      </c>
      <c r="P4" s="63" t="s">
        <v>2269</v>
      </c>
      <c r="Q4" s="63" t="s">
        <v>3823</v>
      </c>
      <c r="R4" s="63" t="s">
        <v>3824</v>
      </c>
      <c r="S4" s="63" t="s">
        <v>3825</v>
      </c>
    </row>
    <row r="5" spans="1:19" ht="13.9">
      <c r="A5" s="62">
        <v>46226.345578703702</v>
      </c>
      <c r="B5" s="63" t="s">
        <v>1654</v>
      </c>
      <c r="C5" s="63" t="s">
        <v>2137</v>
      </c>
      <c r="D5" s="63" t="s">
        <v>2162</v>
      </c>
      <c r="E5" s="63" t="s">
        <v>2142</v>
      </c>
      <c r="F5" s="63">
        <v>247</v>
      </c>
      <c r="G5" s="63">
        <v>1</v>
      </c>
      <c r="H5" s="63">
        <v>247</v>
      </c>
      <c r="I5" s="63" t="s">
        <v>3847</v>
      </c>
      <c r="J5" s="63" t="s">
        <v>3852</v>
      </c>
      <c r="K5" t="s">
        <v>3846</v>
      </c>
    </row>
    <row r="6" spans="1:19" ht="13.9">
      <c r="A6" s="62">
        <v>46225.492997685185</v>
      </c>
      <c r="B6" s="63" t="s">
        <v>1654</v>
      </c>
      <c r="C6" s="63" t="s">
        <v>2137</v>
      </c>
      <c r="D6" s="63" t="s">
        <v>2162</v>
      </c>
      <c r="E6" s="63" t="s">
        <v>2142</v>
      </c>
      <c r="F6" s="63">
        <v>247</v>
      </c>
      <c r="G6" s="63">
        <v>1</v>
      </c>
      <c r="H6" s="63">
        <v>247</v>
      </c>
      <c r="I6" s="63" t="s">
        <v>3847</v>
      </c>
      <c r="J6" s="63" t="s">
        <v>3848</v>
      </c>
      <c r="K6" t="s">
        <v>3846</v>
      </c>
    </row>
    <row r="7" spans="1:19" ht="13.9">
      <c r="A7" s="62">
        <v>46225.451168981483</v>
      </c>
      <c r="B7" s="63" t="s">
        <v>1654</v>
      </c>
      <c r="C7" s="63" t="s">
        <v>2137</v>
      </c>
      <c r="D7" s="63" t="s">
        <v>2162</v>
      </c>
      <c r="E7" s="63" t="s">
        <v>2142</v>
      </c>
      <c r="F7" s="63">
        <v>247</v>
      </c>
      <c r="G7" s="63">
        <v>1</v>
      </c>
      <c r="H7" s="63">
        <v>247</v>
      </c>
      <c r="I7" s="63" t="s">
        <v>2140</v>
      </c>
      <c r="J7" s="63" t="s">
        <v>3845</v>
      </c>
      <c r="K7" t="s">
        <v>3846</v>
      </c>
    </row>
    <row r="8" spans="1:19" ht="13.9">
      <c r="A8" s="62">
        <v>46224.414687500001</v>
      </c>
      <c r="B8" s="63" t="s">
        <v>1654</v>
      </c>
      <c r="C8" s="63" t="s">
        <v>2137</v>
      </c>
      <c r="D8" s="63" t="s">
        <v>3838</v>
      </c>
      <c r="E8" s="63" t="s">
        <v>3839</v>
      </c>
      <c r="F8" s="63">
        <v>247</v>
      </c>
      <c r="G8" s="63">
        <v>1</v>
      </c>
      <c r="H8" s="63">
        <v>186</v>
      </c>
      <c r="I8" s="63" t="s">
        <v>2140</v>
      </c>
      <c r="J8" s="63" t="s">
        <v>3840</v>
      </c>
      <c r="K8" t="s">
        <v>3841</v>
      </c>
      <c r="L8" t="s">
        <v>3842</v>
      </c>
      <c r="M8" t="s">
        <v>2177</v>
      </c>
      <c r="N8" t="s">
        <v>3844</v>
      </c>
      <c r="O8" t="s">
        <v>3840</v>
      </c>
      <c r="P8" t="s">
        <v>3843</v>
      </c>
      <c r="Q8" t="s">
        <v>2140</v>
      </c>
      <c r="R8">
        <v>0</v>
      </c>
    </row>
    <row r="9" spans="1:19" ht="13.9">
      <c r="A9" s="62">
        <v>46224.413923611108</v>
      </c>
      <c r="B9" s="63" t="s">
        <v>1654</v>
      </c>
      <c r="C9" s="63" t="s">
        <v>2137</v>
      </c>
      <c r="D9" s="63" t="s">
        <v>3838</v>
      </c>
      <c r="E9" s="63" t="s">
        <v>3839</v>
      </c>
      <c r="F9" s="63">
        <v>247</v>
      </c>
      <c r="G9" s="63">
        <v>1</v>
      </c>
      <c r="H9" s="63">
        <v>186</v>
      </c>
      <c r="I9" s="63" t="s">
        <v>2140</v>
      </c>
      <c r="J9" s="63" t="s">
        <v>3840</v>
      </c>
      <c r="K9" t="s">
        <v>3841</v>
      </c>
      <c r="L9" t="s">
        <v>3842</v>
      </c>
      <c r="M9" t="s">
        <v>2175</v>
      </c>
      <c r="N9" t="s">
        <v>2177</v>
      </c>
      <c r="O9" t="s">
        <v>3840</v>
      </c>
      <c r="P9" t="s">
        <v>3843</v>
      </c>
      <c r="Q9" t="s">
        <v>2140</v>
      </c>
      <c r="R9">
        <v>0</v>
      </c>
    </row>
    <row r="10" spans="1:19" ht="13.9">
      <c r="A10" s="62">
        <v>46224.413564814815</v>
      </c>
      <c r="B10" s="63" t="s">
        <v>1654</v>
      </c>
      <c r="C10" s="63" t="s">
        <v>2137</v>
      </c>
      <c r="D10" s="63" t="s">
        <v>3838</v>
      </c>
      <c r="E10" s="63" t="s">
        <v>3839</v>
      </c>
      <c r="F10" s="63">
        <v>247</v>
      </c>
      <c r="G10" s="63">
        <v>1</v>
      </c>
      <c r="H10" s="63">
        <v>186</v>
      </c>
      <c r="I10" s="63" t="s">
        <v>2140</v>
      </c>
      <c r="J10" s="63" t="s">
        <v>3840</v>
      </c>
      <c r="K10" t="s">
        <v>3841</v>
      </c>
      <c r="L10" t="s">
        <v>3842</v>
      </c>
      <c r="M10" t="s">
        <v>3817</v>
      </c>
      <c r="N10" t="s">
        <v>2175</v>
      </c>
      <c r="O10" t="s">
        <v>3840</v>
      </c>
      <c r="P10" t="s">
        <v>3843</v>
      </c>
      <c r="Q10" t="s">
        <v>2140</v>
      </c>
      <c r="R10">
        <v>0</v>
      </c>
    </row>
    <row r="11" spans="1:19" ht="13.9">
      <c r="A11" s="62">
        <v>46218.349212962959</v>
      </c>
      <c r="B11" s="63" t="s">
        <v>1654</v>
      </c>
      <c r="C11" s="63" t="s">
        <v>2137</v>
      </c>
      <c r="D11" s="63" t="s">
        <v>2162</v>
      </c>
      <c r="E11" s="63" t="s">
        <v>2142</v>
      </c>
      <c r="F11" s="63">
        <v>189</v>
      </c>
      <c r="G11" s="63">
        <v>3</v>
      </c>
      <c r="H11" s="63">
        <v>186</v>
      </c>
      <c r="I11" s="63" t="s">
        <v>2140</v>
      </c>
      <c r="J11" s="63" t="s">
        <v>3009</v>
      </c>
    </row>
    <row r="12" spans="1:19" ht="13.9">
      <c r="A12" s="62">
        <v>46210.403773148151</v>
      </c>
      <c r="B12" s="63" t="s">
        <v>1654</v>
      </c>
      <c r="C12" s="63" t="s">
        <v>2137</v>
      </c>
      <c r="D12" s="63" t="s">
        <v>2162</v>
      </c>
      <c r="E12" s="63" t="s">
        <v>2142</v>
      </c>
      <c r="F12" s="63">
        <v>189</v>
      </c>
      <c r="G12" s="63">
        <v>3</v>
      </c>
      <c r="H12" s="63">
        <v>186</v>
      </c>
      <c r="I12" s="63" t="s">
        <v>2140</v>
      </c>
      <c r="J12" s="63" t="s">
        <v>2166</v>
      </c>
    </row>
    <row r="13" spans="1:19" ht="13.9">
      <c r="A13" s="62">
        <v>46209.829930555556</v>
      </c>
      <c r="B13" s="63" t="s">
        <v>1654</v>
      </c>
      <c r="C13" s="63" t="s">
        <v>2137</v>
      </c>
      <c r="D13" s="63" t="s">
        <v>2162</v>
      </c>
      <c r="E13" s="63" t="s">
        <v>2142</v>
      </c>
      <c r="F13" s="63">
        <v>189</v>
      </c>
      <c r="G13" s="63">
        <v>3</v>
      </c>
      <c r="H13" s="63">
        <v>186</v>
      </c>
      <c r="I13" s="63" t="s">
        <v>2140</v>
      </c>
      <c r="J13" s="63" t="s">
        <v>2165</v>
      </c>
    </row>
    <row r="14" spans="1:19" ht="13.9">
      <c r="A14" s="62">
        <v>46209.823981481481</v>
      </c>
      <c r="B14" s="63" t="s">
        <v>1654</v>
      </c>
      <c r="C14" s="63" t="s">
        <v>2137</v>
      </c>
      <c r="D14" s="63" t="s">
        <v>2162</v>
      </c>
      <c r="E14" s="63" t="s">
        <v>2142</v>
      </c>
      <c r="F14" s="63">
        <v>189</v>
      </c>
      <c r="G14" s="63">
        <v>3</v>
      </c>
      <c r="H14" s="63">
        <v>186</v>
      </c>
      <c r="I14" s="63" t="s">
        <v>2140</v>
      </c>
      <c r="J14" s="63" t="s">
        <v>2164</v>
      </c>
    </row>
    <row r="15" spans="1:19" ht="13.9">
      <c r="A15" s="62">
        <v>46209.813576388886</v>
      </c>
      <c r="B15" s="63" t="s">
        <v>1654</v>
      </c>
      <c r="C15" s="63" t="s">
        <v>2137</v>
      </c>
      <c r="D15" s="63" t="s">
        <v>2162</v>
      </c>
      <c r="E15" s="63" t="s">
        <v>2142</v>
      </c>
      <c r="F15" s="63">
        <v>189</v>
      </c>
      <c r="G15" s="63">
        <v>3</v>
      </c>
      <c r="H15" s="63">
        <v>186</v>
      </c>
      <c r="I15" s="63" t="s">
        <v>2140</v>
      </c>
      <c r="J15" s="63" t="s">
        <v>2163</v>
      </c>
    </row>
    <row r="16" spans="1:19" ht="13.9">
      <c r="A16" s="62">
        <v>46209.81212962963</v>
      </c>
      <c r="B16" s="63" t="s">
        <v>1654</v>
      </c>
      <c r="C16" s="63" t="s">
        <v>2137</v>
      </c>
      <c r="D16" s="63" t="s">
        <v>2158</v>
      </c>
      <c r="E16" s="63" t="s">
        <v>2142</v>
      </c>
      <c r="F16" s="63">
        <v>189</v>
      </c>
      <c r="G16" s="63">
        <v>3</v>
      </c>
      <c r="H16" s="63">
        <v>186</v>
      </c>
      <c r="I16" s="63" t="s">
        <v>2140</v>
      </c>
      <c r="J16" s="63" t="s">
        <v>2161</v>
      </c>
    </row>
    <row r="17" spans="1:18" ht="13.9">
      <c r="A17" s="62">
        <v>46209.806747685187</v>
      </c>
      <c r="B17" s="63" t="s">
        <v>1654</v>
      </c>
      <c r="C17" s="63" t="s">
        <v>2137</v>
      </c>
      <c r="D17" s="63" t="s">
        <v>2158</v>
      </c>
      <c r="E17" s="63" t="s">
        <v>2142</v>
      </c>
      <c r="F17" s="63">
        <v>189</v>
      </c>
      <c r="G17" s="63">
        <v>3</v>
      </c>
      <c r="H17" s="63">
        <v>186</v>
      </c>
      <c r="I17" s="63" t="s">
        <v>2140</v>
      </c>
      <c r="J17" s="63" t="s">
        <v>2160</v>
      </c>
    </row>
    <row r="18" spans="1:18" ht="13.9">
      <c r="A18" s="62">
        <v>46209.760844907411</v>
      </c>
      <c r="B18" s="63" t="s">
        <v>1654</v>
      </c>
      <c r="C18" s="63" t="s">
        <v>2137</v>
      </c>
      <c r="D18" s="63" t="s">
        <v>2158</v>
      </c>
      <c r="E18" s="63" t="s">
        <v>2142</v>
      </c>
      <c r="F18" s="63">
        <v>189</v>
      </c>
      <c r="G18" s="63">
        <v>3</v>
      </c>
      <c r="H18" s="63">
        <v>186</v>
      </c>
      <c r="I18" s="63" t="s">
        <v>2140</v>
      </c>
      <c r="J18" s="63" t="s">
        <v>2159</v>
      </c>
    </row>
    <row r="19" spans="1:18" ht="13.9">
      <c r="A19" s="62">
        <v>46209.751932870371</v>
      </c>
      <c r="B19" s="63" t="s">
        <v>1654</v>
      </c>
      <c r="C19" s="63" t="s">
        <v>2137</v>
      </c>
      <c r="D19" s="63" t="s">
        <v>2138</v>
      </c>
      <c r="E19" s="63" t="s">
        <v>2142</v>
      </c>
      <c r="F19" s="63">
        <v>189</v>
      </c>
      <c r="G19" s="63">
        <v>3</v>
      </c>
      <c r="H19" s="63">
        <v>186</v>
      </c>
      <c r="I19" s="63" t="s">
        <v>2140</v>
      </c>
      <c r="J19" s="63" t="s">
        <v>2146</v>
      </c>
    </row>
    <row r="20" spans="1:18" ht="13.9">
      <c r="A20" s="62">
        <v>46209.747013888889</v>
      </c>
      <c r="B20" s="63" t="s">
        <v>1654</v>
      </c>
      <c r="C20" s="63" t="s">
        <v>2137</v>
      </c>
      <c r="D20" s="63" t="s">
        <v>2138</v>
      </c>
      <c r="E20" s="63" t="s">
        <v>2142</v>
      </c>
      <c r="F20" s="63">
        <v>189</v>
      </c>
      <c r="G20" s="63">
        <v>3</v>
      </c>
      <c r="H20" s="63">
        <v>186</v>
      </c>
      <c r="I20" s="63" t="s">
        <v>2140</v>
      </c>
      <c r="J20" s="63" t="s">
        <v>2145</v>
      </c>
    </row>
    <row r="21" spans="1:18" ht="13.9">
      <c r="A21" s="62">
        <v>46209.742534722223</v>
      </c>
      <c r="B21" s="63" t="s">
        <v>1654</v>
      </c>
      <c r="C21" s="63" t="s">
        <v>2137</v>
      </c>
      <c r="D21" s="63" t="s">
        <v>2138</v>
      </c>
      <c r="E21" s="63" t="s">
        <v>2142</v>
      </c>
      <c r="F21" s="63">
        <v>189</v>
      </c>
      <c r="G21" s="63">
        <v>3</v>
      </c>
      <c r="H21" s="63">
        <v>186</v>
      </c>
      <c r="I21" s="63" t="s">
        <v>2140</v>
      </c>
      <c r="J21" s="63" t="s">
        <v>2144</v>
      </c>
    </row>
    <row r="22" spans="1:18" ht="13.9">
      <c r="A22" s="62">
        <v>46209.738125000003</v>
      </c>
      <c r="B22" s="63" t="s">
        <v>1654</v>
      </c>
      <c r="C22" s="63" t="s">
        <v>2137</v>
      </c>
      <c r="D22" s="63" t="s">
        <v>2138</v>
      </c>
      <c r="E22" s="63" t="s">
        <v>2142</v>
      </c>
      <c r="F22" s="63">
        <v>189</v>
      </c>
      <c r="G22" s="63">
        <v>3</v>
      </c>
      <c r="H22" s="63">
        <v>186</v>
      </c>
      <c r="I22" s="63" t="s">
        <v>2140</v>
      </c>
      <c r="J22" s="63" t="s">
        <v>2143</v>
      </c>
    </row>
    <row r="23" spans="1:18" ht="13.9">
      <c r="A23" s="62">
        <v>46209.730914351851</v>
      </c>
      <c r="B23" s="63" t="s">
        <v>1654</v>
      </c>
      <c r="C23" s="63" t="s">
        <v>2137</v>
      </c>
      <c r="D23" s="63" t="s">
        <v>2138</v>
      </c>
      <c r="E23" s="63" t="s">
        <v>2139</v>
      </c>
      <c r="F23" s="63">
        <v>189</v>
      </c>
      <c r="G23" s="63">
        <v>3</v>
      </c>
      <c r="H23" s="63">
        <v>186</v>
      </c>
      <c r="I23" s="63" t="s">
        <v>2140</v>
      </c>
      <c r="J23" s="63" t="s">
        <v>2141</v>
      </c>
    </row>
    <row r="24" spans="1:18" ht="13.9">
      <c r="A24" s="62">
        <v>46231.384328703702</v>
      </c>
      <c r="B24" s="63" t="s">
        <v>1654</v>
      </c>
      <c r="C24" s="63" t="s">
        <v>2137</v>
      </c>
      <c r="D24" s="63" t="s">
        <v>3838</v>
      </c>
      <c r="E24" s="63" t="s">
        <v>3839</v>
      </c>
      <c r="F24" s="63">
        <v>247</v>
      </c>
      <c r="G24" s="63">
        <v>1</v>
      </c>
      <c r="H24" s="63">
        <v>247</v>
      </c>
      <c r="I24" s="63" t="s">
        <v>2140</v>
      </c>
      <c r="J24" s="63" t="s">
        <v>3840</v>
      </c>
      <c r="K24" t="s">
        <v>3841</v>
      </c>
      <c r="L24" t="s">
        <v>3842</v>
      </c>
      <c r="M24" t="s">
        <v>3817</v>
      </c>
      <c r="N24" t="s">
        <v>2175</v>
      </c>
      <c r="O24" t="s">
        <v>3840</v>
      </c>
      <c r="P24" t="s">
        <v>3843</v>
      </c>
      <c r="Q24" t="s">
        <v>2140</v>
      </c>
      <c r="R24">
        <v>0</v>
      </c>
    </row>
    <row r="25" spans="1:18" ht="13.9">
      <c r="A25" s="62">
        <v>46231.460844907408</v>
      </c>
      <c r="B25" s="63" t="s">
        <v>1654</v>
      </c>
      <c r="C25" s="63" t="s">
        <v>2137</v>
      </c>
      <c r="D25" s="63" t="s">
        <v>3838</v>
      </c>
      <c r="E25" s="63" t="s">
        <v>3839</v>
      </c>
      <c r="F25" s="63">
        <v>247</v>
      </c>
      <c r="G25" s="63">
        <v>1</v>
      </c>
      <c r="H25" s="63">
        <v>247</v>
      </c>
      <c r="I25" s="63" t="s">
        <v>2140</v>
      </c>
      <c r="J25" s="63" t="s">
        <v>3840</v>
      </c>
      <c r="K25" t="s">
        <v>3841</v>
      </c>
      <c r="L25" t="s">
        <v>3842</v>
      </c>
      <c r="M25" t="s">
        <v>2175</v>
      </c>
      <c r="N25" t="s">
        <v>2177</v>
      </c>
      <c r="O25" t="s">
        <v>3840</v>
      </c>
      <c r="P25" t="s">
        <v>3843</v>
      </c>
      <c r="Q25" t="s">
        <v>2140</v>
      </c>
      <c r="R25">
        <v>0</v>
      </c>
    </row>
    <row r="26" spans="1:18" ht="13.9">
      <c r="A26" s="62">
        <v>46231.464270833334</v>
      </c>
      <c r="B26" s="63" t="s">
        <v>1654</v>
      </c>
      <c r="C26" s="63" t="s">
        <v>2137</v>
      </c>
      <c r="D26" s="63" t="s">
        <v>3838</v>
      </c>
      <c r="E26" s="63" t="s">
        <v>3839</v>
      </c>
      <c r="F26" s="63">
        <v>247</v>
      </c>
      <c r="G26" s="63">
        <v>1</v>
      </c>
      <c r="H26" s="63">
        <v>247</v>
      </c>
      <c r="I26" s="63" t="s">
        <v>2140</v>
      </c>
      <c r="J26" s="63" t="s">
        <v>3840</v>
      </c>
      <c r="K26" t="s">
        <v>3841</v>
      </c>
      <c r="L26" t="s">
        <v>3842</v>
      </c>
      <c r="M26" t="s">
        <v>2177</v>
      </c>
      <c r="N26" t="s">
        <v>3844</v>
      </c>
      <c r="O26" t="s">
        <v>3840</v>
      </c>
      <c r="P26" t="s">
        <v>3843</v>
      </c>
      <c r="Q26" t="s">
        <v>2140</v>
      </c>
      <c r="R26">
        <v>0</v>
      </c>
    </row>
    <row r="27" spans="1:18" ht="13.9">
      <c r="A27" s="62">
        <v>46233.828518518516</v>
      </c>
      <c r="B27" s="63" t="s">
        <v>1654</v>
      </c>
      <c r="C27" s="63" t="s">
        <v>2137</v>
      </c>
      <c r="D27" s="63" t="s">
        <v>4700</v>
      </c>
      <c r="E27" s="63" t="s">
        <v>2142</v>
      </c>
      <c r="F27" s="63">
        <v>247</v>
      </c>
      <c r="G27" s="63">
        <v>1</v>
      </c>
      <c r="H27" s="63">
        <v>248</v>
      </c>
      <c r="I27" s="63" t="s">
        <v>3847</v>
      </c>
      <c r="J27" s="63" t="s">
        <v>4701</v>
      </c>
      <c r="K27" t="s">
        <v>3846</v>
      </c>
    </row>
    <row r="28" spans="1:18" ht="13.9">
      <c r="A28" s="62">
        <v>46234.38821759259</v>
      </c>
      <c r="B28" s="63" t="s">
        <v>1654</v>
      </c>
      <c r="C28" s="63" t="s">
        <v>2137</v>
      </c>
      <c r="D28" s="63" t="s">
        <v>4700</v>
      </c>
      <c r="E28" s="63" t="s">
        <v>2142</v>
      </c>
      <c r="F28" s="63">
        <v>215</v>
      </c>
      <c r="G28" s="63">
        <v>26</v>
      </c>
      <c r="H28" s="63">
        <v>215</v>
      </c>
      <c r="I28" s="63" t="s">
        <v>2140</v>
      </c>
      <c r="J28" s="63" t="s">
        <v>4712</v>
      </c>
      <c r="K28" t="s">
        <v>3846</v>
      </c>
    </row>
    <row r="29" spans="1:18" ht="13.9">
      <c r="A29" s="62">
        <v>46234.549351851849</v>
      </c>
      <c r="B29" s="63" t="s">
        <v>1654</v>
      </c>
      <c r="C29" s="63" t="s">
        <v>2137</v>
      </c>
      <c r="D29" s="63" t="s">
        <v>4713</v>
      </c>
      <c r="E29" s="63" t="s">
        <v>2142</v>
      </c>
      <c r="F29" s="63">
        <v>214</v>
      </c>
      <c r="G29" s="63">
        <v>26</v>
      </c>
      <c r="H29" s="63">
        <v>215</v>
      </c>
      <c r="I29" s="63" t="s">
        <v>3847</v>
      </c>
      <c r="J29" s="63" t="s">
        <v>4714</v>
      </c>
      <c r="K29" t="s">
        <v>3846</v>
      </c>
    </row>
    <row r="30" spans="1:18" ht="13.9">
      <c r="A30" s="62">
        <v>46234.551620370374</v>
      </c>
      <c r="B30" s="63" t="s">
        <v>1654</v>
      </c>
      <c r="C30" s="63" t="s">
        <v>2137</v>
      </c>
      <c r="D30" s="63" t="s">
        <v>4713</v>
      </c>
      <c r="E30" s="63" t="s">
        <v>2142</v>
      </c>
      <c r="F30" s="63">
        <v>214</v>
      </c>
      <c r="G30" s="63">
        <v>26</v>
      </c>
      <c r="H30" s="63">
        <v>214</v>
      </c>
      <c r="I30" s="63" t="s">
        <v>2140</v>
      </c>
      <c r="J30" s="63" t="s">
        <v>4715</v>
      </c>
      <c r="K30" t="s">
        <v>3846</v>
      </c>
    </row>
    <row r="31" spans="1:18" ht="13.9">
      <c r="A31" s="62">
        <v>46234.554664351854</v>
      </c>
      <c r="B31" s="63" t="s">
        <v>1654</v>
      </c>
      <c r="C31" s="63" t="s">
        <v>2137</v>
      </c>
      <c r="D31" s="63" t="s">
        <v>4713</v>
      </c>
      <c r="E31" s="63" t="s">
        <v>2142</v>
      </c>
      <c r="F31" s="63">
        <v>214</v>
      </c>
      <c r="G31" s="63">
        <v>26</v>
      </c>
      <c r="H31" s="63">
        <v>214</v>
      </c>
      <c r="I31" s="63" t="s">
        <v>2140</v>
      </c>
      <c r="J31" s="63" t="s">
        <v>4956</v>
      </c>
      <c r="K31" t="s">
        <v>3846</v>
      </c>
    </row>
    <row r="32" spans="1:18" ht="13.9">
      <c r="A32" s="62">
        <v>46234.699340277781</v>
      </c>
      <c r="B32" s="63" t="s">
        <v>1654</v>
      </c>
      <c r="C32" s="63" t="s">
        <v>2137</v>
      </c>
      <c r="D32" s="63" t="s">
        <v>4713</v>
      </c>
      <c r="E32" s="63" t="s">
        <v>3839</v>
      </c>
      <c r="F32" s="63">
        <v>214</v>
      </c>
      <c r="G32" s="63">
        <v>26</v>
      </c>
      <c r="H32" s="63">
        <v>214</v>
      </c>
      <c r="I32" s="63" t="s">
        <v>2140</v>
      </c>
      <c r="J32" s="63" t="s">
        <v>4957</v>
      </c>
      <c r="K32" t="s">
        <v>3841</v>
      </c>
      <c r="L32" t="s">
        <v>4958</v>
      </c>
      <c r="M32" t="s">
        <v>2175</v>
      </c>
      <c r="N32" t="s">
        <v>3817</v>
      </c>
      <c r="O32" t="s">
        <v>4957</v>
      </c>
      <c r="P32" t="s">
        <v>3843</v>
      </c>
      <c r="Q32" t="s">
        <v>2140</v>
      </c>
      <c r="R32">
        <v>0</v>
      </c>
    </row>
    <row r="33" spans="1:18" ht="13.9">
      <c r="A33" s="62">
        <v>46234.701331018521</v>
      </c>
      <c r="B33" s="63" t="s">
        <v>1654</v>
      </c>
      <c r="C33" s="63" t="s">
        <v>2137</v>
      </c>
      <c r="D33" s="63" t="s">
        <v>4713</v>
      </c>
      <c r="E33" s="63" t="s">
        <v>3839</v>
      </c>
      <c r="F33" s="63">
        <v>214</v>
      </c>
      <c r="G33" s="63">
        <v>26</v>
      </c>
      <c r="H33" s="63">
        <v>214</v>
      </c>
      <c r="I33" s="63" t="s">
        <v>2140</v>
      </c>
      <c r="J33" s="63" t="s">
        <v>3840</v>
      </c>
      <c r="K33" t="s">
        <v>3841</v>
      </c>
      <c r="L33" t="s">
        <v>3842</v>
      </c>
      <c r="M33" t="s">
        <v>3817</v>
      </c>
      <c r="N33" t="s">
        <v>2175</v>
      </c>
      <c r="O33" t="s">
        <v>3840</v>
      </c>
      <c r="P33" t="s">
        <v>3843</v>
      </c>
      <c r="Q33" t="s">
        <v>2140</v>
      </c>
      <c r="R33">
        <v>0</v>
      </c>
    </row>
    <row r="34" spans="1:18" ht="13.9">
      <c r="A34" s="62">
        <v>46234.701932870368</v>
      </c>
      <c r="B34" s="63" t="s">
        <v>1654</v>
      </c>
      <c r="C34" s="63" t="s">
        <v>2137</v>
      </c>
      <c r="D34" s="63" t="s">
        <v>4713</v>
      </c>
      <c r="E34" s="63" t="s">
        <v>3839</v>
      </c>
      <c r="F34" s="63">
        <v>214</v>
      </c>
      <c r="G34" s="63">
        <v>26</v>
      </c>
      <c r="H34" s="63">
        <v>214</v>
      </c>
      <c r="I34" s="63" t="s">
        <v>2140</v>
      </c>
      <c r="J34" s="63" t="s">
        <v>3840</v>
      </c>
      <c r="K34" t="s">
        <v>3841</v>
      </c>
      <c r="L34" t="s">
        <v>3842</v>
      </c>
      <c r="M34" t="s">
        <v>2175</v>
      </c>
      <c r="N34" t="s">
        <v>2177</v>
      </c>
      <c r="O34" t="s">
        <v>3840</v>
      </c>
      <c r="P34" t="s">
        <v>3843</v>
      </c>
      <c r="Q34" t="s">
        <v>2140</v>
      </c>
      <c r="R34">
        <v>0</v>
      </c>
    </row>
    <row r="35" spans="1:18" ht="13.9">
      <c r="A35" s="62">
        <v>46234.704085648147</v>
      </c>
      <c r="B35" s="63" t="s">
        <v>1654</v>
      </c>
      <c r="C35" s="63" t="s">
        <v>2137</v>
      </c>
      <c r="D35" s="63" t="s">
        <v>4713</v>
      </c>
      <c r="E35" s="63" t="s">
        <v>3839</v>
      </c>
      <c r="F35" s="63">
        <v>214</v>
      </c>
      <c r="G35" s="63">
        <v>26</v>
      </c>
      <c r="H35" s="63">
        <v>214</v>
      </c>
      <c r="I35" s="63" t="s">
        <v>2140</v>
      </c>
      <c r="J35" s="63" t="s">
        <v>3840</v>
      </c>
      <c r="K35" t="s">
        <v>3841</v>
      </c>
      <c r="L35" t="s">
        <v>3842</v>
      </c>
      <c r="M35" t="s">
        <v>2177</v>
      </c>
      <c r="N35" t="s">
        <v>3844</v>
      </c>
      <c r="O35" t="s">
        <v>3840</v>
      </c>
      <c r="P35" t="s">
        <v>3843</v>
      </c>
      <c r="Q35" t="s">
        <v>2140</v>
      </c>
      <c r="R35">
        <v>0</v>
      </c>
    </row>
    <row r="36" spans="1:18" ht="13.9">
      <c r="A36" s="62">
        <v>46239.499351851853</v>
      </c>
      <c r="B36" s="63" t="s">
        <v>1654</v>
      </c>
      <c r="C36" s="63" t="s">
        <v>2137</v>
      </c>
      <c r="D36" s="63" t="s">
        <v>4713</v>
      </c>
      <c r="E36" s="63" t="s">
        <v>5690</v>
      </c>
      <c r="F36" s="63">
        <v>214</v>
      </c>
      <c r="G36" s="63">
        <v>26</v>
      </c>
      <c r="H36" s="63">
        <v>214</v>
      </c>
      <c r="I36" s="63" t="s">
        <v>5691</v>
      </c>
      <c r="J36" s="63" t="s">
        <v>5692</v>
      </c>
      <c r="K36" t="s">
        <v>3841</v>
      </c>
      <c r="L36" t="s">
        <v>5693</v>
      </c>
      <c r="M36" t="s">
        <v>3844</v>
      </c>
      <c r="N36" t="s">
        <v>3844</v>
      </c>
      <c r="O36" t="s">
        <v>5692</v>
      </c>
      <c r="P36" t="s">
        <v>3843</v>
      </c>
      <c r="Q36" t="s">
        <v>5691</v>
      </c>
      <c r="R36">
        <v>0</v>
      </c>
    </row>
    <row r="37" spans="1:18" ht="13.9">
      <c r="A37" s="62">
        <v>46258.756412037037</v>
      </c>
      <c r="B37" s="63" t="s">
        <v>1654</v>
      </c>
      <c r="C37" s="63" t="s">
        <v>2137</v>
      </c>
      <c r="D37" s="63" t="s">
        <v>4713</v>
      </c>
      <c r="E37" s="63" t="s">
        <v>2142</v>
      </c>
      <c r="F37" s="63">
        <v>214</v>
      </c>
      <c r="G37" s="63">
        <v>26</v>
      </c>
      <c r="H37" s="63">
        <v>214</v>
      </c>
      <c r="I37" s="63" t="s">
        <v>3847</v>
      </c>
      <c r="J37" s="63" t="s">
        <v>10355</v>
      </c>
      <c r="K37" t="s">
        <v>3846</v>
      </c>
    </row>
  </sheetData>
  <phoneticPr fontId="7" type="noConversion"/>
  <pageMargins left="0.7" right="0.7" top="0.75" bottom="0.75" header="0.3" footer="0.3"/>
  <pageSetup orientation="portrait" r:id="rId1"/>
  <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AF03-3C66-4651-BAC4-DCB329851E12}">
  <sheetPr codeName="Hoja36"/>
  <dimension ref="A1:C103"/>
  <sheetViews>
    <sheetView workbookViewId="0">
      <selection activeCell="C14" sqref="C14"/>
    </sheetView>
  </sheetViews>
  <sheetFormatPr baseColWidth="10" defaultRowHeight="13.5"/>
  <cols>
    <col min="1" max="1" width="74.4375" bestFit="1" customWidth="1"/>
    <col min="2" max="2" width="36.875" bestFit="1" customWidth="1"/>
    <col min="3" max="3" width="22.125" bestFit="1" customWidth="1"/>
  </cols>
  <sheetData>
    <row r="1" spans="1:3" ht="17.649999999999999">
      <c r="A1" s="65" t="s">
        <v>2914</v>
      </c>
    </row>
    <row r="3" spans="1:3">
      <c r="A3" t="s">
        <v>2915</v>
      </c>
      <c r="B3" s="48">
        <v>46224.419594907406</v>
      </c>
    </row>
    <row r="5" spans="1:3" ht="13.9">
      <c r="A5" s="63" t="s">
        <v>2916</v>
      </c>
    </row>
    <row r="6" spans="1:3">
      <c r="A6" t="s">
        <v>2321</v>
      </c>
      <c r="B6" t="s">
        <v>2917</v>
      </c>
      <c r="C6" t="s">
        <v>2320</v>
      </c>
    </row>
    <row r="7" spans="1:3">
      <c r="A7" t="s">
        <v>2918</v>
      </c>
      <c r="B7">
        <v>700</v>
      </c>
    </row>
    <row r="9" spans="1:3" ht="13.9">
      <c r="A9" s="63" t="s">
        <v>2919</v>
      </c>
    </row>
    <row r="10" spans="1:3" ht="13.9">
      <c r="A10" s="63" t="s">
        <v>2920</v>
      </c>
      <c r="B10" s="63" t="s">
        <v>2899</v>
      </c>
    </row>
    <row r="11" spans="1:3">
      <c r="A11">
        <v>1</v>
      </c>
      <c r="B11" t="s">
        <v>2288</v>
      </c>
    </row>
    <row r="12" spans="1:3">
      <c r="A12">
        <v>2</v>
      </c>
      <c r="B12" t="s">
        <v>2245</v>
      </c>
    </row>
    <row r="13" spans="1:3">
      <c r="A13">
        <v>3</v>
      </c>
      <c r="B13" t="s">
        <v>2247</v>
      </c>
    </row>
    <row r="14" spans="1:3">
      <c r="A14">
        <v>4</v>
      </c>
      <c r="B14" t="s">
        <v>2248</v>
      </c>
    </row>
    <row r="15" spans="1:3">
      <c r="A15">
        <v>5</v>
      </c>
      <c r="B15" t="s">
        <v>2249</v>
      </c>
    </row>
    <row r="16" spans="1:3">
      <c r="A16">
        <v>6</v>
      </c>
      <c r="B16" t="s">
        <v>19</v>
      </c>
    </row>
    <row r="17" spans="1:2">
      <c r="A17">
        <v>7</v>
      </c>
      <c r="B17" t="s">
        <v>2250</v>
      </c>
    </row>
    <row r="18" spans="1:2">
      <c r="A18">
        <v>8</v>
      </c>
      <c r="B18" t="s">
        <v>2289</v>
      </c>
    </row>
    <row r="19" spans="1:2">
      <c r="A19">
        <v>9</v>
      </c>
      <c r="B19" t="s">
        <v>2290</v>
      </c>
    </row>
    <row r="20" spans="1:2">
      <c r="A20">
        <v>10</v>
      </c>
      <c r="B20" t="s">
        <v>2291</v>
      </c>
    </row>
    <row r="21" spans="1:2">
      <c r="A21">
        <v>11</v>
      </c>
      <c r="B21" t="s">
        <v>2251</v>
      </c>
    </row>
    <row r="22" spans="1:2">
      <c r="A22">
        <v>12</v>
      </c>
      <c r="B22" t="s">
        <v>2252</v>
      </c>
    </row>
    <row r="23" spans="1:2">
      <c r="A23">
        <v>13</v>
      </c>
      <c r="B23" t="s">
        <v>2253</v>
      </c>
    </row>
    <row r="24" spans="1:2">
      <c r="A24">
        <v>14</v>
      </c>
      <c r="B24" t="s">
        <v>2102</v>
      </c>
    </row>
    <row r="25" spans="1:2">
      <c r="A25">
        <v>15</v>
      </c>
      <c r="B25" t="s">
        <v>5</v>
      </c>
    </row>
    <row r="26" spans="1:2">
      <c r="A26">
        <v>16</v>
      </c>
      <c r="B26" t="s">
        <v>2052</v>
      </c>
    </row>
    <row r="27" spans="1:2">
      <c r="A27">
        <v>17</v>
      </c>
      <c r="B27" t="s">
        <v>11</v>
      </c>
    </row>
    <row r="28" spans="1:2">
      <c r="A28">
        <v>18</v>
      </c>
      <c r="B28" t="s">
        <v>2292</v>
      </c>
    </row>
    <row r="29" spans="1:2">
      <c r="A29">
        <v>19</v>
      </c>
      <c r="B29" t="s">
        <v>2293</v>
      </c>
    </row>
    <row r="30" spans="1:2">
      <c r="A30">
        <v>20</v>
      </c>
      <c r="B30" t="s">
        <v>2123</v>
      </c>
    </row>
    <row r="31" spans="1:2">
      <c r="A31">
        <v>21</v>
      </c>
      <c r="B31" t="s">
        <v>2260</v>
      </c>
    </row>
    <row r="32" spans="1:2">
      <c r="A32">
        <v>22</v>
      </c>
      <c r="B32" t="s">
        <v>2261</v>
      </c>
    </row>
    <row r="33" spans="1:2">
      <c r="A33">
        <v>23</v>
      </c>
      <c r="B33" t="s">
        <v>2294</v>
      </c>
    </row>
    <row r="34" spans="1:2">
      <c r="A34">
        <v>24</v>
      </c>
      <c r="B34" t="s">
        <v>2295</v>
      </c>
    </row>
    <row r="35" spans="1:2">
      <c r="A35">
        <v>25</v>
      </c>
      <c r="B35" t="s">
        <v>2296</v>
      </c>
    </row>
    <row r="36" spans="1:2">
      <c r="A36">
        <v>26</v>
      </c>
      <c r="B36" t="s">
        <v>2297</v>
      </c>
    </row>
    <row r="37" spans="1:2">
      <c r="A37">
        <v>27</v>
      </c>
      <c r="B37" t="s">
        <v>2298</v>
      </c>
    </row>
    <row r="38" spans="1:2">
      <c r="A38">
        <v>28</v>
      </c>
      <c r="B38" t="s">
        <v>2299</v>
      </c>
    </row>
    <row r="39" spans="1:2">
      <c r="A39">
        <v>29</v>
      </c>
      <c r="B39" t="s">
        <v>2300</v>
      </c>
    </row>
    <row r="40" spans="1:2">
      <c r="A40">
        <v>30</v>
      </c>
      <c r="B40" t="s">
        <v>2301</v>
      </c>
    </row>
    <row r="41" spans="1:2">
      <c r="A41">
        <v>31</v>
      </c>
      <c r="B41" t="s">
        <v>2302</v>
      </c>
    </row>
    <row r="42" spans="1:2">
      <c r="A42">
        <v>32</v>
      </c>
      <c r="B42" t="s">
        <v>2303</v>
      </c>
    </row>
    <row r="43" spans="1:2">
      <c r="A43">
        <v>33</v>
      </c>
      <c r="B43" t="s">
        <v>2304</v>
      </c>
    </row>
    <row r="44" spans="1:2">
      <c r="A44">
        <v>34</v>
      </c>
      <c r="B44" t="s">
        <v>2262</v>
      </c>
    </row>
    <row r="45" spans="1:2">
      <c r="A45">
        <v>35</v>
      </c>
      <c r="B45" t="s">
        <v>2233</v>
      </c>
    </row>
    <row r="46" spans="1:2">
      <c r="A46">
        <v>36</v>
      </c>
      <c r="B46" t="s">
        <v>2305</v>
      </c>
    </row>
    <row r="47" spans="1:2">
      <c r="A47">
        <v>37</v>
      </c>
      <c r="B47" t="s">
        <v>2306</v>
      </c>
    </row>
    <row r="48" spans="1:2">
      <c r="A48">
        <v>38</v>
      </c>
      <c r="B48" t="s">
        <v>2307</v>
      </c>
    </row>
    <row r="49" spans="1:2">
      <c r="A49">
        <v>39</v>
      </c>
      <c r="B49" t="s">
        <v>2308</v>
      </c>
    </row>
    <row r="50" spans="1:2">
      <c r="A50">
        <v>40</v>
      </c>
      <c r="B50" t="s">
        <v>2309</v>
      </c>
    </row>
    <row r="51" spans="1:2">
      <c r="A51">
        <v>41</v>
      </c>
      <c r="B51" t="s">
        <v>2310</v>
      </c>
    </row>
    <row r="52" spans="1:2">
      <c r="A52">
        <v>42</v>
      </c>
      <c r="B52" t="s">
        <v>2273</v>
      </c>
    </row>
    <row r="53" spans="1:2">
      <c r="A53">
        <v>43</v>
      </c>
      <c r="B53" t="s">
        <v>2311</v>
      </c>
    </row>
    <row r="54" spans="1:2">
      <c r="A54">
        <v>44</v>
      </c>
      <c r="B54" t="s">
        <v>2275</v>
      </c>
    </row>
    <row r="55" spans="1:2">
      <c r="A55">
        <v>45</v>
      </c>
      <c r="B55" t="s">
        <v>2276</v>
      </c>
    </row>
    <row r="56" spans="1:2">
      <c r="A56">
        <v>46</v>
      </c>
      <c r="B56" t="s">
        <v>2277</v>
      </c>
    </row>
    <row r="57" spans="1:2">
      <c r="A57">
        <v>47</v>
      </c>
      <c r="B57" t="s">
        <v>2312</v>
      </c>
    </row>
    <row r="58" spans="1:2">
      <c r="A58">
        <v>48</v>
      </c>
      <c r="B58" t="s">
        <v>2313</v>
      </c>
    </row>
    <row r="59" spans="1:2">
      <c r="A59">
        <v>49</v>
      </c>
      <c r="B59" t="s">
        <v>2314</v>
      </c>
    </row>
    <row r="60" spans="1:2">
      <c r="A60">
        <v>50</v>
      </c>
      <c r="B60" t="s">
        <v>2315</v>
      </c>
    </row>
    <row r="61" spans="1:2">
      <c r="A61">
        <v>51</v>
      </c>
      <c r="B61" t="s">
        <v>2316</v>
      </c>
    </row>
    <row r="62" spans="1:2">
      <c r="A62">
        <v>52</v>
      </c>
      <c r="B62" t="s">
        <v>2317</v>
      </c>
    </row>
    <row r="63" spans="1:2">
      <c r="A63">
        <v>53</v>
      </c>
      <c r="B63" t="s">
        <v>2318</v>
      </c>
    </row>
    <row r="64" spans="1:2">
      <c r="A64">
        <v>54</v>
      </c>
      <c r="B64" t="s">
        <v>2319</v>
      </c>
    </row>
    <row r="67" spans="1:3" ht="13.9">
      <c r="A67" s="63" t="s">
        <v>2921</v>
      </c>
    </row>
    <row r="68" spans="1:3" ht="13.9">
      <c r="A68" s="63" t="s">
        <v>2922</v>
      </c>
      <c r="B68" s="63" t="s">
        <v>6</v>
      </c>
      <c r="C68" s="63" t="s">
        <v>2150</v>
      </c>
    </row>
    <row r="69" spans="1:3">
      <c r="A69" t="s">
        <v>19</v>
      </c>
      <c r="B69" t="s">
        <v>2140</v>
      </c>
      <c r="C69" t="s">
        <v>19</v>
      </c>
    </row>
    <row r="70" spans="1:3">
      <c r="A70" t="s">
        <v>2292</v>
      </c>
      <c r="B70" t="s">
        <v>2140</v>
      </c>
      <c r="C70" t="s">
        <v>2292</v>
      </c>
    </row>
    <row r="71" spans="1:3">
      <c r="A71" t="s">
        <v>6</v>
      </c>
      <c r="B71" t="s">
        <v>2140</v>
      </c>
      <c r="C71" t="s">
        <v>2123</v>
      </c>
    </row>
    <row r="72" spans="1:3">
      <c r="A72" t="s">
        <v>2311</v>
      </c>
      <c r="B72" t="s">
        <v>2140</v>
      </c>
      <c r="C72" t="s">
        <v>2311</v>
      </c>
    </row>
    <row r="73" spans="1:3">
      <c r="A73" t="s">
        <v>2233</v>
      </c>
      <c r="B73" t="s">
        <v>2140</v>
      </c>
      <c r="C73" t="s">
        <v>2233</v>
      </c>
    </row>
    <row r="75" spans="1:3" ht="13.9">
      <c r="A75" s="63" t="s">
        <v>2923</v>
      </c>
    </row>
    <row r="76" spans="1:3" ht="13.9">
      <c r="A76" s="63" t="s">
        <v>6</v>
      </c>
      <c r="B76" s="63" t="s">
        <v>2924</v>
      </c>
    </row>
    <row r="77" spans="1:3">
      <c r="A77" t="s">
        <v>2188</v>
      </c>
      <c r="B77">
        <v>183</v>
      </c>
    </row>
    <row r="78" spans="1:3">
      <c r="A78" t="s">
        <v>2204</v>
      </c>
      <c r="B78">
        <v>3</v>
      </c>
    </row>
    <row r="79" spans="1:3">
      <c r="A79" t="s">
        <v>2183</v>
      </c>
      <c r="B79">
        <v>514</v>
      </c>
    </row>
    <row r="82" spans="1:2" ht="13.9">
      <c r="A82" s="63" t="s">
        <v>2925</v>
      </c>
    </row>
    <row r="83" spans="1:2" ht="13.9">
      <c r="A83" s="63" t="s">
        <v>19</v>
      </c>
      <c r="B83" s="63" t="s">
        <v>2924</v>
      </c>
    </row>
    <row r="84" spans="1:2">
      <c r="A84">
        <v>27</v>
      </c>
      <c r="B84">
        <v>186</v>
      </c>
    </row>
    <row r="85" spans="1:2">
      <c r="A85">
        <v>29</v>
      </c>
      <c r="B85">
        <v>2</v>
      </c>
    </row>
    <row r="86" spans="1:2">
      <c r="A86">
        <v>28</v>
      </c>
      <c r="B86">
        <v>1</v>
      </c>
    </row>
    <row r="87" spans="1:2">
      <c r="A87">
        <v>30</v>
      </c>
      <c r="B87">
        <v>264</v>
      </c>
    </row>
    <row r="88" spans="1:2">
      <c r="A88">
        <v>31</v>
      </c>
      <c r="B88">
        <v>247</v>
      </c>
    </row>
    <row r="91" spans="1:2" ht="13.9">
      <c r="A91" s="63" t="s">
        <v>2926</v>
      </c>
    </row>
    <row r="92" spans="1:2" ht="13.9">
      <c r="A92" s="63" t="s">
        <v>1495</v>
      </c>
      <c r="B92" s="63" t="s">
        <v>2924</v>
      </c>
    </row>
    <row r="93" spans="1:2">
      <c r="A93" t="s">
        <v>389</v>
      </c>
      <c r="B93">
        <v>104</v>
      </c>
    </row>
    <row r="94" spans="1:2">
      <c r="A94" t="s">
        <v>391</v>
      </c>
      <c r="B94">
        <v>255</v>
      </c>
    </row>
    <row r="95" spans="1:2">
      <c r="A95" t="s">
        <v>385</v>
      </c>
      <c r="B95">
        <v>23</v>
      </c>
    </row>
    <row r="96" spans="1:2">
      <c r="A96" t="s">
        <v>386</v>
      </c>
      <c r="B96">
        <v>96</v>
      </c>
    </row>
    <row r="97" spans="1:2">
      <c r="A97" t="s">
        <v>1267</v>
      </c>
      <c r="B97">
        <v>100</v>
      </c>
    </row>
    <row r="98" spans="1:2">
      <c r="A98" t="s">
        <v>387</v>
      </c>
      <c r="B98">
        <v>101</v>
      </c>
    </row>
    <row r="99" spans="1:2">
      <c r="A99" t="s">
        <v>390</v>
      </c>
      <c r="B99">
        <v>21</v>
      </c>
    </row>
    <row r="102" spans="1:2" ht="13.9">
      <c r="A102" s="63" t="s">
        <v>2927</v>
      </c>
    </row>
    <row r="103" spans="1:2">
      <c r="A103" t="s">
        <v>2140</v>
      </c>
      <c r="B103" t="s">
        <v>2928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CF6C1-2C77-4779-B761-99EE99702086}">
  <sheetPr codeName="Hoja44"/>
  <dimension ref="A1:J9"/>
  <sheetViews>
    <sheetView workbookViewId="0">
      <pane xSplit="2" ySplit="4" topLeftCell="C5" activePane="bottomRight" state="frozen"/>
      <selection pane="topRight" activeCell="C1" sqref="C1"/>
      <selection pane="bottomLeft" activeCell="A5" sqref="A5"/>
      <selection pane="bottomRight" activeCell="C5" sqref="C5"/>
    </sheetView>
  </sheetViews>
  <sheetFormatPr baseColWidth="10" defaultRowHeight="13.5"/>
  <cols>
    <col min="1" max="1" width="34.5625" customWidth="1"/>
    <col min="2" max="2" width="24.5625" customWidth="1"/>
    <col min="3" max="10" width="15.5625" customWidth="1"/>
  </cols>
  <sheetData>
    <row r="1" spans="1:10" ht="28.05" customHeight="1">
      <c r="A1" s="175" t="s">
        <v>3863</v>
      </c>
      <c r="B1" s="175"/>
      <c r="C1" s="175"/>
      <c r="D1" s="175"/>
      <c r="E1" s="175"/>
      <c r="F1" s="175"/>
      <c r="G1" s="175"/>
      <c r="H1" s="175"/>
      <c r="I1" s="175"/>
      <c r="J1" s="175"/>
    </row>
    <row r="2" spans="1:10">
      <c r="A2" t="s">
        <v>19</v>
      </c>
      <c r="B2">
        <v>2</v>
      </c>
    </row>
    <row r="4" spans="1:10" ht="34.049999999999997" customHeight="1">
      <c r="A4" s="176" t="s">
        <v>3006</v>
      </c>
      <c r="B4" s="176" t="s">
        <v>3864</v>
      </c>
      <c r="C4" s="176" t="s">
        <v>3865</v>
      </c>
      <c r="D4" s="176" t="s">
        <v>3866</v>
      </c>
      <c r="E4" s="176" t="s">
        <v>3867</v>
      </c>
      <c r="F4" s="176" t="s">
        <v>3868</v>
      </c>
      <c r="G4" s="176" t="s">
        <v>3869</v>
      </c>
      <c r="H4" s="176" t="s">
        <v>3873</v>
      </c>
      <c r="I4" s="176" t="s">
        <v>3870</v>
      </c>
      <c r="J4" s="176" t="s">
        <v>3871</v>
      </c>
    </row>
    <row r="5" spans="1:10">
      <c r="A5" s="177" t="s">
        <v>386</v>
      </c>
      <c r="B5" s="177" t="s">
        <v>488</v>
      </c>
      <c r="C5" s="178">
        <v>565</v>
      </c>
      <c r="D5" s="178">
        <v>0</v>
      </c>
      <c r="E5" s="179">
        <v>0</v>
      </c>
      <c r="F5" s="178">
        <v>0</v>
      </c>
      <c r="G5" s="179">
        <v>0</v>
      </c>
      <c r="H5" s="180">
        <v>31</v>
      </c>
      <c r="I5" s="180">
        <v>0</v>
      </c>
      <c r="J5" s="180">
        <v>0</v>
      </c>
    </row>
    <row r="6" spans="1:10">
      <c r="A6" s="177" t="s">
        <v>1267</v>
      </c>
      <c r="B6" s="177" t="s">
        <v>488</v>
      </c>
      <c r="C6" s="178">
        <v>505</v>
      </c>
      <c r="D6" s="178">
        <v>0</v>
      </c>
      <c r="E6" s="179">
        <v>0</v>
      </c>
      <c r="F6" s="178">
        <v>0</v>
      </c>
      <c r="G6" s="179">
        <v>0</v>
      </c>
      <c r="H6" s="180">
        <v>30</v>
      </c>
      <c r="I6" s="180">
        <v>0</v>
      </c>
      <c r="J6" s="180">
        <v>0</v>
      </c>
    </row>
    <row r="7" spans="1:10">
      <c r="A7" s="177" t="s">
        <v>389</v>
      </c>
      <c r="B7" s="177" t="s">
        <v>488</v>
      </c>
      <c r="C7" s="178">
        <v>500</v>
      </c>
      <c r="D7" s="178">
        <v>0</v>
      </c>
      <c r="E7" s="179">
        <v>0</v>
      </c>
      <c r="F7" s="178">
        <v>0</v>
      </c>
      <c r="G7" s="179">
        <v>0</v>
      </c>
      <c r="H7" s="180">
        <v>36</v>
      </c>
      <c r="I7" s="180">
        <v>0</v>
      </c>
      <c r="J7" s="180">
        <v>0</v>
      </c>
    </row>
    <row r="8" spans="1:10">
      <c r="A8" s="177" t="s">
        <v>387</v>
      </c>
      <c r="B8" s="177" t="s">
        <v>443</v>
      </c>
      <c r="C8" s="178">
        <v>910</v>
      </c>
      <c r="D8" s="178">
        <v>0</v>
      </c>
      <c r="E8" s="179">
        <v>0</v>
      </c>
      <c r="F8" s="178">
        <v>0</v>
      </c>
      <c r="G8" s="179">
        <v>0</v>
      </c>
      <c r="H8" s="180">
        <v>33</v>
      </c>
      <c r="I8" s="180">
        <v>0</v>
      </c>
      <c r="J8" s="180">
        <v>0</v>
      </c>
    </row>
    <row r="9" spans="1:10">
      <c r="A9" s="177" t="s">
        <v>391</v>
      </c>
      <c r="B9" s="177" t="s">
        <v>1266</v>
      </c>
      <c r="C9" s="178">
        <v>980</v>
      </c>
      <c r="D9" s="178">
        <v>0</v>
      </c>
      <c r="E9" s="179">
        <v>0</v>
      </c>
      <c r="F9" s="178">
        <v>0</v>
      </c>
      <c r="G9" s="179">
        <v>0</v>
      </c>
      <c r="H9" s="180">
        <v>84</v>
      </c>
      <c r="I9" s="180">
        <v>0</v>
      </c>
      <c r="J9" s="180">
        <v>0</v>
      </c>
    </row>
  </sheetData>
  <sortState xmlns:xlrd2="http://schemas.microsoft.com/office/spreadsheetml/2017/richdata2" ref="A5:J9">
    <sortCondition ref="B5"/>
    <sortCondition ref="A5"/>
  </sortState>
  <mergeCells count="1">
    <mergeCell ref="A1:J1"/>
  </mergeCells>
  <conditionalFormatting sqref="E5:E9">
    <cfRule type="dataBar" priority="1">
      <dataBar>
        <cfvo type="min"/>
        <cfvo type="max"/>
        <color rgb="FF638EC6"/>
      </dataBar>
      <extLst>
        <ext xmlns:x14="http://schemas.microsoft.com/office/spreadsheetml/2009/9/main" uri="{B025F937-C7B1-47D3-B67F-A62EFF666E3E}">
          <x14:id>{E654E7AF-D80E-41A3-8AFE-8506A71B22F8}</x14:id>
        </ext>
      </extLst>
    </cfRule>
  </conditionalFormatting>
  <conditionalFormatting sqref="G5:G9">
    <cfRule type="dataBar" priority="2">
      <dataBar>
        <cfvo type="min"/>
        <cfvo type="max"/>
        <color rgb="FF638EC6"/>
      </dataBar>
      <extLst>
        <ext xmlns:x14="http://schemas.microsoft.com/office/spreadsheetml/2009/9/main" uri="{B025F937-C7B1-47D3-B67F-A62EFF666E3E}">
          <x14:id>{69B9E8C4-7E79-4BC2-99C2-D62C20D54E7D}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654E7AF-D80E-41A3-8AFE-8506A71B22F8}">
            <x14:dataBar minLength="0" maxLength="100" negativeBarColorSameAsPositive="1" axisPosition="none">
              <x14:cfvo type="min"/>
              <x14:cfvo type="max"/>
            </x14:dataBar>
          </x14:cfRule>
          <xm:sqref>E5:E9</xm:sqref>
        </x14:conditionalFormatting>
        <x14:conditionalFormatting xmlns:xm="http://schemas.microsoft.com/office/excel/2006/main">
          <x14:cfRule type="dataBar" id="{69B9E8C4-7E79-4BC2-99C2-D62C20D54E7D}">
            <x14:dataBar minLength="0" maxLength="100" negativeBarColorSameAsPositive="1" axisPosition="none">
              <x14:cfvo type="min"/>
              <x14:cfvo type="max"/>
            </x14:dataBar>
          </x14:cfRule>
          <xm:sqref>G5:G9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399E-5591-4826-B519-21773F243848}">
  <sheetPr codeName="Hoja4"/>
  <dimension ref="A1:D191"/>
  <sheetViews>
    <sheetView workbookViewId="0">
      <selection sqref="A1:D183"/>
    </sheetView>
  </sheetViews>
  <sheetFormatPr baseColWidth="10" defaultRowHeight="13.5"/>
  <cols>
    <col min="1" max="1" width="9" bestFit="1" customWidth="1"/>
    <col min="2" max="2" width="68.75" bestFit="1" customWidth="1"/>
    <col min="3" max="3" width="14" bestFit="1" customWidth="1"/>
    <col min="4" max="4" width="15.4375" bestFit="1" customWidth="1"/>
  </cols>
  <sheetData>
    <row r="1" spans="1:4">
      <c r="A1" t="s">
        <v>3</v>
      </c>
      <c r="B1" t="s">
        <v>38</v>
      </c>
      <c r="C1" t="s">
        <v>2102</v>
      </c>
      <c r="D1" t="s">
        <v>3874</v>
      </c>
    </row>
    <row r="2" spans="1:4">
      <c r="A2" t="s">
        <v>176</v>
      </c>
      <c r="B2" t="s">
        <v>1454</v>
      </c>
      <c r="C2" t="s">
        <v>1590</v>
      </c>
      <c r="D2">
        <v>0.38541666666666669</v>
      </c>
    </row>
    <row r="3" spans="1:4">
      <c r="A3" t="s">
        <v>177</v>
      </c>
      <c r="B3" t="s">
        <v>1359</v>
      </c>
      <c r="C3" t="s">
        <v>1590</v>
      </c>
      <c r="D3">
        <v>0.42708333333333331</v>
      </c>
    </row>
    <row r="4" spans="1:4">
      <c r="A4" t="s">
        <v>178</v>
      </c>
      <c r="B4" t="s">
        <v>1444</v>
      </c>
      <c r="C4" t="s">
        <v>2104</v>
      </c>
      <c r="D4">
        <v>0.4375</v>
      </c>
    </row>
    <row r="5" spans="1:4">
      <c r="A5" t="s">
        <v>1316</v>
      </c>
      <c r="B5" t="s">
        <v>1315</v>
      </c>
      <c r="C5" t="s">
        <v>2103</v>
      </c>
      <c r="D5">
        <v>0.41666666666666669</v>
      </c>
    </row>
    <row r="6" spans="1:4">
      <c r="A6" t="s">
        <v>1317</v>
      </c>
      <c r="B6" t="s">
        <v>1313</v>
      </c>
      <c r="C6" t="s">
        <v>2103</v>
      </c>
      <c r="D6">
        <v>0.41666666666666669</v>
      </c>
    </row>
    <row r="7" spans="1:4">
      <c r="A7" t="s">
        <v>1318</v>
      </c>
      <c r="B7" t="s">
        <v>1314</v>
      </c>
      <c r="C7" t="s">
        <v>2103</v>
      </c>
      <c r="D7">
        <v>0.41666666666666669</v>
      </c>
    </row>
    <row r="8" spans="1:4">
      <c r="A8" t="s">
        <v>179</v>
      </c>
      <c r="B8" t="s">
        <v>1164</v>
      </c>
      <c r="C8" t="s">
        <v>2104</v>
      </c>
      <c r="D8">
        <v>0.4375</v>
      </c>
    </row>
    <row r="9" spans="1:4">
      <c r="A9" t="s">
        <v>180</v>
      </c>
      <c r="B9" t="s">
        <v>1450</v>
      </c>
      <c r="C9" t="s">
        <v>1439</v>
      </c>
      <c r="D9">
        <v>0.44791666666666669</v>
      </c>
    </row>
    <row r="10" spans="1:4">
      <c r="A10" t="s">
        <v>181</v>
      </c>
      <c r="B10" t="s">
        <v>1358</v>
      </c>
      <c r="C10" t="s">
        <v>2103</v>
      </c>
      <c r="D10">
        <v>0.58333333333333337</v>
      </c>
    </row>
    <row r="11" spans="1:4">
      <c r="A11" t="s">
        <v>182</v>
      </c>
      <c r="B11" t="s">
        <v>1165</v>
      </c>
      <c r="C11" t="s">
        <v>1590</v>
      </c>
      <c r="D11">
        <v>0.44791666666666669</v>
      </c>
    </row>
    <row r="12" spans="1:4">
      <c r="A12" t="s">
        <v>183</v>
      </c>
      <c r="B12" t="s">
        <v>1166</v>
      </c>
      <c r="C12" t="s">
        <v>2103</v>
      </c>
      <c r="D12">
        <v>0.4375</v>
      </c>
    </row>
    <row r="13" spans="1:4">
      <c r="A13" t="s">
        <v>184</v>
      </c>
      <c r="B13" t="s">
        <v>1167</v>
      </c>
      <c r="C13" t="s">
        <v>1439</v>
      </c>
      <c r="D13">
        <v>0.41666666666666669</v>
      </c>
    </row>
    <row r="14" spans="1:4">
      <c r="A14" t="s">
        <v>185</v>
      </c>
      <c r="B14" t="s">
        <v>1168</v>
      </c>
      <c r="C14" t="s">
        <v>1439</v>
      </c>
      <c r="D14">
        <v>0.41666666666666669</v>
      </c>
    </row>
    <row r="15" spans="1:4">
      <c r="A15" t="s">
        <v>186</v>
      </c>
      <c r="B15" t="s">
        <v>1169</v>
      </c>
      <c r="C15" t="s">
        <v>1590</v>
      </c>
      <c r="D15">
        <v>0.625</v>
      </c>
    </row>
    <row r="16" spans="1:4">
      <c r="A16" t="s">
        <v>187</v>
      </c>
      <c r="B16" t="s">
        <v>1353</v>
      </c>
      <c r="C16" t="s">
        <v>1439</v>
      </c>
      <c r="D16">
        <v>0.39583333333333331</v>
      </c>
    </row>
    <row r="17" spans="1:4">
      <c r="A17" t="s">
        <v>188</v>
      </c>
      <c r="B17" t="s">
        <v>57</v>
      </c>
      <c r="C17" t="s">
        <v>2105</v>
      </c>
      <c r="D17">
        <v>0.625</v>
      </c>
    </row>
    <row r="18" spans="1:4">
      <c r="A18" t="s">
        <v>189</v>
      </c>
      <c r="B18" t="s">
        <v>1299</v>
      </c>
      <c r="C18" t="s">
        <v>2103</v>
      </c>
      <c r="D18">
        <v>0.42708333333333331</v>
      </c>
    </row>
    <row r="19" spans="1:4">
      <c r="A19" t="s">
        <v>190</v>
      </c>
      <c r="B19" t="s">
        <v>59</v>
      </c>
      <c r="C19" t="s">
        <v>2103</v>
      </c>
      <c r="D19">
        <v>0.77777777777777779</v>
      </c>
    </row>
    <row r="20" spans="1:4">
      <c r="A20" t="s">
        <v>191</v>
      </c>
      <c r="B20" t="s">
        <v>1418</v>
      </c>
      <c r="C20" t="s">
        <v>1590</v>
      </c>
      <c r="D20">
        <v>0.44791666666666669</v>
      </c>
    </row>
    <row r="21" spans="1:4">
      <c r="A21" t="s">
        <v>192</v>
      </c>
      <c r="B21" t="s">
        <v>1170</v>
      </c>
      <c r="C21" t="s">
        <v>1590</v>
      </c>
      <c r="D21">
        <v>0.4375</v>
      </c>
    </row>
    <row r="22" spans="1:4">
      <c r="A22" t="s">
        <v>193</v>
      </c>
      <c r="B22" t="s">
        <v>1171</v>
      </c>
      <c r="C22" t="s">
        <v>2103</v>
      </c>
      <c r="D22">
        <v>0.4375</v>
      </c>
    </row>
    <row r="23" spans="1:4">
      <c r="A23" t="s">
        <v>194</v>
      </c>
      <c r="B23" t="s">
        <v>1172</v>
      </c>
      <c r="C23" t="s">
        <v>2103</v>
      </c>
      <c r="D23">
        <v>0.38194444444444442</v>
      </c>
    </row>
    <row r="24" spans="1:4">
      <c r="A24" t="s">
        <v>195</v>
      </c>
      <c r="B24" t="s">
        <v>1357</v>
      </c>
      <c r="C24" t="s">
        <v>2103</v>
      </c>
      <c r="D24">
        <v>0.44791666666666669</v>
      </c>
    </row>
    <row r="25" spans="1:4">
      <c r="A25" t="s">
        <v>196</v>
      </c>
      <c r="B25" t="s">
        <v>1364</v>
      </c>
      <c r="C25" t="s">
        <v>1590</v>
      </c>
      <c r="D25">
        <v>0.77083333333333337</v>
      </c>
    </row>
    <row r="26" spans="1:4">
      <c r="A26" t="s">
        <v>197</v>
      </c>
      <c r="B26" t="s">
        <v>1173</v>
      </c>
      <c r="C26" t="s">
        <v>1439</v>
      </c>
      <c r="D26">
        <v>0.4375</v>
      </c>
    </row>
    <row r="27" spans="1:4">
      <c r="A27" t="s">
        <v>198</v>
      </c>
      <c r="B27" t="s">
        <v>1174</v>
      </c>
      <c r="C27" t="s">
        <v>1590</v>
      </c>
      <c r="D27">
        <v>0.4375</v>
      </c>
    </row>
    <row r="28" spans="1:4">
      <c r="A28" t="s">
        <v>199</v>
      </c>
      <c r="B28" t="s">
        <v>1175</v>
      </c>
      <c r="C28" t="s">
        <v>1439</v>
      </c>
      <c r="D28">
        <v>0.4375</v>
      </c>
    </row>
    <row r="29" spans="1:4">
      <c r="A29" t="s">
        <v>200</v>
      </c>
      <c r="B29" t="s">
        <v>1176</v>
      </c>
      <c r="C29" t="s">
        <v>1590</v>
      </c>
      <c r="D29">
        <v>0.39583333333333331</v>
      </c>
    </row>
    <row r="30" spans="1:4">
      <c r="A30" t="s">
        <v>201</v>
      </c>
      <c r="B30" t="s">
        <v>1366</v>
      </c>
      <c r="C30" t="s">
        <v>1439</v>
      </c>
      <c r="D30">
        <v>0.77083333333333337</v>
      </c>
    </row>
    <row r="31" spans="1:4">
      <c r="A31" t="s">
        <v>202</v>
      </c>
      <c r="B31" t="s">
        <v>1367</v>
      </c>
      <c r="C31" t="s">
        <v>1439</v>
      </c>
      <c r="D31">
        <v>0.39583333333333331</v>
      </c>
    </row>
    <row r="32" spans="1:4">
      <c r="A32" t="s">
        <v>203</v>
      </c>
      <c r="B32" t="s">
        <v>1368</v>
      </c>
      <c r="C32" t="s">
        <v>1439</v>
      </c>
      <c r="D32">
        <v>0.375</v>
      </c>
    </row>
    <row r="33" spans="1:4">
      <c r="A33" t="s">
        <v>204</v>
      </c>
      <c r="B33" t="s">
        <v>1369</v>
      </c>
      <c r="C33" t="s">
        <v>2103</v>
      </c>
      <c r="D33">
        <v>0.4375</v>
      </c>
    </row>
    <row r="34" spans="1:4">
      <c r="A34" t="s">
        <v>205</v>
      </c>
      <c r="B34" t="s">
        <v>1370</v>
      </c>
      <c r="C34" t="s">
        <v>1590</v>
      </c>
      <c r="D34">
        <v>0.77083333333333337</v>
      </c>
    </row>
    <row r="35" spans="1:4">
      <c r="A35" t="s">
        <v>206</v>
      </c>
      <c r="B35" t="s">
        <v>1177</v>
      </c>
      <c r="C35" t="s">
        <v>1590</v>
      </c>
      <c r="D35">
        <v>0.625</v>
      </c>
    </row>
    <row r="36" spans="1:4">
      <c r="A36" t="s">
        <v>207</v>
      </c>
      <c r="B36" t="s">
        <v>1219</v>
      </c>
      <c r="C36" t="s">
        <v>2103</v>
      </c>
      <c r="D36">
        <v>0.38194444444444442</v>
      </c>
    </row>
    <row r="37" spans="1:4">
      <c r="A37" t="s">
        <v>208</v>
      </c>
      <c r="B37" t="s">
        <v>1178</v>
      </c>
      <c r="C37" t="s">
        <v>2103</v>
      </c>
      <c r="D37">
        <v>0.41666666666666669</v>
      </c>
    </row>
    <row r="38" spans="1:4">
      <c r="A38" t="s">
        <v>209</v>
      </c>
      <c r="B38" t="s">
        <v>1179</v>
      </c>
      <c r="C38" t="s">
        <v>2103</v>
      </c>
      <c r="D38">
        <v>0.4375</v>
      </c>
    </row>
    <row r="39" spans="1:4">
      <c r="A39" t="s">
        <v>210</v>
      </c>
      <c r="B39" t="s">
        <v>1374</v>
      </c>
      <c r="C39" t="s">
        <v>1439</v>
      </c>
      <c r="D39">
        <v>0.4375</v>
      </c>
    </row>
    <row r="40" spans="1:4">
      <c r="A40" t="s">
        <v>211</v>
      </c>
      <c r="B40" t="s">
        <v>1180</v>
      </c>
      <c r="C40" t="s">
        <v>1439</v>
      </c>
      <c r="D40">
        <v>0.76388888888888884</v>
      </c>
    </row>
    <row r="41" spans="1:4">
      <c r="A41" t="s">
        <v>212</v>
      </c>
      <c r="B41" t="s">
        <v>1181</v>
      </c>
      <c r="C41" t="s">
        <v>1439</v>
      </c>
      <c r="D41">
        <v>0.4375</v>
      </c>
    </row>
    <row r="42" spans="1:4">
      <c r="A42" t="s">
        <v>213</v>
      </c>
      <c r="B42" t="s">
        <v>1182</v>
      </c>
      <c r="C42" t="s">
        <v>2103</v>
      </c>
      <c r="D42">
        <v>0.4375</v>
      </c>
    </row>
    <row r="43" spans="1:4">
      <c r="A43" t="s">
        <v>214</v>
      </c>
      <c r="B43" t="s">
        <v>1375</v>
      </c>
      <c r="C43" t="s">
        <v>1439</v>
      </c>
      <c r="D43">
        <v>0.625</v>
      </c>
    </row>
    <row r="44" spans="1:4">
      <c r="A44" t="s">
        <v>215</v>
      </c>
      <c r="B44" t="s">
        <v>1183</v>
      </c>
      <c r="C44" t="s">
        <v>1439</v>
      </c>
      <c r="D44">
        <v>0.4375</v>
      </c>
    </row>
    <row r="45" spans="1:4">
      <c r="A45" t="s">
        <v>216</v>
      </c>
      <c r="B45" t="s">
        <v>1398</v>
      </c>
      <c r="C45" t="s">
        <v>2104</v>
      </c>
      <c r="D45">
        <v>0.4375</v>
      </c>
    </row>
    <row r="46" spans="1:4">
      <c r="A46" t="s">
        <v>217</v>
      </c>
      <c r="B46" t="s">
        <v>1184</v>
      </c>
      <c r="C46" t="s">
        <v>1590</v>
      </c>
      <c r="D46">
        <v>0.625</v>
      </c>
    </row>
    <row r="47" spans="1:4">
      <c r="A47" t="s">
        <v>218</v>
      </c>
      <c r="B47" t="s">
        <v>1185</v>
      </c>
      <c r="C47" t="s">
        <v>2103</v>
      </c>
      <c r="D47">
        <v>0.38541666666666669</v>
      </c>
    </row>
    <row r="48" spans="1:4">
      <c r="A48" t="s">
        <v>219</v>
      </c>
      <c r="B48" t="s">
        <v>1186</v>
      </c>
      <c r="C48" t="s">
        <v>1590</v>
      </c>
      <c r="D48">
        <v>0.38541666666666669</v>
      </c>
    </row>
    <row r="49" spans="1:4">
      <c r="A49" t="s">
        <v>220</v>
      </c>
      <c r="B49" t="s">
        <v>1188</v>
      </c>
      <c r="C49" t="s">
        <v>2103</v>
      </c>
      <c r="D49">
        <v>0.4375</v>
      </c>
    </row>
    <row r="50" spans="1:4">
      <c r="A50" t="s">
        <v>221</v>
      </c>
      <c r="B50" t="s">
        <v>1189</v>
      </c>
      <c r="C50" t="s">
        <v>1439</v>
      </c>
      <c r="D50">
        <v>0.41666666666666669</v>
      </c>
    </row>
    <row r="51" spans="1:4">
      <c r="A51" t="s">
        <v>222</v>
      </c>
      <c r="B51" t="s">
        <v>1190</v>
      </c>
      <c r="C51" t="s">
        <v>1439</v>
      </c>
      <c r="D51">
        <v>0.4375</v>
      </c>
    </row>
    <row r="52" spans="1:4">
      <c r="A52" t="s">
        <v>223</v>
      </c>
      <c r="B52" t="s">
        <v>1191</v>
      </c>
      <c r="C52" t="s">
        <v>1439</v>
      </c>
      <c r="D52">
        <v>0.4375</v>
      </c>
    </row>
    <row r="53" spans="1:4">
      <c r="A53" t="s">
        <v>224</v>
      </c>
      <c r="B53" t="s">
        <v>1192</v>
      </c>
      <c r="C53" t="s">
        <v>2103</v>
      </c>
      <c r="D53">
        <v>0.4375</v>
      </c>
    </row>
    <row r="54" spans="1:4">
      <c r="A54" t="s">
        <v>225</v>
      </c>
      <c r="B54" t="s">
        <v>1193</v>
      </c>
      <c r="C54" t="s">
        <v>2103</v>
      </c>
      <c r="D54">
        <v>0.4375</v>
      </c>
    </row>
    <row r="55" spans="1:4">
      <c r="A55" t="s">
        <v>226</v>
      </c>
      <c r="B55" t="s">
        <v>1194</v>
      </c>
      <c r="C55" t="s">
        <v>1590</v>
      </c>
      <c r="D55">
        <v>0.38194444444444442</v>
      </c>
    </row>
    <row r="56" spans="1:4">
      <c r="A56" t="s">
        <v>227</v>
      </c>
      <c r="B56" t="s">
        <v>1195</v>
      </c>
      <c r="C56" t="s">
        <v>1439</v>
      </c>
      <c r="D56">
        <v>0.4375</v>
      </c>
    </row>
    <row r="57" spans="1:4">
      <c r="A57" t="s">
        <v>228</v>
      </c>
      <c r="B57" t="s">
        <v>1196</v>
      </c>
      <c r="C57" t="s">
        <v>1439</v>
      </c>
      <c r="D57">
        <v>0.4375</v>
      </c>
    </row>
    <row r="58" spans="1:4">
      <c r="A58" t="s">
        <v>229</v>
      </c>
      <c r="B58" t="s">
        <v>1197</v>
      </c>
      <c r="C58" t="s">
        <v>1439</v>
      </c>
      <c r="D58">
        <v>0.44791666666666669</v>
      </c>
    </row>
    <row r="59" spans="1:4">
      <c r="A59" t="s">
        <v>230</v>
      </c>
      <c r="B59" t="s">
        <v>1198</v>
      </c>
      <c r="C59" t="s">
        <v>1439</v>
      </c>
      <c r="D59">
        <v>0.38541666666666669</v>
      </c>
    </row>
    <row r="60" spans="1:4">
      <c r="A60" t="s">
        <v>231</v>
      </c>
      <c r="B60" t="s">
        <v>1199</v>
      </c>
      <c r="C60" t="s">
        <v>2103</v>
      </c>
      <c r="D60">
        <v>0.4375</v>
      </c>
    </row>
    <row r="61" spans="1:4">
      <c r="A61" t="s">
        <v>232</v>
      </c>
      <c r="B61" t="s">
        <v>1200</v>
      </c>
      <c r="C61" t="s">
        <v>1590</v>
      </c>
      <c r="D61">
        <v>0.4375</v>
      </c>
    </row>
    <row r="62" spans="1:4">
      <c r="A62" t="s">
        <v>233</v>
      </c>
      <c r="B62" t="s">
        <v>1388</v>
      </c>
      <c r="C62" t="s">
        <v>1590</v>
      </c>
      <c r="D62">
        <v>0.38541666666666669</v>
      </c>
    </row>
    <row r="63" spans="1:4">
      <c r="A63" t="s">
        <v>234</v>
      </c>
      <c r="B63" t="s">
        <v>1452</v>
      </c>
      <c r="C63" t="s">
        <v>2103</v>
      </c>
      <c r="D63">
        <v>0.38541666666666669</v>
      </c>
    </row>
    <row r="64" spans="1:4">
      <c r="A64" t="s">
        <v>235</v>
      </c>
      <c r="B64" t="s">
        <v>1201</v>
      </c>
      <c r="C64" t="s">
        <v>2103</v>
      </c>
      <c r="D64">
        <v>0.38541666666666669</v>
      </c>
    </row>
    <row r="65" spans="1:4">
      <c r="A65" t="s">
        <v>236</v>
      </c>
      <c r="B65" t="s">
        <v>24</v>
      </c>
      <c r="C65" t="s">
        <v>1590</v>
      </c>
      <c r="D65">
        <v>0.70833333333333337</v>
      </c>
    </row>
    <row r="66" spans="1:4">
      <c r="A66" t="s">
        <v>237</v>
      </c>
      <c r="B66" t="s">
        <v>1202</v>
      </c>
      <c r="C66" t="s">
        <v>1590</v>
      </c>
      <c r="D66">
        <v>0.38541666666666669</v>
      </c>
    </row>
    <row r="67" spans="1:4">
      <c r="A67" t="s">
        <v>238</v>
      </c>
      <c r="B67" t="s">
        <v>1203</v>
      </c>
      <c r="C67" t="s">
        <v>1439</v>
      </c>
      <c r="D67">
        <v>0.38541666666666669</v>
      </c>
    </row>
    <row r="68" spans="1:4">
      <c r="A68" t="s">
        <v>239</v>
      </c>
      <c r="B68" t="s">
        <v>1204</v>
      </c>
      <c r="C68" t="s">
        <v>1439</v>
      </c>
      <c r="D68">
        <v>0.625</v>
      </c>
    </row>
    <row r="69" spans="1:4">
      <c r="A69" t="s">
        <v>240</v>
      </c>
      <c r="B69" t="s">
        <v>1205</v>
      </c>
      <c r="C69" t="s">
        <v>2103</v>
      </c>
      <c r="D69">
        <v>0.4375</v>
      </c>
    </row>
    <row r="70" spans="1:4">
      <c r="A70" t="s">
        <v>241</v>
      </c>
      <c r="B70" t="s">
        <v>1206</v>
      </c>
      <c r="C70" t="s">
        <v>2103</v>
      </c>
      <c r="D70">
        <v>0.58333333333333337</v>
      </c>
    </row>
    <row r="71" spans="1:4">
      <c r="A71" t="s">
        <v>242</v>
      </c>
      <c r="B71" t="s">
        <v>1207</v>
      </c>
      <c r="C71" t="s">
        <v>2103</v>
      </c>
      <c r="D71">
        <v>0.38541666666666669</v>
      </c>
    </row>
    <row r="72" spans="1:4">
      <c r="A72" t="s">
        <v>243</v>
      </c>
      <c r="B72" t="s">
        <v>1208</v>
      </c>
      <c r="C72" t="s">
        <v>2103</v>
      </c>
      <c r="D72">
        <v>0.38541666666666669</v>
      </c>
    </row>
    <row r="73" spans="1:4">
      <c r="A73" t="s">
        <v>244</v>
      </c>
      <c r="B73" t="s">
        <v>1209</v>
      </c>
      <c r="C73" t="s">
        <v>2103</v>
      </c>
      <c r="D73">
        <v>0.38541666666666669</v>
      </c>
    </row>
    <row r="74" spans="1:4">
      <c r="A74" t="s">
        <v>245</v>
      </c>
      <c r="B74" t="s">
        <v>1210</v>
      </c>
      <c r="C74" t="s">
        <v>1590</v>
      </c>
      <c r="D74">
        <v>0.38541666666666669</v>
      </c>
    </row>
    <row r="75" spans="1:4">
      <c r="A75" t="s">
        <v>246</v>
      </c>
      <c r="B75" t="s">
        <v>1211</v>
      </c>
      <c r="C75" t="s">
        <v>2103</v>
      </c>
      <c r="D75">
        <v>0.38541666666666669</v>
      </c>
    </row>
    <row r="76" spans="1:4">
      <c r="A76" t="s">
        <v>247</v>
      </c>
      <c r="B76" t="s">
        <v>1212</v>
      </c>
      <c r="C76" t="s">
        <v>2103</v>
      </c>
      <c r="D76">
        <v>0.38541666666666669</v>
      </c>
    </row>
    <row r="77" spans="1:4">
      <c r="A77" t="s">
        <v>248</v>
      </c>
      <c r="B77" t="s">
        <v>1213</v>
      </c>
      <c r="C77" t="s">
        <v>2103</v>
      </c>
      <c r="D77">
        <v>0.38541666666666669</v>
      </c>
    </row>
    <row r="78" spans="1:4">
      <c r="A78" t="s">
        <v>249</v>
      </c>
      <c r="B78" t="s">
        <v>1395</v>
      </c>
      <c r="C78" t="s">
        <v>2103</v>
      </c>
      <c r="D78">
        <v>0.38541666666666669</v>
      </c>
    </row>
    <row r="79" spans="1:4">
      <c r="A79" t="s">
        <v>250</v>
      </c>
      <c r="B79" t="s">
        <v>1381</v>
      </c>
      <c r="C79" t="s">
        <v>2103</v>
      </c>
      <c r="D79">
        <v>0.38541666666666669</v>
      </c>
    </row>
    <row r="80" spans="1:4">
      <c r="A80" t="s">
        <v>251</v>
      </c>
      <c r="B80" t="s">
        <v>1214</v>
      </c>
      <c r="C80" t="s">
        <v>2103</v>
      </c>
      <c r="D80">
        <v>0.38541666666666669</v>
      </c>
    </row>
    <row r="81" spans="1:4">
      <c r="A81" t="s">
        <v>252</v>
      </c>
      <c r="B81" t="s">
        <v>1215</v>
      </c>
      <c r="C81" t="s">
        <v>1439</v>
      </c>
      <c r="D81">
        <v>0.38541666666666669</v>
      </c>
    </row>
    <row r="82" spans="1:4">
      <c r="A82" t="s">
        <v>253</v>
      </c>
      <c r="B82" t="s">
        <v>1216</v>
      </c>
      <c r="C82" t="s">
        <v>2103</v>
      </c>
      <c r="D82">
        <v>0.38541666666666669</v>
      </c>
    </row>
    <row r="83" spans="1:4">
      <c r="A83" t="s">
        <v>254</v>
      </c>
      <c r="B83" t="s">
        <v>1217</v>
      </c>
      <c r="C83" t="s">
        <v>2103</v>
      </c>
      <c r="D83">
        <v>0.38194444444444442</v>
      </c>
    </row>
    <row r="84" spans="1:4">
      <c r="A84" t="s">
        <v>255</v>
      </c>
      <c r="B84" t="s">
        <v>1218</v>
      </c>
      <c r="C84" t="s">
        <v>1439</v>
      </c>
      <c r="D84">
        <v>0.38541666666666669</v>
      </c>
    </row>
    <row r="85" spans="1:4">
      <c r="A85" t="s">
        <v>256</v>
      </c>
      <c r="B85" t="s">
        <v>1393</v>
      </c>
      <c r="C85" t="s">
        <v>1439</v>
      </c>
      <c r="D85">
        <v>0.38541666666666669</v>
      </c>
    </row>
    <row r="86" spans="1:4">
      <c r="A86" t="s">
        <v>257</v>
      </c>
      <c r="B86" t="s">
        <v>1403</v>
      </c>
      <c r="C86" t="s">
        <v>1439</v>
      </c>
      <c r="D86">
        <v>0.44791666666666669</v>
      </c>
    </row>
    <row r="87" spans="1:4">
      <c r="A87" t="s">
        <v>258</v>
      </c>
      <c r="B87" t="s">
        <v>1301</v>
      </c>
      <c r="C87" t="s">
        <v>1439</v>
      </c>
      <c r="D87">
        <v>0.58333333333333337</v>
      </c>
    </row>
    <row r="88" spans="1:4">
      <c r="A88" t="s">
        <v>259</v>
      </c>
      <c r="B88" t="s">
        <v>1220</v>
      </c>
      <c r="C88" t="s">
        <v>1590</v>
      </c>
      <c r="D88">
        <v>0.625</v>
      </c>
    </row>
    <row r="89" spans="1:4">
      <c r="A89" t="s">
        <v>260</v>
      </c>
      <c r="B89" t="s">
        <v>1221</v>
      </c>
      <c r="C89" t="s">
        <v>2103</v>
      </c>
      <c r="D89">
        <v>0.38194444444444442</v>
      </c>
    </row>
    <row r="90" spans="1:4">
      <c r="A90" t="s">
        <v>261</v>
      </c>
      <c r="B90" t="s">
        <v>1401</v>
      </c>
      <c r="C90" t="s">
        <v>2103</v>
      </c>
      <c r="D90">
        <v>0.625</v>
      </c>
    </row>
    <row r="91" spans="1:4">
      <c r="A91" t="s">
        <v>262</v>
      </c>
      <c r="B91" t="s">
        <v>1408</v>
      </c>
      <c r="C91" t="s">
        <v>2103</v>
      </c>
      <c r="D91">
        <v>0.38541666666666669</v>
      </c>
    </row>
    <row r="92" spans="1:4">
      <c r="A92" t="s">
        <v>263</v>
      </c>
      <c r="B92" t="s">
        <v>1389</v>
      </c>
      <c r="C92" t="s">
        <v>2104</v>
      </c>
      <c r="D92">
        <v>0.4375</v>
      </c>
    </row>
    <row r="93" spans="1:4">
      <c r="A93" t="s">
        <v>264</v>
      </c>
      <c r="B93" t="s">
        <v>1391</v>
      </c>
      <c r="C93" t="s">
        <v>1590</v>
      </c>
      <c r="D93">
        <v>0.76388888888888884</v>
      </c>
    </row>
    <row r="94" spans="1:4">
      <c r="A94" t="s">
        <v>265</v>
      </c>
      <c r="B94" t="s">
        <v>1396</v>
      </c>
      <c r="C94" t="s">
        <v>2103</v>
      </c>
      <c r="D94">
        <v>0.4375</v>
      </c>
    </row>
    <row r="95" spans="1:4">
      <c r="A95" t="s">
        <v>266</v>
      </c>
      <c r="B95" t="s">
        <v>1413</v>
      </c>
      <c r="C95" t="s">
        <v>1439</v>
      </c>
      <c r="D95">
        <v>0.44791666666666669</v>
      </c>
    </row>
    <row r="96" spans="1:4">
      <c r="A96" t="s">
        <v>267</v>
      </c>
      <c r="B96" t="s">
        <v>1222</v>
      </c>
      <c r="C96" t="s">
        <v>1590</v>
      </c>
      <c r="D96">
        <v>0.4375</v>
      </c>
    </row>
    <row r="97" spans="1:4">
      <c r="A97" t="s">
        <v>268</v>
      </c>
      <c r="B97" t="s">
        <v>1397</v>
      </c>
      <c r="C97" t="s">
        <v>2103</v>
      </c>
      <c r="D97">
        <v>0.44791666666666669</v>
      </c>
    </row>
    <row r="98" spans="1:4">
      <c r="A98" t="s">
        <v>269</v>
      </c>
      <c r="B98" t="s">
        <v>1400</v>
      </c>
      <c r="C98" t="s">
        <v>1590</v>
      </c>
      <c r="D98">
        <v>0.4375</v>
      </c>
    </row>
    <row r="99" spans="1:4">
      <c r="A99" t="s">
        <v>270</v>
      </c>
      <c r="B99" t="s">
        <v>1402</v>
      </c>
      <c r="C99" t="s">
        <v>1439</v>
      </c>
      <c r="D99">
        <v>0.625</v>
      </c>
    </row>
    <row r="100" spans="1:4">
      <c r="A100" t="s">
        <v>271</v>
      </c>
      <c r="B100" t="s">
        <v>1223</v>
      </c>
      <c r="C100" t="s">
        <v>2104</v>
      </c>
      <c r="D100">
        <v>0.4375</v>
      </c>
    </row>
    <row r="101" spans="1:4">
      <c r="A101" t="s">
        <v>272</v>
      </c>
      <c r="B101" t="s">
        <v>1224</v>
      </c>
      <c r="C101" t="s">
        <v>2104</v>
      </c>
      <c r="D101">
        <v>0.44791666666666669</v>
      </c>
    </row>
    <row r="102" spans="1:4">
      <c r="A102" t="s">
        <v>273</v>
      </c>
      <c r="B102" t="s">
        <v>1405</v>
      </c>
      <c r="C102" t="s">
        <v>1439</v>
      </c>
      <c r="D102">
        <v>0.625</v>
      </c>
    </row>
    <row r="103" spans="1:4">
      <c r="A103" t="s">
        <v>274</v>
      </c>
      <c r="B103" t="s">
        <v>1407</v>
      </c>
      <c r="C103" t="s">
        <v>2103</v>
      </c>
      <c r="D103">
        <v>0.44791666666666669</v>
      </c>
    </row>
    <row r="104" spans="1:4">
      <c r="A104" t="s">
        <v>275</v>
      </c>
      <c r="B104" t="s">
        <v>1225</v>
      </c>
      <c r="C104" t="s">
        <v>2103</v>
      </c>
      <c r="D104">
        <v>0.38541666666666669</v>
      </c>
    </row>
    <row r="105" spans="1:4">
      <c r="A105" t="s">
        <v>276</v>
      </c>
      <c r="B105" t="s">
        <v>1412</v>
      </c>
      <c r="C105" t="s">
        <v>1439</v>
      </c>
      <c r="D105">
        <v>0.625</v>
      </c>
    </row>
    <row r="106" spans="1:4">
      <c r="A106" t="s">
        <v>277</v>
      </c>
      <c r="B106" t="s">
        <v>1411</v>
      </c>
      <c r="C106" t="s">
        <v>1590</v>
      </c>
      <c r="D106">
        <v>0.44791666666666669</v>
      </c>
    </row>
    <row r="107" spans="1:4">
      <c r="A107" t="s">
        <v>278</v>
      </c>
      <c r="B107" t="s">
        <v>1449</v>
      </c>
      <c r="C107" t="s">
        <v>1439</v>
      </c>
      <c r="D107">
        <v>0.44791666666666669</v>
      </c>
    </row>
    <row r="108" spans="1:4">
      <c r="A108" t="s">
        <v>279</v>
      </c>
      <c r="B108" t="s">
        <v>1226</v>
      </c>
      <c r="C108" t="s">
        <v>2104</v>
      </c>
      <c r="D108">
        <v>0.625</v>
      </c>
    </row>
    <row r="109" spans="1:4">
      <c r="A109" t="s">
        <v>280</v>
      </c>
      <c r="B109" t="s">
        <v>1191</v>
      </c>
      <c r="C109" t="s">
        <v>1439</v>
      </c>
      <c r="D109">
        <v>0.4375</v>
      </c>
    </row>
    <row r="110" spans="1:4">
      <c r="A110" t="s">
        <v>281</v>
      </c>
      <c r="B110" t="s">
        <v>1227</v>
      </c>
      <c r="C110" t="s">
        <v>1439</v>
      </c>
      <c r="D110">
        <v>0.625</v>
      </c>
    </row>
    <row r="111" spans="1:4">
      <c r="A111" t="s">
        <v>282</v>
      </c>
      <c r="B111" t="s">
        <v>1343</v>
      </c>
      <c r="C111" t="s">
        <v>1590</v>
      </c>
      <c r="D111">
        <v>0.44791666666666669</v>
      </c>
    </row>
    <row r="112" spans="1:4">
      <c r="A112" t="s">
        <v>283</v>
      </c>
      <c r="B112" t="s">
        <v>1338</v>
      </c>
      <c r="C112" t="s">
        <v>2105</v>
      </c>
      <c r="D112">
        <v>0.76041666666666663</v>
      </c>
    </row>
    <row r="113" spans="1:4">
      <c r="A113" t="s">
        <v>284</v>
      </c>
      <c r="B113" t="s">
        <v>98</v>
      </c>
      <c r="C113" t="s">
        <v>2103</v>
      </c>
      <c r="D113">
        <v>0.44791666666666669</v>
      </c>
    </row>
    <row r="114" spans="1:4">
      <c r="A114" t="s">
        <v>285</v>
      </c>
      <c r="B114" t="s">
        <v>1417</v>
      </c>
      <c r="C114" t="s">
        <v>1590</v>
      </c>
      <c r="D114">
        <v>0.4375</v>
      </c>
    </row>
    <row r="115" spans="1:4">
      <c r="A115" t="s">
        <v>286</v>
      </c>
      <c r="B115" t="s">
        <v>101</v>
      </c>
      <c r="C115" t="s">
        <v>1439</v>
      </c>
      <c r="D115">
        <v>0.41666666666666669</v>
      </c>
    </row>
    <row r="116" spans="1:4">
      <c r="A116" t="s">
        <v>287</v>
      </c>
      <c r="B116" t="s">
        <v>1378</v>
      </c>
      <c r="C116" t="s">
        <v>2103</v>
      </c>
      <c r="D116">
        <v>0.76388888888888884</v>
      </c>
    </row>
    <row r="117" spans="1:4">
      <c r="A117" t="s">
        <v>288</v>
      </c>
      <c r="B117" t="s">
        <v>1228</v>
      </c>
      <c r="C117" t="s">
        <v>1439</v>
      </c>
      <c r="D117">
        <v>0.4375</v>
      </c>
    </row>
    <row r="118" spans="1:4">
      <c r="A118" t="s">
        <v>289</v>
      </c>
      <c r="B118" t="s">
        <v>108</v>
      </c>
      <c r="C118" t="s">
        <v>1590</v>
      </c>
      <c r="D118">
        <v>0.4375</v>
      </c>
    </row>
    <row r="119" spans="1:4">
      <c r="A119" t="s">
        <v>290</v>
      </c>
      <c r="B119" t="s">
        <v>1229</v>
      </c>
      <c r="C119" t="s">
        <v>1439</v>
      </c>
      <c r="D119">
        <v>0.4375</v>
      </c>
    </row>
    <row r="120" spans="1:4">
      <c r="A120" t="s">
        <v>291</v>
      </c>
      <c r="B120" t="s">
        <v>1230</v>
      </c>
      <c r="C120" t="s">
        <v>2103</v>
      </c>
      <c r="D120">
        <v>0.4375</v>
      </c>
    </row>
    <row r="121" spans="1:4">
      <c r="A121" t="s">
        <v>292</v>
      </c>
      <c r="B121" t="s">
        <v>1305</v>
      </c>
      <c r="C121" t="s">
        <v>2103</v>
      </c>
      <c r="D121">
        <v>0.4375</v>
      </c>
    </row>
    <row r="122" spans="1:4">
      <c r="A122" t="s">
        <v>293</v>
      </c>
      <c r="B122" t="s">
        <v>1430</v>
      </c>
      <c r="C122" t="s">
        <v>2103</v>
      </c>
      <c r="D122">
        <v>0.41666666666666669</v>
      </c>
    </row>
    <row r="123" spans="1:4">
      <c r="A123" t="s">
        <v>294</v>
      </c>
      <c r="B123" t="s">
        <v>1306</v>
      </c>
      <c r="C123" t="s">
        <v>1439</v>
      </c>
      <c r="D123">
        <v>0.4375</v>
      </c>
    </row>
    <row r="124" spans="1:4">
      <c r="A124" t="s">
        <v>295</v>
      </c>
      <c r="B124" t="s">
        <v>1231</v>
      </c>
      <c r="C124" t="s">
        <v>2105</v>
      </c>
      <c r="D124">
        <v>0.4375</v>
      </c>
    </row>
    <row r="125" spans="1:4">
      <c r="A125" t="s">
        <v>296</v>
      </c>
      <c r="B125" t="s">
        <v>1443</v>
      </c>
      <c r="C125" t="s">
        <v>1590</v>
      </c>
      <c r="D125">
        <v>0.41666666666666669</v>
      </c>
    </row>
    <row r="126" spans="1:4">
      <c r="A126" t="s">
        <v>297</v>
      </c>
      <c r="B126" t="s">
        <v>1232</v>
      </c>
      <c r="C126" t="s">
        <v>1439</v>
      </c>
      <c r="D126">
        <v>0.38541666666666669</v>
      </c>
    </row>
    <row r="127" spans="1:4">
      <c r="A127" t="s">
        <v>298</v>
      </c>
      <c r="B127" t="s">
        <v>1233</v>
      </c>
      <c r="C127" t="s">
        <v>2103</v>
      </c>
      <c r="D127">
        <v>0.38541666666666669</v>
      </c>
    </row>
    <row r="128" spans="1:4">
      <c r="A128" t="s">
        <v>299</v>
      </c>
      <c r="B128" t="s">
        <v>1445</v>
      </c>
      <c r="C128" t="s">
        <v>1439</v>
      </c>
      <c r="D128">
        <v>0.41666666666666669</v>
      </c>
    </row>
    <row r="129" spans="1:4">
      <c r="A129" t="s">
        <v>300</v>
      </c>
      <c r="B129" t="s">
        <v>1447</v>
      </c>
      <c r="C129" t="s">
        <v>1439</v>
      </c>
      <c r="D129">
        <v>0.4375</v>
      </c>
    </row>
    <row r="130" spans="1:4">
      <c r="A130" t="s">
        <v>301</v>
      </c>
      <c r="B130" t="s">
        <v>1352</v>
      </c>
      <c r="C130" t="s">
        <v>1439</v>
      </c>
      <c r="D130">
        <v>0.4375</v>
      </c>
    </row>
    <row r="131" spans="1:4">
      <c r="A131" t="s">
        <v>302</v>
      </c>
      <c r="B131" t="s">
        <v>128</v>
      </c>
      <c r="C131" t="s">
        <v>1439</v>
      </c>
      <c r="D131">
        <v>0.41666666666666669</v>
      </c>
    </row>
    <row r="132" spans="1:4">
      <c r="A132" t="s">
        <v>303</v>
      </c>
      <c r="B132" t="s">
        <v>1234</v>
      </c>
      <c r="C132" t="s">
        <v>2103</v>
      </c>
      <c r="D132">
        <v>0.625</v>
      </c>
    </row>
    <row r="133" spans="1:4">
      <c r="A133" t="s">
        <v>304</v>
      </c>
      <c r="B133" t="s">
        <v>1235</v>
      </c>
      <c r="C133" t="s">
        <v>1439</v>
      </c>
      <c r="D133">
        <v>0.44791666666666669</v>
      </c>
    </row>
    <row r="134" spans="1:4">
      <c r="A134" t="s">
        <v>305</v>
      </c>
      <c r="B134" t="s">
        <v>1236</v>
      </c>
      <c r="C134" t="s">
        <v>2103</v>
      </c>
      <c r="D134">
        <v>0.44791666666666669</v>
      </c>
    </row>
    <row r="135" spans="1:4">
      <c r="A135" t="s">
        <v>1326</v>
      </c>
      <c r="B135" t="s">
        <v>1320</v>
      </c>
      <c r="C135" t="s">
        <v>2103</v>
      </c>
      <c r="D135">
        <v>0.41666666666666669</v>
      </c>
    </row>
    <row r="136" spans="1:4">
      <c r="A136" t="s">
        <v>1327</v>
      </c>
      <c r="B136" t="s">
        <v>1324</v>
      </c>
      <c r="C136" t="s">
        <v>2103</v>
      </c>
      <c r="D136">
        <v>0.41666666666666669</v>
      </c>
    </row>
    <row r="137" spans="1:4">
      <c r="A137" t="s">
        <v>1328</v>
      </c>
      <c r="B137" t="s">
        <v>1323</v>
      </c>
      <c r="C137" t="s">
        <v>2103</v>
      </c>
      <c r="D137">
        <v>0.41666666666666669</v>
      </c>
    </row>
    <row r="138" spans="1:4">
      <c r="A138" t="s">
        <v>1329</v>
      </c>
      <c r="B138" t="s">
        <v>1322</v>
      </c>
      <c r="C138" t="s">
        <v>1590</v>
      </c>
      <c r="D138">
        <v>0.41666666666666669</v>
      </c>
    </row>
    <row r="139" spans="1:4">
      <c r="A139" t="s">
        <v>1330</v>
      </c>
      <c r="B139" t="s">
        <v>1321</v>
      </c>
      <c r="C139" t="s">
        <v>1439</v>
      </c>
      <c r="D139">
        <v>0.41666666666666669</v>
      </c>
    </row>
    <row r="140" spans="1:4">
      <c r="A140" t="s">
        <v>306</v>
      </c>
      <c r="B140" t="s">
        <v>1237</v>
      </c>
      <c r="C140" t="s">
        <v>2103</v>
      </c>
      <c r="D140">
        <v>0.41666666666666669</v>
      </c>
    </row>
    <row r="141" spans="1:4">
      <c r="A141" t="s">
        <v>307</v>
      </c>
      <c r="B141" t="s">
        <v>1414</v>
      </c>
      <c r="C141" t="s">
        <v>2103</v>
      </c>
      <c r="D141">
        <v>0.41666666666666669</v>
      </c>
    </row>
    <row r="142" spans="1:4">
      <c r="A142" t="s">
        <v>308</v>
      </c>
      <c r="B142" t="s">
        <v>1448</v>
      </c>
      <c r="C142" t="s">
        <v>2103</v>
      </c>
      <c r="D142">
        <v>0.41666666666666669</v>
      </c>
    </row>
    <row r="143" spans="1:4">
      <c r="A143" t="s">
        <v>309</v>
      </c>
      <c r="B143" t="s">
        <v>1416</v>
      </c>
      <c r="C143" t="s">
        <v>1439</v>
      </c>
      <c r="D143">
        <v>0.41666666666666669</v>
      </c>
    </row>
    <row r="144" spans="1:4">
      <c r="A144" t="s">
        <v>310</v>
      </c>
      <c r="B144" t="s">
        <v>1308</v>
      </c>
      <c r="C144" t="s">
        <v>1590</v>
      </c>
      <c r="D144">
        <v>0.41666666666666669</v>
      </c>
    </row>
    <row r="145" spans="1:4">
      <c r="A145" t="s">
        <v>1309</v>
      </c>
      <c r="B145" t="s">
        <v>1310</v>
      </c>
      <c r="C145" t="s">
        <v>1439</v>
      </c>
      <c r="D145">
        <v>0.41666666666666669</v>
      </c>
    </row>
    <row r="146" spans="1:4">
      <c r="A146" t="s">
        <v>311</v>
      </c>
      <c r="B146" t="s">
        <v>1238</v>
      </c>
      <c r="C146" t="s">
        <v>2105</v>
      </c>
      <c r="D146">
        <v>0.41666666666666669</v>
      </c>
    </row>
    <row r="147" spans="1:4">
      <c r="A147" t="s">
        <v>312</v>
      </c>
      <c r="B147" t="s">
        <v>1348</v>
      </c>
      <c r="C147" t="s">
        <v>2104</v>
      </c>
      <c r="D147">
        <v>0.41666666666666669</v>
      </c>
    </row>
    <row r="148" spans="1:4">
      <c r="A148" t="s">
        <v>313</v>
      </c>
      <c r="B148" t="s">
        <v>1239</v>
      </c>
      <c r="C148" t="s">
        <v>2103</v>
      </c>
      <c r="D148">
        <v>0.41666666666666669</v>
      </c>
    </row>
    <row r="149" spans="1:4">
      <c r="A149" t="s">
        <v>314</v>
      </c>
      <c r="B149" t="s">
        <v>1240</v>
      </c>
      <c r="C149" t="s">
        <v>2103</v>
      </c>
      <c r="D149">
        <v>0.41666666666666669</v>
      </c>
    </row>
    <row r="150" spans="1:4">
      <c r="A150" t="s">
        <v>315</v>
      </c>
      <c r="B150" t="s">
        <v>1241</v>
      </c>
      <c r="C150" t="s">
        <v>2103</v>
      </c>
      <c r="D150">
        <v>0.41666666666666669</v>
      </c>
    </row>
    <row r="151" spans="1:4">
      <c r="A151" t="s">
        <v>316</v>
      </c>
      <c r="B151" t="s">
        <v>1242</v>
      </c>
      <c r="C151" t="s">
        <v>2103</v>
      </c>
      <c r="D151">
        <v>0.41666666666666669</v>
      </c>
    </row>
    <row r="152" spans="1:4">
      <c r="A152" t="s">
        <v>317</v>
      </c>
      <c r="B152" t="s">
        <v>1243</v>
      </c>
      <c r="C152" t="s">
        <v>2103</v>
      </c>
      <c r="D152">
        <v>0.58333333333333337</v>
      </c>
    </row>
    <row r="153" spans="1:4">
      <c r="A153" t="s">
        <v>318</v>
      </c>
      <c r="B153" t="s">
        <v>1244</v>
      </c>
      <c r="C153" t="s">
        <v>2103</v>
      </c>
      <c r="D153">
        <v>0.4375</v>
      </c>
    </row>
    <row r="154" spans="1:4">
      <c r="A154" t="s">
        <v>319</v>
      </c>
      <c r="B154" t="s">
        <v>1245</v>
      </c>
      <c r="C154" t="s">
        <v>2103</v>
      </c>
      <c r="D154">
        <v>0.58333333333333337</v>
      </c>
    </row>
    <row r="155" spans="1:4">
      <c r="A155" t="s">
        <v>320</v>
      </c>
      <c r="B155" t="s">
        <v>1332</v>
      </c>
      <c r="C155" t="s">
        <v>2103</v>
      </c>
      <c r="D155">
        <v>0.625</v>
      </c>
    </row>
    <row r="156" spans="1:4">
      <c r="A156" t="s">
        <v>321</v>
      </c>
      <c r="B156" t="s">
        <v>1246</v>
      </c>
      <c r="C156" t="s">
        <v>2103</v>
      </c>
      <c r="D156">
        <v>0.44791666666666669</v>
      </c>
    </row>
    <row r="157" spans="1:4">
      <c r="A157" t="s">
        <v>322</v>
      </c>
      <c r="B157" t="s">
        <v>1247</v>
      </c>
      <c r="C157" t="s">
        <v>1439</v>
      </c>
      <c r="D157">
        <v>0.4375</v>
      </c>
    </row>
    <row r="158" spans="1:4">
      <c r="A158" t="s">
        <v>323</v>
      </c>
      <c r="B158" t="s">
        <v>1248</v>
      </c>
      <c r="C158" t="s">
        <v>1590</v>
      </c>
      <c r="D158">
        <v>0.4375</v>
      </c>
    </row>
    <row r="159" spans="1:4">
      <c r="A159" t="s">
        <v>324</v>
      </c>
      <c r="B159" t="s">
        <v>1249</v>
      </c>
      <c r="C159" t="s">
        <v>2105</v>
      </c>
      <c r="D159">
        <v>0.38194444444444442</v>
      </c>
    </row>
    <row r="160" spans="1:4">
      <c r="A160" t="s">
        <v>325</v>
      </c>
      <c r="B160" t="s">
        <v>1250</v>
      </c>
      <c r="C160" t="s">
        <v>1439</v>
      </c>
      <c r="D160">
        <v>0.625</v>
      </c>
    </row>
    <row r="161" spans="1:4">
      <c r="A161" t="s">
        <v>326</v>
      </c>
      <c r="B161" t="s">
        <v>1251</v>
      </c>
      <c r="C161" t="s">
        <v>2103</v>
      </c>
      <c r="D161">
        <v>0.625</v>
      </c>
    </row>
    <row r="162" spans="1:4">
      <c r="A162" t="s">
        <v>327</v>
      </c>
      <c r="B162" t="s">
        <v>1252</v>
      </c>
      <c r="C162" t="s">
        <v>2105</v>
      </c>
      <c r="D162">
        <v>0.625</v>
      </c>
    </row>
    <row r="163" spans="1:4">
      <c r="A163" t="s">
        <v>328</v>
      </c>
      <c r="B163" t="s">
        <v>1253</v>
      </c>
      <c r="C163" t="s">
        <v>2103</v>
      </c>
      <c r="D163">
        <v>0.44791666666666669</v>
      </c>
    </row>
    <row r="164" spans="1:4">
      <c r="A164" t="s">
        <v>329</v>
      </c>
      <c r="B164" t="s">
        <v>1187</v>
      </c>
      <c r="C164" t="s">
        <v>2103</v>
      </c>
      <c r="D164">
        <v>0.625</v>
      </c>
    </row>
    <row r="165" spans="1:4">
      <c r="A165" t="s">
        <v>330</v>
      </c>
      <c r="B165" t="s">
        <v>1254</v>
      </c>
      <c r="C165" t="s">
        <v>1590</v>
      </c>
      <c r="D165">
        <v>0.38541666666666669</v>
      </c>
    </row>
    <row r="166" spans="1:4">
      <c r="A166" t="s">
        <v>331</v>
      </c>
      <c r="B166" t="s">
        <v>1455</v>
      </c>
      <c r="C166" t="s">
        <v>1590</v>
      </c>
      <c r="D166">
        <v>0.60416666666666663</v>
      </c>
    </row>
    <row r="167" spans="1:4">
      <c r="A167" t="s">
        <v>332</v>
      </c>
      <c r="B167" t="s">
        <v>1255</v>
      </c>
      <c r="C167" t="s">
        <v>1590</v>
      </c>
      <c r="D167">
        <v>0.625</v>
      </c>
    </row>
    <row r="168" spans="1:4">
      <c r="A168" t="s">
        <v>333</v>
      </c>
      <c r="B168" t="s">
        <v>1256</v>
      </c>
      <c r="C168" t="s">
        <v>1439</v>
      </c>
      <c r="D168">
        <v>0.58333333333333337</v>
      </c>
    </row>
    <row r="169" spans="1:4">
      <c r="A169" t="s">
        <v>334</v>
      </c>
      <c r="B169" t="s">
        <v>1257</v>
      </c>
      <c r="C169" t="s">
        <v>2103</v>
      </c>
      <c r="D169">
        <v>0.42708333333333331</v>
      </c>
    </row>
    <row r="170" spans="1:4">
      <c r="A170" t="s">
        <v>335</v>
      </c>
      <c r="B170" t="s">
        <v>1258</v>
      </c>
      <c r="C170" t="s">
        <v>2103</v>
      </c>
      <c r="D170">
        <v>0.58333333333333337</v>
      </c>
    </row>
    <row r="171" spans="1:4">
      <c r="A171" t="s">
        <v>336</v>
      </c>
      <c r="B171" t="s">
        <v>1340</v>
      </c>
      <c r="C171" t="s">
        <v>2103</v>
      </c>
      <c r="D171">
        <v>0.58333333333333337</v>
      </c>
    </row>
    <row r="172" spans="1:4">
      <c r="A172" t="s">
        <v>337</v>
      </c>
      <c r="B172" t="s">
        <v>1406</v>
      </c>
      <c r="C172" t="s">
        <v>2105</v>
      </c>
      <c r="D172">
        <v>0.44791666666666669</v>
      </c>
    </row>
    <row r="173" spans="1:4">
      <c r="A173" t="s">
        <v>338</v>
      </c>
      <c r="B173" t="s">
        <v>1341</v>
      </c>
      <c r="C173" t="s">
        <v>1439</v>
      </c>
      <c r="D173">
        <v>0.625</v>
      </c>
    </row>
    <row r="174" spans="1:4">
      <c r="A174" t="s">
        <v>339</v>
      </c>
      <c r="B174" t="s">
        <v>1387</v>
      </c>
      <c r="C174" t="s">
        <v>2103</v>
      </c>
      <c r="D174">
        <v>0.4375</v>
      </c>
    </row>
    <row r="175" spans="1:4">
      <c r="A175" t="s">
        <v>340</v>
      </c>
      <c r="B175" t="s">
        <v>1356</v>
      </c>
      <c r="C175" t="s">
        <v>1590</v>
      </c>
      <c r="D175">
        <v>0.375</v>
      </c>
    </row>
    <row r="176" spans="1:4">
      <c r="A176" t="s">
        <v>341</v>
      </c>
      <c r="B176" t="s">
        <v>1259</v>
      </c>
      <c r="C176" t="s">
        <v>2103</v>
      </c>
      <c r="D176">
        <v>0.625</v>
      </c>
    </row>
    <row r="177" spans="1:4">
      <c r="A177" t="s">
        <v>342</v>
      </c>
      <c r="B177" t="s">
        <v>1260</v>
      </c>
      <c r="C177" t="s">
        <v>2103</v>
      </c>
      <c r="D177">
        <v>0.625</v>
      </c>
    </row>
    <row r="178" spans="1:4">
      <c r="A178" t="s">
        <v>343</v>
      </c>
      <c r="B178" t="s">
        <v>1261</v>
      </c>
      <c r="C178" t="s">
        <v>2103</v>
      </c>
      <c r="D178">
        <v>0.44791666666666669</v>
      </c>
    </row>
    <row r="179" spans="1:4">
      <c r="A179" t="s">
        <v>4695</v>
      </c>
      <c r="B179" t="s">
        <v>1453</v>
      </c>
      <c r="C179" t="s">
        <v>1439</v>
      </c>
      <c r="D179">
        <v>0.39583333333333331</v>
      </c>
    </row>
    <row r="180" spans="1:4">
      <c r="A180" t="s">
        <v>4696</v>
      </c>
      <c r="B180" t="s">
        <v>1372</v>
      </c>
      <c r="C180" t="s">
        <v>2103</v>
      </c>
      <c r="D180">
        <v>0.77083333333333337</v>
      </c>
    </row>
    <row r="181" spans="1:4">
      <c r="A181" t="s">
        <v>4697</v>
      </c>
      <c r="B181" t="s">
        <v>1446</v>
      </c>
      <c r="C181" t="s">
        <v>1439</v>
      </c>
      <c r="D181">
        <v>0.41666666666666669</v>
      </c>
    </row>
    <row r="182" spans="1:4">
      <c r="A182" t="s">
        <v>4698</v>
      </c>
      <c r="B182" t="s">
        <v>1351</v>
      </c>
      <c r="C182" t="s">
        <v>1439</v>
      </c>
      <c r="D182">
        <v>0.4375</v>
      </c>
    </row>
    <row r="183" spans="1:4">
      <c r="A183" t="s">
        <v>4699</v>
      </c>
      <c r="B183" t="s">
        <v>1415</v>
      </c>
      <c r="C183" t="s">
        <v>1590</v>
      </c>
      <c r="D183">
        <v>0.41666666666666669</v>
      </c>
    </row>
    <row r="184" spans="1:4">
      <c r="A184" t="s">
        <v>6860</v>
      </c>
      <c r="B184" t="s">
        <v>6866</v>
      </c>
      <c r="C184" t="s">
        <v>2103</v>
      </c>
    </row>
    <row r="185" spans="1:4">
      <c r="A185" t="s">
        <v>6907</v>
      </c>
      <c r="B185" t="s">
        <v>6909</v>
      </c>
      <c r="C185" t="s">
        <v>2103</v>
      </c>
    </row>
    <row r="186" spans="1:4">
      <c r="A186" t="s">
        <v>6927</v>
      </c>
      <c r="B186" t="s">
        <v>6929</v>
      </c>
      <c r="C186" t="s">
        <v>2105</v>
      </c>
    </row>
    <row r="187" spans="1:4">
      <c r="A187" t="s">
        <v>6960</v>
      </c>
      <c r="B187" t="s">
        <v>6962</v>
      </c>
      <c r="C187" t="s">
        <v>2104</v>
      </c>
    </row>
    <row r="188" spans="1:4">
      <c r="A188" t="s">
        <v>7031</v>
      </c>
      <c r="B188" t="s">
        <v>7035</v>
      </c>
      <c r="C188" t="s">
        <v>2103</v>
      </c>
    </row>
    <row r="189" spans="1:4">
      <c r="A189" t="s">
        <v>7095</v>
      </c>
      <c r="B189" t="s">
        <v>7099</v>
      </c>
      <c r="C189" t="s">
        <v>2103</v>
      </c>
    </row>
    <row r="190" spans="1:4">
      <c r="A190" t="s">
        <v>7504</v>
      </c>
      <c r="B190" t="s">
        <v>7507</v>
      </c>
      <c r="C190" t="s">
        <v>2104</v>
      </c>
    </row>
    <row r="191" spans="1:4">
      <c r="A191" t="s">
        <v>7529</v>
      </c>
      <c r="B191" t="s">
        <v>7530</v>
      </c>
      <c r="C191" t="s">
        <v>2105</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2262C-D02A-4BBE-9239-C5F353C5D805}">
  <sheetPr codeName="Hoja45"/>
  <dimension ref="A1:G18"/>
  <sheetViews>
    <sheetView zoomScale="70" zoomScaleNormal="70" workbookViewId="0">
      <selection activeCell="B11" sqref="B11"/>
    </sheetView>
  </sheetViews>
  <sheetFormatPr baseColWidth="10" defaultRowHeight="13.5"/>
  <cols>
    <col min="1" max="1" width="100.6875" customWidth="1"/>
    <col min="2" max="2" width="84.3125" bestFit="1" customWidth="1"/>
    <col min="3" max="3" width="15.3125" bestFit="1" customWidth="1"/>
    <col min="4" max="4" width="23.5625" style="52" bestFit="1" customWidth="1"/>
    <col min="5" max="5" width="16.875" style="52" bestFit="1" customWidth="1"/>
    <col min="6" max="6" width="45.4375" bestFit="1" customWidth="1"/>
    <col min="7" max="7" width="80.6875" style="52" customWidth="1"/>
    <col min="8" max="9" width="18.6875" customWidth="1"/>
    <col min="10" max="10" width="3.6875" customWidth="1"/>
    <col min="11" max="12" width="18.6875" customWidth="1"/>
    <col min="13" max="13" width="3.6875" customWidth="1"/>
    <col min="14" max="15" width="18.6875" customWidth="1"/>
    <col min="17" max="18" width="16.6875" customWidth="1"/>
  </cols>
  <sheetData>
    <row r="1" spans="1:7" ht="24" customHeight="1">
      <c r="A1" t="s">
        <v>5708</v>
      </c>
      <c r="B1" t="s">
        <v>5709</v>
      </c>
    </row>
    <row r="2" spans="1:7" ht="24" customHeight="1"/>
    <row r="3" spans="1:7" ht="24" customHeight="1">
      <c r="A3" s="63" t="s">
        <v>1713</v>
      </c>
      <c r="B3" s="63" t="s">
        <v>5710</v>
      </c>
      <c r="C3" s="63" t="s">
        <v>14</v>
      </c>
      <c r="D3" s="64" t="s">
        <v>5599</v>
      </c>
      <c r="E3" s="64" t="s">
        <v>5600</v>
      </c>
      <c r="F3" s="63" t="s">
        <v>5601</v>
      </c>
    </row>
    <row r="4" spans="1:7" s="63" customFormat="1" ht="24" customHeight="1">
      <c r="D4" s="64"/>
      <c r="E4" s="64"/>
      <c r="G4" s="64"/>
    </row>
    <row r="5" spans="1:7" s="63" customFormat="1" ht="24" customHeight="1">
      <c r="D5" s="64"/>
      <c r="E5" s="64"/>
      <c r="G5" s="64"/>
    </row>
    <row r="6" spans="1:7" s="63" customFormat="1" ht="13.9">
      <c r="A6" s="63" t="s">
        <v>5711</v>
      </c>
      <c r="B6" s="63" t="s">
        <v>5750</v>
      </c>
      <c r="D6" s="64"/>
      <c r="E6" s="64"/>
      <c r="G6" s="64"/>
    </row>
    <row r="7" spans="1:7" s="63" customFormat="1" ht="13.9">
      <c r="A7" s="83"/>
      <c r="B7" s="83">
        <v>697</v>
      </c>
      <c r="C7" s="83"/>
      <c r="D7" s="111"/>
      <c r="E7" s="111"/>
      <c r="G7" s="64"/>
    </row>
    <row r="8" spans="1:7" s="63" customFormat="1" ht="13.9">
      <c r="A8" s="83"/>
      <c r="B8" s="83">
        <v>998</v>
      </c>
      <c r="C8" s="83"/>
      <c r="D8" s="111"/>
      <c r="E8" s="111"/>
      <c r="G8" s="64"/>
    </row>
    <row r="9" spans="1:7" s="63" customFormat="1" ht="13.9">
      <c r="A9" s="83"/>
      <c r="B9" s="83"/>
      <c r="C9" s="83"/>
      <c r="D9" s="111"/>
      <c r="E9" s="111"/>
      <c r="G9" s="64"/>
    </row>
    <row r="10" spans="1:7" s="63" customFormat="1" ht="13.9">
      <c r="A10" s="83" t="s">
        <v>5712</v>
      </c>
      <c r="B10" s="83"/>
      <c r="C10" s="83"/>
      <c r="D10" s="111"/>
      <c r="E10" s="111"/>
      <c r="G10" s="64"/>
    </row>
    <row r="11" spans="1:7" ht="409.5">
      <c r="A11" s="112" t="s">
        <v>5751</v>
      </c>
      <c r="B11" s="113"/>
      <c r="C11" s="113"/>
      <c r="D11" s="112"/>
      <c r="E11" s="112"/>
    </row>
    <row r="12" spans="1:7">
      <c r="A12" s="113"/>
      <c r="B12" s="113"/>
      <c r="C12" s="113"/>
      <c r="D12" s="112"/>
      <c r="E12" s="112"/>
    </row>
    <row r="13" spans="1:7">
      <c r="A13" s="113"/>
      <c r="B13" s="113"/>
      <c r="C13" s="113"/>
      <c r="D13" s="112"/>
      <c r="E13" s="112"/>
    </row>
    <row r="14" spans="1:7">
      <c r="A14" s="113"/>
      <c r="B14" s="113"/>
      <c r="C14" s="113"/>
      <c r="D14" s="112"/>
      <c r="E14" s="112"/>
    </row>
    <row r="15" spans="1:7">
      <c r="A15" s="113"/>
      <c r="B15" s="113"/>
      <c r="C15" s="113"/>
      <c r="D15" s="112"/>
      <c r="E15" s="112"/>
    </row>
    <row r="16" spans="1:7">
      <c r="A16" s="113"/>
      <c r="B16" s="113"/>
      <c r="C16" s="113"/>
      <c r="D16" s="112"/>
      <c r="E16" s="112"/>
    </row>
    <row r="17" spans="1:5">
      <c r="A17" s="113"/>
      <c r="B17" s="113"/>
      <c r="C17" s="113"/>
      <c r="D17" s="112"/>
      <c r="E17" s="112"/>
    </row>
    <row r="18" spans="1:5">
      <c r="A18" s="113"/>
      <c r="B18" s="113"/>
      <c r="C18" s="113"/>
      <c r="D18" s="112"/>
      <c r="E18" s="112"/>
    </row>
  </sheetData>
  <autoFilter ref="A3:F3" xr:uid="{DDE2262C-D02A-4BBE-9239-C5F353C5D805}"/>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FEEAB-A87E-4815-8EC5-8476B9A764B2}">
  <sheetPr codeName="Hoja28"/>
  <dimension ref="A1:H183"/>
  <sheetViews>
    <sheetView topLeftCell="A152" workbookViewId="0">
      <selection sqref="A1:H183"/>
    </sheetView>
  </sheetViews>
  <sheetFormatPr baseColWidth="10" defaultRowHeight="13.5"/>
  <cols>
    <col min="1" max="1" width="30.6875" customWidth="1"/>
    <col min="2" max="2" width="18.6875" customWidth="1"/>
    <col min="3" max="3" width="28.6875" customWidth="1"/>
    <col min="4" max="4" width="10.6875" customWidth="1"/>
    <col min="5" max="5" width="38.6875" customWidth="1"/>
    <col min="6" max="6" width="22.6875" customWidth="1"/>
    <col min="7" max="8" width="24.6875" customWidth="1"/>
  </cols>
  <sheetData>
    <row r="1" spans="1:8" ht="17.649999999999999">
      <c r="A1" s="149" t="s">
        <v>5602</v>
      </c>
      <c r="B1" s="150"/>
      <c r="C1" s="150"/>
      <c r="D1" s="150"/>
      <c r="E1" s="150"/>
      <c r="F1" s="150"/>
      <c r="G1" s="150"/>
      <c r="H1" s="150"/>
    </row>
    <row r="2" spans="1:8">
      <c r="A2" t="s">
        <v>5598</v>
      </c>
      <c r="B2" t="s">
        <v>5628</v>
      </c>
    </row>
    <row r="4" spans="1:8" ht="13.9">
      <c r="A4" s="83" t="s">
        <v>5603</v>
      </c>
      <c r="B4" s="83" t="s">
        <v>6</v>
      </c>
      <c r="C4" s="83" t="s">
        <v>1932</v>
      </c>
      <c r="D4" s="83" t="s">
        <v>5604</v>
      </c>
      <c r="E4" s="83" t="s">
        <v>5605</v>
      </c>
      <c r="F4" s="83" t="s">
        <v>5606</v>
      </c>
      <c r="G4" s="83" t="s">
        <v>5607</v>
      </c>
      <c r="H4" s="83" t="s">
        <v>5608</v>
      </c>
    </row>
    <row r="5" spans="1:8">
      <c r="A5" s="88" t="s">
        <v>5609</v>
      </c>
      <c r="B5" s="88" t="s">
        <v>2917</v>
      </c>
      <c r="C5" s="88" t="s">
        <v>5610</v>
      </c>
      <c r="D5" s="88">
        <v>1</v>
      </c>
      <c r="E5" s="88" t="s">
        <v>3</v>
      </c>
      <c r="F5" s="88" t="s">
        <v>5611</v>
      </c>
      <c r="G5" s="88"/>
      <c r="H5" s="88" t="s">
        <v>5612</v>
      </c>
    </row>
    <row r="6" spans="1:8">
      <c r="A6" s="88" t="s">
        <v>5609</v>
      </c>
      <c r="B6" s="88" t="s">
        <v>2917</v>
      </c>
      <c r="C6" s="88" t="s">
        <v>5610</v>
      </c>
      <c r="D6" s="88">
        <v>2</v>
      </c>
      <c r="E6" s="88" t="s">
        <v>37</v>
      </c>
      <c r="F6" s="88" t="s">
        <v>5611</v>
      </c>
      <c r="G6" s="88"/>
      <c r="H6" s="88" t="s">
        <v>5612</v>
      </c>
    </row>
    <row r="7" spans="1:8">
      <c r="A7" s="88" t="s">
        <v>5609</v>
      </c>
      <c r="B7" s="88" t="s">
        <v>2917</v>
      </c>
      <c r="C7" s="88" t="s">
        <v>5610</v>
      </c>
      <c r="D7" s="88">
        <v>3</v>
      </c>
      <c r="E7" s="88" t="s">
        <v>647</v>
      </c>
      <c r="F7" s="88" t="s">
        <v>5611</v>
      </c>
      <c r="G7" s="88"/>
      <c r="H7" s="88" t="s">
        <v>5612</v>
      </c>
    </row>
    <row r="8" spans="1:8">
      <c r="A8" s="88" t="s">
        <v>5609</v>
      </c>
      <c r="B8" s="88" t="s">
        <v>2917</v>
      </c>
      <c r="C8" s="88" t="s">
        <v>5610</v>
      </c>
      <c r="D8" s="88">
        <v>4</v>
      </c>
      <c r="E8" s="88" t="s">
        <v>4</v>
      </c>
      <c r="F8" s="88" t="s">
        <v>5611</v>
      </c>
      <c r="G8" s="88"/>
      <c r="H8" s="88" t="s">
        <v>5612</v>
      </c>
    </row>
    <row r="9" spans="1:8">
      <c r="A9" s="88" t="s">
        <v>5609</v>
      </c>
      <c r="B9" s="88" t="s">
        <v>2917</v>
      </c>
      <c r="C9" s="88" t="s">
        <v>5610</v>
      </c>
      <c r="D9" s="88">
        <v>5</v>
      </c>
      <c r="E9" s="88" t="s">
        <v>1456</v>
      </c>
      <c r="F9" s="88" t="s">
        <v>5611</v>
      </c>
      <c r="G9" s="88"/>
      <c r="H9" s="88" t="s">
        <v>5612</v>
      </c>
    </row>
    <row r="10" spans="1:8">
      <c r="A10" s="88" t="s">
        <v>5609</v>
      </c>
      <c r="B10" s="88" t="s">
        <v>2917</v>
      </c>
      <c r="C10" s="88" t="s">
        <v>5610</v>
      </c>
      <c r="D10" s="88">
        <v>6</v>
      </c>
      <c r="E10" s="88" t="s">
        <v>6</v>
      </c>
      <c r="F10" s="88" t="s">
        <v>5611</v>
      </c>
      <c r="G10" s="88"/>
      <c r="H10" s="88" t="s">
        <v>5612</v>
      </c>
    </row>
    <row r="11" spans="1:8">
      <c r="A11" s="88" t="s">
        <v>5609</v>
      </c>
      <c r="B11" s="88" t="s">
        <v>2917</v>
      </c>
      <c r="C11" s="88" t="s">
        <v>5610</v>
      </c>
      <c r="D11" s="88">
        <v>7</v>
      </c>
      <c r="E11" s="88" t="s">
        <v>1457</v>
      </c>
      <c r="F11" s="88" t="s">
        <v>5613</v>
      </c>
      <c r="G11" s="88" t="s">
        <v>5614</v>
      </c>
      <c r="H11" s="88" t="s">
        <v>5612</v>
      </c>
    </row>
    <row r="12" spans="1:8">
      <c r="A12" s="88" t="s">
        <v>5609</v>
      </c>
      <c r="B12" s="88" t="s">
        <v>2917</v>
      </c>
      <c r="C12" s="88" t="s">
        <v>5610</v>
      </c>
      <c r="D12" s="88">
        <v>8</v>
      </c>
      <c r="E12" s="88" t="s">
        <v>7</v>
      </c>
      <c r="F12" s="88" t="s">
        <v>5611</v>
      </c>
      <c r="G12" s="88"/>
      <c r="H12" s="88" t="s">
        <v>5612</v>
      </c>
    </row>
    <row r="13" spans="1:8">
      <c r="A13" s="88" t="s">
        <v>5609</v>
      </c>
      <c r="B13" s="88" t="s">
        <v>2917</v>
      </c>
      <c r="C13" s="88" t="s">
        <v>5610</v>
      </c>
      <c r="D13" s="88">
        <v>9</v>
      </c>
      <c r="E13" s="88" t="s">
        <v>8</v>
      </c>
      <c r="F13" s="88" t="s">
        <v>5611</v>
      </c>
      <c r="G13" s="88"/>
      <c r="H13" s="88" t="s">
        <v>5612</v>
      </c>
    </row>
    <row r="14" spans="1:8">
      <c r="A14" s="88" t="s">
        <v>5609</v>
      </c>
      <c r="B14" s="88" t="s">
        <v>2917</v>
      </c>
      <c r="C14" s="88" t="s">
        <v>5610</v>
      </c>
      <c r="D14" s="88">
        <v>10</v>
      </c>
      <c r="E14" s="88" t="s">
        <v>346</v>
      </c>
      <c r="F14" s="88" t="s">
        <v>5611</v>
      </c>
      <c r="G14" s="88"/>
      <c r="H14" s="88" t="s">
        <v>5612</v>
      </c>
    </row>
    <row r="15" spans="1:8">
      <c r="A15" s="88" t="s">
        <v>5609</v>
      </c>
      <c r="B15" s="88" t="s">
        <v>2917</v>
      </c>
      <c r="C15" s="88" t="s">
        <v>5610</v>
      </c>
      <c r="D15" s="88">
        <v>11</v>
      </c>
      <c r="E15" s="88" t="s">
        <v>21</v>
      </c>
      <c r="F15" s="88" t="s">
        <v>5611</v>
      </c>
      <c r="G15" s="88"/>
      <c r="H15" s="88" t="s">
        <v>5612</v>
      </c>
    </row>
    <row r="16" spans="1:8">
      <c r="A16" s="88" t="s">
        <v>5609</v>
      </c>
      <c r="B16" s="88" t="s">
        <v>2917</v>
      </c>
      <c r="C16" s="88" t="s">
        <v>5610</v>
      </c>
      <c r="D16" s="88">
        <v>12</v>
      </c>
      <c r="E16" s="88" t="s">
        <v>1135</v>
      </c>
      <c r="F16" s="88" t="s">
        <v>5611</v>
      </c>
      <c r="G16" s="88"/>
      <c r="H16" s="88" t="s">
        <v>5612</v>
      </c>
    </row>
    <row r="17" spans="1:8">
      <c r="A17" s="88" t="s">
        <v>5609</v>
      </c>
      <c r="B17" s="88" t="s">
        <v>2917</v>
      </c>
      <c r="C17" s="88" t="s">
        <v>5610</v>
      </c>
      <c r="D17" s="88">
        <v>13</v>
      </c>
      <c r="E17" s="88" t="s">
        <v>1137</v>
      </c>
      <c r="F17" s="88" t="s">
        <v>5611</v>
      </c>
      <c r="G17" s="88"/>
      <c r="H17" s="88" t="s">
        <v>5612</v>
      </c>
    </row>
    <row r="18" spans="1:8">
      <c r="A18" s="88" t="s">
        <v>5609</v>
      </c>
      <c r="B18" s="88" t="s">
        <v>2917</v>
      </c>
      <c r="C18" s="88" t="s">
        <v>5610</v>
      </c>
      <c r="D18" s="88">
        <v>14</v>
      </c>
      <c r="E18" s="88" t="s">
        <v>1136</v>
      </c>
      <c r="F18" s="88" t="s">
        <v>5611</v>
      </c>
      <c r="G18" s="88"/>
      <c r="H18" s="88" t="s">
        <v>5612</v>
      </c>
    </row>
    <row r="19" spans="1:8">
      <c r="A19" s="88" t="s">
        <v>5609</v>
      </c>
      <c r="B19" s="88" t="s">
        <v>2917</v>
      </c>
      <c r="C19" s="88" t="s">
        <v>5610</v>
      </c>
      <c r="D19" s="88">
        <v>15</v>
      </c>
      <c r="E19" s="88" t="s">
        <v>9</v>
      </c>
      <c r="F19" s="88" t="s">
        <v>5611</v>
      </c>
      <c r="G19" s="88"/>
      <c r="H19" s="88" t="s">
        <v>5612</v>
      </c>
    </row>
    <row r="20" spans="1:8">
      <c r="A20" s="88" t="s">
        <v>5609</v>
      </c>
      <c r="B20" s="88" t="s">
        <v>2917</v>
      </c>
      <c r="C20" s="88" t="s">
        <v>5610</v>
      </c>
      <c r="D20" s="88">
        <v>16</v>
      </c>
      <c r="E20" s="88" t="s">
        <v>10</v>
      </c>
      <c r="F20" s="88" t="s">
        <v>5611</v>
      </c>
      <c r="G20" s="88"/>
      <c r="H20" s="88" t="s">
        <v>5612</v>
      </c>
    </row>
    <row r="21" spans="1:8">
      <c r="A21" s="88" t="s">
        <v>5609</v>
      </c>
      <c r="B21" s="88" t="s">
        <v>2917</v>
      </c>
      <c r="C21" s="88" t="s">
        <v>5610</v>
      </c>
      <c r="D21" s="88">
        <v>17</v>
      </c>
      <c r="E21" s="88" t="s">
        <v>1128</v>
      </c>
      <c r="F21" s="88" t="s">
        <v>5611</v>
      </c>
      <c r="G21" s="88"/>
      <c r="H21" s="88" t="s">
        <v>5612</v>
      </c>
    </row>
    <row r="22" spans="1:8">
      <c r="A22" s="88" t="s">
        <v>5609</v>
      </c>
      <c r="B22" s="88" t="s">
        <v>2917</v>
      </c>
      <c r="C22" s="88" t="s">
        <v>5610</v>
      </c>
      <c r="D22" s="88">
        <v>18</v>
      </c>
      <c r="E22" s="88" t="s">
        <v>38</v>
      </c>
      <c r="F22" s="88" t="s">
        <v>5611</v>
      </c>
      <c r="G22" s="88"/>
      <c r="H22" s="88" t="s">
        <v>5612</v>
      </c>
    </row>
    <row r="23" spans="1:8">
      <c r="A23" s="88" t="s">
        <v>5609</v>
      </c>
      <c r="B23" s="88" t="s">
        <v>2917</v>
      </c>
      <c r="C23" s="88" t="s">
        <v>5610</v>
      </c>
      <c r="D23" s="88">
        <v>19</v>
      </c>
      <c r="E23" s="88" t="s">
        <v>1543</v>
      </c>
      <c r="F23" s="88" t="s">
        <v>5611</v>
      </c>
      <c r="G23" s="88"/>
      <c r="H23" s="88" t="s">
        <v>5612</v>
      </c>
    </row>
    <row r="24" spans="1:8">
      <c r="A24" s="88" t="s">
        <v>5609</v>
      </c>
      <c r="B24" s="88" t="s">
        <v>2917</v>
      </c>
      <c r="C24" s="88" t="s">
        <v>5610</v>
      </c>
      <c r="D24" s="88">
        <v>20</v>
      </c>
      <c r="E24" s="88" t="s">
        <v>40</v>
      </c>
      <c r="F24" s="88" t="s">
        <v>5611</v>
      </c>
      <c r="G24" s="88"/>
      <c r="H24" s="88" t="s">
        <v>5612</v>
      </c>
    </row>
    <row r="25" spans="1:8">
      <c r="A25" s="88" t="s">
        <v>5609</v>
      </c>
      <c r="B25" s="88" t="s">
        <v>2917</v>
      </c>
      <c r="C25" s="88" t="s">
        <v>5610</v>
      </c>
      <c r="D25" s="88">
        <v>21</v>
      </c>
      <c r="E25" s="88" t="s">
        <v>41</v>
      </c>
      <c r="F25" s="88" t="s">
        <v>5611</v>
      </c>
      <c r="G25" s="88"/>
      <c r="H25" s="88" t="s">
        <v>5612</v>
      </c>
    </row>
    <row r="26" spans="1:8">
      <c r="A26" s="88" t="s">
        <v>5609</v>
      </c>
      <c r="B26" s="88" t="s">
        <v>2917</v>
      </c>
      <c r="C26" s="88" t="s">
        <v>5610</v>
      </c>
      <c r="D26" s="88">
        <v>22</v>
      </c>
      <c r="E26" s="88" t="s">
        <v>1282</v>
      </c>
      <c r="F26" s="88" t="s">
        <v>5611</v>
      </c>
      <c r="G26" s="88"/>
      <c r="H26" s="88" t="s">
        <v>5612</v>
      </c>
    </row>
    <row r="27" spans="1:8">
      <c r="A27" s="88" t="s">
        <v>5609</v>
      </c>
      <c r="B27" s="88" t="s">
        <v>2917</v>
      </c>
      <c r="C27" s="88" t="s">
        <v>5610</v>
      </c>
      <c r="D27" s="88">
        <v>23</v>
      </c>
      <c r="E27" s="88" t="s">
        <v>1286</v>
      </c>
      <c r="F27" s="88" t="s">
        <v>5611</v>
      </c>
      <c r="G27" s="88"/>
      <c r="H27" s="88" t="s">
        <v>5612</v>
      </c>
    </row>
    <row r="28" spans="1:8">
      <c r="A28" s="88" t="s">
        <v>5609</v>
      </c>
      <c r="B28" s="88" t="s">
        <v>2917</v>
      </c>
      <c r="C28" s="88" t="s">
        <v>5610</v>
      </c>
      <c r="D28" s="88">
        <v>24</v>
      </c>
      <c r="E28" s="88" t="s">
        <v>1289</v>
      </c>
      <c r="F28" s="88" t="s">
        <v>5611</v>
      </c>
      <c r="G28" s="88"/>
      <c r="H28" s="88" t="s">
        <v>5612</v>
      </c>
    </row>
    <row r="29" spans="1:8">
      <c r="A29" s="88" t="s">
        <v>5609</v>
      </c>
      <c r="B29" s="88" t="s">
        <v>2917</v>
      </c>
      <c r="C29" s="88" t="s">
        <v>5610</v>
      </c>
      <c r="D29" s="88">
        <v>25</v>
      </c>
      <c r="E29" s="88" t="s">
        <v>1419</v>
      </c>
      <c r="F29" s="88" t="s">
        <v>5611</v>
      </c>
      <c r="G29" s="88"/>
      <c r="H29" s="88" t="s">
        <v>5612</v>
      </c>
    </row>
    <row r="30" spans="1:8">
      <c r="A30" s="88" t="s">
        <v>5609</v>
      </c>
      <c r="B30" s="88" t="s">
        <v>2917</v>
      </c>
      <c r="C30" s="88" t="s">
        <v>5610</v>
      </c>
      <c r="D30" s="88">
        <v>26</v>
      </c>
      <c r="E30" s="88" t="s">
        <v>1458</v>
      </c>
      <c r="F30" s="88" t="s">
        <v>5611</v>
      </c>
      <c r="G30" s="88"/>
      <c r="H30" s="88" t="s">
        <v>5612</v>
      </c>
    </row>
    <row r="31" spans="1:8">
      <c r="A31" s="88" t="s">
        <v>5609</v>
      </c>
      <c r="B31" s="88" t="s">
        <v>2917</v>
      </c>
      <c r="C31" s="88" t="s">
        <v>5610</v>
      </c>
      <c r="D31" s="88">
        <v>27</v>
      </c>
      <c r="E31" s="88" t="s">
        <v>1459</v>
      </c>
      <c r="F31" s="88" t="s">
        <v>5611</v>
      </c>
      <c r="G31" s="88"/>
      <c r="H31" s="88" t="s">
        <v>5612</v>
      </c>
    </row>
    <row r="32" spans="1:8">
      <c r="A32" s="88" t="s">
        <v>5609</v>
      </c>
      <c r="B32" s="88" t="s">
        <v>2917</v>
      </c>
      <c r="C32" s="88" t="s">
        <v>5610</v>
      </c>
      <c r="D32" s="88">
        <v>28</v>
      </c>
      <c r="E32" s="88" t="s">
        <v>1544</v>
      </c>
      <c r="F32" s="88" t="s">
        <v>5611</v>
      </c>
      <c r="G32" s="88"/>
      <c r="H32" s="88" t="s">
        <v>5612</v>
      </c>
    </row>
    <row r="33" spans="1:8">
      <c r="A33" s="88" t="s">
        <v>5609</v>
      </c>
      <c r="B33" s="88" t="s">
        <v>2917</v>
      </c>
      <c r="C33" s="88" t="s">
        <v>5610</v>
      </c>
      <c r="D33" s="88">
        <v>29</v>
      </c>
      <c r="E33" s="88" t="s">
        <v>1545</v>
      </c>
      <c r="F33" s="88" t="s">
        <v>5611</v>
      </c>
      <c r="G33" s="88"/>
      <c r="H33" s="88" t="s">
        <v>5612</v>
      </c>
    </row>
    <row r="34" spans="1:8">
      <c r="A34" s="88" t="s">
        <v>5609</v>
      </c>
      <c r="B34" s="88" t="s">
        <v>2917</v>
      </c>
      <c r="C34" s="88" t="s">
        <v>5610</v>
      </c>
      <c r="D34" s="88">
        <v>30</v>
      </c>
      <c r="E34" s="88" t="s">
        <v>1546</v>
      </c>
      <c r="F34" s="88" t="s">
        <v>5611</v>
      </c>
      <c r="G34" s="88"/>
      <c r="H34" s="88" t="s">
        <v>5612</v>
      </c>
    </row>
    <row r="35" spans="1:8">
      <c r="A35" s="88" t="s">
        <v>5609</v>
      </c>
      <c r="B35" s="88" t="s">
        <v>2917</v>
      </c>
      <c r="C35" s="88" t="s">
        <v>5610</v>
      </c>
      <c r="D35" s="88">
        <v>31</v>
      </c>
      <c r="E35" s="88" t="s">
        <v>1547</v>
      </c>
      <c r="F35" s="88" t="s">
        <v>5611</v>
      </c>
      <c r="G35" s="88"/>
      <c r="H35" s="88" t="s">
        <v>5612</v>
      </c>
    </row>
    <row r="36" spans="1:8">
      <c r="A36" s="88" t="s">
        <v>5609</v>
      </c>
      <c r="B36" s="88" t="s">
        <v>2917</v>
      </c>
      <c r="C36" s="88" t="s">
        <v>5610</v>
      </c>
      <c r="D36" s="88">
        <v>32</v>
      </c>
      <c r="E36" s="88" t="s">
        <v>1548</v>
      </c>
      <c r="F36" s="88" t="s">
        <v>5611</v>
      </c>
      <c r="G36" s="88"/>
      <c r="H36" s="88" t="s">
        <v>5612</v>
      </c>
    </row>
    <row r="37" spans="1:8">
      <c r="A37" s="88" t="s">
        <v>5609</v>
      </c>
      <c r="B37" s="88" t="s">
        <v>2917</v>
      </c>
      <c r="C37" s="88" t="s">
        <v>5610</v>
      </c>
      <c r="D37" s="88">
        <v>33</v>
      </c>
      <c r="E37" s="88" t="s">
        <v>1549</v>
      </c>
      <c r="F37" s="88" t="s">
        <v>5611</v>
      </c>
      <c r="G37" s="88"/>
      <c r="H37" s="88" t="s">
        <v>5612</v>
      </c>
    </row>
    <row r="38" spans="1:8">
      <c r="A38" s="88" t="s">
        <v>5609</v>
      </c>
      <c r="B38" s="88" t="s">
        <v>2917</v>
      </c>
      <c r="C38" s="88" t="s">
        <v>5610</v>
      </c>
      <c r="D38" s="88">
        <v>34</v>
      </c>
      <c r="E38" s="88" t="s">
        <v>1550</v>
      </c>
      <c r="F38" s="88" t="s">
        <v>5611</v>
      </c>
      <c r="G38" s="88"/>
      <c r="H38" s="88" t="s">
        <v>5612</v>
      </c>
    </row>
    <row r="39" spans="1:8">
      <c r="A39" s="88" t="s">
        <v>5609</v>
      </c>
      <c r="B39" s="88" t="s">
        <v>2917</v>
      </c>
      <c r="C39" s="88" t="s">
        <v>5610</v>
      </c>
      <c r="D39" s="88">
        <v>35</v>
      </c>
      <c r="E39" s="88" t="s">
        <v>1551</v>
      </c>
      <c r="F39" s="88" t="s">
        <v>5611</v>
      </c>
      <c r="G39" s="88"/>
      <c r="H39" s="88" t="s">
        <v>5612</v>
      </c>
    </row>
    <row r="40" spans="1:8">
      <c r="A40" s="88" t="s">
        <v>5609</v>
      </c>
      <c r="B40" s="88" t="s">
        <v>2917</v>
      </c>
      <c r="C40" s="88" t="s">
        <v>5610</v>
      </c>
      <c r="D40" s="88">
        <v>36</v>
      </c>
      <c r="E40" s="88" t="s">
        <v>1552</v>
      </c>
      <c r="F40" s="88" t="s">
        <v>5613</v>
      </c>
      <c r="G40" s="88" t="s">
        <v>5614</v>
      </c>
      <c r="H40" s="88" t="s">
        <v>5612</v>
      </c>
    </row>
    <row r="41" spans="1:8">
      <c r="A41" s="88" t="s">
        <v>5609</v>
      </c>
      <c r="B41" s="88" t="s">
        <v>2917</v>
      </c>
      <c r="C41" s="88" t="s">
        <v>5610</v>
      </c>
      <c r="D41" s="88">
        <v>37</v>
      </c>
      <c r="E41" s="88" t="s">
        <v>1553</v>
      </c>
      <c r="F41" s="88" t="s">
        <v>5611</v>
      </c>
      <c r="G41" s="88"/>
      <c r="H41" s="88" t="s">
        <v>5612</v>
      </c>
    </row>
    <row r="42" spans="1:8">
      <c r="A42" s="88" t="s">
        <v>5609</v>
      </c>
      <c r="B42" s="88" t="s">
        <v>2917</v>
      </c>
      <c r="C42" s="88" t="s">
        <v>5610</v>
      </c>
      <c r="D42" s="88">
        <v>38</v>
      </c>
      <c r="E42" s="88" t="s">
        <v>1554</v>
      </c>
      <c r="F42" s="88" t="s">
        <v>5611</v>
      </c>
      <c r="G42" s="88"/>
      <c r="H42" s="88" t="s">
        <v>5612</v>
      </c>
    </row>
    <row r="43" spans="1:8">
      <c r="A43" s="88" t="s">
        <v>5609</v>
      </c>
      <c r="B43" s="88" t="s">
        <v>2917</v>
      </c>
      <c r="C43" s="88" t="s">
        <v>5610</v>
      </c>
      <c r="D43" s="88">
        <v>39</v>
      </c>
      <c r="E43" s="88" t="s">
        <v>1555</v>
      </c>
      <c r="F43" s="88" t="s">
        <v>5611</v>
      </c>
      <c r="G43" s="88"/>
      <c r="H43" s="88" t="s">
        <v>5612</v>
      </c>
    </row>
    <row r="44" spans="1:8">
      <c r="A44" s="88" t="s">
        <v>5609</v>
      </c>
      <c r="B44" s="88" t="s">
        <v>2917</v>
      </c>
      <c r="C44" s="88" t="s">
        <v>5610</v>
      </c>
      <c r="D44" s="88">
        <v>40</v>
      </c>
      <c r="E44" s="88" t="s">
        <v>1556</v>
      </c>
      <c r="F44" s="88" t="s">
        <v>5611</v>
      </c>
      <c r="G44" s="88"/>
      <c r="H44" s="88" t="s">
        <v>5612</v>
      </c>
    </row>
    <row r="45" spans="1:8">
      <c r="A45" s="88" t="s">
        <v>5609</v>
      </c>
      <c r="B45" s="88" t="s">
        <v>2917</v>
      </c>
      <c r="C45" s="88" t="s">
        <v>5610</v>
      </c>
      <c r="D45" s="88">
        <v>41</v>
      </c>
      <c r="E45" s="88" t="s">
        <v>1557</v>
      </c>
      <c r="F45" s="88" t="s">
        <v>5611</v>
      </c>
      <c r="G45" s="88"/>
      <c r="H45" s="88" t="s">
        <v>5612</v>
      </c>
    </row>
    <row r="46" spans="1:8">
      <c r="A46" s="88" t="s">
        <v>5609</v>
      </c>
      <c r="B46" s="88" t="s">
        <v>2917</v>
      </c>
      <c r="C46" s="88" t="s">
        <v>5610</v>
      </c>
      <c r="D46" s="88">
        <v>42</v>
      </c>
      <c r="E46" s="88" t="s">
        <v>1558</v>
      </c>
      <c r="F46" s="88" t="s">
        <v>5611</v>
      </c>
      <c r="G46" s="88"/>
      <c r="H46" s="88" t="s">
        <v>5612</v>
      </c>
    </row>
    <row r="47" spans="1:8">
      <c r="A47" s="88" t="s">
        <v>5609</v>
      </c>
      <c r="B47" s="88" t="s">
        <v>2917</v>
      </c>
      <c r="C47" s="88" t="s">
        <v>5610</v>
      </c>
      <c r="D47" s="88">
        <v>43</v>
      </c>
      <c r="E47" s="88" t="s">
        <v>2102</v>
      </c>
      <c r="F47" s="88" t="s">
        <v>5611</v>
      </c>
      <c r="G47" s="88"/>
      <c r="H47" s="88" t="s">
        <v>5612</v>
      </c>
    </row>
    <row r="48" spans="1:8">
      <c r="A48" s="88" t="s">
        <v>5609</v>
      </c>
      <c r="B48" s="88" t="s">
        <v>2917</v>
      </c>
      <c r="C48" s="88" t="s">
        <v>5610</v>
      </c>
      <c r="D48" s="88">
        <v>44</v>
      </c>
      <c r="E48" s="88" t="s">
        <v>3874</v>
      </c>
      <c r="F48" s="88" t="s">
        <v>5613</v>
      </c>
      <c r="G48" s="88" t="s">
        <v>5615</v>
      </c>
      <c r="H48" s="88" t="s">
        <v>5612</v>
      </c>
    </row>
    <row r="49" spans="1:8">
      <c r="A49" s="88" t="s">
        <v>5616</v>
      </c>
      <c r="B49" s="88" t="s">
        <v>2917</v>
      </c>
      <c r="C49" s="88" t="s">
        <v>5617</v>
      </c>
      <c r="D49" s="88">
        <v>1</v>
      </c>
      <c r="E49" s="88" t="s">
        <v>0</v>
      </c>
      <c r="F49" s="88" t="s">
        <v>5611</v>
      </c>
      <c r="G49" s="88"/>
      <c r="H49" s="88" t="s">
        <v>5618</v>
      </c>
    </row>
    <row r="50" spans="1:8">
      <c r="A50" s="88" t="s">
        <v>5616</v>
      </c>
      <c r="B50" s="88" t="s">
        <v>2917</v>
      </c>
      <c r="C50" s="88" t="s">
        <v>5617</v>
      </c>
      <c r="D50" s="88">
        <v>2</v>
      </c>
      <c r="E50" s="88" t="s">
        <v>19</v>
      </c>
      <c r="F50" s="88" t="s">
        <v>5611</v>
      </c>
      <c r="G50" s="88"/>
      <c r="H50" s="88" t="s">
        <v>5618</v>
      </c>
    </row>
    <row r="51" spans="1:8">
      <c r="A51" s="88" t="s">
        <v>5616</v>
      </c>
      <c r="B51" s="88" t="s">
        <v>2917</v>
      </c>
      <c r="C51" s="88" t="s">
        <v>5617</v>
      </c>
      <c r="D51" s="88">
        <v>3</v>
      </c>
      <c r="E51" s="88" t="s">
        <v>18</v>
      </c>
      <c r="F51" s="88" t="s">
        <v>5611</v>
      </c>
      <c r="G51" s="88"/>
      <c r="H51" s="88" t="s">
        <v>5618</v>
      </c>
    </row>
    <row r="52" spans="1:8">
      <c r="A52" s="88" t="s">
        <v>5616</v>
      </c>
      <c r="B52" s="88" t="s">
        <v>2917</v>
      </c>
      <c r="C52" s="88" t="s">
        <v>5617</v>
      </c>
      <c r="D52" s="88">
        <v>4</v>
      </c>
      <c r="E52" s="88" t="s">
        <v>1</v>
      </c>
      <c r="F52" s="88" t="s">
        <v>5611</v>
      </c>
      <c r="G52" s="88"/>
      <c r="H52" s="88" t="s">
        <v>5618</v>
      </c>
    </row>
    <row r="53" spans="1:8">
      <c r="A53" s="88" t="s">
        <v>5616</v>
      </c>
      <c r="B53" s="88" t="s">
        <v>2917</v>
      </c>
      <c r="C53" s="88" t="s">
        <v>5617</v>
      </c>
      <c r="D53" s="88">
        <v>5</v>
      </c>
      <c r="E53" s="88" t="s">
        <v>1129</v>
      </c>
      <c r="F53" s="88" t="s">
        <v>5611</v>
      </c>
      <c r="G53" s="88"/>
      <c r="H53" s="88" t="s">
        <v>5618</v>
      </c>
    </row>
    <row r="54" spans="1:8">
      <c r="A54" s="88" t="s">
        <v>5616</v>
      </c>
      <c r="B54" s="88" t="s">
        <v>2917</v>
      </c>
      <c r="C54" s="88" t="s">
        <v>5617</v>
      </c>
      <c r="D54" s="88">
        <v>6</v>
      </c>
      <c r="E54" s="88" t="s">
        <v>11</v>
      </c>
      <c r="F54" s="88" t="s">
        <v>5611</v>
      </c>
      <c r="G54" s="88"/>
      <c r="H54" s="88" t="s">
        <v>5618</v>
      </c>
    </row>
    <row r="55" spans="1:8">
      <c r="A55" s="88" t="s">
        <v>5616</v>
      </c>
      <c r="B55" s="88" t="s">
        <v>2917</v>
      </c>
      <c r="C55" s="88" t="s">
        <v>5617</v>
      </c>
      <c r="D55" s="88">
        <v>7</v>
      </c>
      <c r="E55" s="88" t="s">
        <v>1130</v>
      </c>
      <c r="F55" s="88" t="s">
        <v>5611</v>
      </c>
      <c r="G55" s="88"/>
      <c r="H55" s="88" t="s">
        <v>5618</v>
      </c>
    </row>
    <row r="56" spans="1:8">
      <c r="A56" s="88" t="s">
        <v>5616</v>
      </c>
      <c r="B56" s="88" t="s">
        <v>2917</v>
      </c>
      <c r="C56" s="88" t="s">
        <v>5617</v>
      </c>
      <c r="D56" s="88">
        <v>8</v>
      </c>
      <c r="E56" s="88" t="s">
        <v>1131</v>
      </c>
      <c r="F56" s="88" t="s">
        <v>5611</v>
      </c>
      <c r="G56" s="88"/>
      <c r="H56" s="88" t="s">
        <v>5618</v>
      </c>
    </row>
    <row r="57" spans="1:8">
      <c r="A57" s="88" t="s">
        <v>5616</v>
      </c>
      <c r="B57" s="88" t="s">
        <v>2917</v>
      </c>
      <c r="C57" s="88" t="s">
        <v>5617</v>
      </c>
      <c r="D57" s="88">
        <v>9</v>
      </c>
      <c r="E57" s="88" t="s">
        <v>1132</v>
      </c>
      <c r="F57" s="88" t="s">
        <v>5613</v>
      </c>
      <c r="G57" s="88" t="s">
        <v>5614</v>
      </c>
      <c r="H57" s="88" t="s">
        <v>5618</v>
      </c>
    </row>
    <row r="58" spans="1:8">
      <c r="A58" s="88" t="s">
        <v>5616</v>
      </c>
      <c r="B58" s="88" t="s">
        <v>2917</v>
      </c>
      <c r="C58" s="88" t="s">
        <v>5617</v>
      </c>
      <c r="D58" s="88">
        <v>10</v>
      </c>
      <c r="E58" s="88" t="s">
        <v>21</v>
      </c>
      <c r="F58" s="88" t="s">
        <v>5611</v>
      </c>
      <c r="G58" s="88"/>
      <c r="H58" s="88" t="s">
        <v>5618</v>
      </c>
    </row>
    <row r="59" spans="1:8">
      <c r="A59" s="88" t="s">
        <v>5616</v>
      </c>
      <c r="B59" s="88" t="s">
        <v>2917</v>
      </c>
      <c r="C59" s="88" t="s">
        <v>5617</v>
      </c>
      <c r="D59" s="88">
        <v>11</v>
      </c>
      <c r="E59" s="88" t="s">
        <v>1133</v>
      </c>
      <c r="F59" s="88" t="s">
        <v>5611</v>
      </c>
      <c r="G59" s="88"/>
      <c r="H59" s="88" t="s">
        <v>5618</v>
      </c>
    </row>
    <row r="60" spans="1:8">
      <c r="A60" s="88" t="s">
        <v>5616</v>
      </c>
      <c r="B60" s="88" t="s">
        <v>2917</v>
      </c>
      <c r="C60" s="88" t="s">
        <v>5617</v>
      </c>
      <c r="D60" s="88">
        <v>12</v>
      </c>
      <c r="E60" s="88" t="s">
        <v>346</v>
      </c>
      <c r="F60" s="88" t="s">
        <v>5611</v>
      </c>
      <c r="G60" s="88"/>
      <c r="H60" s="88" t="s">
        <v>5618</v>
      </c>
    </row>
    <row r="61" spans="1:8">
      <c r="A61" s="88" t="s">
        <v>5616</v>
      </c>
      <c r="B61" s="88" t="s">
        <v>2917</v>
      </c>
      <c r="C61" s="88" t="s">
        <v>5617</v>
      </c>
      <c r="D61" s="88">
        <v>13</v>
      </c>
      <c r="E61" s="88" t="s">
        <v>1135</v>
      </c>
      <c r="F61" s="88" t="s">
        <v>5611</v>
      </c>
      <c r="G61" s="88"/>
      <c r="H61" s="88" t="s">
        <v>5618</v>
      </c>
    </row>
    <row r="62" spans="1:8">
      <c r="A62" s="88" t="s">
        <v>5616</v>
      </c>
      <c r="B62" s="88" t="s">
        <v>2917</v>
      </c>
      <c r="C62" s="88" t="s">
        <v>5617</v>
      </c>
      <c r="D62" s="88">
        <v>14</v>
      </c>
      <c r="E62" s="88" t="s">
        <v>1134</v>
      </c>
      <c r="F62" s="88" t="s">
        <v>5611</v>
      </c>
      <c r="G62" s="88"/>
      <c r="H62" s="88" t="s">
        <v>5618</v>
      </c>
    </row>
    <row r="63" spans="1:8">
      <c r="A63" s="88" t="s">
        <v>5619</v>
      </c>
      <c r="B63" s="88" t="s">
        <v>2917</v>
      </c>
      <c r="C63" s="88" t="s">
        <v>5620</v>
      </c>
      <c r="D63" s="88">
        <v>1</v>
      </c>
      <c r="E63" s="88" t="s">
        <v>0</v>
      </c>
      <c r="F63" s="88" t="s">
        <v>5611</v>
      </c>
      <c r="G63" s="88"/>
      <c r="H63" s="88" t="s">
        <v>5621</v>
      </c>
    </row>
    <row r="64" spans="1:8">
      <c r="A64" s="88" t="s">
        <v>5619</v>
      </c>
      <c r="B64" s="88" t="s">
        <v>2917</v>
      </c>
      <c r="C64" s="88" t="s">
        <v>5620</v>
      </c>
      <c r="D64" s="88">
        <v>2</v>
      </c>
      <c r="E64" s="88" t="s">
        <v>18</v>
      </c>
      <c r="F64" s="88" t="s">
        <v>5611</v>
      </c>
      <c r="G64" s="88"/>
      <c r="H64" s="88" t="s">
        <v>5621</v>
      </c>
    </row>
    <row r="65" spans="1:8">
      <c r="A65" s="88" t="s">
        <v>5619</v>
      </c>
      <c r="B65" s="88" t="s">
        <v>2917</v>
      </c>
      <c r="C65" s="88" t="s">
        <v>5620</v>
      </c>
      <c r="D65" s="88">
        <v>3</v>
      </c>
      <c r="E65" s="88" t="s">
        <v>19</v>
      </c>
      <c r="F65" s="88" t="s">
        <v>5611</v>
      </c>
      <c r="G65" s="88"/>
      <c r="H65" s="88" t="s">
        <v>5621</v>
      </c>
    </row>
    <row r="66" spans="1:8">
      <c r="A66" s="88" t="s">
        <v>5619</v>
      </c>
      <c r="B66" s="88" t="s">
        <v>2917</v>
      </c>
      <c r="C66" s="88" t="s">
        <v>5620</v>
      </c>
      <c r="D66" s="88">
        <v>4</v>
      </c>
      <c r="E66" s="88" t="s">
        <v>13</v>
      </c>
      <c r="F66" s="88" t="s">
        <v>5611</v>
      </c>
      <c r="G66" s="88"/>
      <c r="H66" s="88" t="s">
        <v>5621</v>
      </c>
    </row>
    <row r="67" spans="1:8">
      <c r="A67" s="88" t="s">
        <v>5619</v>
      </c>
      <c r="B67" s="88" t="s">
        <v>2917</v>
      </c>
      <c r="C67" s="88" t="s">
        <v>5620</v>
      </c>
      <c r="D67" s="88">
        <v>5</v>
      </c>
      <c r="E67" s="88" t="s">
        <v>647</v>
      </c>
      <c r="F67" s="88" t="s">
        <v>5611</v>
      </c>
      <c r="G67" s="88"/>
      <c r="H67" s="88" t="s">
        <v>5621</v>
      </c>
    </row>
    <row r="68" spans="1:8">
      <c r="A68" s="88" t="s">
        <v>5619</v>
      </c>
      <c r="B68" s="88" t="s">
        <v>2917</v>
      </c>
      <c r="C68" s="88" t="s">
        <v>5620</v>
      </c>
      <c r="D68" s="88">
        <v>6</v>
      </c>
      <c r="E68" s="88" t="s">
        <v>21</v>
      </c>
      <c r="F68" s="88" t="s">
        <v>5611</v>
      </c>
      <c r="G68" s="88"/>
      <c r="H68" s="88" t="s">
        <v>5621</v>
      </c>
    </row>
    <row r="69" spans="1:8">
      <c r="A69" s="88" t="s">
        <v>5619</v>
      </c>
      <c r="B69" s="88" t="s">
        <v>2917</v>
      </c>
      <c r="C69" s="88" t="s">
        <v>5620</v>
      </c>
      <c r="D69" s="88">
        <v>7</v>
      </c>
      <c r="E69" s="88" t="s">
        <v>2128</v>
      </c>
      <c r="F69" s="88" t="s">
        <v>5613</v>
      </c>
      <c r="G69" s="88" t="s">
        <v>5615</v>
      </c>
      <c r="H69" s="88" t="s">
        <v>5621</v>
      </c>
    </row>
    <row r="70" spans="1:8">
      <c r="A70" s="88" t="s">
        <v>5619</v>
      </c>
      <c r="B70" s="88" t="s">
        <v>2917</v>
      </c>
      <c r="C70" s="88" t="s">
        <v>5620</v>
      </c>
      <c r="D70" s="88">
        <v>8</v>
      </c>
      <c r="E70" s="88" t="s">
        <v>1129</v>
      </c>
      <c r="F70" s="88" t="s">
        <v>5611</v>
      </c>
      <c r="G70" s="88"/>
      <c r="H70" s="88" t="s">
        <v>5621</v>
      </c>
    </row>
    <row r="71" spans="1:8">
      <c r="A71" s="88" t="s">
        <v>5619</v>
      </c>
      <c r="B71" s="88" t="s">
        <v>2917</v>
      </c>
      <c r="C71" s="88" t="s">
        <v>5620</v>
      </c>
      <c r="D71" s="88">
        <v>9</v>
      </c>
      <c r="E71" s="88" t="s">
        <v>11</v>
      </c>
      <c r="F71" s="88" t="s">
        <v>5611</v>
      </c>
      <c r="G71" s="88"/>
      <c r="H71" s="88" t="s">
        <v>5621</v>
      </c>
    </row>
    <row r="72" spans="1:8">
      <c r="A72" s="88" t="s">
        <v>5619</v>
      </c>
      <c r="B72" s="88" t="s">
        <v>2917</v>
      </c>
      <c r="C72" s="88" t="s">
        <v>5620</v>
      </c>
      <c r="D72" s="88">
        <v>10</v>
      </c>
      <c r="E72" s="88" t="s">
        <v>2102</v>
      </c>
      <c r="F72" s="88" t="s">
        <v>5611</v>
      </c>
      <c r="G72" s="88"/>
      <c r="H72" s="88" t="s">
        <v>5621</v>
      </c>
    </row>
    <row r="73" spans="1:8">
      <c r="A73" s="88" t="s">
        <v>5619</v>
      </c>
      <c r="B73" s="88" t="s">
        <v>2917</v>
      </c>
      <c r="C73" s="88" t="s">
        <v>5620</v>
      </c>
      <c r="D73" s="88">
        <v>11</v>
      </c>
      <c r="E73" s="88" t="s">
        <v>2051</v>
      </c>
      <c r="F73" s="88" t="s">
        <v>5613</v>
      </c>
      <c r="G73" s="88" t="s">
        <v>5614</v>
      </c>
      <c r="H73" s="88" t="s">
        <v>5621</v>
      </c>
    </row>
    <row r="74" spans="1:8">
      <c r="A74" s="88" t="s">
        <v>5619</v>
      </c>
      <c r="B74" s="88" t="s">
        <v>2917</v>
      </c>
      <c r="C74" s="88" t="s">
        <v>5620</v>
      </c>
      <c r="D74" s="88">
        <v>12</v>
      </c>
      <c r="E74" s="88" t="s">
        <v>2052</v>
      </c>
      <c r="F74" s="88" t="s">
        <v>5611</v>
      </c>
      <c r="G74" s="88"/>
      <c r="H74" s="88" t="s">
        <v>5621</v>
      </c>
    </row>
    <row r="75" spans="1:8">
      <c r="A75" s="88" t="s">
        <v>5619</v>
      </c>
      <c r="B75" s="88" t="s">
        <v>2917</v>
      </c>
      <c r="C75" s="88" t="s">
        <v>5620</v>
      </c>
      <c r="D75" s="88">
        <v>13</v>
      </c>
      <c r="E75" s="88" t="s">
        <v>2123</v>
      </c>
      <c r="F75" s="88" t="s">
        <v>5611</v>
      </c>
      <c r="G75" s="88"/>
      <c r="H75" s="88" t="s">
        <v>5621</v>
      </c>
    </row>
    <row r="76" spans="1:8">
      <c r="A76" s="88" t="s">
        <v>5619</v>
      </c>
      <c r="B76" s="88" t="s">
        <v>2917</v>
      </c>
      <c r="C76" s="88" t="s">
        <v>5620</v>
      </c>
      <c r="D76" s="88">
        <v>14</v>
      </c>
      <c r="E76" s="88" t="s">
        <v>40</v>
      </c>
      <c r="F76" s="88" t="s">
        <v>5611</v>
      </c>
      <c r="G76" s="88"/>
      <c r="H76" s="88" t="s">
        <v>5621</v>
      </c>
    </row>
    <row r="77" spans="1:8">
      <c r="A77" s="88" t="s">
        <v>5619</v>
      </c>
      <c r="B77" s="88" t="s">
        <v>2917</v>
      </c>
      <c r="C77" s="88" t="s">
        <v>5620</v>
      </c>
      <c r="D77" s="88">
        <v>15</v>
      </c>
      <c r="E77" s="88" t="s">
        <v>1880</v>
      </c>
      <c r="F77" s="88" t="s">
        <v>5611</v>
      </c>
      <c r="G77" s="88"/>
      <c r="H77" s="88" t="s">
        <v>5621</v>
      </c>
    </row>
    <row r="78" spans="1:8">
      <c r="A78" s="88" t="s">
        <v>5622</v>
      </c>
      <c r="B78" s="88" t="s">
        <v>2917</v>
      </c>
      <c r="C78" s="88" t="s">
        <v>5623</v>
      </c>
      <c r="D78" s="88">
        <v>1</v>
      </c>
      <c r="E78" s="88" t="s">
        <v>2245</v>
      </c>
      <c r="F78" s="88" t="s">
        <v>5611</v>
      </c>
      <c r="G78" s="88"/>
      <c r="H78" s="88" t="s">
        <v>5624</v>
      </c>
    </row>
    <row r="79" spans="1:8">
      <c r="A79" s="88" t="s">
        <v>5622</v>
      </c>
      <c r="B79" s="88" t="s">
        <v>2917</v>
      </c>
      <c r="C79" s="88" t="s">
        <v>5623</v>
      </c>
      <c r="D79" s="88">
        <v>2</v>
      </c>
      <c r="E79" s="88" t="s">
        <v>2246</v>
      </c>
      <c r="F79" s="88" t="s">
        <v>5611</v>
      </c>
      <c r="G79" s="88"/>
      <c r="H79" s="88" t="s">
        <v>5624</v>
      </c>
    </row>
    <row r="80" spans="1:8">
      <c r="A80" s="88" t="s">
        <v>5622</v>
      </c>
      <c r="B80" s="88" t="s">
        <v>2917</v>
      </c>
      <c r="C80" s="88" t="s">
        <v>5623</v>
      </c>
      <c r="D80" s="88">
        <v>3</v>
      </c>
      <c r="E80" s="88" t="s">
        <v>2247</v>
      </c>
      <c r="F80" s="88" t="s">
        <v>5611</v>
      </c>
      <c r="G80" s="88"/>
      <c r="H80" s="88" t="s">
        <v>5624</v>
      </c>
    </row>
    <row r="81" spans="1:8">
      <c r="A81" s="88" t="s">
        <v>5622</v>
      </c>
      <c r="B81" s="88" t="s">
        <v>2917</v>
      </c>
      <c r="C81" s="88" t="s">
        <v>5623</v>
      </c>
      <c r="D81" s="88">
        <v>4</v>
      </c>
      <c r="E81" s="88" t="s">
        <v>2248</v>
      </c>
      <c r="F81" s="88" t="s">
        <v>5611</v>
      </c>
      <c r="G81" s="88"/>
      <c r="H81" s="88" t="s">
        <v>5624</v>
      </c>
    </row>
    <row r="82" spans="1:8">
      <c r="A82" s="88" t="s">
        <v>5622</v>
      </c>
      <c r="B82" s="88" t="s">
        <v>2917</v>
      </c>
      <c r="C82" s="88" t="s">
        <v>5623</v>
      </c>
      <c r="D82" s="88">
        <v>5</v>
      </c>
      <c r="E82" s="88" t="s">
        <v>2249</v>
      </c>
      <c r="F82" s="88" t="s">
        <v>5611</v>
      </c>
      <c r="G82" s="88"/>
      <c r="H82" s="88" t="s">
        <v>5624</v>
      </c>
    </row>
    <row r="83" spans="1:8">
      <c r="A83" s="88" t="s">
        <v>5622</v>
      </c>
      <c r="B83" s="88" t="s">
        <v>2917</v>
      </c>
      <c r="C83" s="88" t="s">
        <v>5623</v>
      </c>
      <c r="D83" s="88">
        <v>6</v>
      </c>
      <c r="E83" s="88" t="s">
        <v>19</v>
      </c>
      <c r="F83" s="88" t="s">
        <v>5611</v>
      </c>
      <c r="G83" s="88"/>
      <c r="H83" s="88" t="s">
        <v>5624</v>
      </c>
    </row>
    <row r="84" spans="1:8">
      <c r="A84" s="88" t="s">
        <v>5622</v>
      </c>
      <c r="B84" s="88" t="s">
        <v>2917</v>
      </c>
      <c r="C84" s="88" t="s">
        <v>5623</v>
      </c>
      <c r="D84" s="88">
        <v>7</v>
      </c>
      <c r="E84" s="88" t="s">
        <v>2250</v>
      </c>
      <c r="F84" s="88" t="s">
        <v>5611</v>
      </c>
      <c r="G84" s="88"/>
      <c r="H84" s="88" t="s">
        <v>5624</v>
      </c>
    </row>
    <row r="85" spans="1:8">
      <c r="A85" s="88" t="s">
        <v>5622</v>
      </c>
      <c r="B85" s="88" t="s">
        <v>2917</v>
      </c>
      <c r="C85" s="88" t="s">
        <v>5623</v>
      </c>
      <c r="D85" s="88">
        <v>8</v>
      </c>
      <c r="E85" s="88" t="s">
        <v>2128</v>
      </c>
      <c r="F85" s="88" t="s">
        <v>5613</v>
      </c>
      <c r="G85" s="88" t="s">
        <v>5615</v>
      </c>
      <c r="H85" s="88" t="s">
        <v>5624</v>
      </c>
    </row>
    <row r="86" spans="1:8">
      <c r="A86" s="88" t="s">
        <v>5622</v>
      </c>
      <c r="B86" s="88" t="s">
        <v>2917</v>
      </c>
      <c r="C86" s="88" t="s">
        <v>5623</v>
      </c>
      <c r="D86" s="88">
        <v>9</v>
      </c>
      <c r="E86" s="88" t="s">
        <v>2251</v>
      </c>
      <c r="F86" s="88" t="s">
        <v>5611</v>
      </c>
      <c r="G86" s="88"/>
      <c r="H86" s="88" t="s">
        <v>5624</v>
      </c>
    </row>
    <row r="87" spans="1:8">
      <c r="A87" s="88" t="s">
        <v>5622</v>
      </c>
      <c r="B87" s="88" t="s">
        <v>2917</v>
      </c>
      <c r="C87" s="88" t="s">
        <v>5623</v>
      </c>
      <c r="D87" s="88">
        <v>10</v>
      </c>
      <c r="E87" s="88" t="s">
        <v>2252</v>
      </c>
      <c r="F87" s="88" t="s">
        <v>5611</v>
      </c>
      <c r="G87" s="88"/>
      <c r="H87" s="88" t="s">
        <v>5624</v>
      </c>
    </row>
    <row r="88" spans="1:8">
      <c r="A88" s="88" t="s">
        <v>5622</v>
      </c>
      <c r="B88" s="88" t="s">
        <v>2917</v>
      </c>
      <c r="C88" s="88" t="s">
        <v>5623</v>
      </c>
      <c r="D88" s="88">
        <v>11</v>
      </c>
      <c r="E88" s="88" t="s">
        <v>2253</v>
      </c>
      <c r="F88" s="88" t="s">
        <v>5611</v>
      </c>
      <c r="G88" s="88"/>
      <c r="H88" s="88" t="s">
        <v>5624</v>
      </c>
    </row>
    <row r="89" spans="1:8">
      <c r="A89" s="88" t="s">
        <v>5622</v>
      </c>
      <c r="B89" s="88" t="s">
        <v>2917</v>
      </c>
      <c r="C89" s="88" t="s">
        <v>5623</v>
      </c>
      <c r="D89" s="88">
        <v>12</v>
      </c>
      <c r="E89" s="88" t="s">
        <v>2254</v>
      </c>
      <c r="F89" s="88" t="s">
        <v>5611</v>
      </c>
      <c r="G89" s="88"/>
      <c r="H89" s="88" t="s">
        <v>5624</v>
      </c>
    </row>
    <row r="90" spans="1:8">
      <c r="A90" s="88" t="s">
        <v>5622</v>
      </c>
      <c r="B90" s="88" t="s">
        <v>2917</v>
      </c>
      <c r="C90" s="88" t="s">
        <v>5623</v>
      </c>
      <c r="D90" s="88">
        <v>13</v>
      </c>
      <c r="E90" s="88" t="s">
        <v>2102</v>
      </c>
      <c r="F90" s="88" t="s">
        <v>5611</v>
      </c>
      <c r="G90" s="88"/>
      <c r="H90" s="88" t="s">
        <v>5624</v>
      </c>
    </row>
    <row r="91" spans="1:8">
      <c r="A91" s="88" t="s">
        <v>5622</v>
      </c>
      <c r="B91" s="88" t="s">
        <v>2917</v>
      </c>
      <c r="C91" s="88" t="s">
        <v>5623</v>
      </c>
      <c r="D91" s="88">
        <v>14</v>
      </c>
      <c r="E91" s="88" t="s">
        <v>5</v>
      </c>
      <c r="F91" s="88" t="s">
        <v>5611</v>
      </c>
      <c r="G91" s="88"/>
      <c r="H91" s="88" t="s">
        <v>5624</v>
      </c>
    </row>
    <row r="92" spans="1:8">
      <c r="A92" s="88" t="s">
        <v>5622</v>
      </c>
      <c r="B92" s="88" t="s">
        <v>2917</v>
      </c>
      <c r="C92" s="88" t="s">
        <v>5623</v>
      </c>
      <c r="D92" s="88">
        <v>15</v>
      </c>
      <c r="E92" s="88" t="s">
        <v>2052</v>
      </c>
      <c r="F92" s="88" t="s">
        <v>5611</v>
      </c>
      <c r="G92" s="88"/>
      <c r="H92" s="88" t="s">
        <v>5624</v>
      </c>
    </row>
    <row r="93" spans="1:8">
      <c r="A93" s="88" t="s">
        <v>5622</v>
      </c>
      <c r="B93" s="88" t="s">
        <v>2917</v>
      </c>
      <c r="C93" s="88" t="s">
        <v>5623</v>
      </c>
      <c r="D93" s="88">
        <v>16</v>
      </c>
      <c r="E93" s="88" t="s">
        <v>11</v>
      </c>
      <c r="F93" s="88" t="s">
        <v>5611</v>
      </c>
      <c r="G93" s="88"/>
      <c r="H93" s="88" t="s">
        <v>5624</v>
      </c>
    </row>
    <row r="94" spans="1:8">
      <c r="A94" s="88" t="s">
        <v>5622</v>
      </c>
      <c r="B94" s="88" t="s">
        <v>2917</v>
      </c>
      <c r="C94" s="88" t="s">
        <v>5623</v>
      </c>
      <c r="D94" s="88">
        <v>17</v>
      </c>
      <c r="E94" s="88" t="s">
        <v>2169</v>
      </c>
      <c r="F94" s="88" t="s">
        <v>5611</v>
      </c>
      <c r="G94" s="88"/>
      <c r="H94" s="88" t="s">
        <v>5624</v>
      </c>
    </row>
    <row r="95" spans="1:8">
      <c r="A95" s="88" t="s">
        <v>5622</v>
      </c>
      <c r="B95" s="88" t="s">
        <v>2917</v>
      </c>
      <c r="C95" s="88" t="s">
        <v>5623</v>
      </c>
      <c r="D95" s="88">
        <v>18</v>
      </c>
      <c r="E95" s="88" t="s">
        <v>2255</v>
      </c>
      <c r="F95" s="88" t="s">
        <v>5611</v>
      </c>
      <c r="G95" s="88"/>
      <c r="H95" s="88" t="s">
        <v>5624</v>
      </c>
    </row>
    <row r="96" spans="1:8">
      <c r="A96" s="88" t="s">
        <v>5622</v>
      </c>
      <c r="B96" s="88" t="s">
        <v>2917</v>
      </c>
      <c r="C96" s="88" t="s">
        <v>5623</v>
      </c>
      <c r="D96" s="88">
        <v>19</v>
      </c>
      <c r="E96" s="88" t="s">
        <v>2256</v>
      </c>
      <c r="F96" s="88" t="s">
        <v>5611</v>
      </c>
      <c r="G96" s="88"/>
      <c r="H96" s="88" t="s">
        <v>5624</v>
      </c>
    </row>
    <row r="97" spans="1:8">
      <c r="A97" s="88" t="s">
        <v>5622</v>
      </c>
      <c r="B97" s="88" t="s">
        <v>2917</v>
      </c>
      <c r="C97" s="88" t="s">
        <v>5623</v>
      </c>
      <c r="D97" s="88">
        <v>20</v>
      </c>
      <c r="E97" s="88" t="s">
        <v>2257</v>
      </c>
      <c r="F97" s="88" t="s">
        <v>5611</v>
      </c>
      <c r="G97" s="88"/>
      <c r="H97" s="88" t="s">
        <v>5624</v>
      </c>
    </row>
    <row r="98" spans="1:8">
      <c r="A98" s="88" t="s">
        <v>5622</v>
      </c>
      <c r="B98" s="88" t="s">
        <v>2917</v>
      </c>
      <c r="C98" s="88" t="s">
        <v>5623</v>
      </c>
      <c r="D98" s="88">
        <v>21</v>
      </c>
      <c r="E98" s="88" t="s">
        <v>2258</v>
      </c>
      <c r="F98" s="88" t="s">
        <v>5611</v>
      </c>
      <c r="G98" s="88"/>
      <c r="H98" s="88" t="s">
        <v>5624</v>
      </c>
    </row>
    <row r="99" spans="1:8">
      <c r="A99" s="88" t="s">
        <v>5622</v>
      </c>
      <c r="B99" s="88" t="s">
        <v>2917</v>
      </c>
      <c r="C99" s="88" t="s">
        <v>5623</v>
      </c>
      <c r="D99" s="88">
        <v>22</v>
      </c>
      <c r="E99" s="88" t="s">
        <v>2259</v>
      </c>
      <c r="F99" s="88" t="s">
        <v>5611</v>
      </c>
      <c r="G99" s="88"/>
      <c r="H99" s="88" t="s">
        <v>5624</v>
      </c>
    </row>
    <row r="100" spans="1:8">
      <c r="A100" s="88" t="s">
        <v>5622</v>
      </c>
      <c r="B100" s="88" t="s">
        <v>2917</v>
      </c>
      <c r="C100" s="88" t="s">
        <v>5623</v>
      </c>
      <c r="D100" s="88">
        <v>23</v>
      </c>
      <c r="E100" s="88" t="s">
        <v>2260</v>
      </c>
      <c r="F100" s="88" t="s">
        <v>5611</v>
      </c>
      <c r="G100" s="88"/>
      <c r="H100" s="88" t="s">
        <v>5624</v>
      </c>
    </row>
    <row r="101" spans="1:8">
      <c r="A101" s="88" t="s">
        <v>5622</v>
      </c>
      <c r="B101" s="88" t="s">
        <v>2917</v>
      </c>
      <c r="C101" s="88" t="s">
        <v>5623</v>
      </c>
      <c r="D101" s="88">
        <v>24</v>
      </c>
      <c r="E101" s="88" t="s">
        <v>2261</v>
      </c>
      <c r="F101" s="88" t="s">
        <v>5611</v>
      </c>
      <c r="G101" s="88"/>
      <c r="H101" s="88" t="s">
        <v>5624</v>
      </c>
    </row>
    <row r="102" spans="1:8">
      <c r="A102" s="88" t="s">
        <v>5622</v>
      </c>
      <c r="B102" s="88" t="s">
        <v>2917</v>
      </c>
      <c r="C102" s="88" t="s">
        <v>5623</v>
      </c>
      <c r="D102" s="88">
        <v>25</v>
      </c>
      <c r="E102" s="88" t="s">
        <v>2171</v>
      </c>
      <c r="F102" s="88" t="s">
        <v>5611</v>
      </c>
      <c r="G102" s="88"/>
      <c r="H102" s="88" t="s">
        <v>5624</v>
      </c>
    </row>
    <row r="103" spans="1:8">
      <c r="A103" s="88" t="s">
        <v>5622</v>
      </c>
      <c r="B103" s="88" t="s">
        <v>2917</v>
      </c>
      <c r="C103" s="88" t="s">
        <v>5623</v>
      </c>
      <c r="D103" s="88">
        <v>26</v>
      </c>
      <c r="E103" s="88" t="s">
        <v>2262</v>
      </c>
      <c r="F103" s="88" t="s">
        <v>5611</v>
      </c>
      <c r="G103" s="88"/>
      <c r="H103" s="88" t="s">
        <v>5624</v>
      </c>
    </row>
    <row r="104" spans="1:8">
      <c r="A104" s="88" t="s">
        <v>5622</v>
      </c>
      <c r="B104" s="88" t="s">
        <v>2917</v>
      </c>
      <c r="C104" s="88" t="s">
        <v>5623</v>
      </c>
      <c r="D104" s="88">
        <v>27</v>
      </c>
      <c r="E104" s="88" t="s">
        <v>2263</v>
      </c>
      <c r="F104" s="88" t="s">
        <v>5611</v>
      </c>
      <c r="G104" s="88"/>
      <c r="H104" s="88" t="s">
        <v>5624</v>
      </c>
    </row>
    <row r="105" spans="1:8">
      <c r="A105" s="88" t="s">
        <v>5622</v>
      </c>
      <c r="B105" s="88" t="s">
        <v>2917</v>
      </c>
      <c r="C105" s="88" t="s">
        <v>5623</v>
      </c>
      <c r="D105" s="88">
        <v>28</v>
      </c>
      <c r="E105" s="88" t="s">
        <v>2264</v>
      </c>
      <c r="F105" s="88" t="s">
        <v>5611</v>
      </c>
      <c r="G105" s="88"/>
      <c r="H105" s="88" t="s">
        <v>5624</v>
      </c>
    </row>
    <row r="106" spans="1:8">
      <c r="A106" s="88" t="s">
        <v>5622</v>
      </c>
      <c r="B106" s="88" t="s">
        <v>2917</v>
      </c>
      <c r="C106" s="88" t="s">
        <v>5623</v>
      </c>
      <c r="D106" s="88">
        <v>29</v>
      </c>
      <c r="E106" s="88" t="s">
        <v>2265</v>
      </c>
      <c r="F106" s="88" t="s">
        <v>5611</v>
      </c>
      <c r="G106" s="88"/>
      <c r="H106" s="88" t="s">
        <v>5624</v>
      </c>
    </row>
    <row r="107" spans="1:8">
      <c r="A107" s="88" t="s">
        <v>5622</v>
      </c>
      <c r="B107" s="88" t="s">
        <v>2917</v>
      </c>
      <c r="C107" s="88" t="s">
        <v>5623</v>
      </c>
      <c r="D107" s="88">
        <v>30</v>
      </c>
      <c r="E107" s="88" t="s">
        <v>2266</v>
      </c>
      <c r="F107" s="88" t="s">
        <v>5611</v>
      </c>
      <c r="G107" s="88"/>
      <c r="H107" s="88" t="s">
        <v>5624</v>
      </c>
    </row>
    <row r="108" spans="1:8">
      <c r="A108" s="88" t="s">
        <v>5622</v>
      </c>
      <c r="B108" s="88" t="s">
        <v>2917</v>
      </c>
      <c r="C108" s="88" t="s">
        <v>5623</v>
      </c>
      <c r="D108" s="88">
        <v>31</v>
      </c>
      <c r="E108" s="88" t="s">
        <v>2267</v>
      </c>
      <c r="F108" s="88" t="s">
        <v>5611</v>
      </c>
      <c r="G108" s="88"/>
      <c r="H108" s="88" t="s">
        <v>5624</v>
      </c>
    </row>
    <row r="109" spans="1:8">
      <c r="A109" s="88" t="s">
        <v>5622</v>
      </c>
      <c r="B109" s="88" t="s">
        <v>2917</v>
      </c>
      <c r="C109" s="88" t="s">
        <v>5623</v>
      </c>
      <c r="D109" s="88">
        <v>32</v>
      </c>
      <c r="E109" s="88" t="s">
        <v>2268</v>
      </c>
      <c r="F109" s="88" t="s">
        <v>5611</v>
      </c>
      <c r="G109" s="88"/>
      <c r="H109" s="88" t="s">
        <v>5624</v>
      </c>
    </row>
    <row r="110" spans="1:8">
      <c r="A110" s="88" t="s">
        <v>5622</v>
      </c>
      <c r="B110" s="88" t="s">
        <v>2917</v>
      </c>
      <c r="C110" s="88" t="s">
        <v>5623</v>
      </c>
      <c r="D110" s="88">
        <v>33</v>
      </c>
      <c r="E110" s="88" t="s">
        <v>2269</v>
      </c>
      <c r="F110" s="88" t="s">
        <v>5611</v>
      </c>
      <c r="G110" s="88"/>
      <c r="H110" s="88" t="s">
        <v>5624</v>
      </c>
    </row>
    <row r="111" spans="1:8">
      <c r="A111" s="88" t="s">
        <v>5622</v>
      </c>
      <c r="B111" s="88" t="s">
        <v>2917</v>
      </c>
      <c r="C111" s="88" t="s">
        <v>5623</v>
      </c>
      <c r="D111" s="88">
        <v>34</v>
      </c>
      <c r="E111" s="88" t="s">
        <v>2270</v>
      </c>
      <c r="F111" s="88" t="s">
        <v>5611</v>
      </c>
      <c r="G111" s="88"/>
      <c r="H111" s="88" t="s">
        <v>5624</v>
      </c>
    </row>
    <row r="112" spans="1:8">
      <c r="A112" s="88" t="s">
        <v>5622</v>
      </c>
      <c r="B112" s="88" t="s">
        <v>2917</v>
      </c>
      <c r="C112" s="88" t="s">
        <v>5623</v>
      </c>
      <c r="D112" s="88">
        <v>35</v>
      </c>
      <c r="E112" s="88" t="s">
        <v>2271</v>
      </c>
      <c r="F112" s="88" t="s">
        <v>5611</v>
      </c>
      <c r="G112" s="88"/>
      <c r="H112" s="88" t="s">
        <v>5624</v>
      </c>
    </row>
    <row r="113" spans="1:8">
      <c r="A113" s="88" t="s">
        <v>5622</v>
      </c>
      <c r="B113" s="88" t="s">
        <v>2917</v>
      </c>
      <c r="C113" s="88" t="s">
        <v>5623</v>
      </c>
      <c r="D113" s="88">
        <v>36</v>
      </c>
      <c r="E113" s="88" t="s">
        <v>2272</v>
      </c>
      <c r="F113" s="88" t="s">
        <v>5611</v>
      </c>
      <c r="G113" s="88"/>
      <c r="H113" s="88" t="s">
        <v>5624</v>
      </c>
    </row>
    <row r="114" spans="1:8">
      <c r="A114" s="88" t="s">
        <v>5622</v>
      </c>
      <c r="B114" s="88" t="s">
        <v>2917</v>
      </c>
      <c r="C114" s="88" t="s">
        <v>5623</v>
      </c>
      <c r="D114" s="88">
        <v>37</v>
      </c>
      <c r="E114" s="88" t="s">
        <v>2273</v>
      </c>
      <c r="F114" s="88" t="s">
        <v>5611</v>
      </c>
      <c r="G114" s="88"/>
      <c r="H114" s="88" t="s">
        <v>5624</v>
      </c>
    </row>
    <row r="115" spans="1:8">
      <c r="A115" s="88" t="s">
        <v>5622</v>
      </c>
      <c r="B115" s="88" t="s">
        <v>2917</v>
      </c>
      <c r="C115" s="88" t="s">
        <v>5623</v>
      </c>
      <c r="D115" s="88">
        <v>38</v>
      </c>
      <c r="E115" s="88" t="s">
        <v>2274</v>
      </c>
      <c r="F115" s="88" t="s">
        <v>5611</v>
      </c>
      <c r="G115" s="88"/>
      <c r="H115" s="88" t="s">
        <v>5624</v>
      </c>
    </row>
    <row r="116" spans="1:8">
      <c r="A116" s="88" t="s">
        <v>5622</v>
      </c>
      <c r="B116" s="88" t="s">
        <v>2917</v>
      </c>
      <c r="C116" s="88" t="s">
        <v>5623</v>
      </c>
      <c r="D116" s="88">
        <v>39</v>
      </c>
      <c r="E116" s="88" t="s">
        <v>2275</v>
      </c>
      <c r="F116" s="88" t="s">
        <v>5611</v>
      </c>
      <c r="G116" s="88"/>
      <c r="H116" s="88" t="s">
        <v>5624</v>
      </c>
    </row>
    <row r="117" spans="1:8">
      <c r="A117" s="88" t="s">
        <v>5622</v>
      </c>
      <c r="B117" s="88" t="s">
        <v>2917</v>
      </c>
      <c r="C117" s="88" t="s">
        <v>5623</v>
      </c>
      <c r="D117" s="88">
        <v>40</v>
      </c>
      <c r="E117" s="88" t="s">
        <v>2276</v>
      </c>
      <c r="F117" s="88" t="s">
        <v>5611</v>
      </c>
      <c r="G117" s="88"/>
      <c r="H117" s="88" t="s">
        <v>5624</v>
      </c>
    </row>
    <row r="118" spans="1:8">
      <c r="A118" s="88" t="s">
        <v>5622</v>
      </c>
      <c r="B118" s="88" t="s">
        <v>2917</v>
      </c>
      <c r="C118" s="88" t="s">
        <v>5623</v>
      </c>
      <c r="D118" s="88">
        <v>41</v>
      </c>
      <c r="E118" s="88" t="s">
        <v>2277</v>
      </c>
      <c r="F118" s="88" t="s">
        <v>5611</v>
      </c>
      <c r="G118" s="88"/>
      <c r="H118" s="88" t="s">
        <v>5624</v>
      </c>
    </row>
    <row r="119" spans="1:8">
      <c r="A119" s="88" t="s">
        <v>5622</v>
      </c>
      <c r="B119" s="88" t="s">
        <v>2917</v>
      </c>
      <c r="C119" s="88" t="s">
        <v>5623</v>
      </c>
      <c r="D119" s="88">
        <v>42</v>
      </c>
      <c r="E119" s="88" t="s">
        <v>2278</v>
      </c>
      <c r="F119" s="88" t="s">
        <v>5611</v>
      </c>
      <c r="G119" s="88"/>
      <c r="H119" s="88" t="s">
        <v>5624</v>
      </c>
    </row>
    <row r="120" spans="1:8">
      <c r="A120" s="88" t="s">
        <v>5622</v>
      </c>
      <c r="B120" s="88" t="s">
        <v>2917</v>
      </c>
      <c r="C120" s="88" t="s">
        <v>5623</v>
      </c>
      <c r="D120" s="88">
        <v>43</v>
      </c>
      <c r="E120" s="88" t="s">
        <v>2279</v>
      </c>
      <c r="F120" s="88" t="s">
        <v>5611</v>
      </c>
      <c r="G120" s="88"/>
      <c r="H120" s="88" t="s">
        <v>5624</v>
      </c>
    </row>
    <row r="121" spans="1:8">
      <c r="A121" s="88" t="s">
        <v>5622</v>
      </c>
      <c r="B121" s="88" t="s">
        <v>2917</v>
      </c>
      <c r="C121" s="88" t="s">
        <v>5623</v>
      </c>
      <c r="D121" s="88">
        <v>44</v>
      </c>
      <c r="E121" s="88" t="s">
        <v>2280</v>
      </c>
      <c r="F121" s="88" t="s">
        <v>5611</v>
      </c>
      <c r="G121" s="88"/>
      <c r="H121" s="88" t="s">
        <v>5624</v>
      </c>
    </row>
    <row r="122" spans="1:8">
      <c r="A122" s="88" t="s">
        <v>5622</v>
      </c>
      <c r="B122" s="88" t="s">
        <v>2917</v>
      </c>
      <c r="C122" s="88" t="s">
        <v>5623</v>
      </c>
      <c r="D122" s="88">
        <v>45</v>
      </c>
      <c r="E122" s="88" t="s">
        <v>2281</v>
      </c>
      <c r="F122" s="88" t="s">
        <v>5611</v>
      </c>
      <c r="G122" s="88"/>
      <c r="H122" s="88" t="s">
        <v>5624</v>
      </c>
    </row>
    <row r="123" spans="1:8">
      <c r="A123" s="88" t="s">
        <v>5622</v>
      </c>
      <c r="B123" s="88" t="s">
        <v>2917</v>
      </c>
      <c r="C123" s="88" t="s">
        <v>5623</v>
      </c>
      <c r="D123" s="88">
        <v>46</v>
      </c>
      <c r="E123" s="88" t="s">
        <v>2282</v>
      </c>
      <c r="F123" s="88" t="s">
        <v>5611</v>
      </c>
      <c r="G123" s="88"/>
      <c r="H123" s="88" t="s">
        <v>5624</v>
      </c>
    </row>
    <row r="124" spans="1:8">
      <c r="A124" s="88" t="s">
        <v>5622</v>
      </c>
      <c r="B124" s="88" t="s">
        <v>2917</v>
      </c>
      <c r="C124" s="88" t="s">
        <v>5623</v>
      </c>
      <c r="D124" s="88">
        <v>47</v>
      </c>
      <c r="E124" s="88" t="s">
        <v>2283</v>
      </c>
      <c r="F124" s="88" t="s">
        <v>5611</v>
      </c>
      <c r="G124" s="88"/>
      <c r="H124" s="88" t="s">
        <v>5624</v>
      </c>
    </row>
    <row r="125" spans="1:8">
      <c r="A125" s="88" t="s">
        <v>5622</v>
      </c>
      <c r="B125" s="88" t="s">
        <v>2917</v>
      </c>
      <c r="C125" s="88" t="s">
        <v>5623</v>
      </c>
      <c r="D125" s="88">
        <v>48</v>
      </c>
      <c r="E125" s="88" t="s">
        <v>2284</v>
      </c>
      <c r="F125" s="88" t="s">
        <v>5613</v>
      </c>
      <c r="G125" s="88" t="s">
        <v>5625</v>
      </c>
      <c r="H125" s="88" t="s">
        <v>5624</v>
      </c>
    </row>
    <row r="126" spans="1:8">
      <c r="A126" s="88" t="s">
        <v>5622</v>
      </c>
      <c r="B126" s="88" t="s">
        <v>2917</v>
      </c>
      <c r="C126" s="88" t="s">
        <v>5623</v>
      </c>
      <c r="D126" s="88">
        <v>49</v>
      </c>
      <c r="E126" s="88" t="s">
        <v>2285</v>
      </c>
      <c r="F126" s="88" t="s">
        <v>5611</v>
      </c>
      <c r="G126" s="88"/>
      <c r="H126" s="88" t="s">
        <v>5624</v>
      </c>
    </row>
    <row r="127" spans="1:8">
      <c r="A127" s="88" t="s">
        <v>5622</v>
      </c>
      <c r="B127" s="88" t="s">
        <v>2917</v>
      </c>
      <c r="C127" s="88" t="s">
        <v>5623</v>
      </c>
      <c r="D127" s="88">
        <v>50</v>
      </c>
      <c r="E127" s="88" t="s">
        <v>2286</v>
      </c>
      <c r="F127" s="88" t="s">
        <v>5613</v>
      </c>
      <c r="G127" s="88" t="s">
        <v>5626</v>
      </c>
      <c r="H127" s="88" t="s">
        <v>5624</v>
      </c>
    </row>
    <row r="128" spans="1:8">
      <c r="A128" s="88" t="s">
        <v>5622</v>
      </c>
      <c r="B128" s="88" t="s">
        <v>2917</v>
      </c>
      <c r="C128" s="88" t="s">
        <v>5623</v>
      </c>
      <c r="D128" s="88">
        <v>51</v>
      </c>
      <c r="E128" s="88" t="s">
        <v>2287</v>
      </c>
      <c r="F128" s="88" t="s">
        <v>5611</v>
      </c>
      <c r="G128" s="88"/>
      <c r="H128" s="88" t="s">
        <v>5624</v>
      </c>
    </row>
    <row r="129" spans="1:8">
      <c r="A129" s="88" t="s">
        <v>2321</v>
      </c>
      <c r="B129" s="88" t="s">
        <v>2917</v>
      </c>
      <c r="C129" s="88" t="s">
        <v>2320</v>
      </c>
      <c r="D129" s="88">
        <v>1</v>
      </c>
      <c r="E129" s="88" t="s">
        <v>2288</v>
      </c>
      <c r="F129" s="88" t="s">
        <v>5611</v>
      </c>
      <c r="G129" s="88"/>
      <c r="H129" s="88" t="s">
        <v>5627</v>
      </c>
    </row>
    <row r="130" spans="1:8">
      <c r="A130" s="88" t="s">
        <v>2321</v>
      </c>
      <c r="B130" s="88" t="s">
        <v>2917</v>
      </c>
      <c r="C130" s="88" t="s">
        <v>2320</v>
      </c>
      <c r="D130" s="88">
        <v>2</v>
      </c>
      <c r="E130" s="88" t="s">
        <v>2245</v>
      </c>
      <c r="F130" s="88" t="s">
        <v>5611</v>
      </c>
      <c r="G130" s="88"/>
      <c r="H130" s="88" t="s">
        <v>5627</v>
      </c>
    </row>
    <row r="131" spans="1:8">
      <c r="A131" s="88" t="s">
        <v>2321</v>
      </c>
      <c r="B131" s="88" t="s">
        <v>2917</v>
      </c>
      <c r="C131" s="88" t="s">
        <v>2320</v>
      </c>
      <c r="D131" s="88">
        <v>3</v>
      </c>
      <c r="E131" s="88" t="s">
        <v>2247</v>
      </c>
      <c r="F131" s="88" t="s">
        <v>5611</v>
      </c>
      <c r="G131" s="88"/>
      <c r="H131" s="88" t="s">
        <v>5627</v>
      </c>
    </row>
    <row r="132" spans="1:8">
      <c r="A132" s="88" t="s">
        <v>2321</v>
      </c>
      <c r="B132" s="88" t="s">
        <v>2917</v>
      </c>
      <c r="C132" s="88" t="s">
        <v>2320</v>
      </c>
      <c r="D132" s="88">
        <v>4</v>
      </c>
      <c r="E132" s="88" t="s">
        <v>2248</v>
      </c>
      <c r="F132" s="88" t="s">
        <v>5611</v>
      </c>
      <c r="G132" s="88"/>
      <c r="H132" s="88" t="s">
        <v>5627</v>
      </c>
    </row>
    <row r="133" spans="1:8">
      <c r="A133" s="88" t="s">
        <v>2321</v>
      </c>
      <c r="B133" s="88" t="s">
        <v>2917</v>
      </c>
      <c r="C133" s="88" t="s">
        <v>2320</v>
      </c>
      <c r="D133" s="88">
        <v>5</v>
      </c>
      <c r="E133" s="88" t="s">
        <v>2249</v>
      </c>
      <c r="F133" s="88" t="s">
        <v>5611</v>
      </c>
      <c r="G133" s="88"/>
      <c r="H133" s="88" t="s">
        <v>5627</v>
      </c>
    </row>
    <row r="134" spans="1:8">
      <c r="A134" s="88" t="s">
        <v>2321</v>
      </c>
      <c r="B134" s="88" t="s">
        <v>2917</v>
      </c>
      <c r="C134" s="88" t="s">
        <v>2320</v>
      </c>
      <c r="D134" s="88">
        <v>6</v>
      </c>
      <c r="E134" s="88" t="s">
        <v>19</v>
      </c>
      <c r="F134" s="88" t="s">
        <v>5611</v>
      </c>
      <c r="G134" s="88"/>
      <c r="H134" s="88" t="s">
        <v>5627</v>
      </c>
    </row>
    <row r="135" spans="1:8">
      <c r="A135" s="88" t="s">
        <v>2321</v>
      </c>
      <c r="B135" s="88" t="s">
        <v>2917</v>
      </c>
      <c r="C135" s="88" t="s">
        <v>2320</v>
      </c>
      <c r="D135" s="88">
        <v>7</v>
      </c>
      <c r="E135" s="88" t="s">
        <v>2250</v>
      </c>
      <c r="F135" s="88" t="s">
        <v>5611</v>
      </c>
      <c r="G135" s="88"/>
      <c r="H135" s="88" t="s">
        <v>5627</v>
      </c>
    </row>
    <row r="136" spans="1:8">
      <c r="A136" s="88" t="s">
        <v>2321</v>
      </c>
      <c r="B136" s="88" t="s">
        <v>2917</v>
      </c>
      <c r="C136" s="88" t="s">
        <v>2320</v>
      </c>
      <c r="D136" s="88">
        <v>8</v>
      </c>
      <c r="E136" s="88" t="s">
        <v>2128</v>
      </c>
      <c r="F136" s="88" t="s">
        <v>5613</v>
      </c>
      <c r="G136" s="88" t="s">
        <v>5615</v>
      </c>
      <c r="H136" s="88" t="s">
        <v>5627</v>
      </c>
    </row>
    <row r="137" spans="1:8">
      <c r="A137" s="88" t="s">
        <v>2321</v>
      </c>
      <c r="B137" s="88" t="s">
        <v>2917</v>
      </c>
      <c r="C137" s="88" t="s">
        <v>2320</v>
      </c>
      <c r="D137" s="88">
        <v>9</v>
      </c>
      <c r="E137" s="88" t="s">
        <v>2289</v>
      </c>
      <c r="F137" s="88" t="s">
        <v>5611</v>
      </c>
      <c r="G137" s="88"/>
      <c r="H137" s="88" t="s">
        <v>5627</v>
      </c>
    </row>
    <row r="138" spans="1:8">
      <c r="A138" s="88" t="s">
        <v>2321</v>
      </c>
      <c r="B138" s="88" t="s">
        <v>2917</v>
      </c>
      <c r="C138" s="88" t="s">
        <v>2320</v>
      </c>
      <c r="D138" s="88">
        <v>10</v>
      </c>
      <c r="E138" s="88" t="s">
        <v>2290</v>
      </c>
      <c r="F138" s="88" t="s">
        <v>5613</v>
      </c>
      <c r="G138" s="88" t="s">
        <v>5615</v>
      </c>
      <c r="H138" s="88" t="s">
        <v>5627</v>
      </c>
    </row>
    <row r="139" spans="1:8">
      <c r="A139" s="88" t="s">
        <v>2321</v>
      </c>
      <c r="B139" s="88" t="s">
        <v>2917</v>
      </c>
      <c r="C139" s="88" t="s">
        <v>2320</v>
      </c>
      <c r="D139" s="88">
        <v>11</v>
      </c>
      <c r="E139" s="88" t="s">
        <v>2291</v>
      </c>
      <c r="F139" s="88" t="s">
        <v>5613</v>
      </c>
      <c r="G139" s="88" t="s">
        <v>5615</v>
      </c>
      <c r="H139" s="88" t="s">
        <v>5627</v>
      </c>
    </row>
    <row r="140" spans="1:8">
      <c r="A140" s="88" t="s">
        <v>2321</v>
      </c>
      <c r="B140" s="88" t="s">
        <v>2917</v>
      </c>
      <c r="C140" s="88" t="s">
        <v>2320</v>
      </c>
      <c r="D140" s="88">
        <v>12</v>
      </c>
      <c r="E140" s="88" t="s">
        <v>2251</v>
      </c>
      <c r="F140" s="88" t="s">
        <v>5611</v>
      </c>
      <c r="G140" s="88"/>
      <c r="H140" s="88" t="s">
        <v>5627</v>
      </c>
    </row>
    <row r="141" spans="1:8">
      <c r="A141" s="88" t="s">
        <v>2321</v>
      </c>
      <c r="B141" s="88" t="s">
        <v>2917</v>
      </c>
      <c r="C141" s="88" t="s">
        <v>2320</v>
      </c>
      <c r="D141" s="88">
        <v>13</v>
      </c>
      <c r="E141" s="88" t="s">
        <v>2252</v>
      </c>
      <c r="F141" s="88" t="s">
        <v>5611</v>
      </c>
      <c r="G141" s="88"/>
      <c r="H141" s="88" t="s">
        <v>5627</v>
      </c>
    </row>
    <row r="142" spans="1:8">
      <c r="A142" s="88" t="s">
        <v>2321</v>
      </c>
      <c r="B142" s="88" t="s">
        <v>2917</v>
      </c>
      <c r="C142" s="88" t="s">
        <v>2320</v>
      </c>
      <c r="D142" s="88">
        <v>14</v>
      </c>
      <c r="E142" s="88" t="s">
        <v>2253</v>
      </c>
      <c r="F142" s="88" t="s">
        <v>5611</v>
      </c>
      <c r="G142" s="88"/>
      <c r="H142" s="88" t="s">
        <v>5627</v>
      </c>
    </row>
    <row r="143" spans="1:8">
      <c r="A143" s="88" t="s">
        <v>2321</v>
      </c>
      <c r="B143" s="88" t="s">
        <v>2917</v>
      </c>
      <c r="C143" s="88" t="s">
        <v>2320</v>
      </c>
      <c r="D143" s="88">
        <v>15</v>
      </c>
      <c r="E143" s="88" t="s">
        <v>2102</v>
      </c>
      <c r="F143" s="88" t="s">
        <v>5611</v>
      </c>
      <c r="G143" s="88"/>
      <c r="H143" s="88" t="s">
        <v>5627</v>
      </c>
    </row>
    <row r="144" spans="1:8">
      <c r="A144" s="88" t="s">
        <v>2321</v>
      </c>
      <c r="B144" s="88" t="s">
        <v>2917</v>
      </c>
      <c r="C144" s="88" t="s">
        <v>2320</v>
      </c>
      <c r="D144" s="88">
        <v>16</v>
      </c>
      <c r="E144" s="88" t="s">
        <v>5</v>
      </c>
      <c r="F144" s="88" t="s">
        <v>5611</v>
      </c>
      <c r="G144" s="88"/>
      <c r="H144" s="88" t="s">
        <v>5627</v>
      </c>
    </row>
    <row r="145" spans="1:8">
      <c r="A145" s="88" t="s">
        <v>2321</v>
      </c>
      <c r="B145" s="88" t="s">
        <v>2917</v>
      </c>
      <c r="C145" s="88" t="s">
        <v>2320</v>
      </c>
      <c r="D145" s="88">
        <v>17</v>
      </c>
      <c r="E145" s="88" t="s">
        <v>2052</v>
      </c>
      <c r="F145" s="88" t="s">
        <v>5611</v>
      </c>
      <c r="G145" s="88"/>
      <c r="H145" s="88" t="s">
        <v>5627</v>
      </c>
    </row>
    <row r="146" spans="1:8">
      <c r="A146" s="88" t="s">
        <v>2321</v>
      </c>
      <c r="B146" s="88" t="s">
        <v>2917</v>
      </c>
      <c r="C146" s="88" t="s">
        <v>2320</v>
      </c>
      <c r="D146" s="88">
        <v>18</v>
      </c>
      <c r="E146" s="88" t="s">
        <v>11</v>
      </c>
      <c r="F146" s="88" t="s">
        <v>5611</v>
      </c>
      <c r="G146" s="88"/>
      <c r="H146" s="88" t="s">
        <v>5627</v>
      </c>
    </row>
    <row r="147" spans="1:8">
      <c r="A147" s="88" t="s">
        <v>2321</v>
      </c>
      <c r="B147" s="88" t="s">
        <v>2917</v>
      </c>
      <c r="C147" s="88" t="s">
        <v>2320</v>
      </c>
      <c r="D147" s="88">
        <v>19</v>
      </c>
      <c r="E147" s="88" t="s">
        <v>2292</v>
      </c>
      <c r="F147" s="88" t="s">
        <v>5611</v>
      </c>
      <c r="G147" s="88"/>
      <c r="H147" s="88" t="s">
        <v>5627</v>
      </c>
    </row>
    <row r="148" spans="1:8">
      <c r="A148" s="88" t="s">
        <v>2321</v>
      </c>
      <c r="B148" s="88" t="s">
        <v>2917</v>
      </c>
      <c r="C148" s="88" t="s">
        <v>2320</v>
      </c>
      <c r="D148" s="88">
        <v>20</v>
      </c>
      <c r="E148" s="88" t="s">
        <v>2293</v>
      </c>
      <c r="F148" s="88" t="s">
        <v>5611</v>
      </c>
      <c r="G148" s="88"/>
      <c r="H148" s="88" t="s">
        <v>5627</v>
      </c>
    </row>
    <row r="149" spans="1:8">
      <c r="A149" s="88" t="s">
        <v>2321</v>
      </c>
      <c r="B149" s="88" t="s">
        <v>2917</v>
      </c>
      <c r="C149" s="88" t="s">
        <v>2320</v>
      </c>
      <c r="D149" s="88">
        <v>21</v>
      </c>
      <c r="E149" s="88" t="s">
        <v>2123</v>
      </c>
      <c r="F149" s="88" t="s">
        <v>5611</v>
      </c>
      <c r="G149" s="88"/>
      <c r="H149" s="88" t="s">
        <v>5627</v>
      </c>
    </row>
    <row r="150" spans="1:8">
      <c r="A150" s="88" t="s">
        <v>2321</v>
      </c>
      <c r="B150" s="88" t="s">
        <v>2917</v>
      </c>
      <c r="C150" s="88" t="s">
        <v>2320</v>
      </c>
      <c r="D150" s="88">
        <v>22</v>
      </c>
      <c r="E150" s="88" t="s">
        <v>2260</v>
      </c>
      <c r="F150" s="88" t="s">
        <v>5611</v>
      </c>
      <c r="G150" s="88"/>
      <c r="H150" s="88" t="s">
        <v>5627</v>
      </c>
    </row>
    <row r="151" spans="1:8">
      <c r="A151" s="88" t="s">
        <v>2321</v>
      </c>
      <c r="B151" s="88" t="s">
        <v>2917</v>
      </c>
      <c r="C151" s="88" t="s">
        <v>2320</v>
      </c>
      <c r="D151" s="88">
        <v>23</v>
      </c>
      <c r="E151" s="88" t="s">
        <v>2261</v>
      </c>
      <c r="F151" s="88" t="s">
        <v>5611</v>
      </c>
      <c r="G151" s="88"/>
      <c r="H151" s="88" t="s">
        <v>5627</v>
      </c>
    </row>
    <row r="152" spans="1:8">
      <c r="A152" s="88" t="s">
        <v>2321</v>
      </c>
      <c r="B152" s="88" t="s">
        <v>2917</v>
      </c>
      <c r="C152" s="88" t="s">
        <v>2320</v>
      </c>
      <c r="D152" s="88">
        <v>24</v>
      </c>
      <c r="E152" s="88" t="s">
        <v>2294</v>
      </c>
      <c r="F152" s="88" t="s">
        <v>5611</v>
      </c>
      <c r="G152" s="88"/>
      <c r="H152" s="88" t="s">
        <v>5627</v>
      </c>
    </row>
    <row r="153" spans="1:8">
      <c r="A153" s="88" t="s">
        <v>2321</v>
      </c>
      <c r="B153" s="88" t="s">
        <v>2917</v>
      </c>
      <c r="C153" s="88" t="s">
        <v>2320</v>
      </c>
      <c r="D153" s="88">
        <v>25</v>
      </c>
      <c r="E153" s="88" t="s">
        <v>2295</v>
      </c>
      <c r="F153" s="88" t="s">
        <v>5611</v>
      </c>
      <c r="G153" s="88"/>
      <c r="H153" s="88" t="s">
        <v>5627</v>
      </c>
    </row>
    <row r="154" spans="1:8">
      <c r="A154" s="88" t="s">
        <v>2321</v>
      </c>
      <c r="B154" s="88" t="s">
        <v>2917</v>
      </c>
      <c r="C154" s="88" t="s">
        <v>2320</v>
      </c>
      <c r="D154" s="88">
        <v>26</v>
      </c>
      <c r="E154" s="88" t="s">
        <v>2296</v>
      </c>
      <c r="F154" s="88" t="s">
        <v>5611</v>
      </c>
      <c r="G154" s="88"/>
      <c r="H154" s="88" t="s">
        <v>5627</v>
      </c>
    </row>
    <row r="155" spans="1:8">
      <c r="A155" s="88" t="s">
        <v>2321</v>
      </c>
      <c r="B155" s="88" t="s">
        <v>2917</v>
      </c>
      <c r="C155" s="88" t="s">
        <v>2320</v>
      </c>
      <c r="D155" s="88">
        <v>27</v>
      </c>
      <c r="E155" s="88" t="s">
        <v>2297</v>
      </c>
      <c r="F155" s="88" t="s">
        <v>5611</v>
      </c>
      <c r="G155" s="88"/>
      <c r="H155" s="88" t="s">
        <v>5627</v>
      </c>
    </row>
    <row r="156" spans="1:8">
      <c r="A156" s="88" t="s">
        <v>2321</v>
      </c>
      <c r="B156" s="88" t="s">
        <v>2917</v>
      </c>
      <c r="C156" s="88" t="s">
        <v>2320</v>
      </c>
      <c r="D156" s="88">
        <v>28</v>
      </c>
      <c r="E156" s="88" t="s">
        <v>2298</v>
      </c>
      <c r="F156" s="88" t="s">
        <v>5611</v>
      </c>
      <c r="G156" s="88"/>
      <c r="H156" s="88" t="s">
        <v>5627</v>
      </c>
    </row>
    <row r="157" spans="1:8">
      <c r="A157" s="88" t="s">
        <v>2321</v>
      </c>
      <c r="B157" s="88" t="s">
        <v>2917</v>
      </c>
      <c r="C157" s="88" t="s">
        <v>2320</v>
      </c>
      <c r="D157" s="88">
        <v>29</v>
      </c>
      <c r="E157" s="88" t="s">
        <v>2299</v>
      </c>
      <c r="F157" s="88" t="s">
        <v>5611</v>
      </c>
      <c r="G157" s="88"/>
      <c r="H157" s="88" t="s">
        <v>5627</v>
      </c>
    </row>
    <row r="158" spans="1:8">
      <c r="A158" s="88" t="s">
        <v>2321</v>
      </c>
      <c r="B158" s="88" t="s">
        <v>2917</v>
      </c>
      <c r="C158" s="88" t="s">
        <v>2320</v>
      </c>
      <c r="D158" s="88">
        <v>30</v>
      </c>
      <c r="E158" s="88" t="s">
        <v>2300</v>
      </c>
      <c r="F158" s="88" t="s">
        <v>5611</v>
      </c>
      <c r="G158" s="88"/>
      <c r="H158" s="88" t="s">
        <v>5627</v>
      </c>
    </row>
    <row r="159" spans="1:8">
      <c r="A159" s="88" t="s">
        <v>2321</v>
      </c>
      <c r="B159" s="88" t="s">
        <v>2917</v>
      </c>
      <c r="C159" s="88" t="s">
        <v>2320</v>
      </c>
      <c r="D159" s="88">
        <v>31</v>
      </c>
      <c r="E159" s="88" t="s">
        <v>2301</v>
      </c>
      <c r="F159" s="88" t="s">
        <v>5611</v>
      </c>
      <c r="G159" s="88"/>
      <c r="H159" s="88" t="s">
        <v>5627</v>
      </c>
    </row>
    <row r="160" spans="1:8">
      <c r="A160" s="88" t="s">
        <v>2321</v>
      </c>
      <c r="B160" s="88" t="s">
        <v>2917</v>
      </c>
      <c r="C160" s="88" t="s">
        <v>2320</v>
      </c>
      <c r="D160" s="88">
        <v>32</v>
      </c>
      <c r="E160" s="88" t="s">
        <v>2302</v>
      </c>
      <c r="F160" s="88" t="s">
        <v>5611</v>
      </c>
      <c r="G160" s="88"/>
      <c r="H160" s="88" t="s">
        <v>5627</v>
      </c>
    </row>
    <row r="161" spans="1:8">
      <c r="A161" s="88" t="s">
        <v>2321</v>
      </c>
      <c r="B161" s="88" t="s">
        <v>2917</v>
      </c>
      <c r="C161" s="88" t="s">
        <v>2320</v>
      </c>
      <c r="D161" s="88">
        <v>33</v>
      </c>
      <c r="E161" s="88" t="s">
        <v>2303</v>
      </c>
      <c r="F161" s="88" t="s">
        <v>5611</v>
      </c>
      <c r="G161" s="88"/>
      <c r="H161" s="88" t="s">
        <v>5627</v>
      </c>
    </row>
    <row r="162" spans="1:8">
      <c r="A162" s="88" t="s">
        <v>2321</v>
      </c>
      <c r="B162" s="88" t="s">
        <v>2917</v>
      </c>
      <c r="C162" s="88" t="s">
        <v>2320</v>
      </c>
      <c r="D162" s="88">
        <v>34</v>
      </c>
      <c r="E162" s="88" t="s">
        <v>2304</v>
      </c>
      <c r="F162" s="88" t="s">
        <v>5611</v>
      </c>
      <c r="G162" s="88"/>
      <c r="H162" s="88" t="s">
        <v>5627</v>
      </c>
    </row>
    <row r="163" spans="1:8">
      <c r="A163" s="88" t="s">
        <v>2321</v>
      </c>
      <c r="B163" s="88" t="s">
        <v>2917</v>
      </c>
      <c r="C163" s="88" t="s">
        <v>2320</v>
      </c>
      <c r="D163" s="88">
        <v>35</v>
      </c>
      <c r="E163" s="88" t="s">
        <v>2262</v>
      </c>
      <c r="F163" s="88" t="s">
        <v>5611</v>
      </c>
      <c r="G163" s="88"/>
      <c r="H163" s="88" t="s">
        <v>5627</v>
      </c>
    </row>
    <row r="164" spans="1:8">
      <c r="A164" s="88" t="s">
        <v>2321</v>
      </c>
      <c r="B164" s="88" t="s">
        <v>2917</v>
      </c>
      <c r="C164" s="88" t="s">
        <v>2320</v>
      </c>
      <c r="D164" s="88">
        <v>36</v>
      </c>
      <c r="E164" s="88" t="s">
        <v>2233</v>
      </c>
      <c r="F164" s="88" t="s">
        <v>5611</v>
      </c>
      <c r="G164" s="88"/>
      <c r="H164" s="88" t="s">
        <v>5627</v>
      </c>
    </row>
    <row r="165" spans="1:8">
      <c r="A165" s="88" t="s">
        <v>2321</v>
      </c>
      <c r="B165" s="88" t="s">
        <v>2917</v>
      </c>
      <c r="C165" s="88" t="s">
        <v>2320</v>
      </c>
      <c r="D165" s="88">
        <v>37</v>
      </c>
      <c r="E165" s="88" t="s">
        <v>2305</v>
      </c>
      <c r="F165" s="88" t="s">
        <v>5611</v>
      </c>
      <c r="G165" s="88"/>
      <c r="H165" s="88" t="s">
        <v>5627</v>
      </c>
    </row>
    <row r="166" spans="1:8">
      <c r="A166" s="88" t="s">
        <v>2321</v>
      </c>
      <c r="B166" s="88" t="s">
        <v>2917</v>
      </c>
      <c r="C166" s="88" t="s">
        <v>2320</v>
      </c>
      <c r="D166" s="88">
        <v>38</v>
      </c>
      <c r="E166" s="88" t="s">
        <v>2306</v>
      </c>
      <c r="F166" s="88" t="s">
        <v>5611</v>
      </c>
      <c r="G166" s="88"/>
      <c r="H166" s="88" t="s">
        <v>5627</v>
      </c>
    </row>
    <row r="167" spans="1:8">
      <c r="A167" s="88" t="s">
        <v>2321</v>
      </c>
      <c r="B167" s="88" t="s">
        <v>2917</v>
      </c>
      <c r="C167" s="88" t="s">
        <v>2320</v>
      </c>
      <c r="D167" s="88">
        <v>39</v>
      </c>
      <c r="E167" s="88" t="s">
        <v>2307</v>
      </c>
      <c r="F167" s="88" t="s">
        <v>5611</v>
      </c>
      <c r="G167" s="88"/>
      <c r="H167" s="88" t="s">
        <v>5627</v>
      </c>
    </row>
    <row r="168" spans="1:8">
      <c r="A168" s="88" t="s">
        <v>2321</v>
      </c>
      <c r="B168" s="88" t="s">
        <v>2917</v>
      </c>
      <c r="C168" s="88" t="s">
        <v>2320</v>
      </c>
      <c r="D168" s="88">
        <v>40</v>
      </c>
      <c r="E168" s="88" t="s">
        <v>2308</v>
      </c>
      <c r="F168" s="88" t="s">
        <v>5611</v>
      </c>
      <c r="G168" s="88"/>
      <c r="H168" s="88" t="s">
        <v>5627</v>
      </c>
    </row>
    <row r="169" spans="1:8">
      <c r="A169" s="88" t="s">
        <v>2321</v>
      </c>
      <c r="B169" s="88" t="s">
        <v>2917</v>
      </c>
      <c r="C169" s="88" t="s">
        <v>2320</v>
      </c>
      <c r="D169" s="88">
        <v>41</v>
      </c>
      <c r="E169" s="88" t="s">
        <v>2309</v>
      </c>
      <c r="F169" s="88" t="s">
        <v>5611</v>
      </c>
      <c r="G169" s="88"/>
      <c r="H169" s="88" t="s">
        <v>5627</v>
      </c>
    </row>
    <row r="170" spans="1:8">
      <c r="A170" s="88" t="s">
        <v>2321</v>
      </c>
      <c r="B170" s="88" t="s">
        <v>2917</v>
      </c>
      <c r="C170" s="88" t="s">
        <v>2320</v>
      </c>
      <c r="D170" s="88">
        <v>42</v>
      </c>
      <c r="E170" s="88" t="s">
        <v>2310</v>
      </c>
      <c r="F170" s="88" t="s">
        <v>5611</v>
      </c>
      <c r="G170" s="88"/>
      <c r="H170" s="88" t="s">
        <v>5627</v>
      </c>
    </row>
    <row r="171" spans="1:8">
      <c r="A171" s="88" t="s">
        <v>2321</v>
      </c>
      <c r="B171" s="88" t="s">
        <v>2917</v>
      </c>
      <c r="C171" s="88" t="s">
        <v>2320</v>
      </c>
      <c r="D171" s="88">
        <v>43</v>
      </c>
      <c r="E171" s="88" t="s">
        <v>2273</v>
      </c>
      <c r="F171" s="88" t="s">
        <v>5611</v>
      </c>
      <c r="G171" s="88"/>
      <c r="H171" s="88" t="s">
        <v>5627</v>
      </c>
    </row>
    <row r="172" spans="1:8">
      <c r="A172" s="88" t="s">
        <v>2321</v>
      </c>
      <c r="B172" s="88" t="s">
        <v>2917</v>
      </c>
      <c r="C172" s="88" t="s">
        <v>2320</v>
      </c>
      <c r="D172" s="88">
        <v>44</v>
      </c>
      <c r="E172" s="88" t="s">
        <v>2311</v>
      </c>
      <c r="F172" s="88" t="s">
        <v>5611</v>
      </c>
      <c r="G172" s="88"/>
      <c r="H172" s="88" t="s">
        <v>5627</v>
      </c>
    </row>
    <row r="173" spans="1:8">
      <c r="A173" s="88" t="s">
        <v>2321</v>
      </c>
      <c r="B173" s="88" t="s">
        <v>2917</v>
      </c>
      <c r="C173" s="88" t="s">
        <v>2320</v>
      </c>
      <c r="D173" s="88">
        <v>45</v>
      </c>
      <c r="E173" s="88" t="s">
        <v>2275</v>
      </c>
      <c r="F173" s="88" t="s">
        <v>5611</v>
      </c>
      <c r="G173" s="88"/>
      <c r="H173" s="88" t="s">
        <v>5627</v>
      </c>
    </row>
    <row r="174" spans="1:8">
      <c r="A174" s="88" t="s">
        <v>2321</v>
      </c>
      <c r="B174" s="88" t="s">
        <v>2917</v>
      </c>
      <c r="C174" s="88" t="s">
        <v>2320</v>
      </c>
      <c r="D174" s="88">
        <v>46</v>
      </c>
      <c r="E174" s="88" t="s">
        <v>2276</v>
      </c>
      <c r="F174" s="88" t="s">
        <v>5611</v>
      </c>
      <c r="G174" s="88"/>
      <c r="H174" s="88" t="s">
        <v>5627</v>
      </c>
    </row>
    <row r="175" spans="1:8">
      <c r="A175" s="88" t="s">
        <v>2321</v>
      </c>
      <c r="B175" s="88" t="s">
        <v>2917</v>
      </c>
      <c r="C175" s="88" t="s">
        <v>2320</v>
      </c>
      <c r="D175" s="88">
        <v>47</v>
      </c>
      <c r="E175" s="88" t="s">
        <v>2277</v>
      </c>
      <c r="F175" s="88" t="s">
        <v>5611</v>
      </c>
      <c r="G175" s="88"/>
      <c r="H175" s="88" t="s">
        <v>5627</v>
      </c>
    </row>
    <row r="176" spans="1:8">
      <c r="A176" s="88" t="s">
        <v>2321</v>
      </c>
      <c r="B176" s="88" t="s">
        <v>2917</v>
      </c>
      <c r="C176" s="88" t="s">
        <v>2320</v>
      </c>
      <c r="D176" s="88">
        <v>48</v>
      </c>
      <c r="E176" s="88" t="s">
        <v>2312</v>
      </c>
      <c r="F176" s="88" t="s">
        <v>5611</v>
      </c>
      <c r="G176" s="88"/>
      <c r="H176" s="88" t="s">
        <v>5627</v>
      </c>
    </row>
    <row r="177" spans="1:8">
      <c r="A177" s="88" t="s">
        <v>2321</v>
      </c>
      <c r="B177" s="88" t="s">
        <v>2917</v>
      </c>
      <c r="C177" s="88" t="s">
        <v>2320</v>
      </c>
      <c r="D177" s="88">
        <v>49</v>
      </c>
      <c r="E177" s="88" t="s">
        <v>2313</v>
      </c>
      <c r="F177" s="88" t="s">
        <v>5611</v>
      </c>
      <c r="G177" s="88"/>
      <c r="H177" s="88" t="s">
        <v>5627</v>
      </c>
    </row>
    <row r="178" spans="1:8">
      <c r="A178" s="88" t="s">
        <v>2321</v>
      </c>
      <c r="B178" s="88" t="s">
        <v>2917</v>
      </c>
      <c r="C178" s="88" t="s">
        <v>2320</v>
      </c>
      <c r="D178" s="88">
        <v>50</v>
      </c>
      <c r="E178" s="88" t="s">
        <v>2314</v>
      </c>
      <c r="F178" s="88" t="s">
        <v>5611</v>
      </c>
      <c r="G178" s="88"/>
      <c r="H178" s="88" t="s">
        <v>5627</v>
      </c>
    </row>
    <row r="179" spans="1:8">
      <c r="A179" s="88" t="s">
        <v>2321</v>
      </c>
      <c r="B179" s="88" t="s">
        <v>2917</v>
      </c>
      <c r="C179" s="88" t="s">
        <v>2320</v>
      </c>
      <c r="D179" s="88">
        <v>51</v>
      </c>
      <c r="E179" s="88" t="s">
        <v>2315</v>
      </c>
      <c r="F179" s="88" t="s">
        <v>5611</v>
      </c>
      <c r="G179" s="88"/>
      <c r="H179" s="88" t="s">
        <v>5627</v>
      </c>
    </row>
    <row r="180" spans="1:8">
      <c r="A180" s="88" t="s">
        <v>2321</v>
      </c>
      <c r="B180" s="88" t="s">
        <v>2917</v>
      </c>
      <c r="C180" s="88" t="s">
        <v>2320</v>
      </c>
      <c r="D180" s="88">
        <v>52</v>
      </c>
      <c r="E180" s="88" t="s">
        <v>2316</v>
      </c>
      <c r="F180" s="88" t="s">
        <v>5611</v>
      </c>
      <c r="G180" s="88"/>
      <c r="H180" s="88" t="s">
        <v>5627</v>
      </c>
    </row>
    <row r="181" spans="1:8">
      <c r="A181" s="88" t="s">
        <v>2321</v>
      </c>
      <c r="B181" s="88" t="s">
        <v>2917</v>
      </c>
      <c r="C181" s="88" t="s">
        <v>2320</v>
      </c>
      <c r="D181" s="88">
        <v>53</v>
      </c>
      <c r="E181" s="88" t="s">
        <v>2317</v>
      </c>
      <c r="F181" s="88" t="s">
        <v>5611</v>
      </c>
      <c r="G181" s="88"/>
      <c r="H181" s="88" t="s">
        <v>5627</v>
      </c>
    </row>
    <row r="182" spans="1:8">
      <c r="A182" s="88" t="s">
        <v>2321</v>
      </c>
      <c r="B182" s="88" t="s">
        <v>2917</v>
      </c>
      <c r="C182" s="88" t="s">
        <v>2320</v>
      </c>
      <c r="D182" s="88">
        <v>54</v>
      </c>
      <c r="E182" s="88" t="s">
        <v>2318</v>
      </c>
      <c r="F182" s="88" t="s">
        <v>5611</v>
      </c>
      <c r="G182" s="88"/>
      <c r="H182" s="88" t="s">
        <v>5627</v>
      </c>
    </row>
    <row r="183" spans="1:8">
      <c r="A183" s="88" t="s">
        <v>2321</v>
      </c>
      <c r="B183" s="88" t="s">
        <v>2917</v>
      </c>
      <c r="C183" s="88" t="s">
        <v>2320</v>
      </c>
      <c r="D183" s="88">
        <v>55</v>
      </c>
      <c r="E183" s="88" t="s">
        <v>2319</v>
      </c>
      <c r="F183" s="88" t="s">
        <v>5611</v>
      </c>
      <c r="G183" s="88"/>
      <c r="H183" s="88" t="s">
        <v>5627</v>
      </c>
    </row>
  </sheetData>
  <autoFilter ref="A4:H4" xr:uid="{09EFEEAB-A87E-4815-8EC5-8476B9A764B2}"/>
  <mergeCells count="1">
    <mergeCell ref="A1:H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614D2-076F-4BC0-938F-D1BB70966B79}">
  <sheetPr codeName="Hoja29"/>
  <dimension ref="A1:AE24"/>
  <sheetViews>
    <sheetView workbookViewId="0">
      <selection activeCell="D18" sqref="D18"/>
    </sheetView>
  </sheetViews>
  <sheetFormatPr baseColWidth="10" defaultRowHeight="13.5"/>
  <cols>
    <col min="1" max="1" width="18.6875" customWidth="1"/>
    <col min="2" max="3" width="22.6875" customWidth="1"/>
    <col min="4" max="4" width="28.6875" customWidth="1"/>
    <col min="5" max="7" width="20.6875" customWidth="1"/>
    <col min="8" max="8" width="14.6875" customWidth="1"/>
    <col min="9" max="9" width="35.6875" customWidth="1"/>
    <col min="11" max="12" width="28.6875" customWidth="1"/>
    <col min="13" max="17" width="22.6875" customWidth="1"/>
    <col min="18" max="18" width="35.6875" customWidth="1"/>
    <col min="20" max="27" width="20.6875" customWidth="1"/>
    <col min="28" max="31" width="30.6875" customWidth="1"/>
  </cols>
  <sheetData>
    <row r="1" spans="1:31" ht="21.95" customHeight="1">
      <c r="A1" s="65" t="s">
        <v>5723</v>
      </c>
      <c r="B1" s="65"/>
      <c r="C1" s="65"/>
      <c r="D1" s="65"/>
      <c r="E1" s="65"/>
      <c r="F1" s="65"/>
      <c r="G1" s="65"/>
      <c r="H1" s="65"/>
      <c r="I1" s="65"/>
      <c r="K1" s="65" t="s">
        <v>5724</v>
      </c>
      <c r="L1" s="65"/>
      <c r="M1" s="65"/>
      <c r="N1" s="65"/>
      <c r="O1" s="65"/>
      <c r="P1" s="65"/>
      <c r="Q1" s="65"/>
      <c r="R1" s="65"/>
      <c r="T1" s="149" t="s">
        <v>5788</v>
      </c>
      <c r="U1" s="149"/>
      <c r="V1" s="149"/>
      <c r="W1" s="149"/>
      <c r="X1" s="149"/>
      <c r="Y1" s="149"/>
      <c r="Z1" s="149"/>
      <c r="AA1" s="149"/>
      <c r="AB1" s="149"/>
      <c r="AC1" s="149"/>
      <c r="AD1" s="149"/>
      <c r="AE1" s="149"/>
    </row>
    <row r="2" spans="1:31" ht="21.95" customHeight="1"/>
    <row r="3" spans="1:31" ht="21.95" customHeight="1"/>
    <row r="4" spans="1:31" ht="21.95" customHeight="1">
      <c r="A4" t="s">
        <v>5713</v>
      </c>
      <c r="B4" t="s">
        <v>5714</v>
      </c>
      <c r="C4" t="s">
        <v>5715</v>
      </c>
      <c r="D4" t="s">
        <v>13</v>
      </c>
      <c r="E4" t="s">
        <v>5716</v>
      </c>
      <c r="F4" t="s">
        <v>2251</v>
      </c>
      <c r="G4" t="s">
        <v>20</v>
      </c>
      <c r="H4" t="s">
        <v>5717</v>
      </c>
      <c r="I4" t="s">
        <v>1880</v>
      </c>
      <c r="K4" t="s">
        <v>5716</v>
      </c>
      <c r="L4" t="s">
        <v>5718</v>
      </c>
      <c r="M4" t="s">
        <v>5719</v>
      </c>
      <c r="N4" t="s">
        <v>5720</v>
      </c>
      <c r="O4" t="s">
        <v>5721</v>
      </c>
      <c r="P4" t="s">
        <v>5722</v>
      </c>
      <c r="Q4" t="s">
        <v>20</v>
      </c>
      <c r="R4" t="s">
        <v>1880</v>
      </c>
      <c r="T4" t="s">
        <v>5784</v>
      </c>
      <c r="U4" t="s">
        <v>2129</v>
      </c>
      <c r="V4" t="s">
        <v>5714</v>
      </c>
      <c r="W4" t="s">
        <v>5715</v>
      </c>
      <c r="X4" t="s">
        <v>5722</v>
      </c>
      <c r="Y4" t="s">
        <v>5785</v>
      </c>
      <c r="Z4" t="s">
        <v>2245</v>
      </c>
      <c r="AA4" t="s">
        <v>5786</v>
      </c>
      <c r="AB4" t="s">
        <v>349</v>
      </c>
      <c r="AC4" t="s">
        <v>5787</v>
      </c>
      <c r="AD4" t="s">
        <v>3823</v>
      </c>
      <c r="AE4" t="s">
        <v>1880</v>
      </c>
    </row>
    <row r="5" spans="1:31">
      <c r="A5" t="s">
        <v>5725</v>
      </c>
      <c r="B5" t="s">
        <v>3843</v>
      </c>
      <c r="C5" t="s">
        <v>1654</v>
      </c>
      <c r="D5" t="s">
        <v>1654</v>
      </c>
      <c r="E5" t="s">
        <v>2971</v>
      </c>
      <c r="F5" t="s">
        <v>5726</v>
      </c>
      <c r="G5" t="s">
        <v>1127</v>
      </c>
      <c r="H5" s="6">
        <v>46240</v>
      </c>
      <c r="I5" t="s">
        <v>6421</v>
      </c>
      <c r="K5" t="s">
        <v>2971</v>
      </c>
      <c r="L5" t="s">
        <v>5728</v>
      </c>
      <c r="M5" t="s">
        <v>1473</v>
      </c>
      <c r="N5" t="s">
        <v>2971</v>
      </c>
      <c r="O5" t="s">
        <v>1487</v>
      </c>
      <c r="Q5" t="s">
        <v>1473</v>
      </c>
      <c r="R5" t="s">
        <v>5729</v>
      </c>
    </row>
    <row r="6" spans="1:31">
      <c r="A6" t="s">
        <v>5897</v>
      </c>
      <c r="B6" t="s">
        <v>5898</v>
      </c>
      <c r="C6" t="s">
        <v>5899</v>
      </c>
      <c r="D6" t="s">
        <v>390</v>
      </c>
      <c r="E6" t="s">
        <v>5731</v>
      </c>
      <c r="F6" t="s">
        <v>5900</v>
      </c>
      <c r="G6" t="s">
        <v>1473</v>
      </c>
      <c r="H6" s="6">
        <v>46241</v>
      </c>
      <c r="I6" t="s">
        <v>5901</v>
      </c>
      <c r="K6" t="s">
        <v>2971</v>
      </c>
      <c r="L6" t="s">
        <v>5730</v>
      </c>
      <c r="M6" t="s">
        <v>1473</v>
      </c>
      <c r="N6" t="s">
        <v>5731</v>
      </c>
      <c r="O6" t="s">
        <v>1487</v>
      </c>
      <c r="Q6" t="s">
        <v>1473</v>
      </c>
      <c r="R6" t="s">
        <v>5732</v>
      </c>
    </row>
    <row r="7" spans="1:31">
      <c r="A7" t="s">
        <v>5902</v>
      </c>
      <c r="B7" t="s">
        <v>5903</v>
      </c>
      <c r="C7" t="s">
        <v>5904</v>
      </c>
      <c r="D7" t="s">
        <v>387</v>
      </c>
      <c r="E7" t="s">
        <v>5731</v>
      </c>
      <c r="F7" t="s">
        <v>5900</v>
      </c>
      <c r="G7" t="s">
        <v>1473</v>
      </c>
      <c r="H7" s="6">
        <v>46241</v>
      </c>
      <c r="I7" t="s">
        <v>5901</v>
      </c>
      <c r="K7" t="s">
        <v>2971</v>
      </c>
      <c r="L7" t="s">
        <v>5733</v>
      </c>
      <c r="M7" t="s">
        <v>1473</v>
      </c>
      <c r="N7" t="s">
        <v>5734</v>
      </c>
      <c r="O7" t="s">
        <v>1487</v>
      </c>
      <c r="Q7" t="s">
        <v>1473</v>
      </c>
      <c r="R7" t="s">
        <v>5735</v>
      </c>
    </row>
    <row r="8" spans="1:31">
      <c r="A8" t="s">
        <v>5905</v>
      </c>
      <c r="B8" t="s">
        <v>5906</v>
      </c>
      <c r="C8" t="s">
        <v>5907</v>
      </c>
      <c r="D8" t="s">
        <v>391</v>
      </c>
      <c r="E8" t="s">
        <v>5734</v>
      </c>
      <c r="F8" t="s">
        <v>5900</v>
      </c>
      <c r="G8" t="s">
        <v>1473</v>
      </c>
      <c r="H8" s="6">
        <v>46241</v>
      </c>
      <c r="I8" t="s">
        <v>5901</v>
      </c>
      <c r="K8" t="s">
        <v>2971</v>
      </c>
      <c r="L8" t="s">
        <v>5736</v>
      </c>
      <c r="M8" t="s">
        <v>1473</v>
      </c>
      <c r="N8" t="s">
        <v>5737</v>
      </c>
      <c r="O8" t="s">
        <v>1487</v>
      </c>
      <c r="Q8" t="s">
        <v>1473</v>
      </c>
      <c r="R8" t="s">
        <v>5738</v>
      </c>
    </row>
    <row r="9" spans="1:31">
      <c r="A9" t="s">
        <v>5908</v>
      </c>
      <c r="B9" t="s">
        <v>5909</v>
      </c>
      <c r="C9" t="s">
        <v>5910</v>
      </c>
      <c r="D9" t="s">
        <v>389</v>
      </c>
      <c r="E9" t="s">
        <v>5743</v>
      </c>
      <c r="F9" t="s">
        <v>5900</v>
      </c>
      <c r="G9" t="s">
        <v>1473</v>
      </c>
      <c r="H9" s="6">
        <v>46241</v>
      </c>
      <c r="I9" t="s">
        <v>5901</v>
      </c>
      <c r="K9" t="s">
        <v>2971</v>
      </c>
      <c r="L9" t="s">
        <v>5739</v>
      </c>
      <c r="M9" t="s">
        <v>1473</v>
      </c>
      <c r="N9" t="s">
        <v>5737</v>
      </c>
      <c r="O9" t="s">
        <v>1487</v>
      </c>
      <c r="Q9" t="s">
        <v>1473</v>
      </c>
      <c r="R9" t="s">
        <v>5740</v>
      </c>
    </row>
    <row r="10" spans="1:31">
      <c r="A10" t="s">
        <v>5911</v>
      </c>
      <c r="B10" t="s">
        <v>5912</v>
      </c>
      <c r="C10" t="s">
        <v>5913</v>
      </c>
      <c r="D10" t="s">
        <v>386</v>
      </c>
      <c r="E10" t="s">
        <v>5743</v>
      </c>
      <c r="F10" t="s">
        <v>5900</v>
      </c>
      <c r="G10" t="s">
        <v>1473</v>
      </c>
      <c r="H10" s="6">
        <v>46241</v>
      </c>
      <c r="I10" t="s">
        <v>5901</v>
      </c>
      <c r="K10" t="s">
        <v>2971</v>
      </c>
      <c r="L10" t="s">
        <v>5741</v>
      </c>
      <c r="M10" t="s">
        <v>1473</v>
      </c>
      <c r="N10" t="s">
        <v>5737</v>
      </c>
      <c r="O10" t="s">
        <v>1487</v>
      </c>
      <c r="Q10" t="s">
        <v>1473</v>
      </c>
      <c r="R10" t="s">
        <v>5742</v>
      </c>
    </row>
    <row r="11" spans="1:31">
      <c r="A11" t="s">
        <v>5914</v>
      </c>
      <c r="B11" t="s">
        <v>5915</v>
      </c>
      <c r="C11" t="s">
        <v>5916</v>
      </c>
      <c r="D11" t="s">
        <v>1267</v>
      </c>
      <c r="E11" t="s">
        <v>5743</v>
      </c>
      <c r="F11" t="s">
        <v>5900</v>
      </c>
      <c r="G11" t="s">
        <v>1473</v>
      </c>
      <c r="H11" s="6">
        <v>46241</v>
      </c>
      <c r="I11" t="s">
        <v>5901</v>
      </c>
      <c r="K11" t="s">
        <v>5743</v>
      </c>
      <c r="L11" t="s">
        <v>5744</v>
      </c>
      <c r="M11" t="s">
        <v>1473</v>
      </c>
      <c r="N11" t="s">
        <v>5743</v>
      </c>
      <c r="O11" t="s">
        <v>1487</v>
      </c>
      <c r="Q11" t="s">
        <v>1473</v>
      </c>
      <c r="R11" t="s">
        <v>5745</v>
      </c>
    </row>
    <row r="12" spans="1:31">
      <c r="K12" t="s">
        <v>5734</v>
      </c>
      <c r="L12" t="s">
        <v>5744</v>
      </c>
      <c r="M12" t="s">
        <v>1473</v>
      </c>
      <c r="N12" t="s">
        <v>5734</v>
      </c>
      <c r="O12" t="s">
        <v>1487</v>
      </c>
      <c r="Q12" t="s">
        <v>1473</v>
      </c>
      <c r="R12" t="s">
        <v>5745</v>
      </c>
    </row>
    <row r="13" spans="1:31">
      <c r="K13" t="s">
        <v>5734</v>
      </c>
      <c r="L13" t="s">
        <v>5746</v>
      </c>
      <c r="M13" t="s">
        <v>1473</v>
      </c>
      <c r="N13" t="s">
        <v>5743</v>
      </c>
      <c r="O13" t="s">
        <v>1487</v>
      </c>
      <c r="Q13" t="s">
        <v>1473</v>
      </c>
      <c r="R13" t="s">
        <v>5747</v>
      </c>
    </row>
    <row r="14" spans="1:31">
      <c r="K14" t="s">
        <v>5731</v>
      </c>
      <c r="L14" t="s">
        <v>5744</v>
      </c>
      <c r="M14" t="s">
        <v>1473</v>
      </c>
      <c r="N14" t="s">
        <v>5731</v>
      </c>
      <c r="O14" t="s">
        <v>1487</v>
      </c>
      <c r="Q14" t="s">
        <v>1473</v>
      </c>
      <c r="R14" t="s">
        <v>5745</v>
      </c>
    </row>
    <row r="15" spans="1:31">
      <c r="K15" t="s">
        <v>5731</v>
      </c>
      <c r="L15" t="s">
        <v>5748</v>
      </c>
      <c r="M15" t="s">
        <v>1473</v>
      </c>
      <c r="N15" t="s">
        <v>5737</v>
      </c>
      <c r="O15" t="s">
        <v>1487</v>
      </c>
      <c r="Q15" t="s">
        <v>1473</v>
      </c>
      <c r="R15" t="s">
        <v>5749</v>
      </c>
    </row>
    <row r="16" spans="1:31">
      <c r="K16" t="s">
        <v>2971</v>
      </c>
      <c r="L16" t="s">
        <v>5795</v>
      </c>
      <c r="M16" t="s">
        <v>1473</v>
      </c>
      <c r="N16" t="s">
        <v>5737</v>
      </c>
      <c r="O16" t="s">
        <v>1487</v>
      </c>
      <c r="Q16" t="s">
        <v>1473</v>
      </c>
      <c r="R16" t="s">
        <v>5796</v>
      </c>
    </row>
    <row r="17" spans="1:18">
      <c r="K17" t="s">
        <v>2971</v>
      </c>
      <c r="L17" t="s">
        <v>5797</v>
      </c>
      <c r="M17" t="s">
        <v>1473</v>
      </c>
      <c r="N17" t="s">
        <v>5737</v>
      </c>
      <c r="O17" t="s">
        <v>1487</v>
      </c>
      <c r="Q17" t="s">
        <v>1473</v>
      </c>
      <c r="R17" t="s">
        <v>5798</v>
      </c>
    </row>
    <row r="24" spans="1:18">
      <c r="A24" s="75" t="s">
        <v>5725</v>
      </c>
      <c r="B24" s="53" t="s">
        <v>3843</v>
      </c>
      <c r="C24" s="53" t="s">
        <v>1654</v>
      </c>
      <c r="D24" s="53" t="s">
        <v>1654</v>
      </c>
      <c r="E24" s="53" t="s">
        <v>2971</v>
      </c>
      <c r="F24" s="53" t="s">
        <v>5726</v>
      </c>
      <c r="G24" s="53" t="s">
        <v>1473</v>
      </c>
      <c r="H24" s="118">
        <v>46240</v>
      </c>
      <c r="I24" s="71" t="s">
        <v>5727</v>
      </c>
    </row>
  </sheetData>
  <mergeCells count="1">
    <mergeCell ref="T1:AE1"/>
  </mergeCells>
  <phoneticPr fontId="7" type="noConversion"/>
  <pageMargins left="0.7" right="0.7" top="0.75" bottom="0.75" header="0.3" footer="0.3"/>
  <tableParts count="3">
    <tablePart r:id="rId1"/>
    <tablePart r:id="rId2"/>
    <tablePart r:id="rId3"/>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1A20-1CA0-4F92-85B4-9C0F2A4E3DE6}">
  <sheetPr codeName="Hoja32"/>
  <dimension ref="B2:J74"/>
  <sheetViews>
    <sheetView zoomScale="160" zoomScaleNormal="160" workbookViewId="0">
      <selection activeCell="Z23" sqref="A1:Z23"/>
    </sheetView>
  </sheetViews>
  <sheetFormatPr baseColWidth="10" defaultRowHeight="13.5"/>
  <cols>
    <col min="2" max="2" width="19.6875" style="52" customWidth="1"/>
    <col min="3" max="3" width="22.6875" style="52" customWidth="1"/>
    <col min="4" max="5" width="24.6875" style="52" customWidth="1"/>
    <col min="6" max="9" width="18.6875" style="52" customWidth="1"/>
    <col min="10" max="10" width="42.6875" style="52" customWidth="1"/>
  </cols>
  <sheetData>
    <row r="2" spans="2:10" ht="24" customHeight="1">
      <c r="B2" s="151" t="s">
        <v>5752</v>
      </c>
      <c r="C2" s="151"/>
      <c r="D2" s="151"/>
      <c r="E2" s="151"/>
      <c r="F2" s="151"/>
      <c r="G2" s="151"/>
      <c r="H2" s="151"/>
      <c r="I2" s="151"/>
      <c r="J2" s="151"/>
    </row>
    <row r="3" spans="2:10" ht="24" customHeight="1">
      <c r="B3" s="152" t="s">
        <v>5753</v>
      </c>
      <c r="C3" s="152"/>
      <c r="D3" s="152"/>
      <c r="E3" s="152"/>
      <c r="F3" s="152"/>
      <c r="G3" s="152"/>
      <c r="H3" s="152"/>
      <c r="I3" s="152"/>
      <c r="J3" s="152"/>
    </row>
    <row r="4" spans="2:10" ht="24" customHeight="1"/>
    <row r="5" spans="2:10" ht="24" customHeight="1">
      <c r="B5" s="64" t="s">
        <v>5754</v>
      </c>
      <c r="C5" s="64" t="s">
        <v>2971</v>
      </c>
    </row>
    <row r="6" spans="2:10" ht="24" customHeight="1"/>
    <row r="7" spans="2:10" ht="24" customHeight="1">
      <c r="B7" s="52" t="s">
        <v>5755</v>
      </c>
    </row>
    <row r="8" spans="2:10" ht="24" customHeight="1">
      <c r="B8" s="52" t="s">
        <v>5756</v>
      </c>
    </row>
    <row r="10" spans="2:10" ht="26.1" customHeight="1">
      <c r="B10" s="153" t="s">
        <v>5757</v>
      </c>
      <c r="C10" s="153"/>
      <c r="D10" s="153"/>
      <c r="E10" s="153"/>
      <c r="F10" s="153"/>
      <c r="G10" s="153"/>
      <c r="H10" s="153"/>
      <c r="I10" s="153"/>
      <c r="J10" s="153"/>
    </row>
    <row r="11" spans="2:10" ht="26.1" customHeight="1"/>
    <row r="12" spans="2:10" ht="26.1" customHeight="1">
      <c r="B12" s="114" t="s">
        <v>5758</v>
      </c>
      <c r="C12" s="114"/>
      <c r="D12" s="114" t="s">
        <v>5759</v>
      </c>
      <c r="E12" s="114"/>
      <c r="F12" s="114" t="s">
        <v>5760</v>
      </c>
      <c r="G12" s="114"/>
      <c r="H12" s="114" t="s">
        <v>5761</v>
      </c>
      <c r="I12" s="114"/>
      <c r="J12" s="114" t="s">
        <v>5762</v>
      </c>
    </row>
    <row r="13" spans="2:10" ht="26.1" customHeight="1"/>
    <row r="14" spans="2:10" ht="26.1" customHeight="1">
      <c r="B14" s="115">
        <f>SUM(tblRPT_Cierre_Semanal[Total_Tareas])</f>
        <v>214</v>
      </c>
      <c r="D14" s="115">
        <f>SUM(tblRPT_Cierre_Semanal[En_Proceso])</f>
        <v>214</v>
      </c>
      <c r="F14" s="115">
        <f>SUM(tblRPT_Cierre_Semanal[Pendientes_Validacion])</f>
        <v>0</v>
      </c>
      <c r="H14" s="115">
        <f>SUM(tblRPT_Cierre_Semanal[Validadas_Cumplidas])</f>
        <v>0</v>
      </c>
      <c r="J14" s="115">
        <f>COUNTA(tblOUT_NoAsignadas[ID_Tarea])</f>
        <v>26</v>
      </c>
    </row>
    <row r="15" spans="2:10" ht="26.1" customHeight="1"/>
    <row r="16" spans="2:10" ht="26.1" customHeight="1">
      <c r="B16" s="114" t="s">
        <v>5763</v>
      </c>
      <c r="C16" s="114"/>
      <c r="D16" s="114" t="s">
        <v>5764</v>
      </c>
      <c r="E16" s="114"/>
      <c r="F16" s="114" t="s">
        <v>5765</v>
      </c>
      <c r="G16" s="114"/>
      <c r="H16" s="114" t="s">
        <v>5766</v>
      </c>
      <c r="I16" s="114"/>
      <c r="J16" s="114" t="s">
        <v>5767</v>
      </c>
    </row>
    <row r="17" spans="2:10" ht="26.1" customHeight="1"/>
    <row r="18" spans="2:10" ht="26.1" customHeight="1">
      <c r="B18" s="114" t="s">
        <v>5768</v>
      </c>
      <c r="D18" s="114" t="s">
        <v>2971</v>
      </c>
      <c r="F18" s="114" t="s">
        <v>5769</v>
      </c>
      <c r="H18" s="114" t="s">
        <v>5769</v>
      </c>
      <c r="J18" s="114" t="s">
        <v>5691</v>
      </c>
    </row>
    <row r="23" spans="2:10" ht="26.1" customHeight="1">
      <c r="B23" s="153" t="s">
        <v>5770</v>
      </c>
      <c r="C23" s="153"/>
      <c r="D23" s="153"/>
      <c r="E23" s="153"/>
      <c r="F23" s="153"/>
      <c r="G23" s="153"/>
      <c r="H23" s="153"/>
      <c r="I23" s="153"/>
      <c r="J23" s="153"/>
    </row>
    <row r="24" spans="2:10" ht="26.1" customHeight="1"/>
    <row r="25" spans="2:10" ht="26.1" customHeight="1">
      <c r="B25" s="114" t="s">
        <v>5695</v>
      </c>
      <c r="C25" s="114"/>
      <c r="D25" s="114" t="s">
        <v>5771</v>
      </c>
      <c r="E25" s="114"/>
      <c r="F25" s="114" t="s">
        <v>5760</v>
      </c>
      <c r="G25" s="114"/>
      <c r="H25" s="114" t="s">
        <v>5762</v>
      </c>
      <c r="I25" s="114"/>
      <c r="J25" s="114" t="s">
        <v>5772</v>
      </c>
    </row>
    <row r="26" spans="2:10" ht="26.1" customHeight="1">
      <c r="B26" s="114" t="s">
        <v>5691</v>
      </c>
      <c r="D26" s="114">
        <v>214</v>
      </c>
      <c r="F26" s="114">
        <v>0</v>
      </c>
      <c r="H26" s="114">
        <v>26</v>
      </c>
      <c r="J26" s="114" t="s">
        <v>5773</v>
      </c>
    </row>
    <row r="27" spans="2:10" ht="26.1" customHeight="1"/>
    <row r="28" spans="2:10" ht="26.1" customHeight="1">
      <c r="B28" s="152" t="s">
        <v>5774</v>
      </c>
      <c r="C28" s="152"/>
      <c r="D28" s="152"/>
      <c r="E28" s="152"/>
      <c r="F28" s="152"/>
      <c r="G28" s="152"/>
      <c r="H28" s="152"/>
      <c r="I28" s="152"/>
      <c r="J28" s="152"/>
    </row>
    <row r="29" spans="2:10" ht="26.1" customHeight="1"/>
    <row r="30" spans="2:10" ht="26.1" customHeight="1"/>
    <row r="32" spans="2:10" ht="17.649999999999999">
      <c r="B32" s="153" t="s">
        <v>5775</v>
      </c>
      <c r="C32" s="153"/>
      <c r="D32" s="153"/>
      <c r="E32" s="153"/>
      <c r="F32" s="153"/>
      <c r="G32" s="153"/>
      <c r="H32" s="153"/>
      <c r="I32" s="153"/>
      <c r="J32" s="153"/>
    </row>
    <row r="34" spans="2:10">
      <c r="B34" s="52" t="s">
        <v>5776</v>
      </c>
      <c r="C34" s="52" t="s">
        <v>2130</v>
      </c>
      <c r="D34" s="52" t="s">
        <v>2133</v>
      </c>
      <c r="E34" s="52" t="s">
        <v>5777</v>
      </c>
      <c r="F34" s="52" t="s">
        <v>6</v>
      </c>
      <c r="G34" s="52" t="s">
        <v>5778</v>
      </c>
      <c r="H34" s="52" t="s">
        <v>5779</v>
      </c>
      <c r="I34" s="52" t="s">
        <v>3823</v>
      </c>
      <c r="J34" s="52" t="s">
        <v>5780</v>
      </c>
    </row>
    <row r="35" spans="2:10" ht="67.5">
      <c r="B35" s="116">
        <v>46239.499351851853</v>
      </c>
      <c r="C35" s="112" t="s">
        <v>1654</v>
      </c>
      <c r="D35" s="112" t="s">
        <v>5690</v>
      </c>
      <c r="E35" s="112" t="s">
        <v>3841</v>
      </c>
      <c r="F35" s="112" t="s">
        <v>5691</v>
      </c>
      <c r="G35" s="112" t="s">
        <v>3844</v>
      </c>
      <c r="H35" s="112" t="s">
        <v>3844</v>
      </c>
      <c r="I35" s="112" t="s">
        <v>5691</v>
      </c>
      <c r="J35" s="112" t="s">
        <v>5781</v>
      </c>
    </row>
    <row r="36" spans="2:10" ht="27">
      <c r="B36" s="116">
        <v>46234.704085648147</v>
      </c>
      <c r="C36" s="112" t="s">
        <v>1654</v>
      </c>
      <c r="D36" s="112" t="s">
        <v>3839</v>
      </c>
      <c r="E36" s="112" t="s">
        <v>3841</v>
      </c>
      <c r="F36" s="112" t="s">
        <v>2140</v>
      </c>
      <c r="G36" s="112" t="s">
        <v>2177</v>
      </c>
      <c r="H36" s="112" t="s">
        <v>3844</v>
      </c>
      <c r="I36" s="112" t="s">
        <v>2140</v>
      </c>
      <c r="J36" s="112" t="s">
        <v>5782</v>
      </c>
    </row>
    <row r="37" spans="2:10" ht="27">
      <c r="B37" s="116">
        <v>46234.701932870368</v>
      </c>
      <c r="C37" s="112" t="s">
        <v>1654</v>
      </c>
      <c r="D37" s="112" t="s">
        <v>3839</v>
      </c>
      <c r="E37" s="112" t="s">
        <v>3841</v>
      </c>
      <c r="F37" s="112" t="s">
        <v>2140</v>
      </c>
      <c r="G37" s="112" t="s">
        <v>2175</v>
      </c>
      <c r="H37" s="112" t="s">
        <v>2177</v>
      </c>
      <c r="I37" s="112" t="s">
        <v>2140</v>
      </c>
      <c r="J37" s="112" t="s">
        <v>5782</v>
      </c>
    </row>
    <row r="38" spans="2:10" ht="27">
      <c r="B38" s="116">
        <v>46234.701331018521</v>
      </c>
      <c r="C38" s="112" t="s">
        <v>1654</v>
      </c>
      <c r="D38" s="112" t="s">
        <v>3839</v>
      </c>
      <c r="E38" s="112" t="s">
        <v>3841</v>
      </c>
      <c r="F38" s="112" t="s">
        <v>2140</v>
      </c>
      <c r="G38" s="112" t="s">
        <v>3817</v>
      </c>
      <c r="H38" s="112" t="s">
        <v>2175</v>
      </c>
      <c r="I38" s="112" t="s">
        <v>2140</v>
      </c>
      <c r="J38" s="112" t="s">
        <v>5782</v>
      </c>
    </row>
    <row r="39" spans="2:10" ht="40.5">
      <c r="B39" s="116">
        <v>46234.699340277781</v>
      </c>
      <c r="C39" s="112" t="s">
        <v>1654</v>
      </c>
      <c r="D39" s="112" t="s">
        <v>3839</v>
      </c>
      <c r="E39" s="112" t="s">
        <v>3841</v>
      </c>
      <c r="F39" s="112" t="s">
        <v>2140</v>
      </c>
      <c r="G39" s="112" t="s">
        <v>2175</v>
      </c>
      <c r="H39" s="112" t="s">
        <v>3817</v>
      </c>
      <c r="I39" s="112" t="s">
        <v>2140</v>
      </c>
      <c r="J39" s="112" t="s">
        <v>5783</v>
      </c>
    </row>
    <row r="42" spans="2:10" ht="24" customHeight="1">
      <c r="B42" s="149" t="s">
        <v>5789</v>
      </c>
      <c r="C42" s="149"/>
      <c r="D42" s="149"/>
      <c r="E42" s="149"/>
      <c r="F42" s="149"/>
      <c r="G42" s="149"/>
      <c r="H42" s="149"/>
      <c r="I42" s="149"/>
      <c r="J42" s="149"/>
    </row>
    <row r="43" spans="2:10" ht="24" customHeight="1">
      <c r="B43"/>
      <c r="C43"/>
      <c r="D43"/>
      <c r="E43"/>
      <c r="F43"/>
      <c r="G43"/>
      <c r="H43"/>
      <c r="I43"/>
      <c r="J43"/>
    </row>
    <row r="44" spans="2:10" ht="24" customHeight="1">
      <c r="B44" s="114" t="s">
        <v>5790</v>
      </c>
      <c r="C44" s="114"/>
      <c r="D44" s="114" t="s">
        <v>5791</v>
      </c>
      <c r="E44" s="114"/>
      <c r="F44" s="114" t="s">
        <v>5689</v>
      </c>
      <c r="G44" s="114"/>
      <c r="H44" s="114" t="s">
        <v>5792</v>
      </c>
      <c r="I44" s="114"/>
      <c r="J44" s="114" t="s">
        <v>5793</v>
      </c>
    </row>
    <row r="45" spans="2:10" ht="24" customHeight="1">
      <c r="B45"/>
      <c r="C45"/>
      <c r="D45"/>
      <c r="E45"/>
      <c r="F45"/>
      <c r="G45"/>
      <c r="H45"/>
      <c r="I45"/>
      <c r="J45"/>
    </row>
    <row r="46" spans="2:10" ht="24" customHeight="1">
      <c r="B46" s="114">
        <v>0</v>
      </c>
      <c r="C46"/>
      <c r="D46" s="114">
        <v>0</v>
      </c>
      <c r="E46"/>
      <c r="F46" s="114">
        <v>0</v>
      </c>
      <c r="G46"/>
      <c r="H46" s="114">
        <v>0</v>
      </c>
      <c r="I46"/>
      <c r="J46" s="114" t="s">
        <v>5794</v>
      </c>
    </row>
    <row r="47" spans="2:10" ht="24" customHeight="1">
      <c r="B47"/>
      <c r="C47"/>
      <c r="D47"/>
      <c r="E47"/>
      <c r="F47"/>
      <c r="G47"/>
      <c r="H47"/>
      <c r="I47"/>
      <c r="J47"/>
    </row>
    <row r="48" spans="2:10" ht="24" customHeight="1">
      <c r="B48" s="150" t="s">
        <v>5799</v>
      </c>
      <c r="C48" s="150"/>
      <c r="D48" s="150"/>
      <c r="E48" s="150"/>
      <c r="F48" s="150"/>
      <c r="G48" s="150"/>
      <c r="H48" s="150"/>
      <c r="I48" s="150"/>
      <c r="J48" s="150"/>
    </row>
    <row r="49" spans="2:10" ht="24" customHeight="1">
      <c r="B49"/>
      <c r="C49"/>
      <c r="D49"/>
      <c r="E49"/>
      <c r="F49"/>
      <c r="G49"/>
      <c r="H49"/>
      <c r="I49"/>
      <c r="J49"/>
    </row>
    <row r="51" spans="2:10" ht="24" customHeight="1">
      <c r="B51" s="149" t="s">
        <v>5800</v>
      </c>
      <c r="C51" s="149"/>
      <c r="D51" s="149"/>
      <c r="E51" s="149"/>
      <c r="F51" s="149"/>
      <c r="G51" s="149"/>
      <c r="H51" s="149"/>
      <c r="I51" s="149"/>
      <c r="J51" s="149"/>
    </row>
    <row r="52" spans="2:10" ht="24" customHeight="1">
      <c r="B52"/>
      <c r="C52"/>
      <c r="D52"/>
      <c r="E52"/>
      <c r="F52"/>
      <c r="G52"/>
      <c r="H52"/>
      <c r="I52"/>
      <c r="J52"/>
    </row>
    <row r="53" spans="2:10" ht="24" customHeight="1">
      <c r="B53" s="114" t="s">
        <v>5760</v>
      </c>
      <c r="C53" s="114"/>
      <c r="D53" s="114" t="s">
        <v>5801</v>
      </c>
      <c r="E53" s="114"/>
      <c r="F53" s="114" t="s">
        <v>5802</v>
      </c>
      <c r="G53" s="114"/>
      <c r="H53" s="114" t="s">
        <v>5803</v>
      </c>
      <c r="I53" s="114"/>
      <c r="J53" s="114" t="s">
        <v>5762</v>
      </c>
    </row>
    <row r="54" spans="2:10" ht="24" customHeight="1">
      <c r="B54"/>
      <c r="C54"/>
      <c r="D54"/>
      <c r="E54"/>
      <c r="F54"/>
      <c r="G54"/>
      <c r="H54"/>
      <c r="I54"/>
      <c r="J54"/>
    </row>
    <row r="55" spans="2:10" ht="24" customHeight="1">
      <c r="B55" s="117">
        <v>0</v>
      </c>
      <c r="C55"/>
      <c r="D55" s="117">
        <v>0</v>
      </c>
      <c r="E55"/>
      <c r="F55" s="117">
        <v>0</v>
      </c>
      <c r="G55"/>
      <c r="H55" s="117">
        <v>0</v>
      </c>
      <c r="I55"/>
      <c r="J55" s="117">
        <v>26</v>
      </c>
    </row>
    <row r="56" spans="2:10" ht="24" customHeight="1">
      <c r="B56"/>
      <c r="C56"/>
      <c r="D56"/>
      <c r="E56"/>
      <c r="F56"/>
      <c r="G56"/>
      <c r="H56"/>
      <c r="I56"/>
      <c r="J56"/>
    </row>
    <row r="57" spans="2:10" ht="24" customHeight="1">
      <c r="B57" s="154" t="s">
        <v>5804</v>
      </c>
      <c r="C57" s="154"/>
      <c r="D57" s="154"/>
      <c r="E57" s="154"/>
      <c r="F57" s="154"/>
      <c r="G57" s="154"/>
      <c r="H57" s="154"/>
      <c r="I57" s="154"/>
      <c r="J57" s="154"/>
    </row>
    <row r="58" spans="2:10" ht="24" customHeight="1">
      <c r="B58"/>
      <c r="C58"/>
      <c r="D58"/>
      <c r="E58"/>
      <c r="F58"/>
      <c r="G58"/>
      <c r="H58"/>
      <c r="I58"/>
      <c r="J58"/>
    </row>
    <row r="67" customFormat="1" ht="26.1" customHeight="1"/>
    <row r="68" customFormat="1" ht="26.1" customHeight="1"/>
    <row r="69" customFormat="1" ht="26.1" customHeight="1"/>
    <row r="70" customFormat="1" ht="26.1" customHeight="1"/>
    <row r="71" customFormat="1" ht="26.1" customHeight="1"/>
    <row r="72" customFormat="1" ht="26.1" customHeight="1"/>
    <row r="73" customFormat="1" ht="26.1" customHeight="1"/>
    <row r="74" customFormat="1" ht="26.1" customHeight="1"/>
  </sheetData>
  <mergeCells count="10">
    <mergeCell ref="B51:J51"/>
    <mergeCell ref="B57:J57"/>
    <mergeCell ref="B42:J42"/>
    <mergeCell ref="B48:J48"/>
    <mergeCell ref="B32:J32"/>
    <mergeCell ref="B2:J2"/>
    <mergeCell ref="B3:J3"/>
    <mergeCell ref="B10:J10"/>
    <mergeCell ref="B23:J23"/>
    <mergeCell ref="B28:J28"/>
  </mergeCells>
  <pageMargins left="0.7" right="0.7" top="0.75" bottom="0.75" header="0.3" footer="0.3"/>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746B-91A8-4FCF-B69B-621561B28548}">
  <sheetPr codeName="Hoja46"/>
  <dimension ref="A1:I21"/>
  <sheetViews>
    <sheetView workbookViewId="0">
      <selection activeCell="E23" sqref="E23"/>
    </sheetView>
  </sheetViews>
  <sheetFormatPr baseColWidth="10" defaultRowHeight="13.5"/>
  <cols>
    <col min="1" max="1" width="13.6875" style="52" customWidth="1"/>
    <col min="2" max="2" width="18.6875" style="52" customWidth="1"/>
    <col min="3" max="3" width="34.6875" style="52" customWidth="1"/>
    <col min="4" max="5" width="24.6875" style="52" customWidth="1"/>
    <col min="6" max="7" width="14.6875" style="52" customWidth="1"/>
    <col min="8" max="8" width="26.6875" style="52" customWidth="1"/>
    <col min="9" max="9" width="44.6875" style="52" customWidth="1"/>
  </cols>
  <sheetData>
    <row r="1" spans="1:9" ht="20.65">
      <c r="A1" s="155" t="s">
        <v>5805</v>
      </c>
      <c r="B1" s="155"/>
      <c r="C1" s="155"/>
      <c r="D1" s="155"/>
      <c r="E1" s="155"/>
      <c r="F1" s="155"/>
      <c r="G1" s="155"/>
      <c r="H1" s="155"/>
      <c r="I1" s="155"/>
    </row>
    <row r="2" spans="1:9">
      <c r="A2" s="152" t="s">
        <v>5986</v>
      </c>
      <c r="B2" s="152"/>
      <c r="C2" s="152"/>
      <c r="D2" s="152"/>
      <c r="E2" s="152"/>
      <c r="F2" s="152"/>
      <c r="G2" s="152"/>
      <c r="H2" s="152"/>
      <c r="I2" s="152"/>
    </row>
    <row r="4" spans="1:9">
      <c r="A4" s="52" t="s">
        <v>3</v>
      </c>
      <c r="B4" s="52" t="s">
        <v>1877</v>
      </c>
      <c r="C4" s="52" t="s">
        <v>5806</v>
      </c>
      <c r="D4" s="52" t="s">
        <v>5807</v>
      </c>
      <c r="E4" s="52" t="s">
        <v>5808</v>
      </c>
      <c r="F4" s="52" t="s">
        <v>6</v>
      </c>
      <c r="G4" s="52" t="s">
        <v>2052</v>
      </c>
      <c r="H4" s="52" t="s">
        <v>5809</v>
      </c>
      <c r="I4" s="52" t="s">
        <v>1880</v>
      </c>
    </row>
    <row r="5" spans="1:9">
      <c r="A5" s="112" t="s">
        <v>5810</v>
      </c>
      <c r="B5" s="112" t="s">
        <v>5811</v>
      </c>
      <c r="C5" s="112" t="s">
        <v>5812</v>
      </c>
      <c r="D5" s="112" t="s">
        <v>5813</v>
      </c>
      <c r="E5" s="112" t="s">
        <v>5813</v>
      </c>
      <c r="F5" s="112" t="s">
        <v>5814</v>
      </c>
      <c r="G5" s="112" t="s">
        <v>5815</v>
      </c>
      <c r="H5" s="112" t="s">
        <v>5816</v>
      </c>
      <c r="I5" s="112" t="s">
        <v>5817</v>
      </c>
    </row>
    <row r="6" spans="1:9" ht="27">
      <c r="A6" s="112" t="s">
        <v>5818</v>
      </c>
      <c r="B6" s="112" t="s">
        <v>1716</v>
      </c>
      <c r="C6" s="112" t="s">
        <v>3850</v>
      </c>
      <c r="D6" s="112" t="s">
        <v>3844</v>
      </c>
      <c r="E6" s="112" t="s">
        <v>3844</v>
      </c>
      <c r="F6" s="112" t="s">
        <v>5814</v>
      </c>
      <c r="G6" s="112" t="s">
        <v>5815</v>
      </c>
      <c r="H6" s="112" t="s">
        <v>5819</v>
      </c>
      <c r="I6" s="112" t="s">
        <v>5820</v>
      </c>
    </row>
    <row r="7" spans="1:9">
      <c r="A7" s="112" t="s">
        <v>5821</v>
      </c>
      <c r="B7" s="112" t="s">
        <v>5822</v>
      </c>
      <c r="C7" s="112" t="s">
        <v>5823</v>
      </c>
      <c r="D7" s="112" t="s">
        <v>5824</v>
      </c>
      <c r="E7" s="112" t="s">
        <v>5896</v>
      </c>
      <c r="F7" s="112" t="s">
        <v>5814</v>
      </c>
      <c r="G7" s="112" t="s">
        <v>5825</v>
      </c>
      <c r="H7" s="112" t="s">
        <v>5826</v>
      </c>
      <c r="I7" s="112" t="s">
        <v>5827</v>
      </c>
    </row>
    <row r="8" spans="1:9">
      <c r="A8" s="112" t="s">
        <v>5828</v>
      </c>
      <c r="B8" s="112" t="s">
        <v>5829</v>
      </c>
      <c r="C8" s="112" t="s">
        <v>5830</v>
      </c>
      <c r="D8" s="112">
        <v>214</v>
      </c>
      <c r="E8" s="112">
        <v>214</v>
      </c>
      <c r="F8" s="112" t="s">
        <v>5814</v>
      </c>
      <c r="G8" s="112" t="s">
        <v>5815</v>
      </c>
      <c r="H8" s="112" t="s">
        <v>5831</v>
      </c>
      <c r="I8" s="112" t="s">
        <v>5832</v>
      </c>
    </row>
    <row r="9" spans="1:9">
      <c r="A9" s="112" t="s">
        <v>5833</v>
      </c>
      <c r="B9" s="112" t="s">
        <v>5829</v>
      </c>
      <c r="C9" s="112" t="s">
        <v>5834</v>
      </c>
      <c r="D9" s="112">
        <v>214</v>
      </c>
      <c r="E9" s="112">
        <v>214</v>
      </c>
      <c r="F9" s="112" t="s">
        <v>5814</v>
      </c>
      <c r="G9" s="112" t="s">
        <v>5815</v>
      </c>
      <c r="H9" s="112" t="s">
        <v>5831</v>
      </c>
      <c r="I9" s="112" t="s">
        <v>5835</v>
      </c>
    </row>
    <row r="10" spans="1:9">
      <c r="A10" s="112" t="s">
        <v>5836</v>
      </c>
      <c r="B10" s="112" t="s">
        <v>5829</v>
      </c>
      <c r="C10" s="112" t="s">
        <v>5837</v>
      </c>
      <c r="D10" s="112">
        <v>214</v>
      </c>
      <c r="E10" s="112">
        <v>214</v>
      </c>
      <c r="F10" s="112" t="s">
        <v>5814</v>
      </c>
      <c r="G10" s="112" t="s">
        <v>5815</v>
      </c>
      <c r="H10" s="112" t="s">
        <v>5838</v>
      </c>
      <c r="I10" s="112" t="s">
        <v>5839</v>
      </c>
    </row>
    <row r="11" spans="1:9">
      <c r="A11" s="112" t="s">
        <v>5840</v>
      </c>
      <c r="B11" s="112" t="s">
        <v>5829</v>
      </c>
      <c r="C11" s="112" t="s">
        <v>5841</v>
      </c>
      <c r="D11" s="112">
        <v>214</v>
      </c>
      <c r="E11" s="112">
        <v>214</v>
      </c>
      <c r="F11" s="112" t="s">
        <v>5814</v>
      </c>
      <c r="G11" s="112" t="s">
        <v>5815</v>
      </c>
      <c r="H11" s="112" t="s">
        <v>5842</v>
      </c>
      <c r="I11" s="112" t="s">
        <v>5843</v>
      </c>
    </row>
    <row r="12" spans="1:9">
      <c r="A12" s="112" t="s">
        <v>5844</v>
      </c>
      <c r="B12" s="112" t="s">
        <v>5829</v>
      </c>
      <c r="C12" s="112" t="s">
        <v>5845</v>
      </c>
      <c r="D12" s="112" t="s">
        <v>5846</v>
      </c>
      <c r="E12" s="112" t="s">
        <v>5846</v>
      </c>
      <c r="F12" s="112" t="s">
        <v>5814</v>
      </c>
      <c r="G12" s="112" t="s">
        <v>5815</v>
      </c>
      <c r="H12" s="112" t="s">
        <v>5847</v>
      </c>
      <c r="I12" s="112" t="s">
        <v>5848</v>
      </c>
    </row>
    <row r="13" spans="1:9">
      <c r="A13" s="112" t="s">
        <v>5849</v>
      </c>
      <c r="B13" s="112" t="s">
        <v>5850</v>
      </c>
      <c r="C13" s="112" t="s">
        <v>5851</v>
      </c>
      <c r="D13" s="112" t="s">
        <v>5852</v>
      </c>
      <c r="E13" s="112" t="s">
        <v>5852</v>
      </c>
      <c r="F13" s="112" t="s">
        <v>5814</v>
      </c>
      <c r="G13" s="112" t="s">
        <v>5815</v>
      </c>
      <c r="H13" s="112" t="s">
        <v>5853</v>
      </c>
      <c r="I13" s="112" t="s">
        <v>5854</v>
      </c>
    </row>
    <row r="14" spans="1:9">
      <c r="A14" s="112" t="s">
        <v>5855</v>
      </c>
      <c r="B14" s="112" t="s">
        <v>5856</v>
      </c>
      <c r="C14" s="112" t="s">
        <v>5857</v>
      </c>
      <c r="D14" s="112" t="s">
        <v>5858</v>
      </c>
      <c r="E14" s="112">
        <v>13</v>
      </c>
      <c r="F14" s="112" t="s">
        <v>5814</v>
      </c>
      <c r="G14" s="112" t="s">
        <v>5815</v>
      </c>
      <c r="H14" s="112" t="s">
        <v>5859</v>
      </c>
      <c r="I14" s="112" t="s">
        <v>5860</v>
      </c>
    </row>
    <row r="15" spans="1:9">
      <c r="A15" s="112" t="s">
        <v>5861</v>
      </c>
      <c r="B15" s="112" t="s">
        <v>5856</v>
      </c>
      <c r="C15" s="112" t="s">
        <v>5862</v>
      </c>
      <c r="D15" s="112" t="s">
        <v>5863</v>
      </c>
      <c r="E15" s="112" t="s">
        <v>5863</v>
      </c>
      <c r="F15" s="112" t="s">
        <v>5814</v>
      </c>
      <c r="G15" s="112" t="s">
        <v>5815</v>
      </c>
      <c r="H15" s="112" t="s">
        <v>5864</v>
      </c>
      <c r="I15" s="112" t="s">
        <v>5865</v>
      </c>
    </row>
    <row r="16" spans="1:9">
      <c r="A16" s="112" t="s">
        <v>5866</v>
      </c>
      <c r="B16" s="112" t="s">
        <v>5856</v>
      </c>
      <c r="C16" s="112" t="s">
        <v>5867</v>
      </c>
      <c r="D16" s="112" t="b">
        <v>1</v>
      </c>
      <c r="E16" s="112" t="b">
        <v>1</v>
      </c>
      <c r="F16" s="112" t="s">
        <v>5814</v>
      </c>
      <c r="G16" s="112" t="s">
        <v>5815</v>
      </c>
      <c r="H16" s="112" t="s">
        <v>5859</v>
      </c>
      <c r="I16" s="112" t="s">
        <v>5868</v>
      </c>
    </row>
    <row r="17" spans="1:9">
      <c r="A17" s="112" t="s">
        <v>5869</v>
      </c>
      <c r="B17" s="112" t="s">
        <v>5870</v>
      </c>
      <c r="C17" s="112" t="s">
        <v>5871</v>
      </c>
      <c r="D17" s="112">
        <v>0</v>
      </c>
      <c r="E17" s="112">
        <v>0</v>
      </c>
      <c r="F17" s="112" t="s">
        <v>5814</v>
      </c>
      <c r="G17" s="112" t="s">
        <v>5815</v>
      </c>
      <c r="H17" s="112" t="s">
        <v>5872</v>
      </c>
      <c r="I17" s="112" t="s">
        <v>5873</v>
      </c>
    </row>
    <row r="18" spans="1:9">
      <c r="A18" s="112" t="s">
        <v>5874</v>
      </c>
      <c r="B18" s="112" t="s">
        <v>5875</v>
      </c>
      <c r="C18" s="112" t="s">
        <v>5876</v>
      </c>
      <c r="D18" s="112" t="s">
        <v>5877</v>
      </c>
      <c r="E18" s="112" t="s">
        <v>5877</v>
      </c>
      <c r="F18" s="112" t="s">
        <v>5814</v>
      </c>
      <c r="G18" s="112" t="s">
        <v>5815</v>
      </c>
      <c r="H18" s="112" t="s">
        <v>5878</v>
      </c>
      <c r="I18" s="112" t="s">
        <v>5879</v>
      </c>
    </row>
    <row r="19" spans="1:9">
      <c r="A19" s="112" t="s">
        <v>5880</v>
      </c>
      <c r="B19" s="112" t="s">
        <v>5881</v>
      </c>
      <c r="C19" s="112" t="s">
        <v>5882</v>
      </c>
      <c r="D19" s="112" t="s">
        <v>5883</v>
      </c>
      <c r="E19" s="112" t="s">
        <v>5883</v>
      </c>
      <c r="F19" s="112" t="s">
        <v>5814</v>
      </c>
      <c r="G19" s="112" t="s">
        <v>5825</v>
      </c>
      <c r="H19" s="112" t="s">
        <v>5859</v>
      </c>
      <c r="I19" s="112" t="s">
        <v>5884</v>
      </c>
    </row>
    <row r="20" spans="1:9">
      <c r="A20" s="112" t="s">
        <v>5885</v>
      </c>
      <c r="B20" s="112" t="s">
        <v>5881</v>
      </c>
      <c r="C20" s="112" t="s">
        <v>5886</v>
      </c>
      <c r="D20" s="112" t="s">
        <v>5887</v>
      </c>
      <c r="E20" s="112">
        <v>5</v>
      </c>
      <c r="F20" s="112" t="s">
        <v>5814</v>
      </c>
      <c r="G20" s="112" t="s">
        <v>5825</v>
      </c>
      <c r="H20" s="112" t="s">
        <v>5888</v>
      </c>
      <c r="I20" s="112" t="s">
        <v>5889</v>
      </c>
    </row>
    <row r="21" spans="1:9" ht="27">
      <c r="A21" s="112" t="s">
        <v>5890</v>
      </c>
      <c r="B21" s="112" t="s">
        <v>5891</v>
      </c>
      <c r="C21" s="112" t="s">
        <v>5892</v>
      </c>
      <c r="D21" s="112" t="s">
        <v>5893</v>
      </c>
      <c r="E21" s="112">
        <v>0</v>
      </c>
      <c r="F21" s="112" t="s">
        <v>5814</v>
      </c>
      <c r="G21" s="112" t="s">
        <v>5825</v>
      </c>
      <c r="H21" s="112" t="s">
        <v>5894</v>
      </c>
      <c r="I21" s="112" t="s">
        <v>5895</v>
      </c>
    </row>
  </sheetData>
  <mergeCells count="2">
    <mergeCell ref="A1:I1"/>
    <mergeCell ref="A2:I2"/>
  </mergeCells>
  <pageMargins left="0.7" right="0.7" top="0.75" bottom="0.75" header="0.3" footer="0.3"/>
  <pageSetup orientation="portrait"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940CB-AE28-434A-B2B9-5FA162C23B99}">
  <sheetPr codeName="Hoja51"/>
  <dimension ref="A1:G22"/>
  <sheetViews>
    <sheetView workbookViewId="0">
      <selection activeCell="E26" sqref="E26"/>
    </sheetView>
  </sheetViews>
  <sheetFormatPr baseColWidth="10" defaultRowHeight="13.5"/>
  <cols>
    <col min="1" max="2" width="24.6875" customWidth="1"/>
    <col min="3" max="3" width="48.6875" customWidth="1"/>
    <col min="4" max="7" width="24.6875" customWidth="1"/>
  </cols>
  <sheetData>
    <row r="1" spans="1:7" s="63" customFormat="1" ht="13.9">
      <c r="A1" s="63" t="s">
        <v>5983</v>
      </c>
    </row>
    <row r="2" spans="1:7">
      <c r="A2" t="s">
        <v>5984</v>
      </c>
    </row>
    <row r="4" spans="1:7" s="63" customFormat="1" ht="13.9">
      <c r="A4" s="63" t="s">
        <v>3</v>
      </c>
      <c r="B4" s="63" t="s">
        <v>1877</v>
      </c>
      <c r="C4" s="63" t="s">
        <v>5806</v>
      </c>
      <c r="D4" s="63" t="s">
        <v>5807</v>
      </c>
      <c r="E4" s="63" t="s">
        <v>5808</v>
      </c>
      <c r="F4" s="63" t="s">
        <v>6</v>
      </c>
      <c r="G4" s="63" t="s">
        <v>5809</v>
      </c>
    </row>
    <row r="5" spans="1:7">
      <c r="A5" t="s">
        <v>5935</v>
      </c>
      <c r="B5" t="s">
        <v>5936</v>
      </c>
      <c r="C5" t="s">
        <v>5937</v>
      </c>
      <c r="D5" t="s">
        <v>5938</v>
      </c>
      <c r="E5" t="s">
        <v>5938</v>
      </c>
      <c r="F5" t="s">
        <v>5814</v>
      </c>
      <c r="G5" t="s">
        <v>5939</v>
      </c>
    </row>
    <row r="6" spans="1:7">
      <c r="A6" t="s">
        <v>5940</v>
      </c>
      <c r="B6" t="s">
        <v>5941</v>
      </c>
      <c r="C6" t="s">
        <v>5942</v>
      </c>
      <c r="D6" t="s">
        <v>5943</v>
      </c>
      <c r="E6">
        <v>4</v>
      </c>
      <c r="F6" t="s">
        <v>5814</v>
      </c>
      <c r="G6" t="s">
        <v>5944</v>
      </c>
    </row>
    <row r="7" spans="1:7">
      <c r="A7" t="s">
        <v>5945</v>
      </c>
      <c r="B7" t="s">
        <v>5946</v>
      </c>
      <c r="C7" t="s">
        <v>5947</v>
      </c>
      <c r="D7" t="s">
        <v>1473</v>
      </c>
      <c r="E7" t="s">
        <v>1473</v>
      </c>
      <c r="F7" t="s">
        <v>5814</v>
      </c>
      <c r="G7" t="s">
        <v>5948</v>
      </c>
    </row>
    <row r="8" spans="1:7">
      <c r="A8" t="s">
        <v>5949</v>
      </c>
      <c r="B8" t="s">
        <v>5950</v>
      </c>
      <c r="C8" t="s">
        <v>5951</v>
      </c>
      <c r="D8" t="s">
        <v>2186</v>
      </c>
      <c r="E8" t="s">
        <v>2186</v>
      </c>
      <c r="F8" t="s">
        <v>5814</v>
      </c>
      <c r="G8" t="s">
        <v>5944</v>
      </c>
    </row>
    <row r="9" spans="1:7">
      <c r="A9" t="s">
        <v>5952</v>
      </c>
      <c r="B9" t="s">
        <v>5946</v>
      </c>
      <c r="C9" t="s">
        <v>5953</v>
      </c>
      <c r="D9" t="s">
        <v>1473</v>
      </c>
      <c r="E9" t="s">
        <v>1473</v>
      </c>
      <c r="F9" t="s">
        <v>5814</v>
      </c>
      <c r="G9" t="s">
        <v>5948</v>
      </c>
    </row>
    <row r="10" spans="1:7">
      <c r="A10" t="s">
        <v>5954</v>
      </c>
      <c r="B10" t="s">
        <v>5950</v>
      </c>
      <c r="C10" t="s">
        <v>5955</v>
      </c>
      <c r="D10" t="s">
        <v>2188</v>
      </c>
      <c r="E10" t="s">
        <v>2188</v>
      </c>
      <c r="F10" t="s">
        <v>5814</v>
      </c>
      <c r="G10" t="s">
        <v>5944</v>
      </c>
    </row>
    <row r="11" spans="1:7">
      <c r="A11" t="s">
        <v>5956</v>
      </c>
      <c r="B11" t="s">
        <v>5946</v>
      </c>
      <c r="C11" t="s">
        <v>5957</v>
      </c>
      <c r="D11" t="s">
        <v>1473</v>
      </c>
      <c r="E11" t="s">
        <v>1473</v>
      </c>
      <c r="F11" t="s">
        <v>5814</v>
      </c>
      <c r="G11" t="s">
        <v>5948</v>
      </c>
    </row>
    <row r="12" spans="1:7">
      <c r="A12" t="s">
        <v>5958</v>
      </c>
      <c r="B12" t="s">
        <v>5950</v>
      </c>
      <c r="C12" t="s">
        <v>5959</v>
      </c>
      <c r="D12" t="s">
        <v>2186</v>
      </c>
      <c r="E12" t="s">
        <v>2186</v>
      </c>
      <c r="F12" t="s">
        <v>5814</v>
      </c>
      <c r="G12" t="s">
        <v>5944</v>
      </c>
    </row>
    <row r="13" spans="1:7">
      <c r="A13" t="s">
        <v>5960</v>
      </c>
      <c r="B13" t="s">
        <v>5946</v>
      </c>
      <c r="C13" t="s">
        <v>5961</v>
      </c>
      <c r="D13" t="s">
        <v>1473</v>
      </c>
      <c r="E13" t="s">
        <v>1473</v>
      </c>
      <c r="F13" t="s">
        <v>5814</v>
      </c>
      <c r="G13" t="s">
        <v>5948</v>
      </c>
    </row>
    <row r="14" spans="1:7">
      <c r="A14" t="s">
        <v>5962</v>
      </c>
      <c r="B14" t="s">
        <v>5950</v>
      </c>
      <c r="C14" t="s">
        <v>5963</v>
      </c>
      <c r="D14" t="s">
        <v>2188</v>
      </c>
      <c r="E14" t="s">
        <v>2188</v>
      </c>
      <c r="F14" t="s">
        <v>5814</v>
      </c>
      <c r="G14" t="s">
        <v>5944</v>
      </c>
    </row>
    <row r="15" spans="1:7">
      <c r="A15" t="s">
        <v>5964</v>
      </c>
      <c r="B15" t="s">
        <v>5965</v>
      </c>
      <c r="C15" t="s">
        <v>5966</v>
      </c>
      <c r="D15" t="s">
        <v>1487</v>
      </c>
      <c r="E15" t="s">
        <v>1487</v>
      </c>
      <c r="F15" t="s">
        <v>5814</v>
      </c>
      <c r="G15" t="s">
        <v>5967</v>
      </c>
    </row>
    <row r="16" spans="1:7">
      <c r="A16" t="s">
        <v>5968</v>
      </c>
      <c r="B16" t="s">
        <v>5965</v>
      </c>
      <c r="C16" t="s">
        <v>5969</v>
      </c>
      <c r="D16" t="s">
        <v>1487</v>
      </c>
      <c r="E16" t="s">
        <v>1487</v>
      </c>
      <c r="F16" t="s">
        <v>5814</v>
      </c>
      <c r="G16" t="s">
        <v>5967</v>
      </c>
    </row>
    <row r="17" spans="1:7">
      <c r="A17" t="s">
        <v>5970</v>
      </c>
      <c r="B17" t="s">
        <v>5965</v>
      </c>
      <c r="C17" t="s">
        <v>5971</v>
      </c>
      <c r="D17" t="s">
        <v>1487</v>
      </c>
      <c r="E17" t="s">
        <v>1487</v>
      </c>
      <c r="F17" t="s">
        <v>5814</v>
      </c>
      <c r="G17" t="s">
        <v>5967</v>
      </c>
    </row>
    <row r="18" spans="1:7">
      <c r="A18" t="s">
        <v>5972</v>
      </c>
      <c r="B18" t="s">
        <v>5965</v>
      </c>
      <c r="C18" t="s">
        <v>5973</v>
      </c>
      <c r="D18" t="s">
        <v>1487</v>
      </c>
      <c r="E18" t="s">
        <v>1487</v>
      </c>
      <c r="F18" t="s">
        <v>5814</v>
      </c>
      <c r="G18" t="s">
        <v>5967</v>
      </c>
    </row>
    <row r="19" spans="1:7">
      <c r="A19" t="s">
        <v>5974</v>
      </c>
      <c r="B19" t="s">
        <v>5809</v>
      </c>
      <c r="C19" t="s">
        <v>5975</v>
      </c>
      <c r="D19">
        <v>214</v>
      </c>
      <c r="E19">
        <v>214</v>
      </c>
      <c r="F19" t="s">
        <v>5814</v>
      </c>
      <c r="G19" t="s">
        <v>5976</v>
      </c>
    </row>
    <row r="20" spans="1:7">
      <c r="A20" t="s">
        <v>5977</v>
      </c>
      <c r="B20" t="s">
        <v>5809</v>
      </c>
      <c r="C20" t="s">
        <v>5978</v>
      </c>
      <c r="D20">
        <v>914</v>
      </c>
      <c r="E20">
        <v>914</v>
      </c>
      <c r="F20" t="s">
        <v>5814</v>
      </c>
      <c r="G20" t="s">
        <v>5976</v>
      </c>
    </row>
    <row r="21" spans="1:7">
      <c r="A21" t="s">
        <v>5979</v>
      </c>
      <c r="B21" t="s">
        <v>5809</v>
      </c>
      <c r="C21" t="s">
        <v>5934</v>
      </c>
      <c r="D21" t="s">
        <v>2971</v>
      </c>
      <c r="E21" t="s">
        <v>2971</v>
      </c>
      <c r="F21" t="s">
        <v>5814</v>
      </c>
      <c r="G21" t="s">
        <v>5976</v>
      </c>
    </row>
    <row r="22" spans="1:7">
      <c r="A22" t="s">
        <v>5980</v>
      </c>
      <c r="B22" t="s">
        <v>5870</v>
      </c>
      <c r="C22" t="s">
        <v>5981</v>
      </c>
      <c r="D22">
        <v>0</v>
      </c>
      <c r="E22">
        <v>0</v>
      </c>
      <c r="F22" t="s">
        <v>5814</v>
      </c>
      <c r="G22" t="s">
        <v>5982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514CD-A902-41B8-B718-3B713A968421}">
  <sheetPr codeName="Hoja52"/>
  <dimension ref="A1:V31"/>
  <sheetViews>
    <sheetView workbookViewId="0">
      <selection activeCell="C28" sqref="A19:C28"/>
    </sheetView>
  </sheetViews>
  <sheetFormatPr baseColWidth="10" defaultRowHeight="13.5"/>
  <cols>
    <col min="1" max="1" width="56.5625" bestFit="1" customWidth="1"/>
    <col min="2" max="2" width="34.875" bestFit="1" customWidth="1"/>
    <col min="3" max="3" width="43" bestFit="1" customWidth="1"/>
    <col min="4" max="4" width="20.6875" bestFit="1" customWidth="1"/>
    <col min="5" max="5" width="17.125" bestFit="1" customWidth="1"/>
    <col min="6" max="6" width="73.6875" bestFit="1" customWidth="1"/>
    <col min="7" max="7" width="22.875" bestFit="1" customWidth="1"/>
    <col min="8" max="8" width="32.3125" bestFit="1" customWidth="1"/>
    <col min="9" max="9" width="15" bestFit="1" customWidth="1"/>
    <col min="10" max="10" width="21.4375" bestFit="1" customWidth="1"/>
    <col min="11" max="11" width="65.6875" bestFit="1" customWidth="1"/>
    <col min="12" max="12" width="31" bestFit="1" customWidth="1"/>
    <col min="14" max="14" width="18.6875" bestFit="1" customWidth="1"/>
    <col min="15" max="15" width="56.5625" bestFit="1" customWidth="1"/>
    <col min="16" max="16" width="61" bestFit="1" customWidth="1"/>
    <col min="17" max="17" width="39" bestFit="1" customWidth="1"/>
    <col min="18" max="18" width="61.4375" bestFit="1" customWidth="1"/>
    <col min="19" max="19" width="64" bestFit="1" customWidth="1"/>
    <col min="20" max="20" width="18.875" bestFit="1" customWidth="1"/>
    <col min="21" max="21" width="30" bestFit="1" customWidth="1"/>
    <col min="22" max="22" width="86.4375" bestFit="1" customWidth="1"/>
  </cols>
  <sheetData>
    <row r="1" spans="1:21" ht="20.65">
      <c r="A1" s="119" t="s">
        <v>5987</v>
      </c>
    </row>
    <row r="2" spans="1:21">
      <c r="A2" t="s">
        <v>6424</v>
      </c>
    </row>
    <row r="4" spans="1:21">
      <c r="A4" t="s">
        <v>5988</v>
      </c>
      <c r="B4" t="s">
        <v>5925</v>
      </c>
      <c r="C4" t="s">
        <v>5989</v>
      </c>
      <c r="D4" t="s">
        <v>5990</v>
      </c>
      <c r="E4" t="s">
        <v>5991</v>
      </c>
      <c r="F4" t="s">
        <v>3823</v>
      </c>
      <c r="G4" t="s">
        <v>5992</v>
      </c>
      <c r="H4" t="s">
        <v>40</v>
      </c>
      <c r="I4" t="s">
        <v>1495</v>
      </c>
      <c r="J4" t="s">
        <v>5993</v>
      </c>
      <c r="K4" t="s">
        <v>1880</v>
      </c>
      <c r="N4" t="s">
        <v>6061</v>
      </c>
      <c r="O4" t="s">
        <v>5925</v>
      </c>
      <c r="P4" t="s">
        <v>6062</v>
      </c>
      <c r="Q4" t="s">
        <v>6</v>
      </c>
      <c r="R4" t="s">
        <v>1495</v>
      </c>
      <c r="S4" t="s">
        <v>40</v>
      </c>
      <c r="T4" t="s">
        <v>0</v>
      </c>
      <c r="U4" t="s">
        <v>1880</v>
      </c>
    </row>
    <row r="5" spans="1:21">
      <c r="A5" t="s">
        <v>5994</v>
      </c>
      <c r="B5" t="s">
        <v>5995</v>
      </c>
      <c r="C5" t="s">
        <v>5996</v>
      </c>
      <c r="D5" t="s">
        <v>5997</v>
      </c>
      <c r="E5" t="s">
        <v>151</v>
      </c>
      <c r="F5" t="s">
        <v>5998</v>
      </c>
      <c r="G5" t="s">
        <v>370</v>
      </c>
      <c r="H5" t="s">
        <v>5926</v>
      </c>
      <c r="K5" t="s">
        <v>5999</v>
      </c>
      <c r="N5" t="s">
        <v>6063</v>
      </c>
      <c r="O5" t="s">
        <v>6064</v>
      </c>
      <c r="P5" t="s">
        <v>6065</v>
      </c>
      <c r="Q5" t="s">
        <v>5997</v>
      </c>
      <c r="R5" t="s">
        <v>6066</v>
      </c>
      <c r="S5" t="s">
        <v>5985</v>
      </c>
      <c r="U5" t="s">
        <v>6067</v>
      </c>
    </row>
    <row r="6" spans="1:21">
      <c r="A6" t="s">
        <v>6000</v>
      </c>
      <c r="B6" t="s">
        <v>5931</v>
      </c>
      <c r="C6" t="s">
        <v>6001</v>
      </c>
      <c r="D6" t="s">
        <v>5997</v>
      </c>
      <c r="E6" t="s">
        <v>151</v>
      </c>
      <c r="F6" t="s">
        <v>6002</v>
      </c>
      <c r="G6" t="s">
        <v>370</v>
      </c>
      <c r="H6" t="s">
        <v>6003</v>
      </c>
      <c r="K6" t="s">
        <v>6004</v>
      </c>
      <c r="N6" t="s">
        <v>6068</v>
      </c>
      <c r="O6" t="s">
        <v>6069</v>
      </c>
      <c r="P6" t="s">
        <v>6070</v>
      </c>
      <c r="Q6" t="s">
        <v>5997</v>
      </c>
      <c r="R6" t="s">
        <v>6066</v>
      </c>
      <c r="S6" t="s">
        <v>6426</v>
      </c>
      <c r="T6" s="48">
        <v>46241.804120370369</v>
      </c>
      <c r="U6" t="s">
        <v>6427</v>
      </c>
    </row>
    <row r="7" spans="1:21">
      <c r="A7" t="s">
        <v>6005</v>
      </c>
      <c r="B7" t="s">
        <v>6006</v>
      </c>
      <c r="C7" s="120">
        <v>36678</v>
      </c>
      <c r="D7" t="s">
        <v>5997</v>
      </c>
      <c r="E7" t="s">
        <v>151</v>
      </c>
      <c r="F7" s="120">
        <v>36678</v>
      </c>
      <c r="G7" t="s">
        <v>370</v>
      </c>
      <c r="H7" t="s">
        <v>6007</v>
      </c>
      <c r="K7" t="s">
        <v>6008</v>
      </c>
      <c r="N7" t="s">
        <v>6071</v>
      </c>
      <c r="O7" t="s">
        <v>6072</v>
      </c>
      <c r="P7" t="s">
        <v>6073</v>
      </c>
      <c r="Q7" t="s">
        <v>5997</v>
      </c>
      <c r="R7" t="s">
        <v>6066</v>
      </c>
      <c r="S7" t="s">
        <v>6074</v>
      </c>
      <c r="U7" t="s">
        <v>6075</v>
      </c>
    </row>
    <row r="8" spans="1:21">
      <c r="A8" t="s">
        <v>6009</v>
      </c>
      <c r="B8" t="s">
        <v>6010</v>
      </c>
      <c r="C8" t="s">
        <v>6011</v>
      </c>
      <c r="D8" t="s">
        <v>5997</v>
      </c>
      <c r="E8" t="s">
        <v>151</v>
      </c>
      <c r="F8" t="s">
        <v>6011</v>
      </c>
      <c r="G8" t="s">
        <v>370</v>
      </c>
      <c r="H8" t="s">
        <v>6012</v>
      </c>
      <c r="K8" t="s">
        <v>6013</v>
      </c>
      <c r="N8" t="s">
        <v>6076</v>
      </c>
      <c r="O8" t="s">
        <v>5856</v>
      </c>
      <c r="P8" t="s">
        <v>6077</v>
      </c>
      <c r="Q8" t="s">
        <v>5997</v>
      </c>
      <c r="R8" t="s">
        <v>6066</v>
      </c>
      <c r="S8" t="s">
        <v>5926</v>
      </c>
      <c r="U8" t="s">
        <v>6078</v>
      </c>
    </row>
    <row r="9" spans="1:21">
      <c r="A9" t="s">
        <v>6014</v>
      </c>
      <c r="B9" t="s">
        <v>6015</v>
      </c>
      <c r="C9" t="s">
        <v>6016</v>
      </c>
      <c r="D9" t="s">
        <v>5997</v>
      </c>
      <c r="E9" t="s">
        <v>151</v>
      </c>
      <c r="F9" t="s">
        <v>6017</v>
      </c>
      <c r="G9" t="s">
        <v>370</v>
      </c>
      <c r="H9" t="s">
        <v>6018</v>
      </c>
      <c r="K9" t="s">
        <v>6019</v>
      </c>
      <c r="N9" t="s">
        <v>6079</v>
      </c>
      <c r="O9" t="s">
        <v>6080</v>
      </c>
      <c r="P9" t="s">
        <v>6081</v>
      </c>
      <c r="Q9" t="s">
        <v>5997</v>
      </c>
      <c r="R9" t="s">
        <v>6066</v>
      </c>
      <c r="S9" t="s">
        <v>6082</v>
      </c>
      <c r="U9" t="s">
        <v>6083</v>
      </c>
    </row>
    <row r="10" spans="1:21">
      <c r="A10" t="s">
        <v>6020</v>
      </c>
      <c r="B10" t="s">
        <v>6021</v>
      </c>
      <c r="C10" t="s">
        <v>6022</v>
      </c>
      <c r="D10" t="s">
        <v>5997</v>
      </c>
      <c r="E10" t="s">
        <v>151</v>
      </c>
      <c r="F10" t="s">
        <v>5985</v>
      </c>
      <c r="G10" t="s">
        <v>370</v>
      </c>
      <c r="H10" t="s">
        <v>5926</v>
      </c>
      <c r="K10" t="s">
        <v>6023</v>
      </c>
      <c r="N10" t="s">
        <v>6084</v>
      </c>
      <c r="O10" t="s">
        <v>5929</v>
      </c>
      <c r="P10" t="s">
        <v>6085</v>
      </c>
      <c r="Q10" t="s">
        <v>5997</v>
      </c>
      <c r="R10" t="s">
        <v>6066</v>
      </c>
      <c r="S10" t="s">
        <v>6086</v>
      </c>
      <c r="U10" t="s">
        <v>6087</v>
      </c>
    </row>
    <row r="11" spans="1:21">
      <c r="A11" t="s">
        <v>6024</v>
      </c>
      <c r="B11" t="s">
        <v>6025</v>
      </c>
      <c r="C11" t="s">
        <v>6026</v>
      </c>
      <c r="D11" t="s">
        <v>151</v>
      </c>
      <c r="E11" t="s">
        <v>151</v>
      </c>
      <c r="F11" t="s">
        <v>6449</v>
      </c>
      <c r="G11" t="s">
        <v>370</v>
      </c>
      <c r="H11" t="s">
        <v>5933</v>
      </c>
      <c r="J11" s="48">
        <v>46241.806238425925</v>
      </c>
      <c r="K11" t="s">
        <v>6027</v>
      </c>
    </row>
    <row r="12" spans="1:21">
      <c r="A12" t="s">
        <v>6028</v>
      </c>
      <c r="B12" t="s">
        <v>5928</v>
      </c>
      <c r="C12" t="s">
        <v>6029</v>
      </c>
      <c r="D12" t="s">
        <v>151</v>
      </c>
      <c r="E12" t="s">
        <v>151</v>
      </c>
      <c r="F12" t="s">
        <v>6450</v>
      </c>
      <c r="G12" t="s">
        <v>370</v>
      </c>
      <c r="H12" t="s">
        <v>6030</v>
      </c>
      <c r="J12" s="48">
        <v>46241.806238425925</v>
      </c>
      <c r="K12" t="s">
        <v>6031</v>
      </c>
    </row>
    <row r="13" spans="1:21">
      <c r="A13" t="s">
        <v>6032</v>
      </c>
      <c r="B13" t="s">
        <v>6033</v>
      </c>
      <c r="C13" t="s">
        <v>6034</v>
      </c>
      <c r="D13" t="s">
        <v>5997</v>
      </c>
      <c r="E13" t="s">
        <v>151</v>
      </c>
      <c r="F13" t="s">
        <v>6428</v>
      </c>
      <c r="G13" t="s">
        <v>370</v>
      </c>
      <c r="H13" t="s">
        <v>6035</v>
      </c>
      <c r="J13" s="48">
        <v>46241.806238425925</v>
      </c>
      <c r="K13" t="s">
        <v>6036</v>
      </c>
    </row>
    <row r="14" spans="1:21">
      <c r="A14" t="s">
        <v>6037</v>
      </c>
      <c r="B14" t="s">
        <v>6038</v>
      </c>
      <c r="C14" t="s">
        <v>6039</v>
      </c>
      <c r="D14" t="s">
        <v>5997</v>
      </c>
      <c r="E14" t="s">
        <v>151</v>
      </c>
      <c r="F14" t="s">
        <v>6040</v>
      </c>
      <c r="G14" t="s">
        <v>370</v>
      </c>
      <c r="H14" t="s">
        <v>6041</v>
      </c>
      <c r="K14" t="s">
        <v>6042</v>
      </c>
      <c r="N14" t="s">
        <v>5716</v>
      </c>
      <c r="O14" t="s">
        <v>15</v>
      </c>
      <c r="P14" t="s">
        <v>6088</v>
      </c>
      <c r="Q14" t="s">
        <v>6089</v>
      </c>
      <c r="R14" t="s">
        <v>6090</v>
      </c>
      <c r="S14" t="s">
        <v>6080</v>
      </c>
    </row>
    <row r="15" spans="1:21">
      <c r="A15" t="s">
        <v>6043</v>
      </c>
      <c r="B15" t="s">
        <v>6044</v>
      </c>
      <c r="C15" t="s">
        <v>6045</v>
      </c>
      <c r="D15" t="s">
        <v>151</v>
      </c>
      <c r="E15" t="s">
        <v>151</v>
      </c>
      <c r="F15" t="s">
        <v>6046</v>
      </c>
      <c r="G15" t="s">
        <v>370</v>
      </c>
      <c r="H15" t="s">
        <v>6047</v>
      </c>
      <c r="K15" t="s">
        <v>6048</v>
      </c>
      <c r="N15" t="s">
        <v>2971</v>
      </c>
      <c r="O15" t="s">
        <v>6091</v>
      </c>
      <c r="P15" t="s">
        <v>6092</v>
      </c>
      <c r="Q15" t="s">
        <v>6093</v>
      </c>
      <c r="R15" t="s">
        <v>6094</v>
      </c>
      <c r="S15" t="s">
        <v>6095</v>
      </c>
    </row>
    <row r="16" spans="1:21">
      <c r="A16" t="s">
        <v>6049</v>
      </c>
      <c r="B16" t="s">
        <v>6050</v>
      </c>
      <c r="C16" t="s">
        <v>6051</v>
      </c>
      <c r="D16" t="s">
        <v>5997</v>
      </c>
      <c r="E16" t="s">
        <v>151</v>
      </c>
      <c r="F16" t="s">
        <v>6052</v>
      </c>
      <c r="G16" t="s">
        <v>370</v>
      </c>
      <c r="H16" t="s">
        <v>6053</v>
      </c>
      <c r="K16" t="s">
        <v>6054</v>
      </c>
      <c r="N16" t="s">
        <v>5731</v>
      </c>
      <c r="O16" t="s">
        <v>6096</v>
      </c>
      <c r="P16" t="s">
        <v>6097</v>
      </c>
      <c r="Q16" t="s">
        <v>6098</v>
      </c>
      <c r="R16" t="s">
        <v>6099</v>
      </c>
      <c r="S16" t="s">
        <v>6100</v>
      </c>
    </row>
    <row r="17" spans="1:22">
      <c r="N17" t="s">
        <v>5734</v>
      </c>
      <c r="O17" t="s">
        <v>6101</v>
      </c>
      <c r="P17" t="s">
        <v>6102</v>
      </c>
      <c r="Q17" t="s">
        <v>6103</v>
      </c>
      <c r="R17" t="s">
        <v>6104</v>
      </c>
      <c r="S17" t="s">
        <v>6105</v>
      </c>
    </row>
    <row r="18" spans="1:22">
      <c r="N18" t="s">
        <v>5743</v>
      </c>
      <c r="O18" t="s">
        <v>6106</v>
      </c>
      <c r="P18" t="s">
        <v>6107</v>
      </c>
      <c r="Q18" t="s">
        <v>6108</v>
      </c>
      <c r="R18" t="s">
        <v>6109</v>
      </c>
      <c r="S18" t="s">
        <v>6110</v>
      </c>
    </row>
    <row r="19" spans="1:22">
      <c r="A19" t="s">
        <v>5917</v>
      </c>
      <c r="B19" t="s">
        <v>13</v>
      </c>
      <c r="C19" t="s">
        <v>5716</v>
      </c>
      <c r="D19" t="s">
        <v>6055</v>
      </c>
      <c r="E19" t="s">
        <v>6056</v>
      </c>
      <c r="F19" t="s">
        <v>40</v>
      </c>
      <c r="G19" t="s">
        <v>6057</v>
      </c>
      <c r="H19" t="s">
        <v>6058</v>
      </c>
      <c r="I19" t="s">
        <v>6</v>
      </c>
      <c r="J19" t="s">
        <v>0</v>
      </c>
      <c r="K19" t="s">
        <v>6059</v>
      </c>
      <c r="L19" t="s">
        <v>6060</v>
      </c>
    </row>
    <row r="20" spans="1:22">
      <c r="A20" t="s">
        <v>5918</v>
      </c>
      <c r="B20" t="s">
        <v>388</v>
      </c>
      <c r="C20" t="s">
        <v>2971</v>
      </c>
      <c r="D20" t="s">
        <v>370</v>
      </c>
      <c r="E20" t="s">
        <v>370</v>
      </c>
      <c r="F20" t="s">
        <v>370</v>
      </c>
      <c r="G20" t="s">
        <v>370</v>
      </c>
      <c r="H20" t="s">
        <v>370</v>
      </c>
      <c r="I20" t="s">
        <v>6422</v>
      </c>
      <c r="J20" s="48">
        <v>46241.682766203703</v>
      </c>
      <c r="K20" t="s">
        <v>1654</v>
      </c>
      <c r="L20" t="s">
        <v>6423</v>
      </c>
    </row>
    <row r="21" spans="1:22">
      <c r="A21" t="s">
        <v>5919</v>
      </c>
      <c r="B21" t="s">
        <v>390</v>
      </c>
      <c r="C21" t="s">
        <v>5731</v>
      </c>
      <c r="D21" t="s">
        <v>5611</v>
      </c>
      <c r="E21" t="s">
        <v>5611</v>
      </c>
      <c r="F21" t="s">
        <v>5611</v>
      </c>
      <c r="G21" t="s">
        <v>5611</v>
      </c>
      <c r="H21" t="s">
        <v>5611</v>
      </c>
      <c r="I21" t="s">
        <v>151</v>
      </c>
    </row>
    <row r="22" spans="1:22">
      <c r="A22" t="s">
        <v>5920</v>
      </c>
      <c r="B22" t="s">
        <v>387</v>
      </c>
      <c r="C22" t="s">
        <v>5731</v>
      </c>
      <c r="D22" t="s">
        <v>5611</v>
      </c>
      <c r="E22" t="s">
        <v>5611</v>
      </c>
      <c r="F22" t="s">
        <v>5611</v>
      </c>
      <c r="G22" t="s">
        <v>5611</v>
      </c>
      <c r="H22" t="s">
        <v>5611</v>
      </c>
      <c r="I22" t="s">
        <v>151</v>
      </c>
      <c r="N22" t="s">
        <v>5930</v>
      </c>
      <c r="O22" t="s">
        <v>6111</v>
      </c>
      <c r="P22" t="s">
        <v>6112</v>
      </c>
      <c r="Q22" t="s">
        <v>1495</v>
      </c>
      <c r="R22" t="s">
        <v>6113</v>
      </c>
      <c r="S22" t="s">
        <v>5989</v>
      </c>
    </row>
    <row r="23" spans="1:22">
      <c r="A23" t="s">
        <v>5921</v>
      </c>
      <c r="B23" t="s">
        <v>391</v>
      </c>
      <c r="C23" t="s">
        <v>5734</v>
      </c>
      <c r="D23" t="s">
        <v>5611</v>
      </c>
      <c r="E23" t="s">
        <v>5611</v>
      </c>
      <c r="F23" t="s">
        <v>5611</v>
      </c>
      <c r="G23" t="s">
        <v>5611</v>
      </c>
      <c r="H23" t="s">
        <v>5611</v>
      </c>
      <c r="I23" t="s">
        <v>151</v>
      </c>
      <c r="N23" t="s">
        <v>5815</v>
      </c>
      <c r="O23" t="s">
        <v>6114</v>
      </c>
      <c r="P23" t="s">
        <v>6115</v>
      </c>
      <c r="Q23" t="s">
        <v>6066</v>
      </c>
      <c r="R23" t="s">
        <v>6116</v>
      </c>
      <c r="S23" t="s">
        <v>6117</v>
      </c>
    </row>
    <row r="24" spans="1:22">
      <c r="A24" t="s">
        <v>5922</v>
      </c>
      <c r="B24" t="s">
        <v>389</v>
      </c>
      <c r="C24" t="s">
        <v>5743</v>
      </c>
      <c r="D24" t="s">
        <v>5611</v>
      </c>
      <c r="E24" t="s">
        <v>5611</v>
      </c>
      <c r="F24" t="s">
        <v>5611</v>
      </c>
      <c r="G24" t="s">
        <v>5611</v>
      </c>
      <c r="H24" t="s">
        <v>5611</v>
      </c>
      <c r="I24" t="s">
        <v>151</v>
      </c>
      <c r="N24" t="s">
        <v>5825</v>
      </c>
      <c r="O24" t="s">
        <v>6118</v>
      </c>
      <c r="P24" t="s">
        <v>6119</v>
      </c>
      <c r="Q24" t="s">
        <v>6120</v>
      </c>
      <c r="R24" t="s">
        <v>6121</v>
      </c>
      <c r="S24" t="s">
        <v>6122</v>
      </c>
    </row>
    <row r="25" spans="1:22">
      <c r="A25" t="s">
        <v>5923</v>
      </c>
      <c r="B25" t="s">
        <v>386</v>
      </c>
      <c r="C25" t="s">
        <v>5743</v>
      </c>
      <c r="D25" t="s">
        <v>5611</v>
      </c>
      <c r="E25" t="s">
        <v>5611</v>
      </c>
      <c r="F25" t="s">
        <v>5611</v>
      </c>
      <c r="G25" t="s">
        <v>5611</v>
      </c>
      <c r="H25" t="s">
        <v>5611</v>
      </c>
      <c r="I25" t="s">
        <v>151</v>
      </c>
      <c r="N25" t="s">
        <v>6123</v>
      </c>
      <c r="O25" t="s">
        <v>6124</v>
      </c>
      <c r="P25" t="s">
        <v>6125</v>
      </c>
      <c r="Q25" t="s">
        <v>393</v>
      </c>
      <c r="R25" t="s">
        <v>6126</v>
      </c>
      <c r="S25" t="s">
        <v>6127</v>
      </c>
    </row>
    <row r="26" spans="1:22">
      <c r="A26" t="s">
        <v>5924</v>
      </c>
      <c r="B26" t="s">
        <v>1267</v>
      </c>
      <c r="C26" t="s">
        <v>5743</v>
      </c>
      <c r="D26" t="s">
        <v>5611</v>
      </c>
      <c r="E26" t="s">
        <v>5611</v>
      </c>
      <c r="F26" t="s">
        <v>5611</v>
      </c>
      <c r="G26" t="s">
        <v>5611</v>
      </c>
      <c r="H26" t="s">
        <v>5611</v>
      </c>
      <c r="I26" t="s">
        <v>151</v>
      </c>
      <c r="N26" t="s">
        <v>6128</v>
      </c>
      <c r="O26" t="s">
        <v>6129</v>
      </c>
      <c r="P26" t="s">
        <v>6130</v>
      </c>
      <c r="Q26" t="s">
        <v>5932</v>
      </c>
      <c r="R26" t="s">
        <v>6131</v>
      </c>
      <c r="S26" t="s">
        <v>6132</v>
      </c>
    </row>
    <row r="30" spans="1:22">
      <c r="N30" t="s">
        <v>6133</v>
      </c>
      <c r="O30" t="s">
        <v>6134</v>
      </c>
      <c r="P30" t="s">
        <v>6135</v>
      </c>
      <c r="Q30" t="s">
        <v>6136</v>
      </c>
      <c r="R30" t="s">
        <v>6137</v>
      </c>
      <c r="S30" t="s">
        <v>6138</v>
      </c>
      <c r="T30" t="s">
        <v>2302</v>
      </c>
      <c r="U30" t="s">
        <v>40</v>
      </c>
      <c r="V30" t="s">
        <v>1880</v>
      </c>
    </row>
    <row r="31" spans="1:22">
      <c r="N31" t="s">
        <v>6139</v>
      </c>
      <c r="O31" t="s">
        <v>3826</v>
      </c>
      <c r="P31" t="s">
        <v>3875</v>
      </c>
      <c r="Q31" t="s">
        <v>5997</v>
      </c>
      <c r="R31" t="s">
        <v>6140</v>
      </c>
      <c r="S31" t="s">
        <v>6141</v>
      </c>
      <c r="T31" s="48">
        <v>46241.68310185185</v>
      </c>
      <c r="U31" t="s">
        <v>6142</v>
      </c>
      <c r="V31" t="s">
        <v>6143</v>
      </c>
    </row>
  </sheetData>
  <pageMargins left="0.7" right="0.7" top="0.75" bottom="0.75" header="0.3" footer="0.3"/>
  <tableParts count="6">
    <tablePart r:id="rId1"/>
    <tablePart r:id="rId2"/>
    <tablePart r:id="rId3"/>
    <tablePart r:id="rId4"/>
    <tablePart r:id="rId5"/>
    <tablePart r:id="rId6"/>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876B3-5C7B-463D-AF33-5BDA158009B1}">
  <sheetPr codeName="Hoja53"/>
  <dimension ref="A1:AR190"/>
  <sheetViews>
    <sheetView workbookViewId="0"/>
  </sheetViews>
  <sheetFormatPr baseColWidth="10" defaultRowHeight="13.5"/>
  <cols>
    <col min="2" max="2" width="12" customWidth="1"/>
    <col min="4" max="4" width="11.875" customWidth="1"/>
    <col min="5" max="5" width="20.125" customWidth="1"/>
    <col min="7" max="7" width="24.875" customWidth="1"/>
    <col min="8" max="8" width="17" customWidth="1"/>
    <col min="9" max="9" width="18.125" customWidth="1"/>
    <col min="10" max="10" width="12.6875" customWidth="1"/>
    <col min="12" max="12" width="17.6875" customWidth="1"/>
    <col min="13" max="13" width="12.875" customWidth="1"/>
    <col min="14" max="14" width="21.125" customWidth="1"/>
    <col min="15" max="15" width="13.875" customWidth="1"/>
    <col min="17" max="17" width="15.125" customWidth="1"/>
    <col min="19" max="19" width="16.125" customWidth="1"/>
    <col min="20" max="20" width="11.875" customWidth="1"/>
    <col min="22" max="22" width="21.125" customWidth="1"/>
    <col min="23" max="23" width="17" customWidth="1"/>
    <col min="24" max="24" width="21.875" customWidth="1"/>
    <col min="25" max="25" width="18.5625" customWidth="1"/>
    <col min="26" max="26" width="24.875" customWidth="1"/>
    <col min="27" max="27" width="25.875" customWidth="1"/>
    <col min="28" max="28" width="24" customWidth="1"/>
    <col min="29" max="29" width="15.875" customWidth="1"/>
    <col min="30" max="30" width="20.5625" customWidth="1"/>
    <col min="31" max="31" width="16.125" customWidth="1"/>
    <col min="32" max="32" width="22.4375" customWidth="1"/>
    <col min="33" max="33" width="17.5625" customWidth="1"/>
    <col min="34" max="34" width="22" customWidth="1"/>
    <col min="36" max="36" width="14.875" customWidth="1"/>
    <col min="37" max="37" width="16.5625" customWidth="1"/>
    <col min="38" max="39" width="18.4375" customWidth="1"/>
    <col min="40" max="40" width="13" customWidth="1"/>
    <col min="41" max="41" width="13.4375" customWidth="1"/>
    <col min="42" max="42" width="13.875" customWidth="1"/>
    <col min="43" max="43" width="13" customWidth="1"/>
    <col min="44" max="44" width="16" customWidth="1"/>
  </cols>
  <sheetData>
    <row r="1" spans="1:44" ht="13.9">
      <c r="A1" s="63" t="s">
        <v>6144</v>
      </c>
    </row>
    <row r="2" spans="1:44">
      <c r="A2" t="s">
        <v>6145</v>
      </c>
    </row>
    <row r="4" spans="1:44">
      <c r="A4" t="s">
        <v>3</v>
      </c>
      <c r="B4" t="s">
        <v>37</v>
      </c>
      <c r="C4" t="s">
        <v>647</v>
      </c>
      <c r="D4" t="s">
        <v>4</v>
      </c>
      <c r="E4" t="s">
        <v>1456</v>
      </c>
      <c r="F4" t="s">
        <v>6</v>
      </c>
      <c r="G4" t="s">
        <v>1457</v>
      </c>
      <c r="H4" t="s">
        <v>7</v>
      </c>
      <c r="I4" t="s">
        <v>8</v>
      </c>
      <c r="J4" t="s">
        <v>346</v>
      </c>
      <c r="K4" t="s">
        <v>21</v>
      </c>
      <c r="L4" t="s">
        <v>1135</v>
      </c>
      <c r="M4" t="s">
        <v>1137</v>
      </c>
      <c r="N4" t="s">
        <v>1136</v>
      </c>
      <c r="O4" t="s">
        <v>9</v>
      </c>
      <c r="P4" t="s">
        <v>10</v>
      </c>
      <c r="Q4" t="s">
        <v>1128</v>
      </c>
      <c r="R4" t="s">
        <v>38</v>
      </c>
      <c r="S4" t="s">
        <v>1543</v>
      </c>
      <c r="T4" t="s">
        <v>40</v>
      </c>
      <c r="U4" t="s">
        <v>41</v>
      </c>
      <c r="V4" t="s">
        <v>1282</v>
      </c>
      <c r="W4" t="s">
        <v>1286</v>
      </c>
      <c r="X4" t="s">
        <v>1289</v>
      </c>
      <c r="Y4" t="s">
        <v>1419</v>
      </c>
      <c r="Z4" t="s">
        <v>1458</v>
      </c>
      <c r="AA4" t="s">
        <v>1459</v>
      </c>
      <c r="AB4" t="s">
        <v>1544</v>
      </c>
      <c r="AC4" t="s">
        <v>1545</v>
      </c>
      <c r="AD4" t="s">
        <v>1546</v>
      </c>
      <c r="AE4" t="s">
        <v>1547</v>
      </c>
      <c r="AF4" t="s">
        <v>1548</v>
      </c>
      <c r="AG4" t="s">
        <v>1549</v>
      </c>
      <c r="AH4" t="s">
        <v>1550</v>
      </c>
      <c r="AI4" t="s">
        <v>1551</v>
      </c>
      <c r="AJ4" t="s">
        <v>1552</v>
      </c>
      <c r="AK4" t="s">
        <v>1553</v>
      </c>
      <c r="AL4" t="s">
        <v>1554</v>
      </c>
      <c r="AM4" t="s">
        <v>1555</v>
      </c>
      <c r="AN4" t="s">
        <v>1556</v>
      </c>
      <c r="AO4" t="s">
        <v>1557</v>
      </c>
      <c r="AP4" t="s">
        <v>1558</v>
      </c>
      <c r="AQ4" t="s">
        <v>2102</v>
      </c>
      <c r="AR4" t="s">
        <v>3874</v>
      </c>
    </row>
    <row r="5" spans="1:44">
      <c r="A5" t="s">
        <v>4623</v>
      </c>
      <c r="B5" t="s">
        <v>344</v>
      </c>
      <c r="C5" t="s">
        <v>443</v>
      </c>
      <c r="D5" t="s">
        <v>1439</v>
      </c>
      <c r="E5" t="s">
        <v>394</v>
      </c>
      <c r="F5" t="s">
        <v>345</v>
      </c>
      <c r="G5">
        <v>15</v>
      </c>
      <c r="H5" t="s">
        <v>1158</v>
      </c>
      <c r="I5" t="s">
        <v>1149</v>
      </c>
      <c r="J5">
        <v>1</v>
      </c>
      <c r="K5" t="s">
        <v>17</v>
      </c>
      <c r="L5" t="s">
        <v>376</v>
      </c>
      <c r="M5" t="s">
        <v>1126</v>
      </c>
      <c r="N5" t="s">
        <v>1127</v>
      </c>
      <c r="O5">
        <v>46024</v>
      </c>
      <c r="P5">
        <v>46387</v>
      </c>
      <c r="Q5" t="s">
        <v>1345</v>
      </c>
      <c r="R5" t="s">
        <v>1454</v>
      </c>
      <c r="S5" t="s">
        <v>43</v>
      </c>
      <c r="T5" t="s">
        <v>44</v>
      </c>
      <c r="U5" t="s">
        <v>42</v>
      </c>
      <c r="V5" t="s">
        <v>1284</v>
      </c>
      <c r="W5" t="s">
        <v>376</v>
      </c>
      <c r="X5" t="s">
        <v>1292</v>
      </c>
      <c r="Y5" t="s">
        <v>1285</v>
      </c>
      <c r="Z5" t="s">
        <v>1462</v>
      </c>
      <c r="AA5" t="s">
        <v>371</v>
      </c>
      <c r="AB5" t="s">
        <v>1601</v>
      </c>
      <c r="AC5" t="s">
        <v>1600</v>
      </c>
      <c r="AD5" t="s">
        <v>1473</v>
      </c>
      <c r="AE5" t="s">
        <v>1602</v>
      </c>
      <c r="AG5" t="s">
        <v>1603</v>
      </c>
      <c r="AI5" t="s">
        <v>2140</v>
      </c>
      <c r="AJ5" t="s">
        <v>2140</v>
      </c>
      <c r="AK5" t="s">
        <v>2140</v>
      </c>
      <c r="AL5" t="s">
        <v>2140</v>
      </c>
      <c r="AM5" t="s">
        <v>2140</v>
      </c>
      <c r="AN5" t="s">
        <v>2140</v>
      </c>
      <c r="AO5" t="s">
        <v>2140</v>
      </c>
      <c r="AP5" t="s">
        <v>2140</v>
      </c>
      <c r="AQ5" t="s">
        <v>1590</v>
      </c>
      <c r="AR5">
        <v>0.38541666666666669</v>
      </c>
    </row>
    <row r="6" spans="1:44">
      <c r="A6" t="s">
        <v>176</v>
      </c>
      <c r="B6" t="s">
        <v>344</v>
      </c>
      <c r="C6" t="s">
        <v>443</v>
      </c>
      <c r="D6" t="s">
        <v>1433</v>
      </c>
      <c r="E6" t="s">
        <v>394</v>
      </c>
      <c r="F6" t="s">
        <v>345</v>
      </c>
      <c r="G6">
        <v>120</v>
      </c>
      <c r="H6" t="s">
        <v>1154</v>
      </c>
      <c r="I6" t="s">
        <v>1149</v>
      </c>
      <c r="J6">
        <v>1</v>
      </c>
      <c r="K6" t="s">
        <v>17</v>
      </c>
      <c r="L6" t="s">
        <v>376</v>
      </c>
      <c r="M6" t="s">
        <v>1126</v>
      </c>
      <c r="N6" t="s">
        <v>1127</v>
      </c>
      <c r="O6">
        <v>46024</v>
      </c>
      <c r="P6">
        <v>46387</v>
      </c>
      <c r="Q6" t="s">
        <v>345</v>
      </c>
      <c r="R6" t="s">
        <v>1359</v>
      </c>
      <c r="S6" t="s">
        <v>1362</v>
      </c>
      <c r="V6" t="s">
        <v>1283</v>
      </c>
      <c r="W6" t="s">
        <v>371</v>
      </c>
      <c r="X6" t="s">
        <v>1290</v>
      </c>
      <c r="Y6" t="s">
        <v>1285</v>
      </c>
      <c r="Z6" t="s">
        <v>1462</v>
      </c>
      <c r="AA6" t="s">
        <v>371</v>
      </c>
      <c r="AB6" t="s">
        <v>1569</v>
      </c>
      <c r="AC6" t="s">
        <v>1568</v>
      </c>
      <c r="AD6" t="s">
        <v>1473</v>
      </c>
      <c r="AE6" t="s">
        <v>1570</v>
      </c>
      <c r="AG6" t="s">
        <v>1571</v>
      </c>
      <c r="AI6" t="s">
        <v>2140</v>
      </c>
      <c r="AJ6" t="s">
        <v>2140</v>
      </c>
      <c r="AK6" t="s">
        <v>2140</v>
      </c>
      <c r="AL6" t="s">
        <v>2140</v>
      </c>
      <c r="AM6" t="s">
        <v>2140</v>
      </c>
      <c r="AN6" t="s">
        <v>2140</v>
      </c>
      <c r="AO6" t="s">
        <v>2140</v>
      </c>
      <c r="AP6" t="s">
        <v>2140</v>
      </c>
      <c r="AQ6" t="s">
        <v>1590</v>
      </c>
      <c r="AR6">
        <v>0.42708333333333331</v>
      </c>
    </row>
    <row r="7" spans="1:44">
      <c r="A7" t="s">
        <v>177</v>
      </c>
      <c r="B7" t="s">
        <v>344</v>
      </c>
      <c r="C7" t="s">
        <v>443</v>
      </c>
      <c r="D7" t="s">
        <v>1434</v>
      </c>
      <c r="E7" t="s">
        <v>394</v>
      </c>
      <c r="F7" t="s">
        <v>345</v>
      </c>
      <c r="G7">
        <v>10</v>
      </c>
      <c r="H7" t="s">
        <v>1158</v>
      </c>
      <c r="I7" t="s">
        <v>1149</v>
      </c>
      <c r="J7">
        <v>1</v>
      </c>
      <c r="K7" t="s">
        <v>17</v>
      </c>
      <c r="L7" t="s">
        <v>376</v>
      </c>
      <c r="M7" t="s">
        <v>1126</v>
      </c>
      <c r="N7" t="s">
        <v>1127</v>
      </c>
      <c r="O7">
        <v>46024</v>
      </c>
      <c r="P7">
        <v>46387</v>
      </c>
      <c r="Q7" t="s">
        <v>345</v>
      </c>
      <c r="R7" t="s">
        <v>1444</v>
      </c>
      <c r="S7" t="s">
        <v>46</v>
      </c>
      <c r="T7" t="s">
        <v>1304</v>
      </c>
      <c r="V7" t="s">
        <v>1285</v>
      </c>
      <c r="W7" t="s">
        <v>376</v>
      </c>
      <c r="X7" t="s">
        <v>1291</v>
      </c>
      <c r="Y7" t="s">
        <v>1285</v>
      </c>
      <c r="Z7" t="s">
        <v>1462</v>
      </c>
      <c r="AA7" t="s">
        <v>371</v>
      </c>
      <c r="AB7" t="s">
        <v>1576</v>
      </c>
      <c r="AC7" t="s">
        <v>1575</v>
      </c>
      <c r="AD7" t="s">
        <v>1473</v>
      </c>
      <c r="AE7" t="s">
        <v>1577</v>
      </c>
      <c r="AG7" t="s">
        <v>1578</v>
      </c>
      <c r="AI7" t="s">
        <v>2140</v>
      </c>
      <c r="AJ7" t="s">
        <v>2140</v>
      </c>
      <c r="AK7" t="s">
        <v>2140</v>
      </c>
      <c r="AL7" t="s">
        <v>2140</v>
      </c>
      <c r="AM7" t="s">
        <v>2140</v>
      </c>
      <c r="AN7" t="s">
        <v>2140</v>
      </c>
      <c r="AO7" t="s">
        <v>2140</v>
      </c>
      <c r="AP7" t="s">
        <v>2140</v>
      </c>
      <c r="AQ7" t="s">
        <v>2104</v>
      </c>
      <c r="AR7">
        <v>0.4375</v>
      </c>
    </row>
    <row r="8" spans="1:44">
      <c r="A8" t="s">
        <v>178</v>
      </c>
      <c r="B8" t="s">
        <v>344</v>
      </c>
      <c r="C8" t="s">
        <v>443</v>
      </c>
      <c r="D8" t="s">
        <v>1431</v>
      </c>
      <c r="E8" t="s">
        <v>394</v>
      </c>
      <c r="F8" t="s">
        <v>345</v>
      </c>
      <c r="G8">
        <v>10</v>
      </c>
      <c r="H8" t="s">
        <v>1156</v>
      </c>
      <c r="I8" t="s">
        <v>1149</v>
      </c>
      <c r="J8">
        <v>1</v>
      </c>
      <c r="K8" t="s">
        <v>17</v>
      </c>
      <c r="L8" t="s">
        <v>376</v>
      </c>
      <c r="M8" t="s">
        <v>1126</v>
      </c>
      <c r="N8" t="s">
        <v>1127</v>
      </c>
      <c r="O8">
        <v>46024</v>
      </c>
      <c r="P8">
        <v>46387</v>
      </c>
      <c r="Q8" t="s">
        <v>345</v>
      </c>
      <c r="R8" t="s">
        <v>1315</v>
      </c>
      <c r="S8" t="s">
        <v>47</v>
      </c>
      <c r="V8" t="s">
        <v>1285</v>
      </c>
      <c r="W8" t="s">
        <v>376</v>
      </c>
      <c r="X8" t="s">
        <v>1292</v>
      </c>
      <c r="Y8" t="s">
        <v>1285</v>
      </c>
      <c r="Z8" t="s">
        <v>1462</v>
      </c>
      <c r="AA8" t="s">
        <v>371</v>
      </c>
      <c r="AB8" t="s">
        <v>1562</v>
      </c>
      <c r="AC8" t="s">
        <v>1561</v>
      </c>
      <c r="AD8" t="s">
        <v>1473</v>
      </c>
      <c r="AE8" t="s">
        <v>1563</v>
      </c>
      <c r="AG8" t="s">
        <v>1564</v>
      </c>
      <c r="AI8" t="s">
        <v>2140</v>
      </c>
      <c r="AJ8" t="s">
        <v>2140</v>
      </c>
      <c r="AK8" t="s">
        <v>2140</v>
      </c>
      <c r="AL8" t="s">
        <v>2140</v>
      </c>
      <c r="AM8" t="s">
        <v>2140</v>
      </c>
      <c r="AN8" t="s">
        <v>2140</v>
      </c>
      <c r="AO8" t="s">
        <v>2140</v>
      </c>
      <c r="AP8" t="s">
        <v>2140</v>
      </c>
      <c r="AQ8" t="s">
        <v>2103</v>
      </c>
      <c r="AR8">
        <v>0.41666666666666669</v>
      </c>
    </row>
    <row r="9" spans="1:44">
      <c r="A9" t="s">
        <v>4624</v>
      </c>
      <c r="B9" t="s">
        <v>344</v>
      </c>
      <c r="C9" t="s">
        <v>443</v>
      </c>
      <c r="D9" t="s">
        <v>1431</v>
      </c>
      <c r="E9" t="s">
        <v>394</v>
      </c>
      <c r="F9" t="s">
        <v>345</v>
      </c>
      <c r="G9">
        <v>10</v>
      </c>
      <c r="H9" t="s">
        <v>1156</v>
      </c>
      <c r="I9" t="s">
        <v>1149</v>
      </c>
      <c r="J9">
        <v>1</v>
      </c>
      <c r="K9" t="s">
        <v>17</v>
      </c>
      <c r="L9" t="s">
        <v>376</v>
      </c>
      <c r="M9" t="s">
        <v>1126</v>
      </c>
      <c r="N9" t="s">
        <v>1127</v>
      </c>
      <c r="O9">
        <v>46024</v>
      </c>
      <c r="P9">
        <v>46387</v>
      </c>
      <c r="Q9" t="s">
        <v>345</v>
      </c>
      <c r="R9" t="s">
        <v>1313</v>
      </c>
      <c r="S9" t="s">
        <v>47</v>
      </c>
      <c r="V9" t="s">
        <v>1285</v>
      </c>
      <c r="W9" t="s">
        <v>376</v>
      </c>
      <c r="X9" t="s">
        <v>1292</v>
      </c>
      <c r="Y9" t="s">
        <v>1285</v>
      </c>
      <c r="Z9" t="s">
        <v>1462</v>
      </c>
      <c r="AA9" t="s">
        <v>371</v>
      </c>
      <c r="AB9" t="s">
        <v>1562</v>
      </c>
      <c r="AC9" t="s">
        <v>1561</v>
      </c>
      <c r="AD9" t="s">
        <v>1473</v>
      </c>
      <c r="AE9" t="s">
        <v>1563</v>
      </c>
      <c r="AG9" t="s">
        <v>1564</v>
      </c>
      <c r="AI9" t="s">
        <v>2140</v>
      </c>
      <c r="AJ9" t="s">
        <v>2140</v>
      </c>
      <c r="AK9" t="s">
        <v>2140</v>
      </c>
      <c r="AL9" t="s">
        <v>2140</v>
      </c>
      <c r="AM9" t="s">
        <v>2140</v>
      </c>
      <c r="AN9" t="s">
        <v>2140</v>
      </c>
      <c r="AO9" t="s">
        <v>2140</v>
      </c>
      <c r="AP9" t="s">
        <v>2140</v>
      </c>
      <c r="AQ9" t="s">
        <v>2103</v>
      </c>
      <c r="AR9">
        <v>0.41666666666666669</v>
      </c>
    </row>
    <row r="10" spans="1:44">
      <c r="A10" t="s">
        <v>4625</v>
      </c>
      <c r="B10" t="s">
        <v>344</v>
      </c>
      <c r="C10" t="s">
        <v>443</v>
      </c>
      <c r="D10" t="s">
        <v>1431</v>
      </c>
      <c r="E10" t="s">
        <v>394</v>
      </c>
      <c r="F10" t="s">
        <v>345</v>
      </c>
      <c r="G10">
        <v>10</v>
      </c>
      <c r="H10" t="s">
        <v>1156</v>
      </c>
      <c r="I10" t="s">
        <v>1149</v>
      </c>
      <c r="J10">
        <v>1</v>
      </c>
      <c r="K10" t="s">
        <v>17</v>
      </c>
      <c r="L10" t="s">
        <v>376</v>
      </c>
      <c r="M10" t="s">
        <v>1126</v>
      </c>
      <c r="N10" t="s">
        <v>1127</v>
      </c>
      <c r="O10">
        <v>46024</v>
      </c>
      <c r="P10">
        <v>46387</v>
      </c>
      <c r="Q10" t="s">
        <v>345</v>
      </c>
      <c r="R10" t="s">
        <v>1314</v>
      </c>
      <c r="S10" t="s">
        <v>47</v>
      </c>
      <c r="V10" t="s">
        <v>1285</v>
      </c>
      <c r="W10" t="s">
        <v>376</v>
      </c>
      <c r="X10" t="s">
        <v>1292</v>
      </c>
      <c r="Y10" t="s">
        <v>1285</v>
      </c>
      <c r="Z10" t="s">
        <v>1462</v>
      </c>
      <c r="AA10" t="s">
        <v>371</v>
      </c>
      <c r="AB10" t="s">
        <v>1562</v>
      </c>
      <c r="AC10" t="s">
        <v>1561</v>
      </c>
      <c r="AD10" t="s">
        <v>1473</v>
      </c>
      <c r="AE10" t="s">
        <v>1563</v>
      </c>
      <c r="AG10" t="s">
        <v>1564</v>
      </c>
      <c r="AI10" t="s">
        <v>2140</v>
      </c>
      <c r="AJ10" t="s">
        <v>2140</v>
      </c>
      <c r="AK10" t="s">
        <v>2140</v>
      </c>
      <c r="AL10" t="s">
        <v>2140</v>
      </c>
      <c r="AM10" t="s">
        <v>2140</v>
      </c>
      <c r="AN10" t="s">
        <v>2140</v>
      </c>
      <c r="AO10" t="s">
        <v>2140</v>
      </c>
      <c r="AP10" t="s">
        <v>2140</v>
      </c>
      <c r="AQ10" t="s">
        <v>2103</v>
      </c>
      <c r="AR10">
        <v>0.41666666666666669</v>
      </c>
    </row>
    <row r="11" spans="1:44">
      <c r="A11" t="s">
        <v>179</v>
      </c>
      <c r="B11" t="s">
        <v>344</v>
      </c>
      <c r="C11" t="s">
        <v>443</v>
      </c>
      <c r="D11" t="s">
        <v>1436</v>
      </c>
      <c r="E11" t="s">
        <v>394</v>
      </c>
      <c r="F11" t="s">
        <v>345</v>
      </c>
      <c r="G11">
        <v>10</v>
      </c>
      <c r="H11" t="s">
        <v>1156</v>
      </c>
      <c r="I11" t="s">
        <v>1149</v>
      </c>
      <c r="J11">
        <v>1</v>
      </c>
      <c r="K11" t="s">
        <v>17</v>
      </c>
      <c r="L11" t="s">
        <v>376</v>
      </c>
      <c r="M11" t="s">
        <v>1126</v>
      </c>
      <c r="N11" t="s">
        <v>1127</v>
      </c>
      <c r="O11">
        <v>46024</v>
      </c>
      <c r="P11">
        <v>46387</v>
      </c>
      <c r="Q11" t="s">
        <v>345</v>
      </c>
      <c r="R11" t="s">
        <v>1164</v>
      </c>
      <c r="S11" t="s">
        <v>48</v>
      </c>
      <c r="V11" t="s">
        <v>1283</v>
      </c>
      <c r="W11" t="s">
        <v>376</v>
      </c>
      <c r="X11" t="s">
        <v>1290</v>
      </c>
      <c r="Y11" t="s">
        <v>1285</v>
      </c>
      <c r="Z11" t="s">
        <v>1462</v>
      </c>
      <c r="AA11" t="s">
        <v>371</v>
      </c>
      <c r="AB11" t="s">
        <v>1565</v>
      </c>
      <c r="AC11" t="s">
        <v>1436</v>
      </c>
      <c r="AD11" t="s">
        <v>1473</v>
      </c>
      <c r="AE11" t="s">
        <v>1566</v>
      </c>
      <c r="AG11" t="s">
        <v>1567</v>
      </c>
      <c r="AI11" t="s">
        <v>2140</v>
      </c>
      <c r="AJ11" t="s">
        <v>2140</v>
      </c>
      <c r="AK11" t="s">
        <v>2140</v>
      </c>
      <c r="AL11" t="s">
        <v>2140</v>
      </c>
      <c r="AM11" t="s">
        <v>2140</v>
      </c>
      <c r="AN11" t="s">
        <v>2140</v>
      </c>
      <c r="AO11" t="s">
        <v>2140</v>
      </c>
      <c r="AP11" t="s">
        <v>2140</v>
      </c>
      <c r="AQ11" t="s">
        <v>2104</v>
      </c>
      <c r="AR11">
        <v>0.4375</v>
      </c>
    </row>
    <row r="12" spans="1:44">
      <c r="A12" t="s">
        <v>180</v>
      </c>
      <c r="B12" t="s">
        <v>443</v>
      </c>
      <c r="C12" t="s">
        <v>1266</v>
      </c>
      <c r="D12" t="s">
        <v>1451</v>
      </c>
      <c r="E12" t="s">
        <v>394</v>
      </c>
      <c r="F12" t="s">
        <v>345</v>
      </c>
      <c r="G12">
        <v>15</v>
      </c>
      <c r="H12" t="s">
        <v>1158</v>
      </c>
      <c r="I12" t="s">
        <v>1149</v>
      </c>
      <c r="J12">
        <v>1</v>
      </c>
      <c r="K12" t="s">
        <v>17</v>
      </c>
      <c r="L12" t="s">
        <v>376</v>
      </c>
      <c r="M12" t="s">
        <v>1126</v>
      </c>
      <c r="N12" t="s">
        <v>1127</v>
      </c>
      <c r="O12">
        <v>46024</v>
      </c>
      <c r="P12">
        <v>46387</v>
      </c>
      <c r="Q12" t="s">
        <v>345</v>
      </c>
      <c r="R12" t="s">
        <v>1450</v>
      </c>
      <c r="S12" t="s">
        <v>49</v>
      </c>
      <c r="T12" t="s">
        <v>50</v>
      </c>
      <c r="V12" t="s">
        <v>1284</v>
      </c>
      <c r="W12" t="s">
        <v>376</v>
      </c>
      <c r="X12" t="s">
        <v>1292</v>
      </c>
      <c r="Y12" t="s">
        <v>1285</v>
      </c>
      <c r="Z12" t="s">
        <v>1462</v>
      </c>
      <c r="AA12" t="s">
        <v>371</v>
      </c>
      <c r="AB12" t="s">
        <v>1587</v>
      </c>
      <c r="AC12" t="s">
        <v>1586</v>
      </c>
      <c r="AD12" t="s">
        <v>1473</v>
      </c>
      <c r="AE12" t="s">
        <v>1588</v>
      </c>
      <c r="AG12" t="s">
        <v>1589</v>
      </c>
      <c r="AI12" t="s">
        <v>2140</v>
      </c>
      <c r="AJ12" t="s">
        <v>2140</v>
      </c>
      <c r="AK12" t="s">
        <v>2140</v>
      </c>
      <c r="AL12" t="s">
        <v>2140</v>
      </c>
      <c r="AM12" t="s">
        <v>2140</v>
      </c>
      <c r="AN12" t="s">
        <v>2140</v>
      </c>
      <c r="AO12" t="s">
        <v>2140</v>
      </c>
      <c r="AP12" t="s">
        <v>2140</v>
      </c>
      <c r="AQ12" t="s">
        <v>1439</v>
      </c>
      <c r="AR12">
        <v>0.44791666666666669</v>
      </c>
    </row>
    <row r="13" spans="1:44">
      <c r="A13" t="s">
        <v>181</v>
      </c>
      <c r="B13" t="s">
        <v>443</v>
      </c>
      <c r="C13" t="s">
        <v>1266</v>
      </c>
      <c r="D13" t="s">
        <v>1439</v>
      </c>
      <c r="E13" t="s">
        <v>394</v>
      </c>
      <c r="F13" t="s">
        <v>345</v>
      </c>
      <c r="G13">
        <v>120</v>
      </c>
      <c r="H13" t="s">
        <v>1156</v>
      </c>
      <c r="I13" t="s">
        <v>1149</v>
      </c>
      <c r="J13">
        <v>1</v>
      </c>
      <c r="K13" t="s">
        <v>17</v>
      </c>
      <c r="L13" t="s">
        <v>376</v>
      </c>
      <c r="M13" t="s">
        <v>1126</v>
      </c>
      <c r="N13" t="s">
        <v>1127</v>
      </c>
      <c r="O13">
        <v>46024</v>
      </c>
      <c r="P13">
        <v>46387</v>
      </c>
      <c r="Q13" t="s">
        <v>345</v>
      </c>
      <c r="R13" t="s">
        <v>1358</v>
      </c>
      <c r="S13" t="s">
        <v>51</v>
      </c>
      <c r="V13" t="s">
        <v>1283</v>
      </c>
      <c r="W13" t="s">
        <v>371</v>
      </c>
      <c r="X13" t="s">
        <v>1290</v>
      </c>
      <c r="Y13" t="s">
        <v>1285</v>
      </c>
      <c r="Z13" t="s">
        <v>1462</v>
      </c>
      <c r="AA13" t="s">
        <v>371</v>
      </c>
      <c r="AB13" t="s">
        <v>1601</v>
      </c>
      <c r="AC13" t="s">
        <v>1600</v>
      </c>
      <c r="AD13" t="s">
        <v>1473</v>
      </c>
      <c r="AE13" t="s">
        <v>1602</v>
      </c>
      <c r="AG13" t="s">
        <v>1603</v>
      </c>
      <c r="AI13" t="s">
        <v>2140</v>
      </c>
      <c r="AJ13" t="s">
        <v>2140</v>
      </c>
      <c r="AK13" t="s">
        <v>2140</v>
      </c>
      <c r="AL13" t="s">
        <v>2140</v>
      </c>
      <c r="AM13" t="s">
        <v>2140</v>
      </c>
      <c r="AN13" t="s">
        <v>2140</v>
      </c>
      <c r="AO13" t="s">
        <v>2140</v>
      </c>
      <c r="AP13" t="s">
        <v>2140</v>
      </c>
      <c r="AQ13" t="s">
        <v>2103</v>
      </c>
      <c r="AR13">
        <v>0.58333333333333337</v>
      </c>
    </row>
    <row r="14" spans="1:44">
      <c r="A14" t="s">
        <v>4626</v>
      </c>
      <c r="B14" t="s">
        <v>443</v>
      </c>
      <c r="C14" t="s">
        <v>1266</v>
      </c>
      <c r="D14" t="s">
        <v>1433</v>
      </c>
      <c r="E14" t="s">
        <v>394</v>
      </c>
      <c r="F14" t="s">
        <v>345</v>
      </c>
      <c r="G14">
        <v>10</v>
      </c>
      <c r="H14" t="s">
        <v>1159</v>
      </c>
      <c r="I14" t="s">
        <v>1149</v>
      </c>
      <c r="J14">
        <v>1</v>
      </c>
      <c r="K14" t="s">
        <v>17</v>
      </c>
      <c r="L14" t="s">
        <v>376</v>
      </c>
      <c r="M14" t="s">
        <v>1126</v>
      </c>
      <c r="N14" t="s">
        <v>1127</v>
      </c>
      <c r="O14">
        <v>46024</v>
      </c>
      <c r="P14">
        <v>46387</v>
      </c>
      <c r="Q14" t="s">
        <v>345</v>
      </c>
      <c r="R14" t="s">
        <v>1165</v>
      </c>
      <c r="S14" t="s">
        <v>52</v>
      </c>
      <c r="V14" t="s">
        <v>1284</v>
      </c>
      <c r="W14" t="s">
        <v>376</v>
      </c>
      <c r="X14" t="s">
        <v>1290</v>
      </c>
      <c r="Y14" t="s">
        <v>1285</v>
      </c>
      <c r="Z14" t="s">
        <v>1462</v>
      </c>
      <c r="AA14" t="s">
        <v>371</v>
      </c>
      <c r="AB14" t="s">
        <v>1569</v>
      </c>
      <c r="AC14" t="s">
        <v>1568</v>
      </c>
      <c r="AD14" t="s">
        <v>1473</v>
      </c>
      <c r="AE14" t="s">
        <v>1570</v>
      </c>
      <c r="AG14" t="s">
        <v>1571</v>
      </c>
      <c r="AI14" t="s">
        <v>2140</v>
      </c>
      <c r="AJ14" t="s">
        <v>2140</v>
      </c>
      <c r="AK14" t="s">
        <v>2140</v>
      </c>
      <c r="AL14" t="s">
        <v>2140</v>
      </c>
      <c r="AM14" t="s">
        <v>2140</v>
      </c>
      <c r="AN14" t="s">
        <v>2140</v>
      </c>
      <c r="AO14" t="s">
        <v>2140</v>
      </c>
      <c r="AP14" t="s">
        <v>2140</v>
      </c>
      <c r="AQ14" t="s">
        <v>1590</v>
      </c>
      <c r="AR14">
        <v>0.44791666666666669</v>
      </c>
    </row>
    <row r="15" spans="1:44">
      <c r="A15" t="s">
        <v>182</v>
      </c>
      <c r="B15" t="s">
        <v>443</v>
      </c>
      <c r="C15" t="s">
        <v>1266</v>
      </c>
      <c r="D15" t="s">
        <v>1432</v>
      </c>
      <c r="E15" t="s">
        <v>394</v>
      </c>
      <c r="F15" t="s">
        <v>345</v>
      </c>
      <c r="G15">
        <v>15</v>
      </c>
      <c r="H15" t="s">
        <v>1156</v>
      </c>
      <c r="I15" t="s">
        <v>1149</v>
      </c>
      <c r="J15">
        <v>1</v>
      </c>
      <c r="K15" t="s">
        <v>17</v>
      </c>
      <c r="L15" t="s">
        <v>376</v>
      </c>
      <c r="M15" t="s">
        <v>1126</v>
      </c>
      <c r="N15" t="s">
        <v>1127</v>
      </c>
      <c r="O15">
        <v>46024</v>
      </c>
      <c r="P15">
        <v>46387</v>
      </c>
      <c r="Q15" t="s">
        <v>345</v>
      </c>
      <c r="R15" t="s">
        <v>1166</v>
      </c>
      <c r="S15" t="s">
        <v>53</v>
      </c>
      <c r="V15" t="s">
        <v>1284</v>
      </c>
      <c r="W15" t="s">
        <v>376</v>
      </c>
      <c r="X15" t="s">
        <v>1292</v>
      </c>
      <c r="Y15" t="s">
        <v>1285</v>
      </c>
      <c r="Z15" t="s">
        <v>1462</v>
      </c>
      <c r="AA15" t="s">
        <v>371</v>
      </c>
      <c r="AB15" t="s">
        <v>1572</v>
      </c>
      <c r="AC15" t="s">
        <v>1432</v>
      </c>
      <c r="AD15" t="s">
        <v>1473</v>
      </c>
      <c r="AE15" t="s">
        <v>1573</v>
      </c>
      <c r="AG15" t="s">
        <v>1574</v>
      </c>
      <c r="AI15" t="s">
        <v>2140</v>
      </c>
      <c r="AJ15" t="s">
        <v>2140</v>
      </c>
      <c r="AK15" t="s">
        <v>2140</v>
      </c>
      <c r="AL15" t="s">
        <v>2140</v>
      </c>
      <c r="AM15" t="s">
        <v>2140</v>
      </c>
      <c r="AN15" t="s">
        <v>2140</v>
      </c>
      <c r="AO15" t="s">
        <v>2140</v>
      </c>
      <c r="AP15" t="s">
        <v>2140</v>
      </c>
      <c r="AQ15" t="s">
        <v>2103</v>
      </c>
      <c r="AR15">
        <v>0.4375</v>
      </c>
    </row>
    <row r="16" spans="1:44">
      <c r="A16" t="s">
        <v>183</v>
      </c>
      <c r="B16" t="s">
        <v>443</v>
      </c>
      <c r="C16" t="s">
        <v>1266</v>
      </c>
      <c r="D16" t="s">
        <v>1442</v>
      </c>
      <c r="E16" t="s">
        <v>394</v>
      </c>
      <c r="F16" t="s">
        <v>345</v>
      </c>
      <c r="G16">
        <v>20</v>
      </c>
      <c r="H16" t="s">
        <v>1158</v>
      </c>
      <c r="I16" t="s">
        <v>1149</v>
      </c>
      <c r="J16">
        <v>1</v>
      </c>
      <c r="K16" t="s">
        <v>17</v>
      </c>
      <c r="L16" t="s">
        <v>376</v>
      </c>
      <c r="M16" t="s">
        <v>1126</v>
      </c>
      <c r="N16" t="s">
        <v>1127</v>
      </c>
      <c r="O16">
        <v>46024</v>
      </c>
      <c r="P16">
        <v>46387</v>
      </c>
      <c r="Q16" t="s">
        <v>1345</v>
      </c>
      <c r="R16" t="s">
        <v>1167</v>
      </c>
      <c r="S16" t="s">
        <v>54</v>
      </c>
      <c r="V16" t="s">
        <v>1285</v>
      </c>
      <c r="W16" t="s">
        <v>376</v>
      </c>
      <c r="X16" t="s">
        <v>1290</v>
      </c>
      <c r="Y16" t="s">
        <v>1285</v>
      </c>
      <c r="Z16" t="s">
        <v>1462</v>
      </c>
      <c r="AA16" t="s">
        <v>371</v>
      </c>
      <c r="AB16" t="s">
        <v>1597</v>
      </c>
      <c r="AC16" t="s">
        <v>1442</v>
      </c>
      <c r="AD16" t="s">
        <v>1473</v>
      </c>
      <c r="AE16" t="s">
        <v>1598</v>
      </c>
      <c r="AG16" t="s">
        <v>1599</v>
      </c>
      <c r="AI16" t="s">
        <v>2140</v>
      </c>
      <c r="AJ16" t="s">
        <v>2140</v>
      </c>
      <c r="AK16" t="s">
        <v>2140</v>
      </c>
      <c r="AL16" t="s">
        <v>2140</v>
      </c>
      <c r="AM16" t="s">
        <v>2140</v>
      </c>
      <c r="AN16" t="s">
        <v>2140</v>
      </c>
      <c r="AO16" t="s">
        <v>2140</v>
      </c>
      <c r="AP16" t="s">
        <v>2140</v>
      </c>
      <c r="AQ16" t="s">
        <v>1439</v>
      </c>
      <c r="AR16">
        <v>0.41666666666666669</v>
      </c>
    </row>
    <row r="17" spans="1:44">
      <c r="A17" t="s">
        <v>4627</v>
      </c>
      <c r="B17" t="s">
        <v>443</v>
      </c>
      <c r="C17" t="s">
        <v>1266</v>
      </c>
      <c r="D17" t="s">
        <v>1435</v>
      </c>
      <c r="E17" t="s">
        <v>394</v>
      </c>
      <c r="F17" t="s">
        <v>345</v>
      </c>
      <c r="G17">
        <v>5</v>
      </c>
      <c r="H17" t="s">
        <v>1156</v>
      </c>
      <c r="I17" t="s">
        <v>1149</v>
      </c>
      <c r="J17">
        <v>1</v>
      </c>
      <c r="K17" t="s">
        <v>17</v>
      </c>
      <c r="L17" t="s">
        <v>376</v>
      </c>
      <c r="M17" t="s">
        <v>1126</v>
      </c>
      <c r="N17" t="s">
        <v>1127</v>
      </c>
      <c r="O17">
        <v>46024</v>
      </c>
      <c r="P17">
        <v>46387</v>
      </c>
      <c r="Q17" t="s">
        <v>345</v>
      </c>
      <c r="R17" t="s">
        <v>1168</v>
      </c>
      <c r="S17" t="s">
        <v>55</v>
      </c>
      <c r="V17" t="s">
        <v>1284</v>
      </c>
      <c r="W17" t="s">
        <v>376</v>
      </c>
      <c r="X17" t="s">
        <v>1292</v>
      </c>
      <c r="Y17" t="s">
        <v>1285</v>
      </c>
      <c r="Z17" t="s">
        <v>1462</v>
      </c>
      <c r="AA17" t="s">
        <v>371</v>
      </c>
      <c r="AB17" t="s">
        <v>1591</v>
      </c>
      <c r="AC17" t="s">
        <v>1590</v>
      </c>
      <c r="AD17" t="s">
        <v>1473</v>
      </c>
      <c r="AE17" t="s">
        <v>1592</v>
      </c>
      <c r="AG17" t="s">
        <v>1593</v>
      </c>
      <c r="AI17" t="s">
        <v>2140</v>
      </c>
      <c r="AJ17" t="s">
        <v>2140</v>
      </c>
      <c r="AK17" t="s">
        <v>2140</v>
      </c>
      <c r="AL17" t="s">
        <v>2140</v>
      </c>
      <c r="AM17" t="s">
        <v>2140</v>
      </c>
      <c r="AN17" t="s">
        <v>2140</v>
      </c>
      <c r="AO17" t="s">
        <v>2140</v>
      </c>
      <c r="AP17" t="s">
        <v>2140</v>
      </c>
      <c r="AQ17" t="s">
        <v>1439</v>
      </c>
      <c r="AR17">
        <v>0.41666666666666669</v>
      </c>
    </row>
    <row r="18" spans="1:44">
      <c r="A18" t="s">
        <v>4628</v>
      </c>
      <c r="B18" t="s">
        <v>443</v>
      </c>
      <c r="C18" t="s">
        <v>1266</v>
      </c>
      <c r="D18" t="s">
        <v>1432</v>
      </c>
      <c r="E18" t="s">
        <v>394</v>
      </c>
      <c r="F18" t="s">
        <v>345</v>
      </c>
      <c r="G18">
        <v>15</v>
      </c>
      <c r="H18" t="s">
        <v>1156</v>
      </c>
      <c r="I18" t="s">
        <v>1149</v>
      </c>
      <c r="J18">
        <v>1</v>
      </c>
      <c r="K18" t="s">
        <v>17</v>
      </c>
      <c r="L18" t="s">
        <v>376</v>
      </c>
      <c r="M18" t="s">
        <v>1126</v>
      </c>
      <c r="N18" t="s">
        <v>1127</v>
      </c>
      <c r="O18">
        <v>46024</v>
      </c>
      <c r="P18">
        <v>46387</v>
      </c>
      <c r="Q18" t="s">
        <v>345</v>
      </c>
      <c r="R18" t="s">
        <v>1169</v>
      </c>
      <c r="S18" t="s">
        <v>56</v>
      </c>
      <c r="V18" t="s">
        <v>1284</v>
      </c>
      <c r="W18" t="s">
        <v>376</v>
      </c>
      <c r="X18" t="s">
        <v>1291</v>
      </c>
      <c r="Y18" t="s">
        <v>1285</v>
      </c>
      <c r="Z18" t="s">
        <v>1462</v>
      </c>
      <c r="AA18" t="s">
        <v>371</v>
      </c>
      <c r="AB18" t="s">
        <v>1572</v>
      </c>
      <c r="AC18" t="s">
        <v>1432</v>
      </c>
      <c r="AD18" t="s">
        <v>1473</v>
      </c>
      <c r="AE18" t="s">
        <v>1573</v>
      </c>
      <c r="AG18" t="s">
        <v>1574</v>
      </c>
      <c r="AI18" t="s">
        <v>2140</v>
      </c>
      <c r="AJ18" t="s">
        <v>2140</v>
      </c>
      <c r="AK18" t="s">
        <v>2140</v>
      </c>
      <c r="AL18" t="s">
        <v>2140</v>
      </c>
      <c r="AM18" t="s">
        <v>2140</v>
      </c>
      <c r="AN18" t="s">
        <v>2140</v>
      </c>
      <c r="AO18" t="s">
        <v>2140</v>
      </c>
      <c r="AP18" t="s">
        <v>2140</v>
      </c>
      <c r="AQ18" t="s">
        <v>1590</v>
      </c>
      <c r="AR18">
        <v>0.625</v>
      </c>
    </row>
    <row r="19" spans="1:44">
      <c r="A19" t="s">
        <v>4629</v>
      </c>
      <c r="B19" t="s">
        <v>443</v>
      </c>
      <c r="C19" t="s">
        <v>1266</v>
      </c>
      <c r="D19" t="s">
        <v>1435</v>
      </c>
      <c r="E19" t="s">
        <v>394</v>
      </c>
      <c r="F19" t="s">
        <v>345</v>
      </c>
      <c r="G19">
        <v>20</v>
      </c>
      <c r="H19" t="s">
        <v>1154</v>
      </c>
      <c r="I19" t="s">
        <v>1149</v>
      </c>
      <c r="J19">
        <v>1</v>
      </c>
      <c r="K19" t="s">
        <v>17</v>
      </c>
      <c r="L19" t="s">
        <v>376</v>
      </c>
      <c r="M19" t="s">
        <v>1126</v>
      </c>
      <c r="N19" t="s">
        <v>1127</v>
      </c>
      <c r="O19">
        <v>46024</v>
      </c>
      <c r="P19">
        <v>46387</v>
      </c>
      <c r="Q19" t="s">
        <v>345</v>
      </c>
      <c r="R19" t="s">
        <v>1353</v>
      </c>
      <c r="S19" t="s">
        <v>1355</v>
      </c>
      <c r="T19" t="s">
        <v>1354</v>
      </c>
      <c r="V19" t="s">
        <v>1283</v>
      </c>
      <c r="W19" t="s">
        <v>371</v>
      </c>
      <c r="X19" t="s">
        <v>1290</v>
      </c>
      <c r="Y19" t="s">
        <v>1285</v>
      </c>
      <c r="Z19" t="s">
        <v>1462</v>
      </c>
      <c r="AA19" t="s">
        <v>371</v>
      </c>
      <c r="AB19" t="s">
        <v>1591</v>
      </c>
      <c r="AC19" t="s">
        <v>1590</v>
      </c>
      <c r="AD19" t="s">
        <v>1473</v>
      </c>
      <c r="AE19" t="s">
        <v>1592</v>
      </c>
      <c r="AG19" t="s">
        <v>1593</v>
      </c>
      <c r="AI19" t="s">
        <v>2140</v>
      </c>
      <c r="AJ19" t="s">
        <v>2140</v>
      </c>
      <c r="AK19" t="s">
        <v>2140</v>
      </c>
      <c r="AL19" t="s">
        <v>2140</v>
      </c>
      <c r="AM19" t="s">
        <v>2140</v>
      </c>
      <c r="AN19" t="s">
        <v>2140</v>
      </c>
      <c r="AO19" t="s">
        <v>2140</v>
      </c>
      <c r="AP19" t="s">
        <v>2140</v>
      </c>
      <c r="AQ19" t="s">
        <v>1439</v>
      </c>
      <c r="AR19">
        <v>0.39583333333333331</v>
      </c>
    </row>
    <row r="20" spans="1:44">
      <c r="A20" t="s">
        <v>4630</v>
      </c>
      <c r="B20" t="s">
        <v>443</v>
      </c>
      <c r="C20" t="s">
        <v>1266</v>
      </c>
      <c r="D20" t="s">
        <v>1438</v>
      </c>
      <c r="E20" t="s">
        <v>394</v>
      </c>
      <c r="F20" t="s">
        <v>345</v>
      </c>
      <c r="G20">
        <v>10</v>
      </c>
      <c r="H20" t="s">
        <v>1156</v>
      </c>
      <c r="I20" t="s">
        <v>1149</v>
      </c>
      <c r="J20">
        <v>1</v>
      </c>
      <c r="K20" t="s">
        <v>17</v>
      </c>
      <c r="L20" t="s">
        <v>376</v>
      </c>
      <c r="M20" t="s">
        <v>1126</v>
      </c>
      <c r="N20" t="s">
        <v>1127</v>
      </c>
      <c r="O20">
        <v>46024</v>
      </c>
      <c r="P20">
        <v>46387</v>
      </c>
      <c r="Q20" t="s">
        <v>345</v>
      </c>
      <c r="R20" t="s">
        <v>57</v>
      </c>
      <c r="S20" t="s">
        <v>58</v>
      </c>
      <c r="V20" t="s">
        <v>1284</v>
      </c>
      <c r="W20" t="s">
        <v>376</v>
      </c>
      <c r="X20" t="s">
        <v>1292</v>
      </c>
      <c r="Y20" t="s">
        <v>1285</v>
      </c>
      <c r="Z20" t="s">
        <v>1462</v>
      </c>
      <c r="AA20" t="s">
        <v>371</v>
      </c>
      <c r="AB20" t="s">
        <v>1605</v>
      </c>
      <c r="AC20" t="s">
        <v>1604</v>
      </c>
      <c r="AD20" t="s">
        <v>1473</v>
      </c>
      <c r="AE20" t="s">
        <v>1606</v>
      </c>
      <c r="AG20" t="s">
        <v>1607</v>
      </c>
      <c r="AI20" t="s">
        <v>2140</v>
      </c>
      <c r="AJ20" t="s">
        <v>2140</v>
      </c>
      <c r="AK20" t="s">
        <v>2140</v>
      </c>
      <c r="AL20" t="s">
        <v>2140</v>
      </c>
      <c r="AM20" t="s">
        <v>2140</v>
      </c>
      <c r="AN20" t="s">
        <v>2140</v>
      </c>
      <c r="AO20" t="s">
        <v>2140</v>
      </c>
      <c r="AP20" t="s">
        <v>2140</v>
      </c>
      <c r="AQ20" t="s">
        <v>2105</v>
      </c>
      <c r="AR20">
        <v>0.625</v>
      </c>
    </row>
    <row r="21" spans="1:44">
      <c r="A21" t="s">
        <v>4631</v>
      </c>
      <c r="B21" t="s">
        <v>344</v>
      </c>
      <c r="C21" t="s">
        <v>443</v>
      </c>
      <c r="D21" t="s">
        <v>1433</v>
      </c>
      <c r="E21" t="s">
        <v>394</v>
      </c>
      <c r="F21" t="s">
        <v>345</v>
      </c>
      <c r="G21">
        <v>30</v>
      </c>
      <c r="H21" t="s">
        <v>1154</v>
      </c>
      <c r="I21" t="s">
        <v>1149</v>
      </c>
      <c r="J21">
        <v>1</v>
      </c>
      <c r="K21" t="s">
        <v>17</v>
      </c>
      <c r="L21" t="s">
        <v>376</v>
      </c>
      <c r="M21" t="s">
        <v>1126</v>
      </c>
      <c r="N21" t="s">
        <v>1127</v>
      </c>
      <c r="O21">
        <v>46024</v>
      </c>
      <c r="P21">
        <v>46387</v>
      </c>
      <c r="Q21" t="s">
        <v>345</v>
      </c>
      <c r="R21" t="s">
        <v>1299</v>
      </c>
      <c r="S21" t="s">
        <v>1300</v>
      </c>
      <c r="V21" t="s">
        <v>1283</v>
      </c>
      <c r="W21" t="s">
        <v>371</v>
      </c>
      <c r="X21" t="s">
        <v>1292</v>
      </c>
      <c r="Y21" t="s">
        <v>1285</v>
      </c>
      <c r="Z21" t="s">
        <v>1462</v>
      </c>
      <c r="AA21" t="s">
        <v>371</v>
      </c>
      <c r="AB21" t="s">
        <v>1569</v>
      </c>
      <c r="AC21" t="s">
        <v>1568</v>
      </c>
      <c r="AD21" t="s">
        <v>1473</v>
      </c>
      <c r="AE21" t="s">
        <v>1570</v>
      </c>
      <c r="AG21" t="s">
        <v>1571</v>
      </c>
      <c r="AI21" t="s">
        <v>2140</v>
      </c>
      <c r="AJ21" t="s">
        <v>2140</v>
      </c>
      <c r="AK21" t="s">
        <v>2140</v>
      </c>
      <c r="AL21" t="s">
        <v>2140</v>
      </c>
      <c r="AM21" t="s">
        <v>2140</v>
      </c>
      <c r="AN21" t="s">
        <v>2140</v>
      </c>
      <c r="AO21" t="s">
        <v>2140</v>
      </c>
      <c r="AP21" t="s">
        <v>2140</v>
      </c>
      <c r="AQ21" t="s">
        <v>2103</v>
      </c>
      <c r="AR21">
        <v>0.42708333333333331</v>
      </c>
    </row>
    <row r="22" spans="1:44">
      <c r="A22" t="s">
        <v>184</v>
      </c>
      <c r="B22" t="s">
        <v>443</v>
      </c>
      <c r="C22" t="s">
        <v>1266</v>
      </c>
      <c r="D22" t="s">
        <v>1439</v>
      </c>
      <c r="E22" t="s">
        <v>394</v>
      </c>
      <c r="F22" t="s">
        <v>345</v>
      </c>
      <c r="G22">
        <v>10</v>
      </c>
      <c r="H22" t="s">
        <v>1158</v>
      </c>
      <c r="I22" t="s">
        <v>1149</v>
      </c>
      <c r="J22">
        <v>1</v>
      </c>
      <c r="K22" t="s">
        <v>17</v>
      </c>
      <c r="L22" t="s">
        <v>376</v>
      </c>
      <c r="M22" t="s">
        <v>1126</v>
      </c>
      <c r="N22" t="s">
        <v>1127</v>
      </c>
      <c r="O22">
        <v>46024</v>
      </c>
      <c r="P22">
        <v>46387</v>
      </c>
      <c r="Q22" t="s">
        <v>345</v>
      </c>
      <c r="R22" t="s">
        <v>59</v>
      </c>
      <c r="S22" t="s">
        <v>60</v>
      </c>
      <c r="V22" t="s">
        <v>1284</v>
      </c>
      <c r="W22" t="s">
        <v>376</v>
      </c>
      <c r="X22" t="s">
        <v>1292</v>
      </c>
      <c r="Y22" t="s">
        <v>1285</v>
      </c>
      <c r="Z22" t="s">
        <v>1462</v>
      </c>
      <c r="AA22" t="s">
        <v>371</v>
      </c>
      <c r="AB22" t="s">
        <v>1601</v>
      </c>
      <c r="AC22" t="s">
        <v>1600</v>
      </c>
      <c r="AD22" t="s">
        <v>1473</v>
      </c>
      <c r="AE22" t="s">
        <v>1602</v>
      </c>
      <c r="AG22" t="s">
        <v>1603</v>
      </c>
      <c r="AI22" t="s">
        <v>2140</v>
      </c>
      <c r="AJ22" t="s">
        <v>2140</v>
      </c>
      <c r="AK22" t="s">
        <v>2140</v>
      </c>
      <c r="AL22" t="s">
        <v>2140</v>
      </c>
      <c r="AM22" t="s">
        <v>2140</v>
      </c>
      <c r="AN22" t="s">
        <v>2140</v>
      </c>
      <c r="AO22" t="s">
        <v>2140</v>
      </c>
      <c r="AP22" t="s">
        <v>2140</v>
      </c>
      <c r="AQ22" t="s">
        <v>2103</v>
      </c>
      <c r="AR22">
        <v>0.77777777777777779</v>
      </c>
    </row>
    <row r="23" spans="1:44">
      <c r="A23" t="s">
        <v>4632</v>
      </c>
      <c r="B23" t="s">
        <v>443</v>
      </c>
      <c r="C23" t="s">
        <v>1266</v>
      </c>
      <c r="D23" t="s">
        <v>1433</v>
      </c>
      <c r="E23" t="s">
        <v>394</v>
      </c>
      <c r="F23" t="s">
        <v>345</v>
      </c>
      <c r="G23">
        <v>25</v>
      </c>
      <c r="H23" t="s">
        <v>1154</v>
      </c>
      <c r="I23" t="s">
        <v>1382</v>
      </c>
      <c r="J23">
        <v>1</v>
      </c>
      <c r="K23" t="s">
        <v>17</v>
      </c>
      <c r="L23" t="s">
        <v>376</v>
      </c>
      <c r="M23" t="s">
        <v>1126</v>
      </c>
      <c r="N23" t="s">
        <v>1127</v>
      </c>
      <c r="O23">
        <v>46024</v>
      </c>
      <c r="P23">
        <v>46387</v>
      </c>
      <c r="Q23" t="s">
        <v>345</v>
      </c>
      <c r="R23" t="s">
        <v>1418</v>
      </c>
      <c r="S23" t="s">
        <v>61</v>
      </c>
      <c r="T23" t="s">
        <v>50</v>
      </c>
      <c r="V23" t="s">
        <v>1284</v>
      </c>
      <c r="W23" t="s">
        <v>376</v>
      </c>
      <c r="X23" t="s">
        <v>1291</v>
      </c>
      <c r="Y23" t="s">
        <v>1285</v>
      </c>
      <c r="Z23" t="s">
        <v>1462</v>
      </c>
      <c r="AA23" t="s">
        <v>371</v>
      </c>
      <c r="AB23" t="s">
        <v>1569</v>
      </c>
      <c r="AC23" t="s">
        <v>1568</v>
      </c>
      <c r="AD23" t="s">
        <v>1473</v>
      </c>
      <c r="AE23" t="s">
        <v>1570</v>
      </c>
      <c r="AG23" t="s">
        <v>1571</v>
      </c>
      <c r="AI23" t="s">
        <v>2140</v>
      </c>
      <c r="AJ23" t="s">
        <v>2140</v>
      </c>
      <c r="AK23" t="s">
        <v>2140</v>
      </c>
      <c r="AL23" t="s">
        <v>2140</v>
      </c>
      <c r="AM23" t="s">
        <v>2140</v>
      </c>
      <c r="AN23" t="s">
        <v>2140</v>
      </c>
      <c r="AO23" t="s">
        <v>2140</v>
      </c>
      <c r="AP23" t="s">
        <v>2140</v>
      </c>
      <c r="AQ23" t="s">
        <v>1590</v>
      </c>
      <c r="AR23">
        <v>0.44791666666666669</v>
      </c>
    </row>
    <row r="24" spans="1:44">
      <c r="A24" t="s">
        <v>185</v>
      </c>
      <c r="B24" t="s">
        <v>443</v>
      </c>
      <c r="C24" t="s">
        <v>1266</v>
      </c>
      <c r="D24" t="s">
        <v>452</v>
      </c>
      <c r="E24" t="s">
        <v>394</v>
      </c>
      <c r="F24" t="s">
        <v>345</v>
      </c>
      <c r="G24">
        <v>5</v>
      </c>
      <c r="H24" t="s">
        <v>1158</v>
      </c>
      <c r="I24" t="s">
        <v>1125</v>
      </c>
      <c r="J24">
        <v>1</v>
      </c>
      <c r="K24" t="s">
        <v>17</v>
      </c>
      <c r="L24" t="s">
        <v>376</v>
      </c>
      <c r="M24" t="s">
        <v>1126</v>
      </c>
      <c r="N24" t="s">
        <v>1127</v>
      </c>
      <c r="O24">
        <v>46024</v>
      </c>
      <c r="P24">
        <v>46387</v>
      </c>
      <c r="Q24" t="s">
        <v>345</v>
      </c>
      <c r="R24" t="s">
        <v>4622</v>
      </c>
      <c r="S24" t="s">
        <v>1363</v>
      </c>
      <c r="V24" t="s">
        <v>1284</v>
      </c>
      <c r="W24" t="s">
        <v>371</v>
      </c>
      <c r="X24" t="s">
        <v>1291</v>
      </c>
      <c r="Y24" t="s">
        <v>1285</v>
      </c>
      <c r="Z24" t="s">
        <v>1462</v>
      </c>
      <c r="AA24" t="s">
        <v>371</v>
      </c>
      <c r="AB24" t="s">
        <v>1594</v>
      </c>
      <c r="AC24" t="s">
        <v>452</v>
      </c>
      <c r="AD24" t="s">
        <v>1473</v>
      </c>
      <c r="AE24" t="s">
        <v>1595</v>
      </c>
      <c r="AG24" t="s">
        <v>1596</v>
      </c>
      <c r="AI24" t="s">
        <v>2140</v>
      </c>
      <c r="AJ24" t="s">
        <v>2140</v>
      </c>
      <c r="AK24" t="s">
        <v>2140</v>
      </c>
      <c r="AL24" t="s">
        <v>2140</v>
      </c>
      <c r="AM24" t="s">
        <v>2140</v>
      </c>
      <c r="AN24" t="s">
        <v>2140</v>
      </c>
      <c r="AO24" t="s">
        <v>2140</v>
      </c>
      <c r="AP24" t="s">
        <v>2140</v>
      </c>
      <c r="AQ24" t="s">
        <v>1590</v>
      </c>
      <c r="AR24">
        <v>0.4375</v>
      </c>
    </row>
    <row r="25" spans="1:44">
      <c r="A25" t="s">
        <v>4633</v>
      </c>
      <c r="B25" t="s">
        <v>443</v>
      </c>
      <c r="C25" t="s">
        <v>1266</v>
      </c>
      <c r="D25" t="s">
        <v>1439</v>
      </c>
      <c r="E25" t="s">
        <v>394</v>
      </c>
      <c r="F25" t="s">
        <v>345</v>
      </c>
      <c r="G25">
        <v>5</v>
      </c>
      <c r="H25" t="s">
        <v>1158</v>
      </c>
      <c r="I25" t="s">
        <v>352</v>
      </c>
      <c r="J25">
        <v>1</v>
      </c>
      <c r="K25" t="s">
        <v>17</v>
      </c>
      <c r="L25" t="s">
        <v>376</v>
      </c>
      <c r="M25" t="s">
        <v>1126</v>
      </c>
      <c r="N25" t="s">
        <v>1127</v>
      </c>
      <c r="O25">
        <v>46024</v>
      </c>
      <c r="P25">
        <v>46387</v>
      </c>
      <c r="Q25" t="s">
        <v>345</v>
      </c>
      <c r="R25" t="s">
        <v>1171</v>
      </c>
      <c r="S25" t="s">
        <v>62</v>
      </c>
      <c r="T25" t="s">
        <v>50</v>
      </c>
      <c r="V25" t="s">
        <v>1284</v>
      </c>
      <c r="W25" t="s">
        <v>376</v>
      </c>
      <c r="X25" t="s">
        <v>1292</v>
      </c>
      <c r="Y25" t="s">
        <v>1285</v>
      </c>
      <c r="Z25" t="s">
        <v>1462</v>
      </c>
      <c r="AA25" t="s">
        <v>371</v>
      </c>
      <c r="AB25" t="s">
        <v>1601</v>
      </c>
      <c r="AC25" t="s">
        <v>1600</v>
      </c>
      <c r="AD25" t="s">
        <v>1473</v>
      </c>
      <c r="AE25" t="s">
        <v>1602</v>
      </c>
      <c r="AG25" t="s">
        <v>1603</v>
      </c>
      <c r="AI25" t="s">
        <v>2140</v>
      </c>
      <c r="AJ25" t="s">
        <v>2140</v>
      </c>
      <c r="AK25" t="s">
        <v>2140</v>
      </c>
      <c r="AL25" t="s">
        <v>2140</v>
      </c>
      <c r="AM25" t="s">
        <v>2140</v>
      </c>
      <c r="AN25" t="s">
        <v>2140</v>
      </c>
      <c r="AO25" t="s">
        <v>2140</v>
      </c>
      <c r="AP25" t="s">
        <v>2140</v>
      </c>
      <c r="AQ25" t="s">
        <v>2103</v>
      </c>
      <c r="AR25">
        <v>0.4375</v>
      </c>
    </row>
    <row r="26" spans="1:44">
      <c r="A26" t="s">
        <v>186</v>
      </c>
      <c r="B26" t="s">
        <v>443</v>
      </c>
      <c r="C26" t="s">
        <v>1266</v>
      </c>
      <c r="D26" t="s">
        <v>452</v>
      </c>
      <c r="E26" t="s">
        <v>394</v>
      </c>
      <c r="F26" t="s">
        <v>345</v>
      </c>
      <c r="G26">
        <v>7</v>
      </c>
      <c r="H26" t="s">
        <v>1158</v>
      </c>
      <c r="I26" t="s">
        <v>1149</v>
      </c>
      <c r="J26">
        <v>3</v>
      </c>
      <c r="K26" t="s">
        <v>17</v>
      </c>
      <c r="L26" t="s">
        <v>376</v>
      </c>
      <c r="M26" t="s">
        <v>1126</v>
      </c>
      <c r="N26" t="s">
        <v>1127</v>
      </c>
      <c r="O26">
        <v>46024</v>
      </c>
      <c r="P26">
        <v>46387</v>
      </c>
      <c r="Q26" t="s">
        <v>345</v>
      </c>
      <c r="R26" t="s">
        <v>2080</v>
      </c>
      <c r="S26" t="s">
        <v>2081</v>
      </c>
      <c r="V26" t="s">
        <v>1284</v>
      </c>
      <c r="X26" t="s">
        <v>1290</v>
      </c>
      <c r="Y26" t="s">
        <v>1421</v>
      </c>
      <c r="Z26" t="s">
        <v>1462</v>
      </c>
      <c r="AA26" t="s">
        <v>371</v>
      </c>
      <c r="AB26" t="s">
        <v>1594</v>
      </c>
      <c r="AC26" t="s">
        <v>452</v>
      </c>
      <c r="AD26" t="s">
        <v>1473</v>
      </c>
      <c r="AE26" t="s">
        <v>1595</v>
      </c>
      <c r="AG26" t="s">
        <v>1596</v>
      </c>
      <c r="AI26" t="s">
        <v>2140</v>
      </c>
      <c r="AJ26" t="s">
        <v>2140</v>
      </c>
      <c r="AK26" t="s">
        <v>2140</v>
      </c>
      <c r="AL26" t="s">
        <v>2140</v>
      </c>
      <c r="AM26" t="s">
        <v>6146</v>
      </c>
      <c r="AN26" t="s">
        <v>2140</v>
      </c>
      <c r="AO26" t="s">
        <v>2140</v>
      </c>
      <c r="AP26" t="s">
        <v>6147</v>
      </c>
      <c r="AQ26" t="s">
        <v>2103</v>
      </c>
      <c r="AR26">
        <v>0.4375</v>
      </c>
    </row>
    <row r="27" spans="1:44">
      <c r="A27" t="s">
        <v>187</v>
      </c>
      <c r="B27" t="s">
        <v>443</v>
      </c>
      <c r="C27" t="s">
        <v>1266</v>
      </c>
      <c r="D27" t="s">
        <v>1439</v>
      </c>
      <c r="E27" t="s">
        <v>394</v>
      </c>
      <c r="F27" t="s">
        <v>345</v>
      </c>
      <c r="G27">
        <v>10</v>
      </c>
      <c r="H27" t="s">
        <v>1158</v>
      </c>
      <c r="I27" t="s">
        <v>1149</v>
      </c>
      <c r="J27">
        <v>1</v>
      </c>
      <c r="K27" t="s">
        <v>17</v>
      </c>
      <c r="L27" t="s">
        <v>376</v>
      </c>
      <c r="M27" t="s">
        <v>1126</v>
      </c>
      <c r="N27" t="s">
        <v>1127</v>
      </c>
      <c r="O27">
        <v>46024</v>
      </c>
      <c r="P27">
        <v>46387</v>
      </c>
      <c r="Q27" t="s">
        <v>345</v>
      </c>
      <c r="R27" t="s">
        <v>1172</v>
      </c>
      <c r="S27" t="s">
        <v>63</v>
      </c>
      <c r="V27" t="s">
        <v>1284</v>
      </c>
      <c r="W27" t="s">
        <v>371</v>
      </c>
      <c r="X27" t="s">
        <v>1292</v>
      </c>
      <c r="Y27" t="s">
        <v>1285</v>
      </c>
      <c r="Z27" t="s">
        <v>1462</v>
      </c>
      <c r="AA27" t="s">
        <v>371</v>
      </c>
      <c r="AB27" t="s">
        <v>1601</v>
      </c>
      <c r="AC27" t="s">
        <v>1600</v>
      </c>
      <c r="AD27" t="s">
        <v>1473</v>
      </c>
      <c r="AE27" t="s">
        <v>1602</v>
      </c>
      <c r="AG27" t="s">
        <v>1603</v>
      </c>
      <c r="AI27" t="s">
        <v>2140</v>
      </c>
      <c r="AJ27" t="s">
        <v>2140</v>
      </c>
      <c r="AK27" t="s">
        <v>2140</v>
      </c>
      <c r="AL27" t="s">
        <v>2140</v>
      </c>
      <c r="AM27" t="s">
        <v>2140</v>
      </c>
      <c r="AN27" t="s">
        <v>2140</v>
      </c>
      <c r="AO27" t="s">
        <v>2140</v>
      </c>
      <c r="AP27" t="s">
        <v>2140</v>
      </c>
      <c r="AQ27" t="s">
        <v>2103</v>
      </c>
      <c r="AR27">
        <v>0.38194444444444442</v>
      </c>
    </row>
    <row r="28" spans="1:44">
      <c r="A28" t="s">
        <v>188</v>
      </c>
      <c r="B28" t="s">
        <v>443</v>
      </c>
      <c r="C28" t="s">
        <v>1266</v>
      </c>
      <c r="D28" t="s">
        <v>452</v>
      </c>
      <c r="E28" t="s">
        <v>394</v>
      </c>
      <c r="F28" t="s">
        <v>345</v>
      </c>
      <c r="G28">
        <v>8</v>
      </c>
      <c r="H28" t="s">
        <v>1158</v>
      </c>
      <c r="I28" t="s">
        <v>1149</v>
      </c>
      <c r="J28">
        <v>4</v>
      </c>
      <c r="K28" t="s">
        <v>17</v>
      </c>
      <c r="L28" t="s">
        <v>376</v>
      </c>
      <c r="M28" t="s">
        <v>1126</v>
      </c>
      <c r="N28" t="s">
        <v>1127</v>
      </c>
      <c r="O28">
        <v>46024</v>
      </c>
      <c r="P28">
        <v>46387</v>
      </c>
      <c r="Q28" t="s">
        <v>345</v>
      </c>
      <c r="R28" t="s">
        <v>2082</v>
      </c>
      <c r="S28" t="s">
        <v>2083</v>
      </c>
      <c r="V28" t="s">
        <v>1284</v>
      </c>
      <c r="X28" t="s">
        <v>1290</v>
      </c>
      <c r="Y28" t="s">
        <v>1421</v>
      </c>
      <c r="Z28" t="s">
        <v>1462</v>
      </c>
      <c r="AA28" t="s">
        <v>371</v>
      </c>
      <c r="AB28" t="s">
        <v>1594</v>
      </c>
      <c r="AC28" t="s">
        <v>452</v>
      </c>
      <c r="AD28" t="s">
        <v>1473</v>
      </c>
      <c r="AE28" t="s">
        <v>1595</v>
      </c>
      <c r="AG28" t="s">
        <v>1596</v>
      </c>
      <c r="AI28" t="s">
        <v>2140</v>
      </c>
      <c r="AJ28" t="s">
        <v>2140</v>
      </c>
      <c r="AK28" t="s">
        <v>2140</v>
      </c>
      <c r="AL28" t="s">
        <v>2140</v>
      </c>
      <c r="AM28" t="s">
        <v>6146</v>
      </c>
      <c r="AN28" t="s">
        <v>2140</v>
      </c>
      <c r="AO28" t="s">
        <v>2140</v>
      </c>
      <c r="AP28" t="s">
        <v>6147</v>
      </c>
      <c r="AQ28" t="s">
        <v>1439</v>
      </c>
      <c r="AR28">
        <v>0.38194444444444442</v>
      </c>
    </row>
    <row r="29" spans="1:44">
      <c r="A29" t="s">
        <v>4634</v>
      </c>
      <c r="B29" t="s">
        <v>443</v>
      </c>
      <c r="C29" t="s">
        <v>1266</v>
      </c>
      <c r="D29" t="s">
        <v>1435</v>
      </c>
      <c r="E29" t="s">
        <v>394</v>
      </c>
      <c r="F29" t="s">
        <v>345</v>
      </c>
      <c r="G29">
        <v>15</v>
      </c>
      <c r="H29" t="s">
        <v>1156</v>
      </c>
      <c r="I29" t="s">
        <v>1143</v>
      </c>
      <c r="J29">
        <v>1</v>
      </c>
      <c r="K29" t="s">
        <v>17</v>
      </c>
      <c r="L29" t="s">
        <v>376</v>
      </c>
      <c r="M29" t="s">
        <v>1126</v>
      </c>
      <c r="N29" t="s">
        <v>1127</v>
      </c>
      <c r="O29">
        <v>46024</v>
      </c>
      <c r="P29">
        <v>46387</v>
      </c>
      <c r="Q29" t="s">
        <v>345</v>
      </c>
      <c r="R29" t="s">
        <v>1357</v>
      </c>
      <c r="S29" t="s">
        <v>64</v>
      </c>
      <c r="V29" t="s">
        <v>1284</v>
      </c>
      <c r="W29" t="s">
        <v>371</v>
      </c>
      <c r="X29" t="s">
        <v>1290</v>
      </c>
      <c r="Y29" t="s">
        <v>1285</v>
      </c>
      <c r="Z29" t="s">
        <v>1462</v>
      </c>
      <c r="AA29" t="s">
        <v>371</v>
      </c>
      <c r="AB29" t="s">
        <v>1591</v>
      </c>
      <c r="AC29" t="s">
        <v>1590</v>
      </c>
      <c r="AD29" t="s">
        <v>1473</v>
      </c>
      <c r="AE29" t="s">
        <v>1592</v>
      </c>
      <c r="AG29" t="s">
        <v>1593</v>
      </c>
      <c r="AI29" t="s">
        <v>2140</v>
      </c>
      <c r="AJ29" t="s">
        <v>2140</v>
      </c>
      <c r="AK29" t="s">
        <v>2140</v>
      </c>
      <c r="AL29" t="s">
        <v>2140</v>
      </c>
      <c r="AM29" t="s">
        <v>2140</v>
      </c>
      <c r="AN29" t="s">
        <v>2140</v>
      </c>
      <c r="AO29" t="s">
        <v>2140</v>
      </c>
      <c r="AP29" t="s">
        <v>2140</v>
      </c>
      <c r="AQ29" t="s">
        <v>2103</v>
      </c>
      <c r="AR29">
        <v>0.44791666666666669</v>
      </c>
    </row>
    <row r="30" spans="1:44">
      <c r="A30" t="s">
        <v>4635</v>
      </c>
      <c r="B30" t="s">
        <v>443</v>
      </c>
      <c r="C30" t="s">
        <v>1266</v>
      </c>
      <c r="D30" t="s">
        <v>452</v>
      </c>
      <c r="E30" t="s">
        <v>394</v>
      </c>
      <c r="F30" t="s">
        <v>345</v>
      </c>
      <c r="G30">
        <v>9</v>
      </c>
      <c r="H30" t="s">
        <v>1158</v>
      </c>
      <c r="I30" t="s">
        <v>1149</v>
      </c>
      <c r="J30">
        <v>5</v>
      </c>
      <c r="K30" t="s">
        <v>17</v>
      </c>
      <c r="L30" t="s">
        <v>376</v>
      </c>
      <c r="M30" t="s">
        <v>1126</v>
      </c>
      <c r="N30" t="s">
        <v>1127</v>
      </c>
      <c r="O30">
        <v>46024</v>
      </c>
      <c r="P30">
        <v>46387</v>
      </c>
      <c r="Q30" t="s">
        <v>345</v>
      </c>
      <c r="R30" t="s">
        <v>2084</v>
      </c>
      <c r="S30" t="s">
        <v>2085</v>
      </c>
      <c r="V30" t="s">
        <v>1284</v>
      </c>
      <c r="X30" t="s">
        <v>1290</v>
      </c>
      <c r="Y30" t="s">
        <v>1421</v>
      </c>
      <c r="Z30" t="s">
        <v>1462</v>
      </c>
      <c r="AA30" t="s">
        <v>371</v>
      </c>
      <c r="AB30" t="s">
        <v>1594</v>
      </c>
      <c r="AC30" t="s">
        <v>452</v>
      </c>
      <c r="AD30" t="s">
        <v>1473</v>
      </c>
      <c r="AE30" t="s">
        <v>1595</v>
      </c>
      <c r="AG30" t="s">
        <v>1596</v>
      </c>
      <c r="AI30" t="s">
        <v>2140</v>
      </c>
      <c r="AJ30" t="s">
        <v>2140</v>
      </c>
      <c r="AK30" t="s">
        <v>2140</v>
      </c>
      <c r="AL30" t="s">
        <v>2140</v>
      </c>
      <c r="AM30" t="s">
        <v>6146</v>
      </c>
      <c r="AN30" t="s">
        <v>2140</v>
      </c>
      <c r="AO30" t="s">
        <v>2140</v>
      </c>
      <c r="AP30" t="s">
        <v>6147</v>
      </c>
      <c r="AQ30" t="s">
        <v>1439</v>
      </c>
      <c r="AR30">
        <v>0.44791666666666669</v>
      </c>
    </row>
    <row r="31" spans="1:44">
      <c r="A31" t="s">
        <v>4636</v>
      </c>
      <c r="B31" t="s">
        <v>443</v>
      </c>
      <c r="C31" t="s">
        <v>1266</v>
      </c>
      <c r="D31" t="s">
        <v>1435</v>
      </c>
      <c r="E31" t="s">
        <v>394</v>
      </c>
      <c r="F31" t="s">
        <v>345</v>
      </c>
      <c r="G31">
        <v>5</v>
      </c>
      <c r="H31" t="s">
        <v>1158</v>
      </c>
      <c r="I31" t="s">
        <v>1335</v>
      </c>
      <c r="J31">
        <v>1</v>
      </c>
      <c r="K31" t="s">
        <v>17</v>
      </c>
      <c r="L31" t="s">
        <v>376</v>
      </c>
      <c r="M31" t="s">
        <v>1126</v>
      </c>
      <c r="N31" t="s">
        <v>1127</v>
      </c>
      <c r="O31">
        <v>46024</v>
      </c>
      <c r="P31">
        <v>46387</v>
      </c>
      <c r="Q31" t="s">
        <v>345</v>
      </c>
      <c r="R31" t="s">
        <v>1364</v>
      </c>
      <c r="S31" t="s">
        <v>1365</v>
      </c>
      <c r="V31" t="s">
        <v>1284</v>
      </c>
      <c r="W31" t="s">
        <v>371</v>
      </c>
      <c r="X31" t="s">
        <v>1290</v>
      </c>
      <c r="Y31" t="s">
        <v>1285</v>
      </c>
      <c r="Z31" t="s">
        <v>1462</v>
      </c>
      <c r="AA31" t="s">
        <v>371</v>
      </c>
      <c r="AB31" t="s">
        <v>1591</v>
      </c>
      <c r="AC31" t="s">
        <v>1590</v>
      </c>
      <c r="AD31" t="s">
        <v>1473</v>
      </c>
      <c r="AE31" t="s">
        <v>1592</v>
      </c>
      <c r="AG31" t="s">
        <v>1593</v>
      </c>
      <c r="AI31" t="s">
        <v>2140</v>
      </c>
      <c r="AJ31" t="s">
        <v>2140</v>
      </c>
      <c r="AK31" t="s">
        <v>2140</v>
      </c>
      <c r="AL31" t="s">
        <v>2140</v>
      </c>
      <c r="AM31" t="s">
        <v>2140</v>
      </c>
      <c r="AN31" t="s">
        <v>2140</v>
      </c>
      <c r="AO31" t="s">
        <v>2140</v>
      </c>
      <c r="AP31" t="s">
        <v>2140</v>
      </c>
      <c r="AQ31" t="s">
        <v>1590</v>
      </c>
      <c r="AR31">
        <v>0.77083333333333337</v>
      </c>
    </row>
    <row r="32" spans="1:44">
      <c r="A32" t="s">
        <v>189</v>
      </c>
      <c r="B32" t="s">
        <v>443</v>
      </c>
      <c r="C32" t="s">
        <v>1266</v>
      </c>
      <c r="D32" t="s">
        <v>452</v>
      </c>
      <c r="E32" t="s">
        <v>394</v>
      </c>
      <c r="F32" t="s">
        <v>345</v>
      </c>
      <c r="G32">
        <v>10</v>
      </c>
      <c r="H32" t="s">
        <v>1158</v>
      </c>
      <c r="I32" t="s">
        <v>1149</v>
      </c>
      <c r="J32">
        <v>6</v>
      </c>
      <c r="K32" t="s">
        <v>17</v>
      </c>
      <c r="L32" t="s">
        <v>376</v>
      </c>
      <c r="M32" t="s">
        <v>1126</v>
      </c>
      <c r="N32" t="s">
        <v>1127</v>
      </c>
      <c r="O32">
        <v>46024</v>
      </c>
      <c r="P32">
        <v>46387</v>
      </c>
      <c r="Q32" t="s">
        <v>345</v>
      </c>
      <c r="R32" t="s">
        <v>2086</v>
      </c>
      <c r="S32" t="s">
        <v>2087</v>
      </c>
      <c r="V32" t="s">
        <v>1284</v>
      </c>
      <c r="X32" t="s">
        <v>1290</v>
      </c>
      <c r="Y32" t="s">
        <v>1421</v>
      </c>
      <c r="Z32" t="s">
        <v>1462</v>
      </c>
      <c r="AA32" t="s">
        <v>371</v>
      </c>
      <c r="AB32" t="s">
        <v>1594</v>
      </c>
      <c r="AC32" t="s">
        <v>452</v>
      </c>
      <c r="AD32" t="s">
        <v>1473</v>
      </c>
      <c r="AE32" t="s">
        <v>1595</v>
      </c>
      <c r="AG32" t="s">
        <v>1596</v>
      </c>
      <c r="AI32" t="s">
        <v>2140</v>
      </c>
      <c r="AJ32" t="s">
        <v>2140</v>
      </c>
      <c r="AK32" t="s">
        <v>2140</v>
      </c>
      <c r="AL32" t="s">
        <v>2140</v>
      </c>
      <c r="AM32" t="s">
        <v>6146</v>
      </c>
      <c r="AN32" t="s">
        <v>2140</v>
      </c>
      <c r="AO32" t="s">
        <v>2140</v>
      </c>
      <c r="AP32" t="s">
        <v>6147</v>
      </c>
      <c r="AQ32" t="s">
        <v>2104</v>
      </c>
      <c r="AR32">
        <v>0.77083333333333337</v>
      </c>
    </row>
    <row r="33" spans="1:44">
      <c r="A33" t="s">
        <v>190</v>
      </c>
      <c r="B33" t="s">
        <v>443</v>
      </c>
      <c r="C33" t="s">
        <v>1266</v>
      </c>
      <c r="D33" t="s">
        <v>1435</v>
      </c>
      <c r="E33" t="s">
        <v>394</v>
      </c>
      <c r="F33" t="s">
        <v>345</v>
      </c>
      <c r="G33">
        <v>10</v>
      </c>
      <c r="H33" t="s">
        <v>1158</v>
      </c>
      <c r="I33" t="s">
        <v>352</v>
      </c>
      <c r="J33">
        <v>1</v>
      </c>
      <c r="K33" t="s">
        <v>17</v>
      </c>
      <c r="L33" t="s">
        <v>376</v>
      </c>
      <c r="M33" t="s">
        <v>1126</v>
      </c>
      <c r="N33" t="s">
        <v>1127</v>
      </c>
      <c r="O33">
        <v>46024</v>
      </c>
      <c r="P33">
        <v>46387</v>
      </c>
      <c r="Q33" t="s">
        <v>345</v>
      </c>
      <c r="R33" t="s">
        <v>1173</v>
      </c>
      <c r="S33" t="s">
        <v>65</v>
      </c>
      <c r="T33" t="s">
        <v>50</v>
      </c>
      <c r="V33" t="s">
        <v>1283</v>
      </c>
      <c r="W33" t="s">
        <v>371</v>
      </c>
      <c r="X33" t="s">
        <v>1292</v>
      </c>
      <c r="Y33" t="s">
        <v>1285</v>
      </c>
      <c r="Z33" t="s">
        <v>1462</v>
      </c>
      <c r="AA33" t="s">
        <v>371</v>
      </c>
      <c r="AB33" t="s">
        <v>1591</v>
      </c>
      <c r="AC33" t="s">
        <v>1590</v>
      </c>
      <c r="AD33" t="s">
        <v>1473</v>
      </c>
      <c r="AE33" t="s">
        <v>1592</v>
      </c>
      <c r="AG33" t="s">
        <v>1593</v>
      </c>
      <c r="AI33" t="s">
        <v>2140</v>
      </c>
      <c r="AJ33" t="s">
        <v>2140</v>
      </c>
      <c r="AK33" t="s">
        <v>2140</v>
      </c>
      <c r="AL33" t="s">
        <v>2140</v>
      </c>
      <c r="AM33" t="s">
        <v>2140</v>
      </c>
      <c r="AN33" t="s">
        <v>2140</v>
      </c>
      <c r="AO33" t="s">
        <v>2140</v>
      </c>
      <c r="AP33" t="s">
        <v>2140</v>
      </c>
      <c r="AQ33" t="s">
        <v>1439</v>
      </c>
      <c r="AR33">
        <v>0.4375</v>
      </c>
    </row>
    <row r="34" spans="1:44">
      <c r="A34" t="s">
        <v>191</v>
      </c>
      <c r="B34" t="s">
        <v>443</v>
      </c>
      <c r="C34" t="s">
        <v>1266</v>
      </c>
      <c r="D34" t="s">
        <v>1435</v>
      </c>
      <c r="E34" t="s">
        <v>394</v>
      </c>
      <c r="F34" t="s">
        <v>345</v>
      </c>
      <c r="G34">
        <v>15</v>
      </c>
      <c r="H34" t="s">
        <v>1158</v>
      </c>
      <c r="I34" t="s">
        <v>352</v>
      </c>
      <c r="J34">
        <v>1</v>
      </c>
      <c r="K34" t="s">
        <v>17</v>
      </c>
      <c r="L34" t="s">
        <v>376</v>
      </c>
      <c r="M34" t="s">
        <v>1126</v>
      </c>
      <c r="N34" t="s">
        <v>1127</v>
      </c>
      <c r="O34">
        <v>46024</v>
      </c>
      <c r="P34">
        <v>46387</v>
      </c>
      <c r="Q34" t="s">
        <v>345</v>
      </c>
      <c r="R34" t="s">
        <v>1174</v>
      </c>
      <c r="S34" t="s">
        <v>66</v>
      </c>
      <c r="T34" t="s">
        <v>50</v>
      </c>
      <c r="V34" t="s">
        <v>1283</v>
      </c>
      <c r="W34" t="s">
        <v>371</v>
      </c>
      <c r="X34" t="s">
        <v>1292</v>
      </c>
      <c r="Y34" t="s">
        <v>1285</v>
      </c>
      <c r="Z34" t="s">
        <v>1462</v>
      </c>
      <c r="AA34" t="s">
        <v>371</v>
      </c>
      <c r="AB34" t="s">
        <v>1591</v>
      </c>
      <c r="AC34" t="s">
        <v>1590</v>
      </c>
      <c r="AD34" t="s">
        <v>1473</v>
      </c>
      <c r="AE34" t="s">
        <v>1592</v>
      </c>
      <c r="AG34" t="s">
        <v>1593</v>
      </c>
      <c r="AI34" t="s">
        <v>2140</v>
      </c>
      <c r="AJ34" t="s">
        <v>2140</v>
      </c>
      <c r="AK34" t="s">
        <v>2140</v>
      </c>
      <c r="AL34" t="s">
        <v>2140</v>
      </c>
      <c r="AM34" t="s">
        <v>2140</v>
      </c>
      <c r="AN34" t="s">
        <v>2140</v>
      </c>
      <c r="AO34" t="s">
        <v>2140</v>
      </c>
      <c r="AP34" t="s">
        <v>2140</v>
      </c>
      <c r="AQ34" t="s">
        <v>1590</v>
      </c>
      <c r="AR34">
        <v>0.4375</v>
      </c>
    </row>
    <row r="35" spans="1:44">
      <c r="A35" t="s">
        <v>4637</v>
      </c>
      <c r="B35" t="s">
        <v>443</v>
      </c>
      <c r="C35" t="s">
        <v>1266</v>
      </c>
      <c r="D35" t="s">
        <v>1442</v>
      </c>
      <c r="E35" t="s">
        <v>394</v>
      </c>
      <c r="F35" t="s">
        <v>345</v>
      </c>
      <c r="G35">
        <v>5</v>
      </c>
      <c r="H35" t="s">
        <v>1158</v>
      </c>
      <c r="I35" t="s">
        <v>352</v>
      </c>
      <c r="J35">
        <v>1</v>
      </c>
      <c r="K35" t="s">
        <v>17</v>
      </c>
      <c r="L35" t="s">
        <v>376</v>
      </c>
      <c r="M35" t="s">
        <v>1126</v>
      </c>
      <c r="N35" t="s">
        <v>1127</v>
      </c>
      <c r="O35">
        <v>46024</v>
      </c>
      <c r="P35">
        <v>46387</v>
      </c>
      <c r="Q35" t="s">
        <v>345</v>
      </c>
      <c r="R35" t="s">
        <v>1175</v>
      </c>
      <c r="S35" t="s">
        <v>67</v>
      </c>
      <c r="T35" t="s">
        <v>50</v>
      </c>
      <c r="V35" t="s">
        <v>1283</v>
      </c>
      <c r="W35" t="s">
        <v>371</v>
      </c>
      <c r="X35" t="s">
        <v>1290</v>
      </c>
      <c r="Y35" t="s">
        <v>1285</v>
      </c>
      <c r="Z35" t="s">
        <v>1462</v>
      </c>
      <c r="AA35" t="s">
        <v>371</v>
      </c>
      <c r="AB35" t="s">
        <v>1597</v>
      </c>
      <c r="AC35" t="s">
        <v>1442</v>
      </c>
      <c r="AD35" t="s">
        <v>1473</v>
      </c>
      <c r="AE35" t="s">
        <v>1598</v>
      </c>
      <c r="AG35" t="s">
        <v>1599</v>
      </c>
      <c r="AI35" t="s">
        <v>2140</v>
      </c>
      <c r="AJ35" t="s">
        <v>2140</v>
      </c>
      <c r="AK35" t="s">
        <v>2140</v>
      </c>
      <c r="AL35" t="s">
        <v>2140</v>
      </c>
      <c r="AM35" t="s">
        <v>2140</v>
      </c>
      <c r="AN35" t="s">
        <v>2140</v>
      </c>
      <c r="AO35" t="s">
        <v>2140</v>
      </c>
      <c r="AP35" t="s">
        <v>2140</v>
      </c>
      <c r="AQ35" t="s">
        <v>1439</v>
      </c>
      <c r="AR35">
        <v>0.4375</v>
      </c>
    </row>
    <row r="36" spans="1:44">
      <c r="A36" t="s">
        <v>4638</v>
      </c>
      <c r="B36" t="s">
        <v>443</v>
      </c>
      <c r="C36" t="s">
        <v>1266</v>
      </c>
      <c r="D36" t="s">
        <v>1435</v>
      </c>
      <c r="E36" t="s">
        <v>394</v>
      </c>
      <c r="F36" t="s">
        <v>345</v>
      </c>
      <c r="G36">
        <v>10</v>
      </c>
      <c r="H36" t="s">
        <v>1158</v>
      </c>
      <c r="I36" t="s">
        <v>352</v>
      </c>
      <c r="J36">
        <v>1</v>
      </c>
      <c r="K36" t="s">
        <v>17</v>
      </c>
      <c r="L36" t="s">
        <v>376</v>
      </c>
      <c r="M36" t="s">
        <v>1126</v>
      </c>
      <c r="N36" t="s">
        <v>1127</v>
      </c>
      <c r="O36">
        <v>46024</v>
      </c>
      <c r="P36">
        <v>46387</v>
      </c>
      <c r="Q36" t="s">
        <v>345</v>
      </c>
      <c r="R36" t="s">
        <v>1176</v>
      </c>
      <c r="S36" t="s">
        <v>68</v>
      </c>
      <c r="T36" t="s">
        <v>50</v>
      </c>
      <c r="V36" t="s">
        <v>1283</v>
      </c>
      <c r="W36" t="s">
        <v>371</v>
      </c>
      <c r="X36" t="s">
        <v>1290</v>
      </c>
      <c r="Y36" t="s">
        <v>1285</v>
      </c>
      <c r="Z36" t="s">
        <v>1462</v>
      </c>
      <c r="AA36" t="s">
        <v>371</v>
      </c>
      <c r="AB36" t="s">
        <v>1591</v>
      </c>
      <c r="AC36" t="s">
        <v>1590</v>
      </c>
      <c r="AD36" t="s">
        <v>1473</v>
      </c>
      <c r="AE36" t="s">
        <v>1592</v>
      </c>
      <c r="AG36" t="s">
        <v>1593</v>
      </c>
      <c r="AI36" t="s">
        <v>2140</v>
      </c>
      <c r="AJ36" t="s">
        <v>2140</v>
      </c>
      <c r="AK36" t="s">
        <v>2140</v>
      </c>
      <c r="AL36" t="s">
        <v>2140</v>
      </c>
      <c r="AM36" t="s">
        <v>2140</v>
      </c>
      <c r="AN36" t="s">
        <v>2140</v>
      </c>
      <c r="AO36" t="s">
        <v>2140</v>
      </c>
      <c r="AP36" t="s">
        <v>2140</v>
      </c>
      <c r="AQ36" t="s">
        <v>1590</v>
      </c>
      <c r="AR36">
        <v>0.39583333333333331</v>
      </c>
    </row>
    <row r="37" spans="1:44">
      <c r="A37" t="s">
        <v>192</v>
      </c>
      <c r="B37" t="s">
        <v>443</v>
      </c>
      <c r="C37" t="s">
        <v>1266</v>
      </c>
      <c r="D37" t="s">
        <v>1439</v>
      </c>
      <c r="E37" t="s">
        <v>394</v>
      </c>
      <c r="F37" t="s">
        <v>345</v>
      </c>
      <c r="G37">
        <v>5</v>
      </c>
      <c r="H37" t="s">
        <v>1158</v>
      </c>
      <c r="I37" t="s">
        <v>1149</v>
      </c>
      <c r="J37">
        <v>1</v>
      </c>
      <c r="K37" t="s">
        <v>17</v>
      </c>
      <c r="L37" t="s">
        <v>376</v>
      </c>
      <c r="M37" t="s">
        <v>1126</v>
      </c>
      <c r="N37" t="s">
        <v>1127</v>
      </c>
      <c r="O37">
        <v>46024</v>
      </c>
      <c r="P37">
        <v>46387</v>
      </c>
      <c r="Q37" t="s">
        <v>345</v>
      </c>
      <c r="R37" t="s">
        <v>1366</v>
      </c>
      <c r="S37" t="s">
        <v>69</v>
      </c>
      <c r="V37" t="s">
        <v>1284</v>
      </c>
      <c r="W37" t="s">
        <v>371</v>
      </c>
      <c r="X37" t="s">
        <v>1290</v>
      </c>
      <c r="Y37" t="s">
        <v>1285</v>
      </c>
      <c r="Z37" t="s">
        <v>1462</v>
      </c>
      <c r="AA37" t="s">
        <v>371</v>
      </c>
      <c r="AB37" t="s">
        <v>1601</v>
      </c>
      <c r="AC37" t="s">
        <v>1600</v>
      </c>
      <c r="AD37" t="s">
        <v>1473</v>
      </c>
      <c r="AE37" t="s">
        <v>1602</v>
      </c>
      <c r="AG37" t="s">
        <v>1603</v>
      </c>
      <c r="AI37" t="s">
        <v>2140</v>
      </c>
      <c r="AJ37" t="s">
        <v>2140</v>
      </c>
      <c r="AK37" t="s">
        <v>2140</v>
      </c>
      <c r="AL37" t="s">
        <v>2140</v>
      </c>
      <c r="AM37" t="s">
        <v>2140</v>
      </c>
      <c r="AN37" t="s">
        <v>2140</v>
      </c>
      <c r="AO37" t="s">
        <v>2140</v>
      </c>
      <c r="AP37" t="s">
        <v>2140</v>
      </c>
      <c r="AQ37" t="s">
        <v>1439</v>
      </c>
      <c r="AR37">
        <v>0.77083333333333337</v>
      </c>
    </row>
    <row r="38" spans="1:44">
      <c r="A38" t="s">
        <v>4639</v>
      </c>
      <c r="B38" t="s">
        <v>443</v>
      </c>
      <c r="C38" t="s">
        <v>1266</v>
      </c>
      <c r="D38" t="s">
        <v>1442</v>
      </c>
      <c r="E38" t="s">
        <v>394</v>
      </c>
      <c r="F38" t="s">
        <v>345</v>
      </c>
      <c r="G38">
        <v>10</v>
      </c>
      <c r="H38" t="s">
        <v>1158</v>
      </c>
      <c r="I38" t="s">
        <v>1149</v>
      </c>
      <c r="J38">
        <v>1</v>
      </c>
      <c r="K38" t="s">
        <v>17</v>
      </c>
      <c r="L38" t="s">
        <v>376</v>
      </c>
      <c r="M38" t="s">
        <v>1126</v>
      </c>
      <c r="N38" t="s">
        <v>1127</v>
      </c>
      <c r="O38">
        <v>46024</v>
      </c>
      <c r="P38">
        <v>46387</v>
      </c>
      <c r="Q38" t="s">
        <v>345</v>
      </c>
      <c r="R38" t="s">
        <v>1367</v>
      </c>
      <c r="S38" t="s">
        <v>70</v>
      </c>
      <c r="T38" t="s">
        <v>50</v>
      </c>
      <c r="V38" t="s">
        <v>1283</v>
      </c>
      <c r="W38" t="s">
        <v>371</v>
      </c>
      <c r="X38" t="s">
        <v>1290</v>
      </c>
      <c r="Y38" t="s">
        <v>1285</v>
      </c>
      <c r="Z38" t="s">
        <v>1462</v>
      </c>
      <c r="AA38" t="s">
        <v>371</v>
      </c>
      <c r="AB38" t="s">
        <v>1597</v>
      </c>
      <c r="AC38" t="s">
        <v>1442</v>
      </c>
      <c r="AD38" t="s">
        <v>1473</v>
      </c>
      <c r="AE38" t="s">
        <v>1598</v>
      </c>
      <c r="AG38" t="s">
        <v>1599</v>
      </c>
      <c r="AI38" t="s">
        <v>2140</v>
      </c>
      <c r="AJ38" t="s">
        <v>2140</v>
      </c>
      <c r="AK38" t="s">
        <v>2140</v>
      </c>
      <c r="AL38" t="s">
        <v>2140</v>
      </c>
      <c r="AM38" t="s">
        <v>2140</v>
      </c>
      <c r="AN38" t="s">
        <v>2140</v>
      </c>
      <c r="AO38" t="s">
        <v>2140</v>
      </c>
      <c r="AP38" t="s">
        <v>2140</v>
      </c>
      <c r="AQ38" t="s">
        <v>1439</v>
      </c>
      <c r="AR38">
        <v>0.39583333333333331</v>
      </c>
    </row>
    <row r="39" spans="1:44">
      <c r="A39" t="s">
        <v>193</v>
      </c>
      <c r="B39" t="s">
        <v>443</v>
      </c>
      <c r="C39" t="s">
        <v>1266</v>
      </c>
      <c r="D39" t="s">
        <v>1439</v>
      </c>
      <c r="E39" t="s">
        <v>394</v>
      </c>
      <c r="F39" t="s">
        <v>345</v>
      </c>
      <c r="G39">
        <v>60</v>
      </c>
      <c r="H39" t="s">
        <v>1158</v>
      </c>
      <c r="I39" t="s">
        <v>352</v>
      </c>
      <c r="J39">
        <v>1</v>
      </c>
      <c r="K39" t="s">
        <v>17</v>
      </c>
      <c r="L39" t="s">
        <v>376</v>
      </c>
      <c r="M39" t="s">
        <v>1126</v>
      </c>
      <c r="N39" t="s">
        <v>1127</v>
      </c>
      <c r="O39">
        <v>46024</v>
      </c>
      <c r="P39">
        <v>46387</v>
      </c>
      <c r="Q39" t="s">
        <v>345</v>
      </c>
      <c r="R39" t="s">
        <v>1368</v>
      </c>
      <c r="S39" t="s">
        <v>71</v>
      </c>
      <c r="T39" t="s">
        <v>50</v>
      </c>
      <c r="V39" t="s">
        <v>1283</v>
      </c>
      <c r="W39" t="s">
        <v>371</v>
      </c>
      <c r="X39" t="s">
        <v>1290</v>
      </c>
      <c r="Y39" t="s">
        <v>1285</v>
      </c>
      <c r="Z39" t="s">
        <v>1462</v>
      </c>
      <c r="AA39" t="s">
        <v>371</v>
      </c>
      <c r="AB39" t="s">
        <v>1601</v>
      </c>
      <c r="AC39" t="s">
        <v>1600</v>
      </c>
      <c r="AD39" t="s">
        <v>1473</v>
      </c>
      <c r="AE39" t="s">
        <v>1602</v>
      </c>
      <c r="AG39" t="s">
        <v>1603</v>
      </c>
      <c r="AI39" t="s">
        <v>2140</v>
      </c>
      <c r="AJ39" t="s">
        <v>2140</v>
      </c>
      <c r="AK39" t="s">
        <v>2140</v>
      </c>
      <c r="AL39" t="s">
        <v>2140</v>
      </c>
      <c r="AM39" t="s">
        <v>2140</v>
      </c>
      <c r="AN39" t="s">
        <v>2140</v>
      </c>
      <c r="AO39" t="s">
        <v>2140</v>
      </c>
      <c r="AP39" t="s">
        <v>2140</v>
      </c>
      <c r="AQ39" t="s">
        <v>1439</v>
      </c>
      <c r="AR39">
        <v>0.375</v>
      </c>
    </row>
    <row r="40" spans="1:44">
      <c r="A40" t="s">
        <v>194</v>
      </c>
      <c r="B40" t="s">
        <v>443</v>
      </c>
      <c r="C40" t="s">
        <v>1266</v>
      </c>
      <c r="D40" t="s">
        <v>1435</v>
      </c>
      <c r="E40" t="s">
        <v>394</v>
      </c>
      <c r="F40" t="s">
        <v>345</v>
      </c>
      <c r="G40">
        <v>5</v>
      </c>
      <c r="H40" t="s">
        <v>1158</v>
      </c>
      <c r="I40" t="s">
        <v>1124</v>
      </c>
      <c r="J40">
        <v>1</v>
      </c>
      <c r="K40" t="s">
        <v>17</v>
      </c>
      <c r="L40" t="s">
        <v>376</v>
      </c>
      <c r="M40" t="s">
        <v>1126</v>
      </c>
      <c r="N40" t="s">
        <v>1127</v>
      </c>
      <c r="O40">
        <v>46024</v>
      </c>
      <c r="P40">
        <v>46387</v>
      </c>
      <c r="Q40" t="s">
        <v>345</v>
      </c>
      <c r="R40" t="s">
        <v>1369</v>
      </c>
      <c r="S40" t="s">
        <v>1379</v>
      </c>
      <c r="V40" t="s">
        <v>1284</v>
      </c>
      <c r="W40" t="s">
        <v>376</v>
      </c>
      <c r="X40" t="s">
        <v>1376</v>
      </c>
      <c r="Y40" t="s">
        <v>1285</v>
      </c>
      <c r="Z40" t="s">
        <v>1462</v>
      </c>
      <c r="AA40" t="s">
        <v>371</v>
      </c>
      <c r="AB40" t="s">
        <v>1591</v>
      </c>
      <c r="AC40" t="s">
        <v>1590</v>
      </c>
      <c r="AD40" t="s">
        <v>1473</v>
      </c>
      <c r="AE40" t="s">
        <v>1592</v>
      </c>
      <c r="AG40" t="s">
        <v>1593</v>
      </c>
      <c r="AI40" t="s">
        <v>2140</v>
      </c>
      <c r="AJ40" t="s">
        <v>2140</v>
      </c>
      <c r="AK40" t="s">
        <v>2140</v>
      </c>
      <c r="AL40" t="s">
        <v>2140</v>
      </c>
      <c r="AM40" t="s">
        <v>2140</v>
      </c>
      <c r="AN40" t="s">
        <v>2140</v>
      </c>
      <c r="AO40" t="s">
        <v>2140</v>
      </c>
      <c r="AP40" t="s">
        <v>2140</v>
      </c>
      <c r="AQ40" t="s">
        <v>2103</v>
      </c>
      <c r="AR40">
        <v>0.4375</v>
      </c>
    </row>
    <row r="41" spans="1:44">
      <c r="A41" t="s">
        <v>195</v>
      </c>
      <c r="B41" t="s">
        <v>344</v>
      </c>
      <c r="C41" t="s">
        <v>1266</v>
      </c>
      <c r="D41" t="s">
        <v>1434</v>
      </c>
      <c r="E41" t="s">
        <v>394</v>
      </c>
      <c r="F41" t="s">
        <v>345</v>
      </c>
      <c r="G41">
        <v>30</v>
      </c>
      <c r="H41" t="s">
        <v>1154</v>
      </c>
      <c r="I41" t="s">
        <v>1270</v>
      </c>
      <c r="J41">
        <v>1</v>
      </c>
      <c r="K41" t="s">
        <v>17</v>
      </c>
      <c r="L41" t="s">
        <v>376</v>
      </c>
      <c r="M41" t="s">
        <v>1126</v>
      </c>
      <c r="N41" t="s">
        <v>1127</v>
      </c>
      <c r="O41">
        <v>46024</v>
      </c>
      <c r="P41">
        <v>46387</v>
      </c>
      <c r="Q41" t="s">
        <v>345</v>
      </c>
      <c r="R41" t="s">
        <v>1372</v>
      </c>
      <c r="S41" t="s">
        <v>1371</v>
      </c>
      <c r="V41" t="s">
        <v>1283</v>
      </c>
      <c r="W41" t="s">
        <v>371</v>
      </c>
      <c r="X41" t="s">
        <v>1290</v>
      </c>
      <c r="Y41" t="s">
        <v>1285</v>
      </c>
      <c r="Z41" t="s">
        <v>1462</v>
      </c>
      <c r="AA41" t="s">
        <v>371</v>
      </c>
      <c r="AB41" t="s">
        <v>1576</v>
      </c>
      <c r="AC41" t="s">
        <v>1575</v>
      </c>
      <c r="AD41" t="s">
        <v>1473</v>
      </c>
      <c r="AE41" t="s">
        <v>1577</v>
      </c>
      <c r="AG41" t="s">
        <v>1578</v>
      </c>
      <c r="AI41" t="s">
        <v>2140</v>
      </c>
      <c r="AJ41" t="s">
        <v>2140</v>
      </c>
      <c r="AK41" t="s">
        <v>2140</v>
      </c>
      <c r="AL41" t="s">
        <v>2140</v>
      </c>
      <c r="AM41" t="s">
        <v>2140</v>
      </c>
      <c r="AN41" t="s">
        <v>2140</v>
      </c>
      <c r="AO41" t="s">
        <v>2140</v>
      </c>
      <c r="AP41" t="s">
        <v>2140</v>
      </c>
      <c r="AQ41" t="s">
        <v>2103</v>
      </c>
      <c r="AR41">
        <v>0.77083333333333337</v>
      </c>
    </row>
    <row r="42" spans="1:44">
      <c r="A42" t="s">
        <v>196</v>
      </c>
      <c r="B42" t="s">
        <v>1266</v>
      </c>
      <c r="C42" t="s">
        <v>488</v>
      </c>
      <c r="D42" t="s">
        <v>1435</v>
      </c>
      <c r="E42" t="s">
        <v>394</v>
      </c>
      <c r="F42" t="s">
        <v>345</v>
      </c>
      <c r="G42">
        <v>10</v>
      </c>
      <c r="H42" t="s">
        <v>1146</v>
      </c>
      <c r="I42" t="s">
        <v>1146</v>
      </c>
      <c r="J42">
        <v>2</v>
      </c>
      <c r="K42" t="s">
        <v>17</v>
      </c>
      <c r="L42" t="s">
        <v>376</v>
      </c>
      <c r="M42" t="s">
        <v>1126</v>
      </c>
      <c r="N42" t="s">
        <v>1127</v>
      </c>
      <c r="O42">
        <v>46024</v>
      </c>
      <c r="P42">
        <v>46387</v>
      </c>
      <c r="Q42" t="s">
        <v>345</v>
      </c>
      <c r="R42" t="s">
        <v>1370</v>
      </c>
      <c r="S42" t="s">
        <v>72</v>
      </c>
      <c r="V42" t="s">
        <v>1284</v>
      </c>
      <c r="W42" t="s">
        <v>371</v>
      </c>
      <c r="X42" t="s">
        <v>1292</v>
      </c>
      <c r="Y42" t="s">
        <v>1285</v>
      </c>
      <c r="Z42" t="s">
        <v>1462</v>
      </c>
      <c r="AA42" t="s">
        <v>371</v>
      </c>
      <c r="AB42" t="s">
        <v>1591</v>
      </c>
      <c r="AC42" t="s">
        <v>1590</v>
      </c>
      <c r="AD42" t="s">
        <v>1473</v>
      </c>
      <c r="AE42" t="s">
        <v>1592</v>
      </c>
      <c r="AG42" t="s">
        <v>1593</v>
      </c>
      <c r="AI42" t="s">
        <v>2140</v>
      </c>
      <c r="AJ42" t="s">
        <v>2140</v>
      </c>
      <c r="AK42" t="s">
        <v>2140</v>
      </c>
      <c r="AL42" t="s">
        <v>2140</v>
      </c>
      <c r="AM42" t="s">
        <v>2140</v>
      </c>
      <c r="AN42" t="s">
        <v>2140</v>
      </c>
      <c r="AO42" t="s">
        <v>2140</v>
      </c>
      <c r="AP42" t="s">
        <v>2140</v>
      </c>
      <c r="AQ42" t="s">
        <v>1590</v>
      </c>
      <c r="AR42">
        <v>0.77083333333333337</v>
      </c>
    </row>
    <row r="43" spans="1:44">
      <c r="A43" t="s">
        <v>197</v>
      </c>
      <c r="B43" t="s">
        <v>443</v>
      </c>
      <c r="C43" t="s">
        <v>1266</v>
      </c>
      <c r="D43" t="s">
        <v>1434</v>
      </c>
      <c r="E43" t="s">
        <v>394</v>
      </c>
      <c r="F43" t="s">
        <v>345</v>
      </c>
      <c r="G43">
        <v>15</v>
      </c>
      <c r="H43" t="s">
        <v>1158</v>
      </c>
      <c r="I43" t="s">
        <v>352</v>
      </c>
      <c r="J43">
        <v>1</v>
      </c>
      <c r="K43" t="s">
        <v>17</v>
      </c>
      <c r="L43" t="s">
        <v>376</v>
      </c>
      <c r="M43" t="s">
        <v>1126</v>
      </c>
      <c r="N43" t="s">
        <v>1127</v>
      </c>
      <c r="O43">
        <v>46024</v>
      </c>
      <c r="P43">
        <v>46387</v>
      </c>
      <c r="Q43" t="s">
        <v>1345</v>
      </c>
      <c r="R43" t="s">
        <v>1177</v>
      </c>
      <c r="S43" t="s">
        <v>73</v>
      </c>
      <c r="V43" t="s">
        <v>1285</v>
      </c>
      <c r="W43" t="s">
        <v>376</v>
      </c>
      <c r="X43" t="s">
        <v>1290</v>
      </c>
      <c r="Y43" t="s">
        <v>1285</v>
      </c>
      <c r="Z43" t="s">
        <v>1462</v>
      </c>
      <c r="AA43" t="s">
        <v>371</v>
      </c>
      <c r="AB43" t="s">
        <v>1576</v>
      </c>
      <c r="AC43" t="s">
        <v>1575</v>
      </c>
      <c r="AD43" t="s">
        <v>1473</v>
      </c>
      <c r="AE43" t="s">
        <v>1577</v>
      </c>
      <c r="AG43" t="s">
        <v>1578</v>
      </c>
      <c r="AI43" t="s">
        <v>2140</v>
      </c>
      <c r="AJ43" t="s">
        <v>2140</v>
      </c>
      <c r="AK43" t="s">
        <v>2140</v>
      </c>
      <c r="AL43" t="s">
        <v>2140</v>
      </c>
      <c r="AM43" t="s">
        <v>2140</v>
      </c>
      <c r="AN43" t="s">
        <v>2140</v>
      </c>
      <c r="AO43" t="s">
        <v>2140</v>
      </c>
      <c r="AP43" t="s">
        <v>2140</v>
      </c>
      <c r="AQ43" t="s">
        <v>1590</v>
      </c>
      <c r="AR43">
        <v>0.625</v>
      </c>
    </row>
    <row r="44" spans="1:44">
      <c r="A44" t="s">
        <v>198</v>
      </c>
      <c r="B44" t="s">
        <v>443</v>
      </c>
      <c r="C44" t="s">
        <v>1266</v>
      </c>
      <c r="D44" t="s">
        <v>1434</v>
      </c>
      <c r="E44" t="s">
        <v>394</v>
      </c>
      <c r="F44" t="s">
        <v>345</v>
      </c>
      <c r="G44">
        <v>20</v>
      </c>
      <c r="H44" t="s">
        <v>1146</v>
      </c>
      <c r="I44" t="s">
        <v>1146</v>
      </c>
      <c r="J44">
        <v>1</v>
      </c>
      <c r="K44" t="s">
        <v>17</v>
      </c>
      <c r="L44" t="s">
        <v>376</v>
      </c>
      <c r="M44" t="s">
        <v>1126</v>
      </c>
      <c r="N44" t="s">
        <v>1127</v>
      </c>
      <c r="O44">
        <v>46024</v>
      </c>
      <c r="P44">
        <v>46387</v>
      </c>
      <c r="Q44" t="s">
        <v>345</v>
      </c>
      <c r="R44" t="s">
        <v>1219</v>
      </c>
      <c r="S44" t="s">
        <v>1380</v>
      </c>
      <c r="T44" t="s">
        <v>50</v>
      </c>
      <c r="V44" t="s">
        <v>1284</v>
      </c>
      <c r="W44" t="s">
        <v>371</v>
      </c>
      <c r="X44" t="s">
        <v>1292</v>
      </c>
      <c r="Y44" t="s">
        <v>1285</v>
      </c>
      <c r="Z44" t="s">
        <v>1462</v>
      </c>
      <c r="AA44" t="s">
        <v>371</v>
      </c>
      <c r="AB44" t="s">
        <v>1576</v>
      </c>
      <c r="AC44" t="s">
        <v>1575</v>
      </c>
      <c r="AD44" t="s">
        <v>1473</v>
      </c>
      <c r="AE44" t="s">
        <v>1577</v>
      </c>
      <c r="AG44" t="s">
        <v>1578</v>
      </c>
      <c r="AI44" t="s">
        <v>2140</v>
      </c>
      <c r="AJ44" t="s">
        <v>2140</v>
      </c>
      <c r="AK44" t="s">
        <v>2140</v>
      </c>
      <c r="AL44" t="s">
        <v>2140</v>
      </c>
      <c r="AM44" t="s">
        <v>2140</v>
      </c>
      <c r="AN44" t="s">
        <v>2140</v>
      </c>
      <c r="AO44" t="s">
        <v>2140</v>
      </c>
      <c r="AP44" t="s">
        <v>2140</v>
      </c>
      <c r="AQ44" t="s">
        <v>2103</v>
      </c>
      <c r="AR44">
        <v>0.38194444444444442</v>
      </c>
    </row>
    <row r="45" spans="1:44">
      <c r="A45" t="s">
        <v>199</v>
      </c>
      <c r="B45" t="s">
        <v>443</v>
      </c>
      <c r="C45" t="s">
        <v>1266</v>
      </c>
      <c r="D45" t="s">
        <v>1434</v>
      </c>
      <c r="E45" t="s">
        <v>394</v>
      </c>
      <c r="F45" t="s">
        <v>345</v>
      </c>
      <c r="G45">
        <v>10</v>
      </c>
      <c r="H45" t="s">
        <v>1158</v>
      </c>
      <c r="I45" t="s">
        <v>1123</v>
      </c>
      <c r="J45">
        <v>1</v>
      </c>
      <c r="K45" t="s">
        <v>17</v>
      </c>
      <c r="L45" t="s">
        <v>376</v>
      </c>
      <c r="M45" t="s">
        <v>1126</v>
      </c>
      <c r="N45" t="s">
        <v>1127</v>
      </c>
      <c r="O45">
        <v>46024</v>
      </c>
      <c r="P45">
        <v>46387</v>
      </c>
      <c r="Q45" t="s">
        <v>345</v>
      </c>
      <c r="R45" t="s">
        <v>1178</v>
      </c>
      <c r="S45" t="s">
        <v>74</v>
      </c>
      <c r="T45" t="s">
        <v>1373</v>
      </c>
      <c r="V45" t="s">
        <v>1284</v>
      </c>
      <c r="W45" t="s">
        <v>376</v>
      </c>
      <c r="X45" t="s">
        <v>1292</v>
      </c>
      <c r="Y45" t="s">
        <v>1285</v>
      </c>
      <c r="Z45" t="s">
        <v>1462</v>
      </c>
      <c r="AA45" t="s">
        <v>371</v>
      </c>
      <c r="AB45" t="s">
        <v>1576</v>
      </c>
      <c r="AC45" t="s">
        <v>1575</v>
      </c>
      <c r="AD45" t="s">
        <v>1473</v>
      </c>
      <c r="AE45" t="s">
        <v>1577</v>
      </c>
      <c r="AG45" t="s">
        <v>1578</v>
      </c>
      <c r="AI45" t="s">
        <v>2140</v>
      </c>
      <c r="AJ45" t="s">
        <v>2140</v>
      </c>
      <c r="AK45" t="s">
        <v>2140</v>
      </c>
      <c r="AL45" t="s">
        <v>2140</v>
      </c>
      <c r="AM45" t="s">
        <v>2140</v>
      </c>
      <c r="AN45" t="s">
        <v>2140</v>
      </c>
      <c r="AO45" t="s">
        <v>2140</v>
      </c>
      <c r="AP45" t="s">
        <v>2140</v>
      </c>
      <c r="AQ45" t="s">
        <v>2103</v>
      </c>
      <c r="AR45">
        <v>0.41666666666666669</v>
      </c>
    </row>
    <row r="46" spans="1:44">
      <c r="A46" t="s">
        <v>200</v>
      </c>
      <c r="B46" t="s">
        <v>443</v>
      </c>
      <c r="C46" t="s">
        <v>1266</v>
      </c>
      <c r="D46" t="s">
        <v>1434</v>
      </c>
      <c r="E46" t="s">
        <v>394</v>
      </c>
      <c r="F46" t="s">
        <v>345</v>
      </c>
      <c r="G46">
        <v>10</v>
      </c>
      <c r="H46" t="s">
        <v>1158</v>
      </c>
      <c r="I46" t="s">
        <v>1124</v>
      </c>
      <c r="J46">
        <v>1</v>
      </c>
      <c r="K46" t="s">
        <v>17</v>
      </c>
      <c r="L46" t="s">
        <v>376</v>
      </c>
      <c r="M46" t="s">
        <v>1126</v>
      </c>
      <c r="N46" t="s">
        <v>1127</v>
      </c>
      <c r="O46">
        <v>46024</v>
      </c>
      <c r="P46">
        <v>46387</v>
      </c>
      <c r="Q46" t="s">
        <v>345</v>
      </c>
      <c r="R46" t="s">
        <v>1179</v>
      </c>
      <c r="S46" t="s">
        <v>75</v>
      </c>
      <c r="T46" t="s">
        <v>1373</v>
      </c>
      <c r="V46" t="s">
        <v>1284</v>
      </c>
      <c r="W46" t="s">
        <v>376</v>
      </c>
      <c r="X46" t="s">
        <v>1292</v>
      </c>
      <c r="Y46" t="s">
        <v>1285</v>
      </c>
      <c r="Z46" t="s">
        <v>1462</v>
      </c>
      <c r="AA46" t="s">
        <v>371</v>
      </c>
      <c r="AB46" t="s">
        <v>1576</v>
      </c>
      <c r="AC46" t="s">
        <v>1575</v>
      </c>
      <c r="AD46" t="s">
        <v>1473</v>
      </c>
      <c r="AE46" t="s">
        <v>1577</v>
      </c>
      <c r="AG46" t="s">
        <v>1578</v>
      </c>
      <c r="AI46" t="s">
        <v>2140</v>
      </c>
      <c r="AJ46" t="s">
        <v>2140</v>
      </c>
      <c r="AK46" t="s">
        <v>2140</v>
      </c>
      <c r="AL46" t="s">
        <v>2140</v>
      </c>
      <c r="AM46" t="s">
        <v>2140</v>
      </c>
      <c r="AN46" t="s">
        <v>2140</v>
      </c>
      <c r="AO46" t="s">
        <v>2140</v>
      </c>
      <c r="AP46" t="s">
        <v>2140</v>
      </c>
      <c r="AQ46" t="s">
        <v>2103</v>
      </c>
      <c r="AR46">
        <v>0.4375</v>
      </c>
    </row>
    <row r="47" spans="1:44">
      <c r="A47" t="s">
        <v>201</v>
      </c>
      <c r="B47" t="s">
        <v>443</v>
      </c>
      <c r="C47" t="s">
        <v>1266</v>
      </c>
      <c r="D47" t="s">
        <v>1434</v>
      </c>
      <c r="E47" t="s">
        <v>394</v>
      </c>
      <c r="F47" t="s">
        <v>345</v>
      </c>
      <c r="G47">
        <v>10</v>
      </c>
      <c r="H47" t="s">
        <v>1154</v>
      </c>
      <c r="I47" t="s">
        <v>1270</v>
      </c>
      <c r="J47">
        <v>1</v>
      </c>
      <c r="K47" t="s">
        <v>17</v>
      </c>
      <c r="L47" t="s">
        <v>376</v>
      </c>
      <c r="M47" t="s">
        <v>1126</v>
      </c>
      <c r="N47" t="s">
        <v>1127</v>
      </c>
      <c r="O47">
        <v>46024</v>
      </c>
      <c r="P47">
        <v>46387</v>
      </c>
      <c r="Q47" t="s">
        <v>345</v>
      </c>
      <c r="R47" t="s">
        <v>1374</v>
      </c>
      <c r="S47" t="s">
        <v>76</v>
      </c>
      <c r="V47" t="s">
        <v>1284</v>
      </c>
      <c r="W47" t="s">
        <v>376</v>
      </c>
      <c r="X47" t="s">
        <v>1292</v>
      </c>
      <c r="Y47" t="s">
        <v>1285</v>
      </c>
      <c r="Z47" t="s">
        <v>1462</v>
      </c>
      <c r="AA47" t="s">
        <v>371</v>
      </c>
      <c r="AB47" t="s">
        <v>1576</v>
      </c>
      <c r="AC47" t="s">
        <v>1575</v>
      </c>
      <c r="AD47" t="s">
        <v>1473</v>
      </c>
      <c r="AE47" t="s">
        <v>1577</v>
      </c>
      <c r="AG47" t="s">
        <v>1578</v>
      </c>
      <c r="AI47" t="s">
        <v>2140</v>
      </c>
      <c r="AJ47" t="s">
        <v>2140</v>
      </c>
      <c r="AK47" t="s">
        <v>2140</v>
      </c>
      <c r="AL47" t="s">
        <v>2140</v>
      </c>
      <c r="AM47" t="s">
        <v>2140</v>
      </c>
      <c r="AN47" t="s">
        <v>2140</v>
      </c>
      <c r="AO47" t="s">
        <v>2140</v>
      </c>
      <c r="AP47" t="s">
        <v>2140</v>
      </c>
      <c r="AQ47" t="s">
        <v>1439</v>
      </c>
      <c r="AR47">
        <v>0.4375</v>
      </c>
    </row>
    <row r="48" spans="1:44">
      <c r="A48" t="s">
        <v>202</v>
      </c>
      <c r="B48" t="s">
        <v>1266</v>
      </c>
      <c r="C48" t="s">
        <v>488</v>
      </c>
      <c r="D48" t="s">
        <v>1434</v>
      </c>
      <c r="E48" t="s">
        <v>394</v>
      </c>
      <c r="F48" t="s">
        <v>345</v>
      </c>
      <c r="G48">
        <v>10</v>
      </c>
      <c r="H48" t="s">
        <v>1158</v>
      </c>
      <c r="I48" t="s">
        <v>1149</v>
      </c>
      <c r="J48">
        <v>1</v>
      </c>
      <c r="K48" t="s">
        <v>17</v>
      </c>
      <c r="L48" t="s">
        <v>376</v>
      </c>
      <c r="M48" t="s">
        <v>1126</v>
      </c>
      <c r="N48" t="s">
        <v>1127</v>
      </c>
      <c r="O48">
        <v>46024</v>
      </c>
      <c r="P48">
        <v>46387</v>
      </c>
      <c r="Q48" t="s">
        <v>345</v>
      </c>
      <c r="R48" t="s">
        <v>1180</v>
      </c>
      <c r="S48" t="s">
        <v>77</v>
      </c>
      <c r="V48" t="s">
        <v>1284</v>
      </c>
      <c r="W48" t="s">
        <v>376</v>
      </c>
      <c r="X48" t="s">
        <v>1292</v>
      </c>
      <c r="Y48" t="s">
        <v>1285</v>
      </c>
      <c r="Z48" t="s">
        <v>1462</v>
      </c>
      <c r="AA48" t="s">
        <v>371</v>
      </c>
      <c r="AB48" t="s">
        <v>1576</v>
      </c>
      <c r="AC48" t="s">
        <v>1575</v>
      </c>
      <c r="AD48" t="s">
        <v>1473</v>
      </c>
      <c r="AE48" t="s">
        <v>1577</v>
      </c>
      <c r="AG48" t="s">
        <v>1578</v>
      </c>
      <c r="AI48" t="s">
        <v>2140</v>
      </c>
      <c r="AJ48" t="s">
        <v>2140</v>
      </c>
      <c r="AK48" t="s">
        <v>2140</v>
      </c>
      <c r="AL48" t="s">
        <v>2140</v>
      </c>
      <c r="AM48" t="s">
        <v>2140</v>
      </c>
      <c r="AN48" t="s">
        <v>2140</v>
      </c>
      <c r="AO48" t="s">
        <v>2140</v>
      </c>
      <c r="AP48" t="s">
        <v>2140</v>
      </c>
      <c r="AQ48" t="s">
        <v>1439</v>
      </c>
      <c r="AR48">
        <v>0.76388888888888884</v>
      </c>
    </row>
    <row r="49" spans="1:44">
      <c r="A49" t="s">
        <v>203</v>
      </c>
      <c r="B49" t="s">
        <v>344</v>
      </c>
      <c r="C49" t="s">
        <v>443</v>
      </c>
      <c r="D49" t="s">
        <v>1432</v>
      </c>
      <c r="E49" t="s">
        <v>394</v>
      </c>
      <c r="F49" t="s">
        <v>345</v>
      </c>
      <c r="G49">
        <v>10</v>
      </c>
      <c r="H49" t="s">
        <v>1156</v>
      </c>
      <c r="I49" t="s">
        <v>1272</v>
      </c>
      <c r="J49">
        <v>1</v>
      </c>
      <c r="K49" t="s">
        <v>17</v>
      </c>
      <c r="L49" t="s">
        <v>376</v>
      </c>
      <c r="M49" t="s">
        <v>1126</v>
      </c>
      <c r="N49" t="s">
        <v>1127</v>
      </c>
      <c r="O49">
        <v>46024</v>
      </c>
      <c r="P49">
        <v>46387</v>
      </c>
      <c r="Q49" t="s">
        <v>345</v>
      </c>
      <c r="R49" t="s">
        <v>1181</v>
      </c>
      <c r="S49" t="s">
        <v>78</v>
      </c>
      <c r="V49" t="s">
        <v>1284</v>
      </c>
      <c r="W49" t="s">
        <v>376</v>
      </c>
      <c r="X49" t="s">
        <v>1290</v>
      </c>
      <c r="Y49" t="s">
        <v>1285</v>
      </c>
      <c r="Z49" t="s">
        <v>1462</v>
      </c>
      <c r="AA49" t="s">
        <v>371</v>
      </c>
      <c r="AB49" t="s">
        <v>1572</v>
      </c>
      <c r="AC49" t="s">
        <v>1432</v>
      </c>
      <c r="AD49" t="s">
        <v>1473</v>
      </c>
      <c r="AE49" t="s">
        <v>1573</v>
      </c>
      <c r="AG49" t="s">
        <v>1574</v>
      </c>
      <c r="AI49" t="s">
        <v>2140</v>
      </c>
      <c r="AJ49" t="s">
        <v>2140</v>
      </c>
      <c r="AK49" t="s">
        <v>2140</v>
      </c>
      <c r="AL49" t="s">
        <v>2140</v>
      </c>
      <c r="AM49" t="s">
        <v>2140</v>
      </c>
      <c r="AN49" t="s">
        <v>2140</v>
      </c>
      <c r="AO49" t="s">
        <v>2140</v>
      </c>
      <c r="AP49" t="s">
        <v>2140</v>
      </c>
      <c r="AQ49" t="s">
        <v>1439</v>
      </c>
      <c r="AR49">
        <v>0.4375</v>
      </c>
    </row>
    <row r="50" spans="1:44">
      <c r="A50" t="s">
        <v>204</v>
      </c>
      <c r="B50" t="s">
        <v>443</v>
      </c>
      <c r="C50" t="s">
        <v>1266</v>
      </c>
      <c r="D50" t="s">
        <v>1441</v>
      </c>
      <c r="E50" t="s">
        <v>394</v>
      </c>
      <c r="F50" t="s">
        <v>345</v>
      </c>
      <c r="G50">
        <v>10</v>
      </c>
      <c r="H50" t="s">
        <v>1158</v>
      </c>
      <c r="I50" t="s">
        <v>1150</v>
      </c>
      <c r="J50">
        <v>1</v>
      </c>
      <c r="K50" t="s">
        <v>17</v>
      </c>
      <c r="L50" t="s">
        <v>376</v>
      </c>
      <c r="M50" t="s">
        <v>1126</v>
      </c>
      <c r="N50" t="s">
        <v>1127</v>
      </c>
      <c r="O50">
        <v>46024</v>
      </c>
      <c r="P50">
        <v>46387</v>
      </c>
      <c r="Q50" t="s">
        <v>345</v>
      </c>
      <c r="R50" t="s">
        <v>1182</v>
      </c>
      <c r="S50" t="s">
        <v>1399</v>
      </c>
      <c r="T50" t="s">
        <v>50</v>
      </c>
      <c r="V50" t="s">
        <v>1285</v>
      </c>
      <c r="W50" t="s">
        <v>376</v>
      </c>
      <c r="X50" t="s">
        <v>1292</v>
      </c>
      <c r="Y50" t="s">
        <v>1285</v>
      </c>
      <c r="Z50" t="s">
        <v>1462</v>
      </c>
      <c r="AA50" t="s">
        <v>371</v>
      </c>
      <c r="AB50" t="s">
        <v>1580</v>
      </c>
      <c r="AC50" t="s">
        <v>1579</v>
      </c>
      <c r="AD50" t="s">
        <v>1473</v>
      </c>
      <c r="AE50" t="s">
        <v>1581</v>
      </c>
      <c r="AG50" t="s">
        <v>1582</v>
      </c>
      <c r="AI50" t="s">
        <v>2140</v>
      </c>
      <c r="AJ50" t="s">
        <v>2140</v>
      </c>
      <c r="AK50" t="s">
        <v>2140</v>
      </c>
      <c r="AL50" t="s">
        <v>2140</v>
      </c>
      <c r="AM50" t="s">
        <v>2140</v>
      </c>
      <c r="AN50" t="s">
        <v>2140</v>
      </c>
      <c r="AO50" t="s">
        <v>2140</v>
      </c>
      <c r="AP50" t="s">
        <v>2140</v>
      </c>
      <c r="AQ50" t="s">
        <v>2103</v>
      </c>
      <c r="AR50">
        <v>0.4375</v>
      </c>
    </row>
    <row r="51" spans="1:44">
      <c r="A51" t="s">
        <v>205</v>
      </c>
      <c r="B51" t="s">
        <v>443</v>
      </c>
      <c r="C51" t="s">
        <v>1266</v>
      </c>
      <c r="D51" t="s">
        <v>1441</v>
      </c>
      <c r="E51" t="s">
        <v>394</v>
      </c>
      <c r="F51" t="s">
        <v>345</v>
      </c>
      <c r="G51">
        <v>10</v>
      </c>
      <c r="H51" t="s">
        <v>1154</v>
      </c>
      <c r="I51" t="s">
        <v>1138</v>
      </c>
      <c r="J51">
        <v>1</v>
      </c>
      <c r="K51" t="s">
        <v>17</v>
      </c>
      <c r="L51" t="s">
        <v>376</v>
      </c>
      <c r="M51" t="s">
        <v>1126</v>
      </c>
      <c r="N51" t="s">
        <v>1127</v>
      </c>
      <c r="O51">
        <v>46024</v>
      </c>
      <c r="P51">
        <v>46387</v>
      </c>
      <c r="Q51" t="s">
        <v>345</v>
      </c>
      <c r="R51" t="s">
        <v>1375</v>
      </c>
      <c r="S51" t="s">
        <v>79</v>
      </c>
      <c r="V51" t="s">
        <v>1285</v>
      </c>
      <c r="W51" t="s">
        <v>376</v>
      </c>
      <c r="X51" t="s">
        <v>1292</v>
      </c>
      <c r="Y51" t="s">
        <v>1285</v>
      </c>
      <c r="Z51" t="s">
        <v>1462</v>
      </c>
      <c r="AA51" t="s">
        <v>371</v>
      </c>
      <c r="AB51" t="s">
        <v>1580</v>
      </c>
      <c r="AC51" t="s">
        <v>1579</v>
      </c>
      <c r="AD51" t="s">
        <v>1473</v>
      </c>
      <c r="AE51" t="s">
        <v>1581</v>
      </c>
      <c r="AG51" t="s">
        <v>1582</v>
      </c>
      <c r="AI51" t="s">
        <v>2140</v>
      </c>
      <c r="AJ51" t="s">
        <v>2140</v>
      </c>
      <c r="AK51" t="s">
        <v>2140</v>
      </c>
      <c r="AL51" t="s">
        <v>2140</v>
      </c>
      <c r="AM51" t="s">
        <v>2140</v>
      </c>
      <c r="AN51" t="s">
        <v>2140</v>
      </c>
      <c r="AO51" t="s">
        <v>2140</v>
      </c>
      <c r="AP51" t="s">
        <v>2140</v>
      </c>
      <c r="AQ51" t="s">
        <v>1439</v>
      </c>
      <c r="AR51">
        <v>0.625</v>
      </c>
    </row>
    <row r="52" spans="1:44">
      <c r="A52" t="s">
        <v>206</v>
      </c>
      <c r="B52" t="s">
        <v>443</v>
      </c>
      <c r="C52" t="s">
        <v>1266</v>
      </c>
      <c r="D52" t="s">
        <v>1441</v>
      </c>
      <c r="E52" t="s">
        <v>394</v>
      </c>
      <c r="F52" t="s">
        <v>345</v>
      </c>
      <c r="G52">
        <v>10</v>
      </c>
      <c r="H52" t="s">
        <v>1158</v>
      </c>
      <c r="I52" t="s">
        <v>1123</v>
      </c>
      <c r="J52">
        <v>1</v>
      </c>
      <c r="K52" t="s">
        <v>17</v>
      </c>
      <c r="L52" t="s">
        <v>376</v>
      </c>
      <c r="M52" t="s">
        <v>1126</v>
      </c>
      <c r="N52" t="s">
        <v>1127</v>
      </c>
      <c r="O52">
        <v>46024</v>
      </c>
      <c r="P52">
        <v>46387</v>
      </c>
      <c r="Q52" t="s">
        <v>1345</v>
      </c>
      <c r="R52" t="s">
        <v>1183</v>
      </c>
      <c r="S52" t="s">
        <v>1377</v>
      </c>
      <c r="V52" t="s">
        <v>1285</v>
      </c>
      <c r="W52" t="s">
        <v>376</v>
      </c>
      <c r="X52" t="s">
        <v>1292</v>
      </c>
      <c r="Y52" t="s">
        <v>1285</v>
      </c>
      <c r="Z52" t="s">
        <v>1462</v>
      </c>
      <c r="AA52" t="s">
        <v>371</v>
      </c>
      <c r="AB52" t="s">
        <v>1580</v>
      </c>
      <c r="AC52" t="s">
        <v>1579</v>
      </c>
      <c r="AD52" t="s">
        <v>1473</v>
      </c>
      <c r="AE52" t="s">
        <v>1581</v>
      </c>
      <c r="AG52" t="s">
        <v>1582</v>
      </c>
      <c r="AI52" t="s">
        <v>2140</v>
      </c>
      <c r="AJ52" t="s">
        <v>2140</v>
      </c>
      <c r="AK52" t="s">
        <v>2140</v>
      </c>
      <c r="AL52" t="s">
        <v>2140</v>
      </c>
      <c r="AM52" t="s">
        <v>2140</v>
      </c>
      <c r="AN52" t="s">
        <v>2140</v>
      </c>
      <c r="AO52" t="s">
        <v>2140</v>
      </c>
      <c r="AP52" t="s">
        <v>2140</v>
      </c>
      <c r="AQ52" t="s">
        <v>1439</v>
      </c>
      <c r="AR52">
        <v>0.4375</v>
      </c>
    </row>
    <row r="53" spans="1:44">
      <c r="A53" t="s">
        <v>4640</v>
      </c>
      <c r="B53" t="s">
        <v>443</v>
      </c>
      <c r="C53" t="s">
        <v>1266</v>
      </c>
      <c r="D53" t="s">
        <v>1441</v>
      </c>
      <c r="E53" t="s">
        <v>394</v>
      </c>
      <c r="F53" t="s">
        <v>345</v>
      </c>
      <c r="G53">
        <v>10</v>
      </c>
      <c r="H53" t="s">
        <v>1158</v>
      </c>
      <c r="I53" t="s">
        <v>1124</v>
      </c>
      <c r="J53">
        <v>1</v>
      </c>
      <c r="K53" t="s">
        <v>17</v>
      </c>
      <c r="L53" t="s">
        <v>376</v>
      </c>
      <c r="M53" t="s">
        <v>1126</v>
      </c>
      <c r="N53" t="s">
        <v>1127</v>
      </c>
      <c r="O53">
        <v>46024</v>
      </c>
      <c r="P53">
        <v>46387</v>
      </c>
      <c r="Q53" t="s">
        <v>345</v>
      </c>
      <c r="R53" t="s">
        <v>1398</v>
      </c>
      <c r="S53" t="s">
        <v>80</v>
      </c>
      <c r="V53" t="s">
        <v>1285</v>
      </c>
      <c r="W53" t="s">
        <v>376</v>
      </c>
      <c r="X53" t="s">
        <v>1292</v>
      </c>
      <c r="Y53" t="s">
        <v>1285</v>
      </c>
      <c r="Z53" t="s">
        <v>1462</v>
      </c>
      <c r="AA53" t="s">
        <v>371</v>
      </c>
      <c r="AB53" t="s">
        <v>1580</v>
      </c>
      <c r="AC53" t="s">
        <v>1579</v>
      </c>
      <c r="AD53" t="s">
        <v>1473</v>
      </c>
      <c r="AE53" t="s">
        <v>1581</v>
      </c>
      <c r="AG53" t="s">
        <v>1582</v>
      </c>
      <c r="AI53" t="s">
        <v>2140</v>
      </c>
      <c r="AJ53" t="s">
        <v>2140</v>
      </c>
      <c r="AK53" t="s">
        <v>2140</v>
      </c>
      <c r="AL53" t="s">
        <v>2140</v>
      </c>
      <c r="AM53" t="s">
        <v>2140</v>
      </c>
      <c r="AN53" t="s">
        <v>2140</v>
      </c>
      <c r="AO53" t="s">
        <v>2140</v>
      </c>
      <c r="AP53" t="s">
        <v>2140</v>
      </c>
      <c r="AQ53" t="s">
        <v>2104</v>
      </c>
      <c r="AR53">
        <v>0.4375</v>
      </c>
    </row>
    <row r="54" spans="1:44">
      <c r="A54" t="s">
        <v>207</v>
      </c>
      <c r="B54" t="s">
        <v>443</v>
      </c>
      <c r="C54" t="s">
        <v>1266</v>
      </c>
      <c r="D54" t="s">
        <v>1441</v>
      </c>
      <c r="E54" t="s">
        <v>394</v>
      </c>
      <c r="F54" t="s">
        <v>345</v>
      </c>
      <c r="G54">
        <v>10</v>
      </c>
      <c r="H54" t="s">
        <v>1158</v>
      </c>
      <c r="I54" t="s">
        <v>1124</v>
      </c>
      <c r="J54">
        <v>1</v>
      </c>
      <c r="K54" t="s">
        <v>17</v>
      </c>
      <c r="L54" t="s">
        <v>376</v>
      </c>
      <c r="M54" t="s">
        <v>1126</v>
      </c>
      <c r="N54" t="s">
        <v>1127</v>
      </c>
      <c r="O54">
        <v>46024</v>
      </c>
      <c r="P54">
        <v>46387</v>
      </c>
      <c r="Q54" t="s">
        <v>345</v>
      </c>
      <c r="R54" t="s">
        <v>1184</v>
      </c>
      <c r="S54" t="s">
        <v>81</v>
      </c>
      <c r="V54" t="s">
        <v>1285</v>
      </c>
      <c r="W54" t="s">
        <v>376</v>
      </c>
      <c r="X54" t="s">
        <v>1292</v>
      </c>
      <c r="Y54" t="s">
        <v>1285</v>
      </c>
      <c r="Z54" t="s">
        <v>1462</v>
      </c>
      <c r="AA54" t="s">
        <v>371</v>
      </c>
      <c r="AB54" t="s">
        <v>1580</v>
      </c>
      <c r="AC54" t="s">
        <v>1579</v>
      </c>
      <c r="AD54" t="s">
        <v>1473</v>
      </c>
      <c r="AE54" t="s">
        <v>1581</v>
      </c>
      <c r="AG54" t="s">
        <v>1582</v>
      </c>
      <c r="AI54" t="s">
        <v>2140</v>
      </c>
      <c r="AJ54" t="s">
        <v>2140</v>
      </c>
      <c r="AK54" t="s">
        <v>2140</v>
      </c>
      <c r="AL54" t="s">
        <v>2140</v>
      </c>
      <c r="AM54" t="s">
        <v>2140</v>
      </c>
      <c r="AN54" t="s">
        <v>2140</v>
      </c>
      <c r="AO54" t="s">
        <v>2140</v>
      </c>
      <c r="AP54" t="s">
        <v>2140</v>
      </c>
      <c r="AQ54" t="s">
        <v>1590</v>
      </c>
      <c r="AR54">
        <v>0.625</v>
      </c>
    </row>
    <row r="55" spans="1:44">
      <c r="A55" t="s">
        <v>208</v>
      </c>
      <c r="B55" t="s">
        <v>443</v>
      </c>
      <c r="C55" t="s">
        <v>1266</v>
      </c>
      <c r="D55" t="s">
        <v>1437</v>
      </c>
      <c r="E55" t="s">
        <v>394</v>
      </c>
      <c r="F55" t="s">
        <v>345</v>
      </c>
      <c r="G55">
        <v>10</v>
      </c>
      <c r="H55" t="s">
        <v>1158</v>
      </c>
      <c r="I55" t="s">
        <v>1147</v>
      </c>
      <c r="J55">
        <v>1</v>
      </c>
      <c r="K55" t="s">
        <v>17</v>
      </c>
      <c r="L55" t="s">
        <v>376</v>
      </c>
      <c r="M55" t="s">
        <v>1126</v>
      </c>
      <c r="N55" t="s">
        <v>1127</v>
      </c>
      <c r="O55">
        <v>46024</v>
      </c>
      <c r="P55">
        <v>46387</v>
      </c>
      <c r="Q55" t="s">
        <v>345</v>
      </c>
      <c r="R55" t="s">
        <v>1185</v>
      </c>
      <c r="S55" t="s">
        <v>82</v>
      </c>
      <c r="T55" t="s">
        <v>50</v>
      </c>
      <c r="V55" t="s">
        <v>1284</v>
      </c>
      <c r="W55" t="s">
        <v>376</v>
      </c>
      <c r="X55" t="s">
        <v>1292</v>
      </c>
      <c r="Y55" t="s">
        <v>1285</v>
      </c>
      <c r="Z55" t="s">
        <v>1462</v>
      </c>
      <c r="AA55" t="s">
        <v>371</v>
      </c>
      <c r="AB55" t="s">
        <v>1584</v>
      </c>
      <c r="AC55" t="s">
        <v>1583</v>
      </c>
      <c r="AD55" t="s">
        <v>1473</v>
      </c>
      <c r="AE55" t="s">
        <v>1581</v>
      </c>
      <c r="AG55" t="s">
        <v>1585</v>
      </c>
      <c r="AI55" t="s">
        <v>2140</v>
      </c>
      <c r="AJ55" t="s">
        <v>2140</v>
      </c>
      <c r="AK55" t="s">
        <v>2140</v>
      </c>
      <c r="AL55" t="s">
        <v>2140</v>
      </c>
      <c r="AM55" t="s">
        <v>2140</v>
      </c>
      <c r="AN55" t="s">
        <v>2140</v>
      </c>
      <c r="AO55" t="s">
        <v>2140</v>
      </c>
      <c r="AP55" t="s">
        <v>2140</v>
      </c>
      <c r="AQ55" t="s">
        <v>2103</v>
      </c>
      <c r="AR55">
        <v>0.38541666666666669</v>
      </c>
    </row>
    <row r="56" spans="1:44">
      <c r="A56" t="s">
        <v>209</v>
      </c>
      <c r="B56" t="s">
        <v>443</v>
      </c>
      <c r="C56" t="s">
        <v>1266</v>
      </c>
      <c r="D56" t="s">
        <v>1437</v>
      </c>
      <c r="E56" t="s">
        <v>394</v>
      </c>
      <c r="F56" t="s">
        <v>345</v>
      </c>
      <c r="G56">
        <v>10</v>
      </c>
      <c r="H56" t="s">
        <v>1158</v>
      </c>
      <c r="I56" t="s">
        <v>352</v>
      </c>
      <c r="J56">
        <v>1</v>
      </c>
      <c r="K56" t="s">
        <v>17</v>
      </c>
      <c r="L56" t="s">
        <v>376</v>
      </c>
      <c r="M56" t="s">
        <v>1126</v>
      </c>
      <c r="N56" t="s">
        <v>1127</v>
      </c>
      <c r="O56">
        <v>46024</v>
      </c>
      <c r="P56">
        <v>46387</v>
      </c>
      <c r="Q56" t="s">
        <v>345</v>
      </c>
      <c r="R56" t="s">
        <v>1186</v>
      </c>
      <c r="S56" t="s">
        <v>83</v>
      </c>
      <c r="V56" t="s">
        <v>1284</v>
      </c>
      <c r="W56" t="s">
        <v>376</v>
      </c>
      <c r="X56" t="s">
        <v>1292</v>
      </c>
      <c r="Y56" t="s">
        <v>1285</v>
      </c>
      <c r="Z56" t="s">
        <v>1462</v>
      </c>
      <c r="AA56" t="s">
        <v>371</v>
      </c>
      <c r="AB56" t="s">
        <v>1584</v>
      </c>
      <c r="AC56" t="s">
        <v>1583</v>
      </c>
      <c r="AD56" t="s">
        <v>1473</v>
      </c>
      <c r="AE56" t="s">
        <v>1581</v>
      </c>
      <c r="AG56" t="s">
        <v>1585</v>
      </c>
      <c r="AI56" t="s">
        <v>2140</v>
      </c>
      <c r="AJ56" t="s">
        <v>2140</v>
      </c>
      <c r="AK56" t="s">
        <v>2140</v>
      </c>
      <c r="AL56" t="s">
        <v>2140</v>
      </c>
      <c r="AM56" t="s">
        <v>2140</v>
      </c>
      <c r="AN56" t="s">
        <v>2140</v>
      </c>
      <c r="AO56" t="s">
        <v>2140</v>
      </c>
      <c r="AP56" t="s">
        <v>2140</v>
      </c>
      <c r="AQ56" t="s">
        <v>1590</v>
      </c>
      <c r="AR56">
        <v>0.38541666666666669</v>
      </c>
    </row>
    <row r="57" spans="1:44">
      <c r="A57" t="s">
        <v>210</v>
      </c>
      <c r="B57" t="s">
        <v>443</v>
      </c>
      <c r="C57" t="s">
        <v>1266</v>
      </c>
      <c r="D57" t="s">
        <v>1433</v>
      </c>
      <c r="E57" t="s">
        <v>394</v>
      </c>
      <c r="F57" t="s">
        <v>345</v>
      </c>
      <c r="G57">
        <v>10</v>
      </c>
      <c r="H57" t="s">
        <v>1158</v>
      </c>
      <c r="I57" t="s">
        <v>1123</v>
      </c>
      <c r="J57">
        <v>1</v>
      </c>
      <c r="K57" t="s">
        <v>17</v>
      </c>
      <c r="L57" t="s">
        <v>376</v>
      </c>
      <c r="M57" t="s">
        <v>1126</v>
      </c>
      <c r="N57" t="s">
        <v>1127</v>
      </c>
      <c r="O57">
        <v>46024</v>
      </c>
      <c r="P57">
        <v>46387</v>
      </c>
      <c r="Q57" t="s">
        <v>345</v>
      </c>
      <c r="R57" t="s">
        <v>1188</v>
      </c>
      <c r="S57" t="s">
        <v>84</v>
      </c>
      <c r="T57" t="s">
        <v>50</v>
      </c>
      <c r="V57" t="s">
        <v>1284</v>
      </c>
      <c r="W57" t="s">
        <v>376</v>
      </c>
      <c r="X57" t="s">
        <v>1292</v>
      </c>
      <c r="Y57" t="s">
        <v>1285</v>
      </c>
      <c r="Z57" t="s">
        <v>1462</v>
      </c>
      <c r="AA57" t="s">
        <v>371</v>
      </c>
      <c r="AB57" t="s">
        <v>1569</v>
      </c>
      <c r="AC57" t="s">
        <v>1568</v>
      </c>
      <c r="AD57" t="s">
        <v>1473</v>
      </c>
      <c r="AE57" t="s">
        <v>1570</v>
      </c>
      <c r="AG57" t="s">
        <v>1571</v>
      </c>
      <c r="AI57" t="s">
        <v>2140</v>
      </c>
      <c r="AJ57" t="s">
        <v>2140</v>
      </c>
      <c r="AK57" t="s">
        <v>2140</v>
      </c>
      <c r="AL57" t="s">
        <v>2140</v>
      </c>
      <c r="AM57" t="s">
        <v>2140</v>
      </c>
      <c r="AN57" t="s">
        <v>2140</v>
      </c>
      <c r="AO57" t="s">
        <v>2140</v>
      </c>
      <c r="AP57" t="s">
        <v>2140</v>
      </c>
      <c r="AQ57" t="s">
        <v>2103</v>
      </c>
      <c r="AR57">
        <v>0.4375</v>
      </c>
    </row>
    <row r="58" spans="1:44">
      <c r="A58" t="s">
        <v>211</v>
      </c>
      <c r="B58" t="s">
        <v>443</v>
      </c>
      <c r="C58" t="s">
        <v>1266</v>
      </c>
      <c r="D58" t="s">
        <v>1433</v>
      </c>
      <c r="E58" t="s">
        <v>394</v>
      </c>
      <c r="F58" t="s">
        <v>345</v>
      </c>
      <c r="G58">
        <v>10</v>
      </c>
      <c r="H58" t="s">
        <v>1158</v>
      </c>
      <c r="I58" t="s">
        <v>1124</v>
      </c>
      <c r="J58">
        <v>1</v>
      </c>
      <c r="K58" t="s">
        <v>17</v>
      </c>
      <c r="L58" t="s">
        <v>376</v>
      </c>
      <c r="M58" t="s">
        <v>1126</v>
      </c>
      <c r="N58" t="s">
        <v>1127</v>
      </c>
      <c r="O58">
        <v>46024</v>
      </c>
      <c r="P58">
        <v>46387</v>
      </c>
      <c r="Q58" t="s">
        <v>1345</v>
      </c>
      <c r="R58" t="s">
        <v>1189</v>
      </c>
      <c r="S58" t="s">
        <v>85</v>
      </c>
      <c r="V58" t="s">
        <v>1284</v>
      </c>
      <c r="W58" t="s">
        <v>376</v>
      </c>
      <c r="X58" t="s">
        <v>1292</v>
      </c>
      <c r="Y58" t="s">
        <v>1285</v>
      </c>
      <c r="Z58" t="s">
        <v>1462</v>
      </c>
      <c r="AA58" t="s">
        <v>371</v>
      </c>
      <c r="AB58" t="s">
        <v>1569</v>
      </c>
      <c r="AC58" t="s">
        <v>1568</v>
      </c>
      <c r="AD58" t="s">
        <v>1473</v>
      </c>
      <c r="AE58" t="s">
        <v>1570</v>
      </c>
      <c r="AG58" t="s">
        <v>1571</v>
      </c>
      <c r="AI58" t="s">
        <v>2140</v>
      </c>
      <c r="AJ58" t="s">
        <v>2140</v>
      </c>
      <c r="AK58" t="s">
        <v>2140</v>
      </c>
      <c r="AL58" t="s">
        <v>2140</v>
      </c>
      <c r="AM58" t="s">
        <v>2140</v>
      </c>
      <c r="AN58" t="s">
        <v>2140</v>
      </c>
      <c r="AO58" t="s">
        <v>2140</v>
      </c>
      <c r="AP58" t="s">
        <v>2140</v>
      </c>
      <c r="AQ58" t="s">
        <v>1439</v>
      </c>
      <c r="AR58">
        <v>0.41666666666666669</v>
      </c>
    </row>
    <row r="59" spans="1:44">
      <c r="A59" t="s">
        <v>212</v>
      </c>
      <c r="B59" t="s">
        <v>443</v>
      </c>
      <c r="C59" t="s">
        <v>1266</v>
      </c>
      <c r="D59" t="s">
        <v>1433</v>
      </c>
      <c r="E59" t="s">
        <v>394</v>
      </c>
      <c r="F59" t="s">
        <v>345</v>
      </c>
      <c r="G59">
        <v>10</v>
      </c>
      <c r="H59" t="s">
        <v>1158</v>
      </c>
      <c r="I59" t="s">
        <v>1125</v>
      </c>
      <c r="J59">
        <v>1</v>
      </c>
      <c r="K59" t="s">
        <v>17</v>
      </c>
      <c r="L59" t="s">
        <v>376</v>
      </c>
      <c r="M59" t="s">
        <v>1126</v>
      </c>
      <c r="N59" t="s">
        <v>1127</v>
      </c>
      <c r="O59">
        <v>46024</v>
      </c>
      <c r="P59">
        <v>46387</v>
      </c>
      <c r="Q59" t="s">
        <v>345</v>
      </c>
      <c r="R59" t="s">
        <v>1190</v>
      </c>
      <c r="V59" t="s">
        <v>1284</v>
      </c>
      <c r="W59" t="s">
        <v>376</v>
      </c>
      <c r="X59" t="s">
        <v>1292</v>
      </c>
      <c r="Y59" t="s">
        <v>1285</v>
      </c>
      <c r="Z59" t="s">
        <v>1462</v>
      </c>
      <c r="AA59" t="s">
        <v>371</v>
      </c>
      <c r="AB59" t="s">
        <v>1569</v>
      </c>
      <c r="AC59" t="s">
        <v>1568</v>
      </c>
      <c r="AD59" t="s">
        <v>1473</v>
      </c>
      <c r="AE59" t="s">
        <v>1570</v>
      </c>
      <c r="AG59" t="s">
        <v>1571</v>
      </c>
      <c r="AI59" t="s">
        <v>2140</v>
      </c>
      <c r="AJ59" t="s">
        <v>2140</v>
      </c>
      <c r="AK59" t="s">
        <v>2140</v>
      </c>
      <c r="AL59" t="s">
        <v>2140</v>
      </c>
      <c r="AM59" t="s">
        <v>2140</v>
      </c>
      <c r="AN59" t="s">
        <v>2140</v>
      </c>
      <c r="AO59" t="s">
        <v>2140</v>
      </c>
      <c r="AP59" t="s">
        <v>2140</v>
      </c>
      <c r="AQ59" t="s">
        <v>1439</v>
      </c>
      <c r="AR59">
        <v>0.4375</v>
      </c>
    </row>
    <row r="60" spans="1:44">
      <c r="A60" t="s">
        <v>213</v>
      </c>
      <c r="B60" t="s">
        <v>443</v>
      </c>
      <c r="C60" t="s">
        <v>1266</v>
      </c>
      <c r="D60" t="s">
        <v>1436</v>
      </c>
      <c r="E60" t="s">
        <v>394</v>
      </c>
      <c r="F60" t="s">
        <v>345</v>
      </c>
      <c r="G60">
        <v>10</v>
      </c>
      <c r="H60" t="s">
        <v>1158</v>
      </c>
      <c r="I60" t="s">
        <v>1335</v>
      </c>
      <c r="J60">
        <v>1</v>
      </c>
      <c r="K60" t="s">
        <v>17</v>
      </c>
      <c r="L60" t="s">
        <v>376</v>
      </c>
      <c r="M60" t="s">
        <v>1126</v>
      </c>
      <c r="N60" t="s">
        <v>1127</v>
      </c>
      <c r="O60">
        <v>46024</v>
      </c>
      <c r="P60">
        <v>46387</v>
      </c>
      <c r="Q60" t="s">
        <v>345</v>
      </c>
      <c r="R60" t="s">
        <v>1191</v>
      </c>
      <c r="S60" t="s">
        <v>86</v>
      </c>
      <c r="T60" t="s">
        <v>50</v>
      </c>
      <c r="V60" t="s">
        <v>1284</v>
      </c>
      <c r="W60" t="s">
        <v>376</v>
      </c>
      <c r="X60" t="s">
        <v>1292</v>
      </c>
      <c r="Y60" t="s">
        <v>1285</v>
      </c>
      <c r="Z60" t="s">
        <v>1462</v>
      </c>
      <c r="AA60" t="s">
        <v>371</v>
      </c>
      <c r="AB60" t="s">
        <v>1565</v>
      </c>
      <c r="AC60" t="s">
        <v>1436</v>
      </c>
      <c r="AD60" t="s">
        <v>1473</v>
      </c>
      <c r="AE60" t="s">
        <v>1566</v>
      </c>
      <c r="AG60" t="s">
        <v>1567</v>
      </c>
      <c r="AI60" t="s">
        <v>2140</v>
      </c>
      <c r="AJ60" t="s">
        <v>2140</v>
      </c>
      <c r="AK60" t="s">
        <v>2140</v>
      </c>
      <c r="AL60" t="s">
        <v>2140</v>
      </c>
      <c r="AM60" t="s">
        <v>2140</v>
      </c>
      <c r="AN60" t="s">
        <v>2140</v>
      </c>
      <c r="AO60" t="s">
        <v>2140</v>
      </c>
      <c r="AP60" t="s">
        <v>2140</v>
      </c>
      <c r="AQ60" t="s">
        <v>1439</v>
      </c>
      <c r="AR60">
        <v>0.4375</v>
      </c>
    </row>
    <row r="61" spans="1:44">
      <c r="A61" t="s">
        <v>214</v>
      </c>
      <c r="B61" t="s">
        <v>443</v>
      </c>
      <c r="C61" t="s">
        <v>1266</v>
      </c>
      <c r="D61" t="s">
        <v>1433</v>
      </c>
      <c r="E61" t="s">
        <v>394</v>
      </c>
      <c r="F61" t="s">
        <v>345</v>
      </c>
      <c r="G61">
        <v>10</v>
      </c>
      <c r="H61" t="s">
        <v>1158</v>
      </c>
      <c r="I61" t="s">
        <v>1147</v>
      </c>
      <c r="J61">
        <v>1</v>
      </c>
      <c r="K61" t="s">
        <v>17</v>
      </c>
      <c r="L61" t="s">
        <v>376</v>
      </c>
      <c r="M61" t="s">
        <v>1126</v>
      </c>
      <c r="N61" t="s">
        <v>1127</v>
      </c>
      <c r="O61">
        <v>46024</v>
      </c>
      <c r="P61">
        <v>46387</v>
      </c>
      <c r="Q61" t="s">
        <v>345</v>
      </c>
      <c r="R61" t="s">
        <v>1192</v>
      </c>
      <c r="S61" t="s">
        <v>87</v>
      </c>
      <c r="T61" t="s">
        <v>50</v>
      </c>
      <c r="V61" t="s">
        <v>1284</v>
      </c>
      <c r="W61" t="s">
        <v>376</v>
      </c>
      <c r="X61" t="s">
        <v>1292</v>
      </c>
      <c r="Y61" t="s">
        <v>1285</v>
      </c>
      <c r="Z61" t="s">
        <v>1462</v>
      </c>
      <c r="AA61" t="s">
        <v>371</v>
      </c>
      <c r="AB61" t="s">
        <v>1569</v>
      </c>
      <c r="AC61" t="s">
        <v>1568</v>
      </c>
      <c r="AD61" t="s">
        <v>1473</v>
      </c>
      <c r="AE61" t="s">
        <v>1570</v>
      </c>
      <c r="AG61" t="s">
        <v>1571</v>
      </c>
      <c r="AI61" t="s">
        <v>2140</v>
      </c>
      <c r="AJ61" t="s">
        <v>2140</v>
      </c>
      <c r="AK61" t="s">
        <v>2140</v>
      </c>
      <c r="AL61" t="s">
        <v>2140</v>
      </c>
      <c r="AM61" t="s">
        <v>2140</v>
      </c>
      <c r="AN61" t="s">
        <v>2140</v>
      </c>
      <c r="AO61" t="s">
        <v>2140</v>
      </c>
      <c r="AP61" t="s">
        <v>2140</v>
      </c>
      <c r="AQ61" t="s">
        <v>2103</v>
      </c>
      <c r="AR61">
        <v>0.4375</v>
      </c>
    </row>
    <row r="62" spans="1:44">
      <c r="A62" t="s">
        <v>215</v>
      </c>
      <c r="B62" t="s">
        <v>443</v>
      </c>
      <c r="C62" t="s">
        <v>1266</v>
      </c>
      <c r="D62" t="s">
        <v>1436</v>
      </c>
      <c r="E62" t="s">
        <v>394</v>
      </c>
      <c r="F62" t="s">
        <v>345</v>
      </c>
      <c r="G62">
        <v>10</v>
      </c>
      <c r="H62" t="s">
        <v>1158</v>
      </c>
      <c r="I62" t="s">
        <v>1150</v>
      </c>
      <c r="J62">
        <v>1</v>
      </c>
      <c r="K62" t="s">
        <v>17</v>
      </c>
      <c r="L62" t="s">
        <v>376</v>
      </c>
      <c r="M62" t="s">
        <v>1126</v>
      </c>
      <c r="N62" t="s">
        <v>1127</v>
      </c>
      <c r="O62">
        <v>46024</v>
      </c>
      <c r="P62">
        <v>46387</v>
      </c>
      <c r="Q62" t="s">
        <v>345</v>
      </c>
      <c r="R62" t="s">
        <v>1193</v>
      </c>
      <c r="S62" t="s">
        <v>88</v>
      </c>
      <c r="T62" t="s">
        <v>50</v>
      </c>
      <c r="V62" t="s">
        <v>1283</v>
      </c>
      <c r="W62" t="s">
        <v>371</v>
      </c>
      <c r="X62" t="s">
        <v>1292</v>
      </c>
      <c r="Y62" t="s">
        <v>1285</v>
      </c>
      <c r="Z62" t="s">
        <v>1462</v>
      </c>
      <c r="AA62" t="s">
        <v>371</v>
      </c>
      <c r="AB62" t="s">
        <v>1565</v>
      </c>
      <c r="AC62" t="s">
        <v>1436</v>
      </c>
      <c r="AD62" t="s">
        <v>1473</v>
      </c>
      <c r="AE62" t="s">
        <v>1566</v>
      </c>
      <c r="AG62" t="s">
        <v>1567</v>
      </c>
      <c r="AI62" t="s">
        <v>2140</v>
      </c>
      <c r="AJ62" t="s">
        <v>2140</v>
      </c>
      <c r="AK62" t="s">
        <v>2140</v>
      </c>
      <c r="AL62" t="s">
        <v>2140</v>
      </c>
      <c r="AM62" t="s">
        <v>2140</v>
      </c>
      <c r="AN62" t="s">
        <v>2140</v>
      </c>
      <c r="AO62" t="s">
        <v>2140</v>
      </c>
      <c r="AP62" t="s">
        <v>2140</v>
      </c>
      <c r="AQ62" t="s">
        <v>2103</v>
      </c>
      <c r="AR62">
        <v>0.4375</v>
      </c>
    </row>
    <row r="63" spans="1:44">
      <c r="A63" t="s">
        <v>216</v>
      </c>
      <c r="B63" t="s">
        <v>443</v>
      </c>
      <c r="C63" t="s">
        <v>1266</v>
      </c>
      <c r="D63" t="s">
        <v>1451</v>
      </c>
      <c r="E63" t="s">
        <v>394</v>
      </c>
      <c r="F63" t="s">
        <v>345</v>
      </c>
      <c r="G63">
        <v>10</v>
      </c>
      <c r="H63" t="s">
        <v>1158</v>
      </c>
      <c r="I63" t="s">
        <v>1149</v>
      </c>
      <c r="J63">
        <v>1</v>
      </c>
      <c r="K63" t="s">
        <v>15</v>
      </c>
      <c r="L63" t="s">
        <v>376</v>
      </c>
      <c r="M63" t="s">
        <v>1126</v>
      </c>
      <c r="N63" t="s">
        <v>1127</v>
      </c>
      <c r="O63">
        <v>46024</v>
      </c>
      <c r="P63">
        <v>46387</v>
      </c>
      <c r="Q63" t="s">
        <v>345</v>
      </c>
      <c r="R63" t="s">
        <v>1194</v>
      </c>
      <c r="S63" t="s">
        <v>89</v>
      </c>
      <c r="T63" t="s">
        <v>50</v>
      </c>
      <c r="V63" t="s">
        <v>1284</v>
      </c>
      <c r="W63" t="s">
        <v>371</v>
      </c>
      <c r="X63" t="s">
        <v>1292</v>
      </c>
      <c r="Y63" t="s">
        <v>1285</v>
      </c>
      <c r="Z63" t="s">
        <v>1462</v>
      </c>
      <c r="AA63" t="s">
        <v>371</v>
      </c>
      <c r="AB63" t="s">
        <v>1587</v>
      </c>
      <c r="AC63" t="s">
        <v>1586</v>
      </c>
      <c r="AD63" t="s">
        <v>1473</v>
      </c>
      <c r="AE63" t="s">
        <v>1588</v>
      </c>
      <c r="AG63" t="s">
        <v>1589</v>
      </c>
      <c r="AI63" t="s">
        <v>2140</v>
      </c>
      <c r="AJ63" t="s">
        <v>2140</v>
      </c>
      <c r="AK63" t="s">
        <v>2140</v>
      </c>
      <c r="AL63" t="s">
        <v>2140</v>
      </c>
      <c r="AM63" t="s">
        <v>2140</v>
      </c>
      <c r="AN63" t="s">
        <v>2140</v>
      </c>
      <c r="AO63" t="s">
        <v>2140</v>
      </c>
      <c r="AP63" t="s">
        <v>2140</v>
      </c>
      <c r="AQ63" t="s">
        <v>1590</v>
      </c>
      <c r="AR63">
        <v>0.38194444444444442</v>
      </c>
    </row>
    <row r="64" spans="1:44">
      <c r="A64" t="s">
        <v>217</v>
      </c>
      <c r="B64" t="s">
        <v>443</v>
      </c>
      <c r="C64" t="s">
        <v>1266</v>
      </c>
      <c r="D64" t="s">
        <v>1436</v>
      </c>
      <c r="E64" t="s">
        <v>394</v>
      </c>
      <c r="F64" t="s">
        <v>345</v>
      </c>
      <c r="G64">
        <v>10</v>
      </c>
      <c r="H64" t="s">
        <v>1158</v>
      </c>
      <c r="I64" t="s">
        <v>1123</v>
      </c>
      <c r="J64">
        <v>1</v>
      </c>
      <c r="K64" t="s">
        <v>17</v>
      </c>
      <c r="L64" t="s">
        <v>376</v>
      </c>
      <c r="M64" t="s">
        <v>1126</v>
      </c>
      <c r="N64" t="s">
        <v>1127</v>
      </c>
      <c r="O64">
        <v>46024</v>
      </c>
      <c r="P64">
        <v>46387</v>
      </c>
      <c r="Q64" t="s">
        <v>1345</v>
      </c>
      <c r="R64" t="s">
        <v>1195</v>
      </c>
      <c r="S64" t="s">
        <v>90</v>
      </c>
      <c r="T64" t="s">
        <v>50</v>
      </c>
      <c r="V64" t="s">
        <v>1284</v>
      </c>
      <c r="W64" t="s">
        <v>376</v>
      </c>
      <c r="X64" t="s">
        <v>1290</v>
      </c>
      <c r="Y64" t="s">
        <v>1285</v>
      </c>
      <c r="Z64" t="s">
        <v>1462</v>
      </c>
      <c r="AA64" t="s">
        <v>371</v>
      </c>
      <c r="AB64" t="s">
        <v>1565</v>
      </c>
      <c r="AC64" t="s">
        <v>1436</v>
      </c>
      <c r="AD64" t="s">
        <v>1473</v>
      </c>
      <c r="AE64" t="s">
        <v>1566</v>
      </c>
      <c r="AG64" t="s">
        <v>1567</v>
      </c>
      <c r="AI64" t="s">
        <v>2140</v>
      </c>
      <c r="AJ64" t="s">
        <v>2140</v>
      </c>
      <c r="AK64" t="s">
        <v>2140</v>
      </c>
      <c r="AL64" t="s">
        <v>2140</v>
      </c>
      <c r="AM64" t="s">
        <v>2140</v>
      </c>
      <c r="AN64" t="s">
        <v>2140</v>
      </c>
      <c r="AO64" t="s">
        <v>2140</v>
      </c>
      <c r="AP64" t="s">
        <v>2140</v>
      </c>
      <c r="AQ64" t="s">
        <v>1439</v>
      </c>
      <c r="AR64">
        <v>0.4375</v>
      </c>
    </row>
    <row r="65" spans="1:44">
      <c r="A65" t="s">
        <v>4641</v>
      </c>
      <c r="B65" t="s">
        <v>443</v>
      </c>
      <c r="C65" t="s">
        <v>1266</v>
      </c>
      <c r="D65" t="s">
        <v>1436</v>
      </c>
      <c r="E65" t="s">
        <v>394</v>
      </c>
      <c r="F65" t="s">
        <v>345</v>
      </c>
      <c r="G65">
        <v>10</v>
      </c>
      <c r="H65" t="s">
        <v>1158</v>
      </c>
      <c r="I65" t="s">
        <v>1124</v>
      </c>
      <c r="J65">
        <v>1</v>
      </c>
      <c r="K65" t="s">
        <v>17</v>
      </c>
      <c r="L65" t="s">
        <v>376</v>
      </c>
      <c r="M65" t="s">
        <v>1126</v>
      </c>
      <c r="N65" t="s">
        <v>1127</v>
      </c>
      <c r="O65">
        <v>46024</v>
      </c>
      <c r="P65">
        <v>46387</v>
      </c>
      <c r="Q65" t="s">
        <v>345</v>
      </c>
      <c r="R65" t="s">
        <v>1196</v>
      </c>
      <c r="S65" t="s">
        <v>91</v>
      </c>
      <c r="V65" t="s">
        <v>1284</v>
      </c>
      <c r="W65" t="s">
        <v>371</v>
      </c>
      <c r="X65" t="s">
        <v>1292</v>
      </c>
      <c r="Y65" t="s">
        <v>1285</v>
      </c>
      <c r="Z65" t="s">
        <v>1462</v>
      </c>
      <c r="AA65" t="s">
        <v>371</v>
      </c>
      <c r="AB65" t="s">
        <v>1565</v>
      </c>
      <c r="AC65" t="s">
        <v>1436</v>
      </c>
      <c r="AD65" t="s">
        <v>1473</v>
      </c>
      <c r="AE65" t="s">
        <v>1566</v>
      </c>
      <c r="AG65" t="s">
        <v>1567</v>
      </c>
      <c r="AI65" t="s">
        <v>2140</v>
      </c>
      <c r="AJ65" t="s">
        <v>2140</v>
      </c>
      <c r="AK65" t="s">
        <v>2140</v>
      </c>
      <c r="AL65" t="s">
        <v>2140</v>
      </c>
      <c r="AM65" t="s">
        <v>2140</v>
      </c>
      <c r="AN65" t="s">
        <v>2140</v>
      </c>
      <c r="AO65" t="s">
        <v>2140</v>
      </c>
      <c r="AP65" t="s">
        <v>2140</v>
      </c>
      <c r="AQ65" t="s">
        <v>1439</v>
      </c>
      <c r="AR65">
        <v>0.4375</v>
      </c>
    </row>
    <row r="66" spans="1:44">
      <c r="A66" t="s">
        <v>218</v>
      </c>
      <c r="B66" t="s">
        <v>443</v>
      </c>
      <c r="C66" t="s">
        <v>1266</v>
      </c>
      <c r="D66" t="s">
        <v>1436</v>
      </c>
      <c r="E66" t="s">
        <v>394</v>
      </c>
      <c r="F66" t="s">
        <v>345</v>
      </c>
      <c r="G66">
        <v>5</v>
      </c>
      <c r="H66" t="s">
        <v>1158</v>
      </c>
      <c r="I66" t="s">
        <v>1149</v>
      </c>
      <c r="J66">
        <v>1</v>
      </c>
      <c r="K66" t="s">
        <v>17</v>
      </c>
      <c r="L66" t="s">
        <v>376</v>
      </c>
      <c r="M66" t="s">
        <v>1126</v>
      </c>
      <c r="N66" t="s">
        <v>1127</v>
      </c>
      <c r="O66">
        <v>46024</v>
      </c>
      <c r="P66">
        <v>46387</v>
      </c>
      <c r="Q66" t="s">
        <v>345</v>
      </c>
      <c r="R66" t="s">
        <v>1197</v>
      </c>
      <c r="S66" t="s">
        <v>92</v>
      </c>
      <c r="V66" t="s">
        <v>1284</v>
      </c>
      <c r="W66" t="s">
        <v>376</v>
      </c>
      <c r="X66" t="s">
        <v>1292</v>
      </c>
      <c r="Y66" t="s">
        <v>1285</v>
      </c>
      <c r="Z66" t="s">
        <v>1462</v>
      </c>
      <c r="AA66" t="s">
        <v>371</v>
      </c>
      <c r="AB66" t="s">
        <v>1565</v>
      </c>
      <c r="AC66" t="s">
        <v>1436</v>
      </c>
      <c r="AD66" t="s">
        <v>1473</v>
      </c>
      <c r="AE66" t="s">
        <v>1566</v>
      </c>
      <c r="AG66" t="s">
        <v>1567</v>
      </c>
      <c r="AI66" t="s">
        <v>2140</v>
      </c>
      <c r="AJ66" t="s">
        <v>2140</v>
      </c>
      <c r="AK66" t="s">
        <v>2140</v>
      </c>
      <c r="AL66" t="s">
        <v>2140</v>
      </c>
      <c r="AM66" t="s">
        <v>2140</v>
      </c>
      <c r="AN66" t="s">
        <v>2140</v>
      </c>
      <c r="AO66" t="s">
        <v>2140</v>
      </c>
      <c r="AP66" t="s">
        <v>2140</v>
      </c>
      <c r="AQ66" t="s">
        <v>1439</v>
      </c>
      <c r="AR66">
        <v>0.44791666666666669</v>
      </c>
    </row>
    <row r="67" spans="1:44">
      <c r="A67" t="s">
        <v>219</v>
      </c>
      <c r="B67" t="s">
        <v>443</v>
      </c>
      <c r="C67" t="s">
        <v>1266</v>
      </c>
      <c r="D67" t="s">
        <v>1442</v>
      </c>
      <c r="E67" t="s">
        <v>394</v>
      </c>
      <c r="F67" t="s">
        <v>345</v>
      </c>
      <c r="G67">
        <v>10</v>
      </c>
      <c r="H67" t="s">
        <v>1158</v>
      </c>
      <c r="I67" t="s">
        <v>1335</v>
      </c>
      <c r="J67">
        <v>1</v>
      </c>
      <c r="K67" t="s">
        <v>17</v>
      </c>
      <c r="L67" t="s">
        <v>376</v>
      </c>
      <c r="M67" t="s">
        <v>1126</v>
      </c>
      <c r="N67" t="s">
        <v>1127</v>
      </c>
      <c r="O67">
        <v>46024</v>
      </c>
      <c r="P67">
        <v>46387</v>
      </c>
      <c r="Q67" t="s">
        <v>1345</v>
      </c>
      <c r="R67" t="s">
        <v>1198</v>
      </c>
      <c r="S67" t="s">
        <v>1386</v>
      </c>
      <c r="V67" t="s">
        <v>1284</v>
      </c>
      <c r="W67" t="s">
        <v>376</v>
      </c>
      <c r="X67" t="s">
        <v>1376</v>
      </c>
      <c r="Y67" t="s">
        <v>1285</v>
      </c>
      <c r="Z67" t="s">
        <v>1462</v>
      </c>
      <c r="AA67" t="s">
        <v>371</v>
      </c>
      <c r="AB67" t="s">
        <v>1597</v>
      </c>
      <c r="AC67" t="s">
        <v>1442</v>
      </c>
      <c r="AD67" t="s">
        <v>1473</v>
      </c>
      <c r="AE67" t="s">
        <v>1598</v>
      </c>
      <c r="AG67" t="s">
        <v>1599</v>
      </c>
      <c r="AI67" t="s">
        <v>2140</v>
      </c>
      <c r="AJ67" t="s">
        <v>2140</v>
      </c>
      <c r="AK67" t="s">
        <v>2140</v>
      </c>
      <c r="AL67" t="s">
        <v>2140</v>
      </c>
      <c r="AM67" t="s">
        <v>2140</v>
      </c>
      <c r="AN67" t="s">
        <v>2140</v>
      </c>
      <c r="AO67" t="s">
        <v>2140</v>
      </c>
      <c r="AP67" t="s">
        <v>2140</v>
      </c>
      <c r="AQ67" t="s">
        <v>1439</v>
      </c>
      <c r="AR67">
        <v>0.38541666666666669</v>
      </c>
    </row>
    <row r="68" spans="1:44">
      <c r="A68" t="s">
        <v>4642</v>
      </c>
      <c r="B68" t="s">
        <v>443</v>
      </c>
      <c r="C68" t="s">
        <v>1266</v>
      </c>
      <c r="D68" t="s">
        <v>452</v>
      </c>
      <c r="E68" t="s">
        <v>394</v>
      </c>
      <c r="F68" t="s">
        <v>345</v>
      </c>
      <c r="G68">
        <v>10</v>
      </c>
      <c r="H68" t="s">
        <v>1158</v>
      </c>
      <c r="I68" t="s">
        <v>353</v>
      </c>
      <c r="J68">
        <v>1</v>
      </c>
      <c r="K68" t="s">
        <v>17</v>
      </c>
      <c r="L68" t="s">
        <v>376</v>
      </c>
      <c r="M68" t="s">
        <v>1126</v>
      </c>
      <c r="N68" t="s">
        <v>1127</v>
      </c>
      <c r="O68">
        <v>46024</v>
      </c>
      <c r="P68">
        <v>46387</v>
      </c>
      <c r="Q68" t="s">
        <v>345</v>
      </c>
      <c r="R68" t="s">
        <v>1199</v>
      </c>
      <c r="S68" t="s">
        <v>1385</v>
      </c>
      <c r="V68" t="s">
        <v>1284</v>
      </c>
      <c r="W68" t="s">
        <v>376</v>
      </c>
      <c r="X68" t="s">
        <v>1292</v>
      </c>
      <c r="Y68" t="s">
        <v>1285</v>
      </c>
      <c r="Z68" t="s">
        <v>1462</v>
      </c>
      <c r="AA68" t="s">
        <v>371</v>
      </c>
      <c r="AB68" t="s">
        <v>1594</v>
      </c>
      <c r="AC68" t="s">
        <v>452</v>
      </c>
      <c r="AD68" t="s">
        <v>1473</v>
      </c>
      <c r="AE68" t="s">
        <v>1595</v>
      </c>
      <c r="AG68" t="s">
        <v>1596</v>
      </c>
      <c r="AI68" t="s">
        <v>2140</v>
      </c>
      <c r="AJ68" t="s">
        <v>2140</v>
      </c>
      <c r="AK68" t="s">
        <v>2140</v>
      </c>
      <c r="AL68" t="s">
        <v>2140</v>
      </c>
      <c r="AM68" t="s">
        <v>2140</v>
      </c>
      <c r="AN68" t="s">
        <v>2140</v>
      </c>
      <c r="AO68" t="s">
        <v>2140</v>
      </c>
      <c r="AP68" t="s">
        <v>2140</v>
      </c>
      <c r="AQ68" t="s">
        <v>2103</v>
      </c>
      <c r="AR68">
        <v>0.4375</v>
      </c>
    </row>
    <row r="69" spans="1:44">
      <c r="A69" t="s">
        <v>220</v>
      </c>
      <c r="B69" t="s">
        <v>443</v>
      </c>
      <c r="C69" t="s">
        <v>1266</v>
      </c>
      <c r="D69" t="s">
        <v>1451</v>
      </c>
      <c r="E69" t="s">
        <v>394</v>
      </c>
      <c r="F69" t="s">
        <v>345</v>
      </c>
      <c r="G69">
        <v>10</v>
      </c>
      <c r="H69" t="s">
        <v>1158</v>
      </c>
      <c r="I69" t="s">
        <v>352</v>
      </c>
      <c r="J69">
        <v>1</v>
      </c>
      <c r="K69" t="s">
        <v>17</v>
      </c>
      <c r="L69" t="s">
        <v>376</v>
      </c>
      <c r="M69" t="s">
        <v>1126</v>
      </c>
      <c r="N69" t="s">
        <v>1127</v>
      </c>
      <c r="O69">
        <v>46024</v>
      </c>
      <c r="P69">
        <v>46387</v>
      </c>
      <c r="Q69" t="s">
        <v>1345</v>
      </c>
      <c r="R69" t="s">
        <v>1200</v>
      </c>
      <c r="S69" t="s">
        <v>93</v>
      </c>
      <c r="V69" t="s">
        <v>1284</v>
      </c>
      <c r="W69" t="s">
        <v>376</v>
      </c>
      <c r="X69" t="s">
        <v>1292</v>
      </c>
      <c r="Y69" t="s">
        <v>1285</v>
      </c>
      <c r="Z69" t="s">
        <v>1462</v>
      </c>
      <c r="AA69" t="s">
        <v>371</v>
      </c>
      <c r="AB69" t="s">
        <v>1587</v>
      </c>
      <c r="AC69" t="s">
        <v>1586</v>
      </c>
      <c r="AD69" t="s">
        <v>1473</v>
      </c>
      <c r="AE69" t="s">
        <v>1588</v>
      </c>
      <c r="AG69" t="s">
        <v>1589</v>
      </c>
      <c r="AI69" t="s">
        <v>2140</v>
      </c>
      <c r="AJ69" t="s">
        <v>2140</v>
      </c>
      <c r="AK69" t="s">
        <v>2140</v>
      </c>
      <c r="AL69" t="s">
        <v>2140</v>
      </c>
      <c r="AM69" t="s">
        <v>2140</v>
      </c>
      <c r="AN69" t="s">
        <v>2140</v>
      </c>
      <c r="AO69" t="s">
        <v>2140</v>
      </c>
      <c r="AP69" t="s">
        <v>2140</v>
      </c>
      <c r="AQ69" t="s">
        <v>1590</v>
      </c>
      <c r="AR69">
        <v>0.4375</v>
      </c>
    </row>
    <row r="70" spans="1:44">
      <c r="A70" t="s">
        <v>221</v>
      </c>
      <c r="B70" t="s">
        <v>1266</v>
      </c>
      <c r="C70" t="s">
        <v>488</v>
      </c>
      <c r="D70" t="s">
        <v>1437</v>
      </c>
      <c r="E70" t="s">
        <v>394</v>
      </c>
      <c r="F70" t="s">
        <v>345</v>
      </c>
      <c r="G70">
        <v>60</v>
      </c>
      <c r="H70" t="s">
        <v>1159</v>
      </c>
      <c r="I70" t="s">
        <v>1160</v>
      </c>
      <c r="J70">
        <v>1</v>
      </c>
      <c r="K70" t="s">
        <v>17</v>
      </c>
      <c r="L70" t="s">
        <v>376</v>
      </c>
      <c r="M70" t="s">
        <v>1126</v>
      </c>
      <c r="N70" t="s">
        <v>1127</v>
      </c>
      <c r="O70">
        <v>46024</v>
      </c>
      <c r="P70">
        <v>46387</v>
      </c>
      <c r="Q70" t="s">
        <v>345</v>
      </c>
      <c r="R70" t="s">
        <v>1388</v>
      </c>
      <c r="S70" t="s">
        <v>22</v>
      </c>
      <c r="V70" t="s">
        <v>1284</v>
      </c>
      <c r="W70" t="s">
        <v>376</v>
      </c>
      <c r="X70" t="s">
        <v>1292</v>
      </c>
      <c r="Y70" t="s">
        <v>1285</v>
      </c>
      <c r="Z70" t="s">
        <v>1462</v>
      </c>
      <c r="AA70" t="s">
        <v>371</v>
      </c>
      <c r="AB70" t="s">
        <v>1584</v>
      </c>
      <c r="AC70" t="s">
        <v>1583</v>
      </c>
      <c r="AD70" t="s">
        <v>1473</v>
      </c>
      <c r="AE70" t="s">
        <v>1581</v>
      </c>
      <c r="AG70" t="s">
        <v>1585</v>
      </c>
      <c r="AI70" t="s">
        <v>2140</v>
      </c>
      <c r="AJ70" t="s">
        <v>2140</v>
      </c>
      <c r="AK70" t="s">
        <v>2140</v>
      </c>
      <c r="AL70" t="s">
        <v>2140</v>
      </c>
      <c r="AM70" t="s">
        <v>2140</v>
      </c>
      <c r="AN70" t="s">
        <v>2140</v>
      </c>
      <c r="AO70" t="s">
        <v>2140</v>
      </c>
      <c r="AP70" t="s">
        <v>2140</v>
      </c>
      <c r="AQ70" t="s">
        <v>1590</v>
      </c>
      <c r="AR70">
        <v>0.38541666666666669</v>
      </c>
    </row>
    <row r="71" spans="1:44">
      <c r="A71" t="s">
        <v>222</v>
      </c>
      <c r="B71" t="s">
        <v>1266</v>
      </c>
      <c r="C71" t="s">
        <v>488</v>
      </c>
      <c r="D71" t="s">
        <v>1437</v>
      </c>
      <c r="E71" t="s">
        <v>394</v>
      </c>
      <c r="F71" t="s">
        <v>345</v>
      </c>
      <c r="G71">
        <v>10</v>
      </c>
      <c r="H71" t="s">
        <v>1154</v>
      </c>
      <c r="I71" t="s">
        <v>1150</v>
      </c>
      <c r="J71">
        <v>1</v>
      </c>
      <c r="K71" t="s">
        <v>17</v>
      </c>
      <c r="L71" t="s">
        <v>376</v>
      </c>
      <c r="M71" t="s">
        <v>1126</v>
      </c>
      <c r="N71" t="s">
        <v>1127</v>
      </c>
      <c r="O71">
        <v>46024</v>
      </c>
      <c r="P71">
        <v>46387</v>
      </c>
      <c r="Q71" t="s">
        <v>345</v>
      </c>
      <c r="R71" t="s">
        <v>1452</v>
      </c>
      <c r="S71" t="s">
        <v>23</v>
      </c>
      <c r="V71" t="s">
        <v>1284</v>
      </c>
      <c r="W71" t="s">
        <v>376</v>
      </c>
      <c r="X71" t="s">
        <v>1292</v>
      </c>
      <c r="Y71" t="s">
        <v>1285</v>
      </c>
      <c r="Z71" t="s">
        <v>1462</v>
      </c>
      <c r="AA71" t="s">
        <v>371</v>
      </c>
      <c r="AB71" t="s">
        <v>1584</v>
      </c>
      <c r="AC71" t="s">
        <v>1583</v>
      </c>
      <c r="AD71" t="s">
        <v>1473</v>
      </c>
      <c r="AE71" t="s">
        <v>1581</v>
      </c>
      <c r="AG71" t="s">
        <v>1585</v>
      </c>
      <c r="AI71" t="s">
        <v>2140</v>
      </c>
      <c r="AJ71" t="s">
        <v>2140</v>
      </c>
      <c r="AK71" t="s">
        <v>2140</v>
      </c>
      <c r="AL71" t="s">
        <v>2140</v>
      </c>
      <c r="AM71" t="s">
        <v>2140</v>
      </c>
      <c r="AN71" t="s">
        <v>2140</v>
      </c>
      <c r="AO71" t="s">
        <v>2140</v>
      </c>
      <c r="AP71" t="s">
        <v>2140</v>
      </c>
      <c r="AQ71" t="s">
        <v>2103</v>
      </c>
      <c r="AR71">
        <v>0.38541666666666669</v>
      </c>
    </row>
    <row r="72" spans="1:44">
      <c r="A72" t="s">
        <v>223</v>
      </c>
      <c r="B72" t="s">
        <v>1266</v>
      </c>
      <c r="C72" t="s">
        <v>488</v>
      </c>
      <c r="D72" t="s">
        <v>1439</v>
      </c>
      <c r="E72" t="s">
        <v>394</v>
      </c>
      <c r="F72" t="s">
        <v>345</v>
      </c>
      <c r="G72">
        <v>5</v>
      </c>
      <c r="H72" t="s">
        <v>1146</v>
      </c>
      <c r="I72" t="s">
        <v>1146</v>
      </c>
      <c r="J72">
        <v>1</v>
      </c>
      <c r="K72" t="s">
        <v>16</v>
      </c>
      <c r="L72" t="s">
        <v>376</v>
      </c>
      <c r="M72" t="s">
        <v>1126</v>
      </c>
      <c r="N72" t="s">
        <v>1127</v>
      </c>
      <c r="O72">
        <v>46024</v>
      </c>
      <c r="P72">
        <v>46387</v>
      </c>
      <c r="Q72" t="s">
        <v>345</v>
      </c>
      <c r="R72" t="s">
        <v>1201</v>
      </c>
      <c r="S72" t="s">
        <v>1383</v>
      </c>
      <c r="T72" t="s">
        <v>1384</v>
      </c>
      <c r="V72" t="s">
        <v>1284</v>
      </c>
      <c r="W72" t="s">
        <v>376</v>
      </c>
      <c r="X72" t="s">
        <v>1292</v>
      </c>
      <c r="Y72" t="s">
        <v>1285</v>
      </c>
      <c r="Z72" t="s">
        <v>1462</v>
      </c>
      <c r="AA72" t="s">
        <v>371</v>
      </c>
      <c r="AB72" t="s">
        <v>1601</v>
      </c>
      <c r="AC72" t="s">
        <v>1600</v>
      </c>
      <c r="AD72" t="s">
        <v>1473</v>
      </c>
      <c r="AE72" t="s">
        <v>1602</v>
      </c>
      <c r="AG72" t="s">
        <v>1603</v>
      </c>
      <c r="AI72" t="s">
        <v>2140</v>
      </c>
      <c r="AJ72" t="s">
        <v>2140</v>
      </c>
      <c r="AK72" t="s">
        <v>2140</v>
      </c>
      <c r="AL72" t="s">
        <v>2140</v>
      </c>
      <c r="AM72" t="s">
        <v>2140</v>
      </c>
      <c r="AN72" t="s">
        <v>2140</v>
      </c>
      <c r="AO72" t="s">
        <v>2140</v>
      </c>
      <c r="AP72" t="s">
        <v>2140</v>
      </c>
      <c r="AQ72" t="s">
        <v>2103</v>
      </c>
      <c r="AR72">
        <v>0.38541666666666669</v>
      </c>
    </row>
    <row r="73" spans="1:44">
      <c r="A73" t="s">
        <v>224</v>
      </c>
      <c r="B73" t="s">
        <v>1266</v>
      </c>
      <c r="C73" t="s">
        <v>488</v>
      </c>
      <c r="D73" t="s">
        <v>1439</v>
      </c>
      <c r="E73" t="s">
        <v>394</v>
      </c>
      <c r="F73" t="s">
        <v>345</v>
      </c>
      <c r="G73">
        <v>5</v>
      </c>
      <c r="H73" t="s">
        <v>1158</v>
      </c>
      <c r="I73" t="s">
        <v>1149</v>
      </c>
      <c r="J73">
        <v>1</v>
      </c>
      <c r="K73" t="s">
        <v>17</v>
      </c>
      <c r="L73" t="s">
        <v>376</v>
      </c>
      <c r="M73" t="s">
        <v>1126</v>
      </c>
      <c r="N73" t="s">
        <v>1127</v>
      </c>
      <c r="O73">
        <v>46024</v>
      </c>
      <c r="P73">
        <v>46387</v>
      </c>
      <c r="Q73" t="s">
        <v>345</v>
      </c>
      <c r="R73" t="s">
        <v>24</v>
      </c>
      <c r="S73" t="s">
        <v>25</v>
      </c>
      <c r="V73" t="s">
        <v>1284</v>
      </c>
      <c r="W73" t="s">
        <v>371</v>
      </c>
      <c r="X73" t="s">
        <v>1292</v>
      </c>
      <c r="Y73" t="s">
        <v>1285</v>
      </c>
      <c r="Z73" t="s">
        <v>1462</v>
      </c>
      <c r="AA73" t="s">
        <v>371</v>
      </c>
      <c r="AB73" t="s">
        <v>1601</v>
      </c>
      <c r="AC73" t="s">
        <v>1600</v>
      </c>
      <c r="AD73" t="s">
        <v>1473</v>
      </c>
      <c r="AE73" t="s">
        <v>1602</v>
      </c>
      <c r="AG73" t="s">
        <v>1603</v>
      </c>
      <c r="AI73" t="s">
        <v>2140</v>
      </c>
      <c r="AJ73" t="s">
        <v>2140</v>
      </c>
      <c r="AK73" t="s">
        <v>2140</v>
      </c>
      <c r="AL73" t="s">
        <v>2140</v>
      </c>
      <c r="AM73" t="s">
        <v>2140</v>
      </c>
      <c r="AN73" t="s">
        <v>2140</v>
      </c>
      <c r="AO73" t="s">
        <v>2140</v>
      </c>
      <c r="AP73" t="s">
        <v>2140</v>
      </c>
      <c r="AQ73" t="s">
        <v>1590</v>
      </c>
      <c r="AR73">
        <v>0.70833333333333337</v>
      </c>
    </row>
    <row r="74" spans="1:44">
      <c r="A74" t="s">
        <v>225</v>
      </c>
      <c r="B74" t="s">
        <v>1266</v>
      </c>
      <c r="C74" t="s">
        <v>488</v>
      </c>
      <c r="D74" t="s">
        <v>1437</v>
      </c>
      <c r="E74" t="s">
        <v>394</v>
      </c>
      <c r="F74" t="s">
        <v>345</v>
      </c>
      <c r="G74">
        <v>15</v>
      </c>
      <c r="H74" t="s">
        <v>1146</v>
      </c>
      <c r="I74" t="s">
        <v>1146</v>
      </c>
      <c r="J74">
        <v>1</v>
      </c>
      <c r="K74" t="s">
        <v>17</v>
      </c>
      <c r="L74" t="s">
        <v>376</v>
      </c>
      <c r="M74" t="s">
        <v>1126</v>
      </c>
      <c r="N74" t="s">
        <v>1127</v>
      </c>
      <c r="O74">
        <v>46024</v>
      </c>
      <c r="P74">
        <v>46387</v>
      </c>
      <c r="Q74" t="s">
        <v>345</v>
      </c>
      <c r="R74" t="s">
        <v>1202</v>
      </c>
      <c r="S74" t="s">
        <v>26</v>
      </c>
      <c r="V74" t="s">
        <v>1284</v>
      </c>
      <c r="W74" t="s">
        <v>371</v>
      </c>
      <c r="X74" t="s">
        <v>1292</v>
      </c>
      <c r="Y74" t="s">
        <v>1285</v>
      </c>
      <c r="Z74" t="s">
        <v>1462</v>
      </c>
      <c r="AA74" t="s">
        <v>371</v>
      </c>
      <c r="AB74" t="s">
        <v>1584</v>
      </c>
      <c r="AC74" t="s">
        <v>1583</v>
      </c>
      <c r="AD74" t="s">
        <v>1473</v>
      </c>
      <c r="AE74" t="s">
        <v>1581</v>
      </c>
      <c r="AG74" t="s">
        <v>1585</v>
      </c>
      <c r="AI74" t="s">
        <v>2140</v>
      </c>
      <c r="AJ74" t="s">
        <v>2140</v>
      </c>
      <c r="AK74" t="s">
        <v>2140</v>
      </c>
      <c r="AL74" t="s">
        <v>2140</v>
      </c>
      <c r="AM74" t="s">
        <v>2140</v>
      </c>
      <c r="AN74" t="s">
        <v>2140</v>
      </c>
      <c r="AO74" t="s">
        <v>2140</v>
      </c>
      <c r="AP74" t="s">
        <v>2140</v>
      </c>
      <c r="AQ74" t="s">
        <v>1590</v>
      </c>
      <c r="AR74">
        <v>0.38541666666666669</v>
      </c>
    </row>
    <row r="75" spans="1:44">
      <c r="A75" t="s">
        <v>226</v>
      </c>
      <c r="B75" t="s">
        <v>1266</v>
      </c>
      <c r="C75" t="s">
        <v>488</v>
      </c>
      <c r="D75" t="s">
        <v>1437</v>
      </c>
      <c r="E75" t="s">
        <v>394</v>
      </c>
      <c r="F75" t="s">
        <v>345</v>
      </c>
      <c r="G75">
        <v>30</v>
      </c>
      <c r="H75" t="s">
        <v>1146</v>
      </c>
      <c r="I75" t="s">
        <v>1146</v>
      </c>
      <c r="J75">
        <v>1</v>
      </c>
      <c r="K75" t="s">
        <v>17</v>
      </c>
      <c r="L75" t="s">
        <v>376</v>
      </c>
      <c r="M75" t="s">
        <v>1126</v>
      </c>
      <c r="N75" t="s">
        <v>1127</v>
      </c>
      <c r="O75">
        <v>46024</v>
      </c>
      <c r="P75">
        <v>46387</v>
      </c>
      <c r="Q75" t="s">
        <v>345</v>
      </c>
      <c r="R75" t="s">
        <v>1203</v>
      </c>
      <c r="S75" t="s">
        <v>27</v>
      </c>
      <c r="V75" t="s">
        <v>1284</v>
      </c>
      <c r="W75" t="s">
        <v>376</v>
      </c>
      <c r="X75" t="s">
        <v>1292</v>
      </c>
      <c r="Y75" t="s">
        <v>1285</v>
      </c>
      <c r="Z75" t="s">
        <v>1462</v>
      </c>
      <c r="AA75" t="s">
        <v>371</v>
      </c>
      <c r="AB75" t="s">
        <v>1584</v>
      </c>
      <c r="AC75" t="s">
        <v>1583</v>
      </c>
      <c r="AD75" t="s">
        <v>1473</v>
      </c>
      <c r="AE75" t="s">
        <v>1581</v>
      </c>
      <c r="AG75" t="s">
        <v>1585</v>
      </c>
      <c r="AI75" t="s">
        <v>2140</v>
      </c>
      <c r="AJ75" t="s">
        <v>2140</v>
      </c>
      <c r="AK75" t="s">
        <v>2140</v>
      </c>
      <c r="AL75" t="s">
        <v>2140</v>
      </c>
      <c r="AM75" t="s">
        <v>2140</v>
      </c>
      <c r="AN75" t="s">
        <v>2140</v>
      </c>
      <c r="AO75" t="s">
        <v>2140</v>
      </c>
      <c r="AP75" t="s">
        <v>2140</v>
      </c>
      <c r="AQ75" t="s">
        <v>1439</v>
      </c>
      <c r="AR75">
        <v>0.38541666666666669</v>
      </c>
    </row>
    <row r="76" spans="1:44">
      <c r="A76" t="s">
        <v>227</v>
      </c>
      <c r="B76" t="s">
        <v>1266</v>
      </c>
      <c r="C76" t="s">
        <v>488</v>
      </c>
      <c r="D76" t="s">
        <v>1441</v>
      </c>
      <c r="E76" t="s">
        <v>394</v>
      </c>
      <c r="F76" t="s">
        <v>345</v>
      </c>
      <c r="G76">
        <v>10</v>
      </c>
      <c r="H76" t="s">
        <v>1158</v>
      </c>
      <c r="I76" t="s">
        <v>1122</v>
      </c>
      <c r="J76">
        <v>1</v>
      </c>
      <c r="K76" t="s">
        <v>17</v>
      </c>
      <c r="L76" t="s">
        <v>376</v>
      </c>
      <c r="M76" t="s">
        <v>1126</v>
      </c>
      <c r="N76" t="s">
        <v>1127</v>
      </c>
      <c r="O76">
        <v>46024</v>
      </c>
      <c r="P76">
        <v>46387</v>
      </c>
      <c r="Q76" t="s">
        <v>345</v>
      </c>
      <c r="R76" t="s">
        <v>1204</v>
      </c>
      <c r="S76" t="s">
        <v>28</v>
      </c>
      <c r="V76" t="s">
        <v>1284</v>
      </c>
      <c r="W76" t="s">
        <v>376</v>
      </c>
      <c r="X76" t="s">
        <v>1292</v>
      </c>
      <c r="Y76" t="s">
        <v>1285</v>
      </c>
      <c r="Z76" t="s">
        <v>1462</v>
      </c>
      <c r="AA76" t="s">
        <v>371</v>
      </c>
      <c r="AB76" t="s">
        <v>1580</v>
      </c>
      <c r="AC76" t="s">
        <v>1579</v>
      </c>
      <c r="AD76" t="s">
        <v>1473</v>
      </c>
      <c r="AE76" t="s">
        <v>1581</v>
      </c>
      <c r="AG76" t="s">
        <v>1582</v>
      </c>
      <c r="AI76" t="s">
        <v>2140</v>
      </c>
      <c r="AJ76" t="s">
        <v>2140</v>
      </c>
      <c r="AK76" t="s">
        <v>2140</v>
      </c>
      <c r="AL76" t="s">
        <v>2140</v>
      </c>
      <c r="AM76" t="s">
        <v>2140</v>
      </c>
      <c r="AN76" t="s">
        <v>2140</v>
      </c>
      <c r="AO76" t="s">
        <v>2140</v>
      </c>
      <c r="AP76" t="s">
        <v>2140</v>
      </c>
      <c r="AQ76" t="s">
        <v>1439</v>
      </c>
      <c r="AR76">
        <v>0.625</v>
      </c>
    </row>
    <row r="77" spans="1:44">
      <c r="A77" t="s">
        <v>228</v>
      </c>
      <c r="B77" t="s">
        <v>1266</v>
      </c>
      <c r="C77" t="s">
        <v>488</v>
      </c>
      <c r="D77" t="s">
        <v>452</v>
      </c>
      <c r="E77" t="s">
        <v>394</v>
      </c>
      <c r="F77" t="s">
        <v>345</v>
      </c>
      <c r="G77">
        <v>15</v>
      </c>
      <c r="H77" t="s">
        <v>1146</v>
      </c>
      <c r="I77" t="s">
        <v>1146</v>
      </c>
      <c r="J77">
        <v>1</v>
      </c>
      <c r="K77" t="s">
        <v>16</v>
      </c>
      <c r="L77" t="s">
        <v>376</v>
      </c>
      <c r="M77" t="s">
        <v>1126</v>
      </c>
      <c r="N77" t="s">
        <v>1127</v>
      </c>
      <c r="O77">
        <v>46024</v>
      </c>
      <c r="P77">
        <v>46387</v>
      </c>
      <c r="Q77" t="s">
        <v>345</v>
      </c>
      <c r="R77" t="s">
        <v>1205</v>
      </c>
      <c r="S77" t="s">
        <v>29</v>
      </c>
      <c r="V77" t="s">
        <v>1284</v>
      </c>
      <c r="W77" t="s">
        <v>376</v>
      </c>
      <c r="X77" t="s">
        <v>1292</v>
      </c>
      <c r="Y77" t="s">
        <v>1285</v>
      </c>
      <c r="Z77" t="s">
        <v>1462</v>
      </c>
      <c r="AA77" t="s">
        <v>371</v>
      </c>
      <c r="AB77" t="s">
        <v>1594</v>
      </c>
      <c r="AC77" t="s">
        <v>452</v>
      </c>
      <c r="AD77" t="s">
        <v>1473</v>
      </c>
      <c r="AE77" t="s">
        <v>1595</v>
      </c>
      <c r="AG77" t="s">
        <v>1596</v>
      </c>
      <c r="AI77" t="s">
        <v>2140</v>
      </c>
      <c r="AJ77" t="s">
        <v>2140</v>
      </c>
      <c r="AK77" t="s">
        <v>2140</v>
      </c>
      <c r="AL77" t="s">
        <v>2140</v>
      </c>
      <c r="AM77" t="s">
        <v>2140</v>
      </c>
      <c r="AN77" t="s">
        <v>2140</v>
      </c>
      <c r="AO77" t="s">
        <v>2140</v>
      </c>
      <c r="AP77" t="s">
        <v>2140</v>
      </c>
      <c r="AQ77" t="s">
        <v>2103</v>
      </c>
      <c r="AR77">
        <v>0.4375</v>
      </c>
    </row>
    <row r="78" spans="1:44">
      <c r="A78" t="s">
        <v>229</v>
      </c>
      <c r="B78" t="s">
        <v>1266</v>
      </c>
      <c r="C78" t="s">
        <v>488</v>
      </c>
      <c r="D78" t="s">
        <v>1433</v>
      </c>
      <c r="E78" t="s">
        <v>394</v>
      </c>
      <c r="F78" t="s">
        <v>345</v>
      </c>
      <c r="G78">
        <v>60</v>
      </c>
      <c r="H78" t="s">
        <v>1155</v>
      </c>
      <c r="I78" t="s">
        <v>1270</v>
      </c>
      <c r="J78">
        <v>1</v>
      </c>
      <c r="K78" t="s">
        <v>17</v>
      </c>
      <c r="L78" t="s">
        <v>376</v>
      </c>
      <c r="M78" t="s">
        <v>1126</v>
      </c>
      <c r="N78" t="s">
        <v>1127</v>
      </c>
      <c r="O78">
        <v>46024</v>
      </c>
      <c r="P78">
        <v>46387</v>
      </c>
      <c r="Q78" t="s">
        <v>345</v>
      </c>
      <c r="R78" t="s">
        <v>1206</v>
      </c>
      <c r="S78" t="s">
        <v>30</v>
      </c>
      <c r="V78" t="s">
        <v>1284</v>
      </c>
      <c r="W78" t="s">
        <v>371</v>
      </c>
      <c r="X78" t="s">
        <v>1292</v>
      </c>
      <c r="Y78" t="s">
        <v>1285</v>
      </c>
      <c r="Z78" t="s">
        <v>1462</v>
      </c>
      <c r="AA78" t="s">
        <v>371</v>
      </c>
      <c r="AB78" t="s">
        <v>1569</v>
      </c>
      <c r="AC78" t="s">
        <v>1568</v>
      </c>
      <c r="AD78" t="s">
        <v>1473</v>
      </c>
      <c r="AE78" t="s">
        <v>1570</v>
      </c>
      <c r="AG78" t="s">
        <v>1571</v>
      </c>
      <c r="AI78" t="s">
        <v>2140</v>
      </c>
      <c r="AJ78" t="s">
        <v>2140</v>
      </c>
      <c r="AK78" t="s">
        <v>2140</v>
      </c>
      <c r="AL78" t="s">
        <v>2140</v>
      </c>
      <c r="AM78" t="s">
        <v>2140</v>
      </c>
      <c r="AN78" t="s">
        <v>2140</v>
      </c>
      <c r="AO78" t="s">
        <v>2140</v>
      </c>
      <c r="AP78" t="s">
        <v>2140</v>
      </c>
      <c r="AQ78" t="s">
        <v>2103</v>
      </c>
      <c r="AR78">
        <v>0.58333333333333337</v>
      </c>
    </row>
    <row r="79" spans="1:44">
      <c r="A79" t="s">
        <v>230</v>
      </c>
      <c r="B79" t="s">
        <v>1266</v>
      </c>
      <c r="C79" t="s">
        <v>488</v>
      </c>
      <c r="D79" t="s">
        <v>1437</v>
      </c>
      <c r="E79" t="s">
        <v>394</v>
      </c>
      <c r="F79" t="s">
        <v>345</v>
      </c>
      <c r="G79">
        <v>10</v>
      </c>
      <c r="H79" t="s">
        <v>1158</v>
      </c>
      <c r="I79" t="s">
        <v>1123</v>
      </c>
      <c r="J79">
        <v>1</v>
      </c>
      <c r="K79" t="s">
        <v>17</v>
      </c>
      <c r="L79" t="s">
        <v>376</v>
      </c>
      <c r="M79" t="s">
        <v>1126</v>
      </c>
      <c r="N79" t="s">
        <v>1127</v>
      </c>
      <c r="O79">
        <v>46024</v>
      </c>
      <c r="P79">
        <v>46387</v>
      </c>
      <c r="Q79" t="s">
        <v>345</v>
      </c>
      <c r="R79" t="s">
        <v>1207</v>
      </c>
      <c r="S79" t="s">
        <v>31</v>
      </c>
      <c r="V79" t="s">
        <v>1285</v>
      </c>
      <c r="W79" t="s">
        <v>376</v>
      </c>
      <c r="X79" t="s">
        <v>1292</v>
      </c>
      <c r="Y79" t="s">
        <v>1285</v>
      </c>
      <c r="Z79" t="s">
        <v>1462</v>
      </c>
      <c r="AA79" t="s">
        <v>371</v>
      </c>
      <c r="AB79" t="s">
        <v>1584</v>
      </c>
      <c r="AC79" t="s">
        <v>1583</v>
      </c>
      <c r="AD79" t="s">
        <v>1473</v>
      </c>
      <c r="AE79" t="s">
        <v>1581</v>
      </c>
      <c r="AG79" t="s">
        <v>1585</v>
      </c>
      <c r="AI79" t="s">
        <v>2140</v>
      </c>
      <c r="AJ79" t="s">
        <v>2140</v>
      </c>
      <c r="AK79" t="s">
        <v>2140</v>
      </c>
      <c r="AL79" t="s">
        <v>2140</v>
      </c>
      <c r="AM79" t="s">
        <v>2140</v>
      </c>
      <c r="AN79" t="s">
        <v>2140</v>
      </c>
      <c r="AO79" t="s">
        <v>2140</v>
      </c>
      <c r="AP79" t="s">
        <v>2140</v>
      </c>
      <c r="AQ79" t="s">
        <v>2103</v>
      </c>
      <c r="AR79">
        <v>0.38541666666666669</v>
      </c>
    </row>
    <row r="80" spans="1:44">
      <c r="A80" t="s">
        <v>231</v>
      </c>
      <c r="B80" t="s">
        <v>1266</v>
      </c>
      <c r="C80" t="s">
        <v>488</v>
      </c>
      <c r="D80" t="s">
        <v>1437</v>
      </c>
      <c r="E80" t="s">
        <v>394</v>
      </c>
      <c r="F80" t="s">
        <v>345</v>
      </c>
      <c r="G80">
        <v>15</v>
      </c>
      <c r="H80" t="s">
        <v>1158</v>
      </c>
      <c r="I80" t="s">
        <v>1124</v>
      </c>
      <c r="J80">
        <v>1</v>
      </c>
      <c r="K80" t="s">
        <v>17</v>
      </c>
      <c r="L80" t="s">
        <v>376</v>
      </c>
      <c r="M80" t="s">
        <v>1126</v>
      </c>
      <c r="N80" t="s">
        <v>1127</v>
      </c>
      <c r="O80">
        <v>46024</v>
      </c>
      <c r="P80">
        <v>46387</v>
      </c>
      <c r="Q80" t="s">
        <v>345</v>
      </c>
      <c r="R80" t="s">
        <v>1208</v>
      </c>
      <c r="V80" t="s">
        <v>1285</v>
      </c>
      <c r="W80" t="s">
        <v>376</v>
      </c>
      <c r="X80" t="s">
        <v>1292</v>
      </c>
      <c r="Y80" t="s">
        <v>1285</v>
      </c>
      <c r="Z80" t="s">
        <v>1462</v>
      </c>
      <c r="AA80" t="s">
        <v>371</v>
      </c>
      <c r="AB80" t="s">
        <v>1584</v>
      </c>
      <c r="AC80" t="s">
        <v>1583</v>
      </c>
      <c r="AD80" t="s">
        <v>1473</v>
      </c>
      <c r="AE80" t="s">
        <v>1581</v>
      </c>
      <c r="AG80" t="s">
        <v>1585</v>
      </c>
      <c r="AI80" t="s">
        <v>2140</v>
      </c>
      <c r="AJ80" t="s">
        <v>2140</v>
      </c>
      <c r="AK80" t="s">
        <v>2140</v>
      </c>
      <c r="AL80" t="s">
        <v>2140</v>
      </c>
      <c r="AM80" t="s">
        <v>2140</v>
      </c>
      <c r="AN80" t="s">
        <v>2140</v>
      </c>
      <c r="AO80" t="s">
        <v>2140</v>
      </c>
      <c r="AP80" t="s">
        <v>2140</v>
      </c>
      <c r="AQ80" t="s">
        <v>2103</v>
      </c>
      <c r="AR80">
        <v>0.38541666666666669</v>
      </c>
    </row>
    <row r="81" spans="1:44">
      <c r="A81" t="s">
        <v>232</v>
      </c>
      <c r="B81" t="s">
        <v>1266</v>
      </c>
      <c r="C81" t="s">
        <v>488</v>
      </c>
      <c r="D81" t="s">
        <v>1437</v>
      </c>
      <c r="E81" t="s">
        <v>394</v>
      </c>
      <c r="F81" t="s">
        <v>345</v>
      </c>
      <c r="G81">
        <v>15</v>
      </c>
      <c r="H81" t="s">
        <v>1154</v>
      </c>
      <c r="I81" t="s">
        <v>1152</v>
      </c>
      <c r="J81">
        <v>1</v>
      </c>
      <c r="K81" t="s">
        <v>17</v>
      </c>
      <c r="L81" t="s">
        <v>376</v>
      </c>
      <c r="M81" t="s">
        <v>1126</v>
      </c>
      <c r="N81" t="s">
        <v>1127</v>
      </c>
      <c r="O81">
        <v>46024</v>
      </c>
      <c r="P81">
        <v>46387</v>
      </c>
      <c r="Q81" t="s">
        <v>345</v>
      </c>
      <c r="R81" t="s">
        <v>1209</v>
      </c>
      <c r="V81" t="s">
        <v>1284</v>
      </c>
      <c r="W81" t="s">
        <v>376</v>
      </c>
      <c r="X81" t="s">
        <v>1292</v>
      </c>
      <c r="Y81" t="s">
        <v>1285</v>
      </c>
      <c r="Z81" t="s">
        <v>1462</v>
      </c>
      <c r="AA81" t="s">
        <v>371</v>
      </c>
      <c r="AB81" t="s">
        <v>1584</v>
      </c>
      <c r="AC81" t="s">
        <v>1583</v>
      </c>
      <c r="AD81" t="s">
        <v>1473</v>
      </c>
      <c r="AE81" t="s">
        <v>1581</v>
      </c>
      <c r="AG81" t="s">
        <v>1585</v>
      </c>
      <c r="AI81" t="s">
        <v>2140</v>
      </c>
      <c r="AJ81" t="s">
        <v>2140</v>
      </c>
      <c r="AK81" t="s">
        <v>2140</v>
      </c>
      <c r="AL81" t="s">
        <v>2140</v>
      </c>
      <c r="AM81" t="s">
        <v>2140</v>
      </c>
      <c r="AN81" t="s">
        <v>2140</v>
      </c>
      <c r="AO81" t="s">
        <v>2140</v>
      </c>
      <c r="AP81" t="s">
        <v>2140</v>
      </c>
      <c r="AQ81" t="s">
        <v>2103</v>
      </c>
      <c r="AR81">
        <v>0.38541666666666669</v>
      </c>
    </row>
    <row r="82" spans="1:44">
      <c r="A82" t="s">
        <v>233</v>
      </c>
      <c r="B82" t="s">
        <v>1266</v>
      </c>
      <c r="C82" t="s">
        <v>488</v>
      </c>
      <c r="D82" t="s">
        <v>1437</v>
      </c>
      <c r="E82" t="s">
        <v>394</v>
      </c>
      <c r="F82" t="s">
        <v>345</v>
      </c>
      <c r="G82">
        <v>15</v>
      </c>
      <c r="H82" t="s">
        <v>1154</v>
      </c>
      <c r="I82" t="s">
        <v>1269</v>
      </c>
      <c r="J82">
        <v>1</v>
      </c>
      <c r="K82" t="s">
        <v>17</v>
      </c>
      <c r="L82" t="s">
        <v>376</v>
      </c>
      <c r="M82" t="s">
        <v>1126</v>
      </c>
      <c r="N82" t="s">
        <v>1127</v>
      </c>
      <c r="O82">
        <v>46024</v>
      </c>
      <c r="P82">
        <v>46387</v>
      </c>
      <c r="Q82" t="s">
        <v>345</v>
      </c>
      <c r="R82" t="s">
        <v>1210</v>
      </c>
      <c r="V82" t="s">
        <v>1285</v>
      </c>
      <c r="W82" t="s">
        <v>376</v>
      </c>
      <c r="X82" t="s">
        <v>1292</v>
      </c>
      <c r="Y82" t="s">
        <v>1285</v>
      </c>
      <c r="Z82" t="s">
        <v>1462</v>
      </c>
      <c r="AA82" t="s">
        <v>371</v>
      </c>
      <c r="AB82" t="s">
        <v>1584</v>
      </c>
      <c r="AC82" t="s">
        <v>1583</v>
      </c>
      <c r="AD82" t="s">
        <v>1473</v>
      </c>
      <c r="AE82" t="s">
        <v>1581</v>
      </c>
      <c r="AG82" t="s">
        <v>1585</v>
      </c>
      <c r="AI82" t="s">
        <v>2140</v>
      </c>
      <c r="AJ82" t="s">
        <v>2140</v>
      </c>
      <c r="AK82" t="s">
        <v>2140</v>
      </c>
      <c r="AL82" t="s">
        <v>2140</v>
      </c>
      <c r="AM82" t="s">
        <v>2140</v>
      </c>
      <c r="AN82" t="s">
        <v>2140</v>
      </c>
      <c r="AO82" t="s">
        <v>2140</v>
      </c>
      <c r="AP82" t="s">
        <v>2140</v>
      </c>
      <c r="AQ82" t="s">
        <v>1590</v>
      </c>
      <c r="AR82">
        <v>0.38541666666666669</v>
      </c>
    </row>
    <row r="83" spans="1:44">
      <c r="A83" t="s">
        <v>234</v>
      </c>
      <c r="B83" t="s">
        <v>1266</v>
      </c>
      <c r="C83" t="s">
        <v>488</v>
      </c>
      <c r="D83" t="s">
        <v>1437</v>
      </c>
      <c r="E83" t="s">
        <v>394</v>
      </c>
      <c r="F83" t="s">
        <v>345</v>
      </c>
      <c r="G83">
        <v>20</v>
      </c>
      <c r="H83" t="s">
        <v>1158</v>
      </c>
      <c r="I83" t="s">
        <v>1125</v>
      </c>
      <c r="J83">
        <v>1</v>
      </c>
      <c r="K83" t="s">
        <v>17</v>
      </c>
      <c r="L83" t="s">
        <v>376</v>
      </c>
      <c r="M83" t="s">
        <v>1126</v>
      </c>
      <c r="N83" t="s">
        <v>1127</v>
      </c>
      <c r="O83">
        <v>46024</v>
      </c>
      <c r="P83">
        <v>46387</v>
      </c>
      <c r="Q83" t="s">
        <v>345</v>
      </c>
      <c r="R83" t="s">
        <v>1211</v>
      </c>
      <c r="V83" t="s">
        <v>1284</v>
      </c>
      <c r="W83" t="s">
        <v>376</v>
      </c>
      <c r="X83" t="s">
        <v>1292</v>
      </c>
      <c r="Y83" t="s">
        <v>1285</v>
      </c>
      <c r="Z83" t="s">
        <v>1462</v>
      </c>
      <c r="AA83" t="s">
        <v>371</v>
      </c>
      <c r="AB83" t="s">
        <v>1584</v>
      </c>
      <c r="AC83" t="s">
        <v>1583</v>
      </c>
      <c r="AD83" t="s">
        <v>1473</v>
      </c>
      <c r="AE83" t="s">
        <v>1581</v>
      </c>
      <c r="AG83" t="s">
        <v>1585</v>
      </c>
      <c r="AI83" t="s">
        <v>2140</v>
      </c>
      <c r="AJ83" t="s">
        <v>2140</v>
      </c>
      <c r="AK83" t="s">
        <v>2140</v>
      </c>
      <c r="AL83" t="s">
        <v>2140</v>
      </c>
      <c r="AM83" t="s">
        <v>2140</v>
      </c>
      <c r="AN83" t="s">
        <v>2140</v>
      </c>
      <c r="AO83" t="s">
        <v>2140</v>
      </c>
      <c r="AP83" t="s">
        <v>2140</v>
      </c>
      <c r="AQ83" t="s">
        <v>2103</v>
      </c>
      <c r="AR83">
        <v>0.38541666666666669</v>
      </c>
    </row>
    <row r="84" spans="1:44">
      <c r="A84" t="s">
        <v>235</v>
      </c>
      <c r="B84" t="s">
        <v>1266</v>
      </c>
      <c r="C84" t="s">
        <v>488</v>
      </c>
      <c r="D84" t="s">
        <v>1437</v>
      </c>
      <c r="E84" t="s">
        <v>394</v>
      </c>
      <c r="F84" t="s">
        <v>345</v>
      </c>
      <c r="G84">
        <v>30</v>
      </c>
      <c r="H84" t="s">
        <v>1154</v>
      </c>
      <c r="I84" t="s">
        <v>1152</v>
      </c>
      <c r="J84">
        <v>1</v>
      </c>
      <c r="K84" t="s">
        <v>17</v>
      </c>
      <c r="L84" t="s">
        <v>376</v>
      </c>
      <c r="M84" t="s">
        <v>1126</v>
      </c>
      <c r="N84" t="s">
        <v>1127</v>
      </c>
      <c r="O84">
        <v>46024</v>
      </c>
      <c r="P84">
        <v>46387</v>
      </c>
      <c r="Q84" t="s">
        <v>345</v>
      </c>
      <c r="R84" t="s">
        <v>1212</v>
      </c>
      <c r="V84" t="s">
        <v>1284</v>
      </c>
      <c r="W84" t="s">
        <v>376</v>
      </c>
      <c r="X84" t="s">
        <v>1292</v>
      </c>
      <c r="Y84" t="s">
        <v>1285</v>
      </c>
      <c r="Z84" t="s">
        <v>1462</v>
      </c>
      <c r="AA84" t="s">
        <v>371</v>
      </c>
      <c r="AB84" t="s">
        <v>1584</v>
      </c>
      <c r="AC84" t="s">
        <v>1583</v>
      </c>
      <c r="AD84" t="s">
        <v>1473</v>
      </c>
      <c r="AE84" t="s">
        <v>1581</v>
      </c>
      <c r="AG84" t="s">
        <v>1585</v>
      </c>
      <c r="AI84" t="s">
        <v>2140</v>
      </c>
      <c r="AJ84" t="s">
        <v>2140</v>
      </c>
      <c r="AK84" t="s">
        <v>2140</v>
      </c>
      <c r="AL84" t="s">
        <v>2140</v>
      </c>
      <c r="AM84" t="s">
        <v>2140</v>
      </c>
      <c r="AN84" t="s">
        <v>2140</v>
      </c>
      <c r="AO84" t="s">
        <v>2140</v>
      </c>
      <c r="AP84" t="s">
        <v>2140</v>
      </c>
      <c r="AQ84" t="s">
        <v>2103</v>
      </c>
      <c r="AR84">
        <v>0.38541666666666669</v>
      </c>
    </row>
    <row r="85" spans="1:44">
      <c r="A85" t="s">
        <v>4643</v>
      </c>
      <c r="B85" t="s">
        <v>1266</v>
      </c>
      <c r="C85" t="s">
        <v>488</v>
      </c>
      <c r="D85" t="s">
        <v>1437</v>
      </c>
      <c r="E85" t="s">
        <v>394</v>
      </c>
      <c r="F85" t="s">
        <v>345</v>
      </c>
      <c r="G85">
        <v>10</v>
      </c>
      <c r="H85" t="s">
        <v>1154</v>
      </c>
      <c r="I85" t="s">
        <v>1151</v>
      </c>
      <c r="J85">
        <v>1</v>
      </c>
      <c r="K85" t="s">
        <v>17</v>
      </c>
      <c r="L85" t="s">
        <v>376</v>
      </c>
      <c r="M85" t="s">
        <v>1126</v>
      </c>
      <c r="N85" t="s">
        <v>1127</v>
      </c>
      <c r="O85">
        <v>46024</v>
      </c>
      <c r="P85">
        <v>46387</v>
      </c>
      <c r="Q85" t="s">
        <v>345</v>
      </c>
      <c r="R85" t="s">
        <v>1213</v>
      </c>
      <c r="V85" t="s">
        <v>1284</v>
      </c>
      <c r="W85" t="s">
        <v>376</v>
      </c>
      <c r="X85" t="s">
        <v>1292</v>
      </c>
      <c r="Y85" t="s">
        <v>1285</v>
      </c>
      <c r="Z85" t="s">
        <v>1462</v>
      </c>
      <c r="AA85" t="s">
        <v>371</v>
      </c>
      <c r="AB85" t="s">
        <v>1584</v>
      </c>
      <c r="AC85" t="s">
        <v>1583</v>
      </c>
      <c r="AD85" t="s">
        <v>1473</v>
      </c>
      <c r="AE85" t="s">
        <v>1581</v>
      </c>
      <c r="AG85" t="s">
        <v>1585</v>
      </c>
      <c r="AI85" t="s">
        <v>2140</v>
      </c>
      <c r="AJ85" t="s">
        <v>2140</v>
      </c>
      <c r="AK85" t="s">
        <v>2140</v>
      </c>
      <c r="AL85" t="s">
        <v>2140</v>
      </c>
      <c r="AM85" t="s">
        <v>2140</v>
      </c>
      <c r="AN85" t="s">
        <v>2140</v>
      </c>
      <c r="AO85" t="s">
        <v>2140</v>
      </c>
      <c r="AP85" t="s">
        <v>2140</v>
      </c>
      <c r="AQ85" t="s">
        <v>2103</v>
      </c>
      <c r="AR85">
        <v>0.38541666666666669</v>
      </c>
    </row>
    <row r="86" spans="1:44">
      <c r="A86" t="s">
        <v>236</v>
      </c>
      <c r="B86" t="s">
        <v>1266</v>
      </c>
      <c r="C86" t="s">
        <v>488</v>
      </c>
      <c r="D86" t="s">
        <v>1437</v>
      </c>
      <c r="E86" t="s">
        <v>394</v>
      </c>
      <c r="F86" t="s">
        <v>345</v>
      </c>
      <c r="G86">
        <v>30</v>
      </c>
      <c r="H86" t="s">
        <v>1154</v>
      </c>
      <c r="I86" t="s">
        <v>1152</v>
      </c>
      <c r="J86">
        <v>1</v>
      </c>
      <c r="K86" t="s">
        <v>17</v>
      </c>
      <c r="L86" t="s">
        <v>376</v>
      </c>
      <c r="M86" t="s">
        <v>1126</v>
      </c>
      <c r="N86" t="s">
        <v>1127</v>
      </c>
      <c r="O86">
        <v>46024</v>
      </c>
      <c r="P86">
        <v>46387</v>
      </c>
      <c r="Q86" t="s">
        <v>345</v>
      </c>
      <c r="R86" t="s">
        <v>1395</v>
      </c>
      <c r="V86" t="s">
        <v>1284</v>
      </c>
      <c r="W86" t="s">
        <v>376</v>
      </c>
      <c r="X86" t="s">
        <v>1292</v>
      </c>
      <c r="Y86" t="s">
        <v>1285</v>
      </c>
      <c r="Z86" t="s">
        <v>1462</v>
      </c>
      <c r="AA86" t="s">
        <v>371</v>
      </c>
      <c r="AB86" t="s">
        <v>1584</v>
      </c>
      <c r="AC86" t="s">
        <v>1583</v>
      </c>
      <c r="AD86" t="s">
        <v>1473</v>
      </c>
      <c r="AE86" t="s">
        <v>1581</v>
      </c>
      <c r="AG86" t="s">
        <v>1585</v>
      </c>
      <c r="AI86" t="s">
        <v>2140</v>
      </c>
      <c r="AJ86" t="s">
        <v>2140</v>
      </c>
      <c r="AK86" t="s">
        <v>2140</v>
      </c>
      <c r="AL86" t="s">
        <v>2140</v>
      </c>
      <c r="AM86" t="s">
        <v>2140</v>
      </c>
      <c r="AN86" t="s">
        <v>2140</v>
      </c>
      <c r="AO86" t="s">
        <v>2140</v>
      </c>
      <c r="AP86" t="s">
        <v>2140</v>
      </c>
      <c r="AQ86" t="s">
        <v>2103</v>
      </c>
      <c r="AR86">
        <v>0.38541666666666669</v>
      </c>
    </row>
    <row r="87" spans="1:44">
      <c r="A87" t="s">
        <v>237</v>
      </c>
      <c r="B87" t="s">
        <v>1266</v>
      </c>
      <c r="C87" t="s">
        <v>488</v>
      </c>
      <c r="D87" t="s">
        <v>1437</v>
      </c>
      <c r="E87" t="s">
        <v>394</v>
      </c>
      <c r="F87" t="s">
        <v>345</v>
      </c>
      <c r="G87">
        <v>10</v>
      </c>
      <c r="H87" t="s">
        <v>1154</v>
      </c>
      <c r="I87" t="s">
        <v>1150</v>
      </c>
      <c r="J87">
        <v>1</v>
      </c>
      <c r="K87" t="s">
        <v>17</v>
      </c>
      <c r="L87" t="s">
        <v>376</v>
      </c>
      <c r="M87" t="s">
        <v>1126</v>
      </c>
      <c r="N87" t="s">
        <v>1127</v>
      </c>
      <c r="O87">
        <v>46024</v>
      </c>
      <c r="P87">
        <v>46387</v>
      </c>
      <c r="Q87" t="s">
        <v>345</v>
      </c>
      <c r="R87" t="s">
        <v>1381</v>
      </c>
      <c r="V87" t="s">
        <v>1284</v>
      </c>
      <c r="W87" t="s">
        <v>376</v>
      </c>
      <c r="X87" t="s">
        <v>1292</v>
      </c>
      <c r="Y87" t="s">
        <v>1285</v>
      </c>
      <c r="Z87" t="s">
        <v>1462</v>
      </c>
      <c r="AA87" t="s">
        <v>371</v>
      </c>
      <c r="AB87" t="s">
        <v>1584</v>
      </c>
      <c r="AC87" t="s">
        <v>1583</v>
      </c>
      <c r="AD87" t="s">
        <v>1473</v>
      </c>
      <c r="AE87" t="s">
        <v>1581</v>
      </c>
      <c r="AG87" t="s">
        <v>1585</v>
      </c>
      <c r="AI87" t="s">
        <v>2140</v>
      </c>
      <c r="AJ87" t="s">
        <v>2140</v>
      </c>
      <c r="AK87" t="s">
        <v>2140</v>
      </c>
      <c r="AL87" t="s">
        <v>2140</v>
      </c>
      <c r="AM87" t="s">
        <v>2140</v>
      </c>
      <c r="AN87" t="s">
        <v>2140</v>
      </c>
      <c r="AO87" t="s">
        <v>2140</v>
      </c>
      <c r="AP87" t="s">
        <v>2140</v>
      </c>
      <c r="AQ87" t="s">
        <v>2103</v>
      </c>
      <c r="AR87">
        <v>0.38541666666666669</v>
      </c>
    </row>
    <row r="88" spans="1:44">
      <c r="A88" t="s">
        <v>238</v>
      </c>
      <c r="B88" t="s">
        <v>1266</v>
      </c>
      <c r="C88" t="s">
        <v>488</v>
      </c>
      <c r="D88" t="s">
        <v>1437</v>
      </c>
      <c r="E88" t="s">
        <v>394</v>
      </c>
      <c r="F88" t="s">
        <v>345</v>
      </c>
      <c r="G88">
        <v>20</v>
      </c>
      <c r="H88" t="s">
        <v>1154</v>
      </c>
      <c r="I88" t="s">
        <v>1149</v>
      </c>
      <c r="J88">
        <v>1</v>
      </c>
      <c r="K88" t="s">
        <v>17</v>
      </c>
      <c r="L88" t="s">
        <v>376</v>
      </c>
      <c r="M88" t="s">
        <v>1126</v>
      </c>
      <c r="N88" t="s">
        <v>1127</v>
      </c>
      <c r="O88">
        <v>46024</v>
      </c>
      <c r="P88">
        <v>46387</v>
      </c>
      <c r="Q88" t="s">
        <v>345</v>
      </c>
      <c r="R88" t="s">
        <v>1214</v>
      </c>
      <c r="V88" t="s">
        <v>1284</v>
      </c>
      <c r="W88" t="s">
        <v>376</v>
      </c>
      <c r="X88" t="s">
        <v>1292</v>
      </c>
      <c r="Y88" t="s">
        <v>1285</v>
      </c>
      <c r="Z88" t="s">
        <v>1462</v>
      </c>
      <c r="AA88" t="s">
        <v>371</v>
      </c>
      <c r="AB88" t="s">
        <v>1584</v>
      </c>
      <c r="AC88" t="s">
        <v>1583</v>
      </c>
      <c r="AD88" t="s">
        <v>1473</v>
      </c>
      <c r="AE88" t="s">
        <v>1581</v>
      </c>
      <c r="AG88" t="s">
        <v>1585</v>
      </c>
      <c r="AI88" t="s">
        <v>2140</v>
      </c>
      <c r="AJ88" t="s">
        <v>2140</v>
      </c>
      <c r="AK88" t="s">
        <v>2140</v>
      </c>
      <c r="AL88" t="s">
        <v>2140</v>
      </c>
      <c r="AM88" t="s">
        <v>2140</v>
      </c>
      <c r="AN88" t="s">
        <v>2140</v>
      </c>
      <c r="AO88" t="s">
        <v>2140</v>
      </c>
      <c r="AP88" t="s">
        <v>2140</v>
      </c>
      <c r="AQ88" t="s">
        <v>2103</v>
      </c>
      <c r="AR88">
        <v>0.38541666666666669</v>
      </c>
    </row>
    <row r="89" spans="1:44">
      <c r="A89" t="s">
        <v>239</v>
      </c>
      <c r="B89" t="s">
        <v>1266</v>
      </c>
      <c r="C89" t="s">
        <v>488</v>
      </c>
      <c r="D89" t="s">
        <v>1434</v>
      </c>
      <c r="E89" t="s">
        <v>394</v>
      </c>
      <c r="F89" t="s">
        <v>345</v>
      </c>
      <c r="G89">
        <v>15</v>
      </c>
      <c r="H89" t="s">
        <v>1146</v>
      </c>
      <c r="I89" t="s">
        <v>1146</v>
      </c>
      <c r="J89">
        <v>1</v>
      </c>
      <c r="K89" t="s">
        <v>17</v>
      </c>
      <c r="L89" t="s">
        <v>376</v>
      </c>
      <c r="M89" t="s">
        <v>1126</v>
      </c>
      <c r="N89" t="s">
        <v>1127</v>
      </c>
      <c r="O89">
        <v>46024</v>
      </c>
      <c r="P89">
        <v>46387</v>
      </c>
      <c r="Q89" t="s">
        <v>345</v>
      </c>
      <c r="R89" t="s">
        <v>1215</v>
      </c>
      <c r="V89" t="s">
        <v>1284</v>
      </c>
      <c r="W89" t="s">
        <v>376</v>
      </c>
      <c r="X89" t="s">
        <v>1292</v>
      </c>
      <c r="Y89" t="s">
        <v>1285</v>
      </c>
      <c r="Z89" t="s">
        <v>1462</v>
      </c>
      <c r="AA89" t="s">
        <v>371</v>
      </c>
      <c r="AB89" t="s">
        <v>1576</v>
      </c>
      <c r="AC89" t="s">
        <v>1575</v>
      </c>
      <c r="AD89" t="s">
        <v>1473</v>
      </c>
      <c r="AE89" t="s">
        <v>1577</v>
      </c>
      <c r="AG89" t="s">
        <v>1578</v>
      </c>
      <c r="AI89" t="s">
        <v>2140</v>
      </c>
      <c r="AJ89" t="s">
        <v>2140</v>
      </c>
      <c r="AK89" t="s">
        <v>2140</v>
      </c>
      <c r="AL89" t="s">
        <v>2140</v>
      </c>
      <c r="AM89" t="s">
        <v>2140</v>
      </c>
      <c r="AN89" t="s">
        <v>2140</v>
      </c>
      <c r="AO89" t="s">
        <v>2140</v>
      </c>
      <c r="AP89" t="s">
        <v>2140</v>
      </c>
      <c r="AQ89" t="s">
        <v>1439</v>
      </c>
      <c r="AR89">
        <v>0.38541666666666669</v>
      </c>
    </row>
    <row r="90" spans="1:44">
      <c r="A90" t="s">
        <v>4644</v>
      </c>
      <c r="B90" t="s">
        <v>1266</v>
      </c>
      <c r="C90" t="s">
        <v>488</v>
      </c>
      <c r="D90" t="s">
        <v>1434</v>
      </c>
      <c r="E90" t="s">
        <v>394</v>
      </c>
      <c r="F90" t="s">
        <v>345</v>
      </c>
      <c r="G90">
        <v>15</v>
      </c>
      <c r="H90" t="s">
        <v>1146</v>
      </c>
      <c r="I90" t="s">
        <v>1146</v>
      </c>
      <c r="J90">
        <v>1</v>
      </c>
      <c r="K90" t="s">
        <v>17</v>
      </c>
      <c r="L90" t="s">
        <v>376</v>
      </c>
      <c r="M90" t="s">
        <v>1126</v>
      </c>
      <c r="N90" t="s">
        <v>1127</v>
      </c>
      <c r="O90">
        <v>46024</v>
      </c>
      <c r="P90">
        <v>46387</v>
      </c>
      <c r="Q90" t="s">
        <v>345</v>
      </c>
      <c r="R90" t="s">
        <v>1216</v>
      </c>
      <c r="V90" t="s">
        <v>1284</v>
      </c>
      <c r="W90" t="s">
        <v>376</v>
      </c>
      <c r="X90" t="s">
        <v>1292</v>
      </c>
      <c r="Y90" t="s">
        <v>1285</v>
      </c>
      <c r="Z90" t="s">
        <v>1462</v>
      </c>
      <c r="AA90" t="s">
        <v>371</v>
      </c>
      <c r="AB90" t="s">
        <v>1576</v>
      </c>
      <c r="AC90" t="s">
        <v>1575</v>
      </c>
      <c r="AD90" t="s">
        <v>1473</v>
      </c>
      <c r="AE90" t="s">
        <v>1577</v>
      </c>
      <c r="AG90" t="s">
        <v>1578</v>
      </c>
      <c r="AI90" t="s">
        <v>2140</v>
      </c>
      <c r="AJ90" t="s">
        <v>2140</v>
      </c>
      <c r="AK90" t="s">
        <v>2140</v>
      </c>
      <c r="AL90" t="s">
        <v>2140</v>
      </c>
      <c r="AM90" t="s">
        <v>2140</v>
      </c>
      <c r="AN90" t="s">
        <v>2140</v>
      </c>
      <c r="AO90" t="s">
        <v>2140</v>
      </c>
      <c r="AP90" t="s">
        <v>2140</v>
      </c>
      <c r="AQ90" t="s">
        <v>2103</v>
      </c>
      <c r="AR90">
        <v>0.38541666666666669</v>
      </c>
    </row>
    <row r="91" spans="1:44">
      <c r="A91" t="s">
        <v>4645</v>
      </c>
      <c r="B91" t="s">
        <v>1266</v>
      </c>
      <c r="C91" t="s">
        <v>488</v>
      </c>
      <c r="D91" t="s">
        <v>1437</v>
      </c>
      <c r="E91" t="s">
        <v>394</v>
      </c>
      <c r="F91" t="s">
        <v>345</v>
      </c>
      <c r="G91">
        <v>15</v>
      </c>
      <c r="H91" t="s">
        <v>1158</v>
      </c>
      <c r="I91" t="s">
        <v>1125</v>
      </c>
      <c r="J91">
        <v>1</v>
      </c>
      <c r="K91" t="s">
        <v>15</v>
      </c>
      <c r="L91" t="s">
        <v>376</v>
      </c>
      <c r="M91" t="s">
        <v>1126</v>
      </c>
      <c r="N91" t="s">
        <v>1127</v>
      </c>
      <c r="O91">
        <v>46024</v>
      </c>
      <c r="P91">
        <v>46387</v>
      </c>
      <c r="Q91" t="s">
        <v>345</v>
      </c>
      <c r="R91" t="s">
        <v>1217</v>
      </c>
      <c r="V91" t="s">
        <v>1285</v>
      </c>
      <c r="W91" t="s">
        <v>376</v>
      </c>
      <c r="X91" t="s">
        <v>1292</v>
      </c>
      <c r="Y91" t="s">
        <v>1285</v>
      </c>
      <c r="Z91" t="s">
        <v>1462</v>
      </c>
      <c r="AA91" t="s">
        <v>371</v>
      </c>
      <c r="AB91" t="s">
        <v>1584</v>
      </c>
      <c r="AC91" t="s">
        <v>1583</v>
      </c>
      <c r="AD91" t="s">
        <v>1473</v>
      </c>
      <c r="AE91" t="s">
        <v>1581</v>
      </c>
      <c r="AG91" t="s">
        <v>1585</v>
      </c>
      <c r="AI91" t="s">
        <v>2140</v>
      </c>
      <c r="AJ91" t="s">
        <v>2140</v>
      </c>
      <c r="AK91" t="s">
        <v>2140</v>
      </c>
      <c r="AL91" t="s">
        <v>2140</v>
      </c>
      <c r="AM91" t="s">
        <v>2140</v>
      </c>
      <c r="AN91" t="s">
        <v>2140</v>
      </c>
      <c r="AO91" t="s">
        <v>2140</v>
      </c>
      <c r="AP91" t="s">
        <v>2140</v>
      </c>
      <c r="AQ91" t="s">
        <v>2103</v>
      </c>
      <c r="AR91">
        <v>0.38194444444444442</v>
      </c>
    </row>
    <row r="92" spans="1:44">
      <c r="A92" t="s">
        <v>4646</v>
      </c>
      <c r="B92" t="s">
        <v>1266</v>
      </c>
      <c r="C92" t="s">
        <v>488</v>
      </c>
      <c r="D92" t="s">
        <v>1437</v>
      </c>
      <c r="E92" t="s">
        <v>394</v>
      </c>
      <c r="F92" t="s">
        <v>345</v>
      </c>
      <c r="G92">
        <v>60</v>
      </c>
      <c r="H92" t="s">
        <v>1158</v>
      </c>
      <c r="I92" t="s">
        <v>352</v>
      </c>
      <c r="J92">
        <v>1</v>
      </c>
      <c r="K92" t="s">
        <v>17</v>
      </c>
      <c r="L92" t="s">
        <v>376</v>
      </c>
      <c r="M92" t="s">
        <v>1126</v>
      </c>
      <c r="N92" t="s">
        <v>1127</v>
      </c>
      <c r="O92">
        <v>46024</v>
      </c>
      <c r="P92">
        <v>46387</v>
      </c>
      <c r="Q92" t="s">
        <v>345</v>
      </c>
      <c r="R92" t="s">
        <v>1218</v>
      </c>
      <c r="V92" t="s">
        <v>1285</v>
      </c>
      <c r="W92" t="s">
        <v>376</v>
      </c>
      <c r="X92" t="s">
        <v>1292</v>
      </c>
      <c r="Y92" t="s">
        <v>1285</v>
      </c>
      <c r="Z92" t="s">
        <v>1462</v>
      </c>
      <c r="AA92" t="s">
        <v>371</v>
      </c>
      <c r="AB92" t="s">
        <v>1584</v>
      </c>
      <c r="AC92" t="s">
        <v>1583</v>
      </c>
      <c r="AD92" t="s">
        <v>1473</v>
      </c>
      <c r="AE92" t="s">
        <v>1581</v>
      </c>
      <c r="AG92" t="s">
        <v>1585</v>
      </c>
      <c r="AI92" t="s">
        <v>2140</v>
      </c>
      <c r="AJ92" t="s">
        <v>2140</v>
      </c>
      <c r="AK92" t="s">
        <v>2140</v>
      </c>
      <c r="AL92" t="s">
        <v>2140</v>
      </c>
      <c r="AM92" t="s">
        <v>2140</v>
      </c>
      <c r="AN92" t="s">
        <v>2140</v>
      </c>
      <c r="AO92" t="s">
        <v>2140</v>
      </c>
      <c r="AP92" t="s">
        <v>2140</v>
      </c>
      <c r="AQ92" t="s">
        <v>1439</v>
      </c>
      <c r="AR92">
        <v>0.38541666666666669</v>
      </c>
    </row>
    <row r="93" spans="1:44">
      <c r="A93" t="s">
        <v>4647</v>
      </c>
      <c r="B93" t="s">
        <v>1266</v>
      </c>
      <c r="C93" t="s">
        <v>488</v>
      </c>
      <c r="D93" t="s">
        <v>1437</v>
      </c>
      <c r="E93" t="s">
        <v>394</v>
      </c>
      <c r="F93" t="s">
        <v>345</v>
      </c>
      <c r="G93">
        <v>20</v>
      </c>
      <c r="H93" t="s">
        <v>1158</v>
      </c>
      <c r="I93" t="s">
        <v>1149</v>
      </c>
      <c r="J93">
        <v>1</v>
      </c>
      <c r="K93" t="s">
        <v>17</v>
      </c>
      <c r="L93" t="s">
        <v>376</v>
      </c>
      <c r="M93" t="s">
        <v>1126</v>
      </c>
      <c r="N93" t="s">
        <v>1127</v>
      </c>
      <c r="O93">
        <v>46024</v>
      </c>
      <c r="P93">
        <v>46387</v>
      </c>
      <c r="Q93" t="s">
        <v>345</v>
      </c>
      <c r="R93" t="s">
        <v>1393</v>
      </c>
      <c r="V93" t="s">
        <v>1284</v>
      </c>
      <c r="W93" t="s">
        <v>376</v>
      </c>
      <c r="X93" t="s">
        <v>1292</v>
      </c>
      <c r="Y93" t="s">
        <v>1285</v>
      </c>
      <c r="Z93" t="s">
        <v>1462</v>
      </c>
      <c r="AA93" t="s">
        <v>371</v>
      </c>
      <c r="AB93" t="s">
        <v>1584</v>
      </c>
      <c r="AC93" t="s">
        <v>1583</v>
      </c>
      <c r="AD93" t="s">
        <v>1473</v>
      </c>
      <c r="AE93" t="s">
        <v>1581</v>
      </c>
      <c r="AG93" t="s">
        <v>1585</v>
      </c>
      <c r="AI93" t="s">
        <v>2140</v>
      </c>
      <c r="AJ93" t="s">
        <v>2140</v>
      </c>
      <c r="AK93" t="s">
        <v>2140</v>
      </c>
      <c r="AL93" t="s">
        <v>2140</v>
      </c>
      <c r="AM93" t="s">
        <v>2140</v>
      </c>
      <c r="AN93" t="s">
        <v>2140</v>
      </c>
      <c r="AO93" t="s">
        <v>2140</v>
      </c>
      <c r="AP93" t="s">
        <v>2140</v>
      </c>
      <c r="AQ93" t="s">
        <v>1439</v>
      </c>
      <c r="AR93">
        <v>0.38541666666666669</v>
      </c>
    </row>
    <row r="94" spans="1:44">
      <c r="A94" t="s">
        <v>4648</v>
      </c>
      <c r="B94" t="s">
        <v>1266</v>
      </c>
      <c r="C94" t="s">
        <v>488</v>
      </c>
      <c r="D94" t="s">
        <v>1439</v>
      </c>
      <c r="E94" t="s">
        <v>394</v>
      </c>
      <c r="F94" t="s">
        <v>345</v>
      </c>
      <c r="G94">
        <v>5</v>
      </c>
      <c r="H94" t="s">
        <v>1146</v>
      </c>
      <c r="I94" t="s">
        <v>1146</v>
      </c>
      <c r="J94">
        <v>1</v>
      </c>
      <c r="K94" t="s">
        <v>17</v>
      </c>
      <c r="L94" t="s">
        <v>376</v>
      </c>
      <c r="M94" t="s">
        <v>1126</v>
      </c>
      <c r="N94" t="s">
        <v>1127</v>
      </c>
      <c r="O94">
        <v>46024</v>
      </c>
      <c r="P94">
        <v>46387</v>
      </c>
      <c r="Q94" t="s">
        <v>345</v>
      </c>
      <c r="R94" t="s">
        <v>4621</v>
      </c>
      <c r="V94" t="s">
        <v>1284</v>
      </c>
      <c r="W94" t="s">
        <v>376</v>
      </c>
      <c r="X94" t="s">
        <v>1292</v>
      </c>
      <c r="Y94" t="s">
        <v>1285</v>
      </c>
      <c r="Z94" t="s">
        <v>1462</v>
      </c>
      <c r="AA94" t="s">
        <v>371</v>
      </c>
      <c r="AB94" t="s">
        <v>1601</v>
      </c>
      <c r="AC94" t="s">
        <v>1600</v>
      </c>
      <c r="AD94" t="s">
        <v>1473</v>
      </c>
      <c r="AE94" t="s">
        <v>1602</v>
      </c>
      <c r="AG94" t="s">
        <v>1603</v>
      </c>
      <c r="AI94" t="s">
        <v>2140</v>
      </c>
      <c r="AJ94" t="s">
        <v>2140</v>
      </c>
      <c r="AK94" t="s">
        <v>2140</v>
      </c>
      <c r="AL94" t="s">
        <v>2140</v>
      </c>
      <c r="AM94" t="s">
        <v>2140</v>
      </c>
      <c r="AN94" t="s">
        <v>2140</v>
      </c>
      <c r="AO94" t="s">
        <v>2140</v>
      </c>
      <c r="AP94" t="s">
        <v>2140</v>
      </c>
      <c r="AQ94" t="s">
        <v>1439</v>
      </c>
      <c r="AR94">
        <v>0.44791666666666669</v>
      </c>
    </row>
    <row r="95" spans="1:44">
      <c r="A95" t="s">
        <v>240</v>
      </c>
      <c r="B95" t="s">
        <v>1266</v>
      </c>
      <c r="C95" t="s">
        <v>488</v>
      </c>
      <c r="D95" t="s">
        <v>1432</v>
      </c>
      <c r="E95" t="s">
        <v>394</v>
      </c>
      <c r="F95" t="s">
        <v>345</v>
      </c>
      <c r="G95">
        <v>960</v>
      </c>
      <c r="H95" t="s">
        <v>1156</v>
      </c>
      <c r="I95" t="s">
        <v>1302</v>
      </c>
      <c r="J95">
        <v>1</v>
      </c>
      <c r="K95" t="s">
        <v>17</v>
      </c>
      <c r="L95" t="s">
        <v>376</v>
      </c>
      <c r="M95" t="s">
        <v>1126</v>
      </c>
      <c r="N95" t="s">
        <v>1127</v>
      </c>
      <c r="O95">
        <v>46024</v>
      </c>
      <c r="P95">
        <v>46387</v>
      </c>
      <c r="Q95" t="s">
        <v>345</v>
      </c>
      <c r="R95" t="s">
        <v>1301</v>
      </c>
      <c r="S95" t="s">
        <v>95</v>
      </c>
      <c r="T95" t="s">
        <v>1303</v>
      </c>
      <c r="V95" t="s">
        <v>1285</v>
      </c>
      <c r="W95" t="s">
        <v>376</v>
      </c>
      <c r="X95" t="s">
        <v>1292</v>
      </c>
      <c r="Y95" t="s">
        <v>1285</v>
      </c>
      <c r="Z95" t="s">
        <v>1462</v>
      </c>
      <c r="AA95" t="s">
        <v>371</v>
      </c>
      <c r="AB95" t="s">
        <v>1572</v>
      </c>
      <c r="AC95" t="s">
        <v>1432</v>
      </c>
      <c r="AD95" t="s">
        <v>1473</v>
      </c>
      <c r="AE95" t="s">
        <v>1573</v>
      </c>
      <c r="AG95" t="s">
        <v>1574</v>
      </c>
      <c r="AI95" t="s">
        <v>2140</v>
      </c>
      <c r="AJ95" t="s">
        <v>2140</v>
      </c>
      <c r="AK95" t="s">
        <v>2140</v>
      </c>
      <c r="AL95" t="s">
        <v>2140</v>
      </c>
      <c r="AM95" t="s">
        <v>2140</v>
      </c>
      <c r="AN95" t="s">
        <v>2140</v>
      </c>
      <c r="AO95" t="s">
        <v>2140</v>
      </c>
      <c r="AP95" t="s">
        <v>2140</v>
      </c>
      <c r="AQ95" t="s">
        <v>1439</v>
      </c>
      <c r="AR95">
        <v>0.58333333333333337</v>
      </c>
    </row>
    <row r="96" spans="1:44">
      <c r="A96" t="s">
        <v>241</v>
      </c>
      <c r="B96" t="s">
        <v>1266</v>
      </c>
      <c r="C96" t="s">
        <v>488</v>
      </c>
      <c r="D96" t="s">
        <v>1434</v>
      </c>
      <c r="E96" t="s">
        <v>394</v>
      </c>
      <c r="F96" t="s">
        <v>345</v>
      </c>
      <c r="G96">
        <v>40</v>
      </c>
      <c r="H96" t="s">
        <v>1156</v>
      </c>
      <c r="I96" t="s">
        <v>1144</v>
      </c>
      <c r="J96">
        <v>1</v>
      </c>
      <c r="K96" t="s">
        <v>17</v>
      </c>
      <c r="L96" t="s">
        <v>376</v>
      </c>
      <c r="M96" t="s">
        <v>1126</v>
      </c>
      <c r="N96" t="s">
        <v>1127</v>
      </c>
      <c r="O96">
        <v>46024</v>
      </c>
      <c r="P96">
        <v>46387</v>
      </c>
      <c r="Q96" t="s">
        <v>345</v>
      </c>
      <c r="R96" t="s">
        <v>1220</v>
      </c>
      <c r="V96" t="s">
        <v>1284</v>
      </c>
      <c r="W96" t="s">
        <v>376</v>
      </c>
      <c r="X96" t="s">
        <v>1290</v>
      </c>
      <c r="Y96" t="s">
        <v>1285</v>
      </c>
      <c r="Z96" t="s">
        <v>1462</v>
      </c>
      <c r="AA96" t="s">
        <v>371</v>
      </c>
      <c r="AB96" t="s">
        <v>1576</v>
      </c>
      <c r="AC96" t="s">
        <v>1575</v>
      </c>
      <c r="AD96" t="s">
        <v>1473</v>
      </c>
      <c r="AE96" t="s">
        <v>1577</v>
      </c>
      <c r="AG96" t="s">
        <v>1578</v>
      </c>
      <c r="AI96" t="s">
        <v>2140</v>
      </c>
      <c r="AJ96" t="s">
        <v>2140</v>
      </c>
      <c r="AK96" t="s">
        <v>2140</v>
      </c>
      <c r="AL96" t="s">
        <v>2140</v>
      </c>
      <c r="AM96" t="s">
        <v>2140</v>
      </c>
      <c r="AN96" t="s">
        <v>2140</v>
      </c>
      <c r="AO96" t="s">
        <v>2140</v>
      </c>
      <c r="AP96" t="s">
        <v>2140</v>
      </c>
      <c r="AQ96" t="s">
        <v>1590</v>
      </c>
      <c r="AR96">
        <v>0.625</v>
      </c>
    </row>
    <row r="97" spans="1:44">
      <c r="A97" t="s">
        <v>242</v>
      </c>
      <c r="B97" t="s">
        <v>1266</v>
      </c>
      <c r="C97" t="s">
        <v>488</v>
      </c>
      <c r="D97" t="s">
        <v>1439</v>
      </c>
      <c r="E97" t="s">
        <v>394</v>
      </c>
      <c r="F97" t="s">
        <v>345</v>
      </c>
      <c r="G97">
        <v>5</v>
      </c>
      <c r="H97" t="s">
        <v>1158</v>
      </c>
      <c r="I97" t="s">
        <v>1149</v>
      </c>
      <c r="J97">
        <v>1</v>
      </c>
      <c r="K97" t="s">
        <v>17</v>
      </c>
      <c r="L97" t="s">
        <v>376</v>
      </c>
      <c r="M97" t="s">
        <v>1126</v>
      </c>
      <c r="N97" t="s">
        <v>1127</v>
      </c>
      <c r="O97">
        <v>46024</v>
      </c>
      <c r="P97">
        <v>46387</v>
      </c>
      <c r="Q97" t="s">
        <v>345</v>
      </c>
      <c r="R97" t="s">
        <v>1221</v>
      </c>
      <c r="V97" t="s">
        <v>1284</v>
      </c>
      <c r="W97" t="s">
        <v>371</v>
      </c>
      <c r="X97" t="s">
        <v>1292</v>
      </c>
      <c r="Y97" t="s">
        <v>1285</v>
      </c>
      <c r="Z97" t="s">
        <v>1462</v>
      </c>
      <c r="AA97" t="s">
        <v>371</v>
      </c>
      <c r="AB97" t="s">
        <v>1601</v>
      </c>
      <c r="AC97" t="s">
        <v>1600</v>
      </c>
      <c r="AD97" t="s">
        <v>1473</v>
      </c>
      <c r="AE97" t="s">
        <v>1602</v>
      </c>
      <c r="AG97" t="s">
        <v>1603</v>
      </c>
      <c r="AI97" t="s">
        <v>2140</v>
      </c>
      <c r="AJ97" t="s">
        <v>2140</v>
      </c>
      <c r="AK97" t="s">
        <v>2140</v>
      </c>
      <c r="AL97" t="s">
        <v>2140</v>
      </c>
      <c r="AM97" t="s">
        <v>2140</v>
      </c>
      <c r="AN97" t="s">
        <v>2140</v>
      </c>
      <c r="AO97" t="s">
        <v>2140</v>
      </c>
      <c r="AP97" t="s">
        <v>2140</v>
      </c>
      <c r="AQ97" t="s">
        <v>2103</v>
      </c>
      <c r="AR97">
        <v>0.38194444444444442</v>
      </c>
    </row>
    <row r="98" spans="1:44">
      <c r="A98" t="s">
        <v>243</v>
      </c>
      <c r="B98" t="s">
        <v>1266</v>
      </c>
      <c r="C98" t="s">
        <v>488</v>
      </c>
      <c r="D98" t="s">
        <v>1441</v>
      </c>
      <c r="E98" t="s">
        <v>394</v>
      </c>
      <c r="F98" t="s">
        <v>345</v>
      </c>
      <c r="G98">
        <v>30</v>
      </c>
      <c r="H98" t="s">
        <v>1158</v>
      </c>
      <c r="I98" t="s">
        <v>1149</v>
      </c>
      <c r="J98">
        <v>1</v>
      </c>
      <c r="K98" t="s">
        <v>17</v>
      </c>
      <c r="L98" t="s">
        <v>376</v>
      </c>
      <c r="M98" t="s">
        <v>1126</v>
      </c>
      <c r="N98" t="s">
        <v>1127</v>
      </c>
      <c r="O98">
        <v>46024</v>
      </c>
      <c r="P98">
        <v>46387</v>
      </c>
      <c r="Q98" t="s">
        <v>345</v>
      </c>
      <c r="R98" t="s">
        <v>1401</v>
      </c>
      <c r="S98" t="s">
        <v>32</v>
      </c>
      <c r="V98" t="s">
        <v>1284</v>
      </c>
      <c r="W98" t="s">
        <v>376</v>
      </c>
      <c r="X98" t="s">
        <v>1292</v>
      </c>
      <c r="Y98" t="s">
        <v>1285</v>
      </c>
      <c r="Z98" t="s">
        <v>1462</v>
      </c>
      <c r="AA98" t="s">
        <v>371</v>
      </c>
      <c r="AB98" t="s">
        <v>1580</v>
      </c>
      <c r="AC98" t="s">
        <v>1579</v>
      </c>
      <c r="AD98" t="s">
        <v>1473</v>
      </c>
      <c r="AE98" t="s">
        <v>1581</v>
      </c>
      <c r="AG98" t="s">
        <v>1582</v>
      </c>
      <c r="AI98" t="s">
        <v>2140</v>
      </c>
      <c r="AJ98" t="s">
        <v>2140</v>
      </c>
      <c r="AK98" t="s">
        <v>2140</v>
      </c>
      <c r="AL98" t="s">
        <v>2140</v>
      </c>
      <c r="AM98" t="s">
        <v>2140</v>
      </c>
      <c r="AN98" t="s">
        <v>2140</v>
      </c>
      <c r="AO98" t="s">
        <v>2140</v>
      </c>
      <c r="AP98" t="s">
        <v>2140</v>
      </c>
      <c r="AQ98" t="s">
        <v>2103</v>
      </c>
      <c r="AR98">
        <v>0.625</v>
      </c>
    </row>
    <row r="99" spans="1:44">
      <c r="A99" t="s">
        <v>244</v>
      </c>
      <c r="B99" t="s">
        <v>1266</v>
      </c>
      <c r="C99" t="s">
        <v>488</v>
      </c>
      <c r="D99" t="s">
        <v>1437</v>
      </c>
      <c r="E99" t="s">
        <v>394</v>
      </c>
      <c r="F99" t="s">
        <v>345</v>
      </c>
      <c r="G99">
        <v>15</v>
      </c>
      <c r="H99" t="s">
        <v>1154</v>
      </c>
      <c r="I99" t="s">
        <v>1152</v>
      </c>
      <c r="J99">
        <v>1</v>
      </c>
      <c r="K99" t="s">
        <v>17</v>
      </c>
      <c r="L99" t="s">
        <v>376</v>
      </c>
      <c r="M99" t="s">
        <v>1126</v>
      </c>
      <c r="N99" t="s">
        <v>1127</v>
      </c>
      <c r="O99">
        <v>46024</v>
      </c>
      <c r="P99">
        <v>46387</v>
      </c>
      <c r="Q99" t="s">
        <v>345</v>
      </c>
      <c r="R99" t="s">
        <v>1408</v>
      </c>
      <c r="V99" t="s">
        <v>1284</v>
      </c>
      <c r="W99" t="s">
        <v>376</v>
      </c>
      <c r="X99" t="s">
        <v>1292</v>
      </c>
      <c r="Y99" t="s">
        <v>1285</v>
      </c>
      <c r="Z99" t="s">
        <v>1462</v>
      </c>
      <c r="AA99" t="s">
        <v>371</v>
      </c>
      <c r="AB99" t="s">
        <v>1584</v>
      </c>
      <c r="AC99" t="s">
        <v>1583</v>
      </c>
      <c r="AD99" t="s">
        <v>1473</v>
      </c>
      <c r="AE99" t="s">
        <v>1581</v>
      </c>
      <c r="AG99" t="s">
        <v>1585</v>
      </c>
      <c r="AI99" t="s">
        <v>2140</v>
      </c>
      <c r="AJ99" t="s">
        <v>2140</v>
      </c>
      <c r="AK99" t="s">
        <v>2140</v>
      </c>
      <c r="AL99" t="s">
        <v>2140</v>
      </c>
      <c r="AM99" t="s">
        <v>2140</v>
      </c>
      <c r="AN99" t="s">
        <v>2140</v>
      </c>
      <c r="AO99" t="s">
        <v>2140</v>
      </c>
      <c r="AP99" t="s">
        <v>2140</v>
      </c>
      <c r="AQ99" t="s">
        <v>2103</v>
      </c>
      <c r="AR99">
        <v>0.38541666666666669</v>
      </c>
    </row>
    <row r="100" spans="1:44">
      <c r="A100" t="s">
        <v>245</v>
      </c>
      <c r="B100" t="s">
        <v>1266</v>
      </c>
      <c r="C100" t="s">
        <v>488</v>
      </c>
      <c r="D100" t="s">
        <v>452</v>
      </c>
      <c r="E100" t="s">
        <v>394</v>
      </c>
      <c r="F100" t="s">
        <v>345</v>
      </c>
      <c r="G100">
        <v>5</v>
      </c>
      <c r="H100" t="s">
        <v>1158</v>
      </c>
      <c r="I100" t="s">
        <v>352</v>
      </c>
      <c r="J100">
        <v>1</v>
      </c>
      <c r="K100" t="s">
        <v>17</v>
      </c>
      <c r="L100" t="s">
        <v>376</v>
      </c>
      <c r="M100" t="s">
        <v>1126</v>
      </c>
      <c r="N100" t="s">
        <v>1127</v>
      </c>
      <c r="O100">
        <v>46024</v>
      </c>
      <c r="P100">
        <v>46387</v>
      </c>
      <c r="Q100" t="s">
        <v>345</v>
      </c>
      <c r="R100" t="s">
        <v>1389</v>
      </c>
      <c r="V100" t="s">
        <v>1283</v>
      </c>
      <c r="W100" t="s">
        <v>371</v>
      </c>
      <c r="X100" t="s">
        <v>1292</v>
      </c>
      <c r="Y100" t="s">
        <v>1285</v>
      </c>
      <c r="Z100" t="s">
        <v>1462</v>
      </c>
      <c r="AA100" t="s">
        <v>371</v>
      </c>
      <c r="AB100" t="s">
        <v>1594</v>
      </c>
      <c r="AC100" t="s">
        <v>452</v>
      </c>
      <c r="AD100" t="s">
        <v>1473</v>
      </c>
      <c r="AE100" t="s">
        <v>1595</v>
      </c>
      <c r="AG100" t="s">
        <v>1596</v>
      </c>
      <c r="AI100" t="s">
        <v>2140</v>
      </c>
      <c r="AJ100" t="s">
        <v>2140</v>
      </c>
      <c r="AK100" t="s">
        <v>2140</v>
      </c>
      <c r="AL100" t="s">
        <v>2140</v>
      </c>
      <c r="AM100" t="s">
        <v>2140</v>
      </c>
      <c r="AN100" t="s">
        <v>2140</v>
      </c>
      <c r="AO100" t="s">
        <v>2140</v>
      </c>
      <c r="AP100" t="s">
        <v>2140</v>
      </c>
      <c r="AQ100" t="s">
        <v>2104</v>
      </c>
      <c r="AR100">
        <v>0.4375</v>
      </c>
    </row>
    <row r="101" spans="1:44">
      <c r="A101" t="s">
        <v>246</v>
      </c>
      <c r="B101" t="s">
        <v>1266</v>
      </c>
      <c r="C101" t="s">
        <v>488</v>
      </c>
      <c r="D101" t="s">
        <v>1434</v>
      </c>
      <c r="E101" t="s">
        <v>394</v>
      </c>
      <c r="F101" t="s">
        <v>345</v>
      </c>
      <c r="G101">
        <v>60</v>
      </c>
      <c r="H101" t="s">
        <v>1155</v>
      </c>
      <c r="I101" t="s">
        <v>1392</v>
      </c>
      <c r="J101">
        <v>1</v>
      </c>
      <c r="K101" t="s">
        <v>17</v>
      </c>
      <c r="L101" t="s">
        <v>376</v>
      </c>
      <c r="M101" t="s">
        <v>1126</v>
      </c>
      <c r="N101" t="s">
        <v>1127</v>
      </c>
      <c r="O101">
        <v>46024</v>
      </c>
      <c r="P101">
        <v>46387</v>
      </c>
      <c r="Q101" t="s">
        <v>345</v>
      </c>
      <c r="R101" t="s">
        <v>1391</v>
      </c>
      <c r="S101" t="s">
        <v>35</v>
      </c>
      <c r="V101" t="s">
        <v>1283</v>
      </c>
      <c r="W101" t="s">
        <v>376</v>
      </c>
      <c r="X101" t="s">
        <v>1390</v>
      </c>
      <c r="Y101" t="s">
        <v>1285</v>
      </c>
      <c r="Z101" t="s">
        <v>1462</v>
      </c>
      <c r="AA101" t="s">
        <v>371</v>
      </c>
      <c r="AB101" t="s">
        <v>1576</v>
      </c>
      <c r="AC101" t="s">
        <v>1575</v>
      </c>
      <c r="AD101" t="s">
        <v>1473</v>
      </c>
      <c r="AE101" t="s">
        <v>1577</v>
      </c>
      <c r="AG101" t="s">
        <v>1578</v>
      </c>
      <c r="AI101" t="s">
        <v>2140</v>
      </c>
      <c r="AJ101" t="s">
        <v>2140</v>
      </c>
      <c r="AK101" t="s">
        <v>2140</v>
      </c>
      <c r="AL101" t="s">
        <v>2140</v>
      </c>
      <c r="AM101" t="s">
        <v>2140</v>
      </c>
      <c r="AN101" t="s">
        <v>2140</v>
      </c>
      <c r="AO101" t="s">
        <v>2140</v>
      </c>
      <c r="AP101" t="s">
        <v>2140</v>
      </c>
      <c r="AQ101" t="s">
        <v>1590</v>
      </c>
      <c r="AR101">
        <v>0.76388888888888884</v>
      </c>
    </row>
    <row r="102" spans="1:44">
      <c r="A102" t="s">
        <v>247</v>
      </c>
      <c r="B102" t="s">
        <v>1266</v>
      </c>
      <c r="C102" t="s">
        <v>488</v>
      </c>
      <c r="D102" t="s">
        <v>1434</v>
      </c>
      <c r="E102" t="s">
        <v>394</v>
      </c>
      <c r="F102" t="s">
        <v>345</v>
      </c>
      <c r="G102">
        <v>5</v>
      </c>
      <c r="H102" t="s">
        <v>1154</v>
      </c>
      <c r="I102" t="s">
        <v>1150</v>
      </c>
      <c r="J102">
        <v>1</v>
      </c>
      <c r="K102" t="s">
        <v>17</v>
      </c>
      <c r="L102" t="s">
        <v>376</v>
      </c>
      <c r="M102" t="s">
        <v>1126</v>
      </c>
      <c r="N102" t="s">
        <v>1127</v>
      </c>
      <c r="O102">
        <v>46024</v>
      </c>
      <c r="P102">
        <v>46387</v>
      </c>
      <c r="Q102" t="s">
        <v>345</v>
      </c>
      <c r="R102" t="s">
        <v>1396</v>
      </c>
      <c r="V102" t="s">
        <v>1285</v>
      </c>
      <c r="W102" t="s">
        <v>376</v>
      </c>
      <c r="X102" t="s">
        <v>1292</v>
      </c>
      <c r="Y102" t="s">
        <v>1285</v>
      </c>
      <c r="Z102" t="s">
        <v>1462</v>
      </c>
      <c r="AA102" t="s">
        <v>371</v>
      </c>
      <c r="AB102" t="s">
        <v>1576</v>
      </c>
      <c r="AC102" t="s">
        <v>1575</v>
      </c>
      <c r="AD102" t="s">
        <v>1473</v>
      </c>
      <c r="AE102" t="s">
        <v>1577</v>
      </c>
      <c r="AG102" t="s">
        <v>1578</v>
      </c>
      <c r="AI102" t="s">
        <v>2140</v>
      </c>
      <c r="AJ102" t="s">
        <v>2140</v>
      </c>
      <c r="AK102" t="s">
        <v>2140</v>
      </c>
      <c r="AL102" t="s">
        <v>2140</v>
      </c>
      <c r="AM102" t="s">
        <v>2140</v>
      </c>
      <c r="AN102" t="s">
        <v>2140</v>
      </c>
      <c r="AO102" t="s">
        <v>2140</v>
      </c>
      <c r="AP102" t="s">
        <v>2140</v>
      </c>
      <c r="AQ102" t="s">
        <v>2103</v>
      </c>
      <c r="AR102">
        <v>0.4375</v>
      </c>
    </row>
    <row r="103" spans="1:44">
      <c r="A103" t="s">
        <v>248</v>
      </c>
      <c r="B103" t="s">
        <v>344</v>
      </c>
      <c r="C103" t="s">
        <v>443</v>
      </c>
      <c r="D103" t="s">
        <v>1438</v>
      </c>
      <c r="E103" t="s">
        <v>394</v>
      </c>
      <c r="F103" t="s">
        <v>345</v>
      </c>
      <c r="G103">
        <v>20</v>
      </c>
      <c r="H103" t="s">
        <v>1158</v>
      </c>
      <c r="I103" t="s">
        <v>1335</v>
      </c>
      <c r="J103">
        <v>1</v>
      </c>
      <c r="K103" t="s">
        <v>17</v>
      </c>
      <c r="L103" t="s">
        <v>376</v>
      </c>
      <c r="M103" t="s">
        <v>1126</v>
      </c>
      <c r="N103" t="s">
        <v>1127</v>
      </c>
      <c r="O103">
        <v>46024</v>
      </c>
      <c r="P103">
        <v>46387</v>
      </c>
      <c r="Q103" t="s">
        <v>345</v>
      </c>
      <c r="R103" t="s">
        <v>1413</v>
      </c>
      <c r="V103" t="s">
        <v>1284</v>
      </c>
      <c r="W103" t="s">
        <v>376</v>
      </c>
      <c r="X103" t="s">
        <v>1292</v>
      </c>
      <c r="Y103" t="s">
        <v>1285</v>
      </c>
      <c r="Z103" t="s">
        <v>1462</v>
      </c>
      <c r="AA103" t="s">
        <v>371</v>
      </c>
      <c r="AB103" t="s">
        <v>1605</v>
      </c>
      <c r="AC103" t="s">
        <v>1604</v>
      </c>
      <c r="AD103" t="s">
        <v>1473</v>
      </c>
      <c r="AE103" t="s">
        <v>1606</v>
      </c>
      <c r="AG103" t="s">
        <v>1607</v>
      </c>
      <c r="AI103" t="s">
        <v>2140</v>
      </c>
      <c r="AJ103" t="s">
        <v>2140</v>
      </c>
      <c r="AK103" t="s">
        <v>2140</v>
      </c>
      <c r="AL103" t="s">
        <v>2140</v>
      </c>
      <c r="AM103" t="s">
        <v>2140</v>
      </c>
      <c r="AN103" t="s">
        <v>2140</v>
      </c>
      <c r="AO103" t="s">
        <v>2140</v>
      </c>
      <c r="AP103" t="s">
        <v>2140</v>
      </c>
      <c r="AQ103" t="s">
        <v>1439</v>
      </c>
      <c r="AR103">
        <v>0.44791666666666669</v>
      </c>
    </row>
    <row r="104" spans="1:44">
      <c r="A104" t="s">
        <v>249</v>
      </c>
      <c r="B104" t="s">
        <v>1266</v>
      </c>
      <c r="C104" t="s">
        <v>488</v>
      </c>
      <c r="D104" t="s">
        <v>1433</v>
      </c>
      <c r="E104" t="s">
        <v>394</v>
      </c>
      <c r="F104" t="s">
        <v>345</v>
      </c>
      <c r="G104">
        <v>10</v>
      </c>
      <c r="H104" t="s">
        <v>1158</v>
      </c>
      <c r="I104" t="s">
        <v>1125</v>
      </c>
      <c r="J104">
        <v>1</v>
      </c>
      <c r="K104" t="s">
        <v>17</v>
      </c>
      <c r="L104" t="s">
        <v>376</v>
      </c>
      <c r="M104" t="s">
        <v>1126</v>
      </c>
      <c r="N104" t="s">
        <v>1127</v>
      </c>
      <c r="O104">
        <v>46024</v>
      </c>
      <c r="P104">
        <v>46387</v>
      </c>
      <c r="Q104" t="s">
        <v>345</v>
      </c>
      <c r="R104" t="s">
        <v>1222</v>
      </c>
      <c r="V104" t="s">
        <v>1284</v>
      </c>
      <c r="W104" t="s">
        <v>376</v>
      </c>
      <c r="X104" t="s">
        <v>1292</v>
      </c>
      <c r="Y104" t="s">
        <v>1285</v>
      </c>
      <c r="Z104" t="s">
        <v>1462</v>
      </c>
      <c r="AA104" t="s">
        <v>371</v>
      </c>
      <c r="AB104" t="s">
        <v>1569</v>
      </c>
      <c r="AC104" t="s">
        <v>1568</v>
      </c>
      <c r="AD104" t="s">
        <v>1473</v>
      </c>
      <c r="AE104" t="s">
        <v>1570</v>
      </c>
      <c r="AG104" t="s">
        <v>1571</v>
      </c>
      <c r="AI104" t="s">
        <v>2140</v>
      </c>
      <c r="AJ104" t="s">
        <v>2140</v>
      </c>
      <c r="AK104" t="s">
        <v>2140</v>
      </c>
      <c r="AL104" t="s">
        <v>2140</v>
      </c>
      <c r="AM104" t="s">
        <v>2140</v>
      </c>
      <c r="AN104" t="s">
        <v>2140</v>
      </c>
      <c r="AO104" t="s">
        <v>2140</v>
      </c>
      <c r="AP104" t="s">
        <v>2140</v>
      </c>
      <c r="AQ104" t="s">
        <v>1590</v>
      </c>
      <c r="AR104">
        <v>0.4375</v>
      </c>
    </row>
    <row r="105" spans="1:44">
      <c r="A105" t="s">
        <v>250</v>
      </c>
      <c r="B105" t="s">
        <v>443</v>
      </c>
      <c r="C105" t="s">
        <v>1266</v>
      </c>
      <c r="D105" t="s">
        <v>1431</v>
      </c>
      <c r="E105" t="s">
        <v>394</v>
      </c>
      <c r="F105" t="s">
        <v>345</v>
      </c>
      <c r="G105">
        <v>15</v>
      </c>
      <c r="H105" t="s">
        <v>1158</v>
      </c>
      <c r="I105" t="s">
        <v>1335</v>
      </c>
      <c r="J105">
        <v>1</v>
      </c>
      <c r="K105" t="s">
        <v>17</v>
      </c>
      <c r="L105" t="s">
        <v>376</v>
      </c>
      <c r="M105" t="s">
        <v>1126</v>
      </c>
      <c r="N105" t="s">
        <v>1127</v>
      </c>
      <c r="O105">
        <v>46024</v>
      </c>
      <c r="P105">
        <v>46387</v>
      </c>
      <c r="Q105" t="s">
        <v>345</v>
      </c>
      <c r="R105" t="s">
        <v>1397</v>
      </c>
      <c r="S105" t="s">
        <v>33</v>
      </c>
      <c r="V105" t="s">
        <v>1284</v>
      </c>
      <c r="W105" t="s">
        <v>376</v>
      </c>
      <c r="X105" t="s">
        <v>1291</v>
      </c>
      <c r="Y105" t="s">
        <v>1285</v>
      </c>
      <c r="Z105" t="s">
        <v>1462</v>
      </c>
      <c r="AA105" t="s">
        <v>371</v>
      </c>
      <c r="AB105" t="s">
        <v>1562</v>
      </c>
      <c r="AC105" t="s">
        <v>1561</v>
      </c>
      <c r="AD105" t="s">
        <v>1473</v>
      </c>
      <c r="AE105" t="s">
        <v>1563</v>
      </c>
      <c r="AG105" t="s">
        <v>1564</v>
      </c>
      <c r="AI105" t="s">
        <v>2140</v>
      </c>
      <c r="AJ105" t="s">
        <v>2140</v>
      </c>
      <c r="AK105" t="s">
        <v>2140</v>
      </c>
      <c r="AL105" t="s">
        <v>2140</v>
      </c>
      <c r="AM105" t="s">
        <v>2140</v>
      </c>
      <c r="AN105" t="s">
        <v>2140</v>
      </c>
      <c r="AO105" t="s">
        <v>2140</v>
      </c>
      <c r="AP105" t="s">
        <v>2140</v>
      </c>
      <c r="AQ105" t="s">
        <v>2103</v>
      </c>
      <c r="AR105">
        <v>0.44791666666666669</v>
      </c>
    </row>
    <row r="106" spans="1:44">
      <c r="A106" t="s">
        <v>251</v>
      </c>
      <c r="B106" t="s">
        <v>1266</v>
      </c>
      <c r="C106" t="s">
        <v>488</v>
      </c>
      <c r="D106" t="s">
        <v>1441</v>
      </c>
      <c r="E106" t="s">
        <v>394</v>
      </c>
      <c r="F106" t="s">
        <v>345</v>
      </c>
      <c r="G106">
        <v>10</v>
      </c>
      <c r="H106" t="s">
        <v>1158</v>
      </c>
      <c r="I106" t="s">
        <v>1147</v>
      </c>
      <c r="J106">
        <v>1</v>
      </c>
      <c r="K106" t="s">
        <v>17</v>
      </c>
      <c r="L106" t="s">
        <v>376</v>
      </c>
      <c r="M106" t="s">
        <v>1126</v>
      </c>
      <c r="N106" t="s">
        <v>1127</v>
      </c>
      <c r="O106">
        <v>46024</v>
      </c>
      <c r="P106">
        <v>46387</v>
      </c>
      <c r="Q106" t="s">
        <v>345</v>
      </c>
      <c r="R106" t="s">
        <v>1400</v>
      </c>
      <c r="V106" t="s">
        <v>1284</v>
      </c>
      <c r="W106" t="s">
        <v>376</v>
      </c>
      <c r="X106" t="s">
        <v>1292</v>
      </c>
      <c r="Y106" t="s">
        <v>1285</v>
      </c>
      <c r="Z106" t="s">
        <v>1462</v>
      </c>
      <c r="AA106" t="s">
        <v>371</v>
      </c>
      <c r="AB106" t="s">
        <v>1580</v>
      </c>
      <c r="AC106" t="s">
        <v>1579</v>
      </c>
      <c r="AD106" t="s">
        <v>1473</v>
      </c>
      <c r="AE106" t="s">
        <v>1581</v>
      </c>
      <c r="AG106" t="s">
        <v>1582</v>
      </c>
      <c r="AI106" t="s">
        <v>2140</v>
      </c>
      <c r="AJ106" t="s">
        <v>2140</v>
      </c>
      <c r="AK106" t="s">
        <v>2140</v>
      </c>
      <c r="AL106" t="s">
        <v>2140</v>
      </c>
      <c r="AM106" t="s">
        <v>2140</v>
      </c>
      <c r="AN106" t="s">
        <v>2140</v>
      </c>
      <c r="AO106" t="s">
        <v>2140</v>
      </c>
      <c r="AP106" t="s">
        <v>2140</v>
      </c>
      <c r="AQ106" t="s">
        <v>1590</v>
      </c>
      <c r="AR106">
        <v>0.4375</v>
      </c>
    </row>
    <row r="107" spans="1:44">
      <c r="A107" t="s">
        <v>252</v>
      </c>
      <c r="B107" t="s">
        <v>1266</v>
      </c>
      <c r="C107" t="s">
        <v>488</v>
      </c>
      <c r="D107" t="s">
        <v>1435</v>
      </c>
      <c r="E107" t="s">
        <v>394</v>
      </c>
      <c r="F107" t="s">
        <v>345</v>
      </c>
      <c r="G107">
        <v>5</v>
      </c>
      <c r="H107" t="s">
        <v>1158</v>
      </c>
      <c r="I107" t="s">
        <v>352</v>
      </c>
      <c r="J107">
        <v>1</v>
      </c>
      <c r="K107" t="s">
        <v>17</v>
      </c>
      <c r="L107" t="s">
        <v>376</v>
      </c>
      <c r="M107" t="s">
        <v>1126</v>
      </c>
      <c r="N107" t="s">
        <v>1127</v>
      </c>
      <c r="O107">
        <v>46024</v>
      </c>
      <c r="P107">
        <v>46387</v>
      </c>
      <c r="Q107" t="s">
        <v>345</v>
      </c>
      <c r="R107" t="s">
        <v>1402</v>
      </c>
      <c r="V107" t="s">
        <v>1285</v>
      </c>
      <c r="W107" t="s">
        <v>376</v>
      </c>
      <c r="X107" t="s">
        <v>1292</v>
      </c>
      <c r="Y107" t="s">
        <v>1285</v>
      </c>
      <c r="Z107" t="s">
        <v>1462</v>
      </c>
      <c r="AA107" t="s">
        <v>371</v>
      </c>
      <c r="AB107" t="s">
        <v>1591</v>
      </c>
      <c r="AC107" t="s">
        <v>1590</v>
      </c>
      <c r="AD107" t="s">
        <v>1473</v>
      </c>
      <c r="AE107" t="s">
        <v>1592</v>
      </c>
      <c r="AG107" t="s">
        <v>1593</v>
      </c>
      <c r="AI107" t="s">
        <v>2140</v>
      </c>
      <c r="AJ107" t="s">
        <v>2140</v>
      </c>
      <c r="AK107" t="s">
        <v>2140</v>
      </c>
      <c r="AL107" t="s">
        <v>2140</v>
      </c>
      <c r="AM107" t="s">
        <v>2140</v>
      </c>
      <c r="AN107" t="s">
        <v>2140</v>
      </c>
      <c r="AO107" t="s">
        <v>2140</v>
      </c>
      <c r="AP107" t="s">
        <v>2140</v>
      </c>
      <c r="AQ107" t="s">
        <v>1439</v>
      </c>
      <c r="AR107">
        <v>0.625</v>
      </c>
    </row>
    <row r="108" spans="1:44">
      <c r="A108" t="s">
        <v>253</v>
      </c>
      <c r="B108" t="s">
        <v>1266</v>
      </c>
      <c r="C108" t="s">
        <v>488</v>
      </c>
      <c r="D108" t="s">
        <v>1440</v>
      </c>
      <c r="E108" t="s">
        <v>394</v>
      </c>
      <c r="F108" t="s">
        <v>345</v>
      </c>
      <c r="G108">
        <v>10</v>
      </c>
      <c r="H108" t="s">
        <v>1156</v>
      </c>
      <c r="I108" t="s">
        <v>1394</v>
      </c>
      <c r="J108">
        <v>1</v>
      </c>
      <c r="K108" t="s">
        <v>17</v>
      </c>
      <c r="L108" t="s">
        <v>376</v>
      </c>
      <c r="M108" t="s">
        <v>1126</v>
      </c>
      <c r="N108" t="s">
        <v>1127</v>
      </c>
      <c r="O108">
        <v>46024</v>
      </c>
      <c r="P108">
        <v>46387</v>
      </c>
      <c r="Q108" t="s">
        <v>345</v>
      </c>
      <c r="R108" t="s">
        <v>1223</v>
      </c>
      <c r="V108" t="s">
        <v>1284</v>
      </c>
      <c r="W108" t="s">
        <v>376</v>
      </c>
      <c r="X108" t="s">
        <v>1292</v>
      </c>
      <c r="Y108" t="s">
        <v>1285</v>
      </c>
      <c r="Z108" t="s">
        <v>1462</v>
      </c>
      <c r="AA108" t="s">
        <v>371</v>
      </c>
      <c r="AB108" t="s">
        <v>1609</v>
      </c>
      <c r="AC108" t="s">
        <v>1608</v>
      </c>
      <c r="AD108" t="s">
        <v>1473</v>
      </c>
      <c r="AE108" t="s">
        <v>1610</v>
      </c>
      <c r="AG108" t="s">
        <v>1611</v>
      </c>
      <c r="AI108" t="s">
        <v>2140</v>
      </c>
      <c r="AJ108" t="s">
        <v>2140</v>
      </c>
      <c r="AK108" t="s">
        <v>2140</v>
      </c>
      <c r="AL108" t="s">
        <v>2140</v>
      </c>
      <c r="AM108" t="s">
        <v>2140</v>
      </c>
      <c r="AN108" t="s">
        <v>2140</v>
      </c>
      <c r="AO108" t="s">
        <v>2140</v>
      </c>
      <c r="AP108" t="s">
        <v>2140</v>
      </c>
      <c r="AQ108" t="s">
        <v>2104</v>
      </c>
      <c r="AR108">
        <v>0.4375</v>
      </c>
    </row>
    <row r="109" spans="1:44">
      <c r="A109" t="s">
        <v>254</v>
      </c>
      <c r="B109" t="s">
        <v>1266</v>
      </c>
      <c r="C109" t="s">
        <v>488</v>
      </c>
      <c r="D109" t="s">
        <v>1433</v>
      </c>
      <c r="E109" t="s">
        <v>394</v>
      </c>
      <c r="F109" t="s">
        <v>345</v>
      </c>
      <c r="G109">
        <v>20</v>
      </c>
      <c r="H109" t="s">
        <v>1156</v>
      </c>
      <c r="I109" t="s">
        <v>1404</v>
      </c>
      <c r="J109">
        <v>1</v>
      </c>
      <c r="K109" t="s">
        <v>17</v>
      </c>
      <c r="L109" t="s">
        <v>376</v>
      </c>
      <c r="M109" t="s">
        <v>1126</v>
      </c>
      <c r="N109" t="s">
        <v>1127</v>
      </c>
      <c r="O109">
        <v>46024</v>
      </c>
      <c r="P109">
        <v>46387</v>
      </c>
      <c r="Q109" t="s">
        <v>345</v>
      </c>
      <c r="R109" t="s">
        <v>1224</v>
      </c>
      <c r="V109" t="s">
        <v>1284</v>
      </c>
      <c r="W109" t="s">
        <v>376</v>
      </c>
      <c r="X109" t="s">
        <v>1292</v>
      </c>
      <c r="Y109" t="s">
        <v>1285</v>
      </c>
      <c r="Z109" t="s">
        <v>1462</v>
      </c>
      <c r="AA109" t="s">
        <v>371</v>
      </c>
      <c r="AB109" t="s">
        <v>1569</v>
      </c>
      <c r="AC109" t="s">
        <v>1568</v>
      </c>
      <c r="AD109" t="s">
        <v>1473</v>
      </c>
      <c r="AE109" t="s">
        <v>1570</v>
      </c>
      <c r="AG109" t="s">
        <v>1571</v>
      </c>
      <c r="AI109" t="s">
        <v>2140</v>
      </c>
      <c r="AJ109" t="s">
        <v>2140</v>
      </c>
      <c r="AK109" t="s">
        <v>2140</v>
      </c>
      <c r="AL109" t="s">
        <v>2140</v>
      </c>
      <c r="AM109" t="s">
        <v>2140</v>
      </c>
      <c r="AN109" t="s">
        <v>2140</v>
      </c>
      <c r="AO109" t="s">
        <v>2140</v>
      </c>
      <c r="AP109" t="s">
        <v>2140</v>
      </c>
      <c r="AQ109" t="s">
        <v>2104</v>
      </c>
      <c r="AR109">
        <v>0.44791666666666669</v>
      </c>
    </row>
    <row r="110" spans="1:44">
      <c r="A110" t="s">
        <v>255</v>
      </c>
      <c r="B110" t="s">
        <v>1266</v>
      </c>
      <c r="C110" t="s">
        <v>488</v>
      </c>
      <c r="D110" t="s">
        <v>1432</v>
      </c>
      <c r="E110" t="s">
        <v>394</v>
      </c>
      <c r="F110" t="s">
        <v>345</v>
      </c>
      <c r="G110">
        <v>10</v>
      </c>
      <c r="H110" t="s">
        <v>1156</v>
      </c>
      <c r="I110" t="s">
        <v>1141</v>
      </c>
      <c r="J110">
        <v>1</v>
      </c>
      <c r="K110" t="s">
        <v>17</v>
      </c>
      <c r="L110" t="s">
        <v>376</v>
      </c>
      <c r="M110" t="s">
        <v>1126</v>
      </c>
      <c r="N110" t="s">
        <v>1127</v>
      </c>
      <c r="O110">
        <v>46024</v>
      </c>
      <c r="P110">
        <v>46387</v>
      </c>
      <c r="Q110" t="s">
        <v>345</v>
      </c>
      <c r="R110" t="s">
        <v>1405</v>
      </c>
      <c r="S110" t="s">
        <v>34</v>
      </c>
      <c r="V110" t="s">
        <v>1284</v>
      </c>
      <c r="W110" t="s">
        <v>376</v>
      </c>
      <c r="X110" t="s">
        <v>1292</v>
      </c>
      <c r="Y110" t="s">
        <v>1285</v>
      </c>
      <c r="Z110" t="s">
        <v>1462</v>
      </c>
      <c r="AA110" t="s">
        <v>371</v>
      </c>
      <c r="AB110" t="s">
        <v>1572</v>
      </c>
      <c r="AC110" t="s">
        <v>1432</v>
      </c>
      <c r="AD110" t="s">
        <v>1473</v>
      </c>
      <c r="AE110" t="s">
        <v>1573</v>
      </c>
      <c r="AG110" t="s">
        <v>1574</v>
      </c>
      <c r="AI110" t="s">
        <v>2140</v>
      </c>
      <c r="AJ110" t="s">
        <v>2140</v>
      </c>
      <c r="AK110" t="s">
        <v>2140</v>
      </c>
      <c r="AL110" t="s">
        <v>2140</v>
      </c>
      <c r="AM110" t="s">
        <v>2140</v>
      </c>
      <c r="AN110" t="s">
        <v>2140</v>
      </c>
      <c r="AO110" t="s">
        <v>2140</v>
      </c>
      <c r="AP110" t="s">
        <v>2140</v>
      </c>
      <c r="AQ110" t="s">
        <v>1439</v>
      </c>
      <c r="AR110">
        <v>0.625</v>
      </c>
    </row>
    <row r="111" spans="1:44">
      <c r="A111" t="s">
        <v>4649</v>
      </c>
      <c r="B111" t="s">
        <v>1266</v>
      </c>
      <c r="C111" t="s">
        <v>488</v>
      </c>
      <c r="D111" t="s">
        <v>1441</v>
      </c>
      <c r="E111" t="s">
        <v>394</v>
      </c>
      <c r="F111" t="s">
        <v>345</v>
      </c>
      <c r="G111">
        <v>20</v>
      </c>
      <c r="H111" t="s">
        <v>1158</v>
      </c>
      <c r="I111" t="s">
        <v>1124</v>
      </c>
      <c r="J111">
        <v>1</v>
      </c>
      <c r="K111" t="s">
        <v>17</v>
      </c>
      <c r="L111" t="s">
        <v>376</v>
      </c>
      <c r="M111" t="s">
        <v>1126</v>
      </c>
      <c r="N111" t="s">
        <v>1127</v>
      </c>
      <c r="O111">
        <v>46024</v>
      </c>
      <c r="P111">
        <v>46387</v>
      </c>
      <c r="Q111" t="s">
        <v>345</v>
      </c>
      <c r="R111" t="s">
        <v>1407</v>
      </c>
      <c r="V111" t="s">
        <v>1284</v>
      </c>
      <c r="W111" t="s">
        <v>376</v>
      </c>
      <c r="X111" t="s">
        <v>1292</v>
      </c>
      <c r="Y111" t="s">
        <v>1285</v>
      </c>
      <c r="Z111" t="s">
        <v>1462</v>
      </c>
      <c r="AA111" t="s">
        <v>371</v>
      </c>
      <c r="AB111" t="s">
        <v>1580</v>
      </c>
      <c r="AC111" t="s">
        <v>1579</v>
      </c>
      <c r="AD111" t="s">
        <v>1473</v>
      </c>
      <c r="AE111" t="s">
        <v>1581</v>
      </c>
      <c r="AG111" t="s">
        <v>1582</v>
      </c>
      <c r="AI111" t="s">
        <v>2140</v>
      </c>
      <c r="AJ111" t="s">
        <v>2140</v>
      </c>
      <c r="AK111" t="s">
        <v>2140</v>
      </c>
      <c r="AL111" t="s">
        <v>2140</v>
      </c>
      <c r="AM111" t="s">
        <v>2140</v>
      </c>
      <c r="AN111" t="s">
        <v>2140</v>
      </c>
      <c r="AO111" t="s">
        <v>2140</v>
      </c>
      <c r="AP111" t="s">
        <v>2140</v>
      </c>
      <c r="AQ111" t="s">
        <v>2103</v>
      </c>
      <c r="AR111">
        <v>0.44791666666666669</v>
      </c>
    </row>
    <row r="112" spans="1:44">
      <c r="A112" t="s">
        <v>4650</v>
      </c>
      <c r="B112" t="s">
        <v>1266</v>
      </c>
      <c r="C112" t="s">
        <v>488</v>
      </c>
      <c r="D112" t="s">
        <v>1437</v>
      </c>
      <c r="E112" t="s">
        <v>394</v>
      </c>
      <c r="F112" t="s">
        <v>345</v>
      </c>
      <c r="G112">
        <v>15</v>
      </c>
      <c r="H112" t="s">
        <v>1157</v>
      </c>
      <c r="I112" t="s">
        <v>1272</v>
      </c>
      <c r="J112">
        <v>1</v>
      </c>
      <c r="K112" t="s">
        <v>17</v>
      </c>
      <c r="L112" t="s">
        <v>376</v>
      </c>
      <c r="M112" t="s">
        <v>1126</v>
      </c>
      <c r="N112" t="s">
        <v>1127</v>
      </c>
      <c r="O112">
        <v>46024</v>
      </c>
      <c r="P112">
        <v>46387</v>
      </c>
      <c r="Q112" t="s">
        <v>345</v>
      </c>
      <c r="R112" t="s">
        <v>1225</v>
      </c>
      <c r="V112" t="s">
        <v>1284</v>
      </c>
      <c r="W112" t="s">
        <v>376</v>
      </c>
      <c r="X112" t="s">
        <v>1292</v>
      </c>
      <c r="Y112" t="s">
        <v>1285</v>
      </c>
      <c r="Z112" t="s">
        <v>1462</v>
      </c>
      <c r="AA112" t="s">
        <v>371</v>
      </c>
      <c r="AB112" t="s">
        <v>1584</v>
      </c>
      <c r="AC112" t="s">
        <v>1583</v>
      </c>
      <c r="AD112" t="s">
        <v>1473</v>
      </c>
      <c r="AE112" t="s">
        <v>1581</v>
      </c>
      <c r="AG112" t="s">
        <v>1585</v>
      </c>
      <c r="AI112" t="s">
        <v>2140</v>
      </c>
      <c r="AJ112" t="s">
        <v>2140</v>
      </c>
      <c r="AK112" t="s">
        <v>2140</v>
      </c>
      <c r="AL112" t="s">
        <v>2140</v>
      </c>
      <c r="AM112" t="s">
        <v>2140</v>
      </c>
      <c r="AN112" t="s">
        <v>2140</v>
      </c>
      <c r="AO112" t="s">
        <v>2140</v>
      </c>
      <c r="AP112" t="s">
        <v>2140</v>
      </c>
      <c r="AQ112" t="s">
        <v>2103</v>
      </c>
      <c r="AR112">
        <v>0.38541666666666669</v>
      </c>
    </row>
    <row r="113" spans="1:44">
      <c r="A113" t="s">
        <v>256</v>
      </c>
      <c r="B113" t="s">
        <v>1266</v>
      </c>
      <c r="C113" t="s">
        <v>488</v>
      </c>
      <c r="D113" t="s">
        <v>1432</v>
      </c>
      <c r="E113" t="s">
        <v>394</v>
      </c>
      <c r="F113" t="s">
        <v>345</v>
      </c>
      <c r="G113">
        <v>30</v>
      </c>
      <c r="H113" t="s">
        <v>1158</v>
      </c>
      <c r="I113" t="s">
        <v>1149</v>
      </c>
      <c r="J113">
        <v>1</v>
      </c>
      <c r="K113" t="s">
        <v>17</v>
      </c>
      <c r="L113" t="s">
        <v>376</v>
      </c>
      <c r="M113" t="s">
        <v>1126</v>
      </c>
      <c r="N113" t="s">
        <v>1127</v>
      </c>
      <c r="O113">
        <v>46024</v>
      </c>
      <c r="P113">
        <v>46387</v>
      </c>
      <c r="Q113" t="s">
        <v>345</v>
      </c>
      <c r="R113" t="s">
        <v>1412</v>
      </c>
      <c r="V113" t="s">
        <v>1284</v>
      </c>
      <c r="W113" t="s">
        <v>376</v>
      </c>
      <c r="X113" t="s">
        <v>1292</v>
      </c>
      <c r="Y113" t="s">
        <v>1285</v>
      </c>
      <c r="Z113" t="s">
        <v>1462</v>
      </c>
      <c r="AA113" t="s">
        <v>371</v>
      </c>
      <c r="AB113" t="s">
        <v>1572</v>
      </c>
      <c r="AC113" t="s">
        <v>1432</v>
      </c>
      <c r="AD113" t="s">
        <v>1473</v>
      </c>
      <c r="AE113" t="s">
        <v>1573</v>
      </c>
      <c r="AG113" t="s">
        <v>1574</v>
      </c>
      <c r="AI113" t="s">
        <v>2140</v>
      </c>
      <c r="AJ113" t="s">
        <v>2140</v>
      </c>
      <c r="AK113" t="s">
        <v>2140</v>
      </c>
      <c r="AL113" t="s">
        <v>2140</v>
      </c>
      <c r="AM113" t="s">
        <v>2140</v>
      </c>
      <c r="AN113" t="s">
        <v>2140</v>
      </c>
      <c r="AO113" t="s">
        <v>2140</v>
      </c>
      <c r="AP113" t="s">
        <v>2140</v>
      </c>
      <c r="AQ113" t="s">
        <v>1439</v>
      </c>
      <c r="AR113">
        <v>0.625</v>
      </c>
    </row>
    <row r="114" spans="1:44">
      <c r="A114" t="s">
        <v>4651</v>
      </c>
      <c r="B114" t="s">
        <v>1266</v>
      </c>
      <c r="C114" t="s">
        <v>488</v>
      </c>
      <c r="D114" t="s">
        <v>1436</v>
      </c>
      <c r="E114" t="s">
        <v>394</v>
      </c>
      <c r="F114" t="s">
        <v>345</v>
      </c>
      <c r="G114">
        <v>15</v>
      </c>
      <c r="H114" t="s">
        <v>1154</v>
      </c>
      <c r="I114" t="s">
        <v>1410</v>
      </c>
      <c r="J114">
        <v>1</v>
      </c>
      <c r="K114" t="s">
        <v>17</v>
      </c>
      <c r="L114" t="s">
        <v>376</v>
      </c>
      <c r="M114" t="s">
        <v>1126</v>
      </c>
      <c r="N114" t="s">
        <v>1127</v>
      </c>
      <c r="O114">
        <v>46024</v>
      </c>
      <c r="P114">
        <v>46387</v>
      </c>
      <c r="Q114" t="s">
        <v>345</v>
      </c>
      <c r="R114" t="s">
        <v>1411</v>
      </c>
      <c r="S114" t="s">
        <v>36</v>
      </c>
      <c r="V114" t="s">
        <v>1284</v>
      </c>
      <c r="W114" t="s">
        <v>376</v>
      </c>
      <c r="X114" t="s">
        <v>1292</v>
      </c>
      <c r="Y114" t="s">
        <v>1285</v>
      </c>
      <c r="Z114" t="s">
        <v>1462</v>
      </c>
      <c r="AA114" t="s">
        <v>371</v>
      </c>
      <c r="AB114" t="s">
        <v>1565</v>
      </c>
      <c r="AC114" t="s">
        <v>1436</v>
      </c>
      <c r="AD114" t="s">
        <v>1473</v>
      </c>
      <c r="AE114" t="s">
        <v>1566</v>
      </c>
      <c r="AG114" t="s">
        <v>1567</v>
      </c>
      <c r="AI114" t="s">
        <v>2140</v>
      </c>
      <c r="AJ114" t="s">
        <v>2140</v>
      </c>
      <c r="AK114" t="s">
        <v>2140</v>
      </c>
      <c r="AL114" t="s">
        <v>2140</v>
      </c>
      <c r="AM114" t="s">
        <v>2140</v>
      </c>
      <c r="AN114" t="s">
        <v>2140</v>
      </c>
      <c r="AO114" t="s">
        <v>2140</v>
      </c>
      <c r="AP114" t="s">
        <v>2140</v>
      </c>
      <c r="AQ114" t="s">
        <v>1590</v>
      </c>
      <c r="AR114">
        <v>0.44791666666666669</v>
      </c>
    </row>
    <row r="115" spans="1:44">
      <c r="A115" t="s">
        <v>257</v>
      </c>
      <c r="B115" t="s">
        <v>443</v>
      </c>
      <c r="C115" t="s">
        <v>1266</v>
      </c>
      <c r="D115" t="s">
        <v>1432</v>
      </c>
      <c r="E115" t="s">
        <v>394</v>
      </c>
      <c r="F115" t="s">
        <v>345</v>
      </c>
      <c r="G115">
        <v>10</v>
      </c>
      <c r="H115" t="s">
        <v>1156</v>
      </c>
      <c r="I115" t="s">
        <v>1302</v>
      </c>
      <c r="J115">
        <v>1</v>
      </c>
      <c r="K115" t="s">
        <v>17</v>
      </c>
      <c r="L115" t="s">
        <v>376</v>
      </c>
      <c r="M115" t="s">
        <v>1126</v>
      </c>
      <c r="N115" t="s">
        <v>1127</v>
      </c>
      <c r="O115">
        <v>46024</v>
      </c>
      <c r="P115">
        <v>46387</v>
      </c>
      <c r="Q115" t="s">
        <v>345</v>
      </c>
      <c r="R115" t="s">
        <v>1449</v>
      </c>
      <c r="S115" t="s">
        <v>94</v>
      </c>
      <c r="V115" t="s">
        <v>1284</v>
      </c>
      <c r="W115" t="s">
        <v>376</v>
      </c>
      <c r="X115" t="s">
        <v>1290</v>
      </c>
      <c r="Y115" t="s">
        <v>1285</v>
      </c>
      <c r="Z115" t="s">
        <v>1462</v>
      </c>
      <c r="AA115" t="s">
        <v>371</v>
      </c>
      <c r="AB115" t="s">
        <v>1572</v>
      </c>
      <c r="AC115" t="s">
        <v>1432</v>
      </c>
      <c r="AD115" t="s">
        <v>1473</v>
      </c>
      <c r="AE115" t="s">
        <v>1573</v>
      </c>
      <c r="AG115" t="s">
        <v>1574</v>
      </c>
      <c r="AI115" t="s">
        <v>2140</v>
      </c>
      <c r="AJ115" t="s">
        <v>2140</v>
      </c>
      <c r="AK115" t="s">
        <v>2140</v>
      </c>
      <c r="AL115" t="s">
        <v>2140</v>
      </c>
      <c r="AM115" t="s">
        <v>2140</v>
      </c>
      <c r="AN115" t="s">
        <v>2140</v>
      </c>
      <c r="AO115" t="s">
        <v>2140</v>
      </c>
      <c r="AP115" t="s">
        <v>2140</v>
      </c>
      <c r="AQ115" t="s">
        <v>1439</v>
      </c>
      <c r="AR115">
        <v>0.44791666666666669</v>
      </c>
    </row>
    <row r="116" spans="1:44">
      <c r="A116" t="s">
        <v>4652</v>
      </c>
      <c r="B116" t="s">
        <v>443</v>
      </c>
      <c r="C116" t="s">
        <v>1266</v>
      </c>
      <c r="D116" t="s">
        <v>1432</v>
      </c>
      <c r="E116" t="s">
        <v>394</v>
      </c>
      <c r="F116" t="s">
        <v>345</v>
      </c>
      <c r="G116">
        <v>10</v>
      </c>
      <c r="H116" t="s">
        <v>1156</v>
      </c>
      <c r="I116" t="s">
        <v>1142</v>
      </c>
      <c r="J116">
        <v>1</v>
      </c>
      <c r="K116" t="s">
        <v>17</v>
      </c>
      <c r="L116" t="s">
        <v>376</v>
      </c>
      <c r="M116" t="s">
        <v>1126</v>
      </c>
      <c r="N116" t="s">
        <v>1127</v>
      </c>
      <c r="O116">
        <v>46024</v>
      </c>
      <c r="P116">
        <v>46387</v>
      </c>
      <c r="Q116" t="s">
        <v>345</v>
      </c>
      <c r="R116" t="s">
        <v>1226</v>
      </c>
      <c r="S116" t="s">
        <v>1344</v>
      </c>
      <c r="V116" t="s">
        <v>1284</v>
      </c>
      <c r="W116" t="s">
        <v>376</v>
      </c>
      <c r="X116" t="s">
        <v>1290</v>
      </c>
      <c r="Y116" t="s">
        <v>1285</v>
      </c>
      <c r="Z116" t="s">
        <v>1462</v>
      </c>
      <c r="AA116" t="s">
        <v>371</v>
      </c>
      <c r="AB116" t="s">
        <v>1572</v>
      </c>
      <c r="AC116" t="s">
        <v>1432</v>
      </c>
      <c r="AD116" t="s">
        <v>1473</v>
      </c>
      <c r="AE116" t="s">
        <v>1573</v>
      </c>
      <c r="AG116" t="s">
        <v>1574</v>
      </c>
      <c r="AI116" t="s">
        <v>2140</v>
      </c>
      <c r="AJ116" t="s">
        <v>2140</v>
      </c>
      <c r="AK116" t="s">
        <v>2140</v>
      </c>
      <c r="AL116" t="s">
        <v>2140</v>
      </c>
      <c r="AM116" t="s">
        <v>2140</v>
      </c>
      <c r="AN116" t="s">
        <v>2140</v>
      </c>
      <c r="AO116" t="s">
        <v>2140</v>
      </c>
      <c r="AP116" t="s">
        <v>2140</v>
      </c>
      <c r="AQ116" t="s">
        <v>2104</v>
      </c>
      <c r="AR116">
        <v>0.625</v>
      </c>
    </row>
    <row r="117" spans="1:44">
      <c r="A117" t="s">
        <v>4653</v>
      </c>
      <c r="B117" t="s">
        <v>443</v>
      </c>
      <c r="C117" t="s">
        <v>1266</v>
      </c>
      <c r="D117" t="s">
        <v>1436</v>
      </c>
      <c r="E117" t="s">
        <v>394</v>
      </c>
      <c r="F117" t="s">
        <v>345</v>
      </c>
      <c r="G117">
        <v>10</v>
      </c>
      <c r="H117" t="s">
        <v>1334</v>
      </c>
      <c r="I117" t="s">
        <v>1335</v>
      </c>
      <c r="J117">
        <v>1</v>
      </c>
      <c r="K117" t="s">
        <v>17</v>
      </c>
      <c r="L117" t="s">
        <v>376</v>
      </c>
      <c r="M117" t="s">
        <v>1126</v>
      </c>
      <c r="N117" t="s">
        <v>1127</v>
      </c>
      <c r="O117">
        <v>46024</v>
      </c>
      <c r="P117">
        <v>46387</v>
      </c>
      <c r="Q117" t="s">
        <v>345</v>
      </c>
      <c r="R117" t="s">
        <v>1191</v>
      </c>
      <c r="S117" t="s">
        <v>96</v>
      </c>
      <c r="V117" t="s">
        <v>1284</v>
      </c>
      <c r="W117" t="s">
        <v>376</v>
      </c>
      <c r="X117" t="s">
        <v>1290</v>
      </c>
      <c r="Y117" t="s">
        <v>1285</v>
      </c>
      <c r="Z117" t="s">
        <v>1462</v>
      </c>
      <c r="AA117" t="s">
        <v>371</v>
      </c>
      <c r="AB117" t="s">
        <v>1565</v>
      </c>
      <c r="AC117" t="s">
        <v>1436</v>
      </c>
      <c r="AD117" t="s">
        <v>1473</v>
      </c>
      <c r="AE117" t="s">
        <v>1566</v>
      </c>
      <c r="AG117" t="s">
        <v>1567</v>
      </c>
      <c r="AI117" t="s">
        <v>2140</v>
      </c>
      <c r="AJ117" t="s">
        <v>2140</v>
      </c>
      <c r="AK117" t="s">
        <v>2140</v>
      </c>
      <c r="AL117" t="s">
        <v>2140</v>
      </c>
      <c r="AM117" t="s">
        <v>2140</v>
      </c>
      <c r="AN117" t="s">
        <v>2140</v>
      </c>
      <c r="AO117" t="s">
        <v>2140</v>
      </c>
      <c r="AP117" t="s">
        <v>2140</v>
      </c>
      <c r="AQ117" t="s">
        <v>1439</v>
      </c>
      <c r="AR117">
        <v>0.4375</v>
      </c>
    </row>
    <row r="118" spans="1:44">
      <c r="A118" t="s">
        <v>4654</v>
      </c>
      <c r="B118" t="s">
        <v>443</v>
      </c>
      <c r="C118" t="s">
        <v>1266</v>
      </c>
      <c r="D118" t="s">
        <v>1432</v>
      </c>
      <c r="E118" t="s">
        <v>394</v>
      </c>
      <c r="F118" t="s">
        <v>345</v>
      </c>
      <c r="G118">
        <v>10</v>
      </c>
      <c r="H118" t="s">
        <v>1334</v>
      </c>
      <c r="I118" t="s">
        <v>352</v>
      </c>
      <c r="J118">
        <v>1</v>
      </c>
      <c r="K118" t="s">
        <v>17</v>
      </c>
      <c r="L118" t="s">
        <v>376</v>
      </c>
      <c r="M118" t="s">
        <v>1126</v>
      </c>
      <c r="N118" t="s">
        <v>1127</v>
      </c>
      <c r="O118">
        <v>46024</v>
      </c>
      <c r="P118">
        <v>46387</v>
      </c>
      <c r="Q118" t="s">
        <v>345</v>
      </c>
      <c r="R118" t="s">
        <v>1227</v>
      </c>
      <c r="S118" t="s">
        <v>1409</v>
      </c>
      <c r="V118" t="s">
        <v>1284</v>
      </c>
      <c r="W118" t="s">
        <v>376</v>
      </c>
      <c r="X118" t="s">
        <v>1290</v>
      </c>
      <c r="Y118" t="s">
        <v>1285</v>
      </c>
      <c r="Z118" t="s">
        <v>1462</v>
      </c>
      <c r="AA118" t="s">
        <v>371</v>
      </c>
      <c r="AB118" t="s">
        <v>1572</v>
      </c>
      <c r="AC118" t="s">
        <v>1432</v>
      </c>
      <c r="AD118" t="s">
        <v>1473</v>
      </c>
      <c r="AE118" t="s">
        <v>1573</v>
      </c>
      <c r="AG118" t="s">
        <v>1574</v>
      </c>
      <c r="AI118" t="s">
        <v>2140</v>
      </c>
      <c r="AJ118" t="s">
        <v>2140</v>
      </c>
      <c r="AK118" t="s">
        <v>2140</v>
      </c>
      <c r="AL118" t="s">
        <v>2140</v>
      </c>
      <c r="AM118" t="s">
        <v>2140</v>
      </c>
      <c r="AN118" t="s">
        <v>2140</v>
      </c>
      <c r="AO118" t="s">
        <v>2140</v>
      </c>
      <c r="AP118" t="s">
        <v>2140</v>
      </c>
      <c r="AQ118" t="s">
        <v>1439</v>
      </c>
      <c r="AR118">
        <v>0.625</v>
      </c>
    </row>
    <row r="119" spans="1:44">
      <c r="A119" t="s">
        <v>4655</v>
      </c>
      <c r="B119" t="s">
        <v>443</v>
      </c>
      <c r="C119" t="s">
        <v>1266</v>
      </c>
      <c r="D119" t="s">
        <v>1441</v>
      </c>
      <c r="E119" t="s">
        <v>394</v>
      </c>
      <c r="F119" t="s">
        <v>345</v>
      </c>
      <c r="G119">
        <v>10</v>
      </c>
      <c r="H119" t="s">
        <v>1156</v>
      </c>
      <c r="I119" t="s">
        <v>1142</v>
      </c>
      <c r="J119">
        <v>1</v>
      </c>
      <c r="K119" t="s">
        <v>17</v>
      </c>
      <c r="L119" t="s">
        <v>376</v>
      </c>
      <c r="M119" t="s">
        <v>1126</v>
      </c>
      <c r="N119" t="s">
        <v>1127</v>
      </c>
      <c r="O119">
        <v>46024</v>
      </c>
      <c r="P119">
        <v>46387</v>
      </c>
      <c r="Q119" t="s">
        <v>345</v>
      </c>
      <c r="R119" t="s">
        <v>1343</v>
      </c>
      <c r="S119" t="s">
        <v>1342</v>
      </c>
      <c r="T119" t="s">
        <v>1337</v>
      </c>
      <c r="V119" t="s">
        <v>1284</v>
      </c>
      <c r="W119" t="s">
        <v>376</v>
      </c>
      <c r="X119" t="s">
        <v>1290</v>
      </c>
      <c r="Y119" t="s">
        <v>1285</v>
      </c>
      <c r="Z119" t="s">
        <v>1462</v>
      </c>
      <c r="AA119" t="s">
        <v>371</v>
      </c>
      <c r="AB119" t="s">
        <v>1580</v>
      </c>
      <c r="AC119" t="s">
        <v>1579</v>
      </c>
      <c r="AD119" t="s">
        <v>1473</v>
      </c>
      <c r="AE119" t="s">
        <v>1581</v>
      </c>
      <c r="AG119" t="s">
        <v>1582</v>
      </c>
      <c r="AI119" t="s">
        <v>2140</v>
      </c>
      <c r="AJ119" t="s">
        <v>2140</v>
      </c>
      <c r="AK119" t="s">
        <v>2140</v>
      </c>
      <c r="AL119" t="s">
        <v>2140</v>
      </c>
      <c r="AM119" t="s">
        <v>2140</v>
      </c>
      <c r="AN119" t="s">
        <v>2140</v>
      </c>
      <c r="AO119" t="s">
        <v>2140</v>
      </c>
      <c r="AP119" t="s">
        <v>2140</v>
      </c>
      <c r="AQ119" t="s">
        <v>1590</v>
      </c>
      <c r="AR119">
        <v>0.44791666666666669</v>
      </c>
    </row>
    <row r="120" spans="1:44">
      <c r="A120" t="s">
        <v>4656</v>
      </c>
      <c r="B120" t="s">
        <v>443</v>
      </c>
      <c r="C120" t="s">
        <v>1266</v>
      </c>
      <c r="D120" t="s">
        <v>1440</v>
      </c>
      <c r="E120" t="s">
        <v>394</v>
      </c>
      <c r="F120" t="s">
        <v>345</v>
      </c>
      <c r="G120">
        <v>10</v>
      </c>
      <c r="H120" t="s">
        <v>1156</v>
      </c>
      <c r="I120" t="s">
        <v>1142</v>
      </c>
      <c r="J120">
        <v>1</v>
      </c>
      <c r="K120" t="s">
        <v>17</v>
      </c>
      <c r="L120" t="s">
        <v>376</v>
      </c>
      <c r="M120" t="s">
        <v>1126</v>
      </c>
      <c r="N120" t="s">
        <v>1127</v>
      </c>
      <c r="O120">
        <v>46024</v>
      </c>
      <c r="P120">
        <v>46387</v>
      </c>
      <c r="Q120" t="s">
        <v>345</v>
      </c>
      <c r="R120" t="s">
        <v>1338</v>
      </c>
      <c r="S120" t="s">
        <v>97</v>
      </c>
      <c r="V120" t="s">
        <v>1285</v>
      </c>
      <c r="W120" t="s">
        <v>376</v>
      </c>
      <c r="X120" t="s">
        <v>1292</v>
      </c>
      <c r="Y120" t="s">
        <v>1285</v>
      </c>
      <c r="Z120" t="s">
        <v>1462</v>
      </c>
      <c r="AA120" t="s">
        <v>371</v>
      </c>
      <c r="AB120" t="s">
        <v>1609</v>
      </c>
      <c r="AC120" t="s">
        <v>1608</v>
      </c>
      <c r="AD120" t="s">
        <v>1473</v>
      </c>
      <c r="AE120" t="s">
        <v>1610</v>
      </c>
      <c r="AG120" t="s">
        <v>1611</v>
      </c>
      <c r="AI120" t="s">
        <v>2140</v>
      </c>
      <c r="AJ120" t="s">
        <v>2140</v>
      </c>
      <c r="AK120" t="s">
        <v>2140</v>
      </c>
      <c r="AL120" t="s">
        <v>2140</v>
      </c>
      <c r="AM120" t="s">
        <v>2140</v>
      </c>
      <c r="AN120" t="s">
        <v>2140</v>
      </c>
      <c r="AO120" t="s">
        <v>2140</v>
      </c>
      <c r="AP120" t="s">
        <v>2140</v>
      </c>
      <c r="AQ120" t="s">
        <v>2105</v>
      </c>
      <c r="AR120">
        <v>0.76041666666666663</v>
      </c>
    </row>
    <row r="121" spans="1:44">
      <c r="A121" t="s">
        <v>258</v>
      </c>
      <c r="B121" t="s">
        <v>344</v>
      </c>
      <c r="C121" t="s">
        <v>1266</v>
      </c>
      <c r="D121" t="s">
        <v>1439</v>
      </c>
      <c r="E121" t="s">
        <v>394</v>
      </c>
      <c r="F121" t="s">
        <v>345</v>
      </c>
      <c r="G121">
        <v>10</v>
      </c>
      <c r="H121" t="s">
        <v>1158</v>
      </c>
      <c r="I121" t="s">
        <v>1149</v>
      </c>
      <c r="J121">
        <v>1</v>
      </c>
      <c r="K121" t="s">
        <v>17</v>
      </c>
      <c r="L121" t="s">
        <v>376</v>
      </c>
      <c r="M121" t="s">
        <v>1126</v>
      </c>
      <c r="N121" t="s">
        <v>1127</v>
      </c>
      <c r="O121">
        <v>46024</v>
      </c>
      <c r="P121">
        <v>46387</v>
      </c>
      <c r="Q121" t="s">
        <v>345</v>
      </c>
      <c r="R121" t="s">
        <v>98</v>
      </c>
      <c r="S121" t="s">
        <v>99</v>
      </c>
      <c r="V121" t="s">
        <v>1284</v>
      </c>
      <c r="W121" t="s">
        <v>376</v>
      </c>
      <c r="X121" t="s">
        <v>1292</v>
      </c>
      <c r="Y121" t="s">
        <v>1285</v>
      </c>
      <c r="Z121" t="s">
        <v>1462</v>
      </c>
      <c r="AA121" t="s">
        <v>371</v>
      </c>
      <c r="AB121" t="s">
        <v>1601</v>
      </c>
      <c r="AC121" t="s">
        <v>1600</v>
      </c>
      <c r="AD121" t="s">
        <v>1473</v>
      </c>
      <c r="AE121" t="s">
        <v>1602</v>
      </c>
      <c r="AG121" t="s">
        <v>1603</v>
      </c>
      <c r="AI121" t="s">
        <v>2140</v>
      </c>
      <c r="AJ121" t="s">
        <v>2140</v>
      </c>
      <c r="AK121" t="s">
        <v>2140</v>
      </c>
      <c r="AL121" t="s">
        <v>2140</v>
      </c>
      <c r="AM121" t="s">
        <v>2140</v>
      </c>
      <c r="AN121" t="s">
        <v>2140</v>
      </c>
      <c r="AO121" t="s">
        <v>2140</v>
      </c>
      <c r="AP121" t="s">
        <v>2140</v>
      </c>
      <c r="AQ121" t="s">
        <v>2103</v>
      </c>
      <c r="AR121">
        <v>0.44791666666666669</v>
      </c>
    </row>
    <row r="122" spans="1:44">
      <c r="A122" t="s">
        <v>4657</v>
      </c>
      <c r="B122" t="s">
        <v>1266</v>
      </c>
      <c r="C122" t="s">
        <v>488</v>
      </c>
      <c r="D122" t="s">
        <v>1433</v>
      </c>
      <c r="E122" t="s">
        <v>394</v>
      </c>
      <c r="F122" t="s">
        <v>345</v>
      </c>
      <c r="G122">
        <v>10</v>
      </c>
      <c r="H122" t="s">
        <v>1158</v>
      </c>
      <c r="I122" t="s">
        <v>1125</v>
      </c>
      <c r="J122">
        <v>1</v>
      </c>
      <c r="K122" t="s">
        <v>17</v>
      </c>
      <c r="L122" t="s">
        <v>376</v>
      </c>
      <c r="M122" t="s">
        <v>1126</v>
      </c>
      <c r="N122" t="s">
        <v>1127</v>
      </c>
      <c r="O122">
        <v>46024</v>
      </c>
      <c r="P122">
        <v>46387</v>
      </c>
      <c r="Q122" t="s">
        <v>345</v>
      </c>
      <c r="R122" t="s">
        <v>1417</v>
      </c>
      <c r="S122" t="s">
        <v>100</v>
      </c>
      <c r="V122" t="s">
        <v>1284</v>
      </c>
      <c r="W122" t="s">
        <v>376</v>
      </c>
      <c r="X122" t="s">
        <v>1390</v>
      </c>
      <c r="Y122" t="s">
        <v>1285</v>
      </c>
      <c r="Z122" t="s">
        <v>1462</v>
      </c>
      <c r="AA122" t="s">
        <v>371</v>
      </c>
      <c r="AB122" t="s">
        <v>1569</v>
      </c>
      <c r="AC122" t="s">
        <v>1568</v>
      </c>
      <c r="AD122" t="s">
        <v>1473</v>
      </c>
      <c r="AE122" t="s">
        <v>1570</v>
      </c>
      <c r="AG122" t="s">
        <v>1571</v>
      </c>
      <c r="AI122" t="s">
        <v>2140</v>
      </c>
      <c r="AJ122" t="s">
        <v>2140</v>
      </c>
      <c r="AK122" t="s">
        <v>2140</v>
      </c>
      <c r="AL122" t="s">
        <v>2140</v>
      </c>
      <c r="AM122" t="s">
        <v>2140</v>
      </c>
      <c r="AN122" t="s">
        <v>2140</v>
      </c>
      <c r="AO122" t="s">
        <v>2140</v>
      </c>
      <c r="AP122" t="s">
        <v>2140</v>
      </c>
      <c r="AQ122" t="s">
        <v>1590</v>
      </c>
      <c r="AR122">
        <v>0.4375</v>
      </c>
    </row>
    <row r="123" spans="1:44">
      <c r="A123" t="s">
        <v>4658</v>
      </c>
      <c r="B123" t="s">
        <v>443</v>
      </c>
      <c r="C123" t="s">
        <v>1266</v>
      </c>
      <c r="D123" t="s">
        <v>1434</v>
      </c>
      <c r="E123" t="s">
        <v>394</v>
      </c>
      <c r="F123" t="s">
        <v>345</v>
      </c>
      <c r="G123">
        <v>10</v>
      </c>
      <c r="H123" t="s">
        <v>1158</v>
      </c>
      <c r="I123" t="s">
        <v>1335</v>
      </c>
      <c r="J123">
        <v>1</v>
      </c>
      <c r="K123" t="s">
        <v>17</v>
      </c>
      <c r="L123" t="s">
        <v>376</v>
      </c>
      <c r="M123" t="s">
        <v>1126</v>
      </c>
      <c r="N123" t="s">
        <v>1127</v>
      </c>
      <c r="O123">
        <v>46024</v>
      </c>
      <c r="P123">
        <v>46387</v>
      </c>
      <c r="Q123" t="s">
        <v>345</v>
      </c>
      <c r="R123" t="s">
        <v>101</v>
      </c>
      <c r="S123" t="s">
        <v>102</v>
      </c>
      <c r="V123" t="s">
        <v>1283</v>
      </c>
      <c r="W123" t="s">
        <v>376</v>
      </c>
      <c r="X123" t="s">
        <v>1290</v>
      </c>
      <c r="Y123" t="s">
        <v>1285</v>
      </c>
      <c r="Z123" t="s">
        <v>1462</v>
      </c>
      <c r="AA123" t="s">
        <v>371</v>
      </c>
      <c r="AB123" t="s">
        <v>1576</v>
      </c>
      <c r="AC123" t="s">
        <v>1575</v>
      </c>
      <c r="AD123" t="s">
        <v>1473</v>
      </c>
      <c r="AE123" t="s">
        <v>1577</v>
      </c>
      <c r="AG123" t="s">
        <v>1578</v>
      </c>
      <c r="AI123" t="s">
        <v>2140</v>
      </c>
      <c r="AJ123" t="s">
        <v>2140</v>
      </c>
      <c r="AK123" t="s">
        <v>2140</v>
      </c>
      <c r="AL123" t="s">
        <v>2140</v>
      </c>
      <c r="AM123" t="s">
        <v>2140</v>
      </c>
      <c r="AN123" t="s">
        <v>2140</v>
      </c>
      <c r="AO123" t="s">
        <v>2140</v>
      </c>
      <c r="AP123" t="s">
        <v>2140</v>
      </c>
      <c r="AQ123" t="s">
        <v>1439</v>
      </c>
      <c r="AR123">
        <v>0.41666666666666669</v>
      </c>
    </row>
    <row r="124" spans="1:44">
      <c r="A124" t="s">
        <v>4659</v>
      </c>
      <c r="B124" t="s">
        <v>344</v>
      </c>
      <c r="C124" t="s">
        <v>443</v>
      </c>
      <c r="D124" t="s">
        <v>1436</v>
      </c>
      <c r="E124" t="s">
        <v>394</v>
      </c>
      <c r="F124" t="s">
        <v>345</v>
      </c>
      <c r="G124">
        <v>60</v>
      </c>
      <c r="H124" t="s">
        <v>1158</v>
      </c>
      <c r="I124" t="s">
        <v>1125</v>
      </c>
      <c r="J124">
        <v>1</v>
      </c>
      <c r="K124" t="s">
        <v>17</v>
      </c>
      <c r="L124" t="s">
        <v>376</v>
      </c>
      <c r="M124" t="s">
        <v>1126</v>
      </c>
      <c r="N124" t="s">
        <v>1127</v>
      </c>
      <c r="O124">
        <v>46024</v>
      </c>
      <c r="P124">
        <v>46387</v>
      </c>
      <c r="Q124" t="s">
        <v>345</v>
      </c>
      <c r="R124" t="s">
        <v>1378</v>
      </c>
      <c r="S124" t="s">
        <v>103</v>
      </c>
      <c r="T124" t="s">
        <v>104</v>
      </c>
      <c r="U124" t="s">
        <v>105</v>
      </c>
      <c r="V124" t="s">
        <v>1283</v>
      </c>
      <c r="W124" t="s">
        <v>371</v>
      </c>
      <c r="X124" t="s">
        <v>1290</v>
      </c>
      <c r="Y124" t="s">
        <v>1285</v>
      </c>
      <c r="Z124" t="s">
        <v>1462</v>
      </c>
      <c r="AA124" t="s">
        <v>371</v>
      </c>
      <c r="AB124" t="s">
        <v>1565</v>
      </c>
      <c r="AC124" t="s">
        <v>1436</v>
      </c>
      <c r="AD124" t="s">
        <v>1473</v>
      </c>
      <c r="AE124" t="s">
        <v>1566</v>
      </c>
      <c r="AG124" t="s">
        <v>1567</v>
      </c>
      <c r="AI124" t="s">
        <v>2140</v>
      </c>
      <c r="AJ124" t="s">
        <v>2140</v>
      </c>
      <c r="AK124" t="s">
        <v>2140</v>
      </c>
      <c r="AL124" t="s">
        <v>2140</v>
      </c>
      <c r="AM124" t="s">
        <v>2140</v>
      </c>
      <c r="AN124" t="s">
        <v>2140</v>
      </c>
      <c r="AO124" t="s">
        <v>2140</v>
      </c>
      <c r="AP124" t="s">
        <v>2140</v>
      </c>
      <c r="AQ124" t="s">
        <v>2103</v>
      </c>
      <c r="AR124">
        <v>0.76388888888888884</v>
      </c>
    </row>
    <row r="125" spans="1:44">
      <c r="A125" t="s">
        <v>4660</v>
      </c>
      <c r="B125" t="s">
        <v>344</v>
      </c>
      <c r="C125" t="s">
        <v>443</v>
      </c>
      <c r="D125" t="s">
        <v>1434</v>
      </c>
      <c r="E125" t="s">
        <v>394</v>
      </c>
      <c r="F125" t="s">
        <v>345</v>
      </c>
      <c r="G125">
        <v>15</v>
      </c>
      <c r="H125" t="s">
        <v>1156</v>
      </c>
      <c r="I125" t="s">
        <v>1125</v>
      </c>
      <c r="J125">
        <v>1</v>
      </c>
      <c r="K125" t="s">
        <v>17</v>
      </c>
      <c r="L125" t="s">
        <v>376</v>
      </c>
      <c r="M125" t="s">
        <v>1126</v>
      </c>
      <c r="N125" t="s">
        <v>1127</v>
      </c>
      <c r="O125">
        <v>46024</v>
      </c>
      <c r="P125">
        <v>46387</v>
      </c>
      <c r="Q125" t="s">
        <v>345</v>
      </c>
      <c r="R125" t="s">
        <v>1228</v>
      </c>
      <c r="S125" t="s">
        <v>106</v>
      </c>
      <c r="T125" t="s">
        <v>107</v>
      </c>
      <c r="U125" t="s">
        <v>105</v>
      </c>
      <c r="V125" t="s">
        <v>1285</v>
      </c>
      <c r="W125" t="s">
        <v>376</v>
      </c>
      <c r="X125" t="s">
        <v>1290</v>
      </c>
      <c r="Y125" t="s">
        <v>1285</v>
      </c>
      <c r="Z125" t="s">
        <v>1462</v>
      </c>
      <c r="AA125" t="s">
        <v>371</v>
      </c>
      <c r="AB125" t="s">
        <v>1576</v>
      </c>
      <c r="AC125" t="s">
        <v>1575</v>
      </c>
      <c r="AD125" t="s">
        <v>1473</v>
      </c>
      <c r="AE125" t="s">
        <v>1577</v>
      </c>
      <c r="AG125" t="s">
        <v>1578</v>
      </c>
      <c r="AI125" t="s">
        <v>2140</v>
      </c>
      <c r="AJ125" t="s">
        <v>2140</v>
      </c>
      <c r="AK125" t="s">
        <v>2140</v>
      </c>
      <c r="AL125" t="s">
        <v>2140</v>
      </c>
      <c r="AM125" t="s">
        <v>2140</v>
      </c>
      <c r="AN125" t="s">
        <v>2140</v>
      </c>
      <c r="AO125" t="s">
        <v>2140</v>
      </c>
      <c r="AP125" t="s">
        <v>2140</v>
      </c>
      <c r="AQ125" t="s">
        <v>1439</v>
      </c>
      <c r="AR125">
        <v>0.4375</v>
      </c>
    </row>
    <row r="126" spans="1:44">
      <c r="A126" t="s">
        <v>4661</v>
      </c>
      <c r="B126" t="s">
        <v>344</v>
      </c>
      <c r="C126" t="s">
        <v>443</v>
      </c>
      <c r="D126" t="s">
        <v>1435</v>
      </c>
      <c r="E126" t="s">
        <v>394</v>
      </c>
      <c r="F126" t="s">
        <v>345</v>
      </c>
      <c r="G126">
        <v>30</v>
      </c>
      <c r="H126" t="s">
        <v>1158</v>
      </c>
      <c r="I126" t="s">
        <v>1149</v>
      </c>
      <c r="J126">
        <v>1</v>
      </c>
      <c r="K126" t="s">
        <v>17</v>
      </c>
      <c r="L126" t="s">
        <v>376</v>
      </c>
      <c r="M126" t="s">
        <v>1126</v>
      </c>
      <c r="N126" t="s">
        <v>1127</v>
      </c>
      <c r="O126">
        <v>46024</v>
      </c>
      <c r="P126">
        <v>46387</v>
      </c>
      <c r="Q126" t="s">
        <v>345</v>
      </c>
      <c r="R126" t="s">
        <v>108</v>
      </c>
      <c r="S126" t="s">
        <v>109</v>
      </c>
      <c r="T126" t="s">
        <v>107</v>
      </c>
      <c r="U126" t="s">
        <v>110</v>
      </c>
      <c r="V126" t="s">
        <v>1284</v>
      </c>
      <c r="W126" t="s">
        <v>376</v>
      </c>
      <c r="X126" t="s">
        <v>1292</v>
      </c>
      <c r="Y126" t="s">
        <v>1285</v>
      </c>
      <c r="Z126" t="s">
        <v>1462</v>
      </c>
      <c r="AA126" t="s">
        <v>371</v>
      </c>
      <c r="AB126" t="s">
        <v>1591</v>
      </c>
      <c r="AC126" t="s">
        <v>1590</v>
      </c>
      <c r="AD126" t="s">
        <v>1473</v>
      </c>
      <c r="AE126" t="s">
        <v>1592</v>
      </c>
      <c r="AG126" t="s">
        <v>1593</v>
      </c>
      <c r="AI126" t="s">
        <v>2140</v>
      </c>
      <c r="AJ126" t="s">
        <v>2140</v>
      </c>
      <c r="AK126" t="s">
        <v>2140</v>
      </c>
      <c r="AL126" t="s">
        <v>2140</v>
      </c>
      <c r="AM126" t="s">
        <v>2140</v>
      </c>
      <c r="AN126" t="s">
        <v>2140</v>
      </c>
      <c r="AO126" t="s">
        <v>2140</v>
      </c>
      <c r="AP126" t="s">
        <v>2140</v>
      </c>
      <c r="AQ126" t="s">
        <v>1590</v>
      </c>
      <c r="AR126">
        <v>0.4375</v>
      </c>
    </row>
    <row r="127" spans="1:44">
      <c r="A127" t="s">
        <v>259</v>
      </c>
      <c r="B127" t="s">
        <v>344</v>
      </c>
      <c r="C127" t="s">
        <v>443</v>
      </c>
      <c r="D127" t="s">
        <v>1435</v>
      </c>
      <c r="E127" t="s">
        <v>394</v>
      </c>
      <c r="F127" t="s">
        <v>345</v>
      </c>
      <c r="G127">
        <v>20</v>
      </c>
      <c r="H127" t="s">
        <v>1158</v>
      </c>
      <c r="I127" t="s">
        <v>352</v>
      </c>
      <c r="J127">
        <v>1</v>
      </c>
      <c r="K127" t="s">
        <v>17</v>
      </c>
      <c r="L127" t="s">
        <v>376</v>
      </c>
      <c r="M127" t="s">
        <v>1126</v>
      </c>
      <c r="N127" t="s">
        <v>1127</v>
      </c>
      <c r="O127">
        <v>46024</v>
      </c>
      <c r="P127">
        <v>46387</v>
      </c>
      <c r="Q127" t="s">
        <v>345</v>
      </c>
      <c r="R127" t="s">
        <v>1229</v>
      </c>
      <c r="S127" t="s">
        <v>111</v>
      </c>
      <c r="T127" t="s">
        <v>112</v>
      </c>
      <c r="U127" t="s">
        <v>110</v>
      </c>
      <c r="V127" t="s">
        <v>1283</v>
      </c>
      <c r="W127" t="s">
        <v>371</v>
      </c>
      <c r="X127" t="s">
        <v>1290</v>
      </c>
      <c r="Y127" t="s">
        <v>1285</v>
      </c>
      <c r="Z127" t="s">
        <v>1462</v>
      </c>
      <c r="AA127" t="s">
        <v>371</v>
      </c>
      <c r="AB127" t="s">
        <v>1591</v>
      </c>
      <c r="AC127" t="s">
        <v>1590</v>
      </c>
      <c r="AD127" t="s">
        <v>1473</v>
      </c>
      <c r="AE127" t="s">
        <v>1592</v>
      </c>
      <c r="AG127" t="s">
        <v>1593</v>
      </c>
      <c r="AI127" t="s">
        <v>2140</v>
      </c>
      <c r="AJ127" t="s">
        <v>2140</v>
      </c>
      <c r="AK127" t="s">
        <v>2140</v>
      </c>
      <c r="AL127" t="s">
        <v>2140</v>
      </c>
      <c r="AM127" t="s">
        <v>2140</v>
      </c>
      <c r="AN127" t="s">
        <v>2140</v>
      </c>
      <c r="AO127" t="s">
        <v>2140</v>
      </c>
      <c r="AP127" t="s">
        <v>2140</v>
      </c>
      <c r="AQ127" t="s">
        <v>1439</v>
      </c>
      <c r="AR127">
        <v>0.4375</v>
      </c>
    </row>
    <row r="128" spans="1:44">
      <c r="A128" t="s">
        <v>260</v>
      </c>
      <c r="B128" t="s">
        <v>344</v>
      </c>
      <c r="C128" t="s">
        <v>443</v>
      </c>
      <c r="D128" t="s">
        <v>1436</v>
      </c>
      <c r="E128" t="s">
        <v>394</v>
      </c>
      <c r="F128" t="s">
        <v>345</v>
      </c>
      <c r="G128">
        <v>5</v>
      </c>
      <c r="H128" t="s">
        <v>1158</v>
      </c>
      <c r="I128" t="s">
        <v>352</v>
      </c>
      <c r="J128">
        <v>1</v>
      </c>
      <c r="K128" t="s">
        <v>17</v>
      </c>
      <c r="L128" t="s">
        <v>376</v>
      </c>
      <c r="M128" t="s">
        <v>1126</v>
      </c>
      <c r="N128" t="s">
        <v>1127</v>
      </c>
      <c r="O128">
        <v>46024</v>
      </c>
      <c r="P128">
        <v>46387</v>
      </c>
      <c r="Q128" t="s">
        <v>345</v>
      </c>
      <c r="R128" t="s">
        <v>1230</v>
      </c>
      <c r="S128" t="s">
        <v>113</v>
      </c>
      <c r="T128" t="s">
        <v>114</v>
      </c>
      <c r="U128" t="s">
        <v>42</v>
      </c>
      <c r="V128" t="s">
        <v>1284</v>
      </c>
      <c r="W128" t="s">
        <v>376</v>
      </c>
      <c r="X128" t="s">
        <v>1290</v>
      </c>
      <c r="Y128" t="s">
        <v>1285</v>
      </c>
      <c r="Z128" t="s">
        <v>1462</v>
      </c>
      <c r="AA128" t="s">
        <v>371</v>
      </c>
      <c r="AB128" t="s">
        <v>1565</v>
      </c>
      <c r="AC128" t="s">
        <v>1436</v>
      </c>
      <c r="AD128" t="s">
        <v>1473</v>
      </c>
      <c r="AE128" t="s">
        <v>1566</v>
      </c>
      <c r="AG128" t="s">
        <v>1567</v>
      </c>
      <c r="AI128" t="s">
        <v>2140</v>
      </c>
      <c r="AJ128" t="s">
        <v>2140</v>
      </c>
      <c r="AK128" t="s">
        <v>2140</v>
      </c>
      <c r="AL128" t="s">
        <v>2140</v>
      </c>
      <c r="AM128" t="s">
        <v>2140</v>
      </c>
      <c r="AN128" t="s">
        <v>2140</v>
      </c>
      <c r="AO128" t="s">
        <v>2140</v>
      </c>
      <c r="AP128" t="s">
        <v>2140</v>
      </c>
      <c r="AQ128" t="s">
        <v>2103</v>
      </c>
      <c r="AR128">
        <v>0.4375</v>
      </c>
    </row>
    <row r="129" spans="1:44">
      <c r="A129" t="s">
        <v>261</v>
      </c>
      <c r="B129" t="s">
        <v>344</v>
      </c>
      <c r="C129" t="s">
        <v>443</v>
      </c>
      <c r="D129" t="s">
        <v>452</v>
      </c>
      <c r="E129" t="s">
        <v>394</v>
      </c>
      <c r="F129" t="s">
        <v>345</v>
      </c>
      <c r="G129">
        <v>10</v>
      </c>
      <c r="H129" t="s">
        <v>1158</v>
      </c>
      <c r="I129" t="s">
        <v>1147</v>
      </c>
      <c r="J129">
        <v>1</v>
      </c>
      <c r="K129" t="s">
        <v>17</v>
      </c>
      <c r="L129" t="s">
        <v>376</v>
      </c>
      <c r="M129" t="s">
        <v>1126</v>
      </c>
      <c r="N129" t="s">
        <v>1127</v>
      </c>
      <c r="O129">
        <v>46024</v>
      </c>
      <c r="P129">
        <v>46387</v>
      </c>
      <c r="Q129" t="s">
        <v>345</v>
      </c>
      <c r="R129" t="s">
        <v>1305</v>
      </c>
      <c r="S129" t="s">
        <v>115</v>
      </c>
      <c r="T129" t="s">
        <v>107</v>
      </c>
      <c r="U129" t="s">
        <v>42</v>
      </c>
      <c r="V129" t="s">
        <v>1285</v>
      </c>
      <c r="W129" t="s">
        <v>376</v>
      </c>
      <c r="X129" t="s">
        <v>1290</v>
      </c>
      <c r="Y129" t="s">
        <v>1285</v>
      </c>
      <c r="Z129" t="s">
        <v>1462</v>
      </c>
      <c r="AA129" t="s">
        <v>371</v>
      </c>
      <c r="AB129" t="s">
        <v>1594</v>
      </c>
      <c r="AC129" t="s">
        <v>452</v>
      </c>
      <c r="AD129" t="s">
        <v>1473</v>
      </c>
      <c r="AE129" t="s">
        <v>1595</v>
      </c>
      <c r="AG129" t="s">
        <v>1596</v>
      </c>
      <c r="AI129" t="s">
        <v>2140</v>
      </c>
      <c r="AJ129" t="s">
        <v>2140</v>
      </c>
      <c r="AK129" t="s">
        <v>2140</v>
      </c>
      <c r="AL129" t="s">
        <v>2140</v>
      </c>
      <c r="AM129" t="s">
        <v>2140</v>
      </c>
      <c r="AN129" t="s">
        <v>2140</v>
      </c>
      <c r="AO129" t="s">
        <v>2140</v>
      </c>
      <c r="AP129" t="s">
        <v>2140</v>
      </c>
      <c r="AQ129" t="s">
        <v>2103</v>
      </c>
      <c r="AR129">
        <v>0.4375</v>
      </c>
    </row>
    <row r="130" spans="1:44">
      <c r="A130" t="s">
        <v>262</v>
      </c>
      <c r="B130" t="s">
        <v>344</v>
      </c>
      <c r="C130" t="s">
        <v>443</v>
      </c>
      <c r="D130" t="s">
        <v>1431</v>
      </c>
      <c r="E130" t="s">
        <v>394</v>
      </c>
      <c r="F130" t="s">
        <v>345</v>
      </c>
      <c r="G130">
        <v>120</v>
      </c>
      <c r="H130" t="s">
        <v>1155</v>
      </c>
      <c r="I130" t="s">
        <v>1268</v>
      </c>
      <c r="J130">
        <v>1</v>
      </c>
      <c r="K130" t="s">
        <v>17</v>
      </c>
      <c r="L130" t="s">
        <v>376</v>
      </c>
      <c r="M130" t="s">
        <v>1126</v>
      </c>
      <c r="N130" t="s">
        <v>1127</v>
      </c>
      <c r="O130">
        <v>46024</v>
      </c>
      <c r="P130">
        <v>46387</v>
      </c>
      <c r="Q130" t="s">
        <v>345</v>
      </c>
      <c r="R130" t="s">
        <v>1430</v>
      </c>
      <c r="S130" t="s">
        <v>116</v>
      </c>
      <c r="T130" t="s">
        <v>117</v>
      </c>
      <c r="U130" t="s">
        <v>110</v>
      </c>
      <c r="V130" t="s">
        <v>1284</v>
      </c>
      <c r="W130" t="s">
        <v>376</v>
      </c>
      <c r="X130" t="s">
        <v>1290</v>
      </c>
      <c r="Y130" t="s">
        <v>1425</v>
      </c>
      <c r="Z130" t="s">
        <v>1462</v>
      </c>
      <c r="AA130" t="s">
        <v>371</v>
      </c>
      <c r="AB130" t="s">
        <v>1562</v>
      </c>
      <c r="AC130" t="s">
        <v>1561</v>
      </c>
      <c r="AD130" t="s">
        <v>1473</v>
      </c>
      <c r="AE130" t="s">
        <v>1563</v>
      </c>
      <c r="AG130" t="s">
        <v>1564</v>
      </c>
      <c r="AI130" t="s">
        <v>2140</v>
      </c>
      <c r="AJ130" t="s">
        <v>2140</v>
      </c>
      <c r="AK130" t="s">
        <v>2140</v>
      </c>
      <c r="AL130" t="s">
        <v>2140</v>
      </c>
      <c r="AM130" t="s">
        <v>2140</v>
      </c>
      <c r="AN130" t="s">
        <v>2140</v>
      </c>
      <c r="AO130" t="s">
        <v>2140</v>
      </c>
      <c r="AP130" t="s">
        <v>2140</v>
      </c>
      <c r="AQ130" t="s">
        <v>2103</v>
      </c>
      <c r="AR130">
        <v>0.41666666666666669</v>
      </c>
    </row>
    <row r="131" spans="1:44">
      <c r="A131" t="s">
        <v>263</v>
      </c>
      <c r="B131" t="s">
        <v>344</v>
      </c>
      <c r="C131" t="s">
        <v>443</v>
      </c>
      <c r="D131" t="s">
        <v>1431</v>
      </c>
      <c r="E131" t="s">
        <v>394</v>
      </c>
      <c r="F131" t="s">
        <v>345</v>
      </c>
      <c r="G131">
        <v>10</v>
      </c>
      <c r="H131" t="s">
        <v>1155</v>
      </c>
      <c r="I131" t="s">
        <v>1125</v>
      </c>
      <c r="J131">
        <v>1</v>
      </c>
      <c r="K131" t="s">
        <v>17</v>
      </c>
      <c r="L131" t="s">
        <v>376</v>
      </c>
      <c r="M131" t="s">
        <v>1126</v>
      </c>
      <c r="N131" t="s">
        <v>1127</v>
      </c>
      <c r="O131">
        <v>46024</v>
      </c>
      <c r="P131">
        <v>46387</v>
      </c>
      <c r="Q131" t="s">
        <v>345</v>
      </c>
      <c r="R131" t="s">
        <v>1306</v>
      </c>
      <c r="S131" t="s">
        <v>118</v>
      </c>
      <c r="V131" t="s">
        <v>1285</v>
      </c>
      <c r="W131" t="s">
        <v>376</v>
      </c>
      <c r="X131" t="s">
        <v>1290</v>
      </c>
      <c r="Y131" t="s">
        <v>1285</v>
      </c>
      <c r="Z131" t="s">
        <v>1462</v>
      </c>
      <c r="AA131" t="s">
        <v>371</v>
      </c>
      <c r="AB131" t="s">
        <v>1562</v>
      </c>
      <c r="AC131" t="s">
        <v>1561</v>
      </c>
      <c r="AD131" t="s">
        <v>1473</v>
      </c>
      <c r="AE131" t="s">
        <v>1563</v>
      </c>
      <c r="AG131" t="s">
        <v>1564</v>
      </c>
      <c r="AI131" t="s">
        <v>2140</v>
      </c>
      <c r="AJ131" t="s">
        <v>2140</v>
      </c>
      <c r="AK131" t="s">
        <v>2140</v>
      </c>
      <c r="AL131" t="s">
        <v>2140</v>
      </c>
      <c r="AM131" t="s">
        <v>2140</v>
      </c>
      <c r="AN131" t="s">
        <v>2140</v>
      </c>
      <c r="AO131" t="s">
        <v>2140</v>
      </c>
      <c r="AP131" t="s">
        <v>2140</v>
      </c>
      <c r="AQ131" t="s">
        <v>1439</v>
      </c>
      <c r="AR131">
        <v>0.4375</v>
      </c>
    </row>
    <row r="132" spans="1:44">
      <c r="A132" t="s">
        <v>264</v>
      </c>
      <c r="B132" t="s">
        <v>344</v>
      </c>
      <c r="C132" t="s">
        <v>443</v>
      </c>
      <c r="D132" t="s">
        <v>1431</v>
      </c>
      <c r="E132" t="s">
        <v>394</v>
      </c>
      <c r="F132" t="s">
        <v>345</v>
      </c>
      <c r="G132">
        <v>10</v>
      </c>
      <c r="H132" t="s">
        <v>1155</v>
      </c>
      <c r="I132" t="s">
        <v>1268</v>
      </c>
      <c r="J132">
        <v>1</v>
      </c>
      <c r="K132" t="s">
        <v>17</v>
      </c>
      <c r="L132" t="s">
        <v>376</v>
      </c>
      <c r="M132" t="s">
        <v>1126</v>
      </c>
      <c r="N132" t="s">
        <v>1127</v>
      </c>
      <c r="O132">
        <v>46024</v>
      </c>
      <c r="P132">
        <v>46387</v>
      </c>
      <c r="Q132" t="s">
        <v>345</v>
      </c>
      <c r="R132" t="s">
        <v>1231</v>
      </c>
      <c r="S132" t="s">
        <v>119</v>
      </c>
      <c r="V132" t="s">
        <v>1284</v>
      </c>
      <c r="W132" t="s">
        <v>376</v>
      </c>
      <c r="X132" t="s">
        <v>1290</v>
      </c>
      <c r="Y132" t="s">
        <v>1285</v>
      </c>
      <c r="Z132" t="s">
        <v>1462</v>
      </c>
      <c r="AA132" t="s">
        <v>371</v>
      </c>
      <c r="AB132" t="s">
        <v>1562</v>
      </c>
      <c r="AC132" t="s">
        <v>1561</v>
      </c>
      <c r="AD132" t="s">
        <v>1473</v>
      </c>
      <c r="AE132" t="s">
        <v>1563</v>
      </c>
      <c r="AG132" t="s">
        <v>1564</v>
      </c>
      <c r="AI132" t="s">
        <v>2140</v>
      </c>
      <c r="AJ132" t="s">
        <v>2140</v>
      </c>
      <c r="AK132" t="s">
        <v>2140</v>
      </c>
      <c r="AL132" t="s">
        <v>2140</v>
      </c>
      <c r="AM132" t="s">
        <v>2140</v>
      </c>
      <c r="AN132" t="s">
        <v>2140</v>
      </c>
      <c r="AO132" t="s">
        <v>2140</v>
      </c>
      <c r="AP132" t="s">
        <v>2140</v>
      </c>
      <c r="AQ132" t="s">
        <v>2105</v>
      </c>
      <c r="AR132">
        <v>0.4375</v>
      </c>
    </row>
    <row r="133" spans="1:44">
      <c r="A133" t="s">
        <v>4662</v>
      </c>
      <c r="B133" t="s">
        <v>344</v>
      </c>
      <c r="C133" t="s">
        <v>443</v>
      </c>
      <c r="D133" t="s">
        <v>1431</v>
      </c>
      <c r="E133" t="s">
        <v>394</v>
      </c>
      <c r="F133" t="s">
        <v>345</v>
      </c>
      <c r="G133">
        <v>10</v>
      </c>
      <c r="H133" t="s">
        <v>1155</v>
      </c>
      <c r="I133" t="s">
        <v>1268</v>
      </c>
      <c r="J133">
        <v>1</v>
      </c>
      <c r="K133" t="s">
        <v>17</v>
      </c>
      <c r="L133" t="s">
        <v>376</v>
      </c>
      <c r="M133" t="s">
        <v>1126</v>
      </c>
      <c r="N133" t="s">
        <v>1127</v>
      </c>
      <c r="O133">
        <v>46024</v>
      </c>
      <c r="P133">
        <v>46387</v>
      </c>
      <c r="Q133" t="s">
        <v>345</v>
      </c>
      <c r="R133" t="s">
        <v>1443</v>
      </c>
      <c r="S133" t="s">
        <v>120</v>
      </c>
      <c r="T133" t="s">
        <v>1298</v>
      </c>
      <c r="V133" t="s">
        <v>1285</v>
      </c>
      <c r="W133" t="s">
        <v>376</v>
      </c>
      <c r="X133" t="s">
        <v>1290</v>
      </c>
      <c r="Y133" t="s">
        <v>1285</v>
      </c>
      <c r="Z133" t="s">
        <v>1462</v>
      </c>
      <c r="AA133" t="s">
        <v>371</v>
      </c>
      <c r="AB133" t="s">
        <v>1562</v>
      </c>
      <c r="AC133" t="s">
        <v>1561</v>
      </c>
      <c r="AD133" t="s">
        <v>1473</v>
      </c>
      <c r="AE133" t="s">
        <v>1563</v>
      </c>
      <c r="AG133" t="s">
        <v>1564</v>
      </c>
      <c r="AI133" t="s">
        <v>2140</v>
      </c>
      <c r="AJ133" t="s">
        <v>2140</v>
      </c>
      <c r="AK133" t="s">
        <v>2140</v>
      </c>
      <c r="AL133" t="s">
        <v>2140</v>
      </c>
      <c r="AM133" t="s">
        <v>2140</v>
      </c>
      <c r="AN133" t="s">
        <v>2140</v>
      </c>
      <c r="AO133" t="s">
        <v>2140</v>
      </c>
      <c r="AP133" t="s">
        <v>2140</v>
      </c>
      <c r="AQ133" t="s">
        <v>1590</v>
      </c>
      <c r="AR133">
        <v>0.41666666666666669</v>
      </c>
    </row>
    <row r="134" spans="1:44">
      <c r="A134" t="s">
        <v>265</v>
      </c>
      <c r="B134" t="s">
        <v>344</v>
      </c>
      <c r="C134" t="s">
        <v>443</v>
      </c>
      <c r="D134" t="s">
        <v>1437</v>
      </c>
      <c r="E134" t="s">
        <v>394</v>
      </c>
      <c r="F134" t="s">
        <v>345</v>
      </c>
      <c r="G134">
        <v>10</v>
      </c>
      <c r="H134" t="s">
        <v>1158</v>
      </c>
      <c r="I134" t="s">
        <v>352</v>
      </c>
      <c r="J134">
        <v>1</v>
      </c>
      <c r="K134" t="s">
        <v>17</v>
      </c>
      <c r="L134" t="s">
        <v>376</v>
      </c>
      <c r="M134" t="s">
        <v>1126</v>
      </c>
      <c r="N134" t="s">
        <v>1127</v>
      </c>
      <c r="O134">
        <v>46024</v>
      </c>
      <c r="P134">
        <v>46387</v>
      </c>
      <c r="Q134" t="s">
        <v>345</v>
      </c>
      <c r="R134" t="s">
        <v>1232</v>
      </c>
      <c r="S134" t="s">
        <v>121</v>
      </c>
      <c r="T134" t="s">
        <v>107</v>
      </c>
      <c r="U134" t="s">
        <v>42</v>
      </c>
      <c r="V134" t="s">
        <v>1285</v>
      </c>
      <c r="W134" t="s">
        <v>376</v>
      </c>
      <c r="X134" t="s">
        <v>1292</v>
      </c>
      <c r="Y134" t="s">
        <v>1285</v>
      </c>
      <c r="Z134" t="s">
        <v>1462</v>
      </c>
      <c r="AA134" t="s">
        <v>371</v>
      </c>
      <c r="AB134" t="s">
        <v>1584</v>
      </c>
      <c r="AC134" t="s">
        <v>1583</v>
      </c>
      <c r="AD134" t="s">
        <v>1473</v>
      </c>
      <c r="AE134" t="s">
        <v>1581</v>
      </c>
      <c r="AG134" t="s">
        <v>1585</v>
      </c>
      <c r="AI134" t="s">
        <v>2140</v>
      </c>
      <c r="AJ134" t="s">
        <v>2140</v>
      </c>
      <c r="AK134" t="s">
        <v>2140</v>
      </c>
      <c r="AL134" t="s">
        <v>2140</v>
      </c>
      <c r="AM134" t="s">
        <v>2140</v>
      </c>
      <c r="AN134" t="s">
        <v>2140</v>
      </c>
      <c r="AO134" t="s">
        <v>2140</v>
      </c>
      <c r="AP134" t="s">
        <v>2140</v>
      </c>
      <c r="AQ134" t="s">
        <v>1439</v>
      </c>
      <c r="AR134">
        <v>0.38541666666666669</v>
      </c>
    </row>
    <row r="135" spans="1:44">
      <c r="A135" t="s">
        <v>4663</v>
      </c>
      <c r="B135" t="s">
        <v>344</v>
      </c>
      <c r="C135" t="s">
        <v>443</v>
      </c>
      <c r="D135" t="s">
        <v>1439</v>
      </c>
      <c r="E135" t="s">
        <v>394</v>
      </c>
      <c r="F135" t="s">
        <v>345</v>
      </c>
      <c r="G135">
        <v>5</v>
      </c>
      <c r="H135" t="s">
        <v>1158</v>
      </c>
      <c r="I135" t="s">
        <v>1149</v>
      </c>
      <c r="J135">
        <v>1</v>
      </c>
      <c r="K135" t="s">
        <v>17</v>
      </c>
      <c r="L135" t="s">
        <v>376</v>
      </c>
      <c r="M135" t="s">
        <v>1126</v>
      </c>
      <c r="N135" t="s">
        <v>1127</v>
      </c>
      <c r="O135">
        <v>46024</v>
      </c>
      <c r="P135">
        <v>46387</v>
      </c>
      <c r="Q135" t="s">
        <v>345</v>
      </c>
      <c r="R135" t="s">
        <v>1233</v>
      </c>
      <c r="S135" t="s">
        <v>122</v>
      </c>
      <c r="T135" t="s">
        <v>44</v>
      </c>
      <c r="U135" t="s">
        <v>42</v>
      </c>
      <c r="V135" t="s">
        <v>1284</v>
      </c>
      <c r="W135" t="s">
        <v>376</v>
      </c>
      <c r="X135" t="s">
        <v>1292</v>
      </c>
      <c r="Y135" t="s">
        <v>1285</v>
      </c>
      <c r="Z135" t="s">
        <v>1462</v>
      </c>
      <c r="AA135" t="s">
        <v>371</v>
      </c>
      <c r="AB135" t="s">
        <v>1601</v>
      </c>
      <c r="AC135" t="s">
        <v>1600</v>
      </c>
      <c r="AD135" t="s">
        <v>1473</v>
      </c>
      <c r="AE135" t="s">
        <v>1602</v>
      </c>
      <c r="AG135" t="s">
        <v>1603</v>
      </c>
      <c r="AI135" t="s">
        <v>2140</v>
      </c>
      <c r="AJ135" t="s">
        <v>2140</v>
      </c>
      <c r="AK135" t="s">
        <v>2140</v>
      </c>
      <c r="AL135" t="s">
        <v>2140</v>
      </c>
      <c r="AM135" t="s">
        <v>2140</v>
      </c>
      <c r="AN135" t="s">
        <v>2140</v>
      </c>
      <c r="AO135" t="s">
        <v>2140</v>
      </c>
      <c r="AP135" t="s">
        <v>2140</v>
      </c>
      <c r="AQ135" t="s">
        <v>2103</v>
      </c>
      <c r="AR135">
        <v>0.38541666666666669</v>
      </c>
    </row>
    <row r="136" spans="1:44">
      <c r="A136" t="s">
        <v>4664</v>
      </c>
      <c r="B136" t="s">
        <v>344</v>
      </c>
      <c r="C136" t="s">
        <v>443</v>
      </c>
      <c r="D136" t="s">
        <v>1442</v>
      </c>
      <c r="E136" t="s">
        <v>394</v>
      </c>
      <c r="F136" t="s">
        <v>345</v>
      </c>
      <c r="G136">
        <v>15</v>
      </c>
      <c r="H136" t="s">
        <v>1158</v>
      </c>
      <c r="I136" t="s">
        <v>1335</v>
      </c>
      <c r="J136">
        <v>1</v>
      </c>
      <c r="K136" t="s">
        <v>17</v>
      </c>
      <c r="L136" t="s">
        <v>376</v>
      </c>
      <c r="M136" t="s">
        <v>1126</v>
      </c>
      <c r="N136" t="s">
        <v>1127</v>
      </c>
      <c r="O136">
        <v>46024</v>
      </c>
      <c r="P136">
        <v>46387</v>
      </c>
      <c r="Q136" t="s">
        <v>345</v>
      </c>
      <c r="R136" t="s">
        <v>1446</v>
      </c>
      <c r="S136" t="s">
        <v>123</v>
      </c>
      <c r="T136" t="s">
        <v>124</v>
      </c>
      <c r="U136" t="s">
        <v>110</v>
      </c>
      <c r="V136" t="s">
        <v>1284</v>
      </c>
      <c r="W136" t="s">
        <v>376</v>
      </c>
      <c r="X136" t="s">
        <v>1290</v>
      </c>
      <c r="Y136" t="s">
        <v>1285</v>
      </c>
      <c r="Z136" t="s">
        <v>1462</v>
      </c>
      <c r="AA136" t="s">
        <v>371</v>
      </c>
      <c r="AB136" t="s">
        <v>1597</v>
      </c>
      <c r="AC136" t="s">
        <v>1442</v>
      </c>
      <c r="AD136" t="s">
        <v>1473</v>
      </c>
      <c r="AE136" t="s">
        <v>1598</v>
      </c>
      <c r="AG136" t="s">
        <v>1599</v>
      </c>
      <c r="AI136" t="s">
        <v>2140</v>
      </c>
      <c r="AJ136" t="s">
        <v>2140</v>
      </c>
      <c r="AK136" t="s">
        <v>2140</v>
      </c>
      <c r="AL136" t="s">
        <v>2140</v>
      </c>
      <c r="AM136" t="s">
        <v>2140</v>
      </c>
      <c r="AN136" t="s">
        <v>2140</v>
      </c>
      <c r="AO136" t="s">
        <v>2140</v>
      </c>
      <c r="AP136" t="s">
        <v>2140</v>
      </c>
      <c r="AQ136" t="s">
        <v>1439</v>
      </c>
      <c r="AR136">
        <v>0.41666666666666669</v>
      </c>
    </row>
    <row r="137" spans="1:44">
      <c r="A137" t="s">
        <v>4665</v>
      </c>
      <c r="B137" t="s">
        <v>344</v>
      </c>
      <c r="C137" t="s">
        <v>443</v>
      </c>
      <c r="D137" t="s">
        <v>1442</v>
      </c>
      <c r="E137" t="s">
        <v>394</v>
      </c>
      <c r="F137" t="s">
        <v>345</v>
      </c>
      <c r="G137">
        <v>15</v>
      </c>
      <c r="H137" t="s">
        <v>1158</v>
      </c>
      <c r="I137" t="s">
        <v>1335</v>
      </c>
      <c r="J137">
        <v>1</v>
      </c>
      <c r="K137" t="s">
        <v>17</v>
      </c>
      <c r="L137" t="s">
        <v>376</v>
      </c>
      <c r="M137" t="s">
        <v>1126</v>
      </c>
      <c r="N137" t="s">
        <v>1127</v>
      </c>
      <c r="O137">
        <v>46024</v>
      </c>
      <c r="P137">
        <v>46387</v>
      </c>
      <c r="Q137" t="s">
        <v>345</v>
      </c>
      <c r="R137" t="s">
        <v>1445</v>
      </c>
      <c r="S137" t="s">
        <v>123</v>
      </c>
      <c r="T137" t="s">
        <v>124</v>
      </c>
      <c r="U137" t="s">
        <v>110</v>
      </c>
      <c r="V137" t="s">
        <v>1284</v>
      </c>
      <c r="W137" t="s">
        <v>376</v>
      </c>
      <c r="X137" t="s">
        <v>1290</v>
      </c>
      <c r="Y137" t="s">
        <v>1285</v>
      </c>
      <c r="Z137" t="s">
        <v>1462</v>
      </c>
      <c r="AA137" t="s">
        <v>371</v>
      </c>
      <c r="AB137" t="s">
        <v>1597</v>
      </c>
      <c r="AC137" t="s">
        <v>1442</v>
      </c>
      <c r="AD137" t="s">
        <v>1473</v>
      </c>
      <c r="AE137" t="s">
        <v>1598</v>
      </c>
      <c r="AG137" t="s">
        <v>1599</v>
      </c>
      <c r="AI137" t="s">
        <v>2140</v>
      </c>
      <c r="AJ137" t="s">
        <v>2140</v>
      </c>
      <c r="AK137" t="s">
        <v>2140</v>
      </c>
      <c r="AL137" t="s">
        <v>2140</v>
      </c>
      <c r="AM137" t="s">
        <v>2140</v>
      </c>
      <c r="AN137" t="s">
        <v>2140</v>
      </c>
      <c r="AO137" t="s">
        <v>2140</v>
      </c>
      <c r="AP137" t="s">
        <v>2140</v>
      </c>
      <c r="AQ137" t="s">
        <v>1439</v>
      </c>
      <c r="AR137">
        <v>0.41666666666666669</v>
      </c>
    </row>
    <row r="138" spans="1:44">
      <c r="A138" t="s">
        <v>266</v>
      </c>
      <c r="B138" t="s">
        <v>443</v>
      </c>
      <c r="C138" t="s">
        <v>1266</v>
      </c>
      <c r="D138" t="s">
        <v>1442</v>
      </c>
      <c r="E138" t="s">
        <v>394</v>
      </c>
      <c r="F138" t="s">
        <v>345</v>
      </c>
      <c r="G138">
        <v>60</v>
      </c>
      <c r="H138" t="s">
        <v>1158</v>
      </c>
      <c r="I138" t="s">
        <v>352</v>
      </c>
      <c r="J138">
        <v>1</v>
      </c>
      <c r="K138" t="s">
        <v>17</v>
      </c>
      <c r="L138" t="s">
        <v>376</v>
      </c>
      <c r="M138" t="s">
        <v>1126</v>
      </c>
      <c r="N138" t="s">
        <v>1127</v>
      </c>
      <c r="O138">
        <v>46024</v>
      </c>
      <c r="P138">
        <v>46387</v>
      </c>
      <c r="Q138" t="s">
        <v>345</v>
      </c>
      <c r="R138" t="s">
        <v>1447</v>
      </c>
      <c r="S138" t="s">
        <v>1350</v>
      </c>
      <c r="T138" t="s">
        <v>124</v>
      </c>
      <c r="U138" t="s">
        <v>110</v>
      </c>
      <c r="V138" t="s">
        <v>1284</v>
      </c>
      <c r="W138" t="s">
        <v>376</v>
      </c>
      <c r="X138" t="s">
        <v>1290</v>
      </c>
      <c r="Y138" t="s">
        <v>1285</v>
      </c>
      <c r="Z138" t="s">
        <v>1462</v>
      </c>
      <c r="AA138" t="s">
        <v>371</v>
      </c>
      <c r="AB138" t="s">
        <v>1597</v>
      </c>
      <c r="AC138" t="s">
        <v>1442</v>
      </c>
      <c r="AD138" t="s">
        <v>1473</v>
      </c>
      <c r="AE138" t="s">
        <v>1598</v>
      </c>
      <c r="AG138" t="s">
        <v>1599</v>
      </c>
      <c r="AI138" t="s">
        <v>2140</v>
      </c>
      <c r="AJ138" t="s">
        <v>2140</v>
      </c>
      <c r="AK138" t="s">
        <v>2140</v>
      </c>
      <c r="AL138" t="s">
        <v>2140</v>
      </c>
      <c r="AM138" t="s">
        <v>2140</v>
      </c>
      <c r="AN138" t="s">
        <v>2140</v>
      </c>
      <c r="AO138" t="s">
        <v>2140</v>
      </c>
      <c r="AP138" t="s">
        <v>2140</v>
      </c>
      <c r="AQ138" t="s">
        <v>1439</v>
      </c>
      <c r="AR138">
        <v>0.4375</v>
      </c>
    </row>
    <row r="139" spans="1:44">
      <c r="A139" t="s">
        <v>267</v>
      </c>
      <c r="B139" t="s">
        <v>344</v>
      </c>
      <c r="C139" t="s">
        <v>443</v>
      </c>
      <c r="D139" t="s">
        <v>1438</v>
      </c>
      <c r="E139" t="s">
        <v>394</v>
      </c>
      <c r="F139" t="s">
        <v>345</v>
      </c>
      <c r="G139">
        <v>10</v>
      </c>
      <c r="H139" t="s">
        <v>1156</v>
      </c>
      <c r="I139" t="s">
        <v>1122</v>
      </c>
      <c r="J139">
        <v>1</v>
      </c>
      <c r="K139" t="s">
        <v>17</v>
      </c>
      <c r="L139" t="s">
        <v>376</v>
      </c>
      <c r="M139" t="s">
        <v>1126</v>
      </c>
      <c r="N139" t="s">
        <v>1127</v>
      </c>
      <c r="O139">
        <v>46024</v>
      </c>
      <c r="P139">
        <v>46387</v>
      </c>
      <c r="Q139" t="s">
        <v>345</v>
      </c>
      <c r="R139" t="s">
        <v>1351</v>
      </c>
      <c r="S139" t="s">
        <v>125</v>
      </c>
      <c r="T139" t="s">
        <v>124</v>
      </c>
      <c r="U139" t="s">
        <v>42</v>
      </c>
      <c r="V139" t="s">
        <v>1284</v>
      </c>
      <c r="W139" t="s">
        <v>376</v>
      </c>
      <c r="X139" t="s">
        <v>1290</v>
      </c>
      <c r="Y139" t="s">
        <v>1285</v>
      </c>
      <c r="Z139" t="s">
        <v>1462</v>
      </c>
      <c r="AA139" t="s">
        <v>371</v>
      </c>
      <c r="AB139" t="s">
        <v>1605</v>
      </c>
      <c r="AC139" t="s">
        <v>1604</v>
      </c>
      <c r="AD139" t="s">
        <v>1473</v>
      </c>
      <c r="AE139" t="s">
        <v>1606</v>
      </c>
      <c r="AG139" t="s">
        <v>1607</v>
      </c>
      <c r="AI139" t="s">
        <v>2140</v>
      </c>
      <c r="AJ139" t="s">
        <v>2140</v>
      </c>
      <c r="AK139" t="s">
        <v>2140</v>
      </c>
      <c r="AL139" t="s">
        <v>2140</v>
      </c>
      <c r="AM139" t="s">
        <v>2140</v>
      </c>
      <c r="AN139" t="s">
        <v>2140</v>
      </c>
      <c r="AO139" t="s">
        <v>2140</v>
      </c>
      <c r="AP139" t="s">
        <v>2140</v>
      </c>
      <c r="AQ139" t="s">
        <v>1439</v>
      </c>
      <c r="AR139">
        <v>0.4375</v>
      </c>
    </row>
    <row r="140" spans="1:44">
      <c r="A140" t="s">
        <v>268</v>
      </c>
      <c r="B140" t="s">
        <v>344</v>
      </c>
      <c r="C140" t="s">
        <v>443</v>
      </c>
      <c r="D140" t="s">
        <v>1438</v>
      </c>
      <c r="E140" t="s">
        <v>394</v>
      </c>
      <c r="F140" t="s">
        <v>345</v>
      </c>
      <c r="G140">
        <v>10</v>
      </c>
      <c r="H140" t="s">
        <v>1156</v>
      </c>
      <c r="I140" t="s">
        <v>355</v>
      </c>
      <c r="J140">
        <v>1</v>
      </c>
      <c r="K140" t="s">
        <v>17</v>
      </c>
      <c r="L140" t="s">
        <v>376</v>
      </c>
      <c r="M140" t="s">
        <v>1126</v>
      </c>
      <c r="N140" t="s">
        <v>1127</v>
      </c>
      <c r="O140">
        <v>46024</v>
      </c>
      <c r="P140">
        <v>46387</v>
      </c>
      <c r="Q140" t="s">
        <v>345</v>
      </c>
      <c r="R140" t="s">
        <v>1352</v>
      </c>
      <c r="S140" t="s">
        <v>125</v>
      </c>
      <c r="T140" t="s">
        <v>124</v>
      </c>
      <c r="U140" t="s">
        <v>42</v>
      </c>
      <c r="V140" t="s">
        <v>1284</v>
      </c>
      <c r="W140" t="s">
        <v>376</v>
      </c>
      <c r="X140" t="s">
        <v>1290</v>
      </c>
      <c r="Y140" t="s">
        <v>1285</v>
      </c>
      <c r="Z140" t="s">
        <v>1462</v>
      </c>
      <c r="AA140" t="s">
        <v>371</v>
      </c>
      <c r="AB140" t="s">
        <v>1605</v>
      </c>
      <c r="AC140" t="s">
        <v>1604</v>
      </c>
      <c r="AD140" t="s">
        <v>1473</v>
      </c>
      <c r="AE140" t="s">
        <v>1606</v>
      </c>
      <c r="AG140" t="s">
        <v>1607</v>
      </c>
      <c r="AI140" t="s">
        <v>2140</v>
      </c>
      <c r="AJ140" t="s">
        <v>2140</v>
      </c>
      <c r="AK140" t="s">
        <v>2140</v>
      </c>
      <c r="AL140" t="s">
        <v>2140</v>
      </c>
      <c r="AM140" t="s">
        <v>2140</v>
      </c>
      <c r="AN140" t="s">
        <v>2140</v>
      </c>
      <c r="AO140" t="s">
        <v>2140</v>
      </c>
      <c r="AP140" t="s">
        <v>2140</v>
      </c>
      <c r="AQ140" t="s">
        <v>1439</v>
      </c>
      <c r="AR140">
        <v>0.4375</v>
      </c>
    </row>
    <row r="141" spans="1:44">
      <c r="A141" t="s">
        <v>4666</v>
      </c>
      <c r="B141" t="s">
        <v>344</v>
      </c>
      <c r="C141" t="s">
        <v>443</v>
      </c>
      <c r="D141" t="s">
        <v>1442</v>
      </c>
      <c r="E141" t="s">
        <v>394</v>
      </c>
      <c r="F141" t="s">
        <v>345</v>
      </c>
      <c r="G141">
        <v>30</v>
      </c>
      <c r="H141" t="s">
        <v>1158</v>
      </c>
      <c r="I141" t="s">
        <v>1147</v>
      </c>
      <c r="J141">
        <v>1</v>
      </c>
      <c r="K141" t="s">
        <v>17</v>
      </c>
      <c r="L141" t="s">
        <v>376</v>
      </c>
      <c r="M141" t="s">
        <v>1126</v>
      </c>
      <c r="N141" t="s">
        <v>1127</v>
      </c>
      <c r="O141">
        <v>46024</v>
      </c>
      <c r="P141">
        <v>46387</v>
      </c>
      <c r="Q141" t="s">
        <v>345</v>
      </c>
      <c r="R141" t="s">
        <v>128</v>
      </c>
      <c r="S141" t="s">
        <v>129</v>
      </c>
      <c r="T141" t="s">
        <v>127</v>
      </c>
      <c r="U141" t="s">
        <v>42</v>
      </c>
      <c r="V141" t="s">
        <v>1284</v>
      </c>
      <c r="W141" t="s">
        <v>376</v>
      </c>
      <c r="X141" t="s">
        <v>1290</v>
      </c>
      <c r="Y141" t="s">
        <v>1285</v>
      </c>
      <c r="Z141" t="s">
        <v>1462</v>
      </c>
      <c r="AA141" t="s">
        <v>371</v>
      </c>
      <c r="AB141" t="s">
        <v>1597</v>
      </c>
      <c r="AC141" t="s">
        <v>1442</v>
      </c>
      <c r="AD141" t="s">
        <v>1473</v>
      </c>
      <c r="AE141" t="s">
        <v>1598</v>
      </c>
      <c r="AG141" t="s">
        <v>1599</v>
      </c>
      <c r="AI141" t="s">
        <v>2140</v>
      </c>
      <c r="AJ141" t="s">
        <v>2140</v>
      </c>
      <c r="AK141" t="s">
        <v>2140</v>
      </c>
      <c r="AL141" t="s">
        <v>2140</v>
      </c>
      <c r="AM141" t="s">
        <v>2140</v>
      </c>
      <c r="AN141" t="s">
        <v>2140</v>
      </c>
      <c r="AO141" t="s">
        <v>2140</v>
      </c>
      <c r="AP141" t="s">
        <v>2140</v>
      </c>
      <c r="AQ141" t="s">
        <v>1439</v>
      </c>
      <c r="AR141">
        <v>0.41666666666666669</v>
      </c>
    </row>
    <row r="142" spans="1:44">
      <c r="A142" t="s">
        <v>4667</v>
      </c>
      <c r="B142" t="s">
        <v>344</v>
      </c>
      <c r="C142" t="s">
        <v>443</v>
      </c>
      <c r="D142" t="s">
        <v>1442</v>
      </c>
      <c r="E142" t="s">
        <v>394</v>
      </c>
      <c r="F142" t="s">
        <v>345</v>
      </c>
      <c r="G142">
        <v>50</v>
      </c>
      <c r="H142" t="s">
        <v>1156</v>
      </c>
      <c r="I142" t="s">
        <v>1144</v>
      </c>
      <c r="J142">
        <v>1</v>
      </c>
      <c r="K142" t="s">
        <v>17</v>
      </c>
      <c r="L142" t="s">
        <v>376</v>
      </c>
      <c r="M142" t="s">
        <v>1126</v>
      </c>
      <c r="N142" t="s">
        <v>1127</v>
      </c>
      <c r="O142">
        <v>46024</v>
      </c>
      <c r="P142">
        <v>46387</v>
      </c>
      <c r="Q142" t="s">
        <v>1345</v>
      </c>
      <c r="R142" t="s">
        <v>1234</v>
      </c>
      <c r="S142" t="s">
        <v>130</v>
      </c>
      <c r="T142" t="s">
        <v>44</v>
      </c>
      <c r="U142" t="s">
        <v>42</v>
      </c>
      <c r="V142" t="s">
        <v>1283</v>
      </c>
      <c r="W142" t="s">
        <v>376</v>
      </c>
      <c r="X142" t="s">
        <v>1290</v>
      </c>
      <c r="Y142" t="s">
        <v>1285</v>
      </c>
      <c r="Z142" t="s">
        <v>1462</v>
      </c>
      <c r="AA142" t="s">
        <v>371</v>
      </c>
      <c r="AB142" t="s">
        <v>1597</v>
      </c>
      <c r="AC142" t="s">
        <v>1442</v>
      </c>
      <c r="AD142" t="s">
        <v>1473</v>
      </c>
      <c r="AE142" t="s">
        <v>1598</v>
      </c>
      <c r="AG142" t="s">
        <v>1599</v>
      </c>
      <c r="AI142" t="s">
        <v>2140</v>
      </c>
      <c r="AJ142" t="s">
        <v>2140</v>
      </c>
      <c r="AK142" t="s">
        <v>2140</v>
      </c>
      <c r="AL142" t="s">
        <v>2140</v>
      </c>
      <c r="AM142" t="s">
        <v>2140</v>
      </c>
      <c r="AN142" t="s">
        <v>2140</v>
      </c>
      <c r="AO142" t="s">
        <v>2140</v>
      </c>
      <c r="AP142" t="s">
        <v>2140</v>
      </c>
      <c r="AQ142" t="s">
        <v>2103</v>
      </c>
      <c r="AR142">
        <v>0.625</v>
      </c>
    </row>
    <row r="143" spans="1:44">
      <c r="A143" t="s">
        <v>4668</v>
      </c>
      <c r="B143" t="s">
        <v>344</v>
      </c>
      <c r="C143" t="s">
        <v>443</v>
      </c>
      <c r="D143" t="s">
        <v>1442</v>
      </c>
      <c r="E143" t="s">
        <v>394</v>
      </c>
      <c r="F143" t="s">
        <v>345</v>
      </c>
      <c r="G143">
        <v>15</v>
      </c>
      <c r="H143" t="s">
        <v>1156</v>
      </c>
      <c r="I143" t="s">
        <v>1143</v>
      </c>
      <c r="J143">
        <v>1</v>
      </c>
      <c r="K143" t="s">
        <v>17</v>
      </c>
      <c r="L143" t="s">
        <v>376</v>
      </c>
      <c r="M143" t="s">
        <v>1126</v>
      </c>
      <c r="N143" t="s">
        <v>1127</v>
      </c>
      <c r="O143">
        <v>46024</v>
      </c>
      <c r="P143">
        <v>46387</v>
      </c>
      <c r="Q143" t="s">
        <v>345</v>
      </c>
      <c r="R143" t="s">
        <v>1235</v>
      </c>
      <c r="S143" t="s">
        <v>131</v>
      </c>
      <c r="T143" t="s">
        <v>107</v>
      </c>
      <c r="U143" t="s">
        <v>42</v>
      </c>
      <c r="V143" t="s">
        <v>1285</v>
      </c>
      <c r="W143" t="s">
        <v>376</v>
      </c>
      <c r="X143" t="s">
        <v>1290</v>
      </c>
      <c r="Y143" t="s">
        <v>1285</v>
      </c>
      <c r="Z143" t="s">
        <v>1462</v>
      </c>
      <c r="AA143" t="s">
        <v>371</v>
      </c>
      <c r="AB143" t="s">
        <v>1597</v>
      </c>
      <c r="AC143" t="s">
        <v>1442</v>
      </c>
      <c r="AD143" t="s">
        <v>1473</v>
      </c>
      <c r="AE143" t="s">
        <v>1598</v>
      </c>
      <c r="AG143" t="s">
        <v>1599</v>
      </c>
      <c r="AI143" t="s">
        <v>2140</v>
      </c>
      <c r="AJ143" t="s">
        <v>2140</v>
      </c>
      <c r="AK143" t="s">
        <v>2140</v>
      </c>
      <c r="AL143" t="s">
        <v>2140</v>
      </c>
      <c r="AM143" t="s">
        <v>2140</v>
      </c>
      <c r="AN143" t="s">
        <v>2140</v>
      </c>
      <c r="AO143" t="s">
        <v>2140</v>
      </c>
      <c r="AP143" t="s">
        <v>2140</v>
      </c>
      <c r="AQ143" t="s">
        <v>1439</v>
      </c>
      <c r="AR143">
        <v>0.44791666666666669</v>
      </c>
    </row>
    <row r="144" spans="1:44">
      <c r="A144" t="s">
        <v>4669</v>
      </c>
      <c r="B144" t="s">
        <v>344</v>
      </c>
      <c r="C144" t="s">
        <v>443</v>
      </c>
      <c r="D144" t="s">
        <v>1439</v>
      </c>
      <c r="E144" t="s">
        <v>394</v>
      </c>
      <c r="F144" t="s">
        <v>345</v>
      </c>
      <c r="G144">
        <v>5</v>
      </c>
      <c r="H144" t="s">
        <v>1156</v>
      </c>
      <c r="I144" t="s">
        <v>1141</v>
      </c>
      <c r="J144">
        <v>1</v>
      </c>
      <c r="K144" t="s">
        <v>17</v>
      </c>
      <c r="L144" t="s">
        <v>376</v>
      </c>
      <c r="M144" t="s">
        <v>1126</v>
      </c>
      <c r="N144" t="s">
        <v>1127</v>
      </c>
      <c r="O144">
        <v>46024</v>
      </c>
      <c r="P144">
        <v>46387</v>
      </c>
      <c r="Q144" t="s">
        <v>345</v>
      </c>
      <c r="R144" t="s">
        <v>1236</v>
      </c>
      <c r="S144" t="s">
        <v>132</v>
      </c>
      <c r="T144" t="s">
        <v>107</v>
      </c>
      <c r="U144" t="s">
        <v>42</v>
      </c>
      <c r="V144" t="s">
        <v>1283</v>
      </c>
      <c r="W144" t="s">
        <v>376</v>
      </c>
      <c r="X144" t="s">
        <v>1290</v>
      </c>
      <c r="Y144" t="s">
        <v>1285</v>
      </c>
      <c r="Z144" t="s">
        <v>1462</v>
      </c>
      <c r="AA144" t="s">
        <v>371</v>
      </c>
      <c r="AB144" t="s">
        <v>1601</v>
      </c>
      <c r="AC144" t="s">
        <v>1600</v>
      </c>
      <c r="AD144" t="s">
        <v>1473</v>
      </c>
      <c r="AE144" t="s">
        <v>1602</v>
      </c>
      <c r="AG144" t="s">
        <v>1603</v>
      </c>
      <c r="AI144" t="s">
        <v>2140</v>
      </c>
      <c r="AJ144" t="s">
        <v>2140</v>
      </c>
      <c r="AK144" t="s">
        <v>2140</v>
      </c>
      <c r="AL144" t="s">
        <v>2140</v>
      </c>
      <c r="AM144" t="s">
        <v>2140</v>
      </c>
      <c r="AN144" t="s">
        <v>2140</v>
      </c>
      <c r="AO144" t="s">
        <v>2140</v>
      </c>
      <c r="AP144" t="s">
        <v>2140</v>
      </c>
      <c r="AQ144" t="s">
        <v>2103</v>
      </c>
      <c r="AR144">
        <v>0.44791666666666669</v>
      </c>
    </row>
    <row r="145" spans="1:44">
      <c r="A145" t="s">
        <v>4670</v>
      </c>
      <c r="B145" t="s">
        <v>344</v>
      </c>
      <c r="C145" t="s">
        <v>443</v>
      </c>
      <c r="D145" t="s">
        <v>1431</v>
      </c>
      <c r="E145" t="s">
        <v>394</v>
      </c>
      <c r="F145" t="s">
        <v>345</v>
      </c>
      <c r="G145">
        <v>5</v>
      </c>
      <c r="H145" t="s">
        <v>1156</v>
      </c>
      <c r="I145" t="s">
        <v>1143</v>
      </c>
      <c r="J145">
        <v>1</v>
      </c>
      <c r="K145" t="s">
        <v>17</v>
      </c>
      <c r="L145" t="s">
        <v>376</v>
      </c>
      <c r="M145" t="s">
        <v>1126</v>
      </c>
      <c r="N145" t="s">
        <v>1127</v>
      </c>
      <c r="O145">
        <v>46024</v>
      </c>
      <c r="P145">
        <v>46387</v>
      </c>
      <c r="Q145" t="s">
        <v>345</v>
      </c>
      <c r="R145" t="s">
        <v>1320</v>
      </c>
      <c r="S145" t="s">
        <v>133</v>
      </c>
      <c r="T145" t="s">
        <v>1325</v>
      </c>
      <c r="U145" t="s">
        <v>42</v>
      </c>
      <c r="V145" t="s">
        <v>1284</v>
      </c>
      <c r="W145" t="s">
        <v>376</v>
      </c>
      <c r="X145" t="s">
        <v>1290</v>
      </c>
      <c r="Y145" t="s">
        <v>1285</v>
      </c>
      <c r="Z145" t="s">
        <v>1462</v>
      </c>
      <c r="AA145" t="s">
        <v>371</v>
      </c>
      <c r="AB145" t="s">
        <v>1562</v>
      </c>
      <c r="AC145" t="s">
        <v>1561</v>
      </c>
      <c r="AD145" t="s">
        <v>1473</v>
      </c>
      <c r="AE145" t="s">
        <v>1563</v>
      </c>
      <c r="AG145" t="s">
        <v>1564</v>
      </c>
      <c r="AI145" t="s">
        <v>2140</v>
      </c>
      <c r="AJ145" t="s">
        <v>2140</v>
      </c>
      <c r="AK145" t="s">
        <v>2140</v>
      </c>
      <c r="AL145" t="s">
        <v>2140</v>
      </c>
      <c r="AM145" t="s">
        <v>2140</v>
      </c>
      <c r="AN145" t="s">
        <v>2140</v>
      </c>
      <c r="AO145" t="s">
        <v>2140</v>
      </c>
      <c r="AP145" t="s">
        <v>2140</v>
      </c>
      <c r="AQ145" t="s">
        <v>2103</v>
      </c>
      <c r="AR145">
        <v>0.41666666666666669</v>
      </c>
    </row>
    <row r="146" spans="1:44">
      <c r="A146" t="s">
        <v>269</v>
      </c>
      <c r="B146" t="s">
        <v>344</v>
      </c>
      <c r="C146" t="s">
        <v>443</v>
      </c>
      <c r="D146" t="s">
        <v>1431</v>
      </c>
      <c r="E146" t="s">
        <v>394</v>
      </c>
      <c r="F146" t="s">
        <v>345</v>
      </c>
      <c r="G146">
        <v>5</v>
      </c>
      <c r="H146" t="s">
        <v>1156</v>
      </c>
      <c r="I146" t="s">
        <v>1144</v>
      </c>
      <c r="J146">
        <v>1</v>
      </c>
      <c r="K146" t="s">
        <v>17</v>
      </c>
      <c r="L146" t="s">
        <v>376</v>
      </c>
      <c r="M146" t="s">
        <v>1126</v>
      </c>
      <c r="N146" t="s">
        <v>1127</v>
      </c>
      <c r="O146">
        <v>46024</v>
      </c>
      <c r="P146">
        <v>46387</v>
      </c>
      <c r="Q146" t="s">
        <v>345</v>
      </c>
      <c r="R146" t="s">
        <v>1324</v>
      </c>
      <c r="S146" t="s">
        <v>133</v>
      </c>
      <c r="T146" t="s">
        <v>1325</v>
      </c>
      <c r="U146" t="s">
        <v>42</v>
      </c>
      <c r="V146" t="s">
        <v>1284</v>
      </c>
      <c r="W146" t="s">
        <v>376</v>
      </c>
      <c r="X146" t="s">
        <v>1290</v>
      </c>
      <c r="Y146" t="s">
        <v>1285</v>
      </c>
      <c r="Z146" t="s">
        <v>1462</v>
      </c>
      <c r="AA146" t="s">
        <v>371</v>
      </c>
      <c r="AB146" t="s">
        <v>1562</v>
      </c>
      <c r="AC146" t="s">
        <v>1561</v>
      </c>
      <c r="AD146" t="s">
        <v>1473</v>
      </c>
      <c r="AE146" t="s">
        <v>1563</v>
      </c>
      <c r="AG146" t="s">
        <v>1564</v>
      </c>
      <c r="AI146" t="s">
        <v>2140</v>
      </c>
      <c r="AJ146" t="s">
        <v>2140</v>
      </c>
      <c r="AK146" t="s">
        <v>2140</v>
      </c>
      <c r="AL146" t="s">
        <v>2140</v>
      </c>
      <c r="AM146" t="s">
        <v>2140</v>
      </c>
      <c r="AN146" t="s">
        <v>2140</v>
      </c>
      <c r="AO146" t="s">
        <v>2140</v>
      </c>
      <c r="AP146" t="s">
        <v>2140</v>
      </c>
      <c r="AQ146" t="s">
        <v>2103</v>
      </c>
      <c r="AR146">
        <v>0.41666666666666669</v>
      </c>
    </row>
    <row r="147" spans="1:44">
      <c r="A147" t="s">
        <v>4671</v>
      </c>
      <c r="B147" t="s">
        <v>344</v>
      </c>
      <c r="C147" t="s">
        <v>443</v>
      </c>
      <c r="D147" t="s">
        <v>1431</v>
      </c>
      <c r="E147" t="s">
        <v>394</v>
      </c>
      <c r="F147" t="s">
        <v>345</v>
      </c>
      <c r="G147">
        <v>5</v>
      </c>
      <c r="H147" t="s">
        <v>1156</v>
      </c>
      <c r="I147" t="s">
        <v>1145</v>
      </c>
      <c r="J147">
        <v>1</v>
      </c>
      <c r="K147" t="s">
        <v>17</v>
      </c>
      <c r="L147" t="s">
        <v>376</v>
      </c>
      <c r="M147" t="s">
        <v>1126</v>
      </c>
      <c r="N147" t="s">
        <v>1127</v>
      </c>
      <c r="O147">
        <v>46024</v>
      </c>
      <c r="P147">
        <v>46387</v>
      </c>
      <c r="Q147" t="s">
        <v>345</v>
      </c>
      <c r="R147" t="s">
        <v>1323</v>
      </c>
      <c r="S147" t="s">
        <v>133</v>
      </c>
      <c r="T147" t="s">
        <v>1325</v>
      </c>
      <c r="U147" t="s">
        <v>42</v>
      </c>
      <c r="V147" t="s">
        <v>1284</v>
      </c>
      <c r="W147" t="s">
        <v>376</v>
      </c>
      <c r="X147" t="s">
        <v>1290</v>
      </c>
      <c r="Y147" t="s">
        <v>1285</v>
      </c>
      <c r="Z147" t="s">
        <v>1462</v>
      </c>
      <c r="AA147" t="s">
        <v>371</v>
      </c>
      <c r="AB147" t="s">
        <v>1562</v>
      </c>
      <c r="AC147" t="s">
        <v>1561</v>
      </c>
      <c r="AD147" t="s">
        <v>1473</v>
      </c>
      <c r="AE147" t="s">
        <v>1563</v>
      </c>
      <c r="AG147" t="s">
        <v>1564</v>
      </c>
      <c r="AI147" t="s">
        <v>2140</v>
      </c>
      <c r="AJ147" t="s">
        <v>2140</v>
      </c>
      <c r="AK147" t="s">
        <v>2140</v>
      </c>
      <c r="AL147" t="s">
        <v>2140</v>
      </c>
      <c r="AM147" t="s">
        <v>2140</v>
      </c>
      <c r="AN147" t="s">
        <v>2140</v>
      </c>
      <c r="AO147" t="s">
        <v>2140</v>
      </c>
      <c r="AP147" t="s">
        <v>2140</v>
      </c>
      <c r="AQ147" t="s">
        <v>2103</v>
      </c>
      <c r="AR147">
        <v>0.41666666666666669</v>
      </c>
    </row>
    <row r="148" spans="1:44">
      <c r="A148" t="s">
        <v>4672</v>
      </c>
      <c r="B148" t="s">
        <v>344</v>
      </c>
      <c r="C148" t="s">
        <v>443</v>
      </c>
      <c r="D148" t="s">
        <v>1431</v>
      </c>
      <c r="E148" t="s">
        <v>394</v>
      </c>
      <c r="F148" t="s">
        <v>345</v>
      </c>
      <c r="G148">
        <v>5</v>
      </c>
      <c r="H148" t="s">
        <v>1156</v>
      </c>
      <c r="I148" t="s">
        <v>1297</v>
      </c>
      <c r="J148">
        <v>1</v>
      </c>
      <c r="K148" t="s">
        <v>17</v>
      </c>
      <c r="L148" t="s">
        <v>376</v>
      </c>
      <c r="M148" t="s">
        <v>1126</v>
      </c>
      <c r="N148" t="s">
        <v>1127</v>
      </c>
      <c r="O148">
        <v>46024</v>
      </c>
      <c r="P148">
        <v>46387</v>
      </c>
      <c r="Q148" t="s">
        <v>345</v>
      </c>
      <c r="R148" t="s">
        <v>1322</v>
      </c>
      <c r="S148" t="s">
        <v>133</v>
      </c>
      <c r="T148" t="s">
        <v>1325</v>
      </c>
      <c r="U148" t="s">
        <v>42</v>
      </c>
      <c r="V148" t="s">
        <v>1284</v>
      </c>
      <c r="W148" t="s">
        <v>376</v>
      </c>
      <c r="X148" t="s">
        <v>1290</v>
      </c>
      <c r="Y148" t="s">
        <v>1285</v>
      </c>
      <c r="Z148" t="s">
        <v>1462</v>
      </c>
      <c r="AA148" t="s">
        <v>371</v>
      </c>
      <c r="AB148" t="s">
        <v>1562</v>
      </c>
      <c r="AC148" t="s">
        <v>1561</v>
      </c>
      <c r="AD148" t="s">
        <v>1473</v>
      </c>
      <c r="AE148" t="s">
        <v>1563</v>
      </c>
      <c r="AG148" t="s">
        <v>1564</v>
      </c>
      <c r="AI148" t="s">
        <v>2140</v>
      </c>
      <c r="AJ148" t="s">
        <v>2140</v>
      </c>
      <c r="AK148" t="s">
        <v>2140</v>
      </c>
      <c r="AL148" t="s">
        <v>2140</v>
      </c>
      <c r="AM148" t="s">
        <v>2140</v>
      </c>
      <c r="AN148" t="s">
        <v>2140</v>
      </c>
      <c r="AO148" t="s">
        <v>2140</v>
      </c>
      <c r="AP148" t="s">
        <v>2140</v>
      </c>
      <c r="AQ148" t="s">
        <v>1590</v>
      </c>
      <c r="AR148">
        <v>0.41666666666666669</v>
      </c>
    </row>
    <row r="149" spans="1:44">
      <c r="A149" t="s">
        <v>4673</v>
      </c>
      <c r="B149" t="s">
        <v>344</v>
      </c>
      <c r="C149" t="s">
        <v>443</v>
      </c>
      <c r="D149" t="s">
        <v>1431</v>
      </c>
      <c r="E149" t="s">
        <v>394</v>
      </c>
      <c r="F149" t="s">
        <v>345</v>
      </c>
      <c r="G149">
        <v>5</v>
      </c>
      <c r="H149" t="s">
        <v>1156</v>
      </c>
      <c r="I149" t="s">
        <v>1319</v>
      </c>
      <c r="J149">
        <v>1</v>
      </c>
      <c r="K149" t="s">
        <v>17</v>
      </c>
      <c r="L149" t="s">
        <v>376</v>
      </c>
      <c r="M149" t="s">
        <v>1126</v>
      </c>
      <c r="N149" t="s">
        <v>1127</v>
      </c>
      <c r="O149">
        <v>46024</v>
      </c>
      <c r="P149">
        <v>46387</v>
      </c>
      <c r="Q149" t="s">
        <v>345</v>
      </c>
      <c r="R149" t="s">
        <v>1321</v>
      </c>
      <c r="S149" t="s">
        <v>133</v>
      </c>
      <c r="T149" t="s">
        <v>1325</v>
      </c>
      <c r="U149" t="s">
        <v>42</v>
      </c>
      <c r="V149" t="s">
        <v>1284</v>
      </c>
      <c r="W149" t="s">
        <v>376</v>
      </c>
      <c r="X149" t="s">
        <v>1290</v>
      </c>
      <c r="Y149" t="s">
        <v>1285</v>
      </c>
      <c r="Z149" t="s">
        <v>1462</v>
      </c>
      <c r="AA149" t="s">
        <v>371</v>
      </c>
      <c r="AB149" t="s">
        <v>1562</v>
      </c>
      <c r="AC149" t="s">
        <v>1561</v>
      </c>
      <c r="AD149" t="s">
        <v>1473</v>
      </c>
      <c r="AE149" t="s">
        <v>1563</v>
      </c>
      <c r="AG149" t="s">
        <v>1564</v>
      </c>
      <c r="AI149" t="s">
        <v>2140</v>
      </c>
      <c r="AJ149" t="s">
        <v>2140</v>
      </c>
      <c r="AK149" t="s">
        <v>2140</v>
      </c>
      <c r="AL149" t="s">
        <v>2140</v>
      </c>
      <c r="AM149" t="s">
        <v>2140</v>
      </c>
      <c r="AN149" t="s">
        <v>2140</v>
      </c>
      <c r="AO149" t="s">
        <v>2140</v>
      </c>
      <c r="AP149" t="s">
        <v>2140</v>
      </c>
      <c r="AQ149" t="s">
        <v>1439</v>
      </c>
      <c r="AR149">
        <v>0.41666666666666669</v>
      </c>
    </row>
    <row r="150" spans="1:44">
      <c r="A150" t="s">
        <v>270</v>
      </c>
      <c r="B150" t="s">
        <v>344</v>
      </c>
      <c r="C150" t="s">
        <v>443</v>
      </c>
      <c r="D150" t="s">
        <v>1439</v>
      </c>
      <c r="E150" t="s">
        <v>394</v>
      </c>
      <c r="F150" t="s">
        <v>345</v>
      </c>
      <c r="G150">
        <v>120</v>
      </c>
      <c r="H150" t="s">
        <v>1158</v>
      </c>
      <c r="I150" t="s">
        <v>1147</v>
      </c>
      <c r="J150">
        <v>1</v>
      </c>
      <c r="K150" t="s">
        <v>17</v>
      </c>
      <c r="L150" t="s">
        <v>376</v>
      </c>
      <c r="M150" t="s">
        <v>1126</v>
      </c>
      <c r="N150" t="s">
        <v>1127</v>
      </c>
      <c r="O150">
        <v>46024</v>
      </c>
      <c r="P150">
        <v>46387</v>
      </c>
      <c r="Q150" t="s">
        <v>345</v>
      </c>
      <c r="R150" t="s">
        <v>1237</v>
      </c>
      <c r="S150" t="s">
        <v>134</v>
      </c>
      <c r="T150" t="s">
        <v>124</v>
      </c>
      <c r="U150" t="s">
        <v>42</v>
      </c>
      <c r="V150" t="s">
        <v>1283</v>
      </c>
      <c r="W150" t="s">
        <v>376</v>
      </c>
      <c r="X150" t="s">
        <v>1290</v>
      </c>
      <c r="Y150" t="s">
        <v>1285</v>
      </c>
      <c r="Z150" t="s">
        <v>1462</v>
      </c>
      <c r="AA150" t="s">
        <v>371</v>
      </c>
      <c r="AB150" t="s">
        <v>1601</v>
      </c>
      <c r="AC150" t="s">
        <v>1600</v>
      </c>
      <c r="AD150" t="s">
        <v>1473</v>
      </c>
      <c r="AE150" t="s">
        <v>1602</v>
      </c>
      <c r="AG150" t="s">
        <v>1603</v>
      </c>
      <c r="AI150" t="s">
        <v>2140</v>
      </c>
      <c r="AJ150" t="s">
        <v>2140</v>
      </c>
      <c r="AK150" t="s">
        <v>2140</v>
      </c>
      <c r="AL150" t="s">
        <v>2140</v>
      </c>
      <c r="AM150" t="s">
        <v>2140</v>
      </c>
      <c r="AN150" t="s">
        <v>2140</v>
      </c>
      <c r="AO150" t="s">
        <v>2140</v>
      </c>
      <c r="AP150" t="s">
        <v>2140</v>
      </c>
      <c r="AQ150" t="s">
        <v>2103</v>
      </c>
      <c r="AR150">
        <v>0.41666666666666669</v>
      </c>
    </row>
    <row r="151" spans="1:44">
      <c r="A151" t="s">
        <v>4674</v>
      </c>
      <c r="B151" t="s">
        <v>344</v>
      </c>
      <c r="C151" t="s">
        <v>443</v>
      </c>
      <c r="D151" t="s">
        <v>1431</v>
      </c>
      <c r="E151" t="s">
        <v>394</v>
      </c>
      <c r="F151" t="s">
        <v>345</v>
      </c>
      <c r="G151">
        <v>60</v>
      </c>
      <c r="H151" t="s">
        <v>1154</v>
      </c>
      <c r="I151" t="s">
        <v>1297</v>
      </c>
      <c r="J151">
        <v>1</v>
      </c>
      <c r="K151" t="s">
        <v>17</v>
      </c>
      <c r="L151" t="s">
        <v>376</v>
      </c>
      <c r="M151" t="s">
        <v>1126</v>
      </c>
      <c r="N151" t="s">
        <v>1127</v>
      </c>
      <c r="O151">
        <v>46024</v>
      </c>
      <c r="P151">
        <v>46387</v>
      </c>
      <c r="Q151" t="s">
        <v>345</v>
      </c>
      <c r="R151" t="s">
        <v>1414</v>
      </c>
      <c r="S151" t="s">
        <v>135</v>
      </c>
      <c r="T151" t="s">
        <v>136</v>
      </c>
      <c r="U151" t="s">
        <v>42</v>
      </c>
      <c r="V151" t="s">
        <v>1283</v>
      </c>
      <c r="W151" t="s">
        <v>371</v>
      </c>
      <c r="X151" t="s">
        <v>1290</v>
      </c>
      <c r="Y151" t="s">
        <v>1425</v>
      </c>
      <c r="Z151" t="s">
        <v>1462</v>
      </c>
      <c r="AA151" t="s">
        <v>371</v>
      </c>
      <c r="AB151" t="s">
        <v>1562</v>
      </c>
      <c r="AC151" t="s">
        <v>1561</v>
      </c>
      <c r="AD151" t="s">
        <v>1473</v>
      </c>
      <c r="AE151" t="s">
        <v>1563</v>
      </c>
      <c r="AG151" t="s">
        <v>1564</v>
      </c>
      <c r="AI151" t="s">
        <v>2140</v>
      </c>
      <c r="AJ151" t="s">
        <v>2140</v>
      </c>
      <c r="AK151" t="s">
        <v>2140</v>
      </c>
      <c r="AL151" t="s">
        <v>2140</v>
      </c>
      <c r="AM151" t="s">
        <v>2140</v>
      </c>
      <c r="AN151" t="s">
        <v>2140</v>
      </c>
      <c r="AO151" t="s">
        <v>2140</v>
      </c>
      <c r="AP151" t="s">
        <v>2140</v>
      </c>
      <c r="AQ151" t="s">
        <v>2103</v>
      </c>
      <c r="AR151">
        <v>0.41666666666666669</v>
      </c>
    </row>
    <row r="152" spans="1:44">
      <c r="A152" t="s">
        <v>4675</v>
      </c>
      <c r="B152" t="s">
        <v>344</v>
      </c>
      <c r="C152" t="s">
        <v>443</v>
      </c>
      <c r="D152" t="s">
        <v>1431</v>
      </c>
      <c r="E152" t="s">
        <v>394</v>
      </c>
      <c r="F152" t="s">
        <v>345</v>
      </c>
      <c r="G152">
        <v>5</v>
      </c>
      <c r="H152" t="s">
        <v>1155</v>
      </c>
      <c r="I152" t="s">
        <v>1307</v>
      </c>
      <c r="J152">
        <v>1</v>
      </c>
      <c r="K152" t="s">
        <v>17</v>
      </c>
      <c r="L152" t="s">
        <v>376</v>
      </c>
      <c r="M152" t="s">
        <v>1126</v>
      </c>
      <c r="N152" t="s">
        <v>1127</v>
      </c>
      <c r="O152">
        <v>46024</v>
      </c>
      <c r="P152">
        <v>46387</v>
      </c>
      <c r="Q152" t="s">
        <v>345</v>
      </c>
      <c r="R152" t="s">
        <v>1448</v>
      </c>
      <c r="S152" t="s">
        <v>137</v>
      </c>
      <c r="T152" t="s">
        <v>138</v>
      </c>
      <c r="U152" t="s">
        <v>42</v>
      </c>
      <c r="V152" t="s">
        <v>1284</v>
      </c>
      <c r="W152" t="s">
        <v>376</v>
      </c>
      <c r="X152" t="s">
        <v>1290</v>
      </c>
      <c r="Y152" t="s">
        <v>1285</v>
      </c>
      <c r="Z152" t="s">
        <v>1462</v>
      </c>
      <c r="AA152" t="s">
        <v>371</v>
      </c>
      <c r="AB152" t="s">
        <v>1562</v>
      </c>
      <c r="AC152" t="s">
        <v>1561</v>
      </c>
      <c r="AD152" t="s">
        <v>1473</v>
      </c>
      <c r="AE152" t="s">
        <v>1563</v>
      </c>
      <c r="AG152" t="s">
        <v>1564</v>
      </c>
      <c r="AI152" t="s">
        <v>2140</v>
      </c>
      <c r="AJ152" t="s">
        <v>2140</v>
      </c>
      <c r="AK152" t="s">
        <v>2140</v>
      </c>
      <c r="AL152" t="s">
        <v>2140</v>
      </c>
      <c r="AM152" t="s">
        <v>2140</v>
      </c>
      <c r="AN152" t="s">
        <v>2140</v>
      </c>
      <c r="AO152" t="s">
        <v>2140</v>
      </c>
      <c r="AP152" t="s">
        <v>2140</v>
      </c>
      <c r="AQ152" t="s">
        <v>2103</v>
      </c>
      <c r="AR152">
        <v>0.41666666666666669</v>
      </c>
    </row>
    <row r="153" spans="1:44">
      <c r="A153" t="s">
        <v>4676</v>
      </c>
      <c r="B153" t="s">
        <v>344</v>
      </c>
      <c r="C153" t="s">
        <v>443</v>
      </c>
      <c r="D153" t="s">
        <v>1431</v>
      </c>
      <c r="E153" t="s">
        <v>394</v>
      </c>
      <c r="F153" t="s">
        <v>345</v>
      </c>
      <c r="G153">
        <v>120</v>
      </c>
      <c r="H153" t="s">
        <v>1154</v>
      </c>
      <c r="I153" t="s">
        <v>1297</v>
      </c>
      <c r="J153">
        <v>1</v>
      </c>
      <c r="K153" t="s">
        <v>17</v>
      </c>
      <c r="L153" t="s">
        <v>376</v>
      </c>
      <c r="M153" t="s">
        <v>1126</v>
      </c>
      <c r="N153" t="s">
        <v>1127</v>
      </c>
      <c r="O153">
        <v>46024</v>
      </c>
      <c r="P153">
        <v>46387</v>
      </c>
      <c r="Q153" t="s">
        <v>345</v>
      </c>
      <c r="R153" t="s">
        <v>1415</v>
      </c>
      <c r="S153" t="s">
        <v>139</v>
      </c>
      <c r="T153" t="s">
        <v>140</v>
      </c>
      <c r="U153" t="s">
        <v>110</v>
      </c>
      <c r="V153" t="s">
        <v>1283</v>
      </c>
      <c r="W153" t="s">
        <v>371</v>
      </c>
      <c r="X153" t="s">
        <v>1292</v>
      </c>
      <c r="Y153" t="s">
        <v>1425</v>
      </c>
      <c r="Z153" t="s">
        <v>1462</v>
      </c>
      <c r="AA153" t="s">
        <v>371</v>
      </c>
      <c r="AB153" t="s">
        <v>1562</v>
      </c>
      <c r="AC153" t="s">
        <v>1561</v>
      </c>
      <c r="AD153" t="s">
        <v>1473</v>
      </c>
      <c r="AE153" t="s">
        <v>1563</v>
      </c>
      <c r="AG153" t="s">
        <v>1564</v>
      </c>
      <c r="AI153" t="s">
        <v>2140</v>
      </c>
      <c r="AJ153" t="s">
        <v>2140</v>
      </c>
      <c r="AK153" t="s">
        <v>2140</v>
      </c>
      <c r="AL153" t="s">
        <v>2140</v>
      </c>
      <c r="AM153" t="s">
        <v>2140</v>
      </c>
      <c r="AN153" t="s">
        <v>2140</v>
      </c>
      <c r="AO153" t="s">
        <v>2140</v>
      </c>
      <c r="AP153" t="s">
        <v>2140</v>
      </c>
      <c r="AQ153" t="s">
        <v>1590</v>
      </c>
      <c r="AR153">
        <v>0.41666666666666669</v>
      </c>
    </row>
    <row r="154" spans="1:44">
      <c r="A154" t="s">
        <v>271</v>
      </c>
      <c r="B154" t="s">
        <v>344</v>
      </c>
      <c r="C154" t="s">
        <v>443</v>
      </c>
      <c r="D154" t="s">
        <v>1431</v>
      </c>
      <c r="E154" t="s">
        <v>394</v>
      </c>
      <c r="F154" t="s">
        <v>345</v>
      </c>
      <c r="G154">
        <v>120</v>
      </c>
      <c r="H154" t="s">
        <v>1154</v>
      </c>
      <c r="I154" t="s">
        <v>1272</v>
      </c>
      <c r="J154">
        <v>1</v>
      </c>
      <c r="K154" t="s">
        <v>17</v>
      </c>
      <c r="L154" t="s">
        <v>376</v>
      </c>
      <c r="M154" t="s">
        <v>1126</v>
      </c>
      <c r="N154" t="s">
        <v>1127</v>
      </c>
      <c r="O154">
        <v>46024</v>
      </c>
      <c r="P154">
        <v>46387</v>
      </c>
      <c r="Q154" t="s">
        <v>345</v>
      </c>
      <c r="R154" t="s">
        <v>1416</v>
      </c>
      <c r="S154" t="s">
        <v>139</v>
      </c>
      <c r="T154" t="s">
        <v>140</v>
      </c>
      <c r="U154" t="s">
        <v>110</v>
      </c>
      <c r="V154" t="s">
        <v>1283</v>
      </c>
      <c r="W154" t="s">
        <v>371</v>
      </c>
      <c r="X154" t="s">
        <v>1292</v>
      </c>
      <c r="Y154" t="s">
        <v>1425</v>
      </c>
      <c r="Z154" t="s">
        <v>1462</v>
      </c>
      <c r="AA154" t="s">
        <v>371</v>
      </c>
      <c r="AB154" t="s">
        <v>1562</v>
      </c>
      <c r="AC154" t="s">
        <v>1561</v>
      </c>
      <c r="AD154" t="s">
        <v>1473</v>
      </c>
      <c r="AE154" t="s">
        <v>1563</v>
      </c>
      <c r="AG154" t="s">
        <v>1564</v>
      </c>
      <c r="AI154" t="s">
        <v>2140</v>
      </c>
      <c r="AJ154" t="s">
        <v>2140</v>
      </c>
      <c r="AK154" t="s">
        <v>2140</v>
      </c>
      <c r="AL154" t="s">
        <v>2140</v>
      </c>
      <c r="AM154" t="s">
        <v>2140</v>
      </c>
      <c r="AN154" t="s">
        <v>2140</v>
      </c>
      <c r="AO154" t="s">
        <v>2140</v>
      </c>
      <c r="AP154" t="s">
        <v>2140</v>
      </c>
      <c r="AQ154" t="s">
        <v>1439</v>
      </c>
      <c r="AR154">
        <v>0.41666666666666669</v>
      </c>
    </row>
    <row r="155" spans="1:44">
      <c r="A155" t="s">
        <v>272</v>
      </c>
      <c r="B155" t="s">
        <v>443</v>
      </c>
      <c r="C155" t="s">
        <v>1266</v>
      </c>
      <c r="D155" t="s">
        <v>1436</v>
      </c>
      <c r="E155" t="s">
        <v>394</v>
      </c>
      <c r="F155" t="s">
        <v>345</v>
      </c>
      <c r="G155">
        <v>120</v>
      </c>
      <c r="H155" t="s">
        <v>1156</v>
      </c>
      <c r="I155" t="s">
        <v>1307</v>
      </c>
      <c r="J155">
        <v>1</v>
      </c>
      <c r="K155" t="s">
        <v>17</v>
      </c>
      <c r="L155" t="s">
        <v>376</v>
      </c>
      <c r="M155" t="s">
        <v>1126</v>
      </c>
      <c r="N155" t="s">
        <v>1127</v>
      </c>
      <c r="O155">
        <v>46024</v>
      </c>
      <c r="P155">
        <v>46387</v>
      </c>
      <c r="Q155" t="s">
        <v>345</v>
      </c>
      <c r="R155" t="s">
        <v>1308</v>
      </c>
      <c r="S155" t="s">
        <v>1311</v>
      </c>
      <c r="T155" t="s">
        <v>107</v>
      </c>
      <c r="U155" t="s">
        <v>42</v>
      </c>
      <c r="V155" t="s">
        <v>1285</v>
      </c>
      <c r="W155" t="s">
        <v>376</v>
      </c>
      <c r="X155" t="s">
        <v>1292</v>
      </c>
      <c r="Y155" t="s">
        <v>1285</v>
      </c>
      <c r="Z155" t="s">
        <v>1462</v>
      </c>
      <c r="AA155" t="s">
        <v>371</v>
      </c>
      <c r="AB155" t="s">
        <v>1565</v>
      </c>
      <c r="AC155" t="s">
        <v>1436</v>
      </c>
      <c r="AD155" t="s">
        <v>1473</v>
      </c>
      <c r="AE155" t="s">
        <v>1566</v>
      </c>
      <c r="AG155" t="s">
        <v>1567</v>
      </c>
      <c r="AI155" t="s">
        <v>2140</v>
      </c>
      <c r="AJ155" t="s">
        <v>2140</v>
      </c>
      <c r="AK155" t="s">
        <v>2140</v>
      </c>
      <c r="AL155" t="s">
        <v>2140</v>
      </c>
      <c r="AM155" t="s">
        <v>2140</v>
      </c>
      <c r="AN155" t="s">
        <v>2140</v>
      </c>
      <c r="AO155" t="s">
        <v>2140</v>
      </c>
      <c r="AP155" t="s">
        <v>2140</v>
      </c>
      <c r="AQ155" t="s">
        <v>1590</v>
      </c>
      <c r="AR155">
        <v>0.41666666666666669</v>
      </c>
    </row>
    <row r="156" spans="1:44">
      <c r="A156" t="s">
        <v>4677</v>
      </c>
      <c r="B156" t="s">
        <v>344</v>
      </c>
      <c r="C156" t="s">
        <v>443</v>
      </c>
      <c r="D156" t="s">
        <v>1436</v>
      </c>
      <c r="E156" t="s">
        <v>394</v>
      </c>
      <c r="F156" t="s">
        <v>345</v>
      </c>
      <c r="G156">
        <v>20</v>
      </c>
      <c r="H156" t="s">
        <v>1156</v>
      </c>
      <c r="I156" t="s">
        <v>1307</v>
      </c>
      <c r="J156">
        <v>0</v>
      </c>
      <c r="K156" t="s">
        <v>17</v>
      </c>
      <c r="L156" t="s">
        <v>376</v>
      </c>
      <c r="M156" t="s">
        <v>1126</v>
      </c>
      <c r="N156" t="s">
        <v>1127</v>
      </c>
      <c r="O156">
        <v>46024</v>
      </c>
      <c r="P156">
        <v>46387</v>
      </c>
      <c r="Q156" t="s">
        <v>345</v>
      </c>
      <c r="R156" t="s">
        <v>1310</v>
      </c>
      <c r="S156" t="s">
        <v>1312</v>
      </c>
      <c r="T156" t="s">
        <v>107</v>
      </c>
      <c r="U156" t="s">
        <v>42</v>
      </c>
      <c r="V156" t="s">
        <v>1285</v>
      </c>
      <c r="W156" t="s">
        <v>376</v>
      </c>
      <c r="X156" t="s">
        <v>1290</v>
      </c>
      <c r="Y156" t="s">
        <v>1285</v>
      </c>
      <c r="Z156" t="s">
        <v>1462</v>
      </c>
      <c r="AA156" t="s">
        <v>371</v>
      </c>
      <c r="AB156" t="s">
        <v>1565</v>
      </c>
      <c r="AC156" t="s">
        <v>1436</v>
      </c>
      <c r="AD156" t="s">
        <v>1473</v>
      </c>
      <c r="AE156" t="s">
        <v>1566</v>
      </c>
      <c r="AG156" t="s">
        <v>1567</v>
      </c>
      <c r="AI156" t="s">
        <v>2140</v>
      </c>
      <c r="AJ156" t="s">
        <v>2140</v>
      </c>
      <c r="AK156" t="s">
        <v>2140</v>
      </c>
      <c r="AL156" t="s">
        <v>2140</v>
      </c>
      <c r="AM156" t="s">
        <v>2140</v>
      </c>
      <c r="AN156" t="s">
        <v>2140</v>
      </c>
      <c r="AO156" t="s">
        <v>2140</v>
      </c>
      <c r="AP156" t="s">
        <v>2140</v>
      </c>
      <c r="AQ156" t="s">
        <v>1439</v>
      </c>
      <c r="AR156">
        <v>0.41666666666666669</v>
      </c>
    </row>
    <row r="157" spans="1:44">
      <c r="A157" t="s">
        <v>4678</v>
      </c>
      <c r="B157" t="s">
        <v>344</v>
      </c>
      <c r="C157" t="s">
        <v>443</v>
      </c>
      <c r="D157" t="s">
        <v>1438</v>
      </c>
      <c r="E157" t="s">
        <v>394</v>
      </c>
      <c r="F157" t="s">
        <v>345</v>
      </c>
      <c r="G157">
        <v>20</v>
      </c>
      <c r="H157" t="s">
        <v>1156</v>
      </c>
      <c r="I157" t="s">
        <v>1143</v>
      </c>
      <c r="J157">
        <v>1</v>
      </c>
      <c r="K157" t="s">
        <v>17</v>
      </c>
      <c r="L157" t="s">
        <v>376</v>
      </c>
      <c r="M157" t="s">
        <v>1126</v>
      </c>
      <c r="N157" t="s">
        <v>1127</v>
      </c>
      <c r="O157">
        <v>46024</v>
      </c>
      <c r="P157">
        <v>46387</v>
      </c>
      <c r="Q157" t="s">
        <v>345</v>
      </c>
      <c r="R157" t="s">
        <v>1238</v>
      </c>
      <c r="S157" t="s">
        <v>1339</v>
      </c>
      <c r="T157" t="s">
        <v>107</v>
      </c>
      <c r="U157" t="s">
        <v>42</v>
      </c>
      <c r="V157" t="s">
        <v>1285</v>
      </c>
      <c r="W157" t="s">
        <v>376</v>
      </c>
      <c r="X157" t="s">
        <v>1292</v>
      </c>
      <c r="Y157" t="s">
        <v>1285</v>
      </c>
      <c r="Z157" t="s">
        <v>1462</v>
      </c>
      <c r="AA157" t="s">
        <v>371</v>
      </c>
      <c r="AB157" t="s">
        <v>1605</v>
      </c>
      <c r="AC157" t="s">
        <v>1604</v>
      </c>
      <c r="AD157" t="s">
        <v>1473</v>
      </c>
      <c r="AE157" t="s">
        <v>1606</v>
      </c>
      <c r="AG157" t="s">
        <v>1607</v>
      </c>
      <c r="AI157" t="s">
        <v>2140</v>
      </c>
      <c r="AJ157" t="s">
        <v>2140</v>
      </c>
      <c r="AK157" t="s">
        <v>2140</v>
      </c>
      <c r="AL157" t="s">
        <v>2140</v>
      </c>
      <c r="AM157" t="s">
        <v>2140</v>
      </c>
      <c r="AN157" t="s">
        <v>2140</v>
      </c>
      <c r="AO157" t="s">
        <v>2140</v>
      </c>
      <c r="AP157" t="s">
        <v>2140</v>
      </c>
      <c r="AQ157" t="s">
        <v>2105</v>
      </c>
      <c r="AR157">
        <v>0.41666666666666669</v>
      </c>
    </row>
    <row r="158" spans="1:44">
      <c r="A158" t="s">
        <v>4679</v>
      </c>
      <c r="B158" t="s">
        <v>344</v>
      </c>
      <c r="C158" t="s">
        <v>443</v>
      </c>
      <c r="D158" t="s">
        <v>1431</v>
      </c>
      <c r="E158" t="s">
        <v>394</v>
      </c>
      <c r="F158" t="s">
        <v>345</v>
      </c>
      <c r="G158">
        <v>30</v>
      </c>
      <c r="H158" t="s">
        <v>1156</v>
      </c>
      <c r="I158" t="s">
        <v>1349</v>
      </c>
      <c r="J158">
        <v>1</v>
      </c>
      <c r="K158" t="s">
        <v>17</v>
      </c>
      <c r="L158" t="s">
        <v>376</v>
      </c>
      <c r="M158" t="s">
        <v>1126</v>
      </c>
      <c r="N158" t="s">
        <v>1127</v>
      </c>
      <c r="O158">
        <v>46024</v>
      </c>
      <c r="P158">
        <v>46387</v>
      </c>
      <c r="Q158" t="s">
        <v>345</v>
      </c>
      <c r="R158" t="s">
        <v>1348</v>
      </c>
      <c r="S158" t="s">
        <v>141</v>
      </c>
      <c r="T158" t="s">
        <v>107</v>
      </c>
      <c r="U158" t="s">
        <v>42</v>
      </c>
      <c r="V158" t="s">
        <v>1284</v>
      </c>
      <c r="W158" t="s">
        <v>376</v>
      </c>
      <c r="X158" t="s">
        <v>1290</v>
      </c>
      <c r="Y158" t="s">
        <v>1425</v>
      </c>
      <c r="Z158" t="s">
        <v>1462</v>
      </c>
      <c r="AA158" t="s">
        <v>371</v>
      </c>
      <c r="AB158" t="s">
        <v>1562</v>
      </c>
      <c r="AC158" t="s">
        <v>1561</v>
      </c>
      <c r="AD158" t="s">
        <v>1473</v>
      </c>
      <c r="AE158" t="s">
        <v>1563</v>
      </c>
      <c r="AG158" t="s">
        <v>1564</v>
      </c>
      <c r="AI158" t="s">
        <v>2140</v>
      </c>
      <c r="AJ158" t="s">
        <v>2140</v>
      </c>
      <c r="AK158" t="s">
        <v>2140</v>
      </c>
      <c r="AL158" t="s">
        <v>2140</v>
      </c>
      <c r="AM158" t="s">
        <v>2140</v>
      </c>
      <c r="AN158" t="s">
        <v>2140</v>
      </c>
      <c r="AO158" t="s">
        <v>2140</v>
      </c>
      <c r="AP158" t="s">
        <v>2140</v>
      </c>
      <c r="AQ158" t="s">
        <v>2104</v>
      </c>
      <c r="AR158">
        <v>0.41666666666666669</v>
      </c>
    </row>
    <row r="159" spans="1:44">
      <c r="A159" t="s">
        <v>4680</v>
      </c>
      <c r="B159" t="s">
        <v>344</v>
      </c>
      <c r="C159" t="s">
        <v>443</v>
      </c>
      <c r="D159" t="s">
        <v>1431</v>
      </c>
      <c r="E159" t="s">
        <v>394</v>
      </c>
      <c r="F159" t="s">
        <v>345</v>
      </c>
      <c r="G159">
        <v>5</v>
      </c>
      <c r="H159" t="s">
        <v>1156</v>
      </c>
      <c r="I159" t="s">
        <v>1141</v>
      </c>
      <c r="J159">
        <v>1</v>
      </c>
      <c r="K159" t="s">
        <v>17</v>
      </c>
      <c r="L159" t="s">
        <v>376</v>
      </c>
      <c r="M159" t="s">
        <v>1126</v>
      </c>
      <c r="N159" t="s">
        <v>1127</v>
      </c>
      <c r="O159">
        <v>46024</v>
      </c>
      <c r="P159">
        <v>46387</v>
      </c>
      <c r="Q159" t="s">
        <v>345</v>
      </c>
      <c r="R159" t="s">
        <v>1239</v>
      </c>
      <c r="S159" t="s">
        <v>142</v>
      </c>
      <c r="T159" t="s">
        <v>107</v>
      </c>
      <c r="U159" t="s">
        <v>42</v>
      </c>
      <c r="V159" t="s">
        <v>1283</v>
      </c>
      <c r="W159" t="s">
        <v>376</v>
      </c>
      <c r="X159" t="s">
        <v>1290</v>
      </c>
      <c r="Y159" t="s">
        <v>1285</v>
      </c>
      <c r="Z159" t="s">
        <v>1462</v>
      </c>
      <c r="AA159" t="s">
        <v>371</v>
      </c>
      <c r="AB159" t="s">
        <v>1562</v>
      </c>
      <c r="AC159" t="s">
        <v>1561</v>
      </c>
      <c r="AD159" t="s">
        <v>1473</v>
      </c>
      <c r="AE159" t="s">
        <v>1563</v>
      </c>
      <c r="AG159" t="s">
        <v>1564</v>
      </c>
      <c r="AI159" t="s">
        <v>2140</v>
      </c>
      <c r="AJ159" t="s">
        <v>2140</v>
      </c>
      <c r="AK159" t="s">
        <v>2140</v>
      </c>
      <c r="AL159" t="s">
        <v>2140</v>
      </c>
      <c r="AM159" t="s">
        <v>2140</v>
      </c>
      <c r="AN159" t="s">
        <v>2140</v>
      </c>
      <c r="AO159" t="s">
        <v>2140</v>
      </c>
      <c r="AP159" t="s">
        <v>2140</v>
      </c>
      <c r="AQ159" t="s">
        <v>2103</v>
      </c>
      <c r="AR159">
        <v>0.41666666666666669</v>
      </c>
    </row>
    <row r="160" spans="1:44">
      <c r="A160" t="s">
        <v>273</v>
      </c>
      <c r="B160" t="s">
        <v>344</v>
      </c>
      <c r="C160" t="s">
        <v>443</v>
      </c>
      <c r="D160" t="s">
        <v>1431</v>
      </c>
      <c r="E160" t="s">
        <v>394</v>
      </c>
      <c r="F160" t="s">
        <v>345</v>
      </c>
      <c r="G160">
        <v>5</v>
      </c>
      <c r="H160" t="s">
        <v>1156</v>
      </c>
      <c r="I160" t="s">
        <v>1294</v>
      </c>
      <c r="J160">
        <v>1</v>
      </c>
      <c r="K160" t="s">
        <v>17</v>
      </c>
      <c r="L160" t="s">
        <v>376</v>
      </c>
      <c r="M160" t="s">
        <v>1126</v>
      </c>
      <c r="N160" t="s">
        <v>1127</v>
      </c>
      <c r="O160">
        <v>46024</v>
      </c>
      <c r="P160">
        <v>46387</v>
      </c>
      <c r="Q160" t="s">
        <v>345</v>
      </c>
      <c r="R160" t="s">
        <v>1240</v>
      </c>
      <c r="S160" t="s">
        <v>142</v>
      </c>
      <c r="T160" t="s">
        <v>1295</v>
      </c>
      <c r="U160" t="s">
        <v>42</v>
      </c>
      <c r="V160" t="s">
        <v>1283</v>
      </c>
      <c r="W160" t="s">
        <v>371</v>
      </c>
      <c r="X160" t="s">
        <v>1290</v>
      </c>
      <c r="Y160" t="s">
        <v>1425</v>
      </c>
      <c r="Z160" t="s">
        <v>1462</v>
      </c>
      <c r="AA160" t="s">
        <v>371</v>
      </c>
      <c r="AB160" t="s">
        <v>1562</v>
      </c>
      <c r="AC160" t="s">
        <v>1561</v>
      </c>
      <c r="AD160" t="s">
        <v>1473</v>
      </c>
      <c r="AE160" t="s">
        <v>1563</v>
      </c>
      <c r="AG160" t="s">
        <v>1564</v>
      </c>
      <c r="AI160" t="s">
        <v>2140</v>
      </c>
      <c r="AJ160" t="s">
        <v>2140</v>
      </c>
      <c r="AK160" t="s">
        <v>2140</v>
      </c>
      <c r="AL160" t="s">
        <v>2140</v>
      </c>
      <c r="AM160" t="s">
        <v>2140</v>
      </c>
      <c r="AN160" t="s">
        <v>2140</v>
      </c>
      <c r="AO160" t="s">
        <v>2140</v>
      </c>
      <c r="AP160" t="s">
        <v>2140</v>
      </c>
      <c r="AQ160" t="s">
        <v>2103</v>
      </c>
      <c r="AR160">
        <v>0.41666666666666669</v>
      </c>
    </row>
    <row r="161" spans="1:44">
      <c r="A161" t="s">
        <v>4681</v>
      </c>
      <c r="B161" t="s">
        <v>344</v>
      </c>
      <c r="C161" t="s">
        <v>443</v>
      </c>
      <c r="D161" t="s">
        <v>1431</v>
      </c>
      <c r="E161" t="s">
        <v>394</v>
      </c>
      <c r="F161" t="s">
        <v>345</v>
      </c>
      <c r="G161">
        <v>5</v>
      </c>
      <c r="H161" t="s">
        <v>1156</v>
      </c>
      <c r="I161" t="s">
        <v>1138</v>
      </c>
      <c r="J161">
        <v>1</v>
      </c>
      <c r="K161" t="s">
        <v>17</v>
      </c>
      <c r="L161" t="s">
        <v>376</v>
      </c>
      <c r="M161" t="s">
        <v>1126</v>
      </c>
      <c r="N161" t="s">
        <v>1127</v>
      </c>
      <c r="O161">
        <v>46024</v>
      </c>
      <c r="P161">
        <v>46387</v>
      </c>
      <c r="Q161" t="s">
        <v>345</v>
      </c>
      <c r="R161" t="s">
        <v>1241</v>
      </c>
      <c r="S161" t="s">
        <v>143</v>
      </c>
      <c r="T161" t="s">
        <v>1295</v>
      </c>
      <c r="U161" t="s">
        <v>42</v>
      </c>
      <c r="V161" t="s">
        <v>1283</v>
      </c>
      <c r="W161" t="s">
        <v>371</v>
      </c>
      <c r="X161" t="s">
        <v>1290</v>
      </c>
      <c r="Y161" t="s">
        <v>1425</v>
      </c>
      <c r="Z161" t="s">
        <v>1462</v>
      </c>
      <c r="AA161" t="s">
        <v>371</v>
      </c>
      <c r="AB161" t="s">
        <v>1562</v>
      </c>
      <c r="AC161" t="s">
        <v>1561</v>
      </c>
      <c r="AD161" t="s">
        <v>1473</v>
      </c>
      <c r="AE161" t="s">
        <v>1563</v>
      </c>
      <c r="AG161" t="s">
        <v>1564</v>
      </c>
      <c r="AI161" t="s">
        <v>2140</v>
      </c>
      <c r="AJ161" t="s">
        <v>2140</v>
      </c>
      <c r="AK161" t="s">
        <v>2140</v>
      </c>
      <c r="AL161" t="s">
        <v>2140</v>
      </c>
      <c r="AM161" t="s">
        <v>2140</v>
      </c>
      <c r="AN161" t="s">
        <v>2140</v>
      </c>
      <c r="AO161" t="s">
        <v>2140</v>
      </c>
      <c r="AP161" t="s">
        <v>2140</v>
      </c>
      <c r="AQ161" t="s">
        <v>2103</v>
      </c>
      <c r="AR161">
        <v>0.41666666666666669</v>
      </c>
    </row>
    <row r="162" spans="1:44">
      <c r="A162" t="s">
        <v>274</v>
      </c>
      <c r="B162" t="s">
        <v>344</v>
      </c>
      <c r="C162" t="s">
        <v>443</v>
      </c>
      <c r="D162" t="s">
        <v>1431</v>
      </c>
      <c r="E162" t="s">
        <v>394</v>
      </c>
      <c r="F162" t="s">
        <v>345</v>
      </c>
      <c r="G162">
        <v>5</v>
      </c>
      <c r="H162" t="s">
        <v>1156</v>
      </c>
      <c r="I162" t="s">
        <v>1294</v>
      </c>
      <c r="J162">
        <v>1</v>
      </c>
      <c r="K162" t="s">
        <v>17</v>
      </c>
      <c r="L162" t="s">
        <v>376</v>
      </c>
      <c r="M162" t="s">
        <v>1126</v>
      </c>
      <c r="N162" t="s">
        <v>1127</v>
      </c>
      <c r="O162">
        <v>46024</v>
      </c>
      <c r="P162">
        <v>46387</v>
      </c>
      <c r="Q162" t="s">
        <v>345</v>
      </c>
      <c r="R162" t="s">
        <v>1242</v>
      </c>
      <c r="S162" t="s">
        <v>142</v>
      </c>
      <c r="T162" t="s">
        <v>1295</v>
      </c>
      <c r="U162" t="s">
        <v>42</v>
      </c>
      <c r="V162" t="s">
        <v>1283</v>
      </c>
      <c r="W162" t="s">
        <v>371</v>
      </c>
      <c r="X162" t="s">
        <v>1290</v>
      </c>
      <c r="Y162" t="s">
        <v>1425</v>
      </c>
      <c r="Z162" t="s">
        <v>1462</v>
      </c>
      <c r="AA162" t="s">
        <v>371</v>
      </c>
      <c r="AB162" t="s">
        <v>1562</v>
      </c>
      <c r="AC162" t="s">
        <v>1561</v>
      </c>
      <c r="AD162" t="s">
        <v>1473</v>
      </c>
      <c r="AE162" t="s">
        <v>1563</v>
      </c>
      <c r="AG162" t="s">
        <v>1564</v>
      </c>
      <c r="AI162" t="s">
        <v>2140</v>
      </c>
      <c r="AJ162" t="s">
        <v>2140</v>
      </c>
      <c r="AK162" t="s">
        <v>2140</v>
      </c>
      <c r="AL162" t="s">
        <v>2140</v>
      </c>
      <c r="AM162" t="s">
        <v>2140</v>
      </c>
      <c r="AN162" t="s">
        <v>2140</v>
      </c>
      <c r="AO162" t="s">
        <v>2140</v>
      </c>
      <c r="AP162" t="s">
        <v>2140</v>
      </c>
      <c r="AQ162" t="s">
        <v>2103</v>
      </c>
      <c r="AR162">
        <v>0.41666666666666669</v>
      </c>
    </row>
    <row r="163" spans="1:44">
      <c r="A163" t="s">
        <v>4682</v>
      </c>
      <c r="B163" t="s">
        <v>344</v>
      </c>
      <c r="C163" t="s">
        <v>443</v>
      </c>
      <c r="D163" t="s">
        <v>1432</v>
      </c>
      <c r="E163" t="s">
        <v>394</v>
      </c>
      <c r="F163" t="s">
        <v>345</v>
      </c>
      <c r="G163">
        <v>120</v>
      </c>
      <c r="H163" t="s">
        <v>1156</v>
      </c>
      <c r="I163" t="s">
        <v>1272</v>
      </c>
      <c r="J163">
        <v>1</v>
      </c>
      <c r="K163" t="s">
        <v>17</v>
      </c>
      <c r="L163" t="s">
        <v>376</v>
      </c>
      <c r="M163" t="s">
        <v>1126</v>
      </c>
      <c r="N163" t="s">
        <v>1127</v>
      </c>
      <c r="O163">
        <v>46024</v>
      </c>
      <c r="P163">
        <v>46387</v>
      </c>
      <c r="Q163" t="s">
        <v>345</v>
      </c>
      <c r="R163" t="s">
        <v>1243</v>
      </c>
      <c r="S163" t="s">
        <v>144</v>
      </c>
      <c r="T163" t="s">
        <v>145</v>
      </c>
      <c r="U163" t="s">
        <v>42</v>
      </c>
      <c r="V163" t="s">
        <v>1284</v>
      </c>
      <c r="W163" t="s">
        <v>376</v>
      </c>
      <c r="X163" t="s">
        <v>1292</v>
      </c>
      <c r="Y163" t="s">
        <v>1285</v>
      </c>
      <c r="Z163" t="s">
        <v>1462</v>
      </c>
      <c r="AA163" t="s">
        <v>371</v>
      </c>
      <c r="AB163" t="s">
        <v>1572</v>
      </c>
      <c r="AC163" t="s">
        <v>1432</v>
      </c>
      <c r="AD163" t="s">
        <v>1473</v>
      </c>
      <c r="AE163" t="s">
        <v>1573</v>
      </c>
      <c r="AG163" t="s">
        <v>1574</v>
      </c>
      <c r="AI163" t="s">
        <v>2140</v>
      </c>
      <c r="AJ163" t="s">
        <v>2140</v>
      </c>
      <c r="AK163" t="s">
        <v>2140</v>
      </c>
      <c r="AL163" t="s">
        <v>2140</v>
      </c>
      <c r="AM163" t="s">
        <v>2140</v>
      </c>
      <c r="AN163" t="s">
        <v>2140</v>
      </c>
      <c r="AO163" t="s">
        <v>2140</v>
      </c>
      <c r="AP163" t="s">
        <v>2140</v>
      </c>
      <c r="AQ163" t="s">
        <v>2103</v>
      </c>
      <c r="AR163">
        <v>0.58333333333333337</v>
      </c>
    </row>
    <row r="164" spans="1:44">
      <c r="A164" t="s">
        <v>275</v>
      </c>
      <c r="B164" t="s">
        <v>344</v>
      </c>
      <c r="C164" t="s">
        <v>443</v>
      </c>
      <c r="D164" t="s">
        <v>1435</v>
      </c>
      <c r="E164" t="s">
        <v>394</v>
      </c>
      <c r="F164" t="s">
        <v>345</v>
      </c>
      <c r="G164">
        <v>20</v>
      </c>
      <c r="H164" t="s">
        <v>1156</v>
      </c>
      <c r="I164" t="s">
        <v>1143</v>
      </c>
      <c r="J164">
        <v>1</v>
      </c>
      <c r="K164" t="s">
        <v>17</v>
      </c>
      <c r="L164" t="s">
        <v>376</v>
      </c>
      <c r="M164" t="s">
        <v>1126</v>
      </c>
      <c r="N164" t="s">
        <v>1127</v>
      </c>
      <c r="O164">
        <v>46024</v>
      </c>
      <c r="P164">
        <v>46387</v>
      </c>
      <c r="Q164" t="s">
        <v>345</v>
      </c>
      <c r="R164" t="s">
        <v>1244</v>
      </c>
      <c r="S164" t="s">
        <v>146</v>
      </c>
      <c r="T164" t="s">
        <v>107</v>
      </c>
      <c r="U164" t="s">
        <v>110</v>
      </c>
      <c r="V164" t="s">
        <v>1285</v>
      </c>
      <c r="W164" t="s">
        <v>376</v>
      </c>
      <c r="X164" t="s">
        <v>1290</v>
      </c>
      <c r="Y164" t="s">
        <v>1285</v>
      </c>
      <c r="Z164" t="s">
        <v>1462</v>
      </c>
      <c r="AA164" t="s">
        <v>371</v>
      </c>
      <c r="AB164" t="s">
        <v>1591</v>
      </c>
      <c r="AC164" t="s">
        <v>1590</v>
      </c>
      <c r="AD164" t="s">
        <v>1473</v>
      </c>
      <c r="AE164" t="s">
        <v>1592</v>
      </c>
      <c r="AG164" t="s">
        <v>1593</v>
      </c>
      <c r="AI164" t="s">
        <v>2140</v>
      </c>
      <c r="AJ164" t="s">
        <v>2140</v>
      </c>
      <c r="AK164" t="s">
        <v>2140</v>
      </c>
      <c r="AL164" t="s">
        <v>2140</v>
      </c>
      <c r="AM164" t="s">
        <v>2140</v>
      </c>
      <c r="AN164" t="s">
        <v>2140</v>
      </c>
      <c r="AO164" t="s">
        <v>2140</v>
      </c>
      <c r="AP164" t="s">
        <v>2140</v>
      </c>
      <c r="AQ164" t="s">
        <v>2103</v>
      </c>
      <c r="AR164">
        <v>0.4375</v>
      </c>
    </row>
    <row r="165" spans="1:44">
      <c r="A165" t="s">
        <v>4683</v>
      </c>
      <c r="B165" t="s">
        <v>344</v>
      </c>
      <c r="C165" t="s">
        <v>443</v>
      </c>
      <c r="D165" t="s">
        <v>1432</v>
      </c>
      <c r="E165" t="s">
        <v>394</v>
      </c>
      <c r="F165" t="s">
        <v>345</v>
      </c>
      <c r="G165">
        <v>120</v>
      </c>
      <c r="H165" t="s">
        <v>1156</v>
      </c>
      <c r="I165" t="s">
        <v>1272</v>
      </c>
      <c r="J165">
        <v>1</v>
      </c>
      <c r="K165" t="s">
        <v>17</v>
      </c>
      <c r="L165" t="s">
        <v>376</v>
      </c>
      <c r="M165" t="s">
        <v>1126</v>
      </c>
      <c r="N165" t="s">
        <v>1127</v>
      </c>
      <c r="O165">
        <v>46024</v>
      </c>
      <c r="P165">
        <v>46387</v>
      </c>
      <c r="Q165" t="s">
        <v>345</v>
      </c>
      <c r="R165" t="s">
        <v>1245</v>
      </c>
      <c r="S165" t="s">
        <v>147</v>
      </c>
      <c r="T165" t="s">
        <v>148</v>
      </c>
      <c r="U165" t="s">
        <v>110</v>
      </c>
      <c r="V165" t="s">
        <v>1284</v>
      </c>
      <c r="W165" t="s">
        <v>376</v>
      </c>
      <c r="X165" t="s">
        <v>1292</v>
      </c>
      <c r="Y165" t="s">
        <v>1285</v>
      </c>
      <c r="Z165" t="s">
        <v>1462</v>
      </c>
      <c r="AA165" t="s">
        <v>371</v>
      </c>
      <c r="AB165" t="s">
        <v>1572</v>
      </c>
      <c r="AC165" t="s">
        <v>1432</v>
      </c>
      <c r="AD165" t="s">
        <v>1473</v>
      </c>
      <c r="AE165" t="s">
        <v>1573</v>
      </c>
      <c r="AG165" t="s">
        <v>1574</v>
      </c>
      <c r="AI165" t="s">
        <v>2140</v>
      </c>
      <c r="AJ165" t="s">
        <v>2140</v>
      </c>
      <c r="AK165" t="s">
        <v>2140</v>
      </c>
      <c r="AL165" t="s">
        <v>2140</v>
      </c>
      <c r="AM165" t="s">
        <v>2140</v>
      </c>
      <c r="AN165" t="s">
        <v>2140</v>
      </c>
      <c r="AO165" t="s">
        <v>2140</v>
      </c>
      <c r="AP165" t="s">
        <v>2140</v>
      </c>
      <c r="AQ165" t="s">
        <v>2103</v>
      </c>
      <c r="AR165">
        <v>0.58333333333333337</v>
      </c>
    </row>
    <row r="166" spans="1:44">
      <c r="A166" t="s">
        <v>4684</v>
      </c>
      <c r="B166" t="s">
        <v>344</v>
      </c>
      <c r="C166" t="s">
        <v>443</v>
      </c>
      <c r="D166" t="s">
        <v>1432</v>
      </c>
      <c r="E166" t="s">
        <v>394</v>
      </c>
      <c r="F166" t="s">
        <v>345</v>
      </c>
      <c r="G166">
        <v>30</v>
      </c>
      <c r="H166" t="s">
        <v>1331</v>
      </c>
      <c r="I166" t="s">
        <v>1141</v>
      </c>
      <c r="J166">
        <v>1</v>
      </c>
      <c r="K166" t="s">
        <v>17</v>
      </c>
      <c r="L166" t="s">
        <v>376</v>
      </c>
      <c r="M166" t="s">
        <v>1126</v>
      </c>
      <c r="N166" t="s">
        <v>1127</v>
      </c>
      <c r="O166">
        <v>46024</v>
      </c>
      <c r="P166">
        <v>46387</v>
      </c>
      <c r="Q166" t="s">
        <v>345</v>
      </c>
      <c r="R166" t="s">
        <v>1332</v>
      </c>
      <c r="S166" t="s">
        <v>1333</v>
      </c>
      <c r="T166" t="s">
        <v>149</v>
      </c>
      <c r="U166" t="s">
        <v>42</v>
      </c>
      <c r="V166" t="s">
        <v>1284</v>
      </c>
      <c r="W166" t="s">
        <v>376</v>
      </c>
      <c r="X166" t="s">
        <v>1290</v>
      </c>
      <c r="Y166" t="s">
        <v>1285</v>
      </c>
      <c r="Z166" t="s">
        <v>1462</v>
      </c>
      <c r="AA166" t="s">
        <v>371</v>
      </c>
      <c r="AB166" t="s">
        <v>1572</v>
      </c>
      <c r="AC166" t="s">
        <v>1432</v>
      </c>
      <c r="AD166" t="s">
        <v>1473</v>
      </c>
      <c r="AE166" t="s">
        <v>1573</v>
      </c>
      <c r="AG166" t="s">
        <v>1574</v>
      </c>
      <c r="AI166" t="s">
        <v>2140</v>
      </c>
      <c r="AJ166" t="s">
        <v>2140</v>
      </c>
      <c r="AK166" t="s">
        <v>2140</v>
      </c>
      <c r="AL166" t="s">
        <v>2140</v>
      </c>
      <c r="AM166" t="s">
        <v>2140</v>
      </c>
      <c r="AN166" t="s">
        <v>2140</v>
      </c>
      <c r="AO166" t="s">
        <v>2140</v>
      </c>
      <c r="AP166" t="s">
        <v>2140</v>
      </c>
      <c r="AQ166" t="s">
        <v>2103</v>
      </c>
      <c r="AR166">
        <v>0.625</v>
      </c>
    </row>
    <row r="167" spans="1:44">
      <c r="A167" t="s">
        <v>4685</v>
      </c>
      <c r="B167" t="s">
        <v>344</v>
      </c>
      <c r="C167" t="s">
        <v>443</v>
      </c>
      <c r="D167" t="s">
        <v>1432</v>
      </c>
      <c r="E167" t="s">
        <v>394</v>
      </c>
      <c r="F167" t="s">
        <v>345</v>
      </c>
      <c r="G167">
        <v>15</v>
      </c>
      <c r="H167" t="s">
        <v>1331</v>
      </c>
      <c r="I167" t="s">
        <v>1147</v>
      </c>
      <c r="J167">
        <v>1</v>
      </c>
      <c r="K167" t="s">
        <v>17</v>
      </c>
      <c r="L167" t="s">
        <v>376</v>
      </c>
      <c r="M167" t="s">
        <v>1126</v>
      </c>
      <c r="N167" t="s">
        <v>1127</v>
      </c>
      <c r="O167">
        <v>46024</v>
      </c>
      <c r="P167">
        <v>46387</v>
      </c>
      <c r="Q167" t="s">
        <v>345</v>
      </c>
      <c r="R167" t="s">
        <v>1246</v>
      </c>
      <c r="S167" t="s">
        <v>150</v>
      </c>
      <c r="T167" t="s">
        <v>149</v>
      </c>
      <c r="U167" t="s">
        <v>42</v>
      </c>
      <c r="V167" t="s">
        <v>1284</v>
      </c>
      <c r="W167" t="s">
        <v>376</v>
      </c>
      <c r="X167" t="s">
        <v>1290</v>
      </c>
      <c r="Y167" t="s">
        <v>1285</v>
      </c>
      <c r="Z167" t="s">
        <v>1462</v>
      </c>
      <c r="AA167" t="s">
        <v>371</v>
      </c>
      <c r="AB167" t="s">
        <v>1572</v>
      </c>
      <c r="AC167" t="s">
        <v>1432</v>
      </c>
      <c r="AD167" t="s">
        <v>1473</v>
      </c>
      <c r="AE167" t="s">
        <v>1573</v>
      </c>
      <c r="AG167" t="s">
        <v>1574</v>
      </c>
      <c r="AI167" t="s">
        <v>2140</v>
      </c>
      <c r="AJ167" t="s">
        <v>2140</v>
      </c>
      <c r="AK167" t="s">
        <v>2140</v>
      </c>
      <c r="AL167" t="s">
        <v>2140</v>
      </c>
      <c r="AM167" t="s">
        <v>2140</v>
      </c>
      <c r="AN167" t="s">
        <v>2140</v>
      </c>
      <c r="AO167" t="s">
        <v>2140</v>
      </c>
      <c r="AP167" t="s">
        <v>2140</v>
      </c>
      <c r="AQ167" t="s">
        <v>2103</v>
      </c>
      <c r="AR167">
        <v>0.44791666666666669</v>
      </c>
    </row>
    <row r="168" spans="1:44">
      <c r="A168" t="s">
        <v>4686</v>
      </c>
      <c r="B168" t="s">
        <v>344</v>
      </c>
      <c r="C168" t="s">
        <v>443</v>
      </c>
      <c r="D168" t="s">
        <v>1433</v>
      </c>
      <c r="E168" t="s">
        <v>394</v>
      </c>
      <c r="F168" t="s">
        <v>345</v>
      </c>
      <c r="G168">
        <v>10</v>
      </c>
      <c r="H168" t="s">
        <v>1154</v>
      </c>
      <c r="I168" t="s">
        <v>1272</v>
      </c>
      <c r="J168">
        <v>1</v>
      </c>
      <c r="K168" t="s">
        <v>17</v>
      </c>
      <c r="L168" t="s">
        <v>376</v>
      </c>
      <c r="M168" t="s">
        <v>1126</v>
      </c>
      <c r="N168" t="s">
        <v>1127</v>
      </c>
      <c r="O168">
        <v>46024</v>
      </c>
      <c r="P168">
        <v>46387</v>
      </c>
      <c r="Q168" t="s">
        <v>345</v>
      </c>
      <c r="R168" t="s">
        <v>1247</v>
      </c>
      <c r="S168" t="s">
        <v>151</v>
      </c>
      <c r="V168" t="s">
        <v>1284</v>
      </c>
      <c r="W168" t="s">
        <v>376</v>
      </c>
      <c r="X168" t="s">
        <v>1290</v>
      </c>
      <c r="Y168" t="s">
        <v>1285</v>
      </c>
      <c r="Z168" t="s">
        <v>1462</v>
      </c>
      <c r="AA168" t="s">
        <v>371</v>
      </c>
      <c r="AB168" t="s">
        <v>1569</v>
      </c>
      <c r="AC168" t="s">
        <v>1568</v>
      </c>
      <c r="AD168" t="s">
        <v>1473</v>
      </c>
      <c r="AE168" t="s">
        <v>1570</v>
      </c>
      <c r="AG168" t="s">
        <v>1571</v>
      </c>
      <c r="AI168" t="s">
        <v>2140</v>
      </c>
      <c r="AJ168" t="s">
        <v>2140</v>
      </c>
      <c r="AK168" t="s">
        <v>2140</v>
      </c>
      <c r="AL168" t="s">
        <v>2140</v>
      </c>
      <c r="AM168" t="s">
        <v>2140</v>
      </c>
      <c r="AN168" t="s">
        <v>2140</v>
      </c>
      <c r="AO168" t="s">
        <v>2140</v>
      </c>
      <c r="AP168" t="s">
        <v>2140</v>
      </c>
      <c r="AQ168" t="s">
        <v>1439</v>
      </c>
      <c r="AR168">
        <v>0.4375</v>
      </c>
    </row>
    <row r="169" spans="1:44">
      <c r="A169" t="s">
        <v>276</v>
      </c>
      <c r="B169" t="s">
        <v>344</v>
      </c>
      <c r="C169" t="s">
        <v>443</v>
      </c>
      <c r="D169" t="s">
        <v>1433</v>
      </c>
      <c r="E169" t="s">
        <v>394</v>
      </c>
      <c r="F169" t="s">
        <v>345</v>
      </c>
      <c r="G169">
        <v>10</v>
      </c>
      <c r="H169" t="s">
        <v>1154</v>
      </c>
      <c r="I169" t="s">
        <v>1272</v>
      </c>
      <c r="J169">
        <v>1</v>
      </c>
      <c r="K169" t="s">
        <v>17</v>
      </c>
      <c r="L169" t="s">
        <v>376</v>
      </c>
      <c r="M169" t="s">
        <v>1126</v>
      </c>
      <c r="N169" t="s">
        <v>1127</v>
      </c>
      <c r="O169">
        <v>46024</v>
      </c>
      <c r="P169">
        <v>46387</v>
      </c>
      <c r="Q169" t="s">
        <v>345</v>
      </c>
      <c r="R169" t="s">
        <v>1248</v>
      </c>
      <c r="S169" t="s">
        <v>45</v>
      </c>
      <c r="V169" t="s">
        <v>1284</v>
      </c>
      <c r="W169" t="s">
        <v>376</v>
      </c>
      <c r="X169" t="s">
        <v>1292</v>
      </c>
      <c r="Y169" t="s">
        <v>1285</v>
      </c>
      <c r="Z169" t="s">
        <v>1462</v>
      </c>
      <c r="AA169" t="s">
        <v>371</v>
      </c>
      <c r="AB169" t="s">
        <v>1569</v>
      </c>
      <c r="AC169" t="s">
        <v>1568</v>
      </c>
      <c r="AD169" t="s">
        <v>1473</v>
      </c>
      <c r="AE169" t="s">
        <v>1570</v>
      </c>
      <c r="AG169" t="s">
        <v>1571</v>
      </c>
      <c r="AI169" t="s">
        <v>2140</v>
      </c>
      <c r="AJ169" t="s">
        <v>2140</v>
      </c>
      <c r="AK169" t="s">
        <v>2140</v>
      </c>
      <c r="AL169" t="s">
        <v>2140</v>
      </c>
      <c r="AM169" t="s">
        <v>2140</v>
      </c>
      <c r="AN169" t="s">
        <v>2140</v>
      </c>
      <c r="AO169" t="s">
        <v>2140</v>
      </c>
      <c r="AP169" t="s">
        <v>2140</v>
      </c>
      <c r="AQ169" t="s">
        <v>1590</v>
      </c>
      <c r="AR169">
        <v>0.4375</v>
      </c>
    </row>
    <row r="170" spans="1:44">
      <c r="A170" t="s">
        <v>4687</v>
      </c>
      <c r="B170" t="s">
        <v>344</v>
      </c>
      <c r="C170" t="s">
        <v>443</v>
      </c>
      <c r="D170" t="s">
        <v>1436</v>
      </c>
      <c r="E170" t="s">
        <v>394</v>
      </c>
      <c r="F170" t="s">
        <v>345</v>
      </c>
      <c r="G170">
        <v>30</v>
      </c>
      <c r="H170" t="s">
        <v>1156</v>
      </c>
      <c r="I170" t="s">
        <v>1144</v>
      </c>
      <c r="J170">
        <v>1</v>
      </c>
      <c r="K170" t="s">
        <v>17</v>
      </c>
      <c r="L170" t="s">
        <v>376</v>
      </c>
      <c r="M170" t="s">
        <v>1126</v>
      </c>
      <c r="N170" t="s">
        <v>1127</v>
      </c>
      <c r="O170">
        <v>46024</v>
      </c>
      <c r="P170">
        <v>46387</v>
      </c>
      <c r="Q170" t="s">
        <v>345</v>
      </c>
      <c r="R170" t="s">
        <v>1249</v>
      </c>
      <c r="S170" t="s">
        <v>152</v>
      </c>
      <c r="T170" t="s">
        <v>107</v>
      </c>
      <c r="U170" t="s">
        <v>42</v>
      </c>
      <c r="V170" t="s">
        <v>1285</v>
      </c>
      <c r="W170" t="s">
        <v>376</v>
      </c>
      <c r="X170" t="s">
        <v>1290</v>
      </c>
      <c r="Y170" t="s">
        <v>1285</v>
      </c>
      <c r="Z170" t="s">
        <v>1462</v>
      </c>
      <c r="AA170" t="s">
        <v>371</v>
      </c>
      <c r="AB170" t="s">
        <v>1565</v>
      </c>
      <c r="AC170" t="s">
        <v>1436</v>
      </c>
      <c r="AD170" t="s">
        <v>1473</v>
      </c>
      <c r="AE170" t="s">
        <v>1566</v>
      </c>
      <c r="AG170" t="s">
        <v>1567</v>
      </c>
      <c r="AI170" t="s">
        <v>2140</v>
      </c>
      <c r="AJ170" t="s">
        <v>2140</v>
      </c>
      <c r="AK170" t="s">
        <v>2140</v>
      </c>
      <c r="AL170" t="s">
        <v>2140</v>
      </c>
      <c r="AM170" t="s">
        <v>2140</v>
      </c>
      <c r="AN170" t="s">
        <v>2140</v>
      </c>
      <c r="AO170" t="s">
        <v>2140</v>
      </c>
      <c r="AP170" t="s">
        <v>2140</v>
      </c>
      <c r="AQ170" t="s">
        <v>2105</v>
      </c>
      <c r="AR170">
        <v>0.38194444444444442</v>
      </c>
    </row>
    <row r="171" spans="1:44">
      <c r="A171" t="s">
        <v>4688</v>
      </c>
      <c r="B171" t="s">
        <v>344</v>
      </c>
      <c r="C171" t="s">
        <v>443</v>
      </c>
      <c r="D171" t="s">
        <v>1432</v>
      </c>
      <c r="E171" t="s">
        <v>394</v>
      </c>
      <c r="F171" t="s">
        <v>345</v>
      </c>
      <c r="G171">
        <v>10</v>
      </c>
      <c r="H171" t="s">
        <v>1157</v>
      </c>
      <c r="I171" t="s">
        <v>1144</v>
      </c>
      <c r="J171">
        <v>1</v>
      </c>
      <c r="K171" t="s">
        <v>17</v>
      </c>
      <c r="L171" t="s">
        <v>376</v>
      </c>
      <c r="M171" t="s">
        <v>1126</v>
      </c>
      <c r="N171" t="s">
        <v>1127</v>
      </c>
      <c r="O171">
        <v>46024</v>
      </c>
      <c r="P171">
        <v>46387</v>
      </c>
      <c r="Q171" t="s">
        <v>345</v>
      </c>
      <c r="R171" t="s">
        <v>1250</v>
      </c>
      <c r="S171" t="s">
        <v>153</v>
      </c>
      <c r="V171" t="s">
        <v>1284</v>
      </c>
      <c r="W171" t="s">
        <v>376</v>
      </c>
      <c r="X171" t="s">
        <v>1290</v>
      </c>
      <c r="Y171" t="s">
        <v>1285</v>
      </c>
      <c r="Z171" t="s">
        <v>1462</v>
      </c>
      <c r="AA171" t="s">
        <v>371</v>
      </c>
      <c r="AB171" t="s">
        <v>1572</v>
      </c>
      <c r="AC171" t="s">
        <v>1432</v>
      </c>
      <c r="AD171" t="s">
        <v>1473</v>
      </c>
      <c r="AE171" t="s">
        <v>1573</v>
      </c>
      <c r="AG171" t="s">
        <v>1574</v>
      </c>
      <c r="AI171" t="s">
        <v>2140</v>
      </c>
      <c r="AJ171" t="s">
        <v>2140</v>
      </c>
      <c r="AK171" t="s">
        <v>2140</v>
      </c>
      <c r="AL171" t="s">
        <v>2140</v>
      </c>
      <c r="AM171" t="s">
        <v>2140</v>
      </c>
      <c r="AN171" t="s">
        <v>2140</v>
      </c>
      <c r="AO171" t="s">
        <v>2140</v>
      </c>
      <c r="AP171" t="s">
        <v>2140</v>
      </c>
      <c r="AQ171" t="s">
        <v>1439</v>
      </c>
      <c r="AR171">
        <v>0.625</v>
      </c>
    </row>
    <row r="172" spans="1:44">
      <c r="A172" t="s">
        <v>4689</v>
      </c>
      <c r="B172" t="s">
        <v>344</v>
      </c>
      <c r="C172" t="s">
        <v>443</v>
      </c>
      <c r="D172" t="s">
        <v>1432</v>
      </c>
      <c r="E172" t="s">
        <v>394</v>
      </c>
      <c r="F172" t="s">
        <v>345</v>
      </c>
      <c r="G172">
        <v>10</v>
      </c>
      <c r="H172" t="s">
        <v>1156</v>
      </c>
      <c r="I172" t="s">
        <v>1144</v>
      </c>
      <c r="J172">
        <v>1</v>
      </c>
      <c r="K172" t="s">
        <v>17</v>
      </c>
      <c r="L172" t="s">
        <v>376</v>
      </c>
      <c r="M172" t="s">
        <v>1126</v>
      </c>
      <c r="N172" t="s">
        <v>1127</v>
      </c>
      <c r="O172">
        <v>46024</v>
      </c>
      <c r="P172">
        <v>46387</v>
      </c>
      <c r="Q172" t="s">
        <v>345</v>
      </c>
      <c r="R172" t="s">
        <v>1251</v>
      </c>
      <c r="S172" t="s">
        <v>153</v>
      </c>
      <c r="V172" t="s">
        <v>1284</v>
      </c>
      <c r="W172" t="s">
        <v>376</v>
      </c>
      <c r="X172" t="s">
        <v>1290</v>
      </c>
      <c r="Y172" t="s">
        <v>1285</v>
      </c>
      <c r="Z172" t="s">
        <v>1462</v>
      </c>
      <c r="AA172" t="s">
        <v>371</v>
      </c>
      <c r="AB172" t="s">
        <v>1572</v>
      </c>
      <c r="AC172" t="s">
        <v>1432</v>
      </c>
      <c r="AD172" t="s">
        <v>1473</v>
      </c>
      <c r="AE172" t="s">
        <v>1573</v>
      </c>
      <c r="AG172" t="s">
        <v>1574</v>
      </c>
      <c r="AI172" t="s">
        <v>2140</v>
      </c>
      <c r="AJ172" t="s">
        <v>2140</v>
      </c>
      <c r="AK172" t="s">
        <v>2140</v>
      </c>
      <c r="AL172" t="s">
        <v>2140</v>
      </c>
      <c r="AM172" t="s">
        <v>2140</v>
      </c>
      <c r="AN172" t="s">
        <v>2140</v>
      </c>
      <c r="AO172" t="s">
        <v>2140</v>
      </c>
      <c r="AP172" t="s">
        <v>2140</v>
      </c>
      <c r="AQ172" t="s">
        <v>2103</v>
      </c>
      <c r="AR172">
        <v>0.625</v>
      </c>
    </row>
    <row r="173" spans="1:44">
      <c r="A173" t="s">
        <v>4690</v>
      </c>
      <c r="B173" t="s">
        <v>344</v>
      </c>
      <c r="C173" t="s">
        <v>443</v>
      </c>
      <c r="D173" t="s">
        <v>1432</v>
      </c>
      <c r="E173" t="s">
        <v>394</v>
      </c>
      <c r="F173" t="s">
        <v>345</v>
      </c>
      <c r="G173">
        <v>10</v>
      </c>
      <c r="H173" t="s">
        <v>1156</v>
      </c>
      <c r="I173" t="s">
        <v>1144</v>
      </c>
      <c r="J173">
        <v>1</v>
      </c>
      <c r="K173" t="s">
        <v>17</v>
      </c>
      <c r="L173" t="s">
        <v>376</v>
      </c>
      <c r="M173" t="s">
        <v>1126</v>
      </c>
      <c r="N173" t="s">
        <v>1127</v>
      </c>
      <c r="O173">
        <v>46024</v>
      </c>
      <c r="P173">
        <v>46387</v>
      </c>
      <c r="Q173" t="s">
        <v>345</v>
      </c>
      <c r="R173" t="s">
        <v>1252</v>
      </c>
      <c r="S173" t="s">
        <v>153</v>
      </c>
      <c r="V173" t="s">
        <v>1284</v>
      </c>
      <c r="W173" t="s">
        <v>376</v>
      </c>
      <c r="X173" t="s">
        <v>1290</v>
      </c>
      <c r="Y173" t="s">
        <v>1285</v>
      </c>
      <c r="Z173" t="s">
        <v>1462</v>
      </c>
      <c r="AA173" t="s">
        <v>371</v>
      </c>
      <c r="AB173" t="s">
        <v>1572</v>
      </c>
      <c r="AC173" t="s">
        <v>1432</v>
      </c>
      <c r="AD173" t="s">
        <v>1473</v>
      </c>
      <c r="AE173" t="s">
        <v>1573</v>
      </c>
      <c r="AG173" t="s">
        <v>1574</v>
      </c>
      <c r="AI173" t="s">
        <v>2140</v>
      </c>
      <c r="AJ173" t="s">
        <v>2140</v>
      </c>
      <c r="AK173" t="s">
        <v>2140</v>
      </c>
      <c r="AL173" t="s">
        <v>2140</v>
      </c>
      <c r="AM173" t="s">
        <v>2140</v>
      </c>
      <c r="AN173" t="s">
        <v>2140</v>
      </c>
      <c r="AO173" t="s">
        <v>2140</v>
      </c>
      <c r="AP173" t="s">
        <v>2140</v>
      </c>
      <c r="AQ173" t="s">
        <v>2105</v>
      </c>
      <c r="AR173">
        <v>0.625</v>
      </c>
    </row>
    <row r="174" spans="1:44">
      <c r="A174" t="s">
        <v>277</v>
      </c>
      <c r="B174" t="s">
        <v>344</v>
      </c>
      <c r="C174" t="s">
        <v>443</v>
      </c>
      <c r="D174" t="s">
        <v>1435</v>
      </c>
      <c r="E174" t="s">
        <v>394</v>
      </c>
      <c r="F174" t="s">
        <v>345</v>
      </c>
      <c r="G174">
        <v>10</v>
      </c>
      <c r="H174" t="s">
        <v>1156</v>
      </c>
      <c r="I174" t="s">
        <v>1138</v>
      </c>
      <c r="J174">
        <v>1</v>
      </c>
      <c r="K174" t="s">
        <v>17</v>
      </c>
      <c r="L174" t="s">
        <v>376</v>
      </c>
      <c r="M174" t="s">
        <v>1126</v>
      </c>
      <c r="N174" t="s">
        <v>1127</v>
      </c>
      <c r="O174">
        <v>46024</v>
      </c>
      <c r="P174">
        <v>46387</v>
      </c>
      <c r="Q174" t="s">
        <v>345</v>
      </c>
      <c r="R174" t="s">
        <v>1253</v>
      </c>
      <c r="S174" t="s">
        <v>154</v>
      </c>
      <c r="T174" t="s">
        <v>107</v>
      </c>
      <c r="U174" t="s">
        <v>42</v>
      </c>
      <c r="V174" t="s">
        <v>1285</v>
      </c>
      <c r="W174" t="s">
        <v>376</v>
      </c>
      <c r="X174" t="s">
        <v>1290</v>
      </c>
      <c r="Y174" t="s">
        <v>1285</v>
      </c>
      <c r="Z174" t="s">
        <v>1462</v>
      </c>
      <c r="AA174" t="s">
        <v>371</v>
      </c>
      <c r="AB174" t="s">
        <v>1591</v>
      </c>
      <c r="AC174" t="s">
        <v>1590</v>
      </c>
      <c r="AD174" t="s">
        <v>1473</v>
      </c>
      <c r="AE174" t="s">
        <v>1592</v>
      </c>
      <c r="AG174" t="s">
        <v>1593</v>
      </c>
      <c r="AI174" t="s">
        <v>2140</v>
      </c>
      <c r="AJ174" t="s">
        <v>2140</v>
      </c>
      <c r="AK174" t="s">
        <v>2140</v>
      </c>
      <c r="AL174" t="s">
        <v>2140</v>
      </c>
      <c r="AM174" t="s">
        <v>2140</v>
      </c>
      <c r="AN174" t="s">
        <v>2140</v>
      </c>
      <c r="AO174" t="s">
        <v>2140</v>
      </c>
      <c r="AP174" t="s">
        <v>2140</v>
      </c>
      <c r="AQ174" t="s">
        <v>2103</v>
      </c>
      <c r="AR174">
        <v>0.44791666666666669</v>
      </c>
    </row>
    <row r="175" spans="1:44">
      <c r="A175" t="s">
        <v>4691</v>
      </c>
      <c r="B175" t="s">
        <v>344</v>
      </c>
      <c r="C175" t="s">
        <v>443</v>
      </c>
      <c r="D175" t="s">
        <v>1433</v>
      </c>
      <c r="E175" t="s">
        <v>394</v>
      </c>
      <c r="F175" t="s">
        <v>345</v>
      </c>
      <c r="G175">
        <v>10</v>
      </c>
      <c r="H175" t="s">
        <v>1159</v>
      </c>
      <c r="I175" t="s">
        <v>1160</v>
      </c>
      <c r="J175">
        <v>1</v>
      </c>
      <c r="K175" t="s">
        <v>17</v>
      </c>
      <c r="L175" t="s">
        <v>376</v>
      </c>
      <c r="M175" t="s">
        <v>1126</v>
      </c>
      <c r="N175" t="s">
        <v>1127</v>
      </c>
      <c r="O175">
        <v>46024</v>
      </c>
      <c r="P175">
        <v>46387</v>
      </c>
      <c r="Q175" t="s">
        <v>345</v>
      </c>
      <c r="R175" t="s">
        <v>1187</v>
      </c>
      <c r="T175" t="s">
        <v>1336</v>
      </c>
      <c r="V175" t="s">
        <v>1284</v>
      </c>
      <c r="W175" t="s">
        <v>376</v>
      </c>
      <c r="X175" t="s">
        <v>1290</v>
      </c>
      <c r="Y175" t="s">
        <v>1285</v>
      </c>
      <c r="Z175" t="s">
        <v>1462</v>
      </c>
      <c r="AA175" t="s">
        <v>371</v>
      </c>
      <c r="AB175" t="s">
        <v>1569</v>
      </c>
      <c r="AC175" t="s">
        <v>1568</v>
      </c>
      <c r="AD175" t="s">
        <v>1473</v>
      </c>
      <c r="AE175" t="s">
        <v>1570</v>
      </c>
      <c r="AG175" t="s">
        <v>1571</v>
      </c>
      <c r="AI175" t="s">
        <v>2140</v>
      </c>
      <c r="AJ175" t="s">
        <v>2140</v>
      </c>
      <c r="AK175" t="s">
        <v>2140</v>
      </c>
      <c r="AL175" t="s">
        <v>2140</v>
      </c>
      <c r="AM175" t="s">
        <v>2140</v>
      </c>
      <c r="AN175" t="s">
        <v>2140</v>
      </c>
      <c r="AO175" t="s">
        <v>2140</v>
      </c>
      <c r="AP175" t="s">
        <v>2140</v>
      </c>
      <c r="AQ175" t="s">
        <v>2103</v>
      </c>
      <c r="AR175">
        <v>0.625</v>
      </c>
    </row>
    <row r="176" spans="1:44">
      <c r="A176" t="s">
        <v>278</v>
      </c>
      <c r="B176" t="s">
        <v>344</v>
      </c>
      <c r="C176" t="s">
        <v>443</v>
      </c>
      <c r="D176" t="s">
        <v>1437</v>
      </c>
      <c r="E176" t="s">
        <v>394</v>
      </c>
      <c r="F176" t="s">
        <v>345</v>
      </c>
      <c r="G176">
        <v>5</v>
      </c>
      <c r="H176" t="s">
        <v>1161</v>
      </c>
      <c r="I176" t="s">
        <v>1271</v>
      </c>
      <c r="J176">
        <v>1</v>
      </c>
      <c r="K176" t="s">
        <v>17</v>
      </c>
      <c r="L176" t="s">
        <v>376</v>
      </c>
      <c r="M176" t="s">
        <v>1126</v>
      </c>
      <c r="N176" t="s">
        <v>1127</v>
      </c>
      <c r="O176">
        <v>46024</v>
      </c>
      <c r="P176">
        <v>46387</v>
      </c>
      <c r="Q176" t="s">
        <v>345</v>
      </c>
      <c r="R176" t="s">
        <v>1254</v>
      </c>
      <c r="S176" t="s">
        <v>155</v>
      </c>
      <c r="T176" t="s">
        <v>107</v>
      </c>
      <c r="U176" t="s">
        <v>42</v>
      </c>
      <c r="V176" t="s">
        <v>1284</v>
      </c>
      <c r="W176" t="s">
        <v>376</v>
      </c>
      <c r="X176" t="s">
        <v>1292</v>
      </c>
      <c r="Y176" t="s">
        <v>1285</v>
      </c>
      <c r="Z176" t="s">
        <v>1462</v>
      </c>
      <c r="AA176" t="s">
        <v>371</v>
      </c>
      <c r="AB176" t="s">
        <v>1584</v>
      </c>
      <c r="AC176" t="s">
        <v>1583</v>
      </c>
      <c r="AD176" t="s">
        <v>1473</v>
      </c>
      <c r="AE176" t="s">
        <v>1581</v>
      </c>
      <c r="AG176" t="s">
        <v>1585</v>
      </c>
      <c r="AI176" t="s">
        <v>2140</v>
      </c>
      <c r="AJ176" t="s">
        <v>2140</v>
      </c>
      <c r="AK176" t="s">
        <v>2140</v>
      </c>
      <c r="AL176" t="s">
        <v>2140</v>
      </c>
      <c r="AM176" t="s">
        <v>2140</v>
      </c>
      <c r="AN176" t="s">
        <v>2140</v>
      </c>
      <c r="AO176" t="s">
        <v>2140</v>
      </c>
      <c r="AP176" t="s">
        <v>2140</v>
      </c>
      <c r="AQ176" t="s">
        <v>1590</v>
      </c>
      <c r="AR176">
        <v>0.38541666666666669</v>
      </c>
    </row>
    <row r="177" spans="1:44">
      <c r="A177" t="s">
        <v>4692</v>
      </c>
      <c r="B177" t="s">
        <v>344</v>
      </c>
      <c r="C177" t="s">
        <v>443</v>
      </c>
      <c r="D177" t="s">
        <v>1440</v>
      </c>
      <c r="E177" t="s">
        <v>394</v>
      </c>
      <c r="F177" t="s">
        <v>345</v>
      </c>
      <c r="G177">
        <v>90</v>
      </c>
      <c r="H177" t="s">
        <v>1159</v>
      </c>
      <c r="I177" t="s">
        <v>1160</v>
      </c>
      <c r="J177">
        <v>1</v>
      </c>
      <c r="K177" t="s">
        <v>17</v>
      </c>
      <c r="L177" t="s">
        <v>376</v>
      </c>
      <c r="M177" t="s">
        <v>1126</v>
      </c>
      <c r="N177" t="s">
        <v>1127</v>
      </c>
      <c r="O177">
        <v>46024</v>
      </c>
      <c r="P177">
        <v>46387</v>
      </c>
      <c r="Q177" t="s">
        <v>345</v>
      </c>
      <c r="R177" t="s">
        <v>1455</v>
      </c>
      <c r="S177" t="s">
        <v>156</v>
      </c>
      <c r="T177" t="s">
        <v>157</v>
      </c>
      <c r="U177" t="s">
        <v>42</v>
      </c>
      <c r="V177" t="s">
        <v>1285</v>
      </c>
      <c r="W177" t="s">
        <v>376</v>
      </c>
      <c r="X177" t="s">
        <v>1291</v>
      </c>
      <c r="Y177" t="s">
        <v>1285</v>
      </c>
      <c r="Z177" t="s">
        <v>1462</v>
      </c>
      <c r="AA177" t="s">
        <v>371</v>
      </c>
      <c r="AB177" t="s">
        <v>1609</v>
      </c>
      <c r="AC177" t="s">
        <v>1608</v>
      </c>
      <c r="AD177" t="s">
        <v>1473</v>
      </c>
      <c r="AE177" t="s">
        <v>1610</v>
      </c>
      <c r="AG177" t="s">
        <v>1611</v>
      </c>
      <c r="AI177" t="s">
        <v>2140</v>
      </c>
      <c r="AJ177" t="s">
        <v>2140</v>
      </c>
      <c r="AK177" t="s">
        <v>2140</v>
      </c>
      <c r="AL177" t="s">
        <v>2140</v>
      </c>
      <c r="AM177" t="s">
        <v>2140</v>
      </c>
      <c r="AN177" t="s">
        <v>2140</v>
      </c>
      <c r="AO177" t="s">
        <v>2140</v>
      </c>
      <c r="AP177" t="s">
        <v>2140</v>
      </c>
      <c r="AQ177" t="s">
        <v>1590</v>
      </c>
      <c r="AR177">
        <v>0.60416666666666663</v>
      </c>
    </row>
    <row r="178" spans="1:44">
      <c r="A178" t="s">
        <v>4693</v>
      </c>
      <c r="B178" t="s">
        <v>344</v>
      </c>
      <c r="C178" t="s">
        <v>443</v>
      </c>
      <c r="D178" t="s">
        <v>1442</v>
      </c>
      <c r="E178" t="s">
        <v>394</v>
      </c>
      <c r="F178" t="s">
        <v>345</v>
      </c>
      <c r="G178">
        <v>30</v>
      </c>
      <c r="H178" t="s">
        <v>1156</v>
      </c>
      <c r="I178" t="s">
        <v>1144</v>
      </c>
      <c r="J178">
        <v>1</v>
      </c>
      <c r="K178" t="s">
        <v>17</v>
      </c>
      <c r="L178" t="s">
        <v>376</v>
      </c>
      <c r="M178" t="s">
        <v>1126</v>
      </c>
      <c r="N178" t="s">
        <v>1127</v>
      </c>
      <c r="O178">
        <v>46024</v>
      </c>
      <c r="P178">
        <v>46387</v>
      </c>
      <c r="Q178" t="s">
        <v>1345</v>
      </c>
      <c r="R178" t="s">
        <v>1255</v>
      </c>
      <c r="S178" t="s">
        <v>158</v>
      </c>
      <c r="T178" t="s">
        <v>159</v>
      </c>
      <c r="U178" t="s">
        <v>42</v>
      </c>
      <c r="V178" t="s">
        <v>1285</v>
      </c>
      <c r="W178" t="s">
        <v>376</v>
      </c>
      <c r="X178" t="s">
        <v>1290</v>
      </c>
      <c r="Y178" t="s">
        <v>1285</v>
      </c>
      <c r="Z178" t="s">
        <v>1462</v>
      </c>
      <c r="AA178" t="s">
        <v>371</v>
      </c>
      <c r="AB178" t="s">
        <v>1597</v>
      </c>
      <c r="AC178" t="s">
        <v>1442</v>
      </c>
      <c r="AD178" t="s">
        <v>1473</v>
      </c>
      <c r="AE178" t="s">
        <v>1598</v>
      </c>
      <c r="AG178" t="s">
        <v>1599</v>
      </c>
      <c r="AI178" t="s">
        <v>2140</v>
      </c>
      <c r="AJ178" t="s">
        <v>2140</v>
      </c>
      <c r="AK178" t="s">
        <v>2140</v>
      </c>
      <c r="AL178" t="s">
        <v>2140</v>
      </c>
      <c r="AM178" t="s">
        <v>2140</v>
      </c>
      <c r="AN178" t="s">
        <v>2140</v>
      </c>
      <c r="AO178" t="s">
        <v>2140</v>
      </c>
      <c r="AP178" t="s">
        <v>2140</v>
      </c>
      <c r="AQ178" t="s">
        <v>1590</v>
      </c>
      <c r="AR178">
        <v>0.625</v>
      </c>
    </row>
    <row r="179" spans="1:44">
      <c r="A179" t="s">
        <v>279</v>
      </c>
      <c r="B179" t="s">
        <v>344</v>
      </c>
      <c r="C179" t="s">
        <v>443</v>
      </c>
      <c r="D179" t="s">
        <v>1432</v>
      </c>
      <c r="E179" t="s">
        <v>394</v>
      </c>
      <c r="F179" t="s">
        <v>345</v>
      </c>
      <c r="G179">
        <v>180</v>
      </c>
      <c r="H179" t="s">
        <v>1156</v>
      </c>
      <c r="I179" t="s">
        <v>1139</v>
      </c>
      <c r="J179">
        <v>1</v>
      </c>
      <c r="K179" t="s">
        <v>17</v>
      </c>
      <c r="L179" t="s">
        <v>376</v>
      </c>
      <c r="M179" t="s">
        <v>1126</v>
      </c>
      <c r="N179" t="s">
        <v>1127</v>
      </c>
      <c r="O179">
        <v>46024</v>
      </c>
      <c r="P179">
        <v>46387</v>
      </c>
      <c r="Q179" t="s">
        <v>345</v>
      </c>
      <c r="R179" t="s">
        <v>1256</v>
      </c>
      <c r="S179" t="s">
        <v>160</v>
      </c>
      <c r="T179" t="s">
        <v>1296</v>
      </c>
      <c r="U179" t="s">
        <v>42</v>
      </c>
      <c r="V179" t="s">
        <v>1284</v>
      </c>
      <c r="W179" t="s">
        <v>376</v>
      </c>
      <c r="X179" t="s">
        <v>1290</v>
      </c>
      <c r="Y179" t="s">
        <v>1285</v>
      </c>
      <c r="Z179" t="s">
        <v>1462</v>
      </c>
      <c r="AA179" t="s">
        <v>371</v>
      </c>
      <c r="AB179" t="s">
        <v>1572</v>
      </c>
      <c r="AC179" t="s">
        <v>1432</v>
      </c>
      <c r="AD179" t="s">
        <v>1473</v>
      </c>
      <c r="AE179" t="s">
        <v>1573</v>
      </c>
      <c r="AG179" t="s">
        <v>1574</v>
      </c>
      <c r="AI179" t="s">
        <v>2140</v>
      </c>
      <c r="AJ179" t="s">
        <v>2140</v>
      </c>
      <c r="AK179" t="s">
        <v>2140</v>
      </c>
      <c r="AL179" t="s">
        <v>2140</v>
      </c>
      <c r="AM179" t="s">
        <v>2140</v>
      </c>
      <c r="AN179" t="s">
        <v>2140</v>
      </c>
      <c r="AO179" t="s">
        <v>2140</v>
      </c>
      <c r="AP179" t="s">
        <v>2140</v>
      </c>
      <c r="AQ179" t="s">
        <v>1439</v>
      </c>
      <c r="AR179">
        <v>0.58333333333333337</v>
      </c>
    </row>
    <row r="180" spans="1:44">
      <c r="A180" t="s">
        <v>280</v>
      </c>
      <c r="B180" t="s">
        <v>344</v>
      </c>
      <c r="C180" t="s">
        <v>443</v>
      </c>
      <c r="D180" t="s">
        <v>1432</v>
      </c>
      <c r="E180" t="s">
        <v>394</v>
      </c>
      <c r="F180" t="s">
        <v>345</v>
      </c>
      <c r="G180">
        <v>5</v>
      </c>
      <c r="H180" t="s">
        <v>1157</v>
      </c>
      <c r="I180" t="s">
        <v>1140</v>
      </c>
      <c r="J180">
        <v>1</v>
      </c>
      <c r="K180" t="s">
        <v>17</v>
      </c>
      <c r="L180" t="s">
        <v>376</v>
      </c>
      <c r="M180" t="s">
        <v>1126</v>
      </c>
      <c r="N180" t="s">
        <v>1127</v>
      </c>
      <c r="O180">
        <v>46024</v>
      </c>
      <c r="P180">
        <v>46387</v>
      </c>
      <c r="Q180" t="s">
        <v>345</v>
      </c>
      <c r="R180" t="s">
        <v>1257</v>
      </c>
      <c r="S180" t="s">
        <v>161</v>
      </c>
      <c r="T180" t="s">
        <v>162</v>
      </c>
      <c r="U180" t="s">
        <v>42</v>
      </c>
      <c r="V180" t="s">
        <v>1284</v>
      </c>
      <c r="W180" t="s">
        <v>376</v>
      </c>
      <c r="X180" t="s">
        <v>1292</v>
      </c>
      <c r="Y180" t="s">
        <v>1285</v>
      </c>
      <c r="Z180" t="s">
        <v>1462</v>
      </c>
      <c r="AA180" t="s">
        <v>371</v>
      </c>
      <c r="AB180" t="s">
        <v>1572</v>
      </c>
      <c r="AC180" t="s">
        <v>1432</v>
      </c>
      <c r="AD180" t="s">
        <v>1473</v>
      </c>
      <c r="AE180" t="s">
        <v>1573</v>
      </c>
      <c r="AG180" t="s">
        <v>1574</v>
      </c>
      <c r="AI180" t="s">
        <v>2140</v>
      </c>
      <c r="AJ180" t="s">
        <v>2140</v>
      </c>
      <c r="AK180" t="s">
        <v>2140</v>
      </c>
      <c r="AL180" t="s">
        <v>2140</v>
      </c>
      <c r="AM180" t="s">
        <v>2140</v>
      </c>
      <c r="AN180" t="s">
        <v>2140</v>
      </c>
      <c r="AO180" t="s">
        <v>2140</v>
      </c>
      <c r="AP180" t="s">
        <v>2140</v>
      </c>
      <c r="AQ180" t="s">
        <v>2103</v>
      </c>
      <c r="AR180">
        <v>0.42708333333333331</v>
      </c>
    </row>
    <row r="181" spans="1:44">
      <c r="A181" t="s">
        <v>281</v>
      </c>
      <c r="B181" t="s">
        <v>344</v>
      </c>
      <c r="C181" t="s">
        <v>443</v>
      </c>
      <c r="D181" t="s">
        <v>1432</v>
      </c>
      <c r="E181" t="s">
        <v>394</v>
      </c>
      <c r="F181" t="s">
        <v>345</v>
      </c>
      <c r="G181">
        <v>120</v>
      </c>
      <c r="H181" t="s">
        <v>1156</v>
      </c>
      <c r="I181" t="s">
        <v>1140</v>
      </c>
      <c r="J181">
        <v>1</v>
      </c>
      <c r="K181" t="s">
        <v>17</v>
      </c>
      <c r="L181" t="s">
        <v>376</v>
      </c>
      <c r="M181" t="s">
        <v>1126</v>
      </c>
      <c r="N181" t="s">
        <v>1127</v>
      </c>
      <c r="O181">
        <v>46024</v>
      </c>
      <c r="P181">
        <v>46387</v>
      </c>
      <c r="Q181" t="s">
        <v>345</v>
      </c>
      <c r="R181" t="s">
        <v>1258</v>
      </c>
      <c r="S181" t="s">
        <v>163</v>
      </c>
      <c r="T181" t="s">
        <v>164</v>
      </c>
      <c r="U181" t="s">
        <v>42</v>
      </c>
      <c r="V181" t="s">
        <v>1284</v>
      </c>
      <c r="W181" t="s">
        <v>376</v>
      </c>
      <c r="X181" t="s">
        <v>1290</v>
      </c>
      <c r="Y181" t="s">
        <v>1285</v>
      </c>
      <c r="Z181" t="s">
        <v>1462</v>
      </c>
      <c r="AA181" t="s">
        <v>371</v>
      </c>
      <c r="AB181" t="s">
        <v>1572</v>
      </c>
      <c r="AC181" t="s">
        <v>1432</v>
      </c>
      <c r="AD181" t="s">
        <v>1473</v>
      </c>
      <c r="AE181" t="s">
        <v>1573</v>
      </c>
      <c r="AG181" t="s">
        <v>1574</v>
      </c>
      <c r="AI181" t="s">
        <v>2140</v>
      </c>
      <c r="AJ181" t="s">
        <v>2140</v>
      </c>
      <c r="AK181" t="s">
        <v>2140</v>
      </c>
      <c r="AL181" t="s">
        <v>2140</v>
      </c>
      <c r="AM181" t="s">
        <v>2140</v>
      </c>
      <c r="AN181" t="s">
        <v>2140</v>
      </c>
      <c r="AO181" t="s">
        <v>2140</v>
      </c>
      <c r="AP181" t="s">
        <v>2140</v>
      </c>
      <c r="AQ181" t="s">
        <v>2103</v>
      </c>
      <c r="AR181">
        <v>0.58333333333333337</v>
      </c>
    </row>
    <row r="182" spans="1:44">
      <c r="A182" t="s">
        <v>282</v>
      </c>
      <c r="B182" t="s">
        <v>344</v>
      </c>
      <c r="C182" t="s">
        <v>443</v>
      </c>
      <c r="D182" t="s">
        <v>1432</v>
      </c>
      <c r="E182" t="s">
        <v>394</v>
      </c>
      <c r="F182" t="s">
        <v>345</v>
      </c>
      <c r="G182">
        <v>120</v>
      </c>
      <c r="H182" t="s">
        <v>1156</v>
      </c>
      <c r="I182" t="s">
        <v>1143</v>
      </c>
      <c r="J182">
        <v>1</v>
      </c>
      <c r="K182" t="s">
        <v>17</v>
      </c>
      <c r="L182" t="s">
        <v>376</v>
      </c>
      <c r="M182" t="s">
        <v>1126</v>
      </c>
      <c r="N182" t="s">
        <v>1127</v>
      </c>
      <c r="O182">
        <v>46024</v>
      </c>
      <c r="P182">
        <v>46387</v>
      </c>
      <c r="Q182" t="s">
        <v>345</v>
      </c>
      <c r="R182" t="s">
        <v>1340</v>
      </c>
      <c r="S182" t="s">
        <v>165</v>
      </c>
      <c r="T182" t="s">
        <v>166</v>
      </c>
      <c r="U182" t="s">
        <v>42</v>
      </c>
      <c r="V182" t="s">
        <v>1283</v>
      </c>
      <c r="W182" t="s">
        <v>376</v>
      </c>
      <c r="X182" t="s">
        <v>1290</v>
      </c>
      <c r="Y182" t="s">
        <v>1285</v>
      </c>
      <c r="Z182" t="s">
        <v>1462</v>
      </c>
      <c r="AA182" t="s">
        <v>371</v>
      </c>
      <c r="AB182" t="s">
        <v>1572</v>
      </c>
      <c r="AC182" t="s">
        <v>1432</v>
      </c>
      <c r="AD182" t="s">
        <v>1473</v>
      </c>
      <c r="AE182" t="s">
        <v>1573</v>
      </c>
      <c r="AG182" t="s">
        <v>1574</v>
      </c>
      <c r="AI182" t="s">
        <v>2140</v>
      </c>
      <c r="AJ182" t="s">
        <v>2140</v>
      </c>
      <c r="AK182" t="s">
        <v>2140</v>
      </c>
      <c r="AL182" t="s">
        <v>2140</v>
      </c>
      <c r="AM182" t="s">
        <v>2140</v>
      </c>
      <c r="AN182" t="s">
        <v>2140</v>
      </c>
      <c r="AO182" t="s">
        <v>2140</v>
      </c>
      <c r="AP182" t="s">
        <v>2140</v>
      </c>
      <c r="AQ182" t="s">
        <v>2103</v>
      </c>
      <c r="AR182">
        <v>0.58333333333333337</v>
      </c>
    </row>
    <row r="183" spans="1:44">
      <c r="A183" t="s">
        <v>283</v>
      </c>
      <c r="B183" t="s">
        <v>344</v>
      </c>
      <c r="C183" t="s">
        <v>443</v>
      </c>
      <c r="D183" t="s">
        <v>1432</v>
      </c>
      <c r="E183" t="s">
        <v>394</v>
      </c>
      <c r="F183" t="s">
        <v>345</v>
      </c>
      <c r="G183">
        <v>20</v>
      </c>
      <c r="H183" t="s">
        <v>1156</v>
      </c>
      <c r="I183" t="s">
        <v>1143</v>
      </c>
      <c r="J183">
        <v>1</v>
      </c>
      <c r="K183" t="s">
        <v>17</v>
      </c>
      <c r="L183" t="s">
        <v>376</v>
      </c>
      <c r="M183" t="s">
        <v>1126</v>
      </c>
      <c r="N183" t="s">
        <v>1127</v>
      </c>
      <c r="O183">
        <v>46024</v>
      </c>
      <c r="P183">
        <v>46387</v>
      </c>
      <c r="Q183" t="s">
        <v>345</v>
      </c>
      <c r="R183" t="s">
        <v>1406</v>
      </c>
      <c r="S183" t="s">
        <v>167</v>
      </c>
      <c r="T183" t="s">
        <v>168</v>
      </c>
      <c r="U183" t="s">
        <v>42</v>
      </c>
      <c r="V183" t="s">
        <v>1284</v>
      </c>
      <c r="W183" t="s">
        <v>376</v>
      </c>
      <c r="X183" t="s">
        <v>1290</v>
      </c>
      <c r="Y183" t="s">
        <v>1285</v>
      </c>
      <c r="Z183" t="s">
        <v>1462</v>
      </c>
      <c r="AA183" t="s">
        <v>371</v>
      </c>
      <c r="AB183" t="s">
        <v>1572</v>
      </c>
      <c r="AC183" t="s">
        <v>1432</v>
      </c>
      <c r="AD183" t="s">
        <v>1473</v>
      </c>
      <c r="AE183" t="s">
        <v>1573</v>
      </c>
      <c r="AG183" t="s">
        <v>1574</v>
      </c>
      <c r="AI183" t="s">
        <v>2140</v>
      </c>
      <c r="AJ183" t="s">
        <v>2140</v>
      </c>
      <c r="AK183" t="s">
        <v>2140</v>
      </c>
      <c r="AL183" t="s">
        <v>2140</v>
      </c>
      <c r="AM183" t="s">
        <v>2140</v>
      </c>
      <c r="AN183" t="s">
        <v>2140</v>
      </c>
      <c r="AO183" t="s">
        <v>2140</v>
      </c>
      <c r="AP183" t="s">
        <v>2140</v>
      </c>
      <c r="AQ183" t="s">
        <v>2105</v>
      </c>
      <c r="AR183">
        <v>0.44791666666666669</v>
      </c>
    </row>
    <row r="184" spans="1:44">
      <c r="A184" t="s">
        <v>284</v>
      </c>
      <c r="B184" t="s">
        <v>344</v>
      </c>
      <c r="C184" t="s">
        <v>443</v>
      </c>
      <c r="D184" t="s">
        <v>1432</v>
      </c>
      <c r="E184" t="s">
        <v>394</v>
      </c>
      <c r="F184" t="s">
        <v>345</v>
      </c>
      <c r="G184">
        <v>15</v>
      </c>
      <c r="H184" t="s">
        <v>1156</v>
      </c>
      <c r="I184" t="s">
        <v>1143</v>
      </c>
      <c r="J184">
        <v>1</v>
      </c>
      <c r="K184" t="s">
        <v>17</v>
      </c>
      <c r="L184" t="s">
        <v>376</v>
      </c>
      <c r="M184" t="s">
        <v>1126</v>
      </c>
      <c r="N184" t="s">
        <v>1127</v>
      </c>
      <c r="O184">
        <v>46024</v>
      </c>
      <c r="P184">
        <v>46387</v>
      </c>
      <c r="Q184" t="s">
        <v>345</v>
      </c>
      <c r="R184" t="s">
        <v>1341</v>
      </c>
      <c r="S184" t="s">
        <v>169</v>
      </c>
      <c r="T184" t="s">
        <v>170</v>
      </c>
      <c r="U184" t="s">
        <v>42</v>
      </c>
      <c r="V184" t="s">
        <v>1284</v>
      </c>
      <c r="W184" t="s">
        <v>376</v>
      </c>
      <c r="X184" t="s">
        <v>1290</v>
      </c>
      <c r="Y184" t="s">
        <v>1285</v>
      </c>
      <c r="Z184" t="s">
        <v>1462</v>
      </c>
      <c r="AA184" t="s">
        <v>371</v>
      </c>
      <c r="AB184" t="s">
        <v>1572</v>
      </c>
      <c r="AC184" t="s">
        <v>1432</v>
      </c>
      <c r="AD184" t="s">
        <v>1473</v>
      </c>
      <c r="AE184" t="s">
        <v>1573</v>
      </c>
      <c r="AG184" t="s">
        <v>1574</v>
      </c>
      <c r="AI184" t="s">
        <v>2140</v>
      </c>
      <c r="AJ184" t="s">
        <v>2140</v>
      </c>
      <c r="AK184" t="s">
        <v>2140</v>
      </c>
      <c r="AL184" t="s">
        <v>2140</v>
      </c>
      <c r="AM184" t="s">
        <v>2140</v>
      </c>
      <c r="AN184" t="s">
        <v>2140</v>
      </c>
      <c r="AO184" t="s">
        <v>2140</v>
      </c>
      <c r="AP184" t="s">
        <v>2140</v>
      </c>
      <c r="AQ184" t="s">
        <v>1439</v>
      </c>
      <c r="AR184">
        <v>0.625</v>
      </c>
    </row>
    <row r="185" spans="1:44">
      <c r="A185" t="s">
        <v>4694</v>
      </c>
      <c r="B185" t="s">
        <v>344</v>
      </c>
      <c r="C185" t="s">
        <v>443</v>
      </c>
      <c r="D185" t="s">
        <v>1440</v>
      </c>
      <c r="E185" t="s">
        <v>394</v>
      </c>
      <c r="F185" t="s">
        <v>345</v>
      </c>
      <c r="G185">
        <v>5</v>
      </c>
      <c r="H185" t="s">
        <v>1156</v>
      </c>
      <c r="I185" t="s">
        <v>1141</v>
      </c>
      <c r="J185">
        <v>1</v>
      </c>
      <c r="K185" t="s">
        <v>17</v>
      </c>
      <c r="L185" t="s">
        <v>376</v>
      </c>
      <c r="M185" t="s">
        <v>1126</v>
      </c>
      <c r="N185" t="s">
        <v>1127</v>
      </c>
      <c r="O185">
        <v>46024</v>
      </c>
      <c r="P185">
        <v>46387</v>
      </c>
      <c r="Q185" t="s">
        <v>345</v>
      </c>
      <c r="R185" t="s">
        <v>1387</v>
      </c>
      <c r="S185" t="s">
        <v>171</v>
      </c>
      <c r="T185" t="s">
        <v>107</v>
      </c>
      <c r="U185" t="s">
        <v>42</v>
      </c>
      <c r="V185" t="s">
        <v>1283</v>
      </c>
      <c r="W185" t="s">
        <v>376</v>
      </c>
      <c r="X185" t="s">
        <v>1290</v>
      </c>
      <c r="Y185" t="s">
        <v>1285</v>
      </c>
      <c r="Z185" t="s">
        <v>1462</v>
      </c>
      <c r="AA185" t="s">
        <v>371</v>
      </c>
      <c r="AB185" t="s">
        <v>1609</v>
      </c>
      <c r="AC185" t="s">
        <v>1608</v>
      </c>
      <c r="AD185" t="s">
        <v>1473</v>
      </c>
      <c r="AE185" t="s">
        <v>1610</v>
      </c>
      <c r="AG185" t="s">
        <v>1611</v>
      </c>
      <c r="AI185" t="s">
        <v>2140</v>
      </c>
      <c r="AJ185" t="s">
        <v>2140</v>
      </c>
      <c r="AK185" t="s">
        <v>2140</v>
      </c>
      <c r="AL185" t="s">
        <v>2140</v>
      </c>
      <c r="AM185" t="s">
        <v>2140</v>
      </c>
      <c r="AN185" t="s">
        <v>2140</v>
      </c>
      <c r="AO185" t="s">
        <v>2140</v>
      </c>
      <c r="AP185" t="s">
        <v>2140</v>
      </c>
      <c r="AQ185" t="s">
        <v>2103</v>
      </c>
      <c r="AR185">
        <v>0.4375</v>
      </c>
    </row>
    <row r="186" spans="1:44">
      <c r="A186" t="s">
        <v>285</v>
      </c>
      <c r="B186" t="s">
        <v>344</v>
      </c>
      <c r="C186" t="s">
        <v>443</v>
      </c>
      <c r="D186" t="s">
        <v>1432</v>
      </c>
      <c r="E186" t="s">
        <v>394</v>
      </c>
      <c r="F186" t="s">
        <v>345</v>
      </c>
      <c r="G186">
        <v>480</v>
      </c>
      <c r="H186" t="s">
        <v>1156</v>
      </c>
      <c r="I186" t="s">
        <v>1144</v>
      </c>
      <c r="J186">
        <v>1</v>
      </c>
      <c r="K186" t="s">
        <v>17</v>
      </c>
      <c r="L186" t="s">
        <v>376</v>
      </c>
      <c r="M186" t="s">
        <v>1126</v>
      </c>
      <c r="N186" t="s">
        <v>1127</v>
      </c>
      <c r="O186">
        <v>46024</v>
      </c>
      <c r="P186">
        <v>46387</v>
      </c>
      <c r="Q186" t="s">
        <v>345</v>
      </c>
      <c r="R186" t="s">
        <v>1356</v>
      </c>
      <c r="S186" t="s">
        <v>172</v>
      </c>
      <c r="T186" t="s">
        <v>168</v>
      </c>
      <c r="U186" t="s">
        <v>105</v>
      </c>
      <c r="V186" t="s">
        <v>1284</v>
      </c>
      <c r="W186" t="s">
        <v>371</v>
      </c>
      <c r="X186" t="s">
        <v>1290</v>
      </c>
      <c r="Y186" t="s">
        <v>1285</v>
      </c>
      <c r="Z186" t="s">
        <v>1462</v>
      </c>
      <c r="AA186" t="s">
        <v>371</v>
      </c>
      <c r="AB186" t="s">
        <v>1572</v>
      </c>
      <c r="AC186" t="s">
        <v>1432</v>
      </c>
      <c r="AD186" t="s">
        <v>1473</v>
      </c>
      <c r="AE186" t="s">
        <v>1573</v>
      </c>
      <c r="AG186" t="s">
        <v>1574</v>
      </c>
      <c r="AI186" t="s">
        <v>2140</v>
      </c>
      <c r="AJ186" t="s">
        <v>2140</v>
      </c>
      <c r="AK186" t="s">
        <v>2140</v>
      </c>
      <c r="AL186" t="s">
        <v>2140</v>
      </c>
      <c r="AM186" t="s">
        <v>2140</v>
      </c>
      <c r="AN186" t="s">
        <v>2140</v>
      </c>
      <c r="AO186" t="s">
        <v>2140</v>
      </c>
      <c r="AP186" t="s">
        <v>2140</v>
      </c>
      <c r="AQ186" t="s">
        <v>1590</v>
      </c>
      <c r="AR186">
        <v>0.375</v>
      </c>
    </row>
    <row r="187" spans="1:44">
      <c r="A187" t="s">
        <v>286</v>
      </c>
      <c r="B187" t="s">
        <v>344</v>
      </c>
      <c r="C187" t="s">
        <v>443</v>
      </c>
      <c r="D187" t="s">
        <v>1432</v>
      </c>
      <c r="E187" t="s">
        <v>394</v>
      </c>
      <c r="F187" t="s">
        <v>345</v>
      </c>
      <c r="G187">
        <v>5</v>
      </c>
      <c r="H187" t="s">
        <v>1331</v>
      </c>
      <c r="I187" t="s">
        <v>1122</v>
      </c>
      <c r="J187">
        <v>1</v>
      </c>
      <c r="K187" t="s">
        <v>17</v>
      </c>
      <c r="L187" t="s">
        <v>376</v>
      </c>
      <c r="M187" t="s">
        <v>1126</v>
      </c>
      <c r="N187" t="s">
        <v>1127</v>
      </c>
      <c r="O187">
        <v>46024</v>
      </c>
      <c r="P187">
        <v>46387</v>
      </c>
      <c r="Q187" t="s">
        <v>345</v>
      </c>
      <c r="R187" t="s">
        <v>1259</v>
      </c>
      <c r="S187" t="s">
        <v>173</v>
      </c>
      <c r="T187" t="s">
        <v>1325</v>
      </c>
      <c r="U187" t="s">
        <v>42</v>
      </c>
      <c r="V187" t="s">
        <v>1284</v>
      </c>
      <c r="W187" t="s">
        <v>376</v>
      </c>
      <c r="X187" t="s">
        <v>1290</v>
      </c>
      <c r="Y187" t="s">
        <v>1285</v>
      </c>
      <c r="Z187" t="s">
        <v>1462</v>
      </c>
      <c r="AA187" t="s">
        <v>371</v>
      </c>
      <c r="AB187" t="s">
        <v>1572</v>
      </c>
      <c r="AC187" t="s">
        <v>1432</v>
      </c>
      <c r="AD187" t="s">
        <v>1473</v>
      </c>
      <c r="AE187" t="s">
        <v>1573</v>
      </c>
      <c r="AG187" t="s">
        <v>1574</v>
      </c>
      <c r="AI187" t="s">
        <v>2140</v>
      </c>
      <c r="AJ187" t="s">
        <v>2140</v>
      </c>
      <c r="AK187" t="s">
        <v>2140</v>
      </c>
      <c r="AL187" t="s">
        <v>2140</v>
      </c>
      <c r="AM187" t="s">
        <v>2140</v>
      </c>
      <c r="AN187" t="s">
        <v>2140</v>
      </c>
      <c r="AO187" t="s">
        <v>2140</v>
      </c>
      <c r="AP187" t="s">
        <v>2140</v>
      </c>
      <c r="AQ187" t="s">
        <v>2103</v>
      </c>
      <c r="AR187">
        <v>0.625</v>
      </c>
    </row>
    <row r="188" spans="1:44">
      <c r="A188" t="s">
        <v>287</v>
      </c>
      <c r="B188" t="s">
        <v>344</v>
      </c>
      <c r="C188" t="s">
        <v>443</v>
      </c>
      <c r="D188" t="s">
        <v>1432</v>
      </c>
      <c r="E188" t="s">
        <v>394</v>
      </c>
      <c r="F188" t="s">
        <v>345</v>
      </c>
      <c r="G188">
        <v>50</v>
      </c>
      <c r="H188" t="s">
        <v>1158</v>
      </c>
      <c r="I188" t="s">
        <v>352</v>
      </c>
      <c r="J188">
        <v>1</v>
      </c>
      <c r="K188" t="s">
        <v>17</v>
      </c>
      <c r="L188" t="s">
        <v>376</v>
      </c>
      <c r="M188" t="s">
        <v>1126</v>
      </c>
      <c r="N188" t="s">
        <v>1127</v>
      </c>
      <c r="O188">
        <v>46024</v>
      </c>
      <c r="P188">
        <v>46387</v>
      </c>
      <c r="Q188" t="s">
        <v>345</v>
      </c>
      <c r="R188" t="s">
        <v>1260</v>
      </c>
      <c r="S188" t="s">
        <v>174</v>
      </c>
      <c r="T188" t="s">
        <v>168</v>
      </c>
      <c r="U188" t="s">
        <v>42</v>
      </c>
      <c r="V188" t="s">
        <v>1284</v>
      </c>
      <c r="W188" t="s">
        <v>376</v>
      </c>
      <c r="X188" t="s">
        <v>1290</v>
      </c>
      <c r="Y188" t="s">
        <v>1285</v>
      </c>
      <c r="Z188" t="s">
        <v>1462</v>
      </c>
      <c r="AA188" t="s">
        <v>371</v>
      </c>
      <c r="AB188" t="s">
        <v>1572</v>
      </c>
      <c r="AC188" t="s">
        <v>1432</v>
      </c>
      <c r="AD188" t="s">
        <v>1473</v>
      </c>
      <c r="AE188" t="s">
        <v>1573</v>
      </c>
      <c r="AG188" t="s">
        <v>1574</v>
      </c>
      <c r="AI188" t="s">
        <v>2140</v>
      </c>
      <c r="AJ188" t="s">
        <v>2140</v>
      </c>
      <c r="AK188" t="s">
        <v>2140</v>
      </c>
      <c r="AL188" t="s">
        <v>2140</v>
      </c>
      <c r="AM188" t="s">
        <v>2140</v>
      </c>
      <c r="AN188" t="s">
        <v>2140</v>
      </c>
      <c r="AO188" t="s">
        <v>2140</v>
      </c>
      <c r="AP188" t="s">
        <v>2140</v>
      </c>
      <c r="AQ188" t="s">
        <v>2103</v>
      </c>
      <c r="AR188">
        <v>0.625</v>
      </c>
    </row>
    <row r="189" spans="1:44">
      <c r="A189" t="s">
        <v>288</v>
      </c>
      <c r="B189" t="s">
        <v>344</v>
      </c>
      <c r="C189" t="s">
        <v>443</v>
      </c>
      <c r="D189" t="s">
        <v>1439</v>
      </c>
      <c r="E189" t="s">
        <v>394</v>
      </c>
      <c r="F189" t="s">
        <v>345</v>
      </c>
      <c r="G189">
        <v>5</v>
      </c>
      <c r="H189" t="s">
        <v>1156</v>
      </c>
      <c r="I189" t="s">
        <v>1141</v>
      </c>
      <c r="J189">
        <v>1</v>
      </c>
      <c r="K189" t="s">
        <v>17</v>
      </c>
      <c r="L189" t="s">
        <v>376</v>
      </c>
      <c r="M189" t="s">
        <v>1126</v>
      </c>
      <c r="N189" t="s">
        <v>1127</v>
      </c>
      <c r="O189">
        <v>46024</v>
      </c>
      <c r="P189">
        <v>46387</v>
      </c>
      <c r="Q189" t="s">
        <v>345</v>
      </c>
      <c r="R189" t="s">
        <v>1261</v>
      </c>
      <c r="S189" t="s">
        <v>175</v>
      </c>
      <c r="T189" t="s">
        <v>107</v>
      </c>
      <c r="U189" t="s">
        <v>42</v>
      </c>
      <c r="V189" t="s">
        <v>1283</v>
      </c>
      <c r="W189" t="s">
        <v>376</v>
      </c>
      <c r="X189" t="s">
        <v>1290</v>
      </c>
      <c r="Y189" t="s">
        <v>1285</v>
      </c>
      <c r="Z189" t="s">
        <v>1462</v>
      </c>
      <c r="AA189" t="s">
        <v>371</v>
      </c>
      <c r="AB189" t="s">
        <v>1601</v>
      </c>
      <c r="AC189" t="s">
        <v>1600</v>
      </c>
      <c r="AD189" t="s">
        <v>1473</v>
      </c>
      <c r="AE189" t="s">
        <v>1602</v>
      </c>
      <c r="AG189" t="s">
        <v>1603</v>
      </c>
      <c r="AI189" t="s">
        <v>2140</v>
      </c>
      <c r="AJ189" t="s">
        <v>2140</v>
      </c>
      <c r="AK189" t="s">
        <v>2140</v>
      </c>
      <c r="AL189" t="s">
        <v>2140</v>
      </c>
      <c r="AM189" t="s">
        <v>2140</v>
      </c>
      <c r="AN189" t="s">
        <v>2140</v>
      </c>
      <c r="AO189" t="s">
        <v>2140</v>
      </c>
      <c r="AP189" t="s">
        <v>2140</v>
      </c>
      <c r="AQ189" t="s">
        <v>2103</v>
      </c>
      <c r="AR189">
        <v>0.44791666666666669</v>
      </c>
    </row>
    <row r="190" spans="1:44">
      <c r="A190" t="s">
        <v>289</v>
      </c>
      <c r="B190" t="s">
        <v>344</v>
      </c>
      <c r="C190" t="s">
        <v>443</v>
      </c>
      <c r="D190" t="s">
        <v>1442</v>
      </c>
      <c r="E190" t="s">
        <v>394</v>
      </c>
      <c r="F190" t="s">
        <v>345</v>
      </c>
      <c r="G190">
        <v>120</v>
      </c>
      <c r="H190" t="s">
        <v>1158</v>
      </c>
      <c r="I190" t="s">
        <v>1335</v>
      </c>
      <c r="J190">
        <v>1</v>
      </c>
      <c r="K190" t="s">
        <v>17</v>
      </c>
      <c r="L190" t="s">
        <v>376</v>
      </c>
      <c r="M190" t="s">
        <v>1126</v>
      </c>
      <c r="N190" t="s">
        <v>1127</v>
      </c>
      <c r="O190">
        <v>46024</v>
      </c>
      <c r="P190">
        <v>46387</v>
      </c>
      <c r="Q190" t="s">
        <v>345</v>
      </c>
      <c r="R190" t="s">
        <v>1453</v>
      </c>
      <c r="S190" t="s">
        <v>126</v>
      </c>
      <c r="T190" t="s">
        <v>127</v>
      </c>
      <c r="U190" t="s">
        <v>42</v>
      </c>
      <c r="V190" t="s">
        <v>1284</v>
      </c>
      <c r="W190" t="s">
        <v>376</v>
      </c>
      <c r="X190" t="s">
        <v>1290</v>
      </c>
      <c r="Y190" t="s">
        <v>1285</v>
      </c>
      <c r="Z190" t="s">
        <v>1462</v>
      </c>
      <c r="AA190" t="s">
        <v>371</v>
      </c>
      <c r="AB190" t="s">
        <v>1597</v>
      </c>
      <c r="AC190" t="s">
        <v>1442</v>
      </c>
      <c r="AD190" t="s">
        <v>1473</v>
      </c>
      <c r="AE190" t="s">
        <v>1598</v>
      </c>
      <c r="AG190" t="s">
        <v>1599</v>
      </c>
      <c r="AI190" t="s">
        <v>2140</v>
      </c>
      <c r="AJ190" t="s">
        <v>2140</v>
      </c>
      <c r="AK190" t="s">
        <v>2140</v>
      </c>
      <c r="AL190" t="s">
        <v>2140</v>
      </c>
      <c r="AM190" t="s">
        <v>2140</v>
      </c>
      <c r="AN190" t="s">
        <v>2140</v>
      </c>
      <c r="AO190" t="s">
        <v>2140</v>
      </c>
      <c r="AP190" t="s">
        <v>2140</v>
      </c>
      <c r="AQ190" t="s">
        <v>1439</v>
      </c>
      <c r="AR190">
        <v>0.39583333333333331</v>
      </c>
    </row>
  </sheetData>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1825E-8B9F-492B-8105-66C37752DD0B}">
  <sheetPr codeName="Hoja54"/>
  <dimension ref="A1:AC186"/>
  <sheetViews>
    <sheetView workbookViewId="0"/>
  </sheetViews>
  <sheetFormatPr baseColWidth="10" defaultRowHeight="13.5"/>
  <cols>
    <col min="2" max="2" width="12" customWidth="1"/>
    <col min="4" max="4" width="11.875" customWidth="1"/>
    <col min="5" max="5" width="20.125" customWidth="1"/>
    <col min="7" max="7" width="24.875" customWidth="1"/>
    <col min="8" max="8" width="17" customWidth="1"/>
    <col min="9" max="9" width="18.125" customWidth="1"/>
    <col min="10" max="10" width="12.6875" customWidth="1"/>
    <col min="12" max="12" width="17.6875" customWidth="1"/>
    <col min="13" max="13" width="12.875" customWidth="1"/>
    <col min="14" max="14" width="21.125" customWidth="1"/>
    <col min="15" max="15" width="13.875" customWidth="1"/>
    <col min="17" max="17" width="15.125" customWidth="1"/>
    <col min="19" max="19" width="16.5625" customWidth="1"/>
    <col min="20" max="20" width="11.875" customWidth="1"/>
    <col min="22" max="22" width="21.125" customWidth="1"/>
    <col min="23" max="23" width="17" customWidth="1"/>
    <col min="24" max="24" width="21.875" customWidth="1"/>
    <col min="25" max="25" width="18.5625" customWidth="1"/>
    <col min="26" max="26" width="24.875" customWidth="1"/>
    <col min="27" max="27" width="25.875" customWidth="1"/>
    <col min="28" max="28" width="13" customWidth="1"/>
    <col min="29" max="29" width="16" customWidth="1"/>
  </cols>
  <sheetData>
    <row r="1" spans="1:29" ht="13.9">
      <c r="A1" s="63" t="s">
        <v>6148</v>
      </c>
    </row>
    <row r="2" spans="1:29">
      <c r="A2" t="s">
        <v>6145</v>
      </c>
    </row>
    <row r="4" spans="1:29">
      <c r="A4" t="s">
        <v>3</v>
      </c>
      <c r="B4" t="s">
        <v>37</v>
      </c>
      <c r="C4" t="s">
        <v>647</v>
      </c>
      <c r="D4" t="s">
        <v>4</v>
      </c>
      <c r="E4" t="s">
        <v>1456</v>
      </c>
      <c r="F4" t="s">
        <v>6</v>
      </c>
      <c r="G4" t="s">
        <v>1457</v>
      </c>
      <c r="H4" t="s">
        <v>7</v>
      </c>
      <c r="I4" t="s">
        <v>8</v>
      </c>
      <c r="J4" t="s">
        <v>346</v>
      </c>
      <c r="K4" t="s">
        <v>21</v>
      </c>
      <c r="L4" t="s">
        <v>1135</v>
      </c>
      <c r="M4" t="s">
        <v>1137</v>
      </c>
      <c r="N4" t="s">
        <v>1136</v>
      </c>
      <c r="O4" t="s">
        <v>9</v>
      </c>
      <c r="P4" t="s">
        <v>10</v>
      </c>
      <c r="Q4" t="s">
        <v>1128</v>
      </c>
      <c r="R4" t="s">
        <v>38</v>
      </c>
      <c r="S4" t="s">
        <v>39</v>
      </c>
      <c r="T4" t="s">
        <v>40</v>
      </c>
      <c r="U4" t="s">
        <v>41</v>
      </c>
      <c r="V4" t="s">
        <v>1282</v>
      </c>
      <c r="W4" t="s">
        <v>1286</v>
      </c>
      <c r="X4" t="s">
        <v>1289</v>
      </c>
      <c r="Y4" t="s">
        <v>1419</v>
      </c>
      <c r="Z4" t="s">
        <v>1458</v>
      </c>
      <c r="AA4" t="s">
        <v>1459</v>
      </c>
      <c r="AB4" t="s">
        <v>2102</v>
      </c>
      <c r="AC4" t="s">
        <v>3874</v>
      </c>
    </row>
    <row r="5" spans="1:29">
      <c r="A5" t="s">
        <v>176</v>
      </c>
      <c r="B5" t="s">
        <v>344</v>
      </c>
      <c r="C5" t="s">
        <v>443</v>
      </c>
      <c r="D5" t="s">
        <v>1439</v>
      </c>
      <c r="E5" t="s">
        <v>394</v>
      </c>
      <c r="F5" t="s">
        <v>345</v>
      </c>
      <c r="G5">
        <v>15</v>
      </c>
      <c r="H5" t="s">
        <v>1146</v>
      </c>
      <c r="I5" t="s">
        <v>1146</v>
      </c>
      <c r="J5">
        <v>1</v>
      </c>
      <c r="K5" t="s">
        <v>17</v>
      </c>
      <c r="L5" t="s">
        <v>376</v>
      </c>
      <c r="M5" t="s">
        <v>1126</v>
      </c>
      <c r="N5" t="s">
        <v>1127</v>
      </c>
      <c r="O5">
        <v>46024</v>
      </c>
      <c r="P5">
        <v>46387</v>
      </c>
      <c r="Q5" t="s">
        <v>1345</v>
      </c>
      <c r="R5" t="s">
        <v>1454</v>
      </c>
      <c r="S5" t="s">
        <v>43</v>
      </c>
      <c r="T5" t="s">
        <v>44</v>
      </c>
      <c r="U5" t="s">
        <v>42</v>
      </c>
      <c r="V5" t="s">
        <v>1284</v>
      </c>
      <c r="W5" t="s">
        <v>376</v>
      </c>
      <c r="X5" t="s">
        <v>1292</v>
      </c>
      <c r="Y5" t="s">
        <v>1285</v>
      </c>
      <c r="Z5" t="s">
        <v>1462</v>
      </c>
      <c r="AA5" t="s">
        <v>371</v>
      </c>
      <c r="AB5" t="s">
        <v>1590</v>
      </c>
      <c r="AC5">
        <v>0.38541666666666669</v>
      </c>
    </row>
    <row r="6" spans="1:29">
      <c r="A6" t="s">
        <v>177</v>
      </c>
      <c r="B6" t="s">
        <v>344</v>
      </c>
      <c r="C6" t="s">
        <v>443</v>
      </c>
      <c r="D6" t="s">
        <v>1433</v>
      </c>
      <c r="E6" t="s">
        <v>394</v>
      </c>
      <c r="F6" t="s">
        <v>345</v>
      </c>
      <c r="G6">
        <v>120</v>
      </c>
      <c r="H6" t="s">
        <v>1154</v>
      </c>
      <c r="I6" t="s">
        <v>1360</v>
      </c>
      <c r="J6">
        <v>1</v>
      </c>
      <c r="K6" t="s">
        <v>17</v>
      </c>
      <c r="L6" t="s">
        <v>376</v>
      </c>
      <c r="M6" t="s">
        <v>1126</v>
      </c>
      <c r="N6" t="s">
        <v>1127</v>
      </c>
      <c r="O6">
        <v>46024</v>
      </c>
      <c r="P6">
        <v>46387</v>
      </c>
      <c r="Q6" t="s">
        <v>345</v>
      </c>
      <c r="R6" t="s">
        <v>1359</v>
      </c>
      <c r="S6" t="s">
        <v>1362</v>
      </c>
      <c r="V6" t="s">
        <v>1283</v>
      </c>
      <c r="W6" t="s">
        <v>371</v>
      </c>
      <c r="X6" t="s">
        <v>1290</v>
      </c>
      <c r="Y6" t="s">
        <v>1285</v>
      </c>
      <c r="Z6" t="s">
        <v>1462</v>
      </c>
      <c r="AA6" t="s">
        <v>371</v>
      </c>
      <c r="AB6" t="s">
        <v>1590</v>
      </c>
      <c r="AC6">
        <v>0.42708333333333331</v>
      </c>
    </row>
    <row r="7" spans="1:29">
      <c r="A7" t="s">
        <v>178</v>
      </c>
      <c r="B7" t="s">
        <v>344</v>
      </c>
      <c r="C7" t="s">
        <v>443</v>
      </c>
      <c r="D7" t="s">
        <v>1434</v>
      </c>
      <c r="E7" t="s">
        <v>394</v>
      </c>
      <c r="F7" t="s">
        <v>345</v>
      </c>
      <c r="G7">
        <v>10</v>
      </c>
      <c r="H7" t="s">
        <v>1158</v>
      </c>
      <c r="I7" t="s">
        <v>1124</v>
      </c>
      <c r="J7">
        <v>1</v>
      </c>
      <c r="K7" t="s">
        <v>17</v>
      </c>
      <c r="L7" t="s">
        <v>376</v>
      </c>
      <c r="M7" t="s">
        <v>1126</v>
      </c>
      <c r="N7" t="s">
        <v>1127</v>
      </c>
      <c r="O7">
        <v>46024</v>
      </c>
      <c r="P7">
        <v>46387</v>
      </c>
      <c r="Q7" t="s">
        <v>345</v>
      </c>
      <c r="R7" t="s">
        <v>1444</v>
      </c>
      <c r="S7" t="s">
        <v>46</v>
      </c>
      <c r="T7" t="s">
        <v>1304</v>
      </c>
      <c r="V7" t="s">
        <v>1285</v>
      </c>
      <c r="W7" t="s">
        <v>376</v>
      </c>
      <c r="X7" t="s">
        <v>1291</v>
      </c>
      <c r="Y7" t="s">
        <v>1285</v>
      </c>
      <c r="Z7" t="s">
        <v>1462</v>
      </c>
      <c r="AA7" t="s">
        <v>371</v>
      </c>
      <c r="AB7" t="s">
        <v>2104</v>
      </c>
      <c r="AC7">
        <v>0.4375</v>
      </c>
    </row>
    <row r="8" spans="1:29">
      <c r="A8" t="s">
        <v>1316</v>
      </c>
      <c r="B8" t="s">
        <v>344</v>
      </c>
      <c r="C8" t="s">
        <v>443</v>
      </c>
      <c r="D8" t="s">
        <v>1431</v>
      </c>
      <c r="E8" t="s">
        <v>394</v>
      </c>
      <c r="F8" t="s">
        <v>345</v>
      </c>
      <c r="G8">
        <v>10</v>
      </c>
      <c r="H8" t="s">
        <v>1156</v>
      </c>
      <c r="I8" t="s">
        <v>1141</v>
      </c>
      <c r="J8">
        <v>1</v>
      </c>
      <c r="K8" t="s">
        <v>17</v>
      </c>
      <c r="L8" t="s">
        <v>376</v>
      </c>
      <c r="M8" t="s">
        <v>1126</v>
      </c>
      <c r="N8" t="s">
        <v>1127</v>
      </c>
      <c r="O8">
        <v>46024</v>
      </c>
      <c r="P8">
        <v>46387</v>
      </c>
      <c r="Q8" t="s">
        <v>345</v>
      </c>
      <c r="R8" t="s">
        <v>1315</v>
      </c>
      <c r="S8" t="s">
        <v>47</v>
      </c>
      <c r="V8" t="s">
        <v>1285</v>
      </c>
      <c r="W8" t="s">
        <v>376</v>
      </c>
      <c r="X8" t="s">
        <v>1292</v>
      </c>
      <c r="Y8" t="s">
        <v>1285</v>
      </c>
      <c r="Z8" t="s">
        <v>1462</v>
      </c>
      <c r="AA8" t="s">
        <v>371</v>
      </c>
      <c r="AB8" t="s">
        <v>2103</v>
      </c>
      <c r="AC8">
        <v>0.41666666666666669</v>
      </c>
    </row>
    <row r="9" spans="1:29">
      <c r="A9" t="s">
        <v>1317</v>
      </c>
      <c r="B9" t="s">
        <v>344</v>
      </c>
      <c r="C9" t="s">
        <v>443</v>
      </c>
      <c r="D9" t="s">
        <v>1431</v>
      </c>
      <c r="E9" t="s">
        <v>394</v>
      </c>
      <c r="F9" t="s">
        <v>345</v>
      </c>
      <c r="G9">
        <v>10</v>
      </c>
      <c r="H9" t="s">
        <v>1156</v>
      </c>
      <c r="I9" t="s">
        <v>1141</v>
      </c>
      <c r="J9">
        <v>1</v>
      </c>
      <c r="K9" t="s">
        <v>17</v>
      </c>
      <c r="L9" t="s">
        <v>376</v>
      </c>
      <c r="M9" t="s">
        <v>1126</v>
      </c>
      <c r="N9" t="s">
        <v>1127</v>
      </c>
      <c r="O9">
        <v>46024</v>
      </c>
      <c r="P9">
        <v>46387</v>
      </c>
      <c r="Q9" t="s">
        <v>345</v>
      </c>
      <c r="R9" t="s">
        <v>1313</v>
      </c>
      <c r="S9" t="s">
        <v>47</v>
      </c>
      <c r="V9" t="s">
        <v>1285</v>
      </c>
      <c r="W9" t="s">
        <v>376</v>
      </c>
      <c r="X9" t="s">
        <v>1292</v>
      </c>
      <c r="Y9" t="s">
        <v>1285</v>
      </c>
      <c r="Z9" t="s">
        <v>1462</v>
      </c>
      <c r="AA9" t="s">
        <v>371</v>
      </c>
      <c r="AB9" t="s">
        <v>2103</v>
      </c>
      <c r="AC9">
        <v>0.41666666666666669</v>
      </c>
    </row>
    <row r="10" spans="1:29">
      <c r="A10" t="s">
        <v>1318</v>
      </c>
      <c r="B10" t="s">
        <v>344</v>
      </c>
      <c r="C10" t="s">
        <v>443</v>
      </c>
      <c r="D10" t="s">
        <v>1431</v>
      </c>
      <c r="E10" t="s">
        <v>394</v>
      </c>
      <c r="F10" t="s">
        <v>345</v>
      </c>
      <c r="G10">
        <v>10</v>
      </c>
      <c r="H10" t="s">
        <v>1156</v>
      </c>
      <c r="I10" t="s">
        <v>1141</v>
      </c>
      <c r="J10">
        <v>1</v>
      </c>
      <c r="K10" t="s">
        <v>17</v>
      </c>
      <c r="L10" t="s">
        <v>376</v>
      </c>
      <c r="M10" t="s">
        <v>1126</v>
      </c>
      <c r="N10" t="s">
        <v>1127</v>
      </c>
      <c r="O10">
        <v>46024</v>
      </c>
      <c r="P10">
        <v>46387</v>
      </c>
      <c r="Q10" t="s">
        <v>345</v>
      </c>
      <c r="R10" t="s">
        <v>1314</v>
      </c>
      <c r="S10" t="s">
        <v>47</v>
      </c>
      <c r="V10" t="s">
        <v>1285</v>
      </c>
      <c r="W10" t="s">
        <v>376</v>
      </c>
      <c r="X10" t="s">
        <v>1292</v>
      </c>
      <c r="Y10" t="s">
        <v>1285</v>
      </c>
      <c r="Z10" t="s">
        <v>1462</v>
      </c>
      <c r="AA10" t="s">
        <v>371</v>
      </c>
      <c r="AB10" t="s">
        <v>2103</v>
      </c>
      <c r="AC10">
        <v>0.41666666666666669</v>
      </c>
    </row>
    <row r="11" spans="1:29">
      <c r="A11" t="s">
        <v>179</v>
      </c>
      <c r="B11" t="s">
        <v>344</v>
      </c>
      <c r="C11" t="s">
        <v>443</v>
      </c>
      <c r="D11" t="s">
        <v>1436</v>
      </c>
      <c r="E11" t="s">
        <v>394</v>
      </c>
      <c r="F11" t="s">
        <v>345</v>
      </c>
      <c r="G11">
        <v>10</v>
      </c>
      <c r="H11" t="s">
        <v>1156</v>
      </c>
      <c r="I11" t="s">
        <v>1141</v>
      </c>
      <c r="J11">
        <v>1</v>
      </c>
      <c r="K11" t="s">
        <v>17</v>
      </c>
      <c r="L11" t="s">
        <v>376</v>
      </c>
      <c r="M11" t="s">
        <v>1126</v>
      </c>
      <c r="N11" t="s">
        <v>1127</v>
      </c>
      <c r="O11">
        <v>46024</v>
      </c>
      <c r="P11">
        <v>46387</v>
      </c>
      <c r="Q11" t="s">
        <v>345</v>
      </c>
      <c r="R11" t="s">
        <v>1164</v>
      </c>
      <c r="S11" t="s">
        <v>48</v>
      </c>
      <c r="V11" t="s">
        <v>1283</v>
      </c>
      <c r="W11" t="s">
        <v>376</v>
      </c>
      <c r="X11" t="s">
        <v>1290</v>
      </c>
      <c r="Y11" t="s">
        <v>1285</v>
      </c>
      <c r="Z11" t="s">
        <v>1462</v>
      </c>
      <c r="AA11" t="s">
        <v>371</v>
      </c>
      <c r="AB11" t="s">
        <v>2104</v>
      </c>
      <c r="AC11">
        <v>0.4375</v>
      </c>
    </row>
    <row r="12" spans="1:29">
      <c r="A12" t="s">
        <v>180</v>
      </c>
      <c r="B12" t="s">
        <v>443</v>
      </c>
      <c r="C12" t="s">
        <v>1266</v>
      </c>
      <c r="D12" t="s">
        <v>1451</v>
      </c>
      <c r="E12" t="s">
        <v>394</v>
      </c>
      <c r="F12" t="s">
        <v>345</v>
      </c>
      <c r="G12">
        <v>15</v>
      </c>
      <c r="H12" t="s">
        <v>1158</v>
      </c>
      <c r="I12" t="s">
        <v>355</v>
      </c>
      <c r="J12">
        <v>1</v>
      </c>
      <c r="K12" t="s">
        <v>17</v>
      </c>
      <c r="L12" t="s">
        <v>376</v>
      </c>
      <c r="M12" t="s">
        <v>1126</v>
      </c>
      <c r="N12" t="s">
        <v>1127</v>
      </c>
      <c r="O12">
        <v>46024</v>
      </c>
      <c r="P12">
        <v>46387</v>
      </c>
      <c r="Q12" t="s">
        <v>345</v>
      </c>
      <c r="R12" t="s">
        <v>1450</v>
      </c>
      <c r="S12" t="s">
        <v>49</v>
      </c>
      <c r="T12" t="s">
        <v>50</v>
      </c>
      <c r="V12" t="s">
        <v>1284</v>
      </c>
      <c r="W12" t="s">
        <v>376</v>
      </c>
      <c r="X12" t="s">
        <v>1292</v>
      </c>
      <c r="Y12" t="s">
        <v>1285</v>
      </c>
      <c r="Z12" t="s">
        <v>1462</v>
      </c>
      <c r="AA12" t="s">
        <v>371</v>
      </c>
      <c r="AB12" t="s">
        <v>1439</v>
      </c>
      <c r="AC12">
        <v>0.44791666666666669</v>
      </c>
    </row>
    <row r="13" spans="1:29">
      <c r="A13" t="s">
        <v>181</v>
      </c>
      <c r="B13" t="s">
        <v>443</v>
      </c>
      <c r="C13" t="s">
        <v>1266</v>
      </c>
      <c r="D13" t="s">
        <v>1439</v>
      </c>
      <c r="E13" t="s">
        <v>394</v>
      </c>
      <c r="F13" t="s">
        <v>345</v>
      </c>
      <c r="G13">
        <v>120</v>
      </c>
      <c r="H13" t="s">
        <v>1156</v>
      </c>
      <c r="I13" t="s">
        <v>1144</v>
      </c>
      <c r="J13">
        <v>1</v>
      </c>
      <c r="K13" t="s">
        <v>17</v>
      </c>
      <c r="L13" t="s">
        <v>376</v>
      </c>
      <c r="M13" t="s">
        <v>1126</v>
      </c>
      <c r="N13" t="s">
        <v>1127</v>
      </c>
      <c r="O13">
        <v>46024</v>
      </c>
      <c r="P13">
        <v>46387</v>
      </c>
      <c r="Q13" t="s">
        <v>345</v>
      </c>
      <c r="R13" t="s">
        <v>1358</v>
      </c>
      <c r="S13" t="s">
        <v>51</v>
      </c>
      <c r="V13" t="s">
        <v>1283</v>
      </c>
      <c r="W13" t="s">
        <v>371</v>
      </c>
      <c r="X13" t="s">
        <v>1290</v>
      </c>
      <c r="Y13" t="s">
        <v>1285</v>
      </c>
      <c r="Z13" t="s">
        <v>1462</v>
      </c>
      <c r="AA13" t="s">
        <v>371</v>
      </c>
      <c r="AB13" t="s">
        <v>2103</v>
      </c>
      <c r="AC13">
        <v>0.58333333333333337</v>
      </c>
    </row>
    <row r="14" spans="1:29">
      <c r="A14" t="s">
        <v>182</v>
      </c>
      <c r="B14" t="s">
        <v>443</v>
      </c>
      <c r="C14" t="s">
        <v>1266</v>
      </c>
      <c r="D14" t="s">
        <v>1433</v>
      </c>
      <c r="E14" t="s">
        <v>394</v>
      </c>
      <c r="F14" t="s">
        <v>345</v>
      </c>
      <c r="G14">
        <v>10</v>
      </c>
      <c r="H14" t="s">
        <v>1159</v>
      </c>
      <c r="I14" t="s">
        <v>1160</v>
      </c>
      <c r="J14">
        <v>1</v>
      </c>
      <c r="K14" t="s">
        <v>17</v>
      </c>
      <c r="L14" t="s">
        <v>376</v>
      </c>
      <c r="M14" t="s">
        <v>1126</v>
      </c>
      <c r="N14" t="s">
        <v>1127</v>
      </c>
      <c r="O14">
        <v>46024</v>
      </c>
      <c r="P14">
        <v>46387</v>
      </c>
      <c r="Q14" t="s">
        <v>345</v>
      </c>
      <c r="R14" t="s">
        <v>1165</v>
      </c>
      <c r="S14" t="s">
        <v>52</v>
      </c>
      <c r="V14" t="s">
        <v>1284</v>
      </c>
      <c r="W14" t="s">
        <v>376</v>
      </c>
      <c r="X14" t="s">
        <v>1290</v>
      </c>
      <c r="Y14" t="s">
        <v>1285</v>
      </c>
      <c r="Z14" t="s">
        <v>1462</v>
      </c>
      <c r="AA14" t="s">
        <v>371</v>
      </c>
      <c r="AB14" t="s">
        <v>1590</v>
      </c>
      <c r="AC14">
        <v>0.44791666666666669</v>
      </c>
    </row>
    <row r="15" spans="1:29">
      <c r="A15" t="s">
        <v>183</v>
      </c>
      <c r="B15" t="s">
        <v>443</v>
      </c>
      <c r="C15" t="s">
        <v>1266</v>
      </c>
      <c r="D15" t="s">
        <v>1432</v>
      </c>
      <c r="E15" t="s">
        <v>394</v>
      </c>
      <c r="F15" t="s">
        <v>345</v>
      </c>
      <c r="G15">
        <v>15</v>
      </c>
      <c r="H15" t="s">
        <v>1156</v>
      </c>
      <c r="I15" t="s">
        <v>1138</v>
      </c>
      <c r="J15">
        <v>1</v>
      </c>
      <c r="K15" t="s">
        <v>17</v>
      </c>
      <c r="L15" t="s">
        <v>376</v>
      </c>
      <c r="M15" t="s">
        <v>1126</v>
      </c>
      <c r="N15" t="s">
        <v>1127</v>
      </c>
      <c r="O15">
        <v>46024</v>
      </c>
      <c r="P15">
        <v>46387</v>
      </c>
      <c r="Q15" t="s">
        <v>345</v>
      </c>
      <c r="R15" t="s">
        <v>1166</v>
      </c>
      <c r="S15" t="s">
        <v>53</v>
      </c>
      <c r="V15" t="s">
        <v>1284</v>
      </c>
      <c r="W15" t="s">
        <v>376</v>
      </c>
      <c r="X15" t="s">
        <v>1292</v>
      </c>
      <c r="Y15" t="s">
        <v>1285</v>
      </c>
      <c r="Z15" t="s">
        <v>1462</v>
      </c>
      <c r="AA15" t="s">
        <v>371</v>
      </c>
      <c r="AB15" t="s">
        <v>2103</v>
      </c>
      <c r="AC15">
        <v>0.4375</v>
      </c>
    </row>
    <row r="16" spans="1:29">
      <c r="A16" t="s">
        <v>184</v>
      </c>
      <c r="B16" t="s">
        <v>443</v>
      </c>
      <c r="C16" t="s">
        <v>1266</v>
      </c>
      <c r="D16" t="s">
        <v>1442</v>
      </c>
      <c r="E16" t="s">
        <v>394</v>
      </c>
      <c r="F16" t="s">
        <v>345</v>
      </c>
      <c r="G16">
        <v>20</v>
      </c>
      <c r="H16" t="s">
        <v>1158</v>
      </c>
      <c r="I16" t="s">
        <v>1122</v>
      </c>
      <c r="J16">
        <v>1</v>
      </c>
      <c r="K16" t="s">
        <v>17</v>
      </c>
      <c r="L16" t="s">
        <v>376</v>
      </c>
      <c r="M16" t="s">
        <v>1126</v>
      </c>
      <c r="N16" t="s">
        <v>1127</v>
      </c>
      <c r="O16">
        <v>46024</v>
      </c>
      <c r="P16">
        <v>46387</v>
      </c>
      <c r="Q16" t="s">
        <v>1345</v>
      </c>
      <c r="R16" t="s">
        <v>1167</v>
      </c>
      <c r="S16" t="s">
        <v>54</v>
      </c>
      <c r="V16" t="s">
        <v>1285</v>
      </c>
      <c r="W16" t="s">
        <v>376</v>
      </c>
      <c r="X16" t="s">
        <v>1290</v>
      </c>
      <c r="Y16" t="s">
        <v>1285</v>
      </c>
      <c r="Z16" t="s">
        <v>1462</v>
      </c>
      <c r="AA16" t="s">
        <v>371</v>
      </c>
      <c r="AB16" t="s">
        <v>1439</v>
      </c>
      <c r="AC16">
        <v>0.41666666666666669</v>
      </c>
    </row>
    <row r="17" spans="1:29">
      <c r="A17" t="s">
        <v>185</v>
      </c>
      <c r="B17" t="s">
        <v>443</v>
      </c>
      <c r="C17" t="s">
        <v>1266</v>
      </c>
      <c r="D17" t="s">
        <v>1435</v>
      </c>
      <c r="E17" t="s">
        <v>394</v>
      </c>
      <c r="F17" t="s">
        <v>345</v>
      </c>
      <c r="G17">
        <v>5</v>
      </c>
      <c r="H17" t="s">
        <v>1156</v>
      </c>
      <c r="I17" t="s">
        <v>1141</v>
      </c>
      <c r="J17">
        <v>1</v>
      </c>
      <c r="K17" t="s">
        <v>17</v>
      </c>
      <c r="L17" t="s">
        <v>376</v>
      </c>
      <c r="M17" t="s">
        <v>1126</v>
      </c>
      <c r="N17" t="s">
        <v>1127</v>
      </c>
      <c r="O17">
        <v>46024</v>
      </c>
      <c r="P17">
        <v>46387</v>
      </c>
      <c r="Q17" t="s">
        <v>345</v>
      </c>
      <c r="R17" t="s">
        <v>1168</v>
      </c>
      <c r="S17" t="s">
        <v>55</v>
      </c>
      <c r="V17" t="s">
        <v>1284</v>
      </c>
      <c r="W17" t="s">
        <v>376</v>
      </c>
      <c r="X17" t="s">
        <v>1292</v>
      </c>
      <c r="Y17" t="s">
        <v>1285</v>
      </c>
      <c r="Z17" t="s">
        <v>1462</v>
      </c>
      <c r="AA17" t="s">
        <v>371</v>
      </c>
      <c r="AB17" t="s">
        <v>1439</v>
      </c>
      <c r="AC17">
        <v>0.41666666666666669</v>
      </c>
    </row>
    <row r="18" spans="1:29">
      <c r="A18" t="s">
        <v>186</v>
      </c>
      <c r="B18" t="s">
        <v>443</v>
      </c>
      <c r="C18" t="s">
        <v>1266</v>
      </c>
      <c r="D18" t="s">
        <v>1432</v>
      </c>
      <c r="E18" t="s">
        <v>394</v>
      </c>
      <c r="F18" t="s">
        <v>345</v>
      </c>
      <c r="G18">
        <v>15</v>
      </c>
      <c r="H18" t="s">
        <v>1156</v>
      </c>
      <c r="I18" t="s">
        <v>1143</v>
      </c>
      <c r="J18">
        <v>1</v>
      </c>
      <c r="K18" t="s">
        <v>17</v>
      </c>
      <c r="L18" t="s">
        <v>376</v>
      </c>
      <c r="M18" t="s">
        <v>1126</v>
      </c>
      <c r="N18" t="s">
        <v>1127</v>
      </c>
      <c r="O18">
        <v>46024</v>
      </c>
      <c r="P18">
        <v>46387</v>
      </c>
      <c r="Q18" t="s">
        <v>345</v>
      </c>
      <c r="R18" t="s">
        <v>1169</v>
      </c>
      <c r="S18" t="s">
        <v>56</v>
      </c>
      <c r="V18" t="s">
        <v>1284</v>
      </c>
      <c r="W18" t="s">
        <v>376</v>
      </c>
      <c r="X18" t="s">
        <v>1291</v>
      </c>
      <c r="Y18" t="s">
        <v>1285</v>
      </c>
      <c r="Z18" t="s">
        <v>1462</v>
      </c>
      <c r="AA18" t="s">
        <v>371</v>
      </c>
      <c r="AB18" t="s">
        <v>1590</v>
      </c>
      <c r="AC18">
        <v>0.625</v>
      </c>
    </row>
    <row r="19" spans="1:29">
      <c r="A19" t="s">
        <v>187</v>
      </c>
      <c r="B19" t="s">
        <v>443</v>
      </c>
      <c r="C19" t="s">
        <v>1266</v>
      </c>
      <c r="D19" t="s">
        <v>1435</v>
      </c>
      <c r="E19" t="s">
        <v>394</v>
      </c>
      <c r="F19" t="s">
        <v>345</v>
      </c>
      <c r="G19">
        <v>20</v>
      </c>
      <c r="H19" t="s">
        <v>1154</v>
      </c>
      <c r="I19" t="s">
        <v>1149</v>
      </c>
      <c r="J19">
        <v>1</v>
      </c>
      <c r="K19" t="s">
        <v>17</v>
      </c>
      <c r="L19" t="s">
        <v>376</v>
      </c>
      <c r="M19" t="s">
        <v>1126</v>
      </c>
      <c r="N19" t="s">
        <v>1127</v>
      </c>
      <c r="O19">
        <v>46024</v>
      </c>
      <c r="P19">
        <v>46387</v>
      </c>
      <c r="Q19" t="s">
        <v>345</v>
      </c>
      <c r="R19" t="s">
        <v>1353</v>
      </c>
      <c r="S19" t="s">
        <v>1355</v>
      </c>
      <c r="T19" t="s">
        <v>1354</v>
      </c>
      <c r="V19" t="s">
        <v>1283</v>
      </c>
      <c r="W19" t="s">
        <v>371</v>
      </c>
      <c r="X19" t="s">
        <v>1290</v>
      </c>
      <c r="Y19" t="s">
        <v>1285</v>
      </c>
      <c r="Z19" t="s">
        <v>1462</v>
      </c>
      <c r="AA19" t="s">
        <v>371</v>
      </c>
      <c r="AB19" t="s">
        <v>1439</v>
      </c>
      <c r="AC19">
        <v>0.39583333333333331</v>
      </c>
    </row>
    <row r="20" spans="1:29">
      <c r="A20" t="s">
        <v>188</v>
      </c>
      <c r="B20" t="s">
        <v>443</v>
      </c>
      <c r="C20" t="s">
        <v>1266</v>
      </c>
      <c r="D20" t="s">
        <v>1438</v>
      </c>
      <c r="E20" t="s">
        <v>394</v>
      </c>
      <c r="F20" t="s">
        <v>345</v>
      </c>
      <c r="G20">
        <v>10</v>
      </c>
      <c r="H20" t="s">
        <v>1156</v>
      </c>
      <c r="I20" t="s">
        <v>1141</v>
      </c>
      <c r="J20">
        <v>1</v>
      </c>
      <c r="K20" t="s">
        <v>17</v>
      </c>
      <c r="L20" t="s">
        <v>376</v>
      </c>
      <c r="M20" t="s">
        <v>1126</v>
      </c>
      <c r="N20" t="s">
        <v>1127</v>
      </c>
      <c r="O20">
        <v>46024</v>
      </c>
      <c r="P20">
        <v>46387</v>
      </c>
      <c r="Q20" t="s">
        <v>345</v>
      </c>
      <c r="R20" t="s">
        <v>57</v>
      </c>
      <c r="S20" t="s">
        <v>58</v>
      </c>
      <c r="V20" t="s">
        <v>1284</v>
      </c>
      <c r="W20" t="s">
        <v>376</v>
      </c>
      <c r="X20" t="s">
        <v>1292</v>
      </c>
      <c r="Y20" t="s">
        <v>1285</v>
      </c>
      <c r="Z20" t="s">
        <v>1462</v>
      </c>
      <c r="AA20" t="s">
        <v>371</v>
      </c>
      <c r="AB20" t="s">
        <v>2105</v>
      </c>
      <c r="AC20">
        <v>0.625</v>
      </c>
    </row>
    <row r="21" spans="1:29">
      <c r="A21" t="s">
        <v>189</v>
      </c>
      <c r="B21" t="s">
        <v>344</v>
      </c>
      <c r="C21" t="s">
        <v>443</v>
      </c>
      <c r="D21" t="s">
        <v>1433</v>
      </c>
      <c r="E21" t="s">
        <v>394</v>
      </c>
      <c r="F21" t="s">
        <v>345</v>
      </c>
      <c r="G21">
        <v>30</v>
      </c>
      <c r="H21" t="s">
        <v>1154</v>
      </c>
      <c r="I21" t="s">
        <v>1361</v>
      </c>
      <c r="J21">
        <v>1</v>
      </c>
      <c r="K21" t="s">
        <v>17</v>
      </c>
      <c r="L21" t="s">
        <v>376</v>
      </c>
      <c r="M21" t="s">
        <v>1126</v>
      </c>
      <c r="N21" t="s">
        <v>1127</v>
      </c>
      <c r="O21">
        <v>46024</v>
      </c>
      <c r="P21">
        <v>46387</v>
      </c>
      <c r="Q21" t="s">
        <v>345</v>
      </c>
      <c r="R21" t="s">
        <v>1299</v>
      </c>
      <c r="S21" t="s">
        <v>1300</v>
      </c>
      <c r="V21" t="s">
        <v>1283</v>
      </c>
      <c r="W21" t="s">
        <v>371</v>
      </c>
      <c r="X21" t="s">
        <v>1292</v>
      </c>
      <c r="Y21" t="s">
        <v>1285</v>
      </c>
      <c r="Z21" t="s">
        <v>1462</v>
      </c>
      <c r="AA21" t="s">
        <v>371</v>
      </c>
      <c r="AB21" t="s">
        <v>2103</v>
      </c>
      <c r="AC21">
        <v>0.42708333333333331</v>
      </c>
    </row>
    <row r="22" spans="1:29">
      <c r="A22" t="s">
        <v>190</v>
      </c>
      <c r="B22" t="s">
        <v>443</v>
      </c>
      <c r="C22" t="s">
        <v>1266</v>
      </c>
      <c r="D22" t="s">
        <v>1439</v>
      </c>
      <c r="E22" t="s">
        <v>394</v>
      </c>
      <c r="F22" t="s">
        <v>345</v>
      </c>
      <c r="G22">
        <v>10</v>
      </c>
      <c r="H22" t="s">
        <v>1146</v>
      </c>
      <c r="I22" t="s">
        <v>1146</v>
      </c>
      <c r="J22">
        <v>1</v>
      </c>
      <c r="K22" t="s">
        <v>17</v>
      </c>
      <c r="L22" t="s">
        <v>376</v>
      </c>
      <c r="M22" t="s">
        <v>1126</v>
      </c>
      <c r="N22" t="s">
        <v>1127</v>
      </c>
      <c r="O22">
        <v>46024</v>
      </c>
      <c r="P22">
        <v>46387</v>
      </c>
      <c r="Q22" t="s">
        <v>345</v>
      </c>
      <c r="R22" t="s">
        <v>59</v>
      </c>
      <c r="S22" t="s">
        <v>60</v>
      </c>
      <c r="V22" t="s">
        <v>1284</v>
      </c>
      <c r="W22" t="s">
        <v>376</v>
      </c>
      <c r="X22" t="s">
        <v>1292</v>
      </c>
      <c r="Y22" t="s">
        <v>1285</v>
      </c>
      <c r="Z22" t="s">
        <v>1462</v>
      </c>
      <c r="AA22" t="s">
        <v>371</v>
      </c>
      <c r="AB22" t="s">
        <v>2103</v>
      </c>
      <c r="AC22">
        <v>0.77777777777777779</v>
      </c>
    </row>
    <row r="23" spans="1:29">
      <c r="A23" t="s">
        <v>191</v>
      </c>
      <c r="B23" t="s">
        <v>443</v>
      </c>
      <c r="C23" t="s">
        <v>1266</v>
      </c>
      <c r="D23" t="s">
        <v>1433</v>
      </c>
      <c r="E23" t="s">
        <v>394</v>
      </c>
      <c r="F23" t="s">
        <v>345</v>
      </c>
      <c r="G23">
        <v>25</v>
      </c>
      <c r="H23" t="s">
        <v>1154</v>
      </c>
      <c r="I23" t="s">
        <v>1382</v>
      </c>
      <c r="J23">
        <v>1</v>
      </c>
      <c r="K23" t="s">
        <v>17</v>
      </c>
      <c r="L23" t="s">
        <v>376</v>
      </c>
      <c r="M23" t="s">
        <v>1126</v>
      </c>
      <c r="N23" t="s">
        <v>1127</v>
      </c>
      <c r="O23">
        <v>46024</v>
      </c>
      <c r="P23">
        <v>46387</v>
      </c>
      <c r="Q23" t="s">
        <v>345</v>
      </c>
      <c r="R23" t="s">
        <v>1418</v>
      </c>
      <c r="S23" t="s">
        <v>61</v>
      </c>
      <c r="T23" t="s">
        <v>50</v>
      </c>
      <c r="V23" t="s">
        <v>1284</v>
      </c>
      <c r="W23" t="s">
        <v>376</v>
      </c>
      <c r="X23" t="s">
        <v>1291</v>
      </c>
      <c r="Y23" t="s">
        <v>1285</v>
      </c>
      <c r="Z23" t="s">
        <v>1462</v>
      </c>
      <c r="AA23" t="s">
        <v>371</v>
      </c>
      <c r="AB23" t="s">
        <v>1590</v>
      </c>
      <c r="AC23">
        <v>0.44791666666666669</v>
      </c>
    </row>
    <row r="24" spans="1:29">
      <c r="A24" t="s">
        <v>192</v>
      </c>
      <c r="B24" t="s">
        <v>443</v>
      </c>
      <c r="C24" t="s">
        <v>1266</v>
      </c>
      <c r="D24" t="s">
        <v>452</v>
      </c>
      <c r="E24" t="s">
        <v>394</v>
      </c>
      <c r="F24" t="s">
        <v>345</v>
      </c>
      <c r="G24">
        <v>5</v>
      </c>
      <c r="H24" t="s">
        <v>1155</v>
      </c>
      <c r="I24" t="s">
        <v>1125</v>
      </c>
      <c r="J24">
        <v>1</v>
      </c>
      <c r="K24" t="s">
        <v>17</v>
      </c>
      <c r="L24" t="s">
        <v>376</v>
      </c>
      <c r="M24" t="s">
        <v>1126</v>
      </c>
      <c r="N24" t="s">
        <v>1127</v>
      </c>
      <c r="O24">
        <v>46024</v>
      </c>
      <c r="P24">
        <v>46387</v>
      </c>
      <c r="Q24" t="s">
        <v>345</v>
      </c>
      <c r="R24" t="s">
        <v>1170</v>
      </c>
      <c r="S24" t="s">
        <v>1363</v>
      </c>
      <c r="V24" t="s">
        <v>1284</v>
      </c>
      <c r="W24" t="s">
        <v>371</v>
      </c>
      <c r="X24" t="s">
        <v>1291</v>
      </c>
      <c r="Y24" t="s">
        <v>1285</v>
      </c>
      <c r="Z24" t="s">
        <v>1462</v>
      </c>
      <c r="AA24" t="s">
        <v>371</v>
      </c>
      <c r="AB24" t="s">
        <v>1590</v>
      </c>
      <c r="AC24">
        <v>0.4375</v>
      </c>
    </row>
    <row r="25" spans="1:29">
      <c r="A25" t="s">
        <v>193</v>
      </c>
      <c r="B25" t="s">
        <v>443</v>
      </c>
      <c r="C25" t="s">
        <v>1266</v>
      </c>
      <c r="D25" t="s">
        <v>1439</v>
      </c>
      <c r="E25" t="s">
        <v>394</v>
      </c>
      <c r="F25" t="s">
        <v>345</v>
      </c>
      <c r="G25">
        <v>5</v>
      </c>
      <c r="H25" t="s">
        <v>1158</v>
      </c>
      <c r="I25" t="s">
        <v>1148</v>
      </c>
      <c r="J25">
        <v>1</v>
      </c>
      <c r="K25" t="s">
        <v>17</v>
      </c>
      <c r="L25" t="s">
        <v>376</v>
      </c>
      <c r="M25" t="s">
        <v>1126</v>
      </c>
      <c r="N25" t="s">
        <v>1127</v>
      </c>
      <c r="O25">
        <v>46024</v>
      </c>
      <c r="P25">
        <v>46387</v>
      </c>
      <c r="Q25" t="s">
        <v>345</v>
      </c>
      <c r="R25" t="s">
        <v>1171</v>
      </c>
      <c r="S25" t="s">
        <v>62</v>
      </c>
      <c r="T25" t="s">
        <v>50</v>
      </c>
      <c r="V25" t="s">
        <v>1284</v>
      </c>
      <c r="W25" t="s">
        <v>376</v>
      </c>
      <c r="X25" t="s">
        <v>1292</v>
      </c>
      <c r="Y25" t="s">
        <v>1285</v>
      </c>
      <c r="Z25" t="s">
        <v>1462</v>
      </c>
      <c r="AA25" t="s">
        <v>371</v>
      </c>
      <c r="AB25" t="s">
        <v>2103</v>
      </c>
      <c r="AC25">
        <v>0.4375</v>
      </c>
    </row>
    <row r="26" spans="1:29">
      <c r="A26" t="s">
        <v>194</v>
      </c>
      <c r="B26" t="s">
        <v>443</v>
      </c>
      <c r="C26" t="s">
        <v>1266</v>
      </c>
      <c r="D26" t="s">
        <v>1439</v>
      </c>
      <c r="E26" t="s">
        <v>394</v>
      </c>
      <c r="F26" t="s">
        <v>345</v>
      </c>
      <c r="G26">
        <v>10</v>
      </c>
      <c r="H26" t="s">
        <v>1146</v>
      </c>
      <c r="I26" t="s">
        <v>1146</v>
      </c>
      <c r="J26">
        <v>1</v>
      </c>
      <c r="K26" t="s">
        <v>17</v>
      </c>
      <c r="L26" t="s">
        <v>376</v>
      </c>
      <c r="M26" t="s">
        <v>1126</v>
      </c>
      <c r="N26" t="s">
        <v>1127</v>
      </c>
      <c r="O26">
        <v>46024</v>
      </c>
      <c r="P26">
        <v>46387</v>
      </c>
      <c r="Q26" t="s">
        <v>345</v>
      </c>
      <c r="R26" t="s">
        <v>1172</v>
      </c>
      <c r="S26" t="s">
        <v>63</v>
      </c>
      <c r="V26" t="s">
        <v>1284</v>
      </c>
      <c r="W26" t="s">
        <v>371</v>
      </c>
      <c r="X26" t="s">
        <v>1292</v>
      </c>
      <c r="Y26" t="s">
        <v>1285</v>
      </c>
      <c r="Z26" t="s">
        <v>1462</v>
      </c>
      <c r="AA26" t="s">
        <v>371</v>
      </c>
      <c r="AB26" t="s">
        <v>2103</v>
      </c>
      <c r="AC26">
        <v>0.38194444444444442</v>
      </c>
    </row>
    <row r="27" spans="1:29">
      <c r="A27" t="s">
        <v>195</v>
      </c>
      <c r="B27" t="s">
        <v>443</v>
      </c>
      <c r="C27" t="s">
        <v>1266</v>
      </c>
      <c r="D27" t="s">
        <v>1435</v>
      </c>
      <c r="E27" t="s">
        <v>394</v>
      </c>
      <c r="F27" t="s">
        <v>345</v>
      </c>
      <c r="G27">
        <v>15</v>
      </c>
      <c r="H27" t="s">
        <v>1156</v>
      </c>
      <c r="I27" t="s">
        <v>1143</v>
      </c>
      <c r="J27">
        <v>1</v>
      </c>
      <c r="K27" t="s">
        <v>17</v>
      </c>
      <c r="L27" t="s">
        <v>376</v>
      </c>
      <c r="M27" t="s">
        <v>1126</v>
      </c>
      <c r="N27" t="s">
        <v>1127</v>
      </c>
      <c r="O27">
        <v>46024</v>
      </c>
      <c r="P27">
        <v>46387</v>
      </c>
      <c r="Q27" t="s">
        <v>345</v>
      </c>
      <c r="R27" t="s">
        <v>1357</v>
      </c>
      <c r="S27" t="s">
        <v>64</v>
      </c>
      <c r="V27" t="s">
        <v>1284</v>
      </c>
      <c r="W27" t="s">
        <v>371</v>
      </c>
      <c r="X27" t="s">
        <v>1290</v>
      </c>
      <c r="Y27" t="s">
        <v>1285</v>
      </c>
      <c r="Z27" t="s">
        <v>1462</v>
      </c>
      <c r="AA27" t="s">
        <v>371</v>
      </c>
      <c r="AB27" t="s">
        <v>2103</v>
      </c>
      <c r="AC27">
        <v>0.44791666666666669</v>
      </c>
    </row>
    <row r="28" spans="1:29">
      <c r="A28" t="s">
        <v>196</v>
      </c>
      <c r="B28" t="s">
        <v>443</v>
      </c>
      <c r="C28" t="s">
        <v>1266</v>
      </c>
      <c r="D28" t="s">
        <v>1435</v>
      </c>
      <c r="E28" t="s">
        <v>394</v>
      </c>
      <c r="F28" t="s">
        <v>345</v>
      </c>
      <c r="G28">
        <v>5</v>
      </c>
      <c r="H28" t="s">
        <v>1158</v>
      </c>
      <c r="I28" t="s">
        <v>1335</v>
      </c>
      <c r="J28">
        <v>1</v>
      </c>
      <c r="K28" t="s">
        <v>17</v>
      </c>
      <c r="L28" t="s">
        <v>376</v>
      </c>
      <c r="M28" t="s">
        <v>1126</v>
      </c>
      <c r="N28" t="s">
        <v>1127</v>
      </c>
      <c r="O28">
        <v>46024</v>
      </c>
      <c r="P28">
        <v>46387</v>
      </c>
      <c r="Q28" t="s">
        <v>345</v>
      </c>
      <c r="R28" t="s">
        <v>1364</v>
      </c>
      <c r="S28" t="s">
        <v>1365</v>
      </c>
      <c r="V28" t="s">
        <v>1284</v>
      </c>
      <c r="W28" t="s">
        <v>371</v>
      </c>
      <c r="X28" t="s">
        <v>1290</v>
      </c>
      <c r="Y28" t="s">
        <v>1285</v>
      </c>
      <c r="Z28" t="s">
        <v>1462</v>
      </c>
      <c r="AA28" t="s">
        <v>371</v>
      </c>
      <c r="AB28" t="s">
        <v>1590</v>
      </c>
      <c r="AC28">
        <v>0.77083333333333337</v>
      </c>
    </row>
    <row r="29" spans="1:29">
      <c r="A29" t="s">
        <v>197</v>
      </c>
      <c r="B29" t="s">
        <v>443</v>
      </c>
      <c r="C29" t="s">
        <v>1266</v>
      </c>
      <c r="D29" t="s">
        <v>1435</v>
      </c>
      <c r="E29" t="s">
        <v>394</v>
      </c>
      <c r="F29" t="s">
        <v>345</v>
      </c>
      <c r="G29">
        <v>10</v>
      </c>
      <c r="H29" t="s">
        <v>1158</v>
      </c>
      <c r="I29" t="s">
        <v>352</v>
      </c>
      <c r="J29">
        <v>1</v>
      </c>
      <c r="K29" t="s">
        <v>17</v>
      </c>
      <c r="L29" t="s">
        <v>376</v>
      </c>
      <c r="M29" t="s">
        <v>1126</v>
      </c>
      <c r="N29" t="s">
        <v>1127</v>
      </c>
      <c r="O29">
        <v>46024</v>
      </c>
      <c r="P29">
        <v>46387</v>
      </c>
      <c r="Q29" t="s">
        <v>345</v>
      </c>
      <c r="R29" t="s">
        <v>1173</v>
      </c>
      <c r="S29" t="s">
        <v>65</v>
      </c>
      <c r="T29" t="s">
        <v>50</v>
      </c>
      <c r="V29" t="s">
        <v>1283</v>
      </c>
      <c r="W29" t="s">
        <v>371</v>
      </c>
      <c r="X29" t="s">
        <v>1292</v>
      </c>
      <c r="Y29" t="s">
        <v>1285</v>
      </c>
      <c r="Z29" t="s">
        <v>1462</v>
      </c>
      <c r="AA29" t="s">
        <v>371</v>
      </c>
      <c r="AB29" t="s">
        <v>1439</v>
      </c>
      <c r="AC29">
        <v>0.4375</v>
      </c>
    </row>
    <row r="30" spans="1:29">
      <c r="A30" t="s">
        <v>198</v>
      </c>
      <c r="B30" t="s">
        <v>443</v>
      </c>
      <c r="C30" t="s">
        <v>1266</v>
      </c>
      <c r="D30" t="s">
        <v>1435</v>
      </c>
      <c r="E30" t="s">
        <v>394</v>
      </c>
      <c r="F30" t="s">
        <v>345</v>
      </c>
      <c r="G30">
        <v>15</v>
      </c>
      <c r="H30" t="s">
        <v>1158</v>
      </c>
      <c r="I30" t="s">
        <v>1148</v>
      </c>
      <c r="J30">
        <v>1</v>
      </c>
      <c r="K30" t="s">
        <v>17</v>
      </c>
      <c r="L30" t="s">
        <v>376</v>
      </c>
      <c r="M30" t="s">
        <v>1126</v>
      </c>
      <c r="N30" t="s">
        <v>1127</v>
      </c>
      <c r="O30">
        <v>46024</v>
      </c>
      <c r="P30">
        <v>46387</v>
      </c>
      <c r="Q30" t="s">
        <v>345</v>
      </c>
      <c r="R30" t="s">
        <v>1174</v>
      </c>
      <c r="S30" t="s">
        <v>66</v>
      </c>
      <c r="T30" t="s">
        <v>50</v>
      </c>
      <c r="V30" t="s">
        <v>1283</v>
      </c>
      <c r="W30" t="s">
        <v>371</v>
      </c>
      <c r="X30" t="s">
        <v>1292</v>
      </c>
      <c r="Y30" t="s">
        <v>1285</v>
      </c>
      <c r="Z30" t="s">
        <v>1462</v>
      </c>
      <c r="AA30" t="s">
        <v>371</v>
      </c>
      <c r="AB30" t="s">
        <v>1590</v>
      </c>
      <c r="AC30">
        <v>0.4375</v>
      </c>
    </row>
    <row r="31" spans="1:29">
      <c r="A31" t="s">
        <v>199</v>
      </c>
      <c r="B31" t="s">
        <v>443</v>
      </c>
      <c r="C31" t="s">
        <v>1266</v>
      </c>
      <c r="D31" t="s">
        <v>1442</v>
      </c>
      <c r="E31" t="s">
        <v>394</v>
      </c>
      <c r="F31" t="s">
        <v>345</v>
      </c>
      <c r="G31">
        <v>5</v>
      </c>
      <c r="H31" t="s">
        <v>1158</v>
      </c>
      <c r="I31" t="s">
        <v>1148</v>
      </c>
      <c r="J31">
        <v>1</v>
      </c>
      <c r="K31" t="s">
        <v>17</v>
      </c>
      <c r="L31" t="s">
        <v>376</v>
      </c>
      <c r="M31" t="s">
        <v>1126</v>
      </c>
      <c r="N31" t="s">
        <v>1127</v>
      </c>
      <c r="O31">
        <v>46024</v>
      </c>
      <c r="P31">
        <v>46387</v>
      </c>
      <c r="Q31" t="s">
        <v>345</v>
      </c>
      <c r="R31" t="s">
        <v>1175</v>
      </c>
      <c r="S31" t="s">
        <v>67</v>
      </c>
      <c r="T31" t="s">
        <v>50</v>
      </c>
      <c r="V31" t="s">
        <v>1283</v>
      </c>
      <c r="W31" t="s">
        <v>371</v>
      </c>
      <c r="X31" t="s">
        <v>1290</v>
      </c>
      <c r="Y31" t="s">
        <v>1285</v>
      </c>
      <c r="Z31" t="s">
        <v>1462</v>
      </c>
      <c r="AA31" t="s">
        <v>371</v>
      </c>
      <c r="AB31" t="s">
        <v>1439</v>
      </c>
      <c r="AC31">
        <v>0.4375</v>
      </c>
    </row>
    <row r="32" spans="1:29">
      <c r="A32" t="s">
        <v>200</v>
      </c>
      <c r="B32" t="s">
        <v>443</v>
      </c>
      <c r="C32" t="s">
        <v>1266</v>
      </c>
      <c r="D32" t="s">
        <v>1435</v>
      </c>
      <c r="E32" t="s">
        <v>394</v>
      </c>
      <c r="F32" t="s">
        <v>345</v>
      </c>
      <c r="G32">
        <v>10</v>
      </c>
      <c r="H32" t="s">
        <v>1158</v>
      </c>
      <c r="I32" t="s">
        <v>1148</v>
      </c>
      <c r="J32">
        <v>1</v>
      </c>
      <c r="K32" t="s">
        <v>17</v>
      </c>
      <c r="L32" t="s">
        <v>376</v>
      </c>
      <c r="M32" t="s">
        <v>1126</v>
      </c>
      <c r="N32" t="s">
        <v>1127</v>
      </c>
      <c r="O32">
        <v>46024</v>
      </c>
      <c r="P32">
        <v>46387</v>
      </c>
      <c r="Q32" t="s">
        <v>345</v>
      </c>
      <c r="R32" t="s">
        <v>1176</v>
      </c>
      <c r="S32" t="s">
        <v>68</v>
      </c>
      <c r="T32" t="s">
        <v>50</v>
      </c>
      <c r="V32" t="s">
        <v>1283</v>
      </c>
      <c r="W32" t="s">
        <v>371</v>
      </c>
      <c r="X32" t="s">
        <v>1290</v>
      </c>
      <c r="Y32" t="s">
        <v>1285</v>
      </c>
      <c r="Z32" t="s">
        <v>1462</v>
      </c>
      <c r="AA32" t="s">
        <v>371</v>
      </c>
      <c r="AB32" t="s">
        <v>1590</v>
      </c>
      <c r="AC32">
        <v>0.39583333333333331</v>
      </c>
    </row>
    <row r="33" spans="1:29">
      <c r="A33" t="s">
        <v>201</v>
      </c>
      <c r="B33" t="s">
        <v>443</v>
      </c>
      <c r="C33" t="s">
        <v>1266</v>
      </c>
      <c r="D33" t="s">
        <v>1439</v>
      </c>
      <c r="E33" t="s">
        <v>394</v>
      </c>
      <c r="F33" t="s">
        <v>345</v>
      </c>
      <c r="G33">
        <v>5</v>
      </c>
      <c r="H33" t="s">
        <v>1146</v>
      </c>
      <c r="I33" t="s">
        <v>1149</v>
      </c>
      <c r="J33">
        <v>1</v>
      </c>
      <c r="K33" t="s">
        <v>17</v>
      </c>
      <c r="L33" t="s">
        <v>376</v>
      </c>
      <c r="M33" t="s">
        <v>1126</v>
      </c>
      <c r="N33" t="s">
        <v>1127</v>
      </c>
      <c r="O33">
        <v>46024</v>
      </c>
      <c r="P33">
        <v>46387</v>
      </c>
      <c r="Q33" t="s">
        <v>345</v>
      </c>
      <c r="R33" t="s">
        <v>1366</v>
      </c>
      <c r="S33" t="s">
        <v>69</v>
      </c>
      <c r="V33" t="s">
        <v>1284</v>
      </c>
      <c r="W33" t="s">
        <v>371</v>
      </c>
      <c r="X33" t="s">
        <v>1290</v>
      </c>
      <c r="Y33" t="s">
        <v>1285</v>
      </c>
      <c r="Z33" t="s">
        <v>1462</v>
      </c>
      <c r="AA33" t="s">
        <v>371</v>
      </c>
      <c r="AB33" t="s">
        <v>1439</v>
      </c>
      <c r="AC33">
        <v>0.77083333333333337</v>
      </c>
    </row>
    <row r="34" spans="1:29">
      <c r="A34" t="s">
        <v>202</v>
      </c>
      <c r="B34" t="s">
        <v>443</v>
      </c>
      <c r="C34" t="s">
        <v>1266</v>
      </c>
      <c r="D34" t="s">
        <v>1442</v>
      </c>
      <c r="E34" t="s">
        <v>394</v>
      </c>
      <c r="F34" t="s">
        <v>345</v>
      </c>
      <c r="G34">
        <v>10</v>
      </c>
      <c r="H34" t="s">
        <v>1146</v>
      </c>
      <c r="I34" t="s">
        <v>1149</v>
      </c>
      <c r="J34">
        <v>1</v>
      </c>
      <c r="K34" t="s">
        <v>17</v>
      </c>
      <c r="L34" t="s">
        <v>376</v>
      </c>
      <c r="M34" t="s">
        <v>1126</v>
      </c>
      <c r="N34" t="s">
        <v>1127</v>
      </c>
      <c r="O34">
        <v>46024</v>
      </c>
      <c r="P34">
        <v>46387</v>
      </c>
      <c r="Q34" t="s">
        <v>345</v>
      </c>
      <c r="R34" t="s">
        <v>1367</v>
      </c>
      <c r="S34" t="s">
        <v>70</v>
      </c>
      <c r="T34" t="s">
        <v>50</v>
      </c>
      <c r="V34" t="s">
        <v>1283</v>
      </c>
      <c r="W34" t="s">
        <v>371</v>
      </c>
      <c r="X34" t="s">
        <v>1290</v>
      </c>
      <c r="Y34" t="s">
        <v>1285</v>
      </c>
      <c r="Z34" t="s">
        <v>1462</v>
      </c>
      <c r="AA34" t="s">
        <v>371</v>
      </c>
      <c r="AB34" t="s">
        <v>1439</v>
      </c>
      <c r="AC34">
        <v>0.39583333333333331</v>
      </c>
    </row>
    <row r="35" spans="1:29">
      <c r="A35" t="s">
        <v>203</v>
      </c>
      <c r="B35" t="s">
        <v>443</v>
      </c>
      <c r="C35" t="s">
        <v>1266</v>
      </c>
      <c r="D35" t="s">
        <v>1439</v>
      </c>
      <c r="E35" t="s">
        <v>394</v>
      </c>
      <c r="F35" t="s">
        <v>345</v>
      </c>
      <c r="G35">
        <v>60</v>
      </c>
      <c r="H35" t="s">
        <v>1158</v>
      </c>
      <c r="I35" t="s">
        <v>352</v>
      </c>
      <c r="J35">
        <v>1</v>
      </c>
      <c r="K35" t="s">
        <v>17</v>
      </c>
      <c r="L35" t="s">
        <v>376</v>
      </c>
      <c r="M35" t="s">
        <v>1126</v>
      </c>
      <c r="N35" t="s">
        <v>1127</v>
      </c>
      <c r="O35">
        <v>46024</v>
      </c>
      <c r="P35">
        <v>46387</v>
      </c>
      <c r="Q35" t="s">
        <v>345</v>
      </c>
      <c r="R35" t="s">
        <v>1368</v>
      </c>
      <c r="S35" t="s">
        <v>71</v>
      </c>
      <c r="T35" t="s">
        <v>50</v>
      </c>
      <c r="V35" t="s">
        <v>1283</v>
      </c>
      <c r="W35" t="s">
        <v>371</v>
      </c>
      <c r="X35" t="s">
        <v>1290</v>
      </c>
      <c r="Y35" t="s">
        <v>1285</v>
      </c>
      <c r="Z35" t="s">
        <v>1462</v>
      </c>
      <c r="AA35" t="s">
        <v>371</v>
      </c>
      <c r="AB35" t="s">
        <v>1439</v>
      </c>
      <c r="AC35">
        <v>0.375</v>
      </c>
    </row>
    <row r="36" spans="1:29">
      <c r="A36" t="s">
        <v>204</v>
      </c>
      <c r="B36" t="s">
        <v>443</v>
      </c>
      <c r="C36" t="s">
        <v>1266</v>
      </c>
      <c r="D36" t="s">
        <v>1435</v>
      </c>
      <c r="E36" t="s">
        <v>394</v>
      </c>
      <c r="F36" t="s">
        <v>345</v>
      </c>
      <c r="G36">
        <v>5</v>
      </c>
      <c r="H36" t="s">
        <v>1158</v>
      </c>
      <c r="I36" t="s">
        <v>1124</v>
      </c>
      <c r="J36">
        <v>1</v>
      </c>
      <c r="K36" t="s">
        <v>17</v>
      </c>
      <c r="L36" t="s">
        <v>376</v>
      </c>
      <c r="M36" t="s">
        <v>1126</v>
      </c>
      <c r="N36" t="s">
        <v>1127</v>
      </c>
      <c r="O36">
        <v>46024</v>
      </c>
      <c r="P36">
        <v>46387</v>
      </c>
      <c r="Q36" t="s">
        <v>345</v>
      </c>
      <c r="R36" t="s">
        <v>1369</v>
      </c>
      <c r="S36" t="s">
        <v>1379</v>
      </c>
      <c r="V36" t="s">
        <v>1284</v>
      </c>
      <c r="W36" t="s">
        <v>376</v>
      </c>
      <c r="X36" t="s">
        <v>1376</v>
      </c>
      <c r="Y36" t="s">
        <v>1285</v>
      </c>
      <c r="Z36" t="s">
        <v>1462</v>
      </c>
      <c r="AA36" t="s">
        <v>371</v>
      </c>
      <c r="AB36" t="s">
        <v>2103</v>
      </c>
      <c r="AC36">
        <v>0.4375</v>
      </c>
    </row>
    <row r="37" spans="1:29">
      <c r="A37" t="s">
        <v>205</v>
      </c>
      <c r="B37" t="s">
        <v>1266</v>
      </c>
      <c r="C37" t="s">
        <v>488</v>
      </c>
      <c r="D37" t="s">
        <v>1435</v>
      </c>
      <c r="E37" t="s">
        <v>394</v>
      </c>
      <c r="F37" t="s">
        <v>345</v>
      </c>
      <c r="G37">
        <v>10</v>
      </c>
      <c r="H37" t="s">
        <v>1146</v>
      </c>
      <c r="I37" t="s">
        <v>1149</v>
      </c>
      <c r="J37">
        <v>2</v>
      </c>
      <c r="K37" t="s">
        <v>17</v>
      </c>
      <c r="L37" t="s">
        <v>376</v>
      </c>
      <c r="M37" t="s">
        <v>1126</v>
      </c>
      <c r="N37" t="s">
        <v>1127</v>
      </c>
      <c r="O37">
        <v>46024</v>
      </c>
      <c r="P37">
        <v>46387</v>
      </c>
      <c r="Q37" t="s">
        <v>345</v>
      </c>
      <c r="R37" t="s">
        <v>1370</v>
      </c>
      <c r="S37" t="s">
        <v>72</v>
      </c>
      <c r="V37" t="s">
        <v>1284</v>
      </c>
      <c r="W37" t="s">
        <v>371</v>
      </c>
      <c r="X37" t="s">
        <v>1292</v>
      </c>
      <c r="Y37" t="s">
        <v>1285</v>
      </c>
      <c r="Z37" t="s">
        <v>1462</v>
      </c>
      <c r="AA37" t="s">
        <v>371</v>
      </c>
      <c r="AB37" t="s">
        <v>1590</v>
      </c>
      <c r="AC37">
        <v>0.77083333333333337</v>
      </c>
    </row>
    <row r="38" spans="1:29">
      <c r="A38" t="s">
        <v>4696</v>
      </c>
      <c r="B38" t="s">
        <v>344</v>
      </c>
      <c r="C38" t="s">
        <v>1266</v>
      </c>
      <c r="D38" t="s">
        <v>1434</v>
      </c>
      <c r="E38" t="s">
        <v>394</v>
      </c>
      <c r="F38" t="s">
        <v>345</v>
      </c>
      <c r="G38">
        <v>30</v>
      </c>
      <c r="H38" t="s">
        <v>1154</v>
      </c>
      <c r="I38" t="s">
        <v>1270</v>
      </c>
      <c r="J38">
        <v>1</v>
      </c>
      <c r="K38" t="s">
        <v>17</v>
      </c>
      <c r="L38" t="s">
        <v>376</v>
      </c>
      <c r="M38" t="s">
        <v>1126</v>
      </c>
      <c r="N38" t="s">
        <v>1127</v>
      </c>
      <c r="O38">
        <v>46024</v>
      </c>
      <c r="P38">
        <v>46387</v>
      </c>
      <c r="Q38" t="s">
        <v>345</v>
      </c>
      <c r="R38" t="s">
        <v>1372</v>
      </c>
      <c r="S38" t="s">
        <v>1371</v>
      </c>
      <c r="V38" t="s">
        <v>1283</v>
      </c>
      <c r="W38" t="s">
        <v>371</v>
      </c>
      <c r="X38" t="s">
        <v>1290</v>
      </c>
      <c r="Y38" t="s">
        <v>1285</v>
      </c>
      <c r="Z38" t="s">
        <v>1462</v>
      </c>
      <c r="AA38" t="s">
        <v>371</v>
      </c>
      <c r="AB38" t="s">
        <v>2103</v>
      </c>
      <c r="AC38">
        <v>0.77083333333333337</v>
      </c>
    </row>
    <row r="39" spans="1:29">
      <c r="A39" t="s">
        <v>206</v>
      </c>
      <c r="B39" t="s">
        <v>443</v>
      </c>
      <c r="C39" t="s">
        <v>1266</v>
      </c>
      <c r="D39" t="s">
        <v>1434</v>
      </c>
      <c r="E39" t="s">
        <v>394</v>
      </c>
      <c r="F39" t="s">
        <v>345</v>
      </c>
      <c r="G39">
        <v>15</v>
      </c>
      <c r="H39" t="s">
        <v>1158</v>
      </c>
      <c r="I39" t="s">
        <v>1148</v>
      </c>
      <c r="J39">
        <v>1</v>
      </c>
      <c r="K39" t="s">
        <v>17</v>
      </c>
      <c r="L39" t="s">
        <v>376</v>
      </c>
      <c r="M39" t="s">
        <v>1126</v>
      </c>
      <c r="N39" t="s">
        <v>1127</v>
      </c>
      <c r="O39">
        <v>46024</v>
      </c>
      <c r="P39">
        <v>46387</v>
      </c>
      <c r="Q39" t="s">
        <v>1345</v>
      </c>
      <c r="R39" t="s">
        <v>1177</v>
      </c>
      <c r="S39" t="s">
        <v>73</v>
      </c>
      <c r="V39" t="s">
        <v>1285</v>
      </c>
      <c r="W39" t="s">
        <v>376</v>
      </c>
      <c r="X39" t="s">
        <v>1290</v>
      </c>
      <c r="Y39" t="s">
        <v>1285</v>
      </c>
      <c r="Z39" t="s">
        <v>1462</v>
      </c>
      <c r="AA39" t="s">
        <v>371</v>
      </c>
      <c r="AB39" t="s">
        <v>1590</v>
      </c>
      <c r="AC39">
        <v>0.625</v>
      </c>
    </row>
    <row r="40" spans="1:29">
      <c r="A40" t="s">
        <v>207</v>
      </c>
      <c r="B40" t="s">
        <v>443</v>
      </c>
      <c r="C40" t="s">
        <v>1266</v>
      </c>
      <c r="D40" t="s">
        <v>1434</v>
      </c>
      <c r="E40" t="s">
        <v>394</v>
      </c>
      <c r="F40" t="s">
        <v>345</v>
      </c>
      <c r="G40">
        <v>20</v>
      </c>
      <c r="H40" t="s">
        <v>1146</v>
      </c>
      <c r="I40" t="s">
        <v>1149</v>
      </c>
      <c r="J40">
        <v>1</v>
      </c>
      <c r="K40" t="s">
        <v>17</v>
      </c>
      <c r="L40" t="s">
        <v>376</v>
      </c>
      <c r="M40" t="s">
        <v>1126</v>
      </c>
      <c r="N40" t="s">
        <v>1127</v>
      </c>
      <c r="O40">
        <v>46024</v>
      </c>
      <c r="P40">
        <v>46387</v>
      </c>
      <c r="Q40" t="s">
        <v>345</v>
      </c>
      <c r="R40" t="s">
        <v>1219</v>
      </c>
      <c r="S40" t="s">
        <v>1380</v>
      </c>
      <c r="T40" t="s">
        <v>50</v>
      </c>
      <c r="V40" t="s">
        <v>1284</v>
      </c>
      <c r="W40" t="s">
        <v>371</v>
      </c>
      <c r="X40" t="s">
        <v>1292</v>
      </c>
      <c r="Y40" t="s">
        <v>1285</v>
      </c>
      <c r="Z40" t="s">
        <v>1462</v>
      </c>
      <c r="AA40" t="s">
        <v>371</v>
      </c>
      <c r="AB40" t="s">
        <v>2103</v>
      </c>
      <c r="AC40">
        <v>0.38194444444444442</v>
      </c>
    </row>
    <row r="41" spans="1:29">
      <c r="A41" t="s">
        <v>208</v>
      </c>
      <c r="B41" t="s">
        <v>443</v>
      </c>
      <c r="C41" t="s">
        <v>1266</v>
      </c>
      <c r="D41" t="s">
        <v>1434</v>
      </c>
      <c r="E41" t="s">
        <v>394</v>
      </c>
      <c r="F41" t="s">
        <v>345</v>
      </c>
      <c r="G41">
        <v>10</v>
      </c>
      <c r="H41" t="s">
        <v>1158</v>
      </c>
      <c r="I41" t="s">
        <v>1123</v>
      </c>
      <c r="J41">
        <v>1</v>
      </c>
      <c r="K41" t="s">
        <v>17</v>
      </c>
      <c r="L41" t="s">
        <v>376</v>
      </c>
      <c r="M41" t="s">
        <v>1126</v>
      </c>
      <c r="N41" t="s">
        <v>1127</v>
      </c>
      <c r="O41">
        <v>46024</v>
      </c>
      <c r="P41">
        <v>46387</v>
      </c>
      <c r="Q41" t="s">
        <v>345</v>
      </c>
      <c r="R41" t="s">
        <v>1178</v>
      </c>
      <c r="S41" t="s">
        <v>74</v>
      </c>
      <c r="T41" t="s">
        <v>1373</v>
      </c>
      <c r="V41" t="s">
        <v>1284</v>
      </c>
      <c r="W41" t="s">
        <v>376</v>
      </c>
      <c r="X41" t="s">
        <v>1292</v>
      </c>
      <c r="Y41" t="s">
        <v>1285</v>
      </c>
      <c r="Z41" t="s">
        <v>1462</v>
      </c>
      <c r="AA41" t="s">
        <v>371</v>
      </c>
      <c r="AB41" t="s">
        <v>2103</v>
      </c>
      <c r="AC41">
        <v>0.41666666666666669</v>
      </c>
    </row>
    <row r="42" spans="1:29">
      <c r="A42" t="s">
        <v>209</v>
      </c>
      <c r="B42" t="s">
        <v>443</v>
      </c>
      <c r="C42" t="s">
        <v>1266</v>
      </c>
      <c r="D42" t="s">
        <v>1434</v>
      </c>
      <c r="E42" t="s">
        <v>394</v>
      </c>
      <c r="F42" t="s">
        <v>345</v>
      </c>
      <c r="G42">
        <v>10</v>
      </c>
      <c r="H42" t="s">
        <v>1158</v>
      </c>
      <c r="I42" t="s">
        <v>1124</v>
      </c>
      <c r="J42">
        <v>1</v>
      </c>
      <c r="K42" t="s">
        <v>17</v>
      </c>
      <c r="L42" t="s">
        <v>376</v>
      </c>
      <c r="M42" t="s">
        <v>1126</v>
      </c>
      <c r="N42" t="s">
        <v>1127</v>
      </c>
      <c r="O42">
        <v>46024</v>
      </c>
      <c r="P42">
        <v>46387</v>
      </c>
      <c r="Q42" t="s">
        <v>345</v>
      </c>
      <c r="R42" t="s">
        <v>1179</v>
      </c>
      <c r="S42" t="s">
        <v>75</v>
      </c>
      <c r="T42" t="s">
        <v>1373</v>
      </c>
      <c r="V42" t="s">
        <v>1284</v>
      </c>
      <c r="W42" t="s">
        <v>376</v>
      </c>
      <c r="X42" t="s">
        <v>1292</v>
      </c>
      <c r="Y42" t="s">
        <v>1285</v>
      </c>
      <c r="Z42" t="s">
        <v>1462</v>
      </c>
      <c r="AA42" t="s">
        <v>371</v>
      </c>
      <c r="AB42" t="s">
        <v>2103</v>
      </c>
      <c r="AC42">
        <v>0.4375</v>
      </c>
    </row>
    <row r="43" spans="1:29">
      <c r="A43" t="s">
        <v>210</v>
      </c>
      <c r="B43" t="s">
        <v>443</v>
      </c>
      <c r="C43" t="s">
        <v>1266</v>
      </c>
      <c r="D43" t="s">
        <v>1434</v>
      </c>
      <c r="E43" t="s">
        <v>394</v>
      </c>
      <c r="F43" t="s">
        <v>345</v>
      </c>
      <c r="G43">
        <v>10</v>
      </c>
      <c r="H43" t="s">
        <v>1154</v>
      </c>
      <c r="I43" t="s">
        <v>1270</v>
      </c>
      <c r="J43">
        <v>1</v>
      </c>
      <c r="K43" t="s">
        <v>17</v>
      </c>
      <c r="L43" t="s">
        <v>376</v>
      </c>
      <c r="M43" t="s">
        <v>1126</v>
      </c>
      <c r="N43" t="s">
        <v>1127</v>
      </c>
      <c r="O43">
        <v>46024</v>
      </c>
      <c r="P43">
        <v>46387</v>
      </c>
      <c r="Q43" t="s">
        <v>345</v>
      </c>
      <c r="R43" t="s">
        <v>1374</v>
      </c>
      <c r="S43" t="s">
        <v>76</v>
      </c>
      <c r="V43" t="s">
        <v>1284</v>
      </c>
      <c r="W43" t="s">
        <v>376</v>
      </c>
      <c r="X43" t="s">
        <v>1292</v>
      </c>
      <c r="Y43" t="s">
        <v>1285</v>
      </c>
      <c r="Z43" t="s">
        <v>1462</v>
      </c>
      <c r="AA43" t="s">
        <v>371</v>
      </c>
      <c r="AB43" t="s">
        <v>1439</v>
      </c>
      <c r="AC43">
        <v>0.4375</v>
      </c>
    </row>
    <row r="44" spans="1:29">
      <c r="A44" t="s">
        <v>211</v>
      </c>
      <c r="B44" t="s">
        <v>1266</v>
      </c>
      <c r="C44" t="s">
        <v>488</v>
      </c>
      <c r="D44" t="s">
        <v>1434</v>
      </c>
      <c r="E44" t="s">
        <v>394</v>
      </c>
      <c r="F44" t="s">
        <v>345</v>
      </c>
      <c r="G44">
        <v>10</v>
      </c>
      <c r="H44" t="s">
        <v>1146</v>
      </c>
      <c r="I44" t="s">
        <v>1149</v>
      </c>
      <c r="J44">
        <v>1</v>
      </c>
      <c r="K44" t="s">
        <v>17</v>
      </c>
      <c r="L44" t="s">
        <v>376</v>
      </c>
      <c r="M44" t="s">
        <v>1126</v>
      </c>
      <c r="N44" t="s">
        <v>1127</v>
      </c>
      <c r="O44">
        <v>46024</v>
      </c>
      <c r="P44">
        <v>46387</v>
      </c>
      <c r="Q44" t="s">
        <v>345</v>
      </c>
      <c r="R44" t="s">
        <v>1180</v>
      </c>
      <c r="S44" t="s">
        <v>77</v>
      </c>
      <c r="V44" t="s">
        <v>1284</v>
      </c>
      <c r="W44" t="s">
        <v>376</v>
      </c>
      <c r="X44" t="s">
        <v>1292</v>
      </c>
      <c r="Y44" t="s">
        <v>1285</v>
      </c>
      <c r="Z44" t="s">
        <v>1462</v>
      </c>
      <c r="AA44" t="s">
        <v>371</v>
      </c>
      <c r="AB44" t="s">
        <v>1439</v>
      </c>
      <c r="AC44">
        <v>0.76388888888888884</v>
      </c>
    </row>
    <row r="45" spans="1:29">
      <c r="A45" t="s">
        <v>212</v>
      </c>
      <c r="B45" t="s">
        <v>344</v>
      </c>
      <c r="C45" t="s">
        <v>443</v>
      </c>
      <c r="D45" t="s">
        <v>1432</v>
      </c>
      <c r="E45" t="s">
        <v>394</v>
      </c>
      <c r="F45" t="s">
        <v>345</v>
      </c>
      <c r="G45">
        <v>10</v>
      </c>
      <c r="H45" t="s">
        <v>1156</v>
      </c>
      <c r="I45" t="s">
        <v>1272</v>
      </c>
      <c r="J45">
        <v>1</v>
      </c>
      <c r="K45" t="s">
        <v>17</v>
      </c>
      <c r="L45" t="s">
        <v>376</v>
      </c>
      <c r="M45" t="s">
        <v>1126</v>
      </c>
      <c r="N45" t="s">
        <v>1127</v>
      </c>
      <c r="O45">
        <v>46024</v>
      </c>
      <c r="P45">
        <v>46387</v>
      </c>
      <c r="Q45" t="s">
        <v>345</v>
      </c>
      <c r="R45" t="s">
        <v>1181</v>
      </c>
      <c r="S45" t="s">
        <v>78</v>
      </c>
      <c r="V45" t="s">
        <v>1284</v>
      </c>
      <c r="W45" t="s">
        <v>376</v>
      </c>
      <c r="X45" t="s">
        <v>1290</v>
      </c>
      <c r="Y45" t="s">
        <v>1285</v>
      </c>
      <c r="Z45" t="s">
        <v>1462</v>
      </c>
      <c r="AA45" t="s">
        <v>371</v>
      </c>
      <c r="AB45" t="s">
        <v>1439</v>
      </c>
      <c r="AC45">
        <v>0.4375</v>
      </c>
    </row>
    <row r="46" spans="1:29">
      <c r="A46" t="s">
        <v>213</v>
      </c>
      <c r="B46" t="s">
        <v>443</v>
      </c>
      <c r="C46" t="s">
        <v>1266</v>
      </c>
      <c r="D46" t="s">
        <v>1441</v>
      </c>
      <c r="E46" t="s">
        <v>394</v>
      </c>
      <c r="F46" t="s">
        <v>345</v>
      </c>
      <c r="G46">
        <v>10</v>
      </c>
      <c r="H46" t="s">
        <v>1158</v>
      </c>
      <c r="I46" t="s">
        <v>1150</v>
      </c>
      <c r="J46">
        <v>1</v>
      </c>
      <c r="K46" t="s">
        <v>17</v>
      </c>
      <c r="L46" t="s">
        <v>376</v>
      </c>
      <c r="M46" t="s">
        <v>1126</v>
      </c>
      <c r="N46" t="s">
        <v>1127</v>
      </c>
      <c r="O46">
        <v>46024</v>
      </c>
      <c r="P46">
        <v>46387</v>
      </c>
      <c r="Q46" t="s">
        <v>345</v>
      </c>
      <c r="R46" t="s">
        <v>1182</v>
      </c>
      <c r="S46" t="s">
        <v>1399</v>
      </c>
      <c r="T46" t="s">
        <v>50</v>
      </c>
      <c r="V46" t="s">
        <v>1285</v>
      </c>
      <c r="W46" t="s">
        <v>376</v>
      </c>
      <c r="X46" t="s">
        <v>1292</v>
      </c>
      <c r="Y46" t="s">
        <v>1285</v>
      </c>
      <c r="Z46" t="s">
        <v>1462</v>
      </c>
      <c r="AA46" t="s">
        <v>371</v>
      </c>
      <c r="AB46" t="s">
        <v>2103</v>
      </c>
      <c r="AC46">
        <v>0.4375</v>
      </c>
    </row>
    <row r="47" spans="1:29">
      <c r="A47" t="s">
        <v>214</v>
      </c>
      <c r="B47" t="s">
        <v>443</v>
      </c>
      <c r="C47" t="s">
        <v>1266</v>
      </c>
      <c r="D47" t="s">
        <v>1441</v>
      </c>
      <c r="E47" t="s">
        <v>394</v>
      </c>
      <c r="F47" t="s">
        <v>345</v>
      </c>
      <c r="G47">
        <v>10</v>
      </c>
      <c r="H47" t="s">
        <v>1154</v>
      </c>
      <c r="I47" t="s">
        <v>1138</v>
      </c>
      <c r="J47">
        <v>1</v>
      </c>
      <c r="K47" t="s">
        <v>17</v>
      </c>
      <c r="L47" t="s">
        <v>376</v>
      </c>
      <c r="M47" t="s">
        <v>1126</v>
      </c>
      <c r="N47" t="s">
        <v>1127</v>
      </c>
      <c r="O47">
        <v>46024</v>
      </c>
      <c r="P47">
        <v>46387</v>
      </c>
      <c r="Q47" t="s">
        <v>345</v>
      </c>
      <c r="R47" t="s">
        <v>1375</v>
      </c>
      <c r="S47" t="s">
        <v>79</v>
      </c>
      <c r="V47" t="s">
        <v>1285</v>
      </c>
      <c r="W47" t="s">
        <v>376</v>
      </c>
      <c r="X47" t="s">
        <v>1292</v>
      </c>
      <c r="Y47" t="s">
        <v>1285</v>
      </c>
      <c r="Z47" t="s">
        <v>1462</v>
      </c>
      <c r="AA47" t="s">
        <v>371</v>
      </c>
      <c r="AB47" t="s">
        <v>1439</v>
      </c>
      <c r="AC47">
        <v>0.625</v>
      </c>
    </row>
    <row r="48" spans="1:29">
      <c r="A48" t="s">
        <v>215</v>
      </c>
      <c r="B48" t="s">
        <v>443</v>
      </c>
      <c r="C48" t="s">
        <v>1266</v>
      </c>
      <c r="D48" t="s">
        <v>1441</v>
      </c>
      <c r="E48" t="s">
        <v>394</v>
      </c>
      <c r="F48" t="s">
        <v>345</v>
      </c>
      <c r="G48">
        <v>10</v>
      </c>
      <c r="H48" t="s">
        <v>1158</v>
      </c>
      <c r="I48" t="s">
        <v>1123</v>
      </c>
      <c r="J48">
        <v>1</v>
      </c>
      <c r="K48" t="s">
        <v>17</v>
      </c>
      <c r="L48" t="s">
        <v>376</v>
      </c>
      <c r="M48" t="s">
        <v>1126</v>
      </c>
      <c r="N48" t="s">
        <v>1127</v>
      </c>
      <c r="O48">
        <v>46024</v>
      </c>
      <c r="P48">
        <v>46387</v>
      </c>
      <c r="Q48" t="s">
        <v>1345</v>
      </c>
      <c r="R48" t="s">
        <v>1183</v>
      </c>
      <c r="S48" t="s">
        <v>1377</v>
      </c>
      <c r="V48" t="s">
        <v>1285</v>
      </c>
      <c r="W48" t="s">
        <v>376</v>
      </c>
      <c r="X48" t="s">
        <v>1292</v>
      </c>
      <c r="Y48" t="s">
        <v>1285</v>
      </c>
      <c r="Z48" t="s">
        <v>1462</v>
      </c>
      <c r="AA48" t="s">
        <v>371</v>
      </c>
      <c r="AB48" t="s">
        <v>1439</v>
      </c>
      <c r="AC48">
        <v>0.4375</v>
      </c>
    </row>
    <row r="49" spans="1:29">
      <c r="A49" t="s">
        <v>216</v>
      </c>
      <c r="B49" t="s">
        <v>443</v>
      </c>
      <c r="C49" t="s">
        <v>1266</v>
      </c>
      <c r="D49" t="s">
        <v>1441</v>
      </c>
      <c r="E49" t="s">
        <v>394</v>
      </c>
      <c r="F49" t="s">
        <v>345</v>
      </c>
      <c r="G49">
        <v>10</v>
      </c>
      <c r="H49" t="s">
        <v>1158</v>
      </c>
      <c r="I49" t="s">
        <v>1124</v>
      </c>
      <c r="J49">
        <v>1</v>
      </c>
      <c r="K49" t="s">
        <v>17</v>
      </c>
      <c r="L49" t="s">
        <v>376</v>
      </c>
      <c r="M49" t="s">
        <v>1126</v>
      </c>
      <c r="N49" t="s">
        <v>1127</v>
      </c>
      <c r="O49">
        <v>46024</v>
      </c>
      <c r="P49">
        <v>46387</v>
      </c>
      <c r="Q49" t="s">
        <v>345</v>
      </c>
      <c r="R49" t="s">
        <v>1398</v>
      </c>
      <c r="S49" t="s">
        <v>80</v>
      </c>
      <c r="V49" t="s">
        <v>1285</v>
      </c>
      <c r="W49" t="s">
        <v>376</v>
      </c>
      <c r="X49" t="s">
        <v>1292</v>
      </c>
      <c r="Y49" t="s">
        <v>1285</v>
      </c>
      <c r="Z49" t="s">
        <v>1462</v>
      </c>
      <c r="AA49" t="s">
        <v>371</v>
      </c>
      <c r="AB49" t="s">
        <v>2104</v>
      </c>
      <c r="AC49">
        <v>0.4375</v>
      </c>
    </row>
    <row r="50" spans="1:29">
      <c r="A50" t="s">
        <v>217</v>
      </c>
      <c r="B50" t="s">
        <v>443</v>
      </c>
      <c r="C50" t="s">
        <v>1266</v>
      </c>
      <c r="D50" t="s">
        <v>1441</v>
      </c>
      <c r="E50" t="s">
        <v>394</v>
      </c>
      <c r="F50" t="s">
        <v>345</v>
      </c>
      <c r="G50">
        <v>10</v>
      </c>
      <c r="H50" t="s">
        <v>1158</v>
      </c>
      <c r="I50" t="s">
        <v>1124</v>
      </c>
      <c r="J50">
        <v>1</v>
      </c>
      <c r="K50" t="s">
        <v>17</v>
      </c>
      <c r="L50" t="s">
        <v>376</v>
      </c>
      <c r="M50" t="s">
        <v>1126</v>
      </c>
      <c r="N50" t="s">
        <v>1127</v>
      </c>
      <c r="O50">
        <v>46024</v>
      </c>
      <c r="P50">
        <v>46387</v>
      </c>
      <c r="Q50" t="s">
        <v>345</v>
      </c>
      <c r="R50" t="s">
        <v>1184</v>
      </c>
      <c r="S50" t="s">
        <v>81</v>
      </c>
      <c r="V50" t="s">
        <v>1285</v>
      </c>
      <c r="W50" t="s">
        <v>376</v>
      </c>
      <c r="X50" t="s">
        <v>1292</v>
      </c>
      <c r="Y50" t="s">
        <v>1285</v>
      </c>
      <c r="Z50" t="s">
        <v>1462</v>
      </c>
      <c r="AA50" t="s">
        <v>371</v>
      </c>
      <c r="AB50" t="s">
        <v>1590</v>
      </c>
      <c r="AC50">
        <v>0.625</v>
      </c>
    </row>
    <row r="51" spans="1:29">
      <c r="A51" t="s">
        <v>218</v>
      </c>
      <c r="B51" t="s">
        <v>443</v>
      </c>
      <c r="C51" t="s">
        <v>1266</v>
      </c>
      <c r="D51" t="s">
        <v>1437</v>
      </c>
      <c r="E51" t="s">
        <v>394</v>
      </c>
      <c r="F51" t="s">
        <v>345</v>
      </c>
      <c r="G51">
        <v>10</v>
      </c>
      <c r="H51" t="s">
        <v>1158</v>
      </c>
      <c r="I51" t="s">
        <v>1147</v>
      </c>
      <c r="J51">
        <v>1</v>
      </c>
      <c r="K51" t="s">
        <v>17</v>
      </c>
      <c r="L51" t="s">
        <v>376</v>
      </c>
      <c r="M51" t="s">
        <v>1126</v>
      </c>
      <c r="N51" t="s">
        <v>1127</v>
      </c>
      <c r="O51">
        <v>46024</v>
      </c>
      <c r="P51">
        <v>46387</v>
      </c>
      <c r="Q51" t="s">
        <v>345</v>
      </c>
      <c r="R51" t="s">
        <v>1185</v>
      </c>
      <c r="S51" t="s">
        <v>82</v>
      </c>
      <c r="T51" t="s">
        <v>50</v>
      </c>
      <c r="V51" t="s">
        <v>1284</v>
      </c>
      <c r="W51" t="s">
        <v>376</v>
      </c>
      <c r="X51" t="s">
        <v>1292</v>
      </c>
      <c r="Y51" t="s">
        <v>1285</v>
      </c>
      <c r="Z51" t="s">
        <v>1462</v>
      </c>
      <c r="AA51" t="s">
        <v>371</v>
      </c>
      <c r="AB51" t="s">
        <v>2103</v>
      </c>
      <c r="AC51">
        <v>0.38541666666666669</v>
      </c>
    </row>
    <row r="52" spans="1:29">
      <c r="A52" t="s">
        <v>219</v>
      </c>
      <c r="B52" t="s">
        <v>443</v>
      </c>
      <c r="C52" t="s">
        <v>1266</v>
      </c>
      <c r="D52" t="s">
        <v>1437</v>
      </c>
      <c r="E52" t="s">
        <v>394</v>
      </c>
      <c r="F52" t="s">
        <v>345</v>
      </c>
      <c r="G52">
        <v>10</v>
      </c>
      <c r="H52" t="s">
        <v>1158</v>
      </c>
      <c r="I52" t="s">
        <v>1148</v>
      </c>
      <c r="J52">
        <v>1</v>
      </c>
      <c r="K52" t="s">
        <v>17</v>
      </c>
      <c r="L52" t="s">
        <v>376</v>
      </c>
      <c r="M52" t="s">
        <v>1126</v>
      </c>
      <c r="N52" t="s">
        <v>1127</v>
      </c>
      <c r="O52">
        <v>46024</v>
      </c>
      <c r="P52">
        <v>46387</v>
      </c>
      <c r="Q52" t="s">
        <v>345</v>
      </c>
      <c r="R52" t="s">
        <v>1186</v>
      </c>
      <c r="S52" t="s">
        <v>83</v>
      </c>
      <c r="V52" t="s">
        <v>1284</v>
      </c>
      <c r="W52" t="s">
        <v>376</v>
      </c>
      <c r="X52" t="s">
        <v>1292</v>
      </c>
      <c r="Y52" t="s">
        <v>1285</v>
      </c>
      <c r="Z52" t="s">
        <v>1462</v>
      </c>
      <c r="AA52" t="s">
        <v>371</v>
      </c>
      <c r="AB52" t="s">
        <v>1590</v>
      </c>
      <c r="AC52">
        <v>0.38541666666666669</v>
      </c>
    </row>
    <row r="53" spans="1:29">
      <c r="A53" t="s">
        <v>220</v>
      </c>
      <c r="B53" t="s">
        <v>443</v>
      </c>
      <c r="C53" t="s">
        <v>1266</v>
      </c>
      <c r="D53" t="s">
        <v>1433</v>
      </c>
      <c r="E53" t="s">
        <v>394</v>
      </c>
      <c r="F53" t="s">
        <v>345</v>
      </c>
      <c r="G53">
        <v>10</v>
      </c>
      <c r="H53" t="s">
        <v>1158</v>
      </c>
      <c r="I53" t="s">
        <v>1123</v>
      </c>
      <c r="J53">
        <v>1</v>
      </c>
      <c r="K53" t="s">
        <v>17</v>
      </c>
      <c r="L53" t="s">
        <v>376</v>
      </c>
      <c r="M53" t="s">
        <v>1126</v>
      </c>
      <c r="N53" t="s">
        <v>1127</v>
      </c>
      <c r="O53">
        <v>46024</v>
      </c>
      <c r="P53">
        <v>46387</v>
      </c>
      <c r="Q53" t="s">
        <v>345</v>
      </c>
      <c r="R53" t="s">
        <v>1188</v>
      </c>
      <c r="S53" t="s">
        <v>84</v>
      </c>
      <c r="T53" t="s">
        <v>50</v>
      </c>
      <c r="V53" t="s">
        <v>1284</v>
      </c>
      <c r="W53" t="s">
        <v>376</v>
      </c>
      <c r="X53" t="s">
        <v>1292</v>
      </c>
      <c r="Y53" t="s">
        <v>1285</v>
      </c>
      <c r="Z53" t="s">
        <v>1462</v>
      </c>
      <c r="AA53" t="s">
        <v>371</v>
      </c>
      <c r="AB53" t="s">
        <v>2103</v>
      </c>
      <c r="AC53">
        <v>0.4375</v>
      </c>
    </row>
    <row r="54" spans="1:29">
      <c r="A54" t="s">
        <v>221</v>
      </c>
      <c r="B54" t="s">
        <v>443</v>
      </c>
      <c r="C54" t="s">
        <v>1266</v>
      </c>
      <c r="D54" t="s">
        <v>1433</v>
      </c>
      <c r="E54" t="s">
        <v>394</v>
      </c>
      <c r="F54" t="s">
        <v>345</v>
      </c>
      <c r="G54">
        <v>10</v>
      </c>
      <c r="H54" t="s">
        <v>1158</v>
      </c>
      <c r="I54" t="s">
        <v>1124</v>
      </c>
      <c r="J54">
        <v>1</v>
      </c>
      <c r="K54" t="s">
        <v>17</v>
      </c>
      <c r="L54" t="s">
        <v>376</v>
      </c>
      <c r="M54" t="s">
        <v>1126</v>
      </c>
      <c r="N54" t="s">
        <v>1127</v>
      </c>
      <c r="O54">
        <v>46024</v>
      </c>
      <c r="P54">
        <v>46387</v>
      </c>
      <c r="Q54" t="s">
        <v>1345</v>
      </c>
      <c r="R54" t="s">
        <v>1189</v>
      </c>
      <c r="S54" t="s">
        <v>85</v>
      </c>
      <c r="V54" t="s">
        <v>1284</v>
      </c>
      <c r="W54" t="s">
        <v>376</v>
      </c>
      <c r="X54" t="s">
        <v>1292</v>
      </c>
      <c r="Y54" t="s">
        <v>1285</v>
      </c>
      <c r="Z54" t="s">
        <v>1462</v>
      </c>
      <c r="AA54" t="s">
        <v>371</v>
      </c>
      <c r="AB54" t="s">
        <v>1439</v>
      </c>
      <c r="AC54">
        <v>0.41666666666666669</v>
      </c>
    </row>
    <row r="55" spans="1:29">
      <c r="A55" t="s">
        <v>222</v>
      </c>
      <c r="B55" t="s">
        <v>443</v>
      </c>
      <c r="C55" t="s">
        <v>1266</v>
      </c>
      <c r="D55" t="s">
        <v>1433</v>
      </c>
      <c r="E55" t="s">
        <v>394</v>
      </c>
      <c r="F55" t="s">
        <v>345</v>
      </c>
      <c r="G55">
        <v>10</v>
      </c>
      <c r="H55" t="s">
        <v>1158</v>
      </c>
      <c r="I55" t="s">
        <v>1125</v>
      </c>
      <c r="J55">
        <v>1</v>
      </c>
      <c r="K55" t="s">
        <v>17</v>
      </c>
      <c r="L55" t="s">
        <v>376</v>
      </c>
      <c r="M55" t="s">
        <v>1126</v>
      </c>
      <c r="N55" t="s">
        <v>1127</v>
      </c>
      <c r="O55">
        <v>46024</v>
      </c>
      <c r="P55">
        <v>46387</v>
      </c>
      <c r="Q55" t="s">
        <v>345</v>
      </c>
      <c r="R55" t="s">
        <v>1190</v>
      </c>
      <c r="V55" t="s">
        <v>1284</v>
      </c>
      <c r="W55" t="s">
        <v>376</v>
      </c>
      <c r="X55" t="s">
        <v>1292</v>
      </c>
      <c r="Y55" t="s">
        <v>1285</v>
      </c>
      <c r="Z55" t="s">
        <v>1462</v>
      </c>
      <c r="AA55" t="s">
        <v>371</v>
      </c>
      <c r="AB55" t="s">
        <v>1439</v>
      </c>
      <c r="AC55">
        <v>0.4375</v>
      </c>
    </row>
    <row r="56" spans="1:29">
      <c r="A56" t="s">
        <v>223</v>
      </c>
      <c r="B56" t="s">
        <v>443</v>
      </c>
      <c r="C56" t="s">
        <v>1266</v>
      </c>
      <c r="D56" t="s">
        <v>1436</v>
      </c>
      <c r="E56" t="s">
        <v>394</v>
      </c>
      <c r="F56" t="s">
        <v>345</v>
      </c>
      <c r="G56">
        <v>10</v>
      </c>
      <c r="H56" t="s">
        <v>1158</v>
      </c>
      <c r="I56" t="s">
        <v>1153</v>
      </c>
      <c r="J56">
        <v>1</v>
      </c>
      <c r="K56" t="s">
        <v>17</v>
      </c>
      <c r="L56" t="s">
        <v>376</v>
      </c>
      <c r="M56" t="s">
        <v>1126</v>
      </c>
      <c r="N56" t="s">
        <v>1127</v>
      </c>
      <c r="O56">
        <v>46024</v>
      </c>
      <c r="P56">
        <v>46387</v>
      </c>
      <c r="Q56" t="s">
        <v>345</v>
      </c>
      <c r="R56" t="s">
        <v>1191</v>
      </c>
      <c r="S56" t="s">
        <v>86</v>
      </c>
      <c r="T56" t="s">
        <v>50</v>
      </c>
      <c r="V56" t="s">
        <v>1284</v>
      </c>
      <c r="W56" t="s">
        <v>376</v>
      </c>
      <c r="X56" t="s">
        <v>1292</v>
      </c>
      <c r="Y56" t="s">
        <v>1285</v>
      </c>
      <c r="Z56" t="s">
        <v>1462</v>
      </c>
      <c r="AA56" t="s">
        <v>371</v>
      </c>
      <c r="AB56" t="s">
        <v>1439</v>
      </c>
      <c r="AC56">
        <v>0.4375</v>
      </c>
    </row>
    <row r="57" spans="1:29">
      <c r="A57" t="s">
        <v>224</v>
      </c>
      <c r="B57" t="s">
        <v>443</v>
      </c>
      <c r="C57" t="s">
        <v>1266</v>
      </c>
      <c r="D57" t="s">
        <v>1433</v>
      </c>
      <c r="E57" t="s">
        <v>394</v>
      </c>
      <c r="F57" t="s">
        <v>345</v>
      </c>
      <c r="G57">
        <v>10</v>
      </c>
      <c r="H57" t="s">
        <v>1158</v>
      </c>
      <c r="I57" t="s">
        <v>1147</v>
      </c>
      <c r="J57">
        <v>1</v>
      </c>
      <c r="K57" t="s">
        <v>17</v>
      </c>
      <c r="L57" t="s">
        <v>376</v>
      </c>
      <c r="M57" t="s">
        <v>1126</v>
      </c>
      <c r="N57" t="s">
        <v>1127</v>
      </c>
      <c r="O57">
        <v>46024</v>
      </c>
      <c r="P57">
        <v>46387</v>
      </c>
      <c r="Q57" t="s">
        <v>345</v>
      </c>
      <c r="R57" t="s">
        <v>1192</v>
      </c>
      <c r="S57" t="s">
        <v>87</v>
      </c>
      <c r="T57" t="s">
        <v>50</v>
      </c>
      <c r="V57" t="s">
        <v>1284</v>
      </c>
      <c r="W57" t="s">
        <v>376</v>
      </c>
      <c r="X57" t="s">
        <v>1292</v>
      </c>
      <c r="Y57" t="s">
        <v>1285</v>
      </c>
      <c r="Z57" t="s">
        <v>1462</v>
      </c>
      <c r="AA57" t="s">
        <v>371</v>
      </c>
      <c r="AB57" t="s">
        <v>2103</v>
      </c>
      <c r="AC57">
        <v>0.4375</v>
      </c>
    </row>
    <row r="58" spans="1:29">
      <c r="A58" t="s">
        <v>225</v>
      </c>
      <c r="B58" t="s">
        <v>443</v>
      </c>
      <c r="C58" t="s">
        <v>1266</v>
      </c>
      <c r="D58" t="s">
        <v>1436</v>
      </c>
      <c r="E58" t="s">
        <v>394</v>
      </c>
      <c r="F58" t="s">
        <v>345</v>
      </c>
      <c r="G58">
        <v>10</v>
      </c>
      <c r="H58" t="s">
        <v>1158</v>
      </c>
      <c r="I58" t="s">
        <v>1150</v>
      </c>
      <c r="J58">
        <v>1</v>
      </c>
      <c r="K58" t="s">
        <v>17</v>
      </c>
      <c r="L58" t="s">
        <v>376</v>
      </c>
      <c r="M58" t="s">
        <v>1126</v>
      </c>
      <c r="N58" t="s">
        <v>1127</v>
      </c>
      <c r="O58">
        <v>46024</v>
      </c>
      <c r="P58">
        <v>46387</v>
      </c>
      <c r="Q58" t="s">
        <v>345</v>
      </c>
      <c r="R58" t="s">
        <v>1193</v>
      </c>
      <c r="S58" t="s">
        <v>88</v>
      </c>
      <c r="T58" t="s">
        <v>50</v>
      </c>
      <c r="V58" t="s">
        <v>1283</v>
      </c>
      <c r="W58" t="s">
        <v>371</v>
      </c>
      <c r="X58" t="s">
        <v>1292</v>
      </c>
      <c r="Y58" t="s">
        <v>1285</v>
      </c>
      <c r="Z58" t="s">
        <v>1462</v>
      </c>
      <c r="AA58" t="s">
        <v>371</v>
      </c>
      <c r="AB58" t="s">
        <v>2103</v>
      </c>
      <c r="AC58">
        <v>0.4375</v>
      </c>
    </row>
    <row r="59" spans="1:29">
      <c r="A59" t="s">
        <v>226</v>
      </c>
      <c r="B59" t="s">
        <v>443</v>
      </c>
      <c r="C59" t="s">
        <v>1266</v>
      </c>
      <c r="D59" t="s">
        <v>1451</v>
      </c>
      <c r="E59" t="s">
        <v>394</v>
      </c>
      <c r="F59" t="s">
        <v>345</v>
      </c>
      <c r="G59">
        <v>10</v>
      </c>
      <c r="H59" t="s">
        <v>1146</v>
      </c>
      <c r="I59" t="s">
        <v>1149</v>
      </c>
      <c r="J59">
        <v>1</v>
      </c>
      <c r="K59" t="s">
        <v>15</v>
      </c>
      <c r="L59" t="s">
        <v>376</v>
      </c>
      <c r="M59" t="s">
        <v>1126</v>
      </c>
      <c r="N59" t="s">
        <v>1127</v>
      </c>
      <c r="O59">
        <v>46024</v>
      </c>
      <c r="P59">
        <v>46387</v>
      </c>
      <c r="Q59" t="s">
        <v>345</v>
      </c>
      <c r="R59" t="s">
        <v>1194</v>
      </c>
      <c r="S59" t="s">
        <v>89</v>
      </c>
      <c r="T59" t="s">
        <v>50</v>
      </c>
      <c r="V59" t="s">
        <v>1284</v>
      </c>
      <c r="W59" t="s">
        <v>371</v>
      </c>
      <c r="X59" t="s">
        <v>1292</v>
      </c>
      <c r="Y59" t="s">
        <v>1285</v>
      </c>
      <c r="Z59" t="s">
        <v>1462</v>
      </c>
      <c r="AA59" t="s">
        <v>371</v>
      </c>
      <c r="AB59" t="s">
        <v>1590</v>
      </c>
      <c r="AC59">
        <v>0.38194444444444442</v>
      </c>
    </row>
    <row r="60" spans="1:29">
      <c r="A60" t="s">
        <v>227</v>
      </c>
      <c r="B60" t="s">
        <v>443</v>
      </c>
      <c r="C60" t="s">
        <v>1266</v>
      </c>
      <c r="D60" t="s">
        <v>1436</v>
      </c>
      <c r="E60" t="s">
        <v>394</v>
      </c>
      <c r="F60" t="s">
        <v>345</v>
      </c>
      <c r="G60">
        <v>10</v>
      </c>
      <c r="H60" t="s">
        <v>1158</v>
      </c>
      <c r="I60" t="s">
        <v>1123</v>
      </c>
      <c r="J60">
        <v>1</v>
      </c>
      <c r="K60" t="s">
        <v>17</v>
      </c>
      <c r="L60" t="s">
        <v>376</v>
      </c>
      <c r="M60" t="s">
        <v>1126</v>
      </c>
      <c r="N60" t="s">
        <v>1127</v>
      </c>
      <c r="O60">
        <v>46024</v>
      </c>
      <c r="P60">
        <v>46387</v>
      </c>
      <c r="Q60" t="s">
        <v>1345</v>
      </c>
      <c r="R60" t="s">
        <v>1195</v>
      </c>
      <c r="S60" t="s">
        <v>90</v>
      </c>
      <c r="T60" t="s">
        <v>50</v>
      </c>
      <c r="V60" t="s">
        <v>1284</v>
      </c>
      <c r="W60" t="s">
        <v>376</v>
      </c>
      <c r="X60" t="s">
        <v>1290</v>
      </c>
      <c r="Y60" t="s">
        <v>1285</v>
      </c>
      <c r="Z60" t="s">
        <v>1462</v>
      </c>
      <c r="AA60" t="s">
        <v>371</v>
      </c>
      <c r="AB60" t="s">
        <v>1439</v>
      </c>
      <c r="AC60">
        <v>0.4375</v>
      </c>
    </row>
    <row r="61" spans="1:29">
      <c r="A61" t="s">
        <v>228</v>
      </c>
      <c r="B61" t="s">
        <v>443</v>
      </c>
      <c r="C61" t="s">
        <v>1266</v>
      </c>
      <c r="D61" t="s">
        <v>1436</v>
      </c>
      <c r="E61" t="s">
        <v>394</v>
      </c>
      <c r="F61" t="s">
        <v>345</v>
      </c>
      <c r="G61">
        <v>10</v>
      </c>
      <c r="H61" t="s">
        <v>1158</v>
      </c>
      <c r="I61" t="s">
        <v>1124</v>
      </c>
      <c r="J61">
        <v>1</v>
      </c>
      <c r="K61" t="s">
        <v>17</v>
      </c>
      <c r="L61" t="s">
        <v>376</v>
      </c>
      <c r="M61" t="s">
        <v>1126</v>
      </c>
      <c r="N61" t="s">
        <v>1127</v>
      </c>
      <c r="O61">
        <v>46024</v>
      </c>
      <c r="P61">
        <v>46387</v>
      </c>
      <c r="Q61" t="s">
        <v>345</v>
      </c>
      <c r="R61" t="s">
        <v>1196</v>
      </c>
      <c r="S61" t="s">
        <v>91</v>
      </c>
      <c r="V61" t="s">
        <v>1284</v>
      </c>
      <c r="W61" t="s">
        <v>371</v>
      </c>
      <c r="X61" t="s">
        <v>1292</v>
      </c>
      <c r="Y61" t="s">
        <v>1285</v>
      </c>
      <c r="Z61" t="s">
        <v>1462</v>
      </c>
      <c r="AA61" t="s">
        <v>371</v>
      </c>
      <c r="AB61" t="s">
        <v>1439</v>
      </c>
      <c r="AC61">
        <v>0.4375</v>
      </c>
    </row>
    <row r="62" spans="1:29">
      <c r="A62" t="s">
        <v>229</v>
      </c>
      <c r="B62" t="s">
        <v>443</v>
      </c>
      <c r="C62" t="s">
        <v>1266</v>
      </c>
      <c r="D62" t="s">
        <v>1436</v>
      </c>
      <c r="E62" t="s">
        <v>394</v>
      </c>
      <c r="F62" t="s">
        <v>345</v>
      </c>
      <c r="G62">
        <v>5</v>
      </c>
      <c r="H62" t="s">
        <v>1146</v>
      </c>
      <c r="I62" t="s">
        <v>1149</v>
      </c>
      <c r="J62">
        <v>1</v>
      </c>
      <c r="K62" t="s">
        <v>17</v>
      </c>
      <c r="L62" t="s">
        <v>376</v>
      </c>
      <c r="M62" t="s">
        <v>1126</v>
      </c>
      <c r="N62" t="s">
        <v>1127</v>
      </c>
      <c r="O62">
        <v>46024</v>
      </c>
      <c r="P62">
        <v>46387</v>
      </c>
      <c r="Q62" t="s">
        <v>345</v>
      </c>
      <c r="R62" t="s">
        <v>1197</v>
      </c>
      <c r="S62" t="s">
        <v>92</v>
      </c>
      <c r="V62" t="s">
        <v>1284</v>
      </c>
      <c r="W62" t="s">
        <v>376</v>
      </c>
      <c r="X62" t="s">
        <v>1292</v>
      </c>
      <c r="Y62" t="s">
        <v>1285</v>
      </c>
      <c r="Z62" t="s">
        <v>1462</v>
      </c>
      <c r="AA62" t="s">
        <v>371</v>
      </c>
      <c r="AB62" t="s">
        <v>1439</v>
      </c>
      <c r="AC62">
        <v>0.44791666666666669</v>
      </c>
    </row>
    <row r="63" spans="1:29">
      <c r="A63" t="s">
        <v>230</v>
      </c>
      <c r="B63" t="s">
        <v>443</v>
      </c>
      <c r="C63" t="s">
        <v>1266</v>
      </c>
      <c r="D63" t="s">
        <v>1442</v>
      </c>
      <c r="E63" t="s">
        <v>394</v>
      </c>
      <c r="F63" t="s">
        <v>345</v>
      </c>
      <c r="G63">
        <v>10</v>
      </c>
      <c r="H63" t="s">
        <v>1158</v>
      </c>
      <c r="I63" t="s">
        <v>1153</v>
      </c>
      <c r="J63">
        <v>1</v>
      </c>
      <c r="K63" t="s">
        <v>17</v>
      </c>
      <c r="L63" t="s">
        <v>376</v>
      </c>
      <c r="M63" t="s">
        <v>1126</v>
      </c>
      <c r="N63" t="s">
        <v>1127</v>
      </c>
      <c r="O63">
        <v>46024</v>
      </c>
      <c r="P63">
        <v>46387</v>
      </c>
      <c r="Q63" t="s">
        <v>1345</v>
      </c>
      <c r="R63" t="s">
        <v>1198</v>
      </c>
      <c r="S63" t="s">
        <v>1386</v>
      </c>
      <c r="V63" t="s">
        <v>1284</v>
      </c>
      <c r="W63" t="s">
        <v>376</v>
      </c>
      <c r="X63" t="s">
        <v>1376</v>
      </c>
      <c r="Y63" t="s">
        <v>1285</v>
      </c>
      <c r="Z63" t="s">
        <v>1462</v>
      </c>
      <c r="AA63" t="s">
        <v>371</v>
      </c>
      <c r="AB63" t="s">
        <v>1439</v>
      </c>
      <c r="AC63">
        <v>0.38541666666666669</v>
      </c>
    </row>
    <row r="64" spans="1:29">
      <c r="A64" t="s">
        <v>231</v>
      </c>
      <c r="B64" t="s">
        <v>443</v>
      </c>
      <c r="C64" t="s">
        <v>1266</v>
      </c>
      <c r="D64" t="s">
        <v>452</v>
      </c>
      <c r="E64" t="s">
        <v>394</v>
      </c>
      <c r="F64" t="s">
        <v>345</v>
      </c>
      <c r="G64">
        <v>10</v>
      </c>
      <c r="H64" t="s">
        <v>1158</v>
      </c>
      <c r="I64" t="s">
        <v>353</v>
      </c>
      <c r="J64">
        <v>1</v>
      </c>
      <c r="K64" t="s">
        <v>17</v>
      </c>
      <c r="L64" t="s">
        <v>376</v>
      </c>
      <c r="M64" t="s">
        <v>1126</v>
      </c>
      <c r="N64" t="s">
        <v>1127</v>
      </c>
      <c r="O64">
        <v>46024</v>
      </c>
      <c r="P64">
        <v>46387</v>
      </c>
      <c r="Q64" t="s">
        <v>345</v>
      </c>
      <c r="R64" t="s">
        <v>1199</v>
      </c>
      <c r="S64" t="s">
        <v>1385</v>
      </c>
      <c r="V64" t="s">
        <v>1284</v>
      </c>
      <c r="W64" t="s">
        <v>376</v>
      </c>
      <c r="X64" t="s">
        <v>1292</v>
      </c>
      <c r="Y64" t="s">
        <v>1285</v>
      </c>
      <c r="Z64" t="s">
        <v>1462</v>
      </c>
      <c r="AA64" t="s">
        <v>371</v>
      </c>
      <c r="AB64" t="s">
        <v>2103</v>
      </c>
      <c r="AC64">
        <v>0.4375</v>
      </c>
    </row>
    <row r="65" spans="1:29">
      <c r="A65" t="s">
        <v>232</v>
      </c>
      <c r="B65" t="s">
        <v>443</v>
      </c>
      <c r="C65" t="s">
        <v>1266</v>
      </c>
      <c r="D65" t="s">
        <v>1451</v>
      </c>
      <c r="E65" t="s">
        <v>394</v>
      </c>
      <c r="F65" t="s">
        <v>345</v>
      </c>
      <c r="G65">
        <v>10</v>
      </c>
      <c r="H65" t="s">
        <v>1158</v>
      </c>
      <c r="I65" t="s">
        <v>1148</v>
      </c>
      <c r="J65">
        <v>1</v>
      </c>
      <c r="K65" t="s">
        <v>17</v>
      </c>
      <c r="L65" t="s">
        <v>376</v>
      </c>
      <c r="M65" t="s">
        <v>1126</v>
      </c>
      <c r="N65" t="s">
        <v>1127</v>
      </c>
      <c r="O65">
        <v>46024</v>
      </c>
      <c r="P65">
        <v>46387</v>
      </c>
      <c r="Q65" t="s">
        <v>1345</v>
      </c>
      <c r="R65" t="s">
        <v>1200</v>
      </c>
      <c r="S65" t="s">
        <v>93</v>
      </c>
      <c r="V65" t="s">
        <v>1284</v>
      </c>
      <c r="W65" t="s">
        <v>376</v>
      </c>
      <c r="X65" t="s">
        <v>1292</v>
      </c>
      <c r="Y65" t="s">
        <v>1285</v>
      </c>
      <c r="Z65" t="s">
        <v>1462</v>
      </c>
      <c r="AA65" t="s">
        <v>371</v>
      </c>
      <c r="AB65" t="s">
        <v>1590</v>
      </c>
      <c r="AC65">
        <v>0.4375</v>
      </c>
    </row>
    <row r="66" spans="1:29">
      <c r="A66" t="s">
        <v>233</v>
      </c>
      <c r="B66" t="s">
        <v>1266</v>
      </c>
      <c r="C66" t="s">
        <v>488</v>
      </c>
      <c r="D66" t="s">
        <v>1437</v>
      </c>
      <c r="E66" t="s">
        <v>394</v>
      </c>
      <c r="F66" t="s">
        <v>345</v>
      </c>
      <c r="G66">
        <v>60</v>
      </c>
      <c r="H66" t="s">
        <v>1159</v>
      </c>
      <c r="I66" t="s">
        <v>1160</v>
      </c>
      <c r="J66">
        <v>1</v>
      </c>
      <c r="K66" t="s">
        <v>17</v>
      </c>
      <c r="L66" t="s">
        <v>376</v>
      </c>
      <c r="M66" t="s">
        <v>1126</v>
      </c>
      <c r="N66" t="s">
        <v>1127</v>
      </c>
      <c r="O66">
        <v>46024</v>
      </c>
      <c r="P66">
        <v>46387</v>
      </c>
      <c r="Q66" t="s">
        <v>345</v>
      </c>
      <c r="R66" t="s">
        <v>1388</v>
      </c>
      <c r="S66" t="s">
        <v>22</v>
      </c>
      <c r="V66" t="s">
        <v>1284</v>
      </c>
      <c r="W66" t="s">
        <v>376</v>
      </c>
      <c r="X66" t="s">
        <v>1292</v>
      </c>
      <c r="Y66" t="s">
        <v>1285</v>
      </c>
      <c r="Z66" t="s">
        <v>1462</v>
      </c>
      <c r="AA66" t="s">
        <v>371</v>
      </c>
      <c r="AB66" t="s">
        <v>1590</v>
      </c>
      <c r="AC66">
        <v>0.38541666666666669</v>
      </c>
    </row>
    <row r="67" spans="1:29">
      <c r="A67" t="s">
        <v>234</v>
      </c>
      <c r="B67" t="s">
        <v>1266</v>
      </c>
      <c r="C67" t="s">
        <v>488</v>
      </c>
      <c r="D67" t="s">
        <v>1437</v>
      </c>
      <c r="E67" t="s">
        <v>394</v>
      </c>
      <c r="F67" t="s">
        <v>345</v>
      </c>
      <c r="G67">
        <v>10</v>
      </c>
      <c r="H67" t="s">
        <v>1154</v>
      </c>
      <c r="I67" t="s">
        <v>1150</v>
      </c>
      <c r="J67">
        <v>1</v>
      </c>
      <c r="K67" t="s">
        <v>17</v>
      </c>
      <c r="L67" t="s">
        <v>376</v>
      </c>
      <c r="M67" t="s">
        <v>1126</v>
      </c>
      <c r="N67" t="s">
        <v>1127</v>
      </c>
      <c r="O67">
        <v>46024</v>
      </c>
      <c r="P67">
        <v>46387</v>
      </c>
      <c r="Q67" t="s">
        <v>345</v>
      </c>
      <c r="R67" t="s">
        <v>1452</v>
      </c>
      <c r="S67" t="s">
        <v>23</v>
      </c>
      <c r="V67" t="s">
        <v>1284</v>
      </c>
      <c r="W67" t="s">
        <v>376</v>
      </c>
      <c r="X67" t="s">
        <v>1292</v>
      </c>
      <c r="Y67" t="s">
        <v>1285</v>
      </c>
      <c r="Z67" t="s">
        <v>1462</v>
      </c>
      <c r="AA67" t="s">
        <v>371</v>
      </c>
      <c r="AB67" t="s">
        <v>2103</v>
      </c>
      <c r="AC67">
        <v>0.38541666666666669</v>
      </c>
    </row>
    <row r="68" spans="1:29">
      <c r="A68" t="s">
        <v>235</v>
      </c>
      <c r="B68" t="s">
        <v>1266</v>
      </c>
      <c r="C68" t="s">
        <v>488</v>
      </c>
      <c r="D68" t="s">
        <v>1439</v>
      </c>
      <c r="E68" t="s">
        <v>394</v>
      </c>
      <c r="F68" t="s">
        <v>345</v>
      </c>
      <c r="G68">
        <v>5</v>
      </c>
      <c r="H68" t="s">
        <v>1146</v>
      </c>
      <c r="I68" t="s">
        <v>1146</v>
      </c>
      <c r="J68">
        <v>1</v>
      </c>
      <c r="K68" t="s">
        <v>16</v>
      </c>
      <c r="L68" t="s">
        <v>376</v>
      </c>
      <c r="M68" t="s">
        <v>1126</v>
      </c>
      <c r="N68" t="s">
        <v>1127</v>
      </c>
      <c r="O68">
        <v>46024</v>
      </c>
      <c r="P68">
        <v>46387</v>
      </c>
      <c r="Q68" t="s">
        <v>345</v>
      </c>
      <c r="R68" t="s">
        <v>1201</v>
      </c>
      <c r="S68" t="s">
        <v>1383</v>
      </c>
      <c r="T68" t="s">
        <v>1384</v>
      </c>
      <c r="V68" t="s">
        <v>1284</v>
      </c>
      <c r="W68" t="s">
        <v>376</v>
      </c>
      <c r="X68" t="s">
        <v>1292</v>
      </c>
      <c r="Y68" t="s">
        <v>1285</v>
      </c>
      <c r="Z68" t="s">
        <v>1462</v>
      </c>
      <c r="AA68" t="s">
        <v>371</v>
      </c>
      <c r="AB68" t="s">
        <v>2103</v>
      </c>
      <c r="AC68">
        <v>0.38541666666666669</v>
      </c>
    </row>
    <row r="69" spans="1:29">
      <c r="A69" t="s">
        <v>236</v>
      </c>
      <c r="B69" t="s">
        <v>1266</v>
      </c>
      <c r="C69" t="s">
        <v>488</v>
      </c>
      <c r="D69" t="s">
        <v>1439</v>
      </c>
      <c r="E69" t="s">
        <v>394</v>
      </c>
      <c r="F69" t="s">
        <v>345</v>
      </c>
      <c r="G69">
        <v>5</v>
      </c>
      <c r="H69" t="s">
        <v>1146</v>
      </c>
      <c r="I69" t="s">
        <v>1146</v>
      </c>
      <c r="J69">
        <v>1</v>
      </c>
      <c r="K69" t="s">
        <v>17</v>
      </c>
      <c r="L69" t="s">
        <v>376</v>
      </c>
      <c r="M69" t="s">
        <v>1126</v>
      </c>
      <c r="N69" t="s">
        <v>1127</v>
      </c>
      <c r="O69">
        <v>46024</v>
      </c>
      <c r="P69">
        <v>46387</v>
      </c>
      <c r="Q69" t="s">
        <v>345</v>
      </c>
      <c r="R69" t="s">
        <v>24</v>
      </c>
      <c r="S69" t="s">
        <v>25</v>
      </c>
      <c r="V69" t="s">
        <v>1284</v>
      </c>
      <c r="W69" t="s">
        <v>371</v>
      </c>
      <c r="X69" t="s">
        <v>1292</v>
      </c>
      <c r="Y69" t="s">
        <v>1285</v>
      </c>
      <c r="Z69" t="s">
        <v>1462</v>
      </c>
      <c r="AA69" t="s">
        <v>371</v>
      </c>
      <c r="AB69" t="s">
        <v>1590</v>
      </c>
      <c r="AC69">
        <v>0.70833333333333337</v>
      </c>
    </row>
    <row r="70" spans="1:29">
      <c r="A70" t="s">
        <v>237</v>
      </c>
      <c r="B70" t="s">
        <v>1266</v>
      </c>
      <c r="C70" t="s">
        <v>488</v>
      </c>
      <c r="D70" t="s">
        <v>1437</v>
      </c>
      <c r="E70" t="s">
        <v>394</v>
      </c>
      <c r="F70" t="s">
        <v>345</v>
      </c>
      <c r="G70">
        <v>15</v>
      </c>
      <c r="H70" t="s">
        <v>1146</v>
      </c>
      <c r="I70" t="s">
        <v>1146</v>
      </c>
      <c r="J70">
        <v>1</v>
      </c>
      <c r="K70" t="s">
        <v>17</v>
      </c>
      <c r="L70" t="s">
        <v>376</v>
      </c>
      <c r="M70" t="s">
        <v>1126</v>
      </c>
      <c r="N70" t="s">
        <v>1127</v>
      </c>
      <c r="O70">
        <v>46024</v>
      </c>
      <c r="P70">
        <v>46387</v>
      </c>
      <c r="Q70" t="s">
        <v>345</v>
      </c>
      <c r="R70" t="s">
        <v>1202</v>
      </c>
      <c r="S70" t="s">
        <v>26</v>
      </c>
      <c r="V70" t="s">
        <v>1284</v>
      </c>
      <c r="W70" t="s">
        <v>371</v>
      </c>
      <c r="X70" t="s">
        <v>1292</v>
      </c>
      <c r="Y70" t="s">
        <v>1285</v>
      </c>
      <c r="Z70" t="s">
        <v>1462</v>
      </c>
      <c r="AA70" t="s">
        <v>371</v>
      </c>
      <c r="AB70" t="s">
        <v>1590</v>
      </c>
      <c r="AC70">
        <v>0.38541666666666669</v>
      </c>
    </row>
    <row r="71" spans="1:29">
      <c r="A71" t="s">
        <v>238</v>
      </c>
      <c r="B71" t="s">
        <v>1266</v>
      </c>
      <c r="C71" t="s">
        <v>488</v>
      </c>
      <c r="D71" t="s">
        <v>1437</v>
      </c>
      <c r="E71" t="s">
        <v>394</v>
      </c>
      <c r="F71" t="s">
        <v>345</v>
      </c>
      <c r="G71">
        <v>30</v>
      </c>
      <c r="H71" t="s">
        <v>1146</v>
      </c>
      <c r="I71" t="s">
        <v>1146</v>
      </c>
      <c r="J71">
        <v>1</v>
      </c>
      <c r="K71" t="s">
        <v>17</v>
      </c>
      <c r="L71" t="s">
        <v>376</v>
      </c>
      <c r="M71" t="s">
        <v>1126</v>
      </c>
      <c r="N71" t="s">
        <v>1127</v>
      </c>
      <c r="O71">
        <v>46024</v>
      </c>
      <c r="P71">
        <v>46387</v>
      </c>
      <c r="Q71" t="s">
        <v>345</v>
      </c>
      <c r="R71" t="s">
        <v>1203</v>
      </c>
      <c r="S71" t="s">
        <v>27</v>
      </c>
      <c r="V71" t="s">
        <v>1284</v>
      </c>
      <c r="W71" t="s">
        <v>376</v>
      </c>
      <c r="X71" t="s">
        <v>1292</v>
      </c>
      <c r="Y71" t="s">
        <v>1285</v>
      </c>
      <c r="Z71" t="s">
        <v>1462</v>
      </c>
      <c r="AA71" t="s">
        <v>371</v>
      </c>
      <c r="AB71" t="s">
        <v>1439</v>
      </c>
      <c r="AC71">
        <v>0.38541666666666669</v>
      </c>
    </row>
    <row r="72" spans="1:29">
      <c r="A72" t="s">
        <v>239</v>
      </c>
      <c r="B72" t="s">
        <v>1266</v>
      </c>
      <c r="C72" t="s">
        <v>488</v>
      </c>
      <c r="D72" t="s">
        <v>1441</v>
      </c>
      <c r="E72" t="s">
        <v>394</v>
      </c>
      <c r="F72" t="s">
        <v>345</v>
      </c>
      <c r="G72">
        <v>10</v>
      </c>
      <c r="H72" t="s">
        <v>1158</v>
      </c>
      <c r="I72" t="s">
        <v>1122</v>
      </c>
      <c r="J72">
        <v>1</v>
      </c>
      <c r="K72" t="s">
        <v>17</v>
      </c>
      <c r="L72" t="s">
        <v>376</v>
      </c>
      <c r="M72" t="s">
        <v>1126</v>
      </c>
      <c r="N72" t="s">
        <v>1127</v>
      </c>
      <c r="O72">
        <v>46024</v>
      </c>
      <c r="P72">
        <v>46387</v>
      </c>
      <c r="Q72" t="s">
        <v>345</v>
      </c>
      <c r="R72" t="s">
        <v>1204</v>
      </c>
      <c r="S72" t="s">
        <v>28</v>
      </c>
      <c r="V72" t="s">
        <v>1284</v>
      </c>
      <c r="W72" t="s">
        <v>376</v>
      </c>
      <c r="X72" t="s">
        <v>1292</v>
      </c>
      <c r="Y72" t="s">
        <v>1285</v>
      </c>
      <c r="Z72" t="s">
        <v>1462</v>
      </c>
      <c r="AA72" t="s">
        <v>371</v>
      </c>
      <c r="AB72" t="s">
        <v>1439</v>
      </c>
      <c r="AC72">
        <v>0.625</v>
      </c>
    </row>
    <row r="73" spans="1:29">
      <c r="A73" t="s">
        <v>240</v>
      </c>
      <c r="B73" t="s">
        <v>1266</v>
      </c>
      <c r="C73" t="s">
        <v>488</v>
      </c>
      <c r="D73" t="s">
        <v>452</v>
      </c>
      <c r="E73" t="s">
        <v>394</v>
      </c>
      <c r="F73" t="s">
        <v>345</v>
      </c>
      <c r="G73">
        <v>15</v>
      </c>
      <c r="H73" t="s">
        <v>1146</v>
      </c>
      <c r="I73" t="s">
        <v>1146</v>
      </c>
      <c r="J73">
        <v>1</v>
      </c>
      <c r="K73" t="s">
        <v>16</v>
      </c>
      <c r="L73" t="s">
        <v>376</v>
      </c>
      <c r="M73" t="s">
        <v>1126</v>
      </c>
      <c r="N73" t="s">
        <v>1127</v>
      </c>
      <c r="O73">
        <v>46024</v>
      </c>
      <c r="P73">
        <v>46387</v>
      </c>
      <c r="Q73" t="s">
        <v>345</v>
      </c>
      <c r="R73" t="s">
        <v>1205</v>
      </c>
      <c r="S73" t="s">
        <v>29</v>
      </c>
      <c r="V73" t="s">
        <v>1284</v>
      </c>
      <c r="W73" t="s">
        <v>376</v>
      </c>
      <c r="X73" t="s">
        <v>1292</v>
      </c>
      <c r="Y73" t="s">
        <v>1285</v>
      </c>
      <c r="Z73" t="s">
        <v>1462</v>
      </c>
      <c r="AA73" t="s">
        <v>371</v>
      </c>
      <c r="AB73" t="s">
        <v>2103</v>
      </c>
      <c r="AC73">
        <v>0.4375</v>
      </c>
    </row>
    <row r="74" spans="1:29">
      <c r="A74" t="s">
        <v>241</v>
      </c>
      <c r="B74" t="s">
        <v>1266</v>
      </c>
      <c r="C74" t="s">
        <v>488</v>
      </c>
      <c r="D74" t="s">
        <v>1433</v>
      </c>
      <c r="E74" t="s">
        <v>394</v>
      </c>
      <c r="F74" t="s">
        <v>345</v>
      </c>
      <c r="G74">
        <v>60</v>
      </c>
      <c r="H74" t="s">
        <v>1155</v>
      </c>
      <c r="I74" t="s">
        <v>1270</v>
      </c>
      <c r="J74">
        <v>1</v>
      </c>
      <c r="K74" t="s">
        <v>17</v>
      </c>
      <c r="L74" t="s">
        <v>376</v>
      </c>
      <c r="M74" t="s">
        <v>1126</v>
      </c>
      <c r="N74" t="s">
        <v>1127</v>
      </c>
      <c r="O74">
        <v>46024</v>
      </c>
      <c r="P74">
        <v>46387</v>
      </c>
      <c r="Q74" t="s">
        <v>345</v>
      </c>
      <c r="R74" t="s">
        <v>1206</v>
      </c>
      <c r="S74" t="s">
        <v>30</v>
      </c>
      <c r="V74" t="s">
        <v>1284</v>
      </c>
      <c r="W74" t="s">
        <v>371</v>
      </c>
      <c r="X74" t="s">
        <v>1292</v>
      </c>
      <c r="Y74" t="s">
        <v>1285</v>
      </c>
      <c r="Z74" t="s">
        <v>1462</v>
      </c>
      <c r="AA74" t="s">
        <v>371</v>
      </c>
      <c r="AB74" t="s">
        <v>2103</v>
      </c>
      <c r="AC74">
        <v>0.58333333333333337</v>
      </c>
    </row>
    <row r="75" spans="1:29">
      <c r="A75" t="s">
        <v>242</v>
      </c>
      <c r="B75" t="s">
        <v>1266</v>
      </c>
      <c r="C75" t="s">
        <v>488</v>
      </c>
      <c r="D75" t="s">
        <v>1437</v>
      </c>
      <c r="E75" t="s">
        <v>394</v>
      </c>
      <c r="F75" t="s">
        <v>345</v>
      </c>
      <c r="G75">
        <v>10</v>
      </c>
      <c r="H75" t="s">
        <v>1158</v>
      </c>
      <c r="I75" t="s">
        <v>1123</v>
      </c>
      <c r="J75">
        <v>1</v>
      </c>
      <c r="K75" t="s">
        <v>17</v>
      </c>
      <c r="L75" t="s">
        <v>376</v>
      </c>
      <c r="M75" t="s">
        <v>1126</v>
      </c>
      <c r="N75" t="s">
        <v>1127</v>
      </c>
      <c r="O75">
        <v>46024</v>
      </c>
      <c r="P75">
        <v>46387</v>
      </c>
      <c r="Q75" t="s">
        <v>345</v>
      </c>
      <c r="R75" t="s">
        <v>1207</v>
      </c>
      <c r="S75" t="s">
        <v>31</v>
      </c>
      <c r="V75" t="s">
        <v>1285</v>
      </c>
      <c r="W75" t="s">
        <v>376</v>
      </c>
      <c r="X75" t="s">
        <v>1292</v>
      </c>
      <c r="Y75" t="s">
        <v>1285</v>
      </c>
      <c r="Z75" t="s">
        <v>1462</v>
      </c>
      <c r="AA75" t="s">
        <v>371</v>
      </c>
      <c r="AB75" t="s">
        <v>2103</v>
      </c>
      <c r="AC75">
        <v>0.38541666666666669</v>
      </c>
    </row>
    <row r="76" spans="1:29">
      <c r="A76" t="s">
        <v>243</v>
      </c>
      <c r="B76" t="s">
        <v>1266</v>
      </c>
      <c r="C76" t="s">
        <v>488</v>
      </c>
      <c r="D76" t="s">
        <v>1437</v>
      </c>
      <c r="E76" t="s">
        <v>394</v>
      </c>
      <c r="F76" t="s">
        <v>345</v>
      </c>
      <c r="G76">
        <v>15</v>
      </c>
      <c r="H76" t="s">
        <v>1158</v>
      </c>
      <c r="I76" t="s">
        <v>1124</v>
      </c>
      <c r="J76">
        <v>1</v>
      </c>
      <c r="K76" t="s">
        <v>17</v>
      </c>
      <c r="L76" t="s">
        <v>376</v>
      </c>
      <c r="M76" t="s">
        <v>1126</v>
      </c>
      <c r="N76" t="s">
        <v>1127</v>
      </c>
      <c r="O76">
        <v>46024</v>
      </c>
      <c r="P76">
        <v>46387</v>
      </c>
      <c r="Q76" t="s">
        <v>345</v>
      </c>
      <c r="R76" t="s">
        <v>1208</v>
      </c>
      <c r="V76" t="s">
        <v>1285</v>
      </c>
      <c r="W76" t="s">
        <v>376</v>
      </c>
      <c r="X76" t="s">
        <v>1292</v>
      </c>
      <c r="Y76" t="s">
        <v>1285</v>
      </c>
      <c r="Z76" t="s">
        <v>1462</v>
      </c>
      <c r="AA76" t="s">
        <v>371</v>
      </c>
      <c r="AB76" t="s">
        <v>2103</v>
      </c>
      <c r="AC76">
        <v>0.38541666666666669</v>
      </c>
    </row>
    <row r="77" spans="1:29">
      <c r="A77" t="s">
        <v>244</v>
      </c>
      <c r="B77" t="s">
        <v>1266</v>
      </c>
      <c r="C77" t="s">
        <v>488</v>
      </c>
      <c r="D77" t="s">
        <v>1437</v>
      </c>
      <c r="E77" t="s">
        <v>394</v>
      </c>
      <c r="F77" t="s">
        <v>345</v>
      </c>
      <c r="G77">
        <v>15</v>
      </c>
      <c r="H77" t="s">
        <v>1154</v>
      </c>
      <c r="I77" t="s">
        <v>1152</v>
      </c>
      <c r="J77">
        <v>1</v>
      </c>
      <c r="K77" t="s">
        <v>17</v>
      </c>
      <c r="L77" t="s">
        <v>376</v>
      </c>
      <c r="M77" t="s">
        <v>1126</v>
      </c>
      <c r="N77" t="s">
        <v>1127</v>
      </c>
      <c r="O77">
        <v>46024</v>
      </c>
      <c r="P77">
        <v>46387</v>
      </c>
      <c r="Q77" t="s">
        <v>345</v>
      </c>
      <c r="R77" t="s">
        <v>1209</v>
      </c>
      <c r="V77" t="s">
        <v>1284</v>
      </c>
      <c r="W77" t="s">
        <v>376</v>
      </c>
      <c r="X77" t="s">
        <v>1292</v>
      </c>
      <c r="Y77" t="s">
        <v>1285</v>
      </c>
      <c r="Z77" t="s">
        <v>1462</v>
      </c>
      <c r="AA77" t="s">
        <v>371</v>
      </c>
      <c r="AB77" t="s">
        <v>2103</v>
      </c>
      <c r="AC77">
        <v>0.38541666666666669</v>
      </c>
    </row>
    <row r="78" spans="1:29">
      <c r="A78" t="s">
        <v>245</v>
      </c>
      <c r="B78" t="s">
        <v>1266</v>
      </c>
      <c r="C78" t="s">
        <v>488</v>
      </c>
      <c r="D78" t="s">
        <v>1437</v>
      </c>
      <c r="E78" t="s">
        <v>394</v>
      </c>
      <c r="F78" t="s">
        <v>345</v>
      </c>
      <c r="G78">
        <v>15</v>
      </c>
      <c r="H78" t="s">
        <v>1154</v>
      </c>
      <c r="I78" t="s">
        <v>1269</v>
      </c>
      <c r="J78">
        <v>1</v>
      </c>
      <c r="K78" t="s">
        <v>17</v>
      </c>
      <c r="L78" t="s">
        <v>376</v>
      </c>
      <c r="M78" t="s">
        <v>1126</v>
      </c>
      <c r="N78" t="s">
        <v>1127</v>
      </c>
      <c r="O78">
        <v>46024</v>
      </c>
      <c r="P78">
        <v>46387</v>
      </c>
      <c r="Q78" t="s">
        <v>345</v>
      </c>
      <c r="R78" t="s">
        <v>1210</v>
      </c>
      <c r="V78" t="s">
        <v>1285</v>
      </c>
      <c r="W78" t="s">
        <v>376</v>
      </c>
      <c r="X78" t="s">
        <v>1292</v>
      </c>
      <c r="Y78" t="s">
        <v>1285</v>
      </c>
      <c r="Z78" t="s">
        <v>1462</v>
      </c>
      <c r="AA78" t="s">
        <v>371</v>
      </c>
      <c r="AB78" t="s">
        <v>1590</v>
      </c>
      <c r="AC78">
        <v>0.38541666666666669</v>
      </c>
    </row>
    <row r="79" spans="1:29">
      <c r="A79" t="s">
        <v>246</v>
      </c>
      <c r="B79" t="s">
        <v>1266</v>
      </c>
      <c r="C79" t="s">
        <v>488</v>
      </c>
      <c r="D79" t="s">
        <v>1437</v>
      </c>
      <c r="E79" t="s">
        <v>394</v>
      </c>
      <c r="F79" t="s">
        <v>345</v>
      </c>
      <c r="G79">
        <v>20</v>
      </c>
      <c r="H79" t="s">
        <v>1158</v>
      </c>
      <c r="I79" t="s">
        <v>1125</v>
      </c>
      <c r="J79">
        <v>1</v>
      </c>
      <c r="K79" t="s">
        <v>17</v>
      </c>
      <c r="L79" t="s">
        <v>376</v>
      </c>
      <c r="M79" t="s">
        <v>1126</v>
      </c>
      <c r="N79" t="s">
        <v>1127</v>
      </c>
      <c r="O79">
        <v>46024</v>
      </c>
      <c r="P79">
        <v>46387</v>
      </c>
      <c r="Q79" t="s">
        <v>345</v>
      </c>
      <c r="R79" t="s">
        <v>1211</v>
      </c>
      <c r="V79" t="s">
        <v>1284</v>
      </c>
      <c r="W79" t="s">
        <v>376</v>
      </c>
      <c r="X79" t="s">
        <v>1292</v>
      </c>
      <c r="Y79" t="s">
        <v>1285</v>
      </c>
      <c r="Z79" t="s">
        <v>1462</v>
      </c>
      <c r="AA79" t="s">
        <v>371</v>
      </c>
      <c r="AB79" t="s">
        <v>2103</v>
      </c>
      <c r="AC79">
        <v>0.38541666666666669</v>
      </c>
    </row>
    <row r="80" spans="1:29">
      <c r="A80" t="s">
        <v>247</v>
      </c>
      <c r="B80" t="s">
        <v>1266</v>
      </c>
      <c r="C80" t="s">
        <v>488</v>
      </c>
      <c r="D80" t="s">
        <v>1437</v>
      </c>
      <c r="E80" t="s">
        <v>394</v>
      </c>
      <c r="F80" t="s">
        <v>345</v>
      </c>
      <c r="G80">
        <v>30</v>
      </c>
      <c r="H80" t="s">
        <v>1154</v>
      </c>
      <c r="I80" t="s">
        <v>1152</v>
      </c>
      <c r="J80">
        <v>1</v>
      </c>
      <c r="K80" t="s">
        <v>17</v>
      </c>
      <c r="L80" t="s">
        <v>376</v>
      </c>
      <c r="M80" t="s">
        <v>1126</v>
      </c>
      <c r="N80" t="s">
        <v>1127</v>
      </c>
      <c r="O80">
        <v>46024</v>
      </c>
      <c r="P80">
        <v>46387</v>
      </c>
      <c r="Q80" t="s">
        <v>345</v>
      </c>
      <c r="R80" t="s">
        <v>1212</v>
      </c>
      <c r="V80" t="s">
        <v>1284</v>
      </c>
      <c r="W80" t="s">
        <v>376</v>
      </c>
      <c r="X80" t="s">
        <v>1292</v>
      </c>
      <c r="Y80" t="s">
        <v>1285</v>
      </c>
      <c r="Z80" t="s">
        <v>1462</v>
      </c>
      <c r="AA80" t="s">
        <v>371</v>
      </c>
      <c r="AB80" t="s">
        <v>2103</v>
      </c>
      <c r="AC80">
        <v>0.38541666666666669</v>
      </c>
    </row>
    <row r="81" spans="1:29">
      <c r="A81" t="s">
        <v>248</v>
      </c>
      <c r="B81" t="s">
        <v>1266</v>
      </c>
      <c r="C81" t="s">
        <v>488</v>
      </c>
      <c r="D81" t="s">
        <v>1437</v>
      </c>
      <c r="E81" t="s">
        <v>394</v>
      </c>
      <c r="F81" t="s">
        <v>345</v>
      </c>
      <c r="G81">
        <v>10</v>
      </c>
      <c r="H81" t="s">
        <v>1154</v>
      </c>
      <c r="I81" t="s">
        <v>1151</v>
      </c>
      <c r="J81">
        <v>1</v>
      </c>
      <c r="K81" t="s">
        <v>17</v>
      </c>
      <c r="L81" t="s">
        <v>376</v>
      </c>
      <c r="M81" t="s">
        <v>1126</v>
      </c>
      <c r="N81" t="s">
        <v>1127</v>
      </c>
      <c r="O81">
        <v>46024</v>
      </c>
      <c r="P81">
        <v>46387</v>
      </c>
      <c r="Q81" t="s">
        <v>345</v>
      </c>
      <c r="R81" t="s">
        <v>1213</v>
      </c>
      <c r="V81" t="s">
        <v>1284</v>
      </c>
      <c r="W81" t="s">
        <v>376</v>
      </c>
      <c r="X81" t="s">
        <v>1292</v>
      </c>
      <c r="Y81" t="s">
        <v>1285</v>
      </c>
      <c r="Z81" t="s">
        <v>1462</v>
      </c>
      <c r="AA81" t="s">
        <v>371</v>
      </c>
      <c r="AB81" t="s">
        <v>2103</v>
      </c>
      <c r="AC81">
        <v>0.38541666666666669</v>
      </c>
    </row>
    <row r="82" spans="1:29">
      <c r="A82" t="s">
        <v>249</v>
      </c>
      <c r="B82" t="s">
        <v>1266</v>
      </c>
      <c r="C82" t="s">
        <v>488</v>
      </c>
      <c r="D82" t="s">
        <v>1437</v>
      </c>
      <c r="E82" t="s">
        <v>394</v>
      </c>
      <c r="F82" t="s">
        <v>345</v>
      </c>
      <c r="G82">
        <v>30</v>
      </c>
      <c r="H82" t="s">
        <v>1154</v>
      </c>
      <c r="I82" t="s">
        <v>1152</v>
      </c>
      <c r="J82">
        <v>1</v>
      </c>
      <c r="K82" t="s">
        <v>17</v>
      </c>
      <c r="L82" t="s">
        <v>376</v>
      </c>
      <c r="M82" t="s">
        <v>1126</v>
      </c>
      <c r="N82" t="s">
        <v>1127</v>
      </c>
      <c r="O82">
        <v>46024</v>
      </c>
      <c r="P82">
        <v>46387</v>
      </c>
      <c r="Q82" t="s">
        <v>345</v>
      </c>
      <c r="R82" t="s">
        <v>1395</v>
      </c>
      <c r="V82" t="s">
        <v>1284</v>
      </c>
      <c r="W82" t="s">
        <v>376</v>
      </c>
      <c r="X82" t="s">
        <v>1292</v>
      </c>
      <c r="Y82" t="s">
        <v>1285</v>
      </c>
      <c r="Z82" t="s">
        <v>1462</v>
      </c>
      <c r="AA82" t="s">
        <v>371</v>
      </c>
      <c r="AB82" t="s">
        <v>2103</v>
      </c>
      <c r="AC82">
        <v>0.38541666666666669</v>
      </c>
    </row>
    <row r="83" spans="1:29">
      <c r="A83" t="s">
        <v>250</v>
      </c>
      <c r="B83" t="s">
        <v>1266</v>
      </c>
      <c r="C83" t="s">
        <v>488</v>
      </c>
      <c r="D83" t="s">
        <v>1437</v>
      </c>
      <c r="E83" t="s">
        <v>394</v>
      </c>
      <c r="F83" t="s">
        <v>345</v>
      </c>
      <c r="G83">
        <v>10</v>
      </c>
      <c r="H83" t="s">
        <v>1154</v>
      </c>
      <c r="I83" t="s">
        <v>1150</v>
      </c>
      <c r="J83">
        <v>1</v>
      </c>
      <c r="K83" t="s">
        <v>17</v>
      </c>
      <c r="L83" t="s">
        <v>376</v>
      </c>
      <c r="M83" t="s">
        <v>1126</v>
      </c>
      <c r="N83" t="s">
        <v>1127</v>
      </c>
      <c r="O83">
        <v>46024</v>
      </c>
      <c r="P83">
        <v>46387</v>
      </c>
      <c r="Q83" t="s">
        <v>345</v>
      </c>
      <c r="R83" t="s">
        <v>1381</v>
      </c>
      <c r="V83" t="s">
        <v>1284</v>
      </c>
      <c r="W83" t="s">
        <v>376</v>
      </c>
      <c r="X83" t="s">
        <v>1292</v>
      </c>
      <c r="Y83" t="s">
        <v>1285</v>
      </c>
      <c r="Z83" t="s">
        <v>1462</v>
      </c>
      <c r="AA83" t="s">
        <v>371</v>
      </c>
      <c r="AB83" t="s">
        <v>2103</v>
      </c>
      <c r="AC83">
        <v>0.38541666666666669</v>
      </c>
    </row>
    <row r="84" spans="1:29">
      <c r="A84" t="s">
        <v>251</v>
      </c>
      <c r="B84" t="s">
        <v>1266</v>
      </c>
      <c r="C84" t="s">
        <v>488</v>
      </c>
      <c r="D84" t="s">
        <v>1437</v>
      </c>
      <c r="E84" t="s">
        <v>394</v>
      </c>
      <c r="F84" t="s">
        <v>345</v>
      </c>
      <c r="G84">
        <v>20</v>
      </c>
      <c r="H84" t="s">
        <v>1154</v>
      </c>
      <c r="I84" t="s">
        <v>1149</v>
      </c>
      <c r="J84">
        <v>1</v>
      </c>
      <c r="K84" t="s">
        <v>17</v>
      </c>
      <c r="L84" t="s">
        <v>376</v>
      </c>
      <c r="M84" t="s">
        <v>1126</v>
      </c>
      <c r="N84" t="s">
        <v>1127</v>
      </c>
      <c r="O84">
        <v>46024</v>
      </c>
      <c r="P84">
        <v>46387</v>
      </c>
      <c r="Q84" t="s">
        <v>345</v>
      </c>
      <c r="R84" t="s">
        <v>1214</v>
      </c>
      <c r="V84" t="s">
        <v>1284</v>
      </c>
      <c r="W84" t="s">
        <v>376</v>
      </c>
      <c r="X84" t="s">
        <v>1292</v>
      </c>
      <c r="Y84" t="s">
        <v>1285</v>
      </c>
      <c r="Z84" t="s">
        <v>1462</v>
      </c>
      <c r="AA84" t="s">
        <v>371</v>
      </c>
      <c r="AB84" t="s">
        <v>2103</v>
      </c>
      <c r="AC84">
        <v>0.38541666666666669</v>
      </c>
    </row>
    <row r="85" spans="1:29">
      <c r="A85" t="s">
        <v>252</v>
      </c>
      <c r="B85" t="s">
        <v>1266</v>
      </c>
      <c r="C85" t="s">
        <v>488</v>
      </c>
      <c r="D85" t="s">
        <v>1434</v>
      </c>
      <c r="E85" t="s">
        <v>394</v>
      </c>
      <c r="F85" t="s">
        <v>345</v>
      </c>
      <c r="G85">
        <v>15</v>
      </c>
      <c r="H85" t="s">
        <v>1146</v>
      </c>
      <c r="I85" t="s">
        <v>1146</v>
      </c>
      <c r="J85">
        <v>1</v>
      </c>
      <c r="K85" t="s">
        <v>17</v>
      </c>
      <c r="L85" t="s">
        <v>376</v>
      </c>
      <c r="M85" t="s">
        <v>1126</v>
      </c>
      <c r="N85" t="s">
        <v>1127</v>
      </c>
      <c r="O85">
        <v>46024</v>
      </c>
      <c r="P85">
        <v>46387</v>
      </c>
      <c r="Q85" t="s">
        <v>345</v>
      </c>
      <c r="R85" t="s">
        <v>1215</v>
      </c>
      <c r="V85" t="s">
        <v>1284</v>
      </c>
      <c r="W85" t="s">
        <v>376</v>
      </c>
      <c r="X85" t="s">
        <v>1292</v>
      </c>
      <c r="Y85" t="s">
        <v>1285</v>
      </c>
      <c r="Z85" t="s">
        <v>1462</v>
      </c>
      <c r="AA85" t="s">
        <v>371</v>
      </c>
      <c r="AB85" t="s">
        <v>1439</v>
      </c>
      <c r="AC85">
        <v>0.38541666666666669</v>
      </c>
    </row>
    <row r="86" spans="1:29">
      <c r="A86" t="s">
        <v>253</v>
      </c>
      <c r="B86" t="s">
        <v>1266</v>
      </c>
      <c r="C86" t="s">
        <v>488</v>
      </c>
      <c r="D86" t="s">
        <v>1434</v>
      </c>
      <c r="E86" t="s">
        <v>394</v>
      </c>
      <c r="F86" t="s">
        <v>345</v>
      </c>
      <c r="G86">
        <v>15</v>
      </c>
      <c r="H86" t="s">
        <v>1146</v>
      </c>
      <c r="I86" t="s">
        <v>1146</v>
      </c>
      <c r="J86">
        <v>1</v>
      </c>
      <c r="K86" t="s">
        <v>17</v>
      </c>
      <c r="L86" t="s">
        <v>376</v>
      </c>
      <c r="M86" t="s">
        <v>1126</v>
      </c>
      <c r="N86" t="s">
        <v>1127</v>
      </c>
      <c r="O86">
        <v>46024</v>
      </c>
      <c r="P86">
        <v>46387</v>
      </c>
      <c r="Q86" t="s">
        <v>345</v>
      </c>
      <c r="R86" t="s">
        <v>1216</v>
      </c>
      <c r="V86" t="s">
        <v>1284</v>
      </c>
      <c r="W86" t="s">
        <v>376</v>
      </c>
      <c r="X86" t="s">
        <v>1292</v>
      </c>
      <c r="Y86" t="s">
        <v>1285</v>
      </c>
      <c r="Z86" t="s">
        <v>1462</v>
      </c>
      <c r="AA86" t="s">
        <v>371</v>
      </c>
      <c r="AB86" t="s">
        <v>2103</v>
      </c>
      <c r="AC86">
        <v>0.38541666666666669</v>
      </c>
    </row>
    <row r="87" spans="1:29">
      <c r="A87" t="s">
        <v>254</v>
      </c>
      <c r="B87" t="s">
        <v>1266</v>
      </c>
      <c r="C87" t="s">
        <v>488</v>
      </c>
      <c r="D87" t="s">
        <v>1437</v>
      </c>
      <c r="E87" t="s">
        <v>394</v>
      </c>
      <c r="F87" t="s">
        <v>345</v>
      </c>
      <c r="G87">
        <v>15</v>
      </c>
      <c r="H87" t="s">
        <v>1158</v>
      </c>
      <c r="I87" t="s">
        <v>1125</v>
      </c>
      <c r="J87">
        <v>1</v>
      </c>
      <c r="K87" t="s">
        <v>15</v>
      </c>
      <c r="L87" t="s">
        <v>376</v>
      </c>
      <c r="M87" t="s">
        <v>1126</v>
      </c>
      <c r="N87" t="s">
        <v>1127</v>
      </c>
      <c r="O87">
        <v>46024</v>
      </c>
      <c r="P87">
        <v>46387</v>
      </c>
      <c r="Q87" t="s">
        <v>345</v>
      </c>
      <c r="R87" t="s">
        <v>1217</v>
      </c>
      <c r="V87" t="s">
        <v>1285</v>
      </c>
      <c r="W87" t="s">
        <v>376</v>
      </c>
      <c r="X87" t="s">
        <v>1292</v>
      </c>
      <c r="Y87" t="s">
        <v>1285</v>
      </c>
      <c r="Z87" t="s">
        <v>1462</v>
      </c>
      <c r="AA87" t="s">
        <v>371</v>
      </c>
      <c r="AB87" t="s">
        <v>2103</v>
      </c>
      <c r="AC87">
        <v>0.38194444444444442</v>
      </c>
    </row>
    <row r="88" spans="1:29">
      <c r="A88" t="s">
        <v>255</v>
      </c>
      <c r="B88" t="s">
        <v>1266</v>
      </c>
      <c r="C88" t="s">
        <v>488</v>
      </c>
      <c r="D88" t="s">
        <v>1437</v>
      </c>
      <c r="E88" t="s">
        <v>394</v>
      </c>
      <c r="F88" t="s">
        <v>345</v>
      </c>
      <c r="G88">
        <v>60</v>
      </c>
      <c r="H88" t="s">
        <v>1158</v>
      </c>
      <c r="I88" t="s">
        <v>1148</v>
      </c>
      <c r="J88">
        <v>1</v>
      </c>
      <c r="K88" t="s">
        <v>17</v>
      </c>
      <c r="L88" t="s">
        <v>376</v>
      </c>
      <c r="M88" t="s">
        <v>1126</v>
      </c>
      <c r="N88" t="s">
        <v>1127</v>
      </c>
      <c r="O88">
        <v>46024</v>
      </c>
      <c r="P88">
        <v>46387</v>
      </c>
      <c r="Q88" t="s">
        <v>345</v>
      </c>
      <c r="R88" t="s">
        <v>1218</v>
      </c>
      <c r="V88" t="s">
        <v>1285</v>
      </c>
      <c r="W88" t="s">
        <v>376</v>
      </c>
      <c r="X88" t="s">
        <v>1292</v>
      </c>
      <c r="Y88" t="s">
        <v>1285</v>
      </c>
      <c r="Z88" t="s">
        <v>1462</v>
      </c>
      <c r="AA88" t="s">
        <v>371</v>
      </c>
      <c r="AB88" t="s">
        <v>1439</v>
      </c>
      <c r="AC88">
        <v>0.38541666666666669</v>
      </c>
    </row>
    <row r="89" spans="1:29">
      <c r="A89" t="s">
        <v>256</v>
      </c>
      <c r="B89" t="s">
        <v>1266</v>
      </c>
      <c r="C89" t="s">
        <v>488</v>
      </c>
      <c r="D89" t="s">
        <v>1437</v>
      </c>
      <c r="E89" t="s">
        <v>394</v>
      </c>
      <c r="F89" t="s">
        <v>345</v>
      </c>
      <c r="G89">
        <v>20</v>
      </c>
      <c r="H89" t="s">
        <v>1146</v>
      </c>
      <c r="I89" t="s">
        <v>1146</v>
      </c>
      <c r="J89">
        <v>1</v>
      </c>
      <c r="K89" t="s">
        <v>17</v>
      </c>
      <c r="L89" t="s">
        <v>376</v>
      </c>
      <c r="M89" t="s">
        <v>1126</v>
      </c>
      <c r="N89" t="s">
        <v>1127</v>
      </c>
      <c r="O89">
        <v>46024</v>
      </c>
      <c r="P89">
        <v>46387</v>
      </c>
      <c r="Q89" t="s">
        <v>345</v>
      </c>
      <c r="R89" t="s">
        <v>1393</v>
      </c>
      <c r="V89" t="s">
        <v>1284</v>
      </c>
      <c r="W89" t="s">
        <v>376</v>
      </c>
      <c r="X89" t="s">
        <v>1292</v>
      </c>
      <c r="Y89" t="s">
        <v>1285</v>
      </c>
      <c r="Z89" t="s">
        <v>1462</v>
      </c>
      <c r="AA89" t="s">
        <v>371</v>
      </c>
      <c r="AB89" t="s">
        <v>1439</v>
      </c>
      <c r="AC89">
        <v>0.38541666666666669</v>
      </c>
    </row>
    <row r="90" spans="1:29">
      <c r="A90" t="s">
        <v>257</v>
      </c>
      <c r="B90" t="s">
        <v>1266</v>
      </c>
      <c r="C90" t="s">
        <v>488</v>
      </c>
      <c r="D90" t="s">
        <v>1439</v>
      </c>
      <c r="E90" t="s">
        <v>394</v>
      </c>
      <c r="F90" t="s">
        <v>345</v>
      </c>
      <c r="G90">
        <v>5</v>
      </c>
      <c r="H90" t="s">
        <v>1146</v>
      </c>
      <c r="I90" t="s">
        <v>1146</v>
      </c>
      <c r="J90">
        <v>1</v>
      </c>
      <c r="K90" t="s">
        <v>17</v>
      </c>
      <c r="L90" t="s">
        <v>376</v>
      </c>
      <c r="M90" t="s">
        <v>1126</v>
      </c>
      <c r="N90" t="s">
        <v>1127</v>
      </c>
      <c r="O90">
        <v>46024</v>
      </c>
      <c r="P90">
        <v>46387</v>
      </c>
      <c r="Q90" t="s">
        <v>345</v>
      </c>
      <c r="R90" t="s">
        <v>1403</v>
      </c>
      <c r="V90" t="s">
        <v>1284</v>
      </c>
      <c r="W90" t="s">
        <v>376</v>
      </c>
      <c r="X90" t="s">
        <v>1292</v>
      </c>
      <c r="Y90" t="s">
        <v>1285</v>
      </c>
      <c r="Z90" t="s">
        <v>1462</v>
      </c>
      <c r="AA90" t="s">
        <v>371</v>
      </c>
      <c r="AB90" t="s">
        <v>1439</v>
      </c>
      <c r="AC90">
        <v>0.44791666666666669</v>
      </c>
    </row>
    <row r="91" spans="1:29">
      <c r="A91" t="s">
        <v>258</v>
      </c>
      <c r="B91" t="s">
        <v>1266</v>
      </c>
      <c r="C91" t="s">
        <v>488</v>
      </c>
      <c r="D91" t="s">
        <v>1432</v>
      </c>
      <c r="E91" t="s">
        <v>394</v>
      </c>
      <c r="F91" t="s">
        <v>345</v>
      </c>
      <c r="G91">
        <v>960</v>
      </c>
      <c r="H91" t="s">
        <v>1156</v>
      </c>
      <c r="I91" t="s">
        <v>1302</v>
      </c>
      <c r="J91">
        <v>1</v>
      </c>
      <c r="K91" t="s">
        <v>17</v>
      </c>
      <c r="L91" t="s">
        <v>376</v>
      </c>
      <c r="M91" t="s">
        <v>1126</v>
      </c>
      <c r="N91" t="s">
        <v>1127</v>
      </c>
      <c r="O91">
        <v>46024</v>
      </c>
      <c r="P91">
        <v>46387</v>
      </c>
      <c r="Q91" t="s">
        <v>345</v>
      </c>
      <c r="R91" t="s">
        <v>1301</v>
      </c>
      <c r="S91" t="s">
        <v>95</v>
      </c>
      <c r="T91" t="s">
        <v>1303</v>
      </c>
      <c r="V91" t="s">
        <v>1285</v>
      </c>
      <c r="W91" t="s">
        <v>376</v>
      </c>
      <c r="X91" t="s">
        <v>1292</v>
      </c>
      <c r="Y91" t="s">
        <v>1285</v>
      </c>
      <c r="Z91" t="s">
        <v>1462</v>
      </c>
      <c r="AA91" t="s">
        <v>371</v>
      </c>
      <c r="AB91" t="s">
        <v>1439</v>
      </c>
      <c r="AC91">
        <v>0.58333333333333337</v>
      </c>
    </row>
    <row r="92" spans="1:29">
      <c r="A92" t="s">
        <v>259</v>
      </c>
      <c r="B92" t="s">
        <v>1266</v>
      </c>
      <c r="C92" t="s">
        <v>488</v>
      </c>
      <c r="D92" t="s">
        <v>1434</v>
      </c>
      <c r="E92" t="s">
        <v>394</v>
      </c>
      <c r="F92" t="s">
        <v>345</v>
      </c>
      <c r="G92">
        <v>40</v>
      </c>
      <c r="H92" t="s">
        <v>1156</v>
      </c>
      <c r="I92" t="s">
        <v>1144</v>
      </c>
      <c r="J92">
        <v>1</v>
      </c>
      <c r="K92" t="s">
        <v>17</v>
      </c>
      <c r="L92" t="s">
        <v>376</v>
      </c>
      <c r="M92" t="s">
        <v>1126</v>
      </c>
      <c r="N92" t="s">
        <v>1127</v>
      </c>
      <c r="O92">
        <v>46024</v>
      </c>
      <c r="P92">
        <v>46387</v>
      </c>
      <c r="Q92" t="s">
        <v>345</v>
      </c>
      <c r="R92" t="s">
        <v>1220</v>
      </c>
      <c r="V92" t="s">
        <v>1284</v>
      </c>
      <c r="W92" t="s">
        <v>376</v>
      </c>
      <c r="X92" t="s">
        <v>1290</v>
      </c>
      <c r="Y92" t="s">
        <v>1285</v>
      </c>
      <c r="Z92" t="s">
        <v>1462</v>
      </c>
      <c r="AA92" t="s">
        <v>371</v>
      </c>
      <c r="AB92" t="s">
        <v>1590</v>
      </c>
      <c r="AC92">
        <v>0.625</v>
      </c>
    </row>
    <row r="93" spans="1:29">
      <c r="A93" t="s">
        <v>260</v>
      </c>
      <c r="B93" t="s">
        <v>1266</v>
      </c>
      <c r="C93" t="s">
        <v>488</v>
      </c>
      <c r="D93" t="s">
        <v>1439</v>
      </c>
      <c r="E93" t="s">
        <v>394</v>
      </c>
      <c r="F93" t="s">
        <v>345</v>
      </c>
      <c r="G93">
        <v>5</v>
      </c>
      <c r="H93" t="s">
        <v>1146</v>
      </c>
      <c r="I93" t="s">
        <v>1146</v>
      </c>
      <c r="J93">
        <v>1</v>
      </c>
      <c r="K93" t="s">
        <v>17</v>
      </c>
      <c r="L93" t="s">
        <v>376</v>
      </c>
      <c r="M93" t="s">
        <v>1126</v>
      </c>
      <c r="N93" t="s">
        <v>1127</v>
      </c>
      <c r="O93">
        <v>46024</v>
      </c>
      <c r="P93">
        <v>46387</v>
      </c>
      <c r="Q93" t="s">
        <v>345</v>
      </c>
      <c r="R93" t="s">
        <v>1221</v>
      </c>
      <c r="V93" t="s">
        <v>1284</v>
      </c>
      <c r="W93" t="s">
        <v>371</v>
      </c>
      <c r="X93" t="s">
        <v>1292</v>
      </c>
      <c r="Y93" t="s">
        <v>1285</v>
      </c>
      <c r="Z93" t="s">
        <v>1462</v>
      </c>
      <c r="AA93" t="s">
        <v>371</v>
      </c>
      <c r="AB93" t="s">
        <v>2103</v>
      </c>
      <c r="AC93">
        <v>0.38194444444444442</v>
      </c>
    </row>
    <row r="94" spans="1:29">
      <c r="A94" t="s">
        <v>261</v>
      </c>
      <c r="B94" t="s">
        <v>1266</v>
      </c>
      <c r="C94" t="s">
        <v>488</v>
      </c>
      <c r="D94" t="s">
        <v>1441</v>
      </c>
      <c r="E94" t="s">
        <v>394</v>
      </c>
      <c r="F94" t="s">
        <v>345</v>
      </c>
      <c r="G94">
        <v>30</v>
      </c>
      <c r="H94" t="s">
        <v>1146</v>
      </c>
      <c r="I94" t="s">
        <v>1146</v>
      </c>
      <c r="J94">
        <v>1</v>
      </c>
      <c r="K94" t="s">
        <v>17</v>
      </c>
      <c r="L94" t="s">
        <v>376</v>
      </c>
      <c r="M94" t="s">
        <v>1126</v>
      </c>
      <c r="N94" t="s">
        <v>1127</v>
      </c>
      <c r="O94">
        <v>46024</v>
      </c>
      <c r="P94">
        <v>46387</v>
      </c>
      <c r="Q94" t="s">
        <v>345</v>
      </c>
      <c r="R94" t="s">
        <v>1401</v>
      </c>
      <c r="S94" t="s">
        <v>32</v>
      </c>
      <c r="V94" t="s">
        <v>1284</v>
      </c>
      <c r="W94" t="s">
        <v>376</v>
      </c>
      <c r="X94" t="s">
        <v>1292</v>
      </c>
      <c r="Y94" t="s">
        <v>1285</v>
      </c>
      <c r="Z94" t="s">
        <v>1462</v>
      </c>
      <c r="AA94" t="s">
        <v>371</v>
      </c>
      <c r="AB94" t="s">
        <v>2103</v>
      </c>
      <c r="AC94">
        <v>0.625</v>
      </c>
    </row>
    <row r="95" spans="1:29">
      <c r="A95" t="s">
        <v>262</v>
      </c>
      <c r="B95" t="s">
        <v>1266</v>
      </c>
      <c r="C95" t="s">
        <v>488</v>
      </c>
      <c r="D95" t="s">
        <v>1437</v>
      </c>
      <c r="E95" t="s">
        <v>394</v>
      </c>
      <c r="F95" t="s">
        <v>345</v>
      </c>
      <c r="G95">
        <v>15</v>
      </c>
      <c r="H95" t="s">
        <v>1154</v>
      </c>
      <c r="I95" t="s">
        <v>1152</v>
      </c>
      <c r="J95">
        <v>1</v>
      </c>
      <c r="K95" t="s">
        <v>17</v>
      </c>
      <c r="L95" t="s">
        <v>376</v>
      </c>
      <c r="M95" t="s">
        <v>1126</v>
      </c>
      <c r="N95" t="s">
        <v>1127</v>
      </c>
      <c r="O95">
        <v>46024</v>
      </c>
      <c r="P95">
        <v>46387</v>
      </c>
      <c r="Q95" t="s">
        <v>345</v>
      </c>
      <c r="R95" t="s">
        <v>1408</v>
      </c>
      <c r="V95" t="s">
        <v>1284</v>
      </c>
      <c r="W95" t="s">
        <v>376</v>
      </c>
      <c r="X95" t="s">
        <v>1292</v>
      </c>
      <c r="Y95" t="s">
        <v>1285</v>
      </c>
      <c r="Z95" t="s">
        <v>1462</v>
      </c>
      <c r="AA95" t="s">
        <v>371</v>
      </c>
      <c r="AB95" t="s">
        <v>2103</v>
      </c>
      <c r="AC95">
        <v>0.38541666666666669</v>
      </c>
    </row>
    <row r="96" spans="1:29">
      <c r="A96" t="s">
        <v>263</v>
      </c>
      <c r="B96" t="s">
        <v>1266</v>
      </c>
      <c r="C96" t="s">
        <v>488</v>
      </c>
      <c r="D96" t="s">
        <v>452</v>
      </c>
      <c r="E96" t="s">
        <v>394</v>
      </c>
      <c r="F96" t="s">
        <v>345</v>
      </c>
      <c r="G96">
        <v>5</v>
      </c>
      <c r="H96" t="s">
        <v>1158</v>
      </c>
      <c r="I96" t="s">
        <v>352</v>
      </c>
      <c r="J96">
        <v>1</v>
      </c>
      <c r="K96" t="s">
        <v>17</v>
      </c>
      <c r="L96" t="s">
        <v>376</v>
      </c>
      <c r="M96" t="s">
        <v>1126</v>
      </c>
      <c r="N96" t="s">
        <v>1127</v>
      </c>
      <c r="O96">
        <v>46024</v>
      </c>
      <c r="P96">
        <v>46387</v>
      </c>
      <c r="Q96" t="s">
        <v>345</v>
      </c>
      <c r="R96" t="s">
        <v>1389</v>
      </c>
      <c r="V96" t="s">
        <v>1283</v>
      </c>
      <c r="W96" t="s">
        <v>371</v>
      </c>
      <c r="X96" t="s">
        <v>1292</v>
      </c>
      <c r="Y96" t="s">
        <v>1285</v>
      </c>
      <c r="Z96" t="s">
        <v>1462</v>
      </c>
      <c r="AA96" t="s">
        <v>371</v>
      </c>
      <c r="AB96" t="s">
        <v>2104</v>
      </c>
      <c r="AC96">
        <v>0.4375</v>
      </c>
    </row>
    <row r="97" spans="1:29">
      <c r="A97" t="s">
        <v>264</v>
      </c>
      <c r="B97" t="s">
        <v>1266</v>
      </c>
      <c r="C97" t="s">
        <v>488</v>
      </c>
      <c r="D97" t="s">
        <v>1434</v>
      </c>
      <c r="E97" t="s">
        <v>394</v>
      </c>
      <c r="F97" t="s">
        <v>345</v>
      </c>
      <c r="G97">
        <v>60</v>
      </c>
      <c r="H97" t="s">
        <v>1155</v>
      </c>
      <c r="I97" t="s">
        <v>1392</v>
      </c>
      <c r="J97">
        <v>1</v>
      </c>
      <c r="K97" t="s">
        <v>17</v>
      </c>
      <c r="L97" t="s">
        <v>376</v>
      </c>
      <c r="M97" t="s">
        <v>1126</v>
      </c>
      <c r="N97" t="s">
        <v>1127</v>
      </c>
      <c r="O97">
        <v>46024</v>
      </c>
      <c r="P97">
        <v>46387</v>
      </c>
      <c r="Q97" t="s">
        <v>345</v>
      </c>
      <c r="R97" t="s">
        <v>1391</v>
      </c>
      <c r="S97" t="s">
        <v>35</v>
      </c>
      <c r="V97" t="s">
        <v>1283</v>
      </c>
      <c r="W97" t="s">
        <v>376</v>
      </c>
      <c r="X97" t="s">
        <v>1390</v>
      </c>
      <c r="Y97" t="s">
        <v>1285</v>
      </c>
      <c r="Z97" t="s">
        <v>1462</v>
      </c>
      <c r="AA97" t="s">
        <v>371</v>
      </c>
      <c r="AB97" t="s">
        <v>1590</v>
      </c>
      <c r="AC97">
        <v>0.76388888888888884</v>
      </c>
    </row>
    <row r="98" spans="1:29">
      <c r="A98" t="s">
        <v>265</v>
      </c>
      <c r="B98" t="s">
        <v>1266</v>
      </c>
      <c r="C98" t="s">
        <v>488</v>
      </c>
      <c r="D98" t="s">
        <v>1434</v>
      </c>
      <c r="E98" t="s">
        <v>394</v>
      </c>
      <c r="F98" t="s">
        <v>345</v>
      </c>
      <c r="G98">
        <v>5</v>
      </c>
      <c r="H98" t="s">
        <v>1154</v>
      </c>
      <c r="I98" t="s">
        <v>1150</v>
      </c>
      <c r="J98">
        <v>1</v>
      </c>
      <c r="K98" t="s">
        <v>17</v>
      </c>
      <c r="L98" t="s">
        <v>376</v>
      </c>
      <c r="M98" t="s">
        <v>1126</v>
      </c>
      <c r="N98" t="s">
        <v>1127</v>
      </c>
      <c r="O98">
        <v>46024</v>
      </c>
      <c r="P98">
        <v>46387</v>
      </c>
      <c r="Q98" t="s">
        <v>345</v>
      </c>
      <c r="R98" t="s">
        <v>1396</v>
      </c>
      <c r="V98" t="s">
        <v>1285</v>
      </c>
      <c r="W98" t="s">
        <v>376</v>
      </c>
      <c r="X98" t="s">
        <v>1292</v>
      </c>
      <c r="Y98" t="s">
        <v>1285</v>
      </c>
      <c r="Z98" t="s">
        <v>1462</v>
      </c>
      <c r="AA98" t="s">
        <v>371</v>
      </c>
      <c r="AB98" t="s">
        <v>2103</v>
      </c>
      <c r="AC98">
        <v>0.4375</v>
      </c>
    </row>
    <row r="99" spans="1:29">
      <c r="A99" t="s">
        <v>266</v>
      </c>
      <c r="B99" t="s">
        <v>344</v>
      </c>
      <c r="C99" t="s">
        <v>443</v>
      </c>
      <c r="D99" t="s">
        <v>1438</v>
      </c>
      <c r="E99" t="s">
        <v>394</v>
      </c>
      <c r="F99" t="s">
        <v>345</v>
      </c>
      <c r="G99">
        <v>20</v>
      </c>
      <c r="H99" t="s">
        <v>1158</v>
      </c>
      <c r="I99" t="s">
        <v>1153</v>
      </c>
      <c r="J99">
        <v>1</v>
      </c>
      <c r="K99" t="s">
        <v>17</v>
      </c>
      <c r="L99" t="s">
        <v>376</v>
      </c>
      <c r="M99" t="s">
        <v>1126</v>
      </c>
      <c r="N99" t="s">
        <v>1127</v>
      </c>
      <c r="O99">
        <v>46024</v>
      </c>
      <c r="P99">
        <v>46387</v>
      </c>
      <c r="Q99" t="s">
        <v>345</v>
      </c>
      <c r="R99" t="s">
        <v>1413</v>
      </c>
      <c r="V99" t="s">
        <v>1284</v>
      </c>
      <c r="W99" t="s">
        <v>376</v>
      </c>
      <c r="X99" t="s">
        <v>1292</v>
      </c>
      <c r="Y99" t="s">
        <v>1285</v>
      </c>
      <c r="Z99" t="s">
        <v>1462</v>
      </c>
      <c r="AA99" t="s">
        <v>371</v>
      </c>
      <c r="AB99" t="s">
        <v>1439</v>
      </c>
      <c r="AC99">
        <v>0.44791666666666669</v>
      </c>
    </row>
    <row r="100" spans="1:29">
      <c r="A100" t="s">
        <v>267</v>
      </c>
      <c r="B100" t="s">
        <v>1266</v>
      </c>
      <c r="C100" t="s">
        <v>488</v>
      </c>
      <c r="D100" t="s">
        <v>1433</v>
      </c>
      <c r="E100" t="s">
        <v>394</v>
      </c>
      <c r="F100" t="s">
        <v>345</v>
      </c>
      <c r="G100">
        <v>10</v>
      </c>
      <c r="H100" t="s">
        <v>1158</v>
      </c>
      <c r="I100" t="s">
        <v>1125</v>
      </c>
      <c r="J100">
        <v>1</v>
      </c>
      <c r="K100" t="s">
        <v>17</v>
      </c>
      <c r="L100" t="s">
        <v>376</v>
      </c>
      <c r="M100" t="s">
        <v>1126</v>
      </c>
      <c r="N100" t="s">
        <v>1127</v>
      </c>
      <c r="O100">
        <v>46024</v>
      </c>
      <c r="P100">
        <v>46387</v>
      </c>
      <c r="Q100" t="s">
        <v>345</v>
      </c>
      <c r="R100" t="s">
        <v>1222</v>
      </c>
      <c r="V100" t="s">
        <v>1284</v>
      </c>
      <c r="W100" t="s">
        <v>376</v>
      </c>
      <c r="X100" t="s">
        <v>1292</v>
      </c>
      <c r="Y100" t="s">
        <v>1285</v>
      </c>
      <c r="Z100" t="s">
        <v>1462</v>
      </c>
      <c r="AA100" t="s">
        <v>371</v>
      </c>
      <c r="AB100" t="s">
        <v>1590</v>
      </c>
      <c r="AC100">
        <v>0.4375</v>
      </c>
    </row>
    <row r="101" spans="1:29">
      <c r="A101" t="s">
        <v>268</v>
      </c>
      <c r="B101" t="s">
        <v>443</v>
      </c>
      <c r="C101" t="s">
        <v>1266</v>
      </c>
      <c r="D101" t="s">
        <v>1431</v>
      </c>
      <c r="E101" t="s">
        <v>394</v>
      </c>
      <c r="F101" t="s">
        <v>345</v>
      </c>
      <c r="G101">
        <v>15</v>
      </c>
      <c r="H101" t="s">
        <v>1158</v>
      </c>
      <c r="I101" t="s">
        <v>1153</v>
      </c>
      <c r="J101">
        <v>1</v>
      </c>
      <c r="K101" t="s">
        <v>17</v>
      </c>
      <c r="L101" t="s">
        <v>376</v>
      </c>
      <c r="M101" t="s">
        <v>1126</v>
      </c>
      <c r="N101" t="s">
        <v>1127</v>
      </c>
      <c r="O101">
        <v>46024</v>
      </c>
      <c r="P101">
        <v>46387</v>
      </c>
      <c r="Q101" t="s">
        <v>345</v>
      </c>
      <c r="R101" t="s">
        <v>1397</v>
      </c>
      <c r="S101" t="s">
        <v>33</v>
      </c>
      <c r="V101" t="s">
        <v>1284</v>
      </c>
      <c r="W101" t="s">
        <v>376</v>
      </c>
      <c r="X101" t="s">
        <v>1291</v>
      </c>
      <c r="Y101" t="s">
        <v>1285</v>
      </c>
      <c r="Z101" t="s">
        <v>1462</v>
      </c>
      <c r="AA101" t="s">
        <v>371</v>
      </c>
      <c r="AB101" t="s">
        <v>2103</v>
      </c>
      <c r="AC101">
        <v>0.44791666666666669</v>
      </c>
    </row>
    <row r="102" spans="1:29">
      <c r="A102" t="s">
        <v>269</v>
      </c>
      <c r="B102" t="s">
        <v>1266</v>
      </c>
      <c r="C102" t="s">
        <v>488</v>
      </c>
      <c r="D102" t="s">
        <v>1441</v>
      </c>
      <c r="E102" t="s">
        <v>394</v>
      </c>
      <c r="F102" t="s">
        <v>345</v>
      </c>
      <c r="G102">
        <v>10</v>
      </c>
      <c r="H102" t="s">
        <v>1158</v>
      </c>
      <c r="I102" t="s">
        <v>1147</v>
      </c>
      <c r="J102">
        <v>1</v>
      </c>
      <c r="K102" t="s">
        <v>17</v>
      </c>
      <c r="L102" t="s">
        <v>376</v>
      </c>
      <c r="M102" t="s">
        <v>1126</v>
      </c>
      <c r="N102" t="s">
        <v>1127</v>
      </c>
      <c r="O102">
        <v>46024</v>
      </c>
      <c r="P102">
        <v>46387</v>
      </c>
      <c r="Q102" t="s">
        <v>345</v>
      </c>
      <c r="R102" t="s">
        <v>1400</v>
      </c>
      <c r="V102" t="s">
        <v>1284</v>
      </c>
      <c r="W102" t="s">
        <v>376</v>
      </c>
      <c r="X102" t="s">
        <v>1292</v>
      </c>
      <c r="Y102" t="s">
        <v>1285</v>
      </c>
      <c r="Z102" t="s">
        <v>1462</v>
      </c>
      <c r="AA102" t="s">
        <v>371</v>
      </c>
      <c r="AB102" t="s">
        <v>1590</v>
      </c>
      <c r="AC102">
        <v>0.4375</v>
      </c>
    </row>
    <row r="103" spans="1:29">
      <c r="A103" t="s">
        <v>270</v>
      </c>
      <c r="B103" t="s">
        <v>1266</v>
      </c>
      <c r="C103" t="s">
        <v>488</v>
      </c>
      <c r="D103" t="s">
        <v>1435</v>
      </c>
      <c r="E103" t="s">
        <v>394</v>
      </c>
      <c r="F103" t="s">
        <v>345</v>
      </c>
      <c r="G103">
        <v>5</v>
      </c>
      <c r="H103" t="s">
        <v>1158</v>
      </c>
      <c r="I103" t="s">
        <v>1148</v>
      </c>
      <c r="J103">
        <v>1</v>
      </c>
      <c r="K103" t="s">
        <v>17</v>
      </c>
      <c r="L103" t="s">
        <v>376</v>
      </c>
      <c r="M103" t="s">
        <v>1126</v>
      </c>
      <c r="N103" t="s">
        <v>1127</v>
      </c>
      <c r="O103">
        <v>46024</v>
      </c>
      <c r="P103">
        <v>46387</v>
      </c>
      <c r="Q103" t="s">
        <v>345</v>
      </c>
      <c r="R103" t="s">
        <v>1402</v>
      </c>
      <c r="V103" t="s">
        <v>1285</v>
      </c>
      <c r="W103" t="s">
        <v>376</v>
      </c>
      <c r="X103" t="s">
        <v>1292</v>
      </c>
      <c r="Y103" t="s">
        <v>1285</v>
      </c>
      <c r="Z103" t="s">
        <v>1462</v>
      </c>
      <c r="AA103" t="s">
        <v>371</v>
      </c>
      <c r="AB103" t="s">
        <v>1439</v>
      </c>
      <c r="AC103">
        <v>0.625</v>
      </c>
    </row>
    <row r="104" spans="1:29">
      <c r="A104" t="s">
        <v>271</v>
      </c>
      <c r="B104" t="s">
        <v>1266</v>
      </c>
      <c r="C104" t="s">
        <v>488</v>
      </c>
      <c r="D104" t="s">
        <v>1440</v>
      </c>
      <c r="E104" t="s">
        <v>394</v>
      </c>
      <c r="F104" t="s">
        <v>345</v>
      </c>
      <c r="G104">
        <v>10</v>
      </c>
      <c r="H104" t="s">
        <v>1156</v>
      </c>
      <c r="I104" t="s">
        <v>1394</v>
      </c>
      <c r="J104">
        <v>1</v>
      </c>
      <c r="K104" t="s">
        <v>17</v>
      </c>
      <c r="L104" t="s">
        <v>376</v>
      </c>
      <c r="M104" t="s">
        <v>1126</v>
      </c>
      <c r="N104" t="s">
        <v>1127</v>
      </c>
      <c r="O104">
        <v>46024</v>
      </c>
      <c r="P104">
        <v>46387</v>
      </c>
      <c r="Q104" t="s">
        <v>345</v>
      </c>
      <c r="R104" t="s">
        <v>1223</v>
      </c>
      <c r="V104" t="s">
        <v>1284</v>
      </c>
      <c r="W104" t="s">
        <v>376</v>
      </c>
      <c r="X104" t="s">
        <v>1292</v>
      </c>
      <c r="Y104" t="s">
        <v>1285</v>
      </c>
      <c r="Z104" t="s">
        <v>1462</v>
      </c>
      <c r="AA104" t="s">
        <v>371</v>
      </c>
      <c r="AB104" t="s">
        <v>2104</v>
      </c>
      <c r="AC104">
        <v>0.4375</v>
      </c>
    </row>
    <row r="105" spans="1:29">
      <c r="A105" t="s">
        <v>272</v>
      </c>
      <c r="B105" t="s">
        <v>1266</v>
      </c>
      <c r="C105" t="s">
        <v>488</v>
      </c>
      <c r="D105" t="s">
        <v>1433</v>
      </c>
      <c r="E105" t="s">
        <v>394</v>
      </c>
      <c r="F105" t="s">
        <v>345</v>
      </c>
      <c r="G105">
        <v>20</v>
      </c>
      <c r="H105" t="s">
        <v>1156</v>
      </c>
      <c r="I105" t="s">
        <v>1404</v>
      </c>
      <c r="J105">
        <v>1</v>
      </c>
      <c r="K105" t="s">
        <v>17</v>
      </c>
      <c r="L105" t="s">
        <v>376</v>
      </c>
      <c r="M105" t="s">
        <v>1126</v>
      </c>
      <c r="N105" t="s">
        <v>1127</v>
      </c>
      <c r="O105">
        <v>46024</v>
      </c>
      <c r="P105">
        <v>46387</v>
      </c>
      <c r="Q105" t="s">
        <v>345</v>
      </c>
      <c r="R105" t="s">
        <v>1224</v>
      </c>
      <c r="V105" t="s">
        <v>1284</v>
      </c>
      <c r="W105" t="s">
        <v>376</v>
      </c>
      <c r="X105" t="s">
        <v>1292</v>
      </c>
      <c r="Y105" t="s">
        <v>1285</v>
      </c>
      <c r="Z105" t="s">
        <v>1462</v>
      </c>
      <c r="AA105" t="s">
        <v>371</v>
      </c>
      <c r="AB105" t="s">
        <v>2104</v>
      </c>
      <c r="AC105">
        <v>0.44791666666666669</v>
      </c>
    </row>
    <row r="106" spans="1:29">
      <c r="A106" t="s">
        <v>273</v>
      </c>
      <c r="B106" t="s">
        <v>1266</v>
      </c>
      <c r="C106" t="s">
        <v>488</v>
      </c>
      <c r="D106" t="s">
        <v>1432</v>
      </c>
      <c r="E106" t="s">
        <v>394</v>
      </c>
      <c r="F106" t="s">
        <v>345</v>
      </c>
      <c r="G106">
        <v>10</v>
      </c>
      <c r="H106" t="s">
        <v>1156</v>
      </c>
      <c r="I106" t="s">
        <v>1141</v>
      </c>
      <c r="J106">
        <v>1</v>
      </c>
      <c r="K106" t="s">
        <v>17</v>
      </c>
      <c r="L106" t="s">
        <v>376</v>
      </c>
      <c r="M106" t="s">
        <v>1126</v>
      </c>
      <c r="N106" t="s">
        <v>1127</v>
      </c>
      <c r="O106">
        <v>46024</v>
      </c>
      <c r="P106">
        <v>46387</v>
      </c>
      <c r="Q106" t="s">
        <v>345</v>
      </c>
      <c r="R106" t="s">
        <v>1405</v>
      </c>
      <c r="S106" t="s">
        <v>34</v>
      </c>
      <c r="V106" t="s">
        <v>1284</v>
      </c>
      <c r="W106" t="s">
        <v>376</v>
      </c>
      <c r="X106" t="s">
        <v>1292</v>
      </c>
      <c r="Y106" t="s">
        <v>1285</v>
      </c>
      <c r="Z106" t="s">
        <v>1462</v>
      </c>
      <c r="AA106" t="s">
        <v>371</v>
      </c>
      <c r="AB106" t="s">
        <v>1439</v>
      </c>
      <c r="AC106">
        <v>0.625</v>
      </c>
    </row>
    <row r="107" spans="1:29">
      <c r="A107" t="s">
        <v>274</v>
      </c>
      <c r="B107" t="s">
        <v>1266</v>
      </c>
      <c r="C107" t="s">
        <v>488</v>
      </c>
      <c r="D107" t="s">
        <v>1441</v>
      </c>
      <c r="E107" t="s">
        <v>394</v>
      </c>
      <c r="F107" t="s">
        <v>345</v>
      </c>
      <c r="G107">
        <v>20</v>
      </c>
      <c r="H107" t="s">
        <v>1158</v>
      </c>
      <c r="I107" t="s">
        <v>1124</v>
      </c>
      <c r="J107">
        <v>1</v>
      </c>
      <c r="K107" t="s">
        <v>17</v>
      </c>
      <c r="L107" t="s">
        <v>376</v>
      </c>
      <c r="M107" t="s">
        <v>1126</v>
      </c>
      <c r="N107" t="s">
        <v>1127</v>
      </c>
      <c r="O107">
        <v>46024</v>
      </c>
      <c r="P107">
        <v>46387</v>
      </c>
      <c r="Q107" t="s">
        <v>345</v>
      </c>
      <c r="R107" t="s">
        <v>1407</v>
      </c>
      <c r="V107" t="s">
        <v>1284</v>
      </c>
      <c r="W107" t="s">
        <v>376</v>
      </c>
      <c r="X107" t="s">
        <v>1292</v>
      </c>
      <c r="Y107" t="s">
        <v>1285</v>
      </c>
      <c r="Z107" t="s">
        <v>1462</v>
      </c>
      <c r="AA107" t="s">
        <v>371</v>
      </c>
      <c r="AB107" t="s">
        <v>2103</v>
      </c>
      <c r="AC107">
        <v>0.44791666666666669</v>
      </c>
    </row>
    <row r="108" spans="1:29">
      <c r="A108" t="s">
        <v>275</v>
      </c>
      <c r="B108" t="s">
        <v>1266</v>
      </c>
      <c r="C108" t="s">
        <v>488</v>
      </c>
      <c r="D108" t="s">
        <v>1437</v>
      </c>
      <c r="E108" t="s">
        <v>394</v>
      </c>
      <c r="F108" t="s">
        <v>345</v>
      </c>
      <c r="G108">
        <v>15</v>
      </c>
      <c r="H108" t="s">
        <v>1157</v>
      </c>
      <c r="I108" t="s">
        <v>1272</v>
      </c>
      <c r="J108">
        <v>1</v>
      </c>
      <c r="K108" t="s">
        <v>17</v>
      </c>
      <c r="L108" t="s">
        <v>376</v>
      </c>
      <c r="M108" t="s">
        <v>1126</v>
      </c>
      <c r="N108" t="s">
        <v>1127</v>
      </c>
      <c r="O108">
        <v>46024</v>
      </c>
      <c r="P108">
        <v>46387</v>
      </c>
      <c r="Q108" t="s">
        <v>345</v>
      </c>
      <c r="R108" t="s">
        <v>1225</v>
      </c>
      <c r="V108" t="s">
        <v>1284</v>
      </c>
      <c r="W108" t="s">
        <v>376</v>
      </c>
      <c r="X108" t="s">
        <v>1292</v>
      </c>
      <c r="Y108" t="s">
        <v>1285</v>
      </c>
      <c r="Z108" t="s">
        <v>1462</v>
      </c>
      <c r="AA108" t="s">
        <v>371</v>
      </c>
      <c r="AB108" t="s">
        <v>2103</v>
      </c>
      <c r="AC108">
        <v>0.38541666666666669</v>
      </c>
    </row>
    <row r="109" spans="1:29">
      <c r="A109" t="s">
        <v>276</v>
      </c>
      <c r="B109" t="s">
        <v>1266</v>
      </c>
      <c r="C109" t="s">
        <v>488</v>
      </c>
      <c r="D109" t="s">
        <v>1432</v>
      </c>
      <c r="E109" t="s">
        <v>394</v>
      </c>
      <c r="F109" t="s">
        <v>345</v>
      </c>
      <c r="G109">
        <v>30</v>
      </c>
      <c r="H109" t="s">
        <v>1146</v>
      </c>
      <c r="I109" t="s">
        <v>1146</v>
      </c>
      <c r="J109">
        <v>1</v>
      </c>
      <c r="K109" t="s">
        <v>17</v>
      </c>
      <c r="L109" t="s">
        <v>376</v>
      </c>
      <c r="M109" t="s">
        <v>1126</v>
      </c>
      <c r="N109" t="s">
        <v>1127</v>
      </c>
      <c r="O109">
        <v>46024</v>
      </c>
      <c r="P109">
        <v>46387</v>
      </c>
      <c r="Q109" t="s">
        <v>345</v>
      </c>
      <c r="R109" t="s">
        <v>1412</v>
      </c>
      <c r="V109" t="s">
        <v>1284</v>
      </c>
      <c r="W109" t="s">
        <v>376</v>
      </c>
      <c r="X109" t="s">
        <v>1292</v>
      </c>
      <c r="Y109" t="s">
        <v>1285</v>
      </c>
      <c r="Z109" t="s">
        <v>1462</v>
      </c>
      <c r="AA109" t="s">
        <v>371</v>
      </c>
      <c r="AB109" t="s">
        <v>1439</v>
      </c>
      <c r="AC109">
        <v>0.625</v>
      </c>
    </row>
    <row r="110" spans="1:29">
      <c r="A110" t="s">
        <v>277</v>
      </c>
      <c r="B110" t="s">
        <v>1266</v>
      </c>
      <c r="C110" t="s">
        <v>488</v>
      </c>
      <c r="D110" t="s">
        <v>1436</v>
      </c>
      <c r="E110" t="s">
        <v>394</v>
      </c>
      <c r="F110" t="s">
        <v>345</v>
      </c>
      <c r="G110">
        <v>15</v>
      </c>
      <c r="H110" t="s">
        <v>1154</v>
      </c>
      <c r="I110" t="s">
        <v>1410</v>
      </c>
      <c r="J110">
        <v>1</v>
      </c>
      <c r="K110" t="s">
        <v>17</v>
      </c>
      <c r="L110" t="s">
        <v>376</v>
      </c>
      <c r="M110" t="s">
        <v>1126</v>
      </c>
      <c r="N110" t="s">
        <v>1127</v>
      </c>
      <c r="O110">
        <v>46024</v>
      </c>
      <c r="P110">
        <v>46387</v>
      </c>
      <c r="Q110" t="s">
        <v>345</v>
      </c>
      <c r="R110" t="s">
        <v>1411</v>
      </c>
      <c r="S110" t="s">
        <v>36</v>
      </c>
      <c r="V110" t="s">
        <v>1284</v>
      </c>
      <c r="W110" t="s">
        <v>376</v>
      </c>
      <c r="X110" t="s">
        <v>1292</v>
      </c>
      <c r="Y110" t="s">
        <v>1285</v>
      </c>
      <c r="Z110" t="s">
        <v>1462</v>
      </c>
      <c r="AA110" t="s">
        <v>371</v>
      </c>
      <c r="AB110" t="s">
        <v>1590</v>
      </c>
      <c r="AC110">
        <v>0.44791666666666669</v>
      </c>
    </row>
    <row r="111" spans="1:29">
      <c r="A111" t="s">
        <v>278</v>
      </c>
      <c r="B111" t="s">
        <v>443</v>
      </c>
      <c r="C111" t="s">
        <v>1266</v>
      </c>
      <c r="D111" t="s">
        <v>1432</v>
      </c>
      <c r="E111" t="s">
        <v>394</v>
      </c>
      <c r="F111" t="s">
        <v>345</v>
      </c>
      <c r="G111">
        <v>10</v>
      </c>
      <c r="H111" t="s">
        <v>1156</v>
      </c>
      <c r="I111" t="s">
        <v>1302</v>
      </c>
      <c r="J111">
        <v>1</v>
      </c>
      <c r="K111" t="s">
        <v>17</v>
      </c>
      <c r="L111" t="s">
        <v>376</v>
      </c>
      <c r="M111" t="s">
        <v>1126</v>
      </c>
      <c r="N111" t="s">
        <v>1127</v>
      </c>
      <c r="O111">
        <v>46024</v>
      </c>
      <c r="P111">
        <v>46387</v>
      </c>
      <c r="Q111" t="s">
        <v>345</v>
      </c>
      <c r="R111" t="s">
        <v>1449</v>
      </c>
      <c r="S111" t="s">
        <v>94</v>
      </c>
      <c r="V111" t="s">
        <v>1284</v>
      </c>
      <c r="W111" t="s">
        <v>376</v>
      </c>
      <c r="X111" t="s">
        <v>1290</v>
      </c>
      <c r="Y111" t="s">
        <v>1285</v>
      </c>
      <c r="Z111" t="s">
        <v>1462</v>
      </c>
      <c r="AA111" t="s">
        <v>371</v>
      </c>
      <c r="AB111" t="s">
        <v>1439</v>
      </c>
      <c r="AC111">
        <v>0.44791666666666669</v>
      </c>
    </row>
    <row r="112" spans="1:29">
      <c r="A112" t="s">
        <v>279</v>
      </c>
      <c r="B112" t="s">
        <v>443</v>
      </c>
      <c r="C112" t="s">
        <v>1266</v>
      </c>
      <c r="D112" t="s">
        <v>1432</v>
      </c>
      <c r="E112" t="s">
        <v>394</v>
      </c>
      <c r="F112" t="s">
        <v>345</v>
      </c>
      <c r="G112">
        <v>10</v>
      </c>
      <c r="H112" t="s">
        <v>1156</v>
      </c>
      <c r="I112" t="s">
        <v>1142</v>
      </c>
      <c r="J112">
        <v>1</v>
      </c>
      <c r="K112" t="s">
        <v>17</v>
      </c>
      <c r="L112" t="s">
        <v>376</v>
      </c>
      <c r="M112" t="s">
        <v>1126</v>
      </c>
      <c r="N112" t="s">
        <v>1127</v>
      </c>
      <c r="O112">
        <v>46024</v>
      </c>
      <c r="P112">
        <v>46387</v>
      </c>
      <c r="Q112" t="s">
        <v>345</v>
      </c>
      <c r="R112" t="s">
        <v>1226</v>
      </c>
      <c r="S112" t="s">
        <v>1344</v>
      </c>
      <c r="V112" t="s">
        <v>1284</v>
      </c>
      <c r="W112" t="s">
        <v>376</v>
      </c>
      <c r="X112" t="s">
        <v>1290</v>
      </c>
      <c r="Y112" t="s">
        <v>1285</v>
      </c>
      <c r="Z112" t="s">
        <v>1462</v>
      </c>
      <c r="AA112" t="s">
        <v>371</v>
      </c>
      <c r="AB112" t="s">
        <v>2104</v>
      </c>
      <c r="AC112">
        <v>0.625</v>
      </c>
    </row>
    <row r="113" spans="1:29">
      <c r="A113" t="s">
        <v>280</v>
      </c>
      <c r="B113" t="s">
        <v>443</v>
      </c>
      <c r="C113" t="s">
        <v>1266</v>
      </c>
      <c r="D113" t="s">
        <v>1436</v>
      </c>
      <c r="E113" t="s">
        <v>394</v>
      </c>
      <c r="F113" t="s">
        <v>345</v>
      </c>
      <c r="G113">
        <v>10</v>
      </c>
      <c r="H113" t="s">
        <v>1334</v>
      </c>
      <c r="I113" t="s">
        <v>1335</v>
      </c>
      <c r="J113">
        <v>1</v>
      </c>
      <c r="K113" t="s">
        <v>17</v>
      </c>
      <c r="L113" t="s">
        <v>376</v>
      </c>
      <c r="M113" t="s">
        <v>1126</v>
      </c>
      <c r="N113" t="s">
        <v>1127</v>
      </c>
      <c r="O113">
        <v>46024</v>
      </c>
      <c r="P113">
        <v>46387</v>
      </c>
      <c r="Q113" t="s">
        <v>345</v>
      </c>
      <c r="R113" t="s">
        <v>1191</v>
      </c>
      <c r="S113" t="s">
        <v>96</v>
      </c>
      <c r="V113" t="s">
        <v>1284</v>
      </c>
      <c r="W113" t="s">
        <v>376</v>
      </c>
      <c r="X113" t="s">
        <v>1290</v>
      </c>
      <c r="Y113" t="s">
        <v>1285</v>
      </c>
      <c r="Z113" t="s">
        <v>1462</v>
      </c>
      <c r="AA113" t="s">
        <v>371</v>
      </c>
      <c r="AB113" t="s">
        <v>1439</v>
      </c>
      <c r="AC113">
        <v>0.4375</v>
      </c>
    </row>
    <row r="114" spans="1:29">
      <c r="A114" t="s">
        <v>281</v>
      </c>
      <c r="B114" t="s">
        <v>443</v>
      </c>
      <c r="C114" t="s">
        <v>1266</v>
      </c>
      <c r="D114" t="s">
        <v>1432</v>
      </c>
      <c r="E114" t="s">
        <v>394</v>
      </c>
      <c r="F114" t="s">
        <v>345</v>
      </c>
      <c r="G114">
        <v>10</v>
      </c>
      <c r="H114" t="s">
        <v>1334</v>
      </c>
      <c r="I114" t="s">
        <v>352</v>
      </c>
      <c r="J114">
        <v>1</v>
      </c>
      <c r="K114" t="s">
        <v>17</v>
      </c>
      <c r="L114" t="s">
        <v>376</v>
      </c>
      <c r="M114" t="s">
        <v>1126</v>
      </c>
      <c r="N114" t="s">
        <v>1127</v>
      </c>
      <c r="O114">
        <v>46024</v>
      </c>
      <c r="P114">
        <v>46387</v>
      </c>
      <c r="Q114" t="s">
        <v>345</v>
      </c>
      <c r="R114" t="s">
        <v>1227</v>
      </c>
      <c r="S114" t="s">
        <v>1409</v>
      </c>
      <c r="V114" t="s">
        <v>1284</v>
      </c>
      <c r="W114" t="s">
        <v>376</v>
      </c>
      <c r="X114" t="s">
        <v>1290</v>
      </c>
      <c r="Y114" t="s">
        <v>1285</v>
      </c>
      <c r="Z114" t="s">
        <v>1462</v>
      </c>
      <c r="AA114" t="s">
        <v>371</v>
      </c>
      <c r="AB114" t="s">
        <v>1439</v>
      </c>
      <c r="AC114">
        <v>0.625</v>
      </c>
    </row>
    <row r="115" spans="1:29">
      <c r="A115" t="s">
        <v>282</v>
      </c>
      <c r="B115" t="s">
        <v>443</v>
      </c>
      <c r="C115" t="s">
        <v>1266</v>
      </c>
      <c r="D115" t="s">
        <v>1441</v>
      </c>
      <c r="E115" t="s">
        <v>394</v>
      </c>
      <c r="F115" t="s">
        <v>345</v>
      </c>
      <c r="G115">
        <v>10</v>
      </c>
      <c r="H115" t="s">
        <v>1156</v>
      </c>
      <c r="I115" t="s">
        <v>1142</v>
      </c>
      <c r="J115">
        <v>1</v>
      </c>
      <c r="K115" t="s">
        <v>17</v>
      </c>
      <c r="L115" t="s">
        <v>376</v>
      </c>
      <c r="M115" t="s">
        <v>1126</v>
      </c>
      <c r="N115" t="s">
        <v>1127</v>
      </c>
      <c r="O115">
        <v>46024</v>
      </c>
      <c r="P115">
        <v>46387</v>
      </c>
      <c r="Q115" t="s">
        <v>345</v>
      </c>
      <c r="R115" t="s">
        <v>1343</v>
      </c>
      <c r="S115" t="s">
        <v>1342</v>
      </c>
      <c r="T115" t="s">
        <v>1337</v>
      </c>
      <c r="V115" t="s">
        <v>1284</v>
      </c>
      <c r="W115" t="s">
        <v>376</v>
      </c>
      <c r="X115" t="s">
        <v>1290</v>
      </c>
      <c r="Y115" t="s">
        <v>1285</v>
      </c>
      <c r="Z115" t="s">
        <v>1462</v>
      </c>
      <c r="AA115" t="s">
        <v>371</v>
      </c>
      <c r="AB115" t="s">
        <v>1590</v>
      </c>
      <c r="AC115">
        <v>0.44791666666666669</v>
      </c>
    </row>
    <row r="116" spans="1:29">
      <c r="A116" t="s">
        <v>283</v>
      </c>
      <c r="B116" t="s">
        <v>443</v>
      </c>
      <c r="C116" t="s">
        <v>1266</v>
      </c>
      <c r="D116" t="s">
        <v>1440</v>
      </c>
      <c r="E116" t="s">
        <v>394</v>
      </c>
      <c r="F116" t="s">
        <v>345</v>
      </c>
      <c r="G116">
        <v>10</v>
      </c>
      <c r="H116" t="s">
        <v>1156</v>
      </c>
      <c r="I116" t="s">
        <v>1142</v>
      </c>
      <c r="J116">
        <v>1</v>
      </c>
      <c r="K116" t="s">
        <v>17</v>
      </c>
      <c r="L116" t="s">
        <v>376</v>
      </c>
      <c r="M116" t="s">
        <v>1126</v>
      </c>
      <c r="N116" t="s">
        <v>1127</v>
      </c>
      <c r="O116">
        <v>46024</v>
      </c>
      <c r="P116">
        <v>46387</v>
      </c>
      <c r="Q116" t="s">
        <v>345</v>
      </c>
      <c r="R116" t="s">
        <v>1338</v>
      </c>
      <c r="S116" t="s">
        <v>97</v>
      </c>
      <c r="V116" t="s">
        <v>1285</v>
      </c>
      <c r="W116" t="s">
        <v>376</v>
      </c>
      <c r="X116" t="s">
        <v>1292</v>
      </c>
      <c r="Y116" t="s">
        <v>1285</v>
      </c>
      <c r="Z116" t="s">
        <v>1462</v>
      </c>
      <c r="AA116" t="s">
        <v>371</v>
      </c>
      <c r="AB116" t="s">
        <v>2105</v>
      </c>
      <c r="AC116">
        <v>0.76041666666666663</v>
      </c>
    </row>
    <row r="117" spans="1:29">
      <c r="A117" t="s">
        <v>284</v>
      </c>
      <c r="B117" t="s">
        <v>344</v>
      </c>
      <c r="C117" t="s">
        <v>1266</v>
      </c>
      <c r="D117" t="s">
        <v>1439</v>
      </c>
      <c r="E117" t="s">
        <v>394</v>
      </c>
      <c r="F117" t="s">
        <v>345</v>
      </c>
      <c r="G117">
        <v>10</v>
      </c>
      <c r="H117" t="s">
        <v>1146</v>
      </c>
      <c r="I117" t="s">
        <v>1146</v>
      </c>
      <c r="J117">
        <v>1</v>
      </c>
      <c r="K117" t="s">
        <v>17</v>
      </c>
      <c r="L117" t="s">
        <v>376</v>
      </c>
      <c r="M117" t="s">
        <v>1126</v>
      </c>
      <c r="N117" t="s">
        <v>1127</v>
      </c>
      <c r="O117">
        <v>46024</v>
      </c>
      <c r="P117">
        <v>46387</v>
      </c>
      <c r="Q117" t="s">
        <v>345</v>
      </c>
      <c r="R117" t="s">
        <v>98</v>
      </c>
      <c r="S117" t="s">
        <v>99</v>
      </c>
      <c r="V117" t="s">
        <v>1284</v>
      </c>
      <c r="W117" t="s">
        <v>376</v>
      </c>
      <c r="X117" t="s">
        <v>1292</v>
      </c>
      <c r="Y117" t="s">
        <v>1285</v>
      </c>
      <c r="Z117" t="s">
        <v>1462</v>
      </c>
      <c r="AA117" t="s">
        <v>371</v>
      </c>
      <c r="AB117" t="s">
        <v>2103</v>
      </c>
      <c r="AC117">
        <v>0.44791666666666669</v>
      </c>
    </row>
    <row r="118" spans="1:29">
      <c r="A118" t="s">
        <v>285</v>
      </c>
      <c r="B118" t="s">
        <v>1266</v>
      </c>
      <c r="C118" t="s">
        <v>488</v>
      </c>
      <c r="D118" t="s">
        <v>1433</v>
      </c>
      <c r="E118" t="s">
        <v>394</v>
      </c>
      <c r="F118" t="s">
        <v>345</v>
      </c>
      <c r="G118">
        <v>10</v>
      </c>
      <c r="H118" t="s">
        <v>1158</v>
      </c>
      <c r="I118" t="s">
        <v>1125</v>
      </c>
      <c r="J118">
        <v>1</v>
      </c>
      <c r="K118" t="s">
        <v>17</v>
      </c>
      <c r="L118" t="s">
        <v>376</v>
      </c>
      <c r="M118" t="s">
        <v>1126</v>
      </c>
      <c r="N118" t="s">
        <v>1127</v>
      </c>
      <c r="O118">
        <v>46024</v>
      </c>
      <c r="P118">
        <v>46387</v>
      </c>
      <c r="Q118" t="s">
        <v>345</v>
      </c>
      <c r="R118" t="s">
        <v>1417</v>
      </c>
      <c r="S118" t="s">
        <v>100</v>
      </c>
      <c r="V118" t="s">
        <v>1284</v>
      </c>
      <c r="W118" t="s">
        <v>376</v>
      </c>
      <c r="X118" t="s">
        <v>1390</v>
      </c>
      <c r="Y118" t="s">
        <v>1285</v>
      </c>
      <c r="Z118" t="s">
        <v>1462</v>
      </c>
      <c r="AA118" t="s">
        <v>371</v>
      </c>
      <c r="AB118" t="s">
        <v>1590</v>
      </c>
      <c r="AC118">
        <v>0.4375</v>
      </c>
    </row>
    <row r="119" spans="1:29">
      <c r="A119" t="s">
        <v>286</v>
      </c>
      <c r="B119" t="s">
        <v>443</v>
      </c>
      <c r="C119" t="s">
        <v>1266</v>
      </c>
      <c r="D119" t="s">
        <v>1434</v>
      </c>
      <c r="E119" t="s">
        <v>394</v>
      </c>
      <c r="F119" t="s">
        <v>345</v>
      </c>
      <c r="G119">
        <v>10</v>
      </c>
      <c r="H119" t="s">
        <v>1158</v>
      </c>
      <c r="I119" t="s">
        <v>1153</v>
      </c>
      <c r="J119">
        <v>1</v>
      </c>
      <c r="K119" t="s">
        <v>17</v>
      </c>
      <c r="L119" t="s">
        <v>376</v>
      </c>
      <c r="M119" t="s">
        <v>1126</v>
      </c>
      <c r="N119" t="s">
        <v>1127</v>
      </c>
      <c r="O119">
        <v>46024</v>
      </c>
      <c r="P119">
        <v>46387</v>
      </c>
      <c r="Q119" t="s">
        <v>345</v>
      </c>
      <c r="R119" t="s">
        <v>101</v>
      </c>
      <c r="S119" t="s">
        <v>102</v>
      </c>
      <c r="V119" t="s">
        <v>1283</v>
      </c>
      <c r="W119" t="s">
        <v>376</v>
      </c>
      <c r="X119" t="s">
        <v>1290</v>
      </c>
      <c r="Y119" t="s">
        <v>1285</v>
      </c>
      <c r="Z119" t="s">
        <v>1462</v>
      </c>
      <c r="AA119" t="s">
        <v>371</v>
      </c>
      <c r="AB119" t="s">
        <v>1439</v>
      </c>
      <c r="AC119">
        <v>0.41666666666666669</v>
      </c>
    </row>
    <row r="120" spans="1:29">
      <c r="A120" t="s">
        <v>287</v>
      </c>
      <c r="B120" t="s">
        <v>344</v>
      </c>
      <c r="C120" t="s">
        <v>443</v>
      </c>
      <c r="D120" t="s">
        <v>1436</v>
      </c>
      <c r="E120" t="s">
        <v>394</v>
      </c>
      <c r="F120" t="s">
        <v>345</v>
      </c>
      <c r="G120">
        <v>60</v>
      </c>
      <c r="H120" t="s">
        <v>1158</v>
      </c>
      <c r="I120" t="s">
        <v>1125</v>
      </c>
      <c r="J120">
        <v>1</v>
      </c>
      <c r="K120" t="s">
        <v>17</v>
      </c>
      <c r="L120" t="s">
        <v>376</v>
      </c>
      <c r="M120" t="s">
        <v>1126</v>
      </c>
      <c r="N120" t="s">
        <v>1127</v>
      </c>
      <c r="O120">
        <v>46024</v>
      </c>
      <c r="P120">
        <v>46387</v>
      </c>
      <c r="Q120" t="s">
        <v>345</v>
      </c>
      <c r="R120" t="s">
        <v>1378</v>
      </c>
      <c r="S120" t="s">
        <v>103</v>
      </c>
      <c r="T120" t="s">
        <v>104</v>
      </c>
      <c r="U120" t="s">
        <v>105</v>
      </c>
      <c r="V120" t="s">
        <v>1283</v>
      </c>
      <c r="W120" t="s">
        <v>371</v>
      </c>
      <c r="X120" t="s">
        <v>1290</v>
      </c>
      <c r="Y120" t="s">
        <v>1285</v>
      </c>
      <c r="Z120" t="s">
        <v>1462</v>
      </c>
      <c r="AA120" t="s">
        <v>371</v>
      </c>
      <c r="AB120" t="s">
        <v>2103</v>
      </c>
      <c r="AC120">
        <v>0.76388888888888884</v>
      </c>
    </row>
    <row r="121" spans="1:29">
      <c r="A121" t="s">
        <v>288</v>
      </c>
      <c r="B121" t="s">
        <v>344</v>
      </c>
      <c r="C121" t="s">
        <v>443</v>
      </c>
      <c r="D121" t="s">
        <v>1434</v>
      </c>
      <c r="E121" t="s">
        <v>394</v>
      </c>
      <c r="F121" t="s">
        <v>345</v>
      </c>
      <c r="G121">
        <v>15</v>
      </c>
      <c r="H121" t="s">
        <v>1156</v>
      </c>
      <c r="I121" t="s">
        <v>1125</v>
      </c>
      <c r="J121">
        <v>1</v>
      </c>
      <c r="K121" t="s">
        <v>17</v>
      </c>
      <c r="L121" t="s">
        <v>376</v>
      </c>
      <c r="M121" t="s">
        <v>1126</v>
      </c>
      <c r="N121" t="s">
        <v>1127</v>
      </c>
      <c r="O121">
        <v>46024</v>
      </c>
      <c r="P121">
        <v>46387</v>
      </c>
      <c r="Q121" t="s">
        <v>345</v>
      </c>
      <c r="R121" t="s">
        <v>1228</v>
      </c>
      <c r="S121" t="s">
        <v>106</v>
      </c>
      <c r="T121" t="s">
        <v>107</v>
      </c>
      <c r="U121" t="s">
        <v>105</v>
      </c>
      <c r="V121" t="s">
        <v>1285</v>
      </c>
      <c r="W121" t="s">
        <v>376</v>
      </c>
      <c r="X121" t="s">
        <v>1290</v>
      </c>
      <c r="Y121" t="s">
        <v>1285</v>
      </c>
      <c r="Z121" t="s">
        <v>1462</v>
      </c>
      <c r="AA121" t="s">
        <v>371</v>
      </c>
      <c r="AB121" t="s">
        <v>1439</v>
      </c>
      <c r="AC121">
        <v>0.4375</v>
      </c>
    </row>
    <row r="122" spans="1:29">
      <c r="A122" t="s">
        <v>289</v>
      </c>
      <c r="B122" t="s">
        <v>344</v>
      </c>
      <c r="C122" t="s">
        <v>443</v>
      </c>
      <c r="D122" t="s">
        <v>1435</v>
      </c>
      <c r="E122" t="s">
        <v>394</v>
      </c>
      <c r="F122" t="s">
        <v>345</v>
      </c>
      <c r="G122">
        <v>30</v>
      </c>
      <c r="H122" t="s">
        <v>1146</v>
      </c>
      <c r="I122" t="s">
        <v>1146</v>
      </c>
      <c r="J122">
        <v>1</v>
      </c>
      <c r="K122" t="s">
        <v>17</v>
      </c>
      <c r="L122" t="s">
        <v>376</v>
      </c>
      <c r="M122" t="s">
        <v>1126</v>
      </c>
      <c r="N122" t="s">
        <v>1127</v>
      </c>
      <c r="O122">
        <v>46024</v>
      </c>
      <c r="P122">
        <v>46387</v>
      </c>
      <c r="Q122" t="s">
        <v>345</v>
      </c>
      <c r="R122" t="s">
        <v>108</v>
      </c>
      <c r="S122" t="s">
        <v>109</v>
      </c>
      <c r="T122" t="s">
        <v>107</v>
      </c>
      <c r="U122" t="s">
        <v>110</v>
      </c>
      <c r="V122" t="s">
        <v>1284</v>
      </c>
      <c r="W122" t="s">
        <v>376</v>
      </c>
      <c r="X122" t="s">
        <v>1292</v>
      </c>
      <c r="Y122" t="s">
        <v>1285</v>
      </c>
      <c r="Z122" t="s">
        <v>1462</v>
      </c>
      <c r="AA122" t="s">
        <v>371</v>
      </c>
      <c r="AB122" t="s">
        <v>1590</v>
      </c>
      <c r="AC122">
        <v>0.4375</v>
      </c>
    </row>
    <row r="123" spans="1:29">
      <c r="A123" t="s">
        <v>290</v>
      </c>
      <c r="B123" t="s">
        <v>344</v>
      </c>
      <c r="C123" t="s">
        <v>443</v>
      </c>
      <c r="D123" t="s">
        <v>1435</v>
      </c>
      <c r="E123" t="s">
        <v>394</v>
      </c>
      <c r="F123" t="s">
        <v>345</v>
      </c>
      <c r="G123">
        <v>20</v>
      </c>
      <c r="H123" t="s">
        <v>1158</v>
      </c>
      <c r="I123" t="s">
        <v>352</v>
      </c>
      <c r="J123">
        <v>1</v>
      </c>
      <c r="K123" t="s">
        <v>17</v>
      </c>
      <c r="L123" t="s">
        <v>376</v>
      </c>
      <c r="M123" t="s">
        <v>1126</v>
      </c>
      <c r="N123" t="s">
        <v>1127</v>
      </c>
      <c r="O123">
        <v>46024</v>
      </c>
      <c r="P123">
        <v>46387</v>
      </c>
      <c r="Q123" t="s">
        <v>345</v>
      </c>
      <c r="R123" t="s">
        <v>1229</v>
      </c>
      <c r="S123" t="s">
        <v>111</v>
      </c>
      <c r="T123" t="s">
        <v>112</v>
      </c>
      <c r="U123" t="s">
        <v>110</v>
      </c>
      <c r="V123" t="s">
        <v>1283</v>
      </c>
      <c r="W123" t="s">
        <v>371</v>
      </c>
      <c r="X123" t="s">
        <v>1290</v>
      </c>
      <c r="Y123" t="s">
        <v>1285</v>
      </c>
      <c r="Z123" t="s">
        <v>1462</v>
      </c>
      <c r="AA123" t="s">
        <v>371</v>
      </c>
      <c r="AB123" t="s">
        <v>1439</v>
      </c>
      <c r="AC123">
        <v>0.4375</v>
      </c>
    </row>
    <row r="124" spans="1:29">
      <c r="A124" t="s">
        <v>291</v>
      </c>
      <c r="B124" t="s">
        <v>344</v>
      </c>
      <c r="C124" t="s">
        <v>443</v>
      </c>
      <c r="D124" t="s">
        <v>1436</v>
      </c>
      <c r="E124" t="s">
        <v>394</v>
      </c>
      <c r="F124" t="s">
        <v>345</v>
      </c>
      <c r="G124">
        <v>5</v>
      </c>
      <c r="H124" t="s">
        <v>1158</v>
      </c>
      <c r="I124" t="s">
        <v>1148</v>
      </c>
      <c r="J124">
        <v>1</v>
      </c>
      <c r="K124" t="s">
        <v>17</v>
      </c>
      <c r="L124" t="s">
        <v>376</v>
      </c>
      <c r="M124" t="s">
        <v>1126</v>
      </c>
      <c r="N124" t="s">
        <v>1127</v>
      </c>
      <c r="O124">
        <v>46024</v>
      </c>
      <c r="P124">
        <v>46387</v>
      </c>
      <c r="Q124" t="s">
        <v>345</v>
      </c>
      <c r="R124" t="s">
        <v>1230</v>
      </c>
      <c r="S124" t="s">
        <v>113</v>
      </c>
      <c r="T124" t="s">
        <v>114</v>
      </c>
      <c r="U124" t="s">
        <v>42</v>
      </c>
      <c r="V124" t="s">
        <v>1284</v>
      </c>
      <c r="W124" t="s">
        <v>376</v>
      </c>
      <c r="X124" t="s">
        <v>1290</v>
      </c>
      <c r="Y124" t="s">
        <v>1285</v>
      </c>
      <c r="Z124" t="s">
        <v>1462</v>
      </c>
      <c r="AA124" t="s">
        <v>371</v>
      </c>
      <c r="AB124" t="s">
        <v>2103</v>
      </c>
      <c r="AC124">
        <v>0.4375</v>
      </c>
    </row>
    <row r="125" spans="1:29">
      <c r="A125" t="s">
        <v>292</v>
      </c>
      <c r="B125" t="s">
        <v>344</v>
      </c>
      <c r="C125" t="s">
        <v>443</v>
      </c>
      <c r="D125" t="s">
        <v>452</v>
      </c>
      <c r="E125" t="s">
        <v>394</v>
      </c>
      <c r="F125" t="s">
        <v>345</v>
      </c>
      <c r="G125">
        <v>10</v>
      </c>
      <c r="H125" t="s">
        <v>1158</v>
      </c>
      <c r="I125" t="s">
        <v>1147</v>
      </c>
      <c r="J125">
        <v>1</v>
      </c>
      <c r="K125" t="s">
        <v>17</v>
      </c>
      <c r="L125" t="s">
        <v>376</v>
      </c>
      <c r="M125" t="s">
        <v>1126</v>
      </c>
      <c r="N125" t="s">
        <v>1127</v>
      </c>
      <c r="O125">
        <v>46024</v>
      </c>
      <c r="P125">
        <v>46387</v>
      </c>
      <c r="Q125" t="s">
        <v>345</v>
      </c>
      <c r="R125" t="s">
        <v>1305</v>
      </c>
      <c r="S125" t="s">
        <v>115</v>
      </c>
      <c r="T125" t="s">
        <v>107</v>
      </c>
      <c r="U125" t="s">
        <v>42</v>
      </c>
      <c r="V125" t="s">
        <v>1285</v>
      </c>
      <c r="W125" t="s">
        <v>376</v>
      </c>
      <c r="X125" t="s">
        <v>1290</v>
      </c>
      <c r="Y125" t="s">
        <v>1285</v>
      </c>
      <c r="Z125" t="s">
        <v>1462</v>
      </c>
      <c r="AA125" t="s">
        <v>371</v>
      </c>
      <c r="AB125" t="s">
        <v>2103</v>
      </c>
      <c r="AC125">
        <v>0.4375</v>
      </c>
    </row>
    <row r="126" spans="1:29">
      <c r="A126" t="s">
        <v>293</v>
      </c>
      <c r="B126" t="s">
        <v>344</v>
      </c>
      <c r="C126" t="s">
        <v>443</v>
      </c>
      <c r="D126" t="s">
        <v>1431</v>
      </c>
      <c r="E126" t="s">
        <v>394</v>
      </c>
      <c r="F126" t="s">
        <v>345</v>
      </c>
      <c r="G126">
        <v>120</v>
      </c>
      <c r="H126" t="s">
        <v>1155</v>
      </c>
      <c r="I126" t="s">
        <v>1268</v>
      </c>
      <c r="J126">
        <v>1</v>
      </c>
      <c r="K126" t="s">
        <v>17</v>
      </c>
      <c r="L126" t="s">
        <v>376</v>
      </c>
      <c r="M126" t="s">
        <v>1126</v>
      </c>
      <c r="N126" t="s">
        <v>1127</v>
      </c>
      <c r="O126">
        <v>46024</v>
      </c>
      <c r="P126">
        <v>46387</v>
      </c>
      <c r="Q126" t="s">
        <v>345</v>
      </c>
      <c r="R126" t="s">
        <v>1430</v>
      </c>
      <c r="S126" t="s">
        <v>116</v>
      </c>
      <c r="T126" t="s">
        <v>117</v>
      </c>
      <c r="U126" t="s">
        <v>110</v>
      </c>
      <c r="V126" t="s">
        <v>1284</v>
      </c>
      <c r="W126" t="s">
        <v>376</v>
      </c>
      <c r="X126" t="s">
        <v>1290</v>
      </c>
      <c r="Y126" t="s">
        <v>1425</v>
      </c>
      <c r="Z126" t="s">
        <v>1462</v>
      </c>
      <c r="AA126" t="s">
        <v>371</v>
      </c>
      <c r="AB126" t="s">
        <v>2103</v>
      </c>
      <c r="AC126">
        <v>0.41666666666666669</v>
      </c>
    </row>
    <row r="127" spans="1:29">
      <c r="A127" t="s">
        <v>294</v>
      </c>
      <c r="B127" t="s">
        <v>344</v>
      </c>
      <c r="C127" t="s">
        <v>443</v>
      </c>
      <c r="D127" t="s">
        <v>1431</v>
      </c>
      <c r="E127" t="s">
        <v>394</v>
      </c>
      <c r="F127" t="s">
        <v>345</v>
      </c>
      <c r="G127">
        <v>10</v>
      </c>
      <c r="H127" t="s">
        <v>1155</v>
      </c>
      <c r="I127" t="s">
        <v>1125</v>
      </c>
      <c r="J127">
        <v>1</v>
      </c>
      <c r="K127" t="s">
        <v>17</v>
      </c>
      <c r="L127" t="s">
        <v>376</v>
      </c>
      <c r="M127" t="s">
        <v>1126</v>
      </c>
      <c r="N127" t="s">
        <v>1127</v>
      </c>
      <c r="O127">
        <v>46024</v>
      </c>
      <c r="P127">
        <v>46387</v>
      </c>
      <c r="Q127" t="s">
        <v>345</v>
      </c>
      <c r="R127" t="s">
        <v>1306</v>
      </c>
      <c r="S127" t="s">
        <v>118</v>
      </c>
      <c r="V127" t="s">
        <v>1285</v>
      </c>
      <c r="W127" t="s">
        <v>376</v>
      </c>
      <c r="X127" t="s">
        <v>1290</v>
      </c>
      <c r="Y127" t="s">
        <v>1285</v>
      </c>
      <c r="Z127" t="s">
        <v>1462</v>
      </c>
      <c r="AA127" t="s">
        <v>371</v>
      </c>
      <c r="AB127" t="s">
        <v>1439</v>
      </c>
      <c r="AC127">
        <v>0.4375</v>
      </c>
    </row>
    <row r="128" spans="1:29">
      <c r="A128" t="s">
        <v>295</v>
      </c>
      <c r="B128" t="s">
        <v>344</v>
      </c>
      <c r="C128" t="s">
        <v>443</v>
      </c>
      <c r="D128" t="s">
        <v>1431</v>
      </c>
      <c r="E128" t="s">
        <v>394</v>
      </c>
      <c r="F128" t="s">
        <v>345</v>
      </c>
      <c r="G128">
        <v>10</v>
      </c>
      <c r="H128" t="s">
        <v>1155</v>
      </c>
      <c r="I128" t="s">
        <v>1268</v>
      </c>
      <c r="J128">
        <v>1</v>
      </c>
      <c r="K128" t="s">
        <v>17</v>
      </c>
      <c r="L128" t="s">
        <v>376</v>
      </c>
      <c r="M128" t="s">
        <v>1126</v>
      </c>
      <c r="N128" t="s">
        <v>1127</v>
      </c>
      <c r="O128">
        <v>46024</v>
      </c>
      <c r="P128">
        <v>46387</v>
      </c>
      <c r="Q128" t="s">
        <v>345</v>
      </c>
      <c r="R128" t="s">
        <v>1231</v>
      </c>
      <c r="S128" t="s">
        <v>119</v>
      </c>
      <c r="V128" t="s">
        <v>1284</v>
      </c>
      <c r="W128" t="s">
        <v>376</v>
      </c>
      <c r="X128" t="s">
        <v>1290</v>
      </c>
      <c r="Y128" t="s">
        <v>1285</v>
      </c>
      <c r="Z128" t="s">
        <v>1462</v>
      </c>
      <c r="AA128" t="s">
        <v>371</v>
      </c>
      <c r="AB128" t="s">
        <v>2105</v>
      </c>
      <c r="AC128">
        <v>0.4375</v>
      </c>
    </row>
    <row r="129" spans="1:29">
      <c r="A129" t="s">
        <v>296</v>
      </c>
      <c r="B129" t="s">
        <v>344</v>
      </c>
      <c r="C129" t="s">
        <v>443</v>
      </c>
      <c r="D129" t="s">
        <v>1431</v>
      </c>
      <c r="E129" t="s">
        <v>394</v>
      </c>
      <c r="F129" t="s">
        <v>345</v>
      </c>
      <c r="G129">
        <v>10</v>
      </c>
      <c r="H129" t="s">
        <v>1155</v>
      </c>
      <c r="I129" t="s">
        <v>1268</v>
      </c>
      <c r="J129">
        <v>1</v>
      </c>
      <c r="K129" t="s">
        <v>17</v>
      </c>
      <c r="L129" t="s">
        <v>376</v>
      </c>
      <c r="M129" t="s">
        <v>1126</v>
      </c>
      <c r="N129" t="s">
        <v>1127</v>
      </c>
      <c r="O129">
        <v>46024</v>
      </c>
      <c r="P129">
        <v>46387</v>
      </c>
      <c r="Q129" t="s">
        <v>345</v>
      </c>
      <c r="R129" t="s">
        <v>1443</v>
      </c>
      <c r="S129" t="s">
        <v>120</v>
      </c>
      <c r="T129" t="s">
        <v>1298</v>
      </c>
      <c r="V129" t="s">
        <v>1285</v>
      </c>
      <c r="W129" t="s">
        <v>376</v>
      </c>
      <c r="X129" t="s">
        <v>1290</v>
      </c>
      <c r="Y129" t="s">
        <v>1285</v>
      </c>
      <c r="Z129" t="s">
        <v>1462</v>
      </c>
      <c r="AA129" t="s">
        <v>371</v>
      </c>
      <c r="AB129" t="s">
        <v>1590</v>
      </c>
      <c r="AC129">
        <v>0.41666666666666669</v>
      </c>
    </row>
    <row r="130" spans="1:29">
      <c r="A130" t="s">
        <v>297</v>
      </c>
      <c r="B130" t="s">
        <v>344</v>
      </c>
      <c r="C130" t="s">
        <v>443</v>
      </c>
      <c r="D130" t="s">
        <v>1437</v>
      </c>
      <c r="E130" t="s">
        <v>394</v>
      </c>
      <c r="F130" t="s">
        <v>345</v>
      </c>
      <c r="G130">
        <v>10</v>
      </c>
      <c r="H130" t="s">
        <v>1158</v>
      </c>
      <c r="I130" t="s">
        <v>1148</v>
      </c>
      <c r="J130">
        <v>1</v>
      </c>
      <c r="K130" t="s">
        <v>17</v>
      </c>
      <c r="L130" t="s">
        <v>376</v>
      </c>
      <c r="M130" t="s">
        <v>1126</v>
      </c>
      <c r="N130" t="s">
        <v>1127</v>
      </c>
      <c r="O130">
        <v>46024</v>
      </c>
      <c r="P130">
        <v>46387</v>
      </c>
      <c r="Q130" t="s">
        <v>345</v>
      </c>
      <c r="R130" t="s">
        <v>1232</v>
      </c>
      <c r="S130" t="s">
        <v>121</v>
      </c>
      <c r="T130" t="s">
        <v>107</v>
      </c>
      <c r="U130" t="s">
        <v>42</v>
      </c>
      <c r="V130" t="s">
        <v>1285</v>
      </c>
      <c r="W130" t="s">
        <v>376</v>
      </c>
      <c r="X130" t="s">
        <v>1292</v>
      </c>
      <c r="Y130" t="s">
        <v>1285</v>
      </c>
      <c r="Z130" t="s">
        <v>1462</v>
      </c>
      <c r="AA130" t="s">
        <v>371</v>
      </c>
      <c r="AB130" t="s">
        <v>1439</v>
      </c>
      <c r="AC130">
        <v>0.38541666666666669</v>
      </c>
    </row>
    <row r="131" spans="1:29">
      <c r="A131" t="s">
        <v>298</v>
      </c>
      <c r="B131" t="s">
        <v>344</v>
      </c>
      <c r="C131" t="s">
        <v>443</v>
      </c>
      <c r="D131" t="s">
        <v>1439</v>
      </c>
      <c r="E131" t="s">
        <v>394</v>
      </c>
      <c r="F131" t="s">
        <v>345</v>
      </c>
      <c r="G131">
        <v>5</v>
      </c>
      <c r="H131" t="s">
        <v>1146</v>
      </c>
      <c r="I131" t="s">
        <v>1146</v>
      </c>
      <c r="J131">
        <v>1</v>
      </c>
      <c r="K131" t="s">
        <v>17</v>
      </c>
      <c r="L131" t="s">
        <v>376</v>
      </c>
      <c r="M131" t="s">
        <v>1126</v>
      </c>
      <c r="N131" t="s">
        <v>1127</v>
      </c>
      <c r="O131">
        <v>46024</v>
      </c>
      <c r="P131">
        <v>46387</v>
      </c>
      <c r="Q131" t="s">
        <v>345</v>
      </c>
      <c r="R131" t="s">
        <v>1233</v>
      </c>
      <c r="S131" t="s">
        <v>122</v>
      </c>
      <c r="T131" t="s">
        <v>44</v>
      </c>
      <c r="U131" t="s">
        <v>42</v>
      </c>
      <c r="V131" t="s">
        <v>1284</v>
      </c>
      <c r="W131" t="s">
        <v>376</v>
      </c>
      <c r="X131" t="s">
        <v>1292</v>
      </c>
      <c r="Y131" t="s">
        <v>1285</v>
      </c>
      <c r="Z131" t="s">
        <v>1462</v>
      </c>
      <c r="AA131" t="s">
        <v>371</v>
      </c>
      <c r="AB131" t="s">
        <v>2103</v>
      </c>
      <c r="AC131">
        <v>0.38541666666666669</v>
      </c>
    </row>
    <row r="132" spans="1:29">
      <c r="A132" t="s">
        <v>299</v>
      </c>
      <c r="B132" t="s">
        <v>344</v>
      </c>
      <c r="C132" t="s">
        <v>443</v>
      </c>
      <c r="D132" t="s">
        <v>1442</v>
      </c>
      <c r="E132" t="s">
        <v>394</v>
      </c>
      <c r="F132" t="s">
        <v>345</v>
      </c>
      <c r="G132">
        <v>15</v>
      </c>
      <c r="H132" t="s">
        <v>1158</v>
      </c>
      <c r="I132" t="s">
        <v>1153</v>
      </c>
      <c r="J132">
        <v>1</v>
      </c>
      <c r="K132" t="s">
        <v>17</v>
      </c>
      <c r="L132" t="s">
        <v>376</v>
      </c>
      <c r="M132" t="s">
        <v>1126</v>
      </c>
      <c r="N132" t="s">
        <v>1127</v>
      </c>
      <c r="O132">
        <v>46024</v>
      </c>
      <c r="P132">
        <v>46387</v>
      </c>
      <c r="Q132" t="s">
        <v>345</v>
      </c>
      <c r="R132" t="s">
        <v>1445</v>
      </c>
      <c r="S132" t="s">
        <v>123</v>
      </c>
      <c r="T132" t="s">
        <v>124</v>
      </c>
      <c r="U132" t="s">
        <v>110</v>
      </c>
      <c r="V132" t="s">
        <v>1284</v>
      </c>
      <c r="W132" t="s">
        <v>376</v>
      </c>
      <c r="X132" t="s">
        <v>1290</v>
      </c>
      <c r="Y132" t="s">
        <v>1285</v>
      </c>
      <c r="Z132" t="s">
        <v>1462</v>
      </c>
      <c r="AA132" t="s">
        <v>371</v>
      </c>
      <c r="AB132" t="s">
        <v>1439</v>
      </c>
      <c r="AC132">
        <v>0.41666666666666669</v>
      </c>
    </row>
    <row r="133" spans="1:29">
      <c r="A133" t="s">
        <v>4697</v>
      </c>
      <c r="B133" t="s">
        <v>344</v>
      </c>
      <c r="C133" t="s">
        <v>443</v>
      </c>
      <c r="D133" t="s">
        <v>1442</v>
      </c>
      <c r="E133" t="s">
        <v>394</v>
      </c>
      <c r="F133" t="s">
        <v>345</v>
      </c>
      <c r="G133">
        <v>15</v>
      </c>
      <c r="H133" t="s">
        <v>1158</v>
      </c>
      <c r="I133" t="s">
        <v>1153</v>
      </c>
      <c r="J133">
        <v>1</v>
      </c>
      <c r="K133" t="s">
        <v>17</v>
      </c>
      <c r="L133" t="s">
        <v>376</v>
      </c>
      <c r="M133" t="s">
        <v>1126</v>
      </c>
      <c r="N133" t="s">
        <v>1127</v>
      </c>
      <c r="O133">
        <v>46024</v>
      </c>
      <c r="P133">
        <v>46387</v>
      </c>
      <c r="Q133" t="s">
        <v>345</v>
      </c>
      <c r="R133" t="s">
        <v>1446</v>
      </c>
      <c r="S133" t="s">
        <v>123</v>
      </c>
      <c r="T133" t="s">
        <v>124</v>
      </c>
      <c r="U133" t="s">
        <v>110</v>
      </c>
      <c r="V133" t="s">
        <v>1284</v>
      </c>
      <c r="W133" t="s">
        <v>376</v>
      </c>
      <c r="X133" t="s">
        <v>1290</v>
      </c>
      <c r="Y133" t="s">
        <v>1285</v>
      </c>
      <c r="Z133" t="s">
        <v>1462</v>
      </c>
      <c r="AA133" t="s">
        <v>371</v>
      </c>
      <c r="AB133" t="s">
        <v>1439</v>
      </c>
      <c r="AC133">
        <v>0.41666666666666669</v>
      </c>
    </row>
    <row r="134" spans="1:29">
      <c r="A134" t="s">
        <v>300</v>
      </c>
      <c r="B134" t="s">
        <v>443</v>
      </c>
      <c r="C134" t="s">
        <v>1266</v>
      </c>
      <c r="D134" t="s">
        <v>1442</v>
      </c>
      <c r="E134" t="s">
        <v>394</v>
      </c>
      <c r="F134" t="s">
        <v>345</v>
      </c>
      <c r="G134">
        <v>60</v>
      </c>
      <c r="H134" t="s">
        <v>1158</v>
      </c>
      <c r="I134" t="s">
        <v>352</v>
      </c>
      <c r="J134">
        <v>1</v>
      </c>
      <c r="K134" t="s">
        <v>17</v>
      </c>
      <c r="L134" t="s">
        <v>376</v>
      </c>
      <c r="M134" t="s">
        <v>1126</v>
      </c>
      <c r="N134" t="s">
        <v>1127</v>
      </c>
      <c r="O134">
        <v>46024</v>
      </c>
      <c r="P134">
        <v>46387</v>
      </c>
      <c r="Q134" t="s">
        <v>345</v>
      </c>
      <c r="R134" t="s">
        <v>1447</v>
      </c>
      <c r="S134" t="s">
        <v>1350</v>
      </c>
      <c r="T134" t="s">
        <v>124</v>
      </c>
      <c r="U134" t="s">
        <v>110</v>
      </c>
      <c r="V134" t="s">
        <v>1284</v>
      </c>
      <c r="W134" t="s">
        <v>376</v>
      </c>
      <c r="X134" t="s">
        <v>1290</v>
      </c>
      <c r="Y134" t="s">
        <v>1285</v>
      </c>
      <c r="Z134" t="s">
        <v>1462</v>
      </c>
      <c r="AA134" t="s">
        <v>371</v>
      </c>
      <c r="AB134" t="s">
        <v>1439</v>
      </c>
      <c r="AC134">
        <v>0.4375</v>
      </c>
    </row>
    <row r="135" spans="1:29">
      <c r="A135" t="s">
        <v>301</v>
      </c>
      <c r="B135" t="s">
        <v>344</v>
      </c>
      <c r="C135" t="s">
        <v>443</v>
      </c>
      <c r="D135" t="s">
        <v>1438</v>
      </c>
      <c r="E135" t="s">
        <v>394</v>
      </c>
      <c r="F135" t="s">
        <v>345</v>
      </c>
      <c r="G135">
        <v>10</v>
      </c>
      <c r="H135" t="s">
        <v>1156</v>
      </c>
      <c r="I135" t="s">
        <v>1122</v>
      </c>
      <c r="J135">
        <v>1</v>
      </c>
      <c r="K135" t="s">
        <v>17</v>
      </c>
      <c r="L135" t="s">
        <v>376</v>
      </c>
      <c r="M135" t="s">
        <v>1126</v>
      </c>
      <c r="N135" t="s">
        <v>1127</v>
      </c>
      <c r="O135">
        <v>46024</v>
      </c>
      <c r="P135">
        <v>46387</v>
      </c>
      <c r="Q135" t="s">
        <v>345</v>
      </c>
      <c r="R135" t="s">
        <v>1352</v>
      </c>
      <c r="S135" t="s">
        <v>125</v>
      </c>
      <c r="T135" t="s">
        <v>124</v>
      </c>
      <c r="U135" t="s">
        <v>42</v>
      </c>
      <c r="V135" t="s">
        <v>1284</v>
      </c>
      <c r="W135" t="s">
        <v>376</v>
      </c>
      <c r="X135" t="s">
        <v>1290</v>
      </c>
      <c r="Y135" t="s">
        <v>1285</v>
      </c>
      <c r="Z135" t="s">
        <v>1462</v>
      </c>
      <c r="AA135" t="s">
        <v>371</v>
      </c>
      <c r="AB135" t="s">
        <v>1439</v>
      </c>
      <c r="AC135">
        <v>0.4375</v>
      </c>
    </row>
    <row r="136" spans="1:29">
      <c r="A136" t="s">
        <v>4698</v>
      </c>
      <c r="B136" t="s">
        <v>344</v>
      </c>
      <c r="C136" t="s">
        <v>443</v>
      </c>
      <c r="D136" t="s">
        <v>1438</v>
      </c>
      <c r="E136" t="s">
        <v>394</v>
      </c>
      <c r="F136" t="s">
        <v>345</v>
      </c>
      <c r="G136">
        <v>10</v>
      </c>
      <c r="H136" t="s">
        <v>1156</v>
      </c>
      <c r="I136" t="s">
        <v>1122</v>
      </c>
      <c r="J136">
        <v>1</v>
      </c>
      <c r="K136" t="s">
        <v>17</v>
      </c>
      <c r="L136" t="s">
        <v>376</v>
      </c>
      <c r="M136" t="s">
        <v>1126</v>
      </c>
      <c r="N136" t="s">
        <v>1127</v>
      </c>
      <c r="O136">
        <v>46024</v>
      </c>
      <c r="P136">
        <v>46387</v>
      </c>
      <c r="Q136" t="s">
        <v>345</v>
      </c>
      <c r="R136" t="s">
        <v>1351</v>
      </c>
      <c r="S136" t="s">
        <v>125</v>
      </c>
      <c r="T136" t="s">
        <v>124</v>
      </c>
      <c r="U136" t="s">
        <v>42</v>
      </c>
      <c r="V136" t="s">
        <v>1284</v>
      </c>
      <c r="W136" t="s">
        <v>376</v>
      </c>
      <c r="X136" t="s">
        <v>1290</v>
      </c>
      <c r="Y136" t="s">
        <v>1285</v>
      </c>
      <c r="Z136" t="s">
        <v>1462</v>
      </c>
      <c r="AA136" t="s">
        <v>371</v>
      </c>
      <c r="AB136" t="s">
        <v>1439</v>
      </c>
      <c r="AC136">
        <v>0.4375</v>
      </c>
    </row>
    <row r="137" spans="1:29">
      <c r="A137" t="s">
        <v>302</v>
      </c>
      <c r="B137" t="s">
        <v>344</v>
      </c>
      <c r="C137" t="s">
        <v>443</v>
      </c>
      <c r="D137" t="s">
        <v>1442</v>
      </c>
      <c r="E137" t="s">
        <v>394</v>
      </c>
      <c r="F137" t="s">
        <v>345</v>
      </c>
      <c r="G137">
        <v>30</v>
      </c>
      <c r="H137" t="s">
        <v>1158</v>
      </c>
      <c r="I137" t="s">
        <v>1147</v>
      </c>
      <c r="J137">
        <v>1</v>
      </c>
      <c r="K137" t="s">
        <v>17</v>
      </c>
      <c r="L137" t="s">
        <v>376</v>
      </c>
      <c r="M137" t="s">
        <v>1126</v>
      </c>
      <c r="N137" t="s">
        <v>1127</v>
      </c>
      <c r="O137">
        <v>46024</v>
      </c>
      <c r="P137">
        <v>46387</v>
      </c>
      <c r="Q137" t="s">
        <v>345</v>
      </c>
      <c r="R137" t="s">
        <v>128</v>
      </c>
      <c r="S137" t="s">
        <v>129</v>
      </c>
      <c r="T137" t="s">
        <v>127</v>
      </c>
      <c r="U137" t="s">
        <v>42</v>
      </c>
      <c r="V137" t="s">
        <v>1284</v>
      </c>
      <c r="W137" t="s">
        <v>376</v>
      </c>
      <c r="X137" t="s">
        <v>1290</v>
      </c>
      <c r="Y137" t="s">
        <v>1285</v>
      </c>
      <c r="Z137" t="s">
        <v>1462</v>
      </c>
      <c r="AA137" t="s">
        <v>371</v>
      </c>
      <c r="AB137" t="s">
        <v>1439</v>
      </c>
      <c r="AC137">
        <v>0.41666666666666669</v>
      </c>
    </row>
    <row r="138" spans="1:29">
      <c r="A138" t="s">
        <v>303</v>
      </c>
      <c r="B138" t="s">
        <v>344</v>
      </c>
      <c r="C138" t="s">
        <v>443</v>
      </c>
      <c r="D138" t="s">
        <v>1442</v>
      </c>
      <c r="E138" t="s">
        <v>394</v>
      </c>
      <c r="F138" t="s">
        <v>345</v>
      </c>
      <c r="G138">
        <v>50</v>
      </c>
      <c r="H138" t="s">
        <v>1156</v>
      </c>
      <c r="I138" t="s">
        <v>1144</v>
      </c>
      <c r="J138">
        <v>1</v>
      </c>
      <c r="K138" t="s">
        <v>17</v>
      </c>
      <c r="L138" t="s">
        <v>376</v>
      </c>
      <c r="M138" t="s">
        <v>1126</v>
      </c>
      <c r="N138" t="s">
        <v>1127</v>
      </c>
      <c r="O138">
        <v>46024</v>
      </c>
      <c r="P138">
        <v>46387</v>
      </c>
      <c r="Q138" t="s">
        <v>1345</v>
      </c>
      <c r="R138" t="s">
        <v>1234</v>
      </c>
      <c r="S138" t="s">
        <v>130</v>
      </c>
      <c r="T138" t="s">
        <v>44</v>
      </c>
      <c r="U138" t="s">
        <v>42</v>
      </c>
      <c r="V138" t="s">
        <v>1283</v>
      </c>
      <c r="W138" t="s">
        <v>376</v>
      </c>
      <c r="X138" t="s">
        <v>1290</v>
      </c>
      <c r="Y138" t="s">
        <v>1285</v>
      </c>
      <c r="Z138" t="s">
        <v>1462</v>
      </c>
      <c r="AA138" t="s">
        <v>371</v>
      </c>
      <c r="AB138" t="s">
        <v>2103</v>
      </c>
      <c r="AC138">
        <v>0.625</v>
      </c>
    </row>
    <row r="139" spans="1:29">
      <c r="A139" t="s">
        <v>304</v>
      </c>
      <c r="B139" t="s">
        <v>344</v>
      </c>
      <c r="C139" t="s">
        <v>443</v>
      </c>
      <c r="D139" t="s">
        <v>1442</v>
      </c>
      <c r="E139" t="s">
        <v>394</v>
      </c>
      <c r="F139" t="s">
        <v>345</v>
      </c>
      <c r="G139">
        <v>15</v>
      </c>
      <c r="H139" t="s">
        <v>1156</v>
      </c>
      <c r="I139" t="s">
        <v>1143</v>
      </c>
      <c r="J139">
        <v>1</v>
      </c>
      <c r="K139" t="s">
        <v>17</v>
      </c>
      <c r="L139" t="s">
        <v>376</v>
      </c>
      <c r="M139" t="s">
        <v>1126</v>
      </c>
      <c r="N139" t="s">
        <v>1127</v>
      </c>
      <c r="O139">
        <v>46024</v>
      </c>
      <c r="P139">
        <v>46387</v>
      </c>
      <c r="Q139" t="s">
        <v>345</v>
      </c>
      <c r="R139" t="s">
        <v>1235</v>
      </c>
      <c r="S139" t="s">
        <v>131</v>
      </c>
      <c r="T139" t="s">
        <v>107</v>
      </c>
      <c r="U139" t="s">
        <v>42</v>
      </c>
      <c r="V139" t="s">
        <v>1285</v>
      </c>
      <c r="W139" t="s">
        <v>376</v>
      </c>
      <c r="X139" t="s">
        <v>1290</v>
      </c>
      <c r="Y139" t="s">
        <v>1285</v>
      </c>
      <c r="Z139" t="s">
        <v>1462</v>
      </c>
      <c r="AA139" t="s">
        <v>371</v>
      </c>
      <c r="AB139" t="s">
        <v>1439</v>
      </c>
      <c r="AC139">
        <v>0.44791666666666669</v>
      </c>
    </row>
    <row r="140" spans="1:29">
      <c r="A140" t="s">
        <v>305</v>
      </c>
      <c r="B140" t="s">
        <v>344</v>
      </c>
      <c r="C140" t="s">
        <v>443</v>
      </c>
      <c r="D140" t="s">
        <v>1439</v>
      </c>
      <c r="E140" t="s">
        <v>394</v>
      </c>
      <c r="F140" t="s">
        <v>345</v>
      </c>
      <c r="G140">
        <v>5</v>
      </c>
      <c r="H140" t="s">
        <v>1156</v>
      </c>
      <c r="I140" t="s">
        <v>1141</v>
      </c>
      <c r="J140">
        <v>1</v>
      </c>
      <c r="K140" t="s">
        <v>17</v>
      </c>
      <c r="L140" t="s">
        <v>376</v>
      </c>
      <c r="M140" t="s">
        <v>1126</v>
      </c>
      <c r="N140" t="s">
        <v>1127</v>
      </c>
      <c r="O140">
        <v>46024</v>
      </c>
      <c r="P140">
        <v>46387</v>
      </c>
      <c r="Q140" t="s">
        <v>345</v>
      </c>
      <c r="R140" t="s">
        <v>1236</v>
      </c>
      <c r="S140" t="s">
        <v>132</v>
      </c>
      <c r="T140" t="s">
        <v>107</v>
      </c>
      <c r="U140" t="s">
        <v>42</v>
      </c>
      <c r="V140" t="s">
        <v>1283</v>
      </c>
      <c r="W140" t="s">
        <v>376</v>
      </c>
      <c r="X140" t="s">
        <v>1290</v>
      </c>
      <c r="Y140" t="s">
        <v>1285</v>
      </c>
      <c r="Z140" t="s">
        <v>1462</v>
      </c>
      <c r="AA140" t="s">
        <v>371</v>
      </c>
      <c r="AB140" t="s">
        <v>2103</v>
      </c>
      <c r="AC140">
        <v>0.44791666666666669</v>
      </c>
    </row>
    <row r="141" spans="1:29">
      <c r="A141" t="s">
        <v>1326</v>
      </c>
      <c r="B141" t="s">
        <v>344</v>
      </c>
      <c r="C141" t="s">
        <v>443</v>
      </c>
      <c r="D141" t="s">
        <v>1431</v>
      </c>
      <c r="E141" t="s">
        <v>394</v>
      </c>
      <c r="F141" t="s">
        <v>345</v>
      </c>
      <c r="G141">
        <v>5</v>
      </c>
      <c r="H141" t="s">
        <v>1156</v>
      </c>
      <c r="I141" t="s">
        <v>1143</v>
      </c>
      <c r="J141">
        <v>1</v>
      </c>
      <c r="K141" t="s">
        <v>17</v>
      </c>
      <c r="L141" t="s">
        <v>376</v>
      </c>
      <c r="M141" t="s">
        <v>1126</v>
      </c>
      <c r="N141" t="s">
        <v>1127</v>
      </c>
      <c r="O141">
        <v>46024</v>
      </c>
      <c r="P141">
        <v>46387</v>
      </c>
      <c r="Q141" t="s">
        <v>345</v>
      </c>
      <c r="R141" t="s">
        <v>1320</v>
      </c>
      <c r="S141" t="s">
        <v>133</v>
      </c>
      <c r="T141" t="s">
        <v>1325</v>
      </c>
      <c r="U141" t="s">
        <v>42</v>
      </c>
      <c r="V141" t="s">
        <v>1284</v>
      </c>
      <c r="W141" t="s">
        <v>376</v>
      </c>
      <c r="X141" t="s">
        <v>1290</v>
      </c>
      <c r="Y141" t="s">
        <v>1285</v>
      </c>
      <c r="Z141" t="s">
        <v>1462</v>
      </c>
      <c r="AA141" t="s">
        <v>371</v>
      </c>
      <c r="AB141" t="s">
        <v>2103</v>
      </c>
      <c r="AC141">
        <v>0.41666666666666669</v>
      </c>
    </row>
    <row r="142" spans="1:29">
      <c r="A142" t="s">
        <v>1327</v>
      </c>
      <c r="B142" t="s">
        <v>344</v>
      </c>
      <c r="C142" t="s">
        <v>443</v>
      </c>
      <c r="D142" t="s">
        <v>1431</v>
      </c>
      <c r="E142" t="s">
        <v>394</v>
      </c>
      <c r="F142" t="s">
        <v>345</v>
      </c>
      <c r="G142">
        <v>5</v>
      </c>
      <c r="H142" t="s">
        <v>1156</v>
      </c>
      <c r="I142" t="s">
        <v>1144</v>
      </c>
      <c r="J142">
        <v>1</v>
      </c>
      <c r="K142" t="s">
        <v>17</v>
      </c>
      <c r="L142" t="s">
        <v>376</v>
      </c>
      <c r="M142" t="s">
        <v>1126</v>
      </c>
      <c r="N142" t="s">
        <v>1127</v>
      </c>
      <c r="O142">
        <v>46024</v>
      </c>
      <c r="P142">
        <v>46387</v>
      </c>
      <c r="Q142" t="s">
        <v>345</v>
      </c>
      <c r="R142" t="s">
        <v>1324</v>
      </c>
      <c r="S142" t="s">
        <v>133</v>
      </c>
      <c r="T142" t="s">
        <v>1325</v>
      </c>
      <c r="U142" t="s">
        <v>42</v>
      </c>
      <c r="V142" t="s">
        <v>1284</v>
      </c>
      <c r="W142" t="s">
        <v>376</v>
      </c>
      <c r="X142" t="s">
        <v>1290</v>
      </c>
      <c r="Y142" t="s">
        <v>1285</v>
      </c>
      <c r="Z142" t="s">
        <v>1462</v>
      </c>
      <c r="AA142" t="s">
        <v>371</v>
      </c>
      <c r="AB142" t="s">
        <v>2103</v>
      </c>
      <c r="AC142">
        <v>0.41666666666666669</v>
      </c>
    </row>
    <row r="143" spans="1:29">
      <c r="A143" t="s">
        <v>1328</v>
      </c>
      <c r="B143" t="s">
        <v>344</v>
      </c>
      <c r="C143" t="s">
        <v>443</v>
      </c>
      <c r="D143" t="s">
        <v>1431</v>
      </c>
      <c r="E143" t="s">
        <v>394</v>
      </c>
      <c r="F143" t="s">
        <v>345</v>
      </c>
      <c r="G143">
        <v>5</v>
      </c>
      <c r="H143" t="s">
        <v>1156</v>
      </c>
      <c r="I143" t="s">
        <v>1145</v>
      </c>
      <c r="J143">
        <v>1</v>
      </c>
      <c r="K143" t="s">
        <v>17</v>
      </c>
      <c r="L143" t="s">
        <v>376</v>
      </c>
      <c r="M143" t="s">
        <v>1126</v>
      </c>
      <c r="N143" t="s">
        <v>1127</v>
      </c>
      <c r="O143">
        <v>46024</v>
      </c>
      <c r="P143">
        <v>46387</v>
      </c>
      <c r="Q143" t="s">
        <v>345</v>
      </c>
      <c r="R143" t="s">
        <v>1323</v>
      </c>
      <c r="S143" t="s">
        <v>133</v>
      </c>
      <c r="T143" t="s">
        <v>1325</v>
      </c>
      <c r="U143" t="s">
        <v>42</v>
      </c>
      <c r="V143" t="s">
        <v>1284</v>
      </c>
      <c r="W143" t="s">
        <v>376</v>
      </c>
      <c r="X143" t="s">
        <v>1290</v>
      </c>
      <c r="Y143" t="s">
        <v>1285</v>
      </c>
      <c r="Z143" t="s">
        <v>1462</v>
      </c>
      <c r="AA143" t="s">
        <v>371</v>
      </c>
      <c r="AB143" t="s">
        <v>2103</v>
      </c>
      <c r="AC143">
        <v>0.41666666666666669</v>
      </c>
    </row>
    <row r="144" spans="1:29">
      <c r="A144" t="s">
        <v>1329</v>
      </c>
      <c r="B144" t="s">
        <v>344</v>
      </c>
      <c r="C144" t="s">
        <v>443</v>
      </c>
      <c r="D144" t="s">
        <v>1431</v>
      </c>
      <c r="E144" t="s">
        <v>394</v>
      </c>
      <c r="F144" t="s">
        <v>345</v>
      </c>
      <c r="G144">
        <v>5</v>
      </c>
      <c r="H144" t="s">
        <v>1156</v>
      </c>
      <c r="I144" t="s">
        <v>1297</v>
      </c>
      <c r="J144">
        <v>1</v>
      </c>
      <c r="K144" t="s">
        <v>17</v>
      </c>
      <c r="L144" t="s">
        <v>376</v>
      </c>
      <c r="M144" t="s">
        <v>1126</v>
      </c>
      <c r="N144" t="s">
        <v>1127</v>
      </c>
      <c r="O144">
        <v>46024</v>
      </c>
      <c r="P144">
        <v>46387</v>
      </c>
      <c r="Q144" t="s">
        <v>345</v>
      </c>
      <c r="R144" t="s">
        <v>1322</v>
      </c>
      <c r="S144" t="s">
        <v>133</v>
      </c>
      <c r="T144" t="s">
        <v>1325</v>
      </c>
      <c r="U144" t="s">
        <v>42</v>
      </c>
      <c r="V144" t="s">
        <v>1284</v>
      </c>
      <c r="W144" t="s">
        <v>376</v>
      </c>
      <c r="X144" t="s">
        <v>1290</v>
      </c>
      <c r="Y144" t="s">
        <v>1285</v>
      </c>
      <c r="Z144" t="s">
        <v>1462</v>
      </c>
      <c r="AA144" t="s">
        <v>371</v>
      </c>
      <c r="AB144" t="s">
        <v>1590</v>
      </c>
      <c r="AC144">
        <v>0.41666666666666669</v>
      </c>
    </row>
    <row r="145" spans="1:29">
      <c r="A145" t="s">
        <v>1330</v>
      </c>
      <c r="B145" t="s">
        <v>344</v>
      </c>
      <c r="C145" t="s">
        <v>443</v>
      </c>
      <c r="D145" t="s">
        <v>1431</v>
      </c>
      <c r="E145" t="s">
        <v>394</v>
      </c>
      <c r="F145" t="s">
        <v>345</v>
      </c>
      <c r="G145">
        <v>5</v>
      </c>
      <c r="H145" t="s">
        <v>1156</v>
      </c>
      <c r="I145" t="s">
        <v>1319</v>
      </c>
      <c r="J145">
        <v>1</v>
      </c>
      <c r="K145" t="s">
        <v>17</v>
      </c>
      <c r="L145" t="s">
        <v>376</v>
      </c>
      <c r="M145" t="s">
        <v>1126</v>
      </c>
      <c r="N145" t="s">
        <v>1127</v>
      </c>
      <c r="O145">
        <v>46024</v>
      </c>
      <c r="P145">
        <v>46387</v>
      </c>
      <c r="Q145" t="s">
        <v>345</v>
      </c>
      <c r="R145" t="s">
        <v>1321</v>
      </c>
      <c r="S145" t="s">
        <v>133</v>
      </c>
      <c r="T145" t="s">
        <v>1325</v>
      </c>
      <c r="U145" t="s">
        <v>42</v>
      </c>
      <c r="V145" t="s">
        <v>1284</v>
      </c>
      <c r="W145" t="s">
        <v>376</v>
      </c>
      <c r="X145" t="s">
        <v>1290</v>
      </c>
      <c r="Y145" t="s">
        <v>1285</v>
      </c>
      <c r="Z145" t="s">
        <v>1462</v>
      </c>
      <c r="AA145" t="s">
        <v>371</v>
      </c>
      <c r="AB145" t="s">
        <v>1439</v>
      </c>
      <c r="AC145">
        <v>0.41666666666666669</v>
      </c>
    </row>
    <row r="146" spans="1:29">
      <c r="A146" t="s">
        <v>306</v>
      </c>
      <c r="B146" t="s">
        <v>344</v>
      </c>
      <c r="C146" t="s">
        <v>443</v>
      </c>
      <c r="D146" t="s">
        <v>1439</v>
      </c>
      <c r="E146" t="s">
        <v>394</v>
      </c>
      <c r="F146" t="s">
        <v>345</v>
      </c>
      <c r="G146">
        <v>120</v>
      </c>
      <c r="H146" t="s">
        <v>1158</v>
      </c>
      <c r="I146" t="s">
        <v>1147</v>
      </c>
      <c r="J146">
        <v>1</v>
      </c>
      <c r="K146" t="s">
        <v>17</v>
      </c>
      <c r="L146" t="s">
        <v>376</v>
      </c>
      <c r="M146" t="s">
        <v>1126</v>
      </c>
      <c r="N146" t="s">
        <v>1127</v>
      </c>
      <c r="O146">
        <v>46024</v>
      </c>
      <c r="P146">
        <v>46387</v>
      </c>
      <c r="Q146" t="s">
        <v>345</v>
      </c>
      <c r="R146" t="s">
        <v>1237</v>
      </c>
      <c r="S146" t="s">
        <v>134</v>
      </c>
      <c r="T146" t="s">
        <v>124</v>
      </c>
      <c r="U146" t="s">
        <v>42</v>
      </c>
      <c r="V146" t="s">
        <v>1283</v>
      </c>
      <c r="W146" t="s">
        <v>376</v>
      </c>
      <c r="X146" t="s">
        <v>1290</v>
      </c>
      <c r="Y146" t="s">
        <v>1285</v>
      </c>
      <c r="Z146" t="s">
        <v>1462</v>
      </c>
      <c r="AA146" t="s">
        <v>371</v>
      </c>
      <c r="AB146" t="s">
        <v>2103</v>
      </c>
      <c r="AC146">
        <v>0.41666666666666669</v>
      </c>
    </row>
    <row r="147" spans="1:29">
      <c r="A147" t="s">
        <v>307</v>
      </c>
      <c r="B147" t="s">
        <v>344</v>
      </c>
      <c r="C147" t="s">
        <v>443</v>
      </c>
      <c r="D147" t="s">
        <v>1431</v>
      </c>
      <c r="E147" t="s">
        <v>394</v>
      </c>
      <c r="F147" t="s">
        <v>345</v>
      </c>
      <c r="G147">
        <v>60</v>
      </c>
      <c r="H147" t="s">
        <v>1154</v>
      </c>
      <c r="I147" t="s">
        <v>1297</v>
      </c>
      <c r="J147">
        <v>1</v>
      </c>
      <c r="K147" t="s">
        <v>17</v>
      </c>
      <c r="L147" t="s">
        <v>376</v>
      </c>
      <c r="M147" t="s">
        <v>1126</v>
      </c>
      <c r="N147" t="s">
        <v>1127</v>
      </c>
      <c r="O147">
        <v>46024</v>
      </c>
      <c r="P147">
        <v>46387</v>
      </c>
      <c r="Q147" t="s">
        <v>345</v>
      </c>
      <c r="R147" t="s">
        <v>1414</v>
      </c>
      <c r="S147" t="s">
        <v>135</v>
      </c>
      <c r="T147" t="s">
        <v>136</v>
      </c>
      <c r="U147" t="s">
        <v>42</v>
      </c>
      <c r="V147" t="s">
        <v>1283</v>
      </c>
      <c r="W147" t="s">
        <v>371</v>
      </c>
      <c r="X147" t="s">
        <v>1290</v>
      </c>
      <c r="Y147" t="s">
        <v>1425</v>
      </c>
      <c r="Z147" t="s">
        <v>1462</v>
      </c>
      <c r="AA147" t="s">
        <v>371</v>
      </c>
      <c r="AB147" t="s">
        <v>2103</v>
      </c>
      <c r="AC147">
        <v>0.41666666666666669</v>
      </c>
    </row>
    <row r="148" spans="1:29">
      <c r="A148" t="s">
        <v>308</v>
      </c>
      <c r="B148" t="s">
        <v>344</v>
      </c>
      <c r="C148" t="s">
        <v>443</v>
      </c>
      <c r="D148" t="s">
        <v>1431</v>
      </c>
      <c r="E148" t="s">
        <v>394</v>
      </c>
      <c r="F148" t="s">
        <v>345</v>
      </c>
      <c r="G148">
        <v>5</v>
      </c>
      <c r="H148" t="s">
        <v>1155</v>
      </c>
      <c r="I148" t="s">
        <v>1307</v>
      </c>
      <c r="J148">
        <v>1</v>
      </c>
      <c r="K148" t="s">
        <v>17</v>
      </c>
      <c r="L148" t="s">
        <v>376</v>
      </c>
      <c r="M148" t="s">
        <v>1126</v>
      </c>
      <c r="N148" t="s">
        <v>1127</v>
      </c>
      <c r="O148">
        <v>46024</v>
      </c>
      <c r="P148">
        <v>46387</v>
      </c>
      <c r="Q148" t="s">
        <v>345</v>
      </c>
      <c r="R148" t="s">
        <v>1448</v>
      </c>
      <c r="S148" t="s">
        <v>137</v>
      </c>
      <c r="T148" t="s">
        <v>138</v>
      </c>
      <c r="U148" t="s">
        <v>42</v>
      </c>
      <c r="V148" t="s">
        <v>1284</v>
      </c>
      <c r="W148" t="s">
        <v>376</v>
      </c>
      <c r="X148" t="s">
        <v>1290</v>
      </c>
      <c r="Y148" t="s">
        <v>1285</v>
      </c>
      <c r="Z148" t="s">
        <v>1462</v>
      </c>
      <c r="AA148" t="s">
        <v>371</v>
      </c>
      <c r="AB148" t="s">
        <v>2103</v>
      </c>
      <c r="AC148">
        <v>0.41666666666666669</v>
      </c>
    </row>
    <row r="149" spans="1:29">
      <c r="A149" t="s">
        <v>309</v>
      </c>
      <c r="B149" t="s">
        <v>344</v>
      </c>
      <c r="C149" t="s">
        <v>443</v>
      </c>
      <c r="D149" t="s">
        <v>1431</v>
      </c>
      <c r="E149" t="s">
        <v>394</v>
      </c>
      <c r="F149" t="s">
        <v>345</v>
      </c>
      <c r="G149">
        <v>120</v>
      </c>
      <c r="H149" t="s">
        <v>1154</v>
      </c>
      <c r="I149" t="s">
        <v>1297</v>
      </c>
      <c r="J149">
        <v>1</v>
      </c>
      <c r="K149" t="s">
        <v>17</v>
      </c>
      <c r="L149" t="s">
        <v>376</v>
      </c>
      <c r="M149" t="s">
        <v>1126</v>
      </c>
      <c r="N149" t="s">
        <v>1127</v>
      </c>
      <c r="O149">
        <v>46024</v>
      </c>
      <c r="P149">
        <v>46387</v>
      </c>
      <c r="Q149" t="s">
        <v>345</v>
      </c>
      <c r="R149" t="s">
        <v>1416</v>
      </c>
      <c r="S149" t="s">
        <v>139</v>
      </c>
      <c r="T149" t="s">
        <v>140</v>
      </c>
      <c r="U149" t="s">
        <v>110</v>
      </c>
      <c r="V149" t="s">
        <v>1283</v>
      </c>
      <c r="W149" t="s">
        <v>371</v>
      </c>
      <c r="X149" t="s">
        <v>1292</v>
      </c>
      <c r="Y149" t="s">
        <v>1425</v>
      </c>
      <c r="Z149" t="s">
        <v>1462</v>
      </c>
      <c r="AA149" t="s">
        <v>371</v>
      </c>
      <c r="AB149" t="s">
        <v>1439</v>
      </c>
      <c r="AC149">
        <v>0.41666666666666669</v>
      </c>
    </row>
    <row r="150" spans="1:29">
      <c r="A150" t="s">
        <v>4699</v>
      </c>
      <c r="B150" t="s">
        <v>344</v>
      </c>
      <c r="C150" t="s">
        <v>443</v>
      </c>
      <c r="D150" t="s">
        <v>1431</v>
      </c>
      <c r="E150" t="s">
        <v>394</v>
      </c>
      <c r="F150" t="s">
        <v>345</v>
      </c>
      <c r="G150">
        <v>120</v>
      </c>
      <c r="H150" t="s">
        <v>1154</v>
      </c>
      <c r="I150" t="s">
        <v>1297</v>
      </c>
      <c r="J150">
        <v>1</v>
      </c>
      <c r="K150" t="s">
        <v>17</v>
      </c>
      <c r="L150" t="s">
        <v>376</v>
      </c>
      <c r="M150" t="s">
        <v>1126</v>
      </c>
      <c r="N150" t="s">
        <v>1127</v>
      </c>
      <c r="O150">
        <v>46024</v>
      </c>
      <c r="P150">
        <v>46387</v>
      </c>
      <c r="Q150" t="s">
        <v>345</v>
      </c>
      <c r="R150" t="s">
        <v>1415</v>
      </c>
      <c r="S150" t="s">
        <v>139</v>
      </c>
      <c r="T150" t="s">
        <v>140</v>
      </c>
      <c r="U150" t="s">
        <v>110</v>
      </c>
      <c r="V150" t="s">
        <v>1283</v>
      </c>
      <c r="W150" t="s">
        <v>371</v>
      </c>
      <c r="X150" t="s">
        <v>1292</v>
      </c>
      <c r="Y150" t="s">
        <v>1425</v>
      </c>
      <c r="Z150" t="s">
        <v>1462</v>
      </c>
      <c r="AA150" t="s">
        <v>371</v>
      </c>
      <c r="AB150" t="s">
        <v>1590</v>
      </c>
      <c r="AC150">
        <v>0.41666666666666669</v>
      </c>
    </row>
    <row r="151" spans="1:29">
      <c r="A151" t="s">
        <v>310</v>
      </c>
      <c r="B151" t="s">
        <v>443</v>
      </c>
      <c r="C151" t="s">
        <v>1266</v>
      </c>
      <c r="D151" t="s">
        <v>1436</v>
      </c>
      <c r="E151" t="s">
        <v>394</v>
      </c>
      <c r="F151" t="s">
        <v>345</v>
      </c>
      <c r="G151">
        <v>120</v>
      </c>
      <c r="H151" t="s">
        <v>1156</v>
      </c>
      <c r="I151" t="s">
        <v>1307</v>
      </c>
      <c r="J151">
        <v>1</v>
      </c>
      <c r="K151" t="s">
        <v>17</v>
      </c>
      <c r="L151" t="s">
        <v>376</v>
      </c>
      <c r="M151" t="s">
        <v>1126</v>
      </c>
      <c r="N151" t="s">
        <v>1127</v>
      </c>
      <c r="O151">
        <v>46024</v>
      </c>
      <c r="P151">
        <v>46387</v>
      </c>
      <c r="Q151" t="s">
        <v>345</v>
      </c>
      <c r="R151" t="s">
        <v>1308</v>
      </c>
      <c r="S151" t="s">
        <v>1311</v>
      </c>
      <c r="T151" t="s">
        <v>107</v>
      </c>
      <c r="U151" t="s">
        <v>42</v>
      </c>
      <c r="V151" t="s">
        <v>1285</v>
      </c>
      <c r="W151" t="s">
        <v>376</v>
      </c>
      <c r="X151" t="s">
        <v>1292</v>
      </c>
      <c r="Y151" t="s">
        <v>1285</v>
      </c>
      <c r="Z151" t="s">
        <v>1462</v>
      </c>
      <c r="AA151" t="s">
        <v>371</v>
      </c>
      <c r="AB151" t="s">
        <v>1590</v>
      </c>
      <c r="AC151">
        <v>0.41666666666666669</v>
      </c>
    </row>
    <row r="152" spans="1:29">
      <c r="A152" t="s">
        <v>1309</v>
      </c>
      <c r="B152" t="s">
        <v>344</v>
      </c>
      <c r="C152" t="s">
        <v>443</v>
      </c>
      <c r="D152" t="s">
        <v>1436</v>
      </c>
      <c r="E152" t="s">
        <v>394</v>
      </c>
      <c r="F152" t="s">
        <v>345</v>
      </c>
      <c r="G152">
        <v>20</v>
      </c>
      <c r="H152" t="s">
        <v>1156</v>
      </c>
      <c r="I152" t="s">
        <v>1307</v>
      </c>
      <c r="J152">
        <v>0</v>
      </c>
      <c r="K152" t="s">
        <v>17</v>
      </c>
      <c r="L152" t="s">
        <v>376</v>
      </c>
      <c r="M152" t="s">
        <v>1126</v>
      </c>
      <c r="N152" t="s">
        <v>1127</v>
      </c>
      <c r="O152">
        <v>46024</v>
      </c>
      <c r="P152">
        <v>46387</v>
      </c>
      <c r="Q152" t="s">
        <v>345</v>
      </c>
      <c r="R152" t="s">
        <v>1310</v>
      </c>
      <c r="S152" t="s">
        <v>1312</v>
      </c>
      <c r="T152" t="s">
        <v>107</v>
      </c>
      <c r="U152" t="s">
        <v>42</v>
      </c>
      <c r="V152" t="s">
        <v>1285</v>
      </c>
      <c r="W152" t="s">
        <v>376</v>
      </c>
      <c r="X152" t="s">
        <v>1290</v>
      </c>
      <c r="Y152" t="s">
        <v>1285</v>
      </c>
      <c r="Z152" t="s">
        <v>1462</v>
      </c>
      <c r="AA152" t="s">
        <v>371</v>
      </c>
      <c r="AB152" t="s">
        <v>1439</v>
      </c>
      <c r="AC152">
        <v>0.41666666666666669</v>
      </c>
    </row>
    <row r="153" spans="1:29">
      <c r="A153" t="s">
        <v>311</v>
      </c>
      <c r="B153" t="s">
        <v>344</v>
      </c>
      <c r="C153" t="s">
        <v>443</v>
      </c>
      <c r="D153" t="s">
        <v>1438</v>
      </c>
      <c r="E153" t="s">
        <v>394</v>
      </c>
      <c r="F153" t="s">
        <v>345</v>
      </c>
      <c r="G153">
        <v>20</v>
      </c>
      <c r="H153" t="s">
        <v>1156</v>
      </c>
      <c r="I153" t="s">
        <v>1143</v>
      </c>
      <c r="J153">
        <v>1</v>
      </c>
      <c r="K153" t="s">
        <v>17</v>
      </c>
      <c r="L153" t="s">
        <v>376</v>
      </c>
      <c r="M153" t="s">
        <v>1126</v>
      </c>
      <c r="N153" t="s">
        <v>1127</v>
      </c>
      <c r="O153">
        <v>46024</v>
      </c>
      <c r="P153">
        <v>46387</v>
      </c>
      <c r="Q153" t="s">
        <v>345</v>
      </c>
      <c r="R153" t="s">
        <v>1238</v>
      </c>
      <c r="S153" t="s">
        <v>1339</v>
      </c>
      <c r="T153" t="s">
        <v>107</v>
      </c>
      <c r="U153" t="s">
        <v>42</v>
      </c>
      <c r="V153" t="s">
        <v>1285</v>
      </c>
      <c r="W153" t="s">
        <v>376</v>
      </c>
      <c r="X153" t="s">
        <v>1292</v>
      </c>
      <c r="Y153" t="s">
        <v>1285</v>
      </c>
      <c r="Z153" t="s">
        <v>1462</v>
      </c>
      <c r="AA153" t="s">
        <v>371</v>
      </c>
      <c r="AB153" t="s">
        <v>2105</v>
      </c>
      <c r="AC153">
        <v>0.41666666666666669</v>
      </c>
    </row>
    <row r="154" spans="1:29">
      <c r="A154" t="s">
        <v>312</v>
      </c>
      <c r="B154" t="s">
        <v>344</v>
      </c>
      <c r="C154" t="s">
        <v>443</v>
      </c>
      <c r="D154" t="s">
        <v>1431</v>
      </c>
      <c r="E154" t="s">
        <v>394</v>
      </c>
      <c r="F154" t="s">
        <v>345</v>
      </c>
      <c r="G154">
        <v>30</v>
      </c>
      <c r="H154" t="s">
        <v>1156</v>
      </c>
      <c r="I154" t="s">
        <v>1349</v>
      </c>
      <c r="J154">
        <v>1</v>
      </c>
      <c r="K154" t="s">
        <v>17</v>
      </c>
      <c r="L154" t="s">
        <v>376</v>
      </c>
      <c r="M154" t="s">
        <v>1126</v>
      </c>
      <c r="N154" t="s">
        <v>1127</v>
      </c>
      <c r="O154">
        <v>46024</v>
      </c>
      <c r="P154">
        <v>46387</v>
      </c>
      <c r="Q154" t="s">
        <v>345</v>
      </c>
      <c r="R154" t="s">
        <v>1348</v>
      </c>
      <c r="S154" t="s">
        <v>141</v>
      </c>
      <c r="T154" t="s">
        <v>107</v>
      </c>
      <c r="U154" t="s">
        <v>42</v>
      </c>
      <c r="V154" t="s">
        <v>1284</v>
      </c>
      <c r="W154" t="s">
        <v>376</v>
      </c>
      <c r="X154" t="s">
        <v>1290</v>
      </c>
      <c r="Y154" t="s">
        <v>1425</v>
      </c>
      <c r="Z154" t="s">
        <v>1462</v>
      </c>
      <c r="AA154" t="s">
        <v>371</v>
      </c>
      <c r="AB154" t="s">
        <v>2104</v>
      </c>
      <c r="AC154">
        <v>0.41666666666666669</v>
      </c>
    </row>
    <row r="155" spans="1:29">
      <c r="A155" t="s">
        <v>313</v>
      </c>
      <c r="B155" t="s">
        <v>344</v>
      </c>
      <c r="C155" t="s">
        <v>443</v>
      </c>
      <c r="D155" t="s">
        <v>1431</v>
      </c>
      <c r="E155" t="s">
        <v>394</v>
      </c>
      <c r="F155" t="s">
        <v>345</v>
      </c>
      <c r="G155">
        <v>5</v>
      </c>
      <c r="H155" t="s">
        <v>1156</v>
      </c>
      <c r="I155" t="s">
        <v>1141</v>
      </c>
      <c r="J155">
        <v>1</v>
      </c>
      <c r="K155" t="s">
        <v>17</v>
      </c>
      <c r="L155" t="s">
        <v>376</v>
      </c>
      <c r="M155" t="s">
        <v>1126</v>
      </c>
      <c r="N155" t="s">
        <v>1127</v>
      </c>
      <c r="O155">
        <v>46024</v>
      </c>
      <c r="P155">
        <v>46387</v>
      </c>
      <c r="Q155" t="s">
        <v>345</v>
      </c>
      <c r="R155" t="s">
        <v>1239</v>
      </c>
      <c r="S155" t="s">
        <v>142</v>
      </c>
      <c r="T155" t="s">
        <v>107</v>
      </c>
      <c r="U155" t="s">
        <v>42</v>
      </c>
      <c r="V155" t="s">
        <v>1283</v>
      </c>
      <c r="W155" t="s">
        <v>376</v>
      </c>
      <c r="X155" t="s">
        <v>1290</v>
      </c>
      <c r="Y155" t="s">
        <v>1285</v>
      </c>
      <c r="Z155" t="s">
        <v>1462</v>
      </c>
      <c r="AA155" t="s">
        <v>371</v>
      </c>
      <c r="AB155" t="s">
        <v>2103</v>
      </c>
      <c r="AC155">
        <v>0.41666666666666669</v>
      </c>
    </row>
    <row r="156" spans="1:29">
      <c r="A156" t="s">
        <v>314</v>
      </c>
      <c r="B156" t="s">
        <v>344</v>
      </c>
      <c r="C156" t="s">
        <v>443</v>
      </c>
      <c r="D156" t="s">
        <v>1431</v>
      </c>
      <c r="E156" t="s">
        <v>394</v>
      </c>
      <c r="F156" t="s">
        <v>345</v>
      </c>
      <c r="G156">
        <v>5</v>
      </c>
      <c r="H156" t="s">
        <v>1156</v>
      </c>
      <c r="I156" t="s">
        <v>1294</v>
      </c>
      <c r="J156">
        <v>1</v>
      </c>
      <c r="K156" t="s">
        <v>17</v>
      </c>
      <c r="L156" t="s">
        <v>376</v>
      </c>
      <c r="M156" t="s">
        <v>1126</v>
      </c>
      <c r="N156" t="s">
        <v>1127</v>
      </c>
      <c r="O156">
        <v>46024</v>
      </c>
      <c r="P156">
        <v>46387</v>
      </c>
      <c r="Q156" t="s">
        <v>345</v>
      </c>
      <c r="R156" t="s">
        <v>1240</v>
      </c>
      <c r="S156" t="s">
        <v>142</v>
      </c>
      <c r="T156" t="s">
        <v>1295</v>
      </c>
      <c r="U156" t="s">
        <v>42</v>
      </c>
      <c r="V156" t="s">
        <v>1283</v>
      </c>
      <c r="W156" t="s">
        <v>371</v>
      </c>
      <c r="X156" t="s">
        <v>1290</v>
      </c>
      <c r="Y156" t="s">
        <v>1425</v>
      </c>
      <c r="Z156" t="s">
        <v>1462</v>
      </c>
      <c r="AA156" t="s">
        <v>371</v>
      </c>
      <c r="AB156" t="s">
        <v>2103</v>
      </c>
      <c r="AC156">
        <v>0.41666666666666669</v>
      </c>
    </row>
    <row r="157" spans="1:29">
      <c r="A157" t="s">
        <v>315</v>
      </c>
      <c r="B157" t="s">
        <v>344</v>
      </c>
      <c r="C157" t="s">
        <v>443</v>
      </c>
      <c r="D157" t="s">
        <v>1431</v>
      </c>
      <c r="E157" t="s">
        <v>394</v>
      </c>
      <c r="F157" t="s">
        <v>345</v>
      </c>
      <c r="G157">
        <v>5</v>
      </c>
      <c r="H157" t="s">
        <v>1156</v>
      </c>
      <c r="I157" t="s">
        <v>1138</v>
      </c>
      <c r="J157">
        <v>1</v>
      </c>
      <c r="K157" t="s">
        <v>17</v>
      </c>
      <c r="L157" t="s">
        <v>376</v>
      </c>
      <c r="M157" t="s">
        <v>1126</v>
      </c>
      <c r="N157" t="s">
        <v>1127</v>
      </c>
      <c r="O157">
        <v>46024</v>
      </c>
      <c r="P157">
        <v>46387</v>
      </c>
      <c r="Q157" t="s">
        <v>345</v>
      </c>
      <c r="R157" t="s">
        <v>1241</v>
      </c>
      <c r="S157" t="s">
        <v>143</v>
      </c>
      <c r="T157" t="s">
        <v>1295</v>
      </c>
      <c r="U157" t="s">
        <v>42</v>
      </c>
      <c r="V157" t="s">
        <v>1283</v>
      </c>
      <c r="W157" t="s">
        <v>371</v>
      </c>
      <c r="X157" t="s">
        <v>1290</v>
      </c>
      <c r="Y157" t="s">
        <v>1425</v>
      </c>
      <c r="Z157" t="s">
        <v>1462</v>
      </c>
      <c r="AA157" t="s">
        <v>371</v>
      </c>
      <c r="AB157" t="s">
        <v>2103</v>
      </c>
      <c r="AC157">
        <v>0.41666666666666669</v>
      </c>
    </row>
    <row r="158" spans="1:29">
      <c r="A158" t="s">
        <v>316</v>
      </c>
      <c r="B158" t="s">
        <v>344</v>
      </c>
      <c r="C158" t="s">
        <v>443</v>
      </c>
      <c r="D158" t="s">
        <v>1431</v>
      </c>
      <c r="E158" t="s">
        <v>394</v>
      </c>
      <c r="F158" t="s">
        <v>345</v>
      </c>
      <c r="G158">
        <v>5</v>
      </c>
      <c r="H158" t="s">
        <v>1156</v>
      </c>
      <c r="I158" t="s">
        <v>1294</v>
      </c>
      <c r="J158">
        <v>1</v>
      </c>
      <c r="K158" t="s">
        <v>17</v>
      </c>
      <c r="L158" t="s">
        <v>376</v>
      </c>
      <c r="M158" t="s">
        <v>1126</v>
      </c>
      <c r="N158" t="s">
        <v>1127</v>
      </c>
      <c r="O158">
        <v>46024</v>
      </c>
      <c r="P158">
        <v>46387</v>
      </c>
      <c r="Q158" t="s">
        <v>345</v>
      </c>
      <c r="R158" t="s">
        <v>1242</v>
      </c>
      <c r="S158" t="s">
        <v>142</v>
      </c>
      <c r="T158" t="s">
        <v>1295</v>
      </c>
      <c r="U158" t="s">
        <v>42</v>
      </c>
      <c r="V158" t="s">
        <v>1283</v>
      </c>
      <c r="W158" t="s">
        <v>371</v>
      </c>
      <c r="X158" t="s">
        <v>1290</v>
      </c>
      <c r="Y158" t="s">
        <v>1425</v>
      </c>
      <c r="Z158" t="s">
        <v>1462</v>
      </c>
      <c r="AA158" t="s">
        <v>371</v>
      </c>
      <c r="AB158" t="s">
        <v>2103</v>
      </c>
      <c r="AC158">
        <v>0.41666666666666669</v>
      </c>
    </row>
    <row r="159" spans="1:29">
      <c r="A159" t="s">
        <v>317</v>
      </c>
      <c r="B159" t="s">
        <v>344</v>
      </c>
      <c r="C159" t="s">
        <v>443</v>
      </c>
      <c r="D159" t="s">
        <v>1432</v>
      </c>
      <c r="E159" t="s">
        <v>394</v>
      </c>
      <c r="F159" t="s">
        <v>345</v>
      </c>
      <c r="G159">
        <v>120</v>
      </c>
      <c r="H159" t="s">
        <v>1156</v>
      </c>
      <c r="I159" t="s">
        <v>1272</v>
      </c>
      <c r="J159">
        <v>1</v>
      </c>
      <c r="K159" t="s">
        <v>17</v>
      </c>
      <c r="L159" t="s">
        <v>376</v>
      </c>
      <c r="M159" t="s">
        <v>1126</v>
      </c>
      <c r="N159" t="s">
        <v>1127</v>
      </c>
      <c r="O159">
        <v>46024</v>
      </c>
      <c r="P159">
        <v>46387</v>
      </c>
      <c r="Q159" t="s">
        <v>345</v>
      </c>
      <c r="R159" t="s">
        <v>1243</v>
      </c>
      <c r="S159" t="s">
        <v>144</v>
      </c>
      <c r="T159" t="s">
        <v>145</v>
      </c>
      <c r="U159" t="s">
        <v>42</v>
      </c>
      <c r="V159" t="s">
        <v>1284</v>
      </c>
      <c r="W159" t="s">
        <v>376</v>
      </c>
      <c r="X159" t="s">
        <v>1292</v>
      </c>
      <c r="Y159" t="s">
        <v>1285</v>
      </c>
      <c r="Z159" t="s">
        <v>1462</v>
      </c>
      <c r="AA159" t="s">
        <v>371</v>
      </c>
      <c r="AB159" t="s">
        <v>2103</v>
      </c>
      <c r="AC159">
        <v>0.58333333333333337</v>
      </c>
    </row>
    <row r="160" spans="1:29">
      <c r="A160" t="s">
        <v>318</v>
      </c>
      <c r="B160" t="s">
        <v>344</v>
      </c>
      <c r="C160" t="s">
        <v>443</v>
      </c>
      <c r="D160" t="s">
        <v>1435</v>
      </c>
      <c r="E160" t="s">
        <v>394</v>
      </c>
      <c r="F160" t="s">
        <v>345</v>
      </c>
      <c r="G160">
        <v>20</v>
      </c>
      <c r="H160" t="s">
        <v>1156</v>
      </c>
      <c r="I160" t="s">
        <v>1143</v>
      </c>
      <c r="J160">
        <v>1</v>
      </c>
      <c r="K160" t="s">
        <v>17</v>
      </c>
      <c r="L160" t="s">
        <v>376</v>
      </c>
      <c r="M160" t="s">
        <v>1126</v>
      </c>
      <c r="N160" t="s">
        <v>1127</v>
      </c>
      <c r="O160">
        <v>46024</v>
      </c>
      <c r="P160">
        <v>46387</v>
      </c>
      <c r="Q160" t="s">
        <v>345</v>
      </c>
      <c r="R160" t="s">
        <v>1244</v>
      </c>
      <c r="S160" t="s">
        <v>146</v>
      </c>
      <c r="T160" t="s">
        <v>107</v>
      </c>
      <c r="U160" t="s">
        <v>110</v>
      </c>
      <c r="V160" t="s">
        <v>1285</v>
      </c>
      <c r="W160" t="s">
        <v>376</v>
      </c>
      <c r="X160" t="s">
        <v>1290</v>
      </c>
      <c r="Y160" t="s">
        <v>1285</v>
      </c>
      <c r="Z160" t="s">
        <v>1462</v>
      </c>
      <c r="AA160" t="s">
        <v>371</v>
      </c>
      <c r="AB160" t="s">
        <v>2103</v>
      </c>
      <c r="AC160">
        <v>0.4375</v>
      </c>
    </row>
    <row r="161" spans="1:29">
      <c r="A161" t="s">
        <v>319</v>
      </c>
      <c r="B161" t="s">
        <v>344</v>
      </c>
      <c r="C161" t="s">
        <v>443</v>
      </c>
      <c r="D161" t="s">
        <v>1432</v>
      </c>
      <c r="E161" t="s">
        <v>394</v>
      </c>
      <c r="F161" t="s">
        <v>345</v>
      </c>
      <c r="G161">
        <v>120</v>
      </c>
      <c r="H161" t="s">
        <v>1156</v>
      </c>
      <c r="I161" t="s">
        <v>1272</v>
      </c>
      <c r="J161">
        <v>1</v>
      </c>
      <c r="K161" t="s">
        <v>17</v>
      </c>
      <c r="L161" t="s">
        <v>376</v>
      </c>
      <c r="M161" t="s">
        <v>1126</v>
      </c>
      <c r="N161" t="s">
        <v>1127</v>
      </c>
      <c r="O161">
        <v>46024</v>
      </c>
      <c r="P161">
        <v>46387</v>
      </c>
      <c r="Q161" t="s">
        <v>345</v>
      </c>
      <c r="R161" t="s">
        <v>1245</v>
      </c>
      <c r="S161" t="s">
        <v>147</v>
      </c>
      <c r="T161" t="s">
        <v>148</v>
      </c>
      <c r="U161" t="s">
        <v>110</v>
      </c>
      <c r="V161" t="s">
        <v>1284</v>
      </c>
      <c r="W161" t="s">
        <v>376</v>
      </c>
      <c r="X161" t="s">
        <v>1292</v>
      </c>
      <c r="Y161" t="s">
        <v>1285</v>
      </c>
      <c r="Z161" t="s">
        <v>1462</v>
      </c>
      <c r="AA161" t="s">
        <v>371</v>
      </c>
      <c r="AB161" t="s">
        <v>2103</v>
      </c>
      <c r="AC161">
        <v>0.58333333333333337</v>
      </c>
    </row>
    <row r="162" spans="1:29">
      <c r="A162" t="s">
        <v>320</v>
      </c>
      <c r="B162" t="s">
        <v>344</v>
      </c>
      <c r="C162" t="s">
        <v>443</v>
      </c>
      <c r="D162" t="s">
        <v>1432</v>
      </c>
      <c r="E162" t="s">
        <v>394</v>
      </c>
      <c r="F162" t="s">
        <v>345</v>
      </c>
      <c r="G162">
        <v>30</v>
      </c>
      <c r="H162" t="s">
        <v>1331</v>
      </c>
      <c r="I162" t="s">
        <v>1141</v>
      </c>
      <c r="J162">
        <v>1</v>
      </c>
      <c r="K162" t="s">
        <v>17</v>
      </c>
      <c r="L162" t="s">
        <v>376</v>
      </c>
      <c r="M162" t="s">
        <v>1126</v>
      </c>
      <c r="N162" t="s">
        <v>1127</v>
      </c>
      <c r="O162">
        <v>46024</v>
      </c>
      <c r="P162">
        <v>46387</v>
      </c>
      <c r="Q162" t="s">
        <v>345</v>
      </c>
      <c r="R162" t="s">
        <v>1332</v>
      </c>
      <c r="S162" t="s">
        <v>1333</v>
      </c>
      <c r="T162" t="s">
        <v>149</v>
      </c>
      <c r="U162" t="s">
        <v>42</v>
      </c>
      <c r="V162" t="s">
        <v>1284</v>
      </c>
      <c r="W162" t="s">
        <v>376</v>
      </c>
      <c r="X162" t="s">
        <v>1290</v>
      </c>
      <c r="Y162" t="s">
        <v>1285</v>
      </c>
      <c r="Z162" t="s">
        <v>1462</v>
      </c>
      <c r="AA162" t="s">
        <v>371</v>
      </c>
      <c r="AB162" t="s">
        <v>2103</v>
      </c>
      <c r="AC162">
        <v>0.625</v>
      </c>
    </row>
    <row r="163" spans="1:29">
      <c r="A163" t="s">
        <v>321</v>
      </c>
      <c r="B163" t="s">
        <v>344</v>
      </c>
      <c r="C163" t="s">
        <v>443</v>
      </c>
      <c r="D163" t="s">
        <v>1432</v>
      </c>
      <c r="E163" t="s">
        <v>394</v>
      </c>
      <c r="F163" t="s">
        <v>345</v>
      </c>
      <c r="G163">
        <v>15</v>
      </c>
      <c r="H163" t="s">
        <v>1331</v>
      </c>
      <c r="I163" t="s">
        <v>1147</v>
      </c>
      <c r="J163">
        <v>1</v>
      </c>
      <c r="K163" t="s">
        <v>17</v>
      </c>
      <c r="L163" t="s">
        <v>376</v>
      </c>
      <c r="M163" t="s">
        <v>1126</v>
      </c>
      <c r="N163" t="s">
        <v>1127</v>
      </c>
      <c r="O163">
        <v>46024</v>
      </c>
      <c r="P163">
        <v>46387</v>
      </c>
      <c r="Q163" t="s">
        <v>345</v>
      </c>
      <c r="R163" t="s">
        <v>1246</v>
      </c>
      <c r="S163" t="s">
        <v>150</v>
      </c>
      <c r="T163" t="s">
        <v>149</v>
      </c>
      <c r="U163" t="s">
        <v>42</v>
      </c>
      <c r="V163" t="s">
        <v>1284</v>
      </c>
      <c r="W163" t="s">
        <v>376</v>
      </c>
      <c r="X163" t="s">
        <v>1290</v>
      </c>
      <c r="Y163" t="s">
        <v>1285</v>
      </c>
      <c r="Z163" t="s">
        <v>1462</v>
      </c>
      <c r="AA163" t="s">
        <v>371</v>
      </c>
      <c r="AB163" t="s">
        <v>2103</v>
      </c>
      <c r="AC163">
        <v>0.44791666666666669</v>
      </c>
    </row>
    <row r="164" spans="1:29">
      <c r="A164" t="s">
        <v>322</v>
      </c>
      <c r="B164" t="s">
        <v>344</v>
      </c>
      <c r="C164" t="s">
        <v>443</v>
      </c>
      <c r="D164" t="s">
        <v>1433</v>
      </c>
      <c r="E164" t="s">
        <v>394</v>
      </c>
      <c r="F164" t="s">
        <v>345</v>
      </c>
      <c r="G164">
        <v>10</v>
      </c>
      <c r="H164" t="s">
        <v>1154</v>
      </c>
      <c r="I164" t="s">
        <v>1272</v>
      </c>
      <c r="J164">
        <v>1</v>
      </c>
      <c r="K164" t="s">
        <v>17</v>
      </c>
      <c r="L164" t="s">
        <v>376</v>
      </c>
      <c r="M164" t="s">
        <v>1126</v>
      </c>
      <c r="N164" t="s">
        <v>1127</v>
      </c>
      <c r="O164">
        <v>46024</v>
      </c>
      <c r="P164">
        <v>46387</v>
      </c>
      <c r="Q164" t="s">
        <v>345</v>
      </c>
      <c r="R164" t="s">
        <v>1247</v>
      </c>
      <c r="S164" t="s">
        <v>151</v>
      </c>
      <c r="V164" t="s">
        <v>1284</v>
      </c>
      <c r="W164" t="s">
        <v>376</v>
      </c>
      <c r="X164" t="s">
        <v>1290</v>
      </c>
      <c r="Y164" t="s">
        <v>1285</v>
      </c>
      <c r="Z164" t="s">
        <v>1462</v>
      </c>
      <c r="AA164" t="s">
        <v>371</v>
      </c>
      <c r="AB164" t="s">
        <v>1439</v>
      </c>
      <c r="AC164">
        <v>0.4375</v>
      </c>
    </row>
    <row r="165" spans="1:29">
      <c r="A165" t="s">
        <v>323</v>
      </c>
      <c r="B165" t="s">
        <v>344</v>
      </c>
      <c r="C165" t="s">
        <v>443</v>
      </c>
      <c r="D165" t="s">
        <v>1433</v>
      </c>
      <c r="E165" t="s">
        <v>394</v>
      </c>
      <c r="F165" t="s">
        <v>345</v>
      </c>
      <c r="G165">
        <v>10</v>
      </c>
      <c r="H165" t="s">
        <v>1154</v>
      </c>
      <c r="I165" t="s">
        <v>1272</v>
      </c>
      <c r="J165">
        <v>1</v>
      </c>
      <c r="K165" t="s">
        <v>17</v>
      </c>
      <c r="L165" t="s">
        <v>376</v>
      </c>
      <c r="M165" t="s">
        <v>1126</v>
      </c>
      <c r="N165" t="s">
        <v>1127</v>
      </c>
      <c r="O165">
        <v>46024</v>
      </c>
      <c r="P165">
        <v>46387</v>
      </c>
      <c r="Q165" t="s">
        <v>345</v>
      </c>
      <c r="R165" t="s">
        <v>1248</v>
      </c>
      <c r="S165" t="s">
        <v>45</v>
      </c>
      <c r="V165" t="s">
        <v>1284</v>
      </c>
      <c r="W165" t="s">
        <v>376</v>
      </c>
      <c r="X165" t="s">
        <v>1292</v>
      </c>
      <c r="Y165" t="s">
        <v>1285</v>
      </c>
      <c r="Z165" t="s">
        <v>1462</v>
      </c>
      <c r="AA165" t="s">
        <v>371</v>
      </c>
      <c r="AB165" t="s">
        <v>1590</v>
      </c>
      <c r="AC165">
        <v>0.4375</v>
      </c>
    </row>
    <row r="166" spans="1:29">
      <c r="A166" t="s">
        <v>324</v>
      </c>
      <c r="B166" t="s">
        <v>344</v>
      </c>
      <c r="C166" t="s">
        <v>443</v>
      </c>
      <c r="D166" t="s">
        <v>1436</v>
      </c>
      <c r="E166" t="s">
        <v>394</v>
      </c>
      <c r="F166" t="s">
        <v>345</v>
      </c>
      <c r="G166">
        <v>30</v>
      </c>
      <c r="H166" t="s">
        <v>1156</v>
      </c>
      <c r="I166" t="s">
        <v>1144</v>
      </c>
      <c r="J166">
        <v>1</v>
      </c>
      <c r="K166" t="s">
        <v>17</v>
      </c>
      <c r="L166" t="s">
        <v>376</v>
      </c>
      <c r="M166" t="s">
        <v>1126</v>
      </c>
      <c r="N166" t="s">
        <v>1127</v>
      </c>
      <c r="O166">
        <v>46024</v>
      </c>
      <c r="P166">
        <v>46387</v>
      </c>
      <c r="Q166" t="s">
        <v>345</v>
      </c>
      <c r="R166" t="s">
        <v>1249</v>
      </c>
      <c r="S166" t="s">
        <v>152</v>
      </c>
      <c r="T166" t="s">
        <v>107</v>
      </c>
      <c r="U166" t="s">
        <v>42</v>
      </c>
      <c r="V166" t="s">
        <v>1285</v>
      </c>
      <c r="W166" t="s">
        <v>376</v>
      </c>
      <c r="X166" t="s">
        <v>1290</v>
      </c>
      <c r="Y166" t="s">
        <v>1285</v>
      </c>
      <c r="Z166" t="s">
        <v>1462</v>
      </c>
      <c r="AA166" t="s">
        <v>371</v>
      </c>
      <c r="AB166" t="s">
        <v>2105</v>
      </c>
      <c r="AC166">
        <v>0.38194444444444442</v>
      </c>
    </row>
    <row r="167" spans="1:29">
      <c r="A167" t="s">
        <v>325</v>
      </c>
      <c r="B167" t="s">
        <v>344</v>
      </c>
      <c r="C167" t="s">
        <v>443</v>
      </c>
      <c r="D167" t="s">
        <v>1432</v>
      </c>
      <c r="E167" t="s">
        <v>394</v>
      </c>
      <c r="F167" t="s">
        <v>345</v>
      </c>
      <c r="G167">
        <v>10</v>
      </c>
      <c r="H167" t="s">
        <v>1157</v>
      </c>
      <c r="I167" t="s">
        <v>1144</v>
      </c>
      <c r="J167">
        <v>1</v>
      </c>
      <c r="K167" t="s">
        <v>17</v>
      </c>
      <c r="L167" t="s">
        <v>376</v>
      </c>
      <c r="M167" t="s">
        <v>1126</v>
      </c>
      <c r="N167" t="s">
        <v>1127</v>
      </c>
      <c r="O167">
        <v>46024</v>
      </c>
      <c r="P167">
        <v>46387</v>
      </c>
      <c r="Q167" t="s">
        <v>345</v>
      </c>
      <c r="R167" t="s">
        <v>1250</v>
      </c>
      <c r="S167" t="s">
        <v>153</v>
      </c>
      <c r="V167" t="s">
        <v>1284</v>
      </c>
      <c r="W167" t="s">
        <v>376</v>
      </c>
      <c r="X167" t="s">
        <v>1290</v>
      </c>
      <c r="Y167" t="s">
        <v>1285</v>
      </c>
      <c r="Z167" t="s">
        <v>1462</v>
      </c>
      <c r="AA167" t="s">
        <v>371</v>
      </c>
      <c r="AB167" t="s">
        <v>1439</v>
      </c>
      <c r="AC167">
        <v>0.625</v>
      </c>
    </row>
    <row r="168" spans="1:29">
      <c r="A168" t="s">
        <v>326</v>
      </c>
      <c r="B168" t="s">
        <v>344</v>
      </c>
      <c r="C168" t="s">
        <v>443</v>
      </c>
      <c r="D168" t="s">
        <v>1432</v>
      </c>
      <c r="E168" t="s">
        <v>394</v>
      </c>
      <c r="F168" t="s">
        <v>345</v>
      </c>
      <c r="G168">
        <v>10</v>
      </c>
      <c r="H168" t="s">
        <v>1156</v>
      </c>
      <c r="I168" t="s">
        <v>1144</v>
      </c>
      <c r="J168">
        <v>1</v>
      </c>
      <c r="K168" t="s">
        <v>17</v>
      </c>
      <c r="L168" t="s">
        <v>376</v>
      </c>
      <c r="M168" t="s">
        <v>1126</v>
      </c>
      <c r="N168" t="s">
        <v>1127</v>
      </c>
      <c r="O168">
        <v>46024</v>
      </c>
      <c r="P168">
        <v>46387</v>
      </c>
      <c r="Q168" t="s">
        <v>345</v>
      </c>
      <c r="R168" t="s">
        <v>1251</v>
      </c>
      <c r="S168" t="s">
        <v>153</v>
      </c>
      <c r="V168" t="s">
        <v>1284</v>
      </c>
      <c r="W168" t="s">
        <v>376</v>
      </c>
      <c r="X168" t="s">
        <v>1290</v>
      </c>
      <c r="Y168" t="s">
        <v>1285</v>
      </c>
      <c r="Z168" t="s">
        <v>1462</v>
      </c>
      <c r="AA168" t="s">
        <v>371</v>
      </c>
      <c r="AB168" t="s">
        <v>2103</v>
      </c>
      <c r="AC168">
        <v>0.625</v>
      </c>
    </row>
    <row r="169" spans="1:29">
      <c r="A169" t="s">
        <v>327</v>
      </c>
      <c r="B169" t="s">
        <v>344</v>
      </c>
      <c r="C169" t="s">
        <v>443</v>
      </c>
      <c r="D169" t="s">
        <v>1432</v>
      </c>
      <c r="E169" t="s">
        <v>394</v>
      </c>
      <c r="F169" t="s">
        <v>345</v>
      </c>
      <c r="G169">
        <v>10</v>
      </c>
      <c r="H169" t="s">
        <v>1156</v>
      </c>
      <c r="I169" t="s">
        <v>1144</v>
      </c>
      <c r="J169">
        <v>1</v>
      </c>
      <c r="K169" t="s">
        <v>17</v>
      </c>
      <c r="L169" t="s">
        <v>376</v>
      </c>
      <c r="M169" t="s">
        <v>1126</v>
      </c>
      <c r="N169" t="s">
        <v>1127</v>
      </c>
      <c r="O169">
        <v>46024</v>
      </c>
      <c r="P169">
        <v>46387</v>
      </c>
      <c r="Q169" t="s">
        <v>345</v>
      </c>
      <c r="R169" t="s">
        <v>1252</v>
      </c>
      <c r="S169" t="s">
        <v>153</v>
      </c>
      <c r="V169" t="s">
        <v>1284</v>
      </c>
      <c r="W169" t="s">
        <v>376</v>
      </c>
      <c r="X169" t="s">
        <v>1290</v>
      </c>
      <c r="Y169" t="s">
        <v>1285</v>
      </c>
      <c r="Z169" t="s">
        <v>1462</v>
      </c>
      <c r="AA169" t="s">
        <v>371</v>
      </c>
      <c r="AB169" t="s">
        <v>2105</v>
      </c>
      <c r="AC169">
        <v>0.625</v>
      </c>
    </row>
    <row r="170" spans="1:29">
      <c r="A170" t="s">
        <v>328</v>
      </c>
      <c r="B170" t="s">
        <v>344</v>
      </c>
      <c r="C170" t="s">
        <v>443</v>
      </c>
      <c r="D170" t="s">
        <v>1435</v>
      </c>
      <c r="E170" t="s">
        <v>394</v>
      </c>
      <c r="F170" t="s">
        <v>345</v>
      </c>
      <c r="G170">
        <v>10</v>
      </c>
      <c r="H170" t="s">
        <v>1156</v>
      </c>
      <c r="I170" t="s">
        <v>1138</v>
      </c>
      <c r="J170">
        <v>1</v>
      </c>
      <c r="K170" t="s">
        <v>17</v>
      </c>
      <c r="L170" t="s">
        <v>376</v>
      </c>
      <c r="M170" t="s">
        <v>1126</v>
      </c>
      <c r="N170" t="s">
        <v>1127</v>
      </c>
      <c r="O170">
        <v>46024</v>
      </c>
      <c r="P170">
        <v>46387</v>
      </c>
      <c r="Q170" t="s">
        <v>345</v>
      </c>
      <c r="R170" t="s">
        <v>1253</v>
      </c>
      <c r="S170" t="s">
        <v>154</v>
      </c>
      <c r="T170" t="s">
        <v>107</v>
      </c>
      <c r="U170" t="s">
        <v>42</v>
      </c>
      <c r="V170" t="s">
        <v>1285</v>
      </c>
      <c r="W170" t="s">
        <v>376</v>
      </c>
      <c r="X170" t="s">
        <v>1290</v>
      </c>
      <c r="Y170" t="s">
        <v>1285</v>
      </c>
      <c r="Z170" t="s">
        <v>1462</v>
      </c>
      <c r="AA170" t="s">
        <v>371</v>
      </c>
      <c r="AB170" t="s">
        <v>2103</v>
      </c>
      <c r="AC170">
        <v>0.44791666666666669</v>
      </c>
    </row>
    <row r="171" spans="1:29">
      <c r="A171" t="s">
        <v>329</v>
      </c>
      <c r="B171" t="s">
        <v>344</v>
      </c>
      <c r="C171" t="s">
        <v>443</v>
      </c>
      <c r="D171" t="s">
        <v>1433</v>
      </c>
      <c r="E171" t="s">
        <v>394</v>
      </c>
      <c r="F171" t="s">
        <v>345</v>
      </c>
      <c r="G171">
        <v>10</v>
      </c>
      <c r="H171" t="s">
        <v>1159</v>
      </c>
      <c r="I171" t="s">
        <v>1160</v>
      </c>
      <c r="J171">
        <v>1</v>
      </c>
      <c r="K171" t="s">
        <v>17</v>
      </c>
      <c r="L171" t="s">
        <v>376</v>
      </c>
      <c r="M171" t="s">
        <v>1126</v>
      </c>
      <c r="N171" t="s">
        <v>1127</v>
      </c>
      <c r="O171">
        <v>46024</v>
      </c>
      <c r="P171">
        <v>46387</v>
      </c>
      <c r="Q171" t="s">
        <v>345</v>
      </c>
      <c r="R171" t="s">
        <v>1187</v>
      </c>
      <c r="T171" t="s">
        <v>1336</v>
      </c>
      <c r="V171" t="s">
        <v>1284</v>
      </c>
      <c r="W171" t="s">
        <v>376</v>
      </c>
      <c r="X171" t="s">
        <v>1290</v>
      </c>
      <c r="Y171" t="s">
        <v>1285</v>
      </c>
      <c r="Z171" t="s">
        <v>1462</v>
      </c>
      <c r="AA171" t="s">
        <v>371</v>
      </c>
      <c r="AB171" t="s">
        <v>2103</v>
      </c>
      <c r="AC171">
        <v>0.625</v>
      </c>
    </row>
    <row r="172" spans="1:29">
      <c r="A172" t="s">
        <v>330</v>
      </c>
      <c r="B172" t="s">
        <v>344</v>
      </c>
      <c r="C172" t="s">
        <v>443</v>
      </c>
      <c r="D172" t="s">
        <v>1437</v>
      </c>
      <c r="E172" t="s">
        <v>394</v>
      </c>
      <c r="F172" t="s">
        <v>345</v>
      </c>
      <c r="G172">
        <v>5</v>
      </c>
      <c r="H172" t="s">
        <v>1161</v>
      </c>
      <c r="I172" t="s">
        <v>1271</v>
      </c>
      <c r="J172">
        <v>1</v>
      </c>
      <c r="K172" t="s">
        <v>17</v>
      </c>
      <c r="L172" t="s">
        <v>376</v>
      </c>
      <c r="M172" t="s">
        <v>1126</v>
      </c>
      <c r="N172" t="s">
        <v>1127</v>
      </c>
      <c r="O172">
        <v>46024</v>
      </c>
      <c r="P172">
        <v>46387</v>
      </c>
      <c r="Q172" t="s">
        <v>345</v>
      </c>
      <c r="R172" t="s">
        <v>1254</v>
      </c>
      <c r="S172" t="s">
        <v>155</v>
      </c>
      <c r="T172" t="s">
        <v>107</v>
      </c>
      <c r="U172" t="s">
        <v>42</v>
      </c>
      <c r="V172" t="s">
        <v>1284</v>
      </c>
      <c r="W172" t="s">
        <v>376</v>
      </c>
      <c r="X172" t="s">
        <v>1292</v>
      </c>
      <c r="Y172" t="s">
        <v>1285</v>
      </c>
      <c r="Z172" t="s">
        <v>1462</v>
      </c>
      <c r="AA172" t="s">
        <v>371</v>
      </c>
      <c r="AB172" t="s">
        <v>1590</v>
      </c>
      <c r="AC172">
        <v>0.38541666666666669</v>
      </c>
    </row>
    <row r="173" spans="1:29">
      <c r="A173" t="s">
        <v>331</v>
      </c>
      <c r="B173" t="s">
        <v>344</v>
      </c>
      <c r="C173" t="s">
        <v>443</v>
      </c>
      <c r="D173" t="s">
        <v>1440</v>
      </c>
      <c r="E173" t="s">
        <v>394</v>
      </c>
      <c r="F173" t="s">
        <v>345</v>
      </c>
      <c r="G173">
        <v>90</v>
      </c>
      <c r="H173" t="s">
        <v>1159</v>
      </c>
      <c r="I173" t="s">
        <v>1160</v>
      </c>
      <c r="J173">
        <v>1</v>
      </c>
      <c r="K173" t="s">
        <v>17</v>
      </c>
      <c r="L173" t="s">
        <v>376</v>
      </c>
      <c r="M173" t="s">
        <v>1126</v>
      </c>
      <c r="N173" t="s">
        <v>1127</v>
      </c>
      <c r="O173">
        <v>46024</v>
      </c>
      <c r="P173">
        <v>46387</v>
      </c>
      <c r="Q173" t="s">
        <v>345</v>
      </c>
      <c r="R173" t="s">
        <v>1455</v>
      </c>
      <c r="S173" t="s">
        <v>156</v>
      </c>
      <c r="T173" t="s">
        <v>157</v>
      </c>
      <c r="U173" t="s">
        <v>42</v>
      </c>
      <c r="V173" t="s">
        <v>1285</v>
      </c>
      <c r="W173" t="s">
        <v>376</v>
      </c>
      <c r="X173" t="s">
        <v>1291</v>
      </c>
      <c r="Y173" t="s">
        <v>1285</v>
      </c>
      <c r="Z173" t="s">
        <v>1462</v>
      </c>
      <c r="AA173" t="s">
        <v>371</v>
      </c>
      <c r="AB173" t="s">
        <v>1590</v>
      </c>
      <c r="AC173">
        <v>0.60416666666666663</v>
      </c>
    </row>
    <row r="174" spans="1:29">
      <c r="A174" t="s">
        <v>332</v>
      </c>
      <c r="B174" t="s">
        <v>344</v>
      </c>
      <c r="C174" t="s">
        <v>443</v>
      </c>
      <c r="D174" t="s">
        <v>1442</v>
      </c>
      <c r="E174" t="s">
        <v>394</v>
      </c>
      <c r="F174" t="s">
        <v>345</v>
      </c>
      <c r="G174">
        <v>30</v>
      </c>
      <c r="H174" t="s">
        <v>1156</v>
      </c>
      <c r="I174" t="s">
        <v>1144</v>
      </c>
      <c r="J174">
        <v>1</v>
      </c>
      <c r="K174" t="s">
        <v>17</v>
      </c>
      <c r="L174" t="s">
        <v>376</v>
      </c>
      <c r="M174" t="s">
        <v>1126</v>
      </c>
      <c r="N174" t="s">
        <v>1127</v>
      </c>
      <c r="O174">
        <v>46024</v>
      </c>
      <c r="P174">
        <v>46387</v>
      </c>
      <c r="Q174" t="s">
        <v>1345</v>
      </c>
      <c r="R174" t="s">
        <v>1255</v>
      </c>
      <c r="S174" t="s">
        <v>158</v>
      </c>
      <c r="T174" t="s">
        <v>159</v>
      </c>
      <c r="U174" t="s">
        <v>42</v>
      </c>
      <c r="V174" t="s">
        <v>1285</v>
      </c>
      <c r="W174" t="s">
        <v>376</v>
      </c>
      <c r="X174" t="s">
        <v>1290</v>
      </c>
      <c r="Y174" t="s">
        <v>1285</v>
      </c>
      <c r="Z174" t="s">
        <v>1462</v>
      </c>
      <c r="AA174" t="s">
        <v>371</v>
      </c>
      <c r="AB174" t="s">
        <v>1590</v>
      </c>
      <c r="AC174">
        <v>0.625</v>
      </c>
    </row>
    <row r="175" spans="1:29">
      <c r="A175" t="s">
        <v>333</v>
      </c>
      <c r="B175" t="s">
        <v>344</v>
      </c>
      <c r="C175" t="s">
        <v>443</v>
      </c>
      <c r="D175" t="s">
        <v>1432</v>
      </c>
      <c r="E175" t="s">
        <v>394</v>
      </c>
      <c r="F175" t="s">
        <v>345</v>
      </c>
      <c r="G175">
        <v>180</v>
      </c>
      <c r="H175" t="s">
        <v>1156</v>
      </c>
      <c r="I175" t="s">
        <v>1139</v>
      </c>
      <c r="J175">
        <v>1</v>
      </c>
      <c r="K175" t="s">
        <v>17</v>
      </c>
      <c r="L175" t="s">
        <v>376</v>
      </c>
      <c r="M175" t="s">
        <v>1126</v>
      </c>
      <c r="N175" t="s">
        <v>1127</v>
      </c>
      <c r="O175">
        <v>46024</v>
      </c>
      <c r="P175">
        <v>46387</v>
      </c>
      <c r="Q175" t="s">
        <v>345</v>
      </c>
      <c r="R175" t="s">
        <v>1256</v>
      </c>
      <c r="S175" t="s">
        <v>160</v>
      </c>
      <c r="T175" t="s">
        <v>1296</v>
      </c>
      <c r="U175" t="s">
        <v>42</v>
      </c>
      <c r="V175" t="s">
        <v>1284</v>
      </c>
      <c r="W175" t="s">
        <v>376</v>
      </c>
      <c r="X175" t="s">
        <v>1290</v>
      </c>
      <c r="Y175" t="s">
        <v>1285</v>
      </c>
      <c r="Z175" t="s">
        <v>1462</v>
      </c>
      <c r="AA175" t="s">
        <v>371</v>
      </c>
      <c r="AB175" t="s">
        <v>1439</v>
      </c>
      <c r="AC175">
        <v>0.58333333333333337</v>
      </c>
    </row>
    <row r="176" spans="1:29">
      <c r="A176" t="s">
        <v>334</v>
      </c>
      <c r="B176" t="s">
        <v>344</v>
      </c>
      <c r="C176" t="s">
        <v>443</v>
      </c>
      <c r="D176" t="s">
        <v>1432</v>
      </c>
      <c r="E176" t="s">
        <v>394</v>
      </c>
      <c r="F176" t="s">
        <v>345</v>
      </c>
      <c r="G176">
        <v>5</v>
      </c>
      <c r="H176" t="s">
        <v>1157</v>
      </c>
      <c r="I176" t="s">
        <v>1140</v>
      </c>
      <c r="J176">
        <v>1</v>
      </c>
      <c r="K176" t="s">
        <v>17</v>
      </c>
      <c r="L176" t="s">
        <v>376</v>
      </c>
      <c r="M176" t="s">
        <v>1126</v>
      </c>
      <c r="N176" t="s">
        <v>1127</v>
      </c>
      <c r="O176">
        <v>46024</v>
      </c>
      <c r="P176">
        <v>46387</v>
      </c>
      <c r="Q176" t="s">
        <v>345</v>
      </c>
      <c r="R176" t="s">
        <v>1257</v>
      </c>
      <c r="S176" t="s">
        <v>161</v>
      </c>
      <c r="T176" t="s">
        <v>162</v>
      </c>
      <c r="U176" t="s">
        <v>42</v>
      </c>
      <c r="V176" t="s">
        <v>1284</v>
      </c>
      <c r="W176" t="s">
        <v>376</v>
      </c>
      <c r="X176" t="s">
        <v>1292</v>
      </c>
      <c r="Y176" t="s">
        <v>1285</v>
      </c>
      <c r="Z176" t="s">
        <v>1462</v>
      </c>
      <c r="AA176" t="s">
        <v>371</v>
      </c>
      <c r="AB176" t="s">
        <v>2103</v>
      </c>
      <c r="AC176">
        <v>0.42708333333333331</v>
      </c>
    </row>
    <row r="177" spans="1:29">
      <c r="A177" t="s">
        <v>335</v>
      </c>
      <c r="B177" t="s">
        <v>344</v>
      </c>
      <c r="C177" t="s">
        <v>443</v>
      </c>
      <c r="D177" t="s">
        <v>1432</v>
      </c>
      <c r="E177" t="s">
        <v>394</v>
      </c>
      <c r="F177" t="s">
        <v>345</v>
      </c>
      <c r="G177">
        <v>120</v>
      </c>
      <c r="H177" t="s">
        <v>1156</v>
      </c>
      <c r="I177" t="s">
        <v>1140</v>
      </c>
      <c r="J177">
        <v>1</v>
      </c>
      <c r="K177" t="s">
        <v>17</v>
      </c>
      <c r="L177" t="s">
        <v>376</v>
      </c>
      <c r="M177" t="s">
        <v>1126</v>
      </c>
      <c r="N177" t="s">
        <v>1127</v>
      </c>
      <c r="O177">
        <v>46024</v>
      </c>
      <c r="P177">
        <v>46387</v>
      </c>
      <c r="Q177" t="s">
        <v>345</v>
      </c>
      <c r="R177" t="s">
        <v>1258</v>
      </c>
      <c r="S177" t="s">
        <v>163</v>
      </c>
      <c r="T177" t="s">
        <v>164</v>
      </c>
      <c r="U177" t="s">
        <v>42</v>
      </c>
      <c r="V177" t="s">
        <v>1284</v>
      </c>
      <c r="W177" t="s">
        <v>376</v>
      </c>
      <c r="X177" t="s">
        <v>1290</v>
      </c>
      <c r="Y177" t="s">
        <v>1285</v>
      </c>
      <c r="Z177" t="s">
        <v>1462</v>
      </c>
      <c r="AA177" t="s">
        <v>371</v>
      </c>
      <c r="AB177" t="s">
        <v>2103</v>
      </c>
      <c r="AC177">
        <v>0.58333333333333337</v>
      </c>
    </row>
    <row r="178" spans="1:29">
      <c r="A178" t="s">
        <v>336</v>
      </c>
      <c r="B178" t="s">
        <v>344</v>
      </c>
      <c r="C178" t="s">
        <v>443</v>
      </c>
      <c r="D178" t="s">
        <v>1432</v>
      </c>
      <c r="E178" t="s">
        <v>394</v>
      </c>
      <c r="F178" t="s">
        <v>345</v>
      </c>
      <c r="G178">
        <v>120</v>
      </c>
      <c r="H178" t="s">
        <v>1156</v>
      </c>
      <c r="I178" t="s">
        <v>1143</v>
      </c>
      <c r="J178">
        <v>1</v>
      </c>
      <c r="K178" t="s">
        <v>17</v>
      </c>
      <c r="L178" t="s">
        <v>376</v>
      </c>
      <c r="M178" t="s">
        <v>1126</v>
      </c>
      <c r="N178" t="s">
        <v>1127</v>
      </c>
      <c r="O178">
        <v>46024</v>
      </c>
      <c r="P178">
        <v>46387</v>
      </c>
      <c r="Q178" t="s">
        <v>345</v>
      </c>
      <c r="R178" t="s">
        <v>1340</v>
      </c>
      <c r="S178" t="s">
        <v>165</v>
      </c>
      <c r="T178" t="s">
        <v>166</v>
      </c>
      <c r="U178" t="s">
        <v>42</v>
      </c>
      <c r="V178" t="s">
        <v>1283</v>
      </c>
      <c r="W178" t="s">
        <v>376</v>
      </c>
      <c r="X178" t="s">
        <v>1290</v>
      </c>
      <c r="Y178" t="s">
        <v>1285</v>
      </c>
      <c r="Z178" t="s">
        <v>1462</v>
      </c>
      <c r="AA178" t="s">
        <v>371</v>
      </c>
      <c r="AB178" t="s">
        <v>2103</v>
      </c>
      <c r="AC178">
        <v>0.58333333333333337</v>
      </c>
    </row>
    <row r="179" spans="1:29">
      <c r="A179" t="s">
        <v>337</v>
      </c>
      <c r="B179" t="s">
        <v>344</v>
      </c>
      <c r="C179" t="s">
        <v>443</v>
      </c>
      <c r="D179" t="s">
        <v>1432</v>
      </c>
      <c r="E179" t="s">
        <v>394</v>
      </c>
      <c r="F179" t="s">
        <v>345</v>
      </c>
      <c r="G179">
        <v>20</v>
      </c>
      <c r="H179" t="s">
        <v>1156</v>
      </c>
      <c r="I179" t="s">
        <v>1143</v>
      </c>
      <c r="J179">
        <v>1</v>
      </c>
      <c r="K179" t="s">
        <v>17</v>
      </c>
      <c r="L179" t="s">
        <v>376</v>
      </c>
      <c r="M179" t="s">
        <v>1126</v>
      </c>
      <c r="N179" t="s">
        <v>1127</v>
      </c>
      <c r="O179">
        <v>46024</v>
      </c>
      <c r="P179">
        <v>46387</v>
      </c>
      <c r="Q179" t="s">
        <v>345</v>
      </c>
      <c r="R179" t="s">
        <v>1406</v>
      </c>
      <c r="S179" t="s">
        <v>167</v>
      </c>
      <c r="T179" t="s">
        <v>168</v>
      </c>
      <c r="U179" t="s">
        <v>42</v>
      </c>
      <c r="V179" t="s">
        <v>1284</v>
      </c>
      <c r="W179" t="s">
        <v>376</v>
      </c>
      <c r="X179" t="s">
        <v>1290</v>
      </c>
      <c r="Y179" t="s">
        <v>1285</v>
      </c>
      <c r="Z179" t="s">
        <v>1462</v>
      </c>
      <c r="AA179" t="s">
        <v>371</v>
      </c>
      <c r="AB179" t="s">
        <v>2105</v>
      </c>
      <c r="AC179">
        <v>0.44791666666666669</v>
      </c>
    </row>
    <row r="180" spans="1:29">
      <c r="A180" t="s">
        <v>338</v>
      </c>
      <c r="B180" t="s">
        <v>344</v>
      </c>
      <c r="C180" t="s">
        <v>443</v>
      </c>
      <c r="D180" t="s">
        <v>1432</v>
      </c>
      <c r="E180" t="s">
        <v>394</v>
      </c>
      <c r="F180" t="s">
        <v>345</v>
      </c>
      <c r="G180">
        <v>15</v>
      </c>
      <c r="H180" t="s">
        <v>1156</v>
      </c>
      <c r="I180" t="s">
        <v>1143</v>
      </c>
      <c r="J180">
        <v>1</v>
      </c>
      <c r="K180" t="s">
        <v>17</v>
      </c>
      <c r="L180" t="s">
        <v>376</v>
      </c>
      <c r="M180" t="s">
        <v>1126</v>
      </c>
      <c r="N180" t="s">
        <v>1127</v>
      </c>
      <c r="O180">
        <v>46024</v>
      </c>
      <c r="P180">
        <v>46387</v>
      </c>
      <c r="Q180" t="s">
        <v>345</v>
      </c>
      <c r="R180" t="s">
        <v>1341</v>
      </c>
      <c r="S180" t="s">
        <v>169</v>
      </c>
      <c r="T180" t="s">
        <v>170</v>
      </c>
      <c r="U180" t="s">
        <v>42</v>
      </c>
      <c r="V180" t="s">
        <v>1284</v>
      </c>
      <c r="W180" t="s">
        <v>376</v>
      </c>
      <c r="X180" t="s">
        <v>1290</v>
      </c>
      <c r="Y180" t="s">
        <v>1285</v>
      </c>
      <c r="Z180" t="s">
        <v>1462</v>
      </c>
      <c r="AA180" t="s">
        <v>371</v>
      </c>
      <c r="AB180" t="s">
        <v>1439</v>
      </c>
      <c r="AC180">
        <v>0.625</v>
      </c>
    </row>
    <row r="181" spans="1:29">
      <c r="A181" t="s">
        <v>339</v>
      </c>
      <c r="B181" t="s">
        <v>344</v>
      </c>
      <c r="C181" t="s">
        <v>443</v>
      </c>
      <c r="D181" t="s">
        <v>1440</v>
      </c>
      <c r="E181" t="s">
        <v>394</v>
      </c>
      <c r="F181" t="s">
        <v>345</v>
      </c>
      <c r="G181">
        <v>5</v>
      </c>
      <c r="H181" t="s">
        <v>1156</v>
      </c>
      <c r="I181" t="s">
        <v>1141</v>
      </c>
      <c r="J181">
        <v>1</v>
      </c>
      <c r="K181" t="s">
        <v>17</v>
      </c>
      <c r="L181" t="s">
        <v>376</v>
      </c>
      <c r="M181" t="s">
        <v>1126</v>
      </c>
      <c r="N181" t="s">
        <v>1127</v>
      </c>
      <c r="O181">
        <v>46024</v>
      </c>
      <c r="P181">
        <v>46387</v>
      </c>
      <c r="Q181" t="s">
        <v>345</v>
      </c>
      <c r="R181" t="s">
        <v>1387</v>
      </c>
      <c r="S181" t="s">
        <v>171</v>
      </c>
      <c r="T181" t="s">
        <v>107</v>
      </c>
      <c r="U181" t="s">
        <v>42</v>
      </c>
      <c r="V181" t="s">
        <v>1283</v>
      </c>
      <c r="W181" t="s">
        <v>376</v>
      </c>
      <c r="X181" t="s">
        <v>1290</v>
      </c>
      <c r="Y181" t="s">
        <v>1285</v>
      </c>
      <c r="Z181" t="s">
        <v>1462</v>
      </c>
      <c r="AA181" t="s">
        <v>371</v>
      </c>
      <c r="AB181" t="s">
        <v>2103</v>
      </c>
      <c r="AC181">
        <v>0.4375</v>
      </c>
    </row>
    <row r="182" spans="1:29">
      <c r="A182" t="s">
        <v>340</v>
      </c>
      <c r="B182" t="s">
        <v>344</v>
      </c>
      <c r="C182" t="s">
        <v>443</v>
      </c>
      <c r="D182" t="s">
        <v>1432</v>
      </c>
      <c r="E182" t="s">
        <v>394</v>
      </c>
      <c r="F182" t="s">
        <v>345</v>
      </c>
      <c r="G182">
        <v>480</v>
      </c>
      <c r="H182" t="s">
        <v>1156</v>
      </c>
      <c r="I182" t="s">
        <v>1144</v>
      </c>
      <c r="J182">
        <v>1</v>
      </c>
      <c r="K182" t="s">
        <v>17</v>
      </c>
      <c r="L182" t="s">
        <v>376</v>
      </c>
      <c r="M182" t="s">
        <v>1126</v>
      </c>
      <c r="N182" t="s">
        <v>1127</v>
      </c>
      <c r="O182">
        <v>46024</v>
      </c>
      <c r="P182">
        <v>46387</v>
      </c>
      <c r="Q182" t="s">
        <v>345</v>
      </c>
      <c r="R182" t="s">
        <v>1356</v>
      </c>
      <c r="S182" t="s">
        <v>172</v>
      </c>
      <c r="T182" t="s">
        <v>168</v>
      </c>
      <c r="U182" t="s">
        <v>105</v>
      </c>
      <c r="V182" t="s">
        <v>1284</v>
      </c>
      <c r="W182" t="s">
        <v>371</v>
      </c>
      <c r="X182" t="s">
        <v>1290</v>
      </c>
      <c r="Y182" t="s">
        <v>1285</v>
      </c>
      <c r="Z182" t="s">
        <v>1462</v>
      </c>
      <c r="AA182" t="s">
        <v>371</v>
      </c>
      <c r="AB182" t="s">
        <v>1590</v>
      </c>
      <c r="AC182">
        <v>0.375</v>
      </c>
    </row>
    <row r="183" spans="1:29">
      <c r="A183" t="s">
        <v>341</v>
      </c>
      <c r="B183" t="s">
        <v>344</v>
      </c>
      <c r="C183" t="s">
        <v>443</v>
      </c>
      <c r="D183" t="s">
        <v>1432</v>
      </c>
      <c r="E183" t="s">
        <v>394</v>
      </c>
      <c r="F183" t="s">
        <v>345</v>
      </c>
      <c r="G183">
        <v>5</v>
      </c>
      <c r="H183" t="s">
        <v>1331</v>
      </c>
      <c r="I183" t="s">
        <v>1122</v>
      </c>
      <c r="J183">
        <v>1</v>
      </c>
      <c r="K183" t="s">
        <v>17</v>
      </c>
      <c r="L183" t="s">
        <v>376</v>
      </c>
      <c r="M183" t="s">
        <v>1126</v>
      </c>
      <c r="N183" t="s">
        <v>1127</v>
      </c>
      <c r="O183">
        <v>46024</v>
      </c>
      <c r="P183">
        <v>46387</v>
      </c>
      <c r="Q183" t="s">
        <v>345</v>
      </c>
      <c r="R183" t="s">
        <v>1259</v>
      </c>
      <c r="S183" t="s">
        <v>173</v>
      </c>
      <c r="T183" t="s">
        <v>1325</v>
      </c>
      <c r="U183" t="s">
        <v>42</v>
      </c>
      <c r="V183" t="s">
        <v>1284</v>
      </c>
      <c r="W183" t="s">
        <v>376</v>
      </c>
      <c r="X183" t="s">
        <v>1290</v>
      </c>
      <c r="Y183" t="s">
        <v>1285</v>
      </c>
      <c r="Z183" t="s">
        <v>1462</v>
      </c>
      <c r="AA183" t="s">
        <v>371</v>
      </c>
      <c r="AB183" t="s">
        <v>2103</v>
      </c>
      <c r="AC183">
        <v>0.625</v>
      </c>
    </row>
    <row r="184" spans="1:29">
      <c r="A184" t="s">
        <v>342</v>
      </c>
      <c r="B184" t="s">
        <v>344</v>
      </c>
      <c r="C184" t="s">
        <v>443</v>
      </c>
      <c r="D184" t="s">
        <v>1432</v>
      </c>
      <c r="E184" t="s">
        <v>394</v>
      </c>
      <c r="F184" t="s">
        <v>345</v>
      </c>
      <c r="G184">
        <v>50</v>
      </c>
      <c r="H184" t="s">
        <v>1158</v>
      </c>
      <c r="I184" t="s">
        <v>1148</v>
      </c>
      <c r="J184">
        <v>1</v>
      </c>
      <c r="K184" t="s">
        <v>17</v>
      </c>
      <c r="L184" t="s">
        <v>376</v>
      </c>
      <c r="M184" t="s">
        <v>1126</v>
      </c>
      <c r="N184" t="s">
        <v>1127</v>
      </c>
      <c r="O184">
        <v>46024</v>
      </c>
      <c r="P184">
        <v>46387</v>
      </c>
      <c r="Q184" t="s">
        <v>345</v>
      </c>
      <c r="R184" t="s">
        <v>1260</v>
      </c>
      <c r="S184" t="s">
        <v>174</v>
      </c>
      <c r="T184" t="s">
        <v>168</v>
      </c>
      <c r="U184" t="s">
        <v>42</v>
      </c>
      <c r="V184" t="s">
        <v>1284</v>
      </c>
      <c r="W184" t="s">
        <v>376</v>
      </c>
      <c r="X184" t="s">
        <v>1290</v>
      </c>
      <c r="Y184" t="s">
        <v>1285</v>
      </c>
      <c r="Z184" t="s">
        <v>1462</v>
      </c>
      <c r="AA184" t="s">
        <v>371</v>
      </c>
      <c r="AB184" t="s">
        <v>2103</v>
      </c>
      <c r="AC184">
        <v>0.625</v>
      </c>
    </row>
    <row r="185" spans="1:29">
      <c r="A185" t="s">
        <v>343</v>
      </c>
      <c r="B185" t="s">
        <v>344</v>
      </c>
      <c r="C185" t="s">
        <v>443</v>
      </c>
      <c r="D185" t="s">
        <v>1439</v>
      </c>
      <c r="E185" t="s">
        <v>394</v>
      </c>
      <c r="F185" t="s">
        <v>345</v>
      </c>
      <c r="G185">
        <v>5</v>
      </c>
      <c r="H185" t="s">
        <v>1156</v>
      </c>
      <c r="I185" t="s">
        <v>1141</v>
      </c>
      <c r="J185">
        <v>1</v>
      </c>
      <c r="K185" t="s">
        <v>17</v>
      </c>
      <c r="L185" t="s">
        <v>376</v>
      </c>
      <c r="M185" t="s">
        <v>1126</v>
      </c>
      <c r="N185" t="s">
        <v>1127</v>
      </c>
      <c r="O185">
        <v>46024</v>
      </c>
      <c r="P185">
        <v>46387</v>
      </c>
      <c r="Q185" t="s">
        <v>345</v>
      </c>
      <c r="R185" t="s">
        <v>1261</v>
      </c>
      <c r="S185" t="s">
        <v>175</v>
      </c>
      <c r="T185" t="s">
        <v>107</v>
      </c>
      <c r="U185" t="s">
        <v>42</v>
      </c>
      <c r="V185" t="s">
        <v>1283</v>
      </c>
      <c r="W185" t="s">
        <v>376</v>
      </c>
      <c r="X185" t="s">
        <v>1290</v>
      </c>
      <c r="Y185" t="s">
        <v>1285</v>
      </c>
      <c r="Z185" t="s">
        <v>1462</v>
      </c>
      <c r="AA185" t="s">
        <v>371</v>
      </c>
      <c r="AB185" t="s">
        <v>2103</v>
      </c>
      <c r="AC185">
        <v>0.44791666666666669</v>
      </c>
    </row>
    <row r="186" spans="1:29">
      <c r="A186" t="s">
        <v>4695</v>
      </c>
      <c r="B186" t="s">
        <v>344</v>
      </c>
      <c r="C186" t="s">
        <v>443</v>
      </c>
      <c r="D186" t="s">
        <v>1442</v>
      </c>
      <c r="E186" t="s">
        <v>394</v>
      </c>
      <c r="F186" t="s">
        <v>345</v>
      </c>
      <c r="G186">
        <v>120</v>
      </c>
      <c r="H186" t="s">
        <v>1158</v>
      </c>
      <c r="I186" t="s">
        <v>1153</v>
      </c>
      <c r="J186">
        <v>1</v>
      </c>
      <c r="K186" t="s">
        <v>17</v>
      </c>
      <c r="L186" t="s">
        <v>376</v>
      </c>
      <c r="M186" t="s">
        <v>1126</v>
      </c>
      <c r="N186" t="s">
        <v>1127</v>
      </c>
      <c r="O186">
        <v>46024</v>
      </c>
      <c r="P186">
        <v>46387</v>
      </c>
      <c r="Q186" t="s">
        <v>345</v>
      </c>
      <c r="R186" t="s">
        <v>1453</v>
      </c>
      <c r="S186" t="s">
        <v>126</v>
      </c>
      <c r="T186" t="s">
        <v>127</v>
      </c>
      <c r="U186" t="s">
        <v>42</v>
      </c>
      <c r="V186" t="s">
        <v>1284</v>
      </c>
      <c r="W186" t="s">
        <v>376</v>
      </c>
      <c r="X186" t="s">
        <v>1290</v>
      </c>
      <c r="Y186" t="s">
        <v>1285</v>
      </c>
      <c r="Z186" t="s">
        <v>1462</v>
      </c>
      <c r="AA186" t="s">
        <v>371</v>
      </c>
      <c r="AB186" t="s">
        <v>1439</v>
      </c>
      <c r="AC186">
        <v>0.39583333333333331</v>
      </c>
    </row>
  </sheetData>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91EC-6DF8-4466-8A35-87D989DC3FB8}">
  <sheetPr codeName="Hoja55"/>
  <dimension ref="A1:D186"/>
  <sheetViews>
    <sheetView workbookViewId="0"/>
  </sheetViews>
  <sheetFormatPr baseColWidth="10" defaultRowHeight="13.5"/>
  <cols>
    <col min="3" max="3" width="13" customWidth="1"/>
    <col min="4" max="4" width="16" customWidth="1"/>
  </cols>
  <sheetData>
    <row r="1" spans="1:4" ht="13.9">
      <c r="A1" s="63" t="s">
        <v>6149</v>
      </c>
    </row>
    <row r="2" spans="1:4">
      <c r="A2" t="s">
        <v>6145</v>
      </c>
    </row>
    <row r="4" spans="1:4">
      <c r="A4" t="s">
        <v>3</v>
      </c>
      <c r="B4" t="s">
        <v>38</v>
      </c>
      <c r="C4" t="s">
        <v>2102</v>
      </c>
      <c r="D4" t="s">
        <v>3874</v>
      </c>
    </row>
    <row r="5" spans="1:4">
      <c r="A5" t="s">
        <v>176</v>
      </c>
      <c r="B5" t="s">
        <v>1454</v>
      </c>
      <c r="C5" t="s">
        <v>1590</v>
      </c>
      <c r="D5">
        <v>0.38541666666666669</v>
      </c>
    </row>
    <row r="6" spans="1:4">
      <c r="A6" t="s">
        <v>177</v>
      </c>
      <c r="B6" t="s">
        <v>1359</v>
      </c>
      <c r="C6" t="s">
        <v>1590</v>
      </c>
      <c r="D6">
        <v>0.42708333333333331</v>
      </c>
    </row>
    <row r="7" spans="1:4">
      <c r="A7" t="s">
        <v>178</v>
      </c>
      <c r="B7" t="s">
        <v>1444</v>
      </c>
      <c r="C7" t="s">
        <v>2104</v>
      </c>
      <c r="D7">
        <v>0.4375</v>
      </c>
    </row>
    <row r="8" spans="1:4">
      <c r="A8" t="s">
        <v>1316</v>
      </c>
      <c r="B8" t="s">
        <v>1315</v>
      </c>
      <c r="C8" t="s">
        <v>2103</v>
      </c>
      <c r="D8">
        <v>0.41666666666666669</v>
      </c>
    </row>
    <row r="9" spans="1:4">
      <c r="A9" t="s">
        <v>1317</v>
      </c>
      <c r="B9" t="s">
        <v>1313</v>
      </c>
      <c r="C9" t="s">
        <v>2103</v>
      </c>
      <c r="D9">
        <v>0.41666666666666669</v>
      </c>
    </row>
    <row r="10" spans="1:4">
      <c r="A10" t="s">
        <v>1318</v>
      </c>
      <c r="B10" t="s">
        <v>1314</v>
      </c>
      <c r="C10" t="s">
        <v>2103</v>
      </c>
      <c r="D10">
        <v>0.41666666666666669</v>
      </c>
    </row>
    <row r="11" spans="1:4">
      <c r="A11" t="s">
        <v>179</v>
      </c>
      <c r="B11" t="s">
        <v>1164</v>
      </c>
      <c r="C11" t="s">
        <v>2104</v>
      </c>
      <c r="D11">
        <v>0.4375</v>
      </c>
    </row>
    <row r="12" spans="1:4">
      <c r="A12" t="s">
        <v>180</v>
      </c>
      <c r="B12" t="s">
        <v>1450</v>
      </c>
      <c r="C12" t="s">
        <v>1439</v>
      </c>
      <c r="D12">
        <v>0.44791666666666669</v>
      </c>
    </row>
    <row r="13" spans="1:4">
      <c r="A13" t="s">
        <v>181</v>
      </c>
      <c r="B13" t="s">
        <v>1358</v>
      </c>
      <c r="C13" t="s">
        <v>2103</v>
      </c>
      <c r="D13">
        <v>0.58333333333333337</v>
      </c>
    </row>
    <row r="14" spans="1:4">
      <c r="A14" t="s">
        <v>182</v>
      </c>
      <c r="B14" t="s">
        <v>1165</v>
      </c>
      <c r="C14" t="s">
        <v>1590</v>
      </c>
      <c r="D14">
        <v>0.44791666666666669</v>
      </c>
    </row>
    <row r="15" spans="1:4">
      <c r="A15" t="s">
        <v>183</v>
      </c>
      <c r="B15" t="s">
        <v>1166</v>
      </c>
      <c r="C15" t="s">
        <v>2103</v>
      </c>
      <c r="D15">
        <v>0.4375</v>
      </c>
    </row>
    <row r="16" spans="1:4">
      <c r="A16" t="s">
        <v>184</v>
      </c>
      <c r="B16" t="s">
        <v>1167</v>
      </c>
      <c r="C16" t="s">
        <v>1439</v>
      </c>
      <c r="D16">
        <v>0.41666666666666669</v>
      </c>
    </row>
    <row r="17" spans="1:4">
      <c r="A17" t="s">
        <v>185</v>
      </c>
      <c r="B17" t="s">
        <v>1168</v>
      </c>
      <c r="C17" t="s">
        <v>1439</v>
      </c>
      <c r="D17">
        <v>0.41666666666666669</v>
      </c>
    </row>
    <row r="18" spans="1:4">
      <c r="A18" t="s">
        <v>186</v>
      </c>
      <c r="B18" t="s">
        <v>1169</v>
      </c>
      <c r="C18" t="s">
        <v>1590</v>
      </c>
      <c r="D18">
        <v>0.625</v>
      </c>
    </row>
    <row r="19" spans="1:4">
      <c r="A19" t="s">
        <v>187</v>
      </c>
      <c r="B19" t="s">
        <v>1353</v>
      </c>
      <c r="C19" t="s">
        <v>1439</v>
      </c>
      <c r="D19">
        <v>0.39583333333333331</v>
      </c>
    </row>
    <row r="20" spans="1:4">
      <c r="A20" t="s">
        <v>188</v>
      </c>
      <c r="B20" t="s">
        <v>57</v>
      </c>
      <c r="C20" t="s">
        <v>2105</v>
      </c>
      <c r="D20">
        <v>0.625</v>
      </c>
    </row>
    <row r="21" spans="1:4">
      <c r="A21" t="s">
        <v>189</v>
      </c>
      <c r="B21" t="s">
        <v>1299</v>
      </c>
      <c r="C21" t="s">
        <v>2103</v>
      </c>
      <c r="D21">
        <v>0.42708333333333331</v>
      </c>
    </row>
    <row r="22" spans="1:4">
      <c r="A22" t="s">
        <v>190</v>
      </c>
      <c r="B22" t="s">
        <v>59</v>
      </c>
      <c r="C22" t="s">
        <v>2103</v>
      </c>
      <c r="D22">
        <v>0.77777777777777779</v>
      </c>
    </row>
    <row r="23" spans="1:4">
      <c r="A23" t="s">
        <v>191</v>
      </c>
      <c r="B23" t="s">
        <v>1418</v>
      </c>
      <c r="C23" t="s">
        <v>1590</v>
      </c>
      <c r="D23">
        <v>0.44791666666666669</v>
      </c>
    </row>
    <row r="24" spans="1:4">
      <c r="A24" t="s">
        <v>192</v>
      </c>
      <c r="B24" t="s">
        <v>1170</v>
      </c>
      <c r="C24" t="s">
        <v>1590</v>
      </c>
      <c r="D24">
        <v>0.4375</v>
      </c>
    </row>
    <row r="25" spans="1:4">
      <c r="A25" t="s">
        <v>193</v>
      </c>
      <c r="B25" t="s">
        <v>1171</v>
      </c>
      <c r="C25" t="s">
        <v>2103</v>
      </c>
      <c r="D25">
        <v>0.4375</v>
      </c>
    </row>
    <row r="26" spans="1:4">
      <c r="A26" t="s">
        <v>194</v>
      </c>
      <c r="B26" t="s">
        <v>1172</v>
      </c>
      <c r="C26" t="s">
        <v>2103</v>
      </c>
      <c r="D26">
        <v>0.38194444444444442</v>
      </c>
    </row>
    <row r="27" spans="1:4">
      <c r="A27" t="s">
        <v>195</v>
      </c>
      <c r="B27" t="s">
        <v>1357</v>
      </c>
      <c r="C27" t="s">
        <v>2103</v>
      </c>
      <c r="D27">
        <v>0.44791666666666669</v>
      </c>
    </row>
    <row r="28" spans="1:4">
      <c r="A28" t="s">
        <v>196</v>
      </c>
      <c r="B28" t="s">
        <v>1364</v>
      </c>
      <c r="C28" t="s">
        <v>1590</v>
      </c>
      <c r="D28">
        <v>0.77083333333333337</v>
      </c>
    </row>
    <row r="29" spans="1:4">
      <c r="A29" t="s">
        <v>197</v>
      </c>
      <c r="B29" t="s">
        <v>1173</v>
      </c>
      <c r="C29" t="s">
        <v>1439</v>
      </c>
      <c r="D29">
        <v>0.4375</v>
      </c>
    </row>
    <row r="30" spans="1:4">
      <c r="A30" t="s">
        <v>198</v>
      </c>
      <c r="B30" t="s">
        <v>1174</v>
      </c>
      <c r="C30" t="s">
        <v>1590</v>
      </c>
      <c r="D30">
        <v>0.4375</v>
      </c>
    </row>
    <row r="31" spans="1:4">
      <c r="A31" t="s">
        <v>199</v>
      </c>
      <c r="B31" t="s">
        <v>1175</v>
      </c>
      <c r="C31" t="s">
        <v>1439</v>
      </c>
      <c r="D31">
        <v>0.4375</v>
      </c>
    </row>
    <row r="32" spans="1:4">
      <c r="A32" t="s">
        <v>200</v>
      </c>
      <c r="B32" t="s">
        <v>1176</v>
      </c>
      <c r="C32" t="s">
        <v>1590</v>
      </c>
      <c r="D32">
        <v>0.39583333333333331</v>
      </c>
    </row>
    <row r="33" spans="1:4">
      <c r="A33" t="s">
        <v>201</v>
      </c>
      <c r="B33" t="s">
        <v>1366</v>
      </c>
      <c r="C33" t="s">
        <v>1439</v>
      </c>
      <c r="D33">
        <v>0.77083333333333337</v>
      </c>
    </row>
    <row r="34" spans="1:4">
      <c r="A34" t="s">
        <v>202</v>
      </c>
      <c r="B34" t="s">
        <v>1367</v>
      </c>
      <c r="C34" t="s">
        <v>1439</v>
      </c>
      <c r="D34">
        <v>0.39583333333333331</v>
      </c>
    </row>
    <row r="35" spans="1:4">
      <c r="A35" t="s">
        <v>203</v>
      </c>
      <c r="B35" t="s">
        <v>1368</v>
      </c>
      <c r="C35" t="s">
        <v>1439</v>
      </c>
      <c r="D35">
        <v>0.375</v>
      </c>
    </row>
    <row r="36" spans="1:4">
      <c r="A36" t="s">
        <v>204</v>
      </c>
      <c r="B36" t="s">
        <v>1369</v>
      </c>
      <c r="C36" t="s">
        <v>2103</v>
      </c>
      <c r="D36">
        <v>0.4375</v>
      </c>
    </row>
    <row r="37" spans="1:4">
      <c r="A37" t="s">
        <v>205</v>
      </c>
      <c r="B37" t="s">
        <v>1370</v>
      </c>
      <c r="C37" t="s">
        <v>1590</v>
      </c>
      <c r="D37">
        <v>0.77083333333333337</v>
      </c>
    </row>
    <row r="38" spans="1:4">
      <c r="A38" t="s">
        <v>206</v>
      </c>
      <c r="B38" t="s">
        <v>1177</v>
      </c>
      <c r="C38" t="s">
        <v>1590</v>
      </c>
      <c r="D38">
        <v>0.625</v>
      </c>
    </row>
    <row r="39" spans="1:4">
      <c r="A39" t="s">
        <v>207</v>
      </c>
      <c r="B39" t="s">
        <v>1219</v>
      </c>
      <c r="C39" t="s">
        <v>2103</v>
      </c>
      <c r="D39">
        <v>0.38194444444444442</v>
      </c>
    </row>
    <row r="40" spans="1:4">
      <c r="A40" t="s">
        <v>208</v>
      </c>
      <c r="B40" t="s">
        <v>1178</v>
      </c>
      <c r="C40" t="s">
        <v>2103</v>
      </c>
      <c r="D40">
        <v>0.41666666666666669</v>
      </c>
    </row>
    <row r="41" spans="1:4">
      <c r="A41" t="s">
        <v>209</v>
      </c>
      <c r="B41" t="s">
        <v>1179</v>
      </c>
      <c r="C41" t="s">
        <v>2103</v>
      </c>
      <c r="D41">
        <v>0.4375</v>
      </c>
    </row>
    <row r="42" spans="1:4">
      <c r="A42" t="s">
        <v>210</v>
      </c>
      <c r="B42" t="s">
        <v>1374</v>
      </c>
      <c r="C42" t="s">
        <v>1439</v>
      </c>
      <c r="D42">
        <v>0.4375</v>
      </c>
    </row>
    <row r="43" spans="1:4">
      <c r="A43" t="s">
        <v>211</v>
      </c>
      <c r="B43" t="s">
        <v>1180</v>
      </c>
      <c r="C43" t="s">
        <v>1439</v>
      </c>
      <c r="D43">
        <v>0.76388888888888884</v>
      </c>
    </row>
    <row r="44" spans="1:4">
      <c r="A44" t="s">
        <v>212</v>
      </c>
      <c r="B44" t="s">
        <v>1181</v>
      </c>
      <c r="C44" t="s">
        <v>1439</v>
      </c>
      <c r="D44">
        <v>0.4375</v>
      </c>
    </row>
    <row r="45" spans="1:4">
      <c r="A45" t="s">
        <v>213</v>
      </c>
      <c r="B45" t="s">
        <v>1182</v>
      </c>
      <c r="C45" t="s">
        <v>2103</v>
      </c>
      <c r="D45">
        <v>0.4375</v>
      </c>
    </row>
    <row r="46" spans="1:4">
      <c r="A46" t="s">
        <v>214</v>
      </c>
      <c r="B46" t="s">
        <v>1375</v>
      </c>
      <c r="C46" t="s">
        <v>1439</v>
      </c>
      <c r="D46">
        <v>0.625</v>
      </c>
    </row>
    <row r="47" spans="1:4">
      <c r="A47" t="s">
        <v>215</v>
      </c>
      <c r="B47" t="s">
        <v>1183</v>
      </c>
      <c r="C47" t="s">
        <v>1439</v>
      </c>
      <c r="D47">
        <v>0.4375</v>
      </c>
    </row>
    <row r="48" spans="1:4">
      <c r="A48" t="s">
        <v>216</v>
      </c>
      <c r="B48" t="s">
        <v>1398</v>
      </c>
      <c r="C48" t="s">
        <v>2104</v>
      </c>
      <c r="D48">
        <v>0.4375</v>
      </c>
    </row>
    <row r="49" spans="1:4">
      <c r="A49" t="s">
        <v>217</v>
      </c>
      <c r="B49" t="s">
        <v>1184</v>
      </c>
      <c r="C49" t="s">
        <v>1590</v>
      </c>
      <c r="D49">
        <v>0.625</v>
      </c>
    </row>
    <row r="50" spans="1:4">
      <c r="A50" t="s">
        <v>218</v>
      </c>
      <c r="B50" t="s">
        <v>1185</v>
      </c>
      <c r="C50" t="s">
        <v>2103</v>
      </c>
      <c r="D50">
        <v>0.38541666666666669</v>
      </c>
    </row>
    <row r="51" spans="1:4">
      <c r="A51" t="s">
        <v>219</v>
      </c>
      <c r="B51" t="s">
        <v>1186</v>
      </c>
      <c r="C51" t="s">
        <v>1590</v>
      </c>
      <c r="D51">
        <v>0.38541666666666669</v>
      </c>
    </row>
    <row r="52" spans="1:4">
      <c r="A52" t="s">
        <v>220</v>
      </c>
      <c r="B52" t="s">
        <v>1188</v>
      </c>
      <c r="C52" t="s">
        <v>2103</v>
      </c>
      <c r="D52">
        <v>0.4375</v>
      </c>
    </row>
    <row r="53" spans="1:4">
      <c r="A53" t="s">
        <v>221</v>
      </c>
      <c r="B53" t="s">
        <v>1189</v>
      </c>
      <c r="C53" t="s">
        <v>1439</v>
      </c>
      <c r="D53">
        <v>0.41666666666666669</v>
      </c>
    </row>
    <row r="54" spans="1:4">
      <c r="A54" t="s">
        <v>222</v>
      </c>
      <c r="B54" t="s">
        <v>1190</v>
      </c>
      <c r="C54" t="s">
        <v>1439</v>
      </c>
      <c r="D54">
        <v>0.4375</v>
      </c>
    </row>
    <row r="55" spans="1:4">
      <c r="A55" t="s">
        <v>223</v>
      </c>
      <c r="B55" t="s">
        <v>1191</v>
      </c>
      <c r="C55" t="s">
        <v>1439</v>
      </c>
      <c r="D55">
        <v>0.4375</v>
      </c>
    </row>
    <row r="56" spans="1:4">
      <c r="A56" t="s">
        <v>224</v>
      </c>
      <c r="B56" t="s">
        <v>1192</v>
      </c>
      <c r="C56" t="s">
        <v>2103</v>
      </c>
      <c r="D56">
        <v>0.4375</v>
      </c>
    </row>
    <row r="57" spans="1:4">
      <c r="A57" t="s">
        <v>225</v>
      </c>
      <c r="B57" t="s">
        <v>1193</v>
      </c>
      <c r="C57" t="s">
        <v>2103</v>
      </c>
      <c r="D57">
        <v>0.4375</v>
      </c>
    </row>
    <row r="58" spans="1:4">
      <c r="A58" t="s">
        <v>226</v>
      </c>
      <c r="B58" t="s">
        <v>1194</v>
      </c>
      <c r="C58" t="s">
        <v>1590</v>
      </c>
      <c r="D58">
        <v>0.38194444444444442</v>
      </c>
    </row>
    <row r="59" spans="1:4">
      <c r="A59" t="s">
        <v>227</v>
      </c>
      <c r="B59" t="s">
        <v>1195</v>
      </c>
      <c r="C59" t="s">
        <v>1439</v>
      </c>
      <c r="D59">
        <v>0.4375</v>
      </c>
    </row>
    <row r="60" spans="1:4">
      <c r="A60" t="s">
        <v>228</v>
      </c>
      <c r="B60" t="s">
        <v>1196</v>
      </c>
      <c r="C60" t="s">
        <v>1439</v>
      </c>
      <c r="D60">
        <v>0.4375</v>
      </c>
    </row>
    <row r="61" spans="1:4">
      <c r="A61" t="s">
        <v>229</v>
      </c>
      <c r="B61" t="s">
        <v>1197</v>
      </c>
      <c r="C61" t="s">
        <v>1439</v>
      </c>
      <c r="D61">
        <v>0.44791666666666669</v>
      </c>
    </row>
    <row r="62" spans="1:4">
      <c r="A62" t="s">
        <v>230</v>
      </c>
      <c r="B62" t="s">
        <v>1198</v>
      </c>
      <c r="C62" t="s">
        <v>1439</v>
      </c>
      <c r="D62">
        <v>0.38541666666666669</v>
      </c>
    </row>
    <row r="63" spans="1:4">
      <c r="A63" t="s">
        <v>231</v>
      </c>
      <c r="B63" t="s">
        <v>1199</v>
      </c>
      <c r="C63" t="s">
        <v>2103</v>
      </c>
      <c r="D63">
        <v>0.4375</v>
      </c>
    </row>
    <row r="64" spans="1:4">
      <c r="A64" t="s">
        <v>232</v>
      </c>
      <c r="B64" t="s">
        <v>1200</v>
      </c>
      <c r="C64" t="s">
        <v>1590</v>
      </c>
      <c r="D64">
        <v>0.4375</v>
      </c>
    </row>
    <row r="65" spans="1:4">
      <c r="A65" t="s">
        <v>233</v>
      </c>
      <c r="B65" t="s">
        <v>1388</v>
      </c>
      <c r="C65" t="s">
        <v>1590</v>
      </c>
      <c r="D65">
        <v>0.38541666666666669</v>
      </c>
    </row>
    <row r="66" spans="1:4">
      <c r="A66" t="s">
        <v>234</v>
      </c>
      <c r="B66" t="s">
        <v>1452</v>
      </c>
      <c r="C66" t="s">
        <v>2103</v>
      </c>
      <c r="D66">
        <v>0.38541666666666669</v>
      </c>
    </row>
    <row r="67" spans="1:4">
      <c r="A67" t="s">
        <v>235</v>
      </c>
      <c r="B67" t="s">
        <v>1201</v>
      </c>
      <c r="C67" t="s">
        <v>2103</v>
      </c>
      <c r="D67">
        <v>0.38541666666666669</v>
      </c>
    </row>
    <row r="68" spans="1:4">
      <c r="A68" t="s">
        <v>236</v>
      </c>
      <c r="B68" t="s">
        <v>24</v>
      </c>
      <c r="C68" t="s">
        <v>1590</v>
      </c>
      <c r="D68">
        <v>0.70833333333333337</v>
      </c>
    </row>
    <row r="69" spans="1:4">
      <c r="A69" t="s">
        <v>237</v>
      </c>
      <c r="B69" t="s">
        <v>1202</v>
      </c>
      <c r="C69" t="s">
        <v>1590</v>
      </c>
      <c r="D69">
        <v>0.38541666666666669</v>
      </c>
    </row>
    <row r="70" spans="1:4">
      <c r="A70" t="s">
        <v>238</v>
      </c>
      <c r="B70" t="s">
        <v>1203</v>
      </c>
      <c r="C70" t="s">
        <v>1439</v>
      </c>
      <c r="D70">
        <v>0.38541666666666669</v>
      </c>
    </row>
    <row r="71" spans="1:4">
      <c r="A71" t="s">
        <v>239</v>
      </c>
      <c r="B71" t="s">
        <v>1204</v>
      </c>
      <c r="C71" t="s">
        <v>1439</v>
      </c>
      <c r="D71">
        <v>0.625</v>
      </c>
    </row>
    <row r="72" spans="1:4">
      <c r="A72" t="s">
        <v>240</v>
      </c>
      <c r="B72" t="s">
        <v>1205</v>
      </c>
      <c r="C72" t="s">
        <v>2103</v>
      </c>
      <c r="D72">
        <v>0.4375</v>
      </c>
    </row>
    <row r="73" spans="1:4">
      <c r="A73" t="s">
        <v>241</v>
      </c>
      <c r="B73" t="s">
        <v>1206</v>
      </c>
      <c r="C73" t="s">
        <v>2103</v>
      </c>
      <c r="D73">
        <v>0.58333333333333337</v>
      </c>
    </row>
    <row r="74" spans="1:4">
      <c r="A74" t="s">
        <v>242</v>
      </c>
      <c r="B74" t="s">
        <v>1207</v>
      </c>
      <c r="C74" t="s">
        <v>2103</v>
      </c>
      <c r="D74">
        <v>0.38541666666666669</v>
      </c>
    </row>
    <row r="75" spans="1:4">
      <c r="A75" t="s">
        <v>243</v>
      </c>
      <c r="B75" t="s">
        <v>1208</v>
      </c>
      <c r="C75" t="s">
        <v>2103</v>
      </c>
      <c r="D75">
        <v>0.38541666666666669</v>
      </c>
    </row>
    <row r="76" spans="1:4">
      <c r="A76" t="s">
        <v>244</v>
      </c>
      <c r="B76" t="s">
        <v>1209</v>
      </c>
      <c r="C76" t="s">
        <v>2103</v>
      </c>
      <c r="D76">
        <v>0.38541666666666669</v>
      </c>
    </row>
    <row r="77" spans="1:4">
      <c r="A77" t="s">
        <v>245</v>
      </c>
      <c r="B77" t="s">
        <v>1210</v>
      </c>
      <c r="C77" t="s">
        <v>1590</v>
      </c>
      <c r="D77">
        <v>0.38541666666666669</v>
      </c>
    </row>
    <row r="78" spans="1:4">
      <c r="A78" t="s">
        <v>246</v>
      </c>
      <c r="B78" t="s">
        <v>1211</v>
      </c>
      <c r="C78" t="s">
        <v>2103</v>
      </c>
      <c r="D78">
        <v>0.38541666666666669</v>
      </c>
    </row>
    <row r="79" spans="1:4">
      <c r="A79" t="s">
        <v>247</v>
      </c>
      <c r="B79" t="s">
        <v>1212</v>
      </c>
      <c r="C79" t="s">
        <v>2103</v>
      </c>
      <c r="D79">
        <v>0.38541666666666669</v>
      </c>
    </row>
    <row r="80" spans="1:4">
      <c r="A80" t="s">
        <v>248</v>
      </c>
      <c r="B80" t="s">
        <v>1213</v>
      </c>
      <c r="C80" t="s">
        <v>2103</v>
      </c>
      <c r="D80">
        <v>0.38541666666666669</v>
      </c>
    </row>
    <row r="81" spans="1:4">
      <c r="A81" t="s">
        <v>249</v>
      </c>
      <c r="B81" t="s">
        <v>1395</v>
      </c>
      <c r="C81" t="s">
        <v>2103</v>
      </c>
      <c r="D81">
        <v>0.38541666666666669</v>
      </c>
    </row>
    <row r="82" spans="1:4">
      <c r="A82" t="s">
        <v>250</v>
      </c>
      <c r="B82" t="s">
        <v>1381</v>
      </c>
      <c r="C82" t="s">
        <v>2103</v>
      </c>
      <c r="D82">
        <v>0.38541666666666669</v>
      </c>
    </row>
    <row r="83" spans="1:4">
      <c r="A83" t="s">
        <v>251</v>
      </c>
      <c r="B83" t="s">
        <v>1214</v>
      </c>
      <c r="C83" t="s">
        <v>2103</v>
      </c>
      <c r="D83">
        <v>0.38541666666666669</v>
      </c>
    </row>
    <row r="84" spans="1:4">
      <c r="A84" t="s">
        <v>252</v>
      </c>
      <c r="B84" t="s">
        <v>1215</v>
      </c>
      <c r="C84" t="s">
        <v>1439</v>
      </c>
      <c r="D84">
        <v>0.38541666666666669</v>
      </c>
    </row>
    <row r="85" spans="1:4">
      <c r="A85" t="s">
        <v>253</v>
      </c>
      <c r="B85" t="s">
        <v>1216</v>
      </c>
      <c r="C85" t="s">
        <v>2103</v>
      </c>
      <c r="D85">
        <v>0.38541666666666669</v>
      </c>
    </row>
    <row r="86" spans="1:4">
      <c r="A86" t="s">
        <v>254</v>
      </c>
      <c r="B86" t="s">
        <v>1217</v>
      </c>
      <c r="C86" t="s">
        <v>2103</v>
      </c>
      <c r="D86">
        <v>0.38194444444444442</v>
      </c>
    </row>
    <row r="87" spans="1:4">
      <c r="A87" t="s">
        <v>255</v>
      </c>
      <c r="B87" t="s">
        <v>1218</v>
      </c>
      <c r="C87" t="s">
        <v>1439</v>
      </c>
      <c r="D87">
        <v>0.38541666666666669</v>
      </c>
    </row>
    <row r="88" spans="1:4">
      <c r="A88" t="s">
        <v>256</v>
      </c>
      <c r="B88" t="s">
        <v>1393</v>
      </c>
      <c r="C88" t="s">
        <v>1439</v>
      </c>
      <c r="D88">
        <v>0.38541666666666669</v>
      </c>
    </row>
    <row r="89" spans="1:4">
      <c r="A89" t="s">
        <v>257</v>
      </c>
      <c r="B89" t="s">
        <v>1403</v>
      </c>
      <c r="C89" t="s">
        <v>1439</v>
      </c>
      <c r="D89">
        <v>0.44791666666666669</v>
      </c>
    </row>
    <row r="90" spans="1:4">
      <c r="A90" t="s">
        <v>258</v>
      </c>
      <c r="B90" t="s">
        <v>1301</v>
      </c>
      <c r="C90" t="s">
        <v>1439</v>
      </c>
      <c r="D90">
        <v>0.58333333333333337</v>
      </c>
    </row>
    <row r="91" spans="1:4">
      <c r="A91" t="s">
        <v>259</v>
      </c>
      <c r="B91" t="s">
        <v>1220</v>
      </c>
      <c r="C91" t="s">
        <v>1590</v>
      </c>
      <c r="D91">
        <v>0.625</v>
      </c>
    </row>
    <row r="92" spans="1:4">
      <c r="A92" t="s">
        <v>260</v>
      </c>
      <c r="B92" t="s">
        <v>1221</v>
      </c>
      <c r="C92" t="s">
        <v>2103</v>
      </c>
      <c r="D92">
        <v>0.38194444444444442</v>
      </c>
    </row>
    <row r="93" spans="1:4">
      <c r="A93" t="s">
        <v>261</v>
      </c>
      <c r="B93" t="s">
        <v>1401</v>
      </c>
      <c r="C93" t="s">
        <v>2103</v>
      </c>
      <c r="D93">
        <v>0.625</v>
      </c>
    </row>
    <row r="94" spans="1:4">
      <c r="A94" t="s">
        <v>262</v>
      </c>
      <c r="B94" t="s">
        <v>1408</v>
      </c>
      <c r="C94" t="s">
        <v>2103</v>
      </c>
      <c r="D94">
        <v>0.38541666666666669</v>
      </c>
    </row>
    <row r="95" spans="1:4">
      <c r="A95" t="s">
        <v>263</v>
      </c>
      <c r="B95" t="s">
        <v>1389</v>
      </c>
      <c r="C95" t="s">
        <v>2104</v>
      </c>
      <c r="D95">
        <v>0.4375</v>
      </c>
    </row>
    <row r="96" spans="1:4">
      <c r="A96" t="s">
        <v>264</v>
      </c>
      <c r="B96" t="s">
        <v>1391</v>
      </c>
      <c r="C96" t="s">
        <v>1590</v>
      </c>
      <c r="D96">
        <v>0.76388888888888884</v>
      </c>
    </row>
    <row r="97" spans="1:4">
      <c r="A97" t="s">
        <v>265</v>
      </c>
      <c r="B97" t="s">
        <v>1396</v>
      </c>
      <c r="C97" t="s">
        <v>2103</v>
      </c>
      <c r="D97">
        <v>0.4375</v>
      </c>
    </row>
    <row r="98" spans="1:4">
      <c r="A98" t="s">
        <v>266</v>
      </c>
      <c r="B98" t="s">
        <v>1413</v>
      </c>
      <c r="C98" t="s">
        <v>1439</v>
      </c>
      <c r="D98">
        <v>0.44791666666666669</v>
      </c>
    </row>
    <row r="99" spans="1:4">
      <c r="A99" t="s">
        <v>267</v>
      </c>
      <c r="B99" t="s">
        <v>1222</v>
      </c>
      <c r="C99" t="s">
        <v>1590</v>
      </c>
      <c r="D99">
        <v>0.4375</v>
      </c>
    </row>
    <row r="100" spans="1:4">
      <c r="A100" t="s">
        <v>268</v>
      </c>
      <c r="B100" t="s">
        <v>1397</v>
      </c>
      <c r="C100" t="s">
        <v>2103</v>
      </c>
      <c r="D100">
        <v>0.44791666666666669</v>
      </c>
    </row>
    <row r="101" spans="1:4">
      <c r="A101" t="s">
        <v>269</v>
      </c>
      <c r="B101" t="s">
        <v>1400</v>
      </c>
      <c r="C101" t="s">
        <v>1590</v>
      </c>
      <c r="D101">
        <v>0.4375</v>
      </c>
    </row>
    <row r="102" spans="1:4">
      <c r="A102" t="s">
        <v>270</v>
      </c>
      <c r="B102" t="s">
        <v>1402</v>
      </c>
      <c r="C102" t="s">
        <v>1439</v>
      </c>
      <c r="D102">
        <v>0.625</v>
      </c>
    </row>
    <row r="103" spans="1:4">
      <c r="A103" t="s">
        <v>271</v>
      </c>
      <c r="B103" t="s">
        <v>1223</v>
      </c>
      <c r="C103" t="s">
        <v>2104</v>
      </c>
      <c r="D103">
        <v>0.4375</v>
      </c>
    </row>
    <row r="104" spans="1:4">
      <c r="A104" t="s">
        <v>272</v>
      </c>
      <c r="B104" t="s">
        <v>1224</v>
      </c>
      <c r="C104" t="s">
        <v>2104</v>
      </c>
      <c r="D104">
        <v>0.44791666666666669</v>
      </c>
    </row>
    <row r="105" spans="1:4">
      <c r="A105" t="s">
        <v>273</v>
      </c>
      <c r="B105" t="s">
        <v>1405</v>
      </c>
      <c r="C105" t="s">
        <v>1439</v>
      </c>
      <c r="D105">
        <v>0.625</v>
      </c>
    </row>
    <row r="106" spans="1:4">
      <c r="A106" t="s">
        <v>274</v>
      </c>
      <c r="B106" t="s">
        <v>1407</v>
      </c>
      <c r="C106" t="s">
        <v>2103</v>
      </c>
      <c r="D106">
        <v>0.44791666666666669</v>
      </c>
    </row>
    <row r="107" spans="1:4">
      <c r="A107" t="s">
        <v>275</v>
      </c>
      <c r="B107" t="s">
        <v>1225</v>
      </c>
      <c r="C107" t="s">
        <v>2103</v>
      </c>
      <c r="D107">
        <v>0.38541666666666669</v>
      </c>
    </row>
    <row r="108" spans="1:4">
      <c r="A108" t="s">
        <v>276</v>
      </c>
      <c r="B108" t="s">
        <v>1412</v>
      </c>
      <c r="C108" t="s">
        <v>1439</v>
      </c>
      <c r="D108">
        <v>0.625</v>
      </c>
    </row>
    <row r="109" spans="1:4">
      <c r="A109" t="s">
        <v>277</v>
      </c>
      <c r="B109" t="s">
        <v>1411</v>
      </c>
      <c r="C109" t="s">
        <v>1590</v>
      </c>
      <c r="D109">
        <v>0.44791666666666669</v>
      </c>
    </row>
    <row r="110" spans="1:4">
      <c r="A110" t="s">
        <v>278</v>
      </c>
      <c r="B110" t="s">
        <v>1449</v>
      </c>
      <c r="C110" t="s">
        <v>1439</v>
      </c>
      <c r="D110">
        <v>0.44791666666666669</v>
      </c>
    </row>
    <row r="111" spans="1:4">
      <c r="A111" t="s">
        <v>279</v>
      </c>
      <c r="B111" t="s">
        <v>1226</v>
      </c>
      <c r="C111" t="s">
        <v>2104</v>
      </c>
      <c r="D111">
        <v>0.625</v>
      </c>
    </row>
    <row r="112" spans="1:4">
      <c r="A112" t="s">
        <v>280</v>
      </c>
      <c r="B112" t="s">
        <v>1191</v>
      </c>
      <c r="C112" t="s">
        <v>1439</v>
      </c>
      <c r="D112">
        <v>0.4375</v>
      </c>
    </row>
    <row r="113" spans="1:4">
      <c r="A113" t="s">
        <v>281</v>
      </c>
      <c r="B113" t="s">
        <v>1227</v>
      </c>
      <c r="C113" t="s">
        <v>1439</v>
      </c>
      <c r="D113">
        <v>0.625</v>
      </c>
    </row>
    <row r="114" spans="1:4">
      <c r="A114" t="s">
        <v>282</v>
      </c>
      <c r="B114" t="s">
        <v>1343</v>
      </c>
      <c r="C114" t="s">
        <v>1590</v>
      </c>
      <c r="D114">
        <v>0.44791666666666669</v>
      </c>
    </row>
    <row r="115" spans="1:4">
      <c r="A115" t="s">
        <v>283</v>
      </c>
      <c r="B115" t="s">
        <v>1338</v>
      </c>
      <c r="C115" t="s">
        <v>2105</v>
      </c>
      <c r="D115">
        <v>0.76041666666666663</v>
      </c>
    </row>
    <row r="116" spans="1:4">
      <c r="A116" t="s">
        <v>284</v>
      </c>
      <c r="B116" t="s">
        <v>98</v>
      </c>
      <c r="C116" t="s">
        <v>2103</v>
      </c>
      <c r="D116">
        <v>0.44791666666666669</v>
      </c>
    </row>
    <row r="117" spans="1:4">
      <c r="A117" t="s">
        <v>285</v>
      </c>
      <c r="B117" t="s">
        <v>1417</v>
      </c>
      <c r="C117" t="s">
        <v>1590</v>
      </c>
      <c r="D117">
        <v>0.4375</v>
      </c>
    </row>
    <row r="118" spans="1:4">
      <c r="A118" t="s">
        <v>286</v>
      </c>
      <c r="B118" t="s">
        <v>101</v>
      </c>
      <c r="C118" t="s">
        <v>1439</v>
      </c>
      <c r="D118">
        <v>0.41666666666666669</v>
      </c>
    </row>
    <row r="119" spans="1:4">
      <c r="A119" t="s">
        <v>287</v>
      </c>
      <c r="B119" t="s">
        <v>1378</v>
      </c>
      <c r="C119" t="s">
        <v>2103</v>
      </c>
      <c r="D119">
        <v>0.76388888888888884</v>
      </c>
    </row>
    <row r="120" spans="1:4">
      <c r="A120" t="s">
        <v>288</v>
      </c>
      <c r="B120" t="s">
        <v>1228</v>
      </c>
      <c r="C120" t="s">
        <v>1439</v>
      </c>
      <c r="D120">
        <v>0.4375</v>
      </c>
    </row>
    <row r="121" spans="1:4">
      <c r="A121" t="s">
        <v>289</v>
      </c>
      <c r="B121" t="s">
        <v>108</v>
      </c>
      <c r="C121" t="s">
        <v>1590</v>
      </c>
      <c r="D121">
        <v>0.4375</v>
      </c>
    </row>
    <row r="122" spans="1:4">
      <c r="A122" t="s">
        <v>290</v>
      </c>
      <c r="B122" t="s">
        <v>1229</v>
      </c>
      <c r="C122" t="s">
        <v>1439</v>
      </c>
      <c r="D122">
        <v>0.4375</v>
      </c>
    </row>
    <row r="123" spans="1:4">
      <c r="A123" t="s">
        <v>291</v>
      </c>
      <c r="B123" t="s">
        <v>1230</v>
      </c>
      <c r="C123" t="s">
        <v>2103</v>
      </c>
      <c r="D123">
        <v>0.4375</v>
      </c>
    </row>
    <row r="124" spans="1:4">
      <c r="A124" t="s">
        <v>292</v>
      </c>
      <c r="B124" t="s">
        <v>1305</v>
      </c>
      <c r="C124" t="s">
        <v>2103</v>
      </c>
      <c r="D124">
        <v>0.4375</v>
      </c>
    </row>
    <row r="125" spans="1:4">
      <c r="A125" t="s">
        <v>293</v>
      </c>
      <c r="B125" t="s">
        <v>1430</v>
      </c>
      <c r="C125" t="s">
        <v>2103</v>
      </c>
      <c r="D125">
        <v>0.41666666666666669</v>
      </c>
    </row>
    <row r="126" spans="1:4">
      <c r="A126" t="s">
        <v>294</v>
      </c>
      <c r="B126" t="s">
        <v>1306</v>
      </c>
      <c r="C126" t="s">
        <v>1439</v>
      </c>
      <c r="D126">
        <v>0.4375</v>
      </c>
    </row>
    <row r="127" spans="1:4">
      <c r="A127" t="s">
        <v>295</v>
      </c>
      <c r="B127" t="s">
        <v>1231</v>
      </c>
      <c r="C127" t="s">
        <v>2105</v>
      </c>
      <c r="D127">
        <v>0.4375</v>
      </c>
    </row>
    <row r="128" spans="1:4">
      <c r="A128" t="s">
        <v>296</v>
      </c>
      <c r="B128" t="s">
        <v>1443</v>
      </c>
      <c r="C128" t="s">
        <v>1590</v>
      </c>
      <c r="D128">
        <v>0.41666666666666669</v>
      </c>
    </row>
    <row r="129" spans="1:4">
      <c r="A129" t="s">
        <v>297</v>
      </c>
      <c r="B129" t="s">
        <v>1232</v>
      </c>
      <c r="C129" t="s">
        <v>1439</v>
      </c>
      <c r="D129">
        <v>0.38541666666666669</v>
      </c>
    </row>
    <row r="130" spans="1:4">
      <c r="A130" t="s">
        <v>298</v>
      </c>
      <c r="B130" t="s">
        <v>1233</v>
      </c>
      <c r="C130" t="s">
        <v>2103</v>
      </c>
      <c r="D130">
        <v>0.38541666666666669</v>
      </c>
    </row>
    <row r="131" spans="1:4">
      <c r="A131" t="s">
        <v>299</v>
      </c>
      <c r="B131" t="s">
        <v>1445</v>
      </c>
      <c r="C131" t="s">
        <v>1439</v>
      </c>
      <c r="D131">
        <v>0.41666666666666669</v>
      </c>
    </row>
    <row r="132" spans="1:4">
      <c r="A132" t="s">
        <v>300</v>
      </c>
      <c r="B132" t="s">
        <v>1447</v>
      </c>
      <c r="C132" t="s">
        <v>1439</v>
      </c>
      <c r="D132">
        <v>0.4375</v>
      </c>
    </row>
    <row r="133" spans="1:4">
      <c r="A133" t="s">
        <v>301</v>
      </c>
      <c r="B133" t="s">
        <v>1352</v>
      </c>
      <c r="C133" t="s">
        <v>1439</v>
      </c>
      <c r="D133">
        <v>0.4375</v>
      </c>
    </row>
    <row r="134" spans="1:4">
      <c r="A134" t="s">
        <v>302</v>
      </c>
      <c r="B134" t="s">
        <v>128</v>
      </c>
      <c r="C134" t="s">
        <v>1439</v>
      </c>
      <c r="D134">
        <v>0.41666666666666669</v>
      </c>
    </row>
    <row r="135" spans="1:4">
      <c r="A135" t="s">
        <v>303</v>
      </c>
      <c r="B135" t="s">
        <v>1234</v>
      </c>
      <c r="C135" t="s">
        <v>2103</v>
      </c>
      <c r="D135">
        <v>0.625</v>
      </c>
    </row>
    <row r="136" spans="1:4">
      <c r="A136" t="s">
        <v>304</v>
      </c>
      <c r="B136" t="s">
        <v>1235</v>
      </c>
      <c r="C136" t="s">
        <v>1439</v>
      </c>
      <c r="D136">
        <v>0.44791666666666669</v>
      </c>
    </row>
    <row r="137" spans="1:4">
      <c r="A137" t="s">
        <v>305</v>
      </c>
      <c r="B137" t="s">
        <v>1236</v>
      </c>
      <c r="C137" t="s">
        <v>2103</v>
      </c>
      <c r="D137">
        <v>0.44791666666666669</v>
      </c>
    </row>
    <row r="138" spans="1:4">
      <c r="A138" t="s">
        <v>1326</v>
      </c>
      <c r="B138" t="s">
        <v>1320</v>
      </c>
      <c r="C138" t="s">
        <v>2103</v>
      </c>
      <c r="D138">
        <v>0.41666666666666669</v>
      </c>
    </row>
    <row r="139" spans="1:4">
      <c r="A139" t="s">
        <v>1327</v>
      </c>
      <c r="B139" t="s">
        <v>1324</v>
      </c>
      <c r="C139" t="s">
        <v>2103</v>
      </c>
      <c r="D139">
        <v>0.41666666666666669</v>
      </c>
    </row>
    <row r="140" spans="1:4">
      <c r="A140" t="s">
        <v>1328</v>
      </c>
      <c r="B140" t="s">
        <v>1323</v>
      </c>
      <c r="C140" t="s">
        <v>2103</v>
      </c>
      <c r="D140">
        <v>0.41666666666666669</v>
      </c>
    </row>
    <row r="141" spans="1:4">
      <c r="A141" t="s">
        <v>1329</v>
      </c>
      <c r="B141" t="s">
        <v>1322</v>
      </c>
      <c r="C141" t="s">
        <v>1590</v>
      </c>
      <c r="D141">
        <v>0.41666666666666669</v>
      </c>
    </row>
    <row r="142" spans="1:4">
      <c r="A142" t="s">
        <v>1330</v>
      </c>
      <c r="B142" t="s">
        <v>1321</v>
      </c>
      <c r="C142" t="s">
        <v>1439</v>
      </c>
      <c r="D142">
        <v>0.41666666666666669</v>
      </c>
    </row>
    <row r="143" spans="1:4">
      <c r="A143" t="s">
        <v>306</v>
      </c>
      <c r="B143" t="s">
        <v>1237</v>
      </c>
      <c r="C143" t="s">
        <v>2103</v>
      </c>
      <c r="D143">
        <v>0.41666666666666669</v>
      </c>
    </row>
    <row r="144" spans="1:4">
      <c r="A144" t="s">
        <v>307</v>
      </c>
      <c r="B144" t="s">
        <v>1414</v>
      </c>
      <c r="C144" t="s">
        <v>2103</v>
      </c>
      <c r="D144">
        <v>0.41666666666666669</v>
      </c>
    </row>
    <row r="145" spans="1:4">
      <c r="A145" t="s">
        <v>308</v>
      </c>
      <c r="B145" t="s">
        <v>1448</v>
      </c>
      <c r="C145" t="s">
        <v>2103</v>
      </c>
      <c r="D145">
        <v>0.41666666666666669</v>
      </c>
    </row>
    <row r="146" spans="1:4">
      <c r="A146" t="s">
        <v>309</v>
      </c>
      <c r="B146" t="s">
        <v>1416</v>
      </c>
      <c r="C146" t="s">
        <v>1439</v>
      </c>
      <c r="D146">
        <v>0.41666666666666669</v>
      </c>
    </row>
    <row r="147" spans="1:4">
      <c r="A147" t="s">
        <v>310</v>
      </c>
      <c r="B147" t="s">
        <v>1308</v>
      </c>
      <c r="C147" t="s">
        <v>1590</v>
      </c>
      <c r="D147">
        <v>0.41666666666666669</v>
      </c>
    </row>
    <row r="148" spans="1:4">
      <c r="A148" t="s">
        <v>1309</v>
      </c>
      <c r="B148" t="s">
        <v>1310</v>
      </c>
      <c r="C148" t="s">
        <v>1439</v>
      </c>
      <c r="D148">
        <v>0.41666666666666669</v>
      </c>
    </row>
    <row r="149" spans="1:4">
      <c r="A149" t="s">
        <v>311</v>
      </c>
      <c r="B149" t="s">
        <v>1238</v>
      </c>
      <c r="C149" t="s">
        <v>2105</v>
      </c>
      <c r="D149">
        <v>0.41666666666666669</v>
      </c>
    </row>
    <row r="150" spans="1:4">
      <c r="A150" t="s">
        <v>312</v>
      </c>
      <c r="B150" t="s">
        <v>1348</v>
      </c>
      <c r="C150" t="s">
        <v>2104</v>
      </c>
      <c r="D150">
        <v>0.41666666666666669</v>
      </c>
    </row>
    <row r="151" spans="1:4">
      <c r="A151" t="s">
        <v>313</v>
      </c>
      <c r="B151" t="s">
        <v>1239</v>
      </c>
      <c r="C151" t="s">
        <v>2103</v>
      </c>
      <c r="D151">
        <v>0.41666666666666669</v>
      </c>
    </row>
    <row r="152" spans="1:4">
      <c r="A152" t="s">
        <v>314</v>
      </c>
      <c r="B152" t="s">
        <v>1240</v>
      </c>
      <c r="C152" t="s">
        <v>2103</v>
      </c>
      <c r="D152">
        <v>0.41666666666666669</v>
      </c>
    </row>
    <row r="153" spans="1:4">
      <c r="A153" t="s">
        <v>315</v>
      </c>
      <c r="B153" t="s">
        <v>1241</v>
      </c>
      <c r="C153" t="s">
        <v>2103</v>
      </c>
      <c r="D153">
        <v>0.41666666666666669</v>
      </c>
    </row>
    <row r="154" spans="1:4">
      <c r="A154" t="s">
        <v>316</v>
      </c>
      <c r="B154" t="s">
        <v>1242</v>
      </c>
      <c r="C154" t="s">
        <v>2103</v>
      </c>
      <c r="D154">
        <v>0.41666666666666669</v>
      </c>
    </row>
    <row r="155" spans="1:4">
      <c r="A155" t="s">
        <v>317</v>
      </c>
      <c r="B155" t="s">
        <v>1243</v>
      </c>
      <c r="C155" t="s">
        <v>2103</v>
      </c>
      <c r="D155">
        <v>0.58333333333333337</v>
      </c>
    </row>
    <row r="156" spans="1:4">
      <c r="A156" t="s">
        <v>318</v>
      </c>
      <c r="B156" t="s">
        <v>1244</v>
      </c>
      <c r="C156" t="s">
        <v>2103</v>
      </c>
      <c r="D156">
        <v>0.4375</v>
      </c>
    </row>
    <row r="157" spans="1:4">
      <c r="A157" t="s">
        <v>319</v>
      </c>
      <c r="B157" t="s">
        <v>1245</v>
      </c>
      <c r="C157" t="s">
        <v>2103</v>
      </c>
      <c r="D157">
        <v>0.58333333333333337</v>
      </c>
    </row>
    <row r="158" spans="1:4">
      <c r="A158" t="s">
        <v>320</v>
      </c>
      <c r="B158" t="s">
        <v>1332</v>
      </c>
      <c r="C158" t="s">
        <v>2103</v>
      </c>
      <c r="D158">
        <v>0.625</v>
      </c>
    </row>
    <row r="159" spans="1:4">
      <c r="A159" t="s">
        <v>321</v>
      </c>
      <c r="B159" t="s">
        <v>1246</v>
      </c>
      <c r="C159" t="s">
        <v>2103</v>
      </c>
      <c r="D159">
        <v>0.44791666666666669</v>
      </c>
    </row>
    <row r="160" spans="1:4">
      <c r="A160" t="s">
        <v>322</v>
      </c>
      <c r="B160" t="s">
        <v>1247</v>
      </c>
      <c r="C160" t="s">
        <v>1439</v>
      </c>
      <c r="D160">
        <v>0.4375</v>
      </c>
    </row>
    <row r="161" spans="1:4">
      <c r="A161" t="s">
        <v>323</v>
      </c>
      <c r="B161" t="s">
        <v>1248</v>
      </c>
      <c r="C161" t="s">
        <v>1590</v>
      </c>
      <c r="D161">
        <v>0.4375</v>
      </c>
    </row>
    <row r="162" spans="1:4">
      <c r="A162" t="s">
        <v>324</v>
      </c>
      <c r="B162" t="s">
        <v>1249</v>
      </c>
      <c r="C162" t="s">
        <v>2105</v>
      </c>
      <c r="D162">
        <v>0.38194444444444442</v>
      </c>
    </row>
    <row r="163" spans="1:4">
      <c r="A163" t="s">
        <v>325</v>
      </c>
      <c r="B163" t="s">
        <v>1250</v>
      </c>
      <c r="C163" t="s">
        <v>1439</v>
      </c>
      <c r="D163">
        <v>0.625</v>
      </c>
    </row>
    <row r="164" spans="1:4">
      <c r="A164" t="s">
        <v>326</v>
      </c>
      <c r="B164" t="s">
        <v>1251</v>
      </c>
      <c r="C164" t="s">
        <v>2103</v>
      </c>
      <c r="D164">
        <v>0.625</v>
      </c>
    </row>
    <row r="165" spans="1:4">
      <c r="A165" t="s">
        <v>327</v>
      </c>
      <c r="B165" t="s">
        <v>1252</v>
      </c>
      <c r="C165" t="s">
        <v>2105</v>
      </c>
      <c r="D165">
        <v>0.625</v>
      </c>
    </row>
    <row r="166" spans="1:4">
      <c r="A166" t="s">
        <v>328</v>
      </c>
      <c r="B166" t="s">
        <v>1253</v>
      </c>
      <c r="C166" t="s">
        <v>2103</v>
      </c>
      <c r="D166">
        <v>0.44791666666666669</v>
      </c>
    </row>
    <row r="167" spans="1:4">
      <c r="A167" t="s">
        <v>329</v>
      </c>
      <c r="B167" t="s">
        <v>1187</v>
      </c>
      <c r="C167" t="s">
        <v>2103</v>
      </c>
      <c r="D167">
        <v>0.625</v>
      </c>
    </row>
    <row r="168" spans="1:4">
      <c r="A168" t="s">
        <v>330</v>
      </c>
      <c r="B168" t="s">
        <v>1254</v>
      </c>
      <c r="C168" t="s">
        <v>1590</v>
      </c>
      <c r="D168">
        <v>0.38541666666666669</v>
      </c>
    </row>
    <row r="169" spans="1:4">
      <c r="A169" t="s">
        <v>331</v>
      </c>
      <c r="B169" t="s">
        <v>1455</v>
      </c>
      <c r="C169" t="s">
        <v>1590</v>
      </c>
      <c r="D169">
        <v>0.60416666666666663</v>
      </c>
    </row>
    <row r="170" spans="1:4">
      <c r="A170" t="s">
        <v>332</v>
      </c>
      <c r="B170" t="s">
        <v>1255</v>
      </c>
      <c r="C170" t="s">
        <v>1590</v>
      </c>
      <c r="D170">
        <v>0.625</v>
      </c>
    </row>
    <row r="171" spans="1:4">
      <c r="A171" t="s">
        <v>333</v>
      </c>
      <c r="B171" t="s">
        <v>1256</v>
      </c>
      <c r="C171" t="s">
        <v>1439</v>
      </c>
      <c r="D171">
        <v>0.58333333333333337</v>
      </c>
    </row>
    <row r="172" spans="1:4">
      <c r="A172" t="s">
        <v>334</v>
      </c>
      <c r="B172" t="s">
        <v>1257</v>
      </c>
      <c r="C172" t="s">
        <v>2103</v>
      </c>
      <c r="D172">
        <v>0.42708333333333331</v>
      </c>
    </row>
    <row r="173" spans="1:4">
      <c r="A173" t="s">
        <v>335</v>
      </c>
      <c r="B173" t="s">
        <v>1258</v>
      </c>
      <c r="C173" t="s">
        <v>2103</v>
      </c>
      <c r="D173">
        <v>0.58333333333333337</v>
      </c>
    </row>
    <row r="174" spans="1:4">
      <c r="A174" t="s">
        <v>336</v>
      </c>
      <c r="B174" t="s">
        <v>1340</v>
      </c>
      <c r="C174" t="s">
        <v>2103</v>
      </c>
      <c r="D174">
        <v>0.58333333333333337</v>
      </c>
    </row>
    <row r="175" spans="1:4">
      <c r="A175" t="s">
        <v>337</v>
      </c>
      <c r="B175" t="s">
        <v>1406</v>
      </c>
      <c r="C175" t="s">
        <v>2105</v>
      </c>
      <c r="D175">
        <v>0.44791666666666669</v>
      </c>
    </row>
    <row r="176" spans="1:4">
      <c r="A176" t="s">
        <v>338</v>
      </c>
      <c r="B176" t="s">
        <v>1341</v>
      </c>
      <c r="C176" t="s">
        <v>1439</v>
      </c>
      <c r="D176">
        <v>0.625</v>
      </c>
    </row>
    <row r="177" spans="1:4">
      <c r="A177" t="s">
        <v>339</v>
      </c>
      <c r="B177" t="s">
        <v>1387</v>
      </c>
      <c r="C177" t="s">
        <v>2103</v>
      </c>
      <c r="D177">
        <v>0.4375</v>
      </c>
    </row>
    <row r="178" spans="1:4">
      <c r="A178" t="s">
        <v>340</v>
      </c>
      <c r="B178" t="s">
        <v>1356</v>
      </c>
      <c r="C178" t="s">
        <v>1590</v>
      </c>
      <c r="D178">
        <v>0.375</v>
      </c>
    </row>
    <row r="179" spans="1:4">
      <c r="A179" t="s">
        <v>341</v>
      </c>
      <c r="B179" t="s">
        <v>1259</v>
      </c>
      <c r="C179" t="s">
        <v>2103</v>
      </c>
      <c r="D179">
        <v>0.625</v>
      </c>
    </row>
    <row r="180" spans="1:4">
      <c r="A180" t="s">
        <v>342</v>
      </c>
      <c r="B180" t="s">
        <v>1260</v>
      </c>
      <c r="C180" t="s">
        <v>2103</v>
      </c>
      <c r="D180">
        <v>0.625</v>
      </c>
    </row>
    <row r="181" spans="1:4">
      <c r="A181" t="s">
        <v>343</v>
      </c>
      <c r="B181" t="s">
        <v>1261</v>
      </c>
      <c r="C181" t="s">
        <v>2103</v>
      </c>
      <c r="D181">
        <v>0.44791666666666669</v>
      </c>
    </row>
    <row r="182" spans="1:4">
      <c r="A182" t="s">
        <v>4695</v>
      </c>
      <c r="B182" t="s">
        <v>1453</v>
      </c>
      <c r="C182" t="s">
        <v>1439</v>
      </c>
      <c r="D182">
        <v>0.39583333333333331</v>
      </c>
    </row>
    <row r="183" spans="1:4">
      <c r="A183" t="s">
        <v>4696</v>
      </c>
      <c r="B183" t="s">
        <v>1372</v>
      </c>
      <c r="C183" t="s">
        <v>2103</v>
      </c>
      <c r="D183">
        <v>0.77083333333333337</v>
      </c>
    </row>
    <row r="184" spans="1:4">
      <c r="A184" t="s">
        <v>4697</v>
      </c>
      <c r="B184" t="s">
        <v>1446</v>
      </c>
      <c r="C184" t="s">
        <v>1439</v>
      </c>
      <c r="D184">
        <v>0.41666666666666669</v>
      </c>
    </row>
    <row r="185" spans="1:4">
      <c r="A185" t="s">
        <v>4698</v>
      </c>
      <c r="B185" t="s">
        <v>1351</v>
      </c>
      <c r="C185" t="s">
        <v>1439</v>
      </c>
      <c r="D185">
        <v>0.4375</v>
      </c>
    </row>
    <row r="186" spans="1:4">
      <c r="A186" t="s">
        <v>4699</v>
      </c>
      <c r="B186" t="s">
        <v>1415</v>
      </c>
      <c r="C186" t="s">
        <v>1590</v>
      </c>
      <c r="D186">
        <v>0.41666666666666669</v>
      </c>
    </row>
  </sheetData>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1F8FE-DC51-4C5B-BC15-4C74E26FE3F3}">
  <sheetPr codeName="Hoja56"/>
  <dimension ref="A1:V199"/>
  <sheetViews>
    <sheetView workbookViewId="0">
      <selection activeCell="A10" sqref="A10:A12"/>
    </sheetView>
  </sheetViews>
  <sheetFormatPr baseColWidth="10" defaultRowHeight="13.5"/>
  <cols>
    <col min="1" max="1" width="255.6875" bestFit="1" customWidth="1"/>
    <col min="2" max="2" width="21.875" bestFit="1" customWidth="1"/>
    <col min="3" max="3" width="70.125" bestFit="1" customWidth="1"/>
    <col min="4" max="4" width="14.875" bestFit="1" customWidth="1"/>
    <col min="5" max="5" width="70.125" bestFit="1" customWidth="1"/>
    <col min="6" max="6" width="20.3125" bestFit="1" customWidth="1"/>
    <col min="7" max="7" width="14.3125" bestFit="1" customWidth="1"/>
    <col min="8" max="8" width="24.6875" bestFit="1" customWidth="1"/>
    <col min="9" max="9" width="21" bestFit="1" customWidth="1"/>
    <col min="10" max="10" width="26.5625" bestFit="1" customWidth="1"/>
    <col min="12" max="12" width="21.875" bestFit="1" customWidth="1"/>
    <col min="13" max="13" width="18.6875" bestFit="1" customWidth="1"/>
    <col min="14" max="14" width="37.6875" bestFit="1" customWidth="1"/>
    <col min="15" max="15" width="25.125" bestFit="1" customWidth="1"/>
    <col min="16" max="16" width="20.6875" bestFit="1" customWidth="1"/>
    <col min="17" max="17" width="16.6875" bestFit="1" customWidth="1"/>
    <col min="18" max="18" width="69" bestFit="1" customWidth="1"/>
    <col min="19" max="19" width="23.875" bestFit="1" customWidth="1"/>
    <col min="20" max="20" width="15" bestFit="1" customWidth="1"/>
    <col min="21" max="21" width="21.4375" bestFit="1" customWidth="1"/>
    <col min="22" max="22" width="44.125" bestFit="1" customWidth="1"/>
  </cols>
  <sheetData>
    <row r="1" spans="1:22" ht="20.65">
      <c r="A1" s="119" t="s">
        <v>6150</v>
      </c>
    </row>
    <row r="2" spans="1:22">
      <c r="A2" t="s">
        <v>6425</v>
      </c>
    </row>
    <row r="4" spans="1:22">
      <c r="A4" t="s">
        <v>6151</v>
      </c>
      <c r="B4" t="s">
        <v>6152</v>
      </c>
      <c r="C4" t="s">
        <v>1932</v>
      </c>
      <c r="D4" t="s">
        <v>6153</v>
      </c>
      <c r="E4" t="s">
        <v>6154</v>
      </c>
      <c r="F4" t="s">
        <v>6155</v>
      </c>
      <c r="G4" t="s">
        <v>6156</v>
      </c>
      <c r="H4" t="s">
        <v>6157</v>
      </c>
      <c r="I4" t="s">
        <v>6158</v>
      </c>
      <c r="J4" t="s">
        <v>6</v>
      </c>
      <c r="L4" t="s">
        <v>5988</v>
      </c>
      <c r="M4" t="s">
        <v>5925</v>
      </c>
      <c r="N4" t="s">
        <v>5989</v>
      </c>
      <c r="O4" t="s">
        <v>6371</v>
      </c>
      <c r="P4" t="s">
        <v>5990</v>
      </c>
      <c r="Q4" t="s">
        <v>5991</v>
      </c>
      <c r="R4" t="s">
        <v>6372</v>
      </c>
      <c r="S4" t="s">
        <v>40</v>
      </c>
      <c r="T4" t="s">
        <v>1495</v>
      </c>
      <c r="U4" t="s">
        <v>5993</v>
      </c>
      <c r="V4" t="s">
        <v>1880</v>
      </c>
    </row>
    <row r="5" spans="1:22">
      <c r="A5" t="s">
        <v>6159</v>
      </c>
      <c r="B5" t="s">
        <v>5609</v>
      </c>
      <c r="C5" t="s">
        <v>5610</v>
      </c>
      <c r="D5">
        <v>186</v>
      </c>
      <c r="E5">
        <v>44</v>
      </c>
      <c r="F5">
        <v>0</v>
      </c>
      <c r="G5">
        <v>0</v>
      </c>
      <c r="H5">
        <v>0</v>
      </c>
      <c r="I5">
        <v>14</v>
      </c>
      <c r="J5" t="s">
        <v>5814</v>
      </c>
      <c r="L5" t="s">
        <v>6373</v>
      </c>
      <c r="M5" t="s">
        <v>6374</v>
      </c>
      <c r="N5" t="s">
        <v>6375</v>
      </c>
      <c r="O5" t="s">
        <v>6376</v>
      </c>
      <c r="P5" t="s">
        <v>151</v>
      </c>
      <c r="Q5" t="s">
        <v>151</v>
      </c>
      <c r="R5" t="s">
        <v>370</v>
      </c>
      <c r="S5" t="s">
        <v>6377</v>
      </c>
      <c r="U5" s="48">
        <v>46241.806238425925</v>
      </c>
      <c r="V5" t="s">
        <v>6378</v>
      </c>
    </row>
    <row r="6" spans="1:22">
      <c r="A6" t="s">
        <v>6160</v>
      </c>
      <c r="B6" t="s">
        <v>6161</v>
      </c>
      <c r="C6" t="s">
        <v>6162</v>
      </c>
      <c r="D6">
        <v>182</v>
      </c>
      <c r="E6">
        <v>29</v>
      </c>
      <c r="F6">
        <v>0</v>
      </c>
      <c r="G6">
        <v>0</v>
      </c>
      <c r="H6">
        <v>0</v>
      </c>
      <c r="I6">
        <v>14</v>
      </c>
      <c r="J6" t="s">
        <v>5814</v>
      </c>
      <c r="L6" t="s">
        <v>6379</v>
      </c>
      <c r="M6" t="s">
        <v>6380</v>
      </c>
      <c r="N6" t="s">
        <v>6381</v>
      </c>
      <c r="O6" t="s">
        <v>6652</v>
      </c>
      <c r="P6" t="s">
        <v>151</v>
      </c>
      <c r="Q6" t="s">
        <v>2238</v>
      </c>
      <c r="R6" t="s">
        <v>370</v>
      </c>
      <c r="S6" t="s">
        <v>6653</v>
      </c>
      <c r="T6" t="s">
        <v>2971</v>
      </c>
      <c r="U6" s="48">
        <v>46242.33556712963</v>
      </c>
      <c r="V6" t="s">
        <v>6654</v>
      </c>
    </row>
    <row r="7" spans="1:22">
      <c r="A7" t="s">
        <v>6163</v>
      </c>
      <c r="B7" t="s">
        <v>6164</v>
      </c>
      <c r="C7" t="s">
        <v>6164</v>
      </c>
      <c r="D7">
        <v>182</v>
      </c>
      <c r="E7">
        <v>4</v>
      </c>
      <c r="F7">
        <v>0</v>
      </c>
      <c r="G7">
        <v>0</v>
      </c>
      <c r="H7">
        <v>0</v>
      </c>
      <c r="I7">
        <v>0</v>
      </c>
      <c r="J7" t="s">
        <v>5814</v>
      </c>
      <c r="L7" t="s">
        <v>6382</v>
      </c>
      <c r="M7" t="s">
        <v>6383</v>
      </c>
      <c r="N7" t="s">
        <v>6384</v>
      </c>
      <c r="O7" s="121" t="s">
        <v>6451</v>
      </c>
      <c r="P7" t="s">
        <v>5997</v>
      </c>
      <c r="Q7" t="s">
        <v>151</v>
      </c>
      <c r="R7" t="s">
        <v>370</v>
      </c>
      <c r="S7" t="s">
        <v>6385</v>
      </c>
      <c r="U7" s="48">
        <v>46241.806238425925</v>
      </c>
      <c r="V7" t="s">
        <v>6386</v>
      </c>
    </row>
    <row r="8" spans="1:22">
      <c r="A8" t="s">
        <v>6165</v>
      </c>
      <c r="B8" t="s">
        <v>6166</v>
      </c>
      <c r="C8" t="s">
        <v>1807</v>
      </c>
      <c r="D8">
        <v>14</v>
      </c>
      <c r="E8">
        <v>8</v>
      </c>
      <c r="F8">
        <v>0</v>
      </c>
      <c r="G8">
        <v>0</v>
      </c>
      <c r="H8">
        <v>0</v>
      </c>
      <c r="I8">
        <v>14</v>
      </c>
      <c r="J8" t="s">
        <v>5814</v>
      </c>
      <c r="L8" t="s">
        <v>6387</v>
      </c>
      <c r="M8" t="s">
        <v>5850</v>
      </c>
      <c r="N8" t="s">
        <v>6388</v>
      </c>
      <c r="O8" t="s">
        <v>6389</v>
      </c>
      <c r="P8" t="s">
        <v>5997</v>
      </c>
      <c r="Q8" t="s">
        <v>151</v>
      </c>
      <c r="R8" t="s">
        <v>370</v>
      </c>
      <c r="S8" t="s">
        <v>6390</v>
      </c>
      <c r="V8" t="s">
        <v>6391</v>
      </c>
    </row>
    <row r="9" spans="1:22">
      <c r="L9" t="s">
        <v>6392</v>
      </c>
      <c r="M9" t="s">
        <v>6393</v>
      </c>
      <c r="N9" t="s">
        <v>6394</v>
      </c>
      <c r="O9" t="s">
        <v>6452</v>
      </c>
      <c r="P9" t="s">
        <v>151</v>
      </c>
      <c r="Q9" t="s">
        <v>151</v>
      </c>
      <c r="R9" t="s">
        <v>370</v>
      </c>
      <c r="S9" t="s">
        <v>6395</v>
      </c>
      <c r="U9" s="48">
        <v>46241.806238425925</v>
      </c>
      <c r="V9" t="s">
        <v>6396</v>
      </c>
    </row>
    <row r="10" spans="1:22">
      <c r="L10" t="s">
        <v>6397</v>
      </c>
      <c r="M10" t="s">
        <v>6398</v>
      </c>
      <c r="N10" t="s">
        <v>6399</v>
      </c>
      <c r="O10">
        <v>14</v>
      </c>
      <c r="P10" t="s">
        <v>5997</v>
      </c>
      <c r="Q10" t="s">
        <v>151</v>
      </c>
      <c r="R10" t="s">
        <v>370</v>
      </c>
      <c r="S10" t="s">
        <v>6166</v>
      </c>
      <c r="V10" t="s">
        <v>6400</v>
      </c>
    </row>
    <row r="11" spans="1:22">
      <c r="L11" t="s">
        <v>6401</v>
      </c>
      <c r="M11" t="s">
        <v>5856</v>
      </c>
      <c r="N11" t="s">
        <v>6402</v>
      </c>
      <c r="O11" t="s">
        <v>6403</v>
      </c>
      <c r="P11" t="s">
        <v>5997</v>
      </c>
      <c r="Q11" t="s">
        <v>151</v>
      </c>
      <c r="R11" t="s">
        <v>370</v>
      </c>
      <c r="S11" t="s">
        <v>6404</v>
      </c>
      <c r="V11" t="s">
        <v>6405</v>
      </c>
    </row>
    <row r="12" spans="1:22">
      <c r="A12" t="s">
        <v>6167</v>
      </c>
      <c r="B12" t="s">
        <v>6168</v>
      </c>
      <c r="C12" t="s">
        <v>6169</v>
      </c>
      <c r="D12" t="s">
        <v>6170</v>
      </c>
      <c r="E12" t="s">
        <v>6171</v>
      </c>
      <c r="F12" t="s">
        <v>6172</v>
      </c>
      <c r="G12" t="s">
        <v>6173</v>
      </c>
      <c r="H12" t="s">
        <v>6174</v>
      </c>
      <c r="I12" t="s">
        <v>6175</v>
      </c>
      <c r="J12" t="s">
        <v>6176</v>
      </c>
      <c r="L12" t="s">
        <v>6406</v>
      </c>
      <c r="M12" t="s">
        <v>6044</v>
      </c>
      <c r="N12" t="s">
        <v>6407</v>
      </c>
      <c r="O12" t="s">
        <v>6655</v>
      </c>
      <c r="P12" t="s">
        <v>151</v>
      </c>
      <c r="Q12" t="s">
        <v>2238</v>
      </c>
      <c r="R12" t="s">
        <v>370</v>
      </c>
      <c r="S12" t="s">
        <v>6656</v>
      </c>
      <c r="T12" t="s">
        <v>2971</v>
      </c>
      <c r="U12" s="48">
        <v>46242.33556712963</v>
      </c>
      <c r="V12" t="s">
        <v>6657</v>
      </c>
    </row>
    <row r="13" spans="1:22">
      <c r="A13" t="s">
        <v>6177</v>
      </c>
      <c r="B13" t="s">
        <v>4623</v>
      </c>
      <c r="C13" t="s">
        <v>1454</v>
      </c>
      <c r="D13" t="s">
        <v>176</v>
      </c>
      <c r="E13" t="s">
        <v>1454</v>
      </c>
      <c r="F13" t="s">
        <v>6178</v>
      </c>
      <c r="G13" t="s">
        <v>5611</v>
      </c>
      <c r="H13" t="s">
        <v>6179</v>
      </c>
      <c r="I13" t="s">
        <v>6471</v>
      </c>
      <c r="J13" t="s">
        <v>6472</v>
      </c>
    </row>
    <row r="14" spans="1:22">
      <c r="A14" t="s">
        <v>6180</v>
      </c>
      <c r="B14" t="s">
        <v>176</v>
      </c>
      <c r="C14" t="s">
        <v>1359</v>
      </c>
      <c r="D14" t="s">
        <v>177</v>
      </c>
      <c r="E14" t="s">
        <v>1359</v>
      </c>
      <c r="F14" t="s">
        <v>6178</v>
      </c>
      <c r="G14" t="s">
        <v>5611</v>
      </c>
      <c r="H14" t="s">
        <v>6179</v>
      </c>
      <c r="I14" t="s">
        <v>6471</v>
      </c>
      <c r="J14" t="s">
        <v>6473</v>
      </c>
    </row>
    <row r="15" spans="1:22">
      <c r="A15" t="s">
        <v>6181</v>
      </c>
      <c r="B15" t="s">
        <v>177</v>
      </c>
      <c r="C15" t="s">
        <v>1444</v>
      </c>
      <c r="D15" t="s">
        <v>178</v>
      </c>
      <c r="E15" t="s">
        <v>1444</v>
      </c>
      <c r="F15" t="s">
        <v>6178</v>
      </c>
      <c r="G15" t="s">
        <v>5611</v>
      </c>
      <c r="H15" t="s">
        <v>6179</v>
      </c>
      <c r="I15" t="s">
        <v>6471</v>
      </c>
      <c r="J15" t="s">
        <v>6474</v>
      </c>
    </row>
    <row r="16" spans="1:22">
      <c r="A16" t="s">
        <v>6182</v>
      </c>
      <c r="B16" t="s">
        <v>178</v>
      </c>
      <c r="C16" t="s">
        <v>1315</v>
      </c>
      <c r="D16" t="s">
        <v>1316</v>
      </c>
      <c r="E16" t="s">
        <v>1315</v>
      </c>
      <c r="F16" t="s">
        <v>6178</v>
      </c>
      <c r="G16" t="s">
        <v>5611</v>
      </c>
      <c r="H16" t="s">
        <v>6179</v>
      </c>
      <c r="I16" t="s">
        <v>6471</v>
      </c>
      <c r="J16" t="s">
        <v>6475</v>
      </c>
      <c r="L16" t="s">
        <v>6151</v>
      </c>
      <c r="M16" t="s">
        <v>6408</v>
      </c>
      <c r="N16" t="s">
        <v>6409</v>
      </c>
      <c r="O16" t="s">
        <v>6410</v>
      </c>
      <c r="P16" t="s">
        <v>6411</v>
      </c>
      <c r="Q16" t="s">
        <v>6</v>
      </c>
      <c r="R16" t="s">
        <v>6412</v>
      </c>
      <c r="S16" t="s">
        <v>6413</v>
      </c>
    </row>
    <row r="17" spans="1:19">
      <c r="A17" t="s">
        <v>6183</v>
      </c>
      <c r="B17" t="s">
        <v>4624</v>
      </c>
      <c r="C17" t="s">
        <v>1313</v>
      </c>
      <c r="D17" t="s">
        <v>1317</v>
      </c>
      <c r="E17" t="s">
        <v>1313</v>
      </c>
      <c r="F17" t="s">
        <v>6178</v>
      </c>
      <c r="G17" t="s">
        <v>5611</v>
      </c>
      <c r="H17" t="s">
        <v>6179</v>
      </c>
      <c r="I17" t="s">
        <v>6471</v>
      </c>
      <c r="J17" t="s">
        <v>6476</v>
      </c>
      <c r="L17" t="s">
        <v>5609</v>
      </c>
      <c r="M17" t="s">
        <v>6414</v>
      </c>
      <c r="N17" t="s">
        <v>6415</v>
      </c>
      <c r="O17">
        <v>186</v>
      </c>
      <c r="P17">
        <v>186</v>
      </c>
      <c r="Q17" t="s">
        <v>5997</v>
      </c>
      <c r="R17" t="s">
        <v>6416</v>
      </c>
      <c r="S17" s="48">
        <v>46241.683113425926</v>
      </c>
    </row>
    <row r="18" spans="1:19">
      <c r="A18" t="s">
        <v>6184</v>
      </c>
      <c r="B18" t="s">
        <v>4625</v>
      </c>
      <c r="C18" t="s">
        <v>1314</v>
      </c>
      <c r="D18" t="s">
        <v>1318</v>
      </c>
      <c r="E18" t="s">
        <v>1314</v>
      </c>
      <c r="F18" t="s">
        <v>6178</v>
      </c>
      <c r="G18" t="s">
        <v>5611</v>
      </c>
      <c r="H18" t="s">
        <v>6179</v>
      </c>
      <c r="I18" t="s">
        <v>6471</v>
      </c>
      <c r="J18" t="s">
        <v>6477</v>
      </c>
      <c r="L18" t="s">
        <v>6161</v>
      </c>
      <c r="M18" t="s">
        <v>6417</v>
      </c>
      <c r="N18" t="s">
        <v>6418</v>
      </c>
      <c r="O18">
        <v>182</v>
      </c>
      <c r="P18">
        <v>182</v>
      </c>
      <c r="Q18" t="s">
        <v>5997</v>
      </c>
      <c r="R18" t="s">
        <v>6416</v>
      </c>
      <c r="S18" s="48">
        <v>46241.683113425926</v>
      </c>
    </row>
    <row r="19" spans="1:19">
      <c r="A19" t="s">
        <v>6185</v>
      </c>
      <c r="B19" t="s">
        <v>179</v>
      </c>
      <c r="C19" t="s">
        <v>1164</v>
      </c>
      <c r="D19" t="s">
        <v>179</v>
      </c>
      <c r="E19" t="s">
        <v>1164</v>
      </c>
      <c r="F19" t="s">
        <v>6178</v>
      </c>
      <c r="G19" t="s">
        <v>370</v>
      </c>
      <c r="H19" t="s">
        <v>6186</v>
      </c>
      <c r="I19" t="s">
        <v>6478</v>
      </c>
      <c r="J19" t="s">
        <v>6479</v>
      </c>
      <c r="L19" t="s">
        <v>6164</v>
      </c>
      <c r="M19" t="s">
        <v>6419</v>
      </c>
      <c r="N19" t="s">
        <v>6420</v>
      </c>
      <c r="O19">
        <v>182</v>
      </c>
      <c r="P19">
        <v>182</v>
      </c>
      <c r="Q19" t="s">
        <v>5997</v>
      </c>
      <c r="R19" t="s">
        <v>6416</v>
      </c>
      <c r="S19" s="48">
        <v>46241.683113425926</v>
      </c>
    </row>
    <row r="20" spans="1:19">
      <c r="A20" t="s">
        <v>6187</v>
      </c>
      <c r="B20" t="s">
        <v>180</v>
      </c>
      <c r="C20" t="s">
        <v>1450</v>
      </c>
      <c r="D20" t="s">
        <v>180</v>
      </c>
      <c r="E20" t="s">
        <v>1450</v>
      </c>
      <c r="F20" t="s">
        <v>6178</v>
      </c>
      <c r="G20" t="s">
        <v>370</v>
      </c>
      <c r="H20" t="s">
        <v>6186</v>
      </c>
      <c r="I20" t="s">
        <v>6478</v>
      </c>
      <c r="J20" t="s">
        <v>6479</v>
      </c>
    </row>
    <row r="21" spans="1:19">
      <c r="A21" t="s">
        <v>6188</v>
      </c>
      <c r="B21" t="s">
        <v>181</v>
      </c>
      <c r="C21" t="s">
        <v>1358</v>
      </c>
      <c r="D21" t="s">
        <v>181</v>
      </c>
      <c r="E21" t="s">
        <v>1358</v>
      </c>
      <c r="F21" t="s">
        <v>6178</v>
      </c>
      <c r="G21" t="s">
        <v>370</v>
      </c>
      <c r="H21" t="s">
        <v>6186</v>
      </c>
      <c r="I21" t="s">
        <v>6478</v>
      </c>
      <c r="J21" t="s">
        <v>6479</v>
      </c>
    </row>
    <row r="22" spans="1:19">
      <c r="A22" t="s">
        <v>6189</v>
      </c>
      <c r="B22" t="s">
        <v>4626</v>
      </c>
      <c r="C22" t="s">
        <v>1165</v>
      </c>
      <c r="D22" t="s">
        <v>182</v>
      </c>
      <c r="E22" t="s">
        <v>1165</v>
      </c>
      <c r="F22" t="s">
        <v>6178</v>
      </c>
      <c r="G22" t="s">
        <v>5611</v>
      </c>
      <c r="H22" t="s">
        <v>6179</v>
      </c>
      <c r="I22" t="s">
        <v>6471</v>
      </c>
      <c r="J22" t="s">
        <v>6480</v>
      </c>
    </row>
    <row r="23" spans="1:19">
      <c r="A23" t="s">
        <v>6190</v>
      </c>
      <c r="B23" t="s">
        <v>182</v>
      </c>
      <c r="C23" t="s">
        <v>1166</v>
      </c>
      <c r="D23" t="s">
        <v>183</v>
      </c>
      <c r="E23" t="s">
        <v>1166</v>
      </c>
      <c r="F23" t="s">
        <v>6178</v>
      </c>
      <c r="G23" t="s">
        <v>5611</v>
      </c>
      <c r="H23" t="s">
        <v>6179</v>
      </c>
      <c r="I23" t="s">
        <v>6471</v>
      </c>
      <c r="J23" t="s">
        <v>6481</v>
      </c>
    </row>
    <row r="24" spans="1:19">
      <c r="A24" t="s">
        <v>6191</v>
      </c>
      <c r="B24" t="s">
        <v>183</v>
      </c>
      <c r="C24" t="s">
        <v>1167</v>
      </c>
      <c r="D24" t="s">
        <v>184</v>
      </c>
      <c r="E24" t="s">
        <v>1167</v>
      </c>
      <c r="F24" t="s">
        <v>6178</v>
      </c>
      <c r="G24" t="s">
        <v>5611</v>
      </c>
      <c r="H24" t="s">
        <v>6179</v>
      </c>
      <c r="I24" t="s">
        <v>6471</v>
      </c>
      <c r="J24" t="s">
        <v>6482</v>
      </c>
    </row>
    <row r="25" spans="1:19">
      <c r="A25" t="s">
        <v>6192</v>
      </c>
      <c r="B25" t="s">
        <v>4627</v>
      </c>
      <c r="C25" t="s">
        <v>1168</v>
      </c>
      <c r="D25" t="s">
        <v>185</v>
      </c>
      <c r="E25" t="s">
        <v>1168</v>
      </c>
      <c r="F25" t="s">
        <v>6178</v>
      </c>
      <c r="G25" t="s">
        <v>5611</v>
      </c>
      <c r="H25" t="s">
        <v>6179</v>
      </c>
      <c r="I25" t="s">
        <v>6471</v>
      </c>
      <c r="J25" t="s">
        <v>6483</v>
      </c>
    </row>
    <row r="26" spans="1:19">
      <c r="A26" t="s">
        <v>6193</v>
      </c>
      <c r="B26" t="s">
        <v>4628</v>
      </c>
      <c r="C26" t="s">
        <v>1169</v>
      </c>
      <c r="D26" t="s">
        <v>186</v>
      </c>
      <c r="E26" t="s">
        <v>1169</v>
      </c>
      <c r="F26" t="s">
        <v>6178</v>
      </c>
      <c r="G26" t="s">
        <v>5611</v>
      </c>
      <c r="H26" t="s">
        <v>6179</v>
      </c>
      <c r="I26" t="s">
        <v>6471</v>
      </c>
      <c r="J26" t="s">
        <v>6484</v>
      </c>
    </row>
    <row r="27" spans="1:19">
      <c r="A27" t="s">
        <v>6194</v>
      </c>
      <c r="B27" t="s">
        <v>4629</v>
      </c>
      <c r="C27" t="s">
        <v>1353</v>
      </c>
      <c r="D27" t="s">
        <v>187</v>
      </c>
      <c r="E27" t="s">
        <v>1353</v>
      </c>
      <c r="F27" t="s">
        <v>6178</v>
      </c>
      <c r="G27" t="s">
        <v>5611</v>
      </c>
      <c r="H27" t="s">
        <v>6179</v>
      </c>
      <c r="I27" t="s">
        <v>6471</v>
      </c>
      <c r="J27" t="s">
        <v>6485</v>
      </c>
    </row>
    <row r="28" spans="1:19">
      <c r="A28" t="s">
        <v>6195</v>
      </c>
      <c r="B28" t="s">
        <v>4630</v>
      </c>
      <c r="C28" t="s">
        <v>57</v>
      </c>
      <c r="D28" t="s">
        <v>188</v>
      </c>
      <c r="E28" t="s">
        <v>57</v>
      </c>
      <c r="F28" t="s">
        <v>6178</v>
      </c>
      <c r="G28" t="s">
        <v>5611</v>
      </c>
      <c r="H28" t="s">
        <v>6179</v>
      </c>
      <c r="I28" t="s">
        <v>6471</v>
      </c>
      <c r="J28" t="s">
        <v>6486</v>
      </c>
    </row>
    <row r="29" spans="1:19">
      <c r="A29" t="s">
        <v>6196</v>
      </c>
      <c r="B29" t="s">
        <v>4631</v>
      </c>
      <c r="C29" t="s">
        <v>1299</v>
      </c>
      <c r="D29" t="s">
        <v>189</v>
      </c>
      <c r="E29" t="s">
        <v>1299</v>
      </c>
      <c r="F29" t="s">
        <v>6178</v>
      </c>
      <c r="G29" t="s">
        <v>5611</v>
      </c>
      <c r="H29" t="s">
        <v>6179</v>
      </c>
      <c r="I29" t="s">
        <v>6471</v>
      </c>
      <c r="J29" t="s">
        <v>6487</v>
      </c>
    </row>
    <row r="30" spans="1:19">
      <c r="A30" t="s">
        <v>6197</v>
      </c>
      <c r="B30" t="s">
        <v>184</v>
      </c>
      <c r="C30" t="s">
        <v>59</v>
      </c>
      <c r="D30" t="s">
        <v>190</v>
      </c>
      <c r="E30" t="s">
        <v>59</v>
      </c>
      <c r="F30" t="s">
        <v>6178</v>
      </c>
      <c r="G30" t="s">
        <v>5611</v>
      </c>
      <c r="H30" t="s">
        <v>6179</v>
      </c>
      <c r="I30" t="s">
        <v>6471</v>
      </c>
      <c r="J30" t="s">
        <v>6488</v>
      </c>
    </row>
    <row r="31" spans="1:19">
      <c r="A31" t="s">
        <v>6198</v>
      </c>
      <c r="B31" t="s">
        <v>4632</v>
      </c>
      <c r="C31" t="s">
        <v>1418</v>
      </c>
      <c r="D31" t="s">
        <v>191</v>
      </c>
      <c r="E31" t="s">
        <v>1418</v>
      </c>
      <c r="F31" t="s">
        <v>6178</v>
      </c>
      <c r="G31" t="s">
        <v>5611</v>
      </c>
      <c r="H31" t="s">
        <v>6179</v>
      </c>
      <c r="I31" t="s">
        <v>6471</v>
      </c>
      <c r="J31" t="s">
        <v>6489</v>
      </c>
    </row>
    <row r="32" spans="1:19">
      <c r="A32" t="s">
        <v>6199</v>
      </c>
      <c r="B32" t="s">
        <v>185</v>
      </c>
      <c r="C32" t="s">
        <v>4622</v>
      </c>
      <c r="D32" t="s">
        <v>192</v>
      </c>
      <c r="E32" t="s">
        <v>1170</v>
      </c>
      <c r="F32" t="s">
        <v>6178</v>
      </c>
      <c r="G32" t="s">
        <v>5611</v>
      </c>
      <c r="H32" t="s">
        <v>6179</v>
      </c>
      <c r="I32" t="s">
        <v>6471</v>
      </c>
      <c r="J32" t="s">
        <v>6490</v>
      </c>
    </row>
    <row r="33" spans="1:10">
      <c r="A33" t="s">
        <v>6200</v>
      </c>
      <c r="B33" t="s">
        <v>4633</v>
      </c>
      <c r="C33" t="s">
        <v>1171</v>
      </c>
      <c r="D33" t="s">
        <v>193</v>
      </c>
      <c r="E33" t="s">
        <v>1171</v>
      </c>
      <c r="F33" t="s">
        <v>6178</v>
      </c>
      <c r="G33" t="s">
        <v>5611</v>
      </c>
      <c r="H33" t="s">
        <v>6179</v>
      </c>
      <c r="I33" t="s">
        <v>6471</v>
      </c>
      <c r="J33" t="s">
        <v>6491</v>
      </c>
    </row>
    <row r="34" spans="1:10">
      <c r="A34" t="s">
        <v>6201</v>
      </c>
      <c r="B34" t="s">
        <v>186</v>
      </c>
      <c r="C34" t="s">
        <v>2080</v>
      </c>
      <c r="F34" t="s">
        <v>6202</v>
      </c>
      <c r="G34" t="s">
        <v>5611</v>
      </c>
      <c r="H34" t="s">
        <v>6203</v>
      </c>
      <c r="I34" t="s">
        <v>151</v>
      </c>
    </row>
    <row r="35" spans="1:10">
      <c r="A35" t="s">
        <v>6204</v>
      </c>
      <c r="B35" t="s">
        <v>187</v>
      </c>
      <c r="C35" t="s">
        <v>1172</v>
      </c>
      <c r="D35" t="s">
        <v>194</v>
      </c>
      <c r="E35" t="s">
        <v>1172</v>
      </c>
      <c r="F35" t="s">
        <v>6178</v>
      </c>
      <c r="G35" t="s">
        <v>5611</v>
      </c>
      <c r="H35" t="s">
        <v>6179</v>
      </c>
      <c r="I35" t="s">
        <v>6471</v>
      </c>
      <c r="J35" t="s">
        <v>6492</v>
      </c>
    </row>
    <row r="36" spans="1:10">
      <c r="A36" t="s">
        <v>6205</v>
      </c>
      <c r="B36" t="s">
        <v>188</v>
      </c>
      <c r="C36" t="s">
        <v>2082</v>
      </c>
      <c r="F36" t="s">
        <v>6202</v>
      </c>
      <c r="G36" t="s">
        <v>5611</v>
      </c>
      <c r="H36" t="s">
        <v>6203</v>
      </c>
      <c r="I36" t="s">
        <v>151</v>
      </c>
    </row>
    <row r="37" spans="1:10">
      <c r="A37" t="s">
        <v>6206</v>
      </c>
      <c r="B37" t="s">
        <v>4634</v>
      </c>
      <c r="C37" t="s">
        <v>1357</v>
      </c>
      <c r="D37" t="s">
        <v>195</v>
      </c>
      <c r="E37" t="s">
        <v>1357</v>
      </c>
      <c r="F37" t="s">
        <v>6178</v>
      </c>
      <c r="G37" t="s">
        <v>5611</v>
      </c>
      <c r="H37" t="s">
        <v>6179</v>
      </c>
      <c r="I37" t="s">
        <v>6471</v>
      </c>
      <c r="J37" t="s">
        <v>6493</v>
      </c>
    </row>
    <row r="38" spans="1:10">
      <c r="A38" t="s">
        <v>6207</v>
      </c>
      <c r="B38" t="s">
        <v>4635</v>
      </c>
      <c r="C38" t="s">
        <v>2084</v>
      </c>
      <c r="F38" t="s">
        <v>6202</v>
      </c>
      <c r="G38" t="s">
        <v>5611</v>
      </c>
      <c r="H38" t="s">
        <v>6203</v>
      </c>
      <c r="I38" t="s">
        <v>151</v>
      </c>
    </row>
    <row r="39" spans="1:10">
      <c r="A39" t="s">
        <v>6208</v>
      </c>
      <c r="B39" t="s">
        <v>4636</v>
      </c>
      <c r="C39" t="s">
        <v>1364</v>
      </c>
      <c r="D39" t="s">
        <v>196</v>
      </c>
      <c r="E39" t="s">
        <v>1364</v>
      </c>
      <c r="F39" t="s">
        <v>6178</v>
      </c>
      <c r="G39" t="s">
        <v>5611</v>
      </c>
      <c r="H39" t="s">
        <v>6179</v>
      </c>
      <c r="I39" t="s">
        <v>6471</v>
      </c>
      <c r="J39" t="s">
        <v>6494</v>
      </c>
    </row>
    <row r="40" spans="1:10">
      <c r="A40" t="s">
        <v>6209</v>
      </c>
      <c r="B40" t="s">
        <v>189</v>
      </c>
      <c r="C40" t="s">
        <v>2086</v>
      </c>
      <c r="F40" t="s">
        <v>6202</v>
      </c>
      <c r="G40" t="s">
        <v>5611</v>
      </c>
      <c r="H40" t="s">
        <v>6203</v>
      </c>
      <c r="I40" t="s">
        <v>151</v>
      </c>
    </row>
    <row r="41" spans="1:10">
      <c r="A41" t="s">
        <v>6210</v>
      </c>
      <c r="B41" t="s">
        <v>190</v>
      </c>
      <c r="C41" t="s">
        <v>1173</v>
      </c>
      <c r="D41" t="s">
        <v>197</v>
      </c>
      <c r="E41" t="s">
        <v>1173</v>
      </c>
      <c r="F41" t="s">
        <v>6178</v>
      </c>
      <c r="G41" t="s">
        <v>5611</v>
      </c>
      <c r="H41" t="s">
        <v>6179</v>
      </c>
      <c r="I41" t="s">
        <v>6471</v>
      </c>
      <c r="J41" t="s">
        <v>6495</v>
      </c>
    </row>
    <row r="42" spans="1:10">
      <c r="A42" t="s">
        <v>6211</v>
      </c>
      <c r="B42" t="s">
        <v>191</v>
      </c>
      <c r="C42" t="s">
        <v>1174</v>
      </c>
      <c r="D42" t="s">
        <v>198</v>
      </c>
      <c r="E42" t="s">
        <v>1174</v>
      </c>
      <c r="F42" t="s">
        <v>6178</v>
      </c>
      <c r="G42" t="s">
        <v>5611</v>
      </c>
      <c r="H42" t="s">
        <v>6179</v>
      </c>
      <c r="I42" t="s">
        <v>6471</v>
      </c>
      <c r="J42" t="s">
        <v>6496</v>
      </c>
    </row>
    <row r="43" spans="1:10">
      <c r="A43" t="s">
        <v>6212</v>
      </c>
      <c r="B43" t="s">
        <v>4637</v>
      </c>
      <c r="C43" t="s">
        <v>1175</v>
      </c>
      <c r="D43" t="s">
        <v>199</v>
      </c>
      <c r="E43" t="s">
        <v>1175</v>
      </c>
      <c r="F43" t="s">
        <v>6178</v>
      </c>
      <c r="G43" t="s">
        <v>5611</v>
      </c>
      <c r="H43" t="s">
        <v>6179</v>
      </c>
      <c r="I43" t="s">
        <v>6471</v>
      </c>
      <c r="J43" t="s">
        <v>6497</v>
      </c>
    </row>
    <row r="44" spans="1:10">
      <c r="A44" t="s">
        <v>6213</v>
      </c>
      <c r="B44" t="s">
        <v>4638</v>
      </c>
      <c r="C44" t="s">
        <v>1176</v>
      </c>
      <c r="D44" t="s">
        <v>200</v>
      </c>
      <c r="E44" t="s">
        <v>1176</v>
      </c>
      <c r="F44" t="s">
        <v>6178</v>
      </c>
      <c r="G44" t="s">
        <v>5611</v>
      </c>
      <c r="H44" t="s">
        <v>6179</v>
      </c>
      <c r="I44" t="s">
        <v>6471</v>
      </c>
      <c r="J44" t="s">
        <v>6498</v>
      </c>
    </row>
    <row r="45" spans="1:10">
      <c r="A45" t="s">
        <v>6214</v>
      </c>
      <c r="B45" t="s">
        <v>192</v>
      </c>
      <c r="C45" t="s">
        <v>1366</v>
      </c>
      <c r="D45" t="s">
        <v>201</v>
      </c>
      <c r="E45" t="s">
        <v>1366</v>
      </c>
      <c r="F45" t="s">
        <v>6178</v>
      </c>
      <c r="G45" t="s">
        <v>5611</v>
      </c>
      <c r="H45" t="s">
        <v>6179</v>
      </c>
      <c r="I45" t="s">
        <v>6471</v>
      </c>
      <c r="J45" t="s">
        <v>6499</v>
      </c>
    </row>
    <row r="46" spans="1:10">
      <c r="A46" t="s">
        <v>6215</v>
      </c>
      <c r="B46" t="s">
        <v>4639</v>
      </c>
      <c r="C46" t="s">
        <v>1367</v>
      </c>
      <c r="D46" t="s">
        <v>202</v>
      </c>
      <c r="E46" t="s">
        <v>1367</v>
      </c>
      <c r="F46" t="s">
        <v>6178</v>
      </c>
      <c r="G46" t="s">
        <v>5611</v>
      </c>
      <c r="H46" t="s">
        <v>6179</v>
      </c>
      <c r="I46" t="s">
        <v>6471</v>
      </c>
      <c r="J46" t="s">
        <v>6500</v>
      </c>
    </row>
    <row r="47" spans="1:10">
      <c r="A47" t="s">
        <v>6216</v>
      </c>
      <c r="B47" t="s">
        <v>193</v>
      </c>
      <c r="C47" t="s">
        <v>1368</v>
      </c>
      <c r="D47" t="s">
        <v>203</v>
      </c>
      <c r="E47" t="s">
        <v>1368</v>
      </c>
      <c r="F47" t="s">
        <v>6178</v>
      </c>
      <c r="G47" t="s">
        <v>5611</v>
      </c>
      <c r="H47" t="s">
        <v>6179</v>
      </c>
      <c r="I47" t="s">
        <v>6471</v>
      </c>
      <c r="J47" t="s">
        <v>6501</v>
      </c>
    </row>
    <row r="48" spans="1:10">
      <c r="A48" t="s">
        <v>6217</v>
      </c>
      <c r="B48" t="s">
        <v>194</v>
      </c>
      <c r="C48" t="s">
        <v>1369</v>
      </c>
      <c r="D48" t="s">
        <v>204</v>
      </c>
      <c r="E48" t="s">
        <v>1369</v>
      </c>
      <c r="F48" t="s">
        <v>6178</v>
      </c>
      <c r="G48" t="s">
        <v>5611</v>
      </c>
      <c r="H48" t="s">
        <v>6179</v>
      </c>
      <c r="I48" t="s">
        <v>6471</v>
      </c>
      <c r="J48" t="s">
        <v>6502</v>
      </c>
    </row>
    <row r="49" spans="1:10">
      <c r="A49" t="s">
        <v>6218</v>
      </c>
      <c r="B49" t="s">
        <v>195</v>
      </c>
      <c r="C49" t="s">
        <v>1372</v>
      </c>
      <c r="D49" t="s">
        <v>4696</v>
      </c>
      <c r="E49" t="s">
        <v>1372</v>
      </c>
      <c r="F49" t="s">
        <v>6178</v>
      </c>
      <c r="G49" t="s">
        <v>5611</v>
      </c>
      <c r="H49" t="s">
        <v>6179</v>
      </c>
      <c r="I49" t="s">
        <v>6471</v>
      </c>
      <c r="J49" t="s">
        <v>6503</v>
      </c>
    </row>
    <row r="50" spans="1:10">
      <c r="A50" t="s">
        <v>6219</v>
      </c>
      <c r="B50" t="s">
        <v>196</v>
      </c>
      <c r="C50" t="s">
        <v>1370</v>
      </c>
      <c r="D50" t="s">
        <v>205</v>
      </c>
      <c r="E50" t="s">
        <v>1370</v>
      </c>
      <c r="F50" t="s">
        <v>6178</v>
      </c>
      <c r="G50" t="s">
        <v>5611</v>
      </c>
      <c r="H50" t="s">
        <v>6179</v>
      </c>
      <c r="I50" t="s">
        <v>6471</v>
      </c>
      <c r="J50" t="s">
        <v>6504</v>
      </c>
    </row>
    <row r="51" spans="1:10">
      <c r="A51" t="s">
        <v>6220</v>
      </c>
      <c r="B51" t="s">
        <v>197</v>
      </c>
      <c r="C51" t="s">
        <v>1177</v>
      </c>
      <c r="D51" t="s">
        <v>206</v>
      </c>
      <c r="E51" t="s">
        <v>1177</v>
      </c>
      <c r="F51" t="s">
        <v>6178</v>
      </c>
      <c r="G51" t="s">
        <v>5611</v>
      </c>
      <c r="H51" t="s">
        <v>6179</v>
      </c>
      <c r="I51" t="s">
        <v>6471</v>
      </c>
      <c r="J51" t="s">
        <v>6505</v>
      </c>
    </row>
    <row r="52" spans="1:10">
      <c r="A52" t="s">
        <v>6221</v>
      </c>
      <c r="B52" t="s">
        <v>198</v>
      </c>
      <c r="C52" t="s">
        <v>1219</v>
      </c>
      <c r="D52" t="s">
        <v>207</v>
      </c>
      <c r="E52" t="s">
        <v>1219</v>
      </c>
      <c r="F52" t="s">
        <v>6178</v>
      </c>
      <c r="G52" t="s">
        <v>5611</v>
      </c>
      <c r="H52" t="s">
        <v>6179</v>
      </c>
      <c r="I52" t="s">
        <v>6471</v>
      </c>
      <c r="J52" t="s">
        <v>6506</v>
      </c>
    </row>
    <row r="53" spans="1:10">
      <c r="A53" t="s">
        <v>6222</v>
      </c>
      <c r="B53" t="s">
        <v>199</v>
      </c>
      <c r="C53" t="s">
        <v>1178</v>
      </c>
      <c r="D53" t="s">
        <v>208</v>
      </c>
      <c r="E53" t="s">
        <v>1178</v>
      </c>
      <c r="F53" t="s">
        <v>6178</v>
      </c>
      <c r="G53" t="s">
        <v>5611</v>
      </c>
      <c r="H53" t="s">
        <v>6179</v>
      </c>
      <c r="I53" t="s">
        <v>6471</v>
      </c>
      <c r="J53" t="s">
        <v>6507</v>
      </c>
    </row>
    <row r="54" spans="1:10">
      <c r="A54" t="s">
        <v>6223</v>
      </c>
      <c r="B54" t="s">
        <v>200</v>
      </c>
      <c r="C54" t="s">
        <v>1179</v>
      </c>
      <c r="D54" t="s">
        <v>209</v>
      </c>
      <c r="E54" t="s">
        <v>1179</v>
      </c>
      <c r="F54" t="s">
        <v>6178</v>
      </c>
      <c r="G54" t="s">
        <v>5611</v>
      </c>
      <c r="H54" t="s">
        <v>6179</v>
      </c>
      <c r="I54" t="s">
        <v>6471</v>
      </c>
      <c r="J54" t="s">
        <v>6508</v>
      </c>
    </row>
    <row r="55" spans="1:10">
      <c r="A55" t="s">
        <v>6224</v>
      </c>
      <c r="B55" t="s">
        <v>201</v>
      </c>
      <c r="C55" t="s">
        <v>1374</v>
      </c>
      <c r="D55" t="s">
        <v>210</v>
      </c>
      <c r="E55" t="s">
        <v>1374</v>
      </c>
      <c r="F55" t="s">
        <v>6178</v>
      </c>
      <c r="G55" t="s">
        <v>5611</v>
      </c>
      <c r="H55" t="s">
        <v>6179</v>
      </c>
      <c r="I55" t="s">
        <v>6471</v>
      </c>
      <c r="J55" t="s">
        <v>6509</v>
      </c>
    </row>
    <row r="56" spans="1:10">
      <c r="A56" t="s">
        <v>6225</v>
      </c>
      <c r="B56" t="s">
        <v>202</v>
      </c>
      <c r="C56" t="s">
        <v>1180</v>
      </c>
      <c r="D56" t="s">
        <v>211</v>
      </c>
      <c r="E56" t="s">
        <v>1180</v>
      </c>
      <c r="F56" t="s">
        <v>6178</v>
      </c>
      <c r="G56" t="s">
        <v>5611</v>
      </c>
      <c r="H56" t="s">
        <v>6179</v>
      </c>
      <c r="I56" t="s">
        <v>6471</v>
      </c>
      <c r="J56" t="s">
        <v>6510</v>
      </c>
    </row>
    <row r="57" spans="1:10">
      <c r="A57" t="s">
        <v>6226</v>
      </c>
      <c r="B57" t="s">
        <v>203</v>
      </c>
      <c r="C57" t="s">
        <v>1181</v>
      </c>
      <c r="D57" t="s">
        <v>212</v>
      </c>
      <c r="E57" t="s">
        <v>1181</v>
      </c>
      <c r="F57" t="s">
        <v>6178</v>
      </c>
      <c r="G57" t="s">
        <v>5611</v>
      </c>
      <c r="H57" t="s">
        <v>6179</v>
      </c>
      <c r="I57" t="s">
        <v>6471</v>
      </c>
      <c r="J57" t="s">
        <v>6511</v>
      </c>
    </row>
    <row r="58" spans="1:10">
      <c r="A58" t="s">
        <v>6227</v>
      </c>
      <c r="B58" t="s">
        <v>204</v>
      </c>
      <c r="C58" t="s">
        <v>1182</v>
      </c>
      <c r="D58" t="s">
        <v>213</v>
      </c>
      <c r="E58" t="s">
        <v>1182</v>
      </c>
      <c r="F58" t="s">
        <v>6178</v>
      </c>
      <c r="G58" t="s">
        <v>5611</v>
      </c>
      <c r="H58" t="s">
        <v>6179</v>
      </c>
      <c r="I58" t="s">
        <v>6471</v>
      </c>
      <c r="J58" t="s">
        <v>6512</v>
      </c>
    </row>
    <row r="59" spans="1:10">
      <c r="A59" t="s">
        <v>6228</v>
      </c>
      <c r="B59" t="s">
        <v>205</v>
      </c>
      <c r="C59" t="s">
        <v>1375</v>
      </c>
      <c r="D59" t="s">
        <v>214</v>
      </c>
      <c r="E59" t="s">
        <v>1375</v>
      </c>
      <c r="F59" t="s">
        <v>6178</v>
      </c>
      <c r="G59" t="s">
        <v>5611</v>
      </c>
      <c r="H59" t="s">
        <v>6179</v>
      </c>
      <c r="I59" t="s">
        <v>6471</v>
      </c>
      <c r="J59" t="s">
        <v>6513</v>
      </c>
    </row>
    <row r="60" spans="1:10">
      <c r="A60" t="s">
        <v>6229</v>
      </c>
      <c r="B60" t="s">
        <v>206</v>
      </c>
      <c r="C60" t="s">
        <v>1183</v>
      </c>
      <c r="D60" t="s">
        <v>215</v>
      </c>
      <c r="E60" t="s">
        <v>1183</v>
      </c>
      <c r="F60" t="s">
        <v>6178</v>
      </c>
      <c r="G60" t="s">
        <v>5611</v>
      </c>
      <c r="H60" t="s">
        <v>6179</v>
      </c>
      <c r="I60" t="s">
        <v>6471</v>
      </c>
      <c r="J60" t="s">
        <v>6514</v>
      </c>
    </row>
    <row r="61" spans="1:10">
      <c r="A61" t="s">
        <v>6230</v>
      </c>
      <c r="B61" t="s">
        <v>4640</v>
      </c>
      <c r="C61" t="s">
        <v>1398</v>
      </c>
      <c r="D61" t="s">
        <v>216</v>
      </c>
      <c r="E61" t="s">
        <v>1398</v>
      </c>
      <c r="F61" t="s">
        <v>6178</v>
      </c>
      <c r="G61" t="s">
        <v>5611</v>
      </c>
      <c r="H61" t="s">
        <v>6179</v>
      </c>
      <c r="I61" t="s">
        <v>6471</v>
      </c>
      <c r="J61" t="s">
        <v>6515</v>
      </c>
    </row>
    <row r="62" spans="1:10">
      <c r="A62" t="s">
        <v>6231</v>
      </c>
      <c r="B62" t="s">
        <v>207</v>
      </c>
      <c r="C62" t="s">
        <v>1184</v>
      </c>
      <c r="D62" t="s">
        <v>217</v>
      </c>
      <c r="E62" t="s">
        <v>1184</v>
      </c>
      <c r="F62" t="s">
        <v>6178</v>
      </c>
      <c r="G62" t="s">
        <v>5611</v>
      </c>
      <c r="H62" t="s">
        <v>6179</v>
      </c>
      <c r="I62" t="s">
        <v>6471</v>
      </c>
      <c r="J62" t="s">
        <v>6516</v>
      </c>
    </row>
    <row r="63" spans="1:10">
      <c r="A63" t="s">
        <v>6232</v>
      </c>
      <c r="B63" t="s">
        <v>208</v>
      </c>
      <c r="C63" t="s">
        <v>1185</v>
      </c>
      <c r="D63" t="s">
        <v>218</v>
      </c>
      <c r="E63" t="s">
        <v>1185</v>
      </c>
      <c r="F63" t="s">
        <v>6178</v>
      </c>
      <c r="G63" t="s">
        <v>5611</v>
      </c>
      <c r="H63" t="s">
        <v>6179</v>
      </c>
      <c r="I63" t="s">
        <v>6471</v>
      </c>
      <c r="J63" t="s">
        <v>6517</v>
      </c>
    </row>
    <row r="64" spans="1:10">
      <c r="A64" t="s">
        <v>6233</v>
      </c>
      <c r="B64" t="s">
        <v>209</v>
      </c>
      <c r="C64" t="s">
        <v>1186</v>
      </c>
      <c r="D64" t="s">
        <v>219</v>
      </c>
      <c r="E64" t="s">
        <v>1186</v>
      </c>
      <c r="F64" t="s">
        <v>6178</v>
      </c>
      <c r="G64" t="s">
        <v>5611</v>
      </c>
      <c r="H64" t="s">
        <v>6179</v>
      </c>
      <c r="I64" t="s">
        <v>6471</v>
      </c>
      <c r="J64" t="s">
        <v>6518</v>
      </c>
    </row>
    <row r="65" spans="1:10">
      <c r="A65" t="s">
        <v>6234</v>
      </c>
      <c r="B65" t="s">
        <v>210</v>
      </c>
      <c r="C65" t="s">
        <v>1188</v>
      </c>
      <c r="D65" t="s">
        <v>220</v>
      </c>
      <c r="E65" t="s">
        <v>1188</v>
      </c>
      <c r="F65" t="s">
        <v>6178</v>
      </c>
      <c r="G65" t="s">
        <v>5611</v>
      </c>
      <c r="H65" t="s">
        <v>6179</v>
      </c>
      <c r="I65" t="s">
        <v>6471</v>
      </c>
      <c r="J65" t="s">
        <v>6519</v>
      </c>
    </row>
    <row r="66" spans="1:10">
      <c r="A66" t="s">
        <v>6235</v>
      </c>
      <c r="B66" t="s">
        <v>211</v>
      </c>
      <c r="C66" t="s">
        <v>1189</v>
      </c>
      <c r="D66" t="s">
        <v>221</v>
      </c>
      <c r="E66" t="s">
        <v>1189</v>
      </c>
      <c r="F66" t="s">
        <v>6178</v>
      </c>
      <c r="G66" t="s">
        <v>5611</v>
      </c>
      <c r="H66" t="s">
        <v>6179</v>
      </c>
      <c r="I66" t="s">
        <v>6471</v>
      </c>
      <c r="J66" t="s">
        <v>6520</v>
      </c>
    </row>
    <row r="67" spans="1:10">
      <c r="A67" t="s">
        <v>6236</v>
      </c>
      <c r="B67" t="s">
        <v>212</v>
      </c>
      <c r="C67" t="s">
        <v>1190</v>
      </c>
      <c r="D67" t="s">
        <v>222</v>
      </c>
      <c r="E67" t="s">
        <v>1190</v>
      </c>
      <c r="F67" t="s">
        <v>6178</v>
      </c>
      <c r="G67" t="s">
        <v>5611</v>
      </c>
      <c r="H67" t="s">
        <v>6179</v>
      </c>
      <c r="I67" t="s">
        <v>6471</v>
      </c>
      <c r="J67" t="s">
        <v>6521</v>
      </c>
    </row>
    <row r="68" spans="1:10">
      <c r="A68" t="s">
        <v>6237</v>
      </c>
      <c r="B68" t="s">
        <v>213</v>
      </c>
      <c r="C68" t="s">
        <v>1191</v>
      </c>
      <c r="D68" t="s">
        <v>223</v>
      </c>
      <c r="E68" t="s">
        <v>1191</v>
      </c>
      <c r="F68" t="s">
        <v>6178</v>
      </c>
      <c r="G68" t="s">
        <v>5611</v>
      </c>
      <c r="H68" t="s">
        <v>6179</v>
      </c>
      <c r="I68" t="s">
        <v>6471</v>
      </c>
      <c r="J68" t="s">
        <v>6522</v>
      </c>
    </row>
    <row r="69" spans="1:10">
      <c r="A69" t="s">
        <v>6238</v>
      </c>
      <c r="B69" t="s">
        <v>214</v>
      </c>
      <c r="C69" t="s">
        <v>1192</v>
      </c>
      <c r="D69" t="s">
        <v>224</v>
      </c>
      <c r="E69" t="s">
        <v>1192</v>
      </c>
      <c r="F69" t="s">
        <v>6178</v>
      </c>
      <c r="G69" t="s">
        <v>5611</v>
      </c>
      <c r="H69" t="s">
        <v>6179</v>
      </c>
      <c r="I69" t="s">
        <v>6471</v>
      </c>
      <c r="J69" t="s">
        <v>6523</v>
      </c>
    </row>
    <row r="70" spans="1:10">
      <c r="A70" t="s">
        <v>6239</v>
      </c>
      <c r="B70" t="s">
        <v>215</v>
      </c>
      <c r="C70" t="s">
        <v>1193</v>
      </c>
      <c r="D70" t="s">
        <v>225</v>
      </c>
      <c r="E70" t="s">
        <v>1193</v>
      </c>
      <c r="F70" t="s">
        <v>6178</v>
      </c>
      <c r="G70" t="s">
        <v>5611</v>
      </c>
      <c r="H70" t="s">
        <v>6179</v>
      </c>
      <c r="I70" t="s">
        <v>6471</v>
      </c>
      <c r="J70" t="s">
        <v>6524</v>
      </c>
    </row>
    <row r="71" spans="1:10">
      <c r="A71" t="s">
        <v>6240</v>
      </c>
      <c r="B71" t="s">
        <v>216</v>
      </c>
      <c r="C71" t="s">
        <v>1194</v>
      </c>
      <c r="D71" t="s">
        <v>226</v>
      </c>
      <c r="E71" t="s">
        <v>1194</v>
      </c>
      <c r="F71" t="s">
        <v>6178</v>
      </c>
      <c r="G71" t="s">
        <v>5611</v>
      </c>
      <c r="H71" t="s">
        <v>6179</v>
      </c>
      <c r="I71" t="s">
        <v>6471</v>
      </c>
      <c r="J71" t="s">
        <v>6525</v>
      </c>
    </row>
    <row r="72" spans="1:10">
      <c r="A72" t="s">
        <v>6241</v>
      </c>
      <c r="B72" t="s">
        <v>217</v>
      </c>
      <c r="C72" t="s">
        <v>1195</v>
      </c>
      <c r="D72" t="s">
        <v>227</v>
      </c>
      <c r="E72" t="s">
        <v>1195</v>
      </c>
      <c r="F72" t="s">
        <v>6178</v>
      </c>
      <c r="G72" t="s">
        <v>5611</v>
      </c>
      <c r="H72" t="s">
        <v>6179</v>
      </c>
      <c r="I72" t="s">
        <v>6471</v>
      </c>
      <c r="J72" t="s">
        <v>6526</v>
      </c>
    </row>
    <row r="73" spans="1:10">
      <c r="A73" t="s">
        <v>6242</v>
      </c>
      <c r="B73" t="s">
        <v>4641</v>
      </c>
      <c r="C73" t="s">
        <v>1196</v>
      </c>
      <c r="D73" t="s">
        <v>228</v>
      </c>
      <c r="E73" t="s">
        <v>1196</v>
      </c>
      <c r="F73" t="s">
        <v>6178</v>
      </c>
      <c r="G73" t="s">
        <v>5611</v>
      </c>
      <c r="H73" t="s">
        <v>6179</v>
      </c>
      <c r="I73" t="s">
        <v>6471</v>
      </c>
      <c r="J73" t="s">
        <v>6527</v>
      </c>
    </row>
    <row r="74" spans="1:10">
      <c r="A74" t="s">
        <v>6243</v>
      </c>
      <c r="B74" t="s">
        <v>218</v>
      </c>
      <c r="C74" t="s">
        <v>1197</v>
      </c>
      <c r="D74" t="s">
        <v>229</v>
      </c>
      <c r="E74" t="s">
        <v>1197</v>
      </c>
      <c r="F74" t="s">
        <v>6178</v>
      </c>
      <c r="G74" t="s">
        <v>5611</v>
      </c>
      <c r="H74" t="s">
        <v>6179</v>
      </c>
      <c r="I74" t="s">
        <v>6471</v>
      </c>
      <c r="J74" t="s">
        <v>6528</v>
      </c>
    </row>
    <row r="75" spans="1:10">
      <c r="A75" t="s">
        <v>6244</v>
      </c>
      <c r="B75" t="s">
        <v>219</v>
      </c>
      <c r="C75" t="s">
        <v>1198</v>
      </c>
      <c r="D75" t="s">
        <v>230</v>
      </c>
      <c r="E75" t="s">
        <v>1198</v>
      </c>
      <c r="F75" t="s">
        <v>6178</v>
      </c>
      <c r="G75" t="s">
        <v>5611</v>
      </c>
      <c r="H75" t="s">
        <v>6179</v>
      </c>
      <c r="I75" t="s">
        <v>6471</v>
      </c>
      <c r="J75" t="s">
        <v>6529</v>
      </c>
    </row>
    <row r="76" spans="1:10">
      <c r="A76" t="s">
        <v>6245</v>
      </c>
      <c r="B76" t="s">
        <v>4642</v>
      </c>
      <c r="C76" t="s">
        <v>1199</v>
      </c>
      <c r="D76" t="s">
        <v>231</v>
      </c>
      <c r="E76" t="s">
        <v>1199</v>
      </c>
      <c r="F76" t="s">
        <v>6178</v>
      </c>
      <c r="G76" t="s">
        <v>5611</v>
      </c>
      <c r="H76" t="s">
        <v>6179</v>
      </c>
      <c r="I76" t="s">
        <v>6471</v>
      </c>
      <c r="J76" t="s">
        <v>6530</v>
      </c>
    </row>
    <row r="77" spans="1:10">
      <c r="A77" t="s">
        <v>6246</v>
      </c>
      <c r="B77" t="s">
        <v>220</v>
      </c>
      <c r="C77" t="s">
        <v>1200</v>
      </c>
      <c r="D77" t="s">
        <v>232</v>
      </c>
      <c r="E77" t="s">
        <v>1200</v>
      </c>
      <c r="F77" t="s">
        <v>6178</v>
      </c>
      <c r="G77" t="s">
        <v>5611</v>
      </c>
      <c r="H77" t="s">
        <v>6179</v>
      </c>
      <c r="I77" t="s">
        <v>6471</v>
      </c>
      <c r="J77" t="s">
        <v>6531</v>
      </c>
    </row>
    <row r="78" spans="1:10">
      <c r="A78" t="s">
        <v>6247</v>
      </c>
      <c r="B78" t="s">
        <v>221</v>
      </c>
      <c r="C78" t="s">
        <v>1388</v>
      </c>
      <c r="D78" t="s">
        <v>233</v>
      </c>
      <c r="E78" t="s">
        <v>1388</v>
      </c>
      <c r="F78" t="s">
        <v>6178</v>
      </c>
      <c r="G78" t="s">
        <v>5611</v>
      </c>
      <c r="H78" t="s">
        <v>6179</v>
      </c>
      <c r="I78" t="s">
        <v>6471</v>
      </c>
      <c r="J78" t="s">
        <v>6532</v>
      </c>
    </row>
    <row r="79" spans="1:10">
      <c r="A79" t="s">
        <v>6248</v>
      </c>
      <c r="B79" t="s">
        <v>222</v>
      </c>
      <c r="C79" t="s">
        <v>1452</v>
      </c>
      <c r="D79" t="s">
        <v>234</v>
      </c>
      <c r="E79" t="s">
        <v>1452</v>
      </c>
      <c r="F79" t="s">
        <v>6178</v>
      </c>
      <c r="G79" t="s">
        <v>5611</v>
      </c>
      <c r="H79" t="s">
        <v>6179</v>
      </c>
      <c r="I79" t="s">
        <v>6471</v>
      </c>
      <c r="J79" t="s">
        <v>6533</v>
      </c>
    </row>
    <row r="80" spans="1:10">
      <c r="A80" t="s">
        <v>6249</v>
      </c>
      <c r="B80" t="s">
        <v>223</v>
      </c>
      <c r="C80" t="s">
        <v>1201</v>
      </c>
      <c r="D80" t="s">
        <v>235</v>
      </c>
      <c r="E80" t="s">
        <v>1201</v>
      </c>
      <c r="F80" t="s">
        <v>6178</v>
      </c>
      <c r="G80" t="s">
        <v>5611</v>
      </c>
      <c r="H80" t="s">
        <v>6179</v>
      </c>
      <c r="I80" t="s">
        <v>6471</v>
      </c>
      <c r="J80" t="s">
        <v>6534</v>
      </c>
    </row>
    <row r="81" spans="1:10">
      <c r="A81" t="s">
        <v>6250</v>
      </c>
      <c r="B81" t="s">
        <v>224</v>
      </c>
      <c r="C81" t="s">
        <v>24</v>
      </c>
      <c r="D81" t="s">
        <v>236</v>
      </c>
      <c r="E81" t="s">
        <v>24</v>
      </c>
      <c r="F81" t="s">
        <v>6178</v>
      </c>
      <c r="G81" t="s">
        <v>5611</v>
      </c>
      <c r="H81" t="s">
        <v>6179</v>
      </c>
      <c r="I81" t="s">
        <v>6471</v>
      </c>
      <c r="J81" t="s">
        <v>6535</v>
      </c>
    </row>
    <row r="82" spans="1:10">
      <c r="A82" t="s">
        <v>6251</v>
      </c>
      <c r="B82" t="s">
        <v>225</v>
      </c>
      <c r="C82" t="s">
        <v>1202</v>
      </c>
      <c r="D82" t="s">
        <v>237</v>
      </c>
      <c r="E82" t="s">
        <v>1202</v>
      </c>
      <c r="F82" t="s">
        <v>6178</v>
      </c>
      <c r="G82" t="s">
        <v>5611</v>
      </c>
      <c r="H82" t="s">
        <v>6179</v>
      </c>
      <c r="I82" t="s">
        <v>6471</v>
      </c>
      <c r="J82" t="s">
        <v>6536</v>
      </c>
    </row>
    <row r="83" spans="1:10">
      <c r="A83" t="s">
        <v>6252</v>
      </c>
      <c r="B83" t="s">
        <v>226</v>
      </c>
      <c r="C83" t="s">
        <v>1203</v>
      </c>
      <c r="D83" t="s">
        <v>238</v>
      </c>
      <c r="E83" t="s">
        <v>1203</v>
      </c>
      <c r="F83" t="s">
        <v>6178</v>
      </c>
      <c r="G83" t="s">
        <v>5611</v>
      </c>
      <c r="H83" t="s">
        <v>6179</v>
      </c>
      <c r="I83" t="s">
        <v>6471</v>
      </c>
      <c r="J83" t="s">
        <v>6537</v>
      </c>
    </row>
    <row r="84" spans="1:10">
      <c r="A84" t="s">
        <v>6253</v>
      </c>
      <c r="B84" t="s">
        <v>227</v>
      </c>
      <c r="C84" t="s">
        <v>1204</v>
      </c>
      <c r="D84" t="s">
        <v>239</v>
      </c>
      <c r="E84" t="s">
        <v>1204</v>
      </c>
      <c r="F84" t="s">
        <v>6178</v>
      </c>
      <c r="G84" t="s">
        <v>5611</v>
      </c>
      <c r="H84" t="s">
        <v>6179</v>
      </c>
      <c r="I84" t="s">
        <v>6471</v>
      </c>
      <c r="J84" t="s">
        <v>6538</v>
      </c>
    </row>
    <row r="85" spans="1:10">
      <c r="A85" t="s">
        <v>6254</v>
      </c>
      <c r="B85" t="s">
        <v>228</v>
      </c>
      <c r="C85" t="s">
        <v>1205</v>
      </c>
      <c r="D85" t="s">
        <v>240</v>
      </c>
      <c r="E85" t="s">
        <v>1205</v>
      </c>
      <c r="F85" t="s">
        <v>6178</v>
      </c>
      <c r="G85" t="s">
        <v>5611</v>
      </c>
      <c r="H85" t="s">
        <v>6179</v>
      </c>
      <c r="I85" t="s">
        <v>6471</v>
      </c>
      <c r="J85" t="s">
        <v>6539</v>
      </c>
    </row>
    <row r="86" spans="1:10">
      <c r="A86" t="s">
        <v>6255</v>
      </c>
      <c r="B86" t="s">
        <v>229</v>
      </c>
      <c r="C86" t="s">
        <v>1206</v>
      </c>
      <c r="D86" t="s">
        <v>241</v>
      </c>
      <c r="E86" t="s">
        <v>1206</v>
      </c>
      <c r="F86" t="s">
        <v>6178</v>
      </c>
      <c r="G86" t="s">
        <v>5611</v>
      </c>
      <c r="H86" t="s">
        <v>6179</v>
      </c>
      <c r="I86" t="s">
        <v>6471</v>
      </c>
      <c r="J86" t="s">
        <v>6540</v>
      </c>
    </row>
    <row r="87" spans="1:10">
      <c r="A87" t="s">
        <v>6256</v>
      </c>
      <c r="B87" t="s">
        <v>230</v>
      </c>
      <c r="C87" t="s">
        <v>1207</v>
      </c>
      <c r="D87" t="s">
        <v>242</v>
      </c>
      <c r="E87" t="s">
        <v>1207</v>
      </c>
      <c r="F87" t="s">
        <v>6178</v>
      </c>
      <c r="G87" t="s">
        <v>5611</v>
      </c>
      <c r="H87" t="s">
        <v>6179</v>
      </c>
      <c r="I87" t="s">
        <v>6471</v>
      </c>
      <c r="J87" t="s">
        <v>6541</v>
      </c>
    </row>
    <row r="88" spans="1:10">
      <c r="A88" t="s">
        <v>6257</v>
      </c>
      <c r="B88" t="s">
        <v>231</v>
      </c>
      <c r="C88" t="s">
        <v>1208</v>
      </c>
      <c r="D88" t="s">
        <v>243</v>
      </c>
      <c r="E88" t="s">
        <v>1208</v>
      </c>
      <c r="F88" t="s">
        <v>6178</v>
      </c>
      <c r="G88" t="s">
        <v>5611</v>
      </c>
      <c r="H88" t="s">
        <v>6179</v>
      </c>
      <c r="I88" t="s">
        <v>6471</v>
      </c>
      <c r="J88" t="s">
        <v>6542</v>
      </c>
    </row>
    <row r="89" spans="1:10">
      <c r="A89" t="s">
        <v>6258</v>
      </c>
      <c r="B89" t="s">
        <v>232</v>
      </c>
      <c r="C89" t="s">
        <v>1209</v>
      </c>
      <c r="D89" t="s">
        <v>244</v>
      </c>
      <c r="E89" t="s">
        <v>1209</v>
      </c>
      <c r="F89" t="s">
        <v>6178</v>
      </c>
      <c r="G89" t="s">
        <v>5611</v>
      </c>
      <c r="H89" t="s">
        <v>6179</v>
      </c>
      <c r="I89" t="s">
        <v>6471</v>
      </c>
      <c r="J89" t="s">
        <v>6543</v>
      </c>
    </row>
    <row r="90" spans="1:10">
      <c r="A90" t="s">
        <v>6259</v>
      </c>
      <c r="B90" t="s">
        <v>233</v>
      </c>
      <c r="C90" t="s">
        <v>1210</v>
      </c>
      <c r="D90" t="s">
        <v>245</v>
      </c>
      <c r="E90" t="s">
        <v>1210</v>
      </c>
      <c r="F90" t="s">
        <v>6178</v>
      </c>
      <c r="G90" t="s">
        <v>5611</v>
      </c>
      <c r="H90" t="s">
        <v>6179</v>
      </c>
      <c r="I90" t="s">
        <v>6471</v>
      </c>
      <c r="J90" t="s">
        <v>6544</v>
      </c>
    </row>
    <row r="91" spans="1:10">
      <c r="A91" t="s">
        <v>6260</v>
      </c>
      <c r="B91" t="s">
        <v>234</v>
      </c>
      <c r="C91" t="s">
        <v>1211</v>
      </c>
      <c r="D91" t="s">
        <v>246</v>
      </c>
      <c r="E91" t="s">
        <v>1211</v>
      </c>
      <c r="F91" t="s">
        <v>6178</v>
      </c>
      <c r="G91" t="s">
        <v>5611</v>
      </c>
      <c r="H91" t="s">
        <v>6179</v>
      </c>
      <c r="I91" t="s">
        <v>6471</v>
      </c>
      <c r="J91" t="s">
        <v>6545</v>
      </c>
    </row>
    <row r="92" spans="1:10">
      <c r="A92" t="s">
        <v>6261</v>
      </c>
      <c r="B92" t="s">
        <v>235</v>
      </c>
      <c r="C92" t="s">
        <v>1212</v>
      </c>
      <c r="D92" t="s">
        <v>247</v>
      </c>
      <c r="E92" t="s">
        <v>1212</v>
      </c>
      <c r="F92" t="s">
        <v>6178</v>
      </c>
      <c r="G92" t="s">
        <v>5611</v>
      </c>
      <c r="H92" t="s">
        <v>6179</v>
      </c>
      <c r="I92" t="s">
        <v>6471</v>
      </c>
      <c r="J92" t="s">
        <v>6546</v>
      </c>
    </row>
    <row r="93" spans="1:10">
      <c r="A93" t="s">
        <v>6262</v>
      </c>
      <c r="B93" t="s">
        <v>4643</v>
      </c>
      <c r="C93" t="s">
        <v>1213</v>
      </c>
      <c r="D93" t="s">
        <v>248</v>
      </c>
      <c r="E93" t="s">
        <v>1213</v>
      </c>
      <c r="F93" t="s">
        <v>6178</v>
      </c>
      <c r="G93" t="s">
        <v>5611</v>
      </c>
      <c r="H93" t="s">
        <v>6179</v>
      </c>
      <c r="I93" t="s">
        <v>6471</v>
      </c>
      <c r="J93" t="s">
        <v>6547</v>
      </c>
    </row>
    <row r="94" spans="1:10">
      <c r="A94" t="s">
        <v>6263</v>
      </c>
      <c r="B94" t="s">
        <v>236</v>
      </c>
      <c r="C94" t="s">
        <v>1395</v>
      </c>
      <c r="D94" t="s">
        <v>249</v>
      </c>
      <c r="E94" t="s">
        <v>1395</v>
      </c>
      <c r="F94" t="s">
        <v>6178</v>
      </c>
      <c r="G94" t="s">
        <v>5611</v>
      </c>
      <c r="H94" t="s">
        <v>6179</v>
      </c>
      <c r="I94" t="s">
        <v>6471</v>
      </c>
      <c r="J94" t="s">
        <v>6548</v>
      </c>
    </row>
    <row r="95" spans="1:10">
      <c r="A95" t="s">
        <v>6264</v>
      </c>
      <c r="B95" t="s">
        <v>237</v>
      </c>
      <c r="C95" t="s">
        <v>1381</v>
      </c>
      <c r="D95" t="s">
        <v>250</v>
      </c>
      <c r="E95" t="s">
        <v>1381</v>
      </c>
      <c r="F95" t="s">
        <v>6178</v>
      </c>
      <c r="G95" t="s">
        <v>5611</v>
      </c>
      <c r="H95" t="s">
        <v>6179</v>
      </c>
      <c r="I95" t="s">
        <v>6471</v>
      </c>
      <c r="J95" t="s">
        <v>6549</v>
      </c>
    </row>
    <row r="96" spans="1:10">
      <c r="A96" t="s">
        <v>6265</v>
      </c>
      <c r="B96" t="s">
        <v>238</v>
      </c>
      <c r="C96" t="s">
        <v>1214</v>
      </c>
      <c r="D96" t="s">
        <v>251</v>
      </c>
      <c r="E96" t="s">
        <v>1214</v>
      </c>
      <c r="F96" t="s">
        <v>6178</v>
      </c>
      <c r="G96" t="s">
        <v>5611</v>
      </c>
      <c r="H96" t="s">
        <v>6179</v>
      </c>
      <c r="I96" t="s">
        <v>6471</v>
      </c>
      <c r="J96" t="s">
        <v>6550</v>
      </c>
    </row>
    <row r="97" spans="1:10">
      <c r="A97" t="s">
        <v>6266</v>
      </c>
      <c r="B97" t="s">
        <v>239</v>
      </c>
      <c r="C97" t="s">
        <v>1215</v>
      </c>
      <c r="D97" t="s">
        <v>252</v>
      </c>
      <c r="E97" t="s">
        <v>1215</v>
      </c>
      <c r="F97" t="s">
        <v>6178</v>
      </c>
      <c r="G97" t="s">
        <v>5611</v>
      </c>
      <c r="H97" t="s">
        <v>6179</v>
      </c>
      <c r="I97" t="s">
        <v>6471</v>
      </c>
      <c r="J97" t="s">
        <v>6551</v>
      </c>
    </row>
    <row r="98" spans="1:10">
      <c r="A98" t="s">
        <v>6267</v>
      </c>
      <c r="B98" t="s">
        <v>4644</v>
      </c>
      <c r="C98" t="s">
        <v>1216</v>
      </c>
      <c r="D98" t="s">
        <v>253</v>
      </c>
      <c r="E98" t="s">
        <v>1216</v>
      </c>
      <c r="F98" t="s">
        <v>6178</v>
      </c>
      <c r="G98" t="s">
        <v>5611</v>
      </c>
      <c r="H98" t="s">
        <v>6179</v>
      </c>
      <c r="I98" t="s">
        <v>6471</v>
      </c>
      <c r="J98" t="s">
        <v>6552</v>
      </c>
    </row>
    <row r="99" spans="1:10">
      <c r="A99" t="s">
        <v>6268</v>
      </c>
      <c r="B99" t="s">
        <v>4645</v>
      </c>
      <c r="C99" t="s">
        <v>1217</v>
      </c>
      <c r="D99" t="s">
        <v>254</v>
      </c>
      <c r="E99" t="s">
        <v>1217</v>
      </c>
      <c r="F99" t="s">
        <v>6178</v>
      </c>
      <c r="G99" t="s">
        <v>5611</v>
      </c>
      <c r="H99" t="s">
        <v>6179</v>
      </c>
      <c r="I99" t="s">
        <v>6471</v>
      </c>
      <c r="J99" t="s">
        <v>6553</v>
      </c>
    </row>
    <row r="100" spans="1:10">
      <c r="A100" t="s">
        <v>6269</v>
      </c>
      <c r="B100" t="s">
        <v>4646</v>
      </c>
      <c r="C100" t="s">
        <v>1218</v>
      </c>
      <c r="D100" t="s">
        <v>255</v>
      </c>
      <c r="E100" t="s">
        <v>1218</v>
      </c>
      <c r="F100" t="s">
        <v>6178</v>
      </c>
      <c r="G100" t="s">
        <v>5611</v>
      </c>
      <c r="H100" t="s">
        <v>6179</v>
      </c>
      <c r="I100" t="s">
        <v>6471</v>
      </c>
      <c r="J100" t="s">
        <v>6554</v>
      </c>
    </row>
    <row r="101" spans="1:10">
      <c r="A101" t="s">
        <v>6270</v>
      </c>
      <c r="B101" t="s">
        <v>4647</v>
      </c>
      <c r="C101" t="s">
        <v>1393</v>
      </c>
      <c r="D101" t="s">
        <v>256</v>
      </c>
      <c r="E101" t="s">
        <v>1393</v>
      </c>
      <c r="F101" t="s">
        <v>6178</v>
      </c>
      <c r="G101" t="s">
        <v>5611</v>
      </c>
      <c r="H101" t="s">
        <v>6179</v>
      </c>
      <c r="I101" t="s">
        <v>6471</v>
      </c>
      <c r="J101" t="s">
        <v>6555</v>
      </c>
    </row>
    <row r="102" spans="1:10">
      <c r="A102" t="s">
        <v>6271</v>
      </c>
      <c r="B102" t="s">
        <v>4648</v>
      </c>
      <c r="C102" t="s">
        <v>4621</v>
      </c>
      <c r="F102" t="s">
        <v>6202</v>
      </c>
      <c r="G102" t="s">
        <v>5611</v>
      </c>
      <c r="H102" t="s">
        <v>6203</v>
      </c>
      <c r="I102" t="s">
        <v>151</v>
      </c>
    </row>
    <row r="103" spans="1:10">
      <c r="A103" t="s">
        <v>6272</v>
      </c>
      <c r="B103" t="s">
        <v>240</v>
      </c>
      <c r="C103" t="s">
        <v>1301</v>
      </c>
      <c r="D103" t="s">
        <v>258</v>
      </c>
      <c r="E103" t="s">
        <v>1301</v>
      </c>
      <c r="F103" t="s">
        <v>6178</v>
      </c>
      <c r="G103" t="s">
        <v>5611</v>
      </c>
      <c r="H103" t="s">
        <v>6179</v>
      </c>
      <c r="I103" t="s">
        <v>6471</v>
      </c>
      <c r="J103" t="s">
        <v>6556</v>
      </c>
    </row>
    <row r="104" spans="1:10">
      <c r="A104" t="s">
        <v>6273</v>
      </c>
      <c r="B104" t="s">
        <v>241</v>
      </c>
      <c r="C104" t="s">
        <v>1220</v>
      </c>
      <c r="D104" t="s">
        <v>259</v>
      </c>
      <c r="E104" t="s">
        <v>1220</v>
      </c>
      <c r="F104" t="s">
        <v>6178</v>
      </c>
      <c r="G104" t="s">
        <v>5611</v>
      </c>
      <c r="H104" t="s">
        <v>6179</v>
      </c>
      <c r="I104" t="s">
        <v>6471</v>
      </c>
      <c r="J104" t="s">
        <v>6557</v>
      </c>
    </row>
    <row r="105" spans="1:10">
      <c r="A105" t="s">
        <v>6274</v>
      </c>
      <c r="B105" t="s">
        <v>242</v>
      </c>
      <c r="C105" t="s">
        <v>1221</v>
      </c>
      <c r="D105" t="s">
        <v>260</v>
      </c>
      <c r="E105" t="s">
        <v>1221</v>
      </c>
      <c r="F105" t="s">
        <v>6178</v>
      </c>
      <c r="G105" t="s">
        <v>5611</v>
      </c>
      <c r="H105" t="s">
        <v>6179</v>
      </c>
      <c r="I105" t="s">
        <v>6471</v>
      </c>
      <c r="J105" t="s">
        <v>6558</v>
      </c>
    </row>
    <row r="106" spans="1:10">
      <c r="A106" t="s">
        <v>6275</v>
      </c>
      <c r="B106" t="s">
        <v>243</v>
      </c>
      <c r="C106" t="s">
        <v>1401</v>
      </c>
      <c r="D106" t="s">
        <v>261</v>
      </c>
      <c r="E106" t="s">
        <v>1401</v>
      </c>
      <c r="F106" t="s">
        <v>6178</v>
      </c>
      <c r="G106" t="s">
        <v>5611</v>
      </c>
      <c r="H106" t="s">
        <v>6179</v>
      </c>
      <c r="I106" t="s">
        <v>6471</v>
      </c>
      <c r="J106" t="s">
        <v>6559</v>
      </c>
    </row>
    <row r="107" spans="1:10">
      <c r="A107" t="s">
        <v>6276</v>
      </c>
      <c r="B107" t="s">
        <v>244</v>
      </c>
      <c r="C107" t="s">
        <v>1408</v>
      </c>
      <c r="D107" t="s">
        <v>262</v>
      </c>
      <c r="E107" t="s">
        <v>1408</v>
      </c>
      <c r="F107" t="s">
        <v>6178</v>
      </c>
      <c r="G107" t="s">
        <v>5611</v>
      </c>
      <c r="H107" t="s">
        <v>6179</v>
      </c>
      <c r="I107" t="s">
        <v>6471</v>
      </c>
      <c r="J107" t="s">
        <v>6560</v>
      </c>
    </row>
    <row r="108" spans="1:10">
      <c r="A108" t="s">
        <v>6277</v>
      </c>
      <c r="B108" t="s">
        <v>245</v>
      </c>
      <c r="C108" t="s">
        <v>1389</v>
      </c>
      <c r="D108" t="s">
        <v>263</v>
      </c>
      <c r="E108" t="s">
        <v>1389</v>
      </c>
      <c r="F108" t="s">
        <v>6178</v>
      </c>
      <c r="G108" t="s">
        <v>5611</v>
      </c>
      <c r="H108" t="s">
        <v>6179</v>
      </c>
      <c r="I108" t="s">
        <v>6471</v>
      </c>
      <c r="J108" t="s">
        <v>6561</v>
      </c>
    </row>
    <row r="109" spans="1:10">
      <c r="A109" t="s">
        <v>6278</v>
      </c>
      <c r="B109" t="s">
        <v>246</v>
      </c>
      <c r="C109" t="s">
        <v>1391</v>
      </c>
      <c r="D109" t="s">
        <v>264</v>
      </c>
      <c r="E109" t="s">
        <v>1391</v>
      </c>
      <c r="F109" t="s">
        <v>6178</v>
      </c>
      <c r="G109" t="s">
        <v>5611</v>
      </c>
      <c r="H109" t="s">
        <v>6179</v>
      </c>
      <c r="I109" t="s">
        <v>6471</v>
      </c>
      <c r="J109" t="s">
        <v>6562</v>
      </c>
    </row>
    <row r="110" spans="1:10">
      <c r="A110" t="s">
        <v>6279</v>
      </c>
      <c r="B110" t="s">
        <v>247</v>
      </c>
      <c r="C110" t="s">
        <v>1396</v>
      </c>
      <c r="D110" t="s">
        <v>265</v>
      </c>
      <c r="E110" t="s">
        <v>1396</v>
      </c>
      <c r="F110" t="s">
        <v>6178</v>
      </c>
      <c r="G110" t="s">
        <v>5611</v>
      </c>
      <c r="H110" t="s">
        <v>6179</v>
      </c>
      <c r="I110" t="s">
        <v>6471</v>
      </c>
      <c r="J110" t="s">
        <v>6563</v>
      </c>
    </row>
    <row r="111" spans="1:10">
      <c r="A111" t="s">
        <v>6280</v>
      </c>
      <c r="B111" t="s">
        <v>248</v>
      </c>
      <c r="C111" t="s">
        <v>1413</v>
      </c>
      <c r="D111" t="s">
        <v>266</v>
      </c>
      <c r="E111" t="s">
        <v>1413</v>
      </c>
      <c r="F111" t="s">
        <v>6178</v>
      </c>
      <c r="G111" t="s">
        <v>5611</v>
      </c>
      <c r="H111" t="s">
        <v>6179</v>
      </c>
      <c r="I111" t="s">
        <v>6471</v>
      </c>
      <c r="J111" t="s">
        <v>6564</v>
      </c>
    </row>
    <row r="112" spans="1:10">
      <c r="A112" t="s">
        <v>6281</v>
      </c>
      <c r="B112" t="s">
        <v>249</v>
      </c>
      <c r="C112" t="s">
        <v>1222</v>
      </c>
      <c r="D112" t="s">
        <v>267</v>
      </c>
      <c r="E112" t="s">
        <v>1222</v>
      </c>
      <c r="F112" t="s">
        <v>6178</v>
      </c>
      <c r="G112" t="s">
        <v>5611</v>
      </c>
      <c r="H112" t="s">
        <v>6179</v>
      </c>
      <c r="I112" t="s">
        <v>6471</v>
      </c>
      <c r="J112" t="s">
        <v>6565</v>
      </c>
    </row>
    <row r="113" spans="1:10">
      <c r="A113" t="s">
        <v>6282</v>
      </c>
      <c r="B113" t="s">
        <v>250</v>
      </c>
      <c r="C113" t="s">
        <v>1397</v>
      </c>
      <c r="D113" t="s">
        <v>268</v>
      </c>
      <c r="E113" t="s">
        <v>1397</v>
      </c>
      <c r="F113" t="s">
        <v>6178</v>
      </c>
      <c r="G113" t="s">
        <v>5611</v>
      </c>
      <c r="H113" t="s">
        <v>6179</v>
      </c>
      <c r="I113" t="s">
        <v>6471</v>
      </c>
      <c r="J113" t="s">
        <v>6566</v>
      </c>
    </row>
    <row r="114" spans="1:10">
      <c r="A114" t="s">
        <v>6283</v>
      </c>
      <c r="B114" t="s">
        <v>251</v>
      </c>
      <c r="C114" t="s">
        <v>1400</v>
      </c>
      <c r="D114" t="s">
        <v>269</v>
      </c>
      <c r="E114" t="s">
        <v>1400</v>
      </c>
      <c r="F114" t="s">
        <v>6178</v>
      </c>
      <c r="G114" t="s">
        <v>5611</v>
      </c>
      <c r="H114" t="s">
        <v>6179</v>
      </c>
      <c r="I114" t="s">
        <v>6471</v>
      </c>
      <c r="J114" t="s">
        <v>6567</v>
      </c>
    </row>
    <row r="115" spans="1:10">
      <c r="A115" t="s">
        <v>6284</v>
      </c>
      <c r="B115" t="s">
        <v>252</v>
      </c>
      <c r="C115" t="s">
        <v>1402</v>
      </c>
      <c r="D115" t="s">
        <v>270</v>
      </c>
      <c r="E115" t="s">
        <v>1402</v>
      </c>
      <c r="F115" t="s">
        <v>6178</v>
      </c>
      <c r="G115" t="s">
        <v>5611</v>
      </c>
      <c r="H115" t="s">
        <v>6179</v>
      </c>
      <c r="I115" t="s">
        <v>6471</v>
      </c>
      <c r="J115" t="s">
        <v>6568</v>
      </c>
    </row>
    <row r="116" spans="1:10">
      <c r="A116" t="s">
        <v>6285</v>
      </c>
      <c r="B116" t="s">
        <v>253</v>
      </c>
      <c r="C116" t="s">
        <v>1223</v>
      </c>
      <c r="D116" t="s">
        <v>271</v>
      </c>
      <c r="E116" t="s">
        <v>1223</v>
      </c>
      <c r="F116" t="s">
        <v>6178</v>
      </c>
      <c r="G116" t="s">
        <v>5611</v>
      </c>
      <c r="H116" t="s">
        <v>6179</v>
      </c>
      <c r="I116" t="s">
        <v>6471</v>
      </c>
      <c r="J116" t="s">
        <v>6569</v>
      </c>
    </row>
    <row r="117" spans="1:10">
      <c r="A117" t="s">
        <v>6286</v>
      </c>
      <c r="B117" t="s">
        <v>254</v>
      </c>
      <c r="C117" t="s">
        <v>1224</v>
      </c>
      <c r="D117" t="s">
        <v>272</v>
      </c>
      <c r="E117" t="s">
        <v>1224</v>
      </c>
      <c r="F117" t="s">
        <v>6178</v>
      </c>
      <c r="G117" t="s">
        <v>5611</v>
      </c>
      <c r="H117" t="s">
        <v>6179</v>
      </c>
      <c r="I117" t="s">
        <v>6471</v>
      </c>
      <c r="J117" t="s">
        <v>6570</v>
      </c>
    </row>
    <row r="118" spans="1:10">
      <c r="A118" t="s">
        <v>6287</v>
      </c>
      <c r="B118" t="s">
        <v>255</v>
      </c>
      <c r="C118" t="s">
        <v>1405</v>
      </c>
      <c r="D118" t="s">
        <v>273</v>
      </c>
      <c r="E118" t="s">
        <v>1405</v>
      </c>
      <c r="F118" t="s">
        <v>6178</v>
      </c>
      <c r="G118" t="s">
        <v>5611</v>
      </c>
      <c r="H118" t="s">
        <v>6179</v>
      </c>
      <c r="I118" t="s">
        <v>6471</v>
      </c>
      <c r="J118" t="s">
        <v>6571</v>
      </c>
    </row>
    <row r="119" spans="1:10">
      <c r="A119" t="s">
        <v>6288</v>
      </c>
      <c r="B119" t="s">
        <v>4649</v>
      </c>
      <c r="C119" t="s">
        <v>1407</v>
      </c>
      <c r="D119" t="s">
        <v>274</v>
      </c>
      <c r="E119" t="s">
        <v>1407</v>
      </c>
      <c r="F119" t="s">
        <v>6178</v>
      </c>
      <c r="G119" t="s">
        <v>5611</v>
      </c>
      <c r="H119" t="s">
        <v>6179</v>
      </c>
      <c r="I119" t="s">
        <v>6471</v>
      </c>
      <c r="J119" t="s">
        <v>6572</v>
      </c>
    </row>
    <row r="120" spans="1:10">
      <c r="A120" t="s">
        <v>6289</v>
      </c>
      <c r="B120" t="s">
        <v>4650</v>
      </c>
      <c r="C120" t="s">
        <v>1225</v>
      </c>
      <c r="D120" t="s">
        <v>275</v>
      </c>
      <c r="E120" t="s">
        <v>1225</v>
      </c>
      <c r="F120" t="s">
        <v>6178</v>
      </c>
      <c r="G120" t="s">
        <v>5611</v>
      </c>
      <c r="H120" t="s">
        <v>6179</v>
      </c>
      <c r="I120" t="s">
        <v>6471</v>
      </c>
      <c r="J120" t="s">
        <v>6573</v>
      </c>
    </row>
    <row r="121" spans="1:10">
      <c r="A121" t="s">
        <v>6290</v>
      </c>
      <c r="B121" t="s">
        <v>256</v>
      </c>
      <c r="C121" t="s">
        <v>1412</v>
      </c>
      <c r="D121" t="s">
        <v>276</v>
      </c>
      <c r="E121" t="s">
        <v>1412</v>
      </c>
      <c r="F121" t="s">
        <v>6178</v>
      </c>
      <c r="G121" t="s">
        <v>5611</v>
      </c>
      <c r="H121" t="s">
        <v>6179</v>
      </c>
      <c r="I121" t="s">
        <v>6471</v>
      </c>
      <c r="J121" t="s">
        <v>6574</v>
      </c>
    </row>
    <row r="122" spans="1:10">
      <c r="A122" t="s">
        <v>6291</v>
      </c>
      <c r="B122" t="s">
        <v>4651</v>
      </c>
      <c r="C122" t="s">
        <v>1411</v>
      </c>
      <c r="D122" t="s">
        <v>277</v>
      </c>
      <c r="E122" t="s">
        <v>1411</v>
      </c>
      <c r="F122" t="s">
        <v>6178</v>
      </c>
      <c r="G122" t="s">
        <v>5611</v>
      </c>
      <c r="H122" t="s">
        <v>6179</v>
      </c>
      <c r="I122" t="s">
        <v>6471</v>
      </c>
      <c r="J122" t="s">
        <v>6575</v>
      </c>
    </row>
    <row r="123" spans="1:10">
      <c r="A123" t="s">
        <v>6292</v>
      </c>
      <c r="B123" t="s">
        <v>257</v>
      </c>
      <c r="C123" t="s">
        <v>1449</v>
      </c>
      <c r="D123" t="s">
        <v>278</v>
      </c>
      <c r="E123" t="s">
        <v>1449</v>
      </c>
      <c r="F123" t="s">
        <v>6178</v>
      </c>
      <c r="G123" t="s">
        <v>5611</v>
      </c>
      <c r="H123" t="s">
        <v>6179</v>
      </c>
      <c r="I123" t="s">
        <v>6471</v>
      </c>
      <c r="J123" t="s">
        <v>6576</v>
      </c>
    </row>
    <row r="124" spans="1:10">
      <c r="A124" t="s">
        <v>6293</v>
      </c>
      <c r="B124" t="s">
        <v>4652</v>
      </c>
      <c r="C124" t="s">
        <v>1226</v>
      </c>
      <c r="D124" t="s">
        <v>279</v>
      </c>
      <c r="E124" t="s">
        <v>1226</v>
      </c>
      <c r="F124" t="s">
        <v>6178</v>
      </c>
      <c r="G124" t="s">
        <v>5611</v>
      </c>
      <c r="H124" t="s">
        <v>6179</v>
      </c>
      <c r="I124" t="s">
        <v>6471</v>
      </c>
      <c r="J124" t="s">
        <v>6577</v>
      </c>
    </row>
    <row r="125" spans="1:10">
      <c r="A125" t="s">
        <v>6294</v>
      </c>
      <c r="B125" t="s">
        <v>4653</v>
      </c>
      <c r="C125" t="s">
        <v>1191</v>
      </c>
      <c r="D125" t="s">
        <v>280</v>
      </c>
      <c r="E125" t="s">
        <v>1191</v>
      </c>
      <c r="F125" t="s">
        <v>6178</v>
      </c>
      <c r="G125" t="s">
        <v>5611</v>
      </c>
      <c r="H125" t="s">
        <v>6179</v>
      </c>
      <c r="I125" t="s">
        <v>6471</v>
      </c>
      <c r="J125" t="s">
        <v>6578</v>
      </c>
    </row>
    <row r="126" spans="1:10">
      <c r="A126" t="s">
        <v>6295</v>
      </c>
      <c r="B126" t="s">
        <v>4654</v>
      </c>
      <c r="C126" t="s">
        <v>1227</v>
      </c>
      <c r="D126" t="s">
        <v>281</v>
      </c>
      <c r="E126" t="s">
        <v>1227</v>
      </c>
      <c r="F126" t="s">
        <v>6178</v>
      </c>
      <c r="G126" t="s">
        <v>5611</v>
      </c>
      <c r="H126" t="s">
        <v>6179</v>
      </c>
      <c r="I126" t="s">
        <v>6471</v>
      </c>
      <c r="J126" t="s">
        <v>6579</v>
      </c>
    </row>
    <row r="127" spans="1:10">
      <c r="A127" t="s">
        <v>6296</v>
      </c>
      <c r="B127" t="s">
        <v>4655</v>
      </c>
      <c r="C127" t="s">
        <v>1343</v>
      </c>
      <c r="D127" t="s">
        <v>282</v>
      </c>
      <c r="E127" t="s">
        <v>1343</v>
      </c>
      <c r="F127" t="s">
        <v>6178</v>
      </c>
      <c r="G127" t="s">
        <v>5611</v>
      </c>
      <c r="H127" t="s">
        <v>6179</v>
      </c>
      <c r="I127" t="s">
        <v>6471</v>
      </c>
      <c r="J127" t="s">
        <v>6580</v>
      </c>
    </row>
    <row r="128" spans="1:10">
      <c r="A128" t="s">
        <v>6297</v>
      </c>
      <c r="B128" t="s">
        <v>4656</v>
      </c>
      <c r="C128" t="s">
        <v>1338</v>
      </c>
      <c r="D128" t="s">
        <v>283</v>
      </c>
      <c r="E128" t="s">
        <v>1338</v>
      </c>
      <c r="F128" t="s">
        <v>6178</v>
      </c>
      <c r="G128" t="s">
        <v>5611</v>
      </c>
      <c r="H128" t="s">
        <v>6179</v>
      </c>
      <c r="I128" t="s">
        <v>6471</v>
      </c>
      <c r="J128" t="s">
        <v>6581</v>
      </c>
    </row>
    <row r="129" spans="1:10">
      <c r="A129" t="s">
        <v>6298</v>
      </c>
      <c r="B129" t="s">
        <v>258</v>
      </c>
      <c r="C129" t="s">
        <v>98</v>
      </c>
      <c r="D129" t="s">
        <v>284</v>
      </c>
      <c r="E129" t="s">
        <v>98</v>
      </c>
      <c r="F129" t="s">
        <v>6178</v>
      </c>
      <c r="G129" t="s">
        <v>5611</v>
      </c>
      <c r="H129" t="s">
        <v>6179</v>
      </c>
      <c r="I129" t="s">
        <v>6471</v>
      </c>
      <c r="J129" t="s">
        <v>6582</v>
      </c>
    </row>
    <row r="130" spans="1:10">
      <c r="A130" t="s">
        <v>6299</v>
      </c>
      <c r="B130" t="s">
        <v>4657</v>
      </c>
      <c r="C130" t="s">
        <v>1417</v>
      </c>
      <c r="D130" t="s">
        <v>285</v>
      </c>
      <c r="E130" t="s">
        <v>1417</v>
      </c>
      <c r="F130" t="s">
        <v>6178</v>
      </c>
      <c r="G130" t="s">
        <v>5611</v>
      </c>
      <c r="H130" t="s">
        <v>6179</v>
      </c>
      <c r="I130" t="s">
        <v>6471</v>
      </c>
      <c r="J130" t="s">
        <v>6583</v>
      </c>
    </row>
    <row r="131" spans="1:10">
      <c r="A131" t="s">
        <v>6300</v>
      </c>
      <c r="B131" t="s">
        <v>4658</v>
      </c>
      <c r="C131" t="s">
        <v>101</v>
      </c>
      <c r="D131" t="s">
        <v>286</v>
      </c>
      <c r="E131" t="s">
        <v>101</v>
      </c>
      <c r="F131" t="s">
        <v>6178</v>
      </c>
      <c r="G131" t="s">
        <v>5611</v>
      </c>
      <c r="H131" t="s">
        <v>6179</v>
      </c>
      <c r="I131" t="s">
        <v>6471</v>
      </c>
      <c r="J131" t="s">
        <v>6584</v>
      </c>
    </row>
    <row r="132" spans="1:10">
      <c r="A132" t="s">
        <v>6301</v>
      </c>
      <c r="B132" t="s">
        <v>4659</v>
      </c>
      <c r="C132" t="s">
        <v>1378</v>
      </c>
      <c r="D132" t="s">
        <v>287</v>
      </c>
      <c r="E132" t="s">
        <v>1378</v>
      </c>
      <c r="F132" t="s">
        <v>6178</v>
      </c>
      <c r="G132" t="s">
        <v>5611</v>
      </c>
      <c r="H132" t="s">
        <v>6179</v>
      </c>
      <c r="I132" t="s">
        <v>6471</v>
      </c>
      <c r="J132" t="s">
        <v>6585</v>
      </c>
    </row>
    <row r="133" spans="1:10">
      <c r="A133" t="s">
        <v>6302</v>
      </c>
      <c r="B133" t="s">
        <v>4660</v>
      </c>
      <c r="C133" t="s">
        <v>1228</v>
      </c>
      <c r="D133" t="s">
        <v>288</v>
      </c>
      <c r="E133" t="s">
        <v>1228</v>
      </c>
      <c r="F133" t="s">
        <v>6178</v>
      </c>
      <c r="G133" t="s">
        <v>5611</v>
      </c>
      <c r="H133" t="s">
        <v>6179</v>
      </c>
      <c r="I133" t="s">
        <v>6471</v>
      </c>
      <c r="J133" t="s">
        <v>6586</v>
      </c>
    </row>
    <row r="134" spans="1:10">
      <c r="A134" t="s">
        <v>6303</v>
      </c>
      <c r="B134" t="s">
        <v>4661</v>
      </c>
      <c r="C134" t="s">
        <v>108</v>
      </c>
      <c r="D134" t="s">
        <v>289</v>
      </c>
      <c r="E134" t="s">
        <v>108</v>
      </c>
      <c r="F134" t="s">
        <v>6178</v>
      </c>
      <c r="G134" t="s">
        <v>5611</v>
      </c>
      <c r="H134" t="s">
        <v>6179</v>
      </c>
      <c r="I134" t="s">
        <v>6471</v>
      </c>
      <c r="J134" t="s">
        <v>6587</v>
      </c>
    </row>
    <row r="135" spans="1:10">
      <c r="A135" t="s">
        <v>6304</v>
      </c>
      <c r="B135" t="s">
        <v>259</v>
      </c>
      <c r="C135" t="s">
        <v>1229</v>
      </c>
      <c r="D135" t="s">
        <v>290</v>
      </c>
      <c r="E135" t="s">
        <v>1229</v>
      </c>
      <c r="F135" t="s">
        <v>6178</v>
      </c>
      <c r="G135" t="s">
        <v>5611</v>
      </c>
      <c r="H135" t="s">
        <v>6179</v>
      </c>
      <c r="I135" t="s">
        <v>6471</v>
      </c>
      <c r="J135" t="s">
        <v>6588</v>
      </c>
    </row>
    <row r="136" spans="1:10">
      <c r="A136" t="s">
        <v>6305</v>
      </c>
      <c r="B136" t="s">
        <v>260</v>
      </c>
      <c r="C136" t="s">
        <v>1230</v>
      </c>
      <c r="D136" t="s">
        <v>291</v>
      </c>
      <c r="E136" t="s">
        <v>1230</v>
      </c>
      <c r="F136" t="s">
        <v>6178</v>
      </c>
      <c r="G136" t="s">
        <v>5611</v>
      </c>
      <c r="H136" t="s">
        <v>6179</v>
      </c>
      <c r="I136" t="s">
        <v>6471</v>
      </c>
      <c r="J136" t="s">
        <v>6589</v>
      </c>
    </row>
    <row r="137" spans="1:10">
      <c r="A137" t="s">
        <v>6306</v>
      </c>
      <c r="B137" t="s">
        <v>261</v>
      </c>
      <c r="C137" t="s">
        <v>1305</v>
      </c>
      <c r="D137" t="s">
        <v>292</v>
      </c>
      <c r="E137" t="s">
        <v>1305</v>
      </c>
      <c r="F137" t="s">
        <v>6178</v>
      </c>
      <c r="G137" t="s">
        <v>5611</v>
      </c>
      <c r="H137" t="s">
        <v>6179</v>
      </c>
      <c r="I137" t="s">
        <v>6471</v>
      </c>
      <c r="J137" t="s">
        <v>6590</v>
      </c>
    </row>
    <row r="138" spans="1:10">
      <c r="A138" t="s">
        <v>6307</v>
      </c>
      <c r="B138" t="s">
        <v>262</v>
      </c>
      <c r="C138" t="s">
        <v>1430</v>
      </c>
      <c r="D138" t="s">
        <v>293</v>
      </c>
      <c r="E138" t="s">
        <v>1430</v>
      </c>
      <c r="F138" t="s">
        <v>6178</v>
      </c>
      <c r="G138" t="s">
        <v>5611</v>
      </c>
      <c r="H138" t="s">
        <v>6179</v>
      </c>
      <c r="I138" t="s">
        <v>6471</v>
      </c>
      <c r="J138" t="s">
        <v>6591</v>
      </c>
    </row>
    <row r="139" spans="1:10">
      <c r="A139" t="s">
        <v>6308</v>
      </c>
      <c r="B139" t="s">
        <v>263</v>
      </c>
      <c r="C139" t="s">
        <v>1306</v>
      </c>
      <c r="D139" t="s">
        <v>294</v>
      </c>
      <c r="E139" t="s">
        <v>1306</v>
      </c>
      <c r="F139" t="s">
        <v>6178</v>
      </c>
      <c r="G139" t="s">
        <v>5611</v>
      </c>
      <c r="H139" t="s">
        <v>6179</v>
      </c>
      <c r="I139" t="s">
        <v>6471</v>
      </c>
      <c r="J139" t="s">
        <v>6592</v>
      </c>
    </row>
    <row r="140" spans="1:10">
      <c r="A140" t="s">
        <v>6309</v>
      </c>
      <c r="B140" t="s">
        <v>264</v>
      </c>
      <c r="C140" t="s">
        <v>1231</v>
      </c>
      <c r="D140" t="s">
        <v>295</v>
      </c>
      <c r="E140" t="s">
        <v>1231</v>
      </c>
      <c r="F140" t="s">
        <v>6178</v>
      </c>
      <c r="G140" t="s">
        <v>5611</v>
      </c>
      <c r="H140" t="s">
        <v>6179</v>
      </c>
      <c r="I140" t="s">
        <v>6471</v>
      </c>
      <c r="J140" t="s">
        <v>6593</v>
      </c>
    </row>
    <row r="141" spans="1:10">
      <c r="A141" t="s">
        <v>6310</v>
      </c>
      <c r="B141" t="s">
        <v>4662</v>
      </c>
      <c r="C141" t="s">
        <v>1443</v>
      </c>
      <c r="D141" t="s">
        <v>296</v>
      </c>
      <c r="E141" t="s">
        <v>1443</v>
      </c>
      <c r="F141" t="s">
        <v>6178</v>
      </c>
      <c r="G141" t="s">
        <v>5611</v>
      </c>
      <c r="H141" t="s">
        <v>6179</v>
      </c>
      <c r="I141" t="s">
        <v>6471</v>
      </c>
      <c r="J141" t="s">
        <v>6594</v>
      </c>
    </row>
    <row r="142" spans="1:10">
      <c r="A142" t="s">
        <v>6311</v>
      </c>
      <c r="B142" t="s">
        <v>265</v>
      </c>
      <c r="C142" t="s">
        <v>1232</v>
      </c>
      <c r="D142" t="s">
        <v>297</v>
      </c>
      <c r="E142" t="s">
        <v>1232</v>
      </c>
      <c r="F142" t="s">
        <v>6178</v>
      </c>
      <c r="G142" t="s">
        <v>5611</v>
      </c>
      <c r="H142" t="s">
        <v>6179</v>
      </c>
      <c r="I142" t="s">
        <v>6471</v>
      </c>
      <c r="J142" t="s">
        <v>6595</v>
      </c>
    </row>
    <row r="143" spans="1:10">
      <c r="A143" t="s">
        <v>6312</v>
      </c>
      <c r="B143" t="s">
        <v>4663</v>
      </c>
      <c r="C143" t="s">
        <v>1233</v>
      </c>
      <c r="D143" t="s">
        <v>298</v>
      </c>
      <c r="E143" t="s">
        <v>1233</v>
      </c>
      <c r="F143" t="s">
        <v>6178</v>
      </c>
      <c r="G143" t="s">
        <v>5611</v>
      </c>
      <c r="H143" t="s">
        <v>6179</v>
      </c>
      <c r="I143" t="s">
        <v>6471</v>
      </c>
      <c r="J143" t="s">
        <v>6596</v>
      </c>
    </row>
    <row r="144" spans="1:10">
      <c r="A144" t="s">
        <v>6313</v>
      </c>
      <c r="B144" t="s">
        <v>4664</v>
      </c>
      <c r="C144" t="s">
        <v>1446</v>
      </c>
      <c r="D144" t="s">
        <v>4697</v>
      </c>
      <c r="E144" t="s">
        <v>1446</v>
      </c>
      <c r="F144" t="s">
        <v>6178</v>
      </c>
      <c r="G144" t="s">
        <v>5611</v>
      </c>
      <c r="H144" t="s">
        <v>6179</v>
      </c>
      <c r="I144" t="s">
        <v>6471</v>
      </c>
      <c r="J144" t="s">
        <v>6597</v>
      </c>
    </row>
    <row r="145" spans="1:10">
      <c r="A145" t="s">
        <v>6314</v>
      </c>
      <c r="B145" t="s">
        <v>4665</v>
      </c>
      <c r="C145" t="s">
        <v>1445</v>
      </c>
      <c r="D145" t="s">
        <v>299</v>
      </c>
      <c r="E145" t="s">
        <v>1445</v>
      </c>
      <c r="F145" t="s">
        <v>6178</v>
      </c>
      <c r="G145" t="s">
        <v>5611</v>
      </c>
      <c r="H145" t="s">
        <v>6179</v>
      </c>
      <c r="I145" t="s">
        <v>6471</v>
      </c>
      <c r="J145" t="s">
        <v>6598</v>
      </c>
    </row>
    <row r="146" spans="1:10">
      <c r="A146" t="s">
        <v>6315</v>
      </c>
      <c r="B146" t="s">
        <v>266</v>
      </c>
      <c r="C146" t="s">
        <v>1447</v>
      </c>
      <c r="D146" t="s">
        <v>300</v>
      </c>
      <c r="E146" t="s">
        <v>1447</v>
      </c>
      <c r="F146" t="s">
        <v>6178</v>
      </c>
      <c r="G146" t="s">
        <v>5611</v>
      </c>
      <c r="H146" t="s">
        <v>6179</v>
      </c>
      <c r="I146" t="s">
        <v>6471</v>
      </c>
      <c r="J146" t="s">
        <v>6599</v>
      </c>
    </row>
    <row r="147" spans="1:10">
      <c r="A147" t="s">
        <v>6316</v>
      </c>
      <c r="B147" t="s">
        <v>267</v>
      </c>
      <c r="C147" t="s">
        <v>1351</v>
      </c>
      <c r="D147" t="s">
        <v>4698</v>
      </c>
      <c r="E147" t="s">
        <v>1351</v>
      </c>
      <c r="F147" t="s">
        <v>6178</v>
      </c>
      <c r="G147" t="s">
        <v>5611</v>
      </c>
      <c r="H147" t="s">
        <v>6179</v>
      </c>
      <c r="I147" t="s">
        <v>6471</v>
      </c>
      <c r="J147" t="s">
        <v>6600</v>
      </c>
    </row>
    <row r="148" spans="1:10">
      <c r="A148" t="s">
        <v>6317</v>
      </c>
      <c r="B148" t="s">
        <v>268</v>
      </c>
      <c r="C148" t="s">
        <v>1352</v>
      </c>
      <c r="D148" t="s">
        <v>301</v>
      </c>
      <c r="E148" t="s">
        <v>1352</v>
      </c>
      <c r="F148" t="s">
        <v>6178</v>
      </c>
      <c r="G148" t="s">
        <v>5611</v>
      </c>
      <c r="H148" t="s">
        <v>6179</v>
      </c>
      <c r="I148" t="s">
        <v>6471</v>
      </c>
      <c r="J148" t="s">
        <v>6601</v>
      </c>
    </row>
    <row r="149" spans="1:10">
      <c r="A149" t="s">
        <v>6318</v>
      </c>
      <c r="B149" t="s">
        <v>4666</v>
      </c>
      <c r="C149" t="s">
        <v>128</v>
      </c>
      <c r="D149" t="s">
        <v>302</v>
      </c>
      <c r="E149" t="s">
        <v>128</v>
      </c>
      <c r="F149" t="s">
        <v>6178</v>
      </c>
      <c r="G149" t="s">
        <v>5611</v>
      </c>
      <c r="H149" t="s">
        <v>6179</v>
      </c>
      <c r="I149" t="s">
        <v>6471</v>
      </c>
      <c r="J149" t="s">
        <v>6602</v>
      </c>
    </row>
    <row r="150" spans="1:10">
      <c r="A150" t="s">
        <v>6319</v>
      </c>
      <c r="B150" t="s">
        <v>4667</v>
      </c>
      <c r="C150" t="s">
        <v>1234</v>
      </c>
      <c r="D150" t="s">
        <v>303</v>
      </c>
      <c r="E150" t="s">
        <v>1234</v>
      </c>
      <c r="F150" t="s">
        <v>6178</v>
      </c>
      <c r="G150" t="s">
        <v>5611</v>
      </c>
      <c r="H150" t="s">
        <v>6179</v>
      </c>
      <c r="I150" t="s">
        <v>6471</v>
      </c>
      <c r="J150" t="s">
        <v>6603</v>
      </c>
    </row>
    <row r="151" spans="1:10">
      <c r="A151" t="s">
        <v>6320</v>
      </c>
      <c r="B151" t="s">
        <v>4668</v>
      </c>
      <c r="C151" t="s">
        <v>1235</v>
      </c>
      <c r="D151" t="s">
        <v>304</v>
      </c>
      <c r="E151" t="s">
        <v>1235</v>
      </c>
      <c r="F151" t="s">
        <v>6178</v>
      </c>
      <c r="G151" t="s">
        <v>5611</v>
      </c>
      <c r="H151" t="s">
        <v>6179</v>
      </c>
      <c r="I151" t="s">
        <v>6471</v>
      </c>
      <c r="J151" t="s">
        <v>6604</v>
      </c>
    </row>
    <row r="152" spans="1:10">
      <c r="A152" t="s">
        <v>6321</v>
      </c>
      <c r="B152" t="s">
        <v>4669</v>
      </c>
      <c r="C152" t="s">
        <v>1236</v>
      </c>
      <c r="D152" t="s">
        <v>305</v>
      </c>
      <c r="E152" t="s">
        <v>1236</v>
      </c>
      <c r="F152" t="s">
        <v>6178</v>
      </c>
      <c r="G152" t="s">
        <v>5611</v>
      </c>
      <c r="H152" t="s">
        <v>6179</v>
      </c>
      <c r="I152" t="s">
        <v>6471</v>
      </c>
      <c r="J152" t="s">
        <v>6605</v>
      </c>
    </row>
    <row r="153" spans="1:10">
      <c r="A153" t="s">
        <v>6322</v>
      </c>
      <c r="B153" t="s">
        <v>4670</v>
      </c>
      <c r="C153" t="s">
        <v>1320</v>
      </c>
      <c r="D153" t="s">
        <v>1326</v>
      </c>
      <c r="E153" t="s">
        <v>1320</v>
      </c>
      <c r="F153" t="s">
        <v>6178</v>
      </c>
      <c r="G153" t="s">
        <v>5611</v>
      </c>
      <c r="H153" t="s">
        <v>6179</v>
      </c>
      <c r="I153" t="s">
        <v>6471</v>
      </c>
      <c r="J153" t="s">
        <v>6606</v>
      </c>
    </row>
    <row r="154" spans="1:10">
      <c r="A154" t="s">
        <v>6323</v>
      </c>
      <c r="B154" t="s">
        <v>269</v>
      </c>
      <c r="C154" t="s">
        <v>1324</v>
      </c>
      <c r="D154" t="s">
        <v>1327</v>
      </c>
      <c r="E154" t="s">
        <v>1324</v>
      </c>
      <c r="F154" t="s">
        <v>6178</v>
      </c>
      <c r="G154" t="s">
        <v>5611</v>
      </c>
      <c r="H154" t="s">
        <v>6179</v>
      </c>
      <c r="I154" t="s">
        <v>6471</v>
      </c>
      <c r="J154" t="s">
        <v>6607</v>
      </c>
    </row>
    <row r="155" spans="1:10">
      <c r="A155" t="s">
        <v>6324</v>
      </c>
      <c r="B155" t="s">
        <v>4671</v>
      </c>
      <c r="C155" t="s">
        <v>1323</v>
      </c>
      <c r="D155" t="s">
        <v>1328</v>
      </c>
      <c r="E155" t="s">
        <v>1323</v>
      </c>
      <c r="F155" t="s">
        <v>6178</v>
      </c>
      <c r="G155" t="s">
        <v>5611</v>
      </c>
      <c r="H155" t="s">
        <v>6179</v>
      </c>
      <c r="I155" t="s">
        <v>6471</v>
      </c>
      <c r="J155" t="s">
        <v>6608</v>
      </c>
    </row>
    <row r="156" spans="1:10">
      <c r="A156" t="s">
        <v>6325</v>
      </c>
      <c r="B156" t="s">
        <v>4672</v>
      </c>
      <c r="C156" t="s">
        <v>1322</v>
      </c>
      <c r="D156" t="s">
        <v>1329</v>
      </c>
      <c r="E156" t="s">
        <v>1322</v>
      </c>
      <c r="F156" t="s">
        <v>6178</v>
      </c>
      <c r="G156" t="s">
        <v>5611</v>
      </c>
      <c r="H156" t="s">
        <v>6179</v>
      </c>
      <c r="I156" t="s">
        <v>6471</v>
      </c>
      <c r="J156" t="s">
        <v>6609</v>
      </c>
    </row>
    <row r="157" spans="1:10">
      <c r="A157" t="s">
        <v>6326</v>
      </c>
      <c r="B157" t="s">
        <v>4673</v>
      </c>
      <c r="C157" t="s">
        <v>1321</v>
      </c>
      <c r="D157" t="s">
        <v>1330</v>
      </c>
      <c r="E157" t="s">
        <v>1321</v>
      </c>
      <c r="F157" t="s">
        <v>6178</v>
      </c>
      <c r="G157" t="s">
        <v>5611</v>
      </c>
      <c r="H157" t="s">
        <v>6179</v>
      </c>
      <c r="I157" t="s">
        <v>6471</v>
      </c>
      <c r="J157" t="s">
        <v>6610</v>
      </c>
    </row>
    <row r="158" spans="1:10">
      <c r="A158" t="s">
        <v>6327</v>
      </c>
      <c r="B158" t="s">
        <v>270</v>
      </c>
      <c r="C158" t="s">
        <v>1237</v>
      </c>
      <c r="D158" t="s">
        <v>306</v>
      </c>
      <c r="E158" t="s">
        <v>1237</v>
      </c>
      <c r="F158" t="s">
        <v>6178</v>
      </c>
      <c r="G158" t="s">
        <v>5611</v>
      </c>
      <c r="H158" t="s">
        <v>6179</v>
      </c>
      <c r="I158" t="s">
        <v>6471</v>
      </c>
      <c r="J158" t="s">
        <v>6611</v>
      </c>
    </row>
    <row r="159" spans="1:10">
      <c r="A159" t="s">
        <v>6328</v>
      </c>
      <c r="B159" t="s">
        <v>4674</v>
      </c>
      <c r="C159" t="s">
        <v>1414</v>
      </c>
      <c r="D159" t="s">
        <v>307</v>
      </c>
      <c r="E159" t="s">
        <v>1414</v>
      </c>
      <c r="F159" t="s">
        <v>6178</v>
      </c>
      <c r="G159" t="s">
        <v>5611</v>
      </c>
      <c r="H159" t="s">
        <v>6179</v>
      </c>
      <c r="I159" t="s">
        <v>6471</v>
      </c>
      <c r="J159" t="s">
        <v>6612</v>
      </c>
    </row>
    <row r="160" spans="1:10">
      <c r="A160" t="s">
        <v>6329</v>
      </c>
      <c r="B160" t="s">
        <v>4675</v>
      </c>
      <c r="C160" t="s">
        <v>1448</v>
      </c>
      <c r="D160" t="s">
        <v>308</v>
      </c>
      <c r="E160" t="s">
        <v>1448</v>
      </c>
      <c r="F160" t="s">
        <v>6178</v>
      </c>
      <c r="G160" t="s">
        <v>5611</v>
      </c>
      <c r="H160" t="s">
        <v>6179</v>
      </c>
      <c r="I160" t="s">
        <v>6471</v>
      </c>
      <c r="J160" t="s">
        <v>6613</v>
      </c>
    </row>
    <row r="161" spans="1:10">
      <c r="A161" t="s">
        <v>6330</v>
      </c>
      <c r="B161" t="s">
        <v>4676</v>
      </c>
      <c r="C161" t="s">
        <v>1415</v>
      </c>
      <c r="D161" t="s">
        <v>4699</v>
      </c>
      <c r="E161" t="s">
        <v>1415</v>
      </c>
      <c r="F161" t="s">
        <v>6178</v>
      </c>
      <c r="G161" t="s">
        <v>5611</v>
      </c>
      <c r="H161" t="s">
        <v>6179</v>
      </c>
      <c r="I161" t="s">
        <v>6471</v>
      </c>
      <c r="J161" t="s">
        <v>6614</v>
      </c>
    </row>
    <row r="162" spans="1:10">
      <c r="A162" t="s">
        <v>6331</v>
      </c>
      <c r="B162" t="s">
        <v>271</v>
      </c>
      <c r="C162" t="s">
        <v>1416</v>
      </c>
      <c r="D162" t="s">
        <v>309</v>
      </c>
      <c r="E162" t="s">
        <v>1416</v>
      </c>
      <c r="F162" t="s">
        <v>6178</v>
      </c>
      <c r="G162" t="s">
        <v>5611</v>
      </c>
      <c r="H162" t="s">
        <v>6179</v>
      </c>
      <c r="I162" t="s">
        <v>6471</v>
      </c>
      <c r="J162" t="s">
        <v>6615</v>
      </c>
    </row>
    <row r="163" spans="1:10">
      <c r="A163" t="s">
        <v>6332</v>
      </c>
      <c r="B163" t="s">
        <v>272</v>
      </c>
      <c r="C163" t="s">
        <v>1308</v>
      </c>
      <c r="D163" t="s">
        <v>310</v>
      </c>
      <c r="E163" t="s">
        <v>1308</v>
      </c>
      <c r="F163" t="s">
        <v>6178</v>
      </c>
      <c r="G163" t="s">
        <v>5611</v>
      </c>
      <c r="H163" t="s">
        <v>6179</v>
      </c>
      <c r="I163" t="s">
        <v>6471</v>
      </c>
      <c r="J163" t="s">
        <v>6616</v>
      </c>
    </row>
    <row r="164" spans="1:10">
      <c r="A164" t="s">
        <v>6333</v>
      </c>
      <c r="B164" t="s">
        <v>4677</v>
      </c>
      <c r="C164" t="s">
        <v>1310</v>
      </c>
      <c r="D164" t="s">
        <v>1309</v>
      </c>
      <c r="E164" t="s">
        <v>1310</v>
      </c>
      <c r="F164" t="s">
        <v>6178</v>
      </c>
      <c r="G164" t="s">
        <v>5611</v>
      </c>
      <c r="H164" t="s">
        <v>6179</v>
      </c>
      <c r="I164" t="s">
        <v>6471</v>
      </c>
      <c r="J164" t="s">
        <v>6617</v>
      </c>
    </row>
    <row r="165" spans="1:10">
      <c r="A165" t="s">
        <v>6334</v>
      </c>
      <c r="B165" t="s">
        <v>4678</v>
      </c>
      <c r="C165" t="s">
        <v>1238</v>
      </c>
      <c r="D165" t="s">
        <v>311</v>
      </c>
      <c r="E165" t="s">
        <v>1238</v>
      </c>
      <c r="F165" t="s">
        <v>6178</v>
      </c>
      <c r="G165" t="s">
        <v>5611</v>
      </c>
      <c r="H165" t="s">
        <v>6179</v>
      </c>
      <c r="I165" t="s">
        <v>6471</v>
      </c>
      <c r="J165" t="s">
        <v>6618</v>
      </c>
    </row>
    <row r="166" spans="1:10">
      <c r="A166" t="s">
        <v>6335</v>
      </c>
      <c r="B166" t="s">
        <v>4679</v>
      </c>
      <c r="C166" t="s">
        <v>1348</v>
      </c>
      <c r="D166" t="s">
        <v>312</v>
      </c>
      <c r="E166" t="s">
        <v>1348</v>
      </c>
      <c r="F166" t="s">
        <v>6178</v>
      </c>
      <c r="G166" t="s">
        <v>5611</v>
      </c>
      <c r="H166" t="s">
        <v>6179</v>
      </c>
      <c r="I166" t="s">
        <v>6471</v>
      </c>
      <c r="J166" t="s">
        <v>6619</v>
      </c>
    </row>
    <row r="167" spans="1:10">
      <c r="A167" t="s">
        <v>6336</v>
      </c>
      <c r="B167" t="s">
        <v>4680</v>
      </c>
      <c r="C167" t="s">
        <v>1239</v>
      </c>
      <c r="D167" t="s">
        <v>313</v>
      </c>
      <c r="E167" t="s">
        <v>1239</v>
      </c>
      <c r="F167" t="s">
        <v>6178</v>
      </c>
      <c r="G167" t="s">
        <v>5611</v>
      </c>
      <c r="H167" t="s">
        <v>6179</v>
      </c>
      <c r="I167" t="s">
        <v>6471</v>
      </c>
      <c r="J167" t="s">
        <v>6620</v>
      </c>
    </row>
    <row r="168" spans="1:10">
      <c r="A168" t="s">
        <v>6337</v>
      </c>
      <c r="B168" t="s">
        <v>273</v>
      </c>
      <c r="C168" t="s">
        <v>1240</v>
      </c>
      <c r="D168" t="s">
        <v>314</v>
      </c>
      <c r="E168" t="s">
        <v>1240</v>
      </c>
      <c r="F168" t="s">
        <v>6178</v>
      </c>
      <c r="G168" t="s">
        <v>5611</v>
      </c>
      <c r="H168" t="s">
        <v>6179</v>
      </c>
      <c r="I168" t="s">
        <v>6471</v>
      </c>
      <c r="J168" t="s">
        <v>6621</v>
      </c>
    </row>
    <row r="169" spans="1:10">
      <c r="A169" t="s">
        <v>6338</v>
      </c>
      <c r="B169" t="s">
        <v>4681</v>
      </c>
      <c r="C169" t="s">
        <v>1241</v>
      </c>
      <c r="D169" t="s">
        <v>315</v>
      </c>
      <c r="E169" t="s">
        <v>1241</v>
      </c>
      <c r="F169" t="s">
        <v>6178</v>
      </c>
      <c r="G169" t="s">
        <v>5611</v>
      </c>
      <c r="H169" t="s">
        <v>6179</v>
      </c>
      <c r="I169" t="s">
        <v>6471</v>
      </c>
      <c r="J169" t="s">
        <v>6622</v>
      </c>
    </row>
    <row r="170" spans="1:10">
      <c r="A170" t="s">
        <v>6339</v>
      </c>
      <c r="B170" t="s">
        <v>274</v>
      </c>
      <c r="C170" t="s">
        <v>1242</v>
      </c>
      <c r="D170" t="s">
        <v>316</v>
      </c>
      <c r="E170" t="s">
        <v>1242</v>
      </c>
      <c r="F170" t="s">
        <v>6178</v>
      </c>
      <c r="G170" t="s">
        <v>5611</v>
      </c>
      <c r="H170" t="s">
        <v>6179</v>
      </c>
      <c r="I170" t="s">
        <v>6471</v>
      </c>
      <c r="J170" t="s">
        <v>6623</v>
      </c>
    </row>
    <row r="171" spans="1:10">
      <c r="A171" t="s">
        <v>6340</v>
      </c>
      <c r="B171" t="s">
        <v>4682</v>
      </c>
      <c r="C171" t="s">
        <v>1243</v>
      </c>
      <c r="D171" t="s">
        <v>317</v>
      </c>
      <c r="E171" t="s">
        <v>1243</v>
      </c>
      <c r="F171" t="s">
        <v>6178</v>
      </c>
      <c r="G171" t="s">
        <v>5611</v>
      </c>
      <c r="H171" t="s">
        <v>6179</v>
      </c>
      <c r="I171" t="s">
        <v>6471</v>
      </c>
      <c r="J171" t="s">
        <v>6624</v>
      </c>
    </row>
    <row r="172" spans="1:10">
      <c r="A172" t="s">
        <v>6341</v>
      </c>
      <c r="B172" t="s">
        <v>275</v>
      </c>
      <c r="C172" t="s">
        <v>1244</v>
      </c>
      <c r="D172" t="s">
        <v>318</v>
      </c>
      <c r="E172" t="s">
        <v>1244</v>
      </c>
      <c r="F172" t="s">
        <v>6178</v>
      </c>
      <c r="G172" t="s">
        <v>5611</v>
      </c>
      <c r="H172" t="s">
        <v>6179</v>
      </c>
      <c r="I172" t="s">
        <v>6471</v>
      </c>
      <c r="J172" t="s">
        <v>6625</v>
      </c>
    </row>
    <row r="173" spans="1:10">
      <c r="A173" t="s">
        <v>6342</v>
      </c>
      <c r="B173" t="s">
        <v>4683</v>
      </c>
      <c r="C173" t="s">
        <v>1245</v>
      </c>
      <c r="D173" t="s">
        <v>319</v>
      </c>
      <c r="E173" t="s">
        <v>1245</v>
      </c>
      <c r="F173" t="s">
        <v>6178</v>
      </c>
      <c r="G173" t="s">
        <v>5611</v>
      </c>
      <c r="H173" t="s">
        <v>6179</v>
      </c>
      <c r="I173" t="s">
        <v>6471</v>
      </c>
      <c r="J173" t="s">
        <v>6626</v>
      </c>
    </row>
    <row r="174" spans="1:10">
      <c r="A174" t="s">
        <v>6343</v>
      </c>
      <c r="B174" t="s">
        <v>4684</v>
      </c>
      <c r="C174" t="s">
        <v>1332</v>
      </c>
      <c r="D174" t="s">
        <v>320</v>
      </c>
      <c r="E174" t="s">
        <v>1332</v>
      </c>
      <c r="F174" t="s">
        <v>6178</v>
      </c>
      <c r="G174" t="s">
        <v>5611</v>
      </c>
      <c r="H174" t="s">
        <v>6179</v>
      </c>
      <c r="I174" t="s">
        <v>6471</v>
      </c>
      <c r="J174" t="s">
        <v>6627</v>
      </c>
    </row>
    <row r="175" spans="1:10">
      <c r="A175" t="s">
        <v>6344</v>
      </c>
      <c r="B175" t="s">
        <v>4685</v>
      </c>
      <c r="C175" t="s">
        <v>1246</v>
      </c>
      <c r="D175" t="s">
        <v>321</v>
      </c>
      <c r="E175" t="s">
        <v>1246</v>
      </c>
      <c r="F175" t="s">
        <v>6178</v>
      </c>
      <c r="G175" t="s">
        <v>5611</v>
      </c>
      <c r="H175" t="s">
        <v>6179</v>
      </c>
      <c r="I175" t="s">
        <v>6471</v>
      </c>
      <c r="J175" t="s">
        <v>6628</v>
      </c>
    </row>
    <row r="176" spans="1:10">
      <c r="A176" t="s">
        <v>6345</v>
      </c>
      <c r="B176" t="s">
        <v>4686</v>
      </c>
      <c r="C176" t="s">
        <v>1247</v>
      </c>
      <c r="D176" t="s">
        <v>322</v>
      </c>
      <c r="E176" t="s">
        <v>1247</v>
      </c>
      <c r="F176" t="s">
        <v>6178</v>
      </c>
      <c r="G176" t="s">
        <v>5611</v>
      </c>
      <c r="H176" t="s">
        <v>6179</v>
      </c>
      <c r="I176" t="s">
        <v>6471</v>
      </c>
      <c r="J176" t="s">
        <v>6629</v>
      </c>
    </row>
    <row r="177" spans="1:10">
      <c r="A177" t="s">
        <v>6346</v>
      </c>
      <c r="B177" t="s">
        <v>276</v>
      </c>
      <c r="C177" t="s">
        <v>1248</v>
      </c>
      <c r="D177" t="s">
        <v>323</v>
      </c>
      <c r="E177" t="s">
        <v>1248</v>
      </c>
      <c r="F177" t="s">
        <v>6178</v>
      </c>
      <c r="G177" t="s">
        <v>5611</v>
      </c>
      <c r="H177" t="s">
        <v>6179</v>
      </c>
      <c r="I177" t="s">
        <v>6471</v>
      </c>
      <c r="J177" t="s">
        <v>6630</v>
      </c>
    </row>
    <row r="178" spans="1:10">
      <c r="A178" t="s">
        <v>6347</v>
      </c>
      <c r="B178" t="s">
        <v>4687</v>
      </c>
      <c r="C178" t="s">
        <v>1249</v>
      </c>
      <c r="D178" t="s">
        <v>324</v>
      </c>
      <c r="E178" t="s">
        <v>1249</v>
      </c>
      <c r="F178" t="s">
        <v>6178</v>
      </c>
      <c r="G178" t="s">
        <v>5611</v>
      </c>
      <c r="H178" t="s">
        <v>6179</v>
      </c>
      <c r="I178" t="s">
        <v>6471</v>
      </c>
      <c r="J178" t="s">
        <v>6631</v>
      </c>
    </row>
    <row r="179" spans="1:10">
      <c r="A179" t="s">
        <v>6348</v>
      </c>
      <c r="B179" t="s">
        <v>4688</v>
      </c>
      <c r="C179" t="s">
        <v>1250</v>
      </c>
      <c r="D179" t="s">
        <v>325</v>
      </c>
      <c r="E179" t="s">
        <v>1250</v>
      </c>
      <c r="F179" t="s">
        <v>6178</v>
      </c>
      <c r="G179" t="s">
        <v>5611</v>
      </c>
      <c r="H179" t="s">
        <v>6179</v>
      </c>
      <c r="I179" t="s">
        <v>6471</v>
      </c>
      <c r="J179" t="s">
        <v>6632</v>
      </c>
    </row>
    <row r="180" spans="1:10">
      <c r="A180" t="s">
        <v>6349</v>
      </c>
      <c r="B180" t="s">
        <v>4689</v>
      </c>
      <c r="C180" t="s">
        <v>1251</v>
      </c>
      <c r="D180" t="s">
        <v>326</v>
      </c>
      <c r="E180" t="s">
        <v>1251</v>
      </c>
      <c r="F180" t="s">
        <v>6178</v>
      </c>
      <c r="G180" t="s">
        <v>5611</v>
      </c>
      <c r="H180" t="s">
        <v>6179</v>
      </c>
      <c r="I180" t="s">
        <v>6471</v>
      </c>
      <c r="J180" t="s">
        <v>6633</v>
      </c>
    </row>
    <row r="181" spans="1:10">
      <c r="A181" t="s">
        <v>6350</v>
      </c>
      <c r="B181" t="s">
        <v>4690</v>
      </c>
      <c r="C181" t="s">
        <v>1252</v>
      </c>
      <c r="D181" t="s">
        <v>327</v>
      </c>
      <c r="E181" t="s">
        <v>1252</v>
      </c>
      <c r="F181" t="s">
        <v>6178</v>
      </c>
      <c r="G181" t="s">
        <v>5611</v>
      </c>
      <c r="H181" t="s">
        <v>6179</v>
      </c>
      <c r="I181" t="s">
        <v>6471</v>
      </c>
      <c r="J181" t="s">
        <v>6634</v>
      </c>
    </row>
    <row r="182" spans="1:10">
      <c r="A182" t="s">
        <v>6351</v>
      </c>
      <c r="B182" t="s">
        <v>277</v>
      </c>
      <c r="C182" t="s">
        <v>1253</v>
      </c>
      <c r="D182" t="s">
        <v>328</v>
      </c>
      <c r="E182" t="s">
        <v>1253</v>
      </c>
      <c r="F182" t="s">
        <v>6178</v>
      </c>
      <c r="G182" t="s">
        <v>5611</v>
      </c>
      <c r="H182" t="s">
        <v>6179</v>
      </c>
      <c r="I182" t="s">
        <v>6471</v>
      </c>
      <c r="J182" t="s">
        <v>6635</v>
      </c>
    </row>
    <row r="183" spans="1:10">
      <c r="A183" t="s">
        <v>6352</v>
      </c>
      <c r="B183" t="s">
        <v>4691</v>
      </c>
      <c r="C183" t="s">
        <v>1187</v>
      </c>
      <c r="D183" t="s">
        <v>329</v>
      </c>
      <c r="E183" t="s">
        <v>1187</v>
      </c>
      <c r="F183" t="s">
        <v>6178</v>
      </c>
      <c r="G183" t="s">
        <v>5611</v>
      </c>
      <c r="H183" t="s">
        <v>6179</v>
      </c>
      <c r="I183" t="s">
        <v>6471</v>
      </c>
      <c r="J183" t="s">
        <v>6636</v>
      </c>
    </row>
    <row r="184" spans="1:10">
      <c r="A184" t="s">
        <v>6353</v>
      </c>
      <c r="B184" t="s">
        <v>278</v>
      </c>
      <c r="C184" t="s">
        <v>1254</v>
      </c>
      <c r="D184" t="s">
        <v>330</v>
      </c>
      <c r="E184" t="s">
        <v>1254</v>
      </c>
      <c r="F184" t="s">
        <v>6178</v>
      </c>
      <c r="G184" t="s">
        <v>5611</v>
      </c>
      <c r="H184" t="s">
        <v>6179</v>
      </c>
      <c r="I184" t="s">
        <v>6471</v>
      </c>
      <c r="J184" t="s">
        <v>6637</v>
      </c>
    </row>
    <row r="185" spans="1:10">
      <c r="A185" t="s">
        <v>6354</v>
      </c>
      <c r="B185" t="s">
        <v>4692</v>
      </c>
      <c r="C185" t="s">
        <v>1455</v>
      </c>
      <c r="D185" t="s">
        <v>331</v>
      </c>
      <c r="E185" t="s">
        <v>1455</v>
      </c>
      <c r="F185" t="s">
        <v>6178</v>
      </c>
      <c r="G185" t="s">
        <v>5611</v>
      </c>
      <c r="H185" t="s">
        <v>6179</v>
      </c>
      <c r="I185" t="s">
        <v>6471</v>
      </c>
      <c r="J185" t="s">
        <v>6638</v>
      </c>
    </row>
    <row r="186" spans="1:10">
      <c r="A186" t="s">
        <v>6355</v>
      </c>
      <c r="B186" t="s">
        <v>4693</v>
      </c>
      <c r="C186" t="s">
        <v>1255</v>
      </c>
      <c r="D186" t="s">
        <v>332</v>
      </c>
      <c r="E186" t="s">
        <v>1255</v>
      </c>
      <c r="F186" t="s">
        <v>6178</v>
      </c>
      <c r="G186" t="s">
        <v>5611</v>
      </c>
      <c r="H186" t="s">
        <v>6179</v>
      </c>
      <c r="I186" t="s">
        <v>6471</v>
      </c>
      <c r="J186" t="s">
        <v>6639</v>
      </c>
    </row>
    <row r="187" spans="1:10">
      <c r="A187" t="s">
        <v>6356</v>
      </c>
      <c r="B187" t="s">
        <v>279</v>
      </c>
      <c r="C187" t="s">
        <v>1256</v>
      </c>
      <c r="D187" t="s">
        <v>333</v>
      </c>
      <c r="E187" t="s">
        <v>1256</v>
      </c>
      <c r="F187" t="s">
        <v>6178</v>
      </c>
      <c r="G187" t="s">
        <v>5611</v>
      </c>
      <c r="H187" t="s">
        <v>6179</v>
      </c>
      <c r="I187" t="s">
        <v>6471</v>
      </c>
      <c r="J187" t="s">
        <v>6640</v>
      </c>
    </row>
    <row r="188" spans="1:10">
      <c r="A188" t="s">
        <v>6357</v>
      </c>
      <c r="B188" t="s">
        <v>280</v>
      </c>
      <c r="C188" t="s">
        <v>1257</v>
      </c>
      <c r="D188" t="s">
        <v>334</v>
      </c>
      <c r="E188" t="s">
        <v>1257</v>
      </c>
      <c r="F188" t="s">
        <v>6178</v>
      </c>
      <c r="G188" t="s">
        <v>5611</v>
      </c>
      <c r="H188" t="s">
        <v>6179</v>
      </c>
      <c r="I188" t="s">
        <v>6471</v>
      </c>
      <c r="J188" t="s">
        <v>6641</v>
      </c>
    </row>
    <row r="189" spans="1:10">
      <c r="A189" t="s">
        <v>6358</v>
      </c>
      <c r="B189" t="s">
        <v>281</v>
      </c>
      <c r="C189" t="s">
        <v>1258</v>
      </c>
      <c r="D189" t="s">
        <v>335</v>
      </c>
      <c r="E189" t="s">
        <v>1258</v>
      </c>
      <c r="F189" t="s">
        <v>6178</v>
      </c>
      <c r="G189" t="s">
        <v>5611</v>
      </c>
      <c r="H189" t="s">
        <v>6179</v>
      </c>
      <c r="I189" t="s">
        <v>6471</v>
      </c>
      <c r="J189" t="s">
        <v>6642</v>
      </c>
    </row>
    <row r="190" spans="1:10">
      <c r="A190" t="s">
        <v>6359</v>
      </c>
      <c r="B190" t="s">
        <v>282</v>
      </c>
      <c r="C190" t="s">
        <v>1340</v>
      </c>
      <c r="D190" t="s">
        <v>336</v>
      </c>
      <c r="E190" t="s">
        <v>1340</v>
      </c>
      <c r="F190" t="s">
        <v>6178</v>
      </c>
      <c r="G190" t="s">
        <v>5611</v>
      </c>
      <c r="H190" t="s">
        <v>6179</v>
      </c>
      <c r="I190" t="s">
        <v>6471</v>
      </c>
      <c r="J190" t="s">
        <v>6643</v>
      </c>
    </row>
    <row r="191" spans="1:10">
      <c r="A191" t="s">
        <v>6360</v>
      </c>
      <c r="B191" t="s">
        <v>283</v>
      </c>
      <c r="C191" t="s">
        <v>1406</v>
      </c>
      <c r="D191" t="s">
        <v>337</v>
      </c>
      <c r="E191" t="s">
        <v>1406</v>
      </c>
      <c r="F191" t="s">
        <v>6178</v>
      </c>
      <c r="G191" t="s">
        <v>5611</v>
      </c>
      <c r="H191" t="s">
        <v>6179</v>
      </c>
      <c r="I191" t="s">
        <v>6471</v>
      </c>
      <c r="J191" t="s">
        <v>6644</v>
      </c>
    </row>
    <row r="192" spans="1:10">
      <c r="A192" t="s">
        <v>6361</v>
      </c>
      <c r="B192" t="s">
        <v>284</v>
      </c>
      <c r="C192" t="s">
        <v>1341</v>
      </c>
      <c r="D192" t="s">
        <v>338</v>
      </c>
      <c r="E192" t="s">
        <v>1341</v>
      </c>
      <c r="F192" t="s">
        <v>6178</v>
      </c>
      <c r="G192" t="s">
        <v>5611</v>
      </c>
      <c r="H192" t="s">
        <v>6179</v>
      </c>
      <c r="I192" t="s">
        <v>6471</v>
      </c>
      <c r="J192" t="s">
        <v>6645</v>
      </c>
    </row>
    <row r="193" spans="1:10">
      <c r="A193" t="s">
        <v>6362</v>
      </c>
      <c r="B193" t="s">
        <v>4694</v>
      </c>
      <c r="C193" t="s">
        <v>1387</v>
      </c>
      <c r="D193" t="s">
        <v>339</v>
      </c>
      <c r="E193" t="s">
        <v>1387</v>
      </c>
      <c r="F193" t="s">
        <v>6178</v>
      </c>
      <c r="G193" t="s">
        <v>5611</v>
      </c>
      <c r="H193" t="s">
        <v>6179</v>
      </c>
      <c r="I193" t="s">
        <v>6471</v>
      </c>
      <c r="J193" t="s">
        <v>6646</v>
      </c>
    </row>
    <row r="194" spans="1:10">
      <c r="A194" t="s">
        <v>6363</v>
      </c>
      <c r="B194" t="s">
        <v>285</v>
      </c>
      <c r="C194" t="s">
        <v>1356</v>
      </c>
      <c r="D194" t="s">
        <v>340</v>
      </c>
      <c r="E194" t="s">
        <v>1356</v>
      </c>
      <c r="F194" t="s">
        <v>6178</v>
      </c>
      <c r="G194" t="s">
        <v>5611</v>
      </c>
      <c r="H194" t="s">
        <v>6179</v>
      </c>
      <c r="I194" t="s">
        <v>6471</v>
      </c>
      <c r="J194" t="s">
        <v>6647</v>
      </c>
    </row>
    <row r="195" spans="1:10">
      <c r="A195" t="s">
        <v>6364</v>
      </c>
      <c r="B195" t="s">
        <v>286</v>
      </c>
      <c r="C195" t="s">
        <v>1259</v>
      </c>
      <c r="D195" t="s">
        <v>341</v>
      </c>
      <c r="E195" t="s">
        <v>1259</v>
      </c>
      <c r="F195" t="s">
        <v>6178</v>
      </c>
      <c r="G195" t="s">
        <v>5611</v>
      </c>
      <c r="H195" t="s">
        <v>6179</v>
      </c>
      <c r="I195" t="s">
        <v>6471</v>
      </c>
      <c r="J195" t="s">
        <v>6648</v>
      </c>
    </row>
    <row r="196" spans="1:10">
      <c r="A196" t="s">
        <v>6365</v>
      </c>
      <c r="B196" t="s">
        <v>287</v>
      </c>
      <c r="C196" t="s">
        <v>1260</v>
      </c>
      <c r="D196" t="s">
        <v>342</v>
      </c>
      <c r="E196" t="s">
        <v>1260</v>
      </c>
      <c r="F196" t="s">
        <v>6178</v>
      </c>
      <c r="G196" t="s">
        <v>5611</v>
      </c>
      <c r="H196" t="s">
        <v>6179</v>
      </c>
      <c r="I196" t="s">
        <v>6471</v>
      </c>
      <c r="J196" t="s">
        <v>6649</v>
      </c>
    </row>
    <row r="197" spans="1:10">
      <c r="A197" t="s">
        <v>6366</v>
      </c>
      <c r="B197" t="s">
        <v>288</v>
      </c>
      <c r="C197" t="s">
        <v>1261</v>
      </c>
      <c r="D197" t="s">
        <v>343</v>
      </c>
      <c r="E197" t="s">
        <v>1261</v>
      </c>
      <c r="F197" t="s">
        <v>6178</v>
      </c>
      <c r="G197" t="s">
        <v>5611</v>
      </c>
      <c r="H197" t="s">
        <v>6179</v>
      </c>
      <c r="I197" t="s">
        <v>6471</v>
      </c>
      <c r="J197" t="s">
        <v>6650</v>
      </c>
    </row>
    <row r="198" spans="1:10">
      <c r="A198" t="s">
        <v>6367</v>
      </c>
      <c r="B198" t="s">
        <v>289</v>
      </c>
      <c r="C198" t="s">
        <v>1453</v>
      </c>
      <c r="D198" t="s">
        <v>4695</v>
      </c>
      <c r="E198" t="s">
        <v>1453</v>
      </c>
      <c r="F198" t="s">
        <v>6178</v>
      </c>
      <c r="G198" t="s">
        <v>5611</v>
      </c>
      <c r="H198" t="s">
        <v>6179</v>
      </c>
      <c r="I198" t="s">
        <v>6471</v>
      </c>
      <c r="J198" t="s">
        <v>6651</v>
      </c>
    </row>
    <row r="199" spans="1:10">
      <c r="A199" t="s">
        <v>6368</v>
      </c>
      <c r="D199" t="s">
        <v>257</v>
      </c>
      <c r="E199" t="s">
        <v>1403</v>
      </c>
      <c r="F199" t="s">
        <v>6369</v>
      </c>
      <c r="G199" t="s">
        <v>5611</v>
      </c>
      <c r="H199" t="s">
        <v>6370</v>
      </c>
      <c r="I199" t="s">
        <v>151</v>
      </c>
    </row>
  </sheetData>
  <pageMargins left="0.7" right="0.7" top="0.75" bottom="0.75" header="0.3" footer="0.3"/>
  <tableParts count="4">
    <tablePart r:id="rId1"/>
    <tablePart r:id="rId2"/>
    <tablePart r:id="rId3"/>
    <tablePart r:id="rId4"/>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0AD0-0A00-45ED-8D57-528BF3B6745D}">
  <sheetPr codeName="Hoja69"/>
  <dimension ref="A1:O191"/>
  <sheetViews>
    <sheetView workbookViewId="0"/>
  </sheetViews>
  <sheetFormatPr baseColWidth="10" defaultRowHeight="13.5"/>
  <cols>
    <col min="1" max="1" width="15.125" customWidth="1"/>
    <col min="2" max="2" width="26.5625" customWidth="1"/>
    <col min="3" max="3" width="27.125" customWidth="1"/>
    <col min="4" max="4" width="31.125" customWidth="1"/>
    <col min="5" max="5" width="25.6875" customWidth="1"/>
    <col min="6" max="6" width="29.125" customWidth="1"/>
    <col min="7" max="7" width="26.125" customWidth="1"/>
    <col min="8" max="8" width="21.4375" customWidth="1"/>
    <col min="9" max="9" width="25.3125" customWidth="1"/>
    <col min="10" max="10" width="19.6875" customWidth="1"/>
    <col min="11" max="11" width="32" customWidth="1"/>
    <col min="12" max="12" width="25.3125" customWidth="1"/>
    <col min="13" max="13" width="30.6875" customWidth="1"/>
    <col min="14" max="14" width="27.6875" customWidth="1"/>
    <col min="15" max="15" width="23.5625" customWidth="1"/>
  </cols>
  <sheetData>
    <row r="1" spans="1:15" ht="20.65">
      <c r="A1" s="119" t="s">
        <v>6455</v>
      </c>
    </row>
    <row r="2" spans="1:15" ht="13.9">
      <c r="A2" s="122" t="s">
        <v>6456</v>
      </c>
    </row>
    <row r="4" spans="1:15">
      <c r="A4" t="s">
        <v>6167</v>
      </c>
      <c r="B4" t="s">
        <v>6457</v>
      </c>
      <c r="C4" t="s">
        <v>6458</v>
      </c>
      <c r="D4" t="s">
        <v>6459</v>
      </c>
      <c r="E4" t="s">
        <v>6460</v>
      </c>
      <c r="F4" t="s">
        <v>6461</v>
      </c>
      <c r="G4" t="s">
        <v>6462</v>
      </c>
      <c r="H4" t="s">
        <v>6463</v>
      </c>
      <c r="I4" t="s">
        <v>6464</v>
      </c>
      <c r="J4" t="s">
        <v>6465</v>
      </c>
      <c r="K4" t="s">
        <v>6466</v>
      </c>
      <c r="L4" t="s">
        <v>6467</v>
      </c>
      <c r="M4" t="s">
        <v>6468</v>
      </c>
      <c r="N4" t="s">
        <v>6469</v>
      </c>
      <c r="O4" t="s">
        <v>6470</v>
      </c>
    </row>
    <row r="5" spans="1:15">
      <c r="A5" t="s">
        <v>6177</v>
      </c>
      <c r="B5" t="s">
        <v>151</v>
      </c>
      <c r="G5" t="s">
        <v>151</v>
      </c>
      <c r="L5" t="s">
        <v>151</v>
      </c>
      <c r="N5" t="s">
        <v>151</v>
      </c>
      <c r="O5" t="s">
        <v>6432</v>
      </c>
    </row>
    <row r="6" spans="1:15">
      <c r="A6" t="s">
        <v>6180</v>
      </c>
      <c r="B6" t="s">
        <v>151</v>
      </c>
      <c r="G6" t="s">
        <v>151</v>
      </c>
      <c r="L6" t="s">
        <v>151</v>
      </c>
      <c r="N6" t="s">
        <v>151</v>
      </c>
      <c r="O6" t="s">
        <v>6432</v>
      </c>
    </row>
    <row r="7" spans="1:15">
      <c r="A7" t="s">
        <v>6181</v>
      </c>
      <c r="B7" t="s">
        <v>151</v>
      </c>
      <c r="G7" t="s">
        <v>151</v>
      </c>
      <c r="L7" t="s">
        <v>151</v>
      </c>
      <c r="N7" t="s">
        <v>151</v>
      </c>
      <c r="O7" t="s">
        <v>6432</v>
      </c>
    </row>
    <row r="8" spans="1:15">
      <c r="A8" t="s">
        <v>6182</v>
      </c>
      <c r="B8" t="s">
        <v>151</v>
      </c>
      <c r="G8" t="s">
        <v>151</v>
      </c>
      <c r="L8" t="s">
        <v>151</v>
      </c>
      <c r="N8" t="s">
        <v>151</v>
      </c>
      <c r="O8" t="s">
        <v>6432</v>
      </c>
    </row>
    <row r="9" spans="1:15">
      <c r="A9" t="s">
        <v>6183</v>
      </c>
      <c r="B9" t="s">
        <v>151</v>
      </c>
      <c r="G9" t="s">
        <v>151</v>
      </c>
      <c r="L9" t="s">
        <v>151</v>
      </c>
      <c r="N9" t="s">
        <v>151</v>
      </c>
      <c r="O9" t="s">
        <v>6432</v>
      </c>
    </row>
    <row r="10" spans="1:15">
      <c r="A10" t="s">
        <v>6184</v>
      </c>
      <c r="B10" t="s">
        <v>151</v>
      </c>
      <c r="G10" t="s">
        <v>151</v>
      </c>
      <c r="L10" t="s">
        <v>151</v>
      </c>
      <c r="N10" t="s">
        <v>151</v>
      </c>
      <c r="O10" t="s">
        <v>6432</v>
      </c>
    </row>
    <row r="11" spans="1:15">
      <c r="A11" t="s">
        <v>6185</v>
      </c>
      <c r="B11" t="s">
        <v>151</v>
      </c>
      <c r="G11" t="s">
        <v>151</v>
      </c>
      <c r="L11" t="s">
        <v>151</v>
      </c>
      <c r="N11" t="s">
        <v>151</v>
      </c>
      <c r="O11" t="s">
        <v>6432</v>
      </c>
    </row>
    <row r="12" spans="1:15">
      <c r="A12" t="s">
        <v>6187</v>
      </c>
      <c r="B12" t="s">
        <v>151</v>
      </c>
      <c r="G12" t="s">
        <v>151</v>
      </c>
      <c r="L12" t="s">
        <v>151</v>
      </c>
      <c r="N12" t="s">
        <v>151</v>
      </c>
      <c r="O12" t="s">
        <v>6432</v>
      </c>
    </row>
    <row r="13" spans="1:15">
      <c r="A13" t="s">
        <v>6188</v>
      </c>
      <c r="B13" t="s">
        <v>151</v>
      </c>
      <c r="G13" t="s">
        <v>151</v>
      </c>
      <c r="L13" t="s">
        <v>151</v>
      </c>
      <c r="N13" t="s">
        <v>151</v>
      </c>
      <c r="O13" t="s">
        <v>6432</v>
      </c>
    </row>
    <row r="14" spans="1:15">
      <c r="A14" t="s">
        <v>6189</v>
      </c>
      <c r="B14" t="s">
        <v>151</v>
      </c>
      <c r="G14" t="s">
        <v>151</v>
      </c>
      <c r="L14" t="s">
        <v>151</v>
      </c>
      <c r="N14" t="s">
        <v>151</v>
      </c>
      <c r="O14" t="s">
        <v>6432</v>
      </c>
    </row>
    <row r="15" spans="1:15">
      <c r="A15" t="s">
        <v>6190</v>
      </c>
      <c r="B15" t="s">
        <v>151</v>
      </c>
      <c r="G15" t="s">
        <v>151</v>
      </c>
      <c r="L15" t="s">
        <v>151</v>
      </c>
      <c r="N15" t="s">
        <v>151</v>
      </c>
      <c r="O15" t="s">
        <v>6432</v>
      </c>
    </row>
    <row r="16" spans="1:15">
      <c r="A16" t="s">
        <v>6191</v>
      </c>
      <c r="B16" t="s">
        <v>151</v>
      </c>
      <c r="G16" t="s">
        <v>151</v>
      </c>
      <c r="L16" t="s">
        <v>151</v>
      </c>
      <c r="N16" t="s">
        <v>151</v>
      </c>
      <c r="O16" t="s">
        <v>6432</v>
      </c>
    </row>
    <row r="17" spans="1:15">
      <c r="A17" t="s">
        <v>6192</v>
      </c>
      <c r="B17" t="s">
        <v>151</v>
      </c>
      <c r="G17" t="s">
        <v>151</v>
      </c>
      <c r="L17" t="s">
        <v>151</v>
      </c>
      <c r="N17" t="s">
        <v>151</v>
      </c>
      <c r="O17" t="s">
        <v>6432</v>
      </c>
    </row>
    <row r="18" spans="1:15">
      <c r="A18" t="s">
        <v>6193</v>
      </c>
      <c r="B18" t="s">
        <v>151</v>
      </c>
      <c r="G18" t="s">
        <v>151</v>
      </c>
      <c r="L18" t="s">
        <v>151</v>
      </c>
      <c r="N18" t="s">
        <v>151</v>
      </c>
      <c r="O18" t="s">
        <v>6432</v>
      </c>
    </row>
    <row r="19" spans="1:15">
      <c r="A19" t="s">
        <v>6194</v>
      </c>
      <c r="B19" t="s">
        <v>151</v>
      </c>
      <c r="G19" t="s">
        <v>151</v>
      </c>
      <c r="L19" t="s">
        <v>151</v>
      </c>
      <c r="N19" t="s">
        <v>151</v>
      </c>
      <c r="O19" t="s">
        <v>6432</v>
      </c>
    </row>
    <row r="20" spans="1:15">
      <c r="A20" t="s">
        <v>6195</v>
      </c>
      <c r="B20" t="s">
        <v>151</v>
      </c>
      <c r="G20" t="s">
        <v>151</v>
      </c>
      <c r="L20" t="s">
        <v>151</v>
      </c>
      <c r="N20" t="s">
        <v>151</v>
      </c>
      <c r="O20" t="s">
        <v>6432</v>
      </c>
    </row>
    <row r="21" spans="1:15">
      <c r="A21" t="s">
        <v>6196</v>
      </c>
      <c r="B21" t="s">
        <v>151</v>
      </c>
      <c r="G21" t="s">
        <v>151</v>
      </c>
      <c r="L21" t="s">
        <v>151</v>
      </c>
      <c r="N21" t="s">
        <v>151</v>
      </c>
      <c r="O21" t="s">
        <v>6432</v>
      </c>
    </row>
    <row r="22" spans="1:15">
      <c r="A22" t="s">
        <v>6197</v>
      </c>
      <c r="B22" t="s">
        <v>151</v>
      </c>
      <c r="G22" t="s">
        <v>151</v>
      </c>
      <c r="L22" t="s">
        <v>151</v>
      </c>
      <c r="N22" t="s">
        <v>151</v>
      </c>
      <c r="O22" t="s">
        <v>6432</v>
      </c>
    </row>
    <row r="23" spans="1:15">
      <c r="A23" t="s">
        <v>6198</v>
      </c>
      <c r="B23" t="s">
        <v>151</v>
      </c>
      <c r="G23" t="s">
        <v>151</v>
      </c>
      <c r="L23" t="s">
        <v>151</v>
      </c>
      <c r="N23" t="s">
        <v>151</v>
      </c>
      <c r="O23" t="s">
        <v>6432</v>
      </c>
    </row>
    <row r="24" spans="1:15">
      <c r="A24" t="s">
        <v>6199</v>
      </c>
      <c r="B24" t="s">
        <v>151</v>
      </c>
      <c r="G24" t="s">
        <v>151</v>
      </c>
      <c r="L24" t="s">
        <v>151</v>
      </c>
      <c r="N24" t="s">
        <v>151</v>
      </c>
      <c r="O24" t="s">
        <v>6432</v>
      </c>
    </row>
    <row r="25" spans="1:15">
      <c r="A25" t="s">
        <v>6200</v>
      </c>
      <c r="B25" t="s">
        <v>151</v>
      </c>
      <c r="G25" t="s">
        <v>151</v>
      </c>
      <c r="L25" t="s">
        <v>151</v>
      </c>
      <c r="N25" t="s">
        <v>151</v>
      </c>
      <c r="O25" t="s">
        <v>6432</v>
      </c>
    </row>
    <row r="26" spans="1:15">
      <c r="A26" t="s">
        <v>6201</v>
      </c>
      <c r="B26" t="s">
        <v>151</v>
      </c>
      <c r="G26" t="s">
        <v>151</v>
      </c>
      <c r="L26" t="s">
        <v>151</v>
      </c>
      <c r="N26" t="s">
        <v>151</v>
      </c>
      <c r="O26" t="s">
        <v>6432</v>
      </c>
    </row>
    <row r="27" spans="1:15">
      <c r="A27" t="s">
        <v>6204</v>
      </c>
      <c r="B27" t="s">
        <v>151</v>
      </c>
      <c r="G27" t="s">
        <v>151</v>
      </c>
      <c r="L27" t="s">
        <v>151</v>
      </c>
      <c r="N27" t="s">
        <v>151</v>
      </c>
      <c r="O27" t="s">
        <v>6432</v>
      </c>
    </row>
    <row r="28" spans="1:15">
      <c r="A28" t="s">
        <v>6205</v>
      </c>
      <c r="B28" t="s">
        <v>151</v>
      </c>
      <c r="G28" t="s">
        <v>151</v>
      </c>
      <c r="L28" t="s">
        <v>151</v>
      </c>
      <c r="N28" t="s">
        <v>151</v>
      </c>
      <c r="O28" t="s">
        <v>6432</v>
      </c>
    </row>
    <row r="29" spans="1:15">
      <c r="A29" t="s">
        <v>6206</v>
      </c>
      <c r="B29" t="s">
        <v>151</v>
      </c>
      <c r="G29" t="s">
        <v>151</v>
      </c>
      <c r="L29" t="s">
        <v>151</v>
      </c>
      <c r="N29" t="s">
        <v>151</v>
      </c>
      <c r="O29" t="s">
        <v>6432</v>
      </c>
    </row>
    <row r="30" spans="1:15">
      <c r="A30" t="s">
        <v>6207</v>
      </c>
      <c r="B30" t="s">
        <v>151</v>
      </c>
      <c r="G30" t="s">
        <v>151</v>
      </c>
      <c r="L30" t="s">
        <v>151</v>
      </c>
      <c r="N30" t="s">
        <v>151</v>
      </c>
      <c r="O30" t="s">
        <v>6432</v>
      </c>
    </row>
    <row r="31" spans="1:15">
      <c r="A31" t="s">
        <v>6208</v>
      </c>
      <c r="B31" t="s">
        <v>151</v>
      </c>
      <c r="G31" t="s">
        <v>151</v>
      </c>
      <c r="L31" t="s">
        <v>151</v>
      </c>
      <c r="N31" t="s">
        <v>151</v>
      </c>
      <c r="O31" t="s">
        <v>6432</v>
      </c>
    </row>
    <row r="32" spans="1:15">
      <c r="A32" t="s">
        <v>6209</v>
      </c>
      <c r="B32" t="s">
        <v>151</v>
      </c>
      <c r="G32" t="s">
        <v>151</v>
      </c>
      <c r="L32" t="s">
        <v>151</v>
      </c>
      <c r="N32" t="s">
        <v>151</v>
      </c>
      <c r="O32" t="s">
        <v>6432</v>
      </c>
    </row>
    <row r="33" spans="1:15">
      <c r="A33" t="s">
        <v>6210</v>
      </c>
      <c r="B33" t="s">
        <v>151</v>
      </c>
      <c r="G33" t="s">
        <v>151</v>
      </c>
      <c r="L33" t="s">
        <v>151</v>
      </c>
      <c r="N33" t="s">
        <v>151</v>
      </c>
      <c r="O33" t="s">
        <v>6432</v>
      </c>
    </row>
    <row r="34" spans="1:15">
      <c r="A34" t="s">
        <v>6211</v>
      </c>
      <c r="B34" t="s">
        <v>151</v>
      </c>
      <c r="G34" t="s">
        <v>151</v>
      </c>
      <c r="L34" t="s">
        <v>151</v>
      </c>
      <c r="N34" t="s">
        <v>151</v>
      </c>
      <c r="O34" t="s">
        <v>6432</v>
      </c>
    </row>
    <row r="35" spans="1:15">
      <c r="A35" t="s">
        <v>6212</v>
      </c>
      <c r="B35" t="s">
        <v>151</v>
      </c>
      <c r="G35" t="s">
        <v>151</v>
      </c>
      <c r="L35" t="s">
        <v>151</v>
      </c>
      <c r="N35" t="s">
        <v>151</v>
      </c>
      <c r="O35" t="s">
        <v>6432</v>
      </c>
    </row>
    <row r="36" spans="1:15">
      <c r="A36" t="s">
        <v>6213</v>
      </c>
      <c r="B36" t="s">
        <v>151</v>
      </c>
      <c r="G36" t="s">
        <v>151</v>
      </c>
      <c r="L36" t="s">
        <v>151</v>
      </c>
      <c r="N36" t="s">
        <v>151</v>
      </c>
      <c r="O36" t="s">
        <v>6432</v>
      </c>
    </row>
    <row r="37" spans="1:15">
      <c r="A37" t="s">
        <v>6214</v>
      </c>
      <c r="B37" t="s">
        <v>151</v>
      </c>
      <c r="G37" t="s">
        <v>151</v>
      </c>
      <c r="L37" t="s">
        <v>151</v>
      </c>
      <c r="N37" t="s">
        <v>151</v>
      </c>
      <c r="O37" t="s">
        <v>6432</v>
      </c>
    </row>
    <row r="38" spans="1:15">
      <c r="A38" t="s">
        <v>6215</v>
      </c>
      <c r="B38" t="s">
        <v>151</v>
      </c>
      <c r="G38" t="s">
        <v>151</v>
      </c>
      <c r="L38" t="s">
        <v>151</v>
      </c>
      <c r="N38" t="s">
        <v>151</v>
      </c>
      <c r="O38" t="s">
        <v>6432</v>
      </c>
    </row>
    <row r="39" spans="1:15">
      <c r="A39" t="s">
        <v>6216</v>
      </c>
      <c r="B39" t="s">
        <v>151</v>
      </c>
      <c r="G39" t="s">
        <v>151</v>
      </c>
      <c r="L39" t="s">
        <v>151</v>
      </c>
      <c r="N39" t="s">
        <v>151</v>
      </c>
      <c r="O39" t="s">
        <v>6432</v>
      </c>
    </row>
    <row r="40" spans="1:15">
      <c r="A40" t="s">
        <v>6217</v>
      </c>
      <c r="B40" t="s">
        <v>151</v>
      </c>
      <c r="G40" t="s">
        <v>151</v>
      </c>
      <c r="L40" t="s">
        <v>151</v>
      </c>
      <c r="N40" t="s">
        <v>151</v>
      </c>
      <c r="O40" t="s">
        <v>6432</v>
      </c>
    </row>
    <row r="41" spans="1:15">
      <c r="A41" t="s">
        <v>6218</v>
      </c>
      <c r="B41" t="s">
        <v>151</v>
      </c>
      <c r="G41" t="s">
        <v>151</v>
      </c>
      <c r="L41" t="s">
        <v>151</v>
      </c>
      <c r="N41" t="s">
        <v>151</v>
      </c>
      <c r="O41" t="s">
        <v>6432</v>
      </c>
    </row>
    <row r="42" spans="1:15">
      <c r="A42" t="s">
        <v>6219</v>
      </c>
      <c r="B42" t="s">
        <v>151</v>
      </c>
      <c r="G42" t="s">
        <v>151</v>
      </c>
      <c r="L42" t="s">
        <v>151</v>
      </c>
      <c r="N42" t="s">
        <v>151</v>
      </c>
      <c r="O42" t="s">
        <v>6432</v>
      </c>
    </row>
    <row r="43" spans="1:15">
      <c r="A43" t="s">
        <v>6220</v>
      </c>
      <c r="B43" t="s">
        <v>151</v>
      </c>
      <c r="G43" t="s">
        <v>151</v>
      </c>
      <c r="L43" t="s">
        <v>151</v>
      </c>
      <c r="N43" t="s">
        <v>151</v>
      </c>
      <c r="O43" t="s">
        <v>6432</v>
      </c>
    </row>
    <row r="44" spans="1:15">
      <c r="A44" t="s">
        <v>6221</v>
      </c>
      <c r="B44" t="s">
        <v>151</v>
      </c>
      <c r="G44" t="s">
        <v>151</v>
      </c>
      <c r="L44" t="s">
        <v>151</v>
      </c>
      <c r="N44" t="s">
        <v>151</v>
      </c>
      <c r="O44" t="s">
        <v>6432</v>
      </c>
    </row>
    <row r="45" spans="1:15">
      <c r="A45" t="s">
        <v>6222</v>
      </c>
      <c r="B45" t="s">
        <v>151</v>
      </c>
      <c r="G45" t="s">
        <v>151</v>
      </c>
      <c r="L45" t="s">
        <v>151</v>
      </c>
      <c r="N45" t="s">
        <v>151</v>
      </c>
      <c r="O45" t="s">
        <v>6432</v>
      </c>
    </row>
    <row r="46" spans="1:15">
      <c r="A46" t="s">
        <v>6223</v>
      </c>
      <c r="B46" t="s">
        <v>151</v>
      </c>
      <c r="G46" t="s">
        <v>151</v>
      </c>
      <c r="L46" t="s">
        <v>151</v>
      </c>
      <c r="N46" t="s">
        <v>151</v>
      </c>
      <c r="O46" t="s">
        <v>6432</v>
      </c>
    </row>
    <row r="47" spans="1:15">
      <c r="A47" t="s">
        <v>6224</v>
      </c>
      <c r="B47" t="s">
        <v>151</v>
      </c>
      <c r="G47" t="s">
        <v>151</v>
      </c>
      <c r="L47" t="s">
        <v>151</v>
      </c>
      <c r="N47" t="s">
        <v>151</v>
      </c>
      <c r="O47" t="s">
        <v>6432</v>
      </c>
    </row>
    <row r="48" spans="1:15">
      <c r="A48" t="s">
        <v>6225</v>
      </c>
      <c r="B48" t="s">
        <v>151</v>
      </c>
      <c r="G48" t="s">
        <v>151</v>
      </c>
      <c r="L48" t="s">
        <v>151</v>
      </c>
      <c r="N48" t="s">
        <v>151</v>
      </c>
      <c r="O48" t="s">
        <v>6432</v>
      </c>
    </row>
    <row r="49" spans="1:15">
      <c r="A49" t="s">
        <v>6226</v>
      </c>
      <c r="B49" t="s">
        <v>151</v>
      </c>
      <c r="G49" t="s">
        <v>151</v>
      </c>
      <c r="L49" t="s">
        <v>151</v>
      </c>
      <c r="N49" t="s">
        <v>151</v>
      </c>
      <c r="O49" t="s">
        <v>6432</v>
      </c>
    </row>
    <row r="50" spans="1:15">
      <c r="A50" t="s">
        <v>6227</v>
      </c>
      <c r="B50" t="s">
        <v>151</v>
      </c>
      <c r="G50" t="s">
        <v>151</v>
      </c>
      <c r="L50" t="s">
        <v>151</v>
      </c>
      <c r="N50" t="s">
        <v>151</v>
      </c>
      <c r="O50" t="s">
        <v>6432</v>
      </c>
    </row>
    <row r="51" spans="1:15">
      <c r="A51" t="s">
        <v>6228</v>
      </c>
      <c r="B51" t="s">
        <v>151</v>
      </c>
      <c r="G51" t="s">
        <v>151</v>
      </c>
      <c r="L51" t="s">
        <v>151</v>
      </c>
      <c r="N51" t="s">
        <v>151</v>
      </c>
      <c r="O51" t="s">
        <v>6432</v>
      </c>
    </row>
    <row r="52" spans="1:15">
      <c r="A52" t="s">
        <v>6229</v>
      </c>
      <c r="B52" t="s">
        <v>151</v>
      </c>
      <c r="G52" t="s">
        <v>151</v>
      </c>
      <c r="L52" t="s">
        <v>151</v>
      </c>
      <c r="N52" t="s">
        <v>151</v>
      </c>
      <c r="O52" t="s">
        <v>6432</v>
      </c>
    </row>
    <row r="53" spans="1:15">
      <c r="A53" t="s">
        <v>6230</v>
      </c>
      <c r="B53" t="s">
        <v>151</v>
      </c>
      <c r="G53" t="s">
        <v>151</v>
      </c>
      <c r="L53" t="s">
        <v>151</v>
      </c>
      <c r="N53" t="s">
        <v>151</v>
      </c>
      <c r="O53" t="s">
        <v>6432</v>
      </c>
    </row>
    <row r="54" spans="1:15">
      <c r="A54" t="s">
        <v>6231</v>
      </c>
      <c r="B54" t="s">
        <v>151</v>
      </c>
      <c r="G54" t="s">
        <v>151</v>
      </c>
      <c r="L54" t="s">
        <v>151</v>
      </c>
      <c r="N54" t="s">
        <v>151</v>
      </c>
      <c r="O54" t="s">
        <v>6432</v>
      </c>
    </row>
    <row r="55" spans="1:15">
      <c r="A55" t="s">
        <v>6232</v>
      </c>
      <c r="B55" t="s">
        <v>151</v>
      </c>
      <c r="G55" t="s">
        <v>151</v>
      </c>
      <c r="L55" t="s">
        <v>151</v>
      </c>
      <c r="N55" t="s">
        <v>151</v>
      </c>
      <c r="O55" t="s">
        <v>6432</v>
      </c>
    </row>
    <row r="56" spans="1:15">
      <c r="A56" t="s">
        <v>6233</v>
      </c>
      <c r="B56" t="s">
        <v>151</v>
      </c>
      <c r="G56" t="s">
        <v>151</v>
      </c>
      <c r="L56" t="s">
        <v>151</v>
      </c>
      <c r="N56" t="s">
        <v>151</v>
      </c>
      <c r="O56" t="s">
        <v>6432</v>
      </c>
    </row>
    <row r="57" spans="1:15">
      <c r="A57" t="s">
        <v>6234</v>
      </c>
      <c r="B57" t="s">
        <v>151</v>
      </c>
      <c r="G57" t="s">
        <v>151</v>
      </c>
      <c r="L57" t="s">
        <v>151</v>
      </c>
      <c r="N57" t="s">
        <v>151</v>
      </c>
      <c r="O57" t="s">
        <v>6432</v>
      </c>
    </row>
    <row r="58" spans="1:15">
      <c r="A58" t="s">
        <v>6235</v>
      </c>
      <c r="B58" t="s">
        <v>151</v>
      </c>
      <c r="G58" t="s">
        <v>151</v>
      </c>
      <c r="L58" t="s">
        <v>151</v>
      </c>
      <c r="N58" t="s">
        <v>151</v>
      </c>
      <c r="O58" t="s">
        <v>6432</v>
      </c>
    </row>
    <row r="59" spans="1:15">
      <c r="A59" t="s">
        <v>6236</v>
      </c>
      <c r="B59" t="s">
        <v>151</v>
      </c>
      <c r="G59" t="s">
        <v>151</v>
      </c>
      <c r="L59" t="s">
        <v>151</v>
      </c>
      <c r="N59" t="s">
        <v>151</v>
      </c>
      <c r="O59" t="s">
        <v>6432</v>
      </c>
    </row>
    <row r="60" spans="1:15">
      <c r="A60" t="s">
        <v>6237</v>
      </c>
      <c r="B60" t="s">
        <v>151</v>
      </c>
      <c r="G60" t="s">
        <v>151</v>
      </c>
      <c r="L60" t="s">
        <v>151</v>
      </c>
      <c r="N60" t="s">
        <v>151</v>
      </c>
      <c r="O60" t="s">
        <v>6432</v>
      </c>
    </row>
    <row r="61" spans="1:15">
      <c r="A61" t="s">
        <v>6238</v>
      </c>
      <c r="B61" t="s">
        <v>151</v>
      </c>
      <c r="G61" t="s">
        <v>151</v>
      </c>
      <c r="L61" t="s">
        <v>151</v>
      </c>
      <c r="N61" t="s">
        <v>151</v>
      </c>
      <c r="O61" t="s">
        <v>6432</v>
      </c>
    </row>
    <row r="62" spans="1:15">
      <c r="A62" t="s">
        <v>6239</v>
      </c>
      <c r="B62" t="s">
        <v>151</v>
      </c>
      <c r="G62" t="s">
        <v>151</v>
      </c>
      <c r="L62" t="s">
        <v>151</v>
      </c>
      <c r="N62" t="s">
        <v>151</v>
      </c>
      <c r="O62" t="s">
        <v>6432</v>
      </c>
    </row>
    <row r="63" spans="1:15">
      <c r="A63" t="s">
        <v>6240</v>
      </c>
      <c r="B63" t="s">
        <v>151</v>
      </c>
      <c r="G63" t="s">
        <v>151</v>
      </c>
      <c r="L63" t="s">
        <v>151</v>
      </c>
      <c r="N63" t="s">
        <v>151</v>
      </c>
      <c r="O63" t="s">
        <v>6432</v>
      </c>
    </row>
    <row r="64" spans="1:15">
      <c r="A64" t="s">
        <v>6241</v>
      </c>
      <c r="B64" t="s">
        <v>151</v>
      </c>
      <c r="G64" t="s">
        <v>151</v>
      </c>
      <c r="L64" t="s">
        <v>151</v>
      </c>
      <c r="N64" t="s">
        <v>151</v>
      </c>
      <c r="O64" t="s">
        <v>6432</v>
      </c>
    </row>
    <row r="65" spans="1:15">
      <c r="A65" t="s">
        <v>6242</v>
      </c>
      <c r="B65" t="s">
        <v>151</v>
      </c>
      <c r="G65" t="s">
        <v>151</v>
      </c>
      <c r="L65" t="s">
        <v>151</v>
      </c>
      <c r="N65" t="s">
        <v>151</v>
      </c>
      <c r="O65" t="s">
        <v>6432</v>
      </c>
    </row>
    <row r="66" spans="1:15">
      <c r="A66" t="s">
        <v>6243</v>
      </c>
      <c r="B66" t="s">
        <v>151</v>
      </c>
      <c r="G66" t="s">
        <v>151</v>
      </c>
      <c r="L66" t="s">
        <v>151</v>
      </c>
      <c r="N66" t="s">
        <v>151</v>
      </c>
      <c r="O66" t="s">
        <v>6432</v>
      </c>
    </row>
    <row r="67" spans="1:15">
      <c r="A67" t="s">
        <v>6244</v>
      </c>
      <c r="B67" t="s">
        <v>151</v>
      </c>
      <c r="G67" t="s">
        <v>151</v>
      </c>
      <c r="L67" t="s">
        <v>151</v>
      </c>
      <c r="N67" t="s">
        <v>151</v>
      </c>
      <c r="O67" t="s">
        <v>6432</v>
      </c>
    </row>
    <row r="68" spans="1:15">
      <c r="A68" t="s">
        <v>6245</v>
      </c>
      <c r="B68" t="s">
        <v>151</v>
      </c>
      <c r="G68" t="s">
        <v>151</v>
      </c>
      <c r="L68" t="s">
        <v>151</v>
      </c>
      <c r="N68" t="s">
        <v>151</v>
      </c>
      <c r="O68" t="s">
        <v>6432</v>
      </c>
    </row>
    <row r="69" spans="1:15">
      <c r="A69" t="s">
        <v>6246</v>
      </c>
      <c r="B69" t="s">
        <v>151</v>
      </c>
      <c r="G69" t="s">
        <v>151</v>
      </c>
      <c r="L69" t="s">
        <v>151</v>
      </c>
      <c r="N69" t="s">
        <v>151</v>
      </c>
      <c r="O69" t="s">
        <v>6432</v>
      </c>
    </row>
    <row r="70" spans="1:15">
      <c r="A70" t="s">
        <v>6247</v>
      </c>
      <c r="B70" t="s">
        <v>151</v>
      </c>
      <c r="G70" t="s">
        <v>151</v>
      </c>
      <c r="L70" t="s">
        <v>151</v>
      </c>
      <c r="N70" t="s">
        <v>151</v>
      </c>
      <c r="O70" t="s">
        <v>6432</v>
      </c>
    </row>
    <row r="71" spans="1:15">
      <c r="A71" t="s">
        <v>6248</v>
      </c>
      <c r="B71" t="s">
        <v>151</v>
      </c>
      <c r="G71" t="s">
        <v>151</v>
      </c>
      <c r="L71" t="s">
        <v>151</v>
      </c>
      <c r="N71" t="s">
        <v>151</v>
      </c>
      <c r="O71" t="s">
        <v>6432</v>
      </c>
    </row>
    <row r="72" spans="1:15">
      <c r="A72" t="s">
        <v>6249</v>
      </c>
      <c r="B72" t="s">
        <v>151</v>
      </c>
      <c r="G72" t="s">
        <v>151</v>
      </c>
      <c r="L72" t="s">
        <v>151</v>
      </c>
      <c r="N72" t="s">
        <v>151</v>
      </c>
      <c r="O72" t="s">
        <v>6432</v>
      </c>
    </row>
    <row r="73" spans="1:15">
      <c r="A73" t="s">
        <v>6250</v>
      </c>
      <c r="B73" t="s">
        <v>151</v>
      </c>
      <c r="G73" t="s">
        <v>151</v>
      </c>
      <c r="L73" t="s">
        <v>151</v>
      </c>
      <c r="N73" t="s">
        <v>151</v>
      </c>
      <c r="O73" t="s">
        <v>6432</v>
      </c>
    </row>
    <row r="74" spans="1:15">
      <c r="A74" t="s">
        <v>6251</v>
      </c>
      <c r="B74" t="s">
        <v>151</v>
      </c>
      <c r="G74" t="s">
        <v>151</v>
      </c>
      <c r="L74" t="s">
        <v>151</v>
      </c>
      <c r="N74" t="s">
        <v>151</v>
      </c>
      <c r="O74" t="s">
        <v>6432</v>
      </c>
    </row>
    <row r="75" spans="1:15">
      <c r="A75" t="s">
        <v>6252</v>
      </c>
      <c r="B75" t="s">
        <v>151</v>
      </c>
      <c r="G75" t="s">
        <v>151</v>
      </c>
      <c r="L75" t="s">
        <v>151</v>
      </c>
      <c r="N75" t="s">
        <v>151</v>
      </c>
      <c r="O75" t="s">
        <v>6432</v>
      </c>
    </row>
    <row r="76" spans="1:15">
      <c r="A76" t="s">
        <v>6253</v>
      </c>
      <c r="B76" t="s">
        <v>151</v>
      </c>
      <c r="G76" t="s">
        <v>151</v>
      </c>
      <c r="L76" t="s">
        <v>151</v>
      </c>
      <c r="N76" t="s">
        <v>151</v>
      </c>
      <c r="O76" t="s">
        <v>6432</v>
      </c>
    </row>
    <row r="77" spans="1:15">
      <c r="A77" t="s">
        <v>6254</v>
      </c>
      <c r="B77" t="s">
        <v>151</v>
      </c>
      <c r="G77" t="s">
        <v>151</v>
      </c>
      <c r="L77" t="s">
        <v>151</v>
      </c>
      <c r="N77" t="s">
        <v>151</v>
      </c>
      <c r="O77" t="s">
        <v>6432</v>
      </c>
    </row>
    <row r="78" spans="1:15">
      <c r="A78" t="s">
        <v>6255</v>
      </c>
      <c r="B78" t="s">
        <v>151</v>
      </c>
      <c r="G78" t="s">
        <v>151</v>
      </c>
      <c r="L78" t="s">
        <v>151</v>
      </c>
      <c r="N78" t="s">
        <v>151</v>
      </c>
      <c r="O78" t="s">
        <v>6432</v>
      </c>
    </row>
    <row r="79" spans="1:15">
      <c r="A79" t="s">
        <v>6256</v>
      </c>
      <c r="B79" t="s">
        <v>151</v>
      </c>
      <c r="G79" t="s">
        <v>151</v>
      </c>
      <c r="L79" t="s">
        <v>151</v>
      </c>
      <c r="N79" t="s">
        <v>151</v>
      </c>
      <c r="O79" t="s">
        <v>6432</v>
      </c>
    </row>
    <row r="80" spans="1:15">
      <c r="A80" t="s">
        <v>6257</v>
      </c>
      <c r="B80" t="s">
        <v>151</v>
      </c>
      <c r="G80" t="s">
        <v>151</v>
      </c>
      <c r="L80" t="s">
        <v>151</v>
      </c>
      <c r="N80" t="s">
        <v>151</v>
      </c>
      <c r="O80" t="s">
        <v>6432</v>
      </c>
    </row>
    <row r="81" spans="1:15">
      <c r="A81" t="s">
        <v>6258</v>
      </c>
      <c r="B81" t="s">
        <v>151</v>
      </c>
      <c r="G81" t="s">
        <v>151</v>
      </c>
      <c r="L81" t="s">
        <v>151</v>
      </c>
      <c r="N81" t="s">
        <v>151</v>
      </c>
      <c r="O81" t="s">
        <v>6432</v>
      </c>
    </row>
    <row r="82" spans="1:15">
      <c r="A82" t="s">
        <v>6259</v>
      </c>
      <c r="B82" t="s">
        <v>151</v>
      </c>
      <c r="G82" t="s">
        <v>151</v>
      </c>
      <c r="L82" t="s">
        <v>151</v>
      </c>
      <c r="N82" t="s">
        <v>151</v>
      </c>
      <c r="O82" t="s">
        <v>6432</v>
      </c>
    </row>
    <row r="83" spans="1:15">
      <c r="A83" t="s">
        <v>6260</v>
      </c>
      <c r="B83" t="s">
        <v>151</v>
      </c>
      <c r="G83" t="s">
        <v>151</v>
      </c>
      <c r="L83" t="s">
        <v>151</v>
      </c>
      <c r="N83" t="s">
        <v>151</v>
      </c>
      <c r="O83" t="s">
        <v>6432</v>
      </c>
    </row>
    <row r="84" spans="1:15">
      <c r="A84" t="s">
        <v>6261</v>
      </c>
      <c r="B84" t="s">
        <v>151</v>
      </c>
      <c r="G84" t="s">
        <v>151</v>
      </c>
      <c r="L84" t="s">
        <v>151</v>
      </c>
      <c r="N84" t="s">
        <v>151</v>
      </c>
      <c r="O84" t="s">
        <v>6432</v>
      </c>
    </row>
    <row r="85" spans="1:15">
      <c r="A85" t="s">
        <v>6262</v>
      </c>
      <c r="B85" t="s">
        <v>151</v>
      </c>
      <c r="G85" t="s">
        <v>151</v>
      </c>
      <c r="L85" t="s">
        <v>151</v>
      </c>
      <c r="N85" t="s">
        <v>151</v>
      </c>
      <c r="O85" t="s">
        <v>6432</v>
      </c>
    </row>
    <row r="86" spans="1:15">
      <c r="A86" t="s">
        <v>6263</v>
      </c>
      <c r="B86" t="s">
        <v>151</v>
      </c>
      <c r="G86" t="s">
        <v>151</v>
      </c>
      <c r="L86" t="s">
        <v>151</v>
      </c>
      <c r="N86" t="s">
        <v>151</v>
      </c>
      <c r="O86" t="s">
        <v>6432</v>
      </c>
    </row>
    <row r="87" spans="1:15">
      <c r="A87" t="s">
        <v>6264</v>
      </c>
      <c r="B87" t="s">
        <v>151</v>
      </c>
      <c r="G87" t="s">
        <v>151</v>
      </c>
      <c r="L87" t="s">
        <v>151</v>
      </c>
      <c r="N87" t="s">
        <v>151</v>
      </c>
      <c r="O87" t="s">
        <v>6432</v>
      </c>
    </row>
    <row r="88" spans="1:15">
      <c r="A88" t="s">
        <v>6265</v>
      </c>
      <c r="B88" t="s">
        <v>151</v>
      </c>
      <c r="G88" t="s">
        <v>151</v>
      </c>
      <c r="L88" t="s">
        <v>151</v>
      </c>
      <c r="N88" t="s">
        <v>151</v>
      </c>
      <c r="O88" t="s">
        <v>6432</v>
      </c>
    </row>
    <row r="89" spans="1:15">
      <c r="A89" t="s">
        <v>6266</v>
      </c>
      <c r="B89" t="s">
        <v>151</v>
      </c>
      <c r="G89" t="s">
        <v>151</v>
      </c>
      <c r="L89" t="s">
        <v>151</v>
      </c>
      <c r="N89" t="s">
        <v>151</v>
      </c>
      <c r="O89" t="s">
        <v>6432</v>
      </c>
    </row>
    <row r="90" spans="1:15">
      <c r="A90" t="s">
        <v>6267</v>
      </c>
      <c r="B90" t="s">
        <v>151</v>
      </c>
      <c r="G90" t="s">
        <v>151</v>
      </c>
      <c r="L90" t="s">
        <v>151</v>
      </c>
      <c r="N90" t="s">
        <v>151</v>
      </c>
      <c r="O90" t="s">
        <v>6432</v>
      </c>
    </row>
    <row r="91" spans="1:15">
      <c r="A91" t="s">
        <v>6268</v>
      </c>
      <c r="B91" t="s">
        <v>151</v>
      </c>
      <c r="G91" t="s">
        <v>151</v>
      </c>
      <c r="L91" t="s">
        <v>151</v>
      </c>
      <c r="N91" t="s">
        <v>151</v>
      </c>
      <c r="O91" t="s">
        <v>6432</v>
      </c>
    </row>
    <row r="92" spans="1:15">
      <c r="A92" t="s">
        <v>6269</v>
      </c>
      <c r="B92" t="s">
        <v>151</v>
      </c>
      <c r="G92" t="s">
        <v>151</v>
      </c>
      <c r="L92" t="s">
        <v>151</v>
      </c>
      <c r="N92" t="s">
        <v>151</v>
      </c>
      <c r="O92" t="s">
        <v>6432</v>
      </c>
    </row>
    <row r="93" spans="1:15">
      <c r="A93" t="s">
        <v>6270</v>
      </c>
      <c r="B93" t="s">
        <v>151</v>
      </c>
      <c r="G93" t="s">
        <v>151</v>
      </c>
      <c r="L93" t="s">
        <v>151</v>
      </c>
      <c r="N93" t="s">
        <v>151</v>
      </c>
      <c r="O93" t="s">
        <v>6432</v>
      </c>
    </row>
    <row r="94" spans="1:15">
      <c r="A94" t="s">
        <v>6271</v>
      </c>
      <c r="B94" t="s">
        <v>151</v>
      </c>
      <c r="G94" t="s">
        <v>151</v>
      </c>
      <c r="L94" t="s">
        <v>151</v>
      </c>
      <c r="N94" t="s">
        <v>151</v>
      </c>
      <c r="O94" t="s">
        <v>6432</v>
      </c>
    </row>
    <row r="95" spans="1:15">
      <c r="A95" t="s">
        <v>6272</v>
      </c>
      <c r="B95" t="s">
        <v>151</v>
      </c>
      <c r="G95" t="s">
        <v>151</v>
      </c>
      <c r="L95" t="s">
        <v>151</v>
      </c>
      <c r="N95" t="s">
        <v>151</v>
      </c>
      <c r="O95" t="s">
        <v>6432</v>
      </c>
    </row>
    <row r="96" spans="1:15">
      <c r="A96" t="s">
        <v>6273</v>
      </c>
      <c r="B96" t="s">
        <v>151</v>
      </c>
      <c r="G96" t="s">
        <v>151</v>
      </c>
      <c r="L96" t="s">
        <v>151</v>
      </c>
      <c r="N96" t="s">
        <v>151</v>
      </c>
      <c r="O96" t="s">
        <v>6432</v>
      </c>
    </row>
    <row r="97" spans="1:15">
      <c r="A97" t="s">
        <v>6274</v>
      </c>
      <c r="B97" t="s">
        <v>151</v>
      </c>
      <c r="G97" t="s">
        <v>151</v>
      </c>
      <c r="L97" t="s">
        <v>151</v>
      </c>
      <c r="N97" t="s">
        <v>151</v>
      </c>
      <c r="O97" t="s">
        <v>6432</v>
      </c>
    </row>
    <row r="98" spans="1:15">
      <c r="A98" t="s">
        <v>6275</v>
      </c>
      <c r="B98" t="s">
        <v>151</v>
      </c>
      <c r="G98" t="s">
        <v>151</v>
      </c>
      <c r="L98" t="s">
        <v>151</v>
      </c>
      <c r="N98" t="s">
        <v>151</v>
      </c>
      <c r="O98" t="s">
        <v>6432</v>
      </c>
    </row>
    <row r="99" spans="1:15">
      <c r="A99" t="s">
        <v>6276</v>
      </c>
      <c r="B99" t="s">
        <v>151</v>
      </c>
      <c r="G99" t="s">
        <v>151</v>
      </c>
      <c r="L99" t="s">
        <v>151</v>
      </c>
      <c r="N99" t="s">
        <v>151</v>
      </c>
      <c r="O99" t="s">
        <v>6432</v>
      </c>
    </row>
    <row r="100" spans="1:15">
      <c r="A100" t="s">
        <v>6277</v>
      </c>
      <c r="B100" t="s">
        <v>151</v>
      </c>
      <c r="G100" t="s">
        <v>151</v>
      </c>
      <c r="L100" t="s">
        <v>151</v>
      </c>
      <c r="N100" t="s">
        <v>151</v>
      </c>
      <c r="O100" t="s">
        <v>6432</v>
      </c>
    </row>
    <row r="101" spans="1:15">
      <c r="A101" t="s">
        <v>6278</v>
      </c>
      <c r="B101" t="s">
        <v>151</v>
      </c>
      <c r="G101" t="s">
        <v>151</v>
      </c>
      <c r="L101" t="s">
        <v>151</v>
      </c>
      <c r="N101" t="s">
        <v>151</v>
      </c>
      <c r="O101" t="s">
        <v>6432</v>
      </c>
    </row>
    <row r="102" spans="1:15">
      <c r="A102" t="s">
        <v>6279</v>
      </c>
      <c r="B102" t="s">
        <v>151</v>
      </c>
      <c r="G102" t="s">
        <v>151</v>
      </c>
      <c r="L102" t="s">
        <v>151</v>
      </c>
      <c r="N102" t="s">
        <v>151</v>
      </c>
      <c r="O102" t="s">
        <v>6432</v>
      </c>
    </row>
    <row r="103" spans="1:15">
      <c r="A103" t="s">
        <v>6280</v>
      </c>
      <c r="B103" t="s">
        <v>151</v>
      </c>
      <c r="G103" t="s">
        <v>151</v>
      </c>
      <c r="L103" t="s">
        <v>151</v>
      </c>
      <c r="N103" t="s">
        <v>151</v>
      </c>
      <c r="O103" t="s">
        <v>6432</v>
      </c>
    </row>
    <row r="104" spans="1:15">
      <c r="A104" t="s">
        <v>6281</v>
      </c>
      <c r="B104" t="s">
        <v>151</v>
      </c>
      <c r="G104" t="s">
        <v>151</v>
      </c>
      <c r="L104" t="s">
        <v>151</v>
      </c>
      <c r="N104" t="s">
        <v>151</v>
      </c>
      <c r="O104" t="s">
        <v>6432</v>
      </c>
    </row>
    <row r="105" spans="1:15">
      <c r="A105" t="s">
        <v>6282</v>
      </c>
      <c r="B105" t="s">
        <v>151</v>
      </c>
      <c r="G105" t="s">
        <v>151</v>
      </c>
      <c r="L105" t="s">
        <v>151</v>
      </c>
      <c r="N105" t="s">
        <v>151</v>
      </c>
      <c r="O105" t="s">
        <v>6432</v>
      </c>
    </row>
    <row r="106" spans="1:15">
      <c r="A106" t="s">
        <v>6283</v>
      </c>
      <c r="B106" t="s">
        <v>151</v>
      </c>
      <c r="G106" t="s">
        <v>151</v>
      </c>
      <c r="L106" t="s">
        <v>151</v>
      </c>
      <c r="N106" t="s">
        <v>151</v>
      </c>
      <c r="O106" t="s">
        <v>6432</v>
      </c>
    </row>
    <row r="107" spans="1:15">
      <c r="A107" t="s">
        <v>6284</v>
      </c>
      <c r="B107" t="s">
        <v>151</v>
      </c>
      <c r="G107" t="s">
        <v>151</v>
      </c>
      <c r="L107" t="s">
        <v>151</v>
      </c>
      <c r="N107" t="s">
        <v>151</v>
      </c>
      <c r="O107" t="s">
        <v>6432</v>
      </c>
    </row>
    <row r="108" spans="1:15">
      <c r="A108" t="s">
        <v>6285</v>
      </c>
      <c r="B108" t="s">
        <v>151</v>
      </c>
      <c r="G108" t="s">
        <v>151</v>
      </c>
      <c r="L108" t="s">
        <v>151</v>
      </c>
      <c r="N108" t="s">
        <v>151</v>
      </c>
      <c r="O108" t="s">
        <v>6432</v>
      </c>
    </row>
    <row r="109" spans="1:15">
      <c r="A109" t="s">
        <v>6286</v>
      </c>
      <c r="B109" t="s">
        <v>151</v>
      </c>
      <c r="G109" t="s">
        <v>151</v>
      </c>
      <c r="L109" t="s">
        <v>151</v>
      </c>
      <c r="N109" t="s">
        <v>151</v>
      </c>
      <c r="O109" t="s">
        <v>6432</v>
      </c>
    </row>
    <row r="110" spans="1:15">
      <c r="A110" t="s">
        <v>6287</v>
      </c>
      <c r="B110" t="s">
        <v>151</v>
      </c>
      <c r="G110" t="s">
        <v>151</v>
      </c>
      <c r="L110" t="s">
        <v>151</v>
      </c>
      <c r="N110" t="s">
        <v>151</v>
      </c>
      <c r="O110" t="s">
        <v>6432</v>
      </c>
    </row>
    <row r="111" spans="1:15">
      <c r="A111" t="s">
        <v>6288</v>
      </c>
      <c r="B111" t="s">
        <v>151</v>
      </c>
      <c r="G111" t="s">
        <v>151</v>
      </c>
      <c r="L111" t="s">
        <v>151</v>
      </c>
      <c r="N111" t="s">
        <v>151</v>
      </c>
      <c r="O111" t="s">
        <v>6432</v>
      </c>
    </row>
    <row r="112" spans="1:15">
      <c r="A112" t="s">
        <v>6289</v>
      </c>
      <c r="B112" t="s">
        <v>151</v>
      </c>
      <c r="G112" t="s">
        <v>151</v>
      </c>
      <c r="L112" t="s">
        <v>151</v>
      </c>
      <c r="N112" t="s">
        <v>151</v>
      </c>
      <c r="O112" t="s">
        <v>6432</v>
      </c>
    </row>
    <row r="113" spans="1:15">
      <c r="A113" t="s">
        <v>6290</v>
      </c>
      <c r="B113" t="s">
        <v>151</v>
      </c>
      <c r="G113" t="s">
        <v>151</v>
      </c>
      <c r="L113" t="s">
        <v>151</v>
      </c>
      <c r="N113" t="s">
        <v>151</v>
      </c>
      <c r="O113" t="s">
        <v>6432</v>
      </c>
    </row>
    <row r="114" spans="1:15">
      <c r="A114" t="s">
        <v>6291</v>
      </c>
      <c r="B114" t="s">
        <v>151</v>
      </c>
      <c r="G114" t="s">
        <v>151</v>
      </c>
      <c r="L114" t="s">
        <v>151</v>
      </c>
      <c r="N114" t="s">
        <v>151</v>
      </c>
      <c r="O114" t="s">
        <v>6432</v>
      </c>
    </row>
    <row r="115" spans="1:15">
      <c r="A115" t="s">
        <v>6292</v>
      </c>
      <c r="B115" t="s">
        <v>151</v>
      </c>
      <c r="G115" t="s">
        <v>151</v>
      </c>
      <c r="L115" t="s">
        <v>151</v>
      </c>
      <c r="N115" t="s">
        <v>151</v>
      </c>
      <c r="O115" t="s">
        <v>6432</v>
      </c>
    </row>
    <row r="116" spans="1:15">
      <c r="A116" t="s">
        <v>6293</v>
      </c>
      <c r="B116" t="s">
        <v>151</v>
      </c>
      <c r="G116" t="s">
        <v>151</v>
      </c>
      <c r="L116" t="s">
        <v>151</v>
      </c>
      <c r="N116" t="s">
        <v>151</v>
      </c>
      <c r="O116" t="s">
        <v>6432</v>
      </c>
    </row>
    <row r="117" spans="1:15">
      <c r="A117" t="s">
        <v>6294</v>
      </c>
      <c r="B117" t="s">
        <v>151</v>
      </c>
      <c r="G117" t="s">
        <v>151</v>
      </c>
      <c r="L117" t="s">
        <v>151</v>
      </c>
      <c r="N117" t="s">
        <v>151</v>
      </c>
      <c r="O117" t="s">
        <v>6432</v>
      </c>
    </row>
    <row r="118" spans="1:15">
      <c r="A118" t="s">
        <v>6295</v>
      </c>
      <c r="B118" t="s">
        <v>151</v>
      </c>
      <c r="G118" t="s">
        <v>151</v>
      </c>
      <c r="L118" t="s">
        <v>151</v>
      </c>
      <c r="N118" t="s">
        <v>151</v>
      </c>
      <c r="O118" t="s">
        <v>6432</v>
      </c>
    </row>
    <row r="119" spans="1:15">
      <c r="A119" t="s">
        <v>6296</v>
      </c>
      <c r="B119" t="s">
        <v>151</v>
      </c>
      <c r="G119" t="s">
        <v>151</v>
      </c>
      <c r="L119" t="s">
        <v>151</v>
      </c>
      <c r="N119" t="s">
        <v>151</v>
      </c>
      <c r="O119" t="s">
        <v>6432</v>
      </c>
    </row>
    <row r="120" spans="1:15">
      <c r="A120" t="s">
        <v>6297</v>
      </c>
      <c r="B120" t="s">
        <v>151</v>
      </c>
      <c r="G120" t="s">
        <v>151</v>
      </c>
      <c r="L120" t="s">
        <v>151</v>
      </c>
      <c r="N120" t="s">
        <v>151</v>
      </c>
      <c r="O120" t="s">
        <v>6432</v>
      </c>
    </row>
    <row r="121" spans="1:15">
      <c r="A121" t="s">
        <v>6298</v>
      </c>
      <c r="B121" t="s">
        <v>151</v>
      </c>
      <c r="G121" t="s">
        <v>151</v>
      </c>
      <c r="L121" t="s">
        <v>151</v>
      </c>
      <c r="N121" t="s">
        <v>151</v>
      </c>
      <c r="O121" t="s">
        <v>6432</v>
      </c>
    </row>
    <row r="122" spans="1:15">
      <c r="A122" t="s">
        <v>6299</v>
      </c>
      <c r="B122" t="s">
        <v>151</v>
      </c>
      <c r="G122" t="s">
        <v>151</v>
      </c>
      <c r="L122" t="s">
        <v>151</v>
      </c>
      <c r="N122" t="s">
        <v>151</v>
      </c>
      <c r="O122" t="s">
        <v>6432</v>
      </c>
    </row>
    <row r="123" spans="1:15">
      <c r="A123" t="s">
        <v>6300</v>
      </c>
      <c r="B123" t="s">
        <v>151</v>
      </c>
      <c r="G123" t="s">
        <v>151</v>
      </c>
      <c r="L123" t="s">
        <v>151</v>
      </c>
      <c r="N123" t="s">
        <v>151</v>
      </c>
      <c r="O123" t="s">
        <v>6432</v>
      </c>
    </row>
    <row r="124" spans="1:15">
      <c r="A124" t="s">
        <v>6301</v>
      </c>
      <c r="B124" t="s">
        <v>151</v>
      </c>
      <c r="G124" t="s">
        <v>151</v>
      </c>
      <c r="L124" t="s">
        <v>151</v>
      </c>
      <c r="N124" t="s">
        <v>151</v>
      </c>
      <c r="O124" t="s">
        <v>6432</v>
      </c>
    </row>
    <row r="125" spans="1:15">
      <c r="A125" t="s">
        <v>6302</v>
      </c>
      <c r="B125" t="s">
        <v>151</v>
      </c>
      <c r="G125" t="s">
        <v>151</v>
      </c>
      <c r="L125" t="s">
        <v>151</v>
      </c>
      <c r="N125" t="s">
        <v>151</v>
      </c>
      <c r="O125" t="s">
        <v>6432</v>
      </c>
    </row>
    <row r="126" spans="1:15">
      <c r="A126" t="s">
        <v>6303</v>
      </c>
      <c r="B126" t="s">
        <v>151</v>
      </c>
      <c r="G126" t="s">
        <v>151</v>
      </c>
      <c r="L126" t="s">
        <v>151</v>
      </c>
      <c r="N126" t="s">
        <v>151</v>
      </c>
      <c r="O126" t="s">
        <v>6432</v>
      </c>
    </row>
    <row r="127" spans="1:15">
      <c r="A127" t="s">
        <v>6304</v>
      </c>
      <c r="B127" t="s">
        <v>151</v>
      </c>
      <c r="G127" t="s">
        <v>151</v>
      </c>
      <c r="L127" t="s">
        <v>151</v>
      </c>
      <c r="N127" t="s">
        <v>151</v>
      </c>
      <c r="O127" t="s">
        <v>6432</v>
      </c>
    </row>
    <row r="128" spans="1:15">
      <c r="A128" t="s">
        <v>6305</v>
      </c>
      <c r="B128" t="s">
        <v>151</v>
      </c>
      <c r="G128" t="s">
        <v>151</v>
      </c>
      <c r="L128" t="s">
        <v>151</v>
      </c>
      <c r="N128" t="s">
        <v>151</v>
      </c>
      <c r="O128" t="s">
        <v>6432</v>
      </c>
    </row>
    <row r="129" spans="1:15">
      <c r="A129" t="s">
        <v>6306</v>
      </c>
      <c r="B129" t="s">
        <v>151</v>
      </c>
      <c r="G129" t="s">
        <v>151</v>
      </c>
      <c r="L129" t="s">
        <v>151</v>
      </c>
      <c r="N129" t="s">
        <v>151</v>
      </c>
      <c r="O129" t="s">
        <v>6432</v>
      </c>
    </row>
    <row r="130" spans="1:15">
      <c r="A130" t="s">
        <v>6307</v>
      </c>
      <c r="B130" t="s">
        <v>151</v>
      </c>
      <c r="G130" t="s">
        <v>151</v>
      </c>
      <c r="L130" t="s">
        <v>151</v>
      </c>
      <c r="N130" t="s">
        <v>151</v>
      </c>
      <c r="O130" t="s">
        <v>6432</v>
      </c>
    </row>
    <row r="131" spans="1:15">
      <c r="A131" t="s">
        <v>6308</v>
      </c>
      <c r="B131" t="s">
        <v>151</v>
      </c>
      <c r="G131" t="s">
        <v>151</v>
      </c>
      <c r="L131" t="s">
        <v>151</v>
      </c>
      <c r="N131" t="s">
        <v>151</v>
      </c>
      <c r="O131" t="s">
        <v>6432</v>
      </c>
    </row>
    <row r="132" spans="1:15">
      <c r="A132" t="s">
        <v>6309</v>
      </c>
      <c r="B132" t="s">
        <v>151</v>
      </c>
      <c r="G132" t="s">
        <v>151</v>
      </c>
      <c r="L132" t="s">
        <v>151</v>
      </c>
      <c r="N132" t="s">
        <v>151</v>
      </c>
      <c r="O132" t="s">
        <v>6432</v>
      </c>
    </row>
    <row r="133" spans="1:15">
      <c r="A133" t="s">
        <v>6310</v>
      </c>
      <c r="B133" t="s">
        <v>151</v>
      </c>
      <c r="G133" t="s">
        <v>151</v>
      </c>
      <c r="L133" t="s">
        <v>151</v>
      </c>
      <c r="N133" t="s">
        <v>151</v>
      </c>
      <c r="O133" t="s">
        <v>6432</v>
      </c>
    </row>
    <row r="134" spans="1:15">
      <c r="A134" t="s">
        <v>6311</v>
      </c>
      <c r="B134" t="s">
        <v>151</v>
      </c>
      <c r="G134" t="s">
        <v>151</v>
      </c>
      <c r="L134" t="s">
        <v>151</v>
      </c>
      <c r="N134" t="s">
        <v>151</v>
      </c>
      <c r="O134" t="s">
        <v>6432</v>
      </c>
    </row>
    <row r="135" spans="1:15">
      <c r="A135" t="s">
        <v>6312</v>
      </c>
      <c r="B135" t="s">
        <v>151</v>
      </c>
      <c r="G135" t="s">
        <v>151</v>
      </c>
      <c r="L135" t="s">
        <v>151</v>
      </c>
      <c r="N135" t="s">
        <v>151</v>
      </c>
      <c r="O135" t="s">
        <v>6432</v>
      </c>
    </row>
    <row r="136" spans="1:15">
      <c r="A136" t="s">
        <v>6313</v>
      </c>
      <c r="B136" t="s">
        <v>151</v>
      </c>
      <c r="G136" t="s">
        <v>151</v>
      </c>
      <c r="L136" t="s">
        <v>151</v>
      </c>
      <c r="N136" t="s">
        <v>151</v>
      </c>
      <c r="O136" t="s">
        <v>6432</v>
      </c>
    </row>
    <row r="137" spans="1:15">
      <c r="A137" t="s">
        <v>6314</v>
      </c>
      <c r="B137" t="s">
        <v>151</v>
      </c>
      <c r="G137" t="s">
        <v>151</v>
      </c>
      <c r="L137" t="s">
        <v>151</v>
      </c>
      <c r="N137" t="s">
        <v>151</v>
      </c>
      <c r="O137" t="s">
        <v>6432</v>
      </c>
    </row>
    <row r="138" spans="1:15">
      <c r="A138" t="s">
        <v>6315</v>
      </c>
      <c r="B138" t="s">
        <v>151</v>
      </c>
      <c r="G138" t="s">
        <v>151</v>
      </c>
      <c r="L138" t="s">
        <v>151</v>
      </c>
      <c r="N138" t="s">
        <v>151</v>
      </c>
      <c r="O138" t="s">
        <v>6432</v>
      </c>
    </row>
    <row r="139" spans="1:15">
      <c r="A139" t="s">
        <v>6316</v>
      </c>
      <c r="B139" t="s">
        <v>151</v>
      </c>
      <c r="G139" t="s">
        <v>151</v>
      </c>
      <c r="L139" t="s">
        <v>151</v>
      </c>
      <c r="N139" t="s">
        <v>151</v>
      </c>
      <c r="O139" t="s">
        <v>6432</v>
      </c>
    </row>
    <row r="140" spans="1:15">
      <c r="A140" t="s">
        <v>6317</v>
      </c>
      <c r="B140" t="s">
        <v>151</v>
      </c>
      <c r="G140" t="s">
        <v>151</v>
      </c>
      <c r="L140" t="s">
        <v>151</v>
      </c>
      <c r="N140" t="s">
        <v>151</v>
      </c>
      <c r="O140" t="s">
        <v>6432</v>
      </c>
    </row>
    <row r="141" spans="1:15">
      <c r="A141" t="s">
        <v>6318</v>
      </c>
      <c r="B141" t="s">
        <v>151</v>
      </c>
      <c r="G141" t="s">
        <v>151</v>
      </c>
      <c r="L141" t="s">
        <v>151</v>
      </c>
      <c r="N141" t="s">
        <v>151</v>
      </c>
      <c r="O141" t="s">
        <v>6432</v>
      </c>
    </row>
    <row r="142" spans="1:15">
      <c r="A142" t="s">
        <v>6319</v>
      </c>
      <c r="B142" t="s">
        <v>151</v>
      </c>
      <c r="G142" t="s">
        <v>151</v>
      </c>
      <c r="L142" t="s">
        <v>151</v>
      </c>
      <c r="N142" t="s">
        <v>151</v>
      </c>
      <c r="O142" t="s">
        <v>6432</v>
      </c>
    </row>
    <row r="143" spans="1:15">
      <c r="A143" t="s">
        <v>6320</v>
      </c>
      <c r="B143" t="s">
        <v>151</v>
      </c>
      <c r="G143" t="s">
        <v>151</v>
      </c>
      <c r="L143" t="s">
        <v>151</v>
      </c>
      <c r="N143" t="s">
        <v>151</v>
      </c>
      <c r="O143" t="s">
        <v>6432</v>
      </c>
    </row>
    <row r="144" spans="1:15">
      <c r="A144" t="s">
        <v>6321</v>
      </c>
      <c r="B144" t="s">
        <v>151</v>
      </c>
      <c r="G144" t="s">
        <v>151</v>
      </c>
      <c r="L144" t="s">
        <v>151</v>
      </c>
      <c r="N144" t="s">
        <v>151</v>
      </c>
      <c r="O144" t="s">
        <v>6432</v>
      </c>
    </row>
    <row r="145" spans="1:15">
      <c r="A145" t="s">
        <v>6322</v>
      </c>
      <c r="B145" t="s">
        <v>151</v>
      </c>
      <c r="G145" t="s">
        <v>151</v>
      </c>
      <c r="L145" t="s">
        <v>151</v>
      </c>
      <c r="N145" t="s">
        <v>151</v>
      </c>
      <c r="O145" t="s">
        <v>6432</v>
      </c>
    </row>
    <row r="146" spans="1:15">
      <c r="A146" t="s">
        <v>6323</v>
      </c>
      <c r="B146" t="s">
        <v>151</v>
      </c>
      <c r="G146" t="s">
        <v>151</v>
      </c>
      <c r="L146" t="s">
        <v>151</v>
      </c>
      <c r="N146" t="s">
        <v>151</v>
      </c>
      <c r="O146" t="s">
        <v>6432</v>
      </c>
    </row>
    <row r="147" spans="1:15">
      <c r="A147" t="s">
        <v>6324</v>
      </c>
      <c r="B147" t="s">
        <v>151</v>
      </c>
      <c r="G147" t="s">
        <v>151</v>
      </c>
      <c r="L147" t="s">
        <v>151</v>
      </c>
      <c r="N147" t="s">
        <v>151</v>
      </c>
      <c r="O147" t="s">
        <v>6432</v>
      </c>
    </row>
    <row r="148" spans="1:15">
      <c r="A148" t="s">
        <v>6325</v>
      </c>
      <c r="B148" t="s">
        <v>151</v>
      </c>
      <c r="G148" t="s">
        <v>151</v>
      </c>
      <c r="L148" t="s">
        <v>151</v>
      </c>
      <c r="N148" t="s">
        <v>151</v>
      </c>
      <c r="O148" t="s">
        <v>6432</v>
      </c>
    </row>
    <row r="149" spans="1:15">
      <c r="A149" t="s">
        <v>6326</v>
      </c>
      <c r="B149" t="s">
        <v>151</v>
      </c>
      <c r="G149" t="s">
        <v>151</v>
      </c>
      <c r="L149" t="s">
        <v>151</v>
      </c>
      <c r="N149" t="s">
        <v>151</v>
      </c>
      <c r="O149" t="s">
        <v>6432</v>
      </c>
    </row>
    <row r="150" spans="1:15">
      <c r="A150" t="s">
        <v>6327</v>
      </c>
      <c r="B150" t="s">
        <v>151</v>
      </c>
      <c r="G150" t="s">
        <v>151</v>
      </c>
      <c r="L150" t="s">
        <v>151</v>
      </c>
      <c r="N150" t="s">
        <v>151</v>
      </c>
      <c r="O150" t="s">
        <v>6432</v>
      </c>
    </row>
    <row r="151" spans="1:15">
      <c r="A151" t="s">
        <v>6328</v>
      </c>
      <c r="B151" t="s">
        <v>151</v>
      </c>
      <c r="G151" t="s">
        <v>151</v>
      </c>
      <c r="L151" t="s">
        <v>151</v>
      </c>
      <c r="N151" t="s">
        <v>151</v>
      </c>
      <c r="O151" t="s">
        <v>6432</v>
      </c>
    </row>
    <row r="152" spans="1:15">
      <c r="A152" t="s">
        <v>6329</v>
      </c>
      <c r="B152" t="s">
        <v>151</v>
      </c>
      <c r="G152" t="s">
        <v>151</v>
      </c>
      <c r="L152" t="s">
        <v>151</v>
      </c>
      <c r="N152" t="s">
        <v>151</v>
      </c>
      <c r="O152" t="s">
        <v>6432</v>
      </c>
    </row>
    <row r="153" spans="1:15">
      <c r="A153" t="s">
        <v>6330</v>
      </c>
      <c r="B153" t="s">
        <v>151</v>
      </c>
      <c r="G153" t="s">
        <v>151</v>
      </c>
      <c r="L153" t="s">
        <v>151</v>
      </c>
      <c r="N153" t="s">
        <v>151</v>
      </c>
      <c r="O153" t="s">
        <v>6432</v>
      </c>
    </row>
    <row r="154" spans="1:15">
      <c r="A154" t="s">
        <v>6331</v>
      </c>
      <c r="B154" t="s">
        <v>151</v>
      </c>
      <c r="G154" t="s">
        <v>151</v>
      </c>
      <c r="L154" t="s">
        <v>151</v>
      </c>
      <c r="N154" t="s">
        <v>151</v>
      </c>
      <c r="O154" t="s">
        <v>6432</v>
      </c>
    </row>
    <row r="155" spans="1:15">
      <c r="A155" t="s">
        <v>6332</v>
      </c>
      <c r="B155" t="s">
        <v>151</v>
      </c>
      <c r="G155" t="s">
        <v>151</v>
      </c>
      <c r="L155" t="s">
        <v>151</v>
      </c>
      <c r="N155" t="s">
        <v>151</v>
      </c>
      <c r="O155" t="s">
        <v>6432</v>
      </c>
    </row>
    <row r="156" spans="1:15">
      <c r="A156" t="s">
        <v>6333</v>
      </c>
      <c r="B156" t="s">
        <v>151</v>
      </c>
      <c r="G156" t="s">
        <v>151</v>
      </c>
      <c r="L156" t="s">
        <v>151</v>
      </c>
      <c r="N156" t="s">
        <v>151</v>
      </c>
      <c r="O156" t="s">
        <v>6432</v>
      </c>
    </row>
    <row r="157" spans="1:15">
      <c r="A157" t="s">
        <v>6334</v>
      </c>
      <c r="B157" t="s">
        <v>151</v>
      </c>
      <c r="G157" t="s">
        <v>151</v>
      </c>
      <c r="L157" t="s">
        <v>151</v>
      </c>
      <c r="N157" t="s">
        <v>151</v>
      </c>
      <c r="O157" t="s">
        <v>6432</v>
      </c>
    </row>
    <row r="158" spans="1:15">
      <c r="A158" t="s">
        <v>6335</v>
      </c>
      <c r="B158" t="s">
        <v>151</v>
      </c>
      <c r="G158" t="s">
        <v>151</v>
      </c>
      <c r="L158" t="s">
        <v>151</v>
      </c>
      <c r="N158" t="s">
        <v>151</v>
      </c>
      <c r="O158" t="s">
        <v>6432</v>
      </c>
    </row>
    <row r="159" spans="1:15">
      <c r="A159" t="s">
        <v>6336</v>
      </c>
      <c r="B159" t="s">
        <v>151</v>
      </c>
      <c r="G159" t="s">
        <v>151</v>
      </c>
      <c r="L159" t="s">
        <v>151</v>
      </c>
      <c r="N159" t="s">
        <v>151</v>
      </c>
      <c r="O159" t="s">
        <v>6432</v>
      </c>
    </row>
    <row r="160" spans="1:15">
      <c r="A160" t="s">
        <v>6337</v>
      </c>
      <c r="B160" t="s">
        <v>151</v>
      </c>
      <c r="G160" t="s">
        <v>151</v>
      </c>
      <c r="L160" t="s">
        <v>151</v>
      </c>
      <c r="N160" t="s">
        <v>151</v>
      </c>
      <c r="O160" t="s">
        <v>6432</v>
      </c>
    </row>
    <row r="161" spans="1:15">
      <c r="A161" t="s">
        <v>6338</v>
      </c>
      <c r="B161" t="s">
        <v>151</v>
      </c>
      <c r="G161" t="s">
        <v>151</v>
      </c>
      <c r="L161" t="s">
        <v>151</v>
      </c>
      <c r="N161" t="s">
        <v>151</v>
      </c>
      <c r="O161" t="s">
        <v>6432</v>
      </c>
    </row>
    <row r="162" spans="1:15">
      <c r="A162" t="s">
        <v>6339</v>
      </c>
      <c r="B162" t="s">
        <v>151</v>
      </c>
      <c r="G162" t="s">
        <v>151</v>
      </c>
      <c r="L162" t="s">
        <v>151</v>
      </c>
      <c r="N162" t="s">
        <v>151</v>
      </c>
      <c r="O162" t="s">
        <v>6432</v>
      </c>
    </row>
    <row r="163" spans="1:15">
      <c r="A163" t="s">
        <v>6340</v>
      </c>
      <c r="B163" t="s">
        <v>151</v>
      </c>
      <c r="G163" t="s">
        <v>151</v>
      </c>
      <c r="L163" t="s">
        <v>151</v>
      </c>
      <c r="N163" t="s">
        <v>151</v>
      </c>
      <c r="O163" t="s">
        <v>6432</v>
      </c>
    </row>
    <row r="164" spans="1:15">
      <c r="A164" t="s">
        <v>6341</v>
      </c>
      <c r="B164" t="s">
        <v>151</v>
      </c>
      <c r="G164" t="s">
        <v>151</v>
      </c>
      <c r="L164" t="s">
        <v>151</v>
      </c>
      <c r="N164" t="s">
        <v>151</v>
      </c>
      <c r="O164" t="s">
        <v>6432</v>
      </c>
    </row>
    <row r="165" spans="1:15">
      <c r="A165" t="s">
        <v>6342</v>
      </c>
      <c r="B165" t="s">
        <v>151</v>
      </c>
      <c r="G165" t="s">
        <v>151</v>
      </c>
      <c r="L165" t="s">
        <v>151</v>
      </c>
      <c r="N165" t="s">
        <v>151</v>
      </c>
      <c r="O165" t="s">
        <v>6432</v>
      </c>
    </row>
    <row r="166" spans="1:15">
      <c r="A166" t="s">
        <v>6343</v>
      </c>
      <c r="B166" t="s">
        <v>151</v>
      </c>
      <c r="G166" t="s">
        <v>151</v>
      </c>
      <c r="L166" t="s">
        <v>151</v>
      </c>
      <c r="N166" t="s">
        <v>151</v>
      </c>
      <c r="O166" t="s">
        <v>6432</v>
      </c>
    </row>
    <row r="167" spans="1:15">
      <c r="A167" t="s">
        <v>6344</v>
      </c>
      <c r="B167" t="s">
        <v>151</v>
      </c>
      <c r="G167" t="s">
        <v>151</v>
      </c>
      <c r="L167" t="s">
        <v>151</v>
      </c>
      <c r="N167" t="s">
        <v>151</v>
      </c>
      <c r="O167" t="s">
        <v>6432</v>
      </c>
    </row>
    <row r="168" spans="1:15">
      <c r="A168" t="s">
        <v>6345</v>
      </c>
      <c r="B168" t="s">
        <v>151</v>
      </c>
      <c r="G168" t="s">
        <v>151</v>
      </c>
      <c r="L168" t="s">
        <v>151</v>
      </c>
      <c r="N168" t="s">
        <v>151</v>
      </c>
      <c r="O168" t="s">
        <v>6432</v>
      </c>
    </row>
    <row r="169" spans="1:15">
      <c r="A169" t="s">
        <v>6346</v>
      </c>
      <c r="B169" t="s">
        <v>151</v>
      </c>
      <c r="G169" t="s">
        <v>151</v>
      </c>
      <c r="L169" t="s">
        <v>151</v>
      </c>
      <c r="N169" t="s">
        <v>151</v>
      </c>
      <c r="O169" t="s">
        <v>6432</v>
      </c>
    </row>
    <row r="170" spans="1:15">
      <c r="A170" t="s">
        <v>6347</v>
      </c>
      <c r="B170" t="s">
        <v>151</v>
      </c>
      <c r="G170" t="s">
        <v>151</v>
      </c>
      <c r="L170" t="s">
        <v>151</v>
      </c>
      <c r="N170" t="s">
        <v>151</v>
      </c>
      <c r="O170" t="s">
        <v>6432</v>
      </c>
    </row>
    <row r="171" spans="1:15">
      <c r="A171" t="s">
        <v>6348</v>
      </c>
      <c r="B171" t="s">
        <v>151</v>
      </c>
      <c r="G171" t="s">
        <v>151</v>
      </c>
      <c r="L171" t="s">
        <v>151</v>
      </c>
      <c r="N171" t="s">
        <v>151</v>
      </c>
      <c r="O171" t="s">
        <v>6432</v>
      </c>
    </row>
    <row r="172" spans="1:15">
      <c r="A172" t="s">
        <v>6349</v>
      </c>
      <c r="B172" t="s">
        <v>151</v>
      </c>
      <c r="G172" t="s">
        <v>151</v>
      </c>
      <c r="L172" t="s">
        <v>151</v>
      </c>
      <c r="N172" t="s">
        <v>151</v>
      </c>
      <c r="O172" t="s">
        <v>6432</v>
      </c>
    </row>
    <row r="173" spans="1:15">
      <c r="A173" t="s">
        <v>6350</v>
      </c>
      <c r="B173" t="s">
        <v>151</v>
      </c>
      <c r="G173" t="s">
        <v>151</v>
      </c>
      <c r="L173" t="s">
        <v>151</v>
      </c>
      <c r="N173" t="s">
        <v>151</v>
      </c>
      <c r="O173" t="s">
        <v>6432</v>
      </c>
    </row>
    <row r="174" spans="1:15">
      <c r="A174" t="s">
        <v>6351</v>
      </c>
      <c r="B174" t="s">
        <v>151</v>
      </c>
      <c r="G174" t="s">
        <v>151</v>
      </c>
      <c r="L174" t="s">
        <v>151</v>
      </c>
      <c r="N174" t="s">
        <v>151</v>
      </c>
      <c r="O174" t="s">
        <v>6432</v>
      </c>
    </row>
    <row r="175" spans="1:15">
      <c r="A175" t="s">
        <v>6352</v>
      </c>
      <c r="B175" t="s">
        <v>151</v>
      </c>
      <c r="G175" t="s">
        <v>151</v>
      </c>
      <c r="L175" t="s">
        <v>151</v>
      </c>
      <c r="N175" t="s">
        <v>151</v>
      </c>
      <c r="O175" t="s">
        <v>6432</v>
      </c>
    </row>
    <row r="176" spans="1:15">
      <c r="A176" t="s">
        <v>6353</v>
      </c>
      <c r="B176" t="s">
        <v>151</v>
      </c>
      <c r="G176" t="s">
        <v>151</v>
      </c>
      <c r="L176" t="s">
        <v>151</v>
      </c>
      <c r="N176" t="s">
        <v>151</v>
      </c>
      <c r="O176" t="s">
        <v>6432</v>
      </c>
    </row>
    <row r="177" spans="1:15">
      <c r="A177" t="s">
        <v>6354</v>
      </c>
      <c r="B177" t="s">
        <v>151</v>
      </c>
      <c r="G177" t="s">
        <v>151</v>
      </c>
      <c r="L177" t="s">
        <v>151</v>
      </c>
      <c r="N177" t="s">
        <v>151</v>
      </c>
      <c r="O177" t="s">
        <v>6432</v>
      </c>
    </row>
    <row r="178" spans="1:15">
      <c r="A178" t="s">
        <v>6355</v>
      </c>
      <c r="B178" t="s">
        <v>151</v>
      </c>
      <c r="G178" t="s">
        <v>151</v>
      </c>
      <c r="L178" t="s">
        <v>151</v>
      </c>
      <c r="N178" t="s">
        <v>151</v>
      </c>
      <c r="O178" t="s">
        <v>6432</v>
      </c>
    </row>
    <row r="179" spans="1:15">
      <c r="A179" t="s">
        <v>6356</v>
      </c>
      <c r="B179" t="s">
        <v>151</v>
      </c>
      <c r="G179" t="s">
        <v>151</v>
      </c>
      <c r="L179" t="s">
        <v>151</v>
      </c>
      <c r="N179" t="s">
        <v>151</v>
      </c>
      <c r="O179" t="s">
        <v>6432</v>
      </c>
    </row>
    <row r="180" spans="1:15">
      <c r="A180" t="s">
        <v>6357</v>
      </c>
      <c r="B180" t="s">
        <v>151</v>
      </c>
      <c r="G180" t="s">
        <v>151</v>
      </c>
      <c r="L180" t="s">
        <v>151</v>
      </c>
      <c r="N180" t="s">
        <v>151</v>
      </c>
      <c r="O180" t="s">
        <v>6432</v>
      </c>
    </row>
    <row r="181" spans="1:15">
      <c r="A181" t="s">
        <v>6358</v>
      </c>
      <c r="B181" t="s">
        <v>151</v>
      </c>
      <c r="G181" t="s">
        <v>151</v>
      </c>
      <c r="L181" t="s">
        <v>151</v>
      </c>
      <c r="N181" t="s">
        <v>151</v>
      </c>
      <c r="O181" t="s">
        <v>6432</v>
      </c>
    </row>
    <row r="182" spans="1:15">
      <c r="A182" t="s">
        <v>6359</v>
      </c>
      <c r="B182" t="s">
        <v>151</v>
      </c>
      <c r="G182" t="s">
        <v>151</v>
      </c>
      <c r="L182" t="s">
        <v>151</v>
      </c>
      <c r="N182" t="s">
        <v>151</v>
      </c>
      <c r="O182" t="s">
        <v>6432</v>
      </c>
    </row>
    <row r="183" spans="1:15">
      <c r="A183" t="s">
        <v>6360</v>
      </c>
      <c r="B183" t="s">
        <v>151</v>
      </c>
      <c r="G183" t="s">
        <v>151</v>
      </c>
      <c r="L183" t="s">
        <v>151</v>
      </c>
      <c r="N183" t="s">
        <v>151</v>
      </c>
      <c r="O183" t="s">
        <v>6432</v>
      </c>
    </row>
    <row r="184" spans="1:15">
      <c r="A184" t="s">
        <v>6361</v>
      </c>
      <c r="B184" t="s">
        <v>151</v>
      </c>
      <c r="G184" t="s">
        <v>151</v>
      </c>
      <c r="L184" t="s">
        <v>151</v>
      </c>
      <c r="N184" t="s">
        <v>151</v>
      </c>
      <c r="O184" t="s">
        <v>6432</v>
      </c>
    </row>
    <row r="185" spans="1:15">
      <c r="A185" t="s">
        <v>6362</v>
      </c>
      <c r="B185" t="s">
        <v>151</v>
      </c>
      <c r="G185" t="s">
        <v>151</v>
      </c>
      <c r="L185" t="s">
        <v>151</v>
      </c>
      <c r="N185" t="s">
        <v>151</v>
      </c>
      <c r="O185" t="s">
        <v>6432</v>
      </c>
    </row>
    <row r="186" spans="1:15">
      <c r="A186" t="s">
        <v>6363</v>
      </c>
      <c r="B186" t="s">
        <v>151</v>
      </c>
      <c r="G186" t="s">
        <v>151</v>
      </c>
      <c r="L186" t="s">
        <v>151</v>
      </c>
      <c r="N186" t="s">
        <v>151</v>
      </c>
      <c r="O186" t="s">
        <v>6432</v>
      </c>
    </row>
    <row r="187" spans="1:15">
      <c r="A187" t="s">
        <v>6364</v>
      </c>
      <c r="B187" t="s">
        <v>151</v>
      </c>
      <c r="G187" t="s">
        <v>151</v>
      </c>
      <c r="L187" t="s">
        <v>151</v>
      </c>
      <c r="N187" t="s">
        <v>151</v>
      </c>
      <c r="O187" t="s">
        <v>6432</v>
      </c>
    </row>
    <row r="188" spans="1:15">
      <c r="A188" t="s">
        <v>6365</v>
      </c>
      <c r="B188" t="s">
        <v>151</v>
      </c>
      <c r="G188" t="s">
        <v>151</v>
      </c>
      <c r="L188" t="s">
        <v>151</v>
      </c>
      <c r="N188" t="s">
        <v>151</v>
      </c>
      <c r="O188" t="s">
        <v>6432</v>
      </c>
    </row>
    <row r="189" spans="1:15">
      <c r="A189" t="s">
        <v>6366</v>
      </c>
      <c r="B189" t="s">
        <v>151</v>
      </c>
      <c r="G189" t="s">
        <v>151</v>
      </c>
      <c r="L189" t="s">
        <v>151</v>
      </c>
      <c r="N189" t="s">
        <v>151</v>
      </c>
      <c r="O189" t="s">
        <v>6432</v>
      </c>
    </row>
    <row r="190" spans="1:15">
      <c r="A190" t="s">
        <v>6367</v>
      </c>
      <c r="B190" t="s">
        <v>151</v>
      </c>
      <c r="G190" t="s">
        <v>151</v>
      </c>
      <c r="L190" t="s">
        <v>151</v>
      </c>
      <c r="N190" t="s">
        <v>151</v>
      </c>
      <c r="O190" t="s">
        <v>6432</v>
      </c>
    </row>
    <row r="191" spans="1:15">
      <c r="A191" t="s">
        <v>6368</v>
      </c>
      <c r="B191" t="s">
        <v>151</v>
      </c>
      <c r="G191" t="s">
        <v>151</v>
      </c>
      <c r="L191" t="s">
        <v>151</v>
      </c>
      <c r="N191" t="s">
        <v>151</v>
      </c>
      <c r="O191" t="s">
        <v>6432</v>
      </c>
    </row>
  </sheetData>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FB15-2A86-4AFE-A7B3-4F3BBFE6DCC4}">
  <sheetPr codeName="Hoja70"/>
  <dimension ref="A1:K5"/>
  <sheetViews>
    <sheetView workbookViewId="0"/>
  </sheetViews>
  <sheetFormatPr baseColWidth="10" defaultRowHeight="13.5"/>
  <cols>
    <col min="1" max="1" width="46" bestFit="1" customWidth="1"/>
    <col min="2" max="2" width="19.6875" bestFit="1" customWidth="1"/>
    <col min="3" max="3" width="10.5625" bestFit="1" customWidth="1"/>
    <col min="4" max="4" width="35.6875" customWidth="1"/>
    <col min="5" max="5" width="7.4375" bestFit="1" customWidth="1"/>
    <col min="6" max="6" width="22.4375" bestFit="1" customWidth="1"/>
    <col min="7" max="7" width="14" bestFit="1" customWidth="1"/>
    <col min="8" max="11" width="34.6875" customWidth="1"/>
  </cols>
  <sheetData>
    <row r="1" spans="1:11" ht="20.65">
      <c r="A1" s="119" t="s">
        <v>6658</v>
      </c>
    </row>
    <row r="2" spans="1:11" ht="13.9">
      <c r="A2" s="122" t="s">
        <v>6659</v>
      </c>
    </row>
    <row r="4" spans="1:11">
      <c r="A4" t="s">
        <v>6660</v>
      </c>
      <c r="B4" t="s">
        <v>6445</v>
      </c>
      <c r="C4" t="s">
        <v>6</v>
      </c>
      <c r="D4" t="s">
        <v>6661</v>
      </c>
      <c r="E4" t="s">
        <v>6153</v>
      </c>
      <c r="F4" t="s">
        <v>6044</v>
      </c>
      <c r="G4" t="s">
        <v>6662</v>
      </c>
      <c r="H4" t="s">
        <v>6663</v>
      </c>
      <c r="I4" t="s">
        <v>6444</v>
      </c>
      <c r="J4" t="s">
        <v>6664</v>
      </c>
      <c r="K4" t="s">
        <v>1880</v>
      </c>
    </row>
    <row r="5" spans="1:11">
      <c r="A5" t="s">
        <v>6665</v>
      </c>
      <c r="B5" s="48">
        <v>46242.33556712963</v>
      </c>
      <c r="C5" t="s">
        <v>5814</v>
      </c>
      <c r="D5" t="s">
        <v>6454</v>
      </c>
      <c r="E5">
        <v>178</v>
      </c>
      <c r="F5" t="s">
        <v>6471</v>
      </c>
      <c r="G5" t="s">
        <v>6666</v>
      </c>
      <c r="H5" t="s">
        <v>6667</v>
      </c>
      <c r="I5" t="s">
        <v>2971</v>
      </c>
      <c r="J5" t="s">
        <v>6668</v>
      </c>
      <c r="K5" t="s">
        <v>6669</v>
      </c>
    </row>
  </sheetData>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50CF0-22AC-43A9-BF50-0679934FFB6A}">
  <sheetPr codeName="Hoja71"/>
  <dimension ref="A1:I5"/>
  <sheetViews>
    <sheetView workbookViewId="0"/>
  </sheetViews>
  <sheetFormatPr baseColWidth="10" defaultRowHeight="13.5"/>
  <cols>
    <col min="1" max="1" width="58.6875" bestFit="1" customWidth="1"/>
    <col min="2" max="2" width="35.6875" customWidth="1"/>
    <col min="3" max="3" width="10.875" bestFit="1" customWidth="1"/>
    <col min="4" max="4" width="16.4375" bestFit="1" customWidth="1"/>
    <col min="5" max="5" width="15.5625" bestFit="1" customWidth="1"/>
    <col min="6" max="6" width="31.6875" bestFit="1" customWidth="1"/>
    <col min="7" max="9" width="42.6875" customWidth="1"/>
  </cols>
  <sheetData>
    <row r="1" spans="1:9" ht="20.65">
      <c r="A1" s="119" t="s">
        <v>6670</v>
      </c>
    </row>
    <row r="2" spans="1:9" ht="13.9">
      <c r="A2" s="122" t="s">
        <v>6671</v>
      </c>
    </row>
    <row r="4" spans="1:9">
      <c r="A4" t="s">
        <v>6672</v>
      </c>
      <c r="B4" t="s">
        <v>5925</v>
      </c>
      <c r="C4" t="s">
        <v>6</v>
      </c>
      <c r="D4" t="s">
        <v>6673</v>
      </c>
      <c r="E4" t="s">
        <v>6674</v>
      </c>
      <c r="F4" t="s">
        <v>6675</v>
      </c>
      <c r="G4" t="s">
        <v>6676</v>
      </c>
      <c r="H4" t="s">
        <v>6677</v>
      </c>
      <c r="I4" t="s">
        <v>1880</v>
      </c>
    </row>
    <row r="5" spans="1:9">
      <c r="A5" t="s">
        <v>6678</v>
      </c>
      <c r="B5" t="s">
        <v>6679</v>
      </c>
      <c r="C5" t="s">
        <v>151</v>
      </c>
      <c r="D5" t="s">
        <v>6680</v>
      </c>
      <c r="E5" t="s">
        <v>5611</v>
      </c>
      <c r="F5" t="s">
        <v>370</v>
      </c>
      <c r="G5" t="s">
        <v>6681</v>
      </c>
      <c r="H5" t="s">
        <v>6682</v>
      </c>
      <c r="I5" t="s">
        <v>6683</v>
      </c>
    </row>
  </sheetData>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A3C68-E105-49CF-93D4-3850FA1BFA3E}">
  <sheetPr codeName="Hoja72"/>
  <dimension ref="A1:N10"/>
  <sheetViews>
    <sheetView workbookViewId="0"/>
  </sheetViews>
  <sheetFormatPr baseColWidth="10" defaultRowHeight="13.5"/>
  <cols>
    <col min="1" max="1" width="38.6875" customWidth="1"/>
    <col min="2" max="2" width="26.5625" bestFit="1" customWidth="1"/>
    <col min="3" max="3" width="17.3125" bestFit="1" customWidth="1"/>
    <col min="4" max="4" width="14.5625" bestFit="1" customWidth="1"/>
    <col min="5" max="5" width="36.6875" customWidth="1"/>
    <col min="6" max="6" width="14.875" bestFit="1" customWidth="1"/>
    <col min="7" max="10" width="36.6875" customWidth="1"/>
    <col min="11" max="14" width="34.6875" customWidth="1"/>
  </cols>
  <sheetData>
    <row r="1" spans="1:14" ht="20.65">
      <c r="A1" s="119" t="s">
        <v>6684</v>
      </c>
    </row>
    <row r="2" spans="1:14" ht="13.9">
      <c r="A2" s="122" t="s">
        <v>6685</v>
      </c>
    </row>
    <row r="4" spans="1:14">
      <c r="A4" t="s">
        <v>6167</v>
      </c>
      <c r="B4" t="s">
        <v>6686</v>
      </c>
      <c r="C4" t="s">
        <v>3820</v>
      </c>
      <c r="D4" t="s">
        <v>6168</v>
      </c>
      <c r="E4" t="s">
        <v>6169</v>
      </c>
      <c r="F4" t="s">
        <v>6170</v>
      </c>
      <c r="G4" t="s">
        <v>6171</v>
      </c>
      <c r="H4" t="s">
        <v>6453</v>
      </c>
      <c r="I4" t="s">
        <v>6687</v>
      </c>
      <c r="J4" t="s">
        <v>6175</v>
      </c>
      <c r="K4" t="s">
        <v>6688</v>
      </c>
      <c r="L4" t="s">
        <v>6429</v>
      </c>
      <c r="M4" t="s">
        <v>6430</v>
      </c>
      <c r="N4" t="s">
        <v>6689</v>
      </c>
    </row>
    <row r="5" spans="1:14">
      <c r="A5" t="s">
        <v>6201</v>
      </c>
      <c r="B5" t="s">
        <v>6690</v>
      </c>
      <c r="C5" t="s">
        <v>6202</v>
      </c>
      <c r="D5" t="s">
        <v>186</v>
      </c>
      <c r="E5" t="s">
        <v>2080</v>
      </c>
      <c r="H5" t="s">
        <v>6691</v>
      </c>
      <c r="I5" t="s">
        <v>6692</v>
      </c>
      <c r="J5" s="123" t="s">
        <v>151</v>
      </c>
      <c r="K5" s="123"/>
      <c r="L5" t="s">
        <v>6434</v>
      </c>
      <c r="M5" t="s">
        <v>6435</v>
      </c>
      <c r="N5" t="s">
        <v>6693</v>
      </c>
    </row>
    <row r="6" spans="1:14">
      <c r="A6" t="s">
        <v>6205</v>
      </c>
      <c r="B6" t="s">
        <v>6690</v>
      </c>
      <c r="C6" t="s">
        <v>6202</v>
      </c>
      <c r="D6" t="s">
        <v>188</v>
      </c>
      <c r="E6" t="s">
        <v>2082</v>
      </c>
      <c r="H6" t="s">
        <v>6691</v>
      </c>
      <c r="I6" t="s">
        <v>6692</v>
      </c>
      <c r="J6" s="123" t="s">
        <v>151</v>
      </c>
      <c r="K6" s="123"/>
      <c r="L6" t="s">
        <v>6434</v>
      </c>
      <c r="M6" t="s">
        <v>6436</v>
      </c>
      <c r="N6" t="s">
        <v>6693</v>
      </c>
    </row>
    <row r="7" spans="1:14">
      <c r="A7" t="s">
        <v>6207</v>
      </c>
      <c r="B7" t="s">
        <v>6690</v>
      </c>
      <c r="C7" t="s">
        <v>6202</v>
      </c>
      <c r="D7" t="s">
        <v>4635</v>
      </c>
      <c r="E7" t="s">
        <v>2084</v>
      </c>
      <c r="H7" t="s">
        <v>6691</v>
      </c>
      <c r="I7" t="s">
        <v>6692</v>
      </c>
      <c r="J7" s="123" t="s">
        <v>151</v>
      </c>
      <c r="K7" s="123"/>
      <c r="L7" t="s">
        <v>6434</v>
      </c>
      <c r="M7" t="s">
        <v>6437</v>
      </c>
      <c r="N7" t="s">
        <v>6693</v>
      </c>
    </row>
    <row r="8" spans="1:14">
      <c r="A8" t="s">
        <v>6209</v>
      </c>
      <c r="B8" t="s">
        <v>6690</v>
      </c>
      <c r="C8" t="s">
        <v>6202</v>
      </c>
      <c r="D8" t="s">
        <v>189</v>
      </c>
      <c r="E8" t="s">
        <v>2086</v>
      </c>
      <c r="H8" t="s">
        <v>6691</v>
      </c>
      <c r="I8" t="s">
        <v>6692</v>
      </c>
      <c r="J8" s="123" t="s">
        <v>151</v>
      </c>
      <c r="K8" s="123"/>
      <c r="L8" t="s">
        <v>6434</v>
      </c>
      <c r="M8" t="s">
        <v>6438</v>
      </c>
      <c r="N8" t="s">
        <v>6693</v>
      </c>
    </row>
    <row r="9" spans="1:14">
      <c r="A9" t="s">
        <v>6271</v>
      </c>
      <c r="B9" t="s">
        <v>6694</v>
      </c>
      <c r="C9" t="s">
        <v>6202</v>
      </c>
      <c r="D9" t="s">
        <v>4648</v>
      </c>
      <c r="E9" t="s">
        <v>4621</v>
      </c>
      <c r="H9" t="s">
        <v>6695</v>
      </c>
      <c r="I9" t="s">
        <v>6696</v>
      </c>
      <c r="J9" s="123" t="s">
        <v>151</v>
      </c>
      <c r="K9" s="123"/>
      <c r="L9" t="s">
        <v>6440</v>
      </c>
      <c r="M9" t="s">
        <v>6441</v>
      </c>
      <c r="N9" t="s">
        <v>6697</v>
      </c>
    </row>
    <row r="10" spans="1:14">
      <c r="A10" t="s">
        <v>6368</v>
      </c>
      <c r="B10" t="s">
        <v>6694</v>
      </c>
      <c r="C10" t="s">
        <v>6369</v>
      </c>
      <c r="F10" t="s">
        <v>257</v>
      </c>
      <c r="G10" t="s">
        <v>1403</v>
      </c>
      <c r="H10" t="s">
        <v>6698</v>
      </c>
      <c r="I10" t="s">
        <v>6699</v>
      </c>
      <c r="J10" s="123" t="s">
        <v>151</v>
      </c>
      <c r="K10" s="123"/>
      <c r="L10" t="s">
        <v>6442</v>
      </c>
      <c r="M10" t="s">
        <v>6439</v>
      </c>
      <c r="N10" t="s">
        <v>6700</v>
      </c>
    </row>
  </sheetData>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F4DFB-4D84-485D-AEDD-43E861A68929}">
  <sheetPr codeName="Hoja73"/>
  <dimension ref="A1:K191"/>
  <sheetViews>
    <sheetView workbookViewId="0"/>
  </sheetViews>
  <sheetFormatPr baseColWidth="10" defaultRowHeight="13.5"/>
  <cols>
    <col min="1" max="1" width="38.6875" customWidth="1"/>
    <col min="2" max="2" width="20.3125" bestFit="1" customWidth="1"/>
    <col min="3" max="3" width="14.3125" bestFit="1" customWidth="1"/>
    <col min="4" max="4" width="20.5625" bestFit="1" customWidth="1"/>
    <col min="5" max="11" width="28.6875" customWidth="1"/>
  </cols>
  <sheetData>
    <row r="1" spans="1:11" ht="20.65">
      <c r="A1" s="119" t="s">
        <v>6701</v>
      </c>
    </row>
    <row r="2" spans="1:11" ht="13.9">
      <c r="A2" s="122" t="s">
        <v>6702</v>
      </c>
    </row>
    <row r="4" spans="1:11">
      <c r="A4" t="s">
        <v>6167</v>
      </c>
      <c r="B4" t="s">
        <v>6172</v>
      </c>
      <c r="C4" t="s">
        <v>6173</v>
      </c>
      <c r="D4" t="s">
        <v>6443</v>
      </c>
      <c r="E4" t="s">
        <v>6175</v>
      </c>
      <c r="F4" t="s">
        <v>6168</v>
      </c>
      <c r="G4" t="s">
        <v>6170</v>
      </c>
      <c r="H4" t="s">
        <v>6446</v>
      </c>
      <c r="I4" t="s">
        <v>6447</v>
      </c>
      <c r="J4" t="s">
        <v>6448</v>
      </c>
      <c r="K4" t="s">
        <v>349</v>
      </c>
    </row>
    <row r="5" spans="1:11">
      <c r="A5" t="s">
        <v>6177</v>
      </c>
      <c r="B5" t="s">
        <v>6178</v>
      </c>
      <c r="C5" t="s">
        <v>5611</v>
      </c>
      <c r="D5" t="s">
        <v>5997</v>
      </c>
      <c r="E5" t="s">
        <v>6471</v>
      </c>
      <c r="F5" t="s">
        <v>4623</v>
      </c>
      <c r="G5" t="s">
        <v>176</v>
      </c>
      <c r="H5" t="s">
        <v>176</v>
      </c>
      <c r="I5" t="s">
        <v>5927</v>
      </c>
      <c r="J5" t="s">
        <v>6703</v>
      </c>
      <c r="K5" t="s">
        <v>6704</v>
      </c>
    </row>
    <row r="6" spans="1:11">
      <c r="A6" t="s">
        <v>6180</v>
      </c>
      <c r="B6" t="s">
        <v>6178</v>
      </c>
      <c r="C6" t="s">
        <v>5611</v>
      </c>
      <c r="D6" t="s">
        <v>5997</v>
      </c>
      <c r="E6" t="s">
        <v>6471</v>
      </c>
      <c r="F6" t="s">
        <v>176</v>
      </c>
      <c r="G6" t="s">
        <v>177</v>
      </c>
      <c r="H6" t="s">
        <v>177</v>
      </c>
      <c r="I6" t="s">
        <v>5927</v>
      </c>
      <c r="J6" t="s">
        <v>6703</v>
      </c>
      <c r="K6" t="s">
        <v>6704</v>
      </c>
    </row>
    <row r="7" spans="1:11">
      <c r="A7" t="s">
        <v>6181</v>
      </c>
      <c r="B7" t="s">
        <v>6178</v>
      </c>
      <c r="C7" t="s">
        <v>5611</v>
      </c>
      <c r="D7" t="s">
        <v>5997</v>
      </c>
      <c r="E7" t="s">
        <v>6471</v>
      </c>
      <c r="F7" t="s">
        <v>177</v>
      </c>
      <c r="G7" t="s">
        <v>178</v>
      </c>
      <c r="H7" t="s">
        <v>178</v>
      </c>
      <c r="I7" t="s">
        <v>5927</v>
      </c>
      <c r="J7" t="s">
        <v>6703</v>
      </c>
      <c r="K7" t="s">
        <v>6704</v>
      </c>
    </row>
    <row r="8" spans="1:11">
      <c r="A8" t="s">
        <v>6182</v>
      </c>
      <c r="B8" t="s">
        <v>6178</v>
      </c>
      <c r="C8" t="s">
        <v>5611</v>
      </c>
      <c r="D8" t="s">
        <v>5997</v>
      </c>
      <c r="E8" t="s">
        <v>6471</v>
      </c>
      <c r="F8" t="s">
        <v>178</v>
      </c>
      <c r="G8" t="s">
        <v>1316</v>
      </c>
      <c r="H8" t="s">
        <v>1316</v>
      </c>
      <c r="I8" t="s">
        <v>5927</v>
      </c>
      <c r="J8" t="s">
        <v>6703</v>
      </c>
      <c r="K8" t="s">
        <v>6704</v>
      </c>
    </row>
    <row r="9" spans="1:11">
      <c r="A9" t="s">
        <v>6183</v>
      </c>
      <c r="B9" t="s">
        <v>6178</v>
      </c>
      <c r="C9" t="s">
        <v>5611</v>
      </c>
      <c r="D9" t="s">
        <v>5997</v>
      </c>
      <c r="E9" t="s">
        <v>6471</v>
      </c>
      <c r="F9" t="s">
        <v>4624</v>
      </c>
      <c r="G9" t="s">
        <v>1317</v>
      </c>
      <c r="H9" t="s">
        <v>1317</v>
      </c>
      <c r="I9" t="s">
        <v>5927</v>
      </c>
      <c r="J9" t="s">
        <v>6703</v>
      </c>
      <c r="K9" t="s">
        <v>6704</v>
      </c>
    </row>
    <row r="10" spans="1:11">
      <c r="A10" t="s">
        <v>6184</v>
      </c>
      <c r="B10" t="s">
        <v>6178</v>
      </c>
      <c r="C10" t="s">
        <v>5611</v>
      </c>
      <c r="D10" t="s">
        <v>5997</v>
      </c>
      <c r="E10" t="s">
        <v>6471</v>
      </c>
      <c r="F10" t="s">
        <v>4625</v>
      </c>
      <c r="G10" t="s">
        <v>1318</v>
      </c>
      <c r="H10" t="s">
        <v>1318</v>
      </c>
      <c r="I10" t="s">
        <v>5927</v>
      </c>
      <c r="J10" t="s">
        <v>6703</v>
      </c>
      <c r="K10" t="s">
        <v>6704</v>
      </c>
    </row>
    <row r="11" spans="1:11">
      <c r="A11" t="s">
        <v>6185</v>
      </c>
      <c r="B11" t="s">
        <v>6178</v>
      </c>
      <c r="C11" t="s">
        <v>370</v>
      </c>
      <c r="D11" t="s">
        <v>5997</v>
      </c>
      <c r="E11" t="s">
        <v>6478</v>
      </c>
      <c r="F11" t="s">
        <v>179</v>
      </c>
      <c r="G11" t="s">
        <v>179</v>
      </c>
      <c r="H11" t="s">
        <v>179</v>
      </c>
      <c r="I11" t="s">
        <v>6478</v>
      </c>
      <c r="J11" t="s">
        <v>6703</v>
      </c>
      <c r="K11" t="s">
        <v>6705</v>
      </c>
    </row>
    <row r="12" spans="1:11">
      <c r="A12" t="s">
        <v>6187</v>
      </c>
      <c r="B12" t="s">
        <v>6178</v>
      </c>
      <c r="C12" t="s">
        <v>370</v>
      </c>
      <c r="D12" t="s">
        <v>5997</v>
      </c>
      <c r="E12" t="s">
        <v>6478</v>
      </c>
      <c r="F12" t="s">
        <v>180</v>
      </c>
      <c r="G12" t="s">
        <v>180</v>
      </c>
      <c r="H12" t="s">
        <v>180</v>
      </c>
      <c r="I12" t="s">
        <v>6478</v>
      </c>
      <c r="J12" t="s">
        <v>6703</v>
      </c>
      <c r="K12" t="s">
        <v>6705</v>
      </c>
    </row>
    <row r="13" spans="1:11">
      <c r="A13" t="s">
        <v>6188</v>
      </c>
      <c r="B13" t="s">
        <v>6178</v>
      </c>
      <c r="C13" t="s">
        <v>370</v>
      </c>
      <c r="D13" t="s">
        <v>5997</v>
      </c>
      <c r="E13" t="s">
        <v>6478</v>
      </c>
      <c r="F13" t="s">
        <v>181</v>
      </c>
      <c r="G13" t="s">
        <v>181</v>
      </c>
      <c r="H13" t="s">
        <v>181</v>
      </c>
      <c r="I13" t="s">
        <v>6478</v>
      </c>
      <c r="J13" t="s">
        <v>6703</v>
      </c>
      <c r="K13" t="s">
        <v>6705</v>
      </c>
    </row>
    <row r="14" spans="1:11">
      <c r="A14" t="s">
        <v>6189</v>
      </c>
      <c r="B14" t="s">
        <v>6178</v>
      </c>
      <c r="C14" t="s">
        <v>5611</v>
      </c>
      <c r="D14" t="s">
        <v>5997</v>
      </c>
      <c r="E14" t="s">
        <v>6471</v>
      </c>
      <c r="F14" t="s">
        <v>4626</v>
      </c>
      <c r="G14" t="s">
        <v>182</v>
      </c>
      <c r="H14" t="s">
        <v>182</v>
      </c>
      <c r="I14" t="s">
        <v>5927</v>
      </c>
      <c r="J14" t="s">
        <v>6703</v>
      </c>
      <c r="K14" t="s">
        <v>6704</v>
      </c>
    </row>
    <row r="15" spans="1:11">
      <c r="A15" t="s">
        <v>6190</v>
      </c>
      <c r="B15" t="s">
        <v>6178</v>
      </c>
      <c r="C15" t="s">
        <v>5611</v>
      </c>
      <c r="D15" t="s">
        <v>5997</v>
      </c>
      <c r="E15" t="s">
        <v>6471</v>
      </c>
      <c r="F15" t="s">
        <v>182</v>
      </c>
      <c r="G15" t="s">
        <v>183</v>
      </c>
      <c r="H15" t="s">
        <v>183</v>
      </c>
      <c r="I15" t="s">
        <v>5927</v>
      </c>
      <c r="J15" t="s">
        <v>6703</v>
      </c>
      <c r="K15" t="s">
        <v>6704</v>
      </c>
    </row>
    <row r="16" spans="1:11">
      <c r="A16" t="s">
        <v>6191</v>
      </c>
      <c r="B16" t="s">
        <v>6178</v>
      </c>
      <c r="C16" t="s">
        <v>5611</v>
      </c>
      <c r="D16" t="s">
        <v>5997</v>
      </c>
      <c r="E16" t="s">
        <v>6471</v>
      </c>
      <c r="F16" t="s">
        <v>183</v>
      </c>
      <c r="G16" t="s">
        <v>184</v>
      </c>
      <c r="H16" t="s">
        <v>184</v>
      </c>
      <c r="I16" t="s">
        <v>5927</v>
      </c>
      <c r="J16" t="s">
        <v>6703</v>
      </c>
      <c r="K16" t="s">
        <v>6704</v>
      </c>
    </row>
    <row r="17" spans="1:11">
      <c r="A17" t="s">
        <v>6192</v>
      </c>
      <c r="B17" t="s">
        <v>6178</v>
      </c>
      <c r="C17" t="s">
        <v>5611</v>
      </c>
      <c r="D17" t="s">
        <v>5997</v>
      </c>
      <c r="E17" t="s">
        <v>6471</v>
      </c>
      <c r="F17" t="s">
        <v>4627</v>
      </c>
      <c r="G17" t="s">
        <v>185</v>
      </c>
      <c r="H17" t="s">
        <v>185</v>
      </c>
      <c r="I17" t="s">
        <v>5927</v>
      </c>
      <c r="J17" t="s">
        <v>6703</v>
      </c>
      <c r="K17" t="s">
        <v>6704</v>
      </c>
    </row>
    <row r="18" spans="1:11">
      <c r="A18" t="s">
        <v>6193</v>
      </c>
      <c r="B18" t="s">
        <v>6178</v>
      </c>
      <c r="C18" t="s">
        <v>5611</v>
      </c>
      <c r="D18" t="s">
        <v>5997</v>
      </c>
      <c r="E18" t="s">
        <v>6471</v>
      </c>
      <c r="F18" t="s">
        <v>4628</v>
      </c>
      <c r="G18" t="s">
        <v>186</v>
      </c>
      <c r="H18" t="s">
        <v>186</v>
      </c>
      <c r="I18" t="s">
        <v>5927</v>
      </c>
      <c r="J18" t="s">
        <v>6703</v>
      </c>
      <c r="K18" t="s">
        <v>6704</v>
      </c>
    </row>
    <row r="19" spans="1:11">
      <c r="A19" t="s">
        <v>6194</v>
      </c>
      <c r="B19" t="s">
        <v>6178</v>
      </c>
      <c r="C19" t="s">
        <v>5611</v>
      </c>
      <c r="D19" t="s">
        <v>5997</v>
      </c>
      <c r="E19" t="s">
        <v>6471</v>
      </c>
      <c r="F19" t="s">
        <v>4629</v>
      </c>
      <c r="G19" t="s">
        <v>187</v>
      </c>
      <c r="H19" t="s">
        <v>187</v>
      </c>
      <c r="I19" t="s">
        <v>5927</v>
      </c>
      <c r="J19" t="s">
        <v>6703</v>
      </c>
      <c r="K19" t="s">
        <v>6704</v>
      </c>
    </row>
    <row r="20" spans="1:11">
      <c r="A20" t="s">
        <v>6195</v>
      </c>
      <c r="B20" t="s">
        <v>6178</v>
      </c>
      <c r="C20" t="s">
        <v>5611</v>
      </c>
      <c r="D20" t="s">
        <v>5997</v>
      </c>
      <c r="E20" t="s">
        <v>6471</v>
      </c>
      <c r="F20" t="s">
        <v>4630</v>
      </c>
      <c r="G20" t="s">
        <v>188</v>
      </c>
      <c r="H20" t="s">
        <v>188</v>
      </c>
      <c r="I20" t="s">
        <v>5927</v>
      </c>
      <c r="J20" t="s">
        <v>6703</v>
      </c>
      <c r="K20" t="s">
        <v>6704</v>
      </c>
    </row>
    <row r="21" spans="1:11">
      <c r="A21" t="s">
        <v>6196</v>
      </c>
      <c r="B21" t="s">
        <v>6178</v>
      </c>
      <c r="C21" t="s">
        <v>5611</v>
      </c>
      <c r="D21" t="s">
        <v>5997</v>
      </c>
      <c r="E21" t="s">
        <v>6471</v>
      </c>
      <c r="F21" t="s">
        <v>4631</v>
      </c>
      <c r="G21" t="s">
        <v>189</v>
      </c>
      <c r="H21" t="s">
        <v>189</v>
      </c>
      <c r="I21" t="s">
        <v>5927</v>
      </c>
      <c r="J21" t="s">
        <v>6703</v>
      </c>
      <c r="K21" t="s">
        <v>6704</v>
      </c>
    </row>
    <row r="22" spans="1:11">
      <c r="A22" t="s">
        <v>6197</v>
      </c>
      <c r="B22" t="s">
        <v>6178</v>
      </c>
      <c r="C22" t="s">
        <v>5611</v>
      </c>
      <c r="D22" t="s">
        <v>5997</v>
      </c>
      <c r="E22" t="s">
        <v>6471</v>
      </c>
      <c r="F22" t="s">
        <v>184</v>
      </c>
      <c r="G22" t="s">
        <v>190</v>
      </c>
      <c r="H22" t="s">
        <v>190</v>
      </c>
      <c r="I22" t="s">
        <v>5927</v>
      </c>
      <c r="J22" t="s">
        <v>6703</v>
      </c>
      <c r="K22" t="s">
        <v>6704</v>
      </c>
    </row>
    <row r="23" spans="1:11">
      <c r="A23" t="s">
        <v>6198</v>
      </c>
      <c r="B23" t="s">
        <v>6178</v>
      </c>
      <c r="C23" t="s">
        <v>5611</v>
      </c>
      <c r="D23" t="s">
        <v>5997</v>
      </c>
      <c r="E23" t="s">
        <v>6471</v>
      </c>
      <c r="F23" t="s">
        <v>4632</v>
      </c>
      <c r="G23" t="s">
        <v>191</v>
      </c>
      <c r="H23" t="s">
        <v>191</v>
      </c>
      <c r="I23" t="s">
        <v>5927</v>
      </c>
      <c r="J23" t="s">
        <v>6703</v>
      </c>
      <c r="K23" t="s">
        <v>6704</v>
      </c>
    </row>
    <row r="24" spans="1:11">
      <c r="A24" t="s">
        <v>6199</v>
      </c>
      <c r="B24" t="s">
        <v>6178</v>
      </c>
      <c r="C24" t="s">
        <v>5611</v>
      </c>
      <c r="D24" t="s">
        <v>5997</v>
      </c>
      <c r="E24" t="s">
        <v>6471</v>
      </c>
      <c r="F24" t="s">
        <v>185</v>
      </c>
      <c r="G24" t="s">
        <v>192</v>
      </c>
      <c r="H24" t="s">
        <v>192</v>
      </c>
      <c r="I24" t="s">
        <v>5927</v>
      </c>
      <c r="J24" t="s">
        <v>6703</v>
      </c>
      <c r="K24" t="s">
        <v>6704</v>
      </c>
    </row>
    <row r="25" spans="1:11">
      <c r="A25" t="s">
        <v>6200</v>
      </c>
      <c r="B25" t="s">
        <v>6178</v>
      </c>
      <c r="C25" t="s">
        <v>5611</v>
      </c>
      <c r="D25" t="s">
        <v>5997</v>
      </c>
      <c r="E25" t="s">
        <v>6471</v>
      </c>
      <c r="F25" t="s">
        <v>4633</v>
      </c>
      <c r="G25" t="s">
        <v>193</v>
      </c>
      <c r="H25" t="s">
        <v>193</v>
      </c>
      <c r="I25" t="s">
        <v>5927</v>
      </c>
      <c r="J25" t="s">
        <v>6703</v>
      </c>
      <c r="K25" t="s">
        <v>6704</v>
      </c>
    </row>
    <row r="26" spans="1:11">
      <c r="A26" t="s">
        <v>6201</v>
      </c>
      <c r="B26" t="s">
        <v>6202</v>
      </c>
      <c r="C26" t="s">
        <v>5611</v>
      </c>
      <c r="D26" t="s">
        <v>151</v>
      </c>
      <c r="E26" t="s">
        <v>151</v>
      </c>
      <c r="F26" t="s">
        <v>186</v>
      </c>
      <c r="J26" t="s">
        <v>6706</v>
      </c>
      <c r="K26" t="s">
        <v>6707</v>
      </c>
    </row>
    <row r="27" spans="1:11">
      <c r="A27" t="s">
        <v>6204</v>
      </c>
      <c r="B27" t="s">
        <v>6178</v>
      </c>
      <c r="C27" t="s">
        <v>5611</v>
      </c>
      <c r="D27" t="s">
        <v>5997</v>
      </c>
      <c r="E27" t="s">
        <v>6471</v>
      </c>
      <c r="F27" t="s">
        <v>187</v>
      </c>
      <c r="G27" t="s">
        <v>194</v>
      </c>
      <c r="H27" t="s">
        <v>194</v>
      </c>
      <c r="I27" t="s">
        <v>5927</v>
      </c>
      <c r="J27" t="s">
        <v>6703</v>
      </c>
      <c r="K27" t="s">
        <v>6704</v>
      </c>
    </row>
    <row r="28" spans="1:11">
      <c r="A28" t="s">
        <v>6205</v>
      </c>
      <c r="B28" t="s">
        <v>6202</v>
      </c>
      <c r="C28" t="s">
        <v>5611</v>
      </c>
      <c r="D28" t="s">
        <v>151</v>
      </c>
      <c r="E28" t="s">
        <v>151</v>
      </c>
      <c r="F28" t="s">
        <v>188</v>
      </c>
      <c r="J28" t="s">
        <v>6706</v>
      </c>
      <c r="K28" t="s">
        <v>6707</v>
      </c>
    </row>
    <row r="29" spans="1:11">
      <c r="A29" t="s">
        <v>6206</v>
      </c>
      <c r="B29" t="s">
        <v>6178</v>
      </c>
      <c r="C29" t="s">
        <v>5611</v>
      </c>
      <c r="D29" t="s">
        <v>5997</v>
      </c>
      <c r="E29" t="s">
        <v>6471</v>
      </c>
      <c r="F29" t="s">
        <v>4634</v>
      </c>
      <c r="G29" t="s">
        <v>195</v>
      </c>
      <c r="H29" t="s">
        <v>195</v>
      </c>
      <c r="I29" t="s">
        <v>5927</v>
      </c>
      <c r="J29" t="s">
        <v>6703</v>
      </c>
      <c r="K29" t="s">
        <v>6704</v>
      </c>
    </row>
    <row r="30" spans="1:11">
      <c r="A30" t="s">
        <v>6207</v>
      </c>
      <c r="B30" t="s">
        <v>6202</v>
      </c>
      <c r="C30" t="s">
        <v>5611</v>
      </c>
      <c r="D30" t="s">
        <v>151</v>
      </c>
      <c r="E30" t="s">
        <v>151</v>
      </c>
      <c r="F30" t="s">
        <v>4635</v>
      </c>
      <c r="J30" t="s">
        <v>6706</v>
      </c>
      <c r="K30" t="s">
        <v>6707</v>
      </c>
    </row>
    <row r="31" spans="1:11">
      <c r="A31" t="s">
        <v>6208</v>
      </c>
      <c r="B31" t="s">
        <v>6178</v>
      </c>
      <c r="C31" t="s">
        <v>5611</v>
      </c>
      <c r="D31" t="s">
        <v>5997</v>
      </c>
      <c r="E31" t="s">
        <v>6471</v>
      </c>
      <c r="F31" t="s">
        <v>4636</v>
      </c>
      <c r="G31" t="s">
        <v>196</v>
      </c>
      <c r="H31" t="s">
        <v>196</v>
      </c>
      <c r="I31" t="s">
        <v>5927</v>
      </c>
      <c r="J31" t="s">
        <v>6703</v>
      </c>
      <c r="K31" t="s">
        <v>6704</v>
      </c>
    </row>
    <row r="32" spans="1:11">
      <c r="A32" t="s">
        <v>6209</v>
      </c>
      <c r="B32" t="s">
        <v>6202</v>
      </c>
      <c r="C32" t="s">
        <v>5611</v>
      </c>
      <c r="D32" t="s">
        <v>151</v>
      </c>
      <c r="E32" t="s">
        <v>151</v>
      </c>
      <c r="F32" t="s">
        <v>189</v>
      </c>
      <c r="J32" t="s">
        <v>6706</v>
      </c>
      <c r="K32" t="s">
        <v>6707</v>
      </c>
    </row>
    <row r="33" spans="1:11">
      <c r="A33" t="s">
        <v>6210</v>
      </c>
      <c r="B33" t="s">
        <v>6178</v>
      </c>
      <c r="C33" t="s">
        <v>5611</v>
      </c>
      <c r="D33" t="s">
        <v>5997</v>
      </c>
      <c r="E33" t="s">
        <v>6471</v>
      </c>
      <c r="F33" t="s">
        <v>190</v>
      </c>
      <c r="G33" t="s">
        <v>197</v>
      </c>
      <c r="H33" t="s">
        <v>197</v>
      </c>
      <c r="I33" t="s">
        <v>5927</v>
      </c>
      <c r="J33" t="s">
        <v>6703</v>
      </c>
      <c r="K33" t="s">
        <v>6704</v>
      </c>
    </row>
    <row r="34" spans="1:11">
      <c r="A34" t="s">
        <v>6211</v>
      </c>
      <c r="B34" t="s">
        <v>6178</v>
      </c>
      <c r="C34" t="s">
        <v>5611</v>
      </c>
      <c r="D34" t="s">
        <v>5997</v>
      </c>
      <c r="E34" t="s">
        <v>6471</v>
      </c>
      <c r="F34" t="s">
        <v>191</v>
      </c>
      <c r="G34" t="s">
        <v>198</v>
      </c>
      <c r="H34" t="s">
        <v>198</v>
      </c>
      <c r="I34" t="s">
        <v>5927</v>
      </c>
      <c r="J34" t="s">
        <v>6703</v>
      </c>
      <c r="K34" t="s">
        <v>6704</v>
      </c>
    </row>
    <row r="35" spans="1:11">
      <c r="A35" t="s">
        <v>6212</v>
      </c>
      <c r="B35" t="s">
        <v>6178</v>
      </c>
      <c r="C35" t="s">
        <v>5611</v>
      </c>
      <c r="D35" t="s">
        <v>5997</v>
      </c>
      <c r="E35" t="s">
        <v>6471</v>
      </c>
      <c r="F35" t="s">
        <v>4637</v>
      </c>
      <c r="G35" t="s">
        <v>199</v>
      </c>
      <c r="H35" t="s">
        <v>199</v>
      </c>
      <c r="I35" t="s">
        <v>5927</v>
      </c>
      <c r="J35" t="s">
        <v>6703</v>
      </c>
      <c r="K35" t="s">
        <v>6704</v>
      </c>
    </row>
    <row r="36" spans="1:11">
      <c r="A36" t="s">
        <v>6213</v>
      </c>
      <c r="B36" t="s">
        <v>6178</v>
      </c>
      <c r="C36" t="s">
        <v>5611</v>
      </c>
      <c r="D36" t="s">
        <v>5997</v>
      </c>
      <c r="E36" t="s">
        <v>6471</v>
      </c>
      <c r="F36" t="s">
        <v>4638</v>
      </c>
      <c r="G36" t="s">
        <v>200</v>
      </c>
      <c r="H36" t="s">
        <v>200</v>
      </c>
      <c r="I36" t="s">
        <v>5927</v>
      </c>
      <c r="J36" t="s">
        <v>6703</v>
      </c>
      <c r="K36" t="s">
        <v>6704</v>
      </c>
    </row>
    <row r="37" spans="1:11">
      <c r="A37" t="s">
        <v>6214</v>
      </c>
      <c r="B37" t="s">
        <v>6178</v>
      </c>
      <c r="C37" t="s">
        <v>5611</v>
      </c>
      <c r="D37" t="s">
        <v>5997</v>
      </c>
      <c r="E37" t="s">
        <v>6471</v>
      </c>
      <c r="F37" t="s">
        <v>192</v>
      </c>
      <c r="G37" t="s">
        <v>201</v>
      </c>
      <c r="H37" t="s">
        <v>201</v>
      </c>
      <c r="I37" t="s">
        <v>5927</v>
      </c>
      <c r="J37" t="s">
        <v>6703</v>
      </c>
      <c r="K37" t="s">
        <v>6704</v>
      </c>
    </row>
    <row r="38" spans="1:11">
      <c r="A38" t="s">
        <v>6215</v>
      </c>
      <c r="B38" t="s">
        <v>6178</v>
      </c>
      <c r="C38" t="s">
        <v>5611</v>
      </c>
      <c r="D38" t="s">
        <v>5997</v>
      </c>
      <c r="E38" t="s">
        <v>6471</v>
      </c>
      <c r="F38" t="s">
        <v>4639</v>
      </c>
      <c r="G38" t="s">
        <v>202</v>
      </c>
      <c r="H38" t="s">
        <v>202</v>
      </c>
      <c r="I38" t="s">
        <v>5927</v>
      </c>
      <c r="J38" t="s">
        <v>6703</v>
      </c>
      <c r="K38" t="s">
        <v>6704</v>
      </c>
    </row>
    <row r="39" spans="1:11">
      <c r="A39" t="s">
        <v>6216</v>
      </c>
      <c r="B39" t="s">
        <v>6178</v>
      </c>
      <c r="C39" t="s">
        <v>5611</v>
      </c>
      <c r="D39" t="s">
        <v>5997</v>
      </c>
      <c r="E39" t="s">
        <v>6471</v>
      </c>
      <c r="F39" t="s">
        <v>193</v>
      </c>
      <c r="G39" t="s">
        <v>203</v>
      </c>
      <c r="H39" t="s">
        <v>203</v>
      </c>
      <c r="I39" t="s">
        <v>5927</v>
      </c>
      <c r="J39" t="s">
        <v>6703</v>
      </c>
      <c r="K39" t="s">
        <v>6704</v>
      </c>
    </row>
    <row r="40" spans="1:11">
      <c r="A40" t="s">
        <v>6217</v>
      </c>
      <c r="B40" t="s">
        <v>6178</v>
      </c>
      <c r="C40" t="s">
        <v>5611</v>
      </c>
      <c r="D40" t="s">
        <v>5997</v>
      </c>
      <c r="E40" t="s">
        <v>6471</v>
      </c>
      <c r="F40" t="s">
        <v>194</v>
      </c>
      <c r="G40" t="s">
        <v>204</v>
      </c>
      <c r="H40" t="s">
        <v>204</v>
      </c>
      <c r="I40" t="s">
        <v>5927</v>
      </c>
      <c r="J40" t="s">
        <v>6703</v>
      </c>
      <c r="K40" t="s">
        <v>6704</v>
      </c>
    </row>
    <row r="41" spans="1:11">
      <c r="A41" t="s">
        <v>6218</v>
      </c>
      <c r="B41" t="s">
        <v>6178</v>
      </c>
      <c r="C41" t="s">
        <v>5611</v>
      </c>
      <c r="D41" t="s">
        <v>5997</v>
      </c>
      <c r="E41" t="s">
        <v>6471</v>
      </c>
      <c r="F41" t="s">
        <v>195</v>
      </c>
      <c r="G41" t="s">
        <v>4696</v>
      </c>
      <c r="H41" t="s">
        <v>4696</v>
      </c>
      <c r="I41" t="s">
        <v>5927</v>
      </c>
      <c r="J41" t="s">
        <v>6703</v>
      </c>
      <c r="K41" t="s">
        <v>6704</v>
      </c>
    </row>
    <row r="42" spans="1:11">
      <c r="A42" t="s">
        <v>6219</v>
      </c>
      <c r="B42" t="s">
        <v>6178</v>
      </c>
      <c r="C42" t="s">
        <v>5611</v>
      </c>
      <c r="D42" t="s">
        <v>5997</v>
      </c>
      <c r="E42" t="s">
        <v>6471</v>
      </c>
      <c r="F42" t="s">
        <v>196</v>
      </c>
      <c r="G42" t="s">
        <v>205</v>
      </c>
      <c r="H42" t="s">
        <v>205</v>
      </c>
      <c r="I42" t="s">
        <v>5927</v>
      </c>
      <c r="J42" t="s">
        <v>6703</v>
      </c>
      <c r="K42" t="s">
        <v>6704</v>
      </c>
    </row>
    <row r="43" spans="1:11">
      <c r="A43" t="s">
        <v>6220</v>
      </c>
      <c r="B43" t="s">
        <v>6178</v>
      </c>
      <c r="C43" t="s">
        <v>5611</v>
      </c>
      <c r="D43" t="s">
        <v>5997</v>
      </c>
      <c r="E43" t="s">
        <v>6471</v>
      </c>
      <c r="F43" t="s">
        <v>197</v>
      </c>
      <c r="G43" t="s">
        <v>206</v>
      </c>
      <c r="H43" t="s">
        <v>206</v>
      </c>
      <c r="I43" t="s">
        <v>5927</v>
      </c>
      <c r="J43" t="s">
        <v>6703</v>
      </c>
      <c r="K43" t="s">
        <v>6704</v>
      </c>
    </row>
    <row r="44" spans="1:11">
      <c r="A44" t="s">
        <v>6221</v>
      </c>
      <c r="B44" t="s">
        <v>6178</v>
      </c>
      <c r="C44" t="s">
        <v>5611</v>
      </c>
      <c r="D44" t="s">
        <v>5997</v>
      </c>
      <c r="E44" t="s">
        <v>6471</v>
      </c>
      <c r="F44" t="s">
        <v>198</v>
      </c>
      <c r="G44" t="s">
        <v>207</v>
      </c>
      <c r="H44" t="s">
        <v>207</v>
      </c>
      <c r="I44" t="s">
        <v>5927</v>
      </c>
      <c r="J44" t="s">
        <v>6703</v>
      </c>
      <c r="K44" t="s">
        <v>6704</v>
      </c>
    </row>
    <row r="45" spans="1:11">
      <c r="A45" t="s">
        <v>6222</v>
      </c>
      <c r="B45" t="s">
        <v>6178</v>
      </c>
      <c r="C45" t="s">
        <v>5611</v>
      </c>
      <c r="D45" t="s">
        <v>5997</v>
      </c>
      <c r="E45" t="s">
        <v>6471</v>
      </c>
      <c r="F45" t="s">
        <v>199</v>
      </c>
      <c r="G45" t="s">
        <v>208</v>
      </c>
      <c r="H45" t="s">
        <v>208</v>
      </c>
      <c r="I45" t="s">
        <v>5927</v>
      </c>
      <c r="J45" t="s">
        <v>6703</v>
      </c>
      <c r="K45" t="s">
        <v>6704</v>
      </c>
    </row>
    <row r="46" spans="1:11">
      <c r="A46" t="s">
        <v>6223</v>
      </c>
      <c r="B46" t="s">
        <v>6178</v>
      </c>
      <c r="C46" t="s">
        <v>5611</v>
      </c>
      <c r="D46" t="s">
        <v>5997</v>
      </c>
      <c r="E46" t="s">
        <v>6471</v>
      </c>
      <c r="F46" t="s">
        <v>200</v>
      </c>
      <c r="G46" t="s">
        <v>209</v>
      </c>
      <c r="H46" t="s">
        <v>209</v>
      </c>
      <c r="I46" t="s">
        <v>5927</v>
      </c>
      <c r="J46" t="s">
        <v>6703</v>
      </c>
      <c r="K46" t="s">
        <v>6704</v>
      </c>
    </row>
    <row r="47" spans="1:11">
      <c r="A47" t="s">
        <v>6224</v>
      </c>
      <c r="B47" t="s">
        <v>6178</v>
      </c>
      <c r="C47" t="s">
        <v>5611</v>
      </c>
      <c r="D47" t="s">
        <v>5997</v>
      </c>
      <c r="E47" t="s">
        <v>6471</v>
      </c>
      <c r="F47" t="s">
        <v>201</v>
      </c>
      <c r="G47" t="s">
        <v>210</v>
      </c>
      <c r="H47" t="s">
        <v>210</v>
      </c>
      <c r="I47" t="s">
        <v>5927</v>
      </c>
      <c r="J47" t="s">
        <v>6703</v>
      </c>
      <c r="K47" t="s">
        <v>6704</v>
      </c>
    </row>
    <row r="48" spans="1:11">
      <c r="A48" t="s">
        <v>6225</v>
      </c>
      <c r="B48" t="s">
        <v>6178</v>
      </c>
      <c r="C48" t="s">
        <v>5611</v>
      </c>
      <c r="D48" t="s">
        <v>5997</v>
      </c>
      <c r="E48" t="s">
        <v>6471</v>
      </c>
      <c r="F48" t="s">
        <v>202</v>
      </c>
      <c r="G48" t="s">
        <v>211</v>
      </c>
      <c r="H48" t="s">
        <v>211</v>
      </c>
      <c r="I48" t="s">
        <v>5927</v>
      </c>
      <c r="J48" t="s">
        <v>6703</v>
      </c>
      <c r="K48" t="s">
        <v>6704</v>
      </c>
    </row>
    <row r="49" spans="1:11">
      <c r="A49" t="s">
        <v>6226</v>
      </c>
      <c r="B49" t="s">
        <v>6178</v>
      </c>
      <c r="C49" t="s">
        <v>5611</v>
      </c>
      <c r="D49" t="s">
        <v>5997</v>
      </c>
      <c r="E49" t="s">
        <v>6471</v>
      </c>
      <c r="F49" t="s">
        <v>203</v>
      </c>
      <c r="G49" t="s">
        <v>212</v>
      </c>
      <c r="H49" t="s">
        <v>212</v>
      </c>
      <c r="I49" t="s">
        <v>5927</v>
      </c>
      <c r="J49" t="s">
        <v>6703</v>
      </c>
      <c r="K49" t="s">
        <v>6704</v>
      </c>
    </row>
    <row r="50" spans="1:11">
      <c r="A50" t="s">
        <v>6227</v>
      </c>
      <c r="B50" t="s">
        <v>6178</v>
      </c>
      <c r="C50" t="s">
        <v>5611</v>
      </c>
      <c r="D50" t="s">
        <v>5997</v>
      </c>
      <c r="E50" t="s">
        <v>6471</v>
      </c>
      <c r="F50" t="s">
        <v>204</v>
      </c>
      <c r="G50" t="s">
        <v>213</v>
      </c>
      <c r="H50" t="s">
        <v>213</v>
      </c>
      <c r="I50" t="s">
        <v>5927</v>
      </c>
      <c r="J50" t="s">
        <v>6703</v>
      </c>
      <c r="K50" t="s">
        <v>6704</v>
      </c>
    </row>
    <row r="51" spans="1:11">
      <c r="A51" t="s">
        <v>6228</v>
      </c>
      <c r="B51" t="s">
        <v>6178</v>
      </c>
      <c r="C51" t="s">
        <v>5611</v>
      </c>
      <c r="D51" t="s">
        <v>5997</v>
      </c>
      <c r="E51" t="s">
        <v>6471</v>
      </c>
      <c r="F51" t="s">
        <v>205</v>
      </c>
      <c r="G51" t="s">
        <v>214</v>
      </c>
      <c r="H51" t="s">
        <v>214</v>
      </c>
      <c r="I51" t="s">
        <v>5927</v>
      </c>
      <c r="J51" t="s">
        <v>6703</v>
      </c>
      <c r="K51" t="s">
        <v>6704</v>
      </c>
    </row>
    <row r="52" spans="1:11">
      <c r="A52" t="s">
        <v>6229</v>
      </c>
      <c r="B52" t="s">
        <v>6178</v>
      </c>
      <c r="C52" t="s">
        <v>5611</v>
      </c>
      <c r="D52" t="s">
        <v>5997</v>
      </c>
      <c r="E52" t="s">
        <v>6471</v>
      </c>
      <c r="F52" t="s">
        <v>206</v>
      </c>
      <c r="G52" t="s">
        <v>215</v>
      </c>
      <c r="H52" t="s">
        <v>215</v>
      </c>
      <c r="I52" t="s">
        <v>5927</v>
      </c>
      <c r="J52" t="s">
        <v>6703</v>
      </c>
      <c r="K52" t="s">
        <v>6704</v>
      </c>
    </row>
    <row r="53" spans="1:11">
      <c r="A53" t="s">
        <v>6230</v>
      </c>
      <c r="B53" t="s">
        <v>6178</v>
      </c>
      <c r="C53" t="s">
        <v>5611</v>
      </c>
      <c r="D53" t="s">
        <v>5997</v>
      </c>
      <c r="E53" t="s">
        <v>6471</v>
      </c>
      <c r="F53" t="s">
        <v>4640</v>
      </c>
      <c r="G53" t="s">
        <v>216</v>
      </c>
      <c r="H53" t="s">
        <v>216</v>
      </c>
      <c r="I53" t="s">
        <v>5927</v>
      </c>
      <c r="J53" t="s">
        <v>6703</v>
      </c>
      <c r="K53" t="s">
        <v>6704</v>
      </c>
    </row>
    <row r="54" spans="1:11">
      <c r="A54" t="s">
        <v>6231</v>
      </c>
      <c r="B54" t="s">
        <v>6178</v>
      </c>
      <c r="C54" t="s">
        <v>5611</v>
      </c>
      <c r="D54" t="s">
        <v>5997</v>
      </c>
      <c r="E54" t="s">
        <v>6471</v>
      </c>
      <c r="F54" t="s">
        <v>207</v>
      </c>
      <c r="G54" t="s">
        <v>217</v>
      </c>
      <c r="H54" t="s">
        <v>217</v>
      </c>
      <c r="I54" t="s">
        <v>5927</v>
      </c>
      <c r="J54" t="s">
        <v>6703</v>
      </c>
      <c r="K54" t="s">
        <v>6704</v>
      </c>
    </row>
    <row r="55" spans="1:11">
      <c r="A55" t="s">
        <v>6232</v>
      </c>
      <c r="B55" t="s">
        <v>6178</v>
      </c>
      <c r="C55" t="s">
        <v>5611</v>
      </c>
      <c r="D55" t="s">
        <v>5997</v>
      </c>
      <c r="E55" t="s">
        <v>6471</v>
      </c>
      <c r="F55" t="s">
        <v>208</v>
      </c>
      <c r="G55" t="s">
        <v>218</v>
      </c>
      <c r="H55" t="s">
        <v>218</v>
      </c>
      <c r="I55" t="s">
        <v>5927</v>
      </c>
      <c r="J55" t="s">
        <v>6703</v>
      </c>
      <c r="K55" t="s">
        <v>6704</v>
      </c>
    </row>
    <row r="56" spans="1:11">
      <c r="A56" t="s">
        <v>6233</v>
      </c>
      <c r="B56" t="s">
        <v>6178</v>
      </c>
      <c r="C56" t="s">
        <v>5611</v>
      </c>
      <c r="D56" t="s">
        <v>5997</v>
      </c>
      <c r="E56" t="s">
        <v>6471</v>
      </c>
      <c r="F56" t="s">
        <v>209</v>
      </c>
      <c r="G56" t="s">
        <v>219</v>
      </c>
      <c r="H56" t="s">
        <v>219</v>
      </c>
      <c r="I56" t="s">
        <v>5927</v>
      </c>
      <c r="J56" t="s">
        <v>6703</v>
      </c>
      <c r="K56" t="s">
        <v>6704</v>
      </c>
    </row>
    <row r="57" spans="1:11">
      <c r="A57" t="s">
        <v>6234</v>
      </c>
      <c r="B57" t="s">
        <v>6178</v>
      </c>
      <c r="C57" t="s">
        <v>5611</v>
      </c>
      <c r="D57" t="s">
        <v>5997</v>
      </c>
      <c r="E57" t="s">
        <v>6471</v>
      </c>
      <c r="F57" t="s">
        <v>210</v>
      </c>
      <c r="G57" t="s">
        <v>220</v>
      </c>
      <c r="H57" t="s">
        <v>220</v>
      </c>
      <c r="I57" t="s">
        <v>5927</v>
      </c>
      <c r="J57" t="s">
        <v>6703</v>
      </c>
      <c r="K57" t="s">
        <v>6704</v>
      </c>
    </row>
    <row r="58" spans="1:11">
      <c r="A58" t="s">
        <v>6235</v>
      </c>
      <c r="B58" t="s">
        <v>6178</v>
      </c>
      <c r="C58" t="s">
        <v>5611</v>
      </c>
      <c r="D58" t="s">
        <v>5997</v>
      </c>
      <c r="E58" t="s">
        <v>6471</v>
      </c>
      <c r="F58" t="s">
        <v>211</v>
      </c>
      <c r="G58" t="s">
        <v>221</v>
      </c>
      <c r="H58" t="s">
        <v>221</v>
      </c>
      <c r="I58" t="s">
        <v>5927</v>
      </c>
      <c r="J58" t="s">
        <v>6703</v>
      </c>
      <c r="K58" t="s">
        <v>6704</v>
      </c>
    </row>
    <row r="59" spans="1:11">
      <c r="A59" t="s">
        <v>6236</v>
      </c>
      <c r="B59" t="s">
        <v>6178</v>
      </c>
      <c r="C59" t="s">
        <v>5611</v>
      </c>
      <c r="D59" t="s">
        <v>5997</v>
      </c>
      <c r="E59" t="s">
        <v>6471</v>
      </c>
      <c r="F59" t="s">
        <v>212</v>
      </c>
      <c r="G59" t="s">
        <v>222</v>
      </c>
      <c r="H59" t="s">
        <v>222</v>
      </c>
      <c r="I59" t="s">
        <v>5927</v>
      </c>
      <c r="J59" t="s">
        <v>6703</v>
      </c>
      <c r="K59" t="s">
        <v>6704</v>
      </c>
    </row>
    <row r="60" spans="1:11">
      <c r="A60" t="s">
        <v>6237</v>
      </c>
      <c r="B60" t="s">
        <v>6178</v>
      </c>
      <c r="C60" t="s">
        <v>5611</v>
      </c>
      <c r="D60" t="s">
        <v>5997</v>
      </c>
      <c r="E60" t="s">
        <v>6471</v>
      </c>
      <c r="F60" t="s">
        <v>213</v>
      </c>
      <c r="G60" t="s">
        <v>223</v>
      </c>
      <c r="H60" t="s">
        <v>223</v>
      </c>
      <c r="I60" t="s">
        <v>5927</v>
      </c>
      <c r="J60" t="s">
        <v>6703</v>
      </c>
      <c r="K60" t="s">
        <v>6704</v>
      </c>
    </row>
    <row r="61" spans="1:11">
      <c r="A61" t="s">
        <v>6238</v>
      </c>
      <c r="B61" t="s">
        <v>6178</v>
      </c>
      <c r="C61" t="s">
        <v>5611</v>
      </c>
      <c r="D61" t="s">
        <v>5997</v>
      </c>
      <c r="E61" t="s">
        <v>6471</v>
      </c>
      <c r="F61" t="s">
        <v>214</v>
      </c>
      <c r="G61" t="s">
        <v>224</v>
      </c>
      <c r="H61" t="s">
        <v>224</v>
      </c>
      <c r="I61" t="s">
        <v>5927</v>
      </c>
      <c r="J61" t="s">
        <v>6703</v>
      </c>
      <c r="K61" t="s">
        <v>6704</v>
      </c>
    </row>
    <row r="62" spans="1:11">
      <c r="A62" t="s">
        <v>6239</v>
      </c>
      <c r="B62" t="s">
        <v>6178</v>
      </c>
      <c r="C62" t="s">
        <v>5611</v>
      </c>
      <c r="D62" t="s">
        <v>5997</v>
      </c>
      <c r="E62" t="s">
        <v>6471</v>
      </c>
      <c r="F62" t="s">
        <v>215</v>
      </c>
      <c r="G62" t="s">
        <v>225</v>
      </c>
      <c r="H62" t="s">
        <v>225</v>
      </c>
      <c r="I62" t="s">
        <v>5927</v>
      </c>
      <c r="J62" t="s">
        <v>6703</v>
      </c>
      <c r="K62" t="s">
        <v>6704</v>
      </c>
    </row>
    <row r="63" spans="1:11">
      <c r="A63" t="s">
        <v>6240</v>
      </c>
      <c r="B63" t="s">
        <v>6178</v>
      </c>
      <c r="C63" t="s">
        <v>5611</v>
      </c>
      <c r="D63" t="s">
        <v>5997</v>
      </c>
      <c r="E63" t="s">
        <v>6471</v>
      </c>
      <c r="F63" t="s">
        <v>216</v>
      </c>
      <c r="G63" t="s">
        <v>226</v>
      </c>
      <c r="H63" t="s">
        <v>226</v>
      </c>
      <c r="I63" t="s">
        <v>5927</v>
      </c>
      <c r="J63" t="s">
        <v>6703</v>
      </c>
      <c r="K63" t="s">
        <v>6704</v>
      </c>
    </row>
    <row r="64" spans="1:11">
      <c r="A64" t="s">
        <v>6241</v>
      </c>
      <c r="B64" t="s">
        <v>6178</v>
      </c>
      <c r="C64" t="s">
        <v>5611</v>
      </c>
      <c r="D64" t="s">
        <v>5997</v>
      </c>
      <c r="E64" t="s">
        <v>6471</v>
      </c>
      <c r="F64" t="s">
        <v>217</v>
      </c>
      <c r="G64" t="s">
        <v>227</v>
      </c>
      <c r="H64" t="s">
        <v>227</v>
      </c>
      <c r="I64" t="s">
        <v>5927</v>
      </c>
      <c r="J64" t="s">
        <v>6703</v>
      </c>
      <c r="K64" t="s">
        <v>6704</v>
      </c>
    </row>
    <row r="65" spans="1:11">
      <c r="A65" t="s">
        <v>6242</v>
      </c>
      <c r="B65" t="s">
        <v>6178</v>
      </c>
      <c r="C65" t="s">
        <v>5611</v>
      </c>
      <c r="D65" t="s">
        <v>5997</v>
      </c>
      <c r="E65" t="s">
        <v>6471</v>
      </c>
      <c r="F65" t="s">
        <v>4641</v>
      </c>
      <c r="G65" t="s">
        <v>228</v>
      </c>
      <c r="H65" t="s">
        <v>228</v>
      </c>
      <c r="I65" t="s">
        <v>5927</v>
      </c>
      <c r="J65" t="s">
        <v>6703</v>
      </c>
      <c r="K65" t="s">
        <v>6704</v>
      </c>
    </row>
    <row r="66" spans="1:11">
      <c r="A66" t="s">
        <v>6243</v>
      </c>
      <c r="B66" t="s">
        <v>6178</v>
      </c>
      <c r="C66" t="s">
        <v>5611</v>
      </c>
      <c r="D66" t="s">
        <v>5997</v>
      </c>
      <c r="E66" t="s">
        <v>6471</v>
      </c>
      <c r="F66" t="s">
        <v>218</v>
      </c>
      <c r="G66" t="s">
        <v>229</v>
      </c>
      <c r="H66" t="s">
        <v>229</v>
      </c>
      <c r="I66" t="s">
        <v>5927</v>
      </c>
      <c r="J66" t="s">
        <v>6703</v>
      </c>
      <c r="K66" t="s">
        <v>6704</v>
      </c>
    </row>
    <row r="67" spans="1:11">
      <c r="A67" t="s">
        <v>6244</v>
      </c>
      <c r="B67" t="s">
        <v>6178</v>
      </c>
      <c r="C67" t="s">
        <v>5611</v>
      </c>
      <c r="D67" t="s">
        <v>5997</v>
      </c>
      <c r="E67" t="s">
        <v>6471</v>
      </c>
      <c r="F67" t="s">
        <v>219</v>
      </c>
      <c r="G67" t="s">
        <v>230</v>
      </c>
      <c r="H67" t="s">
        <v>230</v>
      </c>
      <c r="I67" t="s">
        <v>5927</v>
      </c>
      <c r="J67" t="s">
        <v>6703</v>
      </c>
      <c r="K67" t="s">
        <v>6704</v>
      </c>
    </row>
    <row r="68" spans="1:11">
      <c r="A68" t="s">
        <v>6245</v>
      </c>
      <c r="B68" t="s">
        <v>6178</v>
      </c>
      <c r="C68" t="s">
        <v>5611</v>
      </c>
      <c r="D68" t="s">
        <v>5997</v>
      </c>
      <c r="E68" t="s">
        <v>6471</v>
      </c>
      <c r="F68" t="s">
        <v>4642</v>
      </c>
      <c r="G68" t="s">
        <v>231</v>
      </c>
      <c r="H68" t="s">
        <v>231</v>
      </c>
      <c r="I68" t="s">
        <v>5927</v>
      </c>
      <c r="J68" t="s">
        <v>6703</v>
      </c>
      <c r="K68" t="s">
        <v>6704</v>
      </c>
    </row>
    <row r="69" spans="1:11">
      <c r="A69" t="s">
        <v>6246</v>
      </c>
      <c r="B69" t="s">
        <v>6178</v>
      </c>
      <c r="C69" t="s">
        <v>5611</v>
      </c>
      <c r="D69" t="s">
        <v>5997</v>
      </c>
      <c r="E69" t="s">
        <v>6471</v>
      </c>
      <c r="F69" t="s">
        <v>220</v>
      </c>
      <c r="G69" t="s">
        <v>232</v>
      </c>
      <c r="H69" t="s">
        <v>232</v>
      </c>
      <c r="I69" t="s">
        <v>5927</v>
      </c>
      <c r="J69" t="s">
        <v>6703</v>
      </c>
      <c r="K69" t="s">
        <v>6704</v>
      </c>
    </row>
    <row r="70" spans="1:11">
      <c r="A70" t="s">
        <v>6247</v>
      </c>
      <c r="B70" t="s">
        <v>6178</v>
      </c>
      <c r="C70" t="s">
        <v>5611</v>
      </c>
      <c r="D70" t="s">
        <v>5997</v>
      </c>
      <c r="E70" t="s">
        <v>6471</v>
      </c>
      <c r="F70" t="s">
        <v>221</v>
      </c>
      <c r="G70" t="s">
        <v>233</v>
      </c>
      <c r="H70" t="s">
        <v>233</v>
      </c>
      <c r="I70" t="s">
        <v>5927</v>
      </c>
      <c r="J70" t="s">
        <v>6703</v>
      </c>
      <c r="K70" t="s">
        <v>6704</v>
      </c>
    </row>
    <row r="71" spans="1:11">
      <c r="A71" t="s">
        <v>6248</v>
      </c>
      <c r="B71" t="s">
        <v>6178</v>
      </c>
      <c r="C71" t="s">
        <v>5611</v>
      </c>
      <c r="D71" t="s">
        <v>5997</v>
      </c>
      <c r="E71" t="s">
        <v>6471</v>
      </c>
      <c r="F71" t="s">
        <v>222</v>
      </c>
      <c r="G71" t="s">
        <v>234</v>
      </c>
      <c r="H71" t="s">
        <v>234</v>
      </c>
      <c r="I71" t="s">
        <v>5927</v>
      </c>
      <c r="J71" t="s">
        <v>6703</v>
      </c>
      <c r="K71" t="s">
        <v>6704</v>
      </c>
    </row>
    <row r="72" spans="1:11">
      <c r="A72" t="s">
        <v>6249</v>
      </c>
      <c r="B72" t="s">
        <v>6178</v>
      </c>
      <c r="C72" t="s">
        <v>5611</v>
      </c>
      <c r="D72" t="s">
        <v>5997</v>
      </c>
      <c r="E72" t="s">
        <v>6471</v>
      </c>
      <c r="F72" t="s">
        <v>223</v>
      </c>
      <c r="G72" t="s">
        <v>235</v>
      </c>
      <c r="H72" t="s">
        <v>235</v>
      </c>
      <c r="I72" t="s">
        <v>5927</v>
      </c>
      <c r="J72" t="s">
        <v>6703</v>
      </c>
      <c r="K72" t="s">
        <v>6704</v>
      </c>
    </row>
    <row r="73" spans="1:11">
      <c r="A73" t="s">
        <v>6250</v>
      </c>
      <c r="B73" t="s">
        <v>6178</v>
      </c>
      <c r="C73" t="s">
        <v>5611</v>
      </c>
      <c r="D73" t="s">
        <v>5997</v>
      </c>
      <c r="E73" t="s">
        <v>6471</v>
      </c>
      <c r="F73" t="s">
        <v>224</v>
      </c>
      <c r="G73" t="s">
        <v>236</v>
      </c>
      <c r="H73" t="s">
        <v>236</v>
      </c>
      <c r="I73" t="s">
        <v>5927</v>
      </c>
      <c r="J73" t="s">
        <v>6703</v>
      </c>
      <c r="K73" t="s">
        <v>6704</v>
      </c>
    </row>
    <row r="74" spans="1:11">
      <c r="A74" t="s">
        <v>6251</v>
      </c>
      <c r="B74" t="s">
        <v>6178</v>
      </c>
      <c r="C74" t="s">
        <v>5611</v>
      </c>
      <c r="D74" t="s">
        <v>5997</v>
      </c>
      <c r="E74" t="s">
        <v>6471</v>
      </c>
      <c r="F74" t="s">
        <v>225</v>
      </c>
      <c r="G74" t="s">
        <v>237</v>
      </c>
      <c r="H74" t="s">
        <v>237</v>
      </c>
      <c r="I74" t="s">
        <v>5927</v>
      </c>
      <c r="J74" t="s">
        <v>6703</v>
      </c>
      <c r="K74" t="s">
        <v>6704</v>
      </c>
    </row>
    <row r="75" spans="1:11">
      <c r="A75" t="s">
        <v>6252</v>
      </c>
      <c r="B75" t="s">
        <v>6178</v>
      </c>
      <c r="C75" t="s">
        <v>5611</v>
      </c>
      <c r="D75" t="s">
        <v>5997</v>
      </c>
      <c r="E75" t="s">
        <v>6471</v>
      </c>
      <c r="F75" t="s">
        <v>226</v>
      </c>
      <c r="G75" t="s">
        <v>238</v>
      </c>
      <c r="H75" t="s">
        <v>238</v>
      </c>
      <c r="I75" t="s">
        <v>5927</v>
      </c>
      <c r="J75" t="s">
        <v>6703</v>
      </c>
      <c r="K75" t="s">
        <v>6704</v>
      </c>
    </row>
    <row r="76" spans="1:11">
      <c r="A76" t="s">
        <v>6253</v>
      </c>
      <c r="B76" t="s">
        <v>6178</v>
      </c>
      <c r="C76" t="s">
        <v>5611</v>
      </c>
      <c r="D76" t="s">
        <v>5997</v>
      </c>
      <c r="E76" t="s">
        <v>6471</v>
      </c>
      <c r="F76" t="s">
        <v>227</v>
      </c>
      <c r="G76" t="s">
        <v>239</v>
      </c>
      <c r="H76" t="s">
        <v>239</v>
      </c>
      <c r="I76" t="s">
        <v>5927</v>
      </c>
      <c r="J76" t="s">
        <v>6703</v>
      </c>
      <c r="K76" t="s">
        <v>6704</v>
      </c>
    </row>
    <row r="77" spans="1:11">
      <c r="A77" t="s">
        <v>6254</v>
      </c>
      <c r="B77" t="s">
        <v>6178</v>
      </c>
      <c r="C77" t="s">
        <v>5611</v>
      </c>
      <c r="D77" t="s">
        <v>5997</v>
      </c>
      <c r="E77" t="s">
        <v>6471</v>
      </c>
      <c r="F77" t="s">
        <v>228</v>
      </c>
      <c r="G77" t="s">
        <v>240</v>
      </c>
      <c r="H77" t="s">
        <v>240</v>
      </c>
      <c r="I77" t="s">
        <v>5927</v>
      </c>
      <c r="J77" t="s">
        <v>6703</v>
      </c>
      <c r="K77" t="s">
        <v>6704</v>
      </c>
    </row>
    <row r="78" spans="1:11">
      <c r="A78" t="s">
        <v>6255</v>
      </c>
      <c r="B78" t="s">
        <v>6178</v>
      </c>
      <c r="C78" t="s">
        <v>5611</v>
      </c>
      <c r="D78" t="s">
        <v>5997</v>
      </c>
      <c r="E78" t="s">
        <v>6471</v>
      </c>
      <c r="F78" t="s">
        <v>229</v>
      </c>
      <c r="G78" t="s">
        <v>241</v>
      </c>
      <c r="H78" t="s">
        <v>241</v>
      </c>
      <c r="I78" t="s">
        <v>5927</v>
      </c>
      <c r="J78" t="s">
        <v>6703</v>
      </c>
      <c r="K78" t="s">
        <v>6704</v>
      </c>
    </row>
    <row r="79" spans="1:11">
      <c r="A79" t="s">
        <v>6256</v>
      </c>
      <c r="B79" t="s">
        <v>6178</v>
      </c>
      <c r="C79" t="s">
        <v>5611</v>
      </c>
      <c r="D79" t="s">
        <v>5997</v>
      </c>
      <c r="E79" t="s">
        <v>6471</v>
      </c>
      <c r="F79" t="s">
        <v>230</v>
      </c>
      <c r="G79" t="s">
        <v>242</v>
      </c>
      <c r="H79" t="s">
        <v>242</v>
      </c>
      <c r="I79" t="s">
        <v>5927</v>
      </c>
      <c r="J79" t="s">
        <v>6703</v>
      </c>
      <c r="K79" t="s">
        <v>6704</v>
      </c>
    </row>
    <row r="80" spans="1:11">
      <c r="A80" t="s">
        <v>6257</v>
      </c>
      <c r="B80" t="s">
        <v>6178</v>
      </c>
      <c r="C80" t="s">
        <v>5611</v>
      </c>
      <c r="D80" t="s">
        <v>5997</v>
      </c>
      <c r="E80" t="s">
        <v>6471</v>
      </c>
      <c r="F80" t="s">
        <v>231</v>
      </c>
      <c r="G80" t="s">
        <v>243</v>
      </c>
      <c r="H80" t="s">
        <v>243</v>
      </c>
      <c r="I80" t="s">
        <v>5927</v>
      </c>
      <c r="J80" t="s">
        <v>6703</v>
      </c>
      <c r="K80" t="s">
        <v>6704</v>
      </c>
    </row>
    <row r="81" spans="1:11">
      <c r="A81" t="s">
        <v>6258</v>
      </c>
      <c r="B81" t="s">
        <v>6178</v>
      </c>
      <c r="C81" t="s">
        <v>5611</v>
      </c>
      <c r="D81" t="s">
        <v>5997</v>
      </c>
      <c r="E81" t="s">
        <v>6471</v>
      </c>
      <c r="F81" t="s">
        <v>232</v>
      </c>
      <c r="G81" t="s">
        <v>244</v>
      </c>
      <c r="H81" t="s">
        <v>244</v>
      </c>
      <c r="I81" t="s">
        <v>5927</v>
      </c>
      <c r="J81" t="s">
        <v>6703</v>
      </c>
      <c r="K81" t="s">
        <v>6704</v>
      </c>
    </row>
    <row r="82" spans="1:11">
      <c r="A82" t="s">
        <v>6259</v>
      </c>
      <c r="B82" t="s">
        <v>6178</v>
      </c>
      <c r="C82" t="s">
        <v>5611</v>
      </c>
      <c r="D82" t="s">
        <v>5997</v>
      </c>
      <c r="E82" t="s">
        <v>6471</v>
      </c>
      <c r="F82" t="s">
        <v>233</v>
      </c>
      <c r="G82" t="s">
        <v>245</v>
      </c>
      <c r="H82" t="s">
        <v>245</v>
      </c>
      <c r="I82" t="s">
        <v>5927</v>
      </c>
      <c r="J82" t="s">
        <v>6703</v>
      </c>
      <c r="K82" t="s">
        <v>6704</v>
      </c>
    </row>
    <row r="83" spans="1:11">
      <c r="A83" t="s">
        <v>6260</v>
      </c>
      <c r="B83" t="s">
        <v>6178</v>
      </c>
      <c r="C83" t="s">
        <v>5611</v>
      </c>
      <c r="D83" t="s">
        <v>5997</v>
      </c>
      <c r="E83" t="s">
        <v>6471</v>
      </c>
      <c r="F83" t="s">
        <v>234</v>
      </c>
      <c r="G83" t="s">
        <v>246</v>
      </c>
      <c r="H83" t="s">
        <v>246</v>
      </c>
      <c r="I83" t="s">
        <v>5927</v>
      </c>
      <c r="J83" t="s">
        <v>6703</v>
      </c>
      <c r="K83" t="s">
        <v>6704</v>
      </c>
    </row>
    <row r="84" spans="1:11">
      <c r="A84" t="s">
        <v>6261</v>
      </c>
      <c r="B84" t="s">
        <v>6178</v>
      </c>
      <c r="C84" t="s">
        <v>5611</v>
      </c>
      <c r="D84" t="s">
        <v>5997</v>
      </c>
      <c r="E84" t="s">
        <v>6471</v>
      </c>
      <c r="F84" t="s">
        <v>235</v>
      </c>
      <c r="G84" t="s">
        <v>247</v>
      </c>
      <c r="H84" t="s">
        <v>247</v>
      </c>
      <c r="I84" t="s">
        <v>5927</v>
      </c>
      <c r="J84" t="s">
        <v>6703</v>
      </c>
      <c r="K84" t="s">
        <v>6704</v>
      </c>
    </row>
    <row r="85" spans="1:11">
      <c r="A85" t="s">
        <v>6262</v>
      </c>
      <c r="B85" t="s">
        <v>6178</v>
      </c>
      <c r="C85" t="s">
        <v>5611</v>
      </c>
      <c r="D85" t="s">
        <v>5997</v>
      </c>
      <c r="E85" t="s">
        <v>6471</v>
      </c>
      <c r="F85" t="s">
        <v>4643</v>
      </c>
      <c r="G85" t="s">
        <v>248</v>
      </c>
      <c r="H85" t="s">
        <v>248</v>
      </c>
      <c r="I85" t="s">
        <v>5927</v>
      </c>
      <c r="J85" t="s">
        <v>6703</v>
      </c>
      <c r="K85" t="s">
        <v>6704</v>
      </c>
    </row>
    <row r="86" spans="1:11">
      <c r="A86" t="s">
        <v>6263</v>
      </c>
      <c r="B86" t="s">
        <v>6178</v>
      </c>
      <c r="C86" t="s">
        <v>5611</v>
      </c>
      <c r="D86" t="s">
        <v>5997</v>
      </c>
      <c r="E86" t="s">
        <v>6471</v>
      </c>
      <c r="F86" t="s">
        <v>236</v>
      </c>
      <c r="G86" t="s">
        <v>249</v>
      </c>
      <c r="H86" t="s">
        <v>249</v>
      </c>
      <c r="I86" t="s">
        <v>5927</v>
      </c>
      <c r="J86" t="s">
        <v>6703</v>
      </c>
      <c r="K86" t="s">
        <v>6704</v>
      </c>
    </row>
    <row r="87" spans="1:11">
      <c r="A87" t="s">
        <v>6264</v>
      </c>
      <c r="B87" t="s">
        <v>6178</v>
      </c>
      <c r="C87" t="s">
        <v>5611</v>
      </c>
      <c r="D87" t="s">
        <v>5997</v>
      </c>
      <c r="E87" t="s">
        <v>6471</v>
      </c>
      <c r="F87" t="s">
        <v>237</v>
      </c>
      <c r="G87" t="s">
        <v>250</v>
      </c>
      <c r="H87" t="s">
        <v>250</v>
      </c>
      <c r="I87" t="s">
        <v>5927</v>
      </c>
      <c r="J87" t="s">
        <v>6703</v>
      </c>
      <c r="K87" t="s">
        <v>6704</v>
      </c>
    </row>
    <row r="88" spans="1:11">
      <c r="A88" t="s">
        <v>6265</v>
      </c>
      <c r="B88" t="s">
        <v>6178</v>
      </c>
      <c r="C88" t="s">
        <v>5611</v>
      </c>
      <c r="D88" t="s">
        <v>5997</v>
      </c>
      <c r="E88" t="s">
        <v>6471</v>
      </c>
      <c r="F88" t="s">
        <v>238</v>
      </c>
      <c r="G88" t="s">
        <v>251</v>
      </c>
      <c r="H88" t="s">
        <v>251</v>
      </c>
      <c r="I88" t="s">
        <v>5927</v>
      </c>
      <c r="J88" t="s">
        <v>6703</v>
      </c>
      <c r="K88" t="s">
        <v>6704</v>
      </c>
    </row>
    <row r="89" spans="1:11">
      <c r="A89" t="s">
        <v>6266</v>
      </c>
      <c r="B89" t="s">
        <v>6178</v>
      </c>
      <c r="C89" t="s">
        <v>5611</v>
      </c>
      <c r="D89" t="s">
        <v>5997</v>
      </c>
      <c r="E89" t="s">
        <v>6471</v>
      </c>
      <c r="F89" t="s">
        <v>239</v>
      </c>
      <c r="G89" t="s">
        <v>252</v>
      </c>
      <c r="H89" t="s">
        <v>252</v>
      </c>
      <c r="I89" t="s">
        <v>5927</v>
      </c>
      <c r="J89" t="s">
        <v>6703</v>
      </c>
      <c r="K89" t="s">
        <v>6704</v>
      </c>
    </row>
    <row r="90" spans="1:11">
      <c r="A90" t="s">
        <v>6267</v>
      </c>
      <c r="B90" t="s">
        <v>6178</v>
      </c>
      <c r="C90" t="s">
        <v>5611</v>
      </c>
      <c r="D90" t="s">
        <v>5997</v>
      </c>
      <c r="E90" t="s">
        <v>6471</v>
      </c>
      <c r="F90" t="s">
        <v>4644</v>
      </c>
      <c r="G90" t="s">
        <v>253</v>
      </c>
      <c r="H90" t="s">
        <v>253</v>
      </c>
      <c r="I90" t="s">
        <v>5927</v>
      </c>
      <c r="J90" t="s">
        <v>6703</v>
      </c>
      <c r="K90" t="s">
        <v>6704</v>
      </c>
    </row>
    <row r="91" spans="1:11">
      <c r="A91" t="s">
        <v>6268</v>
      </c>
      <c r="B91" t="s">
        <v>6178</v>
      </c>
      <c r="C91" t="s">
        <v>5611</v>
      </c>
      <c r="D91" t="s">
        <v>5997</v>
      </c>
      <c r="E91" t="s">
        <v>6471</v>
      </c>
      <c r="F91" t="s">
        <v>4645</v>
      </c>
      <c r="G91" t="s">
        <v>254</v>
      </c>
      <c r="H91" t="s">
        <v>254</v>
      </c>
      <c r="I91" t="s">
        <v>5927</v>
      </c>
      <c r="J91" t="s">
        <v>6703</v>
      </c>
      <c r="K91" t="s">
        <v>6704</v>
      </c>
    </row>
    <row r="92" spans="1:11">
      <c r="A92" t="s">
        <v>6269</v>
      </c>
      <c r="B92" t="s">
        <v>6178</v>
      </c>
      <c r="C92" t="s">
        <v>5611</v>
      </c>
      <c r="D92" t="s">
        <v>5997</v>
      </c>
      <c r="E92" t="s">
        <v>6471</v>
      </c>
      <c r="F92" t="s">
        <v>4646</v>
      </c>
      <c r="G92" t="s">
        <v>255</v>
      </c>
      <c r="H92" t="s">
        <v>255</v>
      </c>
      <c r="I92" t="s">
        <v>5927</v>
      </c>
      <c r="J92" t="s">
        <v>6703</v>
      </c>
      <c r="K92" t="s">
        <v>6704</v>
      </c>
    </row>
    <row r="93" spans="1:11">
      <c r="A93" t="s">
        <v>6270</v>
      </c>
      <c r="B93" t="s">
        <v>6178</v>
      </c>
      <c r="C93" t="s">
        <v>5611</v>
      </c>
      <c r="D93" t="s">
        <v>5997</v>
      </c>
      <c r="E93" t="s">
        <v>6471</v>
      </c>
      <c r="F93" t="s">
        <v>4647</v>
      </c>
      <c r="G93" t="s">
        <v>256</v>
      </c>
      <c r="H93" t="s">
        <v>256</v>
      </c>
      <c r="I93" t="s">
        <v>5927</v>
      </c>
      <c r="J93" t="s">
        <v>6703</v>
      </c>
      <c r="K93" t="s">
        <v>6704</v>
      </c>
    </row>
    <row r="94" spans="1:11">
      <c r="A94" t="s">
        <v>6271</v>
      </c>
      <c r="B94" t="s">
        <v>6202</v>
      </c>
      <c r="C94" t="s">
        <v>5611</v>
      </c>
      <c r="D94" t="s">
        <v>151</v>
      </c>
      <c r="E94" t="s">
        <v>151</v>
      </c>
      <c r="F94" t="s">
        <v>4648</v>
      </c>
      <c r="J94" t="s">
        <v>6706</v>
      </c>
      <c r="K94" t="s">
        <v>6707</v>
      </c>
    </row>
    <row r="95" spans="1:11">
      <c r="A95" t="s">
        <v>6272</v>
      </c>
      <c r="B95" t="s">
        <v>6178</v>
      </c>
      <c r="C95" t="s">
        <v>5611</v>
      </c>
      <c r="D95" t="s">
        <v>5997</v>
      </c>
      <c r="E95" t="s">
        <v>6471</v>
      </c>
      <c r="F95" t="s">
        <v>240</v>
      </c>
      <c r="G95" t="s">
        <v>258</v>
      </c>
      <c r="H95" t="s">
        <v>258</v>
      </c>
      <c r="I95" t="s">
        <v>5927</v>
      </c>
      <c r="J95" t="s">
        <v>6703</v>
      </c>
      <c r="K95" t="s">
        <v>6704</v>
      </c>
    </row>
    <row r="96" spans="1:11">
      <c r="A96" t="s">
        <v>6273</v>
      </c>
      <c r="B96" t="s">
        <v>6178</v>
      </c>
      <c r="C96" t="s">
        <v>5611</v>
      </c>
      <c r="D96" t="s">
        <v>5997</v>
      </c>
      <c r="E96" t="s">
        <v>6471</v>
      </c>
      <c r="F96" t="s">
        <v>241</v>
      </c>
      <c r="G96" t="s">
        <v>259</v>
      </c>
      <c r="H96" t="s">
        <v>259</v>
      </c>
      <c r="I96" t="s">
        <v>5927</v>
      </c>
      <c r="J96" t="s">
        <v>6703</v>
      </c>
      <c r="K96" t="s">
        <v>6704</v>
      </c>
    </row>
    <row r="97" spans="1:11">
      <c r="A97" t="s">
        <v>6274</v>
      </c>
      <c r="B97" t="s">
        <v>6178</v>
      </c>
      <c r="C97" t="s">
        <v>5611</v>
      </c>
      <c r="D97" t="s">
        <v>5997</v>
      </c>
      <c r="E97" t="s">
        <v>6471</v>
      </c>
      <c r="F97" t="s">
        <v>242</v>
      </c>
      <c r="G97" t="s">
        <v>260</v>
      </c>
      <c r="H97" t="s">
        <v>260</v>
      </c>
      <c r="I97" t="s">
        <v>5927</v>
      </c>
      <c r="J97" t="s">
        <v>6703</v>
      </c>
      <c r="K97" t="s">
        <v>6704</v>
      </c>
    </row>
    <row r="98" spans="1:11">
      <c r="A98" t="s">
        <v>6275</v>
      </c>
      <c r="B98" t="s">
        <v>6178</v>
      </c>
      <c r="C98" t="s">
        <v>5611</v>
      </c>
      <c r="D98" t="s">
        <v>5997</v>
      </c>
      <c r="E98" t="s">
        <v>6471</v>
      </c>
      <c r="F98" t="s">
        <v>243</v>
      </c>
      <c r="G98" t="s">
        <v>261</v>
      </c>
      <c r="H98" t="s">
        <v>261</v>
      </c>
      <c r="I98" t="s">
        <v>5927</v>
      </c>
      <c r="J98" t="s">
        <v>6703</v>
      </c>
      <c r="K98" t="s">
        <v>6704</v>
      </c>
    </row>
    <row r="99" spans="1:11">
      <c r="A99" t="s">
        <v>6276</v>
      </c>
      <c r="B99" t="s">
        <v>6178</v>
      </c>
      <c r="C99" t="s">
        <v>5611</v>
      </c>
      <c r="D99" t="s">
        <v>5997</v>
      </c>
      <c r="E99" t="s">
        <v>6471</v>
      </c>
      <c r="F99" t="s">
        <v>244</v>
      </c>
      <c r="G99" t="s">
        <v>262</v>
      </c>
      <c r="H99" t="s">
        <v>262</v>
      </c>
      <c r="I99" t="s">
        <v>5927</v>
      </c>
      <c r="J99" t="s">
        <v>6703</v>
      </c>
      <c r="K99" t="s">
        <v>6704</v>
      </c>
    </row>
    <row r="100" spans="1:11">
      <c r="A100" t="s">
        <v>6277</v>
      </c>
      <c r="B100" t="s">
        <v>6178</v>
      </c>
      <c r="C100" t="s">
        <v>5611</v>
      </c>
      <c r="D100" t="s">
        <v>5997</v>
      </c>
      <c r="E100" t="s">
        <v>6471</v>
      </c>
      <c r="F100" t="s">
        <v>245</v>
      </c>
      <c r="G100" t="s">
        <v>263</v>
      </c>
      <c r="H100" t="s">
        <v>263</v>
      </c>
      <c r="I100" t="s">
        <v>5927</v>
      </c>
      <c r="J100" t="s">
        <v>6703</v>
      </c>
      <c r="K100" t="s">
        <v>6704</v>
      </c>
    </row>
    <row r="101" spans="1:11">
      <c r="A101" t="s">
        <v>6278</v>
      </c>
      <c r="B101" t="s">
        <v>6178</v>
      </c>
      <c r="C101" t="s">
        <v>5611</v>
      </c>
      <c r="D101" t="s">
        <v>5997</v>
      </c>
      <c r="E101" t="s">
        <v>6471</v>
      </c>
      <c r="F101" t="s">
        <v>246</v>
      </c>
      <c r="G101" t="s">
        <v>264</v>
      </c>
      <c r="H101" t="s">
        <v>264</v>
      </c>
      <c r="I101" t="s">
        <v>5927</v>
      </c>
      <c r="J101" t="s">
        <v>6703</v>
      </c>
      <c r="K101" t="s">
        <v>6704</v>
      </c>
    </row>
    <row r="102" spans="1:11">
      <c r="A102" t="s">
        <v>6279</v>
      </c>
      <c r="B102" t="s">
        <v>6178</v>
      </c>
      <c r="C102" t="s">
        <v>5611</v>
      </c>
      <c r="D102" t="s">
        <v>5997</v>
      </c>
      <c r="E102" t="s">
        <v>6471</v>
      </c>
      <c r="F102" t="s">
        <v>247</v>
      </c>
      <c r="G102" t="s">
        <v>265</v>
      </c>
      <c r="H102" t="s">
        <v>265</v>
      </c>
      <c r="I102" t="s">
        <v>5927</v>
      </c>
      <c r="J102" t="s">
        <v>6703</v>
      </c>
      <c r="K102" t="s">
        <v>6704</v>
      </c>
    </row>
    <row r="103" spans="1:11">
      <c r="A103" t="s">
        <v>6280</v>
      </c>
      <c r="B103" t="s">
        <v>6178</v>
      </c>
      <c r="C103" t="s">
        <v>5611</v>
      </c>
      <c r="D103" t="s">
        <v>5997</v>
      </c>
      <c r="E103" t="s">
        <v>6471</v>
      </c>
      <c r="F103" t="s">
        <v>248</v>
      </c>
      <c r="G103" t="s">
        <v>266</v>
      </c>
      <c r="H103" t="s">
        <v>266</v>
      </c>
      <c r="I103" t="s">
        <v>5927</v>
      </c>
      <c r="J103" t="s">
        <v>6703</v>
      </c>
      <c r="K103" t="s">
        <v>6704</v>
      </c>
    </row>
    <row r="104" spans="1:11">
      <c r="A104" t="s">
        <v>6281</v>
      </c>
      <c r="B104" t="s">
        <v>6178</v>
      </c>
      <c r="C104" t="s">
        <v>5611</v>
      </c>
      <c r="D104" t="s">
        <v>5997</v>
      </c>
      <c r="E104" t="s">
        <v>6471</v>
      </c>
      <c r="F104" t="s">
        <v>249</v>
      </c>
      <c r="G104" t="s">
        <v>267</v>
      </c>
      <c r="H104" t="s">
        <v>267</v>
      </c>
      <c r="I104" t="s">
        <v>5927</v>
      </c>
      <c r="J104" t="s">
        <v>6703</v>
      </c>
      <c r="K104" t="s">
        <v>6704</v>
      </c>
    </row>
    <row r="105" spans="1:11">
      <c r="A105" t="s">
        <v>6282</v>
      </c>
      <c r="B105" t="s">
        <v>6178</v>
      </c>
      <c r="C105" t="s">
        <v>5611</v>
      </c>
      <c r="D105" t="s">
        <v>5997</v>
      </c>
      <c r="E105" t="s">
        <v>6471</v>
      </c>
      <c r="F105" t="s">
        <v>250</v>
      </c>
      <c r="G105" t="s">
        <v>268</v>
      </c>
      <c r="H105" t="s">
        <v>268</v>
      </c>
      <c r="I105" t="s">
        <v>5927</v>
      </c>
      <c r="J105" t="s">
        <v>6703</v>
      </c>
      <c r="K105" t="s">
        <v>6704</v>
      </c>
    </row>
    <row r="106" spans="1:11">
      <c r="A106" t="s">
        <v>6283</v>
      </c>
      <c r="B106" t="s">
        <v>6178</v>
      </c>
      <c r="C106" t="s">
        <v>5611</v>
      </c>
      <c r="D106" t="s">
        <v>5997</v>
      </c>
      <c r="E106" t="s">
        <v>6471</v>
      </c>
      <c r="F106" t="s">
        <v>251</v>
      </c>
      <c r="G106" t="s">
        <v>269</v>
      </c>
      <c r="H106" t="s">
        <v>269</v>
      </c>
      <c r="I106" t="s">
        <v>5927</v>
      </c>
      <c r="J106" t="s">
        <v>6703</v>
      </c>
      <c r="K106" t="s">
        <v>6704</v>
      </c>
    </row>
    <row r="107" spans="1:11">
      <c r="A107" t="s">
        <v>6284</v>
      </c>
      <c r="B107" t="s">
        <v>6178</v>
      </c>
      <c r="C107" t="s">
        <v>5611</v>
      </c>
      <c r="D107" t="s">
        <v>5997</v>
      </c>
      <c r="E107" t="s">
        <v>6471</v>
      </c>
      <c r="F107" t="s">
        <v>252</v>
      </c>
      <c r="G107" t="s">
        <v>270</v>
      </c>
      <c r="H107" t="s">
        <v>270</v>
      </c>
      <c r="I107" t="s">
        <v>5927</v>
      </c>
      <c r="J107" t="s">
        <v>6703</v>
      </c>
      <c r="K107" t="s">
        <v>6704</v>
      </c>
    </row>
    <row r="108" spans="1:11">
      <c r="A108" t="s">
        <v>6285</v>
      </c>
      <c r="B108" t="s">
        <v>6178</v>
      </c>
      <c r="C108" t="s">
        <v>5611</v>
      </c>
      <c r="D108" t="s">
        <v>5997</v>
      </c>
      <c r="E108" t="s">
        <v>6471</v>
      </c>
      <c r="F108" t="s">
        <v>253</v>
      </c>
      <c r="G108" t="s">
        <v>271</v>
      </c>
      <c r="H108" t="s">
        <v>271</v>
      </c>
      <c r="I108" t="s">
        <v>5927</v>
      </c>
      <c r="J108" t="s">
        <v>6703</v>
      </c>
      <c r="K108" t="s">
        <v>6704</v>
      </c>
    </row>
    <row r="109" spans="1:11">
      <c r="A109" t="s">
        <v>6286</v>
      </c>
      <c r="B109" t="s">
        <v>6178</v>
      </c>
      <c r="C109" t="s">
        <v>5611</v>
      </c>
      <c r="D109" t="s">
        <v>5997</v>
      </c>
      <c r="E109" t="s">
        <v>6471</v>
      </c>
      <c r="F109" t="s">
        <v>254</v>
      </c>
      <c r="G109" t="s">
        <v>272</v>
      </c>
      <c r="H109" t="s">
        <v>272</v>
      </c>
      <c r="I109" t="s">
        <v>5927</v>
      </c>
      <c r="J109" t="s">
        <v>6703</v>
      </c>
      <c r="K109" t="s">
        <v>6704</v>
      </c>
    </row>
    <row r="110" spans="1:11">
      <c r="A110" t="s">
        <v>6287</v>
      </c>
      <c r="B110" t="s">
        <v>6178</v>
      </c>
      <c r="C110" t="s">
        <v>5611</v>
      </c>
      <c r="D110" t="s">
        <v>5997</v>
      </c>
      <c r="E110" t="s">
        <v>6471</v>
      </c>
      <c r="F110" t="s">
        <v>255</v>
      </c>
      <c r="G110" t="s">
        <v>273</v>
      </c>
      <c r="H110" t="s">
        <v>273</v>
      </c>
      <c r="I110" t="s">
        <v>5927</v>
      </c>
      <c r="J110" t="s">
        <v>6703</v>
      </c>
      <c r="K110" t="s">
        <v>6704</v>
      </c>
    </row>
    <row r="111" spans="1:11">
      <c r="A111" t="s">
        <v>6288</v>
      </c>
      <c r="B111" t="s">
        <v>6178</v>
      </c>
      <c r="C111" t="s">
        <v>5611</v>
      </c>
      <c r="D111" t="s">
        <v>5997</v>
      </c>
      <c r="E111" t="s">
        <v>6471</v>
      </c>
      <c r="F111" t="s">
        <v>4649</v>
      </c>
      <c r="G111" t="s">
        <v>274</v>
      </c>
      <c r="H111" t="s">
        <v>274</v>
      </c>
      <c r="I111" t="s">
        <v>5927</v>
      </c>
      <c r="J111" t="s">
        <v>6703</v>
      </c>
      <c r="K111" t="s">
        <v>6704</v>
      </c>
    </row>
    <row r="112" spans="1:11">
      <c r="A112" t="s">
        <v>6289</v>
      </c>
      <c r="B112" t="s">
        <v>6178</v>
      </c>
      <c r="C112" t="s">
        <v>5611</v>
      </c>
      <c r="D112" t="s">
        <v>5997</v>
      </c>
      <c r="E112" t="s">
        <v>6471</v>
      </c>
      <c r="F112" t="s">
        <v>4650</v>
      </c>
      <c r="G112" t="s">
        <v>275</v>
      </c>
      <c r="H112" t="s">
        <v>275</v>
      </c>
      <c r="I112" t="s">
        <v>5927</v>
      </c>
      <c r="J112" t="s">
        <v>6703</v>
      </c>
      <c r="K112" t="s">
        <v>6704</v>
      </c>
    </row>
    <row r="113" spans="1:11">
      <c r="A113" t="s">
        <v>6290</v>
      </c>
      <c r="B113" t="s">
        <v>6178</v>
      </c>
      <c r="C113" t="s">
        <v>5611</v>
      </c>
      <c r="D113" t="s">
        <v>5997</v>
      </c>
      <c r="E113" t="s">
        <v>6471</v>
      </c>
      <c r="F113" t="s">
        <v>256</v>
      </c>
      <c r="G113" t="s">
        <v>276</v>
      </c>
      <c r="H113" t="s">
        <v>276</v>
      </c>
      <c r="I113" t="s">
        <v>5927</v>
      </c>
      <c r="J113" t="s">
        <v>6703</v>
      </c>
      <c r="K113" t="s">
        <v>6704</v>
      </c>
    </row>
    <row r="114" spans="1:11">
      <c r="A114" t="s">
        <v>6291</v>
      </c>
      <c r="B114" t="s">
        <v>6178</v>
      </c>
      <c r="C114" t="s">
        <v>5611</v>
      </c>
      <c r="D114" t="s">
        <v>5997</v>
      </c>
      <c r="E114" t="s">
        <v>6471</v>
      </c>
      <c r="F114" t="s">
        <v>4651</v>
      </c>
      <c r="G114" t="s">
        <v>277</v>
      </c>
      <c r="H114" t="s">
        <v>277</v>
      </c>
      <c r="I114" t="s">
        <v>5927</v>
      </c>
      <c r="J114" t="s">
        <v>6703</v>
      </c>
      <c r="K114" t="s">
        <v>6704</v>
      </c>
    </row>
    <row r="115" spans="1:11">
      <c r="A115" t="s">
        <v>6292</v>
      </c>
      <c r="B115" t="s">
        <v>6178</v>
      </c>
      <c r="C115" t="s">
        <v>5611</v>
      </c>
      <c r="D115" t="s">
        <v>5997</v>
      </c>
      <c r="E115" t="s">
        <v>6471</v>
      </c>
      <c r="F115" t="s">
        <v>257</v>
      </c>
      <c r="G115" t="s">
        <v>278</v>
      </c>
      <c r="H115" t="s">
        <v>278</v>
      </c>
      <c r="I115" t="s">
        <v>5927</v>
      </c>
      <c r="J115" t="s">
        <v>6703</v>
      </c>
      <c r="K115" t="s">
        <v>6704</v>
      </c>
    </row>
    <row r="116" spans="1:11">
      <c r="A116" t="s">
        <v>6293</v>
      </c>
      <c r="B116" t="s">
        <v>6178</v>
      </c>
      <c r="C116" t="s">
        <v>5611</v>
      </c>
      <c r="D116" t="s">
        <v>5997</v>
      </c>
      <c r="E116" t="s">
        <v>6471</v>
      </c>
      <c r="F116" t="s">
        <v>4652</v>
      </c>
      <c r="G116" t="s">
        <v>279</v>
      </c>
      <c r="H116" t="s">
        <v>279</v>
      </c>
      <c r="I116" t="s">
        <v>5927</v>
      </c>
      <c r="J116" t="s">
        <v>6703</v>
      </c>
      <c r="K116" t="s">
        <v>6704</v>
      </c>
    </row>
    <row r="117" spans="1:11">
      <c r="A117" t="s">
        <v>6294</v>
      </c>
      <c r="B117" t="s">
        <v>6178</v>
      </c>
      <c r="C117" t="s">
        <v>5611</v>
      </c>
      <c r="D117" t="s">
        <v>5997</v>
      </c>
      <c r="E117" t="s">
        <v>6471</v>
      </c>
      <c r="F117" t="s">
        <v>4653</v>
      </c>
      <c r="G117" t="s">
        <v>280</v>
      </c>
      <c r="H117" t="s">
        <v>280</v>
      </c>
      <c r="I117" t="s">
        <v>5927</v>
      </c>
      <c r="J117" t="s">
        <v>6703</v>
      </c>
      <c r="K117" t="s">
        <v>6704</v>
      </c>
    </row>
    <row r="118" spans="1:11">
      <c r="A118" t="s">
        <v>6295</v>
      </c>
      <c r="B118" t="s">
        <v>6178</v>
      </c>
      <c r="C118" t="s">
        <v>5611</v>
      </c>
      <c r="D118" t="s">
        <v>5997</v>
      </c>
      <c r="E118" t="s">
        <v>6471</v>
      </c>
      <c r="F118" t="s">
        <v>4654</v>
      </c>
      <c r="G118" t="s">
        <v>281</v>
      </c>
      <c r="H118" t="s">
        <v>281</v>
      </c>
      <c r="I118" t="s">
        <v>5927</v>
      </c>
      <c r="J118" t="s">
        <v>6703</v>
      </c>
      <c r="K118" t="s">
        <v>6704</v>
      </c>
    </row>
    <row r="119" spans="1:11">
      <c r="A119" t="s">
        <v>6296</v>
      </c>
      <c r="B119" t="s">
        <v>6178</v>
      </c>
      <c r="C119" t="s">
        <v>5611</v>
      </c>
      <c r="D119" t="s">
        <v>5997</v>
      </c>
      <c r="E119" t="s">
        <v>6471</v>
      </c>
      <c r="F119" t="s">
        <v>4655</v>
      </c>
      <c r="G119" t="s">
        <v>282</v>
      </c>
      <c r="H119" t="s">
        <v>282</v>
      </c>
      <c r="I119" t="s">
        <v>5927</v>
      </c>
      <c r="J119" t="s">
        <v>6703</v>
      </c>
      <c r="K119" t="s">
        <v>6704</v>
      </c>
    </row>
    <row r="120" spans="1:11">
      <c r="A120" t="s">
        <v>6297</v>
      </c>
      <c r="B120" t="s">
        <v>6178</v>
      </c>
      <c r="C120" t="s">
        <v>5611</v>
      </c>
      <c r="D120" t="s">
        <v>5997</v>
      </c>
      <c r="E120" t="s">
        <v>6471</v>
      </c>
      <c r="F120" t="s">
        <v>4656</v>
      </c>
      <c r="G120" t="s">
        <v>283</v>
      </c>
      <c r="H120" t="s">
        <v>283</v>
      </c>
      <c r="I120" t="s">
        <v>5927</v>
      </c>
      <c r="J120" t="s">
        <v>6703</v>
      </c>
      <c r="K120" t="s">
        <v>6704</v>
      </c>
    </row>
    <row r="121" spans="1:11">
      <c r="A121" t="s">
        <v>6298</v>
      </c>
      <c r="B121" t="s">
        <v>6178</v>
      </c>
      <c r="C121" t="s">
        <v>5611</v>
      </c>
      <c r="D121" t="s">
        <v>5997</v>
      </c>
      <c r="E121" t="s">
        <v>6471</v>
      </c>
      <c r="F121" t="s">
        <v>258</v>
      </c>
      <c r="G121" t="s">
        <v>284</v>
      </c>
      <c r="H121" t="s">
        <v>284</v>
      </c>
      <c r="I121" t="s">
        <v>5927</v>
      </c>
      <c r="J121" t="s">
        <v>6703</v>
      </c>
      <c r="K121" t="s">
        <v>6704</v>
      </c>
    </row>
    <row r="122" spans="1:11">
      <c r="A122" t="s">
        <v>6299</v>
      </c>
      <c r="B122" t="s">
        <v>6178</v>
      </c>
      <c r="C122" t="s">
        <v>5611</v>
      </c>
      <c r="D122" t="s">
        <v>5997</v>
      </c>
      <c r="E122" t="s">
        <v>6471</v>
      </c>
      <c r="F122" t="s">
        <v>4657</v>
      </c>
      <c r="G122" t="s">
        <v>285</v>
      </c>
      <c r="H122" t="s">
        <v>285</v>
      </c>
      <c r="I122" t="s">
        <v>5927</v>
      </c>
      <c r="J122" t="s">
        <v>6703</v>
      </c>
      <c r="K122" t="s">
        <v>6704</v>
      </c>
    </row>
    <row r="123" spans="1:11">
      <c r="A123" t="s">
        <v>6300</v>
      </c>
      <c r="B123" t="s">
        <v>6178</v>
      </c>
      <c r="C123" t="s">
        <v>5611</v>
      </c>
      <c r="D123" t="s">
        <v>5997</v>
      </c>
      <c r="E123" t="s">
        <v>6471</v>
      </c>
      <c r="F123" t="s">
        <v>4658</v>
      </c>
      <c r="G123" t="s">
        <v>286</v>
      </c>
      <c r="H123" t="s">
        <v>286</v>
      </c>
      <c r="I123" t="s">
        <v>5927</v>
      </c>
      <c r="J123" t="s">
        <v>6703</v>
      </c>
      <c r="K123" t="s">
        <v>6704</v>
      </c>
    </row>
    <row r="124" spans="1:11">
      <c r="A124" t="s">
        <v>6301</v>
      </c>
      <c r="B124" t="s">
        <v>6178</v>
      </c>
      <c r="C124" t="s">
        <v>5611</v>
      </c>
      <c r="D124" t="s">
        <v>5997</v>
      </c>
      <c r="E124" t="s">
        <v>6471</v>
      </c>
      <c r="F124" t="s">
        <v>4659</v>
      </c>
      <c r="G124" t="s">
        <v>287</v>
      </c>
      <c r="H124" t="s">
        <v>287</v>
      </c>
      <c r="I124" t="s">
        <v>5927</v>
      </c>
      <c r="J124" t="s">
        <v>6703</v>
      </c>
      <c r="K124" t="s">
        <v>6704</v>
      </c>
    </row>
    <row r="125" spans="1:11">
      <c r="A125" t="s">
        <v>6302</v>
      </c>
      <c r="B125" t="s">
        <v>6178</v>
      </c>
      <c r="C125" t="s">
        <v>5611</v>
      </c>
      <c r="D125" t="s">
        <v>5997</v>
      </c>
      <c r="E125" t="s">
        <v>6471</v>
      </c>
      <c r="F125" t="s">
        <v>4660</v>
      </c>
      <c r="G125" t="s">
        <v>288</v>
      </c>
      <c r="H125" t="s">
        <v>288</v>
      </c>
      <c r="I125" t="s">
        <v>5927</v>
      </c>
      <c r="J125" t="s">
        <v>6703</v>
      </c>
      <c r="K125" t="s">
        <v>6704</v>
      </c>
    </row>
    <row r="126" spans="1:11">
      <c r="A126" t="s">
        <v>6303</v>
      </c>
      <c r="B126" t="s">
        <v>6178</v>
      </c>
      <c r="C126" t="s">
        <v>5611</v>
      </c>
      <c r="D126" t="s">
        <v>5997</v>
      </c>
      <c r="E126" t="s">
        <v>6471</v>
      </c>
      <c r="F126" t="s">
        <v>4661</v>
      </c>
      <c r="G126" t="s">
        <v>289</v>
      </c>
      <c r="H126" t="s">
        <v>289</v>
      </c>
      <c r="I126" t="s">
        <v>5927</v>
      </c>
      <c r="J126" t="s">
        <v>6703</v>
      </c>
      <c r="K126" t="s">
        <v>6704</v>
      </c>
    </row>
    <row r="127" spans="1:11">
      <c r="A127" t="s">
        <v>6304</v>
      </c>
      <c r="B127" t="s">
        <v>6178</v>
      </c>
      <c r="C127" t="s">
        <v>5611</v>
      </c>
      <c r="D127" t="s">
        <v>5997</v>
      </c>
      <c r="E127" t="s">
        <v>6471</v>
      </c>
      <c r="F127" t="s">
        <v>259</v>
      </c>
      <c r="G127" t="s">
        <v>290</v>
      </c>
      <c r="H127" t="s">
        <v>290</v>
      </c>
      <c r="I127" t="s">
        <v>5927</v>
      </c>
      <c r="J127" t="s">
        <v>6703</v>
      </c>
      <c r="K127" t="s">
        <v>6704</v>
      </c>
    </row>
    <row r="128" spans="1:11">
      <c r="A128" t="s">
        <v>6305</v>
      </c>
      <c r="B128" t="s">
        <v>6178</v>
      </c>
      <c r="C128" t="s">
        <v>5611</v>
      </c>
      <c r="D128" t="s">
        <v>5997</v>
      </c>
      <c r="E128" t="s">
        <v>6471</v>
      </c>
      <c r="F128" t="s">
        <v>260</v>
      </c>
      <c r="G128" t="s">
        <v>291</v>
      </c>
      <c r="H128" t="s">
        <v>291</v>
      </c>
      <c r="I128" t="s">
        <v>5927</v>
      </c>
      <c r="J128" t="s">
        <v>6703</v>
      </c>
      <c r="K128" t="s">
        <v>6704</v>
      </c>
    </row>
    <row r="129" spans="1:11">
      <c r="A129" t="s">
        <v>6306</v>
      </c>
      <c r="B129" t="s">
        <v>6178</v>
      </c>
      <c r="C129" t="s">
        <v>5611</v>
      </c>
      <c r="D129" t="s">
        <v>5997</v>
      </c>
      <c r="E129" t="s">
        <v>6471</v>
      </c>
      <c r="F129" t="s">
        <v>261</v>
      </c>
      <c r="G129" t="s">
        <v>292</v>
      </c>
      <c r="H129" t="s">
        <v>292</v>
      </c>
      <c r="I129" t="s">
        <v>5927</v>
      </c>
      <c r="J129" t="s">
        <v>6703</v>
      </c>
      <c r="K129" t="s">
        <v>6704</v>
      </c>
    </row>
    <row r="130" spans="1:11">
      <c r="A130" t="s">
        <v>6307</v>
      </c>
      <c r="B130" t="s">
        <v>6178</v>
      </c>
      <c r="C130" t="s">
        <v>5611</v>
      </c>
      <c r="D130" t="s">
        <v>5997</v>
      </c>
      <c r="E130" t="s">
        <v>6471</v>
      </c>
      <c r="F130" t="s">
        <v>262</v>
      </c>
      <c r="G130" t="s">
        <v>293</v>
      </c>
      <c r="H130" t="s">
        <v>293</v>
      </c>
      <c r="I130" t="s">
        <v>5927</v>
      </c>
      <c r="J130" t="s">
        <v>6703</v>
      </c>
      <c r="K130" t="s">
        <v>6704</v>
      </c>
    </row>
    <row r="131" spans="1:11">
      <c r="A131" t="s">
        <v>6308</v>
      </c>
      <c r="B131" t="s">
        <v>6178</v>
      </c>
      <c r="C131" t="s">
        <v>5611</v>
      </c>
      <c r="D131" t="s">
        <v>5997</v>
      </c>
      <c r="E131" t="s">
        <v>6471</v>
      </c>
      <c r="F131" t="s">
        <v>263</v>
      </c>
      <c r="G131" t="s">
        <v>294</v>
      </c>
      <c r="H131" t="s">
        <v>294</v>
      </c>
      <c r="I131" t="s">
        <v>5927</v>
      </c>
      <c r="J131" t="s">
        <v>6703</v>
      </c>
      <c r="K131" t="s">
        <v>6704</v>
      </c>
    </row>
    <row r="132" spans="1:11">
      <c r="A132" t="s">
        <v>6309</v>
      </c>
      <c r="B132" t="s">
        <v>6178</v>
      </c>
      <c r="C132" t="s">
        <v>5611</v>
      </c>
      <c r="D132" t="s">
        <v>5997</v>
      </c>
      <c r="E132" t="s">
        <v>6471</v>
      </c>
      <c r="F132" t="s">
        <v>264</v>
      </c>
      <c r="G132" t="s">
        <v>295</v>
      </c>
      <c r="H132" t="s">
        <v>295</v>
      </c>
      <c r="I132" t="s">
        <v>5927</v>
      </c>
      <c r="J132" t="s">
        <v>6703</v>
      </c>
      <c r="K132" t="s">
        <v>6704</v>
      </c>
    </row>
    <row r="133" spans="1:11">
      <c r="A133" t="s">
        <v>6310</v>
      </c>
      <c r="B133" t="s">
        <v>6178</v>
      </c>
      <c r="C133" t="s">
        <v>5611</v>
      </c>
      <c r="D133" t="s">
        <v>5997</v>
      </c>
      <c r="E133" t="s">
        <v>6471</v>
      </c>
      <c r="F133" t="s">
        <v>4662</v>
      </c>
      <c r="G133" t="s">
        <v>296</v>
      </c>
      <c r="H133" t="s">
        <v>296</v>
      </c>
      <c r="I133" t="s">
        <v>5927</v>
      </c>
      <c r="J133" t="s">
        <v>6703</v>
      </c>
      <c r="K133" t="s">
        <v>6704</v>
      </c>
    </row>
    <row r="134" spans="1:11">
      <c r="A134" t="s">
        <v>6311</v>
      </c>
      <c r="B134" t="s">
        <v>6178</v>
      </c>
      <c r="C134" t="s">
        <v>5611</v>
      </c>
      <c r="D134" t="s">
        <v>5997</v>
      </c>
      <c r="E134" t="s">
        <v>6471</v>
      </c>
      <c r="F134" t="s">
        <v>265</v>
      </c>
      <c r="G134" t="s">
        <v>297</v>
      </c>
      <c r="H134" t="s">
        <v>297</v>
      </c>
      <c r="I134" t="s">
        <v>5927</v>
      </c>
      <c r="J134" t="s">
        <v>6703</v>
      </c>
      <c r="K134" t="s">
        <v>6704</v>
      </c>
    </row>
    <row r="135" spans="1:11">
      <c r="A135" t="s">
        <v>6312</v>
      </c>
      <c r="B135" t="s">
        <v>6178</v>
      </c>
      <c r="C135" t="s">
        <v>5611</v>
      </c>
      <c r="D135" t="s">
        <v>5997</v>
      </c>
      <c r="E135" t="s">
        <v>6471</v>
      </c>
      <c r="F135" t="s">
        <v>4663</v>
      </c>
      <c r="G135" t="s">
        <v>298</v>
      </c>
      <c r="H135" t="s">
        <v>298</v>
      </c>
      <c r="I135" t="s">
        <v>5927</v>
      </c>
      <c r="J135" t="s">
        <v>6703</v>
      </c>
      <c r="K135" t="s">
        <v>6704</v>
      </c>
    </row>
    <row r="136" spans="1:11">
      <c r="A136" t="s">
        <v>6313</v>
      </c>
      <c r="B136" t="s">
        <v>6178</v>
      </c>
      <c r="C136" t="s">
        <v>5611</v>
      </c>
      <c r="D136" t="s">
        <v>5997</v>
      </c>
      <c r="E136" t="s">
        <v>6471</v>
      </c>
      <c r="F136" t="s">
        <v>4664</v>
      </c>
      <c r="G136" t="s">
        <v>4697</v>
      </c>
      <c r="H136" t="s">
        <v>4697</v>
      </c>
      <c r="I136" t="s">
        <v>5927</v>
      </c>
      <c r="J136" t="s">
        <v>6703</v>
      </c>
      <c r="K136" t="s">
        <v>6704</v>
      </c>
    </row>
    <row r="137" spans="1:11">
      <c r="A137" t="s">
        <v>6314</v>
      </c>
      <c r="B137" t="s">
        <v>6178</v>
      </c>
      <c r="C137" t="s">
        <v>5611</v>
      </c>
      <c r="D137" t="s">
        <v>5997</v>
      </c>
      <c r="E137" t="s">
        <v>6471</v>
      </c>
      <c r="F137" t="s">
        <v>4665</v>
      </c>
      <c r="G137" t="s">
        <v>299</v>
      </c>
      <c r="H137" t="s">
        <v>299</v>
      </c>
      <c r="I137" t="s">
        <v>5927</v>
      </c>
      <c r="J137" t="s">
        <v>6703</v>
      </c>
      <c r="K137" t="s">
        <v>6704</v>
      </c>
    </row>
    <row r="138" spans="1:11">
      <c r="A138" t="s">
        <v>6315</v>
      </c>
      <c r="B138" t="s">
        <v>6178</v>
      </c>
      <c r="C138" t="s">
        <v>5611</v>
      </c>
      <c r="D138" t="s">
        <v>5997</v>
      </c>
      <c r="E138" t="s">
        <v>6471</v>
      </c>
      <c r="F138" t="s">
        <v>266</v>
      </c>
      <c r="G138" t="s">
        <v>300</v>
      </c>
      <c r="H138" t="s">
        <v>300</v>
      </c>
      <c r="I138" t="s">
        <v>5927</v>
      </c>
      <c r="J138" t="s">
        <v>6703</v>
      </c>
      <c r="K138" t="s">
        <v>6704</v>
      </c>
    </row>
    <row r="139" spans="1:11">
      <c r="A139" t="s">
        <v>6316</v>
      </c>
      <c r="B139" t="s">
        <v>6178</v>
      </c>
      <c r="C139" t="s">
        <v>5611</v>
      </c>
      <c r="D139" t="s">
        <v>5997</v>
      </c>
      <c r="E139" t="s">
        <v>6471</v>
      </c>
      <c r="F139" t="s">
        <v>267</v>
      </c>
      <c r="G139" t="s">
        <v>4698</v>
      </c>
      <c r="H139" t="s">
        <v>4698</v>
      </c>
      <c r="I139" t="s">
        <v>5927</v>
      </c>
      <c r="J139" t="s">
        <v>6703</v>
      </c>
      <c r="K139" t="s">
        <v>6704</v>
      </c>
    </row>
    <row r="140" spans="1:11">
      <c r="A140" t="s">
        <v>6317</v>
      </c>
      <c r="B140" t="s">
        <v>6178</v>
      </c>
      <c r="C140" t="s">
        <v>5611</v>
      </c>
      <c r="D140" t="s">
        <v>5997</v>
      </c>
      <c r="E140" t="s">
        <v>6471</v>
      </c>
      <c r="F140" t="s">
        <v>268</v>
      </c>
      <c r="G140" t="s">
        <v>301</v>
      </c>
      <c r="H140" t="s">
        <v>301</v>
      </c>
      <c r="I140" t="s">
        <v>5927</v>
      </c>
      <c r="J140" t="s">
        <v>6703</v>
      </c>
      <c r="K140" t="s">
        <v>6704</v>
      </c>
    </row>
    <row r="141" spans="1:11">
      <c r="A141" t="s">
        <v>6318</v>
      </c>
      <c r="B141" t="s">
        <v>6178</v>
      </c>
      <c r="C141" t="s">
        <v>5611</v>
      </c>
      <c r="D141" t="s">
        <v>5997</v>
      </c>
      <c r="E141" t="s">
        <v>6471</v>
      </c>
      <c r="F141" t="s">
        <v>4666</v>
      </c>
      <c r="G141" t="s">
        <v>302</v>
      </c>
      <c r="H141" t="s">
        <v>302</v>
      </c>
      <c r="I141" t="s">
        <v>5927</v>
      </c>
      <c r="J141" t="s">
        <v>6703</v>
      </c>
      <c r="K141" t="s">
        <v>6704</v>
      </c>
    </row>
    <row r="142" spans="1:11">
      <c r="A142" t="s">
        <v>6319</v>
      </c>
      <c r="B142" t="s">
        <v>6178</v>
      </c>
      <c r="C142" t="s">
        <v>5611</v>
      </c>
      <c r="D142" t="s">
        <v>5997</v>
      </c>
      <c r="E142" t="s">
        <v>6471</v>
      </c>
      <c r="F142" t="s">
        <v>4667</v>
      </c>
      <c r="G142" t="s">
        <v>303</v>
      </c>
      <c r="H142" t="s">
        <v>303</v>
      </c>
      <c r="I142" t="s">
        <v>5927</v>
      </c>
      <c r="J142" t="s">
        <v>6703</v>
      </c>
      <c r="K142" t="s">
        <v>6704</v>
      </c>
    </row>
    <row r="143" spans="1:11">
      <c r="A143" t="s">
        <v>6320</v>
      </c>
      <c r="B143" t="s">
        <v>6178</v>
      </c>
      <c r="C143" t="s">
        <v>5611</v>
      </c>
      <c r="D143" t="s">
        <v>5997</v>
      </c>
      <c r="E143" t="s">
        <v>6471</v>
      </c>
      <c r="F143" t="s">
        <v>4668</v>
      </c>
      <c r="G143" t="s">
        <v>304</v>
      </c>
      <c r="H143" t="s">
        <v>304</v>
      </c>
      <c r="I143" t="s">
        <v>5927</v>
      </c>
      <c r="J143" t="s">
        <v>6703</v>
      </c>
      <c r="K143" t="s">
        <v>6704</v>
      </c>
    </row>
    <row r="144" spans="1:11">
      <c r="A144" t="s">
        <v>6321</v>
      </c>
      <c r="B144" t="s">
        <v>6178</v>
      </c>
      <c r="C144" t="s">
        <v>5611</v>
      </c>
      <c r="D144" t="s">
        <v>5997</v>
      </c>
      <c r="E144" t="s">
        <v>6471</v>
      </c>
      <c r="F144" t="s">
        <v>4669</v>
      </c>
      <c r="G144" t="s">
        <v>305</v>
      </c>
      <c r="H144" t="s">
        <v>305</v>
      </c>
      <c r="I144" t="s">
        <v>5927</v>
      </c>
      <c r="J144" t="s">
        <v>6703</v>
      </c>
      <c r="K144" t="s">
        <v>6704</v>
      </c>
    </row>
    <row r="145" spans="1:11">
      <c r="A145" t="s">
        <v>6322</v>
      </c>
      <c r="B145" t="s">
        <v>6178</v>
      </c>
      <c r="C145" t="s">
        <v>5611</v>
      </c>
      <c r="D145" t="s">
        <v>5997</v>
      </c>
      <c r="E145" t="s">
        <v>6471</v>
      </c>
      <c r="F145" t="s">
        <v>4670</v>
      </c>
      <c r="G145" t="s">
        <v>1326</v>
      </c>
      <c r="H145" t="s">
        <v>1326</v>
      </c>
      <c r="I145" t="s">
        <v>5927</v>
      </c>
      <c r="J145" t="s">
        <v>6703</v>
      </c>
      <c r="K145" t="s">
        <v>6704</v>
      </c>
    </row>
    <row r="146" spans="1:11">
      <c r="A146" t="s">
        <v>6323</v>
      </c>
      <c r="B146" t="s">
        <v>6178</v>
      </c>
      <c r="C146" t="s">
        <v>5611</v>
      </c>
      <c r="D146" t="s">
        <v>5997</v>
      </c>
      <c r="E146" t="s">
        <v>6471</v>
      </c>
      <c r="F146" t="s">
        <v>269</v>
      </c>
      <c r="G146" t="s">
        <v>1327</v>
      </c>
      <c r="H146" t="s">
        <v>1327</v>
      </c>
      <c r="I146" t="s">
        <v>5927</v>
      </c>
      <c r="J146" t="s">
        <v>6703</v>
      </c>
      <c r="K146" t="s">
        <v>6704</v>
      </c>
    </row>
    <row r="147" spans="1:11">
      <c r="A147" t="s">
        <v>6324</v>
      </c>
      <c r="B147" t="s">
        <v>6178</v>
      </c>
      <c r="C147" t="s">
        <v>5611</v>
      </c>
      <c r="D147" t="s">
        <v>5997</v>
      </c>
      <c r="E147" t="s">
        <v>6471</v>
      </c>
      <c r="F147" t="s">
        <v>4671</v>
      </c>
      <c r="G147" t="s">
        <v>1328</v>
      </c>
      <c r="H147" t="s">
        <v>1328</v>
      </c>
      <c r="I147" t="s">
        <v>5927</v>
      </c>
      <c r="J147" t="s">
        <v>6703</v>
      </c>
      <c r="K147" t="s">
        <v>6704</v>
      </c>
    </row>
    <row r="148" spans="1:11">
      <c r="A148" t="s">
        <v>6325</v>
      </c>
      <c r="B148" t="s">
        <v>6178</v>
      </c>
      <c r="C148" t="s">
        <v>5611</v>
      </c>
      <c r="D148" t="s">
        <v>5997</v>
      </c>
      <c r="E148" t="s">
        <v>6471</v>
      </c>
      <c r="F148" t="s">
        <v>4672</v>
      </c>
      <c r="G148" t="s">
        <v>1329</v>
      </c>
      <c r="H148" t="s">
        <v>1329</v>
      </c>
      <c r="I148" t="s">
        <v>5927</v>
      </c>
      <c r="J148" t="s">
        <v>6703</v>
      </c>
      <c r="K148" t="s">
        <v>6704</v>
      </c>
    </row>
    <row r="149" spans="1:11">
      <c r="A149" t="s">
        <v>6326</v>
      </c>
      <c r="B149" t="s">
        <v>6178</v>
      </c>
      <c r="C149" t="s">
        <v>5611</v>
      </c>
      <c r="D149" t="s">
        <v>5997</v>
      </c>
      <c r="E149" t="s">
        <v>6471</v>
      </c>
      <c r="F149" t="s">
        <v>4673</v>
      </c>
      <c r="G149" t="s">
        <v>1330</v>
      </c>
      <c r="H149" t="s">
        <v>1330</v>
      </c>
      <c r="I149" t="s">
        <v>5927</v>
      </c>
      <c r="J149" t="s">
        <v>6703</v>
      </c>
      <c r="K149" t="s">
        <v>6704</v>
      </c>
    </row>
    <row r="150" spans="1:11">
      <c r="A150" t="s">
        <v>6327</v>
      </c>
      <c r="B150" t="s">
        <v>6178</v>
      </c>
      <c r="C150" t="s">
        <v>5611</v>
      </c>
      <c r="D150" t="s">
        <v>5997</v>
      </c>
      <c r="E150" t="s">
        <v>6471</v>
      </c>
      <c r="F150" t="s">
        <v>270</v>
      </c>
      <c r="G150" t="s">
        <v>306</v>
      </c>
      <c r="H150" t="s">
        <v>306</v>
      </c>
      <c r="I150" t="s">
        <v>5927</v>
      </c>
      <c r="J150" t="s">
        <v>6703</v>
      </c>
      <c r="K150" t="s">
        <v>6704</v>
      </c>
    </row>
    <row r="151" spans="1:11">
      <c r="A151" t="s">
        <v>6328</v>
      </c>
      <c r="B151" t="s">
        <v>6178</v>
      </c>
      <c r="C151" t="s">
        <v>5611</v>
      </c>
      <c r="D151" t="s">
        <v>5997</v>
      </c>
      <c r="E151" t="s">
        <v>6471</v>
      </c>
      <c r="F151" t="s">
        <v>4674</v>
      </c>
      <c r="G151" t="s">
        <v>307</v>
      </c>
      <c r="H151" t="s">
        <v>307</v>
      </c>
      <c r="I151" t="s">
        <v>5927</v>
      </c>
      <c r="J151" t="s">
        <v>6703</v>
      </c>
      <c r="K151" t="s">
        <v>6704</v>
      </c>
    </row>
    <row r="152" spans="1:11">
      <c r="A152" t="s">
        <v>6329</v>
      </c>
      <c r="B152" t="s">
        <v>6178</v>
      </c>
      <c r="C152" t="s">
        <v>5611</v>
      </c>
      <c r="D152" t="s">
        <v>5997</v>
      </c>
      <c r="E152" t="s">
        <v>6471</v>
      </c>
      <c r="F152" t="s">
        <v>4675</v>
      </c>
      <c r="G152" t="s">
        <v>308</v>
      </c>
      <c r="H152" t="s">
        <v>308</v>
      </c>
      <c r="I152" t="s">
        <v>5927</v>
      </c>
      <c r="J152" t="s">
        <v>6703</v>
      </c>
      <c r="K152" t="s">
        <v>6704</v>
      </c>
    </row>
    <row r="153" spans="1:11">
      <c r="A153" t="s">
        <v>6330</v>
      </c>
      <c r="B153" t="s">
        <v>6178</v>
      </c>
      <c r="C153" t="s">
        <v>5611</v>
      </c>
      <c r="D153" t="s">
        <v>5997</v>
      </c>
      <c r="E153" t="s">
        <v>6471</v>
      </c>
      <c r="F153" t="s">
        <v>4676</v>
      </c>
      <c r="G153" t="s">
        <v>4699</v>
      </c>
      <c r="H153" t="s">
        <v>4699</v>
      </c>
      <c r="I153" t="s">
        <v>5927</v>
      </c>
      <c r="J153" t="s">
        <v>6703</v>
      </c>
      <c r="K153" t="s">
        <v>6704</v>
      </c>
    </row>
    <row r="154" spans="1:11">
      <c r="A154" t="s">
        <v>6331</v>
      </c>
      <c r="B154" t="s">
        <v>6178</v>
      </c>
      <c r="C154" t="s">
        <v>5611</v>
      </c>
      <c r="D154" t="s">
        <v>5997</v>
      </c>
      <c r="E154" t="s">
        <v>6471</v>
      </c>
      <c r="F154" t="s">
        <v>271</v>
      </c>
      <c r="G154" t="s">
        <v>309</v>
      </c>
      <c r="H154" t="s">
        <v>309</v>
      </c>
      <c r="I154" t="s">
        <v>5927</v>
      </c>
      <c r="J154" t="s">
        <v>6703</v>
      </c>
      <c r="K154" t="s">
        <v>6704</v>
      </c>
    </row>
    <row r="155" spans="1:11">
      <c r="A155" t="s">
        <v>6332</v>
      </c>
      <c r="B155" t="s">
        <v>6178</v>
      </c>
      <c r="C155" t="s">
        <v>5611</v>
      </c>
      <c r="D155" t="s">
        <v>5997</v>
      </c>
      <c r="E155" t="s">
        <v>6471</v>
      </c>
      <c r="F155" t="s">
        <v>272</v>
      </c>
      <c r="G155" t="s">
        <v>310</v>
      </c>
      <c r="H155" t="s">
        <v>310</v>
      </c>
      <c r="I155" t="s">
        <v>5927</v>
      </c>
      <c r="J155" t="s">
        <v>6703</v>
      </c>
      <c r="K155" t="s">
        <v>6704</v>
      </c>
    </row>
    <row r="156" spans="1:11">
      <c r="A156" t="s">
        <v>6333</v>
      </c>
      <c r="B156" t="s">
        <v>6178</v>
      </c>
      <c r="C156" t="s">
        <v>5611</v>
      </c>
      <c r="D156" t="s">
        <v>5997</v>
      </c>
      <c r="E156" t="s">
        <v>6471</v>
      </c>
      <c r="F156" t="s">
        <v>4677</v>
      </c>
      <c r="G156" t="s">
        <v>1309</v>
      </c>
      <c r="H156" t="s">
        <v>1309</v>
      </c>
      <c r="I156" t="s">
        <v>5927</v>
      </c>
      <c r="J156" t="s">
        <v>6703</v>
      </c>
      <c r="K156" t="s">
        <v>6704</v>
      </c>
    </row>
    <row r="157" spans="1:11">
      <c r="A157" t="s">
        <v>6334</v>
      </c>
      <c r="B157" t="s">
        <v>6178</v>
      </c>
      <c r="C157" t="s">
        <v>5611</v>
      </c>
      <c r="D157" t="s">
        <v>5997</v>
      </c>
      <c r="E157" t="s">
        <v>6471</v>
      </c>
      <c r="F157" t="s">
        <v>4678</v>
      </c>
      <c r="G157" t="s">
        <v>311</v>
      </c>
      <c r="H157" t="s">
        <v>311</v>
      </c>
      <c r="I157" t="s">
        <v>5927</v>
      </c>
      <c r="J157" t="s">
        <v>6703</v>
      </c>
      <c r="K157" t="s">
        <v>6704</v>
      </c>
    </row>
    <row r="158" spans="1:11">
      <c r="A158" t="s">
        <v>6335</v>
      </c>
      <c r="B158" t="s">
        <v>6178</v>
      </c>
      <c r="C158" t="s">
        <v>5611</v>
      </c>
      <c r="D158" t="s">
        <v>5997</v>
      </c>
      <c r="E158" t="s">
        <v>6471</v>
      </c>
      <c r="F158" t="s">
        <v>4679</v>
      </c>
      <c r="G158" t="s">
        <v>312</v>
      </c>
      <c r="H158" t="s">
        <v>312</v>
      </c>
      <c r="I158" t="s">
        <v>5927</v>
      </c>
      <c r="J158" t="s">
        <v>6703</v>
      </c>
      <c r="K158" t="s">
        <v>6704</v>
      </c>
    </row>
    <row r="159" spans="1:11">
      <c r="A159" t="s">
        <v>6336</v>
      </c>
      <c r="B159" t="s">
        <v>6178</v>
      </c>
      <c r="C159" t="s">
        <v>5611</v>
      </c>
      <c r="D159" t="s">
        <v>5997</v>
      </c>
      <c r="E159" t="s">
        <v>6471</v>
      </c>
      <c r="F159" t="s">
        <v>4680</v>
      </c>
      <c r="G159" t="s">
        <v>313</v>
      </c>
      <c r="H159" t="s">
        <v>313</v>
      </c>
      <c r="I159" t="s">
        <v>5927</v>
      </c>
      <c r="J159" t="s">
        <v>6703</v>
      </c>
      <c r="K159" t="s">
        <v>6704</v>
      </c>
    </row>
    <row r="160" spans="1:11">
      <c r="A160" t="s">
        <v>6337</v>
      </c>
      <c r="B160" t="s">
        <v>6178</v>
      </c>
      <c r="C160" t="s">
        <v>5611</v>
      </c>
      <c r="D160" t="s">
        <v>5997</v>
      </c>
      <c r="E160" t="s">
        <v>6471</v>
      </c>
      <c r="F160" t="s">
        <v>273</v>
      </c>
      <c r="G160" t="s">
        <v>314</v>
      </c>
      <c r="H160" t="s">
        <v>314</v>
      </c>
      <c r="I160" t="s">
        <v>5927</v>
      </c>
      <c r="J160" t="s">
        <v>6703</v>
      </c>
      <c r="K160" t="s">
        <v>6704</v>
      </c>
    </row>
    <row r="161" spans="1:11">
      <c r="A161" t="s">
        <v>6338</v>
      </c>
      <c r="B161" t="s">
        <v>6178</v>
      </c>
      <c r="C161" t="s">
        <v>5611</v>
      </c>
      <c r="D161" t="s">
        <v>5997</v>
      </c>
      <c r="E161" t="s">
        <v>6471</v>
      </c>
      <c r="F161" t="s">
        <v>4681</v>
      </c>
      <c r="G161" t="s">
        <v>315</v>
      </c>
      <c r="H161" t="s">
        <v>315</v>
      </c>
      <c r="I161" t="s">
        <v>5927</v>
      </c>
      <c r="J161" t="s">
        <v>6703</v>
      </c>
      <c r="K161" t="s">
        <v>6704</v>
      </c>
    </row>
    <row r="162" spans="1:11">
      <c r="A162" t="s">
        <v>6339</v>
      </c>
      <c r="B162" t="s">
        <v>6178</v>
      </c>
      <c r="C162" t="s">
        <v>5611</v>
      </c>
      <c r="D162" t="s">
        <v>5997</v>
      </c>
      <c r="E162" t="s">
        <v>6471</v>
      </c>
      <c r="F162" t="s">
        <v>274</v>
      </c>
      <c r="G162" t="s">
        <v>316</v>
      </c>
      <c r="H162" t="s">
        <v>316</v>
      </c>
      <c r="I162" t="s">
        <v>5927</v>
      </c>
      <c r="J162" t="s">
        <v>6703</v>
      </c>
      <c r="K162" t="s">
        <v>6704</v>
      </c>
    </row>
    <row r="163" spans="1:11">
      <c r="A163" t="s">
        <v>6340</v>
      </c>
      <c r="B163" t="s">
        <v>6178</v>
      </c>
      <c r="C163" t="s">
        <v>5611</v>
      </c>
      <c r="D163" t="s">
        <v>5997</v>
      </c>
      <c r="E163" t="s">
        <v>6471</v>
      </c>
      <c r="F163" t="s">
        <v>4682</v>
      </c>
      <c r="G163" t="s">
        <v>317</v>
      </c>
      <c r="H163" t="s">
        <v>317</v>
      </c>
      <c r="I163" t="s">
        <v>5927</v>
      </c>
      <c r="J163" t="s">
        <v>6703</v>
      </c>
      <c r="K163" t="s">
        <v>6704</v>
      </c>
    </row>
    <row r="164" spans="1:11">
      <c r="A164" t="s">
        <v>6341</v>
      </c>
      <c r="B164" t="s">
        <v>6178</v>
      </c>
      <c r="C164" t="s">
        <v>5611</v>
      </c>
      <c r="D164" t="s">
        <v>5997</v>
      </c>
      <c r="E164" t="s">
        <v>6471</v>
      </c>
      <c r="F164" t="s">
        <v>275</v>
      </c>
      <c r="G164" t="s">
        <v>318</v>
      </c>
      <c r="H164" t="s">
        <v>318</v>
      </c>
      <c r="I164" t="s">
        <v>5927</v>
      </c>
      <c r="J164" t="s">
        <v>6703</v>
      </c>
      <c r="K164" t="s">
        <v>6704</v>
      </c>
    </row>
    <row r="165" spans="1:11">
      <c r="A165" t="s">
        <v>6342</v>
      </c>
      <c r="B165" t="s">
        <v>6178</v>
      </c>
      <c r="C165" t="s">
        <v>5611</v>
      </c>
      <c r="D165" t="s">
        <v>5997</v>
      </c>
      <c r="E165" t="s">
        <v>6471</v>
      </c>
      <c r="F165" t="s">
        <v>4683</v>
      </c>
      <c r="G165" t="s">
        <v>319</v>
      </c>
      <c r="H165" t="s">
        <v>319</v>
      </c>
      <c r="I165" t="s">
        <v>5927</v>
      </c>
      <c r="J165" t="s">
        <v>6703</v>
      </c>
      <c r="K165" t="s">
        <v>6704</v>
      </c>
    </row>
    <row r="166" spans="1:11">
      <c r="A166" t="s">
        <v>6343</v>
      </c>
      <c r="B166" t="s">
        <v>6178</v>
      </c>
      <c r="C166" t="s">
        <v>5611</v>
      </c>
      <c r="D166" t="s">
        <v>5997</v>
      </c>
      <c r="E166" t="s">
        <v>6471</v>
      </c>
      <c r="F166" t="s">
        <v>4684</v>
      </c>
      <c r="G166" t="s">
        <v>320</v>
      </c>
      <c r="H166" t="s">
        <v>320</v>
      </c>
      <c r="I166" t="s">
        <v>5927</v>
      </c>
      <c r="J166" t="s">
        <v>6703</v>
      </c>
      <c r="K166" t="s">
        <v>6704</v>
      </c>
    </row>
    <row r="167" spans="1:11">
      <c r="A167" t="s">
        <v>6344</v>
      </c>
      <c r="B167" t="s">
        <v>6178</v>
      </c>
      <c r="C167" t="s">
        <v>5611</v>
      </c>
      <c r="D167" t="s">
        <v>5997</v>
      </c>
      <c r="E167" t="s">
        <v>6471</v>
      </c>
      <c r="F167" t="s">
        <v>4685</v>
      </c>
      <c r="G167" t="s">
        <v>321</v>
      </c>
      <c r="H167" t="s">
        <v>321</v>
      </c>
      <c r="I167" t="s">
        <v>5927</v>
      </c>
      <c r="J167" t="s">
        <v>6703</v>
      </c>
      <c r="K167" t="s">
        <v>6704</v>
      </c>
    </row>
    <row r="168" spans="1:11">
      <c r="A168" t="s">
        <v>6345</v>
      </c>
      <c r="B168" t="s">
        <v>6178</v>
      </c>
      <c r="C168" t="s">
        <v>5611</v>
      </c>
      <c r="D168" t="s">
        <v>5997</v>
      </c>
      <c r="E168" t="s">
        <v>6471</v>
      </c>
      <c r="F168" t="s">
        <v>4686</v>
      </c>
      <c r="G168" t="s">
        <v>322</v>
      </c>
      <c r="H168" t="s">
        <v>322</v>
      </c>
      <c r="I168" t="s">
        <v>5927</v>
      </c>
      <c r="J168" t="s">
        <v>6703</v>
      </c>
      <c r="K168" t="s">
        <v>6704</v>
      </c>
    </row>
    <row r="169" spans="1:11">
      <c r="A169" t="s">
        <v>6346</v>
      </c>
      <c r="B169" t="s">
        <v>6178</v>
      </c>
      <c r="C169" t="s">
        <v>5611</v>
      </c>
      <c r="D169" t="s">
        <v>5997</v>
      </c>
      <c r="E169" t="s">
        <v>6471</v>
      </c>
      <c r="F169" t="s">
        <v>276</v>
      </c>
      <c r="G169" t="s">
        <v>323</v>
      </c>
      <c r="H169" t="s">
        <v>323</v>
      </c>
      <c r="I169" t="s">
        <v>5927</v>
      </c>
      <c r="J169" t="s">
        <v>6703</v>
      </c>
      <c r="K169" t="s">
        <v>6704</v>
      </c>
    </row>
    <row r="170" spans="1:11">
      <c r="A170" t="s">
        <v>6347</v>
      </c>
      <c r="B170" t="s">
        <v>6178</v>
      </c>
      <c r="C170" t="s">
        <v>5611</v>
      </c>
      <c r="D170" t="s">
        <v>5997</v>
      </c>
      <c r="E170" t="s">
        <v>6471</v>
      </c>
      <c r="F170" t="s">
        <v>4687</v>
      </c>
      <c r="G170" t="s">
        <v>324</v>
      </c>
      <c r="H170" t="s">
        <v>324</v>
      </c>
      <c r="I170" t="s">
        <v>5927</v>
      </c>
      <c r="J170" t="s">
        <v>6703</v>
      </c>
      <c r="K170" t="s">
        <v>6704</v>
      </c>
    </row>
    <row r="171" spans="1:11">
      <c r="A171" t="s">
        <v>6348</v>
      </c>
      <c r="B171" t="s">
        <v>6178</v>
      </c>
      <c r="C171" t="s">
        <v>5611</v>
      </c>
      <c r="D171" t="s">
        <v>5997</v>
      </c>
      <c r="E171" t="s">
        <v>6471</v>
      </c>
      <c r="F171" t="s">
        <v>4688</v>
      </c>
      <c r="G171" t="s">
        <v>325</v>
      </c>
      <c r="H171" t="s">
        <v>325</v>
      </c>
      <c r="I171" t="s">
        <v>5927</v>
      </c>
      <c r="J171" t="s">
        <v>6703</v>
      </c>
      <c r="K171" t="s">
        <v>6704</v>
      </c>
    </row>
    <row r="172" spans="1:11">
      <c r="A172" t="s">
        <v>6349</v>
      </c>
      <c r="B172" t="s">
        <v>6178</v>
      </c>
      <c r="C172" t="s">
        <v>5611</v>
      </c>
      <c r="D172" t="s">
        <v>5997</v>
      </c>
      <c r="E172" t="s">
        <v>6471</v>
      </c>
      <c r="F172" t="s">
        <v>4689</v>
      </c>
      <c r="G172" t="s">
        <v>326</v>
      </c>
      <c r="H172" t="s">
        <v>326</v>
      </c>
      <c r="I172" t="s">
        <v>5927</v>
      </c>
      <c r="J172" t="s">
        <v>6703</v>
      </c>
      <c r="K172" t="s">
        <v>6704</v>
      </c>
    </row>
    <row r="173" spans="1:11">
      <c r="A173" t="s">
        <v>6350</v>
      </c>
      <c r="B173" t="s">
        <v>6178</v>
      </c>
      <c r="C173" t="s">
        <v>5611</v>
      </c>
      <c r="D173" t="s">
        <v>5997</v>
      </c>
      <c r="E173" t="s">
        <v>6471</v>
      </c>
      <c r="F173" t="s">
        <v>4690</v>
      </c>
      <c r="G173" t="s">
        <v>327</v>
      </c>
      <c r="H173" t="s">
        <v>327</v>
      </c>
      <c r="I173" t="s">
        <v>5927</v>
      </c>
      <c r="J173" t="s">
        <v>6703</v>
      </c>
      <c r="K173" t="s">
        <v>6704</v>
      </c>
    </row>
    <row r="174" spans="1:11">
      <c r="A174" t="s">
        <v>6351</v>
      </c>
      <c r="B174" t="s">
        <v>6178</v>
      </c>
      <c r="C174" t="s">
        <v>5611</v>
      </c>
      <c r="D174" t="s">
        <v>5997</v>
      </c>
      <c r="E174" t="s">
        <v>6471</v>
      </c>
      <c r="F174" t="s">
        <v>277</v>
      </c>
      <c r="G174" t="s">
        <v>328</v>
      </c>
      <c r="H174" t="s">
        <v>328</v>
      </c>
      <c r="I174" t="s">
        <v>5927</v>
      </c>
      <c r="J174" t="s">
        <v>6703</v>
      </c>
      <c r="K174" t="s">
        <v>6704</v>
      </c>
    </row>
    <row r="175" spans="1:11">
      <c r="A175" t="s">
        <v>6352</v>
      </c>
      <c r="B175" t="s">
        <v>6178</v>
      </c>
      <c r="C175" t="s">
        <v>5611</v>
      </c>
      <c r="D175" t="s">
        <v>5997</v>
      </c>
      <c r="E175" t="s">
        <v>6471</v>
      </c>
      <c r="F175" t="s">
        <v>4691</v>
      </c>
      <c r="G175" t="s">
        <v>329</v>
      </c>
      <c r="H175" t="s">
        <v>329</v>
      </c>
      <c r="I175" t="s">
        <v>5927</v>
      </c>
      <c r="J175" t="s">
        <v>6703</v>
      </c>
      <c r="K175" t="s">
        <v>6704</v>
      </c>
    </row>
    <row r="176" spans="1:11">
      <c r="A176" t="s">
        <v>6353</v>
      </c>
      <c r="B176" t="s">
        <v>6178</v>
      </c>
      <c r="C176" t="s">
        <v>5611</v>
      </c>
      <c r="D176" t="s">
        <v>5997</v>
      </c>
      <c r="E176" t="s">
        <v>6471</v>
      </c>
      <c r="F176" t="s">
        <v>278</v>
      </c>
      <c r="G176" t="s">
        <v>330</v>
      </c>
      <c r="H176" t="s">
        <v>330</v>
      </c>
      <c r="I176" t="s">
        <v>5927</v>
      </c>
      <c r="J176" t="s">
        <v>6703</v>
      </c>
      <c r="K176" t="s">
        <v>6704</v>
      </c>
    </row>
    <row r="177" spans="1:11">
      <c r="A177" t="s">
        <v>6354</v>
      </c>
      <c r="B177" t="s">
        <v>6178</v>
      </c>
      <c r="C177" t="s">
        <v>5611</v>
      </c>
      <c r="D177" t="s">
        <v>5997</v>
      </c>
      <c r="E177" t="s">
        <v>6471</v>
      </c>
      <c r="F177" t="s">
        <v>4692</v>
      </c>
      <c r="G177" t="s">
        <v>331</v>
      </c>
      <c r="H177" t="s">
        <v>331</v>
      </c>
      <c r="I177" t="s">
        <v>5927</v>
      </c>
      <c r="J177" t="s">
        <v>6703</v>
      </c>
      <c r="K177" t="s">
        <v>6704</v>
      </c>
    </row>
    <row r="178" spans="1:11">
      <c r="A178" t="s">
        <v>6355</v>
      </c>
      <c r="B178" t="s">
        <v>6178</v>
      </c>
      <c r="C178" t="s">
        <v>5611</v>
      </c>
      <c r="D178" t="s">
        <v>5997</v>
      </c>
      <c r="E178" t="s">
        <v>6471</v>
      </c>
      <c r="F178" t="s">
        <v>4693</v>
      </c>
      <c r="G178" t="s">
        <v>332</v>
      </c>
      <c r="H178" t="s">
        <v>332</v>
      </c>
      <c r="I178" t="s">
        <v>5927</v>
      </c>
      <c r="J178" t="s">
        <v>6703</v>
      </c>
      <c r="K178" t="s">
        <v>6704</v>
      </c>
    </row>
    <row r="179" spans="1:11">
      <c r="A179" t="s">
        <v>6356</v>
      </c>
      <c r="B179" t="s">
        <v>6178</v>
      </c>
      <c r="C179" t="s">
        <v>5611</v>
      </c>
      <c r="D179" t="s">
        <v>5997</v>
      </c>
      <c r="E179" t="s">
        <v>6471</v>
      </c>
      <c r="F179" t="s">
        <v>279</v>
      </c>
      <c r="G179" t="s">
        <v>333</v>
      </c>
      <c r="H179" t="s">
        <v>333</v>
      </c>
      <c r="I179" t="s">
        <v>5927</v>
      </c>
      <c r="J179" t="s">
        <v>6703</v>
      </c>
      <c r="K179" t="s">
        <v>6704</v>
      </c>
    </row>
    <row r="180" spans="1:11">
      <c r="A180" t="s">
        <v>6357</v>
      </c>
      <c r="B180" t="s">
        <v>6178</v>
      </c>
      <c r="C180" t="s">
        <v>5611</v>
      </c>
      <c r="D180" t="s">
        <v>5997</v>
      </c>
      <c r="E180" t="s">
        <v>6471</v>
      </c>
      <c r="F180" t="s">
        <v>280</v>
      </c>
      <c r="G180" t="s">
        <v>334</v>
      </c>
      <c r="H180" t="s">
        <v>334</v>
      </c>
      <c r="I180" t="s">
        <v>5927</v>
      </c>
      <c r="J180" t="s">
        <v>6703</v>
      </c>
      <c r="K180" t="s">
        <v>6704</v>
      </c>
    </row>
    <row r="181" spans="1:11">
      <c r="A181" t="s">
        <v>6358</v>
      </c>
      <c r="B181" t="s">
        <v>6178</v>
      </c>
      <c r="C181" t="s">
        <v>5611</v>
      </c>
      <c r="D181" t="s">
        <v>5997</v>
      </c>
      <c r="E181" t="s">
        <v>6471</v>
      </c>
      <c r="F181" t="s">
        <v>281</v>
      </c>
      <c r="G181" t="s">
        <v>335</v>
      </c>
      <c r="H181" t="s">
        <v>335</v>
      </c>
      <c r="I181" t="s">
        <v>5927</v>
      </c>
      <c r="J181" t="s">
        <v>6703</v>
      </c>
      <c r="K181" t="s">
        <v>6704</v>
      </c>
    </row>
    <row r="182" spans="1:11">
      <c r="A182" t="s">
        <v>6359</v>
      </c>
      <c r="B182" t="s">
        <v>6178</v>
      </c>
      <c r="C182" t="s">
        <v>5611</v>
      </c>
      <c r="D182" t="s">
        <v>5997</v>
      </c>
      <c r="E182" t="s">
        <v>6471</v>
      </c>
      <c r="F182" t="s">
        <v>282</v>
      </c>
      <c r="G182" t="s">
        <v>336</v>
      </c>
      <c r="H182" t="s">
        <v>336</v>
      </c>
      <c r="I182" t="s">
        <v>5927</v>
      </c>
      <c r="J182" t="s">
        <v>6703</v>
      </c>
      <c r="K182" t="s">
        <v>6704</v>
      </c>
    </row>
    <row r="183" spans="1:11">
      <c r="A183" t="s">
        <v>6360</v>
      </c>
      <c r="B183" t="s">
        <v>6178</v>
      </c>
      <c r="C183" t="s">
        <v>5611</v>
      </c>
      <c r="D183" t="s">
        <v>5997</v>
      </c>
      <c r="E183" t="s">
        <v>6471</v>
      </c>
      <c r="F183" t="s">
        <v>283</v>
      </c>
      <c r="G183" t="s">
        <v>337</v>
      </c>
      <c r="H183" t="s">
        <v>337</v>
      </c>
      <c r="I183" t="s">
        <v>5927</v>
      </c>
      <c r="J183" t="s">
        <v>6703</v>
      </c>
      <c r="K183" t="s">
        <v>6704</v>
      </c>
    </row>
    <row r="184" spans="1:11">
      <c r="A184" t="s">
        <v>6361</v>
      </c>
      <c r="B184" t="s">
        <v>6178</v>
      </c>
      <c r="C184" t="s">
        <v>5611</v>
      </c>
      <c r="D184" t="s">
        <v>5997</v>
      </c>
      <c r="E184" t="s">
        <v>6471</v>
      </c>
      <c r="F184" t="s">
        <v>284</v>
      </c>
      <c r="G184" t="s">
        <v>338</v>
      </c>
      <c r="H184" t="s">
        <v>338</v>
      </c>
      <c r="I184" t="s">
        <v>5927</v>
      </c>
      <c r="J184" t="s">
        <v>6703</v>
      </c>
      <c r="K184" t="s">
        <v>6704</v>
      </c>
    </row>
    <row r="185" spans="1:11">
      <c r="A185" t="s">
        <v>6362</v>
      </c>
      <c r="B185" t="s">
        <v>6178</v>
      </c>
      <c r="C185" t="s">
        <v>5611</v>
      </c>
      <c r="D185" t="s">
        <v>5997</v>
      </c>
      <c r="E185" t="s">
        <v>6471</v>
      </c>
      <c r="F185" t="s">
        <v>4694</v>
      </c>
      <c r="G185" t="s">
        <v>339</v>
      </c>
      <c r="H185" t="s">
        <v>339</v>
      </c>
      <c r="I185" t="s">
        <v>5927</v>
      </c>
      <c r="J185" t="s">
        <v>6703</v>
      </c>
      <c r="K185" t="s">
        <v>6704</v>
      </c>
    </row>
    <row r="186" spans="1:11">
      <c r="A186" t="s">
        <v>6363</v>
      </c>
      <c r="B186" t="s">
        <v>6178</v>
      </c>
      <c r="C186" t="s">
        <v>5611</v>
      </c>
      <c r="D186" t="s">
        <v>5997</v>
      </c>
      <c r="E186" t="s">
        <v>6471</v>
      </c>
      <c r="F186" t="s">
        <v>285</v>
      </c>
      <c r="G186" t="s">
        <v>340</v>
      </c>
      <c r="H186" t="s">
        <v>340</v>
      </c>
      <c r="I186" t="s">
        <v>5927</v>
      </c>
      <c r="J186" t="s">
        <v>6703</v>
      </c>
      <c r="K186" t="s">
        <v>6704</v>
      </c>
    </row>
    <row r="187" spans="1:11">
      <c r="A187" t="s">
        <v>6364</v>
      </c>
      <c r="B187" t="s">
        <v>6178</v>
      </c>
      <c r="C187" t="s">
        <v>5611</v>
      </c>
      <c r="D187" t="s">
        <v>5997</v>
      </c>
      <c r="E187" t="s">
        <v>6471</v>
      </c>
      <c r="F187" t="s">
        <v>286</v>
      </c>
      <c r="G187" t="s">
        <v>341</v>
      </c>
      <c r="H187" t="s">
        <v>341</v>
      </c>
      <c r="I187" t="s">
        <v>5927</v>
      </c>
      <c r="J187" t="s">
        <v>6703</v>
      </c>
      <c r="K187" t="s">
        <v>6704</v>
      </c>
    </row>
    <row r="188" spans="1:11">
      <c r="A188" t="s">
        <v>6365</v>
      </c>
      <c r="B188" t="s">
        <v>6178</v>
      </c>
      <c r="C188" t="s">
        <v>5611</v>
      </c>
      <c r="D188" t="s">
        <v>5997</v>
      </c>
      <c r="E188" t="s">
        <v>6471</v>
      </c>
      <c r="F188" t="s">
        <v>287</v>
      </c>
      <c r="G188" t="s">
        <v>342</v>
      </c>
      <c r="H188" t="s">
        <v>342</v>
      </c>
      <c r="I188" t="s">
        <v>5927</v>
      </c>
      <c r="J188" t="s">
        <v>6703</v>
      </c>
      <c r="K188" t="s">
        <v>6704</v>
      </c>
    </row>
    <row r="189" spans="1:11">
      <c r="A189" t="s">
        <v>6366</v>
      </c>
      <c r="B189" t="s">
        <v>6178</v>
      </c>
      <c r="C189" t="s">
        <v>5611</v>
      </c>
      <c r="D189" t="s">
        <v>5997</v>
      </c>
      <c r="E189" t="s">
        <v>6471</v>
      </c>
      <c r="F189" t="s">
        <v>288</v>
      </c>
      <c r="G189" t="s">
        <v>343</v>
      </c>
      <c r="H189" t="s">
        <v>343</v>
      </c>
      <c r="I189" t="s">
        <v>5927</v>
      </c>
      <c r="J189" t="s">
        <v>6703</v>
      </c>
      <c r="K189" t="s">
        <v>6704</v>
      </c>
    </row>
    <row r="190" spans="1:11">
      <c r="A190" t="s">
        <v>6367</v>
      </c>
      <c r="B190" t="s">
        <v>6178</v>
      </c>
      <c r="C190" t="s">
        <v>5611</v>
      </c>
      <c r="D190" t="s">
        <v>5997</v>
      </c>
      <c r="E190" t="s">
        <v>6471</v>
      </c>
      <c r="F190" t="s">
        <v>289</v>
      </c>
      <c r="G190" t="s">
        <v>4695</v>
      </c>
      <c r="H190" t="s">
        <v>4695</v>
      </c>
      <c r="I190" t="s">
        <v>5927</v>
      </c>
      <c r="J190" t="s">
        <v>6703</v>
      </c>
      <c r="K190" t="s">
        <v>6704</v>
      </c>
    </row>
    <row r="191" spans="1:11">
      <c r="A191" t="s">
        <v>6368</v>
      </c>
      <c r="B191" t="s">
        <v>6369</v>
      </c>
      <c r="C191" t="s">
        <v>5611</v>
      </c>
      <c r="D191" t="s">
        <v>151</v>
      </c>
      <c r="E191" t="s">
        <v>151</v>
      </c>
      <c r="G191" t="s">
        <v>257</v>
      </c>
      <c r="J191" t="s">
        <v>6706</v>
      </c>
      <c r="K191" t="s">
        <v>6707</v>
      </c>
    </row>
  </sheetData>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846D8-1B5F-48BD-9C6E-18FE61936753}">
  <sheetPr codeName="Hoja75"/>
  <dimension ref="A1:B19"/>
  <sheetViews>
    <sheetView showGridLines="0" workbookViewId="0">
      <pane ySplit="1" topLeftCell="A2" activePane="bottomLeft" state="frozen"/>
      <selection pane="bottomLeft"/>
    </sheetView>
  </sheetViews>
  <sheetFormatPr baseColWidth="10" defaultColWidth="9.125" defaultRowHeight="13.5"/>
  <cols>
    <col min="1" max="1" width="42" customWidth="1"/>
    <col min="2" max="2" width="105" customWidth="1"/>
  </cols>
  <sheetData>
    <row r="1" spans="1:2" ht="14.25">
      <c r="A1" s="124" t="s">
        <v>6708</v>
      </c>
      <c r="B1" s="124" t="s">
        <v>3823</v>
      </c>
    </row>
    <row r="2" spans="1:2">
      <c r="A2" t="s">
        <v>6709</v>
      </c>
      <c r="B2" t="s">
        <v>6710</v>
      </c>
    </row>
    <row r="3" spans="1:2">
      <c r="A3" t="s">
        <v>6711</v>
      </c>
      <c r="B3">
        <v>194</v>
      </c>
    </row>
    <row r="4" spans="1:2">
      <c r="A4" t="s">
        <v>6712</v>
      </c>
      <c r="B4">
        <v>175</v>
      </c>
    </row>
    <row r="5" spans="1:2">
      <c r="A5" t="s">
        <v>6713</v>
      </c>
      <c r="B5">
        <v>19</v>
      </c>
    </row>
    <row r="6" spans="1:2">
      <c r="A6" t="s">
        <v>6714</v>
      </c>
      <c r="B6">
        <v>182</v>
      </c>
    </row>
    <row r="7" spans="1:2">
      <c r="A7" t="s">
        <v>6715</v>
      </c>
      <c r="B7">
        <v>163</v>
      </c>
    </row>
    <row r="8" spans="1:2">
      <c r="A8" t="s">
        <v>6716</v>
      </c>
      <c r="B8">
        <v>19</v>
      </c>
    </row>
    <row r="9" spans="1:2">
      <c r="A9" t="s">
        <v>6717</v>
      </c>
      <c r="B9">
        <v>213</v>
      </c>
    </row>
    <row r="10" spans="1:2">
      <c r="A10" t="s">
        <v>6718</v>
      </c>
      <c r="B10" t="s">
        <v>6719</v>
      </c>
    </row>
    <row r="11" spans="1:2">
      <c r="A11" t="s">
        <v>6720</v>
      </c>
      <c r="B11" t="s">
        <v>6721</v>
      </c>
    </row>
    <row r="13" spans="1:2" ht="14.25">
      <c r="A13" s="124" t="s">
        <v>6722</v>
      </c>
      <c r="B13" s="124" t="s">
        <v>6723</v>
      </c>
    </row>
    <row r="14" spans="1:2">
      <c r="A14" t="s">
        <v>6724</v>
      </c>
      <c r="B14">
        <v>127</v>
      </c>
    </row>
    <row r="15" spans="1:2">
      <c r="A15" t="s">
        <v>6725</v>
      </c>
      <c r="B15">
        <v>17</v>
      </c>
    </row>
    <row r="16" spans="1:2">
      <c r="A16" t="s">
        <v>6726</v>
      </c>
      <c r="B16">
        <v>46</v>
      </c>
    </row>
    <row r="17" spans="1:2">
      <c r="A17" t="s">
        <v>6727</v>
      </c>
      <c r="B17">
        <v>4</v>
      </c>
    </row>
    <row r="18" spans="1:2">
      <c r="A18" t="s">
        <v>6728</v>
      </c>
      <c r="B18">
        <v>0</v>
      </c>
    </row>
    <row r="19" spans="1:2">
      <c r="A19" t="s">
        <v>6729</v>
      </c>
      <c r="B19">
        <v>0</v>
      </c>
    </row>
  </sheetData>
  <pageMargins left="0.75" right="0.75" top="1" bottom="1" header="0.5" footer="0.5"/>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CF3DD-9999-437A-8855-C9F12EF5C261}">
  <sheetPr codeName="Hoja76"/>
  <dimension ref="A1:EL214"/>
  <sheetViews>
    <sheetView showGridLines="0" workbookViewId="0">
      <pane ySplit="1" topLeftCell="A2" activePane="bottomLeft" state="frozen"/>
      <selection pane="bottomLeft"/>
    </sheetView>
  </sheetViews>
  <sheetFormatPr baseColWidth="10" defaultColWidth="9.125" defaultRowHeight="13.5"/>
  <cols>
    <col min="1" max="12" width="24" customWidth="1"/>
    <col min="13" max="13" width="13" customWidth="1"/>
    <col min="14" max="14" width="20" customWidth="1"/>
    <col min="15" max="15" width="21" customWidth="1"/>
    <col min="16" max="16" width="15" customWidth="1"/>
    <col min="17" max="17" width="21" customWidth="1"/>
    <col min="18" max="18" width="24" customWidth="1"/>
    <col min="19" max="20" width="34" customWidth="1"/>
    <col min="21" max="21" width="20" customWidth="1"/>
    <col min="22" max="22" width="15" customWidth="1"/>
    <col min="23" max="23" width="17" customWidth="1"/>
    <col min="24" max="24" width="15" customWidth="1"/>
    <col min="25" max="25" width="17" customWidth="1"/>
    <col min="26" max="26" width="18" customWidth="1"/>
    <col min="27" max="27" width="21" customWidth="1"/>
    <col min="28" max="28" width="17" customWidth="1"/>
    <col min="29" max="29" width="14" customWidth="1"/>
    <col min="30" max="31" width="12" customWidth="1"/>
    <col min="32" max="32" width="15" customWidth="1"/>
    <col min="33" max="33" width="12" customWidth="1"/>
    <col min="34" max="34" width="16" customWidth="1"/>
    <col min="35" max="35" width="17" customWidth="1"/>
    <col min="36" max="36" width="19" customWidth="1"/>
    <col min="37" max="38" width="24" customWidth="1"/>
    <col min="39" max="39" width="16" customWidth="1"/>
    <col min="40" max="40" width="20" customWidth="1"/>
    <col min="41" max="41" width="19" customWidth="1"/>
    <col min="42" max="43" width="34" customWidth="1"/>
    <col min="44" max="51" width="24" customWidth="1"/>
    <col min="52" max="52" width="13" customWidth="1"/>
    <col min="53" max="53" width="21" customWidth="1"/>
    <col min="54" max="54" width="23" customWidth="1"/>
    <col min="55" max="55" width="12" customWidth="1"/>
    <col min="56" max="56" width="15" customWidth="1"/>
    <col min="57" max="57" width="18" customWidth="1"/>
    <col min="58" max="58" width="14" customWidth="1"/>
    <col min="59" max="59" width="12" customWidth="1"/>
    <col min="60" max="60" width="20" customWidth="1"/>
    <col min="61" max="61" width="15" customWidth="1"/>
    <col min="62" max="62" width="24" customWidth="1"/>
    <col min="63" max="63" width="18" customWidth="1"/>
    <col min="64" max="65" width="24" customWidth="1"/>
    <col min="66" max="66" width="23" customWidth="1"/>
    <col min="67" max="67" width="24" customWidth="1"/>
    <col min="68" max="68" width="20" customWidth="1"/>
    <col min="69" max="69" width="17" customWidth="1"/>
    <col min="70" max="70" width="34" customWidth="1"/>
    <col min="71" max="71" width="22" customWidth="1"/>
    <col min="72" max="72" width="20" customWidth="1"/>
    <col min="73" max="73" width="16" customWidth="1"/>
    <col min="74" max="74" width="18" customWidth="1"/>
    <col min="75" max="75" width="20" customWidth="1"/>
    <col min="76" max="76" width="23" customWidth="1"/>
    <col min="77" max="77" width="24" customWidth="1"/>
    <col min="78" max="78" width="34" customWidth="1"/>
    <col min="79" max="79" width="22" customWidth="1"/>
    <col min="80" max="80" width="15" customWidth="1"/>
    <col min="81" max="83" width="12" customWidth="1"/>
    <col min="84" max="84" width="18" customWidth="1"/>
    <col min="85" max="85" width="19" customWidth="1"/>
    <col min="86" max="86" width="16" customWidth="1"/>
    <col min="87" max="87" width="22" customWidth="1"/>
    <col min="88" max="88" width="16" customWidth="1"/>
    <col min="89" max="89" width="17" customWidth="1"/>
    <col min="90" max="91" width="16" customWidth="1"/>
    <col min="92" max="92" width="14" customWidth="1"/>
    <col min="93" max="93" width="34" customWidth="1"/>
    <col min="94" max="94" width="17" customWidth="1"/>
    <col min="95" max="95" width="13" customWidth="1"/>
    <col min="96" max="96" width="24" customWidth="1"/>
    <col min="97" max="97" width="16" customWidth="1"/>
    <col min="98" max="98" width="17" customWidth="1"/>
    <col min="99" max="99" width="21" customWidth="1"/>
    <col min="100" max="103" width="24" customWidth="1"/>
    <col min="104" max="104" width="22" customWidth="1"/>
    <col min="105" max="109" width="24" customWidth="1"/>
    <col min="110" max="110" width="20" customWidth="1"/>
    <col min="111" max="111" width="23" customWidth="1"/>
    <col min="112" max="112" width="24" customWidth="1"/>
    <col min="113" max="113" width="34" customWidth="1"/>
    <col min="114" max="114" width="12" customWidth="1"/>
    <col min="115" max="115" width="14" customWidth="1"/>
    <col min="116" max="116" width="12" customWidth="1"/>
    <col min="117" max="117" width="14" customWidth="1"/>
    <col min="118" max="118" width="22" customWidth="1"/>
    <col min="119" max="119" width="12" customWidth="1"/>
    <col min="120" max="120" width="24" customWidth="1"/>
    <col min="121" max="121" width="20" customWidth="1"/>
    <col min="122" max="122" width="21" customWidth="1"/>
    <col min="123" max="123" width="16" customWidth="1"/>
    <col min="124" max="124" width="12" customWidth="1"/>
    <col min="125" max="125" width="21" customWidth="1"/>
    <col min="126" max="126" width="15" customWidth="1"/>
    <col min="127" max="127" width="23" customWidth="1"/>
    <col min="128" max="128" width="17" customWidth="1"/>
    <col min="129" max="129" width="14" customWidth="1"/>
    <col min="130" max="130" width="18" customWidth="1"/>
    <col min="131" max="131" width="12" customWidth="1"/>
    <col min="132" max="132" width="17" customWidth="1"/>
    <col min="133" max="133" width="14" customWidth="1"/>
    <col min="134" max="134" width="34" customWidth="1"/>
    <col min="135" max="135" width="24" customWidth="1"/>
    <col min="136" max="136" width="20" customWidth="1"/>
    <col min="137" max="137" width="24" customWidth="1"/>
    <col min="138" max="138" width="34" customWidth="1"/>
    <col min="139" max="140" width="24" customWidth="1"/>
    <col min="141" max="141" width="15" customWidth="1"/>
    <col min="142" max="142" width="18" customWidth="1"/>
  </cols>
  <sheetData>
    <row r="1" spans="1:142" ht="42" customHeight="1">
      <c r="A1" s="125" t="s">
        <v>6730</v>
      </c>
      <c r="B1" s="125" t="s">
        <v>6731</v>
      </c>
      <c r="C1" s="125" t="s">
        <v>6732</v>
      </c>
      <c r="D1" s="125" t="s">
        <v>6733</v>
      </c>
      <c r="E1" s="125" t="s">
        <v>6734</v>
      </c>
      <c r="F1" s="125" t="s">
        <v>6735</v>
      </c>
      <c r="G1" s="125" t="s">
        <v>6736</v>
      </c>
      <c r="H1" s="125" t="s">
        <v>6737</v>
      </c>
      <c r="I1" s="125" t="s">
        <v>6738</v>
      </c>
      <c r="J1" s="125" t="s">
        <v>6739</v>
      </c>
      <c r="K1" s="125" t="s">
        <v>6740</v>
      </c>
      <c r="L1" s="125" t="s">
        <v>6741</v>
      </c>
      <c r="M1" s="125" t="s">
        <v>6742</v>
      </c>
      <c r="N1" s="125" t="s">
        <v>6743</v>
      </c>
      <c r="O1" s="125" t="s">
        <v>6744</v>
      </c>
      <c r="P1" s="125" t="s">
        <v>6745</v>
      </c>
      <c r="Q1" s="125" t="s">
        <v>6746</v>
      </c>
      <c r="R1" s="125" t="s">
        <v>6747</v>
      </c>
      <c r="S1" s="125" t="s">
        <v>6748</v>
      </c>
      <c r="T1" s="125" t="s">
        <v>6749</v>
      </c>
      <c r="U1" s="125" t="s">
        <v>6750</v>
      </c>
      <c r="V1" s="125" t="s">
        <v>6751</v>
      </c>
      <c r="W1" s="125" t="s">
        <v>6752</v>
      </c>
      <c r="X1" s="125" t="s">
        <v>6753</v>
      </c>
      <c r="Y1" s="125" t="s">
        <v>6754</v>
      </c>
      <c r="Z1" s="125" t="s">
        <v>6755</v>
      </c>
      <c r="AA1" s="125" t="s">
        <v>6756</v>
      </c>
      <c r="AB1" s="125" t="s">
        <v>6757</v>
      </c>
      <c r="AC1" s="125" t="s">
        <v>6758</v>
      </c>
      <c r="AD1" s="125" t="s">
        <v>6759</v>
      </c>
      <c r="AE1" s="125" t="s">
        <v>2133</v>
      </c>
      <c r="AF1" s="125" t="s">
        <v>6760</v>
      </c>
      <c r="AG1" s="125" t="s">
        <v>6761</v>
      </c>
      <c r="AH1" s="125" t="s">
        <v>6762</v>
      </c>
      <c r="AI1" s="125" t="s">
        <v>6763</v>
      </c>
      <c r="AJ1" s="125" t="s">
        <v>6764</v>
      </c>
      <c r="AK1" s="125" t="s">
        <v>6765</v>
      </c>
      <c r="AL1" s="125" t="s">
        <v>6766</v>
      </c>
      <c r="AM1" s="125" t="s">
        <v>6767</v>
      </c>
      <c r="AN1" s="125" t="s">
        <v>6768</v>
      </c>
      <c r="AO1" s="125" t="s">
        <v>6769</v>
      </c>
      <c r="AP1" s="125" t="s">
        <v>6770</v>
      </c>
      <c r="AQ1" s="125" t="s">
        <v>6771</v>
      </c>
      <c r="AR1" s="125" t="s">
        <v>6772</v>
      </c>
      <c r="AS1" s="125" t="s">
        <v>6773</v>
      </c>
      <c r="AT1" s="125" t="s">
        <v>6774</v>
      </c>
      <c r="AU1" s="125" t="s">
        <v>6775</v>
      </c>
      <c r="AV1" s="125" t="s">
        <v>6776</v>
      </c>
      <c r="AW1" s="125" t="s">
        <v>6777</v>
      </c>
      <c r="AX1" s="125" t="s">
        <v>6778</v>
      </c>
      <c r="AY1" s="125" t="s">
        <v>6779</v>
      </c>
      <c r="AZ1" s="125" t="s">
        <v>6780</v>
      </c>
      <c r="BA1" s="125" t="s">
        <v>6781</v>
      </c>
      <c r="BB1" s="125" t="s">
        <v>6782</v>
      </c>
      <c r="BC1" s="125" t="s">
        <v>21</v>
      </c>
      <c r="BD1" s="125" t="s">
        <v>2128</v>
      </c>
      <c r="BE1" s="125" t="s">
        <v>1135</v>
      </c>
      <c r="BF1" s="125" t="s">
        <v>6783</v>
      </c>
      <c r="BG1" s="125" t="s">
        <v>6784</v>
      </c>
      <c r="BH1" s="125" t="s">
        <v>1136</v>
      </c>
      <c r="BI1" s="125" t="s">
        <v>6785</v>
      </c>
      <c r="BJ1" s="125" t="s">
        <v>6786</v>
      </c>
      <c r="BK1" s="125" t="s">
        <v>6787</v>
      </c>
      <c r="BL1" s="125" t="s">
        <v>6788</v>
      </c>
      <c r="BM1" s="125" t="s">
        <v>6789</v>
      </c>
      <c r="BN1" s="125" t="s">
        <v>6790</v>
      </c>
      <c r="BO1" s="125" t="s">
        <v>6791</v>
      </c>
      <c r="BP1" s="125" t="s">
        <v>6792</v>
      </c>
      <c r="BQ1" s="125" t="s">
        <v>6793</v>
      </c>
      <c r="BR1" s="125" t="s">
        <v>1419</v>
      </c>
      <c r="BS1" s="125" t="s">
        <v>6794</v>
      </c>
      <c r="BT1" s="125" t="s">
        <v>2260</v>
      </c>
      <c r="BU1" s="125" t="s">
        <v>2209</v>
      </c>
      <c r="BV1" s="125" t="s">
        <v>6795</v>
      </c>
      <c r="BW1" s="125" t="s">
        <v>6796</v>
      </c>
      <c r="BX1" s="125" t="s">
        <v>6797</v>
      </c>
      <c r="BY1" s="125" t="s">
        <v>6798</v>
      </c>
      <c r="BZ1" s="125" t="s">
        <v>6799</v>
      </c>
      <c r="CA1" s="125" t="s">
        <v>6800</v>
      </c>
      <c r="CB1" s="125" t="s">
        <v>6801</v>
      </c>
      <c r="CC1" s="125" t="s">
        <v>6802</v>
      </c>
      <c r="CD1" s="125" t="s">
        <v>6803</v>
      </c>
      <c r="CE1" s="125" t="s">
        <v>6804</v>
      </c>
      <c r="CF1" s="125" t="s">
        <v>6805</v>
      </c>
      <c r="CG1" s="125" t="s">
        <v>6806</v>
      </c>
      <c r="CH1" s="125" t="s">
        <v>6807</v>
      </c>
      <c r="CI1" s="125" t="s">
        <v>6808</v>
      </c>
      <c r="CJ1" s="125" t="s">
        <v>6809</v>
      </c>
      <c r="CK1" s="125" t="s">
        <v>6810</v>
      </c>
      <c r="CL1" s="125" t="s">
        <v>6811</v>
      </c>
      <c r="CM1" s="125" t="s">
        <v>6812</v>
      </c>
      <c r="CN1" s="125" t="s">
        <v>6444</v>
      </c>
      <c r="CO1" s="125" t="s">
        <v>1880</v>
      </c>
      <c r="CP1" s="125" t="s">
        <v>6813</v>
      </c>
      <c r="CQ1" s="125" t="s">
        <v>6173</v>
      </c>
      <c r="CR1" s="125" t="s">
        <v>6430</v>
      </c>
      <c r="CS1" s="125" t="s">
        <v>6814</v>
      </c>
      <c r="CT1" s="125" t="s">
        <v>6815</v>
      </c>
      <c r="CU1" s="125" t="s">
        <v>6816</v>
      </c>
      <c r="CV1" s="125" t="s">
        <v>6817</v>
      </c>
      <c r="CW1" s="125" t="s">
        <v>6818</v>
      </c>
      <c r="CX1" s="125" t="s">
        <v>6819</v>
      </c>
      <c r="CY1" s="125" t="s">
        <v>6820</v>
      </c>
      <c r="CZ1" s="125" t="s">
        <v>6821</v>
      </c>
      <c r="DA1" s="125" t="s">
        <v>6822</v>
      </c>
      <c r="DB1" s="125" t="s">
        <v>6823</v>
      </c>
      <c r="DC1" s="125" t="s">
        <v>6824</v>
      </c>
      <c r="DD1" s="125" t="s">
        <v>6825</v>
      </c>
      <c r="DE1" s="125" t="s">
        <v>6826</v>
      </c>
      <c r="DF1" s="125" t="s">
        <v>6827</v>
      </c>
      <c r="DG1" s="125" t="s">
        <v>6828</v>
      </c>
      <c r="DH1" s="125" t="s">
        <v>6829</v>
      </c>
      <c r="DI1" s="125" t="s">
        <v>6830</v>
      </c>
      <c r="DJ1" s="125" t="s">
        <v>6831</v>
      </c>
      <c r="DK1" s="125" t="s">
        <v>6832</v>
      </c>
      <c r="DL1" s="125" t="s">
        <v>6833</v>
      </c>
      <c r="DM1" s="125" t="s">
        <v>6834</v>
      </c>
      <c r="DN1" s="125" t="s">
        <v>6835</v>
      </c>
      <c r="DO1" s="125" t="s">
        <v>6836</v>
      </c>
      <c r="DP1" s="125" t="s">
        <v>6837</v>
      </c>
      <c r="DQ1" s="125" t="s">
        <v>6838</v>
      </c>
      <c r="DR1" s="125" t="s">
        <v>6839</v>
      </c>
      <c r="DS1" s="125" t="s">
        <v>6840</v>
      </c>
      <c r="DT1" s="125" t="s">
        <v>6841</v>
      </c>
      <c r="DU1" s="125" t="s">
        <v>6842</v>
      </c>
      <c r="DV1" s="125" t="s">
        <v>6843</v>
      </c>
      <c r="DW1" s="125" t="s">
        <v>6844</v>
      </c>
      <c r="DX1" s="125" t="s">
        <v>6845</v>
      </c>
      <c r="DY1" s="125" t="s">
        <v>6846</v>
      </c>
      <c r="DZ1" s="125" t="s">
        <v>6847</v>
      </c>
      <c r="EA1" s="125" t="s">
        <v>6848</v>
      </c>
      <c r="EB1" s="125" t="s">
        <v>6849</v>
      </c>
      <c r="EC1" s="125" t="s">
        <v>6850</v>
      </c>
      <c r="ED1" s="125" t="s">
        <v>6851</v>
      </c>
      <c r="EE1" s="125" t="s">
        <v>6852</v>
      </c>
      <c r="EF1" s="125" t="s">
        <v>6853</v>
      </c>
      <c r="EG1" s="125" t="s">
        <v>6854</v>
      </c>
      <c r="EH1" s="125" t="s">
        <v>6855</v>
      </c>
      <c r="EI1" s="125" t="s">
        <v>6856</v>
      </c>
      <c r="EJ1" s="125" t="s">
        <v>6857</v>
      </c>
      <c r="EK1" s="125" t="s">
        <v>6858</v>
      </c>
      <c r="EL1" s="125" t="s">
        <v>6859</v>
      </c>
    </row>
    <row r="2" spans="1:142">
      <c r="A2" s="126" t="s">
        <v>6860</v>
      </c>
      <c r="B2" s="126" t="s">
        <v>6861</v>
      </c>
      <c r="C2" s="126" t="s">
        <v>6862</v>
      </c>
      <c r="D2" s="126" t="s">
        <v>370</v>
      </c>
      <c r="E2" s="126" t="s">
        <v>5611</v>
      </c>
      <c r="F2" s="126" t="s">
        <v>6863</v>
      </c>
      <c r="G2" s="126"/>
      <c r="H2" s="126"/>
      <c r="I2" s="126">
        <v>0</v>
      </c>
      <c r="J2" s="126" t="s">
        <v>6724</v>
      </c>
      <c r="K2" s="126" t="s">
        <v>6864</v>
      </c>
      <c r="L2" s="126" t="s">
        <v>6865</v>
      </c>
      <c r="M2" t="s">
        <v>6860</v>
      </c>
      <c r="N2" t="s">
        <v>6860</v>
      </c>
      <c r="P2" t="s">
        <v>6860</v>
      </c>
      <c r="R2" t="s">
        <v>6866</v>
      </c>
      <c r="T2" t="s">
        <v>6867</v>
      </c>
      <c r="U2" t="s">
        <v>6868</v>
      </c>
      <c r="V2" t="s">
        <v>6869</v>
      </c>
      <c r="W2" t="s">
        <v>6712</v>
      </c>
      <c r="X2" t="s">
        <v>1487</v>
      </c>
      <c r="Y2" t="s">
        <v>1473</v>
      </c>
      <c r="AB2" t="s">
        <v>6870</v>
      </c>
      <c r="AC2" t="s">
        <v>6871</v>
      </c>
      <c r="AD2" t="s">
        <v>6872</v>
      </c>
      <c r="AE2" t="s">
        <v>6873</v>
      </c>
      <c r="AF2" t="s">
        <v>6874</v>
      </c>
      <c r="AG2" t="s">
        <v>6875</v>
      </c>
      <c r="AH2" t="s">
        <v>6876</v>
      </c>
      <c r="AI2" t="s">
        <v>6877</v>
      </c>
      <c r="AJ2" t="s">
        <v>6878</v>
      </c>
      <c r="AM2" t="s">
        <v>6868</v>
      </c>
      <c r="AN2" t="s">
        <v>6879</v>
      </c>
      <c r="AP2" t="s">
        <v>6880</v>
      </c>
      <c r="AQ2" t="s">
        <v>6880</v>
      </c>
      <c r="AR2" t="s">
        <v>6881</v>
      </c>
      <c r="AS2" t="s">
        <v>6882</v>
      </c>
      <c r="AV2" t="s">
        <v>6883</v>
      </c>
      <c r="AW2" t="s">
        <v>6884</v>
      </c>
      <c r="AX2" t="s">
        <v>6881</v>
      </c>
      <c r="AY2" t="s">
        <v>6882</v>
      </c>
      <c r="BH2" t="s">
        <v>1473</v>
      </c>
      <c r="BJ2" t="s">
        <v>6885</v>
      </c>
      <c r="BL2" t="s">
        <v>6886</v>
      </c>
      <c r="BM2" t="s">
        <v>6887</v>
      </c>
      <c r="BN2" t="s">
        <v>6888</v>
      </c>
      <c r="BP2" t="s">
        <v>6889</v>
      </c>
      <c r="BQ2" t="s">
        <v>6890</v>
      </c>
      <c r="BR2" t="s">
        <v>6889</v>
      </c>
      <c r="BS2" t="s">
        <v>6891</v>
      </c>
      <c r="BT2" t="s">
        <v>1473</v>
      </c>
      <c r="BU2" t="s">
        <v>6892</v>
      </c>
      <c r="BW2" t="s">
        <v>6893</v>
      </c>
      <c r="BY2" t="s">
        <v>6867</v>
      </c>
      <c r="BZ2" t="s">
        <v>6894</v>
      </c>
      <c r="CA2" t="s">
        <v>1473</v>
      </c>
      <c r="CB2" t="s">
        <v>6895</v>
      </c>
      <c r="CF2" t="s">
        <v>6896</v>
      </c>
      <c r="CH2" t="s">
        <v>6897</v>
      </c>
      <c r="CI2" t="s">
        <v>6898</v>
      </c>
      <c r="CJ2" t="s">
        <v>6899</v>
      </c>
      <c r="CK2" t="s">
        <v>5814</v>
      </c>
      <c r="CL2" s="127">
        <v>46251</v>
      </c>
      <c r="CM2" t="s">
        <v>6680</v>
      </c>
      <c r="CN2" t="s">
        <v>1882</v>
      </c>
      <c r="CO2" t="s">
        <v>6900</v>
      </c>
      <c r="CP2" t="s">
        <v>6878</v>
      </c>
      <c r="CQ2" t="s">
        <v>2200</v>
      </c>
      <c r="CS2" t="s">
        <v>6901</v>
      </c>
      <c r="CT2" t="s">
        <v>6901</v>
      </c>
      <c r="CU2" t="s">
        <v>6901</v>
      </c>
      <c r="CV2" t="s">
        <v>6712</v>
      </c>
      <c r="CW2" t="s">
        <v>1154</v>
      </c>
      <c r="CX2" t="s">
        <v>6902</v>
      </c>
      <c r="CY2" t="s">
        <v>1266</v>
      </c>
      <c r="CZ2" t="s">
        <v>6903</v>
      </c>
      <c r="DA2" t="s">
        <v>443</v>
      </c>
      <c r="DB2" t="s">
        <v>6903</v>
      </c>
      <c r="DC2" t="s">
        <v>6892</v>
      </c>
      <c r="DD2" t="s">
        <v>2219</v>
      </c>
      <c r="DE2" t="s">
        <v>6904</v>
      </c>
      <c r="DF2" t="s">
        <v>6905</v>
      </c>
      <c r="DG2" t="s">
        <v>6906</v>
      </c>
      <c r="DH2" t="s">
        <v>6864</v>
      </c>
      <c r="DI2" t="s">
        <v>6865</v>
      </c>
    </row>
    <row r="3" spans="1:142">
      <c r="A3" s="126" t="s">
        <v>6907</v>
      </c>
      <c r="B3" s="126" t="s">
        <v>6861</v>
      </c>
      <c r="C3" s="126" t="s">
        <v>6862</v>
      </c>
      <c r="D3" s="126" t="s">
        <v>370</v>
      </c>
      <c r="E3" s="126" t="s">
        <v>5611</v>
      </c>
      <c r="F3" s="126" t="s">
        <v>6863</v>
      </c>
      <c r="G3" s="126"/>
      <c r="H3" s="126"/>
      <c r="I3" s="126">
        <v>0</v>
      </c>
      <c r="J3" s="126" t="s">
        <v>6724</v>
      </c>
      <c r="K3" s="126" t="s">
        <v>6864</v>
      </c>
      <c r="L3" s="126" t="s">
        <v>6908</v>
      </c>
      <c r="M3" t="s">
        <v>6907</v>
      </c>
      <c r="N3" t="s">
        <v>6907</v>
      </c>
      <c r="P3" t="s">
        <v>6907</v>
      </c>
      <c r="R3" t="s">
        <v>6909</v>
      </c>
      <c r="T3" t="s">
        <v>6910</v>
      </c>
      <c r="U3" t="s">
        <v>6911</v>
      </c>
      <c r="V3" t="s">
        <v>6869</v>
      </c>
      <c r="W3" t="s">
        <v>6712</v>
      </c>
      <c r="X3" t="s">
        <v>1487</v>
      </c>
      <c r="Y3" t="s">
        <v>1473</v>
      </c>
      <c r="AB3" t="s">
        <v>6870</v>
      </c>
      <c r="AC3" t="s">
        <v>6871</v>
      </c>
      <c r="AD3" t="s">
        <v>6872</v>
      </c>
      <c r="AE3" t="s">
        <v>6873</v>
      </c>
      <c r="AF3" t="s">
        <v>6912</v>
      </c>
      <c r="AG3" t="s">
        <v>6913</v>
      </c>
      <c r="AH3" t="s">
        <v>6876</v>
      </c>
      <c r="AI3" t="s">
        <v>6877</v>
      </c>
      <c r="AJ3" t="s">
        <v>6878</v>
      </c>
      <c r="AM3" t="s">
        <v>6911</v>
      </c>
      <c r="AN3" t="s">
        <v>6879</v>
      </c>
      <c r="AP3" t="s">
        <v>6880</v>
      </c>
      <c r="AQ3" t="s">
        <v>6880</v>
      </c>
      <c r="AR3" t="s">
        <v>6877</v>
      </c>
      <c r="AS3" t="s">
        <v>6914</v>
      </c>
      <c r="AV3" t="s">
        <v>6883</v>
      </c>
      <c r="AW3" t="s">
        <v>6884</v>
      </c>
      <c r="AX3" t="s">
        <v>6877</v>
      </c>
      <c r="AY3" t="s">
        <v>6914</v>
      </c>
      <c r="BH3" t="s">
        <v>1473</v>
      </c>
      <c r="BJ3" t="s">
        <v>6915</v>
      </c>
      <c r="BL3" t="s">
        <v>6885</v>
      </c>
      <c r="BM3" t="s">
        <v>6887</v>
      </c>
      <c r="BN3" t="s">
        <v>6888</v>
      </c>
      <c r="BP3" t="s">
        <v>6916</v>
      </c>
      <c r="BQ3" t="s">
        <v>6890</v>
      </c>
      <c r="BR3" t="s">
        <v>6916</v>
      </c>
      <c r="BS3" t="s">
        <v>6917</v>
      </c>
      <c r="BT3" t="s">
        <v>1473</v>
      </c>
      <c r="BU3" t="s">
        <v>6892</v>
      </c>
      <c r="BW3" t="s">
        <v>6918</v>
      </c>
      <c r="BY3" t="s">
        <v>6910</v>
      </c>
      <c r="BZ3" t="s">
        <v>6919</v>
      </c>
      <c r="CA3" t="s">
        <v>1473</v>
      </c>
      <c r="CB3" t="s">
        <v>6920</v>
      </c>
      <c r="CF3" t="s">
        <v>6921</v>
      </c>
      <c r="CH3" t="s">
        <v>6922</v>
      </c>
      <c r="CI3" t="s">
        <v>6898</v>
      </c>
      <c r="CJ3" t="s">
        <v>6923</v>
      </c>
      <c r="CK3" t="s">
        <v>5814</v>
      </c>
      <c r="CL3" s="127">
        <v>46251</v>
      </c>
      <c r="CM3" t="s">
        <v>6680</v>
      </c>
      <c r="CN3" t="s">
        <v>1882</v>
      </c>
      <c r="CO3" t="s">
        <v>6924</v>
      </c>
      <c r="CP3" t="s">
        <v>6878</v>
      </c>
      <c r="CQ3" t="s">
        <v>2200</v>
      </c>
      <c r="CS3" t="s">
        <v>6901</v>
      </c>
      <c r="CT3" t="s">
        <v>6901</v>
      </c>
      <c r="CU3" t="s">
        <v>6901</v>
      </c>
      <c r="CV3" t="s">
        <v>6712</v>
      </c>
      <c r="CW3" t="s">
        <v>1154</v>
      </c>
      <c r="CX3" t="s">
        <v>6925</v>
      </c>
      <c r="CY3" t="s">
        <v>488</v>
      </c>
      <c r="CZ3" t="s">
        <v>6903</v>
      </c>
      <c r="DA3" t="s">
        <v>1266</v>
      </c>
      <c r="DB3" t="s">
        <v>6903</v>
      </c>
      <c r="DC3" t="s">
        <v>6892</v>
      </c>
      <c r="DD3" t="s">
        <v>2219</v>
      </c>
      <c r="DE3" t="s">
        <v>6904</v>
      </c>
      <c r="DF3" t="s">
        <v>6926</v>
      </c>
      <c r="DG3" t="s">
        <v>6906</v>
      </c>
      <c r="DH3" t="s">
        <v>6864</v>
      </c>
      <c r="DI3" t="s">
        <v>6908</v>
      </c>
    </row>
    <row r="4" spans="1:142">
      <c r="A4" s="126" t="s">
        <v>6927</v>
      </c>
      <c r="B4" s="126" t="s">
        <v>6861</v>
      </c>
      <c r="C4" s="126" t="s">
        <v>6862</v>
      </c>
      <c r="D4" s="126" t="s">
        <v>370</v>
      </c>
      <c r="E4" s="126" t="s">
        <v>5611</v>
      </c>
      <c r="F4" s="126" t="s">
        <v>6863</v>
      </c>
      <c r="G4" s="126"/>
      <c r="H4" s="126"/>
      <c r="I4" s="126">
        <v>0</v>
      </c>
      <c r="J4" s="126" t="s">
        <v>6724</v>
      </c>
      <c r="K4" s="126" t="s">
        <v>6864</v>
      </c>
      <c r="L4" s="126" t="s">
        <v>6928</v>
      </c>
      <c r="M4" t="s">
        <v>6927</v>
      </c>
      <c r="N4" t="s">
        <v>6927</v>
      </c>
      <c r="P4" t="s">
        <v>6927</v>
      </c>
      <c r="R4" t="s">
        <v>6929</v>
      </c>
      <c r="T4" t="s">
        <v>6930</v>
      </c>
      <c r="U4" t="s">
        <v>6931</v>
      </c>
      <c r="V4" t="s">
        <v>6869</v>
      </c>
      <c r="W4" t="s">
        <v>6712</v>
      </c>
      <c r="X4" t="s">
        <v>1487</v>
      </c>
      <c r="Y4" t="s">
        <v>1473</v>
      </c>
      <c r="AB4" t="s">
        <v>6870</v>
      </c>
      <c r="AC4" t="s">
        <v>6871</v>
      </c>
      <c r="AD4" t="s">
        <v>6872</v>
      </c>
      <c r="AE4" t="s">
        <v>6873</v>
      </c>
      <c r="AF4" t="s">
        <v>6912</v>
      </c>
      <c r="AG4" t="s">
        <v>6913</v>
      </c>
      <c r="AH4" t="s">
        <v>6876</v>
      </c>
      <c r="AI4" t="s">
        <v>6932</v>
      </c>
      <c r="AJ4" t="s">
        <v>6878</v>
      </c>
      <c r="AM4" t="s">
        <v>6931</v>
      </c>
      <c r="AN4" t="s">
        <v>6879</v>
      </c>
      <c r="AP4" t="s">
        <v>6880</v>
      </c>
      <c r="AQ4" t="s">
        <v>6880</v>
      </c>
      <c r="AR4" t="s">
        <v>6932</v>
      </c>
      <c r="AS4" t="s">
        <v>6933</v>
      </c>
      <c r="AV4" t="s">
        <v>6883</v>
      </c>
      <c r="AW4" t="s">
        <v>6884</v>
      </c>
      <c r="AX4" t="s">
        <v>6932</v>
      </c>
      <c r="AY4" t="s">
        <v>6933</v>
      </c>
      <c r="BH4" t="s">
        <v>1473</v>
      </c>
      <c r="BJ4" t="s">
        <v>6885</v>
      </c>
      <c r="BL4" t="s">
        <v>6934</v>
      </c>
      <c r="BM4" t="s">
        <v>6887</v>
      </c>
      <c r="BN4" t="s">
        <v>6888</v>
      </c>
      <c r="BP4" t="s">
        <v>6935</v>
      </c>
      <c r="BQ4" t="s">
        <v>6890</v>
      </c>
      <c r="BR4" t="s">
        <v>6935</v>
      </c>
      <c r="BS4" t="s">
        <v>6917</v>
      </c>
      <c r="BT4" t="s">
        <v>1473</v>
      </c>
      <c r="BU4" t="s">
        <v>6892</v>
      </c>
      <c r="BW4" t="s">
        <v>6936</v>
      </c>
      <c r="BY4" t="s">
        <v>6930</v>
      </c>
      <c r="BZ4" t="s">
        <v>6937</v>
      </c>
      <c r="CA4" t="s">
        <v>1473</v>
      </c>
      <c r="CB4" t="s">
        <v>6895</v>
      </c>
      <c r="CF4" t="s">
        <v>6921</v>
      </c>
      <c r="CH4" t="s">
        <v>6922</v>
      </c>
      <c r="CI4" t="s">
        <v>6898</v>
      </c>
      <c r="CJ4" t="s">
        <v>6938</v>
      </c>
      <c r="CK4" t="s">
        <v>5814</v>
      </c>
      <c r="CL4" s="127">
        <v>46251</v>
      </c>
      <c r="CM4" t="s">
        <v>6680</v>
      </c>
      <c r="CN4" t="s">
        <v>1882</v>
      </c>
      <c r="CO4" t="s">
        <v>6939</v>
      </c>
      <c r="CP4" t="s">
        <v>6878</v>
      </c>
      <c r="CQ4" t="s">
        <v>2200</v>
      </c>
      <c r="CS4" t="s">
        <v>6901</v>
      </c>
      <c r="CT4" t="s">
        <v>6901</v>
      </c>
      <c r="CU4" t="s">
        <v>6901</v>
      </c>
      <c r="CV4" t="s">
        <v>6712</v>
      </c>
      <c r="CX4" t="s">
        <v>6940</v>
      </c>
      <c r="CY4" t="s">
        <v>1266</v>
      </c>
      <c r="CZ4" t="s">
        <v>6903</v>
      </c>
      <c r="DA4" t="s">
        <v>344</v>
      </c>
      <c r="DB4" t="s">
        <v>6903</v>
      </c>
      <c r="DC4" t="s">
        <v>6892</v>
      </c>
      <c r="DD4" t="s">
        <v>2221</v>
      </c>
      <c r="DE4" t="s">
        <v>6904</v>
      </c>
      <c r="DF4" t="s">
        <v>6905</v>
      </c>
      <c r="DG4" t="s">
        <v>6906</v>
      </c>
      <c r="DH4" t="s">
        <v>6864</v>
      </c>
      <c r="DI4" t="s">
        <v>6928</v>
      </c>
    </row>
    <row r="5" spans="1:142">
      <c r="A5" s="126" t="s">
        <v>6941</v>
      </c>
      <c r="B5" s="126" t="s">
        <v>6861</v>
      </c>
      <c r="C5" s="126" t="s">
        <v>6862</v>
      </c>
      <c r="D5" s="126" t="s">
        <v>370</v>
      </c>
      <c r="E5" s="126" t="s">
        <v>5611</v>
      </c>
      <c r="F5" s="126" t="s">
        <v>6863</v>
      </c>
      <c r="G5" s="126"/>
      <c r="H5" s="126"/>
      <c r="I5" s="126">
        <v>0</v>
      </c>
      <c r="J5" s="126" t="s">
        <v>6724</v>
      </c>
      <c r="K5" s="126" t="s">
        <v>6864</v>
      </c>
      <c r="L5" s="126" t="s">
        <v>6942</v>
      </c>
      <c r="M5" t="s">
        <v>6941</v>
      </c>
      <c r="N5" t="s">
        <v>6941</v>
      </c>
      <c r="P5" t="s">
        <v>6941</v>
      </c>
      <c r="R5" t="s">
        <v>6943</v>
      </c>
      <c r="T5" t="s">
        <v>6944</v>
      </c>
      <c r="U5" t="s">
        <v>6945</v>
      </c>
      <c r="V5" t="s">
        <v>6869</v>
      </c>
      <c r="W5" t="s">
        <v>6712</v>
      </c>
      <c r="X5" t="s">
        <v>1487</v>
      </c>
      <c r="Y5" t="s">
        <v>1473</v>
      </c>
      <c r="AB5" t="s">
        <v>6870</v>
      </c>
      <c r="AC5" t="s">
        <v>6871</v>
      </c>
      <c r="AD5" t="s">
        <v>6946</v>
      </c>
      <c r="AE5" t="s">
        <v>6947</v>
      </c>
      <c r="AF5" t="s">
        <v>6948</v>
      </c>
      <c r="AG5" t="s">
        <v>6949</v>
      </c>
      <c r="AH5" t="s">
        <v>6876</v>
      </c>
      <c r="AI5" t="s">
        <v>6932</v>
      </c>
      <c r="AJ5" t="s">
        <v>6878</v>
      </c>
      <c r="AM5" t="s">
        <v>6945</v>
      </c>
      <c r="AN5" t="s">
        <v>6879</v>
      </c>
      <c r="AP5" t="s">
        <v>6880</v>
      </c>
      <c r="AQ5" t="s">
        <v>6880</v>
      </c>
      <c r="AR5" t="s">
        <v>6932</v>
      </c>
      <c r="AS5" t="s">
        <v>6950</v>
      </c>
      <c r="AV5" t="s">
        <v>6883</v>
      </c>
      <c r="AW5" t="s">
        <v>6884</v>
      </c>
      <c r="AX5" t="s">
        <v>6932</v>
      </c>
      <c r="AY5" t="s">
        <v>6950</v>
      </c>
      <c r="BH5" t="s">
        <v>1473</v>
      </c>
      <c r="BJ5" t="s">
        <v>6885</v>
      </c>
      <c r="BL5" t="s">
        <v>6885</v>
      </c>
      <c r="BM5" t="s">
        <v>6887</v>
      </c>
      <c r="BN5" t="s">
        <v>6888</v>
      </c>
      <c r="BP5" t="s">
        <v>6951</v>
      </c>
      <c r="BQ5" t="s">
        <v>6890</v>
      </c>
      <c r="BR5" t="s">
        <v>6951</v>
      </c>
      <c r="BS5" t="s">
        <v>6917</v>
      </c>
      <c r="BT5" t="s">
        <v>1473</v>
      </c>
      <c r="BU5" t="s">
        <v>6892</v>
      </c>
      <c r="BW5" t="s">
        <v>6952</v>
      </c>
      <c r="BY5" t="s">
        <v>6944</v>
      </c>
      <c r="BZ5" t="s">
        <v>6953</v>
      </c>
      <c r="CA5" t="s">
        <v>1473</v>
      </c>
      <c r="CB5" t="s">
        <v>6895</v>
      </c>
      <c r="CF5" t="s">
        <v>6954</v>
      </c>
      <c r="CH5" t="s">
        <v>6955</v>
      </c>
      <c r="CI5" t="s">
        <v>6898</v>
      </c>
      <c r="CJ5" t="s">
        <v>6956</v>
      </c>
      <c r="CK5" t="s">
        <v>5814</v>
      </c>
      <c r="CL5" s="127">
        <v>46251</v>
      </c>
      <c r="CM5" t="s">
        <v>6680</v>
      </c>
      <c r="CN5" t="s">
        <v>1882</v>
      </c>
      <c r="CO5" t="s">
        <v>6957</v>
      </c>
      <c r="CP5" t="s">
        <v>6878</v>
      </c>
      <c r="CQ5" t="s">
        <v>2200</v>
      </c>
      <c r="CS5" t="s">
        <v>6901</v>
      </c>
      <c r="CT5" t="s">
        <v>6901</v>
      </c>
      <c r="CU5" t="s">
        <v>6901</v>
      </c>
      <c r="CV5" t="s">
        <v>6712</v>
      </c>
      <c r="CX5" t="s">
        <v>6940</v>
      </c>
      <c r="CY5" t="s">
        <v>1266</v>
      </c>
      <c r="CZ5" t="s">
        <v>6903</v>
      </c>
      <c r="DA5" t="s">
        <v>1266</v>
      </c>
      <c r="DB5" t="s">
        <v>6903</v>
      </c>
      <c r="DC5" t="s">
        <v>6892</v>
      </c>
      <c r="DD5" t="s">
        <v>6958</v>
      </c>
      <c r="DE5" t="s">
        <v>6959</v>
      </c>
      <c r="DF5" t="s">
        <v>6905</v>
      </c>
      <c r="DG5" t="s">
        <v>6906</v>
      </c>
      <c r="DH5" t="s">
        <v>6864</v>
      </c>
      <c r="DI5" t="s">
        <v>6942</v>
      </c>
    </row>
    <row r="6" spans="1:142">
      <c r="A6" s="126" t="s">
        <v>6960</v>
      </c>
      <c r="B6" s="126" t="s">
        <v>6861</v>
      </c>
      <c r="C6" s="126" t="s">
        <v>6862</v>
      </c>
      <c r="D6" s="126" t="s">
        <v>370</v>
      </c>
      <c r="E6" s="126" t="s">
        <v>5611</v>
      </c>
      <c r="F6" s="126" t="s">
        <v>6863</v>
      </c>
      <c r="G6" s="126"/>
      <c r="H6" s="126"/>
      <c r="I6" s="126">
        <v>0</v>
      </c>
      <c r="J6" s="126" t="s">
        <v>6724</v>
      </c>
      <c r="K6" s="126" t="s">
        <v>6864</v>
      </c>
      <c r="L6" s="126" t="s">
        <v>6961</v>
      </c>
      <c r="M6" t="s">
        <v>6960</v>
      </c>
      <c r="N6" t="s">
        <v>6960</v>
      </c>
      <c r="P6" t="s">
        <v>6960</v>
      </c>
      <c r="R6" t="s">
        <v>6962</v>
      </c>
      <c r="T6" t="s">
        <v>6963</v>
      </c>
      <c r="U6" t="s">
        <v>6964</v>
      </c>
      <c r="V6" t="s">
        <v>6869</v>
      </c>
      <c r="W6" t="s">
        <v>6712</v>
      </c>
      <c r="X6" t="s">
        <v>1487</v>
      </c>
      <c r="Y6" t="s">
        <v>1473</v>
      </c>
      <c r="AB6" t="s">
        <v>6870</v>
      </c>
      <c r="AC6" t="s">
        <v>6871</v>
      </c>
      <c r="AD6" t="s">
        <v>6946</v>
      </c>
      <c r="AE6" t="s">
        <v>6947</v>
      </c>
      <c r="AF6" t="s">
        <v>6965</v>
      </c>
      <c r="AG6" t="s">
        <v>6966</v>
      </c>
      <c r="AH6" t="s">
        <v>6876</v>
      </c>
      <c r="AI6" t="s">
        <v>6967</v>
      </c>
      <c r="AJ6" t="s">
        <v>6878</v>
      </c>
      <c r="AM6" t="s">
        <v>6964</v>
      </c>
      <c r="AN6" t="s">
        <v>6879</v>
      </c>
      <c r="AP6" t="s">
        <v>6880</v>
      </c>
      <c r="AQ6" t="s">
        <v>6880</v>
      </c>
      <c r="AR6" t="s">
        <v>6967</v>
      </c>
      <c r="AS6" t="s">
        <v>6968</v>
      </c>
      <c r="AV6" t="s">
        <v>6883</v>
      </c>
      <c r="AW6" t="s">
        <v>6884</v>
      </c>
      <c r="AX6" t="s">
        <v>6967</v>
      </c>
      <c r="AY6" t="s">
        <v>6968</v>
      </c>
      <c r="BH6" t="s">
        <v>1473</v>
      </c>
      <c r="BJ6" t="s">
        <v>6885</v>
      </c>
      <c r="BL6" t="s">
        <v>6934</v>
      </c>
      <c r="BM6" t="s">
        <v>6887</v>
      </c>
      <c r="BN6" t="s">
        <v>6888</v>
      </c>
      <c r="BP6" t="s">
        <v>6969</v>
      </c>
      <c r="BQ6" t="s">
        <v>6890</v>
      </c>
      <c r="BR6" t="s">
        <v>6969</v>
      </c>
      <c r="BS6" t="s">
        <v>6917</v>
      </c>
      <c r="BT6" t="s">
        <v>1473</v>
      </c>
      <c r="BU6" t="s">
        <v>6892</v>
      </c>
      <c r="BW6" t="s">
        <v>6970</v>
      </c>
      <c r="BY6" t="s">
        <v>6963</v>
      </c>
      <c r="BZ6" t="s">
        <v>6971</v>
      </c>
      <c r="CA6" t="s">
        <v>1473</v>
      </c>
      <c r="CB6" t="s">
        <v>6972</v>
      </c>
      <c r="CF6" t="s">
        <v>6921</v>
      </c>
      <c r="CH6" t="s">
        <v>6973</v>
      </c>
      <c r="CI6" t="s">
        <v>6898</v>
      </c>
      <c r="CJ6" t="s">
        <v>6974</v>
      </c>
      <c r="CK6" t="s">
        <v>5814</v>
      </c>
      <c r="CL6" s="127">
        <v>46251</v>
      </c>
      <c r="CM6" t="s">
        <v>6680</v>
      </c>
      <c r="CN6" t="s">
        <v>1882</v>
      </c>
      <c r="CO6" t="s">
        <v>6975</v>
      </c>
      <c r="CP6" t="s">
        <v>6878</v>
      </c>
      <c r="CQ6" t="s">
        <v>2200</v>
      </c>
      <c r="CS6" t="s">
        <v>6901</v>
      </c>
      <c r="CT6" t="s">
        <v>6901</v>
      </c>
      <c r="CU6" t="s">
        <v>6901</v>
      </c>
      <c r="CV6" t="s">
        <v>6712</v>
      </c>
      <c r="CX6" t="s">
        <v>6976</v>
      </c>
      <c r="CY6" t="s">
        <v>1266</v>
      </c>
      <c r="CZ6" t="s">
        <v>6903</v>
      </c>
      <c r="DA6" t="s">
        <v>344</v>
      </c>
      <c r="DB6" t="s">
        <v>6903</v>
      </c>
      <c r="DC6" t="s">
        <v>6892</v>
      </c>
      <c r="DD6" t="s">
        <v>2221</v>
      </c>
      <c r="DE6" t="s">
        <v>6904</v>
      </c>
      <c r="DF6" t="s">
        <v>6905</v>
      </c>
      <c r="DG6" t="s">
        <v>6906</v>
      </c>
      <c r="DH6" t="s">
        <v>6864</v>
      </c>
      <c r="DI6" t="s">
        <v>6961</v>
      </c>
    </row>
    <row r="7" spans="1:142">
      <c r="A7" s="126" t="s">
        <v>6977</v>
      </c>
      <c r="B7" s="126" t="s">
        <v>6861</v>
      </c>
      <c r="C7" s="126" t="s">
        <v>6862</v>
      </c>
      <c r="D7" s="126" t="s">
        <v>370</v>
      </c>
      <c r="E7" s="126" t="s">
        <v>5611</v>
      </c>
      <c r="F7" s="126" t="s">
        <v>6863</v>
      </c>
      <c r="G7" s="126"/>
      <c r="H7" s="126"/>
      <c r="I7" s="126">
        <v>0</v>
      </c>
      <c r="J7" s="126" t="s">
        <v>6724</v>
      </c>
      <c r="K7" s="126" t="s">
        <v>6864</v>
      </c>
      <c r="L7" s="126" t="s">
        <v>6978</v>
      </c>
      <c r="M7" t="s">
        <v>6977</v>
      </c>
      <c r="N7" t="s">
        <v>6977</v>
      </c>
      <c r="P7" t="s">
        <v>6977</v>
      </c>
      <c r="R7" t="s">
        <v>6979</v>
      </c>
      <c r="T7" t="s">
        <v>6980</v>
      </c>
      <c r="U7" t="s">
        <v>6981</v>
      </c>
      <c r="V7" t="s">
        <v>6869</v>
      </c>
      <c r="W7" t="s">
        <v>6712</v>
      </c>
      <c r="X7" t="s">
        <v>1487</v>
      </c>
      <c r="Y7" t="s">
        <v>1473</v>
      </c>
      <c r="AB7" t="s">
        <v>6870</v>
      </c>
      <c r="AC7" t="s">
        <v>6871</v>
      </c>
      <c r="AD7" t="s">
        <v>6946</v>
      </c>
      <c r="AE7" t="s">
        <v>6947</v>
      </c>
      <c r="AF7" t="s">
        <v>6965</v>
      </c>
      <c r="AG7" t="s">
        <v>6982</v>
      </c>
      <c r="AH7" t="s">
        <v>6876</v>
      </c>
      <c r="AI7" t="s">
        <v>6932</v>
      </c>
      <c r="AJ7" t="s">
        <v>6878</v>
      </c>
      <c r="AM7" t="s">
        <v>6981</v>
      </c>
      <c r="AN7" t="s">
        <v>6879</v>
      </c>
      <c r="AP7" t="s">
        <v>6880</v>
      </c>
      <c r="AQ7" t="s">
        <v>6880</v>
      </c>
      <c r="AR7" t="s">
        <v>6932</v>
      </c>
      <c r="AS7" t="s">
        <v>6983</v>
      </c>
      <c r="AV7" t="s">
        <v>6883</v>
      </c>
      <c r="AW7" t="s">
        <v>6884</v>
      </c>
      <c r="AX7" t="s">
        <v>6932</v>
      </c>
      <c r="AY7" t="s">
        <v>6983</v>
      </c>
      <c r="BB7">
        <v>10</v>
      </c>
      <c r="BH7" t="s">
        <v>1473</v>
      </c>
      <c r="BJ7" t="s">
        <v>6984</v>
      </c>
      <c r="BL7" t="s">
        <v>6985</v>
      </c>
      <c r="BM7" t="s">
        <v>6887</v>
      </c>
      <c r="BN7" t="s">
        <v>6888</v>
      </c>
      <c r="BO7">
        <v>10</v>
      </c>
      <c r="BP7" t="s">
        <v>6935</v>
      </c>
      <c r="BQ7" t="s">
        <v>6890</v>
      </c>
      <c r="BR7" t="s">
        <v>6935</v>
      </c>
      <c r="BS7" t="s">
        <v>6917</v>
      </c>
      <c r="BT7" t="s">
        <v>1473</v>
      </c>
      <c r="BU7" t="s">
        <v>6892</v>
      </c>
      <c r="BW7" t="s">
        <v>6986</v>
      </c>
      <c r="BY7" t="s">
        <v>6980</v>
      </c>
      <c r="BZ7" t="s">
        <v>6987</v>
      </c>
      <c r="CA7" t="s">
        <v>1473</v>
      </c>
      <c r="CB7" t="s">
        <v>6972</v>
      </c>
      <c r="CF7" t="s">
        <v>6988</v>
      </c>
      <c r="CH7" t="s">
        <v>6989</v>
      </c>
      <c r="CI7" t="s">
        <v>6898</v>
      </c>
      <c r="CJ7" t="s">
        <v>6974</v>
      </c>
      <c r="CK7" t="s">
        <v>5814</v>
      </c>
      <c r="CL7" s="127">
        <v>46251</v>
      </c>
      <c r="CM7" t="s">
        <v>6680</v>
      </c>
      <c r="CN7" t="s">
        <v>1882</v>
      </c>
      <c r="CO7" t="s">
        <v>6990</v>
      </c>
      <c r="CP7" t="s">
        <v>6878</v>
      </c>
      <c r="CQ7" t="s">
        <v>2200</v>
      </c>
      <c r="CS7" t="s">
        <v>6901</v>
      </c>
      <c r="CT7" t="s">
        <v>6901</v>
      </c>
      <c r="CU7" t="s">
        <v>6901</v>
      </c>
      <c r="CV7" t="s">
        <v>6712</v>
      </c>
      <c r="CX7" t="s">
        <v>6940</v>
      </c>
      <c r="CY7" t="s">
        <v>565</v>
      </c>
      <c r="CZ7" t="s">
        <v>6903</v>
      </c>
      <c r="DB7" t="s">
        <v>6991</v>
      </c>
      <c r="DC7" t="s">
        <v>6892</v>
      </c>
      <c r="DD7" t="s">
        <v>6992</v>
      </c>
      <c r="DE7" t="s">
        <v>6993</v>
      </c>
      <c r="DF7" t="s">
        <v>6905</v>
      </c>
      <c r="DG7" t="s">
        <v>6906</v>
      </c>
      <c r="DH7" t="s">
        <v>6864</v>
      </c>
      <c r="DI7" t="s">
        <v>6978</v>
      </c>
    </row>
    <row r="8" spans="1:142">
      <c r="A8" s="126" t="s">
        <v>6994</v>
      </c>
      <c r="B8" s="126" t="s">
        <v>6861</v>
      </c>
      <c r="C8" s="126" t="s">
        <v>6862</v>
      </c>
      <c r="D8" s="126" t="s">
        <v>370</v>
      </c>
      <c r="E8" s="126" t="s">
        <v>5611</v>
      </c>
      <c r="F8" s="126" t="s">
        <v>6863</v>
      </c>
      <c r="G8" s="126"/>
      <c r="H8" s="126"/>
      <c r="I8" s="126">
        <v>0</v>
      </c>
      <c r="J8" s="126" t="s">
        <v>6724</v>
      </c>
      <c r="K8" s="126" t="s">
        <v>6864</v>
      </c>
      <c r="L8" s="126" t="s">
        <v>6995</v>
      </c>
      <c r="M8" t="s">
        <v>6994</v>
      </c>
      <c r="N8" t="s">
        <v>6994</v>
      </c>
      <c r="P8" t="s">
        <v>6994</v>
      </c>
      <c r="R8" t="s">
        <v>6996</v>
      </c>
      <c r="T8" t="s">
        <v>6997</v>
      </c>
      <c r="U8" t="s">
        <v>6998</v>
      </c>
      <c r="V8" t="s">
        <v>6869</v>
      </c>
      <c r="W8" t="s">
        <v>6712</v>
      </c>
      <c r="X8" t="s">
        <v>1487</v>
      </c>
      <c r="Y8" t="s">
        <v>1473</v>
      </c>
      <c r="AB8" t="s">
        <v>6870</v>
      </c>
      <c r="AC8" t="s">
        <v>6871</v>
      </c>
      <c r="AD8" t="s">
        <v>6946</v>
      </c>
      <c r="AE8" t="s">
        <v>6947</v>
      </c>
      <c r="AF8" t="s">
        <v>6965</v>
      </c>
      <c r="AG8" t="s">
        <v>6982</v>
      </c>
      <c r="AH8" t="s">
        <v>6876</v>
      </c>
      <c r="AI8" t="s">
        <v>6967</v>
      </c>
      <c r="AJ8" t="s">
        <v>6878</v>
      </c>
      <c r="AM8" t="s">
        <v>6998</v>
      </c>
      <c r="AN8" t="s">
        <v>6879</v>
      </c>
      <c r="AP8" t="s">
        <v>6880</v>
      </c>
      <c r="AQ8" t="s">
        <v>6880</v>
      </c>
      <c r="AR8" t="s">
        <v>6967</v>
      </c>
      <c r="AS8" t="s">
        <v>6999</v>
      </c>
      <c r="AV8" t="s">
        <v>6883</v>
      </c>
      <c r="AW8" t="s">
        <v>6884</v>
      </c>
      <c r="AX8" t="s">
        <v>6967</v>
      </c>
      <c r="AY8" t="s">
        <v>6999</v>
      </c>
      <c r="BH8" t="s">
        <v>1473</v>
      </c>
      <c r="BJ8" t="s">
        <v>6885</v>
      </c>
      <c r="BL8" t="s">
        <v>6886</v>
      </c>
      <c r="BM8" t="s">
        <v>6887</v>
      </c>
      <c r="BN8" t="s">
        <v>6888</v>
      </c>
      <c r="BP8" t="s">
        <v>6969</v>
      </c>
      <c r="BQ8" t="s">
        <v>6890</v>
      </c>
      <c r="BR8" t="s">
        <v>6969</v>
      </c>
      <c r="BS8" t="s">
        <v>6917</v>
      </c>
      <c r="BT8" t="s">
        <v>1473</v>
      </c>
      <c r="BU8" t="s">
        <v>6892</v>
      </c>
      <c r="BW8" t="s">
        <v>7000</v>
      </c>
      <c r="BY8" t="s">
        <v>6997</v>
      </c>
      <c r="BZ8" t="s">
        <v>7001</v>
      </c>
      <c r="CA8" t="s">
        <v>1473</v>
      </c>
      <c r="CB8" t="s">
        <v>6972</v>
      </c>
      <c r="CF8" t="s">
        <v>7002</v>
      </c>
      <c r="CH8" t="s">
        <v>7003</v>
      </c>
      <c r="CI8" t="s">
        <v>6898</v>
      </c>
      <c r="CJ8" t="s">
        <v>6974</v>
      </c>
      <c r="CK8" t="s">
        <v>5814</v>
      </c>
      <c r="CL8" s="127">
        <v>46251</v>
      </c>
      <c r="CM8" t="s">
        <v>6680</v>
      </c>
      <c r="CN8" t="s">
        <v>1882</v>
      </c>
      <c r="CO8" t="s">
        <v>7004</v>
      </c>
      <c r="CP8" t="s">
        <v>6878</v>
      </c>
      <c r="CQ8" t="s">
        <v>2200</v>
      </c>
      <c r="CS8" t="s">
        <v>6901</v>
      </c>
      <c r="CT8" t="s">
        <v>6901</v>
      </c>
      <c r="CU8" t="s">
        <v>6901</v>
      </c>
      <c r="CV8" t="s">
        <v>6712</v>
      </c>
      <c r="CX8" t="s">
        <v>6976</v>
      </c>
      <c r="CY8" t="s">
        <v>1266</v>
      </c>
      <c r="CZ8" t="s">
        <v>6903</v>
      </c>
      <c r="DA8" t="s">
        <v>443</v>
      </c>
      <c r="DB8" t="s">
        <v>6903</v>
      </c>
      <c r="DC8" t="s">
        <v>6892</v>
      </c>
      <c r="DD8" t="s">
        <v>6992</v>
      </c>
      <c r="DE8" t="s">
        <v>6993</v>
      </c>
      <c r="DF8" t="s">
        <v>6905</v>
      </c>
      <c r="DG8" t="s">
        <v>6906</v>
      </c>
      <c r="DH8" t="s">
        <v>6864</v>
      </c>
      <c r="DI8" t="s">
        <v>6995</v>
      </c>
    </row>
    <row r="9" spans="1:142">
      <c r="A9" s="126" t="s">
        <v>7005</v>
      </c>
      <c r="B9" s="126" t="s">
        <v>6861</v>
      </c>
      <c r="C9" s="126" t="s">
        <v>6862</v>
      </c>
      <c r="D9" s="126" t="s">
        <v>370</v>
      </c>
      <c r="E9" s="126" t="s">
        <v>5611</v>
      </c>
      <c r="F9" s="126" t="s">
        <v>6863</v>
      </c>
      <c r="G9" s="126"/>
      <c r="H9" s="126"/>
      <c r="I9" s="126">
        <v>0</v>
      </c>
      <c r="J9" s="126" t="s">
        <v>6724</v>
      </c>
      <c r="K9" s="126" t="s">
        <v>6864</v>
      </c>
      <c r="L9" s="126" t="s">
        <v>7006</v>
      </c>
      <c r="M9" t="s">
        <v>7005</v>
      </c>
      <c r="N9" t="s">
        <v>7005</v>
      </c>
      <c r="P9" t="s">
        <v>7005</v>
      </c>
      <c r="R9" t="s">
        <v>7007</v>
      </c>
      <c r="T9" t="s">
        <v>7008</v>
      </c>
      <c r="U9" t="s">
        <v>7009</v>
      </c>
      <c r="V9" t="s">
        <v>6869</v>
      </c>
      <c r="W9" t="s">
        <v>6712</v>
      </c>
      <c r="X9" t="s">
        <v>1487</v>
      </c>
      <c r="Y9" t="s">
        <v>1473</v>
      </c>
      <c r="AB9" t="s">
        <v>6870</v>
      </c>
      <c r="AC9" t="s">
        <v>6871</v>
      </c>
      <c r="AD9" t="s">
        <v>6946</v>
      </c>
      <c r="AE9" t="s">
        <v>6947</v>
      </c>
      <c r="AF9" t="s">
        <v>7010</v>
      </c>
      <c r="AG9" t="s">
        <v>7011</v>
      </c>
      <c r="AH9" t="s">
        <v>6876</v>
      </c>
      <c r="AI9" t="s">
        <v>6877</v>
      </c>
      <c r="AJ9" t="s">
        <v>6878</v>
      </c>
      <c r="AM9" t="s">
        <v>7009</v>
      </c>
      <c r="AN9" t="s">
        <v>6879</v>
      </c>
      <c r="AP9" t="s">
        <v>6880</v>
      </c>
      <c r="AQ9" t="s">
        <v>6880</v>
      </c>
      <c r="AR9" t="s">
        <v>6877</v>
      </c>
      <c r="AS9" t="s">
        <v>7012</v>
      </c>
      <c r="AV9" t="s">
        <v>6883</v>
      </c>
      <c r="AW9" t="s">
        <v>6884</v>
      </c>
      <c r="AX9" t="s">
        <v>6877</v>
      </c>
      <c r="AY9" t="s">
        <v>7012</v>
      </c>
      <c r="BH9" t="s">
        <v>1473</v>
      </c>
      <c r="BJ9" t="s">
        <v>6885</v>
      </c>
      <c r="BL9" t="s">
        <v>6886</v>
      </c>
      <c r="BM9" t="s">
        <v>6887</v>
      </c>
      <c r="BN9" t="s">
        <v>6888</v>
      </c>
      <c r="BP9" t="s">
        <v>6916</v>
      </c>
      <c r="BQ9" t="s">
        <v>6890</v>
      </c>
      <c r="BR9" t="s">
        <v>6916</v>
      </c>
      <c r="BS9" t="s">
        <v>6917</v>
      </c>
      <c r="BT9" t="s">
        <v>1473</v>
      </c>
      <c r="BU9" t="s">
        <v>6892</v>
      </c>
      <c r="BW9" t="s">
        <v>7013</v>
      </c>
      <c r="BY9" t="s">
        <v>7008</v>
      </c>
      <c r="BZ9" t="s">
        <v>7014</v>
      </c>
      <c r="CA9" t="s">
        <v>1473</v>
      </c>
      <c r="CB9" t="s">
        <v>6972</v>
      </c>
      <c r="CF9" t="s">
        <v>6896</v>
      </c>
      <c r="CH9" t="s">
        <v>7015</v>
      </c>
      <c r="CI9" t="s">
        <v>6898</v>
      </c>
      <c r="CJ9" t="s">
        <v>7016</v>
      </c>
      <c r="CK9" t="s">
        <v>5814</v>
      </c>
      <c r="CL9" s="127">
        <v>46251</v>
      </c>
      <c r="CM9" t="s">
        <v>6680</v>
      </c>
      <c r="CN9" t="s">
        <v>1882</v>
      </c>
      <c r="CO9" t="s">
        <v>7017</v>
      </c>
      <c r="CP9" t="s">
        <v>6878</v>
      </c>
      <c r="CQ9" t="s">
        <v>2200</v>
      </c>
      <c r="CS9" t="s">
        <v>6901</v>
      </c>
      <c r="CT9" t="s">
        <v>6901</v>
      </c>
      <c r="CU9" t="s">
        <v>6901</v>
      </c>
      <c r="CV9" t="s">
        <v>6712</v>
      </c>
      <c r="CW9" t="s">
        <v>1154</v>
      </c>
      <c r="CX9" t="s">
        <v>6925</v>
      </c>
      <c r="CY9" t="s">
        <v>1266</v>
      </c>
      <c r="CZ9" t="s">
        <v>6903</v>
      </c>
      <c r="DA9" t="s">
        <v>443</v>
      </c>
      <c r="DB9" t="s">
        <v>6903</v>
      </c>
      <c r="DC9" t="s">
        <v>6892</v>
      </c>
      <c r="DD9" t="s">
        <v>6958</v>
      </c>
      <c r="DE9" t="s">
        <v>6959</v>
      </c>
      <c r="DF9" t="s">
        <v>6905</v>
      </c>
      <c r="DG9" t="s">
        <v>6906</v>
      </c>
      <c r="DH9" t="s">
        <v>6864</v>
      </c>
      <c r="DI9" t="s">
        <v>7006</v>
      </c>
    </row>
    <row r="10" spans="1:142">
      <c r="A10" s="126" t="s">
        <v>7018</v>
      </c>
      <c r="B10" s="126" t="s">
        <v>6861</v>
      </c>
      <c r="C10" s="126" t="s">
        <v>6862</v>
      </c>
      <c r="D10" s="126" t="s">
        <v>370</v>
      </c>
      <c r="E10" s="126" t="s">
        <v>5611</v>
      </c>
      <c r="F10" s="126" t="s">
        <v>6863</v>
      </c>
      <c r="G10" s="126"/>
      <c r="H10" s="126"/>
      <c r="I10" s="126">
        <v>0</v>
      </c>
      <c r="J10" s="126" t="s">
        <v>6724</v>
      </c>
      <c r="K10" s="126" t="s">
        <v>6864</v>
      </c>
      <c r="L10" s="126" t="s">
        <v>7019</v>
      </c>
      <c r="M10" t="s">
        <v>7018</v>
      </c>
      <c r="N10" t="s">
        <v>7018</v>
      </c>
      <c r="P10" t="s">
        <v>7018</v>
      </c>
      <c r="R10" t="s">
        <v>7020</v>
      </c>
      <c r="T10" t="s">
        <v>7021</v>
      </c>
      <c r="U10" t="s">
        <v>7022</v>
      </c>
      <c r="V10" t="s">
        <v>6869</v>
      </c>
      <c r="W10" t="s">
        <v>6712</v>
      </c>
      <c r="X10" t="s">
        <v>1487</v>
      </c>
      <c r="Y10" t="s">
        <v>1473</v>
      </c>
      <c r="AB10" t="s">
        <v>6870</v>
      </c>
      <c r="AC10" t="s">
        <v>6871</v>
      </c>
      <c r="AD10" t="s">
        <v>6946</v>
      </c>
      <c r="AE10" t="s">
        <v>6947</v>
      </c>
      <c r="AF10" t="s">
        <v>7023</v>
      </c>
      <c r="AG10" t="s">
        <v>7024</v>
      </c>
      <c r="AH10" t="s">
        <v>6876</v>
      </c>
      <c r="AI10" t="s">
        <v>6967</v>
      </c>
      <c r="AJ10" t="s">
        <v>6878</v>
      </c>
      <c r="AM10" t="s">
        <v>7022</v>
      </c>
      <c r="AN10" t="s">
        <v>6879</v>
      </c>
      <c r="AP10" t="s">
        <v>6880</v>
      </c>
      <c r="AQ10" t="s">
        <v>6880</v>
      </c>
      <c r="AR10" t="s">
        <v>6967</v>
      </c>
      <c r="AS10" t="s">
        <v>7025</v>
      </c>
      <c r="AV10" t="s">
        <v>6883</v>
      </c>
      <c r="AW10" t="s">
        <v>6884</v>
      </c>
      <c r="AX10" t="s">
        <v>6967</v>
      </c>
      <c r="AY10" t="s">
        <v>7025</v>
      </c>
      <c r="BH10" t="s">
        <v>1473</v>
      </c>
      <c r="BJ10" t="s">
        <v>6885</v>
      </c>
      <c r="BL10" t="s">
        <v>6886</v>
      </c>
      <c r="BM10" t="s">
        <v>6887</v>
      </c>
      <c r="BN10" t="s">
        <v>6888</v>
      </c>
      <c r="BP10" t="s">
        <v>6969</v>
      </c>
      <c r="BQ10" t="s">
        <v>6890</v>
      </c>
      <c r="BR10" t="s">
        <v>6969</v>
      </c>
      <c r="BS10" t="s">
        <v>6917</v>
      </c>
      <c r="BT10" t="s">
        <v>1473</v>
      </c>
      <c r="BU10" t="s">
        <v>6892</v>
      </c>
      <c r="BW10" t="s">
        <v>7026</v>
      </c>
      <c r="BY10" t="s">
        <v>7021</v>
      </c>
      <c r="BZ10" t="s">
        <v>7027</v>
      </c>
      <c r="CA10" t="s">
        <v>1473</v>
      </c>
      <c r="CB10" t="s">
        <v>6972</v>
      </c>
      <c r="CF10" t="s">
        <v>6896</v>
      </c>
      <c r="CH10" t="s">
        <v>7028</v>
      </c>
      <c r="CI10" t="s">
        <v>6898</v>
      </c>
      <c r="CJ10" t="s">
        <v>7029</v>
      </c>
      <c r="CK10" t="s">
        <v>5814</v>
      </c>
      <c r="CL10" s="127">
        <v>46251</v>
      </c>
      <c r="CM10" t="s">
        <v>6680</v>
      </c>
      <c r="CN10" t="s">
        <v>1882</v>
      </c>
      <c r="CO10" t="s">
        <v>7030</v>
      </c>
      <c r="CP10" t="s">
        <v>6878</v>
      </c>
      <c r="CQ10" t="s">
        <v>2200</v>
      </c>
      <c r="CS10" t="s">
        <v>6901</v>
      </c>
      <c r="CT10" t="s">
        <v>6901</v>
      </c>
      <c r="CU10" t="s">
        <v>6901</v>
      </c>
      <c r="CV10" t="s">
        <v>6712</v>
      </c>
      <c r="CX10" t="s">
        <v>6976</v>
      </c>
      <c r="CY10" t="s">
        <v>1266</v>
      </c>
      <c r="CZ10" t="s">
        <v>6903</v>
      </c>
      <c r="DA10" t="s">
        <v>443</v>
      </c>
      <c r="DB10" t="s">
        <v>6903</v>
      </c>
      <c r="DC10" t="s">
        <v>6892</v>
      </c>
      <c r="DD10" t="s">
        <v>6958</v>
      </c>
      <c r="DE10" t="s">
        <v>6959</v>
      </c>
      <c r="DF10" t="s">
        <v>6905</v>
      </c>
      <c r="DG10" t="s">
        <v>6906</v>
      </c>
      <c r="DH10" t="s">
        <v>6864</v>
      </c>
      <c r="DI10" t="s">
        <v>7019</v>
      </c>
    </row>
    <row r="11" spans="1:142">
      <c r="A11" s="126" t="s">
        <v>7031</v>
      </c>
      <c r="B11" s="126" t="s">
        <v>6861</v>
      </c>
      <c r="C11" s="126" t="s">
        <v>6862</v>
      </c>
      <c r="D11" s="126" t="s">
        <v>370</v>
      </c>
      <c r="E11" s="126" t="s">
        <v>5611</v>
      </c>
      <c r="F11" s="126" t="s">
        <v>6863</v>
      </c>
      <c r="G11" s="126" t="s">
        <v>7032</v>
      </c>
      <c r="H11" s="126" t="s">
        <v>7033</v>
      </c>
      <c r="I11" s="126">
        <v>9</v>
      </c>
      <c r="J11" s="126" t="s">
        <v>6726</v>
      </c>
      <c r="K11" s="126" t="s">
        <v>6864</v>
      </c>
      <c r="L11" s="126" t="s">
        <v>7034</v>
      </c>
      <c r="M11" t="s">
        <v>7031</v>
      </c>
      <c r="N11" t="s">
        <v>7031</v>
      </c>
      <c r="P11" t="s">
        <v>7031</v>
      </c>
      <c r="R11" t="s">
        <v>7035</v>
      </c>
      <c r="T11" t="s">
        <v>7036</v>
      </c>
      <c r="U11" t="s">
        <v>7037</v>
      </c>
      <c r="V11" t="s">
        <v>6869</v>
      </c>
      <c r="W11" t="s">
        <v>6712</v>
      </c>
      <c r="X11" t="s">
        <v>1487</v>
      </c>
      <c r="Y11" t="s">
        <v>1473</v>
      </c>
      <c r="AB11" t="s">
        <v>6870</v>
      </c>
      <c r="AC11" t="s">
        <v>6871</v>
      </c>
      <c r="AD11" t="s">
        <v>7038</v>
      </c>
      <c r="AE11" t="s">
        <v>7039</v>
      </c>
      <c r="AF11" t="s">
        <v>7040</v>
      </c>
      <c r="AG11" t="s">
        <v>7041</v>
      </c>
      <c r="AH11" t="s">
        <v>6876</v>
      </c>
      <c r="AI11" t="s">
        <v>6877</v>
      </c>
      <c r="AJ11" t="s">
        <v>6878</v>
      </c>
      <c r="AM11" t="s">
        <v>7037</v>
      </c>
      <c r="AN11" t="s">
        <v>6879</v>
      </c>
      <c r="AP11" t="s">
        <v>6880</v>
      </c>
      <c r="AQ11" t="s">
        <v>6880</v>
      </c>
      <c r="AR11" t="s">
        <v>6877</v>
      </c>
      <c r="AS11" t="s">
        <v>7042</v>
      </c>
      <c r="AV11" t="s">
        <v>6883</v>
      </c>
      <c r="AW11" t="s">
        <v>6884</v>
      </c>
      <c r="AX11" t="s">
        <v>6877</v>
      </c>
      <c r="AY11" t="s">
        <v>7042</v>
      </c>
      <c r="BH11" t="s">
        <v>1473</v>
      </c>
      <c r="BJ11" t="s">
        <v>6915</v>
      </c>
      <c r="BL11" t="s">
        <v>6885</v>
      </c>
      <c r="BM11" t="s">
        <v>6887</v>
      </c>
      <c r="BN11" t="s">
        <v>6888</v>
      </c>
      <c r="BP11" t="s">
        <v>6969</v>
      </c>
      <c r="BQ11" t="s">
        <v>6890</v>
      </c>
      <c r="BR11" t="s">
        <v>6969</v>
      </c>
      <c r="BS11" t="s">
        <v>6917</v>
      </c>
      <c r="BT11" t="s">
        <v>1473</v>
      </c>
      <c r="BU11" t="s">
        <v>6892</v>
      </c>
      <c r="BW11" t="s">
        <v>7043</v>
      </c>
      <c r="BY11" t="s">
        <v>7036</v>
      </c>
      <c r="BZ11" t="s">
        <v>7044</v>
      </c>
      <c r="CA11" t="s">
        <v>1473</v>
      </c>
      <c r="CB11" t="s">
        <v>6895</v>
      </c>
      <c r="CF11" t="s">
        <v>7045</v>
      </c>
      <c r="CH11" t="s">
        <v>7046</v>
      </c>
      <c r="CI11" t="s">
        <v>7047</v>
      </c>
      <c r="CJ11" t="s">
        <v>7048</v>
      </c>
      <c r="CK11" t="s">
        <v>5814</v>
      </c>
      <c r="CL11" s="127">
        <v>46251</v>
      </c>
      <c r="CM11" t="s">
        <v>6680</v>
      </c>
      <c r="CN11" t="s">
        <v>1882</v>
      </c>
      <c r="CO11" t="s">
        <v>7049</v>
      </c>
      <c r="CP11" t="s">
        <v>7050</v>
      </c>
      <c r="CQ11" t="s">
        <v>2200</v>
      </c>
      <c r="CR11" t="s">
        <v>7051</v>
      </c>
      <c r="CS11" t="s">
        <v>6901</v>
      </c>
      <c r="CT11" t="s">
        <v>6901</v>
      </c>
      <c r="CU11" t="s">
        <v>6901</v>
      </c>
      <c r="CV11" t="s">
        <v>6712</v>
      </c>
      <c r="CW11" t="s">
        <v>1154</v>
      </c>
      <c r="CX11" t="s">
        <v>6925</v>
      </c>
      <c r="CY11" t="s">
        <v>488</v>
      </c>
      <c r="CZ11" t="s">
        <v>6903</v>
      </c>
      <c r="DA11" t="s">
        <v>1266</v>
      </c>
      <c r="DB11" t="s">
        <v>6903</v>
      </c>
      <c r="DC11" t="s">
        <v>6892</v>
      </c>
      <c r="DD11" t="s">
        <v>7052</v>
      </c>
      <c r="DE11" t="s">
        <v>6993</v>
      </c>
      <c r="DF11" t="s">
        <v>6905</v>
      </c>
      <c r="DG11" t="s">
        <v>6906</v>
      </c>
      <c r="DH11" t="s">
        <v>6864</v>
      </c>
      <c r="DI11" t="s">
        <v>7034</v>
      </c>
      <c r="DJ11" t="s">
        <v>7053</v>
      </c>
      <c r="DK11" t="s">
        <v>7054</v>
      </c>
      <c r="DL11" t="s">
        <v>7055</v>
      </c>
      <c r="DM11" t="s">
        <v>7056</v>
      </c>
      <c r="DN11" t="s">
        <v>394</v>
      </c>
      <c r="DO11" t="s">
        <v>345</v>
      </c>
      <c r="DP11" t="s">
        <v>7057</v>
      </c>
      <c r="DQ11" t="s">
        <v>7058</v>
      </c>
      <c r="DR11" t="s">
        <v>7059</v>
      </c>
      <c r="DS11">
        <v>1</v>
      </c>
      <c r="DT11" t="s">
        <v>17</v>
      </c>
      <c r="DU11" t="s">
        <v>376</v>
      </c>
      <c r="DV11" t="s">
        <v>1126</v>
      </c>
      <c r="DW11" t="s">
        <v>1127</v>
      </c>
      <c r="DX11" s="127">
        <v>46024</v>
      </c>
      <c r="DY11" s="127">
        <v>46387</v>
      </c>
      <c r="DZ11" t="s">
        <v>345</v>
      </c>
      <c r="EA11" t="s">
        <v>7060</v>
      </c>
      <c r="EB11" t="s">
        <v>7061</v>
      </c>
      <c r="EC11" t="s">
        <v>7062</v>
      </c>
      <c r="ED11" t="s">
        <v>42</v>
      </c>
      <c r="EE11" t="s">
        <v>7063</v>
      </c>
      <c r="EF11" t="s">
        <v>7064</v>
      </c>
      <c r="EG11" t="s">
        <v>7065</v>
      </c>
      <c r="EH11" t="s">
        <v>1285</v>
      </c>
      <c r="EI11" t="s">
        <v>1462</v>
      </c>
      <c r="EJ11" t="s">
        <v>371</v>
      </c>
      <c r="EK11" t="s">
        <v>7066</v>
      </c>
      <c r="EL11" t="s">
        <v>7067</v>
      </c>
    </row>
    <row r="12" spans="1:142">
      <c r="A12" s="126" t="s">
        <v>7068</v>
      </c>
      <c r="B12" s="126" t="s">
        <v>6861</v>
      </c>
      <c r="C12" s="126" t="s">
        <v>6862</v>
      </c>
      <c r="D12" s="126" t="s">
        <v>370</v>
      </c>
      <c r="E12" s="126" t="s">
        <v>5611</v>
      </c>
      <c r="F12" s="126" t="s">
        <v>6863</v>
      </c>
      <c r="G12" s="126" t="s">
        <v>7069</v>
      </c>
      <c r="H12" s="126" t="s">
        <v>7070</v>
      </c>
      <c r="I12" s="126">
        <v>9</v>
      </c>
      <c r="J12" s="126" t="s">
        <v>6726</v>
      </c>
      <c r="K12" s="126" t="s">
        <v>6864</v>
      </c>
      <c r="L12" s="126" t="s">
        <v>6995</v>
      </c>
      <c r="M12" t="s">
        <v>7068</v>
      </c>
      <c r="N12" t="s">
        <v>7068</v>
      </c>
      <c r="P12" t="s">
        <v>7068</v>
      </c>
      <c r="R12" t="s">
        <v>7071</v>
      </c>
      <c r="T12" t="s">
        <v>7072</v>
      </c>
      <c r="U12" t="s">
        <v>7073</v>
      </c>
      <c r="V12" t="s">
        <v>6869</v>
      </c>
      <c r="W12" t="s">
        <v>6712</v>
      </c>
      <c r="X12" t="s">
        <v>1487</v>
      </c>
      <c r="Y12" t="s">
        <v>1473</v>
      </c>
      <c r="AB12" t="s">
        <v>6870</v>
      </c>
      <c r="AC12" t="s">
        <v>6871</v>
      </c>
      <c r="AD12" t="s">
        <v>7038</v>
      </c>
      <c r="AE12" t="s">
        <v>7039</v>
      </c>
      <c r="AF12" t="s">
        <v>7040</v>
      </c>
      <c r="AG12" t="s">
        <v>7041</v>
      </c>
      <c r="AH12" t="s">
        <v>6876</v>
      </c>
      <c r="AI12" t="s">
        <v>6967</v>
      </c>
      <c r="AJ12" t="s">
        <v>6878</v>
      </c>
      <c r="AM12" t="s">
        <v>7073</v>
      </c>
      <c r="AN12" t="s">
        <v>6879</v>
      </c>
      <c r="AP12" t="s">
        <v>6880</v>
      </c>
      <c r="AQ12" t="s">
        <v>6880</v>
      </c>
      <c r="AR12" t="s">
        <v>6967</v>
      </c>
      <c r="AS12" t="s">
        <v>7074</v>
      </c>
      <c r="AV12" t="s">
        <v>6883</v>
      </c>
      <c r="AW12" t="s">
        <v>6884</v>
      </c>
      <c r="AX12" t="s">
        <v>6967</v>
      </c>
      <c r="AY12" t="s">
        <v>7074</v>
      </c>
      <c r="BH12" t="s">
        <v>1473</v>
      </c>
      <c r="BJ12" t="s">
        <v>6915</v>
      </c>
      <c r="BL12" t="s">
        <v>6885</v>
      </c>
      <c r="BM12" t="s">
        <v>6887</v>
      </c>
      <c r="BN12" t="s">
        <v>6888</v>
      </c>
      <c r="BP12" t="s">
        <v>6969</v>
      </c>
      <c r="BQ12" t="s">
        <v>6890</v>
      </c>
      <c r="BR12" t="s">
        <v>6969</v>
      </c>
      <c r="BS12" t="s">
        <v>6917</v>
      </c>
      <c r="BT12" t="s">
        <v>1473</v>
      </c>
      <c r="BU12" t="s">
        <v>6892</v>
      </c>
      <c r="BW12" t="s">
        <v>7075</v>
      </c>
      <c r="BY12" t="s">
        <v>7072</v>
      </c>
      <c r="BZ12" t="s">
        <v>7076</v>
      </c>
      <c r="CA12" t="s">
        <v>1473</v>
      </c>
      <c r="CB12" t="s">
        <v>6895</v>
      </c>
      <c r="CF12" t="s">
        <v>7045</v>
      </c>
      <c r="CH12" t="s">
        <v>7077</v>
      </c>
      <c r="CI12" t="s">
        <v>7047</v>
      </c>
      <c r="CJ12" t="s">
        <v>7048</v>
      </c>
      <c r="CK12" t="s">
        <v>5814</v>
      </c>
      <c r="CL12" s="127">
        <v>46251</v>
      </c>
      <c r="CM12" t="s">
        <v>6680</v>
      </c>
      <c r="CN12" t="s">
        <v>1882</v>
      </c>
      <c r="CO12" t="s">
        <v>7078</v>
      </c>
      <c r="CP12" t="s">
        <v>7050</v>
      </c>
      <c r="CQ12" t="s">
        <v>2200</v>
      </c>
      <c r="CR12" t="s">
        <v>7079</v>
      </c>
      <c r="CS12" t="s">
        <v>6901</v>
      </c>
      <c r="CT12" t="s">
        <v>6901</v>
      </c>
      <c r="CU12" t="s">
        <v>6901</v>
      </c>
      <c r="CV12" t="s">
        <v>6712</v>
      </c>
      <c r="CX12" t="s">
        <v>6976</v>
      </c>
      <c r="CY12" t="s">
        <v>488</v>
      </c>
      <c r="CZ12" t="s">
        <v>6903</v>
      </c>
      <c r="DA12" t="s">
        <v>1266</v>
      </c>
      <c r="DB12" t="s">
        <v>6903</v>
      </c>
      <c r="DC12" t="s">
        <v>6892</v>
      </c>
      <c r="DD12" t="s">
        <v>7080</v>
      </c>
      <c r="DE12" t="s">
        <v>6993</v>
      </c>
      <c r="DF12" t="s">
        <v>6905</v>
      </c>
      <c r="DG12" t="s">
        <v>6906</v>
      </c>
      <c r="DH12" t="s">
        <v>6864</v>
      </c>
      <c r="DI12" t="s">
        <v>6995</v>
      </c>
      <c r="DJ12" t="s">
        <v>7081</v>
      </c>
      <c r="DK12" t="s">
        <v>344</v>
      </c>
      <c r="DL12" t="s">
        <v>7082</v>
      </c>
      <c r="DM12" t="s">
        <v>7083</v>
      </c>
      <c r="DN12" t="s">
        <v>394</v>
      </c>
      <c r="DO12" t="s">
        <v>345</v>
      </c>
      <c r="DP12" t="s">
        <v>7084</v>
      </c>
      <c r="DQ12" t="s">
        <v>7085</v>
      </c>
      <c r="DR12" t="s">
        <v>7086</v>
      </c>
      <c r="DS12">
        <v>1</v>
      </c>
      <c r="DT12" t="s">
        <v>17</v>
      </c>
      <c r="DU12" t="s">
        <v>376</v>
      </c>
      <c r="DV12" t="s">
        <v>1126</v>
      </c>
      <c r="DW12" t="s">
        <v>1127</v>
      </c>
      <c r="DX12" s="127">
        <v>46024</v>
      </c>
      <c r="DY12" s="127">
        <v>46387</v>
      </c>
      <c r="DZ12" t="s">
        <v>345</v>
      </c>
      <c r="EA12" t="s">
        <v>7087</v>
      </c>
      <c r="EB12" t="s">
        <v>7088</v>
      </c>
      <c r="EC12" t="s">
        <v>7089</v>
      </c>
      <c r="ED12" t="s">
        <v>7090</v>
      </c>
      <c r="EE12" t="s">
        <v>7063</v>
      </c>
      <c r="EF12" t="s">
        <v>7091</v>
      </c>
      <c r="EG12" t="s">
        <v>7092</v>
      </c>
      <c r="EH12" t="s">
        <v>1285</v>
      </c>
      <c r="EI12" t="s">
        <v>1462</v>
      </c>
      <c r="EJ12" t="s">
        <v>371</v>
      </c>
      <c r="EK12" t="s">
        <v>7093</v>
      </c>
      <c r="EL12" t="s">
        <v>7094</v>
      </c>
    </row>
    <row r="13" spans="1:142">
      <c r="A13" s="126" t="s">
        <v>7095</v>
      </c>
      <c r="B13" s="126" t="s">
        <v>6861</v>
      </c>
      <c r="C13" s="126" t="s">
        <v>6862</v>
      </c>
      <c r="D13" s="126" t="s">
        <v>370</v>
      </c>
      <c r="E13" s="126" t="s">
        <v>5611</v>
      </c>
      <c r="F13" s="126" t="s">
        <v>6863</v>
      </c>
      <c r="G13" s="126" t="s">
        <v>7096</v>
      </c>
      <c r="H13" s="126" t="s">
        <v>7097</v>
      </c>
      <c r="I13" s="126">
        <v>16</v>
      </c>
      <c r="J13" s="126" t="s">
        <v>6726</v>
      </c>
      <c r="K13" s="126" t="s">
        <v>6864</v>
      </c>
      <c r="L13" s="126" t="s">
        <v>7098</v>
      </c>
      <c r="M13" t="s">
        <v>7095</v>
      </c>
      <c r="N13" t="s">
        <v>7095</v>
      </c>
      <c r="P13" t="s">
        <v>7095</v>
      </c>
      <c r="R13" t="s">
        <v>7099</v>
      </c>
      <c r="T13" t="s">
        <v>7100</v>
      </c>
      <c r="U13" t="s">
        <v>7101</v>
      </c>
      <c r="V13" t="s">
        <v>6869</v>
      </c>
      <c r="W13" t="s">
        <v>6712</v>
      </c>
      <c r="X13" t="s">
        <v>1487</v>
      </c>
      <c r="Y13" t="s">
        <v>1473</v>
      </c>
      <c r="AB13" t="s">
        <v>7102</v>
      </c>
      <c r="AC13" t="s">
        <v>7103</v>
      </c>
      <c r="AD13" t="s">
        <v>7104</v>
      </c>
      <c r="AE13" t="s">
        <v>7105</v>
      </c>
      <c r="AF13" t="s">
        <v>7106</v>
      </c>
      <c r="AG13" t="s">
        <v>7107</v>
      </c>
      <c r="AH13" t="s">
        <v>7108</v>
      </c>
      <c r="AI13" t="s">
        <v>6877</v>
      </c>
      <c r="AJ13" t="s">
        <v>6878</v>
      </c>
      <c r="AM13" t="s">
        <v>7101</v>
      </c>
      <c r="AN13" t="s">
        <v>6879</v>
      </c>
      <c r="AP13" t="s">
        <v>6880</v>
      </c>
      <c r="AQ13" t="s">
        <v>6880</v>
      </c>
      <c r="AR13" t="s">
        <v>6877</v>
      </c>
      <c r="AS13" t="s">
        <v>7109</v>
      </c>
      <c r="AV13" t="s">
        <v>6883</v>
      </c>
      <c r="AW13" t="s">
        <v>6884</v>
      </c>
      <c r="AX13" t="s">
        <v>6877</v>
      </c>
      <c r="AY13" t="s">
        <v>7109</v>
      </c>
      <c r="BB13">
        <v>30</v>
      </c>
      <c r="BH13" t="s">
        <v>1473</v>
      </c>
      <c r="BJ13" t="s">
        <v>574</v>
      </c>
      <c r="BL13" t="s">
        <v>6934</v>
      </c>
      <c r="BM13" t="s">
        <v>6887</v>
      </c>
      <c r="BN13" t="s">
        <v>6888</v>
      </c>
      <c r="BO13">
        <v>30</v>
      </c>
      <c r="BP13" t="s">
        <v>6916</v>
      </c>
      <c r="BQ13" t="s">
        <v>6890</v>
      </c>
      <c r="BR13" t="s">
        <v>6916</v>
      </c>
      <c r="BS13" t="s">
        <v>6917</v>
      </c>
      <c r="BT13" t="s">
        <v>1473</v>
      </c>
      <c r="BU13" t="s">
        <v>6892</v>
      </c>
      <c r="BW13" t="s">
        <v>7110</v>
      </c>
      <c r="BY13" t="s">
        <v>7100</v>
      </c>
      <c r="BZ13" t="s">
        <v>7111</v>
      </c>
      <c r="CA13" t="s">
        <v>1473</v>
      </c>
      <c r="CB13" t="s">
        <v>7112</v>
      </c>
      <c r="CF13" t="s">
        <v>1562</v>
      </c>
      <c r="CH13" t="s">
        <v>7113</v>
      </c>
      <c r="CI13" t="s">
        <v>7047</v>
      </c>
      <c r="CJ13" t="s">
        <v>7114</v>
      </c>
      <c r="CK13" t="s">
        <v>5814</v>
      </c>
      <c r="CL13" s="127">
        <v>46251</v>
      </c>
      <c r="CM13" t="s">
        <v>6680</v>
      </c>
      <c r="CN13" t="s">
        <v>1882</v>
      </c>
      <c r="CO13" t="s">
        <v>7115</v>
      </c>
      <c r="CP13" t="s">
        <v>7050</v>
      </c>
      <c r="CQ13" t="s">
        <v>2200</v>
      </c>
      <c r="CR13" t="s">
        <v>7116</v>
      </c>
      <c r="CS13" t="s">
        <v>6901</v>
      </c>
      <c r="CT13" t="s">
        <v>6901</v>
      </c>
      <c r="CU13" t="s">
        <v>6901</v>
      </c>
      <c r="CV13" t="s">
        <v>6712</v>
      </c>
      <c r="CW13" t="s">
        <v>1154</v>
      </c>
      <c r="CX13" t="s">
        <v>6925</v>
      </c>
      <c r="CY13" t="s">
        <v>443</v>
      </c>
      <c r="CZ13" t="s">
        <v>6903</v>
      </c>
      <c r="DA13" t="s">
        <v>344</v>
      </c>
      <c r="DB13" t="s">
        <v>6903</v>
      </c>
      <c r="DC13" t="s">
        <v>6892</v>
      </c>
      <c r="DD13" t="s">
        <v>2221</v>
      </c>
      <c r="DE13" t="s">
        <v>6904</v>
      </c>
      <c r="DF13" t="s">
        <v>6905</v>
      </c>
      <c r="DG13" t="s">
        <v>6906</v>
      </c>
      <c r="DH13" t="s">
        <v>6864</v>
      </c>
      <c r="DI13" t="s">
        <v>7098</v>
      </c>
      <c r="DJ13" t="s">
        <v>7117</v>
      </c>
      <c r="DK13" t="s">
        <v>7118</v>
      </c>
      <c r="DL13" t="s">
        <v>7119</v>
      </c>
      <c r="DM13" t="s">
        <v>7120</v>
      </c>
      <c r="DN13" t="s">
        <v>394</v>
      </c>
      <c r="DO13" t="s">
        <v>345</v>
      </c>
      <c r="DP13" t="s">
        <v>7121</v>
      </c>
      <c r="DQ13" t="s">
        <v>7122</v>
      </c>
      <c r="DR13" t="s">
        <v>7123</v>
      </c>
      <c r="DS13">
        <v>1</v>
      </c>
      <c r="DT13" t="s">
        <v>17</v>
      </c>
      <c r="DU13" t="s">
        <v>376</v>
      </c>
      <c r="DV13" t="s">
        <v>1126</v>
      </c>
      <c r="DW13" t="s">
        <v>1127</v>
      </c>
      <c r="DX13" s="127">
        <v>46024</v>
      </c>
      <c r="DY13" s="127">
        <v>46387</v>
      </c>
      <c r="DZ13" t="s">
        <v>345</v>
      </c>
      <c r="EA13" t="s">
        <v>7124</v>
      </c>
      <c r="EB13" t="s">
        <v>7125</v>
      </c>
      <c r="EC13" t="s">
        <v>7126</v>
      </c>
      <c r="ED13" t="s">
        <v>42</v>
      </c>
      <c r="EE13" t="s">
        <v>7127</v>
      </c>
      <c r="EF13" t="s">
        <v>376</v>
      </c>
      <c r="EG13" t="s">
        <v>7128</v>
      </c>
      <c r="EH13" t="s">
        <v>1285</v>
      </c>
      <c r="EI13" t="s">
        <v>1462</v>
      </c>
      <c r="EJ13" t="s">
        <v>371</v>
      </c>
      <c r="EK13" t="s">
        <v>7129</v>
      </c>
      <c r="EL13" t="s">
        <v>7130</v>
      </c>
    </row>
    <row r="14" spans="1:142">
      <c r="A14" s="126" t="s">
        <v>7131</v>
      </c>
      <c r="B14" s="126" t="s">
        <v>6861</v>
      </c>
      <c r="C14" s="126" t="s">
        <v>6862</v>
      </c>
      <c r="D14" s="126" t="s">
        <v>370</v>
      </c>
      <c r="E14" s="126" t="s">
        <v>5611</v>
      </c>
      <c r="F14" s="126" t="s">
        <v>6863</v>
      </c>
      <c r="G14" s="126"/>
      <c r="H14" s="126"/>
      <c r="I14" s="126">
        <v>0</v>
      </c>
      <c r="J14" s="126" t="s">
        <v>6724</v>
      </c>
      <c r="K14" s="126" t="s">
        <v>6864</v>
      </c>
      <c r="L14" s="126" t="s">
        <v>6961</v>
      </c>
      <c r="M14" t="s">
        <v>7131</v>
      </c>
      <c r="N14" t="s">
        <v>7131</v>
      </c>
      <c r="P14" t="s">
        <v>7131</v>
      </c>
      <c r="R14" t="s">
        <v>7132</v>
      </c>
      <c r="T14" t="s">
        <v>7133</v>
      </c>
      <c r="U14" t="s">
        <v>7134</v>
      </c>
      <c r="V14" t="s">
        <v>6869</v>
      </c>
      <c r="W14" t="s">
        <v>6712</v>
      </c>
      <c r="X14" t="s">
        <v>1487</v>
      </c>
      <c r="Y14" t="s">
        <v>1473</v>
      </c>
      <c r="AB14" t="s">
        <v>7102</v>
      </c>
      <c r="AC14" t="s">
        <v>7103</v>
      </c>
      <c r="AD14" t="s">
        <v>7135</v>
      </c>
      <c r="AE14" t="s">
        <v>7136</v>
      </c>
      <c r="AF14" t="s">
        <v>7137</v>
      </c>
      <c r="AG14" t="s">
        <v>7138</v>
      </c>
      <c r="AH14" t="s">
        <v>5927</v>
      </c>
      <c r="AI14" t="s">
        <v>6967</v>
      </c>
      <c r="AJ14" t="s">
        <v>6878</v>
      </c>
      <c r="AM14" t="s">
        <v>7134</v>
      </c>
      <c r="AN14" t="s">
        <v>6879</v>
      </c>
      <c r="AP14" t="s">
        <v>6880</v>
      </c>
      <c r="AQ14" t="s">
        <v>6880</v>
      </c>
      <c r="AR14" t="s">
        <v>6967</v>
      </c>
      <c r="AS14" t="s">
        <v>7139</v>
      </c>
      <c r="AV14" t="s">
        <v>6883</v>
      </c>
      <c r="AW14" t="s">
        <v>6884</v>
      </c>
      <c r="AX14" t="s">
        <v>6967</v>
      </c>
      <c r="AY14" t="s">
        <v>7139</v>
      </c>
      <c r="BH14" t="s">
        <v>1473</v>
      </c>
      <c r="BJ14" t="s">
        <v>6885</v>
      </c>
      <c r="BL14" t="s">
        <v>6886</v>
      </c>
      <c r="BM14" t="s">
        <v>6887</v>
      </c>
      <c r="BN14" t="s">
        <v>6888</v>
      </c>
      <c r="BP14" t="s">
        <v>6969</v>
      </c>
      <c r="BQ14" t="s">
        <v>6890</v>
      </c>
      <c r="BR14" t="s">
        <v>6969</v>
      </c>
      <c r="BS14" t="s">
        <v>6917</v>
      </c>
      <c r="BT14" t="s">
        <v>1473</v>
      </c>
      <c r="BU14" t="s">
        <v>6892</v>
      </c>
      <c r="BW14" t="s">
        <v>7140</v>
      </c>
      <c r="BY14" t="s">
        <v>7133</v>
      </c>
      <c r="BZ14" t="s">
        <v>7141</v>
      </c>
      <c r="CA14" t="s">
        <v>1473</v>
      </c>
      <c r="CB14" t="s">
        <v>6895</v>
      </c>
      <c r="CF14" t="s">
        <v>7142</v>
      </c>
      <c r="CH14" t="s">
        <v>7143</v>
      </c>
      <c r="CI14" t="s">
        <v>6898</v>
      </c>
      <c r="CJ14" t="s">
        <v>6974</v>
      </c>
      <c r="CK14" t="s">
        <v>5814</v>
      </c>
      <c r="CL14" s="127">
        <v>46251</v>
      </c>
      <c r="CM14" t="s">
        <v>6680</v>
      </c>
      <c r="CN14" t="s">
        <v>1882</v>
      </c>
      <c r="CO14" t="s">
        <v>7144</v>
      </c>
      <c r="CP14" t="s">
        <v>6878</v>
      </c>
      <c r="CQ14" t="s">
        <v>2200</v>
      </c>
      <c r="CS14" t="s">
        <v>6901</v>
      </c>
      <c r="CT14" t="s">
        <v>6901</v>
      </c>
      <c r="CU14" t="s">
        <v>6901</v>
      </c>
      <c r="CV14" t="s">
        <v>6712</v>
      </c>
      <c r="CX14" t="s">
        <v>6976</v>
      </c>
      <c r="CY14" t="s">
        <v>1266</v>
      </c>
      <c r="CZ14" t="s">
        <v>6903</v>
      </c>
      <c r="DA14" t="s">
        <v>443</v>
      </c>
      <c r="DB14" t="s">
        <v>6903</v>
      </c>
      <c r="DC14" t="s">
        <v>6892</v>
      </c>
      <c r="DD14" t="s">
        <v>2221</v>
      </c>
      <c r="DE14" t="s">
        <v>6904</v>
      </c>
      <c r="DF14" t="s">
        <v>6905</v>
      </c>
      <c r="DG14" t="s">
        <v>6906</v>
      </c>
      <c r="DH14" t="s">
        <v>6864</v>
      </c>
      <c r="DI14" t="s">
        <v>6961</v>
      </c>
    </row>
    <row r="15" spans="1:142">
      <c r="A15" s="126" t="s">
        <v>7145</v>
      </c>
      <c r="B15" s="126" t="s">
        <v>6861</v>
      </c>
      <c r="C15" s="126" t="s">
        <v>6862</v>
      </c>
      <c r="D15" s="126" t="s">
        <v>370</v>
      </c>
      <c r="E15" s="126" t="s">
        <v>5611</v>
      </c>
      <c r="F15" s="126" t="s">
        <v>6863</v>
      </c>
      <c r="G15" s="126" t="s">
        <v>7146</v>
      </c>
      <c r="H15" s="126" t="s">
        <v>7147</v>
      </c>
      <c r="I15" s="126">
        <v>2</v>
      </c>
      <c r="J15" s="126" t="s">
        <v>6726</v>
      </c>
      <c r="K15" s="126" t="s">
        <v>6864</v>
      </c>
      <c r="L15" s="126" t="s">
        <v>6978</v>
      </c>
      <c r="M15" t="s">
        <v>7145</v>
      </c>
      <c r="N15" t="s">
        <v>7145</v>
      </c>
      <c r="P15" t="s">
        <v>7145</v>
      </c>
      <c r="R15" t="s">
        <v>7148</v>
      </c>
      <c r="T15" t="s">
        <v>7149</v>
      </c>
      <c r="U15" t="s">
        <v>7150</v>
      </c>
      <c r="V15" t="s">
        <v>6869</v>
      </c>
      <c r="W15" t="s">
        <v>6712</v>
      </c>
      <c r="X15" t="s">
        <v>1487</v>
      </c>
      <c r="Y15" t="s">
        <v>1473</v>
      </c>
      <c r="AB15" t="s">
        <v>7102</v>
      </c>
      <c r="AC15" t="s">
        <v>7103</v>
      </c>
      <c r="AD15" t="s">
        <v>7135</v>
      </c>
      <c r="AE15" t="s">
        <v>7136</v>
      </c>
      <c r="AF15" t="s">
        <v>7151</v>
      </c>
      <c r="AG15" t="s">
        <v>7152</v>
      </c>
      <c r="AH15" t="s">
        <v>6876</v>
      </c>
      <c r="AI15" t="s">
        <v>6932</v>
      </c>
      <c r="AJ15" t="s">
        <v>6878</v>
      </c>
      <c r="AM15" t="s">
        <v>7150</v>
      </c>
      <c r="AN15" t="s">
        <v>6879</v>
      </c>
      <c r="AP15" t="s">
        <v>6880</v>
      </c>
      <c r="AQ15" t="s">
        <v>6880</v>
      </c>
      <c r="AR15" t="s">
        <v>6932</v>
      </c>
      <c r="AS15" t="s">
        <v>6983</v>
      </c>
      <c r="AV15" t="s">
        <v>6883</v>
      </c>
      <c r="AW15" t="s">
        <v>6884</v>
      </c>
      <c r="AX15" t="s">
        <v>6932</v>
      </c>
      <c r="AY15" t="s">
        <v>6983</v>
      </c>
      <c r="BB15">
        <v>2</v>
      </c>
      <c r="BH15" t="s">
        <v>1473</v>
      </c>
      <c r="BJ15" t="s">
        <v>6984</v>
      </c>
      <c r="BL15" t="s">
        <v>6885</v>
      </c>
      <c r="BM15" t="s">
        <v>6887</v>
      </c>
      <c r="BN15" t="s">
        <v>6888</v>
      </c>
      <c r="BO15">
        <v>2</v>
      </c>
      <c r="BP15" t="s">
        <v>6935</v>
      </c>
      <c r="BQ15" t="s">
        <v>6890</v>
      </c>
      <c r="BR15" t="s">
        <v>6935</v>
      </c>
      <c r="BS15" t="s">
        <v>6917</v>
      </c>
      <c r="BT15" t="s">
        <v>1473</v>
      </c>
      <c r="BU15" t="s">
        <v>6892</v>
      </c>
      <c r="BW15" t="s">
        <v>7153</v>
      </c>
      <c r="BY15" t="s">
        <v>7149</v>
      </c>
      <c r="BZ15" t="s">
        <v>7154</v>
      </c>
      <c r="CA15" t="s">
        <v>1473</v>
      </c>
      <c r="CB15" t="s">
        <v>7155</v>
      </c>
      <c r="CF15" t="s">
        <v>7156</v>
      </c>
      <c r="CH15" t="s">
        <v>7157</v>
      </c>
      <c r="CI15" t="s">
        <v>7047</v>
      </c>
      <c r="CJ15" t="s">
        <v>7158</v>
      </c>
      <c r="CK15" t="s">
        <v>5814</v>
      </c>
      <c r="CL15" s="127">
        <v>46251</v>
      </c>
      <c r="CM15" t="s">
        <v>6680</v>
      </c>
      <c r="CN15" t="s">
        <v>1882</v>
      </c>
      <c r="CO15" t="s">
        <v>7159</v>
      </c>
      <c r="CP15" t="s">
        <v>7050</v>
      </c>
      <c r="CQ15" t="s">
        <v>2200</v>
      </c>
      <c r="CR15" t="s">
        <v>7160</v>
      </c>
      <c r="CS15" t="s">
        <v>6901</v>
      </c>
      <c r="CT15" t="s">
        <v>6901</v>
      </c>
      <c r="CU15" t="s">
        <v>6901</v>
      </c>
      <c r="CV15" t="s">
        <v>6712</v>
      </c>
      <c r="CX15" t="s">
        <v>6940</v>
      </c>
      <c r="CY15" t="s">
        <v>565</v>
      </c>
      <c r="CZ15" t="s">
        <v>6903</v>
      </c>
      <c r="DA15" t="s">
        <v>1266</v>
      </c>
      <c r="DB15" t="s">
        <v>6903</v>
      </c>
      <c r="DC15" t="s">
        <v>6892</v>
      </c>
      <c r="DD15" t="s">
        <v>7161</v>
      </c>
      <c r="DE15" t="s">
        <v>6993</v>
      </c>
      <c r="DF15" t="s">
        <v>6905</v>
      </c>
      <c r="DG15" t="s">
        <v>6906</v>
      </c>
      <c r="DH15" t="s">
        <v>6864</v>
      </c>
      <c r="DI15" t="s">
        <v>6978</v>
      </c>
      <c r="DJ15" t="s">
        <v>7162</v>
      </c>
      <c r="DK15" t="s">
        <v>344</v>
      </c>
      <c r="DL15" t="s">
        <v>443</v>
      </c>
      <c r="DM15" t="s">
        <v>1435</v>
      </c>
      <c r="DN15" t="s">
        <v>394</v>
      </c>
      <c r="DO15" t="s">
        <v>345</v>
      </c>
      <c r="DP15" t="s">
        <v>7163</v>
      </c>
      <c r="DQ15" t="s">
        <v>7164</v>
      </c>
      <c r="DR15" t="s">
        <v>7165</v>
      </c>
      <c r="DS15">
        <v>1</v>
      </c>
      <c r="DT15" t="s">
        <v>17</v>
      </c>
      <c r="DU15" t="s">
        <v>376</v>
      </c>
      <c r="DV15" t="s">
        <v>1126</v>
      </c>
      <c r="DW15" t="s">
        <v>1127</v>
      </c>
      <c r="DX15" s="127">
        <v>46024</v>
      </c>
      <c r="DY15" s="127">
        <v>46387</v>
      </c>
      <c r="DZ15" t="s">
        <v>345</v>
      </c>
      <c r="EA15" t="s">
        <v>7166</v>
      </c>
      <c r="EB15" t="s">
        <v>7167</v>
      </c>
      <c r="EC15" t="s">
        <v>107</v>
      </c>
      <c r="ED15" t="s">
        <v>7168</v>
      </c>
      <c r="EE15" t="s">
        <v>7169</v>
      </c>
      <c r="EF15" t="s">
        <v>376</v>
      </c>
      <c r="EG15" t="s">
        <v>7170</v>
      </c>
      <c r="EH15" t="s">
        <v>1285</v>
      </c>
      <c r="EI15" t="s">
        <v>1462</v>
      </c>
      <c r="EJ15" t="s">
        <v>371</v>
      </c>
      <c r="EK15" t="s">
        <v>7171</v>
      </c>
      <c r="EL15" t="s">
        <v>7172</v>
      </c>
    </row>
    <row r="16" spans="1:142">
      <c r="A16" s="126" t="s">
        <v>7173</v>
      </c>
      <c r="B16" s="126" t="s">
        <v>6861</v>
      </c>
      <c r="C16" s="126" t="s">
        <v>6862</v>
      </c>
      <c r="D16" s="126" t="s">
        <v>370</v>
      </c>
      <c r="E16" s="126" t="s">
        <v>5611</v>
      </c>
      <c r="F16" s="126" t="s">
        <v>6863</v>
      </c>
      <c r="G16" s="126"/>
      <c r="H16" s="126"/>
      <c r="I16" s="126">
        <v>0</v>
      </c>
      <c r="J16" s="126" t="s">
        <v>6724</v>
      </c>
      <c r="K16" s="126" t="s">
        <v>6864</v>
      </c>
      <c r="L16" s="126" t="s">
        <v>6961</v>
      </c>
      <c r="M16" t="s">
        <v>7173</v>
      </c>
      <c r="N16" t="s">
        <v>7173</v>
      </c>
      <c r="P16" t="s">
        <v>7173</v>
      </c>
      <c r="R16" t="s">
        <v>7174</v>
      </c>
      <c r="T16" t="s">
        <v>7175</v>
      </c>
      <c r="U16" t="s">
        <v>7176</v>
      </c>
      <c r="V16" t="s">
        <v>6869</v>
      </c>
      <c r="W16" t="s">
        <v>6712</v>
      </c>
      <c r="X16" t="s">
        <v>1487</v>
      </c>
      <c r="Y16" t="s">
        <v>1473</v>
      </c>
      <c r="AB16" t="s">
        <v>7102</v>
      </c>
      <c r="AC16" t="s">
        <v>7103</v>
      </c>
      <c r="AD16" t="s">
        <v>7135</v>
      </c>
      <c r="AE16" t="s">
        <v>7136</v>
      </c>
      <c r="AF16" t="s">
        <v>7177</v>
      </c>
      <c r="AG16" t="s">
        <v>7178</v>
      </c>
      <c r="AH16" t="s">
        <v>5927</v>
      </c>
      <c r="AI16" t="s">
        <v>6967</v>
      </c>
      <c r="AJ16" t="s">
        <v>6878</v>
      </c>
      <c r="AM16" t="s">
        <v>7176</v>
      </c>
      <c r="AN16" t="s">
        <v>6879</v>
      </c>
      <c r="AP16" t="s">
        <v>6880</v>
      </c>
      <c r="AQ16" t="s">
        <v>6880</v>
      </c>
      <c r="AR16" t="s">
        <v>6967</v>
      </c>
      <c r="AS16" t="s">
        <v>7179</v>
      </c>
      <c r="AV16" t="s">
        <v>6883</v>
      </c>
      <c r="AW16" t="s">
        <v>6884</v>
      </c>
      <c r="AX16" t="s">
        <v>6967</v>
      </c>
      <c r="AY16" t="s">
        <v>7179</v>
      </c>
      <c r="BH16" t="s">
        <v>1473</v>
      </c>
      <c r="BJ16" t="s">
        <v>6984</v>
      </c>
      <c r="BL16" t="s">
        <v>6885</v>
      </c>
      <c r="BM16" t="s">
        <v>6887</v>
      </c>
      <c r="BN16" t="s">
        <v>6888</v>
      </c>
      <c r="BP16" t="s">
        <v>6969</v>
      </c>
      <c r="BQ16" t="s">
        <v>6890</v>
      </c>
      <c r="BR16" t="s">
        <v>6969</v>
      </c>
      <c r="BS16" t="s">
        <v>6917</v>
      </c>
      <c r="BT16" t="s">
        <v>1473</v>
      </c>
      <c r="BU16" t="s">
        <v>6892</v>
      </c>
      <c r="BW16" t="s">
        <v>7180</v>
      </c>
      <c r="BY16" t="s">
        <v>7175</v>
      </c>
      <c r="BZ16" t="s">
        <v>7181</v>
      </c>
      <c r="CA16" t="s">
        <v>1473</v>
      </c>
      <c r="CB16" t="s">
        <v>7155</v>
      </c>
      <c r="CF16" t="s">
        <v>6921</v>
      </c>
      <c r="CH16" t="s">
        <v>7182</v>
      </c>
      <c r="CI16" t="s">
        <v>6898</v>
      </c>
      <c r="CJ16" t="s">
        <v>7158</v>
      </c>
      <c r="CK16" t="s">
        <v>5814</v>
      </c>
      <c r="CL16" s="127">
        <v>46251</v>
      </c>
      <c r="CM16" t="s">
        <v>6680</v>
      </c>
      <c r="CN16" t="s">
        <v>1882</v>
      </c>
      <c r="CO16" t="s">
        <v>7183</v>
      </c>
      <c r="CP16" t="s">
        <v>6878</v>
      </c>
      <c r="CQ16" t="s">
        <v>2200</v>
      </c>
      <c r="CS16" t="s">
        <v>6901</v>
      </c>
      <c r="CT16" t="s">
        <v>6901</v>
      </c>
      <c r="CU16" t="s">
        <v>6901</v>
      </c>
      <c r="CV16" t="s">
        <v>6712</v>
      </c>
      <c r="CX16" t="s">
        <v>6976</v>
      </c>
      <c r="CY16" t="s">
        <v>565</v>
      </c>
      <c r="CZ16" t="s">
        <v>6903</v>
      </c>
      <c r="DA16" t="s">
        <v>1266</v>
      </c>
      <c r="DB16" t="s">
        <v>6903</v>
      </c>
      <c r="DC16" t="s">
        <v>6892</v>
      </c>
      <c r="DD16" t="s">
        <v>2221</v>
      </c>
      <c r="DE16" t="s">
        <v>6904</v>
      </c>
      <c r="DF16" t="s">
        <v>6905</v>
      </c>
      <c r="DG16" t="s">
        <v>6906</v>
      </c>
      <c r="DH16" t="s">
        <v>6864</v>
      </c>
      <c r="DI16" t="s">
        <v>6961</v>
      </c>
    </row>
    <row r="17" spans="1:142">
      <c r="A17" s="126" t="s">
        <v>7184</v>
      </c>
      <c r="B17" s="126" t="s">
        <v>6861</v>
      </c>
      <c r="C17" s="126" t="s">
        <v>6862</v>
      </c>
      <c r="D17" s="126" t="s">
        <v>370</v>
      </c>
      <c r="E17" s="126" t="s">
        <v>5611</v>
      </c>
      <c r="F17" s="126" t="s">
        <v>6863</v>
      </c>
      <c r="G17" s="126"/>
      <c r="H17" s="126"/>
      <c r="I17" s="126">
        <v>0</v>
      </c>
      <c r="J17" s="126" t="s">
        <v>6724</v>
      </c>
      <c r="K17" s="126" t="s">
        <v>6864</v>
      </c>
      <c r="L17" s="126" t="s">
        <v>6942</v>
      </c>
      <c r="M17" t="s">
        <v>7184</v>
      </c>
      <c r="N17" t="s">
        <v>7184</v>
      </c>
      <c r="P17" t="s">
        <v>7184</v>
      </c>
      <c r="R17" t="s">
        <v>7185</v>
      </c>
      <c r="T17" t="s">
        <v>7186</v>
      </c>
      <c r="U17" t="s">
        <v>7187</v>
      </c>
      <c r="V17" t="s">
        <v>6869</v>
      </c>
      <c r="W17" t="s">
        <v>6712</v>
      </c>
      <c r="X17" t="s">
        <v>1487</v>
      </c>
      <c r="Y17" t="s">
        <v>1473</v>
      </c>
      <c r="AC17" t="s">
        <v>7103</v>
      </c>
      <c r="AE17" t="s">
        <v>7136</v>
      </c>
      <c r="AG17" t="s">
        <v>7188</v>
      </c>
      <c r="AH17" t="s">
        <v>7189</v>
      </c>
      <c r="AI17" t="s">
        <v>6932</v>
      </c>
      <c r="AJ17" t="s">
        <v>6878</v>
      </c>
      <c r="AM17" t="s">
        <v>7187</v>
      </c>
      <c r="AN17" t="s">
        <v>6879</v>
      </c>
      <c r="AP17" t="s">
        <v>6880</v>
      </c>
      <c r="AQ17" t="s">
        <v>6880</v>
      </c>
      <c r="AR17" t="s">
        <v>6932</v>
      </c>
      <c r="AS17" t="s">
        <v>7190</v>
      </c>
      <c r="AV17" t="s">
        <v>6883</v>
      </c>
      <c r="AW17" t="s">
        <v>6884</v>
      </c>
      <c r="AX17" t="s">
        <v>6932</v>
      </c>
      <c r="AY17" t="s">
        <v>7190</v>
      </c>
      <c r="BH17" t="s">
        <v>1473</v>
      </c>
      <c r="BJ17" t="s">
        <v>6885</v>
      </c>
      <c r="BL17" t="s">
        <v>6886</v>
      </c>
      <c r="BM17" t="s">
        <v>6887</v>
      </c>
      <c r="BN17" t="s">
        <v>6888</v>
      </c>
      <c r="BQ17" t="s">
        <v>6890</v>
      </c>
      <c r="BS17" t="s">
        <v>6917</v>
      </c>
      <c r="BT17" t="s">
        <v>1473</v>
      </c>
      <c r="BU17" t="s">
        <v>6892</v>
      </c>
      <c r="BW17" t="s">
        <v>7191</v>
      </c>
      <c r="BY17" t="s">
        <v>7186</v>
      </c>
      <c r="BZ17" t="s">
        <v>7192</v>
      </c>
      <c r="CA17" t="s">
        <v>1473</v>
      </c>
      <c r="CI17" t="s">
        <v>6898</v>
      </c>
      <c r="CJ17" t="s">
        <v>7158</v>
      </c>
      <c r="CK17" t="s">
        <v>5814</v>
      </c>
      <c r="CL17" s="127">
        <v>46251</v>
      </c>
      <c r="CM17" t="s">
        <v>6680</v>
      </c>
      <c r="CN17" t="s">
        <v>1882</v>
      </c>
      <c r="CO17" t="s">
        <v>7193</v>
      </c>
      <c r="CP17" t="s">
        <v>6878</v>
      </c>
      <c r="CQ17" t="s">
        <v>2200</v>
      </c>
      <c r="CS17" t="s">
        <v>6901</v>
      </c>
      <c r="CT17" t="s">
        <v>6901</v>
      </c>
      <c r="CU17" t="s">
        <v>6901</v>
      </c>
      <c r="CV17" t="s">
        <v>6712</v>
      </c>
      <c r="CX17" t="s">
        <v>6940</v>
      </c>
      <c r="CY17" t="s">
        <v>1266</v>
      </c>
      <c r="CZ17" t="s">
        <v>6903</v>
      </c>
      <c r="DA17" t="s">
        <v>443</v>
      </c>
      <c r="DB17" t="s">
        <v>6903</v>
      </c>
      <c r="DC17" t="s">
        <v>6892</v>
      </c>
      <c r="DD17" t="s">
        <v>6958</v>
      </c>
      <c r="DE17" t="s">
        <v>6959</v>
      </c>
      <c r="DF17" t="s">
        <v>6905</v>
      </c>
      <c r="DG17" t="s">
        <v>6906</v>
      </c>
      <c r="DH17" t="s">
        <v>6864</v>
      </c>
      <c r="DI17" t="s">
        <v>6942</v>
      </c>
    </row>
    <row r="18" spans="1:142">
      <c r="A18" s="126" t="s">
        <v>7194</v>
      </c>
      <c r="B18" s="126" t="s">
        <v>6861</v>
      </c>
      <c r="C18" s="126" t="s">
        <v>6862</v>
      </c>
      <c r="D18" s="126" t="s">
        <v>370</v>
      </c>
      <c r="E18" s="126" t="s">
        <v>5611</v>
      </c>
      <c r="F18" s="126" t="s">
        <v>6863</v>
      </c>
      <c r="G18" s="126"/>
      <c r="H18" s="126"/>
      <c r="I18" s="126">
        <v>0</v>
      </c>
      <c r="J18" s="126" t="s">
        <v>6724</v>
      </c>
      <c r="K18" s="126" t="s">
        <v>6864</v>
      </c>
      <c r="L18" s="126" t="s">
        <v>7098</v>
      </c>
      <c r="M18" t="s">
        <v>7194</v>
      </c>
      <c r="N18" t="s">
        <v>7194</v>
      </c>
      <c r="P18" t="s">
        <v>7194</v>
      </c>
      <c r="R18" t="s">
        <v>7195</v>
      </c>
      <c r="T18" t="s">
        <v>7196</v>
      </c>
      <c r="U18" t="s">
        <v>7197</v>
      </c>
      <c r="V18" t="s">
        <v>6869</v>
      </c>
      <c r="W18" t="s">
        <v>6712</v>
      </c>
      <c r="X18" t="s">
        <v>1487</v>
      </c>
      <c r="Y18" t="s">
        <v>1473</v>
      </c>
      <c r="AB18" t="s">
        <v>7102</v>
      </c>
      <c r="AC18" t="s">
        <v>7103</v>
      </c>
      <c r="AD18" t="s">
        <v>7135</v>
      </c>
      <c r="AE18" t="s">
        <v>7136</v>
      </c>
      <c r="AF18" t="s">
        <v>7151</v>
      </c>
      <c r="AG18" t="s">
        <v>7152</v>
      </c>
      <c r="AH18" t="s">
        <v>7198</v>
      </c>
      <c r="AI18" t="s">
        <v>6877</v>
      </c>
      <c r="AJ18" t="s">
        <v>6878</v>
      </c>
      <c r="AM18" t="s">
        <v>7197</v>
      </c>
      <c r="AN18" t="s">
        <v>6879</v>
      </c>
      <c r="AP18" t="s">
        <v>6880</v>
      </c>
      <c r="AQ18" t="s">
        <v>6880</v>
      </c>
      <c r="AR18" t="s">
        <v>6877</v>
      </c>
      <c r="AS18" t="s">
        <v>7199</v>
      </c>
      <c r="AV18" t="s">
        <v>6883</v>
      </c>
      <c r="AW18" t="s">
        <v>6884</v>
      </c>
      <c r="AX18" t="s">
        <v>6877</v>
      </c>
      <c r="AY18" t="s">
        <v>7199</v>
      </c>
      <c r="BH18" t="s">
        <v>1473</v>
      </c>
      <c r="BJ18" t="s">
        <v>6885</v>
      </c>
      <c r="BL18" t="s">
        <v>6886</v>
      </c>
      <c r="BM18" t="s">
        <v>6887</v>
      </c>
      <c r="BN18" t="s">
        <v>6888</v>
      </c>
      <c r="BP18" t="s">
        <v>6916</v>
      </c>
      <c r="BQ18" t="s">
        <v>6890</v>
      </c>
      <c r="BR18" t="s">
        <v>6916</v>
      </c>
      <c r="BS18" t="s">
        <v>6917</v>
      </c>
      <c r="BT18" t="s">
        <v>1473</v>
      </c>
      <c r="BU18" t="s">
        <v>6892</v>
      </c>
      <c r="BW18" t="s">
        <v>7200</v>
      </c>
      <c r="BY18" t="s">
        <v>7196</v>
      </c>
      <c r="BZ18" t="s">
        <v>7201</v>
      </c>
      <c r="CA18" t="s">
        <v>1473</v>
      </c>
      <c r="CB18" t="s">
        <v>7155</v>
      </c>
      <c r="CF18" t="s">
        <v>7202</v>
      </c>
      <c r="CH18" t="s">
        <v>7203</v>
      </c>
      <c r="CI18" t="s">
        <v>6898</v>
      </c>
      <c r="CJ18" t="s">
        <v>7158</v>
      </c>
      <c r="CK18" t="s">
        <v>5814</v>
      </c>
      <c r="CL18" s="127">
        <v>46251</v>
      </c>
      <c r="CM18" t="s">
        <v>6680</v>
      </c>
      <c r="CN18" t="s">
        <v>1882</v>
      </c>
      <c r="CO18" t="s">
        <v>7204</v>
      </c>
      <c r="CP18" t="s">
        <v>6878</v>
      </c>
      <c r="CQ18" t="s">
        <v>2200</v>
      </c>
      <c r="CS18" t="s">
        <v>6901</v>
      </c>
      <c r="CT18" t="s">
        <v>6901</v>
      </c>
      <c r="CU18" t="s">
        <v>6901</v>
      </c>
      <c r="CV18" t="s">
        <v>6712</v>
      </c>
      <c r="CW18" t="s">
        <v>1154</v>
      </c>
      <c r="CX18" t="s">
        <v>6925</v>
      </c>
      <c r="CY18" t="s">
        <v>1266</v>
      </c>
      <c r="CZ18" t="s">
        <v>6903</v>
      </c>
      <c r="DA18" t="s">
        <v>443</v>
      </c>
      <c r="DB18" t="s">
        <v>6903</v>
      </c>
      <c r="DC18" t="s">
        <v>6892</v>
      </c>
      <c r="DD18" t="s">
        <v>2221</v>
      </c>
      <c r="DE18" t="s">
        <v>6904</v>
      </c>
      <c r="DF18" t="s">
        <v>6905</v>
      </c>
      <c r="DG18" t="s">
        <v>6906</v>
      </c>
      <c r="DH18" t="s">
        <v>6864</v>
      </c>
      <c r="DI18" t="s">
        <v>7098</v>
      </c>
    </row>
    <row r="19" spans="1:142">
      <c r="A19" s="126" t="s">
        <v>7205</v>
      </c>
      <c r="B19" s="126" t="s">
        <v>6861</v>
      </c>
      <c r="C19" s="126" t="s">
        <v>6862</v>
      </c>
      <c r="D19" s="126" t="s">
        <v>370</v>
      </c>
      <c r="E19" s="126" t="s">
        <v>5611</v>
      </c>
      <c r="F19" s="126" t="s">
        <v>6863</v>
      </c>
      <c r="G19" s="126"/>
      <c r="H19" s="126"/>
      <c r="I19" s="126">
        <v>0</v>
      </c>
      <c r="J19" s="126" t="s">
        <v>6724</v>
      </c>
      <c r="K19" s="126" t="s">
        <v>6864</v>
      </c>
      <c r="L19" s="126" t="s">
        <v>6865</v>
      </c>
      <c r="M19" t="s">
        <v>7205</v>
      </c>
      <c r="N19" t="s">
        <v>7205</v>
      </c>
      <c r="P19" t="s">
        <v>7205</v>
      </c>
      <c r="R19" t="s">
        <v>7206</v>
      </c>
      <c r="T19" t="s">
        <v>7207</v>
      </c>
      <c r="U19" t="s">
        <v>7208</v>
      </c>
      <c r="V19" t="s">
        <v>6869</v>
      </c>
      <c r="W19" t="s">
        <v>6712</v>
      </c>
      <c r="X19" t="s">
        <v>1487</v>
      </c>
      <c r="Y19" t="s">
        <v>1473</v>
      </c>
      <c r="AB19" t="s">
        <v>7102</v>
      </c>
      <c r="AC19" t="s">
        <v>7103</v>
      </c>
      <c r="AD19" t="s">
        <v>7209</v>
      </c>
      <c r="AE19" t="s">
        <v>7210</v>
      </c>
      <c r="AF19" t="s">
        <v>7211</v>
      </c>
      <c r="AG19" t="s">
        <v>7212</v>
      </c>
      <c r="AH19" t="s">
        <v>7198</v>
      </c>
      <c r="AI19" t="s">
        <v>6877</v>
      </c>
      <c r="AJ19" t="s">
        <v>6878</v>
      </c>
      <c r="AM19" t="s">
        <v>7208</v>
      </c>
      <c r="AN19" t="s">
        <v>6879</v>
      </c>
      <c r="AP19" t="s">
        <v>6880</v>
      </c>
      <c r="AQ19" t="s">
        <v>6880</v>
      </c>
      <c r="AR19" t="s">
        <v>6881</v>
      </c>
      <c r="AS19" t="s">
        <v>7213</v>
      </c>
      <c r="AV19" t="s">
        <v>6883</v>
      </c>
      <c r="AW19" t="s">
        <v>6884</v>
      </c>
      <c r="AX19" t="s">
        <v>6881</v>
      </c>
      <c r="AY19" t="s">
        <v>7213</v>
      </c>
      <c r="BH19" t="s">
        <v>1473</v>
      </c>
      <c r="BJ19" t="s">
        <v>6885</v>
      </c>
      <c r="BL19" t="s">
        <v>6886</v>
      </c>
      <c r="BM19" t="s">
        <v>6887</v>
      </c>
      <c r="BN19" t="s">
        <v>6888</v>
      </c>
      <c r="BP19" t="s">
        <v>6889</v>
      </c>
      <c r="BQ19" t="s">
        <v>6890</v>
      </c>
      <c r="BR19" t="s">
        <v>6889</v>
      </c>
      <c r="BS19" t="s">
        <v>6891</v>
      </c>
      <c r="BT19" t="s">
        <v>1473</v>
      </c>
      <c r="BU19" t="s">
        <v>6892</v>
      </c>
      <c r="BW19" t="s">
        <v>7214</v>
      </c>
      <c r="BY19" t="s">
        <v>7207</v>
      </c>
      <c r="BZ19" t="s">
        <v>7215</v>
      </c>
      <c r="CA19" t="s">
        <v>1473</v>
      </c>
      <c r="CB19" t="s">
        <v>6895</v>
      </c>
      <c r="CF19" t="s">
        <v>7216</v>
      </c>
      <c r="CH19" t="s">
        <v>7217</v>
      </c>
      <c r="CI19" t="s">
        <v>6898</v>
      </c>
      <c r="CJ19" t="s">
        <v>7218</v>
      </c>
      <c r="CK19" t="s">
        <v>5814</v>
      </c>
      <c r="CL19" s="127">
        <v>46251</v>
      </c>
      <c r="CM19" t="s">
        <v>6680</v>
      </c>
      <c r="CN19" t="s">
        <v>1882</v>
      </c>
      <c r="CO19" t="s">
        <v>7219</v>
      </c>
      <c r="CP19" t="s">
        <v>6878</v>
      </c>
      <c r="CQ19" t="s">
        <v>2200</v>
      </c>
      <c r="CS19" t="s">
        <v>6901</v>
      </c>
      <c r="CT19" t="s">
        <v>6901</v>
      </c>
      <c r="CU19" t="s">
        <v>6901</v>
      </c>
      <c r="CV19" t="s">
        <v>6712</v>
      </c>
      <c r="CW19" t="s">
        <v>1154</v>
      </c>
      <c r="CX19" t="s">
        <v>6902</v>
      </c>
      <c r="CY19" t="s">
        <v>1266</v>
      </c>
      <c r="CZ19" t="s">
        <v>6903</v>
      </c>
      <c r="DA19" t="s">
        <v>443</v>
      </c>
      <c r="DB19" t="s">
        <v>6903</v>
      </c>
      <c r="DC19" t="s">
        <v>6892</v>
      </c>
      <c r="DD19" t="s">
        <v>2219</v>
      </c>
      <c r="DE19" t="s">
        <v>6904</v>
      </c>
      <c r="DF19" t="s">
        <v>6905</v>
      </c>
      <c r="DG19" t="s">
        <v>6906</v>
      </c>
      <c r="DH19" t="s">
        <v>6864</v>
      </c>
      <c r="DI19" t="s">
        <v>6865</v>
      </c>
    </row>
    <row r="20" spans="1:142">
      <c r="A20" s="126" t="s">
        <v>7220</v>
      </c>
      <c r="B20" s="126" t="s">
        <v>6861</v>
      </c>
      <c r="C20" s="126" t="s">
        <v>6862</v>
      </c>
      <c r="D20" s="126" t="s">
        <v>370</v>
      </c>
      <c r="E20" s="126" t="s">
        <v>5611</v>
      </c>
      <c r="F20" s="126" t="s">
        <v>6863</v>
      </c>
      <c r="G20" s="126"/>
      <c r="H20" s="126"/>
      <c r="I20" s="126">
        <v>0</v>
      </c>
      <c r="J20" s="126" t="s">
        <v>6724</v>
      </c>
      <c r="K20" s="126" t="s">
        <v>6864</v>
      </c>
      <c r="L20" s="126" t="s">
        <v>6995</v>
      </c>
      <c r="M20" t="s">
        <v>7220</v>
      </c>
      <c r="N20" t="s">
        <v>7220</v>
      </c>
      <c r="P20" t="s">
        <v>7220</v>
      </c>
      <c r="R20" t="s">
        <v>7221</v>
      </c>
      <c r="T20" t="s">
        <v>7222</v>
      </c>
      <c r="U20" t="s">
        <v>7223</v>
      </c>
      <c r="V20" t="s">
        <v>6869</v>
      </c>
      <c r="W20" t="s">
        <v>6712</v>
      </c>
      <c r="X20" t="s">
        <v>1487</v>
      </c>
      <c r="Y20" t="s">
        <v>1473</v>
      </c>
      <c r="AB20" t="s">
        <v>7102</v>
      </c>
      <c r="AC20" t="s">
        <v>7103</v>
      </c>
      <c r="AD20" t="s">
        <v>7209</v>
      </c>
      <c r="AE20" t="s">
        <v>7210</v>
      </c>
      <c r="AF20" t="s">
        <v>7211</v>
      </c>
      <c r="AG20" t="s">
        <v>7212</v>
      </c>
      <c r="AH20" t="s">
        <v>7198</v>
      </c>
      <c r="AI20" t="s">
        <v>6967</v>
      </c>
      <c r="AJ20" t="s">
        <v>6878</v>
      </c>
      <c r="AM20" t="s">
        <v>7223</v>
      </c>
      <c r="AN20" t="s">
        <v>6879</v>
      </c>
      <c r="AP20" t="s">
        <v>6880</v>
      </c>
      <c r="AQ20" t="s">
        <v>6880</v>
      </c>
      <c r="AR20" t="s">
        <v>6967</v>
      </c>
      <c r="AS20" t="s">
        <v>6983</v>
      </c>
      <c r="AV20" t="s">
        <v>6883</v>
      </c>
      <c r="AW20" t="s">
        <v>6884</v>
      </c>
      <c r="AX20" t="s">
        <v>6967</v>
      </c>
      <c r="AY20" t="s">
        <v>6983</v>
      </c>
      <c r="BB20">
        <v>3</v>
      </c>
      <c r="BH20" t="s">
        <v>1473</v>
      </c>
      <c r="BJ20" t="s">
        <v>6984</v>
      </c>
      <c r="BL20" t="s">
        <v>6885</v>
      </c>
      <c r="BM20" t="s">
        <v>6887</v>
      </c>
      <c r="BN20" t="s">
        <v>6888</v>
      </c>
      <c r="BO20">
        <v>3</v>
      </c>
      <c r="BP20" t="s">
        <v>6969</v>
      </c>
      <c r="BQ20" t="s">
        <v>6890</v>
      </c>
      <c r="BR20" t="s">
        <v>6969</v>
      </c>
      <c r="BS20" t="s">
        <v>6917</v>
      </c>
      <c r="BT20" t="s">
        <v>1473</v>
      </c>
      <c r="BU20" t="s">
        <v>6892</v>
      </c>
      <c r="BW20" t="s">
        <v>7224</v>
      </c>
      <c r="BY20" t="s">
        <v>7222</v>
      </c>
      <c r="BZ20" t="s">
        <v>7225</v>
      </c>
      <c r="CA20" t="s">
        <v>1473</v>
      </c>
      <c r="CB20" t="s">
        <v>6895</v>
      </c>
      <c r="CF20" t="s">
        <v>1609</v>
      </c>
      <c r="CH20" t="s">
        <v>7226</v>
      </c>
      <c r="CI20" t="s">
        <v>6898</v>
      </c>
      <c r="CJ20" t="s">
        <v>7227</v>
      </c>
      <c r="CK20" t="s">
        <v>5814</v>
      </c>
      <c r="CL20" s="127">
        <v>46251</v>
      </c>
      <c r="CM20" t="s">
        <v>6680</v>
      </c>
      <c r="CN20" t="s">
        <v>1882</v>
      </c>
      <c r="CO20" t="s">
        <v>7228</v>
      </c>
      <c r="CP20" t="s">
        <v>6878</v>
      </c>
      <c r="CQ20" t="s">
        <v>2200</v>
      </c>
      <c r="CS20" t="s">
        <v>6901</v>
      </c>
      <c r="CT20" t="s">
        <v>6901</v>
      </c>
      <c r="CU20" t="s">
        <v>6901</v>
      </c>
      <c r="CV20" t="s">
        <v>6712</v>
      </c>
      <c r="CX20" t="s">
        <v>6976</v>
      </c>
      <c r="CY20" t="s">
        <v>565</v>
      </c>
      <c r="CZ20" t="s">
        <v>6903</v>
      </c>
      <c r="DA20" t="s">
        <v>1266</v>
      </c>
      <c r="DB20" t="s">
        <v>6903</v>
      </c>
      <c r="DC20" t="s">
        <v>6892</v>
      </c>
      <c r="DD20" t="s">
        <v>7229</v>
      </c>
      <c r="DE20" t="s">
        <v>6993</v>
      </c>
      <c r="DF20" t="s">
        <v>6905</v>
      </c>
      <c r="DG20" t="s">
        <v>6906</v>
      </c>
      <c r="DH20" t="s">
        <v>6864</v>
      </c>
      <c r="DI20" t="s">
        <v>6995</v>
      </c>
    </row>
    <row r="21" spans="1:142">
      <c r="A21" s="126" t="s">
        <v>7230</v>
      </c>
      <c r="B21" s="126" t="s">
        <v>6861</v>
      </c>
      <c r="C21" s="126" t="s">
        <v>6862</v>
      </c>
      <c r="D21" s="126" t="s">
        <v>370</v>
      </c>
      <c r="E21" s="126" t="s">
        <v>5611</v>
      </c>
      <c r="F21" s="126" t="s">
        <v>6863</v>
      </c>
      <c r="G21" s="126"/>
      <c r="H21" s="126"/>
      <c r="I21" s="126">
        <v>0</v>
      </c>
      <c r="J21" s="126" t="s">
        <v>6724</v>
      </c>
      <c r="K21" s="126" t="s">
        <v>6864</v>
      </c>
      <c r="L21" s="126" t="s">
        <v>6961</v>
      </c>
      <c r="M21" t="s">
        <v>7230</v>
      </c>
      <c r="N21" t="s">
        <v>7230</v>
      </c>
      <c r="P21" t="s">
        <v>7230</v>
      </c>
      <c r="R21" t="s">
        <v>7231</v>
      </c>
      <c r="T21" t="s">
        <v>7232</v>
      </c>
      <c r="U21" t="s">
        <v>7233</v>
      </c>
      <c r="V21" t="s">
        <v>6869</v>
      </c>
      <c r="W21" t="s">
        <v>6712</v>
      </c>
      <c r="X21" t="s">
        <v>1487</v>
      </c>
      <c r="Y21" t="s">
        <v>1473</v>
      </c>
      <c r="AB21" t="s">
        <v>7102</v>
      </c>
      <c r="AC21" t="s">
        <v>7103</v>
      </c>
      <c r="AD21" t="s">
        <v>7209</v>
      </c>
      <c r="AE21" t="s">
        <v>7210</v>
      </c>
      <c r="AF21" t="s">
        <v>7211</v>
      </c>
      <c r="AG21" t="s">
        <v>7234</v>
      </c>
      <c r="AH21" t="s">
        <v>7189</v>
      </c>
      <c r="AI21" t="s">
        <v>6967</v>
      </c>
      <c r="AJ21" t="s">
        <v>6878</v>
      </c>
      <c r="AM21" t="s">
        <v>7233</v>
      </c>
      <c r="AN21" t="s">
        <v>6879</v>
      </c>
      <c r="AP21" t="s">
        <v>6880</v>
      </c>
      <c r="AQ21" t="s">
        <v>6880</v>
      </c>
      <c r="AR21" t="s">
        <v>6967</v>
      </c>
      <c r="AS21" t="s">
        <v>7235</v>
      </c>
      <c r="AV21" t="s">
        <v>6883</v>
      </c>
      <c r="AW21" t="s">
        <v>6884</v>
      </c>
      <c r="AX21" t="s">
        <v>6967</v>
      </c>
      <c r="AY21" t="s">
        <v>7235</v>
      </c>
      <c r="BH21" t="s">
        <v>1473</v>
      </c>
      <c r="BJ21" t="s">
        <v>6984</v>
      </c>
      <c r="BL21" t="s">
        <v>6886</v>
      </c>
      <c r="BM21" t="s">
        <v>6887</v>
      </c>
      <c r="BN21" t="s">
        <v>6888</v>
      </c>
      <c r="BP21" t="s">
        <v>6969</v>
      </c>
      <c r="BQ21" t="s">
        <v>6890</v>
      </c>
      <c r="BR21" t="s">
        <v>6969</v>
      </c>
      <c r="BS21" t="s">
        <v>6917</v>
      </c>
      <c r="BT21" t="s">
        <v>1473</v>
      </c>
      <c r="BU21" t="s">
        <v>6892</v>
      </c>
      <c r="BW21" t="s">
        <v>7236</v>
      </c>
      <c r="BY21" t="s">
        <v>7232</v>
      </c>
      <c r="BZ21" t="s">
        <v>7237</v>
      </c>
      <c r="CA21" t="s">
        <v>1473</v>
      </c>
      <c r="CB21" t="s">
        <v>6895</v>
      </c>
      <c r="CF21" t="s">
        <v>6921</v>
      </c>
      <c r="CH21" t="s">
        <v>7238</v>
      </c>
      <c r="CI21" t="s">
        <v>6898</v>
      </c>
      <c r="CJ21" t="s">
        <v>7227</v>
      </c>
      <c r="CK21" t="s">
        <v>5814</v>
      </c>
      <c r="CL21" s="127">
        <v>46251</v>
      </c>
      <c r="CM21" t="s">
        <v>6680</v>
      </c>
      <c r="CN21" t="s">
        <v>1882</v>
      </c>
      <c r="CO21" t="s">
        <v>7239</v>
      </c>
      <c r="CP21" t="s">
        <v>6878</v>
      </c>
      <c r="CQ21" t="s">
        <v>2200</v>
      </c>
      <c r="CS21" t="s">
        <v>6901</v>
      </c>
      <c r="CT21" t="s">
        <v>6901</v>
      </c>
      <c r="CU21" t="s">
        <v>6901</v>
      </c>
      <c r="CV21" t="s">
        <v>6712</v>
      </c>
      <c r="CX21" t="s">
        <v>6976</v>
      </c>
      <c r="CY21" t="s">
        <v>565</v>
      </c>
      <c r="CZ21" t="s">
        <v>6903</v>
      </c>
      <c r="DA21" t="s">
        <v>443</v>
      </c>
      <c r="DB21" t="s">
        <v>6903</v>
      </c>
      <c r="DC21" t="s">
        <v>6892</v>
      </c>
      <c r="DD21" t="s">
        <v>2221</v>
      </c>
      <c r="DE21" t="s">
        <v>6904</v>
      </c>
      <c r="DF21" t="s">
        <v>6905</v>
      </c>
      <c r="DG21" t="s">
        <v>6906</v>
      </c>
      <c r="DH21" t="s">
        <v>6864</v>
      </c>
      <c r="DI21" t="s">
        <v>6961</v>
      </c>
    </row>
    <row r="22" spans="1:142">
      <c r="A22" s="126" t="s">
        <v>7240</v>
      </c>
      <c r="B22" s="126" t="s">
        <v>6861</v>
      </c>
      <c r="C22" s="126" t="s">
        <v>6862</v>
      </c>
      <c r="D22" s="126" t="s">
        <v>370</v>
      </c>
      <c r="E22" s="126" t="s">
        <v>5611</v>
      </c>
      <c r="F22" s="126" t="s">
        <v>6863</v>
      </c>
      <c r="G22" s="126" t="s">
        <v>7241</v>
      </c>
      <c r="H22" s="126" t="s">
        <v>7242</v>
      </c>
      <c r="I22" s="126">
        <v>7</v>
      </c>
      <c r="J22" s="126" t="s">
        <v>6726</v>
      </c>
      <c r="K22" s="126" t="s">
        <v>6864</v>
      </c>
      <c r="L22" s="126" t="s">
        <v>6865</v>
      </c>
      <c r="M22" t="s">
        <v>7240</v>
      </c>
      <c r="N22" t="s">
        <v>7240</v>
      </c>
      <c r="P22" t="s">
        <v>7240</v>
      </c>
      <c r="R22" t="s">
        <v>7243</v>
      </c>
      <c r="T22" t="s">
        <v>7244</v>
      </c>
      <c r="U22" t="s">
        <v>7245</v>
      </c>
      <c r="V22" t="s">
        <v>6869</v>
      </c>
      <c r="W22" t="s">
        <v>6712</v>
      </c>
      <c r="X22" t="s">
        <v>1487</v>
      </c>
      <c r="Y22" t="s">
        <v>1473</v>
      </c>
      <c r="AB22" t="s">
        <v>7102</v>
      </c>
      <c r="AC22" t="s">
        <v>7103</v>
      </c>
      <c r="AD22" t="s">
        <v>7209</v>
      </c>
      <c r="AE22" t="s">
        <v>7210</v>
      </c>
      <c r="AF22" t="s">
        <v>7211</v>
      </c>
      <c r="AG22" t="s">
        <v>7212</v>
      </c>
      <c r="AH22" t="s">
        <v>7198</v>
      </c>
      <c r="AI22" t="s">
        <v>6877</v>
      </c>
      <c r="AJ22" t="s">
        <v>6878</v>
      </c>
      <c r="AM22" t="s">
        <v>7245</v>
      </c>
      <c r="AN22" t="s">
        <v>6879</v>
      </c>
      <c r="AP22" t="s">
        <v>6880</v>
      </c>
      <c r="AQ22" t="s">
        <v>6880</v>
      </c>
      <c r="AR22" t="s">
        <v>6881</v>
      </c>
      <c r="AS22" t="s">
        <v>7246</v>
      </c>
      <c r="AV22" t="s">
        <v>6883</v>
      </c>
      <c r="AW22" t="s">
        <v>6884</v>
      </c>
      <c r="AX22" t="s">
        <v>6881</v>
      </c>
      <c r="AY22" t="s">
        <v>7246</v>
      </c>
      <c r="BB22">
        <v>20</v>
      </c>
      <c r="BH22" t="s">
        <v>1473</v>
      </c>
      <c r="BJ22" t="s">
        <v>6984</v>
      </c>
      <c r="BL22" t="s">
        <v>6885</v>
      </c>
      <c r="BM22" t="s">
        <v>6887</v>
      </c>
      <c r="BN22" t="s">
        <v>6888</v>
      </c>
      <c r="BO22">
        <v>20</v>
      </c>
      <c r="BP22" t="s">
        <v>6889</v>
      </c>
      <c r="BQ22" t="s">
        <v>6890</v>
      </c>
      <c r="BR22" t="s">
        <v>6889</v>
      </c>
      <c r="BS22" t="s">
        <v>6891</v>
      </c>
      <c r="BT22" t="s">
        <v>1473</v>
      </c>
      <c r="BU22" t="s">
        <v>6892</v>
      </c>
      <c r="BW22" t="s">
        <v>7247</v>
      </c>
      <c r="BY22" t="s">
        <v>7244</v>
      </c>
      <c r="BZ22" t="s">
        <v>7248</v>
      </c>
      <c r="CA22" t="s">
        <v>1473</v>
      </c>
      <c r="CB22" t="s">
        <v>6895</v>
      </c>
      <c r="CF22" t="s">
        <v>7249</v>
      </c>
      <c r="CH22" t="s">
        <v>7250</v>
      </c>
      <c r="CI22" t="s">
        <v>7047</v>
      </c>
      <c r="CJ22" t="s">
        <v>7251</v>
      </c>
      <c r="CK22" t="s">
        <v>5814</v>
      </c>
      <c r="CL22" s="127">
        <v>46251</v>
      </c>
      <c r="CM22" t="s">
        <v>6680</v>
      </c>
      <c r="CN22" t="s">
        <v>1882</v>
      </c>
      <c r="CO22" t="s">
        <v>7252</v>
      </c>
      <c r="CP22" t="s">
        <v>7050</v>
      </c>
      <c r="CQ22" t="s">
        <v>2200</v>
      </c>
      <c r="CR22" t="s">
        <v>7253</v>
      </c>
      <c r="CS22" t="s">
        <v>6901</v>
      </c>
      <c r="CT22" t="s">
        <v>6901</v>
      </c>
      <c r="CU22" t="s">
        <v>6901</v>
      </c>
      <c r="CV22" t="s">
        <v>6712</v>
      </c>
      <c r="CW22" t="s">
        <v>1154</v>
      </c>
      <c r="CX22" t="s">
        <v>6902</v>
      </c>
      <c r="CY22" t="s">
        <v>565</v>
      </c>
      <c r="CZ22" t="s">
        <v>6903</v>
      </c>
      <c r="DA22" t="s">
        <v>1266</v>
      </c>
      <c r="DB22" t="s">
        <v>6903</v>
      </c>
      <c r="DC22" t="s">
        <v>6892</v>
      </c>
      <c r="DD22" t="s">
        <v>2219</v>
      </c>
      <c r="DE22" t="s">
        <v>6904</v>
      </c>
      <c r="DF22" t="s">
        <v>6905</v>
      </c>
      <c r="DG22" t="s">
        <v>6906</v>
      </c>
      <c r="DH22" t="s">
        <v>6864</v>
      </c>
      <c r="DI22" t="s">
        <v>6865</v>
      </c>
      <c r="DJ22" t="s">
        <v>7254</v>
      </c>
      <c r="DK22" t="s">
        <v>7082</v>
      </c>
      <c r="DL22" t="s">
        <v>7255</v>
      </c>
      <c r="DM22" t="s">
        <v>7256</v>
      </c>
      <c r="DN22" t="s">
        <v>394</v>
      </c>
      <c r="DO22" t="s">
        <v>345</v>
      </c>
      <c r="DP22" t="s">
        <v>7257</v>
      </c>
      <c r="DQ22" t="s">
        <v>7258</v>
      </c>
      <c r="DR22" t="s">
        <v>7259</v>
      </c>
      <c r="DS22">
        <v>1</v>
      </c>
      <c r="DT22" t="s">
        <v>7260</v>
      </c>
      <c r="DU22" t="s">
        <v>376</v>
      </c>
      <c r="DV22" t="s">
        <v>1126</v>
      </c>
      <c r="DW22" t="s">
        <v>1127</v>
      </c>
      <c r="DX22" s="127">
        <v>46024</v>
      </c>
      <c r="DY22" s="127">
        <v>46387</v>
      </c>
      <c r="DZ22" t="s">
        <v>345</v>
      </c>
      <c r="EA22" t="s">
        <v>7261</v>
      </c>
      <c r="EB22" t="s">
        <v>7262</v>
      </c>
      <c r="EE22" t="s">
        <v>7169</v>
      </c>
      <c r="EF22" t="s">
        <v>7064</v>
      </c>
      <c r="EG22" t="s">
        <v>1292</v>
      </c>
      <c r="EH22" t="s">
        <v>1285</v>
      </c>
      <c r="EI22" t="s">
        <v>1462</v>
      </c>
      <c r="EJ22" t="s">
        <v>371</v>
      </c>
      <c r="EK22" t="s">
        <v>7263</v>
      </c>
      <c r="EL22" t="s">
        <v>7264</v>
      </c>
    </row>
    <row r="23" spans="1:142">
      <c r="A23" s="126" t="s">
        <v>7265</v>
      </c>
      <c r="B23" s="126" t="s">
        <v>6861</v>
      </c>
      <c r="C23" s="126" t="s">
        <v>6862</v>
      </c>
      <c r="D23" s="126" t="s">
        <v>370</v>
      </c>
      <c r="E23" s="126" t="s">
        <v>5611</v>
      </c>
      <c r="F23" s="126" t="s">
        <v>6863</v>
      </c>
      <c r="G23" s="126"/>
      <c r="H23" s="126"/>
      <c r="I23" s="126">
        <v>0</v>
      </c>
      <c r="J23" s="126" t="s">
        <v>6724</v>
      </c>
      <c r="K23" s="126" t="s">
        <v>6864</v>
      </c>
      <c r="L23" s="126" t="s">
        <v>7266</v>
      </c>
      <c r="M23" t="s">
        <v>7265</v>
      </c>
      <c r="N23" t="s">
        <v>7265</v>
      </c>
      <c r="P23" t="s">
        <v>7265</v>
      </c>
      <c r="R23" t="s">
        <v>7267</v>
      </c>
      <c r="T23" t="s">
        <v>7268</v>
      </c>
      <c r="U23" t="s">
        <v>7269</v>
      </c>
      <c r="V23" t="s">
        <v>6869</v>
      </c>
      <c r="W23" t="s">
        <v>6712</v>
      </c>
      <c r="X23" t="s">
        <v>1487</v>
      </c>
      <c r="Y23" t="s">
        <v>1473</v>
      </c>
      <c r="AB23" t="s">
        <v>7102</v>
      </c>
      <c r="AC23" t="s">
        <v>7103</v>
      </c>
      <c r="AD23" t="s">
        <v>7209</v>
      </c>
      <c r="AE23" t="s">
        <v>7210</v>
      </c>
      <c r="AF23" t="s">
        <v>7270</v>
      </c>
      <c r="AG23" t="s">
        <v>7271</v>
      </c>
      <c r="AH23" t="s">
        <v>7189</v>
      </c>
      <c r="AI23" t="s">
        <v>6877</v>
      </c>
      <c r="AJ23" t="s">
        <v>6878</v>
      </c>
      <c r="AM23" t="s">
        <v>7269</v>
      </c>
      <c r="AN23" t="s">
        <v>6879</v>
      </c>
      <c r="AP23" t="s">
        <v>6880</v>
      </c>
      <c r="AQ23" t="s">
        <v>6880</v>
      </c>
      <c r="AR23" t="s">
        <v>6877</v>
      </c>
      <c r="AS23" t="s">
        <v>7272</v>
      </c>
      <c r="AV23" t="s">
        <v>6883</v>
      </c>
      <c r="AW23" t="s">
        <v>6884</v>
      </c>
      <c r="AX23" t="s">
        <v>6877</v>
      </c>
      <c r="AY23" t="s">
        <v>7272</v>
      </c>
      <c r="BB23">
        <v>10</v>
      </c>
      <c r="BH23" t="s">
        <v>1473</v>
      </c>
      <c r="BJ23" t="s">
        <v>6984</v>
      </c>
      <c r="BL23" t="s">
        <v>6885</v>
      </c>
      <c r="BM23" t="s">
        <v>6887</v>
      </c>
      <c r="BN23" t="s">
        <v>6888</v>
      </c>
      <c r="BO23">
        <v>10</v>
      </c>
      <c r="BP23" t="s">
        <v>6916</v>
      </c>
      <c r="BQ23" t="s">
        <v>6890</v>
      </c>
      <c r="BR23" t="s">
        <v>6916</v>
      </c>
      <c r="BS23" t="s">
        <v>6917</v>
      </c>
      <c r="BT23" t="s">
        <v>1473</v>
      </c>
      <c r="BU23" t="s">
        <v>6892</v>
      </c>
      <c r="BW23" t="s">
        <v>7273</v>
      </c>
      <c r="BY23" t="s">
        <v>7268</v>
      </c>
      <c r="BZ23" t="s">
        <v>7274</v>
      </c>
      <c r="CA23" t="s">
        <v>1473</v>
      </c>
      <c r="CB23" t="s">
        <v>6895</v>
      </c>
      <c r="CF23" t="s">
        <v>7275</v>
      </c>
      <c r="CH23" t="s">
        <v>7276</v>
      </c>
      <c r="CI23" t="s">
        <v>6898</v>
      </c>
      <c r="CJ23" t="s">
        <v>7251</v>
      </c>
      <c r="CK23" t="s">
        <v>5814</v>
      </c>
      <c r="CL23" s="127">
        <v>46251</v>
      </c>
      <c r="CM23" t="s">
        <v>6680</v>
      </c>
      <c r="CN23" t="s">
        <v>1882</v>
      </c>
      <c r="CO23" t="s">
        <v>7277</v>
      </c>
      <c r="CP23" t="s">
        <v>6878</v>
      </c>
      <c r="CQ23" t="s">
        <v>2200</v>
      </c>
      <c r="CS23" t="s">
        <v>6901</v>
      </c>
      <c r="CT23" t="s">
        <v>6901</v>
      </c>
      <c r="CU23" t="s">
        <v>6901</v>
      </c>
      <c r="CV23" t="s">
        <v>6712</v>
      </c>
      <c r="CW23" t="s">
        <v>1156</v>
      </c>
      <c r="CX23" t="s">
        <v>7278</v>
      </c>
      <c r="CY23" t="s">
        <v>565</v>
      </c>
      <c r="CZ23" t="s">
        <v>6903</v>
      </c>
      <c r="DA23" t="s">
        <v>1266</v>
      </c>
      <c r="DB23" t="s">
        <v>6903</v>
      </c>
      <c r="DC23" t="s">
        <v>6892</v>
      </c>
      <c r="DD23" t="s">
        <v>7161</v>
      </c>
      <c r="DE23" t="s">
        <v>6993</v>
      </c>
      <c r="DF23" t="s">
        <v>6905</v>
      </c>
      <c r="DG23" t="s">
        <v>6906</v>
      </c>
      <c r="DH23" t="s">
        <v>6864</v>
      </c>
      <c r="DI23" t="s">
        <v>7266</v>
      </c>
    </row>
    <row r="24" spans="1:142">
      <c r="A24" s="126" t="s">
        <v>7279</v>
      </c>
      <c r="B24" s="126" t="s">
        <v>6861</v>
      </c>
      <c r="C24" s="126" t="s">
        <v>6862</v>
      </c>
      <c r="D24" s="126" t="s">
        <v>370</v>
      </c>
      <c r="E24" s="126" t="s">
        <v>5611</v>
      </c>
      <c r="F24" s="126" t="s">
        <v>6863</v>
      </c>
      <c r="G24" s="126"/>
      <c r="H24" s="126"/>
      <c r="I24" s="126">
        <v>0</v>
      </c>
      <c r="J24" s="126" t="s">
        <v>6724</v>
      </c>
      <c r="K24" s="126" t="s">
        <v>6864</v>
      </c>
      <c r="L24" s="126" t="s">
        <v>6961</v>
      </c>
      <c r="M24" t="s">
        <v>7279</v>
      </c>
      <c r="N24" t="s">
        <v>7279</v>
      </c>
      <c r="P24" t="s">
        <v>7279</v>
      </c>
      <c r="R24" t="s">
        <v>7280</v>
      </c>
      <c r="T24" t="s">
        <v>7281</v>
      </c>
      <c r="U24" t="s">
        <v>7282</v>
      </c>
      <c r="V24" t="s">
        <v>6869</v>
      </c>
      <c r="W24" t="s">
        <v>6712</v>
      </c>
      <c r="X24" t="s">
        <v>1487</v>
      </c>
      <c r="Y24" t="s">
        <v>1473</v>
      </c>
      <c r="AB24" t="s">
        <v>7102</v>
      </c>
      <c r="AC24" t="s">
        <v>7103</v>
      </c>
      <c r="AD24" t="s">
        <v>7209</v>
      </c>
      <c r="AE24" t="s">
        <v>7210</v>
      </c>
      <c r="AF24" t="s">
        <v>7270</v>
      </c>
      <c r="AG24" t="s">
        <v>7271</v>
      </c>
      <c r="AH24" t="s">
        <v>7189</v>
      </c>
      <c r="AI24" t="s">
        <v>6967</v>
      </c>
      <c r="AJ24" t="s">
        <v>6878</v>
      </c>
      <c r="AM24" t="s">
        <v>7282</v>
      </c>
      <c r="AN24" t="s">
        <v>6879</v>
      </c>
      <c r="AP24" t="s">
        <v>6880</v>
      </c>
      <c r="AQ24" t="s">
        <v>6880</v>
      </c>
      <c r="AR24" t="s">
        <v>6967</v>
      </c>
      <c r="AS24" t="s">
        <v>6983</v>
      </c>
      <c r="AV24" t="s">
        <v>6883</v>
      </c>
      <c r="AW24" t="s">
        <v>6884</v>
      </c>
      <c r="AX24" t="s">
        <v>6967</v>
      </c>
      <c r="AY24" t="s">
        <v>6983</v>
      </c>
      <c r="BB24">
        <v>10</v>
      </c>
      <c r="BH24" t="s">
        <v>1473</v>
      </c>
      <c r="BJ24" t="s">
        <v>7283</v>
      </c>
      <c r="BL24" t="s">
        <v>6885</v>
      </c>
      <c r="BM24" t="s">
        <v>6887</v>
      </c>
      <c r="BN24" t="s">
        <v>6888</v>
      </c>
      <c r="BO24">
        <v>10</v>
      </c>
      <c r="BP24" t="s">
        <v>6969</v>
      </c>
      <c r="BQ24" t="s">
        <v>6890</v>
      </c>
      <c r="BR24" t="s">
        <v>6969</v>
      </c>
      <c r="BS24" t="s">
        <v>6917</v>
      </c>
      <c r="BT24" t="s">
        <v>1473</v>
      </c>
      <c r="BU24" t="s">
        <v>6892</v>
      </c>
      <c r="BW24" t="s">
        <v>7284</v>
      </c>
      <c r="BY24" t="s">
        <v>7281</v>
      </c>
      <c r="BZ24" t="s">
        <v>7285</v>
      </c>
      <c r="CA24" t="s">
        <v>1473</v>
      </c>
      <c r="CB24" t="s">
        <v>6895</v>
      </c>
      <c r="CF24" t="s">
        <v>7286</v>
      </c>
      <c r="CH24" t="s">
        <v>7287</v>
      </c>
      <c r="CI24" t="s">
        <v>6898</v>
      </c>
      <c r="CJ24" t="s">
        <v>7251</v>
      </c>
      <c r="CK24" t="s">
        <v>5814</v>
      </c>
      <c r="CL24" s="127">
        <v>46251</v>
      </c>
      <c r="CM24" t="s">
        <v>6680</v>
      </c>
      <c r="CN24" t="s">
        <v>1882</v>
      </c>
      <c r="CO24" t="s">
        <v>7288</v>
      </c>
      <c r="CP24" t="s">
        <v>6878</v>
      </c>
      <c r="CQ24" t="s">
        <v>2200</v>
      </c>
      <c r="CS24" t="s">
        <v>6901</v>
      </c>
      <c r="CT24" t="s">
        <v>6901</v>
      </c>
      <c r="CU24" t="s">
        <v>6901</v>
      </c>
      <c r="CV24" t="s">
        <v>6712</v>
      </c>
      <c r="CX24" t="s">
        <v>6976</v>
      </c>
      <c r="CY24" t="s">
        <v>856</v>
      </c>
      <c r="CZ24" t="s">
        <v>6903</v>
      </c>
      <c r="DA24" t="s">
        <v>1266</v>
      </c>
      <c r="DB24" t="s">
        <v>6903</v>
      </c>
      <c r="DC24" t="s">
        <v>6892</v>
      </c>
      <c r="DD24" t="s">
        <v>2221</v>
      </c>
      <c r="DE24" t="s">
        <v>6904</v>
      </c>
      <c r="DF24" t="s">
        <v>6905</v>
      </c>
      <c r="DG24" t="s">
        <v>6906</v>
      </c>
      <c r="DH24" t="s">
        <v>6864</v>
      </c>
      <c r="DI24" t="s">
        <v>6961</v>
      </c>
    </row>
    <row r="25" spans="1:142">
      <c r="A25" s="126" t="s">
        <v>7289</v>
      </c>
      <c r="B25" s="126" t="s">
        <v>6861</v>
      </c>
      <c r="C25" s="126" t="s">
        <v>6862</v>
      </c>
      <c r="D25" s="126" t="s">
        <v>370</v>
      </c>
      <c r="E25" s="126" t="s">
        <v>5611</v>
      </c>
      <c r="F25" s="126" t="s">
        <v>6863</v>
      </c>
      <c r="G25" s="126"/>
      <c r="H25" s="126"/>
      <c r="I25" s="126">
        <v>0</v>
      </c>
      <c r="J25" s="126" t="s">
        <v>6724</v>
      </c>
      <c r="K25" s="126" t="s">
        <v>6864</v>
      </c>
      <c r="L25" s="126" t="s">
        <v>7034</v>
      </c>
      <c r="M25" t="s">
        <v>7289</v>
      </c>
      <c r="N25" t="s">
        <v>7289</v>
      </c>
      <c r="P25" t="s">
        <v>7289</v>
      </c>
      <c r="R25" t="s">
        <v>7290</v>
      </c>
      <c r="T25" t="s">
        <v>7291</v>
      </c>
      <c r="U25" t="s">
        <v>7292</v>
      </c>
      <c r="V25" t="s">
        <v>6869</v>
      </c>
      <c r="W25" t="s">
        <v>6712</v>
      </c>
      <c r="X25" t="s">
        <v>1487</v>
      </c>
      <c r="Y25" t="s">
        <v>1473</v>
      </c>
      <c r="AB25" t="s">
        <v>7102</v>
      </c>
      <c r="AC25" t="s">
        <v>7103</v>
      </c>
      <c r="AD25" t="s">
        <v>7209</v>
      </c>
      <c r="AE25" t="s">
        <v>7210</v>
      </c>
      <c r="AF25" t="s">
        <v>7270</v>
      </c>
      <c r="AG25" t="s">
        <v>7271</v>
      </c>
      <c r="AH25" t="s">
        <v>7198</v>
      </c>
      <c r="AI25" t="s">
        <v>6877</v>
      </c>
      <c r="AJ25" t="s">
        <v>6878</v>
      </c>
      <c r="AM25" t="s">
        <v>7292</v>
      </c>
      <c r="AN25" t="s">
        <v>6879</v>
      </c>
      <c r="AP25" t="s">
        <v>6880</v>
      </c>
      <c r="AQ25" t="s">
        <v>6880</v>
      </c>
      <c r="AR25" t="s">
        <v>6877</v>
      </c>
      <c r="AS25" t="s">
        <v>6983</v>
      </c>
      <c r="AV25" t="s">
        <v>6883</v>
      </c>
      <c r="AW25" t="s">
        <v>6884</v>
      </c>
      <c r="AX25" t="s">
        <v>6877</v>
      </c>
      <c r="AY25" t="s">
        <v>6983</v>
      </c>
      <c r="BB25">
        <v>20</v>
      </c>
      <c r="BH25" t="s">
        <v>1473</v>
      </c>
      <c r="BJ25" t="s">
        <v>6885</v>
      </c>
      <c r="BL25" t="s">
        <v>6885</v>
      </c>
      <c r="BM25" t="s">
        <v>6887</v>
      </c>
      <c r="BN25" t="s">
        <v>6888</v>
      </c>
      <c r="BO25">
        <v>20</v>
      </c>
      <c r="BP25" t="s">
        <v>6969</v>
      </c>
      <c r="BQ25" t="s">
        <v>6890</v>
      </c>
      <c r="BR25" t="s">
        <v>6969</v>
      </c>
      <c r="BS25" t="s">
        <v>6917</v>
      </c>
      <c r="BT25" t="s">
        <v>1473</v>
      </c>
      <c r="BU25" t="s">
        <v>6892</v>
      </c>
      <c r="BW25" t="s">
        <v>7293</v>
      </c>
      <c r="BY25" t="s">
        <v>7291</v>
      </c>
      <c r="BZ25" t="s">
        <v>7294</v>
      </c>
      <c r="CA25" t="s">
        <v>1473</v>
      </c>
      <c r="CB25" t="s">
        <v>6895</v>
      </c>
      <c r="CF25" t="s">
        <v>7295</v>
      </c>
      <c r="CH25" t="s">
        <v>7296</v>
      </c>
      <c r="CI25" t="s">
        <v>6898</v>
      </c>
      <c r="CJ25" t="s">
        <v>7251</v>
      </c>
      <c r="CK25" t="s">
        <v>5814</v>
      </c>
      <c r="CL25" s="127">
        <v>46251</v>
      </c>
      <c r="CM25" t="s">
        <v>6680</v>
      </c>
      <c r="CN25" t="s">
        <v>1882</v>
      </c>
      <c r="CO25" t="s">
        <v>7297</v>
      </c>
      <c r="CP25" t="s">
        <v>6878</v>
      </c>
      <c r="CQ25" t="s">
        <v>2200</v>
      </c>
      <c r="CS25" t="s">
        <v>6901</v>
      </c>
      <c r="CT25" t="s">
        <v>6901</v>
      </c>
      <c r="CU25" t="s">
        <v>6901</v>
      </c>
      <c r="CV25" t="s">
        <v>6712</v>
      </c>
      <c r="CW25" t="s">
        <v>1154</v>
      </c>
      <c r="CX25" t="s">
        <v>6925</v>
      </c>
      <c r="CY25" t="s">
        <v>1266</v>
      </c>
      <c r="CZ25" t="s">
        <v>6903</v>
      </c>
      <c r="DA25" t="s">
        <v>1266</v>
      </c>
      <c r="DB25" t="s">
        <v>6903</v>
      </c>
      <c r="DC25" t="s">
        <v>6892</v>
      </c>
      <c r="DD25" t="s">
        <v>7298</v>
      </c>
      <c r="DE25" t="s">
        <v>6993</v>
      </c>
      <c r="DF25" t="s">
        <v>6905</v>
      </c>
      <c r="DG25" t="s">
        <v>6906</v>
      </c>
      <c r="DH25" t="s">
        <v>6864</v>
      </c>
      <c r="DI25" t="s">
        <v>7034</v>
      </c>
    </row>
    <row r="26" spans="1:142">
      <c r="A26" s="126" t="s">
        <v>7299</v>
      </c>
      <c r="B26" s="126" t="s">
        <v>6861</v>
      </c>
      <c r="C26" s="126" t="s">
        <v>6862</v>
      </c>
      <c r="D26" s="126" t="s">
        <v>370</v>
      </c>
      <c r="E26" s="126" t="s">
        <v>5611</v>
      </c>
      <c r="F26" s="126" t="s">
        <v>6863</v>
      </c>
      <c r="G26" s="126"/>
      <c r="H26" s="126"/>
      <c r="I26" s="126">
        <v>0</v>
      </c>
      <c r="J26" s="126" t="s">
        <v>6724</v>
      </c>
      <c r="K26" s="126" t="s">
        <v>6864</v>
      </c>
      <c r="L26" s="126" t="s">
        <v>6928</v>
      </c>
      <c r="M26" t="s">
        <v>7299</v>
      </c>
      <c r="N26" t="s">
        <v>7299</v>
      </c>
      <c r="P26" t="s">
        <v>7299</v>
      </c>
      <c r="R26" t="s">
        <v>7300</v>
      </c>
      <c r="T26" t="s">
        <v>7301</v>
      </c>
      <c r="U26" t="s">
        <v>7302</v>
      </c>
      <c r="V26" t="s">
        <v>6869</v>
      </c>
      <c r="W26" t="s">
        <v>6712</v>
      </c>
      <c r="X26" t="s">
        <v>1487</v>
      </c>
      <c r="Y26" t="s">
        <v>1473</v>
      </c>
      <c r="AC26" t="s">
        <v>7103</v>
      </c>
      <c r="AE26" t="s">
        <v>7210</v>
      </c>
      <c r="AG26" t="s">
        <v>7303</v>
      </c>
      <c r="AH26" t="s">
        <v>7189</v>
      </c>
      <c r="AI26" t="s">
        <v>6932</v>
      </c>
      <c r="AJ26" t="s">
        <v>6878</v>
      </c>
      <c r="AM26" t="s">
        <v>7302</v>
      </c>
      <c r="AN26" t="s">
        <v>6879</v>
      </c>
      <c r="AP26" t="s">
        <v>6880</v>
      </c>
      <c r="AQ26" t="s">
        <v>6880</v>
      </c>
      <c r="AR26" t="s">
        <v>6932</v>
      </c>
      <c r="AS26" t="s">
        <v>7304</v>
      </c>
      <c r="AV26" t="s">
        <v>6883</v>
      </c>
      <c r="AW26" t="s">
        <v>6884</v>
      </c>
      <c r="AX26" t="s">
        <v>6932</v>
      </c>
      <c r="AY26" t="s">
        <v>7304</v>
      </c>
      <c r="BH26" t="s">
        <v>1473</v>
      </c>
      <c r="BJ26" t="s">
        <v>6886</v>
      </c>
      <c r="BL26" t="s">
        <v>7305</v>
      </c>
      <c r="BM26" t="s">
        <v>6887</v>
      </c>
      <c r="BN26" t="s">
        <v>6888</v>
      </c>
      <c r="BQ26" t="s">
        <v>6890</v>
      </c>
      <c r="BS26" t="s">
        <v>6917</v>
      </c>
      <c r="BT26" t="s">
        <v>1473</v>
      </c>
      <c r="BU26" t="s">
        <v>6892</v>
      </c>
      <c r="BW26" t="s">
        <v>7306</v>
      </c>
      <c r="BY26" t="s">
        <v>7301</v>
      </c>
      <c r="BZ26" t="s">
        <v>7307</v>
      </c>
      <c r="CA26" t="s">
        <v>1473</v>
      </c>
      <c r="CI26" t="s">
        <v>6898</v>
      </c>
      <c r="CJ26" t="s">
        <v>7251</v>
      </c>
      <c r="CK26" t="s">
        <v>5814</v>
      </c>
      <c r="CL26" s="127">
        <v>46251</v>
      </c>
      <c r="CM26" t="s">
        <v>6680</v>
      </c>
      <c r="CN26" t="s">
        <v>1882</v>
      </c>
      <c r="CO26" t="s">
        <v>7308</v>
      </c>
      <c r="CP26" t="s">
        <v>6878</v>
      </c>
      <c r="CQ26" t="s">
        <v>2200</v>
      </c>
      <c r="CS26" t="s">
        <v>6901</v>
      </c>
      <c r="CT26" t="s">
        <v>6901</v>
      </c>
      <c r="CU26" t="s">
        <v>6901</v>
      </c>
      <c r="CV26" t="s">
        <v>6712</v>
      </c>
      <c r="CX26" t="s">
        <v>6940</v>
      </c>
      <c r="CY26" t="s">
        <v>443</v>
      </c>
      <c r="CZ26" t="s">
        <v>6903</v>
      </c>
      <c r="DB26" t="s">
        <v>7309</v>
      </c>
      <c r="DC26" t="s">
        <v>6892</v>
      </c>
      <c r="DD26" t="s">
        <v>2219</v>
      </c>
      <c r="DE26" t="s">
        <v>6904</v>
      </c>
      <c r="DF26" t="s">
        <v>6905</v>
      </c>
      <c r="DG26" t="s">
        <v>6906</v>
      </c>
      <c r="DH26" t="s">
        <v>6864</v>
      </c>
      <c r="DI26" t="s">
        <v>6928</v>
      </c>
    </row>
    <row r="27" spans="1:142">
      <c r="A27" s="126" t="s">
        <v>7310</v>
      </c>
      <c r="B27" s="126" t="s">
        <v>6861</v>
      </c>
      <c r="C27" s="126" t="s">
        <v>6862</v>
      </c>
      <c r="D27" s="126" t="s">
        <v>370</v>
      </c>
      <c r="E27" s="126" t="s">
        <v>5611</v>
      </c>
      <c r="F27" s="126" t="s">
        <v>6863</v>
      </c>
      <c r="G27" s="126"/>
      <c r="H27" s="126"/>
      <c r="I27" s="126">
        <v>0</v>
      </c>
      <c r="J27" s="126" t="s">
        <v>6724</v>
      </c>
      <c r="K27" s="126" t="s">
        <v>6864</v>
      </c>
      <c r="L27" s="126" t="s">
        <v>6942</v>
      </c>
      <c r="M27" t="s">
        <v>7310</v>
      </c>
      <c r="N27" t="s">
        <v>7310</v>
      </c>
      <c r="P27" t="s">
        <v>7310</v>
      </c>
      <c r="R27" t="s">
        <v>7311</v>
      </c>
      <c r="T27" t="s">
        <v>7312</v>
      </c>
      <c r="U27" t="s">
        <v>7313</v>
      </c>
      <c r="V27" t="s">
        <v>6869</v>
      </c>
      <c r="W27" t="s">
        <v>6712</v>
      </c>
      <c r="X27" t="s">
        <v>1487</v>
      </c>
      <c r="Y27" t="s">
        <v>1473</v>
      </c>
      <c r="AB27" t="s">
        <v>7102</v>
      </c>
      <c r="AC27" t="s">
        <v>7103</v>
      </c>
      <c r="AD27" t="s">
        <v>7209</v>
      </c>
      <c r="AE27" t="s">
        <v>7210</v>
      </c>
      <c r="AF27" t="s">
        <v>7270</v>
      </c>
      <c r="AG27" t="s">
        <v>7271</v>
      </c>
      <c r="AH27" t="s">
        <v>7189</v>
      </c>
      <c r="AI27" t="s">
        <v>6932</v>
      </c>
      <c r="AJ27" t="s">
        <v>6878</v>
      </c>
      <c r="AM27" t="s">
        <v>7313</v>
      </c>
      <c r="AN27" t="s">
        <v>6879</v>
      </c>
      <c r="AP27" t="s">
        <v>6880</v>
      </c>
      <c r="AQ27" t="s">
        <v>6880</v>
      </c>
      <c r="AR27" t="s">
        <v>6932</v>
      </c>
      <c r="AS27" t="s">
        <v>6983</v>
      </c>
      <c r="AV27" t="s">
        <v>6883</v>
      </c>
      <c r="AW27" t="s">
        <v>6884</v>
      </c>
      <c r="AX27" t="s">
        <v>6932</v>
      </c>
      <c r="AY27" t="s">
        <v>6983</v>
      </c>
      <c r="BB27">
        <v>5</v>
      </c>
      <c r="BH27" t="s">
        <v>1473</v>
      </c>
      <c r="BJ27" t="s">
        <v>6984</v>
      </c>
      <c r="BL27" t="s">
        <v>7314</v>
      </c>
      <c r="BM27" t="s">
        <v>6887</v>
      </c>
      <c r="BN27" t="s">
        <v>6888</v>
      </c>
      <c r="BO27">
        <v>5</v>
      </c>
      <c r="BP27" t="s">
        <v>6935</v>
      </c>
      <c r="BQ27" t="s">
        <v>6890</v>
      </c>
      <c r="BR27" t="s">
        <v>6935</v>
      </c>
      <c r="BS27" t="s">
        <v>6917</v>
      </c>
      <c r="BT27" t="s">
        <v>1473</v>
      </c>
      <c r="BU27" t="s">
        <v>6892</v>
      </c>
      <c r="BW27" t="s">
        <v>7315</v>
      </c>
      <c r="BY27" t="s">
        <v>7312</v>
      </c>
      <c r="BZ27" t="s">
        <v>7316</v>
      </c>
      <c r="CA27" t="s">
        <v>1473</v>
      </c>
      <c r="CB27" t="s">
        <v>6895</v>
      </c>
      <c r="CF27" t="s">
        <v>7317</v>
      </c>
      <c r="CH27" t="s">
        <v>7318</v>
      </c>
      <c r="CI27" t="s">
        <v>6898</v>
      </c>
      <c r="CJ27" t="s">
        <v>7251</v>
      </c>
      <c r="CK27" t="s">
        <v>5814</v>
      </c>
      <c r="CL27" s="127">
        <v>46251</v>
      </c>
      <c r="CM27" t="s">
        <v>6680</v>
      </c>
      <c r="CN27" t="s">
        <v>1882</v>
      </c>
      <c r="CO27" t="s">
        <v>7319</v>
      </c>
      <c r="CP27" t="s">
        <v>6878</v>
      </c>
      <c r="CQ27" t="s">
        <v>2200</v>
      </c>
      <c r="CS27" t="s">
        <v>6901</v>
      </c>
      <c r="CT27" t="s">
        <v>6901</v>
      </c>
      <c r="CU27" t="s">
        <v>6901</v>
      </c>
      <c r="CV27" t="s">
        <v>6712</v>
      </c>
      <c r="CX27" t="s">
        <v>6940</v>
      </c>
      <c r="CY27" t="s">
        <v>565</v>
      </c>
      <c r="CZ27" t="s">
        <v>6903</v>
      </c>
      <c r="DB27" t="s">
        <v>6991</v>
      </c>
      <c r="DC27" t="s">
        <v>6892</v>
      </c>
      <c r="DD27" t="s">
        <v>6958</v>
      </c>
      <c r="DE27" t="s">
        <v>6959</v>
      </c>
      <c r="DF27" t="s">
        <v>6905</v>
      </c>
      <c r="DG27" t="s">
        <v>6906</v>
      </c>
      <c r="DH27" t="s">
        <v>6864</v>
      </c>
      <c r="DI27" t="s">
        <v>6942</v>
      </c>
    </row>
    <row r="28" spans="1:142">
      <c r="A28" s="126" t="s">
        <v>7320</v>
      </c>
      <c r="B28" s="126" t="s">
        <v>6861</v>
      </c>
      <c r="C28" s="126" t="s">
        <v>6862</v>
      </c>
      <c r="D28" s="126" t="s">
        <v>370</v>
      </c>
      <c r="E28" s="126" t="s">
        <v>5611</v>
      </c>
      <c r="F28" s="126" t="s">
        <v>6863</v>
      </c>
      <c r="G28" s="126"/>
      <c r="H28" s="126"/>
      <c r="I28" s="126">
        <v>0</v>
      </c>
      <c r="J28" s="126" t="s">
        <v>6724</v>
      </c>
      <c r="K28" s="126" t="s">
        <v>6864</v>
      </c>
      <c r="L28" s="126" t="s">
        <v>6995</v>
      </c>
      <c r="M28" t="s">
        <v>7320</v>
      </c>
      <c r="N28" t="s">
        <v>7320</v>
      </c>
      <c r="P28" t="s">
        <v>7320</v>
      </c>
      <c r="R28" t="s">
        <v>7321</v>
      </c>
      <c r="T28" t="s">
        <v>7322</v>
      </c>
      <c r="U28" t="s">
        <v>7323</v>
      </c>
      <c r="V28" t="s">
        <v>6869</v>
      </c>
      <c r="W28" t="s">
        <v>6712</v>
      </c>
      <c r="X28" t="s">
        <v>1487</v>
      </c>
      <c r="Y28" t="s">
        <v>1473</v>
      </c>
      <c r="AB28" t="s">
        <v>7324</v>
      </c>
      <c r="AC28" t="s">
        <v>7325</v>
      </c>
      <c r="AD28" t="s">
        <v>7326</v>
      </c>
      <c r="AE28" t="s">
        <v>7327</v>
      </c>
      <c r="AF28" t="s">
        <v>7328</v>
      </c>
      <c r="AG28" t="s">
        <v>7329</v>
      </c>
      <c r="AH28" t="s">
        <v>7198</v>
      </c>
      <c r="AI28" t="s">
        <v>6967</v>
      </c>
      <c r="AJ28" t="s">
        <v>6878</v>
      </c>
      <c r="AM28" t="s">
        <v>7323</v>
      </c>
      <c r="AN28" t="s">
        <v>6879</v>
      </c>
      <c r="AP28" t="s">
        <v>6880</v>
      </c>
      <c r="AQ28" t="s">
        <v>6880</v>
      </c>
      <c r="AR28" t="s">
        <v>6967</v>
      </c>
      <c r="AS28" t="s">
        <v>7330</v>
      </c>
      <c r="AV28" t="s">
        <v>6883</v>
      </c>
      <c r="AW28" t="s">
        <v>6884</v>
      </c>
      <c r="AX28" t="s">
        <v>6967</v>
      </c>
      <c r="AY28" t="s">
        <v>7330</v>
      </c>
      <c r="BH28" t="s">
        <v>1473</v>
      </c>
      <c r="BJ28" t="s">
        <v>6885</v>
      </c>
      <c r="BL28" t="s">
        <v>6934</v>
      </c>
      <c r="BM28" t="s">
        <v>6887</v>
      </c>
      <c r="BN28" t="s">
        <v>6888</v>
      </c>
      <c r="BP28" t="s">
        <v>6969</v>
      </c>
      <c r="BQ28" t="s">
        <v>6890</v>
      </c>
      <c r="BR28" t="s">
        <v>6969</v>
      </c>
      <c r="BS28" t="s">
        <v>6917</v>
      </c>
      <c r="BT28" t="s">
        <v>1473</v>
      </c>
      <c r="BU28" t="s">
        <v>6892</v>
      </c>
      <c r="BW28" t="s">
        <v>7331</v>
      </c>
      <c r="BY28" t="s">
        <v>7322</v>
      </c>
      <c r="BZ28" t="s">
        <v>7332</v>
      </c>
      <c r="CA28" t="s">
        <v>1473</v>
      </c>
      <c r="CB28" t="s">
        <v>7333</v>
      </c>
      <c r="CF28" t="s">
        <v>7334</v>
      </c>
      <c r="CH28" t="s">
        <v>7335</v>
      </c>
      <c r="CI28" t="s">
        <v>6898</v>
      </c>
      <c r="CJ28" t="s">
        <v>7336</v>
      </c>
      <c r="CK28" t="s">
        <v>5814</v>
      </c>
      <c r="CL28" s="127">
        <v>46251</v>
      </c>
      <c r="CM28" t="s">
        <v>6680</v>
      </c>
      <c r="CN28" t="s">
        <v>1882</v>
      </c>
      <c r="CO28" t="s">
        <v>7337</v>
      </c>
      <c r="CP28" t="s">
        <v>6878</v>
      </c>
      <c r="CQ28" t="s">
        <v>2200</v>
      </c>
      <c r="CS28" t="s">
        <v>6901</v>
      </c>
      <c r="CT28" t="s">
        <v>6901</v>
      </c>
      <c r="CU28" t="s">
        <v>6901</v>
      </c>
      <c r="CV28" t="s">
        <v>6712</v>
      </c>
      <c r="CX28" t="s">
        <v>6976</v>
      </c>
      <c r="CY28" t="s">
        <v>1266</v>
      </c>
      <c r="CZ28" t="s">
        <v>6903</v>
      </c>
      <c r="DA28" t="s">
        <v>344</v>
      </c>
      <c r="DB28" t="s">
        <v>6903</v>
      </c>
      <c r="DC28" t="s">
        <v>6892</v>
      </c>
      <c r="DD28" t="s">
        <v>7161</v>
      </c>
      <c r="DE28" t="s">
        <v>6993</v>
      </c>
      <c r="DF28" t="s">
        <v>6905</v>
      </c>
      <c r="DG28" t="s">
        <v>6906</v>
      </c>
      <c r="DH28" t="s">
        <v>6864</v>
      </c>
      <c r="DI28" t="s">
        <v>6995</v>
      </c>
    </row>
    <row r="29" spans="1:142">
      <c r="A29" s="126" t="s">
        <v>7338</v>
      </c>
      <c r="B29" s="126" t="s">
        <v>6861</v>
      </c>
      <c r="C29" s="126" t="s">
        <v>6862</v>
      </c>
      <c r="D29" s="126" t="s">
        <v>370</v>
      </c>
      <c r="E29" s="126" t="s">
        <v>5611</v>
      </c>
      <c r="F29" s="126" t="s">
        <v>6863</v>
      </c>
      <c r="G29" s="126"/>
      <c r="H29" s="126"/>
      <c r="I29" s="126">
        <v>0</v>
      </c>
      <c r="J29" s="126" t="s">
        <v>6724</v>
      </c>
      <c r="K29" s="126" t="s">
        <v>6864</v>
      </c>
      <c r="L29" s="126" t="s">
        <v>7019</v>
      </c>
      <c r="M29" t="s">
        <v>7338</v>
      </c>
      <c r="N29" t="s">
        <v>7338</v>
      </c>
      <c r="P29" t="s">
        <v>7338</v>
      </c>
      <c r="R29" t="s">
        <v>7339</v>
      </c>
      <c r="T29" t="s">
        <v>7340</v>
      </c>
      <c r="U29" t="s">
        <v>7341</v>
      </c>
      <c r="V29" t="s">
        <v>6869</v>
      </c>
      <c r="W29" t="s">
        <v>6712</v>
      </c>
      <c r="X29" t="s">
        <v>1487</v>
      </c>
      <c r="Y29" t="s">
        <v>1473</v>
      </c>
      <c r="AB29" t="s">
        <v>7324</v>
      </c>
      <c r="AC29" t="s">
        <v>7325</v>
      </c>
      <c r="AD29" t="s">
        <v>7342</v>
      </c>
      <c r="AE29" t="s">
        <v>7343</v>
      </c>
      <c r="AF29" t="s">
        <v>7344</v>
      </c>
      <c r="AG29" t="s">
        <v>7345</v>
      </c>
      <c r="AH29" t="s">
        <v>7346</v>
      </c>
      <c r="AI29" t="s">
        <v>6967</v>
      </c>
      <c r="AJ29" t="s">
        <v>6878</v>
      </c>
      <c r="AM29" t="s">
        <v>7341</v>
      </c>
      <c r="AN29" t="s">
        <v>6879</v>
      </c>
      <c r="AP29" t="s">
        <v>6880</v>
      </c>
      <c r="AQ29" t="s">
        <v>6880</v>
      </c>
      <c r="AR29" t="s">
        <v>6967</v>
      </c>
      <c r="AS29" t="s">
        <v>7347</v>
      </c>
      <c r="AV29" t="s">
        <v>6883</v>
      </c>
      <c r="AW29" t="s">
        <v>6884</v>
      </c>
      <c r="AX29" t="s">
        <v>6967</v>
      </c>
      <c r="AY29" t="s">
        <v>7347</v>
      </c>
      <c r="BH29" t="s">
        <v>1473</v>
      </c>
      <c r="BJ29" t="s">
        <v>6885</v>
      </c>
      <c r="BL29" t="s">
        <v>6886</v>
      </c>
      <c r="BM29" t="s">
        <v>6887</v>
      </c>
      <c r="BN29" t="s">
        <v>6888</v>
      </c>
      <c r="BP29" t="s">
        <v>6969</v>
      </c>
      <c r="BQ29" t="s">
        <v>6890</v>
      </c>
      <c r="BR29" t="s">
        <v>6969</v>
      </c>
      <c r="BS29" t="s">
        <v>6917</v>
      </c>
      <c r="BT29" t="s">
        <v>1473</v>
      </c>
      <c r="BU29" t="s">
        <v>6892</v>
      </c>
      <c r="BW29" t="s">
        <v>7348</v>
      </c>
      <c r="BY29" t="s">
        <v>7340</v>
      </c>
      <c r="BZ29" t="s">
        <v>7349</v>
      </c>
      <c r="CA29" t="s">
        <v>1473</v>
      </c>
      <c r="CB29" t="s">
        <v>7333</v>
      </c>
      <c r="CF29" t="s">
        <v>7350</v>
      </c>
      <c r="CH29" t="s">
        <v>7351</v>
      </c>
      <c r="CI29" t="s">
        <v>6898</v>
      </c>
      <c r="CJ29" t="s">
        <v>7352</v>
      </c>
      <c r="CK29" t="s">
        <v>5814</v>
      </c>
      <c r="CL29" s="127">
        <v>46251</v>
      </c>
      <c r="CM29" t="s">
        <v>6680</v>
      </c>
      <c r="CN29" t="s">
        <v>1882</v>
      </c>
      <c r="CO29" t="s">
        <v>7353</v>
      </c>
      <c r="CP29" t="s">
        <v>6878</v>
      </c>
      <c r="CQ29" t="s">
        <v>2200</v>
      </c>
      <c r="CS29" t="s">
        <v>6901</v>
      </c>
      <c r="CT29" t="s">
        <v>6901</v>
      </c>
      <c r="CU29" t="s">
        <v>6901</v>
      </c>
      <c r="CV29" t="s">
        <v>6712</v>
      </c>
      <c r="CX29" t="s">
        <v>6976</v>
      </c>
      <c r="CY29" t="s">
        <v>1266</v>
      </c>
      <c r="CZ29" t="s">
        <v>6903</v>
      </c>
      <c r="DA29" t="s">
        <v>443</v>
      </c>
      <c r="DB29" t="s">
        <v>6903</v>
      </c>
      <c r="DC29" t="s">
        <v>6892</v>
      </c>
      <c r="DD29" t="s">
        <v>6958</v>
      </c>
      <c r="DE29" t="s">
        <v>6959</v>
      </c>
      <c r="DF29" t="s">
        <v>6905</v>
      </c>
      <c r="DG29" t="s">
        <v>6906</v>
      </c>
      <c r="DH29" t="s">
        <v>6864</v>
      </c>
      <c r="DI29" t="s">
        <v>7019</v>
      </c>
    </row>
    <row r="30" spans="1:142">
      <c r="A30" s="126" t="s">
        <v>7354</v>
      </c>
      <c r="B30" s="126" t="s">
        <v>6861</v>
      </c>
      <c r="C30" s="126" t="s">
        <v>6862</v>
      </c>
      <c r="D30" s="126" t="s">
        <v>370</v>
      </c>
      <c r="E30" s="126" t="s">
        <v>5611</v>
      </c>
      <c r="F30" s="126" t="s">
        <v>6863</v>
      </c>
      <c r="G30" s="126"/>
      <c r="H30" s="126"/>
      <c r="I30" s="126">
        <v>0</v>
      </c>
      <c r="J30" s="126" t="s">
        <v>6724</v>
      </c>
      <c r="K30" s="126" t="s">
        <v>6864</v>
      </c>
      <c r="L30" s="126" t="s">
        <v>7034</v>
      </c>
      <c r="M30" t="s">
        <v>7354</v>
      </c>
      <c r="N30" t="s">
        <v>7354</v>
      </c>
      <c r="P30" t="s">
        <v>7354</v>
      </c>
      <c r="R30" t="s">
        <v>7355</v>
      </c>
      <c r="T30" t="s">
        <v>7356</v>
      </c>
      <c r="U30" t="s">
        <v>7357</v>
      </c>
      <c r="V30" t="s">
        <v>6869</v>
      </c>
      <c r="W30" t="s">
        <v>6712</v>
      </c>
      <c r="X30" t="s">
        <v>1487</v>
      </c>
      <c r="Y30" t="s">
        <v>1473</v>
      </c>
      <c r="AB30" t="s">
        <v>7324</v>
      </c>
      <c r="AC30" t="s">
        <v>7325</v>
      </c>
      <c r="AD30" t="s">
        <v>7326</v>
      </c>
      <c r="AE30" t="s">
        <v>7358</v>
      </c>
      <c r="AF30" t="s">
        <v>7328</v>
      </c>
      <c r="AG30" t="s">
        <v>7359</v>
      </c>
      <c r="AH30" t="s">
        <v>7198</v>
      </c>
      <c r="AI30" t="s">
        <v>6877</v>
      </c>
      <c r="AJ30" t="s">
        <v>6878</v>
      </c>
      <c r="AM30" t="s">
        <v>7357</v>
      </c>
      <c r="AN30" t="s">
        <v>6879</v>
      </c>
      <c r="AP30" t="s">
        <v>6880</v>
      </c>
      <c r="AQ30" t="s">
        <v>6880</v>
      </c>
      <c r="AR30" t="s">
        <v>6877</v>
      </c>
      <c r="AS30" t="s">
        <v>7360</v>
      </c>
      <c r="AV30" t="s">
        <v>6883</v>
      </c>
      <c r="AW30" t="s">
        <v>6884</v>
      </c>
      <c r="AX30" t="s">
        <v>6877</v>
      </c>
      <c r="AY30" t="s">
        <v>7360</v>
      </c>
      <c r="BH30" t="s">
        <v>1473</v>
      </c>
      <c r="BJ30" t="s">
        <v>6885</v>
      </c>
      <c r="BL30" t="s">
        <v>6886</v>
      </c>
      <c r="BM30" t="s">
        <v>6887</v>
      </c>
      <c r="BN30" t="s">
        <v>6888</v>
      </c>
      <c r="BP30" t="s">
        <v>6916</v>
      </c>
      <c r="BQ30" t="s">
        <v>6890</v>
      </c>
      <c r="BR30" t="s">
        <v>6916</v>
      </c>
      <c r="BS30" t="s">
        <v>6917</v>
      </c>
      <c r="BT30" t="s">
        <v>1473</v>
      </c>
      <c r="BU30" t="s">
        <v>6892</v>
      </c>
      <c r="BW30" t="s">
        <v>7361</v>
      </c>
      <c r="BY30" t="s">
        <v>7356</v>
      </c>
      <c r="BZ30" t="s">
        <v>7362</v>
      </c>
      <c r="CA30" t="s">
        <v>1473</v>
      </c>
      <c r="CB30" t="s">
        <v>6895</v>
      </c>
      <c r="CF30" t="s">
        <v>7363</v>
      </c>
      <c r="CH30" t="s">
        <v>7364</v>
      </c>
      <c r="CI30" t="s">
        <v>6898</v>
      </c>
      <c r="CJ30" t="s">
        <v>7365</v>
      </c>
      <c r="CK30" t="s">
        <v>5814</v>
      </c>
      <c r="CL30" s="127">
        <v>46251</v>
      </c>
      <c r="CM30" t="s">
        <v>6680</v>
      </c>
      <c r="CN30" t="s">
        <v>1882</v>
      </c>
      <c r="CO30" t="s">
        <v>7366</v>
      </c>
      <c r="CP30" t="s">
        <v>6878</v>
      </c>
      <c r="CQ30" t="s">
        <v>2200</v>
      </c>
      <c r="CS30" t="s">
        <v>6901</v>
      </c>
      <c r="CT30" t="s">
        <v>6901</v>
      </c>
      <c r="CU30" t="s">
        <v>6901</v>
      </c>
      <c r="CV30" t="s">
        <v>6712</v>
      </c>
      <c r="CW30" t="s">
        <v>1154</v>
      </c>
      <c r="CX30" t="s">
        <v>6925</v>
      </c>
      <c r="CY30" t="s">
        <v>1266</v>
      </c>
      <c r="CZ30" t="s">
        <v>6903</v>
      </c>
      <c r="DA30" t="s">
        <v>443</v>
      </c>
      <c r="DB30" t="s">
        <v>6903</v>
      </c>
      <c r="DC30" t="s">
        <v>6892</v>
      </c>
      <c r="DD30" t="s">
        <v>7161</v>
      </c>
      <c r="DE30" t="s">
        <v>6993</v>
      </c>
      <c r="DF30" t="s">
        <v>6905</v>
      </c>
      <c r="DG30" t="s">
        <v>6906</v>
      </c>
      <c r="DH30" t="s">
        <v>6864</v>
      </c>
      <c r="DI30" t="s">
        <v>7034</v>
      </c>
    </row>
    <row r="31" spans="1:142">
      <c r="A31" s="126" t="s">
        <v>7367</v>
      </c>
      <c r="B31" s="126" t="s">
        <v>6861</v>
      </c>
      <c r="C31" s="126" t="s">
        <v>6862</v>
      </c>
      <c r="D31" s="126" t="s">
        <v>370</v>
      </c>
      <c r="E31" s="126" t="s">
        <v>5611</v>
      </c>
      <c r="F31" s="126" t="s">
        <v>6863</v>
      </c>
      <c r="G31" s="126"/>
      <c r="H31" s="126"/>
      <c r="I31" s="126">
        <v>0</v>
      </c>
      <c r="J31" s="126" t="s">
        <v>6724</v>
      </c>
      <c r="K31" s="126" t="s">
        <v>6864</v>
      </c>
      <c r="L31" s="126" t="s">
        <v>7266</v>
      </c>
      <c r="M31" t="s">
        <v>7367</v>
      </c>
      <c r="N31" t="s">
        <v>7367</v>
      </c>
      <c r="P31" t="s">
        <v>7367</v>
      </c>
      <c r="R31" t="s">
        <v>7368</v>
      </c>
      <c r="T31" t="s">
        <v>7369</v>
      </c>
      <c r="U31" t="s">
        <v>7370</v>
      </c>
      <c r="V31" t="s">
        <v>6869</v>
      </c>
      <c r="W31" t="s">
        <v>6712</v>
      </c>
      <c r="X31" t="s">
        <v>1487</v>
      </c>
      <c r="Y31" t="s">
        <v>1473</v>
      </c>
      <c r="AB31" t="s">
        <v>7324</v>
      </c>
      <c r="AC31" t="s">
        <v>7325</v>
      </c>
      <c r="AD31" t="s">
        <v>7326</v>
      </c>
      <c r="AE31" t="s">
        <v>7358</v>
      </c>
      <c r="AF31" t="s">
        <v>7371</v>
      </c>
      <c r="AG31" t="s">
        <v>7372</v>
      </c>
      <c r="AH31" t="s">
        <v>5927</v>
      </c>
      <c r="AI31" t="s">
        <v>6877</v>
      </c>
      <c r="AJ31" t="s">
        <v>6878</v>
      </c>
      <c r="AM31" t="s">
        <v>7370</v>
      </c>
      <c r="AN31" t="s">
        <v>6879</v>
      </c>
      <c r="AP31" t="s">
        <v>6880</v>
      </c>
      <c r="AQ31" t="s">
        <v>6880</v>
      </c>
      <c r="AR31" t="s">
        <v>6877</v>
      </c>
      <c r="AS31" t="s">
        <v>7373</v>
      </c>
      <c r="AV31" t="s">
        <v>6883</v>
      </c>
      <c r="AW31" t="s">
        <v>6884</v>
      </c>
      <c r="AX31" t="s">
        <v>6877</v>
      </c>
      <c r="AY31" t="s">
        <v>7373</v>
      </c>
      <c r="BH31" t="s">
        <v>1473</v>
      </c>
      <c r="BJ31" t="s">
        <v>6885</v>
      </c>
      <c r="BL31" t="s">
        <v>6886</v>
      </c>
      <c r="BM31" t="s">
        <v>6887</v>
      </c>
      <c r="BN31" t="s">
        <v>6888</v>
      </c>
      <c r="BP31" t="s">
        <v>6916</v>
      </c>
      <c r="BQ31" t="s">
        <v>6890</v>
      </c>
      <c r="BR31" t="s">
        <v>6916</v>
      </c>
      <c r="BS31" t="s">
        <v>6917</v>
      </c>
      <c r="BT31" t="s">
        <v>1473</v>
      </c>
      <c r="BU31" t="s">
        <v>6892</v>
      </c>
      <c r="BW31" t="s">
        <v>7374</v>
      </c>
      <c r="BY31" t="s">
        <v>7369</v>
      </c>
      <c r="BZ31" t="s">
        <v>7375</v>
      </c>
      <c r="CA31" t="s">
        <v>1473</v>
      </c>
      <c r="CB31" t="s">
        <v>6895</v>
      </c>
      <c r="CF31" t="s">
        <v>7363</v>
      </c>
      <c r="CH31" t="s">
        <v>7376</v>
      </c>
      <c r="CI31" t="s">
        <v>6898</v>
      </c>
      <c r="CJ31" t="s">
        <v>7377</v>
      </c>
      <c r="CK31" t="s">
        <v>5814</v>
      </c>
      <c r="CL31" s="127">
        <v>46251</v>
      </c>
      <c r="CM31" t="s">
        <v>6680</v>
      </c>
      <c r="CN31" t="s">
        <v>1882</v>
      </c>
      <c r="CO31" t="s">
        <v>7378</v>
      </c>
      <c r="CP31" t="s">
        <v>6878</v>
      </c>
      <c r="CQ31" t="s">
        <v>2200</v>
      </c>
      <c r="CS31" t="s">
        <v>6901</v>
      </c>
      <c r="CT31" t="s">
        <v>6901</v>
      </c>
      <c r="CU31" t="s">
        <v>6901</v>
      </c>
      <c r="CV31" t="s">
        <v>6712</v>
      </c>
      <c r="CW31" t="s">
        <v>1159</v>
      </c>
      <c r="CX31" t="s">
        <v>7278</v>
      </c>
      <c r="CY31" t="s">
        <v>1266</v>
      </c>
      <c r="CZ31" t="s">
        <v>6903</v>
      </c>
      <c r="DA31" t="s">
        <v>443</v>
      </c>
      <c r="DB31" t="s">
        <v>6903</v>
      </c>
      <c r="DC31" t="s">
        <v>6892</v>
      </c>
      <c r="DD31" t="s">
        <v>7161</v>
      </c>
      <c r="DE31" t="s">
        <v>6993</v>
      </c>
      <c r="DF31" t="s">
        <v>6905</v>
      </c>
      <c r="DG31" t="s">
        <v>6906</v>
      </c>
      <c r="DH31" t="s">
        <v>6864</v>
      </c>
      <c r="DI31" t="s">
        <v>7266</v>
      </c>
    </row>
    <row r="32" spans="1:142">
      <c r="A32" s="126" t="s">
        <v>7379</v>
      </c>
      <c r="B32" s="126" t="s">
        <v>6861</v>
      </c>
      <c r="C32" s="126" t="s">
        <v>6862</v>
      </c>
      <c r="D32" s="126" t="s">
        <v>370</v>
      </c>
      <c r="E32" s="126" t="s">
        <v>5611</v>
      </c>
      <c r="F32" s="126" t="s">
        <v>6863</v>
      </c>
      <c r="G32" s="126"/>
      <c r="H32" s="126"/>
      <c r="I32" s="126">
        <v>0</v>
      </c>
      <c r="J32" s="126" t="s">
        <v>6724</v>
      </c>
      <c r="K32" s="126" t="s">
        <v>6864</v>
      </c>
      <c r="L32" s="126" t="s">
        <v>7034</v>
      </c>
      <c r="M32" t="s">
        <v>7379</v>
      </c>
      <c r="N32" t="s">
        <v>7379</v>
      </c>
      <c r="P32" t="s">
        <v>7379</v>
      </c>
      <c r="R32" t="s">
        <v>7380</v>
      </c>
      <c r="T32" t="s">
        <v>7381</v>
      </c>
      <c r="U32" t="s">
        <v>7382</v>
      </c>
      <c r="V32" t="s">
        <v>6869</v>
      </c>
      <c r="W32" t="s">
        <v>6712</v>
      </c>
      <c r="X32" t="s">
        <v>1487</v>
      </c>
      <c r="Y32" t="s">
        <v>1473</v>
      </c>
      <c r="AB32" t="s">
        <v>7324</v>
      </c>
      <c r="AC32" t="s">
        <v>7325</v>
      </c>
      <c r="AD32" t="s">
        <v>7326</v>
      </c>
      <c r="AE32" t="s">
        <v>7358</v>
      </c>
      <c r="AF32" t="s">
        <v>7371</v>
      </c>
      <c r="AG32" t="s">
        <v>7372</v>
      </c>
      <c r="AH32" t="s">
        <v>5927</v>
      </c>
      <c r="AI32" t="s">
        <v>6877</v>
      </c>
      <c r="AJ32" t="s">
        <v>6878</v>
      </c>
      <c r="AM32" t="s">
        <v>7382</v>
      </c>
      <c r="AN32" t="s">
        <v>6879</v>
      </c>
      <c r="AP32" t="s">
        <v>6880</v>
      </c>
      <c r="AQ32" t="s">
        <v>6880</v>
      </c>
      <c r="AR32" t="s">
        <v>6877</v>
      </c>
      <c r="AS32" t="s">
        <v>7383</v>
      </c>
      <c r="AV32" t="s">
        <v>6883</v>
      </c>
      <c r="AW32" t="s">
        <v>6884</v>
      </c>
      <c r="AX32" t="s">
        <v>6877</v>
      </c>
      <c r="AY32" t="s">
        <v>7383</v>
      </c>
      <c r="BH32" t="s">
        <v>1473</v>
      </c>
      <c r="BJ32" t="s">
        <v>6885</v>
      </c>
      <c r="BL32" t="s">
        <v>6886</v>
      </c>
      <c r="BM32" t="s">
        <v>6887</v>
      </c>
      <c r="BN32" t="s">
        <v>6888</v>
      </c>
      <c r="BP32" t="s">
        <v>6916</v>
      </c>
      <c r="BQ32" t="s">
        <v>6890</v>
      </c>
      <c r="BR32" t="s">
        <v>6916</v>
      </c>
      <c r="BS32" t="s">
        <v>6917</v>
      </c>
      <c r="BT32" t="s">
        <v>1473</v>
      </c>
      <c r="BU32" t="s">
        <v>6892</v>
      </c>
      <c r="BW32" t="s">
        <v>7384</v>
      </c>
      <c r="BY32" t="s">
        <v>7381</v>
      </c>
      <c r="BZ32" t="s">
        <v>7385</v>
      </c>
      <c r="CA32" t="s">
        <v>1473</v>
      </c>
      <c r="CB32" t="s">
        <v>6895</v>
      </c>
      <c r="CF32" t="s">
        <v>7363</v>
      </c>
      <c r="CH32" t="s">
        <v>7386</v>
      </c>
      <c r="CI32" t="s">
        <v>6898</v>
      </c>
      <c r="CJ32" t="s">
        <v>7377</v>
      </c>
      <c r="CK32" t="s">
        <v>5814</v>
      </c>
      <c r="CL32" s="127">
        <v>46251</v>
      </c>
      <c r="CM32" t="s">
        <v>6680</v>
      </c>
      <c r="CN32" t="s">
        <v>1882</v>
      </c>
      <c r="CO32" t="s">
        <v>7378</v>
      </c>
      <c r="CP32" t="s">
        <v>6878</v>
      </c>
      <c r="CQ32" t="s">
        <v>2200</v>
      </c>
      <c r="CS32" t="s">
        <v>6901</v>
      </c>
      <c r="CT32" t="s">
        <v>6901</v>
      </c>
      <c r="CU32" t="s">
        <v>6901</v>
      </c>
      <c r="CV32" t="s">
        <v>6712</v>
      </c>
      <c r="CW32" t="s">
        <v>1154</v>
      </c>
      <c r="CX32" t="s">
        <v>6925</v>
      </c>
      <c r="CY32" t="s">
        <v>1266</v>
      </c>
      <c r="CZ32" t="s">
        <v>6903</v>
      </c>
      <c r="DA32" t="s">
        <v>443</v>
      </c>
      <c r="DB32" t="s">
        <v>6903</v>
      </c>
      <c r="DC32" t="s">
        <v>6892</v>
      </c>
      <c r="DD32" t="s">
        <v>7161</v>
      </c>
      <c r="DE32" t="s">
        <v>6993</v>
      </c>
      <c r="DF32" t="s">
        <v>6905</v>
      </c>
      <c r="DG32" t="s">
        <v>6906</v>
      </c>
      <c r="DH32" t="s">
        <v>6864</v>
      </c>
      <c r="DI32" t="s">
        <v>7034</v>
      </c>
    </row>
    <row r="33" spans="1:142">
      <c r="A33" s="126" t="s">
        <v>7387</v>
      </c>
      <c r="B33" s="126" t="s">
        <v>6861</v>
      </c>
      <c r="C33" s="126" t="s">
        <v>6862</v>
      </c>
      <c r="D33" s="126" t="s">
        <v>370</v>
      </c>
      <c r="E33" s="126" t="s">
        <v>5611</v>
      </c>
      <c r="F33" s="126" t="s">
        <v>6863</v>
      </c>
      <c r="G33" s="126" t="s">
        <v>7388</v>
      </c>
      <c r="H33" s="126" t="s">
        <v>7389</v>
      </c>
      <c r="I33" s="126">
        <v>5</v>
      </c>
      <c r="J33" s="126" t="s">
        <v>6726</v>
      </c>
      <c r="K33" s="126" t="s">
        <v>6864</v>
      </c>
      <c r="L33" s="126" t="s">
        <v>7006</v>
      </c>
      <c r="M33" t="s">
        <v>7387</v>
      </c>
      <c r="N33" t="s">
        <v>7387</v>
      </c>
      <c r="P33" t="s">
        <v>7387</v>
      </c>
      <c r="R33" t="s">
        <v>7390</v>
      </c>
      <c r="T33" t="s">
        <v>7391</v>
      </c>
      <c r="U33" t="s">
        <v>7392</v>
      </c>
      <c r="V33" t="s">
        <v>6869</v>
      </c>
      <c r="W33" t="s">
        <v>6712</v>
      </c>
      <c r="X33" t="s">
        <v>1487</v>
      </c>
      <c r="Y33" t="s">
        <v>1473</v>
      </c>
      <c r="AB33" t="s">
        <v>7324</v>
      </c>
      <c r="AC33" t="s">
        <v>7325</v>
      </c>
      <c r="AD33" t="s">
        <v>7393</v>
      </c>
      <c r="AE33" t="s">
        <v>7394</v>
      </c>
      <c r="AF33" t="s">
        <v>7395</v>
      </c>
      <c r="AG33" t="s">
        <v>7396</v>
      </c>
      <c r="AH33" t="s">
        <v>5927</v>
      </c>
      <c r="AI33" t="s">
        <v>6877</v>
      </c>
      <c r="AJ33" t="s">
        <v>6878</v>
      </c>
      <c r="AM33" t="s">
        <v>7392</v>
      </c>
      <c r="AN33" t="s">
        <v>6879</v>
      </c>
      <c r="AP33" t="s">
        <v>6880</v>
      </c>
      <c r="AQ33" t="s">
        <v>6880</v>
      </c>
      <c r="AR33" t="s">
        <v>6877</v>
      </c>
      <c r="AS33" t="s">
        <v>7397</v>
      </c>
      <c r="AV33" t="s">
        <v>6883</v>
      </c>
      <c r="AW33" t="s">
        <v>6884</v>
      </c>
      <c r="AX33" t="s">
        <v>6877</v>
      </c>
      <c r="AY33" t="s">
        <v>7397</v>
      </c>
      <c r="BH33" t="s">
        <v>1473</v>
      </c>
      <c r="BJ33" t="s">
        <v>6885</v>
      </c>
      <c r="BL33" t="s">
        <v>6886</v>
      </c>
      <c r="BM33" t="s">
        <v>6887</v>
      </c>
      <c r="BN33" t="s">
        <v>6888</v>
      </c>
      <c r="BP33" t="s">
        <v>6916</v>
      </c>
      <c r="BQ33" t="s">
        <v>6890</v>
      </c>
      <c r="BR33" t="s">
        <v>6916</v>
      </c>
      <c r="BS33" t="s">
        <v>6917</v>
      </c>
      <c r="BT33" t="s">
        <v>1473</v>
      </c>
      <c r="BU33" t="s">
        <v>6892</v>
      </c>
      <c r="BW33" t="s">
        <v>7398</v>
      </c>
      <c r="BY33" t="s">
        <v>7391</v>
      </c>
      <c r="BZ33" t="s">
        <v>7399</v>
      </c>
      <c r="CA33" t="s">
        <v>1473</v>
      </c>
      <c r="CB33" t="s">
        <v>6895</v>
      </c>
      <c r="CF33" t="s">
        <v>7400</v>
      </c>
      <c r="CH33" t="s">
        <v>7401</v>
      </c>
      <c r="CI33" t="s">
        <v>7047</v>
      </c>
      <c r="CJ33" t="s">
        <v>7402</v>
      </c>
      <c r="CK33" t="s">
        <v>5814</v>
      </c>
      <c r="CL33" s="127">
        <v>46251</v>
      </c>
      <c r="CM33" t="s">
        <v>6680</v>
      </c>
      <c r="CN33" t="s">
        <v>1882</v>
      </c>
      <c r="CO33" t="s">
        <v>7403</v>
      </c>
      <c r="CP33" t="s">
        <v>7050</v>
      </c>
      <c r="CQ33" t="s">
        <v>2200</v>
      </c>
      <c r="CR33" t="s">
        <v>7404</v>
      </c>
      <c r="CS33" t="s">
        <v>6901</v>
      </c>
      <c r="CT33" t="s">
        <v>6901</v>
      </c>
      <c r="CU33" t="s">
        <v>6901</v>
      </c>
      <c r="CV33" t="s">
        <v>6712</v>
      </c>
      <c r="CW33" t="s">
        <v>1154</v>
      </c>
      <c r="CX33" t="s">
        <v>6925</v>
      </c>
      <c r="CY33" t="s">
        <v>1266</v>
      </c>
      <c r="CZ33" t="s">
        <v>6903</v>
      </c>
      <c r="DA33" t="s">
        <v>443</v>
      </c>
      <c r="DB33" t="s">
        <v>6903</v>
      </c>
      <c r="DC33" t="s">
        <v>6892</v>
      </c>
      <c r="DD33" t="s">
        <v>6958</v>
      </c>
      <c r="DE33" t="s">
        <v>6959</v>
      </c>
      <c r="DF33" t="s">
        <v>6905</v>
      </c>
      <c r="DG33" t="s">
        <v>6906</v>
      </c>
      <c r="DH33" t="s">
        <v>6864</v>
      </c>
      <c r="DI33" t="s">
        <v>7006</v>
      </c>
      <c r="DJ33" t="s">
        <v>7405</v>
      </c>
      <c r="DK33" t="s">
        <v>7406</v>
      </c>
      <c r="DL33" t="s">
        <v>7407</v>
      </c>
      <c r="DM33" t="s">
        <v>7408</v>
      </c>
      <c r="DN33" t="s">
        <v>394</v>
      </c>
      <c r="DO33" t="s">
        <v>345</v>
      </c>
      <c r="DP33" t="s">
        <v>7409</v>
      </c>
      <c r="DQ33" t="s">
        <v>7410</v>
      </c>
      <c r="DR33" t="s">
        <v>7411</v>
      </c>
      <c r="DS33">
        <v>1</v>
      </c>
      <c r="DT33" t="s">
        <v>17</v>
      </c>
      <c r="DU33" t="s">
        <v>376</v>
      </c>
      <c r="DV33" t="s">
        <v>1126</v>
      </c>
      <c r="DW33" t="s">
        <v>1127</v>
      </c>
      <c r="DX33" s="127">
        <v>46024</v>
      </c>
      <c r="DY33" s="127">
        <v>46387</v>
      </c>
      <c r="DZ33" t="s">
        <v>345</v>
      </c>
      <c r="EA33" t="s">
        <v>7412</v>
      </c>
      <c r="EB33" t="s">
        <v>7413</v>
      </c>
      <c r="EC33" t="s">
        <v>7414</v>
      </c>
      <c r="ED33" t="s">
        <v>110</v>
      </c>
      <c r="EE33" t="s">
        <v>1283</v>
      </c>
      <c r="EF33" t="s">
        <v>371</v>
      </c>
      <c r="EG33" t="s">
        <v>1290</v>
      </c>
      <c r="EH33" t="s">
        <v>1285</v>
      </c>
      <c r="EI33" t="s">
        <v>1462</v>
      </c>
      <c r="EJ33" t="s">
        <v>371</v>
      </c>
      <c r="EK33" t="s">
        <v>7415</v>
      </c>
      <c r="EL33" t="s">
        <v>7416</v>
      </c>
    </row>
    <row r="34" spans="1:142">
      <c r="A34" s="126" t="s">
        <v>7417</v>
      </c>
      <c r="B34" s="126" t="s">
        <v>6861</v>
      </c>
      <c r="C34" s="126" t="s">
        <v>6862</v>
      </c>
      <c r="D34" s="126" t="s">
        <v>370</v>
      </c>
      <c r="E34" s="126" t="s">
        <v>5611</v>
      </c>
      <c r="F34" s="126" t="s">
        <v>6863</v>
      </c>
      <c r="G34" s="126"/>
      <c r="H34" s="126"/>
      <c r="I34" s="126">
        <v>0</v>
      </c>
      <c r="J34" s="126" t="s">
        <v>6724</v>
      </c>
      <c r="K34" s="126" t="s">
        <v>6864</v>
      </c>
      <c r="L34" s="126" t="s">
        <v>6961</v>
      </c>
      <c r="M34" t="s">
        <v>7417</v>
      </c>
      <c r="N34" t="s">
        <v>7417</v>
      </c>
      <c r="P34" t="s">
        <v>7417</v>
      </c>
      <c r="R34" t="s">
        <v>7418</v>
      </c>
      <c r="T34" t="s">
        <v>7419</v>
      </c>
      <c r="U34" t="s">
        <v>7420</v>
      </c>
      <c r="V34" t="s">
        <v>6869</v>
      </c>
      <c r="W34" t="s">
        <v>6712</v>
      </c>
      <c r="X34" t="s">
        <v>1487</v>
      </c>
      <c r="Y34" t="s">
        <v>1473</v>
      </c>
      <c r="AB34" t="s">
        <v>7324</v>
      </c>
      <c r="AC34" t="s">
        <v>7325</v>
      </c>
      <c r="AD34" t="s">
        <v>7393</v>
      </c>
      <c r="AE34" t="s">
        <v>7394</v>
      </c>
      <c r="AF34" t="s">
        <v>7395</v>
      </c>
      <c r="AG34" t="s">
        <v>7396</v>
      </c>
      <c r="AH34" t="s">
        <v>7198</v>
      </c>
      <c r="AI34" t="s">
        <v>6967</v>
      </c>
      <c r="AJ34" t="s">
        <v>6878</v>
      </c>
      <c r="AM34" t="s">
        <v>7420</v>
      </c>
      <c r="AN34" t="s">
        <v>6879</v>
      </c>
      <c r="AP34" t="s">
        <v>6880</v>
      </c>
      <c r="AQ34" t="s">
        <v>6880</v>
      </c>
      <c r="AR34" t="s">
        <v>6967</v>
      </c>
      <c r="AS34" t="s">
        <v>7421</v>
      </c>
      <c r="AV34" t="s">
        <v>6883</v>
      </c>
      <c r="AW34" t="s">
        <v>6884</v>
      </c>
      <c r="AX34" t="s">
        <v>6967</v>
      </c>
      <c r="AY34" t="s">
        <v>7421</v>
      </c>
      <c r="BH34" t="s">
        <v>1473</v>
      </c>
      <c r="BJ34" t="s">
        <v>6885</v>
      </c>
      <c r="BL34" t="s">
        <v>6886</v>
      </c>
      <c r="BM34" t="s">
        <v>6887</v>
      </c>
      <c r="BN34" t="s">
        <v>6888</v>
      </c>
      <c r="BP34" t="s">
        <v>6969</v>
      </c>
      <c r="BQ34" t="s">
        <v>6890</v>
      </c>
      <c r="BR34" t="s">
        <v>6969</v>
      </c>
      <c r="BS34" t="s">
        <v>6917</v>
      </c>
      <c r="BT34" t="s">
        <v>1473</v>
      </c>
      <c r="BU34" t="s">
        <v>6892</v>
      </c>
      <c r="BW34" t="s">
        <v>7422</v>
      </c>
      <c r="BY34" t="s">
        <v>7419</v>
      </c>
      <c r="BZ34" t="s">
        <v>7423</v>
      </c>
      <c r="CA34" t="s">
        <v>1473</v>
      </c>
      <c r="CB34" t="s">
        <v>6895</v>
      </c>
      <c r="CF34" t="s">
        <v>7424</v>
      </c>
      <c r="CH34" t="s">
        <v>7425</v>
      </c>
      <c r="CI34" t="s">
        <v>6898</v>
      </c>
      <c r="CJ34" t="s">
        <v>7402</v>
      </c>
      <c r="CK34" t="s">
        <v>5814</v>
      </c>
      <c r="CL34" s="127">
        <v>46251</v>
      </c>
      <c r="CM34" t="s">
        <v>6680</v>
      </c>
      <c r="CN34" t="s">
        <v>1882</v>
      </c>
      <c r="CO34" t="s">
        <v>7426</v>
      </c>
      <c r="CP34" t="s">
        <v>6878</v>
      </c>
      <c r="CQ34" t="s">
        <v>2200</v>
      </c>
      <c r="CS34" t="s">
        <v>6901</v>
      </c>
      <c r="CT34" t="s">
        <v>6901</v>
      </c>
      <c r="CU34" t="s">
        <v>6901</v>
      </c>
      <c r="CV34" t="s">
        <v>6712</v>
      </c>
      <c r="CX34" t="s">
        <v>6976</v>
      </c>
      <c r="CY34" t="s">
        <v>1266</v>
      </c>
      <c r="CZ34" t="s">
        <v>6903</v>
      </c>
      <c r="DA34" t="s">
        <v>443</v>
      </c>
      <c r="DB34" t="s">
        <v>6903</v>
      </c>
      <c r="DC34" t="s">
        <v>6892</v>
      </c>
      <c r="DD34" t="s">
        <v>2219</v>
      </c>
      <c r="DE34" t="s">
        <v>6904</v>
      </c>
      <c r="DF34" t="s">
        <v>6905</v>
      </c>
      <c r="DG34" t="s">
        <v>6906</v>
      </c>
      <c r="DH34" t="s">
        <v>6864</v>
      </c>
      <c r="DI34" t="s">
        <v>6961</v>
      </c>
    </row>
    <row r="35" spans="1:142">
      <c r="A35" s="126" t="s">
        <v>7427</v>
      </c>
      <c r="B35" s="126" t="s">
        <v>6861</v>
      </c>
      <c r="C35" s="126" t="s">
        <v>6862</v>
      </c>
      <c r="D35" s="126" t="s">
        <v>370</v>
      </c>
      <c r="E35" s="126" t="s">
        <v>5611</v>
      </c>
      <c r="F35" s="126" t="s">
        <v>6863</v>
      </c>
      <c r="G35" s="126" t="s">
        <v>7428</v>
      </c>
      <c r="H35" s="126" t="s">
        <v>7429</v>
      </c>
      <c r="I35" s="126">
        <v>2</v>
      </c>
      <c r="J35" s="126" t="s">
        <v>6727</v>
      </c>
      <c r="K35" s="126" t="s">
        <v>6864</v>
      </c>
      <c r="L35" s="126" t="s">
        <v>7430</v>
      </c>
      <c r="M35" t="s">
        <v>7427</v>
      </c>
      <c r="N35" t="s">
        <v>7427</v>
      </c>
      <c r="P35" t="s">
        <v>7427</v>
      </c>
      <c r="R35" t="s">
        <v>7431</v>
      </c>
      <c r="T35" t="s">
        <v>7432</v>
      </c>
      <c r="U35" t="s">
        <v>7433</v>
      </c>
      <c r="V35" t="s">
        <v>6869</v>
      </c>
      <c r="W35" t="s">
        <v>6712</v>
      </c>
      <c r="X35" t="s">
        <v>1487</v>
      </c>
      <c r="Y35" t="s">
        <v>1473</v>
      </c>
      <c r="AB35" t="s">
        <v>7434</v>
      </c>
      <c r="AC35" t="s">
        <v>7435</v>
      </c>
      <c r="AD35" t="s">
        <v>7436</v>
      </c>
      <c r="AE35" t="s">
        <v>7437</v>
      </c>
      <c r="AF35" t="s">
        <v>7438</v>
      </c>
      <c r="AG35" t="s">
        <v>7439</v>
      </c>
      <c r="AH35" t="s">
        <v>6876</v>
      </c>
      <c r="AI35" t="s">
        <v>6877</v>
      </c>
      <c r="AJ35" t="s">
        <v>6878</v>
      </c>
      <c r="AM35" t="s">
        <v>7433</v>
      </c>
      <c r="AN35" t="s">
        <v>6879</v>
      </c>
      <c r="AP35" t="s">
        <v>6880</v>
      </c>
      <c r="AQ35" t="s">
        <v>6880</v>
      </c>
      <c r="AR35" t="s">
        <v>6877</v>
      </c>
      <c r="AS35" t="s">
        <v>7440</v>
      </c>
      <c r="AV35" t="s">
        <v>6883</v>
      </c>
      <c r="AW35" t="s">
        <v>6884</v>
      </c>
      <c r="AX35" t="s">
        <v>6877</v>
      </c>
      <c r="AY35" t="s">
        <v>7440</v>
      </c>
      <c r="BB35">
        <v>120</v>
      </c>
      <c r="BH35" t="s">
        <v>1473</v>
      </c>
      <c r="BJ35" t="s">
        <v>7441</v>
      </c>
      <c r="BL35" t="s">
        <v>6886</v>
      </c>
      <c r="BM35" t="s">
        <v>6887</v>
      </c>
      <c r="BN35" t="s">
        <v>6888</v>
      </c>
      <c r="BO35">
        <v>120</v>
      </c>
      <c r="BP35" t="s">
        <v>6916</v>
      </c>
      <c r="BQ35" t="s">
        <v>6890</v>
      </c>
      <c r="BR35" t="s">
        <v>6916</v>
      </c>
      <c r="BS35" t="s">
        <v>6917</v>
      </c>
      <c r="BT35" t="s">
        <v>1473</v>
      </c>
      <c r="BU35" t="s">
        <v>6892</v>
      </c>
      <c r="BW35" t="s">
        <v>7442</v>
      </c>
      <c r="BY35" t="s">
        <v>7432</v>
      </c>
      <c r="BZ35" t="s">
        <v>7443</v>
      </c>
      <c r="CA35" t="s">
        <v>1473</v>
      </c>
      <c r="CB35" t="s">
        <v>7444</v>
      </c>
      <c r="CF35" t="s">
        <v>7445</v>
      </c>
      <c r="CH35" t="s">
        <v>7446</v>
      </c>
      <c r="CI35" t="s">
        <v>7047</v>
      </c>
      <c r="CJ35" t="s">
        <v>7447</v>
      </c>
      <c r="CK35" t="s">
        <v>5814</v>
      </c>
      <c r="CL35" s="127">
        <v>46251</v>
      </c>
      <c r="CM35" t="s">
        <v>6680</v>
      </c>
      <c r="CN35" t="s">
        <v>1882</v>
      </c>
      <c r="CO35" t="s">
        <v>7448</v>
      </c>
      <c r="CP35" t="s">
        <v>7050</v>
      </c>
      <c r="CQ35" t="s">
        <v>2200</v>
      </c>
      <c r="CR35" t="s">
        <v>7449</v>
      </c>
      <c r="CS35" t="s">
        <v>6901</v>
      </c>
      <c r="CT35" t="s">
        <v>6901</v>
      </c>
      <c r="CU35" t="s">
        <v>6901</v>
      </c>
      <c r="CV35" t="s">
        <v>6712</v>
      </c>
      <c r="CW35" t="s">
        <v>1154</v>
      </c>
      <c r="CX35" t="s">
        <v>6925</v>
      </c>
      <c r="CZ35" t="s">
        <v>7450</v>
      </c>
      <c r="DA35" t="s">
        <v>443</v>
      </c>
      <c r="DB35" t="s">
        <v>6903</v>
      </c>
      <c r="DC35" t="s">
        <v>6892</v>
      </c>
      <c r="DD35" t="s">
        <v>7451</v>
      </c>
      <c r="DE35" t="s">
        <v>6993</v>
      </c>
      <c r="DF35" t="s">
        <v>6905</v>
      </c>
      <c r="DG35" t="s">
        <v>6906</v>
      </c>
      <c r="DH35" t="s">
        <v>6864</v>
      </c>
      <c r="DI35" t="s">
        <v>7430</v>
      </c>
      <c r="DJ35" t="s">
        <v>7452</v>
      </c>
      <c r="DK35" t="s">
        <v>7406</v>
      </c>
      <c r="DL35" t="s">
        <v>7407</v>
      </c>
      <c r="DM35" t="s">
        <v>1432</v>
      </c>
      <c r="DN35" t="s">
        <v>394</v>
      </c>
      <c r="DO35" t="s">
        <v>345</v>
      </c>
      <c r="DP35" t="s">
        <v>7453</v>
      </c>
      <c r="DQ35" t="s">
        <v>1156</v>
      </c>
      <c r="DR35" t="s">
        <v>7454</v>
      </c>
      <c r="DS35">
        <v>1</v>
      </c>
      <c r="DT35" t="s">
        <v>17</v>
      </c>
      <c r="DU35" t="s">
        <v>376</v>
      </c>
      <c r="DV35" t="s">
        <v>1126</v>
      </c>
      <c r="DW35" t="s">
        <v>1127</v>
      </c>
      <c r="DX35" s="127">
        <v>46024</v>
      </c>
      <c r="DY35" s="127">
        <v>46387</v>
      </c>
      <c r="DZ35" t="s">
        <v>345</v>
      </c>
      <c r="EA35" t="s">
        <v>7455</v>
      </c>
      <c r="EB35" t="s">
        <v>7456</v>
      </c>
      <c r="EC35" t="s">
        <v>1296</v>
      </c>
      <c r="ED35" t="s">
        <v>42</v>
      </c>
      <c r="EE35" t="s">
        <v>1284</v>
      </c>
      <c r="EF35" t="s">
        <v>376</v>
      </c>
      <c r="EG35" t="s">
        <v>1290</v>
      </c>
      <c r="EH35" t="s">
        <v>1285</v>
      </c>
      <c r="EI35" t="s">
        <v>1462</v>
      </c>
      <c r="EJ35" t="s">
        <v>371</v>
      </c>
      <c r="EK35" t="s">
        <v>1439</v>
      </c>
      <c r="EL35" t="s">
        <v>7457</v>
      </c>
    </row>
    <row r="36" spans="1:142">
      <c r="A36" s="126" t="s">
        <v>7458</v>
      </c>
      <c r="B36" s="126" t="s">
        <v>6861</v>
      </c>
      <c r="C36" s="126" t="s">
        <v>6862</v>
      </c>
      <c r="D36" s="126" t="s">
        <v>370</v>
      </c>
      <c r="E36" s="126" t="s">
        <v>5611</v>
      </c>
      <c r="F36" s="126" t="s">
        <v>6863</v>
      </c>
      <c r="G36" s="126" t="s">
        <v>7459</v>
      </c>
      <c r="H36" s="126" t="s">
        <v>7460</v>
      </c>
      <c r="I36" s="126">
        <v>3</v>
      </c>
      <c r="J36" s="126" t="s">
        <v>6727</v>
      </c>
      <c r="K36" s="126" t="s">
        <v>6864</v>
      </c>
      <c r="L36" s="126" t="s">
        <v>7034</v>
      </c>
      <c r="M36" t="s">
        <v>7458</v>
      </c>
      <c r="N36" t="s">
        <v>7458</v>
      </c>
      <c r="P36" t="s">
        <v>7458</v>
      </c>
      <c r="R36" t="s">
        <v>7461</v>
      </c>
      <c r="T36" t="s">
        <v>7462</v>
      </c>
      <c r="U36" t="s">
        <v>7463</v>
      </c>
      <c r="V36" t="s">
        <v>6869</v>
      </c>
      <c r="W36" t="s">
        <v>6712</v>
      </c>
      <c r="X36" t="s">
        <v>1487</v>
      </c>
      <c r="Y36" t="s">
        <v>1473</v>
      </c>
      <c r="AB36" t="s">
        <v>7434</v>
      </c>
      <c r="AC36" t="s">
        <v>7435</v>
      </c>
      <c r="AD36" t="s">
        <v>7436</v>
      </c>
      <c r="AE36" t="s">
        <v>7437</v>
      </c>
      <c r="AF36" t="s">
        <v>7438</v>
      </c>
      <c r="AG36" t="s">
        <v>7439</v>
      </c>
      <c r="AH36" t="s">
        <v>6876</v>
      </c>
      <c r="AI36" t="s">
        <v>6877</v>
      </c>
      <c r="AJ36" t="s">
        <v>6878</v>
      </c>
      <c r="AM36" t="s">
        <v>7463</v>
      </c>
      <c r="AN36" t="s">
        <v>6879</v>
      </c>
      <c r="AP36" t="s">
        <v>6880</v>
      </c>
      <c r="AQ36" t="s">
        <v>6880</v>
      </c>
      <c r="AR36" t="s">
        <v>6877</v>
      </c>
      <c r="AS36" t="s">
        <v>7464</v>
      </c>
      <c r="AV36" t="s">
        <v>6883</v>
      </c>
      <c r="AW36" t="s">
        <v>6884</v>
      </c>
      <c r="AX36" t="s">
        <v>6877</v>
      </c>
      <c r="AY36" t="s">
        <v>7464</v>
      </c>
      <c r="BH36" t="s">
        <v>1473</v>
      </c>
      <c r="BJ36" t="s">
        <v>6885</v>
      </c>
      <c r="BL36" t="s">
        <v>6886</v>
      </c>
      <c r="BM36" t="s">
        <v>6887</v>
      </c>
      <c r="BN36" t="s">
        <v>6888</v>
      </c>
      <c r="BP36" t="s">
        <v>6916</v>
      </c>
      <c r="BQ36" t="s">
        <v>6890</v>
      </c>
      <c r="BR36" t="s">
        <v>6916</v>
      </c>
      <c r="BS36" t="s">
        <v>6917</v>
      </c>
      <c r="BT36" t="s">
        <v>1473</v>
      </c>
      <c r="BU36" t="s">
        <v>6892</v>
      </c>
      <c r="BW36" t="s">
        <v>7465</v>
      </c>
      <c r="BY36" t="s">
        <v>7462</v>
      </c>
      <c r="BZ36" t="s">
        <v>7466</v>
      </c>
      <c r="CA36" t="s">
        <v>1473</v>
      </c>
      <c r="CB36" t="s">
        <v>6895</v>
      </c>
      <c r="CF36" t="s">
        <v>7467</v>
      </c>
      <c r="CH36" t="s">
        <v>7468</v>
      </c>
      <c r="CI36" t="s">
        <v>7047</v>
      </c>
      <c r="CJ36" t="s">
        <v>7469</v>
      </c>
      <c r="CK36" t="s">
        <v>5814</v>
      </c>
      <c r="CL36" s="127">
        <v>46251</v>
      </c>
      <c r="CM36" t="s">
        <v>6680</v>
      </c>
      <c r="CN36" t="s">
        <v>1882</v>
      </c>
      <c r="CO36" t="s">
        <v>7470</v>
      </c>
      <c r="CP36" t="s">
        <v>7050</v>
      </c>
      <c r="CQ36" t="s">
        <v>2200</v>
      </c>
      <c r="CR36" t="s">
        <v>7471</v>
      </c>
      <c r="CS36" t="s">
        <v>6901</v>
      </c>
      <c r="CT36" t="s">
        <v>6901</v>
      </c>
      <c r="CU36" t="s">
        <v>6901</v>
      </c>
      <c r="CV36" t="s">
        <v>6712</v>
      </c>
      <c r="CW36" t="s">
        <v>1154</v>
      </c>
      <c r="CX36" t="s">
        <v>6925</v>
      </c>
      <c r="CY36" t="s">
        <v>1266</v>
      </c>
      <c r="CZ36" t="s">
        <v>6903</v>
      </c>
      <c r="DA36" t="s">
        <v>443</v>
      </c>
      <c r="DB36" t="s">
        <v>6903</v>
      </c>
      <c r="DC36" t="s">
        <v>6892</v>
      </c>
      <c r="DD36" t="s">
        <v>7229</v>
      </c>
      <c r="DE36" t="s">
        <v>6993</v>
      </c>
      <c r="DF36" t="s">
        <v>6905</v>
      </c>
      <c r="DG36" t="s">
        <v>6906</v>
      </c>
      <c r="DH36" t="s">
        <v>6864</v>
      </c>
      <c r="DI36" t="s">
        <v>7034</v>
      </c>
      <c r="DJ36" t="s">
        <v>7472</v>
      </c>
      <c r="DK36" t="s">
        <v>7406</v>
      </c>
      <c r="DL36" t="s">
        <v>7407</v>
      </c>
      <c r="DM36" t="s">
        <v>1432</v>
      </c>
      <c r="DN36" t="s">
        <v>394</v>
      </c>
      <c r="DO36" t="s">
        <v>345</v>
      </c>
      <c r="DP36" t="s">
        <v>7453</v>
      </c>
      <c r="DQ36" t="s">
        <v>1156</v>
      </c>
      <c r="DR36" t="s">
        <v>7473</v>
      </c>
      <c r="DS36">
        <v>1</v>
      </c>
      <c r="DT36" t="s">
        <v>17</v>
      </c>
      <c r="DU36" t="s">
        <v>376</v>
      </c>
      <c r="DV36" t="s">
        <v>1126</v>
      </c>
      <c r="DW36" t="s">
        <v>1127</v>
      </c>
      <c r="DX36" s="127">
        <v>46024</v>
      </c>
      <c r="DY36" s="127">
        <v>46387</v>
      </c>
      <c r="DZ36" t="s">
        <v>345</v>
      </c>
      <c r="EA36" t="s">
        <v>7474</v>
      </c>
      <c r="EB36" t="s">
        <v>7475</v>
      </c>
      <c r="EC36" t="s">
        <v>1296</v>
      </c>
      <c r="ED36" t="s">
        <v>42</v>
      </c>
      <c r="EE36" t="s">
        <v>1284</v>
      </c>
      <c r="EF36" t="s">
        <v>376</v>
      </c>
      <c r="EG36" t="s">
        <v>1290</v>
      </c>
      <c r="EH36" t="s">
        <v>1285</v>
      </c>
      <c r="EI36" t="s">
        <v>1462</v>
      </c>
      <c r="EJ36" t="s">
        <v>371</v>
      </c>
      <c r="EK36" t="s">
        <v>7476</v>
      </c>
      <c r="EL36" t="s">
        <v>7477</v>
      </c>
    </row>
    <row r="37" spans="1:142">
      <c r="A37" s="126" t="s">
        <v>7478</v>
      </c>
      <c r="B37" s="126" t="s">
        <v>6861</v>
      </c>
      <c r="C37" s="126" t="s">
        <v>6862</v>
      </c>
      <c r="D37" s="126" t="s">
        <v>370</v>
      </c>
      <c r="E37" s="126" t="s">
        <v>5611</v>
      </c>
      <c r="F37" s="126" t="s">
        <v>6863</v>
      </c>
      <c r="G37" s="126" t="s">
        <v>7479</v>
      </c>
      <c r="H37" s="126" t="s">
        <v>7480</v>
      </c>
      <c r="I37" s="126">
        <v>10</v>
      </c>
      <c r="J37" s="126" t="s">
        <v>6726</v>
      </c>
      <c r="K37" s="126" t="s">
        <v>6864</v>
      </c>
      <c r="L37" s="126" t="s">
        <v>6978</v>
      </c>
      <c r="M37" t="s">
        <v>7478</v>
      </c>
      <c r="N37" t="s">
        <v>7478</v>
      </c>
      <c r="P37" t="s">
        <v>7478</v>
      </c>
      <c r="R37" t="s">
        <v>7481</v>
      </c>
      <c r="T37" t="s">
        <v>7482</v>
      </c>
      <c r="U37" t="s">
        <v>7483</v>
      </c>
      <c r="V37" t="s">
        <v>6869</v>
      </c>
      <c r="W37" t="s">
        <v>6712</v>
      </c>
      <c r="X37" t="s">
        <v>1487</v>
      </c>
      <c r="Y37" t="s">
        <v>1473</v>
      </c>
      <c r="AB37" t="s">
        <v>7434</v>
      </c>
      <c r="AC37" t="s">
        <v>7435</v>
      </c>
      <c r="AD37" t="s">
        <v>7436</v>
      </c>
      <c r="AE37" t="s">
        <v>7437</v>
      </c>
      <c r="AF37" t="s">
        <v>7484</v>
      </c>
      <c r="AG37" t="s">
        <v>7485</v>
      </c>
      <c r="AH37" t="s">
        <v>6876</v>
      </c>
      <c r="AI37" t="s">
        <v>6932</v>
      </c>
      <c r="AJ37" t="s">
        <v>6878</v>
      </c>
      <c r="AM37" t="s">
        <v>7483</v>
      </c>
      <c r="AN37" t="s">
        <v>6879</v>
      </c>
      <c r="AP37" t="s">
        <v>6880</v>
      </c>
      <c r="AQ37" t="s">
        <v>6880</v>
      </c>
      <c r="AR37" t="s">
        <v>6932</v>
      </c>
      <c r="AS37" t="s">
        <v>7486</v>
      </c>
      <c r="AV37" t="s">
        <v>6883</v>
      </c>
      <c r="AW37" t="s">
        <v>6884</v>
      </c>
      <c r="AX37" t="s">
        <v>6932</v>
      </c>
      <c r="AY37" t="s">
        <v>7486</v>
      </c>
      <c r="BH37" t="s">
        <v>1473</v>
      </c>
      <c r="BJ37" t="s">
        <v>574</v>
      </c>
      <c r="BL37" t="s">
        <v>6934</v>
      </c>
      <c r="BM37" t="s">
        <v>6887</v>
      </c>
      <c r="BN37" t="s">
        <v>6888</v>
      </c>
      <c r="BP37" t="s">
        <v>6935</v>
      </c>
      <c r="BQ37" t="s">
        <v>6890</v>
      </c>
      <c r="BR37" t="s">
        <v>6935</v>
      </c>
      <c r="BS37" t="s">
        <v>6917</v>
      </c>
      <c r="BT37" t="s">
        <v>1473</v>
      </c>
      <c r="BU37" t="s">
        <v>6892</v>
      </c>
      <c r="BW37" t="s">
        <v>7487</v>
      </c>
      <c r="BY37" t="s">
        <v>7482</v>
      </c>
      <c r="BZ37" t="s">
        <v>7488</v>
      </c>
      <c r="CA37" t="s">
        <v>1473</v>
      </c>
      <c r="CB37" t="s">
        <v>6920</v>
      </c>
      <c r="CF37" t="s">
        <v>1580</v>
      </c>
      <c r="CH37" t="s">
        <v>7489</v>
      </c>
      <c r="CI37" t="s">
        <v>7047</v>
      </c>
      <c r="CJ37" t="s">
        <v>7490</v>
      </c>
      <c r="CK37" t="s">
        <v>5814</v>
      </c>
      <c r="CL37" s="127">
        <v>46251</v>
      </c>
      <c r="CM37" t="s">
        <v>6680</v>
      </c>
      <c r="CN37" t="s">
        <v>1882</v>
      </c>
      <c r="CO37" t="s">
        <v>7491</v>
      </c>
      <c r="CP37" t="s">
        <v>7050</v>
      </c>
      <c r="CQ37" t="s">
        <v>2200</v>
      </c>
      <c r="CR37" t="s">
        <v>7492</v>
      </c>
      <c r="CS37" t="s">
        <v>6901</v>
      </c>
      <c r="CT37" t="s">
        <v>6901</v>
      </c>
      <c r="CU37" t="s">
        <v>6901</v>
      </c>
      <c r="CV37" t="s">
        <v>6712</v>
      </c>
      <c r="CX37" t="s">
        <v>6940</v>
      </c>
      <c r="CY37" t="s">
        <v>443</v>
      </c>
      <c r="CZ37" t="s">
        <v>6903</v>
      </c>
      <c r="DA37" t="s">
        <v>344</v>
      </c>
      <c r="DB37" t="s">
        <v>6903</v>
      </c>
      <c r="DC37" t="s">
        <v>6892</v>
      </c>
      <c r="DD37" t="s">
        <v>7229</v>
      </c>
      <c r="DE37" t="s">
        <v>6993</v>
      </c>
      <c r="DF37" t="s">
        <v>6905</v>
      </c>
      <c r="DG37" t="s">
        <v>6906</v>
      </c>
      <c r="DH37" t="s">
        <v>6864</v>
      </c>
      <c r="DI37" t="s">
        <v>6978</v>
      </c>
      <c r="DJ37" t="s">
        <v>7493</v>
      </c>
      <c r="DK37" t="s">
        <v>7118</v>
      </c>
      <c r="DL37" t="s">
        <v>7055</v>
      </c>
      <c r="DM37" t="s">
        <v>7494</v>
      </c>
      <c r="DN37" t="s">
        <v>394</v>
      </c>
      <c r="DO37" t="s">
        <v>345</v>
      </c>
      <c r="DP37" t="s">
        <v>7495</v>
      </c>
      <c r="DQ37" t="s">
        <v>7496</v>
      </c>
      <c r="DR37" t="s">
        <v>7497</v>
      </c>
      <c r="DS37">
        <v>1</v>
      </c>
      <c r="DT37" t="s">
        <v>17</v>
      </c>
      <c r="DU37" t="s">
        <v>376</v>
      </c>
      <c r="DV37" t="s">
        <v>1126</v>
      </c>
      <c r="DW37" t="s">
        <v>1127</v>
      </c>
      <c r="DX37" s="127">
        <v>46024</v>
      </c>
      <c r="DY37" s="127">
        <v>46387</v>
      </c>
      <c r="DZ37" t="s">
        <v>345</v>
      </c>
      <c r="EA37" t="s">
        <v>7498</v>
      </c>
      <c r="EB37" t="s">
        <v>7499</v>
      </c>
      <c r="EC37" t="s">
        <v>7500</v>
      </c>
      <c r="ED37" t="s">
        <v>7501</v>
      </c>
      <c r="EE37" t="s">
        <v>7502</v>
      </c>
      <c r="EF37" t="s">
        <v>376</v>
      </c>
      <c r="EG37" t="s">
        <v>7170</v>
      </c>
      <c r="EH37" t="s">
        <v>1285</v>
      </c>
      <c r="EI37" t="s">
        <v>1462</v>
      </c>
      <c r="EJ37" t="s">
        <v>371</v>
      </c>
      <c r="EK37" t="s">
        <v>7415</v>
      </c>
      <c r="EL37" t="s">
        <v>7503</v>
      </c>
    </row>
    <row r="38" spans="1:142">
      <c r="A38" s="126" t="s">
        <v>7504</v>
      </c>
      <c r="B38" s="126" t="s">
        <v>6861</v>
      </c>
      <c r="C38" s="126" t="s">
        <v>6862</v>
      </c>
      <c r="D38" s="126" t="s">
        <v>370</v>
      </c>
      <c r="E38" s="126" t="s">
        <v>5611</v>
      </c>
      <c r="F38" s="126" t="s">
        <v>6863</v>
      </c>
      <c r="G38" s="126" t="s">
        <v>7505</v>
      </c>
      <c r="H38" s="126" t="s">
        <v>7506</v>
      </c>
      <c r="I38" s="126">
        <v>2</v>
      </c>
      <c r="J38" s="126" t="s">
        <v>6726</v>
      </c>
      <c r="K38" s="126" t="s">
        <v>6864</v>
      </c>
      <c r="L38" s="126" t="s">
        <v>6995</v>
      </c>
      <c r="M38" t="s">
        <v>7504</v>
      </c>
      <c r="N38" t="s">
        <v>7504</v>
      </c>
      <c r="P38" t="s">
        <v>7504</v>
      </c>
      <c r="R38" t="s">
        <v>7507</v>
      </c>
      <c r="T38" t="s">
        <v>7508</v>
      </c>
      <c r="U38" t="s">
        <v>7509</v>
      </c>
      <c r="V38" t="s">
        <v>6869</v>
      </c>
      <c r="W38" t="s">
        <v>6712</v>
      </c>
      <c r="X38" t="s">
        <v>1487</v>
      </c>
      <c r="Y38" t="s">
        <v>1473</v>
      </c>
      <c r="AB38" t="s">
        <v>7434</v>
      </c>
      <c r="AC38" t="s">
        <v>7435</v>
      </c>
      <c r="AD38" t="s">
        <v>7510</v>
      </c>
      <c r="AE38" t="s">
        <v>7511</v>
      </c>
      <c r="AF38" t="s">
        <v>7512</v>
      </c>
      <c r="AG38" t="s">
        <v>7513</v>
      </c>
      <c r="AH38" t="s">
        <v>5927</v>
      </c>
      <c r="AI38" t="s">
        <v>6967</v>
      </c>
      <c r="AJ38" t="s">
        <v>6878</v>
      </c>
      <c r="AM38" t="s">
        <v>7509</v>
      </c>
      <c r="AN38" t="s">
        <v>6879</v>
      </c>
      <c r="AP38" t="s">
        <v>6880</v>
      </c>
      <c r="AQ38" t="s">
        <v>6880</v>
      </c>
      <c r="AR38" t="s">
        <v>6967</v>
      </c>
      <c r="AS38" t="s">
        <v>7514</v>
      </c>
      <c r="AV38" t="s">
        <v>6883</v>
      </c>
      <c r="AW38" t="s">
        <v>6884</v>
      </c>
      <c r="AX38" t="s">
        <v>6967</v>
      </c>
      <c r="AY38" t="s">
        <v>7514</v>
      </c>
      <c r="BH38" t="s">
        <v>1473</v>
      </c>
      <c r="BJ38" t="s">
        <v>6885</v>
      </c>
      <c r="BL38" t="s">
        <v>6886</v>
      </c>
      <c r="BM38" t="s">
        <v>6887</v>
      </c>
      <c r="BN38" t="s">
        <v>6888</v>
      </c>
      <c r="BP38" t="s">
        <v>6969</v>
      </c>
      <c r="BQ38" t="s">
        <v>6890</v>
      </c>
      <c r="BR38" t="s">
        <v>6969</v>
      </c>
      <c r="BS38" t="s">
        <v>6917</v>
      </c>
      <c r="BT38" t="s">
        <v>1473</v>
      </c>
      <c r="BU38" t="s">
        <v>6892</v>
      </c>
      <c r="BW38" t="s">
        <v>7515</v>
      </c>
      <c r="BY38" t="s">
        <v>7508</v>
      </c>
      <c r="BZ38" t="s">
        <v>7516</v>
      </c>
      <c r="CA38" t="s">
        <v>1473</v>
      </c>
      <c r="CB38" t="s">
        <v>6920</v>
      </c>
      <c r="CF38" t="s">
        <v>7467</v>
      </c>
      <c r="CH38" t="s">
        <v>7517</v>
      </c>
      <c r="CI38" t="s">
        <v>7047</v>
      </c>
      <c r="CJ38" t="s">
        <v>6923</v>
      </c>
      <c r="CK38" t="s">
        <v>5814</v>
      </c>
      <c r="CL38" s="127">
        <v>46251</v>
      </c>
      <c r="CM38" t="s">
        <v>6680</v>
      </c>
      <c r="CN38" t="s">
        <v>1882</v>
      </c>
      <c r="CO38" t="s">
        <v>7518</v>
      </c>
      <c r="CP38" t="s">
        <v>7050</v>
      </c>
      <c r="CQ38" t="s">
        <v>2200</v>
      </c>
      <c r="CR38" t="s">
        <v>7519</v>
      </c>
      <c r="CS38" t="s">
        <v>6901</v>
      </c>
      <c r="CT38" t="s">
        <v>6901</v>
      </c>
      <c r="CU38" t="s">
        <v>6901</v>
      </c>
      <c r="CV38" t="s">
        <v>6712</v>
      </c>
      <c r="CX38" t="s">
        <v>6976</v>
      </c>
      <c r="CY38" t="s">
        <v>1266</v>
      </c>
      <c r="CZ38" t="s">
        <v>6903</v>
      </c>
      <c r="DA38" t="s">
        <v>443</v>
      </c>
      <c r="DB38" t="s">
        <v>6903</v>
      </c>
      <c r="DC38" t="s">
        <v>6892</v>
      </c>
      <c r="DD38" t="s">
        <v>6992</v>
      </c>
      <c r="DE38" t="s">
        <v>6993</v>
      </c>
      <c r="DF38" t="s">
        <v>6905</v>
      </c>
      <c r="DG38" t="s">
        <v>6906</v>
      </c>
      <c r="DH38" t="s">
        <v>6864</v>
      </c>
      <c r="DI38" t="s">
        <v>6995</v>
      </c>
      <c r="DJ38" t="s">
        <v>7520</v>
      </c>
      <c r="DK38" t="s">
        <v>1266</v>
      </c>
      <c r="DL38" t="s">
        <v>488</v>
      </c>
      <c r="DM38" t="s">
        <v>7521</v>
      </c>
      <c r="DN38" t="s">
        <v>394</v>
      </c>
      <c r="DO38" t="s">
        <v>345</v>
      </c>
      <c r="DP38" t="s">
        <v>7522</v>
      </c>
      <c r="DQ38" t="s">
        <v>7164</v>
      </c>
      <c r="DR38" t="s">
        <v>7523</v>
      </c>
      <c r="DS38">
        <v>1</v>
      </c>
      <c r="DT38" t="s">
        <v>7524</v>
      </c>
      <c r="DU38" t="s">
        <v>376</v>
      </c>
      <c r="DV38" t="s">
        <v>1126</v>
      </c>
      <c r="DW38" t="s">
        <v>1127</v>
      </c>
      <c r="DX38" s="127">
        <v>46024</v>
      </c>
      <c r="DY38" s="127">
        <v>46387</v>
      </c>
      <c r="DZ38" t="s">
        <v>345</v>
      </c>
      <c r="EA38" t="s">
        <v>7525</v>
      </c>
      <c r="EB38" t="s">
        <v>7526</v>
      </c>
      <c r="EC38" t="s">
        <v>1303</v>
      </c>
      <c r="EE38" t="s">
        <v>7169</v>
      </c>
      <c r="EF38" t="s">
        <v>376</v>
      </c>
      <c r="EG38" t="s">
        <v>1292</v>
      </c>
      <c r="EH38" t="s">
        <v>1285</v>
      </c>
      <c r="EI38" t="s">
        <v>1462</v>
      </c>
      <c r="EJ38" t="s">
        <v>371</v>
      </c>
      <c r="EK38" t="s">
        <v>7527</v>
      </c>
      <c r="EL38" t="s">
        <v>7528</v>
      </c>
    </row>
    <row r="39" spans="1:142">
      <c r="A39" s="126" t="s">
        <v>7529</v>
      </c>
      <c r="B39" s="126" t="s">
        <v>6861</v>
      </c>
      <c r="C39" s="126" t="s">
        <v>6862</v>
      </c>
      <c r="D39" s="126" t="s">
        <v>370</v>
      </c>
      <c r="E39" s="126" t="s">
        <v>5611</v>
      </c>
      <c r="F39" s="126" t="s">
        <v>6863</v>
      </c>
      <c r="G39" s="126" t="s">
        <v>7505</v>
      </c>
      <c r="H39" s="126" t="s">
        <v>7506</v>
      </c>
      <c r="I39" s="126">
        <v>2</v>
      </c>
      <c r="J39" s="126" t="s">
        <v>6726</v>
      </c>
      <c r="K39" s="126" t="s">
        <v>6864</v>
      </c>
      <c r="L39" s="126" t="s">
        <v>6978</v>
      </c>
      <c r="M39" t="s">
        <v>7529</v>
      </c>
      <c r="N39" t="s">
        <v>7529</v>
      </c>
      <c r="P39" t="s">
        <v>7529</v>
      </c>
      <c r="R39" t="s">
        <v>7530</v>
      </c>
      <c r="T39" t="s">
        <v>7531</v>
      </c>
      <c r="U39" t="s">
        <v>7532</v>
      </c>
      <c r="V39" t="s">
        <v>6869</v>
      </c>
      <c r="W39" t="s">
        <v>6712</v>
      </c>
      <c r="X39" t="s">
        <v>1487</v>
      </c>
      <c r="Y39" t="s">
        <v>1473</v>
      </c>
      <c r="AB39" t="s">
        <v>7434</v>
      </c>
      <c r="AC39" t="s">
        <v>7435</v>
      </c>
      <c r="AD39" t="s">
        <v>7510</v>
      </c>
      <c r="AE39" t="s">
        <v>7511</v>
      </c>
      <c r="AF39" t="s">
        <v>7512</v>
      </c>
      <c r="AG39" t="s">
        <v>7513</v>
      </c>
      <c r="AH39" t="s">
        <v>5927</v>
      </c>
      <c r="AI39" t="s">
        <v>6932</v>
      </c>
      <c r="AJ39" t="s">
        <v>6878</v>
      </c>
      <c r="AM39" t="s">
        <v>7532</v>
      </c>
      <c r="AN39" t="s">
        <v>6879</v>
      </c>
      <c r="AP39" t="s">
        <v>6880</v>
      </c>
      <c r="AQ39" t="s">
        <v>6880</v>
      </c>
      <c r="AR39" t="s">
        <v>6932</v>
      </c>
      <c r="AS39" t="s">
        <v>7533</v>
      </c>
      <c r="AV39" t="s">
        <v>6883</v>
      </c>
      <c r="AW39" t="s">
        <v>6884</v>
      </c>
      <c r="AX39" t="s">
        <v>6932</v>
      </c>
      <c r="AY39" t="s">
        <v>7533</v>
      </c>
      <c r="BH39" t="s">
        <v>1473</v>
      </c>
      <c r="BJ39" t="s">
        <v>6885</v>
      </c>
      <c r="BL39" t="s">
        <v>574</v>
      </c>
      <c r="BM39" t="s">
        <v>6887</v>
      </c>
      <c r="BN39" t="s">
        <v>6888</v>
      </c>
      <c r="BP39" t="s">
        <v>6951</v>
      </c>
      <c r="BQ39" t="s">
        <v>6890</v>
      </c>
      <c r="BR39" t="s">
        <v>6951</v>
      </c>
      <c r="BS39" t="s">
        <v>6917</v>
      </c>
      <c r="BT39" t="s">
        <v>1473</v>
      </c>
      <c r="BU39" t="s">
        <v>6892</v>
      </c>
      <c r="BW39" t="s">
        <v>7534</v>
      </c>
      <c r="BY39" t="s">
        <v>7531</v>
      </c>
      <c r="BZ39" t="s">
        <v>7535</v>
      </c>
      <c r="CA39" t="s">
        <v>1473</v>
      </c>
      <c r="CB39" t="s">
        <v>6920</v>
      </c>
      <c r="CF39" t="s">
        <v>1580</v>
      </c>
      <c r="CH39" t="s">
        <v>7536</v>
      </c>
      <c r="CI39" t="s">
        <v>7047</v>
      </c>
      <c r="CJ39" t="s">
        <v>6923</v>
      </c>
      <c r="CK39" t="s">
        <v>5814</v>
      </c>
      <c r="CL39" s="127">
        <v>46251</v>
      </c>
      <c r="CM39" t="s">
        <v>6680</v>
      </c>
      <c r="CN39" t="s">
        <v>1882</v>
      </c>
      <c r="CO39" t="s">
        <v>7537</v>
      </c>
      <c r="CP39" t="s">
        <v>7050</v>
      </c>
      <c r="CQ39" t="s">
        <v>2200</v>
      </c>
      <c r="CR39" t="s">
        <v>7519</v>
      </c>
      <c r="CS39" t="s">
        <v>6901</v>
      </c>
      <c r="CT39" t="s">
        <v>6901</v>
      </c>
      <c r="CU39" t="s">
        <v>6901</v>
      </c>
      <c r="CV39" t="s">
        <v>6712</v>
      </c>
      <c r="CX39" t="s">
        <v>6940</v>
      </c>
      <c r="CY39" t="s">
        <v>1266</v>
      </c>
      <c r="CZ39" t="s">
        <v>6903</v>
      </c>
      <c r="DA39" t="s">
        <v>443</v>
      </c>
      <c r="DB39" t="s">
        <v>6903</v>
      </c>
      <c r="DC39" t="s">
        <v>6892</v>
      </c>
      <c r="DD39" t="s">
        <v>7538</v>
      </c>
      <c r="DE39" t="s">
        <v>6993</v>
      </c>
      <c r="DF39" t="s">
        <v>6905</v>
      </c>
      <c r="DG39" t="s">
        <v>6906</v>
      </c>
      <c r="DH39" t="s">
        <v>6864</v>
      </c>
      <c r="DI39" t="s">
        <v>6978</v>
      </c>
      <c r="DJ39" t="s">
        <v>7520</v>
      </c>
      <c r="DK39" t="s">
        <v>1266</v>
      </c>
      <c r="DL39" t="s">
        <v>488</v>
      </c>
      <c r="DM39" t="s">
        <v>7521</v>
      </c>
      <c r="DN39" t="s">
        <v>394</v>
      </c>
      <c r="DO39" t="s">
        <v>345</v>
      </c>
      <c r="DP39" t="s">
        <v>7522</v>
      </c>
      <c r="DQ39" t="s">
        <v>7164</v>
      </c>
      <c r="DR39" t="s">
        <v>7523</v>
      </c>
      <c r="DS39">
        <v>1</v>
      </c>
      <c r="DT39" t="s">
        <v>7524</v>
      </c>
      <c r="DU39" t="s">
        <v>376</v>
      </c>
      <c r="DV39" t="s">
        <v>1126</v>
      </c>
      <c r="DW39" t="s">
        <v>1127</v>
      </c>
      <c r="DX39" s="127">
        <v>46024</v>
      </c>
      <c r="DY39" s="127">
        <v>46387</v>
      </c>
      <c r="DZ39" t="s">
        <v>345</v>
      </c>
      <c r="EA39" t="s">
        <v>7525</v>
      </c>
      <c r="EB39" t="s">
        <v>7526</v>
      </c>
      <c r="EC39" t="s">
        <v>1303</v>
      </c>
      <c r="EE39" t="s">
        <v>7169</v>
      </c>
      <c r="EF39" t="s">
        <v>376</v>
      </c>
      <c r="EG39" t="s">
        <v>1292</v>
      </c>
      <c r="EH39" t="s">
        <v>1285</v>
      </c>
      <c r="EI39" t="s">
        <v>1462</v>
      </c>
      <c r="EJ39" t="s">
        <v>371</v>
      </c>
      <c r="EK39" t="s">
        <v>7527</v>
      </c>
      <c r="EL39" t="s">
        <v>7528</v>
      </c>
    </row>
    <row r="40" spans="1:142">
      <c r="A40" s="126" t="s">
        <v>7539</v>
      </c>
      <c r="B40" s="126" t="s">
        <v>6861</v>
      </c>
      <c r="C40" s="126" t="s">
        <v>6862</v>
      </c>
      <c r="D40" s="126" t="s">
        <v>370</v>
      </c>
      <c r="E40" s="126" t="s">
        <v>5611</v>
      </c>
      <c r="F40" s="126" t="s">
        <v>6863</v>
      </c>
      <c r="G40" s="126" t="s">
        <v>7540</v>
      </c>
      <c r="H40" s="126" t="s">
        <v>7541</v>
      </c>
      <c r="I40" s="126">
        <v>8</v>
      </c>
      <c r="J40" s="126" t="s">
        <v>6726</v>
      </c>
      <c r="K40" s="126" t="s">
        <v>6864</v>
      </c>
      <c r="L40" s="126" t="s">
        <v>7019</v>
      </c>
      <c r="M40" t="s">
        <v>7539</v>
      </c>
      <c r="N40" t="s">
        <v>7539</v>
      </c>
      <c r="P40" t="s">
        <v>7539</v>
      </c>
      <c r="R40" t="s">
        <v>7542</v>
      </c>
      <c r="T40" t="s">
        <v>7543</v>
      </c>
      <c r="U40" t="s">
        <v>7544</v>
      </c>
      <c r="V40" t="s">
        <v>6869</v>
      </c>
      <c r="W40" t="s">
        <v>6712</v>
      </c>
      <c r="X40" t="s">
        <v>1487</v>
      </c>
      <c r="Y40" t="s">
        <v>1473</v>
      </c>
      <c r="AB40" t="s">
        <v>7434</v>
      </c>
      <c r="AC40" t="s">
        <v>7435</v>
      </c>
      <c r="AD40" t="s">
        <v>7510</v>
      </c>
      <c r="AE40" t="s">
        <v>7511</v>
      </c>
      <c r="AF40" t="s">
        <v>7512</v>
      </c>
      <c r="AG40" t="s">
        <v>7513</v>
      </c>
      <c r="AH40" t="s">
        <v>5927</v>
      </c>
      <c r="AI40" t="s">
        <v>6967</v>
      </c>
      <c r="AJ40" t="s">
        <v>6878</v>
      </c>
      <c r="AM40" t="s">
        <v>7544</v>
      </c>
      <c r="AN40" t="s">
        <v>6879</v>
      </c>
      <c r="AP40" t="s">
        <v>6880</v>
      </c>
      <c r="AQ40" t="s">
        <v>6880</v>
      </c>
      <c r="AR40" t="s">
        <v>6967</v>
      </c>
      <c r="AS40" t="s">
        <v>7545</v>
      </c>
      <c r="AV40" t="s">
        <v>6883</v>
      </c>
      <c r="AW40" t="s">
        <v>6884</v>
      </c>
      <c r="AX40" t="s">
        <v>6967</v>
      </c>
      <c r="AY40" t="s">
        <v>7545</v>
      </c>
      <c r="BH40" t="s">
        <v>1473</v>
      </c>
      <c r="BJ40" t="s">
        <v>488</v>
      </c>
      <c r="BL40" t="s">
        <v>6885</v>
      </c>
      <c r="BM40" t="s">
        <v>6887</v>
      </c>
      <c r="BN40" t="s">
        <v>6888</v>
      </c>
      <c r="BP40" t="s">
        <v>6969</v>
      </c>
      <c r="BQ40" t="s">
        <v>6890</v>
      </c>
      <c r="BR40" t="s">
        <v>6969</v>
      </c>
      <c r="BS40" t="s">
        <v>6917</v>
      </c>
      <c r="BT40" t="s">
        <v>1473</v>
      </c>
      <c r="BU40" t="s">
        <v>6892</v>
      </c>
      <c r="BW40" t="s">
        <v>7546</v>
      </c>
      <c r="BY40" t="s">
        <v>7543</v>
      </c>
      <c r="BZ40" t="s">
        <v>7547</v>
      </c>
      <c r="CA40" t="s">
        <v>1473</v>
      </c>
      <c r="CB40" t="s">
        <v>6895</v>
      </c>
      <c r="CF40" t="s">
        <v>1580</v>
      </c>
      <c r="CH40" t="s">
        <v>7548</v>
      </c>
      <c r="CI40" t="s">
        <v>7047</v>
      </c>
      <c r="CJ40" t="s">
        <v>6923</v>
      </c>
      <c r="CK40" t="s">
        <v>5814</v>
      </c>
      <c r="CL40" s="127">
        <v>46251</v>
      </c>
      <c r="CM40" t="s">
        <v>6680</v>
      </c>
      <c r="CN40" t="s">
        <v>1882</v>
      </c>
      <c r="CO40" t="s">
        <v>7549</v>
      </c>
      <c r="CP40" t="s">
        <v>7050</v>
      </c>
      <c r="CQ40" t="s">
        <v>2200</v>
      </c>
      <c r="CR40" t="s">
        <v>7550</v>
      </c>
      <c r="CS40" t="s">
        <v>6901</v>
      </c>
      <c r="CT40" t="s">
        <v>6901</v>
      </c>
      <c r="CU40" t="s">
        <v>6901</v>
      </c>
      <c r="CV40" t="s">
        <v>6712</v>
      </c>
      <c r="CX40" t="s">
        <v>6976</v>
      </c>
      <c r="CY40" t="s">
        <v>488</v>
      </c>
      <c r="CZ40" t="s">
        <v>7551</v>
      </c>
      <c r="DA40" t="s">
        <v>1266</v>
      </c>
      <c r="DB40" t="s">
        <v>6903</v>
      </c>
      <c r="DC40" t="s">
        <v>6892</v>
      </c>
      <c r="DD40" t="s">
        <v>6958</v>
      </c>
      <c r="DE40" t="s">
        <v>6959</v>
      </c>
      <c r="DF40" t="s">
        <v>6905</v>
      </c>
      <c r="DG40" t="s">
        <v>6906</v>
      </c>
      <c r="DH40" t="s">
        <v>6864</v>
      </c>
      <c r="DI40" t="s">
        <v>7019</v>
      </c>
      <c r="DJ40" t="s">
        <v>7552</v>
      </c>
      <c r="DK40" t="s">
        <v>7553</v>
      </c>
      <c r="DL40" t="s">
        <v>7554</v>
      </c>
      <c r="DM40" t="s">
        <v>7555</v>
      </c>
      <c r="DN40" t="s">
        <v>394</v>
      </c>
      <c r="DO40" t="s">
        <v>345</v>
      </c>
      <c r="DP40" t="s">
        <v>7556</v>
      </c>
      <c r="DQ40" t="s">
        <v>7557</v>
      </c>
      <c r="DR40" t="s">
        <v>7558</v>
      </c>
      <c r="DS40">
        <v>1</v>
      </c>
      <c r="DT40" t="s">
        <v>17</v>
      </c>
      <c r="DU40" t="s">
        <v>376</v>
      </c>
      <c r="DV40" t="s">
        <v>1126</v>
      </c>
      <c r="DW40" t="s">
        <v>1127</v>
      </c>
      <c r="DX40" s="127">
        <v>46024</v>
      </c>
      <c r="DY40" s="127">
        <v>46387</v>
      </c>
      <c r="DZ40" t="s">
        <v>7559</v>
      </c>
      <c r="EA40" t="s">
        <v>7560</v>
      </c>
      <c r="EB40" t="s">
        <v>7561</v>
      </c>
      <c r="EC40" t="s">
        <v>7562</v>
      </c>
      <c r="ED40" t="s">
        <v>42</v>
      </c>
      <c r="EE40" t="s">
        <v>7127</v>
      </c>
      <c r="EF40" t="s">
        <v>376</v>
      </c>
      <c r="EG40" t="s">
        <v>7092</v>
      </c>
      <c r="EH40" t="s">
        <v>1285</v>
      </c>
      <c r="EI40" t="s">
        <v>1462</v>
      </c>
      <c r="EJ40" t="s">
        <v>371</v>
      </c>
      <c r="EK40" t="s">
        <v>7563</v>
      </c>
      <c r="EL40" t="s">
        <v>7564</v>
      </c>
    </row>
    <row r="41" spans="1:142">
      <c r="A41" s="126" t="s">
        <v>7565</v>
      </c>
      <c r="B41" s="126" t="s">
        <v>6861</v>
      </c>
      <c r="C41" s="126" t="s">
        <v>6862</v>
      </c>
      <c r="D41" s="126" t="s">
        <v>370</v>
      </c>
      <c r="E41" s="126" t="s">
        <v>5611</v>
      </c>
      <c r="F41" s="126" t="s">
        <v>6863</v>
      </c>
      <c r="G41" s="126" t="s">
        <v>7566</v>
      </c>
      <c r="H41" s="126" t="s">
        <v>7567</v>
      </c>
      <c r="I41" s="126">
        <v>3</v>
      </c>
      <c r="J41" s="126" t="s">
        <v>6726</v>
      </c>
      <c r="K41" s="126" t="s">
        <v>6864</v>
      </c>
      <c r="L41" s="126" t="s">
        <v>6995</v>
      </c>
      <c r="M41" t="s">
        <v>7565</v>
      </c>
      <c r="N41" t="s">
        <v>7565</v>
      </c>
      <c r="P41" t="s">
        <v>7565</v>
      </c>
      <c r="R41" t="s">
        <v>7568</v>
      </c>
      <c r="T41" t="s">
        <v>7569</v>
      </c>
      <c r="U41" t="s">
        <v>7570</v>
      </c>
      <c r="V41" t="s">
        <v>6869</v>
      </c>
      <c r="W41" t="s">
        <v>6712</v>
      </c>
      <c r="X41" t="s">
        <v>1487</v>
      </c>
      <c r="Y41" t="s">
        <v>1473</v>
      </c>
      <c r="AB41" t="s">
        <v>7434</v>
      </c>
      <c r="AC41" t="s">
        <v>7435</v>
      </c>
      <c r="AD41" t="s">
        <v>7510</v>
      </c>
      <c r="AE41" t="s">
        <v>7511</v>
      </c>
      <c r="AF41" t="s">
        <v>7512</v>
      </c>
      <c r="AG41" t="s">
        <v>7513</v>
      </c>
      <c r="AH41" t="s">
        <v>5927</v>
      </c>
      <c r="AI41" t="s">
        <v>6967</v>
      </c>
      <c r="AJ41" t="s">
        <v>6878</v>
      </c>
      <c r="AM41" t="s">
        <v>7570</v>
      </c>
      <c r="AN41" t="s">
        <v>6879</v>
      </c>
      <c r="AP41" t="s">
        <v>6880</v>
      </c>
      <c r="AQ41" t="s">
        <v>6880</v>
      </c>
      <c r="AR41" t="s">
        <v>6967</v>
      </c>
      <c r="AS41" t="s">
        <v>7571</v>
      </c>
      <c r="AV41" t="s">
        <v>6883</v>
      </c>
      <c r="AW41" t="s">
        <v>6884</v>
      </c>
      <c r="AX41" t="s">
        <v>6967</v>
      </c>
      <c r="AY41" t="s">
        <v>7571</v>
      </c>
      <c r="BH41" t="s">
        <v>1473</v>
      </c>
      <c r="BJ41" t="s">
        <v>6885</v>
      </c>
      <c r="BL41" t="s">
        <v>574</v>
      </c>
      <c r="BM41" t="s">
        <v>6887</v>
      </c>
      <c r="BN41" t="s">
        <v>6888</v>
      </c>
      <c r="BP41" t="s">
        <v>6969</v>
      </c>
      <c r="BQ41" t="s">
        <v>6890</v>
      </c>
      <c r="BR41" t="s">
        <v>6969</v>
      </c>
      <c r="BS41" t="s">
        <v>6917</v>
      </c>
      <c r="BT41" t="s">
        <v>1473</v>
      </c>
      <c r="BU41" t="s">
        <v>6892</v>
      </c>
      <c r="BW41" t="s">
        <v>7572</v>
      </c>
      <c r="BY41" t="s">
        <v>7569</v>
      </c>
      <c r="BZ41" t="s">
        <v>7573</v>
      </c>
      <c r="CA41" t="s">
        <v>1473</v>
      </c>
      <c r="CB41" t="s">
        <v>6920</v>
      </c>
      <c r="CF41" t="s">
        <v>1580</v>
      </c>
      <c r="CH41" t="s">
        <v>7574</v>
      </c>
      <c r="CI41" t="s">
        <v>7047</v>
      </c>
      <c r="CJ41" t="s">
        <v>6923</v>
      </c>
      <c r="CK41" t="s">
        <v>5814</v>
      </c>
      <c r="CL41" s="127">
        <v>46251</v>
      </c>
      <c r="CM41" t="s">
        <v>6680</v>
      </c>
      <c r="CN41" t="s">
        <v>1882</v>
      </c>
      <c r="CO41" t="s">
        <v>7518</v>
      </c>
      <c r="CP41" t="s">
        <v>7050</v>
      </c>
      <c r="CQ41" t="s">
        <v>2200</v>
      </c>
      <c r="CR41" t="s">
        <v>7575</v>
      </c>
      <c r="CS41" t="s">
        <v>6901</v>
      </c>
      <c r="CT41" t="s">
        <v>6901</v>
      </c>
      <c r="CU41" t="s">
        <v>6901</v>
      </c>
      <c r="CV41" t="s">
        <v>6712</v>
      </c>
      <c r="CX41" t="s">
        <v>6976</v>
      </c>
      <c r="CY41" t="s">
        <v>1266</v>
      </c>
      <c r="CZ41" t="s">
        <v>6903</v>
      </c>
      <c r="DA41" t="s">
        <v>443</v>
      </c>
      <c r="DB41" t="s">
        <v>6903</v>
      </c>
      <c r="DC41" t="s">
        <v>6892</v>
      </c>
      <c r="DD41" t="s">
        <v>7576</v>
      </c>
      <c r="DE41" t="s">
        <v>6993</v>
      </c>
      <c r="DF41" t="s">
        <v>6905</v>
      </c>
      <c r="DG41" t="s">
        <v>6906</v>
      </c>
      <c r="DH41" t="s">
        <v>6864</v>
      </c>
      <c r="DI41" t="s">
        <v>6995</v>
      </c>
      <c r="DJ41" t="s">
        <v>7577</v>
      </c>
      <c r="DK41" t="s">
        <v>7407</v>
      </c>
      <c r="DL41" t="s">
        <v>7578</v>
      </c>
      <c r="DM41" t="s">
        <v>7521</v>
      </c>
      <c r="DN41" t="s">
        <v>394</v>
      </c>
      <c r="DO41" t="s">
        <v>345</v>
      </c>
      <c r="DP41" t="s">
        <v>7579</v>
      </c>
      <c r="DQ41" t="s">
        <v>7164</v>
      </c>
      <c r="DR41" t="s">
        <v>7580</v>
      </c>
      <c r="DS41">
        <v>1</v>
      </c>
      <c r="DT41" t="s">
        <v>7524</v>
      </c>
      <c r="DU41" t="s">
        <v>376</v>
      </c>
      <c r="DV41" t="s">
        <v>1126</v>
      </c>
      <c r="DW41" t="s">
        <v>1127</v>
      </c>
      <c r="DX41" s="127">
        <v>46024</v>
      </c>
      <c r="DY41" s="127">
        <v>46387</v>
      </c>
      <c r="DZ41" t="s">
        <v>345</v>
      </c>
      <c r="EA41" t="s">
        <v>7581</v>
      </c>
      <c r="EB41" t="s">
        <v>7582</v>
      </c>
      <c r="EC41" t="s">
        <v>1303</v>
      </c>
      <c r="EE41" t="s">
        <v>7169</v>
      </c>
      <c r="EF41" t="s">
        <v>376</v>
      </c>
      <c r="EG41" t="s">
        <v>7170</v>
      </c>
      <c r="EH41" t="s">
        <v>1285</v>
      </c>
      <c r="EI41" t="s">
        <v>1462</v>
      </c>
      <c r="EJ41" t="s">
        <v>371</v>
      </c>
      <c r="EK41" t="s">
        <v>7583</v>
      </c>
      <c r="EL41" t="s">
        <v>7584</v>
      </c>
    </row>
    <row r="42" spans="1:142">
      <c r="A42" s="126" t="s">
        <v>7585</v>
      </c>
      <c r="B42" s="126" t="s">
        <v>6861</v>
      </c>
      <c r="C42" s="126" t="s">
        <v>6862</v>
      </c>
      <c r="D42" s="126" t="s">
        <v>370</v>
      </c>
      <c r="E42" s="126" t="s">
        <v>5611</v>
      </c>
      <c r="F42" s="126" t="s">
        <v>6863</v>
      </c>
      <c r="G42" s="126" t="s">
        <v>7586</v>
      </c>
      <c r="H42" s="126" t="s">
        <v>7587</v>
      </c>
      <c r="I42" s="126">
        <v>7</v>
      </c>
      <c r="J42" s="126" t="s">
        <v>6726</v>
      </c>
      <c r="K42" s="126" t="s">
        <v>6864</v>
      </c>
      <c r="L42" s="126" t="s">
        <v>7034</v>
      </c>
      <c r="M42" t="s">
        <v>7585</v>
      </c>
      <c r="N42" t="s">
        <v>7585</v>
      </c>
      <c r="P42" t="s">
        <v>7585</v>
      </c>
      <c r="R42" t="s">
        <v>7588</v>
      </c>
      <c r="T42" t="s">
        <v>7589</v>
      </c>
      <c r="U42" t="s">
        <v>7590</v>
      </c>
      <c r="V42" t="s">
        <v>6869</v>
      </c>
      <c r="W42" t="s">
        <v>6712</v>
      </c>
      <c r="X42" t="s">
        <v>1487</v>
      </c>
      <c r="Y42" t="s">
        <v>1473</v>
      </c>
      <c r="AB42" t="s">
        <v>7434</v>
      </c>
      <c r="AC42" t="s">
        <v>7435</v>
      </c>
      <c r="AD42" t="s">
        <v>7510</v>
      </c>
      <c r="AE42" t="s">
        <v>7511</v>
      </c>
      <c r="AF42" t="s">
        <v>7591</v>
      </c>
      <c r="AG42" t="s">
        <v>7592</v>
      </c>
      <c r="AH42" t="s">
        <v>5927</v>
      </c>
      <c r="AI42" t="s">
        <v>6877</v>
      </c>
      <c r="AJ42" t="s">
        <v>6878</v>
      </c>
      <c r="AM42" t="s">
        <v>7590</v>
      </c>
      <c r="AN42" t="s">
        <v>6879</v>
      </c>
      <c r="AP42" t="s">
        <v>6880</v>
      </c>
      <c r="AQ42" t="s">
        <v>6880</v>
      </c>
      <c r="AR42" t="s">
        <v>6877</v>
      </c>
      <c r="AS42" t="s">
        <v>7593</v>
      </c>
      <c r="AV42" t="s">
        <v>6883</v>
      </c>
      <c r="AW42" t="s">
        <v>6884</v>
      </c>
      <c r="AX42" t="s">
        <v>6877</v>
      </c>
      <c r="AY42" t="s">
        <v>7593</v>
      </c>
      <c r="BH42" t="s">
        <v>1473</v>
      </c>
      <c r="BJ42" t="s">
        <v>6885</v>
      </c>
      <c r="BL42" t="s">
        <v>6886</v>
      </c>
      <c r="BM42" t="s">
        <v>6887</v>
      </c>
      <c r="BN42" t="s">
        <v>6888</v>
      </c>
      <c r="BP42" t="s">
        <v>6969</v>
      </c>
      <c r="BQ42" t="s">
        <v>6890</v>
      </c>
      <c r="BR42" t="s">
        <v>6969</v>
      </c>
      <c r="BS42" t="s">
        <v>6917</v>
      </c>
      <c r="BT42" t="s">
        <v>1473</v>
      </c>
      <c r="BU42" t="s">
        <v>6892</v>
      </c>
      <c r="BW42" t="s">
        <v>7594</v>
      </c>
      <c r="BY42" t="s">
        <v>7589</v>
      </c>
      <c r="BZ42" t="s">
        <v>7595</v>
      </c>
      <c r="CA42" t="s">
        <v>1473</v>
      </c>
      <c r="CB42" t="s">
        <v>6920</v>
      </c>
      <c r="CF42" t="s">
        <v>1580</v>
      </c>
      <c r="CH42" t="s">
        <v>7596</v>
      </c>
      <c r="CI42" t="s">
        <v>7047</v>
      </c>
      <c r="CJ42" t="s">
        <v>7597</v>
      </c>
      <c r="CK42" t="s">
        <v>5814</v>
      </c>
      <c r="CL42" s="127">
        <v>46251</v>
      </c>
      <c r="CM42" t="s">
        <v>6680</v>
      </c>
      <c r="CN42" t="s">
        <v>1882</v>
      </c>
      <c r="CO42" t="s">
        <v>7598</v>
      </c>
      <c r="CP42" t="s">
        <v>7050</v>
      </c>
      <c r="CQ42" t="s">
        <v>2200</v>
      </c>
      <c r="CR42" t="s">
        <v>7599</v>
      </c>
      <c r="CS42" t="s">
        <v>6901</v>
      </c>
      <c r="CT42" t="s">
        <v>6901</v>
      </c>
      <c r="CU42" t="s">
        <v>6901</v>
      </c>
      <c r="CV42" t="s">
        <v>6712</v>
      </c>
      <c r="CW42" t="s">
        <v>1154</v>
      </c>
      <c r="CX42" t="s">
        <v>6925</v>
      </c>
      <c r="CY42" t="s">
        <v>1266</v>
      </c>
      <c r="CZ42" t="s">
        <v>6903</v>
      </c>
      <c r="DA42" t="s">
        <v>443</v>
      </c>
      <c r="DB42" t="s">
        <v>6903</v>
      </c>
      <c r="DC42" t="s">
        <v>6892</v>
      </c>
      <c r="DD42" t="s">
        <v>7229</v>
      </c>
      <c r="DE42" t="s">
        <v>6993</v>
      </c>
      <c r="DF42" t="s">
        <v>6905</v>
      </c>
      <c r="DG42" t="s">
        <v>6906</v>
      </c>
      <c r="DH42" t="s">
        <v>6864</v>
      </c>
      <c r="DI42" t="s">
        <v>7034</v>
      </c>
      <c r="DJ42" t="s">
        <v>7600</v>
      </c>
      <c r="DK42" t="s">
        <v>7406</v>
      </c>
      <c r="DL42" t="s">
        <v>7407</v>
      </c>
      <c r="DM42" t="s">
        <v>7601</v>
      </c>
      <c r="DN42" t="s">
        <v>394</v>
      </c>
      <c r="DO42" t="s">
        <v>345</v>
      </c>
      <c r="DP42" t="s">
        <v>7409</v>
      </c>
      <c r="DQ42" t="s">
        <v>7602</v>
      </c>
      <c r="DR42" t="s">
        <v>7603</v>
      </c>
      <c r="DS42">
        <v>1</v>
      </c>
      <c r="DT42" t="s">
        <v>17</v>
      </c>
      <c r="DU42" t="s">
        <v>376</v>
      </c>
      <c r="DV42" t="s">
        <v>1126</v>
      </c>
      <c r="DW42" t="s">
        <v>1127</v>
      </c>
      <c r="DX42" s="127">
        <v>46024</v>
      </c>
      <c r="DY42" s="127">
        <v>46387</v>
      </c>
      <c r="DZ42" t="s">
        <v>345</v>
      </c>
      <c r="EA42" t="s">
        <v>7604</v>
      </c>
      <c r="EB42" t="s">
        <v>7605</v>
      </c>
      <c r="EC42" t="s">
        <v>7414</v>
      </c>
      <c r="ED42" t="s">
        <v>110</v>
      </c>
      <c r="EE42" t="s">
        <v>7063</v>
      </c>
      <c r="EF42" t="s">
        <v>7064</v>
      </c>
      <c r="EG42" t="s">
        <v>1290</v>
      </c>
      <c r="EH42" t="s">
        <v>1285</v>
      </c>
      <c r="EI42" t="s">
        <v>1462</v>
      </c>
      <c r="EJ42" t="s">
        <v>371</v>
      </c>
      <c r="EK42" t="s">
        <v>7415</v>
      </c>
      <c r="EL42" t="s">
        <v>7606</v>
      </c>
    </row>
    <row r="43" spans="1:142">
      <c r="A43" s="126" t="s">
        <v>7607</v>
      </c>
      <c r="B43" s="126" t="s">
        <v>6861</v>
      </c>
      <c r="C43" s="126" t="s">
        <v>6862</v>
      </c>
      <c r="D43" s="126" t="s">
        <v>370</v>
      </c>
      <c r="E43" s="126" t="s">
        <v>5611</v>
      </c>
      <c r="F43" s="126" t="s">
        <v>6863</v>
      </c>
      <c r="G43" s="126"/>
      <c r="H43" s="126"/>
      <c r="I43" s="126">
        <v>0</v>
      </c>
      <c r="J43" s="126" t="s">
        <v>6724</v>
      </c>
      <c r="K43" s="126" t="s">
        <v>6864</v>
      </c>
      <c r="L43" s="126" t="s">
        <v>6978</v>
      </c>
      <c r="M43" t="s">
        <v>7607</v>
      </c>
      <c r="N43" t="s">
        <v>7607</v>
      </c>
      <c r="P43" t="s">
        <v>7607</v>
      </c>
      <c r="R43" t="s">
        <v>7608</v>
      </c>
      <c r="T43" t="s">
        <v>7609</v>
      </c>
      <c r="U43" t="s">
        <v>7610</v>
      </c>
      <c r="V43" t="s">
        <v>6869</v>
      </c>
      <c r="W43" t="s">
        <v>6712</v>
      </c>
      <c r="X43" t="s">
        <v>1487</v>
      </c>
      <c r="Y43" t="s">
        <v>1473</v>
      </c>
      <c r="AB43" t="s">
        <v>7611</v>
      </c>
      <c r="AC43" t="s">
        <v>7612</v>
      </c>
      <c r="AD43" t="s">
        <v>7613</v>
      </c>
      <c r="AE43" t="s">
        <v>7614</v>
      </c>
      <c r="AF43" t="s">
        <v>7615</v>
      </c>
      <c r="AG43" t="s">
        <v>7616</v>
      </c>
      <c r="AH43" t="s">
        <v>7198</v>
      </c>
      <c r="AI43" t="s">
        <v>6932</v>
      </c>
      <c r="AJ43" t="s">
        <v>6878</v>
      </c>
      <c r="AM43" t="s">
        <v>7610</v>
      </c>
      <c r="AN43" t="s">
        <v>6879</v>
      </c>
      <c r="AP43" t="s">
        <v>6880</v>
      </c>
      <c r="AQ43" t="s">
        <v>6880</v>
      </c>
      <c r="AR43" t="s">
        <v>6932</v>
      </c>
      <c r="AS43" t="s">
        <v>7617</v>
      </c>
      <c r="AV43" t="s">
        <v>6883</v>
      </c>
      <c r="AW43" t="s">
        <v>6884</v>
      </c>
      <c r="AX43" t="s">
        <v>6932</v>
      </c>
      <c r="AY43" t="s">
        <v>7617</v>
      </c>
      <c r="BH43" t="s">
        <v>1473</v>
      </c>
      <c r="BJ43" t="s">
        <v>6885</v>
      </c>
      <c r="BL43" t="s">
        <v>6886</v>
      </c>
      <c r="BM43" t="s">
        <v>6887</v>
      </c>
      <c r="BN43" t="s">
        <v>6888</v>
      </c>
      <c r="BP43" t="s">
        <v>6935</v>
      </c>
      <c r="BQ43" t="s">
        <v>6890</v>
      </c>
      <c r="BR43" t="s">
        <v>6935</v>
      </c>
      <c r="BS43" t="s">
        <v>6917</v>
      </c>
      <c r="BT43" t="s">
        <v>1473</v>
      </c>
      <c r="BU43" t="s">
        <v>6892</v>
      </c>
      <c r="BW43" t="s">
        <v>7618</v>
      </c>
      <c r="BY43" t="s">
        <v>7609</v>
      </c>
      <c r="BZ43" t="s">
        <v>7619</v>
      </c>
      <c r="CA43" t="s">
        <v>1473</v>
      </c>
      <c r="CB43" t="s">
        <v>6895</v>
      </c>
      <c r="CF43" t="s">
        <v>7334</v>
      </c>
      <c r="CH43" t="s">
        <v>7620</v>
      </c>
      <c r="CI43" t="s">
        <v>6898</v>
      </c>
      <c r="CJ43" t="s">
        <v>7621</v>
      </c>
      <c r="CK43" t="s">
        <v>5814</v>
      </c>
      <c r="CL43" s="127">
        <v>46251</v>
      </c>
      <c r="CM43" t="s">
        <v>6680</v>
      </c>
      <c r="CN43" t="s">
        <v>1882</v>
      </c>
      <c r="CO43" t="s">
        <v>7622</v>
      </c>
      <c r="CP43" t="s">
        <v>6878</v>
      </c>
      <c r="CQ43" t="s">
        <v>2200</v>
      </c>
      <c r="CS43" t="s">
        <v>6901</v>
      </c>
      <c r="CT43" t="s">
        <v>6901</v>
      </c>
      <c r="CU43" t="s">
        <v>6901</v>
      </c>
      <c r="CV43" t="s">
        <v>6712</v>
      </c>
      <c r="CX43" t="s">
        <v>6940</v>
      </c>
      <c r="CY43" t="s">
        <v>1266</v>
      </c>
      <c r="CZ43" t="s">
        <v>6903</v>
      </c>
      <c r="DA43" t="s">
        <v>443</v>
      </c>
      <c r="DB43" t="s">
        <v>6903</v>
      </c>
      <c r="DC43" t="s">
        <v>6892</v>
      </c>
      <c r="DD43" t="s">
        <v>7229</v>
      </c>
      <c r="DE43" t="s">
        <v>6993</v>
      </c>
      <c r="DF43" t="s">
        <v>6905</v>
      </c>
      <c r="DG43" t="s">
        <v>6906</v>
      </c>
      <c r="DH43" t="s">
        <v>6864</v>
      </c>
      <c r="DI43" t="s">
        <v>6978</v>
      </c>
    </row>
    <row r="44" spans="1:142">
      <c r="A44" s="126" t="s">
        <v>7623</v>
      </c>
      <c r="B44" s="126" t="s">
        <v>6861</v>
      </c>
      <c r="C44" s="126" t="s">
        <v>6862</v>
      </c>
      <c r="D44" s="126" t="s">
        <v>370</v>
      </c>
      <c r="E44" s="126" t="s">
        <v>5611</v>
      </c>
      <c r="F44" s="126" t="s">
        <v>6863</v>
      </c>
      <c r="G44" s="126" t="s">
        <v>183</v>
      </c>
      <c r="H44" s="126" t="s">
        <v>184</v>
      </c>
      <c r="I44" s="126">
        <v>1</v>
      </c>
      <c r="J44" s="126" t="s">
        <v>6725</v>
      </c>
      <c r="K44" s="126" t="s">
        <v>6864</v>
      </c>
      <c r="L44" s="126" t="s">
        <v>7624</v>
      </c>
      <c r="M44" t="s">
        <v>7623</v>
      </c>
      <c r="N44" t="s">
        <v>7623</v>
      </c>
      <c r="P44" t="s">
        <v>7623</v>
      </c>
      <c r="R44" t="s">
        <v>7625</v>
      </c>
      <c r="T44" t="s">
        <v>7626</v>
      </c>
      <c r="U44" t="s">
        <v>7627</v>
      </c>
      <c r="V44" t="s">
        <v>6869</v>
      </c>
      <c r="W44" t="s">
        <v>6712</v>
      </c>
      <c r="X44" t="s">
        <v>1487</v>
      </c>
      <c r="Y44" t="s">
        <v>1473</v>
      </c>
      <c r="AB44" t="s">
        <v>7611</v>
      </c>
      <c r="AC44" t="s">
        <v>7612</v>
      </c>
      <c r="AD44" t="s">
        <v>7613</v>
      </c>
      <c r="AE44" t="s">
        <v>7614</v>
      </c>
      <c r="AF44" t="s">
        <v>7615</v>
      </c>
      <c r="AG44" t="s">
        <v>7616</v>
      </c>
      <c r="AH44" t="s">
        <v>7189</v>
      </c>
      <c r="AI44" t="s">
        <v>6967</v>
      </c>
      <c r="AJ44" t="s">
        <v>6878</v>
      </c>
      <c r="AM44" t="s">
        <v>7627</v>
      </c>
      <c r="AN44" t="s">
        <v>6879</v>
      </c>
      <c r="AP44" t="s">
        <v>6880</v>
      </c>
      <c r="AQ44" t="s">
        <v>6880</v>
      </c>
      <c r="AR44" t="s">
        <v>6967</v>
      </c>
      <c r="AS44" t="s">
        <v>7628</v>
      </c>
      <c r="AV44" t="s">
        <v>6883</v>
      </c>
      <c r="AW44" t="s">
        <v>6884</v>
      </c>
      <c r="AX44" t="s">
        <v>6967</v>
      </c>
      <c r="AY44" t="s">
        <v>7628</v>
      </c>
      <c r="BH44" t="s">
        <v>1473</v>
      </c>
      <c r="BJ44" t="s">
        <v>7629</v>
      </c>
      <c r="BL44" t="s">
        <v>6934</v>
      </c>
      <c r="BM44" t="s">
        <v>6887</v>
      </c>
      <c r="BN44" t="s">
        <v>6888</v>
      </c>
      <c r="BP44" t="s">
        <v>6969</v>
      </c>
      <c r="BQ44" t="s">
        <v>6890</v>
      </c>
      <c r="BR44" t="s">
        <v>6969</v>
      </c>
      <c r="BS44" t="s">
        <v>6917</v>
      </c>
      <c r="BT44" t="s">
        <v>1473</v>
      </c>
      <c r="BU44" t="s">
        <v>6892</v>
      </c>
      <c r="BW44" t="s">
        <v>7630</v>
      </c>
      <c r="BY44" t="s">
        <v>7626</v>
      </c>
      <c r="BZ44" t="s">
        <v>7631</v>
      </c>
      <c r="CA44" t="s">
        <v>1473</v>
      </c>
      <c r="CB44" t="s">
        <v>6895</v>
      </c>
      <c r="CF44" t="s">
        <v>7632</v>
      </c>
      <c r="CH44" t="s">
        <v>7633</v>
      </c>
      <c r="CI44" t="s">
        <v>7047</v>
      </c>
      <c r="CJ44" t="s">
        <v>7621</v>
      </c>
      <c r="CK44" t="s">
        <v>5814</v>
      </c>
      <c r="CL44" s="127">
        <v>46251</v>
      </c>
      <c r="CM44" t="s">
        <v>6680</v>
      </c>
      <c r="CN44" t="s">
        <v>1882</v>
      </c>
      <c r="CO44" t="s">
        <v>7634</v>
      </c>
      <c r="CP44" t="s">
        <v>7050</v>
      </c>
      <c r="CQ44" t="s">
        <v>2200</v>
      </c>
      <c r="CR44" t="s">
        <v>7635</v>
      </c>
      <c r="CS44" t="s">
        <v>6901</v>
      </c>
      <c r="CT44" t="s">
        <v>6901</v>
      </c>
      <c r="CU44" t="s">
        <v>6901</v>
      </c>
      <c r="CV44" t="s">
        <v>6712</v>
      </c>
      <c r="CX44" t="s">
        <v>6976</v>
      </c>
      <c r="CZ44" t="s">
        <v>7636</v>
      </c>
      <c r="DA44" t="s">
        <v>344</v>
      </c>
      <c r="DB44" t="s">
        <v>6903</v>
      </c>
      <c r="DC44" t="s">
        <v>6892</v>
      </c>
      <c r="DD44" t="s">
        <v>6958</v>
      </c>
      <c r="DE44" t="s">
        <v>6959</v>
      </c>
      <c r="DF44" t="s">
        <v>6905</v>
      </c>
      <c r="DG44" t="s">
        <v>6906</v>
      </c>
      <c r="DH44" t="s">
        <v>6864</v>
      </c>
      <c r="DI44" t="s">
        <v>7624</v>
      </c>
      <c r="DJ44" t="s">
        <v>184</v>
      </c>
      <c r="DK44" t="s">
        <v>443</v>
      </c>
      <c r="DL44" t="s">
        <v>1266</v>
      </c>
      <c r="DM44" t="s">
        <v>1442</v>
      </c>
      <c r="DN44" t="s">
        <v>394</v>
      </c>
      <c r="DO44" t="s">
        <v>345</v>
      </c>
      <c r="DP44">
        <v>20</v>
      </c>
      <c r="DQ44" t="s">
        <v>1158</v>
      </c>
      <c r="DR44" t="s">
        <v>1122</v>
      </c>
      <c r="DS44">
        <v>1</v>
      </c>
      <c r="DT44" t="s">
        <v>17</v>
      </c>
      <c r="DU44" t="s">
        <v>376</v>
      </c>
      <c r="DV44" t="s">
        <v>1126</v>
      </c>
      <c r="DW44" t="s">
        <v>1127</v>
      </c>
      <c r="DX44" s="127">
        <v>46024</v>
      </c>
      <c r="DY44" s="127">
        <v>46387</v>
      </c>
      <c r="DZ44" t="s">
        <v>1345</v>
      </c>
      <c r="EA44" t="s">
        <v>1167</v>
      </c>
      <c r="EB44" t="s">
        <v>54</v>
      </c>
      <c r="EE44" t="s">
        <v>1285</v>
      </c>
      <c r="EF44" t="s">
        <v>376</v>
      </c>
      <c r="EG44" t="s">
        <v>1290</v>
      </c>
      <c r="EH44" t="s">
        <v>1285</v>
      </c>
      <c r="EI44" t="s">
        <v>1462</v>
      </c>
      <c r="EJ44" t="s">
        <v>371</v>
      </c>
      <c r="EK44" t="s">
        <v>1439</v>
      </c>
      <c r="EL44">
        <v>0.41666666666666669</v>
      </c>
    </row>
    <row r="45" spans="1:142">
      <c r="A45" s="126" t="s">
        <v>7637</v>
      </c>
      <c r="B45" s="126" t="s">
        <v>6861</v>
      </c>
      <c r="C45" s="126" t="s">
        <v>6862</v>
      </c>
      <c r="D45" s="126" t="s">
        <v>370</v>
      </c>
      <c r="E45" s="126" t="s">
        <v>5611</v>
      </c>
      <c r="F45" s="126" t="s">
        <v>6863</v>
      </c>
      <c r="G45" s="126"/>
      <c r="H45" s="126"/>
      <c r="I45" s="126">
        <v>0</v>
      </c>
      <c r="J45" s="126" t="s">
        <v>6724</v>
      </c>
      <c r="K45" s="126" t="s">
        <v>6864</v>
      </c>
      <c r="L45" s="126" t="s">
        <v>7638</v>
      </c>
      <c r="M45" t="s">
        <v>7637</v>
      </c>
      <c r="N45" t="s">
        <v>7637</v>
      </c>
      <c r="P45" t="s">
        <v>7637</v>
      </c>
      <c r="R45" t="s">
        <v>7639</v>
      </c>
      <c r="T45" t="s">
        <v>7640</v>
      </c>
      <c r="U45" t="s">
        <v>7641</v>
      </c>
      <c r="V45" t="s">
        <v>6869</v>
      </c>
      <c r="W45" t="s">
        <v>6712</v>
      </c>
      <c r="X45" t="s">
        <v>1487</v>
      </c>
      <c r="Y45" t="s">
        <v>1473</v>
      </c>
      <c r="AB45" t="s">
        <v>7611</v>
      </c>
      <c r="AC45" t="s">
        <v>7612</v>
      </c>
      <c r="AD45" t="s">
        <v>7613</v>
      </c>
      <c r="AE45" t="s">
        <v>7614</v>
      </c>
      <c r="AF45" t="s">
        <v>7642</v>
      </c>
      <c r="AG45" t="s">
        <v>7643</v>
      </c>
      <c r="AH45" t="s">
        <v>7198</v>
      </c>
      <c r="AI45" t="s">
        <v>6967</v>
      </c>
      <c r="AJ45" t="s">
        <v>6878</v>
      </c>
      <c r="AM45" t="s">
        <v>7641</v>
      </c>
      <c r="AN45" t="s">
        <v>6879</v>
      </c>
      <c r="AP45" t="s">
        <v>6880</v>
      </c>
      <c r="AQ45" t="s">
        <v>6880</v>
      </c>
      <c r="AR45" t="s">
        <v>6967</v>
      </c>
      <c r="AS45" t="s">
        <v>7644</v>
      </c>
      <c r="AV45" t="s">
        <v>6883</v>
      </c>
      <c r="AW45" t="s">
        <v>6884</v>
      </c>
      <c r="AX45" t="s">
        <v>6967</v>
      </c>
      <c r="AY45" t="s">
        <v>7644</v>
      </c>
      <c r="BH45" t="s">
        <v>1473</v>
      </c>
      <c r="BJ45" t="s">
        <v>7629</v>
      </c>
      <c r="BL45" t="s">
        <v>6934</v>
      </c>
      <c r="BM45" t="s">
        <v>6887</v>
      </c>
      <c r="BN45" t="s">
        <v>6888</v>
      </c>
      <c r="BP45" t="s">
        <v>6969</v>
      </c>
      <c r="BQ45" t="s">
        <v>6890</v>
      </c>
      <c r="BR45" t="s">
        <v>6969</v>
      </c>
      <c r="BS45" t="s">
        <v>6917</v>
      </c>
      <c r="BT45" t="s">
        <v>1473</v>
      </c>
      <c r="BU45" t="s">
        <v>6892</v>
      </c>
      <c r="BW45" t="s">
        <v>7645</v>
      </c>
      <c r="BY45" t="s">
        <v>7640</v>
      </c>
      <c r="BZ45" t="s">
        <v>7646</v>
      </c>
      <c r="CA45" t="s">
        <v>1473</v>
      </c>
      <c r="CB45" t="s">
        <v>6895</v>
      </c>
      <c r="CF45" t="s">
        <v>7632</v>
      </c>
      <c r="CH45" t="s">
        <v>7647</v>
      </c>
      <c r="CI45" t="s">
        <v>6898</v>
      </c>
      <c r="CJ45" t="s">
        <v>7621</v>
      </c>
      <c r="CK45" t="s">
        <v>5814</v>
      </c>
      <c r="CL45" s="127">
        <v>46251</v>
      </c>
      <c r="CM45" t="s">
        <v>6680</v>
      </c>
      <c r="CN45" t="s">
        <v>1882</v>
      </c>
      <c r="CO45" t="s">
        <v>7648</v>
      </c>
      <c r="CP45" t="s">
        <v>6878</v>
      </c>
      <c r="CQ45" t="s">
        <v>2200</v>
      </c>
      <c r="CS45" t="s">
        <v>6901</v>
      </c>
      <c r="CT45" t="s">
        <v>6901</v>
      </c>
      <c r="CU45" t="s">
        <v>6901</v>
      </c>
      <c r="CV45" t="s">
        <v>6712</v>
      </c>
      <c r="CX45" t="s">
        <v>6976</v>
      </c>
      <c r="CZ45" t="s">
        <v>7636</v>
      </c>
      <c r="DA45" t="s">
        <v>344</v>
      </c>
      <c r="DB45" t="s">
        <v>6903</v>
      </c>
      <c r="DC45" t="s">
        <v>6892</v>
      </c>
      <c r="DD45" t="s">
        <v>2221</v>
      </c>
      <c r="DE45" t="s">
        <v>6904</v>
      </c>
      <c r="DF45" t="s">
        <v>6905</v>
      </c>
      <c r="DG45" t="s">
        <v>6906</v>
      </c>
      <c r="DH45" t="s">
        <v>6864</v>
      </c>
      <c r="DI45" t="s">
        <v>7638</v>
      </c>
    </row>
    <row r="46" spans="1:142">
      <c r="A46" s="126" t="s">
        <v>7649</v>
      </c>
      <c r="B46" s="126" t="s">
        <v>6861</v>
      </c>
      <c r="C46" s="126" t="s">
        <v>6862</v>
      </c>
      <c r="D46" s="126" t="s">
        <v>370</v>
      </c>
      <c r="E46" s="126" t="s">
        <v>5611</v>
      </c>
      <c r="F46" s="126" t="s">
        <v>6863</v>
      </c>
      <c r="G46" s="126"/>
      <c r="H46" s="126"/>
      <c r="I46" s="126">
        <v>0</v>
      </c>
      <c r="J46" s="126" t="s">
        <v>6724</v>
      </c>
      <c r="K46" s="126" t="s">
        <v>6864</v>
      </c>
      <c r="L46" s="126" t="s">
        <v>7650</v>
      </c>
      <c r="M46" t="s">
        <v>7649</v>
      </c>
      <c r="N46" t="s">
        <v>7649</v>
      </c>
      <c r="P46" t="s">
        <v>7649</v>
      </c>
      <c r="R46" t="s">
        <v>7651</v>
      </c>
      <c r="T46" t="s">
        <v>7652</v>
      </c>
      <c r="U46" t="s">
        <v>7653</v>
      </c>
      <c r="V46" t="s">
        <v>6869</v>
      </c>
      <c r="W46" t="s">
        <v>6712</v>
      </c>
      <c r="X46" t="s">
        <v>1487</v>
      </c>
      <c r="Y46" t="s">
        <v>1473</v>
      </c>
      <c r="AB46" t="s">
        <v>7611</v>
      </c>
      <c r="AC46" t="s">
        <v>7612</v>
      </c>
      <c r="AD46" t="s">
        <v>7613</v>
      </c>
      <c r="AE46" t="s">
        <v>7614</v>
      </c>
      <c r="AF46" t="s">
        <v>7642</v>
      </c>
      <c r="AG46" t="s">
        <v>7643</v>
      </c>
      <c r="AH46" t="s">
        <v>7189</v>
      </c>
      <c r="AI46" t="s">
        <v>6877</v>
      </c>
      <c r="AJ46" t="s">
        <v>6878</v>
      </c>
      <c r="AM46" t="s">
        <v>7653</v>
      </c>
      <c r="AN46" t="s">
        <v>6879</v>
      </c>
      <c r="AP46" t="s">
        <v>6880</v>
      </c>
      <c r="AQ46" t="s">
        <v>6880</v>
      </c>
      <c r="AR46" t="s">
        <v>6877</v>
      </c>
      <c r="AS46" t="s">
        <v>7654</v>
      </c>
      <c r="AV46" t="s">
        <v>6883</v>
      </c>
      <c r="AW46" t="s">
        <v>6884</v>
      </c>
      <c r="AX46" t="s">
        <v>6877</v>
      </c>
      <c r="AY46" t="s">
        <v>7654</v>
      </c>
      <c r="BH46" t="s">
        <v>1473</v>
      </c>
      <c r="BJ46" t="s">
        <v>7629</v>
      </c>
      <c r="BL46" t="s">
        <v>6934</v>
      </c>
      <c r="BM46" t="s">
        <v>6887</v>
      </c>
      <c r="BN46" t="s">
        <v>6888</v>
      </c>
      <c r="BP46" t="s">
        <v>6916</v>
      </c>
      <c r="BQ46" t="s">
        <v>6890</v>
      </c>
      <c r="BR46" t="s">
        <v>6916</v>
      </c>
      <c r="BS46" t="s">
        <v>6917</v>
      </c>
      <c r="BT46" t="s">
        <v>1473</v>
      </c>
      <c r="BU46" t="s">
        <v>6892</v>
      </c>
      <c r="BW46" t="s">
        <v>7655</v>
      </c>
      <c r="BY46" t="s">
        <v>7652</v>
      </c>
      <c r="BZ46" t="s">
        <v>7656</v>
      </c>
      <c r="CA46" t="s">
        <v>1473</v>
      </c>
      <c r="CB46" t="s">
        <v>6895</v>
      </c>
      <c r="CF46" t="s">
        <v>7632</v>
      </c>
      <c r="CH46" t="s">
        <v>7657</v>
      </c>
      <c r="CI46" t="s">
        <v>6898</v>
      </c>
      <c r="CJ46" t="s">
        <v>7621</v>
      </c>
      <c r="CK46" t="s">
        <v>5814</v>
      </c>
      <c r="CL46" s="127">
        <v>46251</v>
      </c>
      <c r="CM46" t="s">
        <v>6680</v>
      </c>
      <c r="CN46" t="s">
        <v>1882</v>
      </c>
      <c r="CO46" t="s">
        <v>7658</v>
      </c>
      <c r="CP46" t="s">
        <v>6878</v>
      </c>
      <c r="CQ46" t="s">
        <v>2200</v>
      </c>
      <c r="CS46" t="s">
        <v>6901</v>
      </c>
      <c r="CT46" t="s">
        <v>6901</v>
      </c>
      <c r="CU46" t="s">
        <v>6901</v>
      </c>
      <c r="CV46" t="s">
        <v>6712</v>
      </c>
      <c r="CW46" t="s">
        <v>1154</v>
      </c>
      <c r="CX46" t="s">
        <v>6925</v>
      </c>
      <c r="CZ46" t="s">
        <v>7636</v>
      </c>
      <c r="DA46" t="s">
        <v>344</v>
      </c>
      <c r="DB46" t="s">
        <v>6903</v>
      </c>
      <c r="DC46" t="s">
        <v>6892</v>
      </c>
      <c r="DD46" t="s">
        <v>6958</v>
      </c>
      <c r="DE46" t="s">
        <v>6959</v>
      </c>
      <c r="DF46" t="s">
        <v>6905</v>
      </c>
      <c r="DG46" t="s">
        <v>6906</v>
      </c>
      <c r="DH46" t="s">
        <v>6864</v>
      </c>
      <c r="DI46" t="s">
        <v>7650</v>
      </c>
    </row>
    <row r="47" spans="1:142">
      <c r="A47" s="126" t="s">
        <v>7659</v>
      </c>
      <c r="B47" s="126" t="s">
        <v>6861</v>
      </c>
      <c r="C47" s="126" t="s">
        <v>6862</v>
      </c>
      <c r="D47" s="126" t="s">
        <v>370</v>
      </c>
      <c r="E47" s="126" t="s">
        <v>5611</v>
      </c>
      <c r="F47" s="126" t="s">
        <v>6863</v>
      </c>
      <c r="G47" s="126" t="s">
        <v>7660</v>
      </c>
      <c r="H47" s="126" t="s">
        <v>7661</v>
      </c>
      <c r="I47" s="126">
        <v>2</v>
      </c>
      <c r="J47" s="126" t="s">
        <v>6726</v>
      </c>
      <c r="K47" s="126" t="s">
        <v>6864</v>
      </c>
      <c r="L47" s="126" t="s">
        <v>7662</v>
      </c>
      <c r="M47" t="s">
        <v>7659</v>
      </c>
      <c r="N47" t="s">
        <v>7659</v>
      </c>
      <c r="P47" t="s">
        <v>7659</v>
      </c>
      <c r="R47" t="s">
        <v>7663</v>
      </c>
      <c r="T47" t="s">
        <v>7664</v>
      </c>
      <c r="U47" t="s">
        <v>7665</v>
      </c>
      <c r="V47" t="s">
        <v>6869</v>
      </c>
      <c r="W47" t="s">
        <v>6712</v>
      </c>
      <c r="X47" t="s">
        <v>1487</v>
      </c>
      <c r="Y47" t="s">
        <v>1473</v>
      </c>
      <c r="AB47" t="s">
        <v>7611</v>
      </c>
      <c r="AC47" t="s">
        <v>7612</v>
      </c>
      <c r="AD47" t="s">
        <v>7613</v>
      </c>
      <c r="AE47" t="s">
        <v>7614</v>
      </c>
      <c r="AF47" t="s">
        <v>7666</v>
      </c>
      <c r="AG47" t="s">
        <v>7667</v>
      </c>
      <c r="AH47" t="s">
        <v>7198</v>
      </c>
      <c r="AI47" t="s">
        <v>6877</v>
      </c>
      <c r="AJ47" t="s">
        <v>6878</v>
      </c>
      <c r="AM47" t="s">
        <v>7665</v>
      </c>
      <c r="AN47" t="s">
        <v>6879</v>
      </c>
      <c r="AP47" t="s">
        <v>6880</v>
      </c>
      <c r="AQ47" t="s">
        <v>6880</v>
      </c>
      <c r="AR47" t="s">
        <v>6877</v>
      </c>
      <c r="AS47" t="s">
        <v>7668</v>
      </c>
      <c r="AV47" t="s">
        <v>6883</v>
      </c>
      <c r="AW47" t="s">
        <v>6884</v>
      </c>
      <c r="AX47" t="s">
        <v>6877</v>
      </c>
      <c r="AY47" t="s">
        <v>7668</v>
      </c>
      <c r="BH47" t="s">
        <v>1473</v>
      </c>
      <c r="BJ47" t="s">
        <v>7629</v>
      </c>
      <c r="BL47" t="s">
        <v>6934</v>
      </c>
      <c r="BM47" t="s">
        <v>6887</v>
      </c>
      <c r="BN47" t="s">
        <v>6888</v>
      </c>
      <c r="BP47" t="s">
        <v>6916</v>
      </c>
      <c r="BQ47" t="s">
        <v>6890</v>
      </c>
      <c r="BR47" t="s">
        <v>6916</v>
      </c>
      <c r="BS47" t="s">
        <v>6917</v>
      </c>
      <c r="BT47" t="s">
        <v>1473</v>
      </c>
      <c r="BU47" t="s">
        <v>6892</v>
      </c>
      <c r="BW47" t="s">
        <v>7669</v>
      </c>
      <c r="BY47" t="s">
        <v>7664</v>
      </c>
      <c r="BZ47" t="s">
        <v>7670</v>
      </c>
      <c r="CA47" t="s">
        <v>1473</v>
      </c>
      <c r="CB47" t="s">
        <v>6895</v>
      </c>
      <c r="CF47" t="s">
        <v>7334</v>
      </c>
      <c r="CH47" t="s">
        <v>7671</v>
      </c>
      <c r="CI47" t="s">
        <v>7047</v>
      </c>
      <c r="CJ47" t="s">
        <v>7621</v>
      </c>
      <c r="CK47" t="s">
        <v>5814</v>
      </c>
      <c r="CL47" s="127">
        <v>46251</v>
      </c>
      <c r="CM47" t="s">
        <v>6680</v>
      </c>
      <c r="CN47" t="s">
        <v>1882</v>
      </c>
      <c r="CO47" t="s">
        <v>7672</v>
      </c>
      <c r="CP47" t="s">
        <v>7050</v>
      </c>
      <c r="CQ47" t="s">
        <v>2200</v>
      </c>
      <c r="CR47" t="s">
        <v>7673</v>
      </c>
      <c r="CS47" t="s">
        <v>6901</v>
      </c>
      <c r="CT47" t="s">
        <v>6901</v>
      </c>
      <c r="CU47" t="s">
        <v>6901</v>
      </c>
      <c r="CV47" t="s">
        <v>6712</v>
      </c>
      <c r="CW47" t="s">
        <v>1154</v>
      </c>
      <c r="CX47" t="s">
        <v>6925</v>
      </c>
      <c r="CZ47" t="s">
        <v>7636</v>
      </c>
      <c r="DA47" t="s">
        <v>344</v>
      </c>
      <c r="DB47" t="s">
        <v>6903</v>
      </c>
      <c r="DC47" t="s">
        <v>6892</v>
      </c>
      <c r="DD47" t="s">
        <v>7674</v>
      </c>
      <c r="DE47" t="s">
        <v>6993</v>
      </c>
      <c r="DF47" t="s">
        <v>6905</v>
      </c>
      <c r="DG47" t="s">
        <v>6906</v>
      </c>
      <c r="DH47" t="s">
        <v>6864</v>
      </c>
      <c r="DI47" t="s">
        <v>7662</v>
      </c>
      <c r="DJ47" t="s">
        <v>7675</v>
      </c>
      <c r="DK47" t="s">
        <v>344</v>
      </c>
      <c r="DL47" t="s">
        <v>443</v>
      </c>
      <c r="DM47" t="s">
        <v>1442</v>
      </c>
      <c r="DN47" t="s">
        <v>394</v>
      </c>
      <c r="DO47" t="s">
        <v>345</v>
      </c>
      <c r="DP47">
        <v>15</v>
      </c>
      <c r="DQ47" t="s">
        <v>1158</v>
      </c>
      <c r="DR47" t="s">
        <v>1153</v>
      </c>
      <c r="DS47">
        <v>1</v>
      </c>
      <c r="DT47" t="s">
        <v>17</v>
      </c>
      <c r="DU47" t="s">
        <v>376</v>
      </c>
      <c r="DV47" t="s">
        <v>1126</v>
      </c>
      <c r="DW47" t="s">
        <v>1127</v>
      </c>
      <c r="DX47" s="127">
        <v>46024</v>
      </c>
      <c r="DY47" s="127">
        <v>46387</v>
      </c>
      <c r="DZ47" t="s">
        <v>345</v>
      </c>
      <c r="EA47" t="s">
        <v>7676</v>
      </c>
      <c r="EB47" t="s">
        <v>123</v>
      </c>
      <c r="EC47" t="s">
        <v>124</v>
      </c>
      <c r="ED47" t="s">
        <v>110</v>
      </c>
      <c r="EE47" t="s">
        <v>1284</v>
      </c>
      <c r="EF47" t="s">
        <v>376</v>
      </c>
      <c r="EG47" t="s">
        <v>1290</v>
      </c>
      <c r="EH47" t="s">
        <v>1285</v>
      </c>
      <c r="EI47" t="s">
        <v>1462</v>
      </c>
      <c r="EJ47" t="s">
        <v>371</v>
      </c>
      <c r="EK47" t="s">
        <v>1439</v>
      </c>
      <c r="EL47">
        <v>0.41666666666666669</v>
      </c>
    </row>
    <row r="48" spans="1:142">
      <c r="A48" s="126" t="s">
        <v>7677</v>
      </c>
      <c r="B48" s="126" t="s">
        <v>6861</v>
      </c>
      <c r="C48" s="126" t="s">
        <v>6862</v>
      </c>
      <c r="D48" s="126" t="s">
        <v>370</v>
      </c>
      <c r="E48" s="126" t="s">
        <v>5611</v>
      </c>
      <c r="F48" s="126" t="s">
        <v>6863</v>
      </c>
      <c r="G48" s="126"/>
      <c r="H48" s="126"/>
      <c r="I48" s="126">
        <v>0</v>
      </c>
      <c r="J48" s="126" t="s">
        <v>6724</v>
      </c>
      <c r="K48" s="126" t="s">
        <v>6864</v>
      </c>
      <c r="L48" s="126" t="s">
        <v>6961</v>
      </c>
      <c r="M48" t="s">
        <v>7677</v>
      </c>
      <c r="N48" t="s">
        <v>7677</v>
      </c>
      <c r="P48" t="s">
        <v>7677</v>
      </c>
      <c r="R48" t="s">
        <v>7678</v>
      </c>
      <c r="T48" t="s">
        <v>7679</v>
      </c>
      <c r="U48" t="s">
        <v>7680</v>
      </c>
      <c r="V48" t="s">
        <v>6869</v>
      </c>
      <c r="W48" t="s">
        <v>6712</v>
      </c>
      <c r="X48" t="s">
        <v>1487</v>
      </c>
      <c r="Y48" t="s">
        <v>1473</v>
      </c>
      <c r="AB48" t="s">
        <v>7611</v>
      </c>
      <c r="AC48" t="s">
        <v>7612</v>
      </c>
      <c r="AD48" t="s">
        <v>7613</v>
      </c>
      <c r="AE48" t="s">
        <v>7614</v>
      </c>
      <c r="AF48" t="s">
        <v>7615</v>
      </c>
      <c r="AG48" t="s">
        <v>7616</v>
      </c>
      <c r="AH48" t="s">
        <v>7189</v>
      </c>
      <c r="AI48" t="s">
        <v>6967</v>
      </c>
      <c r="AJ48" t="s">
        <v>6878</v>
      </c>
      <c r="AM48" t="s">
        <v>7680</v>
      </c>
      <c r="AN48" t="s">
        <v>6879</v>
      </c>
      <c r="AP48" t="s">
        <v>6880</v>
      </c>
      <c r="AQ48" t="s">
        <v>6880</v>
      </c>
      <c r="AR48" t="s">
        <v>6967</v>
      </c>
      <c r="AS48" t="s">
        <v>7681</v>
      </c>
      <c r="AV48" t="s">
        <v>6883</v>
      </c>
      <c r="AW48" t="s">
        <v>6884</v>
      </c>
      <c r="AX48" t="s">
        <v>6967</v>
      </c>
      <c r="AY48" t="s">
        <v>7681</v>
      </c>
      <c r="BH48" t="s">
        <v>1473</v>
      </c>
      <c r="BJ48" t="s">
        <v>6934</v>
      </c>
      <c r="BL48" t="s">
        <v>6934</v>
      </c>
      <c r="BM48" t="s">
        <v>6887</v>
      </c>
      <c r="BN48" t="s">
        <v>6888</v>
      </c>
      <c r="BP48" t="s">
        <v>6969</v>
      </c>
      <c r="BQ48" t="s">
        <v>6890</v>
      </c>
      <c r="BR48" t="s">
        <v>6969</v>
      </c>
      <c r="BS48" t="s">
        <v>6917</v>
      </c>
      <c r="BT48" t="s">
        <v>1473</v>
      </c>
      <c r="BU48" t="s">
        <v>6892</v>
      </c>
      <c r="BW48" t="s">
        <v>7682</v>
      </c>
      <c r="BY48" t="s">
        <v>7679</v>
      </c>
      <c r="BZ48" t="s">
        <v>7683</v>
      </c>
      <c r="CA48" t="s">
        <v>1473</v>
      </c>
      <c r="CB48" t="s">
        <v>6895</v>
      </c>
      <c r="CF48" t="s">
        <v>7632</v>
      </c>
      <c r="CH48" t="s">
        <v>7684</v>
      </c>
      <c r="CI48" t="s">
        <v>6898</v>
      </c>
      <c r="CJ48" t="s">
        <v>7621</v>
      </c>
      <c r="CK48" t="s">
        <v>5814</v>
      </c>
      <c r="CL48" s="127">
        <v>46251</v>
      </c>
      <c r="CM48" t="s">
        <v>6680</v>
      </c>
      <c r="CN48" t="s">
        <v>1882</v>
      </c>
      <c r="CO48" t="s">
        <v>7685</v>
      </c>
      <c r="CP48" t="s">
        <v>6878</v>
      </c>
      <c r="CQ48" t="s">
        <v>2200</v>
      </c>
      <c r="CS48" t="s">
        <v>6901</v>
      </c>
      <c r="CT48" t="s">
        <v>6901</v>
      </c>
      <c r="CU48" t="s">
        <v>6901</v>
      </c>
      <c r="CV48" t="s">
        <v>6712</v>
      </c>
      <c r="CX48" t="s">
        <v>6976</v>
      </c>
      <c r="CY48" t="s">
        <v>344</v>
      </c>
      <c r="CZ48" t="s">
        <v>6903</v>
      </c>
      <c r="DA48" t="s">
        <v>344</v>
      </c>
      <c r="DB48" t="s">
        <v>6903</v>
      </c>
      <c r="DC48" t="s">
        <v>6892</v>
      </c>
      <c r="DD48" t="s">
        <v>2219</v>
      </c>
      <c r="DE48" t="s">
        <v>6904</v>
      </c>
      <c r="DF48" t="s">
        <v>6905</v>
      </c>
      <c r="DG48" t="s">
        <v>6906</v>
      </c>
      <c r="DH48" t="s">
        <v>6864</v>
      </c>
      <c r="DI48" t="s">
        <v>6961</v>
      </c>
    </row>
    <row r="49" spans="1:142">
      <c r="A49" s="126" t="s">
        <v>7686</v>
      </c>
      <c r="B49" s="126" t="s">
        <v>6861</v>
      </c>
      <c r="C49" s="126" t="s">
        <v>6862</v>
      </c>
      <c r="D49" s="126" t="s">
        <v>370</v>
      </c>
      <c r="E49" s="126" t="s">
        <v>5611</v>
      </c>
      <c r="F49" s="126" t="s">
        <v>6863</v>
      </c>
      <c r="G49" s="126"/>
      <c r="H49" s="126"/>
      <c r="I49" s="126">
        <v>0</v>
      </c>
      <c r="J49" s="126" t="s">
        <v>6724</v>
      </c>
      <c r="K49" s="126" t="s">
        <v>6864</v>
      </c>
      <c r="L49" s="126" t="s">
        <v>7638</v>
      </c>
      <c r="M49" t="s">
        <v>7686</v>
      </c>
      <c r="N49" t="s">
        <v>7686</v>
      </c>
      <c r="P49" t="s">
        <v>7686</v>
      </c>
      <c r="R49" t="s">
        <v>7687</v>
      </c>
      <c r="T49" t="s">
        <v>7688</v>
      </c>
      <c r="U49" t="s">
        <v>7689</v>
      </c>
      <c r="V49" t="s">
        <v>6869</v>
      </c>
      <c r="W49" t="s">
        <v>6712</v>
      </c>
      <c r="X49" t="s">
        <v>1487</v>
      </c>
      <c r="Y49" t="s">
        <v>1473</v>
      </c>
      <c r="AB49" t="s">
        <v>7611</v>
      </c>
      <c r="AC49" t="s">
        <v>7612</v>
      </c>
      <c r="AD49" t="s">
        <v>7613</v>
      </c>
      <c r="AE49" t="s">
        <v>7614</v>
      </c>
      <c r="AF49" t="s">
        <v>7642</v>
      </c>
      <c r="AG49" t="s">
        <v>7643</v>
      </c>
      <c r="AH49" t="s">
        <v>7189</v>
      </c>
      <c r="AI49" t="s">
        <v>6967</v>
      </c>
      <c r="AJ49" t="s">
        <v>6878</v>
      </c>
      <c r="AM49" t="s">
        <v>7689</v>
      </c>
      <c r="AN49" t="s">
        <v>6879</v>
      </c>
      <c r="AP49" t="s">
        <v>6880</v>
      </c>
      <c r="AQ49" t="s">
        <v>6880</v>
      </c>
      <c r="AR49" t="s">
        <v>6967</v>
      </c>
      <c r="AS49" t="s">
        <v>7690</v>
      </c>
      <c r="AV49" t="s">
        <v>6883</v>
      </c>
      <c r="AW49" t="s">
        <v>6884</v>
      </c>
      <c r="AX49" t="s">
        <v>6967</v>
      </c>
      <c r="AY49" t="s">
        <v>7690</v>
      </c>
      <c r="BH49" t="s">
        <v>1473</v>
      </c>
      <c r="BJ49" t="s">
        <v>7629</v>
      </c>
      <c r="BL49" t="s">
        <v>6934</v>
      </c>
      <c r="BM49" t="s">
        <v>6887</v>
      </c>
      <c r="BN49" t="s">
        <v>6888</v>
      </c>
      <c r="BP49" t="s">
        <v>6969</v>
      </c>
      <c r="BQ49" t="s">
        <v>6890</v>
      </c>
      <c r="BR49" t="s">
        <v>6969</v>
      </c>
      <c r="BS49" t="s">
        <v>6917</v>
      </c>
      <c r="BT49" t="s">
        <v>1473</v>
      </c>
      <c r="BU49" t="s">
        <v>6892</v>
      </c>
      <c r="BW49" t="s">
        <v>7691</v>
      </c>
      <c r="BY49" t="s">
        <v>7688</v>
      </c>
      <c r="BZ49" t="s">
        <v>7692</v>
      </c>
      <c r="CA49" t="s">
        <v>1473</v>
      </c>
      <c r="CB49" t="s">
        <v>6895</v>
      </c>
      <c r="CF49" t="s">
        <v>7632</v>
      </c>
      <c r="CH49" t="s">
        <v>7693</v>
      </c>
      <c r="CI49" t="s">
        <v>6898</v>
      </c>
      <c r="CJ49" t="s">
        <v>7694</v>
      </c>
      <c r="CK49" t="s">
        <v>5814</v>
      </c>
      <c r="CL49" s="127">
        <v>46251</v>
      </c>
      <c r="CM49" t="s">
        <v>6680</v>
      </c>
      <c r="CN49" t="s">
        <v>1882</v>
      </c>
      <c r="CO49" t="s">
        <v>7695</v>
      </c>
      <c r="CP49" t="s">
        <v>6878</v>
      </c>
      <c r="CQ49" t="s">
        <v>2200</v>
      </c>
      <c r="CS49" t="s">
        <v>6901</v>
      </c>
      <c r="CT49" t="s">
        <v>6901</v>
      </c>
      <c r="CU49" t="s">
        <v>6901</v>
      </c>
      <c r="CV49" t="s">
        <v>6712</v>
      </c>
      <c r="CX49" t="s">
        <v>6976</v>
      </c>
      <c r="CZ49" t="s">
        <v>7636</v>
      </c>
      <c r="DA49" t="s">
        <v>344</v>
      </c>
      <c r="DB49" t="s">
        <v>6903</v>
      </c>
      <c r="DC49" t="s">
        <v>6892</v>
      </c>
      <c r="DD49" t="s">
        <v>2219</v>
      </c>
      <c r="DE49" t="s">
        <v>6904</v>
      </c>
      <c r="DF49" t="s">
        <v>6905</v>
      </c>
      <c r="DG49" t="s">
        <v>6906</v>
      </c>
      <c r="DH49" t="s">
        <v>6864</v>
      </c>
      <c r="DI49" t="s">
        <v>7638</v>
      </c>
    </row>
    <row r="50" spans="1:142">
      <c r="A50" s="126" t="s">
        <v>7696</v>
      </c>
      <c r="B50" s="126" t="s">
        <v>6861</v>
      </c>
      <c r="C50" s="126" t="s">
        <v>6862</v>
      </c>
      <c r="D50" s="126" t="s">
        <v>370</v>
      </c>
      <c r="E50" s="126" t="s">
        <v>5611</v>
      </c>
      <c r="F50" s="126" t="s">
        <v>6863</v>
      </c>
      <c r="G50" s="126"/>
      <c r="H50" s="126"/>
      <c r="I50" s="126">
        <v>0</v>
      </c>
      <c r="J50" s="126" t="s">
        <v>6724</v>
      </c>
      <c r="K50" s="126" t="s">
        <v>6864</v>
      </c>
      <c r="L50" s="126" t="s">
        <v>6995</v>
      </c>
      <c r="M50" t="s">
        <v>7696</v>
      </c>
      <c r="N50" t="s">
        <v>7696</v>
      </c>
      <c r="P50" t="s">
        <v>7696</v>
      </c>
      <c r="R50" t="s">
        <v>7697</v>
      </c>
      <c r="T50" t="s">
        <v>7698</v>
      </c>
      <c r="U50" t="s">
        <v>7699</v>
      </c>
      <c r="V50" t="s">
        <v>6869</v>
      </c>
      <c r="W50" t="s">
        <v>6712</v>
      </c>
      <c r="X50" t="s">
        <v>1487</v>
      </c>
      <c r="Y50" t="s">
        <v>1473</v>
      </c>
      <c r="AB50" t="s">
        <v>7611</v>
      </c>
      <c r="AC50" t="s">
        <v>7612</v>
      </c>
      <c r="AD50" t="s">
        <v>7700</v>
      </c>
      <c r="AE50" t="s">
        <v>7701</v>
      </c>
      <c r="AF50" t="s">
        <v>7702</v>
      </c>
      <c r="AG50" t="s">
        <v>7703</v>
      </c>
      <c r="AH50" t="s">
        <v>5927</v>
      </c>
      <c r="AI50" t="s">
        <v>6967</v>
      </c>
      <c r="AJ50" t="s">
        <v>6878</v>
      </c>
      <c r="AM50" t="s">
        <v>7699</v>
      </c>
      <c r="AN50" t="s">
        <v>6879</v>
      </c>
      <c r="AP50" t="s">
        <v>6880</v>
      </c>
      <c r="AQ50" t="s">
        <v>6880</v>
      </c>
      <c r="AR50" t="s">
        <v>6967</v>
      </c>
      <c r="AS50" t="s">
        <v>7704</v>
      </c>
      <c r="AV50" t="s">
        <v>6883</v>
      </c>
      <c r="AW50" t="s">
        <v>6884</v>
      </c>
      <c r="AX50" t="s">
        <v>6967</v>
      </c>
      <c r="AY50" t="s">
        <v>7704</v>
      </c>
      <c r="BH50" t="s">
        <v>1473</v>
      </c>
      <c r="BJ50" t="s">
        <v>6885</v>
      </c>
      <c r="BL50" t="s">
        <v>6886</v>
      </c>
      <c r="BM50" t="s">
        <v>6887</v>
      </c>
      <c r="BN50" t="s">
        <v>6888</v>
      </c>
      <c r="BP50" t="s">
        <v>6969</v>
      </c>
      <c r="BQ50" t="s">
        <v>6890</v>
      </c>
      <c r="BR50" t="s">
        <v>6969</v>
      </c>
      <c r="BS50" t="s">
        <v>6917</v>
      </c>
      <c r="BT50" t="s">
        <v>1473</v>
      </c>
      <c r="BU50" t="s">
        <v>6892</v>
      </c>
      <c r="BW50" t="s">
        <v>7705</v>
      </c>
      <c r="BY50" t="s">
        <v>7698</v>
      </c>
      <c r="BZ50" t="s">
        <v>7706</v>
      </c>
      <c r="CA50" t="s">
        <v>1473</v>
      </c>
      <c r="CB50" t="s">
        <v>7707</v>
      </c>
      <c r="CF50" t="s">
        <v>7708</v>
      </c>
      <c r="CH50" t="s">
        <v>7709</v>
      </c>
      <c r="CI50" t="s">
        <v>6898</v>
      </c>
      <c r="CJ50" t="s">
        <v>7710</v>
      </c>
      <c r="CK50" t="s">
        <v>5814</v>
      </c>
      <c r="CL50" s="127">
        <v>46251</v>
      </c>
      <c r="CM50" t="s">
        <v>6680</v>
      </c>
      <c r="CN50" t="s">
        <v>1882</v>
      </c>
      <c r="CO50" t="s">
        <v>7711</v>
      </c>
      <c r="CP50" t="s">
        <v>6878</v>
      </c>
      <c r="CQ50" t="s">
        <v>2200</v>
      </c>
      <c r="CS50" t="s">
        <v>6901</v>
      </c>
      <c r="CT50" t="s">
        <v>6901</v>
      </c>
      <c r="CU50" t="s">
        <v>6901</v>
      </c>
      <c r="CV50" t="s">
        <v>6712</v>
      </c>
      <c r="CX50" t="s">
        <v>6976</v>
      </c>
      <c r="CY50" t="s">
        <v>1266</v>
      </c>
      <c r="CZ50" t="s">
        <v>6903</v>
      </c>
      <c r="DA50" t="s">
        <v>443</v>
      </c>
      <c r="DB50" t="s">
        <v>6903</v>
      </c>
      <c r="DC50" t="s">
        <v>6892</v>
      </c>
      <c r="DD50" t="s">
        <v>7712</v>
      </c>
      <c r="DE50" t="s">
        <v>6993</v>
      </c>
      <c r="DF50" t="s">
        <v>6905</v>
      </c>
      <c r="DG50" t="s">
        <v>6906</v>
      </c>
      <c r="DH50" t="s">
        <v>6864</v>
      </c>
      <c r="DI50" t="s">
        <v>6995</v>
      </c>
    </row>
    <row r="51" spans="1:142">
      <c r="A51" s="126" t="s">
        <v>7713</v>
      </c>
      <c r="B51" s="126" t="s">
        <v>6861</v>
      </c>
      <c r="C51" s="126" t="s">
        <v>6862</v>
      </c>
      <c r="D51" s="126" t="s">
        <v>370</v>
      </c>
      <c r="E51" s="126" t="s">
        <v>5611</v>
      </c>
      <c r="F51" s="126" t="s">
        <v>6863</v>
      </c>
      <c r="G51" s="126" t="s">
        <v>7714</v>
      </c>
      <c r="H51" s="126" t="s">
        <v>7715</v>
      </c>
      <c r="I51" s="126">
        <v>2</v>
      </c>
      <c r="J51" s="126" t="s">
        <v>6726</v>
      </c>
      <c r="K51" s="126" t="s">
        <v>6864</v>
      </c>
      <c r="L51" s="126" t="s">
        <v>7716</v>
      </c>
      <c r="M51" t="s">
        <v>7713</v>
      </c>
      <c r="N51" t="s">
        <v>7713</v>
      </c>
      <c r="P51" t="s">
        <v>7713</v>
      </c>
      <c r="R51" t="s">
        <v>7717</v>
      </c>
      <c r="T51" t="s">
        <v>7718</v>
      </c>
      <c r="U51" t="s">
        <v>7719</v>
      </c>
      <c r="V51" t="s">
        <v>6869</v>
      </c>
      <c r="W51" t="s">
        <v>6712</v>
      </c>
      <c r="X51" t="s">
        <v>1487</v>
      </c>
      <c r="Y51" t="s">
        <v>1473</v>
      </c>
      <c r="AB51" t="s">
        <v>7611</v>
      </c>
      <c r="AC51" t="s">
        <v>7612</v>
      </c>
      <c r="AD51" t="s">
        <v>7700</v>
      </c>
      <c r="AE51" t="s">
        <v>7720</v>
      </c>
      <c r="AF51" t="s">
        <v>7721</v>
      </c>
      <c r="AG51" t="s">
        <v>7722</v>
      </c>
      <c r="AH51" t="s">
        <v>5927</v>
      </c>
      <c r="AI51" t="s">
        <v>6877</v>
      </c>
      <c r="AJ51" t="s">
        <v>6878</v>
      </c>
      <c r="AM51" t="s">
        <v>7719</v>
      </c>
      <c r="AN51" t="s">
        <v>6879</v>
      </c>
      <c r="AP51" t="s">
        <v>6880</v>
      </c>
      <c r="AQ51" t="s">
        <v>6880</v>
      </c>
      <c r="AR51" t="s">
        <v>6877</v>
      </c>
      <c r="AS51" t="s">
        <v>7723</v>
      </c>
      <c r="AV51" t="s">
        <v>6883</v>
      </c>
      <c r="AW51" t="s">
        <v>6884</v>
      </c>
      <c r="AX51" t="s">
        <v>6877</v>
      </c>
      <c r="AY51" t="s">
        <v>7723</v>
      </c>
      <c r="BH51" t="s">
        <v>1473</v>
      </c>
      <c r="BJ51" t="s">
        <v>13</v>
      </c>
      <c r="BL51" t="s">
        <v>6885</v>
      </c>
      <c r="BM51" t="s">
        <v>6887</v>
      </c>
      <c r="BN51" t="s">
        <v>6888</v>
      </c>
      <c r="BP51" t="s">
        <v>6916</v>
      </c>
      <c r="BQ51" t="s">
        <v>6890</v>
      </c>
      <c r="BR51" t="s">
        <v>6916</v>
      </c>
      <c r="BS51" t="s">
        <v>6917</v>
      </c>
      <c r="BT51" t="s">
        <v>1473</v>
      </c>
      <c r="BU51" t="s">
        <v>6892</v>
      </c>
      <c r="BW51" t="s">
        <v>7724</v>
      </c>
      <c r="BY51" t="s">
        <v>7718</v>
      </c>
      <c r="BZ51" t="s">
        <v>7725</v>
      </c>
      <c r="CA51" t="s">
        <v>1473</v>
      </c>
      <c r="CB51" t="s">
        <v>7707</v>
      </c>
      <c r="CF51" t="s">
        <v>7632</v>
      </c>
      <c r="CH51" t="s">
        <v>7726</v>
      </c>
      <c r="CI51" t="s">
        <v>7047</v>
      </c>
      <c r="CJ51" t="s">
        <v>7710</v>
      </c>
      <c r="CK51" t="s">
        <v>5814</v>
      </c>
      <c r="CL51" s="127">
        <v>46251</v>
      </c>
      <c r="CM51" t="s">
        <v>6680</v>
      </c>
      <c r="CN51" t="s">
        <v>1882</v>
      </c>
      <c r="CO51" t="s">
        <v>7727</v>
      </c>
      <c r="CP51" t="s">
        <v>7050</v>
      </c>
      <c r="CQ51" t="s">
        <v>2200</v>
      </c>
      <c r="CR51" t="s">
        <v>7728</v>
      </c>
      <c r="CS51" t="s">
        <v>6901</v>
      </c>
      <c r="CT51" t="s">
        <v>6901</v>
      </c>
      <c r="CU51" t="s">
        <v>6901</v>
      </c>
      <c r="CV51" t="s">
        <v>6712</v>
      </c>
      <c r="CW51" t="s">
        <v>1154</v>
      </c>
      <c r="CX51" t="s">
        <v>6925</v>
      </c>
      <c r="CZ51" t="s">
        <v>7450</v>
      </c>
      <c r="DA51" t="s">
        <v>1266</v>
      </c>
      <c r="DB51" t="s">
        <v>6903</v>
      </c>
      <c r="DC51" t="s">
        <v>6892</v>
      </c>
      <c r="DD51" t="s">
        <v>6958</v>
      </c>
      <c r="DE51" t="s">
        <v>6959</v>
      </c>
      <c r="DF51" t="s">
        <v>6905</v>
      </c>
      <c r="DG51" t="s">
        <v>6906</v>
      </c>
      <c r="DH51" t="s">
        <v>6864</v>
      </c>
      <c r="DI51" t="s">
        <v>7716</v>
      </c>
      <c r="DJ51" t="s">
        <v>7729</v>
      </c>
      <c r="DK51" t="s">
        <v>7406</v>
      </c>
      <c r="DL51" t="s">
        <v>7407</v>
      </c>
      <c r="DM51" t="s">
        <v>1442</v>
      </c>
      <c r="DN51" t="s">
        <v>394</v>
      </c>
      <c r="DO51" t="s">
        <v>345</v>
      </c>
      <c r="DP51" t="s">
        <v>7730</v>
      </c>
      <c r="DQ51" t="s">
        <v>7164</v>
      </c>
      <c r="DR51" t="s">
        <v>7731</v>
      </c>
      <c r="DS51">
        <v>1</v>
      </c>
      <c r="DT51" t="s">
        <v>17</v>
      </c>
      <c r="DU51" t="s">
        <v>376</v>
      </c>
      <c r="DV51" t="s">
        <v>1126</v>
      </c>
      <c r="DW51" t="s">
        <v>1127</v>
      </c>
      <c r="DX51" s="127">
        <v>46024</v>
      </c>
      <c r="DY51" s="127">
        <v>46387</v>
      </c>
      <c r="DZ51" t="s">
        <v>7732</v>
      </c>
      <c r="EA51" t="s">
        <v>7733</v>
      </c>
      <c r="EB51" t="s">
        <v>7734</v>
      </c>
      <c r="EC51" t="s">
        <v>7735</v>
      </c>
      <c r="ED51" t="s">
        <v>42</v>
      </c>
      <c r="EE51" t="s">
        <v>1283</v>
      </c>
      <c r="EF51" t="s">
        <v>7064</v>
      </c>
      <c r="EG51" t="s">
        <v>1290</v>
      </c>
      <c r="EH51" t="s">
        <v>1285</v>
      </c>
      <c r="EI51" t="s">
        <v>1462</v>
      </c>
      <c r="EJ51" t="s">
        <v>371</v>
      </c>
      <c r="EK51" t="s">
        <v>7736</v>
      </c>
      <c r="EL51" t="s">
        <v>7737</v>
      </c>
    </row>
    <row r="52" spans="1:142">
      <c r="A52" s="126" t="s">
        <v>7738</v>
      </c>
      <c r="B52" s="126" t="s">
        <v>6861</v>
      </c>
      <c r="C52" s="126" t="s">
        <v>6862</v>
      </c>
      <c r="D52" s="126" t="s">
        <v>370</v>
      </c>
      <c r="E52" s="126" t="s">
        <v>5611</v>
      </c>
      <c r="F52" s="126" t="s">
        <v>6863</v>
      </c>
      <c r="G52" s="126" t="s">
        <v>7739</v>
      </c>
      <c r="H52" s="126" t="s">
        <v>7740</v>
      </c>
      <c r="I52" s="126">
        <v>9</v>
      </c>
      <c r="J52" s="126" t="s">
        <v>6726</v>
      </c>
      <c r="K52" s="126" t="s">
        <v>6864</v>
      </c>
      <c r="L52" s="126" t="s">
        <v>7098</v>
      </c>
      <c r="M52" t="s">
        <v>7738</v>
      </c>
      <c r="N52" t="s">
        <v>7738</v>
      </c>
      <c r="P52" t="s">
        <v>7738</v>
      </c>
      <c r="R52" t="s">
        <v>7741</v>
      </c>
      <c r="T52" t="s">
        <v>7742</v>
      </c>
      <c r="U52" t="s">
        <v>7743</v>
      </c>
      <c r="V52" t="s">
        <v>6869</v>
      </c>
      <c r="W52" t="s">
        <v>6712</v>
      </c>
      <c r="X52" t="s">
        <v>1487</v>
      </c>
      <c r="Y52" t="s">
        <v>1473</v>
      </c>
      <c r="AB52" t="s">
        <v>7611</v>
      </c>
      <c r="AC52" t="s">
        <v>7612</v>
      </c>
      <c r="AD52" t="s">
        <v>7744</v>
      </c>
      <c r="AE52" t="s">
        <v>7745</v>
      </c>
      <c r="AF52" t="s">
        <v>7746</v>
      </c>
      <c r="AG52" t="s">
        <v>7747</v>
      </c>
      <c r="AH52" t="s">
        <v>5927</v>
      </c>
      <c r="AI52" t="s">
        <v>6877</v>
      </c>
      <c r="AJ52" t="s">
        <v>6878</v>
      </c>
      <c r="AM52" t="s">
        <v>7743</v>
      </c>
      <c r="AN52" t="s">
        <v>6879</v>
      </c>
      <c r="AP52" t="s">
        <v>6880</v>
      </c>
      <c r="AQ52" t="s">
        <v>6880</v>
      </c>
      <c r="AR52" t="s">
        <v>6877</v>
      </c>
      <c r="AS52" t="s">
        <v>7748</v>
      </c>
      <c r="AV52" t="s">
        <v>6883</v>
      </c>
      <c r="AW52" t="s">
        <v>6884</v>
      </c>
      <c r="AX52" t="s">
        <v>6877</v>
      </c>
      <c r="AY52" t="s">
        <v>7748</v>
      </c>
      <c r="BH52" t="s">
        <v>1473</v>
      </c>
      <c r="BJ52" t="s">
        <v>6885</v>
      </c>
      <c r="BL52" t="s">
        <v>6886</v>
      </c>
      <c r="BM52" t="s">
        <v>6887</v>
      </c>
      <c r="BN52" t="s">
        <v>6888</v>
      </c>
      <c r="BP52" t="s">
        <v>6916</v>
      </c>
      <c r="BQ52" t="s">
        <v>6890</v>
      </c>
      <c r="BR52" t="s">
        <v>6916</v>
      </c>
      <c r="BS52" t="s">
        <v>6917</v>
      </c>
      <c r="BT52" t="s">
        <v>1473</v>
      </c>
      <c r="BU52" t="s">
        <v>6892</v>
      </c>
      <c r="BW52" t="s">
        <v>7749</v>
      </c>
      <c r="BY52" t="s">
        <v>7742</v>
      </c>
      <c r="BZ52" t="s">
        <v>7750</v>
      </c>
      <c r="CA52" t="s">
        <v>1473</v>
      </c>
      <c r="CB52" t="s">
        <v>6895</v>
      </c>
      <c r="CF52" t="s">
        <v>7002</v>
      </c>
      <c r="CH52" t="s">
        <v>7751</v>
      </c>
      <c r="CI52" t="s">
        <v>7047</v>
      </c>
      <c r="CJ52" t="s">
        <v>7752</v>
      </c>
      <c r="CK52" t="s">
        <v>5814</v>
      </c>
      <c r="CL52" s="127">
        <v>46251</v>
      </c>
      <c r="CM52" t="s">
        <v>6680</v>
      </c>
      <c r="CN52" t="s">
        <v>1882</v>
      </c>
      <c r="CO52" t="s">
        <v>7753</v>
      </c>
      <c r="CP52" t="s">
        <v>7050</v>
      </c>
      <c r="CQ52" t="s">
        <v>2200</v>
      </c>
      <c r="CR52" t="s">
        <v>7754</v>
      </c>
      <c r="CS52" t="s">
        <v>6901</v>
      </c>
      <c r="CT52" t="s">
        <v>6901</v>
      </c>
      <c r="CU52" t="s">
        <v>6901</v>
      </c>
      <c r="CV52" t="s">
        <v>6712</v>
      </c>
      <c r="CW52" t="s">
        <v>1154</v>
      </c>
      <c r="CX52" t="s">
        <v>6925</v>
      </c>
      <c r="CY52" t="s">
        <v>1266</v>
      </c>
      <c r="CZ52" t="s">
        <v>6903</v>
      </c>
      <c r="DA52" t="s">
        <v>443</v>
      </c>
      <c r="DB52" t="s">
        <v>6903</v>
      </c>
      <c r="DC52" t="s">
        <v>6892</v>
      </c>
      <c r="DD52" t="s">
        <v>2219</v>
      </c>
      <c r="DE52" t="s">
        <v>6904</v>
      </c>
      <c r="DF52" t="s">
        <v>6905</v>
      </c>
      <c r="DG52" t="s">
        <v>6906</v>
      </c>
      <c r="DH52" t="s">
        <v>6864</v>
      </c>
      <c r="DI52" t="s">
        <v>7098</v>
      </c>
      <c r="DJ52" t="s">
        <v>7755</v>
      </c>
      <c r="DK52" t="s">
        <v>7553</v>
      </c>
      <c r="DL52" t="s">
        <v>7554</v>
      </c>
      <c r="DM52" t="s">
        <v>7756</v>
      </c>
      <c r="DN52" t="s">
        <v>394</v>
      </c>
      <c r="DO52" t="s">
        <v>345</v>
      </c>
      <c r="DP52" t="s">
        <v>7757</v>
      </c>
      <c r="DQ52" t="s">
        <v>7758</v>
      </c>
      <c r="DR52" t="s">
        <v>7759</v>
      </c>
      <c r="DS52">
        <v>1</v>
      </c>
      <c r="DT52" t="s">
        <v>17</v>
      </c>
      <c r="DU52" t="s">
        <v>376</v>
      </c>
      <c r="DV52" t="s">
        <v>1126</v>
      </c>
      <c r="DW52" t="s">
        <v>1127</v>
      </c>
      <c r="DX52" s="127">
        <v>46024</v>
      </c>
      <c r="DY52" s="127">
        <v>46387</v>
      </c>
      <c r="DZ52" t="s">
        <v>7732</v>
      </c>
      <c r="EA52" t="s">
        <v>7760</v>
      </c>
      <c r="EB52" t="s">
        <v>7761</v>
      </c>
      <c r="EC52" t="s">
        <v>7762</v>
      </c>
      <c r="ED52" t="s">
        <v>7090</v>
      </c>
      <c r="EE52" t="s">
        <v>7127</v>
      </c>
      <c r="EF52" t="s">
        <v>7091</v>
      </c>
      <c r="EG52" t="s">
        <v>7170</v>
      </c>
      <c r="EH52" t="s">
        <v>1285</v>
      </c>
      <c r="EI52" t="s">
        <v>1462</v>
      </c>
      <c r="EJ52" t="s">
        <v>371</v>
      </c>
      <c r="EK52" t="s">
        <v>7763</v>
      </c>
      <c r="EL52" t="s">
        <v>7764</v>
      </c>
    </row>
    <row r="53" spans="1:142">
      <c r="A53" s="126" t="s">
        <v>7765</v>
      </c>
      <c r="B53" s="126" t="s">
        <v>6861</v>
      </c>
      <c r="C53" s="126" t="s">
        <v>6862</v>
      </c>
      <c r="D53" s="126" t="s">
        <v>370</v>
      </c>
      <c r="E53" s="126" t="s">
        <v>5611</v>
      </c>
      <c r="F53" s="126" t="s">
        <v>6863</v>
      </c>
      <c r="G53" s="126"/>
      <c r="H53" s="126"/>
      <c r="I53" s="126">
        <v>0</v>
      </c>
      <c r="J53" s="126" t="s">
        <v>6724</v>
      </c>
      <c r="K53" s="126" t="s">
        <v>6864</v>
      </c>
      <c r="L53" s="126" t="s">
        <v>7006</v>
      </c>
      <c r="M53" t="s">
        <v>7765</v>
      </c>
      <c r="N53" t="s">
        <v>7765</v>
      </c>
      <c r="P53" t="s">
        <v>7765</v>
      </c>
      <c r="R53" t="s">
        <v>7766</v>
      </c>
      <c r="T53" t="s">
        <v>7767</v>
      </c>
      <c r="U53" t="s">
        <v>7768</v>
      </c>
      <c r="V53" t="s">
        <v>6869</v>
      </c>
      <c r="W53" t="s">
        <v>6712</v>
      </c>
      <c r="X53" t="s">
        <v>1487</v>
      </c>
      <c r="Y53" t="s">
        <v>1473</v>
      </c>
      <c r="AB53" t="s">
        <v>7611</v>
      </c>
      <c r="AC53" t="s">
        <v>7612</v>
      </c>
      <c r="AD53" t="s">
        <v>7744</v>
      </c>
      <c r="AE53" t="s">
        <v>7745</v>
      </c>
      <c r="AF53" t="s">
        <v>7746</v>
      </c>
      <c r="AG53" t="s">
        <v>7747</v>
      </c>
      <c r="AH53" t="s">
        <v>5927</v>
      </c>
      <c r="AI53" t="s">
        <v>6877</v>
      </c>
      <c r="AJ53" t="s">
        <v>6878</v>
      </c>
      <c r="AM53" t="s">
        <v>7768</v>
      </c>
      <c r="AN53" t="s">
        <v>6879</v>
      </c>
      <c r="AP53" t="s">
        <v>6880</v>
      </c>
      <c r="AQ53" t="s">
        <v>6880</v>
      </c>
      <c r="AR53" t="s">
        <v>6877</v>
      </c>
      <c r="AS53" t="s">
        <v>7769</v>
      </c>
      <c r="AV53" t="s">
        <v>6883</v>
      </c>
      <c r="AW53" t="s">
        <v>6884</v>
      </c>
      <c r="AX53" t="s">
        <v>6877</v>
      </c>
      <c r="AY53" t="s">
        <v>7769</v>
      </c>
      <c r="BH53" t="s">
        <v>1473</v>
      </c>
      <c r="BJ53" t="s">
        <v>6885</v>
      </c>
      <c r="BL53" t="s">
        <v>6886</v>
      </c>
      <c r="BM53" t="s">
        <v>6887</v>
      </c>
      <c r="BN53" t="s">
        <v>6888</v>
      </c>
      <c r="BP53" t="s">
        <v>6916</v>
      </c>
      <c r="BQ53" t="s">
        <v>6890</v>
      </c>
      <c r="BR53" t="s">
        <v>6916</v>
      </c>
      <c r="BS53" t="s">
        <v>6917</v>
      </c>
      <c r="BT53" t="s">
        <v>1473</v>
      </c>
      <c r="BU53" t="s">
        <v>6892</v>
      </c>
      <c r="BW53" t="s">
        <v>7770</v>
      </c>
      <c r="BY53" t="s">
        <v>7767</v>
      </c>
      <c r="BZ53" t="s">
        <v>7771</v>
      </c>
      <c r="CA53" t="s">
        <v>1473</v>
      </c>
      <c r="CB53" t="s">
        <v>6895</v>
      </c>
      <c r="CF53" t="s">
        <v>7002</v>
      </c>
      <c r="CH53" t="s">
        <v>7772</v>
      </c>
      <c r="CI53" t="s">
        <v>6898</v>
      </c>
      <c r="CJ53" t="s">
        <v>7752</v>
      </c>
      <c r="CK53" t="s">
        <v>5814</v>
      </c>
      <c r="CL53" s="127">
        <v>46251</v>
      </c>
      <c r="CM53" t="s">
        <v>6680</v>
      </c>
      <c r="CN53" t="s">
        <v>1882</v>
      </c>
      <c r="CO53" t="s">
        <v>7773</v>
      </c>
      <c r="CP53" t="s">
        <v>6878</v>
      </c>
      <c r="CQ53" t="s">
        <v>2200</v>
      </c>
      <c r="CS53" t="s">
        <v>6901</v>
      </c>
      <c r="CT53" t="s">
        <v>6901</v>
      </c>
      <c r="CU53" t="s">
        <v>6901</v>
      </c>
      <c r="CV53" t="s">
        <v>6712</v>
      </c>
      <c r="CW53" t="s">
        <v>1154</v>
      </c>
      <c r="CX53" t="s">
        <v>6925</v>
      </c>
      <c r="CY53" t="s">
        <v>1266</v>
      </c>
      <c r="CZ53" t="s">
        <v>6903</v>
      </c>
      <c r="DA53" t="s">
        <v>443</v>
      </c>
      <c r="DB53" t="s">
        <v>6903</v>
      </c>
      <c r="DC53" t="s">
        <v>6892</v>
      </c>
      <c r="DD53" t="s">
        <v>6958</v>
      </c>
      <c r="DE53" t="s">
        <v>6959</v>
      </c>
      <c r="DF53" t="s">
        <v>6905</v>
      </c>
      <c r="DG53" t="s">
        <v>6906</v>
      </c>
      <c r="DH53" t="s">
        <v>6864</v>
      </c>
      <c r="DI53" t="s">
        <v>7006</v>
      </c>
    </row>
    <row r="54" spans="1:142">
      <c r="A54" s="126" t="s">
        <v>7774</v>
      </c>
      <c r="B54" s="126" t="s">
        <v>6861</v>
      </c>
      <c r="C54" s="126" t="s">
        <v>6862</v>
      </c>
      <c r="D54" s="126" t="s">
        <v>370</v>
      </c>
      <c r="E54" s="126" t="s">
        <v>5611</v>
      </c>
      <c r="F54" s="126" t="s">
        <v>6863</v>
      </c>
      <c r="G54" s="126"/>
      <c r="H54" s="126"/>
      <c r="I54" s="126">
        <v>0</v>
      </c>
      <c r="J54" s="126" t="s">
        <v>6724</v>
      </c>
      <c r="K54" s="126" t="s">
        <v>6864</v>
      </c>
      <c r="L54" s="126" t="s">
        <v>7034</v>
      </c>
      <c r="M54" t="s">
        <v>7774</v>
      </c>
      <c r="N54" t="s">
        <v>7774</v>
      </c>
      <c r="P54" t="s">
        <v>7774</v>
      </c>
      <c r="R54" t="s">
        <v>7775</v>
      </c>
      <c r="T54" t="s">
        <v>7776</v>
      </c>
      <c r="U54" t="s">
        <v>7777</v>
      </c>
      <c r="V54" t="s">
        <v>6869</v>
      </c>
      <c r="W54" t="s">
        <v>6712</v>
      </c>
      <c r="X54" t="s">
        <v>1487</v>
      </c>
      <c r="Y54" t="s">
        <v>1473</v>
      </c>
      <c r="AB54" t="s">
        <v>7611</v>
      </c>
      <c r="AC54" t="s">
        <v>7612</v>
      </c>
      <c r="AD54" t="s">
        <v>7744</v>
      </c>
      <c r="AE54" t="s">
        <v>7745</v>
      </c>
      <c r="AF54" t="s">
        <v>7746</v>
      </c>
      <c r="AG54" t="s">
        <v>7747</v>
      </c>
      <c r="AH54" t="s">
        <v>5927</v>
      </c>
      <c r="AI54" t="s">
        <v>6877</v>
      </c>
      <c r="AJ54" t="s">
        <v>6878</v>
      </c>
      <c r="AM54" t="s">
        <v>7777</v>
      </c>
      <c r="AN54" t="s">
        <v>6879</v>
      </c>
      <c r="AP54" t="s">
        <v>6880</v>
      </c>
      <c r="AQ54" t="s">
        <v>6880</v>
      </c>
      <c r="AR54" t="s">
        <v>6877</v>
      </c>
      <c r="AS54" t="s">
        <v>7778</v>
      </c>
      <c r="AV54" t="s">
        <v>6883</v>
      </c>
      <c r="AW54" t="s">
        <v>6884</v>
      </c>
      <c r="AX54" t="s">
        <v>6877</v>
      </c>
      <c r="AY54" t="s">
        <v>7778</v>
      </c>
      <c r="BH54" t="s">
        <v>1473</v>
      </c>
      <c r="BJ54" t="s">
        <v>6885</v>
      </c>
      <c r="BL54" t="s">
        <v>6886</v>
      </c>
      <c r="BM54" t="s">
        <v>6887</v>
      </c>
      <c r="BN54" t="s">
        <v>6888</v>
      </c>
      <c r="BP54" t="s">
        <v>6916</v>
      </c>
      <c r="BQ54" t="s">
        <v>6890</v>
      </c>
      <c r="BR54" t="s">
        <v>6916</v>
      </c>
      <c r="BS54" t="s">
        <v>6917</v>
      </c>
      <c r="BT54" t="s">
        <v>1473</v>
      </c>
      <c r="BU54" t="s">
        <v>6892</v>
      </c>
      <c r="BW54" t="s">
        <v>7779</v>
      </c>
      <c r="BY54" t="s">
        <v>7776</v>
      </c>
      <c r="BZ54" t="s">
        <v>7780</v>
      </c>
      <c r="CA54" t="s">
        <v>1473</v>
      </c>
      <c r="CB54" t="s">
        <v>6895</v>
      </c>
      <c r="CF54" t="s">
        <v>7363</v>
      </c>
      <c r="CH54" t="s">
        <v>7781</v>
      </c>
      <c r="CI54" t="s">
        <v>6898</v>
      </c>
      <c r="CJ54" t="s">
        <v>7752</v>
      </c>
      <c r="CK54" t="s">
        <v>5814</v>
      </c>
      <c r="CL54" s="127">
        <v>46251</v>
      </c>
      <c r="CM54" t="s">
        <v>6680</v>
      </c>
      <c r="CN54" t="s">
        <v>1882</v>
      </c>
      <c r="CO54" t="s">
        <v>7782</v>
      </c>
      <c r="CP54" t="s">
        <v>6878</v>
      </c>
      <c r="CQ54" t="s">
        <v>2200</v>
      </c>
      <c r="CS54" t="s">
        <v>6901</v>
      </c>
      <c r="CT54" t="s">
        <v>6901</v>
      </c>
      <c r="CU54" t="s">
        <v>6901</v>
      </c>
      <c r="CV54" t="s">
        <v>6712</v>
      </c>
      <c r="CW54" t="s">
        <v>1154</v>
      </c>
      <c r="CX54" t="s">
        <v>6925</v>
      </c>
      <c r="CY54" t="s">
        <v>1266</v>
      </c>
      <c r="CZ54" t="s">
        <v>6903</v>
      </c>
      <c r="DA54" t="s">
        <v>443</v>
      </c>
      <c r="DB54" t="s">
        <v>6903</v>
      </c>
      <c r="DC54" t="s">
        <v>6892</v>
      </c>
      <c r="DD54" t="s">
        <v>7783</v>
      </c>
      <c r="DE54" t="s">
        <v>6993</v>
      </c>
      <c r="DF54" t="s">
        <v>6905</v>
      </c>
      <c r="DG54" t="s">
        <v>6906</v>
      </c>
      <c r="DH54" t="s">
        <v>6864</v>
      </c>
      <c r="DI54" t="s">
        <v>7034</v>
      </c>
    </row>
    <row r="55" spans="1:142">
      <c r="A55" s="126" t="s">
        <v>7784</v>
      </c>
      <c r="B55" s="126" t="s">
        <v>6861</v>
      </c>
      <c r="C55" s="126" t="s">
        <v>6862</v>
      </c>
      <c r="D55" s="126" t="s">
        <v>370</v>
      </c>
      <c r="E55" s="126" t="s">
        <v>5611</v>
      </c>
      <c r="F55" s="126" t="s">
        <v>6863</v>
      </c>
      <c r="G55" s="126"/>
      <c r="H55" s="126"/>
      <c r="I55" s="126">
        <v>0</v>
      </c>
      <c r="J55" s="126" t="s">
        <v>6724</v>
      </c>
      <c r="K55" s="126" t="s">
        <v>6864</v>
      </c>
      <c r="L55" s="126" t="s">
        <v>7006</v>
      </c>
      <c r="M55" t="s">
        <v>7784</v>
      </c>
      <c r="N55" t="s">
        <v>7784</v>
      </c>
      <c r="P55" t="s">
        <v>7784</v>
      </c>
      <c r="R55" t="s">
        <v>7785</v>
      </c>
      <c r="T55" t="s">
        <v>7786</v>
      </c>
      <c r="U55" t="s">
        <v>7787</v>
      </c>
      <c r="V55" t="s">
        <v>6869</v>
      </c>
      <c r="W55" t="s">
        <v>6712</v>
      </c>
      <c r="X55" t="s">
        <v>1487</v>
      </c>
      <c r="Y55" t="s">
        <v>1473</v>
      </c>
      <c r="AB55" t="s">
        <v>7611</v>
      </c>
      <c r="AC55" t="s">
        <v>7612</v>
      </c>
      <c r="AD55" t="s">
        <v>7744</v>
      </c>
      <c r="AE55" t="s">
        <v>7788</v>
      </c>
      <c r="AF55" t="s">
        <v>7746</v>
      </c>
      <c r="AG55" t="s">
        <v>7789</v>
      </c>
      <c r="AH55" t="s">
        <v>5927</v>
      </c>
      <c r="AI55" t="s">
        <v>6877</v>
      </c>
      <c r="AJ55" t="s">
        <v>6878</v>
      </c>
      <c r="AM55" t="s">
        <v>7787</v>
      </c>
      <c r="AN55" t="s">
        <v>6879</v>
      </c>
      <c r="AP55" t="s">
        <v>6880</v>
      </c>
      <c r="AQ55" t="s">
        <v>6880</v>
      </c>
      <c r="AR55" t="s">
        <v>6877</v>
      </c>
      <c r="AS55" t="s">
        <v>7790</v>
      </c>
      <c r="AV55" t="s">
        <v>6883</v>
      </c>
      <c r="AW55" t="s">
        <v>6884</v>
      </c>
      <c r="AX55" t="s">
        <v>6877</v>
      </c>
      <c r="AY55" t="s">
        <v>7790</v>
      </c>
      <c r="BH55" t="s">
        <v>1473</v>
      </c>
      <c r="BJ55" t="s">
        <v>6934</v>
      </c>
      <c r="BL55" t="s">
        <v>6934</v>
      </c>
      <c r="BM55" t="s">
        <v>6887</v>
      </c>
      <c r="BN55" t="s">
        <v>6888</v>
      </c>
      <c r="BP55" t="s">
        <v>6916</v>
      </c>
      <c r="BQ55" t="s">
        <v>6890</v>
      </c>
      <c r="BR55" t="s">
        <v>6916</v>
      </c>
      <c r="BS55" t="s">
        <v>6917</v>
      </c>
      <c r="BT55" t="s">
        <v>1473</v>
      </c>
      <c r="BU55" t="s">
        <v>6892</v>
      </c>
      <c r="BW55" t="s">
        <v>7791</v>
      </c>
      <c r="BY55" t="s">
        <v>7786</v>
      </c>
      <c r="BZ55" t="s">
        <v>7792</v>
      </c>
      <c r="CA55" t="s">
        <v>1473</v>
      </c>
      <c r="CB55" t="s">
        <v>7707</v>
      </c>
      <c r="CF55" t="s">
        <v>7632</v>
      </c>
      <c r="CH55" t="s">
        <v>7793</v>
      </c>
      <c r="CI55" t="s">
        <v>6898</v>
      </c>
      <c r="CJ55" t="s">
        <v>7710</v>
      </c>
      <c r="CK55" t="s">
        <v>5814</v>
      </c>
      <c r="CL55" s="127">
        <v>46251</v>
      </c>
      <c r="CM55" t="s">
        <v>6680</v>
      </c>
      <c r="CN55" t="s">
        <v>1882</v>
      </c>
      <c r="CO55" t="s">
        <v>7794</v>
      </c>
      <c r="CP55" t="s">
        <v>6878</v>
      </c>
      <c r="CQ55" t="s">
        <v>2200</v>
      </c>
      <c r="CS55" t="s">
        <v>6901</v>
      </c>
      <c r="CT55" t="s">
        <v>6901</v>
      </c>
      <c r="CU55" t="s">
        <v>6901</v>
      </c>
      <c r="CV55" t="s">
        <v>6712</v>
      </c>
      <c r="CW55" t="s">
        <v>1154</v>
      </c>
      <c r="CX55" t="s">
        <v>6925</v>
      </c>
      <c r="CY55" t="s">
        <v>344</v>
      </c>
      <c r="CZ55" t="s">
        <v>6903</v>
      </c>
      <c r="DA55" t="s">
        <v>344</v>
      </c>
      <c r="DB55" t="s">
        <v>6903</v>
      </c>
      <c r="DC55" t="s">
        <v>6892</v>
      </c>
      <c r="DD55" t="s">
        <v>6958</v>
      </c>
      <c r="DE55" t="s">
        <v>6959</v>
      </c>
      <c r="DF55" t="s">
        <v>6905</v>
      </c>
      <c r="DG55" t="s">
        <v>6906</v>
      </c>
      <c r="DH55" t="s">
        <v>6864</v>
      </c>
      <c r="DI55" t="s">
        <v>7006</v>
      </c>
    </row>
    <row r="56" spans="1:142">
      <c r="A56" s="126" t="s">
        <v>7795</v>
      </c>
      <c r="B56" s="126" t="s">
        <v>6861</v>
      </c>
      <c r="C56" s="126" t="s">
        <v>6862</v>
      </c>
      <c r="D56" s="126" t="s">
        <v>370</v>
      </c>
      <c r="E56" s="126" t="s">
        <v>5611</v>
      </c>
      <c r="F56" s="126" t="s">
        <v>6863</v>
      </c>
      <c r="G56" s="126"/>
      <c r="H56" s="126"/>
      <c r="I56" s="126">
        <v>0</v>
      </c>
      <c r="J56" s="126" t="s">
        <v>6724</v>
      </c>
      <c r="K56" s="126" t="s">
        <v>6864</v>
      </c>
      <c r="L56" s="126" t="s">
        <v>7796</v>
      </c>
      <c r="M56" t="s">
        <v>7795</v>
      </c>
      <c r="N56" t="s">
        <v>7795</v>
      </c>
      <c r="P56" t="s">
        <v>7795</v>
      </c>
      <c r="R56" t="s">
        <v>7797</v>
      </c>
      <c r="T56" t="s">
        <v>7798</v>
      </c>
      <c r="U56" t="s">
        <v>7799</v>
      </c>
      <c r="V56" t="s">
        <v>6869</v>
      </c>
      <c r="W56" t="s">
        <v>6712</v>
      </c>
      <c r="X56" t="s">
        <v>1487</v>
      </c>
      <c r="Y56" t="s">
        <v>1473</v>
      </c>
      <c r="AB56" t="s">
        <v>7800</v>
      </c>
      <c r="AC56" t="s">
        <v>7801</v>
      </c>
      <c r="AD56" t="s">
        <v>7802</v>
      </c>
      <c r="AE56" t="s">
        <v>7803</v>
      </c>
      <c r="AF56" t="s">
        <v>7804</v>
      </c>
      <c r="AG56" t="s">
        <v>7805</v>
      </c>
      <c r="AH56" t="s">
        <v>7198</v>
      </c>
      <c r="AI56" t="s">
        <v>6877</v>
      </c>
      <c r="AJ56" t="s">
        <v>6878</v>
      </c>
      <c r="AM56" t="s">
        <v>7799</v>
      </c>
      <c r="AN56" t="s">
        <v>6879</v>
      </c>
      <c r="AP56" t="s">
        <v>6880</v>
      </c>
      <c r="AQ56" t="s">
        <v>6880</v>
      </c>
      <c r="AR56" t="s">
        <v>6877</v>
      </c>
      <c r="AS56" t="s">
        <v>7806</v>
      </c>
      <c r="AV56" t="s">
        <v>6883</v>
      </c>
      <c r="AW56" t="s">
        <v>6884</v>
      </c>
      <c r="AX56" t="s">
        <v>6877</v>
      </c>
      <c r="AY56" t="s">
        <v>7806</v>
      </c>
      <c r="BB56">
        <v>20</v>
      </c>
      <c r="BH56" t="s">
        <v>1473</v>
      </c>
      <c r="BJ56" t="s">
        <v>574</v>
      </c>
      <c r="BL56" t="s">
        <v>6934</v>
      </c>
      <c r="BM56" t="s">
        <v>6887</v>
      </c>
      <c r="BN56" t="s">
        <v>6888</v>
      </c>
      <c r="BO56">
        <v>20</v>
      </c>
      <c r="BP56" t="s">
        <v>6916</v>
      </c>
      <c r="BQ56" t="s">
        <v>6890</v>
      </c>
      <c r="BR56" t="s">
        <v>6916</v>
      </c>
      <c r="BS56" t="s">
        <v>6917</v>
      </c>
      <c r="BT56" t="s">
        <v>1473</v>
      </c>
      <c r="BU56" t="s">
        <v>6892</v>
      </c>
      <c r="BW56" t="s">
        <v>7807</v>
      </c>
      <c r="BY56" t="s">
        <v>7798</v>
      </c>
      <c r="BZ56" t="s">
        <v>7799</v>
      </c>
      <c r="CA56" t="s">
        <v>1473</v>
      </c>
      <c r="CB56" t="s">
        <v>7444</v>
      </c>
      <c r="CF56" t="s">
        <v>7808</v>
      </c>
      <c r="CH56" t="s">
        <v>7809</v>
      </c>
      <c r="CI56" t="s">
        <v>6898</v>
      </c>
      <c r="CJ56" t="s">
        <v>7447</v>
      </c>
      <c r="CK56" t="s">
        <v>5814</v>
      </c>
      <c r="CL56" s="127">
        <v>46251</v>
      </c>
      <c r="CM56" t="s">
        <v>6680</v>
      </c>
      <c r="CN56" t="s">
        <v>1882</v>
      </c>
      <c r="CO56" t="s">
        <v>7810</v>
      </c>
      <c r="CP56" t="s">
        <v>6878</v>
      </c>
      <c r="CQ56" t="s">
        <v>2200</v>
      </c>
      <c r="CS56" t="s">
        <v>6901</v>
      </c>
      <c r="CT56" t="s">
        <v>6901</v>
      </c>
      <c r="CU56" t="s">
        <v>6901</v>
      </c>
      <c r="CV56" t="s">
        <v>6712</v>
      </c>
      <c r="CW56" t="s">
        <v>1156</v>
      </c>
      <c r="CX56" t="s">
        <v>7278</v>
      </c>
      <c r="CY56" t="s">
        <v>443</v>
      </c>
      <c r="CZ56" t="s">
        <v>6903</v>
      </c>
      <c r="DA56" t="s">
        <v>344</v>
      </c>
      <c r="DB56" t="s">
        <v>6903</v>
      </c>
      <c r="DC56" t="s">
        <v>6892</v>
      </c>
      <c r="DD56" t="s">
        <v>6958</v>
      </c>
      <c r="DE56" t="s">
        <v>6959</v>
      </c>
      <c r="DF56" t="s">
        <v>6905</v>
      </c>
      <c r="DG56" t="s">
        <v>6906</v>
      </c>
      <c r="DH56" t="s">
        <v>6864</v>
      </c>
      <c r="DI56" t="s">
        <v>7796</v>
      </c>
    </row>
    <row r="57" spans="1:142">
      <c r="A57" s="126" t="s">
        <v>7811</v>
      </c>
      <c r="B57" s="126" t="s">
        <v>6861</v>
      </c>
      <c r="C57" s="126" t="s">
        <v>6862</v>
      </c>
      <c r="D57" s="126" t="s">
        <v>370</v>
      </c>
      <c r="E57" s="126" t="s">
        <v>5611</v>
      </c>
      <c r="F57" s="126" t="s">
        <v>6863</v>
      </c>
      <c r="G57" s="126"/>
      <c r="H57" s="126"/>
      <c r="I57" s="126">
        <v>0</v>
      </c>
      <c r="J57" s="126" t="s">
        <v>6724</v>
      </c>
      <c r="K57" s="126" t="s">
        <v>6864</v>
      </c>
      <c r="L57" s="126" t="s">
        <v>7812</v>
      </c>
      <c r="M57" t="s">
        <v>7811</v>
      </c>
      <c r="N57" t="s">
        <v>7811</v>
      </c>
      <c r="P57" t="s">
        <v>7811</v>
      </c>
      <c r="R57" t="s">
        <v>7813</v>
      </c>
      <c r="T57" t="s">
        <v>7814</v>
      </c>
      <c r="U57" t="s">
        <v>7815</v>
      </c>
      <c r="V57" t="s">
        <v>6869</v>
      </c>
      <c r="W57" t="s">
        <v>6712</v>
      </c>
      <c r="X57" t="s">
        <v>1487</v>
      </c>
      <c r="Y57" t="s">
        <v>1473</v>
      </c>
      <c r="AB57" t="s">
        <v>7800</v>
      </c>
      <c r="AC57" t="s">
        <v>7801</v>
      </c>
      <c r="AD57" t="s">
        <v>7802</v>
      </c>
      <c r="AE57" t="s">
        <v>7803</v>
      </c>
      <c r="AF57" t="s">
        <v>7804</v>
      </c>
      <c r="AG57" t="s">
        <v>7805</v>
      </c>
      <c r="AH57" t="s">
        <v>6876</v>
      </c>
      <c r="AI57" t="s">
        <v>6877</v>
      </c>
      <c r="AJ57" t="s">
        <v>6878</v>
      </c>
      <c r="AM57" t="s">
        <v>7815</v>
      </c>
      <c r="AN57" t="s">
        <v>6879</v>
      </c>
      <c r="AP57" t="s">
        <v>6880</v>
      </c>
      <c r="AQ57" t="s">
        <v>6880</v>
      </c>
      <c r="AR57" t="s">
        <v>6877</v>
      </c>
      <c r="AS57" t="s">
        <v>7816</v>
      </c>
      <c r="AV57" t="s">
        <v>6883</v>
      </c>
      <c r="AW57" t="s">
        <v>6884</v>
      </c>
      <c r="AX57" t="s">
        <v>6877</v>
      </c>
      <c r="AY57" t="s">
        <v>7816</v>
      </c>
      <c r="BB57">
        <v>30</v>
      </c>
      <c r="BH57" t="s">
        <v>1473</v>
      </c>
      <c r="BJ57" t="s">
        <v>574</v>
      </c>
      <c r="BL57" t="s">
        <v>6885</v>
      </c>
      <c r="BM57" t="s">
        <v>6887</v>
      </c>
      <c r="BN57" t="s">
        <v>6888</v>
      </c>
      <c r="BO57">
        <v>30</v>
      </c>
      <c r="BP57" t="s">
        <v>6916</v>
      </c>
      <c r="BQ57" t="s">
        <v>6890</v>
      </c>
      <c r="BR57" t="s">
        <v>6916</v>
      </c>
      <c r="BS57" t="s">
        <v>6917</v>
      </c>
      <c r="BT57" t="s">
        <v>1473</v>
      </c>
      <c r="BU57" t="s">
        <v>6892</v>
      </c>
      <c r="BW57" t="s">
        <v>7817</v>
      </c>
      <c r="BY57" t="s">
        <v>7814</v>
      </c>
      <c r="BZ57" t="s">
        <v>7818</v>
      </c>
      <c r="CA57" t="s">
        <v>1473</v>
      </c>
      <c r="CB57" t="s">
        <v>7444</v>
      </c>
      <c r="CF57" t="s">
        <v>7819</v>
      </c>
      <c r="CH57" t="s">
        <v>7820</v>
      </c>
      <c r="CI57" t="s">
        <v>6898</v>
      </c>
      <c r="CJ57" t="s">
        <v>7447</v>
      </c>
      <c r="CK57" t="s">
        <v>5814</v>
      </c>
      <c r="CL57" s="127">
        <v>46251</v>
      </c>
      <c r="CM57" t="s">
        <v>6680</v>
      </c>
      <c r="CN57" t="s">
        <v>1882</v>
      </c>
      <c r="CO57" t="s">
        <v>7821</v>
      </c>
      <c r="CP57" t="s">
        <v>6878</v>
      </c>
      <c r="CQ57" t="s">
        <v>2200</v>
      </c>
      <c r="CS57" t="s">
        <v>6901</v>
      </c>
      <c r="CT57" t="s">
        <v>6901</v>
      </c>
      <c r="CU57" t="s">
        <v>6901</v>
      </c>
      <c r="CV57" t="s">
        <v>6712</v>
      </c>
      <c r="CW57" t="s">
        <v>1156</v>
      </c>
      <c r="CX57" t="s">
        <v>7278</v>
      </c>
      <c r="CY57" t="s">
        <v>443</v>
      </c>
      <c r="CZ57" t="s">
        <v>6903</v>
      </c>
      <c r="DA57" t="s">
        <v>1266</v>
      </c>
      <c r="DB57" t="s">
        <v>6903</v>
      </c>
      <c r="DC57" t="s">
        <v>6892</v>
      </c>
      <c r="DD57" t="s">
        <v>2215</v>
      </c>
      <c r="DE57" t="s">
        <v>6904</v>
      </c>
      <c r="DF57" t="s">
        <v>6905</v>
      </c>
      <c r="DG57" t="s">
        <v>6906</v>
      </c>
      <c r="DH57" t="s">
        <v>6864</v>
      </c>
      <c r="DI57" t="s">
        <v>7812</v>
      </c>
    </row>
    <row r="58" spans="1:142">
      <c r="A58" s="126" t="s">
        <v>7822</v>
      </c>
      <c r="B58" s="126" t="s">
        <v>6861</v>
      </c>
      <c r="C58" s="126" t="s">
        <v>6862</v>
      </c>
      <c r="D58" s="126" t="s">
        <v>370</v>
      </c>
      <c r="E58" s="126" t="s">
        <v>5611</v>
      </c>
      <c r="F58" s="126" t="s">
        <v>6863</v>
      </c>
      <c r="G58" s="126"/>
      <c r="H58" s="126"/>
      <c r="I58" s="126">
        <v>0</v>
      </c>
      <c r="J58" s="126" t="s">
        <v>6724</v>
      </c>
      <c r="K58" s="126" t="s">
        <v>6864</v>
      </c>
      <c r="L58" s="126" t="s">
        <v>7006</v>
      </c>
      <c r="M58" t="s">
        <v>7822</v>
      </c>
      <c r="N58" t="s">
        <v>7822</v>
      </c>
      <c r="P58" t="s">
        <v>7822</v>
      </c>
      <c r="R58" t="s">
        <v>7823</v>
      </c>
      <c r="T58" t="s">
        <v>7824</v>
      </c>
      <c r="U58" t="s">
        <v>7825</v>
      </c>
      <c r="V58" t="s">
        <v>6869</v>
      </c>
      <c r="W58" t="s">
        <v>6712</v>
      </c>
      <c r="X58" t="s">
        <v>1487</v>
      </c>
      <c r="Y58" t="s">
        <v>1473</v>
      </c>
      <c r="AB58" t="s">
        <v>7800</v>
      </c>
      <c r="AC58" t="s">
        <v>7801</v>
      </c>
      <c r="AD58" t="s">
        <v>7802</v>
      </c>
      <c r="AE58" t="s">
        <v>7803</v>
      </c>
      <c r="AF58" t="s">
        <v>7804</v>
      </c>
      <c r="AG58" t="s">
        <v>7805</v>
      </c>
      <c r="AH58" t="s">
        <v>7198</v>
      </c>
      <c r="AI58" t="s">
        <v>6877</v>
      </c>
      <c r="AJ58" t="s">
        <v>6878</v>
      </c>
      <c r="AM58" t="s">
        <v>7825</v>
      </c>
      <c r="AN58" t="s">
        <v>6879</v>
      </c>
      <c r="AP58" t="s">
        <v>6880</v>
      </c>
      <c r="AQ58" t="s">
        <v>6880</v>
      </c>
      <c r="AR58" t="s">
        <v>6877</v>
      </c>
      <c r="AS58" t="s">
        <v>7826</v>
      </c>
      <c r="AV58" t="s">
        <v>6883</v>
      </c>
      <c r="AW58" t="s">
        <v>6884</v>
      </c>
      <c r="AX58" t="s">
        <v>6877</v>
      </c>
      <c r="AY58" t="s">
        <v>7826</v>
      </c>
      <c r="BB58">
        <v>60</v>
      </c>
      <c r="BH58" t="s">
        <v>1473</v>
      </c>
      <c r="BJ58" t="s">
        <v>6885</v>
      </c>
      <c r="BL58" t="s">
        <v>574</v>
      </c>
      <c r="BM58" t="s">
        <v>6887</v>
      </c>
      <c r="BN58" t="s">
        <v>6888</v>
      </c>
      <c r="BO58">
        <v>60</v>
      </c>
      <c r="BP58" t="s">
        <v>6916</v>
      </c>
      <c r="BQ58" t="s">
        <v>6890</v>
      </c>
      <c r="BR58" t="s">
        <v>6916</v>
      </c>
      <c r="BS58" t="s">
        <v>6917</v>
      </c>
      <c r="BT58" t="s">
        <v>1473</v>
      </c>
      <c r="BU58" t="s">
        <v>6892</v>
      </c>
      <c r="BW58" t="s">
        <v>7827</v>
      </c>
      <c r="BY58" t="s">
        <v>7824</v>
      </c>
      <c r="BZ58" t="s">
        <v>7825</v>
      </c>
      <c r="CA58" t="s">
        <v>1473</v>
      </c>
      <c r="CB58" t="s">
        <v>7444</v>
      </c>
      <c r="CF58" t="s">
        <v>7808</v>
      </c>
      <c r="CH58" t="s">
        <v>7828</v>
      </c>
      <c r="CI58" t="s">
        <v>6898</v>
      </c>
      <c r="CJ58" t="s">
        <v>7447</v>
      </c>
      <c r="CK58" t="s">
        <v>5814</v>
      </c>
      <c r="CL58" s="127">
        <v>46251</v>
      </c>
      <c r="CM58" t="s">
        <v>6680</v>
      </c>
      <c r="CN58" t="s">
        <v>1882</v>
      </c>
      <c r="CO58" t="s">
        <v>7810</v>
      </c>
      <c r="CP58" t="s">
        <v>6878</v>
      </c>
      <c r="CQ58" t="s">
        <v>2200</v>
      </c>
      <c r="CS58" t="s">
        <v>6901</v>
      </c>
      <c r="CT58" t="s">
        <v>6901</v>
      </c>
      <c r="CU58" t="s">
        <v>6901</v>
      </c>
      <c r="CV58" t="s">
        <v>6712</v>
      </c>
      <c r="CW58" t="s">
        <v>1154</v>
      </c>
      <c r="CX58" t="s">
        <v>6925</v>
      </c>
      <c r="CY58" t="s">
        <v>1266</v>
      </c>
      <c r="CZ58" t="s">
        <v>6903</v>
      </c>
      <c r="DA58" t="s">
        <v>443</v>
      </c>
      <c r="DB58" t="s">
        <v>6903</v>
      </c>
      <c r="DC58" t="s">
        <v>6892</v>
      </c>
      <c r="DD58" t="s">
        <v>6958</v>
      </c>
      <c r="DE58" t="s">
        <v>6959</v>
      </c>
      <c r="DF58" t="s">
        <v>6905</v>
      </c>
      <c r="DG58" t="s">
        <v>6906</v>
      </c>
      <c r="DH58" t="s">
        <v>6864</v>
      </c>
      <c r="DI58" t="s">
        <v>7006</v>
      </c>
    </row>
    <row r="59" spans="1:142">
      <c r="A59" s="126" t="s">
        <v>7829</v>
      </c>
      <c r="B59" s="126" t="s">
        <v>6861</v>
      </c>
      <c r="C59" s="126" t="s">
        <v>6862</v>
      </c>
      <c r="D59" s="126" t="s">
        <v>370</v>
      </c>
      <c r="E59" s="126" t="s">
        <v>5611</v>
      </c>
      <c r="F59" s="126" t="s">
        <v>6863</v>
      </c>
      <c r="G59" s="126"/>
      <c r="H59" s="126"/>
      <c r="I59" s="126">
        <v>0</v>
      </c>
      <c r="J59" s="126" t="s">
        <v>6724</v>
      </c>
      <c r="K59" s="126" t="s">
        <v>6864</v>
      </c>
      <c r="L59" s="126" t="s">
        <v>6978</v>
      </c>
      <c r="M59" t="s">
        <v>7829</v>
      </c>
      <c r="N59" t="s">
        <v>7829</v>
      </c>
      <c r="P59" t="s">
        <v>7829</v>
      </c>
      <c r="R59" t="s">
        <v>7830</v>
      </c>
      <c r="T59" t="s">
        <v>7831</v>
      </c>
      <c r="U59" t="s">
        <v>7832</v>
      </c>
      <c r="V59" t="s">
        <v>6869</v>
      </c>
      <c r="W59" t="s">
        <v>6712</v>
      </c>
      <c r="X59" t="s">
        <v>1487</v>
      </c>
      <c r="Y59" t="s">
        <v>1473</v>
      </c>
      <c r="AB59" t="s">
        <v>7800</v>
      </c>
      <c r="AC59" t="s">
        <v>7801</v>
      </c>
      <c r="AD59" t="s">
        <v>7802</v>
      </c>
      <c r="AE59" t="s">
        <v>7803</v>
      </c>
      <c r="AF59" t="s">
        <v>7804</v>
      </c>
      <c r="AG59" t="s">
        <v>7805</v>
      </c>
      <c r="AH59" t="s">
        <v>7198</v>
      </c>
      <c r="AI59" t="s">
        <v>6932</v>
      </c>
      <c r="AJ59" t="s">
        <v>6878</v>
      </c>
      <c r="AM59" t="s">
        <v>7832</v>
      </c>
      <c r="AN59" t="s">
        <v>6879</v>
      </c>
      <c r="AP59" t="s">
        <v>6880</v>
      </c>
      <c r="AQ59" t="s">
        <v>6880</v>
      </c>
      <c r="AR59" t="s">
        <v>6932</v>
      </c>
      <c r="AS59" t="s">
        <v>7833</v>
      </c>
      <c r="AV59" t="s">
        <v>6883</v>
      </c>
      <c r="AW59" t="s">
        <v>6884</v>
      </c>
      <c r="AX59" t="s">
        <v>6932</v>
      </c>
      <c r="AY59" t="s">
        <v>7833</v>
      </c>
      <c r="BB59">
        <v>15</v>
      </c>
      <c r="BH59" t="s">
        <v>1473</v>
      </c>
      <c r="BJ59" t="s">
        <v>574</v>
      </c>
      <c r="BL59" t="s">
        <v>7834</v>
      </c>
      <c r="BM59" t="s">
        <v>6887</v>
      </c>
      <c r="BN59" t="s">
        <v>6888</v>
      </c>
      <c r="BO59">
        <v>15</v>
      </c>
      <c r="BP59" t="s">
        <v>6935</v>
      </c>
      <c r="BQ59" t="s">
        <v>6890</v>
      </c>
      <c r="BR59" t="s">
        <v>6935</v>
      </c>
      <c r="BS59" t="s">
        <v>6917</v>
      </c>
      <c r="BT59" t="s">
        <v>1473</v>
      </c>
      <c r="BU59" t="s">
        <v>6892</v>
      </c>
      <c r="BW59" t="s">
        <v>7835</v>
      </c>
      <c r="BY59" t="s">
        <v>7831</v>
      </c>
      <c r="BZ59" t="s">
        <v>7832</v>
      </c>
      <c r="CA59" t="s">
        <v>1473</v>
      </c>
      <c r="CB59" t="s">
        <v>7444</v>
      </c>
      <c r="CF59" t="s">
        <v>7808</v>
      </c>
      <c r="CH59" t="s">
        <v>7836</v>
      </c>
      <c r="CI59" t="s">
        <v>6898</v>
      </c>
      <c r="CJ59" t="s">
        <v>7447</v>
      </c>
      <c r="CK59" t="s">
        <v>5814</v>
      </c>
      <c r="CL59" s="127">
        <v>46251</v>
      </c>
      <c r="CM59" t="s">
        <v>6680</v>
      </c>
      <c r="CN59" t="s">
        <v>1882</v>
      </c>
      <c r="CO59" t="s">
        <v>7837</v>
      </c>
      <c r="CP59" t="s">
        <v>6878</v>
      </c>
      <c r="CQ59" t="s">
        <v>2200</v>
      </c>
      <c r="CS59" t="s">
        <v>6901</v>
      </c>
      <c r="CT59" t="s">
        <v>6901</v>
      </c>
      <c r="CU59" t="s">
        <v>6901</v>
      </c>
      <c r="CV59" t="s">
        <v>6712</v>
      </c>
      <c r="CX59" t="s">
        <v>6940</v>
      </c>
      <c r="CY59" t="s">
        <v>443</v>
      </c>
      <c r="CZ59" t="s">
        <v>6903</v>
      </c>
      <c r="DB59" t="s">
        <v>7838</v>
      </c>
      <c r="DC59" t="s">
        <v>6892</v>
      </c>
      <c r="DD59" t="s">
        <v>7229</v>
      </c>
      <c r="DE59" t="s">
        <v>6993</v>
      </c>
      <c r="DF59" t="s">
        <v>6905</v>
      </c>
      <c r="DG59" t="s">
        <v>6906</v>
      </c>
      <c r="DH59" t="s">
        <v>6864</v>
      </c>
      <c r="DI59" t="s">
        <v>6978</v>
      </c>
    </row>
    <row r="60" spans="1:142">
      <c r="A60" s="126" t="s">
        <v>7839</v>
      </c>
      <c r="B60" s="126" t="s">
        <v>6861</v>
      </c>
      <c r="C60" s="126" t="s">
        <v>6862</v>
      </c>
      <c r="D60" s="126" t="s">
        <v>370</v>
      </c>
      <c r="E60" s="126" t="s">
        <v>5611</v>
      </c>
      <c r="F60" s="126" t="s">
        <v>6863</v>
      </c>
      <c r="G60" s="126"/>
      <c r="H60" s="126"/>
      <c r="I60" s="126">
        <v>0</v>
      </c>
      <c r="J60" s="126" t="s">
        <v>6724</v>
      </c>
      <c r="K60" s="126" t="s">
        <v>6864</v>
      </c>
      <c r="L60" s="126" t="s">
        <v>7098</v>
      </c>
      <c r="M60" t="s">
        <v>7839</v>
      </c>
      <c r="N60" t="s">
        <v>7839</v>
      </c>
      <c r="P60" t="s">
        <v>7839</v>
      </c>
      <c r="R60" t="s">
        <v>7840</v>
      </c>
      <c r="T60" t="s">
        <v>7841</v>
      </c>
      <c r="U60" t="s">
        <v>7842</v>
      </c>
      <c r="V60" t="s">
        <v>6869</v>
      </c>
      <c r="W60" t="s">
        <v>6712</v>
      </c>
      <c r="X60" t="s">
        <v>1487</v>
      </c>
      <c r="Y60" t="s">
        <v>1473</v>
      </c>
      <c r="AB60" t="s">
        <v>7800</v>
      </c>
      <c r="AC60" t="s">
        <v>7801</v>
      </c>
      <c r="AD60" t="s">
        <v>7802</v>
      </c>
      <c r="AE60" t="s">
        <v>7803</v>
      </c>
      <c r="AF60" t="s">
        <v>7804</v>
      </c>
      <c r="AG60" t="s">
        <v>7805</v>
      </c>
      <c r="AH60" t="s">
        <v>7198</v>
      </c>
      <c r="AI60" t="s">
        <v>6877</v>
      </c>
      <c r="AJ60" t="s">
        <v>6878</v>
      </c>
      <c r="AM60" t="s">
        <v>7842</v>
      </c>
      <c r="AN60" t="s">
        <v>6879</v>
      </c>
      <c r="AP60" t="s">
        <v>6880</v>
      </c>
      <c r="AQ60" t="s">
        <v>6880</v>
      </c>
      <c r="AR60" t="s">
        <v>6877</v>
      </c>
      <c r="AS60" t="s">
        <v>7843</v>
      </c>
      <c r="AV60" t="s">
        <v>6883</v>
      </c>
      <c r="AW60" t="s">
        <v>6884</v>
      </c>
      <c r="AX60" t="s">
        <v>6877</v>
      </c>
      <c r="AY60" t="s">
        <v>7843</v>
      </c>
      <c r="BB60">
        <v>20</v>
      </c>
      <c r="BH60" t="s">
        <v>1473</v>
      </c>
      <c r="BJ60" t="s">
        <v>574</v>
      </c>
      <c r="BL60" t="s">
        <v>6885</v>
      </c>
      <c r="BM60" t="s">
        <v>6887</v>
      </c>
      <c r="BN60" t="s">
        <v>6888</v>
      </c>
      <c r="BO60">
        <v>20</v>
      </c>
      <c r="BP60" t="s">
        <v>6916</v>
      </c>
      <c r="BQ60" t="s">
        <v>6890</v>
      </c>
      <c r="BR60" t="s">
        <v>6916</v>
      </c>
      <c r="BS60" t="s">
        <v>6917</v>
      </c>
      <c r="BT60" t="s">
        <v>1473</v>
      </c>
      <c r="BU60" t="s">
        <v>6892</v>
      </c>
      <c r="BW60" t="s">
        <v>7844</v>
      </c>
      <c r="BY60" t="s">
        <v>7841</v>
      </c>
      <c r="BZ60" t="s">
        <v>7845</v>
      </c>
      <c r="CA60" t="s">
        <v>1473</v>
      </c>
      <c r="CB60" t="s">
        <v>7444</v>
      </c>
      <c r="CF60" t="s">
        <v>7819</v>
      </c>
      <c r="CH60" t="s">
        <v>7846</v>
      </c>
      <c r="CI60" t="s">
        <v>6898</v>
      </c>
      <c r="CJ60" t="s">
        <v>7447</v>
      </c>
      <c r="CK60" t="s">
        <v>5814</v>
      </c>
      <c r="CL60" s="127">
        <v>46251</v>
      </c>
      <c r="CM60" t="s">
        <v>6680</v>
      </c>
      <c r="CN60" t="s">
        <v>1882</v>
      </c>
      <c r="CO60" t="s">
        <v>7810</v>
      </c>
      <c r="CP60" t="s">
        <v>6878</v>
      </c>
      <c r="CQ60" t="s">
        <v>2200</v>
      </c>
      <c r="CS60" t="s">
        <v>6901</v>
      </c>
      <c r="CT60" t="s">
        <v>6901</v>
      </c>
      <c r="CU60" t="s">
        <v>6901</v>
      </c>
      <c r="CV60" t="s">
        <v>6712</v>
      </c>
      <c r="CW60" t="s">
        <v>1154</v>
      </c>
      <c r="CX60" t="s">
        <v>6925</v>
      </c>
      <c r="CY60" t="s">
        <v>443</v>
      </c>
      <c r="CZ60" t="s">
        <v>6903</v>
      </c>
      <c r="DA60" t="s">
        <v>1266</v>
      </c>
      <c r="DB60" t="s">
        <v>6903</v>
      </c>
      <c r="DC60" t="s">
        <v>6892</v>
      </c>
      <c r="DD60" t="s">
        <v>2215</v>
      </c>
      <c r="DE60" t="s">
        <v>6904</v>
      </c>
      <c r="DF60" t="s">
        <v>6905</v>
      </c>
      <c r="DG60" t="s">
        <v>6906</v>
      </c>
      <c r="DH60" t="s">
        <v>6864</v>
      </c>
      <c r="DI60" t="s">
        <v>7098</v>
      </c>
    </row>
    <row r="61" spans="1:142">
      <c r="A61" s="126" t="s">
        <v>7847</v>
      </c>
      <c r="B61" s="126" t="s">
        <v>6861</v>
      </c>
      <c r="C61" s="126" t="s">
        <v>6862</v>
      </c>
      <c r="D61" s="126" t="s">
        <v>370</v>
      </c>
      <c r="E61" s="126" t="s">
        <v>5611</v>
      </c>
      <c r="F61" s="126" t="s">
        <v>6863</v>
      </c>
      <c r="G61" s="126"/>
      <c r="H61" s="126"/>
      <c r="I61" s="126">
        <v>0</v>
      </c>
      <c r="J61" s="126" t="s">
        <v>6724</v>
      </c>
      <c r="K61" s="126" t="s">
        <v>6864</v>
      </c>
      <c r="L61" s="126" t="s">
        <v>7006</v>
      </c>
      <c r="M61" t="s">
        <v>7847</v>
      </c>
      <c r="N61" t="s">
        <v>7847</v>
      </c>
      <c r="P61" t="s">
        <v>7847</v>
      </c>
      <c r="R61" t="s">
        <v>7848</v>
      </c>
      <c r="T61" t="s">
        <v>7849</v>
      </c>
      <c r="U61" t="s">
        <v>7850</v>
      </c>
      <c r="V61" t="s">
        <v>6869</v>
      </c>
      <c r="W61" t="s">
        <v>6712</v>
      </c>
      <c r="X61" t="s">
        <v>1487</v>
      </c>
      <c r="Y61" t="s">
        <v>1473</v>
      </c>
      <c r="AB61" t="s">
        <v>7800</v>
      </c>
      <c r="AC61" t="s">
        <v>7801</v>
      </c>
      <c r="AD61" t="s">
        <v>7802</v>
      </c>
      <c r="AE61" t="s">
        <v>7803</v>
      </c>
      <c r="AF61" t="s">
        <v>7804</v>
      </c>
      <c r="AG61" t="s">
        <v>7805</v>
      </c>
      <c r="AH61" t="s">
        <v>7198</v>
      </c>
      <c r="AI61" t="s">
        <v>6877</v>
      </c>
      <c r="AJ61" t="s">
        <v>6878</v>
      </c>
      <c r="AM61" t="s">
        <v>7850</v>
      </c>
      <c r="AN61" t="s">
        <v>6879</v>
      </c>
      <c r="AP61" t="s">
        <v>6880</v>
      </c>
      <c r="AQ61" t="s">
        <v>6880</v>
      </c>
      <c r="AR61" t="s">
        <v>6877</v>
      </c>
      <c r="AS61" t="s">
        <v>7851</v>
      </c>
      <c r="AV61" t="s">
        <v>6883</v>
      </c>
      <c r="AW61" t="s">
        <v>6884</v>
      </c>
      <c r="AX61" t="s">
        <v>6877</v>
      </c>
      <c r="AY61" t="s">
        <v>7851</v>
      </c>
      <c r="BH61" t="s">
        <v>1473</v>
      </c>
      <c r="BJ61" t="s">
        <v>6885</v>
      </c>
      <c r="BL61" t="s">
        <v>6886</v>
      </c>
      <c r="BM61" t="s">
        <v>6887</v>
      </c>
      <c r="BN61" t="s">
        <v>6888</v>
      </c>
      <c r="BP61" t="s">
        <v>6916</v>
      </c>
      <c r="BQ61" t="s">
        <v>6890</v>
      </c>
      <c r="BR61" t="s">
        <v>6916</v>
      </c>
      <c r="BS61" t="s">
        <v>6917</v>
      </c>
      <c r="BT61" t="s">
        <v>1473</v>
      </c>
      <c r="BU61" t="s">
        <v>6892</v>
      </c>
      <c r="BW61" t="s">
        <v>7852</v>
      </c>
      <c r="BY61" t="s">
        <v>7849</v>
      </c>
      <c r="BZ61" t="s">
        <v>7853</v>
      </c>
      <c r="CA61" t="s">
        <v>1473</v>
      </c>
      <c r="CB61" t="s">
        <v>7444</v>
      </c>
      <c r="CF61" t="s">
        <v>7854</v>
      </c>
      <c r="CH61" t="s">
        <v>7855</v>
      </c>
      <c r="CI61" t="s">
        <v>6898</v>
      </c>
      <c r="CJ61" t="s">
        <v>7856</v>
      </c>
      <c r="CK61" t="s">
        <v>5814</v>
      </c>
      <c r="CL61" s="127">
        <v>46251</v>
      </c>
      <c r="CM61" t="s">
        <v>6680</v>
      </c>
      <c r="CN61" t="s">
        <v>1882</v>
      </c>
      <c r="CO61" t="s">
        <v>7857</v>
      </c>
      <c r="CP61" t="s">
        <v>6878</v>
      </c>
      <c r="CQ61" t="s">
        <v>2200</v>
      </c>
      <c r="CS61" t="s">
        <v>6901</v>
      </c>
      <c r="CT61" t="s">
        <v>6901</v>
      </c>
      <c r="CU61" t="s">
        <v>6901</v>
      </c>
      <c r="CV61" t="s">
        <v>6712</v>
      </c>
      <c r="CW61" t="s">
        <v>1154</v>
      </c>
      <c r="CX61" t="s">
        <v>6925</v>
      </c>
      <c r="CY61" t="s">
        <v>1266</v>
      </c>
      <c r="CZ61" t="s">
        <v>6903</v>
      </c>
      <c r="DA61" t="s">
        <v>443</v>
      </c>
      <c r="DB61" t="s">
        <v>6903</v>
      </c>
      <c r="DC61" t="s">
        <v>6892</v>
      </c>
      <c r="DD61" t="s">
        <v>6958</v>
      </c>
      <c r="DE61" t="s">
        <v>6959</v>
      </c>
      <c r="DF61" t="s">
        <v>6905</v>
      </c>
      <c r="DG61" t="s">
        <v>6906</v>
      </c>
      <c r="DH61" t="s">
        <v>6864</v>
      </c>
      <c r="DI61" t="s">
        <v>7006</v>
      </c>
    </row>
    <row r="62" spans="1:142">
      <c r="A62" s="126" t="s">
        <v>7858</v>
      </c>
      <c r="B62" s="126" t="s">
        <v>6861</v>
      </c>
      <c r="C62" s="126" t="s">
        <v>6862</v>
      </c>
      <c r="D62" s="126" t="s">
        <v>370</v>
      </c>
      <c r="E62" s="126" t="s">
        <v>5611</v>
      </c>
      <c r="F62" s="126" t="s">
        <v>6863</v>
      </c>
      <c r="G62" s="126"/>
      <c r="H62" s="126"/>
      <c r="I62" s="126">
        <v>0</v>
      </c>
      <c r="J62" s="126" t="s">
        <v>6724</v>
      </c>
      <c r="K62" s="126" t="s">
        <v>6864</v>
      </c>
      <c r="L62" s="126" t="s">
        <v>7034</v>
      </c>
      <c r="M62" t="s">
        <v>7858</v>
      </c>
      <c r="N62" t="s">
        <v>7858</v>
      </c>
      <c r="P62" t="s">
        <v>7858</v>
      </c>
      <c r="R62" t="s">
        <v>7859</v>
      </c>
      <c r="T62" t="s">
        <v>7860</v>
      </c>
      <c r="U62" t="s">
        <v>7861</v>
      </c>
      <c r="V62" t="s">
        <v>6869</v>
      </c>
      <c r="W62" t="s">
        <v>6712</v>
      </c>
      <c r="X62" t="s">
        <v>1487</v>
      </c>
      <c r="Y62" t="s">
        <v>1473</v>
      </c>
      <c r="AB62" t="s">
        <v>7800</v>
      </c>
      <c r="AC62" t="s">
        <v>7801</v>
      </c>
      <c r="AD62" t="s">
        <v>7802</v>
      </c>
      <c r="AE62" t="s">
        <v>7803</v>
      </c>
      <c r="AF62" t="s">
        <v>7804</v>
      </c>
      <c r="AG62" t="s">
        <v>7805</v>
      </c>
      <c r="AH62" t="s">
        <v>7198</v>
      </c>
      <c r="AI62" t="s">
        <v>6877</v>
      </c>
      <c r="AJ62" t="s">
        <v>6878</v>
      </c>
      <c r="AM62" t="s">
        <v>7861</v>
      </c>
      <c r="AN62" t="s">
        <v>6879</v>
      </c>
      <c r="AP62" t="s">
        <v>6880</v>
      </c>
      <c r="AQ62" t="s">
        <v>6880</v>
      </c>
      <c r="AR62" t="s">
        <v>6877</v>
      </c>
      <c r="AS62" t="s">
        <v>7862</v>
      </c>
      <c r="AV62" t="s">
        <v>6883</v>
      </c>
      <c r="AW62" t="s">
        <v>6884</v>
      </c>
      <c r="AX62" t="s">
        <v>6877</v>
      </c>
      <c r="AY62" t="s">
        <v>7862</v>
      </c>
      <c r="BH62" t="s">
        <v>1473</v>
      </c>
      <c r="BJ62" t="s">
        <v>6886</v>
      </c>
      <c r="BL62" t="s">
        <v>6885</v>
      </c>
      <c r="BM62" t="s">
        <v>6887</v>
      </c>
      <c r="BN62" t="s">
        <v>6888</v>
      </c>
      <c r="BP62" t="s">
        <v>6916</v>
      </c>
      <c r="BQ62" t="s">
        <v>6890</v>
      </c>
      <c r="BR62" t="s">
        <v>6916</v>
      </c>
      <c r="BS62" t="s">
        <v>6917</v>
      </c>
      <c r="BT62" t="s">
        <v>1473</v>
      </c>
      <c r="BU62" t="s">
        <v>6892</v>
      </c>
      <c r="BW62" t="s">
        <v>7863</v>
      </c>
      <c r="BY62" t="s">
        <v>7860</v>
      </c>
      <c r="BZ62" t="s">
        <v>7864</v>
      </c>
      <c r="CA62" t="s">
        <v>1473</v>
      </c>
      <c r="CB62" t="s">
        <v>7444</v>
      </c>
      <c r="CF62" t="s">
        <v>7865</v>
      </c>
      <c r="CH62" t="s">
        <v>7866</v>
      </c>
      <c r="CI62" t="s">
        <v>6898</v>
      </c>
      <c r="CJ62" t="s">
        <v>7856</v>
      </c>
      <c r="CK62" t="s">
        <v>5814</v>
      </c>
      <c r="CL62" s="127">
        <v>46251</v>
      </c>
      <c r="CM62" t="s">
        <v>6680</v>
      </c>
      <c r="CN62" t="s">
        <v>1882</v>
      </c>
      <c r="CO62" t="s">
        <v>7867</v>
      </c>
      <c r="CP62" t="s">
        <v>6878</v>
      </c>
      <c r="CQ62" t="s">
        <v>2200</v>
      </c>
      <c r="CS62" t="s">
        <v>6901</v>
      </c>
      <c r="CT62" t="s">
        <v>6901</v>
      </c>
      <c r="CU62" t="s">
        <v>6901</v>
      </c>
      <c r="CV62" t="s">
        <v>6712</v>
      </c>
      <c r="CW62" t="s">
        <v>1154</v>
      </c>
      <c r="CX62" t="s">
        <v>6925</v>
      </c>
      <c r="CY62" t="s">
        <v>443</v>
      </c>
      <c r="CZ62" t="s">
        <v>6903</v>
      </c>
      <c r="DA62" t="s">
        <v>1266</v>
      </c>
      <c r="DB62" t="s">
        <v>6903</v>
      </c>
      <c r="DC62" t="s">
        <v>6892</v>
      </c>
      <c r="DD62" t="s">
        <v>7052</v>
      </c>
      <c r="DE62" t="s">
        <v>6993</v>
      </c>
      <c r="DF62" t="s">
        <v>6905</v>
      </c>
      <c r="DG62" t="s">
        <v>6906</v>
      </c>
      <c r="DH62" t="s">
        <v>6864</v>
      </c>
      <c r="DI62" t="s">
        <v>7034</v>
      </c>
    </row>
    <row r="63" spans="1:142">
      <c r="A63" s="126" t="s">
        <v>7868</v>
      </c>
      <c r="B63" s="126" t="s">
        <v>6861</v>
      </c>
      <c r="C63" s="126" t="s">
        <v>6862</v>
      </c>
      <c r="D63" s="126" t="s">
        <v>370</v>
      </c>
      <c r="E63" s="126" t="s">
        <v>5611</v>
      </c>
      <c r="F63" s="126" t="s">
        <v>6863</v>
      </c>
      <c r="G63" s="126"/>
      <c r="H63" s="126"/>
      <c r="I63" s="126">
        <v>0</v>
      </c>
      <c r="J63" s="126" t="s">
        <v>6724</v>
      </c>
      <c r="K63" s="126" t="s">
        <v>6864</v>
      </c>
      <c r="L63" s="126" t="s">
        <v>6961</v>
      </c>
      <c r="M63" t="s">
        <v>7868</v>
      </c>
      <c r="N63" t="s">
        <v>7868</v>
      </c>
      <c r="P63" t="s">
        <v>7868</v>
      </c>
      <c r="R63" t="s">
        <v>7869</v>
      </c>
      <c r="T63" t="s">
        <v>7870</v>
      </c>
      <c r="U63" t="s">
        <v>7871</v>
      </c>
      <c r="V63" t="s">
        <v>6869</v>
      </c>
      <c r="W63" t="s">
        <v>6712</v>
      </c>
      <c r="X63" t="s">
        <v>1487</v>
      </c>
      <c r="Y63" t="s">
        <v>1473</v>
      </c>
      <c r="AB63" t="s">
        <v>7800</v>
      </c>
      <c r="AC63" t="s">
        <v>7801</v>
      </c>
      <c r="AD63" t="s">
        <v>7802</v>
      </c>
      <c r="AE63" t="s">
        <v>7803</v>
      </c>
      <c r="AF63" t="s">
        <v>7872</v>
      </c>
      <c r="AG63" t="s">
        <v>7873</v>
      </c>
      <c r="AH63" t="s">
        <v>7198</v>
      </c>
      <c r="AI63" t="s">
        <v>6967</v>
      </c>
      <c r="AJ63" t="s">
        <v>6878</v>
      </c>
      <c r="AM63" t="s">
        <v>7871</v>
      </c>
      <c r="AN63" t="s">
        <v>6879</v>
      </c>
      <c r="AP63" t="s">
        <v>6880</v>
      </c>
      <c r="AQ63" t="s">
        <v>6880</v>
      </c>
      <c r="AR63" t="s">
        <v>6967</v>
      </c>
      <c r="AS63" t="s">
        <v>7874</v>
      </c>
      <c r="AV63" t="s">
        <v>6883</v>
      </c>
      <c r="AW63" t="s">
        <v>6884</v>
      </c>
      <c r="AX63" t="s">
        <v>6967</v>
      </c>
      <c r="AY63" t="s">
        <v>7874</v>
      </c>
      <c r="BH63" t="s">
        <v>1473</v>
      </c>
      <c r="BJ63" t="s">
        <v>6885</v>
      </c>
      <c r="BL63" t="s">
        <v>6886</v>
      </c>
      <c r="BM63" t="s">
        <v>6887</v>
      </c>
      <c r="BN63" t="s">
        <v>6888</v>
      </c>
      <c r="BP63" t="s">
        <v>6969</v>
      </c>
      <c r="BQ63" t="s">
        <v>6890</v>
      </c>
      <c r="BR63" t="s">
        <v>6969</v>
      </c>
      <c r="BS63" t="s">
        <v>6917</v>
      </c>
      <c r="BT63" t="s">
        <v>1473</v>
      </c>
      <c r="BU63" t="s">
        <v>6892</v>
      </c>
      <c r="BW63" t="s">
        <v>7875</v>
      </c>
      <c r="BY63" t="s">
        <v>7870</v>
      </c>
      <c r="BZ63" t="s">
        <v>7876</v>
      </c>
      <c r="CA63" t="s">
        <v>1473</v>
      </c>
      <c r="CB63" t="s">
        <v>7444</v>
      </c>
      <c r="CF63" t="s">
        <v>7877</v>
      </c>
      <c r="CH63" t="s">
        <v>7878</v>
      </c>
      <c r="CI63" t="s">
        <v>6898</v>
      </c>
      <c r="CJ63" t="s">
        <v>7879</v>
      </c>
      <c r="CK63" t="s">
        <v>5814</v>
      </c>
      <c r="CL63" s="127">
        <v>46251</v>
      </c>
      <c r="CM63" t="s">
        <v>6680</v>
      </c>
      <c r="CN63" t="s">
        <v>1882</v>
      </c>
      <c r="CO63" t="s">
        <v>7880</v>
      </c>
      <c r="CP63" t="s">
        <v>6878</v>
      </c>
      <c r="CQ63" t="s">
        <v>2200</v>
      </c>
      <c r="CS63" t="s">
        <v>6901</v>
      </c>
      <c r="CT63" t="s">
        <v>6901</v>
      </c>
      <c r="CU63" t="s">
        <v>6901</v>
      </c>
      <c r="CV63" t="s">
        <v>6712</v>
      </c>
      <c r="CX63" t="s">
        <v>6976</v>
      </c>
      <c r="CY63" t="s">
        <v>1266</v>
      </c>
      <c r="CZ63" t="s">
        <v>6903</v>
      </c>
      <c r="DA63" t="s">
        <v>443</v>
      </c>
      <c r="DB63" t="s">
        <v>6903</v>
      </c>
      <c r="DC63" t="s">
        <v>6892</v>
      </c>
      <c r="DD63" t="s">
        <v>2219</v>
      </c>
      <c r="DE63" t="s">
        <v>6904</v>
      </c>
      <c r="DF63" t="s">
        <v>6905</v>
      </c>
      <c r="DG63" t="s">
        <v>6906</v>
      </c>
      <c r="DH63" t="s">
        <v>6864</v>
      </c>
      <c r="DI63" t="s">
        <v>6961</v>
      </c>
    </row>
    <row r="64" spans="1:142">
      <c r="A64" s="126" t="s">
        <v>7881</v>
      </c>
      <c r="B64" s="126" t="s">
        <v>6861</v>
      </c>
      <c r="C64" s="126" t="s">
        <v>6862</v>
      </c>
      <c r="D64" s="126" t="s">
        <v>370</v>
      </c>
      <c r="E64" s="126" t="s">
        <v>5611</v>
      </c>
      <c r="F64" s="126" t="s">
        <v>6863</v>
      </c>
      <c r="G64" s="126"/>
      <c r="H64" s="126"/>
      <c r="I64" s="126">
        <v>0</v>
      </c>
      <c r="J64" s="126" t="s">
        <v>6724</v>
      </c>
      <c r="K64" s="126" t="s">
        <v>6864</v>
      </c>
      <c r="L64" s="126" t="s">
        <v>7098</v>
      </c>
      <c r="M64" t="s">
        <v>7881</v>
      </c>
      <c r="N64" t="s">
        <v>7881</v>
      </c>
      <c r="P64" t="s">
        <v>7881</v>
      </c>
      <c r="R64" t="s">
        <v>7882</v>
      </c>
      <c r="T64" t="s">
        <v>7883</v>
      </c>
      <c r="U64" t="s">
        <v>7884</v>
      </c>
      <c r="V64" t="s">
        <v>6869</v>
      </c>
      <c r="W64" t="s">
        <v>6712</v>
      </c>
      <c r="X64" t="s">
        <v>1487</v>
      </c>
      <c r="Y64" t="s">
        <v>1473</v>
      </c>
      <c r="AB64" t="s">
        <v>7800</v>
      </c>
      <c r="AC64" t="s">
        <v>7801</v>
      </c>
      <c r="AD64" t="s">
        <v>7802</v>
      </c>
      <c r="AE64" t="s">
        <v>7803</v>
      </c>
      <c r="AF64" t="s">
        <v>7804</v>
      </c>
      <c r="AG64" t="s">
        <v>7805</v>
      </c>
      <c r="AH64" t="s">
        <v>7198</v>
      </c>
      <c r="AI64" t="s">
        <v>6877</v>
      </c>
      <c r="AJ64" t="s">
        <v>6878</v>
      </c>
      <c r="AM64" t="s">
        <v>7884</v>
      </c>
      <c r="AN64" t="s">
        <v>6879</v>
      </c>
      <c r="AP64" t="s">
        <v>6880</v>
      </c>
      <c r="AQ64" t="s">
        <v>6880</v>
      </c>
      <c r="AR64" t="s">
        <v>6877</v>
      </c>
      <c r="AS64" t="s">
        <v>7862</v>
      </c>
      <c r="AV64" t="s">
        <v>6883</v>
      </c>
      <c r="AW64" t="s">
        <v>6884</v>
      </c>
      <c r="AX64" t="s">
        <v>6877</v>
      </c>
      <c r="AY64" t="s">
        <v>7862</v>
      </c>
      <c r="BH64" t="s">
        <v>1473</v>
      </c>
      <c r="BJ64" t="s">
        <v>6885</v>
      </c>
      <c r="BL64" t="s">
        <v>6886</v>
      </c>
      <c r="BM64" t="s">
        <v>6887</v>
      </c>
      <c r="BN64" t="s">
        <v>6888</v>
      </c>
      <c r="BP64" t="s">
        <v>6916</v>
      </c>
      <c r="BQ64" t="s">
        <v>6890</v>
      </c>
      <c r="BR64" t="s">
        <v>6916</v>
      </c>
      <c r="BS64" t="s">
        <v>6917</v>
      </c>
      <c r="BT64" t="s">
        <v>1473</v>
      </c>
      <c r="BU64" t="s">
        <v>6892</v>
      </c>
      <c r="BW64" t="s">
        <v>7885</v>
      </c>
      <c r="BY64" t="s">
        <v>7883</v>
      </c>
      <c r="BZ64" t="s">
        <v>7886</v>
      </c>
      <c r="CA64" t="s">
        <v>1473</v>
      </c>
      <c r="CB64" t="s">
        <v>6972</v>
      </c>
      <c r="CF64" t="s">
        <v>7887</v>
      </c>
      <c r="CH64" t="s">
        <v>7888</v>
      </c>
      <c r="CI64" t="s">
        <v>6898</v>
      </c>
      <c r="CJ64" t="s">
        <v>6974</v>
      </c>
      <c r="CK64" t="s">
        <v>5814</v>
      </c>
      <c r="CL64" s="127">
        <v>46251</v>
      </c>
      <c r="CM64" t="s">
        <v>6680</v>
      </c>
      <c r="CN64" t="s">
        <v>1882</v>
      </c>
      <c r="CO64" t="s">
        <v>7889</v>
      </c>
      <c r="CP64" t="s">
        <v>6878</v>
      </c>
      <c r="CQ64" t="s">
        <v>2200</v>
      </c>
      <c r="CS64" t="s">
        <v>6901</v>
      </c>
      <c r="CT64" t="s">
        <v>6901</v>
      </c>
      <c r="CU64" t="s">
        <v>6901</v>
      </c>
      <c r="CV64" t="s">
        <v>6712</v>
      </c>
      <c r="CW64" t="s">
        <v>1154</v>
      </c>
      <c r="CX64" t="s">
        <v>6925</v>
      </c>
      <c r="CY64" t="s">
        <v>1266</v>
      </c>
      <c r="CZ64" t="s">
        <v>6903</v>
      </c>
      <c r="DA64" t="s">
        <v>443</v>
      </c>
      <c r="DB64" t="s">
        <v>6903</v>
      </c>
      <c r="DC64" t="s">
        <v>6892</v>
      </c>
      <c r="DD64" t="s">
        <v>2223</v>
      </c>
      <c r="DE64" t="s">
        <v>6904</v>
      </c>
      <c r="DF64" t="s">
        <v>6905</v>
      </c>
      <c r="DG64" t="s">
        <v>6906</v>
      </c>
      <c r="DH64" t="s">
        <v>6864</v>
      </c>
      <c r="DI64" t="s">
        <v>7098</v>
      </c>
    </row>
    <row r="65" spans="1:142">
      <c r="A65" s="126" t="s">
        <v>7890</v>
      </c>
      <c r="B65" s="126" t="s">
        <v>6861</v>
      </c>
      <c r="C65" s="126" t="s">
        <v>6862</v>
      </c>
      <c r="D65" s="126" t="s">
        <v>370</v>
      </c>
      <c r="E65" s="126" t="s">
        <v>5611</v>
      </c>
      <c r="F65" s="126" t="s">
        <v>6863</v>
      </c>
      <c r="G65" s="126"/>
      <c r="H65" s="126"/>
      <c r="I65" s="126">
        <v>0</v>
      </c>
      <c r="J65" s="126" t="s">
        <v>6724</v>
      </c>
      <c r="K65" s="126" t="s">
        <v>6864</v>
      </c>
      <c r="L65" s="126" t="s">
        <v>6961</v>
      </c>
      <c r="M65" t="s">
        <v>7890</v>
      </c>
      <c r="N65" t="s">
        <v>7890</v>
      </c>
      <c r="P65" t="s">
        <v>7890</v>
      </c>
      <c r="R65" t="s">
        <v>7891</v>
      </c>
      <c r="T65" t="s">
        <v>7892</v>
      </c>
      <c r="U65" t="s">
        <v>7893</v>
      </c>
      <c r="V65" t="s">
        <v>6869</v>
      </c>
      <c r="W65" t="s">
        <v>6712</v>
      </c>
      <c r="X65" t="s">
        <v>1487</v>
      </c>
      <c r="Y65" t="s">
        <v>1473</v>
      </c>
      <c r="AB65" t="s">
        <v>7800</v>
      </c>
      <c r="AC65" t="s">
        <v>7801</v>
      </c>
      <c r="AD65" t="s">
        <v>7802</v>
      </c>
      <c r="AE65" t="s">
        <v>7803</v>
      </c>
      <c r="AF65" t="s">
        <v>7804</v>
      </c>
      <c r="AG65" t="s">
        <v>7805</v>
      </c>
      <c r="AH65" t="s">
        <v>6876</v>
      </c>
      <c r="AI65" t="s">
        <v>6967</v>
      </c>
      <c r="AJ65" t="s">
        <v>6878</v>
      </c>
      <c r="AM65" t="s">
        <v>7893</v>
      </c>
      <c r="AN65" t="s">
        <v>6879</v>
      </c>
      <c r="AP65" t="s">
        <v>6880</v>
      </c>
      <c r="AQ65" t="s">
        <v>6880</v>
      </c>
      <c r="AR65" t="s">
        <v>6967</v>
      </c>
      <c r="AS65" t="s">
        <v>7894</v>
      </c>
      <c r="AV65" t="s">
        <v>6883</v>
      </c>
      <c r="AW65" t="s">
        <v>6884</v>
      </c>
      <c r="AX65" t="s">
        <v>6967</v>
      </c>
      <c r="AY65" t="s">
        <v>7894</v>
      </c>
      <c r="BB65">
        <v>10</v>
      </c>
      <c r="BH65" t="s">
        <v>1473</v>
      </c>
      <c r="BJ65" t="s">
        <v>574</v>
      </c>
      <c r="BL65" t="s">
        <v>7834</v>
      </c>
      <c r="BM65" t="s">
        <v>6887</v>
      </c>
      <c r="BN65" t="s">
        <v>6888</v>
      </c>
      <c r="BO65">
        <v>10</v>
      </c>
      <c r="BP65" t="s">
        <v>6969</v>
      </c>
      <c r="BQ65" t="s">
        <v>6890</v>
      </c>
      <c r="BR65" t="s">
        <v>6969</v>
      </c>
      <c r="BS65" t="s">
        <v>6917</v>
      </c>
      <c r="BT65" t="s">
        <v>1473</v>
      </c>
      <c r="BU65" t="s">
        <v>6892</v>
      </c>
      <c r="BW65" t="s">
        <v>7895</v>
      </c>
      <c r="BY65" t="s">
        <v>7892</v>
      </c>
      <c r="BZ65" t="s">
        <v>7893</v>
      </c>
      <c r="CA65" t="s">
        <v>1473</v>
      </c>
      <c r="CB65" t="s">
        <v>6972</v>
      </c>
      <c r="CF65" t="s">
        <v>7808</v>
      </c>
      <c r="CH65" t="s">
        <v>7836</v>
      </c>
      <c r="CI65" t="s">
        <v>6898</v>
      </c>
      <c r="CJ65" t="s">
        <v>6974</v>
      </c>
      <c r="CK65" t="s">
        <v>5814</v>
      </c>
      <c r="CL65" s="127">
        <v>46251</v>
      </c>
      <c r="CM65" t="s">
        <v>6680</v>
      </c>
      <c r="CN65" t="s">
        <v>1882</v>
      </c>
      <c r="CO65" t="s">
        <v>7896</v>
      </c>
      <c r="CP65" t="s">
        <v>6878</v>
      </c>
      <c r="CQ65" t="s">
        <v>2200</v>
      </c>
      <c r="CS65" t="s">
        <v>6901</v>
      </c>
      <c r="CT65" t="s">
        <v>6901</v>
      </c>
      <c r="CU65" t="s">
        <v>6901</v>
      </c>
      <c r="CV65" t="s">
        <v>6712</v>
      </c>
      <c r="CX65" t="s">
        <v>6976</v>
      </c>
      <c r="CY65" t="s">
        <v>443</v>
      </c>
      <c r="CZ65" t="s">
        <v>6903</v>
      </c>
      <c r="DB65" t="s">
        <v>7838</v>
      </c>
      <c r="DC65" t="s">
        <v>6892</v>
      </c>
      <c r="DD65" t="s">
        <v>2219</v>
      </c>
      <c r="DE65" t="s">
        <v>6904</v>
      </c>
      <c r="DF65" t="s">
        <v>6905</v>
      </c>
      <c r="DG65" t="s">
        <v>6906</v>
      </c>
      <c r="DH65" t="s">
        <v>6864</v>
      </c>
      <c r="DI65" t="s">
        <v>6961</v>
      </c>
    </row>
    <row r="66" spans="1:142">
      <c r="A66" s="126" t="s">
        <v>7897</v>
      </c>
      <c r="B66" s="126" t="s">
        <v>6861</v>
      </c>
      <c r="C66" s="126" t="s">
        <v>6862</v>
      </c>
      <c r="D66" s="126" t="s">
        <v>370</v>
      </c>
      <c r="E66" s="126" t="s">
        <v>5611</v>
      </c>
      <c r="F66" s="126" t="s">
        <v>6863</v>
      </c>
      <c r="G66" s="126"/>
      <c r="H66" s="126"/>
      <c r="I66" s="126">
        <v>0</v>
      </c>
      <c r="J66" s="126" t="s">
        <v>6724</v>
      </c>
      <c r="K66" s="126" t="s">
        <v>6864</v>
      </c>
      <c r="L66" s="126" t="s">
        <v>7034</v>
      </c>
      <c r="M66" t="s">
        <v>7897</v>
      </c>
      <c r="N66" t="s">
        <v>7897</v>
      </c>
      <c r="P66" t="s">
        <v>7897</v>
      </c>
      <c r="R66" t="s">
        <v>7898</v>
      </c>
      <c r="T66" t="s">
        <v>7899</v>
      </c>
      <c r="U66" t="s">
        <v>7900</v>
      </c>
      <c r="V66" t="s">
        <v>6869</v>
      </c>
      <c r="W66" t="s">
        <v>6712</v>
      </c>
      <c r="X66" t="s">
        <v>1487</v>
      </c>
      <c r="Y66" t="s">
        <v>1473</v>
      </c>
      <c r="AB66" t="s">
        <v>7800</v>
      </c>
      <c r="AC66" t="s">
        <v>7801</v>
      </c>
      <c r="AD66" t="s">
        <v>7802</v>
      </c>
      <c r="AE66" t="s">
        <v>7803</v>
      </c>
      <c r="AF66" t="s">
        <v>7901</v>
      </c>
      <c r="AG66" t="s">
        <v>7902</v>
      </c>
      <c r="AH66" t="s">
        <v>7198</v>
      </c>
      <c r="AI66" t="s">
        <v>6877</v>
      </c>
      <c r="AJ66" t="s">
        <v>6878</v>
      </c>
      <c r="AM66" t="s">
        <v>7900</v>
      </c>
      <c r="AN66" t="s">
        <v>6879</v>
      </c>
      <c r="AP66" t="s">
        <v>6880</v>
      </c>
      <c r="AQ66" t="s">
        <v>6880</v>
      </c>
      <c r="AR66" t="s">
        <v>6877</v>
      </c>
      <c r="AS66" t="s">
        <v>7903</v>
      </c>
      <c r="AV66" t="s">
        <v>6883</v>
      </c>
      <c r="AW66" t="s">
        <v>6884</v>
      </c>
      <c r="AX66" t="s">
        <v>6877</v>
      </c>
      <c r="AY66" t="s">
        <v>7903</v>
      </c>
      <c r="BH66" t="s">
        <v>1473</v>
      </c>
      <c r="BJ66" t="s">
        <v>6885</v>
      </c>
      <c r="BL66" t="s">
        <v>6886</v>
      </c>
      <c r="BM66" t="s">
        <v>6887</v>
      </c>
      <c r="BN66" t="s">
        <v>6888</v>
      </c>
      <c r="BP66" t="s">
        <v>6916</v>
      </c>
      <c r="BQ66" t="s">
        <v>6890</v>
      </c>
      <c r="BR66" t="s">
        <v>6916</v>
      </c>
      <c r="BS66" t="s">
        <v>6917</v>
      </c>
      <c r="BT66" t="s">
        <v>1473</v>
      </c>
      <c r="BU66" t="s">
        <v>6892</v>
      </c>
      <c r="BW66" t="s">
        <v>7904</v>
      </c>
      <c r="BY66" t="s">
        <v>7899</v>
      </c>
      <c r="BZ66" t="s">
        <v>7905</v>
      </c>
      <c r="CA66" t="s">
        <v>1473</v>
      </c>
      <c r="CB66" t="s">
        <v>6895</v>
      </c>
      <c r="CF66" t="s">
        <v>7906</v>
      </c>
      <c r="CH66" t="s">
        <v>7907</v>
      </c>
      <c r="CI66" t="s">
        <v>6898</v>
      </c>
      <c r="CJ66" t="s">
        <v>7336</v>
      </c>
      <c r="CK66" t="s">
        <v>5814</v>
      </c>
      <c r="CL66" s="127">
        <v>46251</v>
      </c>
      <c r="CM66" t="s">
        <v>6680</v>
      </c>
      <c r="CN66" t="s">
        <v>1882</v>
      </c>
      <c r="CO66" t="s">
        <v>7908</v>
      </c>
      <c r="CP66" t="s">
        <v>6878</v>
      </c>
      <c r="CQ66" t="s">
        <v>2200</v>
      </c>
      <c r="CS66" t="s">
        <v>6901</v>
      </c>
      <c r="CT66" t="s">
        <v>6901</v>
      </c>
      <c r="CU66" t="s">
        <v>6901</v>
      </c>
      <c r="CV66" t="s">
        <v>6712</v>
      </c>
      <c r="CW66" t="s">
        <v>1154</v>
      </c>
      <c r="CX66" t="s">
        <v>6925</v>
      </c>
      <c r="CY66" t="s">
        <v>1266</v>
      </c>
      <c r="CZ66" t="s">
        <v>6903</v>
      </c>
      <c r="DA66" t="s">
        <v>443</v>
      </c>
      <c r="DB66" t="s">
        <v>6903</v>
      </c>
      <c r="DC66" t="s">
        <v>6892</v>
      </c>
      <c r="DD66" t="s">
        <v>7783</v>
      </c>
      <c r="DE66" t="s">
        <v>6993</v>
      </c>
      <c r="DF66" t="s">
        <v>6905</v>
      </c>
      <c r="DG66" t="s">
        <v>6906</v>
      </c>
      <c r="DH66" t="s">
        <v>6864</v>
      </c>
      <c r="DI66" t="s">
        <v>7034</v>
      </c>
    </row>
    <row r="67" spans="1:142">
      <c r="A67" s="126" t="s">
        <v>7909</v>
      </c>
      <c r="B67" s="126" t="s">
        <v>6861</v>
      </c>
      <c r="C67" s="126" t="s">
        <v>6862</v>
      </c>
      <c r="D67" s="126" t="s">
        <v>370</v>
      </c>
      <c r="E67" s="126" t="s">
        <v>5611</v>
      </c>
      <c r="F67" s="126" t="s">
        <v>6863</v>
      </c>
      <c r="G67" s="126"/>
      <c r="H67" s="126"/>
      <c r="I67" s="126">
        <v>0</v>
      </c>
      <c r="J67" s="126" t="s">
        <v>6724</v>
      </c>
      <c r="K67" s="126" t="s">
        <v>6864</v>
      </c>
      <c r="L67" s="126" t="s">
        <v>6995</v>
      </c>
      <c r="M67" t="s">
        <v>7909</v>
      </c>
      <c r="N67" t="s">
        <v>7909</v>
      </c>
      <c r="P67" t="s">
        <v>7909</v>
      </c>
      <c r="R67" t="s">
        <v>7910</v>
      </c>
      <c r="T67" t="s">
        <v>7911</v>
      </c>
      <c r="U67" t="s">
        <v>7912</v>
      </c>
      <c r="V67" t="s">
        <v>6869</v>
      </c>
      <c r="W67" t="s">
        <v>6712</v>
      </c>
      <c r="X67" t="s">
        <v>1487</v>
      </c>
      <c r="Y67" t="s">
        <v>1473</v>
      </c>
      <c r="AB67" t="s">
        <v>7800</v>
      </c>
      <c r="AC67" t="s">
        <v>7801</v>
      </c>
      <c r="AD67" t="s">
        <v>7913</v>
      </c>
      <c r="AE67" t="s">
        <v>7914</v>
      </c>
      <c r="AF67" t="s">
        <v>7915</v>
      </c>
      <c r="AG67" t="s">
        <v>7916</v>
      </c>
      <c r="AH67" t="s">
        <v>7198</v>
      </c>
      <c r="AI67" t="s">
        <v>6967</v>
      </c>
      <c r="AJ67" t="s">
        <v>6878</v>
      </c>
      <c r="AM67" t="s">
        <v>7912</v>
      </c>
      <c r="AN67" t="s">
        <v>6879</v>
      </c>
      <c r="AP67" t="s">
        <v>6880</v>
      </c>
      <c r="AQ67" t="s">
        <v>6880</v>
      </c>
      <c r="AR67" t="s">
        <v>6967</v>
      </c>
      <c r="AS67" t="s">
        <v>7917</v>
      </c>
      <c r="AV67" t="s">
        <v>6883</v>
      </c>
      <c r="AW67" t="s">
        <v>6884</v>
      </c>
      <c r="AX67" t="s">
        <v>6967</v>
      </c>
      <c r="AY67" t="s">
        <v>7917</v>
      </c>
      <c r="BH67" t="s">
        <v>1473</v>
      </c>
      <c r="BJ67" t="s">
        <v>6885</v>
      </c>
      <c r="BL67" t="s">
        <v>6886</v>
      </c>
      <c r="BM67" t="s">
        <v>6887</v>
      </c>
      <c r="BN67" t="s">
        <v>6888</v>
      </c>
      <c r="BP67" t="s">
        <v>6969</v>
      </c>
      <c r="BQ67" t="s">
        <v>6890</v>
      </c>
      <c r="BR67" t="s">
        <v>6969</v>
      </c>
      <c r="BS67" t="s">
        <v>6917</v>
      </c>
      <c r="BT67" t="s">
        <v>1473</v>
      </c>
      <c r="BU67" t="s">
        <v>6892</v>
      </c>
      <c r="BW67" t="s">
        <v>7918</v>
      </c>
      <c r="BY67" t="s">
        <v>7911</v>
      </c>
      <c r="BZ67" t="s">
        <v>7919</v>
      </c>
      <c r="CA67" t="s">
        <v>1473</v>
      </c>
      <c r="CB67" t="s">
        <v>6895</v>
      </c>
      <c r="CF67" t="s">
        <v>7920</v>
      </c>
      <c r="CH67" t="s">
        <v>7921</v>
      </c>
      <c r="CI67" t="s">
        <v>6898</v>
      </c>
      <c r="CJ67" t="s">
        <v>7336</v>
      </c>
      <c r="CK67" t="s">
        <v>5814</v>
      </c>
      <c r="CL67" s="127">
        <v>46251</v>
      </c>
      <c r="CM67" t="s">
        <v>6680</v>
      </c>
      <c r="CN67" t="s">
        <v>1882</v>
      </c>
      <c r="CO67" t="s">
        <v>7922</v>
      </c>
      <c r="CP67" t="s">
        <v>6878</v>
      </c>
      <c r="CQ67" t="s">
        <v>2200</v>
      </c>
      <c r="CS67" t="s">
        <v>6901</v>
      </c>
      <c r="CT67" t="s">
        <v>6901</v>
      </c>
      <c r="CU67" t="s">
        <v>6901</v>
      </c>
      <c r="CV67" t="s">
        <v>6712</v>
      </c>
      <c r="CX67" t="s">
        <v>6976</v>
      </c>
      <c r="CY67" t="s">
        <v>1266</v>
      </c>
      <c r="CZ67" t="s">
        <v>6903</v>
      </c>
      <c r="DA67" t="s">
        <v>443</v>
      </c>
      <c r="DB67" t="s">
        <v>6903</v>
      </c>
      <c r="DC67" t="s">
        <v>6892</v>
      </c>
      <c r="DD67" t="s">
        <v>7161</v>
      </c>
      <c r="DE67" t="s">
        <v>6993</v>
      </c>
      <c r="DF67" t="s">
        <v>6905</v>
      </c>
      <c r="DG67" t="s">
        <v>6906</v>
      </c>
      <c r="DH67" t="s">
        <v>6864</v>
      </c>
      <c r="DI67" t="s">
        <v>6995</v>
      </c>
    </row>
    <row r="68" spans="1:142">
      <c r="A68" s="126" t="s">
        <v>7923</v>
      </c>
      <c r="B68" s="126" t="s">
        <v>6861</v>
      </c>
      <c r="C68" s="126" t="s">
        <v>6862</v>
      </c>
      <c r="D68" s="126" t="s">
        <v>370</v>
      </c>
      <c r="E68" s="126" t="s">
        <v>5611</v>
      </c>
      <c r="F68" s="126" t="s">
        <v>6863</v>
      </c>
      <c r="G68" s="126"/>
      <c r="H68" s="126"/>
      <c r="I68" s="126">
        <v>0</v>
      </c>
      <c r="J68" s="126" t="s">
        <v>6724</v>
      </c>
      <c r="K68" s="126" t="s">
        <v>6864</v>
      </c>
      <c r="L68" s="126" t="s">
        <v>7796</v>
      </c>
      <c r="M68" t="s">
        <v>7923</v>
      </c>
      <c r="N68" t="s">
        <v>7923</v>
      </c>
      <c r="P68" t="s">
        <v>7923</v>
      </c>
      <c r="R68" t="s">
        <v>7924</v>
      </c>
      <c r="T68" t="s">
        <v>7925</v>
      </c>
      <c r="U68" t="s">
        <v>7926</v>
      </c>
      <c r="V68" t="s">
        <v>6869</v>
      </c>
      <c r="W68" t="s">
        <v>6712</v>
      </c>
      <c r="X68" t="s">
        <v>1487</v>
      </c>
      <c r="Y68" t="s">
        <v>1473</v>
      </c>
      <c r="AB68" t="s">
        <v>7800</v>
      </c>
      <c r="AC68" t="s">
        <v>7801</v>
      </c>
      <c r="AD68" t="s">
        <v>7927</v>
      </c>
      <c r="AE68" t="s">
        <v>7928</v>
      </c>
      <c r="AF68" t="s">
        <v>7929</v>
      </c>
      <c r="AG68" t="s">
        <v>7930</v>
      </c>
      <c r="AH68" t="s">
        <v>5927</v>
      </c>
      <c r="AI68" t="s">
        <v>6877</v>
      </c>
      <c r="AJ68" t="s">
        <v>6878</v>
      </c>
      <c r="AM68" t="s">
        <v>7926</v>
      </c>
      <c r="AN68" t="s">
        <v>6879</v>
      </c>
      <c r="AP68" t="s">
        <v>6880</v>
      </c>
      <c r="AQ68" t="s">
        <v>6880</v>
      </c>
      <c r="AR68" t="s">
        <v>6877</v>
      </c>
      <c r="AS68" t="s">
        <v>7931</v>
      </c>
      <c r="AV68" t="s">
        <v>6883</v>
      </c>
      <c r="AW68" t="s">
        <v>6884</v>
      </c>
      <c r="AX68" t="s">
        <v>6877</v>
      </c>
      <c r="AY68" t="s">
        <v>7931</v>
      </c>
      <c r="BH68" t="s">
        <v>1473</v>
      </c>
      <c r="BJ68" t="s">
        <v>6885</v>
      </c>
      <c r="BL68" t="s">
        <v>6886</v>
      </c>
      <c r="BM68" t="s">
        <v>6887</v>
      </c>
      <c r="BN68" t="s">
        <v>6888</v>
      </c>
      <c r="BP68" t="s">
        <v>6916</v>
      </c>
      <c r="BQ68" t="s">
        <v>6890</v>
      </c>
      <c r="BR68" t="s">
        <v>6916</v>
      </c>
      <c r="BS68" t="s">
        <v>6917</v>
      </c>
      <c r="BT68" t="s">
        <v>1473</v>
      </c>
      <c r="BU68" t="s">
        <v>6892</v>
      </c>
      <c r="BW68" t="s">
        <v>7932</v>
      </c>
      <c r="BY68" t="s">
        <v>7925</v>
      </c>
      <c r="BZ68" t="s">
        <v>7933</v>
      </c>
      <c r="CA68" t="s">
        <v>1473</v>
      </c>
      <c r="CB68" t="s">
        <v>6895</v>
      </c>
      <c r="CF68" t="s">
        <v>7854</v>
      </c>
      <c r="CH68" t="s">
        <v>7934</v>
      </c>
      <c r="CI68" t="s">
        <v>6898</v>
      </c>
      <c r="CJ68" t="s">
        <v>7694</v>
      </c>
      <c r="CK68" t="s">
        <v>5814</v>
      </c>
      <c r="CL68" s="127">
        <v>46251</v>
      </c>
      <c r="CM68" t="s">
        <v>6680</v>
      </c>
      <c r="CN68" t="s">
        <v>1882</v>
      </c>
      <c r="CO68" t="s">
        <v>7935</v>
      </c>
      <c r="CP68" t="s">
        <v>6878</v>
      </c>
      <c r="CQ68" t="s">
        <v>2200</v>
      </c>
      <c r="CS68" t="s">
        <v>6901</v>
      </c>
      <c r="CT68" t="s">
        <v>6901</v>
      </c>
      <c r="CU68" t="s">
        <v>6901</v>
      </c>
      <c r="CV68" t="s">
        <v>6712</v>
      </c>
      <c r="CW68" t="s">
        <v>1156</v>
      </c>
      <c r="CX68" t="s">
        <v>7278</v>
      </c>
      <c r="CY68" t="s">
        <v>1266</v>
      </c>
      <c r="CZ68" t="s">
        <v>6903</v>
      </c>
      <c r="DA68" t="s">
        <v>443</v>
      </c>
      <c r="DB68" t="s">
        <v>6903</v>
      </c>
      <c r="DC68" t="s">
        <v>6892</v>
      </c>
      <c r="DD68" t="s">
        <v>6958</v>
      </c>
      <c r="DE68" t="s">
        <v>6959</v>
      </c>
      <c r="DF68" t="s">
        <v>6905</v>
      </c>
      <c r="DG68" t="s">
        <v>6906</v>
      </c>
      <c r="DH68" t="s">
        <v>6864</v>
      </c>
      <c r="DI68" t="s">
        <v>7796</v>
      </c>
    </row>
    <row r="69" spans="1:142">
      <c r="A69" s="126" t="s">
        <v>7936</v>
      </c>
      <c r="B69" s="126" t="s">
        <v>6861</v>
      </c>
      <c r="C69" s="126" t="s">
        <v>6862</v>
      </c>
      <c r="D69" s="126" t="s">
        <v>370</v>
      </c>
      <c r="E69" s="126" t="s">
        <v>5611</v>
      </c>
      <c r="F69" s="126" t="s">
        <v>6863</v>
      </c>
      <c r="G69" s="126"/>
      <c r="H69" s="126"/>
      <c r="I69" s="126">
        <v>0</v>
      </c>
      <c r="J69" s="126" t="s">
        <v>6724</v>
      </c>
      <c r="K69" s="126" t="s">
        <v>6864</v>
      </c>
      <c r="L69" s="126" t="s">
        <v>6978</v>
      </c>
      <c r="M69" t="s">
        <v>7936</v>
      </c>
      <c r="N69" t="s">
        <v>7936</v>
      </c>
      <c r="P69" t="s">
        <v>7936</v>
      </c>
      <c r="R69" t="s">
        <v>7937</v>
      </c>
      <c r="T69" t="s">
        <v>7938</v>
      </c>
      <c r="U69" t="s">
        <v>7939</v>
      </c>
      <c r="V69" t="s">
        <v>6869</v>
      </c>
      <c r="W69" t="s">
        <v>6712</v>
      </c>
      <c r="X69" t="s">
        <v>1487</v>
      </c>
      <c r="Y69" t="s">
        <v>1473</v>
      </c>
      <c r="AB69" t="s">
        <v>7800</v>
      </c>
      <c r="AC69" t="s">
        <v>7801</v>
      </c>
      <c r="AD69" t="s">
        <v>7927</v>
      </c>
      <c r="AE69" t="s">
        <v>7928</v>
      </c>
      <c r="AF69" t="s">
        <v>7940</v>
      </c>
      <c r="AG69" t="s">
        <v>7941</v>
      </c>
      <c r="AH69" t="s">
        <v>7942</v>
      </c>
      <c r="AI69" t="s">
        <v>6932</v>
      </c>
      <c r="AJ69" t="s">
        <v>6878</v>
      </c>
      <c r="AM69" t="s">
        <v>7939</v>
      </c>
      <c r="AN69" t="s">
        <v>6879</v>
      </c>
      <c r="AP69" t="s">
        <v>6880</v>
      </c>
      <c r="AQ69" t="s">
        <v>6880</v>
      </c>
      <c r="AR69" t="s">
        <v>6932</v>
      </c>
      <c r="AS69" t="s">
        <v>6115</v>
      </c>
      <c r="AV69" t="s">
        <v>6883</v>
      </c>
      <c r="AW69" t="s">
        <v>6884</v>
      </c>
      <c r="AX69" t="s">
        <v>6932</v>
      </c>
      <c r="AY69" t="s">
        <v>6115</v>
      </c>
      <c r="BH69" t="s">
        <v>1473</v>
      </c>
      <c r="BJ69" t="s">
        <v>6885</v>
      </c>
      <c r="BL69" t="s">
        <v>6886</v>
      </c>
      <c r="BM69" t="s">
        <v>6887</v>
      </c>
      <c r="BN69" t="s">
        <v>6888</v>
      </c>
      <c r="BP69" t="s">
        <v>6951</v>
      </c>
      <c r="BQ69" t="s">
        <v>6890</v>
      </c>
      <c r="BR69" t="s">
        <v>6951</v>
      </c>
      <c r="BS69" t="s">
        <v>6917</v>
      </c>
      <c r="BT69" t="s">
        <v>1473</v>
      </c>
      <c r="BU69" t="s">
        <v>6892</v>
      </c>
      <c r="BW69" t="s">
        <v>7943</v>
      </c>
      <c r="BY69" t="s">
        <v>7938</v>
      </c>
      <c r="BZ69" t="s">
        <v>7944</v>
      </c>
      <c r="CA69" t="s">
        <v>1473</v>
      </c>
      <c r="CB69" t="s">
        <v>7333</v>
      </c>
      <c r="CF69" t="s">
        <v>7945</v>
      </c>
      <c r="CH69" t="s">
        <v>7946</v>
      </c>
      <c r="CI69" t="s">
        <v>6898</v>
      </c>
      <c r="CJ69" t="s">
        <v>7694</v>
      </c>
      <c r="CK69" t="s">
        <v>5814</v>
      </c>
      <c r="CL69" s="127">
        <v>46251</v>
      </c>
      <c r="CM69" t="s">
        <v>6680</v>
      </c>
      <c r="CN69" t="s">
        <v>1882</v>
      </c>
      <c r="CO69" t="s">
        <v>7947</v>
      </c>
      <c r="CP69" t="s">
        <v>6878</v>
      </c>
      <c r="CQ69" t="s">
        <v>2200</v>
      </c>
      <c r="CS69" t="s">
        <v>6901</v>
      </c>
      <c r="CT69" t="s">
        <v>6901</v>
      </c>
      <c r="CU69" t="s">
        <v>6901</v>
      </c>
      <c r="CV69" t="s">
        <v>6712</v>
      </c>
      <c r="CX69" t="s">
        <v>6940</v>
      </c>
      <c r="CY69" t="s">
        <v>1266</v>
      </c>
      <c r="CZ69" t="s">
        <v>6903</v>
      </c>
      <c r="DA69" t="s">
        <v>443</v>
      </c>
      <c r="DB69" t="s">
        <v>6903</v>
      </c>
      <c r="DC69" t="s">
        <v>6892</v>
      </c>
      <c r="DD69" t="s">
        <v>7229</v>
      </c>
      <c r="DE69" t="s">
        <v>6993</v>
      </c>
      <c r="DF69" t="s">
        <v>6905</v>
      </c>
      <c r="DG69" t="s">
        <v>6906</v>
      </c>
      <c r="DH69" t="s">
        <v>6864</v>
      </c>
      <c r="DI69" t="s">
        <v>6978</v>
      </c>
    </row>
    <row r="70" spans="1:142">
      <c r="A70" s="126" t="s">
        <v>7948</v>
      </c>
      <c r="B70" s="126" t="s">
        <v>6861</v>
      </c>
      <c r="C70" s="126" t="s">
        <v>6862</v>
      </c>
      <c r="D70" s="126" t="s">
        <v>370</v>
      </c>
      <c r="E70" s="126" t="s">
        <v>5611</v>
      </c>
      <c r="F70" s="126" t="s">
        <v>6863</v>
      </c>
      <c r="G70" s="126"/>
      <c r="H70" s="126"/>
      <c r="I70" s="126">
        <v>0</v>
      </c>
      <c r="J70" s="126" t="s">
        <v>6724</v>
      </c>
      <c r="K70" s="126" t="s">
        <v>6864</v>
      </c>
      <c r="L70" s="126" t="s">
        <v>6961</v>
      </c>
      <c r="M70" t="s">
        <v>7948</v>
      </c>
      <c r="N70" t="s">
        <v>7948</v>
      </c>
      <c r="P70" t="s">
        <v>7948</v>
      </c>
      <c r="R70" t="s">
        <v>7949</v>
      </c>
      <c r="T70" t="s">
        <v>7950</v>
      </c>
      <c r="U70" t="s">
        <v>7951</v>
      </c>
      <c r="V70" t="s">
        <v>6869</v>
      </c>
      <c r="W70" t="s">
        <v>6712</v>
      </c>
      <c r="X70" t="s">
        <v>1487</v>
      </c>
      <c r="Y70" t="s">
        <v>1473</v>
      </c>
      <c r="AB70" t="s">
        <v>7800</v>
      </c>
      <c r="AC70" t="s">
        <v>7801</v>
      </c>
      <c r="AD70" t="s">
        <v>7913</v>
      </c>
      <c r="AE70" t="s">
        <v>7952</v>
      </c>
      <c r="AF70" t="s">
        <v>7915</v>
      </c>
      <c r="AG70" t="s">
        <v>7953</v>
      </c>
      <c r="AH70" t="s">
        <v>7198</v>
      </c>
      <c r="AI70" t="s">
        <v>6967</v>
      </c>
      <c r="AJ70" t="s">
        <v>6878</v>
      </c>
      <c r="AM70" t="s">
        <v>7951</v>
      </c>
      <c r="AN70" t="s">
        <v>6879</v>
      </c>
      <c r="AP70" t="s">
        <v>6880</v>
      </c>
      <c r="AQ70" t="s">
        <v>6880</v>
      </c>
      <c r="AR70" t="s">
        <v>6967</v>
      </c>
      <c r="AS70" t="s">
        <v>7954</v>
      </c>
      <c r="AV70" t="s">
        <v>6883</v>
      </c>
      <c r="AW70" t="s">
        <v>6884</v>
      </c>
      <c r="AX70" t="s">
        <v>6967</v>
      </c>
      <c r="AY70" t="s">
        <v>7954</v>
      </c>
      <c r="BH70" t="s">
        <v>1473</v>
      </c>
      <c r="BJ70" t="s">
        <v>6885</v>
      </c>
      <c r="BL70" t="s">
        <v>6885</v>
      </c>
      <c r="BM70" t="s">
        <v>6887</v>
      </c>
      <c r="BN70" t="s">
        <v>6888</v>
      </c>
      <c r="BP70" t="s">
        <v>6969</v>
      </c>
      <c r="BQ70" t="s">
        <v>6890</v>
      </c>
      <c r="BR70" t="s">
        <v>6969</v>
      </c>
      <c r="BS70" t="s">
        <v>6917</v>
      </c>
      <c r="BT70" t="s">
        <v>1473</v>
      </c>
      <c r="BU70" t="s">
        <v>6892</v>
      </c>
      <c r="BW70" t="s">
        <v>7955</v>
      </c>
      <c r="BY70" t="s">
        <v>7950</v>
      </c>
      <c r="BZ70" t="s">
        <v>7956</v>
      </c>
      <c r="CA70" t="s">
        <v>1473</v>
      </c>
      <c r="CB70" t="s">
        <v>6895</v>
      </c>
      <c r="CF70" t="s">
        <v>7632</v>
      </c>
      <c r="CH70" t="s">
        <v>7957</v>
      </c>
      <c r="CI70" t="s">
        <v>6898</v>
      </c>
      <c r="CJ70" t="s">
        <v>7694</v>
      </c>
      <c r="CK70" t="s">
        <v>5814</v>
      </c>
      <c r="CL70" s="127">
        <v>46251</v>
      </c>
      <c r="CM70" t="s">
        <v>6680</v>
      </c>
      <c r="CN70" t="s">
        <v>1882</v>
      </c>
      <c r="CO70" t="s">
        <v>7958</v>
      </c>
      <c r="CP70" t="s">
        <v>6878</v>
      </c>
      <c r="CQ70" t="s">
        <v>2200</v>
      </c>
      <c r="CS70" t="s">
        <v>6901</v>
      </c>
      <c r="CT70" t="s">
        <v>6901</v>
      </c>
      <c r="CU70" t="s">
        <v>6901</v>
      </c>
      <c r="CV70" t="s">
        <v>6712</v>
      </c>
      <c r="CX70" t="s">
        <v>6976</v>
      </c>
      <c r="CY70" t="s">
        <v>1266</v>
      </c>
      <c r="CZ70" t="s">
        <v>6903</v>
      </c>
      <c r="DA70" t="s">
        <v>1266</v>
      </c>
      <c r="DB70" t="s">
        <v>6903</v>
      </c>
      <c r="DC70" t="s">
        <v>6892</v>
      </c>
      <c r="DD70" t="s">
        <v>2219</v>
      </c>
      <c r="DE70" t="s">
        <v>6904</v>
      </c>
      <c r="DF70" t="s">
        <v>6905</v>
      </c>
      <c r="DG70" t="s">
        <v>6906</v>
      </c>
      <c r="DH70" t="s">
        <v>6864</v>
      </c>
      <c r="DI70" t="s">
        <v>6961</v>
      </c>
    </row>
    <row r="71" spans="1:142">
      <c r="A71" s="126" t="s">
        <v>7959</v>
      </c>
      <c r="B71" s="126" t="s">
        <v>6861</v>
      </c>
      <c r="C71" s="126" t="s">
        <v>6862</v>
      </c>
      <c r="D71" s="126" t="s">
        <v>370</v>
      </c>
      <c r="E71" s="126" t="s">
        <v>5611</v>
      </c>
      <c r="F71" s="126" t="s">
        <v>6863</v>
      </c>
      <c r="G71" s="126" t="s">
        <v>7960</v>
      </c>
      <c r="H71" s="126" t="s">
        <v>7961</v>
      </c>
      <c r="I71" s="126">
        <v>2</v>
      </c>
      <c r="J71" s="126" t="s">
        <v>6726</v>
      </c>
      <c r="K71" s="126" t="s">
        <v>6864</v>
      </c>
      <c r="L71" s="126" t="s">
        <v>7034</v>
      </c>
      <c r="M71" t="s">
        <v>7959</v>
      </c>
      <c r="N71" t="s">
        <v>7959</v>
      </c>
      <c r="P71" t="s">
        <v>7959</v>
      </c>
      <c r="R71" t="s">
        <v>7962</v>
      </c>
      <c r="T71" t="s">
        <v>7963</v>
      </c>
      <c r="U71" t="s">
        <v>7964</v>
      </c>
      <c r="V71" t="s">
        <v>6869</v>
      </c>
      <c r="W71" t="s">
        <v>6712</v>
      </c>
      <c r="X71" t="s">
        <v>1487</v>
      </c>
      <c r="Y71" t="s">
        <v>1473</v>
      </c>
      <c r="AB71" t="s">
        <v>7965</v>
      </c>
      <c r="AC71" t="s">
        <v>7966</v>
      </c>
      <c r="AD71" t="s">
        <v>7967</v>
      </c>
      <c r="AE71" t="s">
        <v>7968</v>
      </c>
      <c r="AF71" t="s">
        <v>7969</v>
      </c>
      <c r="AG71" t="s">
        <v>7970</v>
      </c>
      <c r="AH71" t="s">
        <v>7198</v>
      </c>
      <c r="AI71" t="s">
        <v>6877</v>
      </c>
      <c r="AJ71" t="s">
        <v>6878</v>
      </c>
      <c r="AM71" t="s">
        <v>7964</v>
      </c>
      <c r="AN71" t="s">
        <v>6879</v>
      </c>
      <c r="AP71" t="s">
        <v>6880</v>
      </c>
      <c r="AQ71" t="s">
        <v>6880</v>
      </c>
      <c r="AR71" t="s">
        <v>6877</v>
      </c>
      <c r="AS71" t="s">
        <v>7971</v>
      </c>
      <c r="AV71" t="s">
        <v>6883</v>
      </c>
      <c r="AW71" t="s">
        <v>6884</v>
      </c>
      <c r="AX71" t="s">
        <v>6877</v>
      </c>
      <c r="AY71" t="s">
        <v>7971</v>
      </c>
      <c r="BH71" t="s">
        <v>1473</v>
      </c>
      <c r="BJ71" t="s">
        <v>6885</v>
      </c>
      <c r="BL71" t="s">
        <v>6886</v>
      </c>
      <c r="BM71" t="s">
        <v>6887</v>
      </c>
      <c r="BN71" t="s">
        <v>6888</v>
      </c>
      <c r="BP71" t="s">
        <v>6916</v>
      </c>
      <c r="BQ71" t="s">
        <v>6890</v>
      </c>
      <c r="BR71" t="s">
        <v>6916</v>
      </c>
      <c r="BS71" t="s">
        <v>6917</v>
      </c>
      <c r="BT71" t="s">
        <v>1473</v>
      </c>
      <c r="BU71" t="s">
        <v>6892</v>
      </c>
      <c r="BW71" t="s">
        <v>7972</v>
      </c>
      <c r="BY71" t="s">
        <v>7963</v>
      </c>
      <c r="BZ71" t="s">
        <v>7973</v>
      </c>
      <c r="CA71" t="s">
        <v>1473</v>
      </c>
      <c r="CB71" t="s">
        <v>7333</v>
      </c>
      <c r="CF71" t="s">
        <v>7974</v>
      </c>
      <c r="CH71" t="s">
        <v>7975</v>
      </c>
      <c r="CI71" t="s">
        <v>7047</v>
      </c>
      <c r="CJ71" t="s">
        <v>7336</v>
      </c>
      <c r="CK71" t="s">
        <v>5814</v>
      </c>
      <c r="CL71" s="127">
        <v>46251</v>
      </c>
      <c r="CM71" t="s">
        <v>6680</v>
      </c>
      <c r="CN71" t="s">
        <v>1882</v>
      </c>
      <c r="CO71" t="s">
        <v>7976</v>
      </c>
      <c r="CP71" t="s">
        <v>7050</v>
      </c>
      <c r="CQ71" t="s">
        <v>2200</v>
      </c>
      <c r="CR71" t="s">
        <v>7977</v>
      </c>
      <c r="CS71" t="s">
        <v>6901</v>
      </c>
      <c r="CT71" t="s">
        <v>6901</v>
      </c>
      <c r="CU71" t="s">
        <v>6901</v>
      </c>
      <c r="CV71" t="s">
        <v>6712</v>
      </c>
      <c r="CW71" t="s">
        <v>1154</v>
      </c>
      <c r="CX71" t="s">
        <v>6925</v>
      </c>
      <c r="CY71" t="s">
        <v>1266</v>
      </c>
      <c r="CZ71" t="s">
        <v>6903</v>
      </c>
      <c r="DA71" t="s">
        <v>443</v>
      </c>
      <c r="DB71" t="s">
        <v>6903</v>
      </c>
      <c r="DC71" t="s">
        <v>6892</v>
      </c>
      <c r="DD71" t="s">
        <v>7978</v>
      </c>
      <c r="DE71" t="s">
        <v>6993</v>
      </c>
      <c r="DF71" t="s">
        <v>6905</v>
      </c>
      <c r="DG71" t="s">
        <v>6906</v>
      </c>
      <c r="DH71" t="s">
        <v>6864</v>
      </c>
      <c r="DI71" t="s">
        <v>7034</v>
      </c>
      <c r="DJ71" t="s">
        <v>7979</v>
      </c>
      <c r="DK71" t="s">
        <v>7406</v>
      </c>
      <c r="DL71" t="s">
        <v>7407</v>
      </c>
      <c r="DM71" t="s">
        <v>1440</v>
      </c>
      <c r="DN71" t="s">
        <v>394</v>
      </c>
      <c r="DO71" t="s">
        <v>345</v>
      </c>
      <c r="DP71" t="s">
        <v>7980</v>
      </c>
      <c r="DQ71" t="s">
        <v>1156</v>
      </c>
      <c r="DR71" t="s">
        <v>7981</v>
      </c>
      <c r="DS71">
        <v>1</v>
      </c>
      <c r="DT71" t="s">
        <v>17</v>
      </c>
      <c r="DU71" t="s">
        <v>376</v>
      </c>
      <c r="DV71" t="s">
        <v>1126</v>
      </c>
      <c r="DW71" t="s">
        <v>1127</v>
      </c>
      <c r="DX71" s="127">
        <v>46024</v>
      </c>
      <c r="DY71" s="127">
        <v>46387</v>
      </c>
      <c r="DZ71" t="s">
        <v>345</v>
      </c>
      <c r="EA71" t="s">
        <v>7982</v>
      </c>
      <c r="EB71" t="s">
        <v>7983</v>
      </c>
      <c r="EC71" t="s">
        <v>107</v>
      </c>
      <c r="ED71" t="s">
        <v>42</v>
      </c>
      <c r="EE71" t="s">
        <v>7984</v>
      </c>
      <c r="EF71" t="s">
        <v>376</v>
      </c>
      <c r="EG71" t="s">
        <v>7170</v>
      </c>
      <c r="EH71" t="s">
        <v>1285</v>
      </c>
      <c r="EI71" t="s">
        <v>1462</v>
      </c>
      <c r="EJ71" t="s">
        <v>371</v>
      </c>
      <c r="EK71" t="s">
        <v>7985</v>
      </c>
      <c r="EL71" t="s">
        <v>7986</v>
      </c>
    </row>
    <row r="72" spans="1:142">
      <c r="A72" s="126" t="s">
        <v>7987</v>
      </c>
      <c r="B72" s="126" t="s">
        <v>6861</v>
      </c>
      <c r="C72" s="126" t="s">
        <v>6862</v>
      </c>
      <c r="D72" s="126" t="s">
        <v>370</v>
      </c>
      <c r="E72" s="126" t="s">
        <v>5611</v>
      </c>
      <c r="F72" s="126" t="s">
        <v>6863</v>
      </c>
      <c r="G72" s="126"/>
      <c r="H72" s="126"/>
      <c r="I72" s="126">
        <v>0</v>
      </c>
      <c r="J72" s="126" t="s">
        <v>6724</v>
      </c>
      <c r="K72" s="126" t="s">
        <v>6864</v>
      </c>
      <c r="L72" s="126" t="s">
        <v>6995</v>
      </c>
      <c r="M72" t="s">
        <v>7987</v>
      </c>
      <c r="N72" t="s">
        <v>7987</v>
      </c>
      <c r="P72" t="s">
        <v>7987</v>
      </c>
      <c r="R72" t="s">
        <v>7988</v>
      </c>
      <c r="T72" t="s">
        <v>7989</v>
      </c>
      <c r="U72" t="s">
        <v>7990</v>
      </c>
      <c r="V72" t="s">
        <v>6869</v>
      </c>
      <c r="W72" t="s">
        <v>6712</v>
      </c>
      <c r="X72" t="s">
        <v>1487</v>
      </c>
      <c r="Y72" t="s">
        <v>1473</v>
      </c>
      <c r="AB72" t="s">
        <v>7965</v>
      </c>
      <c r="AC72" t="s">
        <v>7966</v>
      </c>
      <c r="AD72" t="s">
        <v>7991</v>
      </c>
      <c r="AE72" t="s">
        <v>7992</v>
      </c>
      <c r="AF72" t="s">
        <v>7993</v>
      </c>
      <c r="AG72" t="s">
        <v>7994</v>
      </c>
      <c r="AH72" t="s">
        <v>7942</v>
      </c>
      <c r="AI72" t="s">
        <v>6967</v>
      </c>
      <c r="AJ72" t="s">
        <v>6878</v>
      </c>
      <c r="AM72" t="s">
        <v>7990</v>
      </c>
      <c r="AN72" t="s">
        <v>6879</v>
      </c>
      <c r="AP72" t="s">
        <v>6880</v>
      </c>
      <c r="AQ72" t="s">
        <v>6880</v>
      </c>
      <c r="AR72" t="s">
        <v>6967</v>
      </c>
      <c r="AS72" t="s">
        <v>7995</v>
      </c>
      <c r="AV72" t="s">
        <v>6883</v>
      </c>
      <c r="AW72" t="s">
        <v>6884</v>
      </c>
      <c r="AX72" t="s">
        <v>6967</v>
      </c>
      <c r="AY72" t="s">
        <v>7995</v>
      </c>
      <c r="BH72" t="s">
        <v>1473</v>
      </c>
      <c r="BJ72" t="s">
        <v>6885</v>
      </c>
      <c r="BL72" t="s">
        <v>6886</v>
      </c>
      <c r="BM72" t="s">
        <v>6887</v>
      </c>
      <c r="BN72" t="s">
        <v>6888</v>
      </c>
      <c r="BP72" t="s">
        <v>6969</v>
      </c>
      <c r="BQ72" t="s">
        <v>6890</v>
      </c>
      <c r="BR72" t="s">
        <v>6969</v>
      </c>
      <c r="BS72" t="s">
        <v>6917</v>
      </c>
      <c r="BT72" t="s">
        <v>1473</v>
      </c>
      <c r="BU72" t="s">
        <v>6892</v>
      </c>
      <c r="BW72" t="s">
        <v>7996</v>
      </c>
      <c r="BY72" t="s">
        <v>7989</v>
      </c>
      <c r="BZ72" t="s">
        <v>7997</v>
      </c>
      <c r="CA72" t="s">
        <v>1473</v>
      </c>
      <c r="CB72" t="s">
        <v>6895</v>
      </c>
      <c r="CF72" t="s">
        <v>7998</v>
      </c>
      <c r="CH72" t="s">
        <v>7999</v>
      </c>
      <c r="CI72" t="s">
        <v>6898</v>
      </c>
      <c r="CJ72" t="s">
        <v>7336</v>
      </c>
      <c r="CK72" t="s">
        <v>5814</v>
      </c>
      <c r="CL72" s="127">
        <v>46251</v>
      </c>
      <c r="CM72" t="s">
        <v>6680</v>
      </c>
      <c r="CN72" t="s">
        <v>1882</v>
      </c>
      <c r="CO72" t="s">
        <v>7922</v>
      </c>
      <c r="CP72" t="s">
        <v>6878</v>
      </c>
      <c r="CQ72" t="s">
        <v>2200</v>
      </c>
      <c r="CS72" t="s">
        <v>6901</v>
      </c>
      <c r="CT72" t="s">
        <v>6901</v>
      </c>
      <c r="CU72" t="s">
        <v>6901</v>
      </c>
      <c r="CV72" t="s">
        <v>6712</v>
      </c>
      <c r="CX72" t="s">
        <v>6976</v>
      </c>
      <c r="CY72" t="s">
        <v>1266</v>
      </c>
      <c r="CZ72" t="s">
        <v>6903</v>
      </c>
      <c r="DA72" t="s">
        <v>443</v>
      </c>
      <c r="DB72" t="s">
        <v>6903</v>
      </c>
      <c r="DC72" t="s">
        <v>6892</v>
      </c>
      <c r="DD72" t="s">
        <v>7229</v>
      </c>
      <c r="DE72" t="s">
        <v>6993</v>
      </c>
      <c r="DF72" t="s">
        <v>6905</v>
      </c>
      <c r="DG72" t="s">
        <v>6906</v>
      </c>
      <c r="DH72" t="s">
        <v>6864</v>
      </c>
      <c r="DI72" t="s">
        <v>6995</v>
      </c>
    </row>
    <row r="73" spans="1:142">
      <c r="A73" s="126" t="s">
        <v>8000</v>
      </c>
      <c r="B73" s="126" t="s">
        <v>6861</v>
      </c>
      <c r="C73" s="126" t="s">
        <v>6862</v>
      </c>
      <c r="D73" s="126" t="s">
        <v>370</v>
      </c>
      <c r="E73" s="126" t="s">
        <v>5611</v>
      </c>
      <c r="F73" s="126" t="s">
        <v>6863</v>
      </c>
      <c r="G73" s="126"/>
      <c r="H73" s="126"/>
      <c r="I73" s="126">
        <v>0</v>
      </c>
      <c r="J73" s="126" t="s">
        <v>6724</v>
      </c>
      <c r="K73" s="126" t="s">
        <v>6864</v>
      </c>
      <c r="L73" s="126" t="s">
        <v>6978</v>
      </c>
      <c r="M73" t="s">
        <v>8000</v>
      </c>
      <c r="N73" t="s">
        <v>8000</v>
      </c>
      <c r="P73" t="s">
        <v>8000</v>
      </c>
      <c r="R73" t="s">
        <v>8001</v>
      </c>
      <c r="T73" t="s">
        <v>8002</v>
      </c>
      <c r="U73" t="s">
        <v>8003</v>
      </c>
      <c r="V73" t="s">
        <v>6869</v>
      </c>
      <c r="W73" t="s">
        <v>6712</v>
      </c>
      <c r="X73" t="s">
        <v>1487</v>
      </c>
      <c r="Y73" t="s">
        <v>1473</v>
      </c>
      <c r="AB73" t="s">
        <v>7965</v>
      </c>
      <c r="AC73" t="s">
        <v>7966</v>
      </c>
      <c r="AD73" t="s">
        <v>7991</v>
      </c>
      <c r="AE73" t="s">
        <v>7992</v>
      </c>
      <c r="AF73" t="s">
        <v>7993</v>
      </c>
      <c r="AG73" t="s">
        <v>7994</v>
      </c>
      <c r="AH73" t="s">
        <v>7942</v>
      </c>
      <c r="AI73" t="s">
        <v>6932</v>
      </c>
      <c r="AJ73" t="s">
        <v>6878</v>
      </c>
      <c r="AM73" t="s">
        <v>8003</v>
      </c>
      <c r="AN73" t="s">
        <v>6879</v>
      </c>
      <c r="AP73" t="s">
        <v>6880</v>
      </c>
      <c r="AQ73" t="s">
        <v>6880</v>
      </c>
      <c r="AR73" t="s">
        <v>6932</v>
      </c>
      <c r="AS73" t="s">
        <v>6983</v>
      </c>
      <c r="AV73" t="s">
        <v>6883</v>
      </c>
      <c r="AW73" t="s">
        <v>6884</v>
      </c>
      <c r="AX73" t="s">
        <v>6932</v>
      </c>
      <c r="AY73" t="s">
        <v>6983</v>
      </c>
      <c r="BB73">
        <v>3</v>
      </c>
      <c r="BH73" t="s">
        <v>1473</v>
      </c>
      <c r="BJ73" t="s">
        <v>6984</v>
      </c>
      <c r="BL73" t="s">
        <v>6885</v>
      </c>
      <c r="BM73" t="s">
        <v>6887</v>
      </c>
      <c r="BN73" t="s">
        <v>6888</v>
      </c>
      <c r="BO73">
        <v>3</v>
      </c>
      <c r="BP73" t="s">
        <v>6935</v>
      </c>
      <c r="BQ73" t="s">
        <v>6890</v>
      </c>
      <c r="BR73" t="s">
        <v>6935</v>
      </c>
      <c r="BS73" t="s">
        <v>6917</v>
      </c>
      <c r="BT73" t="s">
        <v>1473</v>
      </c>
      <c r="BU73" t="s">
        <v>6892</v>
      </c>
      <c r="BW73" t="s">
        <v>8004</v>
      </c>
      <c r="BY73" t="s">
        <v>8002</v>
      </c>
      <c r="BZ73" t="s">
        <v>8005</v>
      </c>
      <c r="CA73" t="s">
        <v>1473</v>
      </c>
      <c r="CB73" t="s">
        <v>7155</v>
      </c>
      <c r="CF73" t="s">
        <v>1609</v>
      </c>
      <c r="CH73" t="s">
        <v>8006</v>
      </c>
      <c r="CI73" t="s">
        <v>6898</v>
      </c>
      <c r="CJ73" t="s">
        <v>7158</v>
      </c>
      <c r="CK73" t="s">
        <v>5814</v>
      </c>
      <c r="CL73" s="127">
        <v>46251</v>
      </c>
      <c r="CM73" t="s">
        <v>6680</v>
      </c>
      <c r="CN73" t="s">
        <v>1882</v>
      </c>
      <c r="CO73" t="s">
        <v>7159</v>
      </c>
      <c r="CP73" t="s">
        <v>6878</v>
      </c>
      <c r="CQ73" t="s">
        <v>2200</v>
      </c>
      <c r="CS73" t="s">
        <v>6901</v>
      </c>
      <c r="CT73" t="s">
        <v>6901</v>
      </c>
      <c r="CU73" t="s">
        <v>6901</v>
      </c>
      <c r="CV73" t="s">
        <v>6712</v>
      </c>
      <c r="CX73" t="s">
        <v>6940</v>
      </c>
      <c r="CY73" t="s">
        <v>565</v>
      </c>
      <c r="CZ73" t="s">
        <v>6903</v>
      </c>
      <c r="DA73" t="s">
        <v>1266</v>
      </c>
      <c r="DB73" t="s">
        <v>6903</v>
      </c>
      <c r="DC73" t="s">
        <v>6892</v>
      </c>
      <c r="DD73" t="s">
        <v>7229</v>
      </c>
      <c r="DE73" t="s">
        <v>6993</v>
      </c>
      <c r="DF73" t="s">
        <v>6905</v>
      </c>
      <c r="DG73" t="s">
        <v>6906</v>
      </c>
      <c r="DH73" t="s">
        <v>6864</v>
      </c>
      <c r="DI73" t="s">
        <v>6978</v>
      </c>
    </row>
    <row r="74" spans="1:142">
      <c r="A74" s="126" t="s">
        <v>8007</v>
      </c>
      <c r="B74" s="126" t="s">
        <v>6861</v>
      </c>
      <c r="C74" s="126" t="s">
        <v>6862</v>
      </c>
      <c r="D74" s="126" t="s">
        <v>370</v>
      </c>
      <c r="E74" s="126" t="s">
        <v>5611</v>
      </c>
      <c r="F74" s="126" t="s">
        <v>6863</v>
      </c>
      <c r="G74" s="126"/>
      <c r="H74" s="126"/>
      <c r="I74" s="126">
        <v>0</v>
      </c>
      <c r="J74" s="126" t="s">
        <v>6724</v>
      </c>
      <c r="K74" s="126" t="s">
        <v>6864</v>
      </c>
      <c r="L74" s="126" t="s">
        <v>6928</v>
      </c>
      <c r="M74" t="s">
        <v>8007</v>
      </c>
      <c r="N74" t="s">
        <v>8007</v>
      </c>
      <c r="P74" t="s">
        <v>8007</v>
      </c>
      <c r="R74" t="s">
        <v>8008</v>
      </c>
      <c r="T74" t="s">
        <v>8009</v>
      </c>
      <c r="U74" t="s">
        <v>8010</v>
      </c>
      <c r="V74" t="s">
        <v>6869</v>
      </c>
      <c r="W74" t="s">
        <v>6712</v>
      </c>
      <c r="X74" t="s">
        <v>1487</v>
      </c>
      <c r="Y74" t="s">
        <v>1473</v>
      </c>
      <c r="AB74" t="s">
        <v>7965</v>
      </c>
      <c r="AC74" t="s">
        <v>7966</v>
      </c>
      <c r="AD74" t="s">
        <v>7991</v>
      </c>
      <c r="AE74" t="s">
        <v>7992</v>
      </c>
      <c r="AF74" t="s">
        <v>8011</v>
      </c>
      <c r="AG74" t="s">
        <v>8012</v>
      </c>
      <c r="AH74" t="s">
        <v>7942</v>
      </c>
      <c r="AI74" t="s">
        <v>6932</v>
      </c>
      <c r="AJ74" t="s">
        <v>6878</v>
      </c>
      <c r="AM74" t="s">
        <v>8010</v>
      </c>
      <c r="AN74" t="s">
        <v>6879</v>
      </c>
      <c r="AP74" t="s">
        <v>6880</v>
      </c>
      <c r="AQ74" t="s">
        <v>6880</v>
      </c>
      <c r="AR74" t="s">
        <v>6932</v>
      </c>
      <c r="AS74" t="s">
        <v>6983</v>
      </c>
      <c r="AV74" t="s">
        <v>6883</v>
      </c>
      <c r="AW74" t="s">
        <v>6884</v>
      </c>
      <c r="AX74" t="s">
        <v>6932</v>
      </c>
      <c r="AY74" t="s">
        <v>6983</v>
      </c>
      <c r="BB74">
        <v>15</v>
      </c>
      <c r="BH74" t="s">
        <v>1473</v>
      </c>
      <c r="BJ74" t="s">
        <v>6984</v>
      </c>
      <c r="BL74" t="s">
        <v>6885</v>
      </c>
      <c r="BM74" t="s">
        <v>6887</v>
      </c>
      <c r="BN74" t="s">
        <v>6888</v>
      </c>
      <c r="BO74">
        <v>15</v>
      </c>
      <c r="BP74" t="s">
        <v>6935</v>
      </c>
      <c r="BQ74" t="s">
        <v>6890</v>
      </c>
      <c r="BR74" t="s">
        <v>6935</v>
      </c>
      <c r="BS74" t="s">
        <v>6917</v>
      </c>
      <c r="BT74" t="s">
        <v>1473</v>
      </c>
      <c r="BU74" t="s">
        <v>6892</v>
      </c>
      <c r="BW74" t="s">
        <v>8013</v>
      </c>
      <c r="BY74" t="s">
        <v>8009</v>
      </c>
      <c r="BZ74" t="s">
        <v>8014</v>
      </c>
      <c r="CA74" t="s">
        <v>1473</v>
      </c>
      <c r="CB74" t="s">
        <v>7155</v>
      </c>
      <c r="CF74" t="s">
        <v>8015</v>
      </c>
      <c r="CH74" t="s">
        <v>8016</v>
      </c>
      <c r="CI74" t="s">
        <v>6898</v>
      </c>
      <c r="CJ74" t="s">
        <v>7158</v>
      </c>
      <c r="CK74" t="s">
        <v>5814</v>
      </c>
      <c r="CL74" s="127">
        <v>46251</v>
      </c>
      <c r="CM74" t="s">
        <v>6680</v>
      </c>
      <c r="CN74" t="s">
        <v>1882</v>
      </c>
      <c r="CO74" t="s">
        <v>8017</v>
      </c>
      <c r="CP74" t="s">
        <v>6878</v>
      </c>
      <c r="CQ74" t="s">
        <v>2200</v>
      </c>
      <c r="CS74" t="s">
        <v>6901</v>
      </c>
      <c r="CT74" t="s">
        <v>6901</v>
      </c>
      <c r="CU74" t="s">
        <v>6901</v>
      </c>
      <c r="CV74" t="s">
        <v>6712</v>
      </c>
      <c r="CX74" t="s">
        <v>6940</v>
      </c>
      <c r="CY74" t="s">
        <v>565</v>
      </c>
      <c r="CZ74" t="s">
        <v>6903</v>
      </c>
      <c r="DA74" t="s">
        <v>1266</v>
      </c>
      <c r="DB74" t="s">
        <v>6903</v>
      </c>
      <c r="DC74" t="s">
        <v>6892</v>
      </c>
      <c r="DD74" t="s">
        <v>2219</v>
      </c>
      <c r="DE74" t="s">
        <v>6904</v>
      </c>
      <c r="DF74" t="s">
        <v>6905</v>
      </c>
      <c r="DG74" t="s">
        <v>6906</v>
      </c>
      <c r="DH74" t="s">
        <v>6864</v>
      </c>
      <c r="DI74" t="s">
        <v>6928</v>
      </c>
    </row>
    <row r="75" spans="1:142">
      <c r="A75" s="126" t="s">
        <v>8018</v>
      </c>
      <c r="B75" s="126" t="s">
        <v>6861</v>
      </c>
      <c r="C75" s="126" t="s">
        <v>6862</v>
      </c>
      <c r="D75" s="126" t="s">
        <v>370</v>
      </c>
      <c r="E75" s="126" t="s">
        <v>5611</v>
      </c>
      <c r="F75" s="126" t="s">
        <v>6863</v>
      </c>
      <c r="G75" s="126"/>
      <c r="H75" s="126"/>
      <c r="I75" s="126">
        <v>0</v>
      </c>
      <c r="J75" s="126" t="s">
        <v>6724</v>
      </c>
      <c r="K75" s="126" t="s">
        <v>6864</v>
      </c>
      <c r="L75" s="126" t="s">
        <v>6995</v>
      </c>
      <c r="M75" t="s">
        <v>8018</v>
      </c>
      <c r="N75" t="s">
        <v>8018</v>
      </c>
      <c r="P75" t="s">
        <v>8018</v>
      </c>
      <c r="R75" t="s">
        <v>8019</v>
      </c>
      <c r="T75" t="s">
        <v>8020</v>
      </c>
      <c r="U75" t="s">
        <v>8021</v>
      </c>
      <c r="V75" t="s">
        <v>6869</v>
      </c>
      <c r="W75" t="s">
        <v>6712</v>
      </c>
      <c r="X75" t="s">
        <v>1487</v>
      </c>
      <c r="Y75" t="s">
        <v>1473</v>
      </c>
      <c r="AB75" t="s">
        <v>7965</v>
      </c>
      <c r="AC75" t="s">
        <v>7966</v>
      </c>
      <c r="AD75" t="s">
        <v>7991</v>
      </c>
      <c r="AE75" t="s">
        <v>7992</v>
      </c>
      <c r="AF75" t="s">
        <v>8011</v>
      </c>
      <c r="AG75" t="s">
        <v>8012</v>
      </c>
      <c r="AH75" t="s">
        <v>7942</v>
      </c>
      <c r="AI75" t="s">
        <v>6967</v>
      </c>
      <c r="AJ75" t="s">
        <v>6878</v>
      </c>
      <c r="AM75" t="s">
        <v>8021</v>
      </c>
      <c r="AN75" t="s">
        <v>6879</v>
      </c>
      <c r="AP75" t="s">
        <v>6880</v>
      </c>
      <c r="AQ75" t="s">
        <v>6880</v>
      </c>
      <c r="AR75" t="s">
        <v>6967</v>
      </c>
      <c r="AS75" t="s">
        <v>8022</v>
      </c>
      <c r="AV75" t="s">
        <v>6883</v>
      </c>
      <c r="AW75" t="s">
        <v>6884</v>
      </c>
      <c r="AX75" t="s">
        <v>6967</v>
      </c>
      <c r="AY75" t="s">
        <v>8022</v>
      </c>
      <c r="BH75" t="s">
        <v>1473</v>
      </c>
      <c r="BJ75" t="s">
        <v>6885</v>
      </c>
      <c r="BL75" t="s">
        <v>6886</v>
      </c>
      <c r="BM75" t="s">
        <v>6887</v>
      </c>
      <c r="BN75" t="s">
        <v>6888</v>
      </c>
      <c r="BP75" t="s">
        <v>6969</v>
      </c>
      <c r="BQ75" t="s">
        <v>6890</v>
      </c>
      <c r="BR75" t="s">
        <v>6969</v>
      </c>
      <c r="BS75" t="s">
        <v>6917</v>
      </c>
      <c r="BT75" t="s">
        <v>1473</v>
      </c>
      <c r="BU75" t="s">
        <v>6892</v>
      </c>
      <c r="BW75" t="s">
        <v>8023</v>
      </c>
      <c r="BY75" t="s">
        <v>8020</v>
      </c>
      <c r="BZ75" t="s">
        <v>8024</v>
      </c>
      <c r="CA75" t="s">
        <v>1473</v>
      </c>
      <c r="CB75" t="s">
        <v>7333</v>
      </c>
      <c r="CF75" t="s">
        <v>8025</v>
      </c>
      <c r="CH75" t="s">
        <v>8026</v>
      </c>
      <c r="CI75" t="s">
        <v>6898</v>
      </c>
      <c r="CJ75" t="s">
        <v>8027</v>
      </c>
      <c r="CK75" t="s">
        <v>5814</v>
      </c>
      <c r="CL75" s="127">
        <v>46251</v>
      </c>
      <c r="CM75" t="s">
        <v>6680</v>
      </c>
      <c r="CN75" t="s">
        <v>1882</v>
      </c>
      <c r="CO75" t="s">
        <v>8028</v>
      </c>
      <c r="CP75" t="s">
        <v>6878</v>
      </c>
      <c r="CQ75" t="s">
        <v>2200</v>
      </c>
      <c r="CS75" t="s">
        <v>6901</v>
      </c>
      <c r="CT75" t="s">
        <v>6901</v>
      </c>
      <c r="CU75" t="s">
        <v>6901</v>
      </c>
      <c r="CV75" t="s">
        <v>6712</v>
      </c>
      <c r="CX75" t="s">
        <v>6976</v>
      </c>
      <c r="CY75" t="s">
        <v>1266</v>
      </c>
      <c r="CZ75" t="s">
        <v>6903</v>
      </c>
      <c r="DA75" t="s">
        <v>443</v>
      </c>
      <c r="DB75" t="s">
        <v>6903</v>
      </c>
      <c r="DC75" t="s">
        <v>6892</v>
      </c>
      <c r="DD75" t="s">
        <v>7161</v>
      </c>
      <c r="DE75" t="s">
        <v>6993</v>
      </c>
      <c r="DF75" t="s">
        <v>6905</v>
      </c>
      <c r="DG75" t="s">
        <v>6906</v>
      </c>
      <c r="DH75" t="s">
        <v>6864</v>
      </c>
      <c r="DI75" t="s">
        <v>6995</v>
      </c>
    </row>
    <row r="76" spans="1:142">
      <c r="A76" s="126" t="s">
        <v>8029</v>
      </c>
      <c r="B76" s="126" t="s">
        <v>6861</v>
      </c>
      <c r="C76" s="126" t="s">
        <v>6862</v>
      </c>
      <c r="D76" s="126" t="s">
        <v>370</v>
      </c>
      <c r="E76" s="126" t="s">
        <v>5611</v>
      </c>
      <c r="F76" s="126" t="s">
        <v>6863</v>
      </c>
      <c r="G76" s="126"/>
      <c r="H76" s="126"/>
      <c r="I76" s="126">
        <v>0</v>
      </c>
      <c r="J76" s="126" t="s">
        <v>6724</v>
      </c>
      <c r="K76" s="126" t="s">
        <v>6864</v>
      </c>
      <c r="L76" s="126" t="s">
        <v>8030</v>
      </c>
      <c r="M76" t="s">
        <v>8029</v>
      </c>
      <c r="N76" t="s">
        <v>8029</v>
      </c>
      <c r="P76" t="s">
        <v>8029</v>
      </c>
      <c r="R76" t="s">
        <v>8031</v>
      </c>
      <c r="T76" t="s">
        <v>8032</v>
      </c>
      <c r="U76" t="s">
        <v>8033</v>
      </c>
      <c r="V76" t="s">
        <v>6869</v>
      </c>
      <c r="W76" t="s">
        <v>6712</v>
      </c>
      <c r="X76" t="s">
        <v>1487</v>
      </c>
      <c r="Y76" t="s">
        <v>1473</v>
      </c>
      <c r="AB76" t="s">
        <v>6870</v>
      </c>
      <c r="AC76" t="s">
        <v>6871</v>
      </c>
      <c r="AD76" t="s">
        <v>6872</v>
      </c>
      <c r="AE76" t="s">
        <v>6873</v>
      </c>
      <c r="AF76" t="s">
        <v>6874</v>
      </c>
      <c r="AG76" t="s">
        <v>6875</v>
      </c>
      <c r="AH76" t="s">
        <v>6876</v>
      </c>
      <c r="AI76" t="s">
        <v>6877</v>
      </c>
      <c r="AJ76" t="s">
        <v>6878</v>
      </c>
      <c r="AM76" t="s">
        <v>8033</v>
      </c>
      <c r="AN76" t="s">
        <v>6879</v>
      </c>
      <c r="AP76" t="s">
        <v>8034</v>
      </c>
      <c r="AQ76" t="s">
        <v>8034</v>
      </c>
      <c r="AR76" t="s">
        <v>6881</v>
      </c>
      <c r="AS76" t="s">
        <v>8035</v>
      </c>
      <c r="AV76" t="s">
        <v>6883</v>
      </c>
      <c r="AW76" t="s">
        <v>6884</v>
      </c>
      <c r="AX76" t="s">
        <v>6881</v>
      </c>
      <c r="AY76" t="s">
        <v>8035</v>
      </c>
      <c r="BH76" t="s">
        <v>1473</v>
      </c>
      <c r="BJ76" t="s">
        <v>6885</v>
      </c>
      <c r="BL76" t="s">
        <v>6886</v>
      </c>
      <c r="BM76" t="s">
        <v>6887</v>
      </c>
      <c r="BN76" t="s">
        <v>6888</v>
      </c>
      <c r="BP76" t="s">
        <v>6889</v>
      </c>
      <c r="BQ76" t="s">
        <v>6890</v>
      </c>
      <c r="BR76" t="s">
        <v>6889</v>
      </c>
      <c r="BS76" t="s">
        <v>6891</v>
      </c>
      <c r="BT76" t="s">
        <v>1473</v>
      </c>
      <c r="BU76" t="s">
        <v>6892</v>
      </c>
      <c r="BW76" t="s">
        <v>8036</v>
      </c>
      <c r="BY76" t="s">
        <v>8032</v>
      </c>
      <c r="BZ76" t="s">
        <v>8037</v>
      </c>
      <c r="CA76" t="s">
        <v>1473</v>
      </c>
      <c r="CB76" t="s">
        <v>6895</v>
      </c>
      <c r="CF76" t="s">
        <v>6896</v>
      </c>
      <c r="CH76" t="s">
        <v>8038</v>
      </c>
      <c r="CI76" t="s">
        <v>6898</v>
      </c>
      <c r="CJ76" t="s">
        <v>6899</v>
      </c>
      <c r="CK76" t="s">
        <v>5814</v>
      </c>
      <c r="CL76" s="127">
        <v>46251</v>
      </c>
      <c r="CM76" t="s">
        <v>6680</v>
      </c>
      <c r="CN76" t="s">
        <v>1882</v>
      </c>
      <c r="CO76" t="s">
        <v>8039</v>
      </c>
      <c r="CP76" t="s">
        <v>6878</v>
      </c>
      <c r="CQ76" t="s">
        <v>2200</v>
      </c>
      <c r="CS76" t="s">
        <v>6901</v>
      </c>
      <c r="CT76" t="s">
        <v>6901</v>
      </c>
      <c r="CU76" t="s">
        <v>6901</v>
      </c>
      <c r="CV76" t="s">
        <v>6712</v>
      </c>
      <c r="CW76" t="s">
        <v>1154</v>
      </c>
      <c r="CX76" t="s">
        <v>6902</v>
      </c>
      <c r="CY76" t="s">
        <v>1266</v>
      </c>
      <c r="CZ76" t="s">
        <v>6903</v>
      </c>
      <c r="DA76" t="s">
        <v>443</v>
      </c>
      <c r="DB76" t="s">
        <v>6903</v>
      </c>
      <c r="DC76" t="s">
        <v>6892</v>
      </c>
      <c r="DD76" t="s">
        <v>7576</v>
      </c>
      <c r="DE76" t="s">
        <v>6993</v>
      </c>
      <c r="DF76" t="s">
        <v>6905</v>
      </c>
      <c r="DG76" t="s">
        <v>6906</v>
      </c>
      <c r="DH76" t="s">
        <v>6864</v>
      </c>
      <c r="DI76" t="s">
        <v>8030</v>
      </c>
    </row>
    <row r="77" spans="1:142">
      <c r="A77" s="126" t="s">
        <v>8040</v>
      </c>
      <c r="B77" s="126" t="s">
        <v>6861</v>
      </c>
      <c r="C77" s="126" t="s">
        <v>6862</v>
      </c>
      <c r="D77" s="126" t="s">
        <v>370</v>
      </c>
      <c r="E77" s="126" t="s">
        <v>5611</v>
      </c>
      <c r="F77" s="126" t="s">
        <v>6863</v>
      </c>
      <c r="G77" s="126"/>
      <c r="H77" s="126"/>
      <c r="I77" s="126">
        <v>0</v>
      </c>
      <c r="J77" s="126" t="s">
        <v>6724</v>
      </c>
      <c r="K77" s="126" t="s">
        <v>6864</v>
      </c>
      <c r="L77" s="126" t="s">
        <v>8030</v>
      </c>
      <c r="M77" t="s">
        <v>8040</v>
      </c>
      <c r="N77" t="s">
        <v>8040</v>
      </c>
      <c r="P77" t="s">
        <v>8040</v>
      </c>
      <c r="R77" t="s">
        <v>8041</v>
      </c>
      <c r="T77" t="s">
        <v>8042</v>
      </c>
      <c r="U77" t="s">
        <v>8043</v>
      </c>
      <c r="V77" t="s">
        <v>6869</v>
      </c>
      <c r="W77" t="s">
        <v>6712</v>
      </c>
      <c r="X77" t="s">
        <v>1487</v>
      </c>
      <c r="Y77" t="s">
        <v>1473</v>
      </c>
      <c r="AB77" t="s">
        <v>6870</v>
      </c>
      <c r="AC77" t="s">
        <v>6871</v>
      </c>
      <c r="AD77" t="s">
        <v>6946</v>
      </c>
      <c r="AE77" t="s">
        <v>6947</v>
      </c>
      <c r="AF77" t="s">
        <v>7010</v>
      </c>
      <c r="AG77" t="s">
        <v>7011</v>
      </c>
      <c r="AH77" t="s">
        <v>6876</v>
      </c>
      <c r="AI77" t="s">
        <v>6877</v>
      </c>
      <c r="AJ77" t="s">
        <v>6878</v>
      </c>
      <c r="AM77" t="s">
        <v>8043</v>
      </c>
      <c r="AN77" t="s">
        <v>6879</v>
      </c>
      <c r="AP77" t="s">
        <v>8034</v>
      </c>
      <c r="AQ77" t="s">
        <v>8034</v>
      </c>
      <c r="AR77" t="s">
        <v>6881</v>
      </c>
      <c r="AS77" t="s">
        <v>8044</v>
      </c>
      <c r="AV77" t="s">
        <v>6883</v>
      </c>
      <c r="AW77" t="s">
        <v>6884</v>
      </c>
      <c r="AX77" t="s">
        <v>6881</v>
      </c>
      <c r="AY77" t="s">
        <v>8044</v>
      </c>
      <c r="BH77" t="s">
        <v>1473</v>
      </c>
      <c r="BJ77" t="s">
        <v>6885</v>
      </c>
      <c r="BL77" t="s">
        <v>6886</v>
      </c>
      <c r="BM77" t="s">
        <v>6887</v>
      </c>
      <c r="BN77" t="s">
        <v>6888</v>
      </c>
      <c r="BP77" t="s">
        <v>6889</v>
      </c>
      <c r="BQ77" t="s">
        <v>6890</v>
      </c>
      <c r="BR77" t="s">
        <v>6889</v>
      </c>
      <c r="BS77" t="s">
        <v>6891</v>
      </c>
      <c r="BT77" t="s">
        <v>1473</v>
      </c>
      <c r="BU77" t="s">
        <v>6892</v>
      </c>
      <c r="BW77" t="s">
        <v>8045</v>
      </c>
      <c r="BY77" t="s">
        <v>8042</v>
      </c>
      <c r="BZ77" t="s">
        <v>8046</v>
      </c>
      <c r="CA77" t="s">
        <v>1473</v>
      </c>
      <c r="CB77" t="s">
        <v>6972</v>
      </c>
      <c r="CF77" t="s">
        <v>6896</v>
      </c>
      <c r="CH77" t="s">
        <v>7015</v>
      </c>
      <c r="CI77" t="s">
        <v>6898</v>
      </c>
      <c r="CJ77" t="s">
        <v>7016</v>
      </c>
      <c r="CK77" t="s">
        <v>5814</v>
      </c>
      <c r="CL77" s="127">
        <v>46251</v>
      </c>
      <c r="CM77" t="s">
        <v>6680</v>
      </c>
      <c r="CN77" t="s">
        <v>1882</v>
      </c>
      <c r="CO77" t="s">
        <v>8047</v>
      </c>
      <c r="CP77" t="s">
        <v>6878</v>
      </c>
      <c r="CQ77" t="s">
        <v>2200</v>
      </c>
      <c r="CS77" t="s">
        <v>6901</v>
      </c>
      <c r="CT77" t="s">
        <v>6901</v>
      </c>
      <c r="CU77" t="s">
        <v>6901</v>
      </c>
      <c r="CV77" t="s">
        <v>6712</v>
      </c>
      <c r="CW77" t="s">
        <v>1154</v>
      </c>
      <c r="CX77" t="s">
        <v>6902</v>
      </c>
      <c r="CY77" t="s">
        <v>1266</v>
      </c>
      <c r="CZ77" t="s">
        <v>6903</v>
      </c>
      <c r="DA77" t="s">
        <v>443</v>
      </c>
      <c r="DB77" t="s">
        <v>6903</v>
      </c>
      <c r="DC77" t="s">
        <v>6892</v>
      </c>
      <c r="DD77" t="s">
        <v>7229</v>
      </c>
      <c r="DE77" t="s">
        <v>6993</v>
      </c>
      <c r="DF77" t="s">
        <v>6905</v>
      </c>
      <c r="DG77" t="s">
        <v>6906</v>
      </c>
      <c r="DH77" t="s">
        <v>6864</v>
      </c>
      <c r="DI77" t="s">
        <v>8030</v>
      </c>
    </row>
    <row r="78" spans="1:142">
      <c r="A78" s="126" t="s">
        <v>8048</v>
      </c>
      <c r="B78" s="126" t="s">
        <v>6861</v>
      </c>
      <c r="C78" s="126" t="s">
        <v>6862</v>
      </c>
      <c r="D78" s="126" t="s">
        <v>370</v>
      </c>
      <c r="E78" s="126" t="s">
        <v>5611</v>
      </c>
      <c r="F78" s="126" t="s">
        <v>6863</v>
      </c>
      <c r="G78" s="126" t="s">
        <v>8049</v>
      </c>
      <c r="H78" s="126" t="s">
        <v>8050</v>
      </c>
      <c r="I78" s="126">
        <v>5</v>
      </c>
      <c r="J78" s="126" t="s">
        <v>6726</v>
      </c>
      <c r="K78" s="126" t="s">
        <v>6864</v>
      </c>
      <c r="L78" s="126" t="s">
        <v>8030</v>
      </c>
      <c r="M78" t="s">
        <v>8048</v>
      </c>
      <c r="N78" t="s">
        <v>8048</v>
      </c>
      <c r="P78" t="s">
        <v>8048</v>
      </c>
      <c r="R78" t="s">
        <v>8051</v>
      </c>
      <c r="T78" t="s">
        <v>8052</v>
      </c>
      <c r="U78" t="s">
        <v>8053</v>
      </c>
      <c r="V78" t="s">
        <v>6869</v>
      </c>
      <c r="W78" t="s">
        <v>6712</v>
      </c>
      <c r="X78" t="s">
        <v>1487</v>
      </c>
      <c r="Y78" t="s">
        <v>1473</v>
      </c>
      <c r="AB78" t="s">
        <v>7611</v>
      </c>
      <c r="AC78" t="s">
        <v>7612</v>
      </c>
      <c r="AD78" t="s">
        <v>7613</v>
      </c>
      <c r="AE78" t="s">
        <v>7614</v>
      </c>
      <c r="AF78" t="s">
        <v>7615</v>
      </c>
      <c r="AG78" t="s">
        <v>7616</v>
      </c>
      <c r="AH78" t="s">
        <v>7942</v>
      </c>
      <c r="AI78" t="s">
        <v>6877</v>
      </c>
      <c r="AJ78" t="s">
        <v>6878</v>
      </c>
      <c r="AM78" t="s">
        <v>8053</v>
      </c>
      <c r="AN78" t="s">
        <v>6879</v>
      </c>
      <c r="AP78" t="s">
        <v>8034</v>
      </c>
      <c r="AQ78" t="s">
        <v>8034</v>
      </c>
      <c r="AR78" t="s">
        <v>6881</v>
      </c>
      <c r="AS78" t="s">
        <v>8054</v>
      </c>
      <c r="AV78" t="s">
        <v>6883</v>
      </c>
      <c r="AW78" t="s">
        <v>6884</v>
      </c>
      <c r="AX78" t="s">
        <v>6881</v>
      </c>
      <c r="AY78" t="s">
        <v>8054</v>
      </c>
      <c r="BH78" t="s">
        <v>1473</v>
      </c>
      <c r="BJ78" t="s">
        <v>6885</v>
      </c>
      <c r="BL78" t="s">
        <v>6886</v>
      </c>
      <c r="BM78" t="s">
        <v>6887</v>
      </c>
      <c r="BN78" t="s">
        <v>6888</v>
      </c>
      <c r="BP78" t="s">
        <v>6889</v>
      </c>
      <c r="BQ78" t="s">
        <v>6890</v>
      </c>
      <c r="BR78" t="s">
        <v>6889</v>
      </c>
      <c r="BS78" t="s">
        <v>6891</v>
      </c>
      <c r="BT78" t="s">
        <v>1473</v>
      </c>
      <c r="BU78" t="s">
        <v>6892</v>
      </c>
      <c r="BW78" t="s">
        <v>8055</v>
      </c>
      <c r="BY78" t="s">
        <v>8052</v>
      </c>
      <c r="BZ78" t="s">
        <v>8056</v>
      </c>
      <c r="CA78" t="s">
        <v>1473</v>
      </c>
      <c r="CB78" t="s">
        <v>7333</v>
      </c>
      <c r="CF78" t="s">
        <v>7906</v>
      </c>
      <c r="CH78" t="s">
        <v>8057</v>
      </c>
      <c r="CI78" t="s">
        <v>7047</v>
      </c>
      <c r="CJ78" t="s">
        <v>7621</v>
      </c>
      <c r="CK78" t="s">
        <v>5814</v>
      </c>
      <c r="CL78" s="127">
        <v>46251</v>
      </c>
      <c r="CM78" t="s">
        <v>6680</v>
      </c>
      <c r="CN78" t="s">
        <v>1882</v>
      </c>
      <c r="CO78" t="s">
        <v>8058</v>
      </c>
      <c r="CP78" t="s">
        <v>7050</v>
      </c>
      <c r="CQ78" t="s">
        <v>2200</v>
      </c>
      <c r="CR78" t="s">
        <v>8059</v>
      </c>
      <c r="CS78" t="s">
        <v>6901</v>
      </c>
      <c r="CT78" t="s">
        <v>6901</v>
      </c>
      <c r="CU78" t="s">
        <v>6901</v>
      </c>
      <c r="CV78" t="s">
        <v>6712</v>
      </c>
      <c r="CW78" t="s">
        <v>1154</v>
      </c>
      <c r="CX78" t="s">
        <v>6902</v>
      </c>
      <c r="CY78" t="s">
        <v>1266</v>
      </c>
      <c r="CZ78" t="s">
        <v>6903</v>
      </c>
      <c r="DA78" t="s">
        <v>443</v>
      </c>
      <c r="DB78" t="s">
        <v>6903</v>
      </c>
      <c r="DC78" t="s">
        <v>6892</v>
      </c>
      <c r="DD78" t="s">
        <v>7229</v>
      </c>
      <c r="DE78" t="s">
        <v>6993</v>
      </c>
      <c r="DF78" t="s">
        <v>6905</v>
      </c>
      <c r="DG78" t="s">
        <v>6906</v>
      </c>
      <c r="DH78" t="s">
        <v>6864</v>
      </c>
      <c r="DI78" t="s">
        <v>8030</v>
      </c>
      <c r="DJ78" t="s">
        <v>8060</v>
      </c>
      <c r="DK78" t="s">
        <v>7406</v>
      </c>
      <c r="DL78" t="s">
        <v>7407</v>
      </c>
      <c r="DM78" t="s">
        <v>8061</v>
      </c>
      <c r="DN78" t="s">
        <v>394</v>
      </c>
      <c r="DO78" t="s">
        <v>345</v>
      </c>
      <c r="DP78" t="s">
        <v>8062</v>
      </c>
      <c r="DQ78" t="s">
        <v>8063</v>
      </c>
      <c r="DR78" t="s">
        <v>8064</v>
      </c>
      <c r="DS78">
        <v>1</v>
      </c>
      <c r="DT78" t="s">
        <v>17</v>
      </c>
      <c r="DU78" t="s">
        <v>376</v>
      </c>
      <c r="DV78" t="s">
        <v>1126</v>
      </c>
      <c r="DW78" t="s">
        <v>1127</v>
      </c>
      <c r="DX78" s="127">
        <v>46024</v>
      </c>
      <c r="DY78" s="127">
        <v>46387</v>
      </c>
      <c r="DZ78" t="s">
        <v>7732</v>
      </c>
      <c r="EA78" t="s">
        <v>8065</v>
      </c>
      <c r="EB78" t="s">
        <v>8066</v>
      </c>
      <c r="EC78" t="s">
        <v>8067</v>
      </c>
      <c r="ED78" t="s">
        <v>7168</v>
      </c>
      <c r="EE78" t="s">
        <v>1284</v>
      </c>
      <c r="EF78" t="s">
        <v>376</v>
      </c>
      <c r="EG78" t="s">
        <v>7092</v>
      </c>
      <c r="EH78" t="s">
        <v>1285</v>
      </c>
      <c r="EI78" t="s">
        <v>1462</v>
      </c>
      <c r="EJ78" t="s">
        <v>371</v>
      </c>
      <c r="EK78" t="s">
        <v>1439</v>
      </c>
      <c r="EL78" t="s">
        <v>7172</v>
      </c>
    </row>
    <row r="79" spans="1:142">
      <c r="A79" s="126" t="s">
        <v>8068</v>
      </c>
      <c r="B79" s="126" t="s">
        <v>6861</v>
      </c>
      <c r="C79" s="126" t="s">
        <v>6862</v>
      </c>
      <c r="D79" s="126" t="s">
        <v>370</v>
      </c>
      <c r="E79" s="126" t="s">
        <v>5611</v>
      </c>
      <c r="F79" s="126" t="s">
        <v>6863</v>
      </c>
      <c r="G79" s="126"/>
      <c r="H79" s="126"/>
      <c r="I79" s="126">
        <v>0</v>
      </c>
      <c r="J79" s="126" t="s">
        <v>6724</v>
      </c>
      <c r="K79" s="126" t="s">
        <v>6864</v>
      </c>
      <c r="L79" s="126" t="s">
        <v>7006</v>
      </c>
      <c r="M79" t="s">
        <v>8068</v>
      </c>
      <c r="N79" t="s">
        <v>8068</v>
      </c>
      <c r="P79" t="s">
        <v>8068</v>
      </c>
      <c r="R79" t="s">
        <v>8069</v>
      </c>
      <c r="T79" t="s">
        <v>8070</v>
      </c>
      <c r="U79" t="s">
        <v>8071</v>
      </c>
      <c r="V79" t="s">
        <v>6869</v>
      </c>
      <c r="W79" t="s">
        <v>6712</v>
      </c>
      <c r="X79" t="s">
        <v>1487</v>
      </c>
      <c r="Y79" t="s">
        <v>1473</v>
      </c>
      <c r="AB79" t="s">
        <v>6870</v>
      </c>
      <c r="AC79" t="s">
        <v>6871</v>
      </c>
      <c r="AD79" t="s">
        <v>6872</v>
      </c>
      <c r="AE79" t="s">
        <v>6873</v>
      </c>
      <c r="AF79" t="s">
        <v>6912</v>
      </c>
      <c r="AG79" t="s">
        <v>8072</v>
      </c>
      <c r="AH79" t="s">
        <v>6876</v>
      </c>
      <c r="AI79" t="s">
        <v>6877</v>
      </c>
      <c r="AJ79" t="s">
        <v>6878</v>
      </c>
      <c r="AM79" t="s">
        <v>8071</v>
      </c>
      <c r="AN79" t="s">
        <v>6879</v>
      </c>
      <c r="AP79" t="s">
        <v>8034</v>
      </c>
      <c r="AQ79" t="s">
        <v>8034</v>
      </c>
      <c r="AR79" t="s">
        <v>6877</v>
      </c>
      <c r="AS79" t="s">
        <v>8073</v>
      </c>
      <c r="AV79" t="s">
        <v>6883</v>
      </c>
      <c r="AW79" t="s">
        <v>6884</v>
      </c>
      <c r="AX79" t="s">
        <v>6877</v>
      </c>
      <c r="AY79" t="s">
        <v>8073</v>
      </c>
      <c r="BH79" t="s">
        <v>1473</v>
      </c>
      <c r="BJ79" t="s">
        <v>6885</v>
      </c>
      <c r="BL79" t="s">
        <v>6886</v>
      </c>
      <c r="BM79" t="s">
        <v>6887</v>
      </c>
      <c r="BN79" t="s">
        <v>6888</v>
      </c>
      <c r="BP79" t="s">
        <v>6916</v>
      </c>
      <c r="BQ79" t="s">
        <v>6890</v>
      </c>
      <c r="BR79" t="s">
        <v>6916</v>
      </c>
      <c r="BS79" t="s">
        <v>6917</v>
      </c>
      <c r="BT79" t="s">
        <v>1473</v>
      </c>
      <c r="BU79" t="s">
        <v>6892</v>
      </c>
      <c r="BW79" t="s">
        <v>8074</v>
      </c>
      <c r="BY79" t="s">
        <v>8070</v>
      </c>
      <c r="BZ79" t="s">
        <v>8075</v>
      </c>
      <c r="CA79" t="s">
        <v>1473</v>
      </c>
      <c r="CB79" t="s">
        <v>6895</v>
      </c>
      <c r="CF79" t="s">
        <v>6896</v>
      </c>
      <c r="CH79" t="s">
        <v>8076</v>
      </c>
      <c r="CI79" t="s">
        <v>6898</v>
      </c>
      <c r="CJ79" t="s">
        <v>8077</v>
      </c>
      <c r="CK79" t="s">
        <v>5814</v>
      </c>
      <c r="CL79" s="127">
        <v>46251</v>
      </c>
      <c r="CM79" t="s">
        <v>6680</v>
      </c>
      <c r="CN79" t="s">
        <v>1882</v>
      </c>
      <c r="CO79" t="s">
        <v>8078</v>
      </c>
      <c r="CP79" t="s">
        <v>6878</v>
      </c>
      <c r="CQ79" t="s">
        <v>2200</v>
      </c>
      <c r="CS79" t="s">
        <v>6901</v>
      </c>
      <c r="CT79" t="s">
        <v>6901</v>
      </c>
      <c r="CU79" t="s">
        <v>6901</v>
      </c>
      <c r="CV79" t="s">
        <v>6712</v>
      </c>
      <c r="CW79" t="s">
        <v>1154</v>
      </c>
      <c r="CX79" t="s">
        <v>6925</v>
      </c>
      <c r="CY79" t="s">
        <v>1266</v>
      </c>
      <c r="CZ79" t="s">
        <v>6903</v>
      </c>
      <c r="DA79" t="s">
        <v>443</v>
      </c>
      <c r="DB79" t="s">
        <v>6903</v>
      </c>
      <c r="DC79" t="s">
        <v>6892</v>
      </c>
      <c r="DD79" t="s">
        <v>6958</v>
      </c>
      <c r="DE79" t="s">
        <v>6959</v>
      </c>
      <c r="DF79" t="s">
        <v>6905</v>
      </c>
      <c r="DG79" t="s">
        <v>6906</v>
      </c>
      <c r="DH79" t="s">
        <v>6864</v>
      </c>
      <c r="DI79" t="s">
        <v>7006</v>
      </c>
    </row>
    <row r="80" spans="1:142">
      <c r="A80" s="126" t="s">
        <v>8079</v>
      </c>
      <c r="B80" s="126" t="s">
        <v>6861</v>
      </c>
      <c r="C80" s="126" t="s">
        <v>6862</v>
      </c>
      <c r="D80" s="126" t="s">
        <v>370</v>
      </c>
      <c r="E80" s="126" t="s">
        <v>5611</v>
      </c>
      <c r="F80" s="126" t="s">
        <v>6863</v>
      </c>
      <c r="G80" s="126"/>
      <c r="H80" s="126"/>
      <c r="I80" s="126">
        <v>0</v>
      </c>
      <c r="J80" s="126" t="s">
        <v>6724</v>
      </c>
      <c r="K80" s="126" t="s">
        <v>6864</v>
      </c>
      <c r="L80" s="126" t="s">
        <v>7098</v>
      </c>
      <c r="M80" t="s">
        <v>8079</v>
      </c>
      <c r="N80" t="s">
        <v>8079</v>
      </c>
      <c r="P80" t="s">
        <v>8079</v>
      </c>
      <c r="R80" t="s">
        <v>8080</v>
      </c>
      <c r="T80" t="s">
        <v>8081</v>
      </c>
      <c r="U80" t="s">
        <v>8082</v>
      </c>
      <c r="V80" t="s">
        <v>6869</v>
      </c>
      <c r="W80" t="s">
        <v>6712</v>
      </c>
      <c r="X80" t="s">
        <v>1487</v>
      </c>
      <c r="Y80" t="s">
        <v>1473</v>
      </c>
      <c r="AB80" t="s">
        <v>6870</v>
      </c>
      <c r="AC80" t="s">
        <v>6871</v>
      </c>
      <c r="AD80" t="s">
        <v>6872</v>
      </c>
      <c r="AE80" t="s">
        <v>6873</v>
      </c>
      <c r="AF80" t="s">
        <v>8083</v>
      </c>
      <c r="AG80" t="s">
        <v>8084</v>
      </c>
      <c r="AH80" t="s">
        <v>6876</v>
      </c>
      <c r="AI80" t="s">
        <v>6877</v>
      </c>
      <c r="AJ80" t="s">
        <v>6878</v>
      </c>
      <c r="AM80" t="s">
        <v>8082</v>
      </c>
      <c r="AN80" t="s">
        <v>6879</v>
      </c>
      <c r="AP80" t="s">
        <v>8034</v>
      </c>
      <c r="AQ80" t="s">
        <v>8034</v>
      </c>
      <c r="AR80" t="s">
        <v>6877</v>
      </c>
      <c r="AS80" t="s">
        <v>7903</v>
      </c>
      <c r="AV80" t="s">
        <v>6883</v>
      </c>
      <c r="AW80" t="s">
        <v>6884</v>
      </c>
      <c r="AX80" t="s">
        <v>6877</v>
      </c>
      <c r="AY80" t="s">
        <v>7903</v>
      </c>
      <c r="BH80" t="s">
        <v>1473</v>
      </c>
      <c r="BJ80" t="s">
        <v>6885</v>
      </c>
      <c r="BL80" t="s">
        <v>6886</v>
      </c>
      <c r="BM80" t="s">
        <v>6887</v>
      </c>
      <c r="BN80" t="s">
        <v>6888</v>
      </c>
      <c r="BP80" t="s">
        <v>6916</v>
      </c>
      <c r="BQ80" t="s">
        <v>6890</v>
      </c>
      <c r="BR80" t="s">
        <v>6916</v>
      </c>
      <c r="BS80" t="s">
        <v>6917</v>
      </c>
      <c r="BT80" t="s">
        <v>1473</v>
      </c>
      <c r="BU80" t="s">
        <v>6892</v>
      </c>
      <c r="BW80" t="s">
        <v>8085</v>
      </c>
      <c r="BY80" t="s">
        <v>8081</v>
      </c>
      <c r="BZ80" t="s">
        <v>8086</v>
      </c>
      <c r="CA80" t="s">
        <v>1473</v>
      </c>
      <c r="CB80" t="s">
        <v>6895</v>
      </c>
      <c r="CF80" t="s">
        <v>6896</v>
      </c>
      <c r="CH80" t="s">
        <v>8087</v>
      </c>
      <c r="CI80" t="s">
        <v>6898</v>
      </c>
      <c r="CJ80" t="s">
        <v>8088</v>
      </c>
      <c r="CK80" t="s">
        <v>5814</v>
      </c>
      <c r="CL80" s="127">
        <v>46251</v>
      </c>
      <c r="CM80" t="s">
        <v>6680</v>
      </c>
      <c r="CN80" t="s">
        <v>1882</v>
      </c>
      <c r="CO80" t="s">
        <v>8089</v>
      </c>
      <c r="CP80" t="s">
        <v>6878</v>
      </c>
      <c r="CQ80" t="s">
        <v>2200</v>
      </c>
      <c r="CS80" t="s">
        <v>6901</v>
      </c>
      <c r="CT80" t="s">
        <v>6901</v>
      </c>
      <c r="CU80" t="s">
        <v>6901</v>
      </c>
      <c r="CV80" t="s">
        <v>6712</v>
      </c>
      <c r="CW80" t="s">
        <v>1154</v>
      </c>
      <c r="CX80" t="s">
        <v>6925</v>
      </c>
      <c r="CY80" t="s">
        <v>1266</v>
      </c>
      <c r="CZ80" t="s">
        <v>6903</v>
      </c>
      <c r="DA80" t="s">
        <v>443</v>
      </c>
      <c r="DB80" t="s">
        <v>6903</v>
      </c>
      <c r="DC80" t="s">
        <v>6892</v>
      </c>
      <c r="DD80" t="s">
        <v>2221</v>
      </c>
      <c r="DE80" t="s">
        <v>6904</v>
      </c>
      <c r="DF80" t="s">
        <v>6905</v>
      </c>
      <c r="DG80" t="s">
        <v>6906</v>
      </c>
      <c r="DH80" t="s">
        <v>6864</v>
      </c>
      <c r="DI80" t="s">
        <v>7098</v>
      </c>
    </row>
    <row r="81" spans="1:142">
      <c r="A81" s="126" t="s">
        <v>8090</v>
      </c>
      <c r="B81" s="126" t="s">
        <v>6861</v>
      </c>
      <c r="C81" s="126" t="s">
        <v>6862</v>
      </c>
      <c r="D81" s="126" t="s">
        <v>370</v>
      </c>
      <c r="E81" s="126" t="s">
        <v>5611</v>
      </c>
      <c r="F81" s="126" t="s">
        <v>6863</v>
      </c>
      <c r="G81" s="126" t="s">
        <v>4627</v>
      </c>
      <c r="H81" s="126" t="s">
        <v>185</v>
      </c>
      <c r="I81" s="126">
        <v>1</v>
      </c>
      <c r="J81" s="126" t="s">
        <v>6725</v>
      </c>
      <c r="K81" s="126" t="s">
        <v>6864</v>
      </c>
      <c r="L81" s="126" t="s">
        <v>6928</v>
      </c>
      <c r="M81" t="s">
        <v>8090</v>
      </c>
      <c r="N81" t="s">
        <v>8090</v>
      </c>
      <c r="P81" t="s">
        <v>8090</v>
      </c>
      <c r="R81" t="s">
        <v>8091</v>
      </c>
      <c r="T81" t="s">
        <v>8092</v>
      </c>
      <c r="U81" t="s">
        <v>8093</v>
      </c>
      <c r="V81" t="s">
        <v>6869</v>
      </c>
      <c r="W81" t="s">
        <v>6712</v>
      </c>
      <c r="X81" t="s">
        <v>1487</v>
      </c>
      <c r="Y81" t="s">
        <v>1473</v>
      </c>
      <c r="AB81" t="s">
        <v>6870</v>
      </c>
      <c r="AC81" t="s">
        <v>6871</v>
      </c>
      <c r="AD81" t="s">
        <v>6872</v>
      </c>
      <c r="AE81" t="s">
        <v>6873</v>
      </c>
      <c r="AF81" t="s">
        <v>8083</v>
      </c>
      <c r="AG81" t="s">
        <v>8084</v>
      </c>
      <c r="AH81" t="s">
        <v>6876</v>
      </c>
      <c r="AI81" t="s">
        <v>6932</v>
      </c>
      <c r="AJ81" t="s">
        <v>6878</v>
      </c>
      <c r="AM81" t="s">
        <v>8093</v>
      </c>
      <c r="AN81" t="s">
        <v>6879</v>
      </c>
      <c r="AP81" t="s">
        <v>8034</v>
      </c>
      <c r="AQ81" t="s">
        <v>8034</v>
      </c>
      <c r="AR81" t="s">
        <v>6932</v>
      </c>
      <c r="AS81" t="s">
        <v>8094</v>
      </c>
      <c r="AV81" t="s">
        <v>6883</v>
      </c>
      <c r="AW81" t="s">
        <v>6884</v>
      </c>
      <c r="AX81" t="s">
        <v>6932</v>
      </c>
      <c r="AY81" t="s">
        <v>8094</v>
      </c>
      <c r="BH81" t="s">
        <v>1473</v>
      </c>
      <c r="BJ81" t="s">
        <v>6885</v>
      </c>
      <c r="BL81" t="s">
        <v>6886</v>
      </c>
      <c r="BM81" t="s">
        <v>6887</v>
      </c>
      <c r="BN81" t="s">
        <v>6888</v>
      </c>
      <c r="BP81" t="s">
        <v>6935</v>
      </c>
      <c r="BQ81" t="s">
        <v>6890</v>
      </c>
      <c r="BR81" t="s">
        <v>6935</v>
      </c>
      <c r="BS81" t="s">
        <v>6917</v>
      </c>
      <c r="BT81" t="s">
        <v>1473</v>
      </c>
      <c r="BU81" t="s">
        <v>6892</v>
      </c>
      <c r="BW81" t="s">
        <v>8095</v>
      </c>
      <c r="BY81" t="s">
        <v>8092</v>
      </c>
      <c r="BZ81" t="s">
        <v>8096</v>
      </c>
      <c r="CA81" t="s">
        <v>1473</v>
      </c>
      <c r="CB81" t="s">
        <v>6895</v>
      </c>
      <c r="CF81" t="s">
        <v>8097</v>
      </c>
      <c r="CH81" t="s">
        <v>8098</v>
      </c>
      <c r="CI81" t="s">
        <v>7047</v>
      </c>
      <c r="CJ81" t="s">
        <v>7336</v>
      </c>
      <c r="CK81" t="s">
        <v>5814</v>
      </c>
      <c r="CL81" s="127">
        <v>46251</v>
      </c>
      <c r="CM81" t="s">
        <v>6680</v>
      </c>
      <c r="CN81" t="s">
        <v>1882</v>
      </c>
      <c r="CO81" t="s">
        <v>8099</v>
      </c>
      <c r="CP81" t="s">
        <v>7050</v>
      </c>
      <c r="CQ81" t="s">
        <v>2200</v>
      </c>
      <c r="CR81" t="s">
        <v>8100</v>
      </c>
      <c r="CS81" t="s">
        <v>6901</v>
      </c>
      <c r="CT81" t="s">
        <v>6901</v>
      </c>
      <c r="CU81" t="s">
        <v>6901</v>
      </c>
      <c r="CV81" t="s">
        <v>6712</v>
      </c>
      <c r="CX81" t="s">
        <v>6940</v>
      </c>
      <c r="CY81" t="s">
        <v>1266</v>
      </c>
      <c r="CZ81" t="s">
        <v>6903</v>
      </c>
      <c r="DA81" t="s">
        <v>443</v>
      </c>
      <c r="DB81" t="s">
        <v>6903</v>
      </c>
      <c r="DC81" t="s">
        <v>6892</v>
      </c>
      <c r="DD81" t="s">
        <v>2221</v>
      </c>
      <c r="DE81" t="s">
        <v>6904</v>
      </c>
      <c r="DF81" t="s">
        <v>6905</v>
      </c>
      <c r="DG81" t="s">
        <v>6906</v>
      </c>
      <c r="DH81" t="s">
        <v>6864</v>
      </c>
      <c r="DI81" t="s">
        <v>6928</v>
      </c>
      <c r="DJ81" t="s">
        <v>185</v>
      </c>
      <c r="DK81" t="s">
        <v>443</v>
      </c>
      <c r="DL81" t="s">
        <v>1266</v>
      </c>
      <c r="DM81" t="s">
        <v>1435</v>
      </c>
      <c r="DN81" t="s">
        <v>394</v>
      </c>
      <c r="DO81" t="s">
        <v>345</v>
      </c>
      <c r="DP81">
        <v>5</v>
      </c>
      <c r="DQ81" t="s">
        <v>1156</v>
      </c>
      <c r="DR81" t="s">
        <v>1141</v>
      </c>
      <c r="DS81">
        <v>1</v>
      </c>
      <c r="DT81" t="s">
        <v>17</v>
      </c>
      <c r="DU81" t="s">
        <v>376</v>
      </c>
      <c r="DV81" t="s">
        <v>1126</v>
      </c>
      <c r="DW81" t="s">
        <v>1127</v>
      </c>
      <c r="DX81" s="127">
        <v>46024</v>
      </c>
      <c r="DY81" s="127">
        <v>46387</v>
      </c>
      <c r="DZ81" t="s">
        <v>345</v>
      </c>
      <c r="EA81" t="s">
        <v>1168</v>
      </c>
      <c r="EB81" t="s">
        <v>55</v>
      </c>
      <c r="EE81" t="s">
        <v>1284</v>
      </c>
      <c r="EF81" t="s">
        <v>376</v>
      </c>
      <c r="EG81" t="s">
        <v>1292</v>
      </c>
      <c r="EH81" t="s">
        <v>1285</v>
      </c>
      <c r="EI81" t="s">
        <v>1462</v>
      </c>
      <c r="EJ81" t="s">
        <v>371</v>
      </c>
      <c r="EK81" t="s">
        <v>1439</v>
      </c>
      <c r="EL81">
        <v>0.41666666666666669</v>
      </c>
    </row>
    <row r="82" spans="1:142">
      <c r="A82" s="126" t="s">
        <v>8101</v>
      </c>
      <c r="B82" s="126" t="s">
        <v>6861</v>
      </c>
      <c r="C82" s="126" t="s">
        <v>6862</v>
      </c>
      <c r="D82" s="126" t="s">
        <v>370</v>
      </c>
      <c r="E82" s="126" t="s">
        <v>5611</v>
      </c>
      <c r="F82" s="126" t="s">
        <v>6863</v>
      </c>
      <c r="G82" s="126"/>
      <c r="H82" s="126"/>
      <c r="I82" s="126">
        <v>0</v>
      </c>
      <c r="J82" s="126" t="s">
        <v>6724</v>
      </c>
      <c r="K82" s="126" t="s">
        <v>6864</v>
      </c>
      <c r="L82" s="126" t="s">
        <v>7098</v>
      </c>
      <c r="M82" t="s">
        <v>8101</v>
      </c>
      <c r="N82" t="s">
        <v>8101</v>
      </c>
      <c r="P82" t="s">
        <v>8101</v>
      </c>
      <c r="R82" t="s">
        <v>8102</v>
      </c>
      <c r="T82" t="s">
        <v>8103</v>
      </c>
      <c r="U82" t="s">
        <v>8104</v>
      </c>
      <c r="V82" t="s">
        <v>6869</v>
      </c>
      <c r="W82" t="s">
        <v>6712</v>
      </c>
      <c r="X82" t="s">
        <v>1487</v>
      </c>
      <c r="Y82" t="s">
        <v>1473</v>
      </c>
      <c r="AB82" t="s">
        <v>6870</v>
      </c>
      <c r="AC82" t="s">
        <v>6871</v>
      </c>
      <c r="AD82" t="s">
        <v>6872</v>
      </c>
      <c r="AE82" t="s">
        <v>6873</v>
      </c>
      <c r="AF82" t="s">
        <v>6874</v>
      </c>
      <c r="AG82" t="s">
        <v>6875</v>
      </c>
      <c r="AH82" t="s">
        <v>6876</v>
      </c>
      <c r="AI82" t="s">
        <v>6877</v>
      </c>
      <c r="AJ82" t="s">
        <v>6878</v>
      </c>
      <c r="AM82" t="s">
        <v>8104</v>
      </c>
      <c r="AN82" t="s">
        <v>6879</v>
      </c>
      <c r="AP82" t="s">
        <v>8034</v>
      </c>
      <c r="AQ82" t="s">
        <v>8034</v>
      </c>
      <c r="AR82" t="s">
        <v>6877</v>
      </c>
      <c r="AS82" t="s">
        <v>8105</v>
      </c>
      <c r="AV82" t="s">
        <v>6883</v>
      </c>
      <c r="AW82" t="s">
        <v>6884</v>
      </c>
      <c r="AX82" t="s">
        <v>6877</v>
      </c>
      <c r="AY82" t="s">
        <v>8105</v>
      </c>
      <c r="BH82" t="s">
        <v>1473</v>
      </c>
      <c r="BJ82" t="s">
        <v>6885</v>
      </c>
      <c r="BL82" t="s">
        <v>6886</v>
      </c>
      <c r="BM82" t="s">
        <v>6887</v>
      </c>
      <c r="BN82" t="s">
        <v>6888</v>
      </c>
      <c r="BP82" t="s">
        <v>6916</v>
      </c>
      <c r="BQ82" t="s">
        <v>6890</v>
      </c>
      <c r="BR82" t="s">
        <v>6916</v>
      </c>
      <c r="BS82" t="s">
        <v>6917</v>
      </c>
      <c r="BT82" t="s">
        <v>1473</v>
      </c>
      <c r="BU82" t="s">
        <v>6892</v>
      </c>
      <c r="BW82" t="s">
        <v>8106</v>
      </c>
      <c r="BY82" t="s">
        <v>8103</v>
      </c>
      <c r="BZ82" t="s">
        <v>8107</v>
      </c>
      <c r="CA82" t="s">
        <v>1473</v>
      </c>
      <c r="CB82" t="s">
        <v>7155</v>
      </c>
      <c r="CF82" t="s">
        <v>7424</v>
      </c>
      <c r="CH82" t="s">
        <v>8108</v>
      </c>
      <c r="CI82" t="s">
        <v>6898</v>
      </c>
      <c r="CJ82" t="s">
        <v>6899</v>
      </c>
      <c r="CK82" t="s">
        <v>5814</v>
      </c>
      <c r="CL82" s="127">
        <v>46251</v>
      </c>
      <c r="CM82" t="s">
        <v>6680</v>
      </c>
      <c r="CN82" t="s">
        <v>1882</v>
      </c>
      <c r="CO82" t="s">
        <v>8109</v>
      </c>
      <c r="CP82" t="s">
        <v>6878</v>
      </c>
      <c r="CQ82" t="s">
        <v>2200</v>
      </c>
      <c r="CS82" t="s">
        <v>6901</v>
      </c>
      <c r="CT82" t="s">
        <v>6901</v>
      </c>
      <c r="CU82" t="s">
        <v>6901</v>
      </c>
      <c r="CV82" t="s">
        <v>6712</v>
      </c>
      <c r="CW82" t="s">
        <v>1154</v>
      </c>
      <c r="CX82" t="s">
        <v>6925</v>
      </c>
      <c r="CY82" t="s">
        <v>1266</v>
      </c>
      <c r="CZ82" t="s">
        <v>6903</v>
      </c>
      <c r="DA82" t="s">
        <v>443</v>
      </c>
      <c r="DB82" t="s">
        <v>6903</v>
      </c>
      <c r="DC82" t="s">
        <v>6892</v>
      </c>
      <c r="DD82" t="s">
        <v>2219</v>
      </c>
      <c r="DE82" t="s">
        <v>6904</v>
      </c>
      <c r="DF82" t="s">
        <v>6905</v>
      </c>
      <c r="DG82" t="s">
        <v>6906</v>
      </c>
      <c r="DH82" t="s">
        <v>6864</v>
      </c>
      <c r="DI82" t="s">
        <v>7098</v>
      </c>
    </row>
    <row r="83" spans="1:142">
      <c r="A83" s="126" t="s">
        <v>8110</v>
      </c>
      <c r="B83" s="126" t="s">
        <v>6861</v>
      </c>
      <c r="C83" s="126" t="s">
        <v>6862</v>
      </c>
      <c r="D83" s="126" t="s">
        <v>370</v>
      </c>
      <c r="E83" s="126" t="s">
        <v>5611</v>
      </c>
      <c r="F83" s="126" t="s">
        <v>6863</v>
      </c>
      <c r="G83" s="126" t="s">
        <v>8111</v>
      </c>
      <c r="H83" s="126" t="s">
        <v>8112</v>
      </c>
      <c r="I83" s="126">
        <v>2</v>
      </c>
      <c r="J83" s="126" t="s">
        <v>6726</v>
      </c>
      <c r="K83" s="126" t="s">
        <v>6864</v>
      </c>
      <c r="L83" s="126" t="s">
        <v>6995</v>
      </c>
      <c r="M83" t="s">
        <v>8110</v>
      </c>
      <c r="N83" t="s">
        <v>8110</v>
      </c>
      <c r="P83" t="s">
        <v>8110</v>
      </c>
      <c r="R83" t="s">
        <v>8113</v>
      </c>
      <c r="T83" t="s">
        <v>8114</v>
      </c>
      <c r="U83" t="s">
        <v>8115</v>
      </c>
      <c r="V83" t="s">
        <v>6869</v>
      </c>
      <c r="W83" t="s">
        <v>6712</v>
      </c>
      <c r="X83" t="s">
        <v>1487</v>
      </c>
      <c r="Y83" t="s">
        <v>1473</v>
      </c>
      <c r="AB83" t="s">
        <v>6870</v>
      </c>
      <c r="AC83" t="s">
        <v>6871</v>
      </c>
      <c r="AD83" t="s">
        <v>6946</v>
      </c>
      <c r="AE83" t="s">
        <v>6947</v>
      </c>
      <c r="AF83" t="s">
        <v>6965</v>
      </c>
      <c r="AG83" t="s">
        <v>6982</v>
      </c>
      <c r="AH83" t="s">
        <v>6876</v>
      </c>
      <c r="AI83" t="s">
        <v>6967</v>
      </c>
      <c r="AJ83" t="s">
        <v>6878</v>
      </c>
      <c r="AM83" t="s">
        <v>8115</v>
      </c>
      <c r="AN83" t="s">
        <v>6879</v>
      </c>
      <c r="AP83" t="s">
        <v>8034</v>
      </c>
      <c r="AQ83" t="s">
        <v>8034</v>
      </c>
      <c r="AR83" t="s">
        <v>6967</v>
      </c>
      <c r="AS83" t="s">
        <v>8116</v>
      </c>
      <c r="AV83" t="s">
        <v>6883</v>
      </c>
      <c r="AW83" t="s">
        <v>6884</v>
      </c>
      <c r="AX83" t="s">
        <v>6967</v>
      </c>
      <c r="AY83" t="s">
        <v>8116</v>
      </c>
      <c r="BB83">
        <v>5</v>
      </c>
      <c r="BH83" t="s">
        <v>1473</v>
      </c>
      <c r="BJ83" t="s">
        <v>488</v>
      </c>
      <c r="BL83" t="s">
        <v>6885</v>
      </c>
      <c r="BM83" t="s">
        <v>6887</v>
      </c>
      <c r="BN83" t="s">
        <v>6888</v>
      </c>
      <c r="BO83">
        <v>5</v>
      </c>
      <c r="BP83" t="s">
        <v>6969</v>
      </c>
      <c r="BQ83" t="s">
        <v>6890</v>
      </c>
      <c r="BR83" t="s">
        <v>6969</v>
      </c>
      <c r="BS83" t="s">
        <v>6917</v>
      </c>
      <c r="BT83" t="s">
        <v>1473</v>
      </c>
      <c r="BU83" t="s">
        <v>6892</v>
      </c>
      <c r="BW83" t="s">
        <v>8117</v>
      </c>
      <c r="BY83" t="s">
        <v>8114</v>
      </c>
      <c r="BZ83" t="s">
        <v>8118</v>
      </c>
      <c r="CA83" t="s">
        <v>1473</v>
      </c>
      <c r="CB83" t="s">
        <v>6895</v>
      </c>
      <c r="CF83" t="s">
        <v>8119</v>
      </c>
      <c r="CH83" t="s">
        <v>8120</v>
      </c>
      <c r="CI83" t="s">
        <v>7047</v>
      </c>
      <c r="CJ83" t="s">
        <v>8088</v>
      </c>
      <c r="CK83" t="s">
        <v>5814</v>
      </c>
      <c r="CL83" s="127">
        <v>46251</v>
      </c>
      <c r="CM83" t="s">
        <v>6680</v>
      </c>
      <c r="CN83" t="s">
        <v>1882</v>
      </c>
      <c r="CO83" t="s">
        <v>8121</v>
      </c>
      <c r="CP83" t="s">
        <v>7050</v>
      </c>
      <c r="CQ83" t="s">
        <v>2200</v>
      </c>
      <c r="CR83" t="s">
        <v>8122</v>
      </c>
      <c r="CS83" t="s">
        <v>6901</v>
      </c>
      <c r="CT83" t="s">
        <v>6901</v>
      </c>
      <c r="CU83" t="s">
        <v>6901</v>
      </c>
      <c r="CV83" t="s">
        <v>6712</v>
      </c>
      <c r="CX83" t="s">
        <v>6976</v>
      </c>
      <c r="CY83" t="s">
        <v>488</v>
      </c>
      <c r="CZ83" t="s">
        <v>7551</v>
      </c>
      <c r="DA83" t="s">
        <v>1266</v>
      </c>
      <c r="DB83" t="s">
        <v>6903</v>
      </c>
      <c r="DC83" t="s">
        <v>6892</v>
      </c>
      <c r="DD83" t="s">
        <v>7161</v>
      </c>
      <c r="DE83" t="s">
        <v>6993</v>
      </c>
      <c r="DF83" t="s">
        <v>6905</v>
      </c>
      <c r="DG83" t="s">
        <v>6906</v>
      </c>
      <c r="DH83" t="s">
        <v>6864</v>
      </c>
      <c r="DI83" t="s">
        <v>6995</v>
      </c>
      <c r="DJ83" t="s">
        <v>8123</v>
      </c>
      <c r="DK83" t="s">
        <v>7082</v>
      </c>
      <c r="DL83" t="s">
        <v>7255</v>
      </c>
      <c r="DM83" t="s">
        <v>1435</v>
      </c>
      <c r="DN83" t="s">
        <v>394</v>
      </c>
      <c r="DO83" t="s">
        <v>345</v>
      </c>
      <c r="DP83" t="s">
        <v>8124</v>
      </c>
      <c r="DQ83" t="s">
        <v>8125</v>
      </c>
      <c r="DR83" t="s">
        <v>8126</v>
      </c>
      <c r="DS83" t="s">
        <v>8127</v>
      </c>
      <c r="DT83" t="s">
        <v>17</v>
      </c>
      <c r="DU83" t="s">
        <v>376</v>
      </c>
      <c r="DV83" t="s">
        <v>1126</v>
      </c>
      <c r="DW83" t="s">
        <v>1127</v>
      </c>
      <c r="DX83" s="127">
        <v>46024</v>
      </c>
      <c r="DY83" s="127">
        <v>46387</v>
      </c>
      <c r="DZ83" t="s">
        <v>345</v>
      </c>
      <c r="EA83" t="s">
        <v>8128</v>
      </c>
      <c r="EB83" t="s">
        <v>8129</v>
      </c>
      <c r="EE83" t="s">
        <v>1284</v>
      </c>
      <c r="EF83" t="s">
        <v>371</v>
      </c>
      <c r="EG83" t="s">
        <v>7092</v>
      </c>
      <c r="EH83" t="s">
        <v>1285</v>
      </c>
      <c r="EI83" t="s">
        <v>1462</v>
      </c>
      <c r="EJ83" t="s">
        <v>371</v>
      </c>
      <c r="EK83" t="s">
        <v>1590</v>
      </c>
      <c r="EL83">
        <v>0.77083333333333337</v>
      </c>
    </row>
    <row r="84" spans="1:142">
      <c r="A84" s="126" t="s">
        <v>8130</v>
      </c>
      <c r="B84" s="126" t="s">
        <v>6861</v>
      </c>
      <c r="C84" s="126" t="s">
        <v>6862</v>
      </c>
      <c r="D84" s="126" t="s">
        <v>370</v>
      </c>
      <c r="E84" s="126" t="s">
        <v>5611</v>
      </c>
      <c r="F84" s="126" t="s">
        <v>6863</v>
      </c>
      <c r="G84" s="126" t="s">
        <v>8131</v>
      </c>
      <c r="H84" s="126" t="s">
        <v>8132</v>
      </c>
      <c r="I84" s="126">
        <v>13</v>
      </c>
      <c r="J84" s="126" t="s">
        <v>6726</v>
      </c>
      <c r="K84" s="126" t="s">
        <v>6864</v>
      </c>
      <c r="L84" s="126" t="s">
        <v>7034</v>
      </c>
      <c r="M84" t="s">
        <v>8130</v>
      </c>
      <c r="N84" t="s">
        <v>8130</v>
      </c>
      <c r="P84" t="s">
        <v>8130</v>
      </c>
      <c r="R84" t="s">
        <v>8133</v>
      </c>
      <c r="T84" t="s">
        <v>8134</v>
      </c>
      <c r="U84" t="s">
        <v>8135</v>
      </c>
      <c r="V84" t="s">
        <v>6869</v>
      </c>
      <c r="W84" t="s">
        <v>6712</v>
      </c>
      <c r="X84" t="s">
        <v>1487</v>
      </c>
      <c r="Y84" t="s">
        <v>1473</v>
      </c>
      <c r="AB84" t="s">
        <v>6870</v>
      </c>
      <c r="AC84" t="s">
        <v>6871</v>
      </c>
      <c r="AD84" t="s">
        <v>7038</v>
      </c>
      <c r="AE84" t="s">
        <v>7039</v>
      </c>
      <c r="AF84" t="s">
        <v>7040</v>
      </c>
      <c r="AG84" t="s">
        <v>7041</v>
      </c>
      <c r="AH84" t="s">
        <v>6876</v>
      </c>
      <c r="AI84" t="s">
        <v>6877</v>
      </c>
      <c r="AJ84" t="s">
        <v>6878</v>
      </c>
      <c r="AM84" t="s">
        <v>8135</v>
      </c>
      <c r="AN84" t="s">
        <v>6879</v>
      </c>
      <c r="AP84" t="s">
        <v>8034</v>
      </c>
      <c r="AQ84" t="s">
        <v>8034</v>
      </c>
      <c r="AR84" t="s">
        <v>6877</v>
      </c>
      <c r="AS84" t="s">
        <v>8136</v>
      </c>
      <c r="AV84" t="s">
        <v>6883</v>
      </c>
      <c r="AW84" t="s">
        <v>6884</v>
      </c>
      <c r="AX84" t="s">
        <v>6877</v>
      </c>
      <c r="AY84" t="s">
        <v>8136</v>
      </c>
      <c r="BH84" t="s">
        <v>1473</v>
      </c>
      <c r="BJ84" t="s">
        <v>6886</v>
      </c>
      <c r="BL84" t="s">
        <v>6934</v>
      </c>
      <c r="BM84" t="s">
        <v>6887</v>
      </c>
      <c r="BN84" t="s">
        <v>6888</v>
      </c>
      <c r="BP84" t="s">
        <v>6916</v>
      </c>
      <c r="BQ84" t="s">
        <v>6890</v>
      </c>
      <c r="BR84" t="s">
        <v>6916</v>
      </c>
      <c r="BS84" t="s">
        <v>6917</v>
      </c>
      <c r="BT84" t="s">
        <v>1473</v>
      </c>
      <c r="BU84" t="s">
        <v>6892</v>
      </c>
      <c r="BW84" t="s">
        <v>8137</v>
      </c>
      <c r="BY84" t="s">
        <v>8134</v>
      </c>
      <c r="BZ84" t="s">
        <v>8138</v>
      </c>
      <c r="CA84" t="s">
        <v>1473</v>
      </c>
      <c r="CB84" t="s">
        <v>6895</v>
      </c>
      <c r="CF84" t="s">
        <v>7045</v>
      </c>
      <c r="CH84" t="s">
        <v>8139</v>
      </c>
      <c r="CI84" t="s">
        <v>7047</v>
      </c>
      <c r="CJ84" t="s">
        <v>7048</v>
      </c>
      <c r="CK84" t="s">
        <v>5814</v>
      </c>
      <c r="CL84" s="127">
        <v>46251</v>
      </c>
      <c r="CM84" t="s">
        <v>6680</v>
      </c>
      <c r="CN84" t="s">
        <v>1882</v>
      </c>
      <c r="CO84" t="s">
        <v>8140</v>
      </c>
      <c r="CP84" t="s">
        <v>7050</v>
      </c>
      <c r="CQ84" t="s">
        <v>2200</v>
      </c>
      <c r="CR84" t="s">
        <v>8141</v>
      </c>
      <c r="CS84" t="s">
        <v>6901</v>
      </c>
      <c r="CT84" t="s">
        <v>6901</v>
      </c>
      <c r="CU84" t="s">
        <v>6901</v>
      </c>
      <c r="CV84" t="s">
        <v>6712</v>
      </c>
      <c r="CW84" t="s">
        <v>1154</v>
      </c>
      <c r="CX84" t="s">
        <v>6925</v>
      </c>
      <c r="CY84" t="s">
        <v>443</v>
      </c>
      <c r="CZ84" t="s">
        <v>6903</v>
      </c>
      <c r="DA84" t="s">
        <v>344</v>
      </c>
      <c r="DB84" t="s">
        <v>6903</v>
      </c>
      <c r="DC84" t="s">
        <v>6892</v>
      </c>
      <c r="DD84" t="s">
        <v>7052</v>
      </c>
      <c r="DE84" t="s">
        <v>6993</v>
      </c>
      <c r="DF84" t="s">
        <v>6905</v>
      </c>
      <c r="DG84" t="s">
        <v>6906</v>
      </c>
      <c r="DH84" t="s">
        <v>6864</v>
      </c>
      <c r="DI84" t="s">
        <v>7034</v>
      </c>
      <c r="DJ84" t="s">
        <v>8142</v>
      </c>
      <c r="DK84" t="s">
        <v>7054</v>
      </c>
      <c r="DL84" t="s">
        <v>7055</v>
      </c>
      <c r="DM84" t="s">
        <v>8143</v>
      </c>
      <c r="DN84" t="s">
        <v>394</v>
      </c>
      <c r="DO84" t="s">
        <v>345</v>
      </c>
      <c r="DP84" t="s">
        <v>8144</v>
      </c>
      <c r="DQ84" t="s">
        <v>8145</v>
      </c>
      <c r="DR84" t="s">
        <v>8146</v>
      </c>
      <c r="DS84">
        <v>1</v>
      </c>
      <c r="DT84" t="s">
        <v>17</v>
      </c>
      <c r="DU84" t="s">
        <v>376</v>
      </c>
      <c r="DV84" t="s">
        <v>1126</v>
      </c>
      <c r="DW84" t="s">
        <v>1127</v>
      </c>
      <c r="DX84" s="127">
        <v>46024</v>
      </c>
      <c r="DY84" s="127">
        <v>46387</v>
      </c>
      <c r="DZ84" t="s">
        <v>345</v>
      </c>
      <c r="EA84" t="s">
        <v>8147</v>
      </c>
      <c r="EB84" t="s">
        <v>8148</v>
      </c>
      <c r="EC84" t="s">
        <v>8149</v>
      </c>
      <c r="ED84" t="s">
        <v>7168</v>
      </c>
      <c r="EE84" t="s">
        <v>7502</v>
      </c>
      <c r="EF84" t="s">
        <v>376</v>
      </c>
      <c r="EG84" t="s">
        <v>8150</v>
      </c>
      <c r="EH84" t="s">
        <v>1285</v>
      </c>
      <c r="EI84" t="s">
        <v>1462</v>
      </c>
      <c r="EJ84" t="s">
        <v>371</v>
      </c>
      <c r="EK84" t="s">
        <v>8151</v>
      </c>
      <c r="EL84" t="s">
        <v>8152</v>
      </c>
    </row>
    <row r="85" spans="1:142">
      <c r="A85" s="126" t="s">
        <v>8153</v>
      </c>
      <c r="B85" s="126" t="s">
        <v>6861</v>
      </c>
      <c r="C85" s="126" t="s">
        <v>6862</v>
      </c>
      <c r="D85" s="126" t="s">
        <v>370</v>
      </c>
      <c r="E85" s="126" t="s">
        <v>5611</v>
      </c>
      <c r="F85" s="126" t="s">
        <v>6863</v>
      </c>
      <c r="G85" s="126"/>
      <c r="H85" s="126"/>
      <c r="I85" s="126">
        <v>0</v>
      </c>
      <c r="J85" s="126" t="s">
        <v>6724</v>
      </c>
      <c r="K85" s="126" t="s">
        <v>6864</v>
      </c>
      <c r="L85" s="126" t="s">
        <v>6961</v>
      </c>
      <c r="M85" t="s">
        <v>8153</v>
      </c>
      <c r="N85" t="s">
        <v>8153</v>
      </c>
      <c r="P85" t="s">
        <v>8153</v>
      </c>
      <c r="R85" t="s">
        <v>8154</v>
      </c>
      <c r="T85" t="s">
        <v>8155</v>
      </c>
      <c r="U85" t="s">
        <v>8156</v>
      </c>
      <c r="V85" t="s">
        <v>6869</v>
      </c>
      <c r="W85" t="s">
        <v>6712</v>
      </c>
      <c r="X85" t="s">
        <v>1487</v>
      </c>
      <c r="Y85" t="s">
        <v>1473</v>
      </c>
      <c r="AB85" t="s">
        <v>6870</v>
      </c>
      <c r="AC85" t="s">
        <v>6871</v>
      </c>
      <c r="AD85" t="s">
        <v>7038</v>
      </c>
      <c r="AE85" t="s">
        <v>7039</v>
      </c>
      <c r="AF85" t="s">
        <v>7040</v>
      </c>
      <c r="AG85" t="s">
        <v>7041</v>
      </c>
      <c r="AH85" t="s">
        <v>6876</v>
      </c>
      <c r="AI85" t="s">
        <v>6967</v>
      </c>
      <c r="AJ85" t="s">
        <v>6878</v>
      </c>
      <c r="AM85" t="s">
        <v>8156</v>
      </c>
      <c r="AN85" t="s">
        <v>6879</v>
      </c>
      <c r="AP85" t="s">
        <v>8034</v>
      </c>
      <c r="AQ85" t="s">
        <v>8034</v>
      </c>
      <c r="AR85" t="s">
        <v>6967</v>
      </c>
      <c r="AS85" t="s">
        <v>8157</v>
      </c>
      <c r="AV85" t="s">
        <v>6883</v>
      </c>
      <c r="AW85" t="s">
        <v>6884</v>
      </c>
      <c r="AX85" t="s">
        <v>6967</v>
      </c>
      <c r="AY85" t="s">
        <v>8157</v>
      </c>
      <c r="BH85" t="s">
        <v>1473</v>
      </c>
      <c r="BJ85" t="s">
        <v>6885</v>
      </c>
      <c r="BL85" t="s">
        <v>6886</v>
      </c>
      <c r="BM85" t="s">
        <v>6887</v>
      </c>
      <c r="BN85" t="s">
        <v>6888</v>
      </c>
      <c r="BP85" t="s">
        <v>6969</v>
      </c>
      <c r="BQ85" t="s">
        <v>6890</v>
      </c>
      <c r="BR85" t="s">
        <v>6969</v>
      </c>
      <c r="BS85" t="s">
        <v>6917</v>
      </c>
      <c r="BT85" t="s">
        <v>1473</v>
      </c>
      <c r="BU85" t="s">
        <v>6892</v>
      </c>
      <c r="BW85" t="s">
        <v>8158</v>
      </c>
      <c r="BY85" t="s">
        <v>8155</v>
      </c>
      <c r="BZ85" t="s">
        <v>8159</v>
      </c>
      <c r="CA85" t="s">
        <v>1473</v>
      </c>
      <c r="CB85" t="s">
        <v>6972</v>
      </c>
      <c r="CF85" t="s">
        <v>8160</v>
      </c>
      <c r="CH85" t="s">
        <v>8161</v>
      </c>
      <c r="CI85" t="s">
        <v>6898</v>
      </c>
      <c r="CJ85" t="s">
        <v>7048</v>
      </c>
      <c r="CK85" t="s">
        <v>5814</v>
      </c>
      <c r="CL85" s="127">
        <v>46251</v>
      </c>
      <c r="CM85" t="s">
        <v>6680</v>
      </c>
      <c r="CN85" t="s">
        <v>1882</v>
      </c>
      <c r="CO85" t="s">
        <v>8162</v>
      </c>
      <c r="CP85" t="s">
        <v>6878</v>
      </c>
      <c r="CQ85" t="s">
        <v>2200</v>
      </c>
      <c r="CS85" t="s">
        <v>6901</v>
      </c>
      <c r="CT85" t="s">
        <v>6901</v>
      </c>
      <c r="CU85" t="s">
        <v>6901</v>
      </c>
      <c r="CV85" t="s">
        <v>6712</v>
      </c>
      <c r="CX85" t="s">
        <v>6976</v>
      </c>
      <c r="CY85" t="s">
        <v>1266</v>
      </c>
      <c r="CZ85" t="s">
        <v>6903</v>
      </c>
      <c r="DA85" t="s">
        <v>443</v>
      </c>
      <c r="DB85" t="s">
        <v>6903</v>
      </c>
      <c r="DC85" t="s">
        <v>6892</v>
      </c>
      <c r="DD85" t="s">
        <v>2219</v>
      </c>
      <c r="DE85" t="s">
        <v>6904</v>
      </c>
      <c r="DF85" t="s">
        <v>6905</v>
      </c>
      <c r="DG85" t="s">
        <v>6906</v>
      </c>
      <c r="DH85" t="s">
        <v>6864</v>
      </c>
      <c r="DI85" t="s">
        <v>6961</v>
      </c>
    </row>
    <row r="86" spans="1:142">
      <c r="A86" s="126" t="s">
        <v>8163</v>
      </c>
      <c r="B86" s="126" t="s">
        <v>6861</v>
      </c>
      <c r="C86" s="126" t="s">
        <v>6862</v>
      </c>
      <c r="D86" s="126" t="s">
        <v>370</v>
      </c>
      <c r="E86" s="126" t="s">
        <v>5611</v>
      </c>
      <c r="F86" s="126" t="s">
        <v>6863</v>
      </c>
      <c r="G86" s="126" t="s">
        <v>8164</v>
      </c>
      <c r="H86" s="126" t="s">
        <v>8165</v>
      </c>
      <c r="I86" s="126">
        <v>8</v>
      </c>
      <c r="J86" s="126" t="s">
        <v>6726</v>
      </c>
      <c r="K86" s="126" t="s">
        <v>6864</v>
      </c>
      <c r="L86" s="126" t="s">
        <v>7266</v>
      </c>
      <c r="M86" t="s">
        <v>8163</v>
      </c>
      <c r="N86" t="s">
        <v>8163</v>
      </c>
      <c r="P86" t="s">
        <v>8163</v>
      </c>
      <c r="R86" t="s">
        <v>8166</v>
      </c>
      <c r="T86" t="s">
        <v>8167</v>
      </c>
      <c r="U86" t="s">
        <v>8168</v>
      </c>
      <c r="V86" t="s">
        <v>6869</v>
      </c>
      <c r="W86" t="s">
        <v>6712</v>
      </c>
      <c r="X86" t="s">
        <v>1487</v>
      </c>
      <c r="Y86" t="s">
        <v>1473</v>
      </c>
      <c r="AB86" t="s">
        <v>6870</v>
      </c>
      <c r="AC86" t="s">
        <v>6871</v>
      </c>
      <c r="AD86" t="s">
        <v>7038</v>
      </c>
      <c r="AE86" t="s">
        <v>7039</v>
      </c>
      <c r="AF86" t="s">
        <v>7040</v>
      </c>
      <c r="AG86" t="s">
        <v>7041</v>
      </c>
      <c r="AH86" t="s">
        <v>6876</v>
      </c>
      <c r="AI86" t="s">
        <v>6877</v>
      </c>
      <c r="AJ86" t="s">
        <v>6878</v>
      </c>
      <c r="AM86" t="s">
        <v>8168</v>
      </c>
      <c r="AN86" t="s">
        <v>6879</v>
      </c>
      <c r="AP86" t="s">
        <v>8034</v>
      </c>
      <c r="AQ86" t="s">
        <v>8034</v>
      </c>
      <c r="AR86" t="s">
        <v>6877</v>
      </c>
      <c r="AS86" t="s">
        <v>8169</v>
      </c>
      <c r="AV86" t="s">
        <v>6883</v>
      </c>
      <c r="AW86" t="s">
        <v>6884</v>
      </c>
      <c r="AX86" t="s">
        <v>6877</v>
      </c>
      <c r="AY86" t="s">
        <v>8169</v>
      </c>
      <c r="BH86" t="s">
        <v>1473</v>
      </c>
      <c r="BJ86" t="s">
        <v>6885</v>
      </c>
      <c r="BL86" t="s">
        <v>6886</v>
      </c>
      <c r="BM86" t="s">
        <v>6887</v>
      </c>
      <c r="BN86" t="s">
        <v>6888</v>
      </c>
      <c r="BP86" t="s">
        <v>6916</v>
      </c>
      <c r="BQ86" t="s">
        <v>6890</v>
      </c>
      <c r="BR86" t="s">
        <v>6916</v>
      </c>
      <c r="BS86" t="s">
        <v>6917</v>
      </c>
      <c r="BT86" t="s">
        <v>1473</v>
      </c>
      <c r="BU86" t="s">
        <v>6892</v>
      </c>
      <c r="BW86" t="s">
        <v>8170</v>
      </c>
      <c r="BY86" t="s">
        <v>8167</v>
      </c>
      <c r="BZ86" t="s">
        <v>8171</v>
      </c>
      <c r="CA86" t="s">
        <v>1473</v>
      </c>
      <c r="CB86" t="s">
        <v>6895</v>
      </c>
      <c r="CF86" t="s">
        <v>7045</v>
      </c>
      <c r="CH86" t="s">
        <v>8172</v>
      </c>
      <c r="CI86" t="s">
        <v>7047</v>
      </c>
      <c r="CJ86" t="s">
        <v>7048</v>
      </c>
      <c r="CK86" t="s">
        <v>5814</v>
      </c>
      <c r="CL86" s="127">
        <v>46251</v>
      </c>
      <c r="CM86" t="s">
        <v>6680</v>
      </c>
      <c r="CN86" t="s">
        <v>1882</v>
      </c>
      <c r="CO86" t="s">
        <v>8173</v>
      </c>
      <c r="CP86" t="s">
        <v>7050</v>
      </c>
      <c r="CQ86" t="s">
        <v>2200</v>
      </c>
      <c r="CR86" t="s">
        <v>8174</v>
      </c>
      <c r="CS86" t="s">
        <v>6901</v>
      </c>
      <c r="CT86" t="s">
        <v>6901</v>
      </c>
      <c r="CU86" t="s">
        <v>6901</v>
      </c>
      <c r="CV86" t="s">
        <v>6712</v>
      </c>
      <c r="CW86" t="s">
        <v>1155</v>
      </c>
      <c r="CX86" t="s">
        <v>7278</v>
      </c>
      <c r="CY86" t="s">
        <v>1266</v>
      </c>
      <c r="CZ86" t="s">
        <v>6903</v>
      </c>
      <c r="DA86" t="s">
        <v>443</v>
      </c>
      <c r="DB86" t="s">
        <v>6903</v>
      </c>
      <c r="DC86" t="s">
        <v>6892</v>
      </c>
      <c r="DD86" t="s">
        <v>7080</v>
      </c>
      <c r="DE86" t="s">
        <v>6993</v>
      </c>
      <c r="DF86" t="s">
        <v>6905</v>
      </c>
      <c r="DG86" t="s">
        <v>6906</v>
      </c>
      <c r="DH86" t="s">
        <v>6864</v>
      </c>
      <c r="DI86" t="s">
        <v>7266</v>
      </c>
      <c r="DJ86" t="s">
        <v>8175</v>
      </c>
      <c r="DK86" t="s">
        <v>7406</v>
      </c>
      <c r="DL86" t="s">
        <v>7407</v>
      </c>
      <c r="DM86" t="s">
        <v>8176</v>
      </c>
      <c r="DN86" t="s">
        <v>394</v>
      </c>
      <c r="DO86" t="s">
        <v>345</v>
      </c>
      <c r="DP86" t="s">
        <v>7409</v>
      </c>
      <c r="DQ86" t="s">
        <v>7410</v>
      </c>
      <c r="DR86" t="s">
        <v>8177</v>
      </c>
      <c r="DS86">
        <v>1</v>
      </c>
      <c r="DT86" t="s">
        <v>17</v>
      </c>
      <c r="DU86" t="s">
        <v>376</v>
      </c>
      <c r="DV86" t="s">
        <v>1126</v>
      </c>
      <c r="DW86" t="s">
        <v>1127</v>
      </c>
      <c r="DX86" s="127">
        <v>46024</v>
      </c>
      <c r="DY86" s="127">
        <v>46387</v>
      </c>
      <c r="DZ86" t="s">
        <v>345</v>
      </c>
      <c r="EA86" t="s">
        <v>8178</v>
      </c>
      <c r="EB86" t="s">
        <v>8179</v>
      </c>
      <c r="EC86" t="s">
        <v>8180</v>
      </c>
      <c r="ED86" t="s">
        <v>110</v>
      </c>
      <c r="EE86" t="s">
        <v>8181</v>
      </c>
      <c r="EF86" t="s">
        <v>7064</v>
      </c>
      <c r="EG86" t="s">
        <v>8182</v>
      </c>
      <c r="EH86" t="s">
        <v>1285</v>
      </c>
      <c r="EI86" t="s">
        <v>1462</v>
      </c>
      <c r="EJ86" t="s">
        <v>371</v>
      </c>
      <c r="EK86" t="s">
        <v>8183</v>
      </c>
      <c r="EL86" t="s">
        <v>8184</v>
      </c>
    </row>
    <row r="87" spans="1:142">
      <c r="A87" s="126" t="s">
        <v>8185</v>
      </c>
      <c r="B87" s="126" t="s">
        <v>6861</v>
      </c>
      <c r="C87" s="126" t="s">
        <v>6862</v>
      </c>
      <c r="D87" s="126" t="s">
        <v>370</v>
      </c>
      <c r="E87" s="126" t="s">
        <v>5611</v>
      </c>
      <c r="F87" s="126" t="s">
        <v>6863</v>
      </c>
      <c r="G87" s="126" t="s">
        <v>8186</v>
      </c>
      <c r="H87" s="126" t="s">
        <v>8187</v>
      </c>
      <c r="I87" s="126">
        <v>13</v>
      </c>
      <c r="J87" s="126" t="s">
        <v>6726</v>
      </c>
      <c r="K87" s="126" t="s">
        <v>6864</v>
      </c>
      <c r="L87" s="126" t="s">
        <v>6995</v>
      </c>
      <c r="M87" t="s">
        <v>8185</v>
      </c>
      <c r="N87" t="s">
        <v>8185</v>
      </c>
      <c r="P87" t="s">
        <v>8185</v>
      </c>
      <c r="R87" t="s">
        <v>8188</v>
      </c>
      <c r="T87" t="s">
        <v>8189</v>
      </c>
      <c r="U87" t="s">
        <v>8190</v>
      </c>
      <c r="V87" t="s">
        <v>6869</v>
      </c>
      <c r="W87" t="s">
        <v>6712</v>
      </c>
      <c r="X87" t="s">
        <v>1487</v>
      </c>
      <c r="Y87" t="s">
        <v>1473</v>
      </c>
      <c r="AB87" t="s">
        <v>6870</v>
      </c>
      <c r="AC87" t="s">
        <v>6871</v>
      </c>
      <c r="AD87" t="s">
        <v>7038</v>
      </c>
      <c r="AE87" t="s">
        <v>7039</v>
      </c>
      <c r="AF87" t="s">
        <v>7040</v>
      </c>
      <c r="AG87" t="s">
        <v>7041</v>
      </c>
      <c r="AH87" t="s">
        <v>6876</v>
      </c>
      <c r="AI87" t="s">
        <v>6967</v>
      </c>
      <c r="AJ87" t="s">
        <v>6878</v>
      </c>
      <c r="AM87" t="s">
        <v>8190</v>
      </c>
      <c r="AN87" t="s">
        <v>6879</v>
      </c>
      <c r="AP87" t="s">
        <v>8034</v>
      </c>
      <c r="AQ87" t="s">
        <v>8034</v>
      </c>
      <c r="AR87" t="s">
        <v>6967</v>
      </c>
      <c r="AS87" t="s">
        <v>8191</v>
      </c>
      <c r="AV87" t="s">
        <v>6883</v>
      </c>
      <c r="AW87" t="s">
        <v>6884</v>
      </c>
      <c r="AX87" t="s">
        <v>6967</v>
      </c>
      <c r="AY87" t="s">
        <v>8191</v>
      </c>
      <c r="BH87" t="s">
        <v>1473</v>
      </c>
      <c r="BJ87" t="s">
        <v>6915</v>
      </c>
      <c r="BL87" t="s">
        <v>6885</v>
      </c>
      <c r="BM87" t="s">
        <v>6887</v>
      </c>
      <c r="BN87" t="s">
        <v>6888</v>
      </c>
      <c r="BP87" t="s">
        <v>6969</v>
      </c>
      <c r="BQ87" t="s">
        <v>6890</v>
      </c>
      <c r="BR87" t="s">
        <v>6969</v>
      </c>
      <c r="BS87" t="s">
        <v>6917</v>
      </c>
      <c r="BT87" t="s">
        <v>1473</v>
      </c>
      <c r="BU87" t="s">
        <v>6892</v>
      </c>
      <c r="BW87" t="s">
        <v>8192</v>
      </c>
      <c r="BY87" t="s">
        <v>8189</v>
      </c>
      <c r="BZ87" t="s">
        <v>8193</v>
      </c>
      <c r="CA87" t="s">
        <v>1473</v>
      </c>
      <c r="CB87" t="s">
        <v>6895</v>
      </c>
      <c r="CF87" t="s">
        <v>7045</v>
      </c>
      <c r="CH87" t="s">
        <v>8194</v>
      </c>
      <c r="CI87" t="s">
        <v>7047</v>
      </c>
      <c r="CJ87" t="s">
        <v>7048</v>
      </c>
      <c r="CK87" t="s">
        <v>5814</v>
      </c>
      <c r="CL87" s="127">
        <v>46251</v>
      </c>
      <c r="CM87" t="s">
        <v>6680</v>
      </c>
      <c r="CN87" t="s">
        <v>1882</v>
      </c>
      <c r="CO87" t="s">
        <v>8195</v>
      </c>
      <c r="CP87" t="s">
        <v>7050</v>
      </c>
      <c r="CQ87" t="s">
        <v>2200</v>
      </c>
      <c r="CR87" t="s">
        <v>8196</v>
      </c>
      <c r="CS87" t="s">
        <v>6901</v>
      </c>
      <c r="CT87" t="s">
        <v>6901</v>
      </c>
      <c r="CU87" t="s">
        <v>6901</v>
      </c>
      <c r="CV87" t="s">
        <v>6712</v>
      </c>
      <c r="CX87" t="s">
        <v>6976</v>
      </c>
      <c r="CY87" t="s">
        <v>488</v>
      </c>
      <c r="CZ87" t="s">
        <v>6903</v>
      </c>
      <c r="DA87" t="s">
        <v>1266</v>
      </c>
      <c r="DB87" t="s">
        <v>6903</v>
      </c>
      <c r="DC87" t="s">
        <v>6892</v>
      </c>
      <c r="DD87" t="s">
        <v>7052</v>
      </c>
      <c r="DE87" t="s">
        <v>6993</v>
      </c>
      <c r="DF87" t="s">
        <v>6905</v>
      </c>
      <c r="DG87" t="s">
        <v>6906</v>
      </c>
      <c r="DH87" t="s">
        <v>6864</v>
      </c>
      <c r="DI87" t="s">
        <v>6995</v>
      </c>
      <c r="DJ87" t="s">
        <v>8197</v>
      </c>
      <c r="DK87" t="s">
        <v>7054</v>
      </c>
      <c r="DL87" t="s">
        <v>7055</v>
      </c>
      <c r="DM87" t="s">
        <v>8198</v>
      </c>
      <c r="DN87" t="s">
        <v>394</v>
      </c>
      <c r="DO87" t="s">
        <v>345</v>
      </c>
      <c r="DP87" t="s">
        <v>8199</v>
      </c>
      <c r="DQ87" t="s">
        <v>8200</v>
      </c>
      <c r="DR87" t="s">
        <v>8201</v>
      </c>
      <c r="DS87" t="s">
        <v>8127</v>
      </c>
      <c r="DT87" t="s">
        <v>17</v>
      </c>
      <c r="DU87" t="s">
        <v>376</v>
      </c>
      <c r="DV87" t="s">
        <v>1126</v>
      </c>
      <c r="DW87" t="s">
        <v>1127</v>
      </c>
      <c r="DX87" s="127">
        <v>46024</v>
      </c>
      <c r="DY87" s="127">
        <v>46387</v>
      </c>
      <c r="DZ87" t="s">
        <v>7732</v>
      </c>
      <c r="EA87" t="s">
        <v>8202</v>
      </c>
      <c r="EB87" t="s">
        <v>8203</v>
      </c>
      <c r="EC87" t="s">
        <v>8204</v>
      </c>
      <c r="ED87" t="s">
        <v>42</v>
      </c>
      <c r="EE87" t="s">
        <v>8205</v>
      </c>
      <c r="EF87" t="s">
        <v>7064</v>
      </c>
      <c r="EG87" t="s">
        <v>7065</v>
      </c>
      <c r="EH87" t="s">
        <v>1285</v>
      </c>
      <c r="EI87" t="s">
        <v>1462</v>
      </c>
      <c r="EJ87" t="s">
        <v>371</v>
      </c>
      <c r="EK87" t="s">
        <v>8206</v>
      </c>
      <c r="EL87" t="s">
        <v>8207</v>
      </c>
    </row>
    <row r="88" spans="1:142">
      <c r="A88" s="126" t="s">
        <v>8208</v>
      </c>
      <c r="B88" s="126" t="s">
        <v>6861</v>
      </c>
      <c r="C88" s="126" t="s">
        <v>6862</v>
      </c>
      <c r="D88" s="126" t="s">
        <v>370</v>
      </c>
      <c r="E88" s="126" t="s">
        <v>5611</v>
      </c>
      <c r="F88" s="126" t="s">
        <v>6863</v>
      </c>
      <c r="G88" s="126" t="s">
        <v>8209</v>
      </c>
      <c r="H88" s="126" t="s">
        <v>8210</v>
      </c>
      <c r="I88" s="126">
        <v>4</v>
      </c>
      <c r="J88" s="126" t="s">
        <v>6726</v>
      </c>
      <c r="K88" s="126" t="s">
        <v>6864</v>
      </c>
      <c r="L88" s="126" t="s">
        <v>7034</v>
      </c>
      <c r="M88" t="s">
        <v>8208</v>
      </c>
      <c r="N88" t="s">
        <v>8208</v>
      </c>
      <c r="P88" t="s">
        <v>8208</v>
      </c>
      <c r="R88" t="s">
        <v>8211</v>
      </c>
      <c r="T88" t="s">
        <v>8212</v>
      </c>
      <c r="U88" t="s">
        <v>8213</v>
      </c>
      <c r="V88" t="s">
        <v>6869</v>
      </c>
      <c r="W88" t="s">
        <v>6712</v>
      </c>
      <c r="X88" t="s">
        <v>1487</v>
      </c>
      <c r="Y88" t="s">
        <v>1473</v>
      </c>
      <c r="AB88" t="s">
        <v>6870</v>
      </c>
      <c r="AC88" t="s">
        <v>6871</v>
      </c>
      <c r="AD88" t="s">
        <v>7038</v>
      </c>
      <c r="AE88" t="s">
        <v>7039</v>
      </c>
      <c r="AF88" t="s">
        <v>7040</v>
      </c>
      <c r="AG88" t="s">
        <v>7041</v>
      </c>
      <c r="AH88" t="s">
        <v>6876</v>
      </c>
      <c r="AI88" t="s">
        <v>6877</v>
      </c>
      <c r="AJ88" t="s">
        <v>6878</v>
      </c>
      <c r="AM88" t="s">
        <v>8213</v>
      </c>
      <c r="AN88" t="s">
        <v>6879</v>
      </c>
      <c r="AP88" t="s">
        <v>8214</v>
      </c>
      <c r="AQ88" t="s">
        <v>8214</v>
      </c>
      <c r="AR88" t="s">
        <v>6877</v>
      </c>
      <c r="AS88" t="s">
        <v>8215</v>
      </c>
      <c r="AV88" t="s">
        <v>6883</v>
      </c>
      <c r="AW88" t="s">
        <v>6884</v>
      </c>
      <c r="AX88" t="s">
        <v>6877</v>
      </c>
      <c r="AY88" t="s">
        <v>8215</v>
      </c>
      <c r="BH88" t="s">
        <v>1473</v>
      </c>
      <c r="BJ88" t="s">
        <v>6885</v>
      </c>
      <c r="BL88" t="s">
        <v>6934</v>
      </c>
      <c r="BM88" t="s">
        <v>6887</v>
      </c>
      <c r="BN88" t="s">
        <v>6888</v>
      </c>
      <c r="BP88" t="s">
        <v>6916</v>
      </c>
      <c r="BQ88" t="s">
        <v>6890</v>
      </c>
      <c r="BR88" t="s">
        <v>6916</v>
      </c>
      <c r="BS88" t="s">
        <v>6917</v>
      </c>
      <c r="BT88" t="s">
        <v>1473</v>
      </c>
      <c r="BU88" t="s">
        <v>6892</v>
      </c>
      <c r="BW88" t="s">
        <v>8216</v>
      </c>
      <c r="BY88" t="s">
        <v>8212</v>
      </c>
      <c r="BZ88" t="s">
        <v>8217</v>
      </c>
      <c r="CA88" t="s">
        <v>1473</v>
      </c>
      <c r="CB88" t="s">
        <v>6895</v>
      </c>
      <c r="CF88" t="s">
        <v>7865</v>
      </c>
      <c r="CH88" t="s">
        <v>8218</v>
      </c>
      <c r="CI88" t="s">
        <v>7047</v>
      </c>
      <c r="CJ88" t="s">
        <v>7048</v>
      </c>
      <c r="CK88" t="s">
        <v>5814</v>
      </c>
      <c r="CL88" s="127">
        <v>46251</v>
      </c>
      <c r="CM88" t="s">
        <v>6680</v>
      </c>
      <c r="CN88" t="s">
        <v>1882</v>
      </c>
      <c r="CO88" t="s">
        <v>8219</v>
      </c>
      <c r="CP88" t="s">
        <v>7050</v>
      </c>
      <c r="CQ88" t="s">
        <v>2200</v>
      </c>
      <c r="CR88" t="s">
        <v>8220</v>
      </c>
      <c r="CS88" t="s">
        <v>6901</v>
      </c>
      <c r="CT88" t="s">
        <v>6901</v>
      </c>
      <c r="CU88" t="s">
        <v>6901</v>
      </c>
      <c r="CV88" t="s">
        <v>6712</v>
      </c>
      <c r="CW88" t="s">
        <v>1154</v>
      </c>
      <c r="CX88" t="s">
        <v>6925</v>
      </c>
      <c r="CY88" t="s">
        <v>1266</v>
      </c>
      <c r="CZ88" t="s">
        <v>6903</v>
      </c>
      <c r="DA88" t="s">
        <v>344</v>
      </c>
      <c r="DB88" t="s">
        <v>6903</v>
      </c>
      <c r="DC88" t="s">
        <v>6892</v>
      </c>
      <c r="DD88" t="s">
        <v>7080</v>
      </c>
      <c r="DE88" t="s">
        <v>6993</v>
      </c>
      <c r="DF88" t="s">
        <v>6905</v>
      </c>
      <c r="DG88" t="s">
        <v>6906</v>
      </c>
      <c r="DH88" t="s">
        <v>6864</v>
      </c>
      <c r="DI88" t="s">
        <v>7034</v>
      </c>
      <c r="DJ88" t="s">
        <v>8221</v>
      </c>
      <c r="DK88" t="s">
        <v>7553</v>
      </c>
      <c r="DL88" t="s">
        <v>7554</v>
      </c>
      <c r="DM88" t="s">
        <v>8222</v>
      </c>
      <c r="DN88" t="s">
        <v>394</v>
      </c>
      <c r="DO88" t="s">
        <v>345</v>
      </c>
      <c r="DP88" t="s">
        <v>8223</v>
      </c>
      <c r="DQ88" t="s">
        <v>8224</v>
      </c>
      <c r="DR88" t="s">
        <v>8225</v>
      </c>
      <c r="DS88">
        <v>1</v>
      </c>
      <c r="DT88" t="s">
        <v>17</v>
      </c>
      <c r="DU88" t="s">
        <v>376</v>
      </c>
      <c r="DV88" t="s">
        <v>1126</v>
      </c>
      <c r="DW88" t="s">
        <v>1127</v>
      </c>
      <c r="DX88" s="127">
        <v>46024</v>
      </c>
      <c r="DY88" s="127">
        <v>46387</v>
      </c>
      <c r="DZ88" t="s">
        <v>345</v>
      </c>
      <c r="EA88" t="s">
        <v>8226</v>
      </c>
      <c r="EB88" t="s">
        <v>8227</v>
      </c>
      <c r="EC88" t="s">
        <v>8228</v>
      </c>
      <c r="ED88" t="s">
        <v>7168</v>
      </c>
      <c r="EE88" t="s">
        <v>8205</v>
      </c>
      <c r="EF88" t="s">
        <v>7064</v>
      </c>
      <c r="EG88" t="s">
        <v>7170</v>
      </c>
      <c r="EH88" t="s">
        <v>1285</v>
      </c>
      <c r="EI88" t="s">
        <v>1462</v>
      </c>
      <c r="EJ88" t="s">
        <v>371</v>
      </c>
      <c r="EK88" t="s">
        <v>8229</v>
      </c>
      <c r="EL88" t="s">
        <v>7172</v>
      </c>
    </row>
    <row r="89" spans="1:142">
      <c r="A89" s="126" t="s">
        <v>8230</v>
      </c>
      <c r="B89" s="126" t="s">
        <v>6861</v>
      </c>
      <c r="C89" s="126" t="s">
        <v>6862</v>
      </c>
      <c r="D89" s="126" t="s">
        <v>370</v>
      </c>
      <c r="E89" s="126" t="s">
        <v>5611</v>
      </c>
      <c r="F89" s="126" t="s">
        <v>6863</v>
      </c>
      <c r="G89" s="126" t="s">
        <v>8231</v>
      </c>
      <c r="H89" s="126" t="s">
        <v>8232</v>
      </c>
      <c r="I89" s="126">
        <v>5</v>
      </c>
      <c r="J89" s="126" t="s">
        <v>6726</v>
      </c>
      <c r="K89" s="126" t="s">
        <v>6864</v>
      </c>
      <c r="L89" s="126" t="s">
        <v>6995</v>
      </c>
      <c r="M89" t="s">
        <v>8230</v>
      </c>
      <c r="N89" t="s">
        <v>8230</v>
      </c>
      <c r="P89" t="s">
        <v>8230</v>
      </c>
      <c r="R89" t="s">
        <v>8233</v>
      </c>
      <c r="T89" t="s">
        <v>8234</v>
      </c>
      <c r="U89" t="s">
        <v>8235</v>
      </c>
      <c r="V89" t="s">
        <v>6869</v>
      </c>
      <c r="W89" t="s">
        <v>6712</v>
      </c>
      <c r="X89" t="s">
        <v>1487</v>
      </c>
      <c r="Y89" t="s">
        <v>1473</v>
      </c>
      <c r="AB89" t="s">
        <v>6870</v>
      </c>
      <c r="AC89" t="s">
        <v>6871</v>
      </c>
      <c r="AD89" t="s">
        <v>7038</v>
      </c>
      <c r="AE89" t="s">
        <v>7039</v>
      </c>
      <c r="AF89" t="s">
        <v>7040</v>
      </c>
      <c r="AG89" t="s">
        <v>7041</v>
      </c>
      <c r="AH89" t="s">
        <v>6876</v>
      </c>
      <c r="AI89" t="s">
        <v>6967</v>
      </c>
      <c r="AJ89" t="s">
        <v>6878</v>
      </c>
      <c r="AM89" t="s">
        <v>8235</v>
      </c>
      <c r="AN89" t="s">
        <v>6879</v>
      </c>
      <c r="AP89" t="s">
        <v>8034</v>
      </c>
      <c r="AQ89" t="s">
        <v>8034</v>
      </c>
      <c r="AR89" t="s">
        <v>6967</v>
      </c>
      <c r="AS89" t="s">
        <v>8236</v>
      </c>
      <c r="AV89" t="s">
        <v>6883</v>
      </c>
      <c r="AW89" t="s">
        <v>6884</v>
      </c>
      <c r="AX89" t="s">
        <v>6967</v>
      </c>
      <c r="AY89" t="s">
        <v>8236</v>
      </c>
      <c r="BH89" t="s">
        <v>1473</v>
      </c>
      <c r="BJ89" t="s">
        <v>6885</v>
      </c>
      <c r="BL89" t="s">
        <v>6886</v>
      </c>
      <c r="BM89" t="s">
        <v>6887</v>
      </c>
      <c r="BN89" t="s">
        <v>6888</v>
      </c>
      <c r="BP89" t="s">
        <v>6969</v>
      </c>
      <c r="BQ89" t="s">
        <v>6890</v>
      </c>
      <c r="BR89" t="s">
        <v>6969</v>
      </c>
      <c r="BS89" t="s">
        <v>6917</v>
      </c>
      <c r="BT89" t="s">
        <v>1473</v>
      </c>
      <c r="BU89" t="s">
        <v>6892</v>
      </c>
      <c r="BW89" t="s">
        <v>8237</v>
      </c>
      <c r="BY89" t="s">
        <v>8234</v>
      </c>
      <c r="BZ89" t="s">
        <v>8238</v>
      </c>
      <c r="CA89" t="s">
        <v>1473</v>
      </c>
      <c r="CB89" t="s">
        <v>6895</v>
      </c>
      <c r="CF89" t="s">
        <v>7045</v>
      </c>
      <c r="CH89" t="s">
        <v>8239</v>
      </c>
      <c r="CI89" t="s">
        <v>7047</v>
      </c>
      <c r="CJ89" t="s">
        <v>7048</v>
      </c>
      <c r="CK89" t="s">
        <v>5814</v>
      </c>
      <c r="CL89" s="127">
        <v>46251</v>
      </c>
      <c r="CM89" t="s">
        <v>6680</v>
      </c>
      <c r="CN89" t="s">
        <v>1882</v>
      </c>
      <c r="CO89" t="s">
        <v>8195</v>
      </c>
      <c r="CP89" t="s">
        <v>7050</v>
      </c>
      <c r="CQ89" t="s">
        <v>2200</v>
      </c>
      <c r="CR89" t="s">
        <v>8240</v>
      </c>
      <c r="CS89" t="s">
        <v>6901</v>
      </c>
      <c r="CT89" t="s">
        <v>6901</v>
      </c>
      <c r="CU89" t="s">
        <v>6901</v>
      </c>
      <c r="CV89" t="s">
        <v>6712</v>
      </c>
      <c r="CX89" t="s">
        <v>6976</v>
      </c>
      <c r="CY89" t="s">
        <v>1266</v>
      </c>
      <c r="CZ89" t="s">
        <v>6903</v>
      </c>
      <c r="DA89" t="s">
        <v>443</v>
      </c>
      <c r="DB89" t="s">
        <v>6903</v>
      </c>
      <c r="DC89" t="s">
        <v>6892</v>
      </c>
      <c r="DD89" t="s">
        <v>7052</v>
      </c>
      <c r="DE89" t="s">
        <v>6993</v>
      </c>
      <c r="DF89" t="s">
        <v>6905</v>
      </c>
      <c r="DG89" t="s">
        <v>6906</v>
      </c>
      <c r="DH89" t="s">
        <v>6864</v>
      </c>
      <c r="DI89" t="s">
        <v>6995</v>
      </c>
      <c r="DJ89" t="s">
        <v>8241</v>
      </c>
      <c r="DK89" t="s">
        <v>7553</v>
      </c>
      <c r="DL89" t="s">
        <v>7255</v>
      </c>
      <c r="DM89" t="s">
        <v>8242</v>
      </c>
      <c r="DN89" t="s">
        <v>394</v>
      </c>
      <c r="DO89" t="s">
        <v>345</v>
      </c>
      <c r="DP89" t="s">
        <v>8243</v>
      </c>
      <c r="DQ89" t="s">
        <v>8244</v>
      </c>
      <c r="DR89" t="s">
        <v>8245</v>
      </c>
      <c r="DS89">
        <v>1</v>
      </c>
      <c r="DT89" t="s">
        <v>17</v>
      </c>
      <c r="DU89" t="s">
        <v>376</v>
      </c>
      <c r="DV89" t="s">
        <v>1126</v>
      </c>
      <c r="DW89" t="s">
        <v>1127</v>
      </c>
      <c r="DX89" s="127">
        <v>46024</v>
      </c>
      <c r="DY89" s="127">
        <v>46387</v>
      </c>
      <c r="DZ89" t="s">
        <v>345</v>
      </c>
      <c r="EA89" t="s">
        <v>8246</v>
      </c>
      <c r="EB89" t="s">
        <v>8247</v>
      </c>
      <c r="EC89" t="s">
        <v>1373</v>
      </c>
      <c r="EE89" t="s">
        <v>8248</v>
      </c>
      <c r="EF89" t="s">
        <v>7064</v>
      </c>
      <c r="EG89" t="s">
        <v>7065</v>
      </c>
      <c r="EH89" t="s">
        <v>1285</v>
      </c>
      <c r="EI89" t="s">
        <v>1462</v>
      </c>
      <c r="EJ89" t="s">
        <v>371</v>
      </c>
      <c r="EK89" t="s">
        <v>8249</v>
      </c>
      <c r="EL89" t="s">
        <v>8250</v>
      </c>
    </row>
    <row r="90" spans="1:142">
      <c r="A90" s="126" t="s">
        <v>8251</v>
      </c>
      <c r="B90" s="126" t="s">
        <v>6861</v>
      </c>
      <c r="C90" s="126" t="s">
        <v>6862</v>
      </c>
      <c r="D90" s="126" t="s">
        <v>370</v>
      </c>
      <c r="E90" s="126" t="s">
        <v>5611</v>
      </c>
      <c r="F90" s="126" t="s">
        <v>6863</v>
      </c>
      <c r="G90" s="126"/>
      <c r="H90" s="126"/>
      <c r="I90" s="126">
        <v>0</v>
      </c>
      <c r="J90" s="126" t="s">
        <v>6724</v>
      </c>
      <c r="K90" s="126" t="s">
        <v>6864</v>
      </c>
      <c r="L90" s="126" t="s">
        <v>7812</v>
      </c>
      <c r="M90" t="s">
        <v>8251</v>
      </c>
      <c r="N90" t="s">
        <v>8251</v>
      </c>
      <c r="P90" t="s">
        <v>8251</v>
      </c>
      <c r="R90" t="s">
        <v>8252</v>
      </c>
      <c r="T90" t="s">
        <v>8253</v>
      </c>
      <c r="U90" t="s">
        <v>8254</v>
      </c>
      <c r="V90" t="s">
        <v>6869</v>
      </c>
      <c r="W90" t="s">
        <v>6712</v>
      </c>
      <c r="X90" t="s">
        <v>1487</v>
      </c>
      <c r="Y90" t="s">
        <v>1473</v>
      </c>
      <c r="AB90" t="s">
        <v>6870</v>
      </c>
      <c r="AC90" t="s">
        <v>6871</v>
      </c>
      <c r="AD90" t="s">
        <v>7038</v>
      </c>
      <c r="AE90" t="s">
        <v>7039</v>
      </c>
      <c r="AF90" t="s">
        <v>8255</v>
      </c>
      <c r="AG90" t="s">
        <v>8256</v>
      </c>
      <c r="AH90" t="s">
        <v>7198</v>
      </c>
      <c r="AI90" t="s">
        <v>6877</v>
      </c>
      <c r="AJ90" t="s">
        <v>6878</v>
      </c>
      <c r="AM90" t="s">
        <v>8254</v>
      </c>
      <c r="AN90" t="s">
        <v>6879</v>
      </c>
      <c r="AP90" t="s">
        <v>8034</v>
      </c>
      <c r="AQ90" t="s">
        <v>8034</v>
      </c>
      <c r="AR90" t="s">
        <v>6877</v>
      </c>
      <c r="AS90" t="s">
        <v>8257</v>
      </c>
      <c r="AV90" t="s">
        <v>6883</v>
      </c>
      <c r="AW90" t="s">
        <v>6884</v>
      </c>
      <c r="AX90" t="s">
        <v>6877</v>
      </c>
      <c r="AY90" t="s">
        <v>8257</v>
      </c>
      <c r="BH90" t="s">
        <v>1473</v>
      </c>
      <c r="BJ90" t="s">
        <v>6885</v>
      </c>
      <c r="BL90" t="s">
        <v>6886</v>
      </c>
      <c r="BM90" t="s">
        <v>6887</v>
      </c>
      <c r="BN90" t="s">
        <v>6888</v>
      </c>
      <c r="BP90" t="s">
        <v>6916</v>
      </c>
      <c r="BQ90" t="s">
        <v>6890</v>
      </c>
      <c r="BR90" t="s">
        <v>6916</v>
      </c>
      <c r="BS90" t="s">
        <v>6917</v>
      </c>
      <c r="BT90" t="s">
        <v>1473</v>
      </c>
      <c r="BU90" t="s">
        <v>6892</v>
      </c>
      <c r="BW90" t="s">
        <v>8258</v>
      </c>
      <c r="BY90" t="s">
        <v>8253</v>
      </c>
      <c r="BZ90" t="s">
        <v>8259</v>
      </c>
      <c r="CA90" t="s">
        <v>1473</v>
      </c>
      <c r="CB90" t="s">
        <v>6895</v>
      </c>
      <c r="CF90" t="s">
        <v>8260</v>
      </c>
      <c r="CH90" t="s">
        <v>8261</v>
      </c>
      <c r="CI90" t="s">
        <v>6898</v>
      </c>
      <c r="CJ90" t="s">
        <v>7048</v>
      </c>
      <c r="CK90" t="s">
        <v>5814</v>
      </c>
      <c r="CL90" s="127">
        <v>46251</v>
      </c>
      <c r="CM90" t="s">
        <v>6680</v>
      </c>
      <c r="CN90" t="s">
        <v>1882</v>
      </c>
      <c r="CO90" t="s">
        <v>8262</v>
      </c>
      <c r="CP90" t="s">
        <v>6878</v>
      </c>
      <c r="CQ90" t="s">
        <v>2200</v>
      </c>
      <c r="CS90" t="s">
        <v>6901</v>
      </c>
      <c r="CT90" t="s">
        <v>6901</v>
      </c>
      <c r="CU90" t="s">
        <v>6901</v>
      </c>
      <c r="CV90" t="s">
        <v>6712</v>
      </c>
      <c r="CW90" t="s">
        <v>1158</v>
      </c>
      <c r="CX90" t="s">
        <v>7278</v>
      </c>
      <c r="CY90" t="s">
        <v>1266</v>
      </c>
      <c r="CZ90" t="s">
        <v>6903</v>
      </c>
      <c r="DA90" t="s">
        <v>443</v>
      </c>
      <c r="DB90" t="s">
        <v>6903</v>
      </c>
      <c r="DC90" t="s">
        <v>6892</v>
      </c>
      <c r="DD90" t="s">
        <v>2219</v>
      </c>
      <c r="DE90" t="s">
        <v>6904</v>
      </c>
      <c r="DF90" t="s">
        <v>6905</v>
      </c>
      <c r="DG90" t="s">
        <v>6906</v>
      </c>
      <c r="DH90" t="s">
        <v>6864</v>
      </c>
      <c r="DI90" t="s">
        <v>7812</v>
      </c>
    </row>
    <row r="91" spans="1:142">
      <c r="A91" s="126" t="s">
        <v>8263</v>
      </c>
      <c r="B91" s="126" t="s">
        <v>6861</v>
      </c>
      <c r="C91" s="126" t="s">
        <v>6862</v>
      </c>
      <c r="D91" s="126" t="s">
        <v>370</v>
      </c>
      <c r="E91" s="126" t="s">
        <v>5611</v>
      </c>
      <c r="F91" s="126" t="s">
        <v>6713</v>
      </c>
      <c r="G91" s="126" t="s">
        <v>198</v>
      </c>
      <c r="H91" s="126" t="s">
        <v>207</v>
      </c>
      <c r="I91" s="126">
        <v>1</v>
      </c>
      <c r="J91" s="126" t="s">
        <v>6725</v>
      </c>
      <c r="K91" s="126" t="s">
        <v>6864</v>
      </c>
      <c r="L91" s="126" t="s">
        <v>7098</v>
      </c>
      <c r="M91" t="s">
        <v>8263</v>
      </c>
      <c r="N91" t="s">
        <v>8263</v>
      </c>
      <c r="P91" t="s">
        <v>8263</v>
      </c>
      <c r="R91" t="s">
        <v>8264</v>
      </c>
      <c r="T91" t="s">
        <v>8265</v>
      </c>
      <c r="U91" t="s">
        <v>8266</v>
      </c>
      <c r="V91" t="s">
        <v>6869</v>
      </c>
      <c r="W91" t="s">
        <v>8267</v>
      </c>
      <c r="X91" t="s">
        <v>1487</v>
      </c>
      <c r="Y91" t="s">
        <v>1487</v>
      </c>
      <c r="AC91" t="s">
        <v>6871</v>
      </c>
      <c r="AE91" t="s">
        <v>7039</v>
      </c>
      <c r="AG91" t="s">
        <v>8256</v>
      </c>
      <c r="AH91" t="s">
        <v>5927</v>
      </c>
      <c r="AI91" t="s">
        <v>6877</v>
      </c>
      <c r="AJ91" t="s">
        <v>6878</v>
      </c>
      <c r="AM91" t="s">
        <v>8266</v>
      </c>
      <c r="AN91" t="s">
        <v>6879</v>
      </c>
      <c r="AP91" t="s">
        <v>8268</v>
      </c>
      <c r="AR91" t="s">
        <v>6877</v>
      </c>
      <c r="AS91" t="s">
        <v>1149</v>
      </c>
      <c r="AV91" t="s">
        <v>6883</v>
      </c>
      <c r="AW91" t="s">
        <v>6884</v>
      </c>
      <c r="AX91" t="s">
        <v>6877</v>
      </c>
      <c r="AY91" t="s">
        <v>1149</v>
      </c>
      <c r="BH91" t="s">
        <v>1473</v>
      </c>
      <c r="BJ91" t="s">
        <v>1266</v>
      </c>
      <c r="BL91" t="s">
        <v>6885</v>
      </c>
      <c r="BM91" t="s">
        <v>6887</v>
      </c>
      <c r="BN91" t="s">
        <v>6888</v>
      </c>
      <c r="BQ91" t="s">
        <v>6890</v>
      </c>
      <c r="BS91" t="s">
        <v>8269</v>
      </c>
      <c r="BT91" t="s">
        <v>1473</v>
      </c>
      <c r="BU91" t="s">
        <v>6892</v>
      </c>
      <c r="BW91" t="s">
        <v>8270</v>
      </c>
      <c r="BY91" t="s">
        <v>8265</v>
      </c>
      <c r="BZ91" t="s">
        <v>8271</v>
      </c>
      <c r="CA91" t="s">
        <v>1473</v>
      </c>
      <c r="CH91" t="s">
        <v>8272</v>
      </c>
      <c r="CI91" t="s">
        <v>7047</v>
      </c>
      <c r="CJ91" t="s">
        <v>8273</v>
      </c>
      <c r="CK91" t="s">
        <v>6713</v>
      </c>
      <c r="CL91" s="127">
        <v>46251</v>
      </c>
      <c r="CM91" t="s">
        <v>6680</v>
      </c>
      <c r="CN91" t="s">
        <v>1882</v>
      </c>
      <c r="CO91" t="s">
        <v>8274</v>
      </c>
      <c r="CP91" t="s">
        <v>7050</v>
      </c>
      <c r="CQ91" t="s">
        <v>2200</v>
      </c>
      <c r="CR91" t="s">
        <v>8275</v>
      </c>
      <c r="CS91" t="s">
        <v>6901</v>
      </c>
      <c r="CT91" t="s">
        <v>6901</v>
      </c>
      <c r="CU91" t="s">
        <v>6901</v>
      </c>
      <c r="CV91" t="s">
        <v>6713</v>
      </c>
      <c r="CW91" t="s">
        <v>1154</v>
      </c>
      <c r="CX91" t="s">
        <v>6925</v>
      </c>
      <c r="CY91" t="s">
        <v>1266</v>
      </c>
      <c r="CZ91" t="s">
        <v>7551</v>
      </c>
      <c r="DA91" t="s">
        <v>1266</v>
      </c>
      <c r="DB91" t="s">
        <v>6903</v>
      </c>
      <c r="DC91" t="s">
        <v>6892</v>
      </c>
      <c r="DD91" t="s">
        <v>2215</v>
      </c>
      <c r="DE91" t="s">
        <v>6904</v>
      </c>
      <c r="DF91" t="s">
        <v>6905</v>
      </c>
      <c r="DG91" t="s">
        <v>8276</v>
      </c>
      <c r="DH91" t="s">
        <v>6864</v>
      </c>
      <c r="DI91" t="s">
        <v>7098</v>
      </c>
      <c r="DJ91" t="s">
        <v>207</v>
      </c>
      <c r="DK91" t="s">
        <v>443</v>
      </c>
      <c r="DL91" t="s">
        <v>1266</v>
      </c>
      <c r="DM91" t="s">
        <v>1434</v>
      </c>
      <c r="DN91" t="s">
        <v>394</v>
      </c>
      <c r="DO91" t="s">
        <v>345</v>
      </c>
      <c r="DP91">
        <v>20</v>
      </c>
      <c r="DQ91" t="s">
        <v>1146</v>
      </c>
      <c r="DR91" t="s">
        <v>1149</v>
      </c>
      <c r="DS91">
        <v>1</v>
      </c>
      <c r="DT91" t="s">
        <v>17</v>
      </c>
      <c r="DU91" t="s">
        <v>376</v>
      </c>
      <c r="DV91" t="s">
        <v>1126</v>
      </c>
      <c r="DW91" t="s">
        <v>1127</v>
      </c>
      <c r="DX91" s="127">
        <v>46024</v>
      </c>
      <c r="DY91" s="127">
        <v>46387</v>
      </c>
      <c r="DZ91" t="s">
        <v>345</v>
      </c>
      <c r="EA91" t="s">
        <v>1219</v>
      </c>
      <c r="EB91" t="s">
        <v>1380</v>
      </c>
      <c r="EC91" t="s">
        <v>50</v>
      </c>
      <c r="EE91" t="s">
        <v>1284</v>
      </c>
      <c r="EF91" t="s">
        <v>371</v>
      </c>
      <c r="EG91" t="s">
        <v>1292</v>
      </c>
      <c r="EH91" t="s">
        <v>1285</v>
      </c>
      <c r="EI91" t="s">
        <v>1462</v>
      </c>
      <c r="EJ91" t="s">
        <v>371</v>
      </c>
      <c r="EK91" t="s">
        <v>2103</v>
      </c>
      <c r="EL91">
        <v>0.38194444444444442</v>
      </c>
    </row>
    <row r="92" spans="1:142">
      <c r="A92" s="126" t="s">
        <v>8277</v>
      </c>
      <c r="B92" s="126" t="s">
        <v>6861</v>
      </c>
      <c r="C92" s="126" t="s">
        <v>6862</v>
      </c>
      <c r="D92" s="126" t="s">
        <v>370</v>
      </c>
      <c r="E92" s="126" t="s">
        <v>5611</v>
      </c>
      <c r="F92" s="126" t="s">
        <v>6713</v>
      </c>
      <c r="G92" s="126" t="s">
        <v>8278</v>
      </c>
      <c r="H92" s="126" t="s">
        <v>8279</v>
      </c>
      <c r="I92" s="126">
        <v>3</v>
      </c>
      <c r="J92" s="126" t="s">
        <v>6726</v>
      </c>
      <c r="K92" s="126" t="s">
        <v>6864</v>
      </c>
      <c r="L92" s="126" t="s">
        <v>7034</v>
      </c>
      <c r="M92" t="s">
        <v>8277</v>
      </c>
      <c r="N92" t="s">
        <v>8277</v>
      </c>
      <c r="P92" t="s">
        <v>8277</v>
      </c>
      <c r="R92" t="s">
        <v>8280</v>
      </c>
      <c r="T92" t="s">
        <v>8281</v>
      </c>
      <c r="U92" t="s">
        <v>8282</v>
      </c>
      <c r="V92" t="s">
        <v>6869</v>
      </c>
      <c r="W92" t="s">
        <v>8267</v>
      </c>
      <c r="X92" t="s">
        <v>1487</v>
      </c>
      <c r="Y92" t="s">
        <v>1487</v>
      </c>
      <c r="AC92" t="s">
        <v>7103</v>
      </c>
      <c r="AE92" t="s">
        <v>7105</v>
      </c>
      <c r="AG92" t="s">
        <v>8283</v>
      </c>
      <c r="AH92" t="s">
        <v>7198</v>
      </c>
      <c r="AI92" t="s">
        <v>6877</v>
      </c>
      <c r="AJ92" t="s">
        <v>6878</v>
      </c>
      <c r="AM92" t="s">
        <v>8282</v>
      </c>
      <c r="AN92" t="s">
        <v>6879</v>
      </c>
      <c r="AP92" t="s">
        <v>8268</v>
      </c>
      <c r="AR92" t="s">
        <v>6877</v>
      </c>
      <c r="AS92" t="s">
        <v>8284</v>
      </c>
      <c r="AV92" t="s">
        <v>6883</v>
      </c>
      <c r="AW92" t="s">
        <v>6884</v>
      </c>
      <c r="AX92" t="s">
        <v>6877</v>
      </c>
      <c r="AY92" t="s">
        <v>8284</v>
      </c>
      <c r="BH92" t="s">
        <v>1473</v>
      </c>
      <c r="BJ92" t="s">
        <v>443</v>
      </c>
      <c r="BL92" t="s">
        <v>344</v>
      </c>
      <c r="BM92" t="s">
        <v>6887</v>
      </c>
      <c r="BN92" t="s">
        <v>6888</v>
      </c>
      <c r="BQ92" t="s">
        <v>6890</v>
      </c>
      <c r="BS92" t="s">
        <v>8269</v>
      </c>
      <c r="BT92" t="s">
        <v>1473</v>
      </c>
      <c r="BU92" t="s">
        <v>6892</v>
      </c>
      <c r="BW92" t="s">
        <v>8285</v>
      </c>
      <c r="BY92" t="s">
        <v>8281</v>
      </c>
      <c r="BZ92" t="s">
        <v>8286</v>
      </c>
      <c r="CA92" t="s">
        <v>1473</v>
      </c>
      <c r="CH92" t="s">
        <v>8287</v>
      </c>
      <c r="CI92" t="s">
        <v>7047</v>
      </c>
      <c r="CJ92" t="s">
        <v>8288</v>
      </c>
      <c r="CK92" t="s">
        <v>6713</v>
      </c>
      <c r="CL92" s="127">
        <v>46251</v>
      </c>
      <c r="CM92" t="s">
        <v>6680</v>
      </c>
      <c r="CN92" t="s">
        <v>1882</v>
      </c>
      <c r="CO92" t="s">
        <v>8289</v>
      </c>
      <c r="CP92" t="s">
        <v>7050</v>
      </c>
      <c r="CQ92" t="s">
        <v>2200</v>
      </c>
      <c r="CR92" t="s">
        <v>8290</v>
      </c>
      <c r="CS92" t="s">
        <v>6901</v>
      </c>
      <c r="CT92" t="s">
        <v>6901</v>
      </c>
      <c r="CU92" t="s">
        <v>6901</v>
      </c>
      <c r="CV92" t="s">
        <v>6713</v>
      </c>
      <c r="CW92" t="s">
        <v>1154</v>
      </c>
      <c r="CX92" t="s">
        <v>6925</v>
      </c>
      <c r="CY92" t="s">
        <v>443</v>
      </c>
      <c r="CZ92" t="s">
        <v>7551</v>
      </c>
      <c r="DA92" t="s">
        <v>344</v>
      </c>
      <c r="DB92" t="s">
        <v>7551</v>
      </c>
      <c r="DC92" t="s">
        <v>6892</v>
      </c>
      <c r="DD92" t="s">
        <v>7576</v>
      </c>
      <c r="DE92" t="s">
        <v>6993</v>
      </c>
      <c r="DF92" t="s">
        <v>6905</v>
      </c>
      <c r="DG92" t="s">
        <v>8276</v>
      </c>
      <c r="DH92" t="s">
        <v>6864</v>
      </c>
      <c r="DI92" t="s">
        <v>7034</v>
      </c>
      <c r="DJ92" t="s">
        <v>8291</v>
      </c>
      <c r="DK92" t="s">
        <v>344</v>
      </c>
      <c r="DL92" t="s">
        <v>443</v>
      </c>
      <c r="DM92" t="s">
        <v>1431</v>
      </c>
      <c r="DN92" t="s">
        <v>394</v>
      </c>
      <c r="DO92" t="s">
        <v>345</v>
      </c>
      <c r="DP92" t="s">
        <v>8292</v>
      </c>
      <c r="DQ92" t="s">
        <v>8293</v>
      </c>
      <c r="DR92" t="s">
        <v>8294</v>
      </c>
      <c r="DS92">
        <v>1</v>
      </c>
      <c r="DT92" t="s">
        <v>17</v>
      </c>
      <c r="DU92" t="s">
        <v>376</v>
      </c>
      <c r="DV92" t="s">
        <v>1126</v>
      </c>
      <c r="DW92" t="s">
        <v>1127</v>
      </c>
      <c r="DX92" s="127">
        <v>46024</v>
      </c>
      <c r="DY92" s="127">
        <v>46387</v>
      </c>
      <c r="DZ92" t="s">
        <v>345</v>
      </c>
      <c r="EA92" t="s">
        <v>8295</v>
      </c>
      <c r="EB92" t="s">
        <v>8296</v>
      </c>
      <c r="EC92" t="s">
        <v>8297</v>
      </c>
      <c r="ED92" t="s">
        <v>7168</v>
      </c>
      <c r="EE92" t="s">
        <v>7169</v>
      </c>
      <c r="EF92" t="s">
        <v>376</v>
      </c>
      <c r="EG92" t="s">
        <v>1290</v>
      </c>
      <c r="EH92" t="s">
        <v>8298</v>
      </c>
      <c r="EI92" t="s">
        <v>1462</v>
      </c>
      <c r="EJ92" t="s">
        <v>371</v>
      </c>
      <c r="EK92" t="s">
        <v>7583</v>
      </c>
      <c r="EL92" t="s">
        <v>8299</v>
      </c>
    </row>
    <row r="93" spans="1:142">
      <c r="A93" s="126" t="s">
        <v>8300</v>
      </c>
      <c r="B93" s="126" t="s">
        <v>6861</v>
      </c>
      <c r="C93" s="126" t="s">
        <v>6862</v>
      </c>
      <c r="D93" s="126" t="s">
        <v>370</v>
      </c>
      <c r="E93" s="126" t="s">
        <v>5611</v>
      </c>
      <c r="F93" s="126" t="s">
        <v>6713</v>
      </c>
      <c r="G93" s="126" t="s">
        <v>8301</v>
      </c>
      <c r="H93" s="126" t="s">
        <v>8302</v>
      </c>
      <c r="I93" s="126">
        <v>4</v>
      </c>
      <c r="J93" s="126" t="s">
        <v>6726</v>
      </c>
      <c r="K93" s="126" t="s">
        <v>6864</v>
      </c>
      <c r="L93" s="126" t="s">
        <v>7098</v>
      </c>
      <c r="M93" t="s">
        <v>8300</v>
      </c>
      <c r="N93" t="s">
        <v>8300</v>
      </c>
      <c r="P93" t="s">
        <v>8300</v>
      </c>
      <c r="R93" t="s">
        <v>8303</v>
      </c>
      <c r="T93" t="s">
        <v>8304</v>
      </c>
      <c r="V93" t="s">
        <v>6869</v>
      </c>
      <c r="W93" t="s">
        <v>8267</v>
      </c>
      <c r="X93" t="s">
        <v>1487</v>
      </c>
      <c r="Y93" t="s">
        <v>1487</v>
      </c>
      <c r="AC93" t="s">
        <v>7103</v>
      </c>
      <c r="AE93" t="s">
        <v>7105</v>
      </c>
      <c r="AG93" t="s">
        <v>7107</v>
      </c>
      <c r="AH93" t="s">
        <v>7189</v>
      </c>
      <c r="AI93" t="s">
        <v>6877</v>
      </c>
      <c r="AJ93" t="s">
        <v>6878</v>
      </c>
      <c r="AN93" t="s">
        <v>6879</v>
      </c>
      <c r="AP93" t="s">
        <v>8268</v>
      </c>
      <c r="AR93" t="s">
        <v>6877</v>
      </c>
      <c r="AS93" t="s">
        <v>8305</v>
      </c>
      <c r="AV93" t="s">
        <v>6883</v>
      </c>
      <c r="AW93" t="s">
        <v>6884</v>
      </c>
      <c r="AX93" t="s">
        <v>6877</v>
      </c>
      <c r="AY93" t="s">
        <v>8305</v>
      </c>
      <c r="BH93" t="s">
        <v>1473</v>
      </c>
      <c r="BJ93" t="s">
        <v>443</v>
      </c>
      <c r="BL93" t="s">
        <v>344</v>
      </c>
      <c r="BM93" t="s">
        <v>6887</v>
      </c>
      <c r="BN93" t="s">
        <v>6888</v>
      </c>
      <c r="BQ93" t="s">
        <v>6890</v>
      </c>
      <c r="BS93" t="s">
        <v>8269</v>
      </c>
      <c r="BT93" t="s">
        <v>1487</v>
      </c>
      <c r="BU93" t="s">
        <v>6892</v>
      </c>
      <c r="BY93" t="s">
        <v>8304</v>
      </c>
      <c r="CA93" t="s">
        <v>1473</v>
      </c>
      <c r="CI93" t="s">
        <v>7047</v>
      </c>
      <c r="CJ93" t="s">
        <v>8288</v>
      </c>
      <c r="CK93" t="s">
        <v>6713</v>
      </c>
      <c r="CL93" s="127">
        <v>46251</v>
      </c>
      <c r="CM93" t="s">
        <v>6680</v>
      </c>
      <c r="CN93" t="s">
        <v>1882</v>
      </c>
      <c r="CO93" t="s">
        <v>8289</v>
      </c>
      <c r="CP93" t="s">
        <v>7050</v>
      </c>
      <c r="CQ93" t="s">
        <v>2200</v>
      </c>
      <c r="CR93" t="s">
        <v>8306</v>
      </c>
      <c r="CS93" t="s">
        <v>6901</v>
      </c>
      <c r="CT93" t="s">
        <v>6901</v>
      </c>
      <c r="CU93" t="s">
        <v>6901</v>
      </c>
      <c r="CV93" t="s">
        <v>6713</v>
      </c>
      <c r="CW93" t="s">
        <v>1154</v>
      </c>
      <c r="CX93" t="s">
        <v>6925</v>
      </c>
      <c r="CY93" t="s">
        <v>443</v>
      </c>
      <c r="CZ93" t="s">
        <v>7551</v>
      </c>
      <c r="DA93" t="s">
        <v>344</v>
      </c>
      <c r="DB93" t="s">
        <v>7551</v>
      </c>
      <c r="DC93" t="s">
        <v>6892</v>
      </c>
      <c r="DD93" t="s">
        <v>2231</v>
      </c>
      <c r="DE93" t="s">
        <v>8307</v>
      </c>
      <c r="DF93" t="s">
        <v>6905</v>
      </c>
      <c r="DG93" t="s">
        <v>8276</v>
      </c>
      <c r="DH93" t="s">
        <v>6864</v>
      </c>
      <c r="DI93" t="s">
        <v>7098</v>
      </c>
      <c r="DJ93" t="s">
        <v>8308</v>
      </c>
      <c r="DK93" t="s">
        <v>344</v>
      </c>
      <c r="DL93" t="s">
        <v>443</v>
      </c>
      <c r="DM93" t="s">
        <v>1431</v>
      </c>
      <c r="DN93" t="s">
        <v>394</v>
      </c>
      <c r="DO93" t="s">
        <v>345</v>
      </c>
      <c r="DP93">
        <v>5</v>
      </c>
      <c r="DQ93" t="s">
        <v>1156</v>
      </c>
      <c r="DR93" t="s">
        <v>8309</v>
      </c>
      <c r="DS93">
        <v>1</v>
      </c>
      <c r="DT93" t="s">
        <v>17</v>
      </c>
      <c r="DU93" t="s">
        <v>376</v>
      </c>
      <c r="DV93" t="s">
        <v>1126</v>
      </c>
      <c r="DW93" t="s">
        <v>1127</v>
      </c>
      <c r="DX93" s="127">
        <v>46024</v>
      </c>
      <c r="DY93" s="127">
        <v>46387</v>
      </c>
      <c r="DZ93" t="s">
        <v>345</v>
      </c>
      <c r="EA93" t="s">
        <v>8310</v>
      </c>
      <c r="EB93" t="s">
        <v>8311</v>
      </c>
      <c r="EC93" t="s">
        <v>8312</v>
      </c>
      <c r="ED93" t="s">
        <v>42</v>
      </c>
      <c r="EE93" t="s">
        <v>1283</v>
      </c>
      <c r="EF93" t="s">
        <v>7091</v>
      </c>
      <c r="EG93" t="s">
        <v>1290</v>
      </c>
      <c r="EH93" t="s">
        <v>8313</v>
      </c>
      <c r="EI93" t="s">
        <v>1462</v>
      </c>
      <c r="EJ93" t="s">
        <v>371</v>
      </c>
      <c r="EK93" t="s">
        <v>2103</v>
      </c>
      <c r="EL93">
        <v>0.41666666666666669</v>
      </c>
    </row>
    <row r="94" spans="1:142">
      <c r="A94" s="126" t="s">
        <v>8314</v>
      </c>
      <c r="B94" s="126" t="s">
        <v>6861</v>
      </c>
      <c r="C94" s="126" t="s">
        <v>6862</v>
      </c>
      <c r="D94" s="126" t="s">
        <v>370</v>
      </c>
      <c r="E94" s="126" t="s">
        <v>5611</v>
      </c>
      <c r="F94" s="126" t="s">
        <v>6713</v>
      </c>
      <c r="G94" s="126" t="s">
        <v>8278</v>
      </c>
      <c r="H94" s="126" t="s">
        <v>8279</v>
      </c>
      <c r="I94" s="126">
        <v>3</v>
      </c>
      <c r="J94" s="126" t="s">
        <v>6726</v>
      </c>
      <c r="K94" s="126" t="s">
        <v>6864</v>
      </c>
      <c r="L94" s="126" t="s">
        <v>7034</v>
      </c>
      <c r="M94" t="s">
        <v>8314</v>
      </c>
      <c r="N94" t="s">
        <v>8314</v>
      </c>
      <c r="P94" t="s">
        <v>8314</v>
      </c>
      <c r="R94" t="s">
        <v>8315</v>
      </c>
      <c r="T94" t="s">
        <v>8281</v>
      </c>
      <c r="U94" t="s">
        <v>8282</v>
      </c>
      <c r="V94" t="s">
        <v>6869</v>
      </c>
      <c r="W94" t="s">
        <v>8267</v>
      </c>
      <c r="X94" t="s">
        <v>1487</v>
      </c>
      <c r="Y94" t="s">
        <v>1487</v>
      </c>
      <c r="AC94" t="s">
        <v>7103</v>
      </c>
      <c r="AE94" t="s">
        <v>7105</v>
      </c>
      <c r="AG94" t="s">
        <v>8283</v>
      </c>
      <c r="AH94" t="s">
        <v>7198</v>
      </c>
      <c r="AI94" t="s">
        <v>6877</v>
      </c>
      <c r="AJ94" t="s">
        <v>6878</v>
      </c>
      <c r="AM94" t="s">
        <v>8282</v>
      </c>
      <c r="AN94" t="s">
        <v>6879</v>
      </c>
      <c r="AP94" t="s">
        <v>8268</v>
      </c>
      <c r="AR94" t="s">
        <v>6877</v>
      </c>
      <c r="AS94" t="s">
        <v>8284</v>
      </c>
      <c r="AV94" t="s">
        <v>6883</v>
      </c>
      <c r="AW94" t="s">
        <v>6884</v>
      </c>
      <c r="AX94" t="s">
        <v>6877</v>
      </c>
      <c r="AY94" t="s">
        <v>8284</v>
      </c>
      <c r="BH94" t="s">
        <v>1473</v>
      </c>
      <c r="BJ94" t="s">
        <v>443</v>
      </c>
      <c r="BL94" t="s">
        <v>344</v>
      </c>
      <c r="BM94" t="s">
        <v>6887</v>
      </c>
      <c r="BN94" t="s">
        <v>6888</v>
      </c>
      <c r="BQ94" t="s">
        <v>6890</v>
      </c>
      <c r="BS94" t="s">
        <v>8269</v>
      </c>
      <c r="BT94" t="s">
        <v>1473</v>
      </c>
      <c r="BU94" t="s">
        <v>6892</v>
      </c>
      <c r="BW94" t="s">
        <v>8285</v>
      </c>
      <c r="BY94" t="s">
        <v>8281</v>
      </c>
      <c r="BZ94" t="s">
        <v>8286</v>
      </c>
      <c r="CA94" t="s">
        <v>1473</v>
      </c>
      <c r="CH94" t="s">
        <v>8287</v>
      </c>
      <c r="CI94" t="s">
        <v>7047</v>
      </c>
      <c r="CJ94" t="s">
        <v>8288</v>
      </c>
      <c r="CK94" t="s">
        <v>6713</v>
      </c>
      <c r="CL94" s="127">
        <v>46251</v>
      </c>
      <c r="CM94" t="s">
        <v>6680</v>
      </c>
      <c r="CN94" t="s">
        <v>1882</v>
      </c>
      <c r="CO94" t="s">
        <v>8289</v>
      </c>
      <c r="CP94" t="s">
        <v>7050</v>
      </c>
      <c r="CQ94" t="s">
        <v>2200</v>
      </c>
      <c r="CR94" t="s">
        <v>8290</v>
      </c>
      <c r="CS94" t="s">
        <v>6901</v>
      </c>
      <c r="CT94" t="s">
        <v>6901</v>
      </c>
      <c r="CU94" t="s">
        <v>6901</v>
      </c>
      <c r="CV94" t="s">
        <v>6713</v>
      </c>
      <c r="CW94" t="s">
        <v>1154</v>
      </c>
      <c r="CX94" t="s">
        <v>6925</v>
      </c>
      <c r="CY94" t="s">
        <v>443</v>
      </c>
      <c r="CZ94" t="s">
        <v>7551</v>
      </c>
      <c r="DA94" t="s">
        <v>344</v>
      </c>
      <c r="DB94" t="s">
        <v>7551</v>
      </c>
      <c r="DC94" t="s">
        <v>6892</v>
      </c>
      <c r="DD94" t="s">
        <v>7576</v>
      </c>
      <c r="DE94" t="s">
        <v>6993</v>
      </c>
      <c r="DF94" t="s">
        <v>6905</v>
      </c>
      <c r="DG94" t="s">
        <v>8276</v>
      </c>
      <c r="DH94" t="s">
        <v>6864</v>
      </c>
      <c r="DI94" t="s">
        <v>7034</v>
      </c>
      <c r="DJ94" t="s">
        <v>8291</v>
      </c>
      <c r="DK94" t="s">
        <v>344</v>
      </c>
      <c r="DL94" t="s">
        <v>443</v>
      </c>
      <c r="DM94" t="s">
        <v>1431</v>
      </c>
      <c r="DN94" t="s">
        <v>394</v>
      </c>
      <c r="DO94" t="s">
        <v>345</v>
      </c>
      <c r="DP94" t="s">
        <v>8292</v>
      </c>
      <c r="DQ94" t="s">
        <v>8293</v>
      </c>
      <c r="DR94" t="s">
        <v>8294</v>
      </c>
      <c r="DS94">
        <v>1</v>
      </c>
      <c r="DT94" t="s">
        <v>17</v>
      </c>
      <c r="DU94" t="s">
        <v>376</v>
      </c>
      <c r="DV94" t="s">
        <v>1126</v>
      </c>
      <c r="DW94" t="s">
        <v>1127</v>
      </c>
      <c r="DX94" s="127">
        <v>46024</v>
      </c>
      <c r="DY94" s="127">
        <v>46387</v>
      </c>
      <c r="DZ94" t="s">
        <v>345</v>
      </c>
      <c r="EA94" t="s">
        <v>8295</v>
      </c>
      <c r="EB94" t="s">
        <v>8296</v>
      </c>
      <c r="EC94" t="s">
        <v>8297</v>
      </c>
      <c r="ED94" t="s">
        <v>7168</v>
      </c>
      <c r="EE94" t="s">
        <v>7169</v>
      </c>
      <c r="EF94" t="s">
        <v>376</v>
      </c>
      <c r="EG94" t="s">
        <v>1290</v>
      </c>
      <c r="EH94" t="s">
        <v>8298</v>
      </c>
      <c r="EI94" t="s">
        <v>1462</v>
      </c>
      <c r="EJ94" t="s">
        <v>371</v>
      </c>
      <c r="EK94" t="s">
        <v>7583</v>
      </c>
      <c r="EL94" t="s">
        <v>8299</v>
      </c>
    </row>
    <row r="95" spans="1:142">
      <c r="A95" s="126" t="s">
        <v>8316</v>
      </c>
      <c r="B95" s="126" t="s">
        <v>6861</v>
      </c>
      <c r="C95" s="126" t="s">
        <v>6862</v>
      </c>
      <c r="D95" s="126" t="s">
        <v>370</v>
      </c>
      <c r="E95" s="126" t="s">
        <v>5611</v>
      </c>
      <c r="F95" s="126" t="s">
        <v>6713</v>
      </c>
      <c r="G95" s="126" t="s">
        <v>8278</v>
      </c>
      <c r="H95" s="126" t="s">
        <v>8279</v>
      </c>
      <c r="I95" s="126">
        <v>3</v>
      </c>
      <c r="J95" s="126" t="s">
        <v>6726</v>
      </c>
      <c r="K95" s="126" t="s">
        <v>6864</v>
      </c>
      <c r="L95" s="126" t="s">
        <v>7034</v>
      </c>
      <c r="M95" t="s">
        <v>8316</v>
      </c>
      <c r="N95" t="s">
        <v>8316</v>
      </c>
      <c r="P95" t="s">
        <v>8316</v>
      </c>
      <c r="R95" t="s">
        <v>8317</v>
      </c>
      <c r="T95" t="s">
        <v>8281</v>
      </c>
      <c r="U95" t="s">
        <v>8282</v>
      </c>
      <c r="V95" t="s">
        <v>6869</v>
      </c>
      <c r="W95" t="s">
        <v>8267</v>
      </c>
      <c r="X95" t="s">
        <v>1487</v>
      </c>
      <c r="Y95" t="s">
        <v>1487</v>
      </c>
      <c r="AC95" t="s">
        <v>7103</v>
      </c>
      <c r="AE95" t="s">
        <v>7105</v>
      </c>
      <c r="AG95" t="s">
        <v>8283</v>
      </c>
      <c r="AH95" t="s">
        <v>7198</v>
      </c>
      <c r="AI95" t="s">
        <v>6877</v>
      </c>
      <c r="AJ95" t="s">
        <v>6878</v>
      </c>
      <c r="AM95" t="s">
        <v>8282</v>
      </c>
      <c r="AN95" t="s">
        <v>6879</v>
      </c>
      <c r="AP95" t="s">
        <v>8268</v>
      </c>
      <c r="AR95" t="s">
        <v>6877</v>
      </c>
      <c r="AS95" t="s">
        <v>8284</v>
      </c>
      <c r="AV95" t="s">
        <v>6883</v>
      </c>
      <c r="AW95" t="s">
        <v>6884</v>
      </c>
      <c r="AX95" t="s">
        <v>6877</v>
      </c>
      <c r="AY95" t="s">
        <v>8284</v>
      </c>
      <c r="BH95" t="s">
        <v>1473</v>
      </c>
      <c r="BJ95" t="s">
        <v>443</v>
      </c>
      <c r="BL95" t="s">
        <v>344</v>
      </c>
      <c r="BM95" t="s">
        <v>6887</v>
      </c>
      <c r="BN95" t="s">
        <v>6888</v>
      </c>
      <c r="BQ95" t="s">
        <v>6890</v>
      </c>
      <c r="BS95" t="s">
        <v>8269</v>
      </c>
      <c r="BT95" t="s">
        <v>1473</v>
      </c>
      <c r="BU95" t="s">
        <v>6892</v>
      </c>
      <c r="BW95" t="s">
        <v>8285</v>
      </c>
      <c r="BY95" t="s">
        <v>8281</v>
      </c>
      <c r="BZ95" t="s">
        <v>8286</v>
      </c>
      <c r="CA95" t="s">
        <v>1473</v>
      </c>
      <c r="CH95" t="s">
        <v>8287</v>
      </c>
      <c r="CI95" t="s">
        <v>7047</v>
      </c>
      <c r="CJ95" t="s">
        <v>8288</v>
      </c>
      <c r="CK95" t="s">
        <v>6713</v>
      </c>
      <c r="CL95" s="127">
        <v>46251</v>
      </c>
      <c r="CM95" t="s">
        <v>6680</v>
      </c>
      <c r="CN95" t="s">
        <v>1882</v>
      </c>
      <c r="CO95" t="s">
        <v>8289</v>
      </c>
      <c r="CP95" t="s">
        <v>7050</v>
      </c>
      <c r="CQ95" t="s">
        <v>2200</v>
      </c>
      <c r="CR95" t="s">
        <v>8290</v>
      </c>
      <c r="CS95" t="s">
        <v>6901</v>
      </c>
      <c r="CT95" t="s">
        <v>6901</v>
      </c>
      <c r="CU95" t="s">
        <v>6901</v>
      </c>
      <c r="CV95" t="s">
        <v>6713</v>
      </c>
      <c r="CW95" t="s">
        <v>1154</v>
      </c>
      <c r="CX95" t="s">
        <v>6925</v>
      </c>
      <c r="CY95" t="s">
        <v>443</v>
      </c>
      <c r="CZ95" t="s">
        <v>7551</v>
      </c>
      <c r="DA95" t="s">
        <v>344</v>
      </c>
      <c r="DB95" t="s">
        <v>7551</v>
      </c>
      <c r="DC95" t="s">
        <v>6892</v>
      </c>
      <c r="DD95" t="s">
        <v>7576</v>
      </c>
      <c r="DE95" t="s">
        <v>6993</v>
      </c>
      <c r="DF95" t="s">
        <v>6905</v>
      </c>
      <c r="DG95" t="s">
        <v>8276</v>
      </c>
      <c r="DH95" t="s">
        <v>6864</v>
      </c>
      <c r="DI95" t="s">
        <v>7034</v>
      </c>
      <c r="DJ95" t="s">
        <v>8291</v>
      </c>
      <c r="DK95" t="s">
        <v>344</v>
      </c>
      <c r="DL95" t="s">
        <v>443</v>
      </c>
      <c r="DM95" t="s">
        <v>1431</v>
      </c>
      <c r="DN95" t="s">
        <v>394</v>
      </c>
      <c r="DO95" t="s">
        <v>345</v>
      </c>
      <c r="DP95" t="s">
        <v>8292</v>
      </c>
      <c r="DQ95" t="s">
        <v>8293</v>
      </c>
      <c r="DR95" t="s">
        <v>8294</v>
      </c>
      <c r="DS95">
        <v>1</v>
      </c>
      <c r="DT95" t="s">
        <v>17</v>
      </c>
      <c r="DU95" t="s">
        <v>376</v>
      </c>
      <c r="DV95" t="s">
        <v>1126</v>
      </c>
      <c r="DW95" t="s">
        <v>1127</v>
      </c>
      <c r="DX95" s="127">
        <v>46024</v>
      </c>
      <c r="DY95" s="127">
        <v>46387</v>
      </c>
      <c r="DZ95" t="s">
        <v>345</v>
      </c>
      <c r="EA95" t="s">
        <v>8295</v>
      </c>
      <c r="EB95" t="s">
        <v>8296</v>
      </c>
      <c r="EC95" t="s">
        <v>8297</v>
      </c>
      <c r="ED95" t="s">
        <v>7168</v>
      </c>
      <c r="EE95" t="s">
        <v>7169</v>
      </c>
      <c r="EF95" t="s">
        <v>376</v>
      </c>
      <c r="EG95" t="s">
        <v>1290</v>
      </c>
      <c r="EH95" t="s">
        <v>8298</v>
      </c>
      <c r="EI95" t="s">
        <v>1462</v>
      </c>
      <c r="EJ95" t="s">
        <v>371</v>
      </c>
      <c r="EK95" t="s">
        <v>7583</v>
      </c>
      <c r="EL95" t="s">
        <v>8299</v>
      </c>
    </row>
    <row r="96" spans="1:142">
      <c r="A96" s="126" t="s">
        <v>8318</v>
      </c>
      <c r="B96" s="126" t="s">
        <v>6861</v>
      </c>
      <c r="C96" s="126" t="s">
        <v>6862</v>
      </c>
      <c r="D96" s="126" t="s">
        <v>370</v>
      </c>
      <c r="E96" s="126" t="s">
        <v>5611</v>
      </c>
      <c r="F96" s="126" t="s">
        <v>6863</v>
      </c>
      <c r="G96" s="126"/>
      <c r="H96" s="126"/>
      <c r="I96" s="126">
        <v>0</v>
      </c>
      <c r="J96" s="126" t="s">
        <v>6724</v>
      </c>
      <c r="K96" s="126" t="s">
        <v>6864</v>
      </c>
      <c r="L96" s="126" t="s">
        <v>7812</v>
      </c>
      <c r="M96" t="s">
        <v>8318</v>
      </c>
      <c r="N96" t="s">
        <v>8318</v>
      </c>
      <c r="P96" t="s">
        <v>8318</v>
      </c>
      <c r="R96" t="s">
        <v>8319</v>
      </c>
      <c r="T96" t="s">
        <v>8320</v>
      </c>
      <c r="U96" t="s">
        <v>8321</v>
      </c>
      <c r="V96" t="s">
        <v>6869</v>
      </c>
      <c r="W96" t="s">
        <v>6712</v>
      </c>
      <c r="X96" t="s">
        <v>1487</v>
      </c>
      <c r="Y96" t="s">
        <v>1473</v>
      </c>
      <c r="AB96" t="s">
        <v>7102</v>
      </c>
      <c r="AC96" t="s">
        <v>7103</v>
      </c>
      <c r="AD96" t="s">
        <v>7104</v>
      </c>
      <c r="AE96" t="s">
        <v>7105</v>
      </c>
      <c r="AF96" t="s">
        <v>8322</v>
      </c>
      <c r="AG96" t="s">
        <v>8323</v>
      </c>
      <c r="AH96" t="s">
        <v>7189</v>
      </c>
      <c r="AI96" t="s">
        <v>6877</v>
      </c>
      <c r="AJ96" t="s">
        <v>6878</v>
      </c>
      <c r="AM96" t="s">
        <v>8321</v>
      </c>
      <c r="AN96" t="s">
        <v>6879</v>
      </c>
      <c r="AP96" t="s">
        <v>8034</v>
      </c>
      <c r="AQ96" t="s">
        <v>8034</v>
      </c>
      <c r="AR96" t="s">
        <v>6877</v>
      </c>
      <c r="AS96" t="s">
        <v>8324</v>
      </c>
      <c r="AV96" t="s">
        <v>6883</v>
      </c>
      <c r="AW96" t="s">
        <v>6884</v>
      </c>
      <c r="AX96" t="s">
        <v>6877</v>
      </c>
      <c r="AY96" t="s">
        <v>8324</v>
      </c>
      <c r="BB96">
        <v>480</v>
      </c>
      <c r="BH96" t="s">
        <v>1473</v>
      </c>
      <c r="BJ96" t="s">
        <v>6886</v>
      </c>
      <c r="BL96" t="s">
        <v>6934</v>
      </c>
      <c r="BM96" t="s">
        <v>6887</v>
      </c>
      <c r="BN96" t="s">
        <v>6888</v>
      </c>
      <c r="BO96">
        <v>480</v>
      </c>
      <c r="BP96" t="s">
        <v>6916</v>
      </c>
      <c r="BQ96" t="s">
        <v>6890</v>
      </c>
      <c r="BR96" t="s">
        <v>6916</v>
      </c>
      <c r="BS96" t="s">
        <v>6917</v>
      </c>
      <c r="BT96" t="s">
        <v>1473</v>
      </c>
      <c r="BU96" t="s">
        <v>6892</v>
      </c>
      <c r="BW96" t="s">
        <v>8325</v>
      </c>
      <c r="BY96" t="s">
        <v>8320</v>
      </c>
      <c r="BZ96" t="s">
        <v>8326</v>
      </c>
      <c r="CA96" t="s">
        <v>1473</v>
      </c>
      <c r="CB96" t="s">
        <v>6895</v>
      </c>
      <c r="CF96" t="s">
        <v>1562</v>
      </c>
      <c r="CH96" t="s">
        <v>8327</v>
      </c>
      <c r="CI96" t="s">
        <v>6898</v>
      </c>
      <c r="CJ96" t="s">
        <v>8328</v>
      </c>
      <c r="CK96" t="s">
        <v>5814</v>
      </c>
      <c r="CL96" s="127">
        <v>46251</v>
      </c>
      <c r="CM96" t="s">
        <v>6680</v>
      </c>
      <c r="CN96" t="s">
        <v>1882</v>
      </c>
      <c r="CO96" t="s">
        <v>8329</v>
      </c>
      <c r="CP96" t="s">
        <v>6878</v>
      </c>
      <c r="CQ96" t="s">
        <v>2200</v>
      </c>
      <c r="CS96" t="s">
        <v>6901</v>
      </c>
      <c r="CT96" t="s">
        <v>6901</v>
      </c>
      <c r="CU96" t="s">
        <v>6901</v>
      </c>
      <c r="CV96" t="s">
        <v>6712</v>
      </c>
      <c r="CW96" t="s">
        <v>1159</v>
      </c>
      <c r="CX96" t="s">
        <v>7278</v>
      </c>
      <c r="CY96" t="s">
        <v>443</v>
      </c>
      <c r="CZ96" t="s">
        <v>6903</v>
      </c>
      <c r="DA96" t="s">
        <v>344</v>
      </c>
      <c r="DB96" t="s">
        <v>6903</v>
      </c>
      <c r="DC96" t="s">
        <v>6892</v>
      </c>
      <c r="DD96" t="s">
        <v>2219</v>
      </c>
      <c r="DE96" t="s">
        <v>6904</v>
      </c>
      <c r="DF96" t="s">
        <v>6905</v>
      </c>
      <c r="DG96" t="s">
        <v>6906</v>
      </c>
      <c r="DH96" t="s">
        <v>6864</v>
      </c>
      <c r="DI96" t="s">
        <v>7812</v>
      </c>
    </row>
    <row r="97" spans="1:142">
      <c r="A97" s="126" t="s">
        <v>8330</v>
      </c>
      <c r="B97" s="126" t="s">
        <v>6861</v>
      </c>
      <c r="C97" s="126" t="s">
        <v>6862</v>
      </c>
      <c r="D97" s="126" t="s">
        <v>370</v>
      </c>
      <c r="E97" s="126" t="s">
        <v>5611</v>
      </c>
      <c r="F97" s="126" t="s">
        <v>6863</v>
      </c>
      <c r="G97" s="126"/>
      <c r="H97" s="126"/>
      <c r="I97" s="126">
        <v>0</v>
      </c>
      <c r="J97" s="126" t="s">
        <v>6724</v>
      </c>
      <c r="K97" s="126" t="s">
        <v>6864</v>
      </c>
      <c r="L97" s="126" t="s">
        <v>7034</v>
      </c>
      <c r="M97" t="s">
        <v>8330</v>
      </c>
      <c r="N97" t="s">
        <v>8330</v>
      </c>
      <c r="P97" t="s">
        <v>8330</v>
      </c>
      <c r="R97" t="s">
        <v>8331</v>
      </c>
      <c r="T97" t="s">
        <v>8332</v>
      </c>
      <c r="U97" t="s">
        <v>8333</v>
      </c>
      <c r="V97" t="s">
        <v>6869</v>
      </c>
      <c r="W97" t="s">
        <v>6712</v>
      </c>
      <c r="X97" t="s">
        <v>1487</v>
      </c>
      <c r="Y97" t="s">
        <v>1473</v>
      </c>
      <c r="AB97" t="s">
        <v>7102</v>
      </c>
      <c r="AC97" t="s">
        <v>7103</v>
      </c>
      <c r="AD97" t="s">
        <v>7104</v>
      </c>
      <c r="AE97" t="s">
        <v>7105</v>
      </c>
      <c r="AF97" t="s">
        <v>8334</v>
      </c>
      <c r="AG97" t="s">
        <v>8335</v>
      </c>
      <c r="AH97" t="s">
        <v>7346</v>
      </c>
      <c r="AI97" t="s">
        <v>6877</v>
      </c>
      <c r="AJ97" t="s">
        <v>6878</v>
      </c>
      <c r="AM97" t="s">
        <v>8333</v>
      </c>
      <c r="AN97" t="s">
        <v>6879</v>
      </c>
      <c r="AP97" t="s">
        <v>8034</v>
      </c>
      <c r="AQ97" t="s">
        <v>8034</v>
      </c>
      <c r="AR97" t="s">
        <v>6877</v>
      </c>
      <c r="AS97" t="s">
        <v>8336</v>
      </c>
      <c r="AV97" t="s">
        <v>6883</v>
      </c>
      <c r="AW97" t="s">
        <v>6884</v>
      </c>
      <c r="AX97" t="s">
        <v>6877</v>
      </c>
      <c r="AY97" t="s">
        <v>8336</v>
      </c>
      <c r="BH97" t="s">
        <v>1473</v>
      </c>
      <c r="BJ97" t="s">
        <v>6886</v>
      </c>
      <c r="BL97" t="s">
        <v>6886</v>
      </c>
      <c r="BM97" t="s">
        <v>6887</v>
      </c>
      <c r="BN97" t="s">
        <v>6888</v>
      </c>
      <c r="BP97" t="s">
        <v>6916</v>
      </c>
      <c r="BQ97" t="s">
        <v>6890</v>
      </c>
      <c r="BR97" t="s">
        <v>6916</v>
      </c>
      <c r="BS97" t="s">
        <v>6917</v>
      </c>
      <c r="BT97" t="s">
        <v>1473</v>
      </c>
      <c r="BU97" t="s">
        <v>6892</v>
      </c>
      <c r="BW97" t="s">
        <v>8337</v>
      </c>
      <c r="BY97" t="s">
        <v>8332</v>
      </c>
      <c r="BZ97" t="s">
        <v>8338</v>
      </c>
      <c r="CA97" t="s">
        <v>1473</v>
      </c>
      <c r="CB97" t="s">
        <v>6895</v>
      </c>
      <c r="CF97" t="s">
        <v>8339</v>
      </c>
      <c r="CH97" t="s">
        <v>8340</v>
      </c>
      <c r="CI97" t="s">
        <v>6898</v>
      </c>
      <c r="CJ97" t="s">
        <v>8341</v>
      </c>
      <c r="CK97" t="s">
        <v>5814</v>
      </c>
      <c r="CL97" s="127">
        <v>46251</v>
      </c>
      <c r="CM97" t="s">
        <v>6680</v>
      </c>
      <c r="CN97" t="s">
        <v>1882</v>
      </c>
      <c r="CO97" t="s">
        <v>8342</v>
      </c>
      <c r="CP97" t="s">
        <v>6878</v>
      </c>
      <c r="CQ97" t="s">
        <v>2200</v>
      </c>
      <c r="CS97" t="s">
        <v>6901</v>
      </c>
      <c r="CT97" t="s">
        <v>6901</v>
      </c>
      <c r="CU97" t="s">
        <v>6901</v>
      </c>
      <c r="CV97" t="s">
        <v>6712</v>
      </c>
      <c r="CW97" t="s">
        <v>1154</v>
      </c>
      <c r="CX97" t="s">
        <v>6925</v>
      </c>
      <c r="CY97" t="s">
        <v>443</v>
      </c>
      <c r="CZ97" t="s">
        <v>6903</v>
      </c>
      <c r="DA97" t="s">
        <v>443</v>
      </c>
      <c r="DB97" t="s">
        <v>6903</v>
      </c>
      <c r="DC97" t="s">
        <v>6892</v>
      </c>
      <c r="DD97" t="s">
        <v>7229</v>
      </c>
      <c r="DE97" t="s">
        <v>6993</v>
      </c>
      <c r="DF97" t="s">
        <v>6905</v>
      </c>
      <c r="DG97" t="s">
        <v>6906</v>
      </c>
      <c r="DH97" t="s">
        <v>6864</v>
      </c>
      <c r="DI97" t="s">
        <v>7034</v>
      </c>
    </row>
    <row r="98" spans="1:142">
      <c r="A98" s="126" t="s">
        <v>8343</v>
      </c>
      <c r="B98" s="126" t="s">
        <v>6861</v>
      </c>
      <c r="C98" s="126" t="s">
        <v>6862</v>
      </c>
      <c r="D98" s="126" t="s">
        <v>370</v>
      </c>
      <c r="E98" s="126" t="s">
        <v>5611</v>
      </c>
      <c r="F98" s="126" t="s">
        <v>6863</v>
      </c>
      <c r="G98" s="126" t="s">
        <v>8344</v>
      </c>
      <c r="H98" s="126" t="s">
        <v>8345</v>
      </c>
      <c r="I98" s="126">
        <v>3</v>
      </c>
      <c r="J98" s="126" t="s">
        <v>6726</v>
      </c>
      <c r="K98" s="126" t="s">
        <v>6864</v>
      </c>
      <c r="L98" s="126" t="s">
        <v>7034</v>
      </c>
      <c r="M98" t="s">
        <v>8343</v>
      </c>
      <c r="N98" t="s">
        <v>8343</v>
      </c>
      <c r="P98" t="s">
        <v>8343</v>
      </c>
      <c r="R98" t="s">
        <v>8346</v>
      </c>
      <c r="T98" t="s">
        <v>8347</v>
      </c>
      <c r="U98" t="s">
        <v>8348</v>
      </c>
      <c r="V98" t="s">
        <v>6869</v>
      </c>
      <c r="W98" t="s">
        <v>6712</v>
      </c>
      <c r="X98" t="s">
        <v>1487</v>
      </c>
      <c r="Y98" t="s">
        <v>1473</v>
      </c>
      <c r="AB98" t="s">
        <v>7102</v>
      </c>
      <c r="AC98" t="s">
        <v>7103</v>
      </c>
      <c r="AD98" t="s">
        <v>7135</v>
      </c>
      <c r="AE98" t="s">
        <v>7136</v>
      </c>
      <c r="AF98" t="s">
        <v>7177</v>
      </c>
      <c r="AG98" t="s">
        <v>8349</v>
      </c>
      <c r="AH98" t="s">
        <v>5927</v>
      </c>
      <c r="AI98" t="s">
        <v>6877</v>
      </c>
      <c r="AJ98" t="s">
        <v>6878</v>
      </c>
      <c r="AM98" t="s">
        <v>8348</v>
      </c>
      <c r="AN98" t="s">
        <v>6879</v>
      </c>
      <c r="AP98" t="s">
        <v>8214</v>
      </c>
      <c r="AQ98" t="s">
        <v>8214</v>
      </c>
      <c r="AR98" t="s">
        <v>6877</v>
      </c>
      <c r="AS98" t="s">
        <v>8350</v>
      </c>
      <c r="AV98" t="s">
        <v>6883</v>
      </c>
      <c r="AW98" t="s">
        <v>6884</v>
      </c>
      <c r="AX98" t="s">
        <v>6877</v>
      </c>
      <c r="AY98" t="s">
        <v>8350</v>
      </c>
      <c r="BB98">
        <v>15</v>
      </c>
      <c r="BH98" t="s">
        <v>1473</v>
      </c>
      <c r="BJ98" t="s">
        <v>6984</v>
      </c>
      <c r="BL98" t="s">
        <v>6885</v>
      </c>
      <c r="BM98" t="s">
        <v>6887</v>
      </c>
      <c r="BN98" t="s">
        <v>6888</v>
      </c>
      <c r="BO98">
        <v>15</v>
      </c>
      <c r="BP98" t="s">
        <v>6916</v>
      </c>
      <c r="BQ98" t="s">
        <v>6890</v>
      </c>
      <c r="BR98" t="s">
        <v>6916</v>
      </c>
      <c r="BS98" t="s">
        <v>6917</v>
      </c>
      <c r="BT98" t="s">
        <v>1473</v>
      </c>
      <c r="BU98" t="s">
        <v>6892</v>
      </c>
      <c r="BW98" t="s">
        <v>8351</v>
      </c>
      <c r="BY98" t="s">
        <v>8347</v>
      </c>
      <c r="BZ98" t="s">
        <v>8352</v>
      </c>
      <c r="CA98" t="s">
        <v>1473</v>
      </c>
      <c r="CB98" t="s">
        <v>7155</v>
      </c>
      <c r="CF98" t="s">
        <v>8353</v>
      </c>
      <c r="CH98" t="s">
        <v>8354</v>
      </c>
      <c r="CI98" t="s">
        <v>7047</v>
      </c>
      <c r="CJ98" t="s">
        <v>7158</v>
      </c>
      <c r="CK98" t="s">
        <v>5814</v>
      </c>
      <c r="CL98" s="127">
        <v>46251</v>
      </c>
      <c r="CM98" t="s">
        <v>6680</v>
      </c>
      <c r="CN98" t="s">
        <v>1882</v>
      </c>
      <c r="CO98" t="s">
        <v>8355</v>
      </c>
      <c r="CP98" t="s">
        <v>7050</v>
      </c>
      <c r="CQ98" t="s">
        <v>2200</v>
      </c>
      <c r="CR98" t="s">
        <v>8356</v>
      </c>
      <c r="CS98" t="s">
        <v>6901</v>
      </c>
      <c r="CT98" t="s">
        <v>6901</v>
      </c>
      <c r="CU98" t="s">
        <v>6901</v>
      </c>
      <c r="CV98" t="s">
        <v>6712</v>
      </c>
      <c r="CW98" t="s">
        <v>1154</v>
      </c>
      <c r="CX98" t="s">
        <v>6925</v>
      </c>
      <c r="CY98" t="s">
        <v>565</v>
      </c>
      <c r="CZ98" t="s">
        <v>6903</v>
      </c>
      <c r="DA98" t="s">
        <v>1266</v>
      </c>
      <c r="DB98" t="s">
        <v>6903</v>
      </c>
      <c r="DC98" t="s">
        <v>6892</v>
      </c>
      <c r="DD98" t="s">
        <v>7576</v>
      </c>
      <c r="DE98" t="s">
        <v>6993</v>
      </c>
      <c r="DF98" t="s">
        <v>6905</v>
      </c>
      <c r="DG98" t="s">
        <v>6906</v>
      </c>
      <c r="DH98" t="s">
        <v>6864</v>
      </c>
      <c r="DI98" t="s">
        <v>7034</v>
      </c>
      <c r="DJ98" t="s">
        <v>8357</v>
      </c>
      <c r="DK98" t="s">
        <v>344</v>
      </c>
      <c r="DL98" t="s">
        <v>443</v>
      </c>
      <c r="DM98" t="s">
        <v>1436</v>
      </c>
      <c r="DN98" t="s">
        <v>394</v>
      </c>
      <c r="DO98" t="s">
        <v>345</v>
      </c>
      <c r="DP98" t="s">
        <v>8358</v>
      </c>
      <c r="DQ98" t="s">
        <v>8359</v>
      </c>
      <c r="DR98" t="s">
        <v>8360</v>
      </c>
      <c r="DS98">
        <v>1</v>
      </c>
      <c r="DT98" t="s">
        <v>17</v>
      </c>
      <c r="DU98" t="s">
        <v>376</v>
      </c>
      <c r="DV98" t="s">
        <v>1126</v>
      </c>
      <c r="DW98" t="s">
        <v>1127</v>
      </c>
      <c r="DX98" s="127">
        <v>46024</v>
      </c>
      <c r="DY98" s="127">
        <v>46387</v>
      </c>
      <c r="DZ98" t="s">
        <v>345</v>
      </c>
      <c r="EA98" t="s">
        <v>8361</v>
      </c>
      <c r="EB98" t="s">
        <v>8362</v>
      </c>
      <c r="EC98" t="s">
        <v>8363</v>
      </c>
      <c r="ED98" t="s">
        <v>7090</v>
      </c>
      <c r="EE98" t="s">
        <v>7063</v>
      </c>
      <c r="EF98" t="s">
        <v>7091</v>
      </c>
      <c r="EG98" t="s">
        <v>1290</v>
      </c>
      <c r="EH98" t="s">
        <v>1285</v>
      </c>
      <c r="EI98" t="s">
        <v>1462</v>
      </c>
      <c r="EJ98" t="s">
        <v>371</v>
      </c>
      <c r="EK98" t="s">
        <v>8364</v>
      </c>
      <c r="EL98" t="s">
        <v>8365</v>
      </c>
    </row>
    <row r="99" spans="1:142">
      <c r="A99" s="126" t="s">
        <v>8366</v>
      </c>
      <c r="B99" s="126" t="s">
        <v>6861</v>
      </c>
      <c r="C99" s="126" t="s">
        <v>6862</v>
      </c>
      <c r="D99" s="126" t="s">
        <v>370</v>
      </c>
      <c r="E99" s="126" t="s">
        <v>5611</v>
      </c>
      <c r="F99" s="126" t="s">
        <v>6863</v>
      </c>
      <c r="G99" s="126"/>
      <c r="H99" s="126"/>
      <c r="I99" s="126">
        <v>0</v>
      </c>
      <c r="J99" s="126" t="s">
        <v>6724</v>
      </c>
      <c r="K99" s="126" t="s">
        <v>6864</v>
      </c>
      <c r="L99" s="126" t="s">
        <v>7034</v>
      </c>
      <c r="M99" t="s">
        <v>8366</v>
      </c>
      <c r="N99" t="s">
        <v>8366</v>
      </c>
      <c r="P99" t="s">
        <v>8366</v>
      </c>
      <c r="R99" t="s">
        <v>8367</v>
      </c>
      <c r="T99" t="s">
        <v>8368</v>
      </c>
      <c r="U99" t="s">
        <v>8369</v>
      </c>
      <c r="V99" t="s">
        <v>6869</v>
      </c>
      <c r="W99" t="s">
        <v>6712</v>
      </c>
      <c r="X99" t="s">
        <v>1487</v>
      </c>
      <c r="Y99" t="s">
        <v>1473</v>
      </c>
      <c r="AB99" t="s">
        <v>7102</v>
      </c>
      <c r="AC99" t="s">
        <v>7103</v>
      </c>
      <c r="AD99" t="s">
        <v>7135</v>
      </c>
      <c r="AE99" t="s">
        <v>7136</v>
      </c>
      <c r="AF99" t="s">
        <v>7151</v>
      </c>
      <c r="AG99" t="s">
        <v>7152</v>
      </c>
      <c r="AH99" t="s">
        <v>7198</v>
      </c>
      <c r="AI99" t="s">
        <v>6877</v>
      </c>
      <c r="AJ99" t="s">
        <v>6878</v>
      </c>
      <c r="AM99" t="s">
        <v>8369</v>
      </c>
      <c r="AN99" t="s">
        <v>6879</v>
      </c>
      <c r="AP99" t="s">
        <v>8214</v>
      </c>
      <c r="AQ99" t="s">
        <v>8214</v>
      </c>
      <c r="AR99" t="s">
        <v>6877</v>
      </c>
      <c r="AS99" t="s">
        <v>8370</v>
      </c>
      <c r="AV99" t="s">
        <v>6883</v>
      </c>
      <c r="AW99" t="s">
        <v>6884</v>
      </c>
      <c r="AX99" t="s">
        <v>6877</v>
      </c>
      <c r="AY99" t="s">
        <v>8370</v>
      </c>
      <c r="BH99" t="s">
        <v>1473</v>
      </c>
      <c r="BJ99" t="s">
        <v>6885</v>
      </c>
      <c r="BL99" t="s">
        <v>6934</v>
      </c>
      <c r="BM99" t="s">
        <v>6887</v>
      </c>
      <c r="BN99" t="s">
        <v>6888</v>
      </c>
      <c r="BP99" t="s">
        <v>6916</v>
      </c>
      <c r="BQ99" t="s">
        <v>6890</v>
      </c>
      <c r="BR99" t="s">
        <v>6916</v>
      </c>
      <c r="BS99" t="s">
        <v>6917</v>
      </c>
      <c r="BT99" t="s">
        <v>1473</v>
      </c>
      <c r="BU99" t="s">
        <v>6892</v>
      </c>
      <c r="BW99" t="s">
        <v>8371</v>
      </c>
      <c r="BY99" t="s">
        <v>8368</v>
      </c>
      <c r="BZ99" t="s">
        <v>8372</v>
      </c>
      <c r="CA99" t="s">
        <v>1473</v>
      </c>
      <c r="CB99" t="s">
        <v>7155</v>
      </c>
      <c r="CF99" t="s">
        <v>7142</v>
      </c>
      <c r="CH99" t="s">
        <v>8373</v>
      </c>
      <c r="CI99" t="s">
        <v>6898</v>
      </c>
      <c r="CJ99" t="s">
        <v>7158</v>
      </c>
      <c r="CK99" t="s">
        <v>5814</v>
      </c>
      <c r="CL99" s="127">
        <v>46251</v>
      </c>
      <c r="CM99" t="s">
        <v>6680</v>
      </c>
      <c r="CN99" t="s">
        <v>1882</v>
      </c>
      <c r="CO99" t="s">
        <v>8374</v>
      </c>
      <c r="CP99" t="s">
        <v>6878</v>
      </c>
      <c r="CQ99" t="s">
        <v>2200</v>
      </c>
      <c r="CS99" t="s">
        <v>6901</v>
      </c>
      <c r="CT99" t="s">
        <v>6901</v>
      </c>
      <c r="CU99" t="s">
        <v>6901</v>
      </c>
      <c r="CV99" t="s">
        <v>6712</v>
      </c>
      <c r="CW99" t="s">
        <v>1154</v>
      </c>
      <c r="CX99" t="s">
        <v>6925</v>
      </c>
      <c r="CY99" t="s">
        <v>1266</v>
      </c>
      <c r="CZ99" t="s">
        <v>6903</v>
      </c>
      <c r="DA99" t="s">
        <v>344</v>
      </c>
      <c r="DB99" t="s">
        <v>6903</v>
      </c>
      <c r="DC99" t="s">
        <v>6892</v>
      </c>
      <c r="DD99" t="s">
        <v>7161</v>
      </c>
      <c r="DE99" t="s">
        <v>6993</v>
      </c>
      <c r="DF99" t="s">
        <v>6905</v>
      </c>
      <c r="DG99" t="s">
        <v>6906</v>
      </c>
      <c r="DH99" t="s">
        <v>6864</v>
      </c>
      <c r="DI99" t="s">
        <v>7034</v>
      </c>
    </row>
    <row r="100" spans="1:142">
      <c r="A100" s="126" t="s">
        <v>8375</v>
      </c>
      <c r="B100" s="126" t="s">
        <v>6861</v>
      </c>
      <c r="C100" s="126" t="s">
        <v>6862</v>
      </c>
      <c r="D100" s="126" t="s">
        <v>370</v>
      </c>
      <c r="E100" s="126" t="s">
        <v>5611</v>
      </c>
      <c r="F100" s="126" t="s">
        <v>6863</v>
      </c>
      <c r="G100" s="126"/>
      <c r="H100" s="126"/>
      <c r="I100" s="126">
        <v>0</v>
      </c>
      <c r="J100" s="126" t="s">
        <v>6724</v>
      </c>
      <c r="K100" s="126" t="s">
        <v>6864</v>
      </c>
      <c r="L100" s="126" t="s">
        <v>7034</v>
      </c>
      <c r="M100" t="s">
        <v>8375</v>
      </c>
      <c r="N100" t="s">
        <v>8375</v>
      </c>
      <c r="P100" t="s">
        <v>8375</v>
      </c>
      <c r="R100" t="s">
        <v>8376</v>
      </c>
      <c r="T100" t="s">
        <v>8377</v>
      </c>
      <c r="U100" t="s">
        <v>8378</v>
      </c>
      <c r="V100" t="s">
        <v>6869</v>
      </c>
      <c r="W100" t="s">
        <v>6712</v>
      </c>
      <c r="X100" t="s">
        <v>1487</v>
      </c>
      <c r="Y100" t="s">
        <v>1473</v>
      </c>
      <c r="AB100" t="s">
        <v>7102</v>
      </c>
      <c r="AC100" t="s">
        <v>7103</v>
      </c>
      <c r="AD100" t="s">
        <v>7135</v>
      </c>
      <c r="AE100" t="s">
        <v>7136</v>
      </c>
      <c r="AF100" t="s">
        <v>7177</v>
      </c>
      <c r="AG100" t="s">
        <v>8349</v>
      </c>
      <c r="AH100" t="s">
        <v>5927</v>
      </c>
      <c r="AI100" t="s">
        <v>6877</v>
      </c>
      <c r="AJ100" t="s">
        <v>6878</v>
      </c>
      <c r="AM100" t="s">
        <v>8378</v>
      </c>
      <c r="AN100" t="s">
        <v>6879</v>
      </c>
      <c r="AP100" t="s">
        <v>8214</v>
      </c>
      <c r="AQ100" t="s">
        <v>8214</v>
      </c>
      <c r="AR100" t="s">
        <v>6877</v>
      </c>
      <c r="AS100" t="s">
        <v>8379</v>
      </c>
      <c r="AV100" t="s">
        <v>6883</v>
      </c>
      <c r="AW100" t="s">
        <v>6884</v>
      </c>
      <c r="AX100" t="s">
        <v>6877</v>
      </c>
      <c r="AY100" t="s">
        <v>8379</v>
      </c>
      <c r="BB100">
        <v>10</v>
      </c>
      <c r="BH100" t="s">
        <v>1473</v>
      </c>
      <c r="BJ100" t="s">
        <v>6984</v>
      </c>
      <c r="BL100" t="s">
        <v>6885</v>
      </c>
      <c r="BM100" t="s">
        <v>6887</v>
      </c>
      <c r="BN100" t="s">
        <v>6888</v>
      </c>
      <c r="BO100">
        <v>10</v>
      </c>
      <c r="BP100" t="s">
        <v>6969</v>
      </c>
      <c r="BQ100" t="s">
        <v>6890</v>
      </c>
      <c r="BR100" t="s">
        <v>6969</v>
      </c>
      <c r="BS100" t="s">
        <v>6917</v>
      </c>
      <c r="BT100" t="s">
        <v>1473</v>
      </c>
      <c r="BU100" t="s">
        <v>6892</v>
      </c>
      <c r="BW100" t="s">
        <v>8380</v>
      </c>
      <c r="BY100" t="s">
        <v>8377</v>
      </c>
      <c r="BZ100" t="s">
        <v>8381</v>
      </c>
      <c r="CA100" t="s">
        <v>1473</v>
      </c>
      <c r="CB100" t="s">
        <v>7155</v>
      </c>
      <c r="CF100" t="s">
        <v>8382</v>
      </c>
      <c r="CH100" t="s">
        <v>8383</v>
      </c>
      <c r="CI100" t="s">
        <v>6898</v>
      </c>
      <c r="CJ100" t="s">
        <v>7158</v>
      </c>
      <c r="CK100" t="s">
        <v>5814</v>
      </c>
      <c r="CL100" s="127">
        <v>46251</v>
      </c>
      <c r="CM100" t="s">
        <v>6680</v>
      </c>
      <c r="CN100" t="s">
        <v>1882</v>
      </c>
      <c r="CO100" t="s">
        <v>8384</v>
      </c>
      <c r="CP100" t="s">
        <v>6878</v>
      </c>
      <c r="CQ100" t="s">
        <v>2200</v>
      </c>
      <c r="CS100" t="s">
        <v>6901</v>
      </c>
      <c r="CT100" t="s">
        <v>6901</v>
      </c>
      <c r="CU100" t="s">
        <v>6901</v>
      </c>
      <c r="CV100" t="s">
        <v>6712</v>
      </c>
      <c r="CW100" t="s">
        <v>1154</v>
      </c>
      <c r="CX100" t="s">
        <v>6925</v>
      </c>
      <c r="CY100" t="s">
        <v>565</v>
      </c>
      <c r="CZ100" t="s">
        <v>6903</v>
      </c>
      <c r="DA100" t="s">
        <v>1266</v>
      </c>
      <c r="DB100" t="s">
        <v>6903</v>
      </c>
      <c r="DC100" t="s">
        <v>6892</v>
      </c>
      <c r="DD100" t="s">
        <v>7576</v>
      </c>
      <c r="DE100" t="s">
        <v>6993</v>
      </c>
      <c r="DF100" t="s">
        <v>6905</v>
      </c>
      <c r="DG100" t="s">
        <v>6906</v>
      </c>
      <c r="DH100" t="s">
        <v>6864</v>
      </c>
      <c r="DI100" t="s">
        <v>7034</v>
      </c>
    </row>
    <row r="101" spans="1:142">
      <c r="A101" s="126" t="s">
        <v>8385</v>
      </c>
      <c r="B101" s="126" t="s">
        <v>6861</v>
      </c>
      <c r="C101" s="126" t="s">
        <v>6862</v>
      </c>
      <c r="D101" s="126" t="s">
        <v>370</v>
      </c>
      <c r="E101" s="126" t="s">
        <v>5611</v>
      </c>
      <c r="F101" s="126" t="s">
        <v>6863</v>
      </c>
      <c r="G101" s="126" t="s">
        <v>8386</v>
      </c>
      <c r="H101" s="126" t="s">
        <v>8387</v>
      </c>
      <c r="I101" s="126">
        <v>2</v>
      </c>
      <c r="J101" s="126" t="s">
        <v>6726</v>
      </c>
      <c r="K101" s="126" t="s">
        <v>6864</v>
      </c>
      <c r="L101" s="126" t="s">
        <v>7034</v>
      </c>
      <c r="M101" t="s">
        <v>8385</v>
      </c>
      <c r="N101" t="s">
        <v>8385</v>
      </c>
      <c r="P101" t="s">
        <v>8385</v>
      </c>
      <c r="R101" t="s">
        <v>8388</v>
      </c>
      <c r="T101" t="s">
        <v>8389</v>
      </c>
      <c r="U101" t="s">
        <v>8390</v>
      </c>
      <c r="V101" t="s">
        <v>6869</v>
      </c>
      <c r="W101" t="s">
        <v>6712</v>
      </c>
      <c r="X101" t="s">
        <v>1487</v>
      </c>
      <c r="Y101" t="s">
        <v>1473</v>
      </c>
      <c r="AB101" t="s">
        <v>7102</v>
      </c>
      <c r="AC101" t="s">
        <v>7103</v>
      </c>
      <c r="AD101" t="s">
        <v>7135</v>
      </c>
      <c r="AE101" t="s">
        <v>7136</v>
      </c>
      <c r="AF101" t="s">
        <v>7137</v>
      </c>
      <c r="AG101" t="s">
        <v>7138</v>
      </c>
      <c r="AH101" t="s">
        <v>5927</v>
      </c>
      <c r="AI101" t="s">
        <v>6877</v>
      </c>
      <c r="AJ101" t="s">
        <v>6878</v>
      </c>
      <c r="AM101" t="s">
        <v>8390</v>
      </c>
      <c r="AN101" t="s">
        <v>6879</v>
      </c>
      <c r="AP101" t="s">
        <v>8214</v>
      </c>
      <c r="AQ101" t="s">
        <v>8214</v>
      </c>
      <c r="AR101" t="s">
        <v>6877</v>
      </c>
      <c r="AS101" t="s">
        <v>8391</v>
      </c>
      <c r="AV101" t="s">
        <v>6883</v>
      </c>
      <c r="AW101" t="s">
        <v>6884</v>
      </c>
      <c r="AX101" t="s">
        <v>6877</v>
      </c>
      <c r="AY101" t="s">
        <v>8391</v>
      </c>
      <c r="BB101">
        <v>10</v>
      </c>
      <c r="BH101" t="s">
        <v>1473</v>
      </c>
      <c r="BJ101" t="s">
        <v>6984</v>
      </c>
      <c r="BL101" t="s">
        <v>6885</v>
      </c>
      <c r="BM101" t="s">
        <v>6887</v>
      </c>
      <c r="BN101" t="s">
        <v>6888</v>
      </c>
      <c r="BO101">
        <v>10</v>
      </c>
      <c r="BP101" t="s">
        <v>6916</v>
      </c>
      <c r="BQ101" t="s">
        <v>6890</v>
      </c>
      <c r="BR101" t="s">
        <v>6916</v>
      </c>
      <c r="BS101" t="s">
        <v>6917</v>
      </c>
      <c r="BT101" t="s">
        <v>1473</v>
      </c>
      <c r="BU101" t="s">
        <v>6892</v>
      </c>
      <c r="BW101" t="s">
        <v>8392</v>
      </c>
      <c r="BY101" t="s">
        <v>8389</v>
      </c>
      <c r="BZ101" t="s">
        <v>8393</v>
      </c>
      <c r="CA101" t="s">
        <v>1473</v>
      </c>
      <c r="CB101" t="s">
        <v>7155</v>
      </c>
      <c r="CF101" t="s">
        <v>8394</v>
      </c>
      <c r="CH101" t="s">
        <v>8395</v>
      </c>
      <c r="CI101" t="s">
        <v>7047</v>
      </c>
      <c r="CJ101" t="s">
        <v>7158</v>
      </c>
      <c r="CK101" t="s">
        <v>5814</v>
      </c>
      <c r="CL101" s="127">
        <v>46251</v>
      </c>
      <c r="CM101" t="s">
        <v>6680</v>
      </c>
      <c r="CN101" t="s">
        <v>1882</v>
      </c>
      <c r="CO101" t="s">
        <v>8374</v>
      </c>
      <c r="CP101" t="s">
        <v>7050</v>
      </c>
      <c r="CQ101" t="s">
        <v>2200</v>
      </c>
      <c r="CR101" t="s">
        <v>8396</v>
      </c>
      <c r="CS101" t="s">
        <v>6901</v>
      </c>
      <c r="CT101" t="s">
        <v>6901</v>
      </c>
      <c r="CU101" t="s">
        <v>6901</v>
      </c>
      <c r="CV101" t="s">
        <v>6712</v>
      </c>
      <c r="CW101" t="s">
        <v>1154</v>
      </c>
      <c r="CX101" t="s">
        <v>6925</v>
      </c>
      <c r="CY101" t="s">
        <v>565</v>
      </c>
      <c r="CZ101" t="s">
        <v>6903</v>
      </c>
      <c r="DA101" t="s">
        <v>1266</v>
      </c>
      <c r="DB101" t="s">
        <v>6903</v>
      </c>
      <c r="DC101" t="s">
        <v>6892</v>
      </c>
      <c r="DD101" t="s">
        <v>7161</v>
      </c>
      <c r="DE101" t="s">
        <v>6993</v>
      </c>
      <c r="DF101" t="s">
        <v>6905</v>
      </c>
      <c r="DG101" t="s">
        <v>6906</v>
      </c>
      <c r="DH101" t="s">
        <v>6864</v>
      </c>
      <c r="DI101" t="s">
        <v>7034</v>
      </c>
      <c r="DJ101" t="s">
        <v>8397</v>
      </c>
      <c r="DK101" t="s">
        <v>7406</v>
      </c>
      <c r="DL101" t="s">
        <v>7407</v>
      </c>
      <c r="DM101" t="s">
        <v>1433</v>
      </c>
      <c r="DN101" t="s">
        <v>394</v>
      </c>
      <c r="DO101" t="s">
        <v>345</v>
      </c>
      <c r="DP101">
        <v>10</v>
      </c>
      <c r="DQ101" t="s">
        <v>1159</v>
      </c>
      <c r="DR101" t="s">
        <v>1160</v>
      </c>
      <c r="DS101">
        <v>1</v>
      </c>
      <c r="DT101" t="s">
        <v>17</v>
      </c>
      <c r="DU101" t="s">
        <v>376</v>
      </c>
      <c r="DV101" t="s">
        <v>1126</v>
      </c>
      <c r="DW101" t="s">
        <v>1127</v>
      </c>
      <c r="DX101" s="127">
        <v>46024</v>
      </c>
      <c r="DY101" s="127">
        <v>46387</v>
      </c>
      <c r="DZ101" t="s">
        <v>345</v>
      </c>
      <c r="EA101" t="s">
        <v>8398</v>
      </c>
      <c r="EB101" t="s">
        <v>52</v>
      </c>
      <c r="EC101" t="s">
        <v>1336</v>
      </c>
      <c r="EE101" t="s">
        <v>1284</v>
      </c>
      <c r="EF101" t="s">
        <v>376</v>
      </c>
      <c r="EG101" t="s">
        <v>1290</v>
      </c>
      <c r="EH101" t="s">
        <v>1285</v>
      </c>
      <c r="EI101" t="s">
        <v>1462</v>
      </c>
      <c r="EJ101" t="s">
        <v>371</v>
      </c>
      <c r="EK101" t="s">
        <v>7171</v>
      </c>
      <c r="EL101" t="s">
        <v>8399</v>
      </c>
    </row>
    <row r="102" spans="1:142">
      <c r="A102" s="126" t="s">
        <v>8400</v>
      </c>
      <c r="B102" s="126" t="s">
        <v>6861</v>
      </c>
      <c r="C102" s="126" t="s">
        <v>6862</v>
      </c>
      <c r="D102" s="126" t="s">
        <v>370</v>
      </c>
      <c r="E102" s="126" t="s">
        <v>5611</v>
      </c>
      <c r="F102" s="126" t="s">
        <v>6863</v>
      </c>
      <c r="G102" s="126" t="s">
        <v>4674</v>
      </c>
      <c r="H102" s="126" t="s">
        <v>307</v>
      </c>
      <c r="I102" s="126">
        <v>1</v>
      </c>
      <c r="J102" s="126" t="s">
        <v>6725</v>
      </c>
      <c r="K102" s="126" t="s">
        <v>6864</v>
      </c>
      <c r="L102" s="126" t="s">
        <v>7098</v>
      </c>
      <c r="M102" t="s">
        <v>8400</v>
      </c>
      <c r="N102" t="s">
        <v>8400</v>
      </c>
      <c r="P102" t="s">
        <v>8400</v>
      </c>
      <c r="R102" t="s">
        <v>8401</v>
      </c>
      <c r="T102" t="s">
        <v>8402</v>
      </c>
      <c r="U102" t="s">
        <v>8403</v>
      </c>
      <c r="V102" t="s">
        <v>6869</v>
      </c>
      <c r="W102" t="s">
        <v>6712</v>
      </c>
      <c r="X102" t="s">
        <v>1487</v>
      </c>
      <c r="Y102" t="s">
        <v>1473</v>
      </c>
      <c r="AB102" t="s">
        <v>7102</v>
      </c>
      <c r="AC102" t="s">
        <v>7103</v>
      </c>
      <c r="AD102" t="s">
        <v>7135</v>
      </c>
      <c r="AE102" t="s">
        <v>7136</v>
      </c>
      <c r="AF102" t="s">
        <v>7177</v>
      </c>
      <c r="AG102" t="s">
        <v>8349</v>
      </c>
      <c r="AH102" t="s">
        <v>7198</v>
      </c>
      <c r="AI102" t="s">
        <v>6877</v>
      </c>
      <c r="AJ102" t="s">
        <v>6878</v>
      </c>
      <c r="AM102" t="s">
        <v>8403</v>
      </c>
      <c r="AN102" t="s">
        <v>6879</v>
      </c>
      <c r="AP102" t="s">
        <v>8214</v>
      </c>
      <c r="AQ102" t="s">
        <v>8214</v>
      </c>
      <c r="AR102" t="s">
        <v>6877</v>
      </c>
      <c r="AS102" t="s">
        <v>8404</v>
      </c>
      <c r="AV102" t="s">
        <v>6883</v>
      </c>
      <c r="AW102" t="s">
        <v>6884</v>
      </c>
      <c r="AX102" t="s">
        <v>6877</v>
      </c>
      <c r="AY102" t="s">
        <v>8404</v>
      </c>
      <c r="BH102" t="s">
        <v>1473</v>
      </c>
      <c r="BJ102" t="s">
        <v>6885</v>
      </c>
      <c r="BL102" t="s">
        <v>6934</v>
      </c>
      <c r="BM102" t="s">
        <v>6887</v>
      </c>
      <c r="BN102" t="s">
        <v>6888</v>
      </c>
      <c r="BP102" t="s">
        <v>6916</v>
      </c>
      <c r="BQ102" t="s">
        <v>6890</v>
      </c>
      <c r="BR102" t="s">
        <v>6916</v>
      </c>
      <c r="BS102" t="s">
        <v>6917</v>
      </c>
      <c r="BT102" t="s">
        <v>1473</v>
      </c>
      <c r="BU102" t="s">
        <v>6892</v>
      </c>
      <c r="BW102" t="s">
        <v>8405</v>
      </c>
      <c r="BY102" t="s">
        <v>8402</v>
      </c>
      <c r="BZ102" t="s">
        <v>8406</v>
      </c>
      <c r="CA102" t="s">
        <v>1473</v>
      </c>
      <c r="CB102" t="s">
        <v>7155</v>
      </c>
      <c r="CF102" t="s">
        <v>7424</v>
      </c>
      <c r="CH102" t="s">
        <v>8407</v>
      </c>
      <c r="CI102" t="s">
        <v>7047</v>
      </c>
      <c r="CJ102" t="s">
        <v>7158</v>
      </c>
      <c r="CK102" t="s">
        <v>5814</v>
      </c>
      <c r="CL102" s="127">
        <v>46251</v>
      </c>
      <c r="CM102" t="s">
        <v>6680</v>
      </c>
      <c r="CN102" t="s">
        <v>1882</v>
      </c>
      <c r="CO102" t="s">
        <v>8374</v>
      </c>
      <c r="CP102" t="s">
        <v>7050</v>
      </c>
      <c r="CQ102" t="s">
        <v>2200</v>
      </c>
      <c r="CR102" t="s">
        <v>8408</v>
      </c>
      <c r="CS102" t="s">
        <v>6901</v>
      </c>
      <c r="CT102" t="s">
        <v>6901</v>
      </c>
      <c r="CU102" t="s">
        <v>6901</v>
      </c>
      <c r="CV102" t="s">
        <v>6712</v>
      </c>
      <c r="CW102" t="s">
        <v>1154</v>
      </c>
      <c r="CX102" t="s">
        <v>6925</v>
      </c>
      <c r="CY102" t="s">
        <v>1266</v>
      </c>
      <c r="CZ102" t="s">
        <v>6903</v>
      </c>
      <c r="DA102" t="s">
        <v>344</v>
      </c>
      <c r="DB102" t="s">
        <v>6903</v>
      </c>
      <c r="DC102" t="s">
        <v>6892</v>
      </c>
      <c r="DD102" t="s">
        <v>2221</v>
      </c>
      <c r="DE102" t="s">
        <v>6904</v>
      </c>
      <c r="DF102" t="s">
        <v>6905</v>
      </c>
      <c r="DG102" t="s">
        <v>6906</v>
      </c>
      <c r="DH102" t="s">
        <v>6864</v>
      </c>
      <c r="DI102" t="s">
        <v>7098</v>
      </c>
      <c r="DJ102" t="s">
        <v>307</v>
      </c>
      <c r="DK102" t="s">
        <v>344</v>
      </c>
      <c r="DL102" t="s">
        <v>443</v>
      </c>
      <c r="DM102" t="s">
        <v>1431</v>
      </c>
      <c r="DN102" t="s">
        <v>394</v>
      </c>
      <c r="DO102" t="s">
        <v>345</v>
      </c>
      <c r="DP102">
        <v>60</v>
      </c>
      <c r="DQ102" t="s">
        <v>1154</v>
      </c>
      <c r="DR102" t="s">
        <v>1297</v>
      </c>
      <c r="DS102">
        <v>1</v>
      </c>
      <c r="DT102" t="s">
        <v>17</v>
      </c>
      <c r="DU102" t="s">
        <v>376</v>
      </c>
      <c r="DV102" t="s">
        <v>1126</v>
      </c>
      <c r="DW102" t="s">
        <v>1127</v>
      </c>
      <c r="DX102" s="127">
        <v>46024</v>
      </c>
      <c r="DY102" s="127">
        <v>46387</v>
      </c>
      <c r="DZ102" t="s">
        <v>345</v>
      </c>
      <c r="EA102" t="s">
        <v>1414</v>
      </c>
      <c r="EB102" t="s">
        <v>135</v>
      </c>
      <c r="EC102" t="s">
        <v>136</v>
      </c>
      <c r="ED102" t="s">
        <v>42</v>
      </c>
      <c r="EE102" t="s">
        <v>1283</v>
      </c>
      <c r="EF102" t="s">
        <v>371</v>
      </c>
      <c r="EG102" t="s">
        <v>1290</v>
      </c>
      <c r="EH102" t="s">
        <v>1425</v>
      </c>
      <c r="EI102" t="s">
        <v>1462</v>
      </c>
      <c r="EJ102" t="s">
        <v>371</v>
      </c>
      <c r="EK102" t="s">
        <v>2103</v>
      </c>
      <c r="EL102">
        <v>0.41666666666666669</v>
      </c>
    </row>
    <row r="103" spans="1:142">
      <c r="A103" s="126" t="s">
        <v>8409</v>
      </c>
      <c r="B103" s="126" t="s">
        <v>6861</v>
      </c>
      <c r="C103" s="126" t="s">
        <v>6862</v>
      </c>
      <c r="D103" s="126" t="s">
        <v>370</v>
      </c>
      <c r="E103" s="126" t="s">
        <v>5611</v>
      </c>
      <c r="F103" s="126" t="s">
        <v>6863</v>
      </c>
      <c r="G103" s="126"/>
      <c r="H103" s="126"/>
      <c r="I103" s="126">
        <v>0</v>
      </c>
      <c r="J103" s="126" t="s">
        <v>6724</v>
      </c>
      <c r="K103" s="126" t="s">
        <v>6864</v>
      </c>
      <c r="L103" s="126" t="s">
        <v>6995</v>
      </c>
      <c r="M103" t="s">
        <v>8409</v>
      </c>
      <c r="N103" t="s">
        <v>8409</v>
      </c>
      <c r="P103" t="s">
        <v>8409</v>
      </c>
      <c r="R103" t="s">
        <v>8410</v>
      </c>
      <c r="T103" t="s">
        <v>8411</v>
      </c>
      <c r="U103" t="s">
        <v>8412</v>
      </c>
      <c r="V103" t="s">
        <v>6869</v>
      </c>
      <c r="W103" t="s">
        <v>6712</v>
      </c>
      <c r="X103" t="s">
        <v>1487</v>
      </c>
      <c r="Y103" t="s">
        <v>1473</v>
      </c>
      <c r="AB103" t="s">
        <v>7102</v>
      </c>
      <c r="AC103" t="s">
        <v>7103</v>
      </c>
      <c r="AD103" t="s">
        <v>7209</v>
      </c>
      <c r="AE103" t="s">
        <v>7210</v>
      </c>
      <c r="AF103" t="s">
        <v>7270</v>
      </c>
      <c r="AG103" t="s">
        <v>7271</v>
      </c>
      <c r="AH103" t="s">
        <v>7189</v>
      </c>
      <c r="AI103" t="s">
        <v>6967</v>
      </c>
      <c r="AJ103" t="s">
        <v>6878</v>
      </c>
      <c r="AM103" t="s">
        <v>8412</v>
      </c>
      <c r="AN103" t="s">
        <v>6879</v>
      </c>
      <c r="AP103" t="s">
        <v>8214</v>
      </c>
      <c r="AQ103" t="s">
        <v>8214</v>
      </c>
      <c r="AR103" t="s">
        <v>6967</v>
      </c>
      <c r="AS103" t="s">
        <v>6983</v>
      </c>
      <c r="AV103" t="s">
        <v>6883</v>
      </c>
      <c r="AW103" t="s">
        <v>6884</v>
      </c>
      <c r="AX103" t="s">
        <v>6967</v>
      </c>
      <c r="AY103" t="s">
        <v>6983</v>
      </c>
      <c r="BB103">
        <v>15</v>
      </c>
      <c r="BH103" t="s">
        <v>1473</v>
      </c>
      <c r="BJ103" t="s">
        <v>6984</v>
      </c>
      <c r="BL103" t="s">
        <v>6885</v>
      </c>
      <c r="BM103" t="s">
        <v>6887</v>
      </c>
      <c r="BN103" t="s">
        <v>6888</v>
      </c>
      <c r="BO103">
        <v>15</v>
      </c>
      <c r="BP103" t="s">
        <v>6969</v>
      </c>
      <c r="BQ103" t="s">
        <v>6890</v>
      </c>
      <c r="BR103" t="s">
        <v>6969</v>
      </c>
      <c r="BS103" t="s">
        <v>6917</v>
      </c>
      <c r="BT103" t="s">
        <v>1473</v>
      </c>
      <c r="BU103" t="s">
        <v>6892</v>
      </c>
      <c r="BW103" t="s">
        <v>8413</v>
      </c>
      <c r="BY103" t="s">
        <v>8411</v>
      </c>
      <c r="BZ103" t="s">
        <v>8414</v>
      </c>
      <c r="CA103" t="s">
        <v>1473</v>
      </c>
      <c r="CB103" t="s">
        <v>6895</v>
      </c>
      <c r="CF103" t="s">
        <v>8353</v>
      </c>
      <c r="CH103" t="s">
        <v>8415</v>
      </c>
      <c r="CI103" t="s">
        <v>6898</v>
      </c>
      <c r="CJ103" t="s">
        <v>7227</v>
      </c>
      <c r="CK103" t="s">
        <v>5814</v>
      </c>
      <c r="CL103" s="127">
        <v>46251</v>
      </c>
      <c r="CM103" t="s">
        <v>6680</v>
      </c>
      <c r="CN103" t="s">
        <v>1882</v>
      </c>
      <c r="CO103" t="s">
        <v>8416</v>
      </c>
      <c r="CP103" t="s">
        <v>6878</v>
      </c>
      <c r="CQ103" t="s">
        <v>2200</v>
      </c>
      <c r="CS103" t="s">
        <v>6901</v>
      </c>
      <c r="CT103" t="s">
        <v>6901</v>
      </c>
      <c r="CU103" t="s">
        <v>6901</v>
      </c>
      <c r="CV103" t="s">
        <v>6712</v>
      </c>
      <c r="CX103" t="s">
        <v>6976</v>
      </c>
      <c r="CY103" t="s">
        <v>565</v>
      </c>
      <c r="CZ103" t="s">
        <v>6903</v>
      </c>
      <c r="DA103" t="s">
        <v>1266</v>
      </c>
      <c r="DB103" t="s">
        <v>6903</v>
      </c>
      <c r="DC103" t="s">
        <v>6892</v>
      </c>
      <c r="DD103" t="s">
        <v>7298</v>
      </c>
      <c r="DE103" t="s">
        <v>6993</v>
      </c>
      <c r="DF103" t="s">
        <v>6905</v>
      </c>
      <c r="DG103" t="s">
        <v>6906</v>
      </c>
      <c r="DH103" t="s">
        <v>6864</v>
      </c>
      <c r="DI103" t="s">
        <v>6995</v>
      </c>
    </row>
    <row r="104" spans="1:142">
      <c r="A104" s="126" t="s">
        <v>8417</v>
      </c>
      <c r="B104" s="126" t="s">
        <v>6861</v>
      </c>
      <c r="C104" s="126" t="s">
        <v>6862</v>
      </c>
      <c r="D104" s="126" t="s">
        <v>370</v>
      </c>
      <c r="E104" s="126" t="s">
        <v>5611</v>
      </c>
      <c r="F104" s="126" t="s">
        <v>6863</v>
      </c>
      <c r="G104" s="126" t="s">
        <v>4631</v>
      </c>
      <c r="H104" s="126" t="s">
        <v>189</v>
      </c>
      <c r="I104" s="126">
        <v>1</v>
      </c>
      <c r="J104" s="126" t="s">
        <v>6725</v>
      </c>
      <c r="K104" s="126" t="s">
        <v>6864</v>
      </c>
      <c r="L104" s="126" t="s">
        <v>6995</v>
      </c>
      <c r="M104" t="s">
        <v>8417</v>
      </c>
      <c r="N104" t="s">
        <v>8417</v>
      </c>
      <c r="P104" t="s">
        <v>8417</v>
      </c>
      <c r="R104" t="s">
        <v>8418</v>
      </c>
      <c r="T104" t="s">
        <v>8419</v>
      </c>
      <c r="U104" t="s">
        <v>8420</v>
      </c>
      <c r="V104" t="s">
        <v>6869</v>
      </c>
      <c r="W104" t="s">
        <v>6712</v>
      </c>
      <c r="X104" t="s">
        <v>1487</v>
      </c>
      <c r="Y104" t="s">
        <v>1473</v>
      </c>
      <c r="AB104" t="s">
        <v>7102</v>
      </c>
      <c r="AC104" t="s">
        <v>7103</v>
      </c>
      <c r="AD104" t="s">
        <v>7209</v>
      </c>
      <c r="AE104" t="s">
        <v>7210</v>
      </c>
      <c r="AF104" t="s">
        <v>7270</v>
      </c>
      <c r="AG104" t="s">
        <v>7271</v>
      </c>
      <c r="AH104" t="s">
        <v>7189</v>
      </c>
      <c r="AI104" t="s">
        <v>6967</v>
      </c>
      <c r="AJ104" t="s">
        <v>6878</v>
      </c>
      <c r="AM104" t="s">
        <v>8420</v>
      </c>
      <c r="AN104" t="s">
        <v>6879</v>
      </c>
      <c r="AP104" t="s">
        <v>8214</v>
      </c>
      <c r="AQ104" t="s">
        <v>8214</v>
      </c>
      <c r="AR104" t="s">
        <v>6967</v>
      </c>
      <c r="AS104" t="s">
        <v>6983</v>
      </c>
      <c r="AV104" t="s">
        <v>6883</v>
      </c>
      <c r="AW104" t="s">
        <v>6884</v>
      </c>
      <c r="AX104" t="s">
        <v>6967</v>
      </c>
      <c r="AY104" t="s">
        <v>6983</v>
      </c>
      <c r="BB104">
        <v>3</v>
      </c>
      <c r="BH104" t="s">
        <v>1473</v>
      </c>
      <c r="BJ104" t="s">
        <v>6984</v>
      </c>
      <c r="BL104" t="s">
        <v>6885</v>
      </c>
      <c r="BM104" t="s">
        <v>6887</v>
      </c>
      <c r="BN104" t="s">
        <v>6888</v>
      </c>
      <c r="BO104">
        <v>3</v>
      </c>
      <c r="BP104" t="s">
        <v>6969</v>
      </c>
      <c r="BQ104" t="s">
        <v>6890</v>
      </c>
      <c r="BR104" t="s">
        <v>6969</v>
      </c>
      <c r="BS104" t="s">
        <v>6917</v>
      </c>
      <c r="BT104" t="s">
        <v>1473</v>
      </c>
      <c r="BU104" t="s">
        <v>6892</v>
      </c>
      <c r="BW104" t="s">
        <v>8421</v>
      </c>
      <c r="BY104" t="s">
        <v>8419</v>
      </c>
      <c r="BZ104" t="s">
        <v>8422</v>
      </c>
      <c r="CA104" t="s">
        <v>1473</v>
      </c>
      <c r="CB104" t="s">
        <v>6895</v>
      </c>
      <c r="CF104" t="s">
        <v>8423</v>
      </c>
      <c r="CH104" t="s">
        <v>8424</v>
      </c>
      <c r="CI104" t="s">
        <v>7047</v>
      </c>
      <c r="CJ104" t="s">
        <v>7251</v>
      </c>
      <c r="CK104" t="s">
        <v>5814</v>
      </c>
      <c r="CL104" s="127">
        <v>46251</v>
      </c>
      <c r="CM104" t="s">
        <v>6680</v>
      </c>
      <c r="CN104" t="s">
        <v>1882</v>
      </c>
      <c r="CO104" t="s">
        <v>8425</v>
      </c>
      <c r="CP104" t="s">
        <v>7050</v>
      </c>
      <c r="CQ104" t="s">
        <v>2200</v>
      </c>
      <c r="CR104" t="s">
        <v>8426</v>
      </c>
      <c r="CS104" t="s">
        <v>6901</v>
      </c>
      <c r="CT104" t="s">
        <v>6901</v>
      </c>
      <c r="CU104" t="s">
        <v>6901</v>
      </c>
      <c r="CV104" t="s">
        <v>6712</v>
      </c>
      <c r="CX104" t="s">
        <v>6976</v>
      </c>
      <c r="CY104" t="s">
        <v>565</v>
      </c>
      <c r="CZ104" t="s">
        <v>6903</v>
      </c>
      <c r="DA104" t="s">
        <v>1266</v>
      </c>
      <c r="DB104" t="s">
        <v>6903</v>
      </c>
      <c r="DC104" t="s">
        <v>6892</v>
      </c>
      <c r="DD104" t="s">
        <v>7298</v>
      </c>
      <c r="DE104" t="s">
        <v>6993</v>
      </c>
      <c r="DF104" t="s">
        <v>6905</v>
      </c>
      <c r="DG104" t="s">
        <v>6906</v>
      </c>
      <c r="DH104" t="s">
        <v>6864</v>
      </c>
      <c r="DI104" t="s">
        <v>6995</v>
      </c>
      <c r="DJ104" t="s">
        <v>189</v>
      </c>
      <c r="DK104" t="s">
        <v>344</v>
      </c>
      <c r="DL104" t="s">
        <v>443</v>
      </c>
      <c r="DM104" t="s">
        <v>1433</v>
      </c>
      <c r="DN104" t="s">
        <v>394</v>
      </c>
      <c r="DO104" t="s">
        <v>345</v>
      </c>
      <c r="DP104">
        <v>30</v>
      </c>
      <c r="DQ104" t="s">
        <v>1154</v>
      </c>
      <c r="DR104" t="s">
        <v>1361</v>
      </c>
      <c r="DS104">
        <v>1</v>
      </c>
      <c r="DT104" t="s">
        <v>17</v>
      </c>
      <c r="DU104" t="s">
        <v>376</v>
      </c>
      <c r="DV104" t="s">
        <v>1126</v>
      </c>
      <c r="DW104" t="s">
        <v>1127</v>
      </c>
      <c r="DX104" s="127">
        <v>46024</v>
      </c>
      <c r="DY104" s="127">
        <v>46387</v>
      </c>
      <c r="DZ104" t="s">
        <v>345</v>
      </c>
      <c r="EA104" t="s">
        <v>1299</v>
      </c>
      <c r="EB104" t="s">
        <v>1300</v>
      </c>
      <c r="EE104" t="s">
        <v>1283</v>
      </c>
      <c r="EF104" t="s">
        <v>371</v>
      </c>
      <c r="EG104" t="s">
        <v>1292</v>
      </c>
      <c r="EH104" t="s">
        <v>1285</v>
      </c>
      <c r="EI104" t="s">
        <v>1462</v>
      </c>
      <c r="EJ104" t="s">
        <v>371</v>
      </c>
      <c r="EK104" t="s">
        <v>2103</v>
      </c>
      <c r="EL104">
        <v>0.42708333333333331</v>
      </c>
    </row>
    <row r="105" spans="1:142">
      <c r="A105" s="126" t="s">
        <v>8427</v>
      </c>
      <c r="B105" s="126" t="s">
        <v>6861</v>
      </c>
      <c r="C105" s="126" t="s">
        <v>6862</v>
      </c>
      <c r="D105" s="126" t="s">
        <v>370</v>
      </c>
      <c r="E105" s="126" t="s">
        <v>5611</v>
      </c>
      <c r="F105" s="126" t="s">
        <v>6863</v>
      </c>
      <c r="G105" s="126"/>
      <c r="H105" s="126"/>
      <c r="I105" s="126">
        <v>0</v>
      </c>
      <c r="J105" s="126" t="s">
        <v>6724</v>
      </c>
      <c r="K105" s="126" t="s">
        <v>6864</v>
      </c>
      <c r="L105" s="126" t="s">
        <v>7034</v>
      </c>
      <c r="M105" t="s">
        <v>8427</v>
      </c>
      <c r="N105" t="s">
        <v>8427</v>
      </c>
      <c r="P105" t="s">
        <v>8427</v>
      </c>
      <c r="R105" t="s">
        <v>8428</v>
      </c>
      <c r="T105" t="s">
        <v>8429</v>
      </c>
      <c r="U105" t="s">
        <v>8430</v>
      </c>
      <c r="V105" t="s">
        <v>6869</v>
      </c>
      <c r="W105" t="s">
        <v>6712</v>
      </c>
      <c r="X105" t="s">
        <v>1487</v>
      </c>
      <c r="Y105" t="s">
        <v>1473</v>
      </c>
      <c r="AB105" t="s">
        <v>7102</v>
      </c>
      <c r="AC105" t="s">
        <v>7103</v>
      </c>
      <c r="AD105" t="s">
        <v>7209</v>
      </c>
      <c r="AE105" t="s">
        <v>7210</v>
      </c>
      <c r="AF105" t="s">
        <v>7211</v>
      </c>
      <c r="AG105" t="s">
        <v>7212</v>
      </c>
      <c r="AH105" t="s">
        <v>7198</v>
      </c>
      <c r="AI105" t="s">
        <v>6877</v>
      </c>
      <c r="AJ105" t="s">
        <v>6878</v>
      </c>
      <c r="AM105" t="s">
        <v>8430</v>
      </c>
      <c r="AN105" t="s">
        <v>6879</v>
      </c>
      <c r="AP105" t="s">
        <v>8214</v>
      </c>
      <c r="AQ105" t="s">
        <v>8214</v>
      </c>
      <c r="AR105" t="s">
        <v>6877</v>
      </c>
      <c r="AS105" t="s">
        <v>8431</v>
      </c>
      <c r="AV105" t="s">
        <v>6883</v>
      </c>
      <c r="AW105" t="s">
        <v>6884</v>
      </c>
      <c r="AX105" t="s">
        <v>6877</v>
      </c>
      <c r="AY105" t="s">
        <v>8431</v>
      </c>
      <c r="BB105">
        <v>30</v>
      </c>
      <c r="BH105" t="s">
        <v>1473</v>
      </c>
      <c r="BJ105" t="s">
        <v>7283</v>
      </c>
      <c r="BL105" t="s">
        <v>6885</v>
      </c>
      <c r="BM105" t="s">
        <v>6887</v>
      </c>
      <c r="BN105" t="s">
        <v>6888</v>
      </c>
      <c r="BO105">
        <v>30</v>
      </c>
      <c r="BP105" t="s">
        <v>6916</v>
      </c>
      <c r="BQ105" t="s">
        <v>6890</v>
      </c>
      <c r="BR105" t="s">
        <v>6916</v>
      </c>
      <c r="BS105" t="s">
        <v>6917</v>
      </c>
      <c r="BT105" t="s">
        <v>1473</v>
      </c>
      <c r="BU105" t="s">
        <v>6892</v>
      </c>
      <c r="BW105" t="s">
        <v>8432</v>
      </c>
      <c r="BY105" t="s">
        <v>8429</v>
      </c>
      <c r="BZ105" t="s">
        <v>8433</v>
      </c>
      <c r="CA105" t="s">
        <v>1473</v>
      </c>
      <c r="CB105" t="s">
        <v>6895</v>
      </c>
      <c r="CF105" t="s">
        <v>8434</v>
      </c>
      <c r="CH105" t="s">
        <v>8435</v>
      </c>
      <c r="CI105" t="s">
        <v>6898</v>
      </c>
      <c r="CJ105" t="s">
        <v>7251</v>
      </c>
      <c r="CK105" t="s">
        <v>5814</v>
      </c>
      <c r="CL105" s="127">
        <v>46251</v>
      </c>
      <c r="CM105" t="s">
        <v>6680</v>
      </c>
      <c r="CN105" t="s">
        <v>1882</v>
      </c>
      <c r="CO105" t="s">
        <v>8436</v>
      </c>
      <c r="CP105" t="s">
        <v>6878</v>
      </c>
      <c r="CQ105" t="s">
        <v>2200</v>
      </c>
      <c r="CS105" t="s">
        <v>6901</v>
      </c>
      <c r="CT105" t="s">
        <v>6901</v>
      </c>
      <c r="CU105" t="s">
        <v>6901</v>
      </c>
      <c r="CV105" t="s">
        <v>6712</v>
      </c>
      <c r="CW105" t="s">
        <v>1154</v>
      </c>
      <c r="CX105" t="s">
        <v>6925</v>
      </c>
      <c r="CY105" t="s">
        <v>856</v>
      </c>
      <c r="CZ105" t="s">
        <v>6903</v>
      </c>
      <c r="DA105" t="s">
        <v>1266</v>
      </c>
      <c r="DB105" t="s">
        <v>6903</v>
      </c>
      <c r="DC105" t="s">
        <v>6892</v>
      </c>
      <c r="DD105" t="s">
        <v>7576</v>
      </c>
      <c r="DE105" t="s">
        <v>6993</v>
      </c>
      <c r="DF105" t="s">
        <v>6905</v>
      </c>
      <c r="DG105" t="s">
        <v>6906</v>
      </c>
      <c r="DH105" t="s">
        <v>6864</v>
      </c>
      <c r="DI105" t="s">
        <v>7034</v>
      </c>
    </row>
    <row r="106" spans="1:142">
      <c r="A106" s="126" t="s">
        <v>8437</v>
      </c>
      <c r="B106" s="126" t="s">
        <v>6861</v>
      </c>
      <c r="C106" s="126" t="s">
        <v>6862</v>
      </c>
      <c r="D106" s="126" t="s">
        <v>370</v>
      </c>
      <c r="E106" s="126" t="s">
        <v>5611</v>
      </c>
      <c r="F106" s="126" t="s">
        <v>6863</v>
      </c>
      <c r="G106" s="126"/>
      <c r="H106" s="126"/>
      <c r="I106" s="126">
        <v>0</v>
      </c>
      <c r="J106" s="126" t="s">
        <v>6724</v>
      </c>
      <c r="K106" s="126" t="s">
        <v>6864</v>
      </c>
      <c r="L106" s="126" t="s">
        <v>7034</v>
      </c>
      <c r="M106" t="s">
        <v>8437</v>
      </c>
      <c r="N106" t="s">
        <v>8437</v>
      </c>
      <c r="P106" t="s">
        <v>8437</v>
      </c>
      <c r="R106" t="s">
        <v>8438</v>
      </c>
      <c r="T106" t="s">
        <v>8439</v>
      </c>
      <c r="U106" t="s">
        <v>8440</v>
      </c>
      <c r="V106" t="s">
        <v>6869</v>
      </c>
      <c r="W106" t="s">
        <v>6712</v>
      </c>
      <c r="X106" t="s">
        <v>1487</v>
      </c>
      <c r="Y106" t="s">
        <v>1473</v>
      </c>
      <c r="AB106" t="s">
        <v>7102</v>
      </c>
      <c r="AC106" t="s">
        <v>7103</v>
      </c>
      <c r="AD106" t="s">
        <v>7209</v>
      </c>
      <c r="AE106" t="s">
        <v>7210</v>
      </c>
      <c r="AF106" t="s">
        <v>7211</v>
      </c>
      <c r="AG106" t="s">
        <v>7212</v>
      </c>
      <c r="AH106" t="s">
        <v>7198</v>
      </c>
      <c r="AI106" t="s">
        <v>6877</v>
      </c>
      <c r="AJ106" t="s">
        <v>6878</v>
      </c>
      <c r="AM106" t="s">
        <v>8440</v>
      </c>
      <c r="AN106" t="s">
        <v>6879</v>
      </c>
      <c r="AP106" t="s">
        <v>8214</v>
      </c>
      <c r="AQ106" t="s">
        <v>8214</v>
      </c>
      <c r="AR106" t="s">
        <v>6877</v>
      </c>
      <c r="AS106" t="s">
        <v>8441</v>
      </c>
      <c r="AV106" t="s">
        <v>6883</v>
      </c>
      <c r="AW106" t="s">
        <v>6884</v>
      </c>
      <c r="AX106" t="s">
        <v>6877</v>
      </c>
      <c r="AY106" t="s">
        <v>8441</v>
      </c>
      <c r="BB106">
        <v>30</v>
      </c>
      <c r="BH106" t="s">
        <v>1473</v>
      </c>
      <c r="BJ106" t="s">
        <v>6885</v>
      </c>
      <c r="BL106" t="s">
        <v>6885</v>
      </c>
      <c r="BM106" t="s">
        <v>6887</v>
      </c>
      <c r="BN106" t="s">
        <v>6888</v>
      </c>
      <c r="BO106">
        <v>30</v>
      </c>
      <c r="BP106" t="s">
        <v>6916</v>
      </c>
      <c r="BQ106" t="s">
        <v>6890</v>
      </c>
      <c r="BR106" t="s">
        <v>6916</v>
      </c>
      <c r="BS106" t="s">
        <v>6917</v>
      </c>
      <c r="BT106" t="s">
        <v>1473</v>
      </c>
      <c r="BU106" t="s">
        <v>6892</v>
      </c>
      <c r="BW106" t="s">
        <v>8442</v>
      </c>
      <c r="BY106" t="s">
        <v>8439</v>
      </c>
      <c r="BZ106" t="s">
        <v>8443</v>
      </c>
      <c r="CA106" t="s">
        <v>1473</v>
      </c>
      <c r="CB106" t="s">
        <v>6895</v>
      </c>
      <c r="CF106" t="s">
        <v>8382</v>
      </c>
      <c r="CH106" t="s">
        <v>8444</v>
      </c>
      <c r="CI106" t="s">
        <v>6898</v>
      </c>
      <c r="CJ106" t="s">
        <v>7251</v>
      </c>
      <c r="CK106" t="s">
        <v>5814</v>
      </c>
      <c r="CL106" s="127">
        <v>46251</v>
      </c>
      <c r="CM106" t="s">
        <v>6680</v>
      </c>
      <c r="CN106" t="s">
        <v>1882</v>
      </c>
      <c r="CO106" t="s">
        <v>8436</v>
      </c>
      <c r="CP106" t="s">
        <v>6878</v>
      </c>
      <c r="CQ106" t="s">
        <v>2200</v>
      </c>
      <c r="CS106" t="s">
        <v>6901</v>
      </c>
      <c r="CT106" t="s">
        <v>6901</v>
      </c>
      <c r="CU106" t="s">
        <v>6901</v>
      </c>
      <c r="CV106" t="s">
        <v>6712</v>
      </c>
      <c r="CW106" t="s">
        <v>1154</v>
      </c>
      <c r="CX106" t="s">
        <v>6925</v>
      </c>
      <c r="CY106" t="s">
        <v>1266</v>
      </c>
      <c r="CZ106" t="s">
        <v>6903</v>
      </c>
      <c r="DA106" t="s">
        <v>1266</v>
      </c>
      <c r="DB106" t="s">
        <v>6903</v>
      </c>
      <c r="DC106" t="s">
        <v>6892</v>
      </c>
      <c r="DD106" t="s">
        <v>7576</v>
      </c>
      <c r="DE106" t="s">
        <v>6993</v>
      </c>
      <c r="DF106" t="s">
        <v>6905</v>
      </c>
      <c r="DG106" t="s">
        <v>6906</v>
      </c>
      <c r="DH106" t="s">
        <v>6864</v>
      </c>
      <c r="DI106" t="s">
        <v>7034</v>
      </c>
    </row>
    <row r="107" spans="1:142">
      <c r="A107" s="126" t="s">
        <v>8445</v>
      </c>
      <c r="B107" s="126" t="s">
        <v>6861</v>
      </c>
      <c r="C107" s="126" t="s">
        <v>6862</v>
      </c>
      <c r="D107" s="126" t="s">
        <v>370</v>
      </c>
      <c r="E107" s="126" t="s">
        <v>5611</v>
      </c>
      <c r="F107" s="126" t="s">
        <v>6863</v>
      </c>
      <c r="G107" s="126" t="s">
        <v>4631</v>
      </c>
      <c r="H107" s="126" t="s">
        <v>189</v>
      </c>
      <c r="I107" s="126">
        <v>1</v>
      </c>
      <c r="J107" s="126" t="s">
        <v>6725</v>
      </c>
      <c r="K107" s="126" t="s">
        <v>6864</v>
      </c>
      <c r="L107" s="126" t="s">
        <v>6928</v>
      </c>
      <c r="M107" t="s">
        <v>8445</v>
      </c>
      <c r="N107" t="s">
        <v>8445</v>
      </c>
      <c r="P107" t="s">
        <v>8445</v>
      </c>
      <c r="R107" t="s">
        <v>8446</v>
      </c>
      <c r="T107" t="s">
        <v>8447</v>
      </c>
      <c r="U107" t="s">
        <v>8448</v>
      </c>
      <c r="V107" t="s">
        <v>6869</v>
      </c>
      <c r="W107" t="s">
        <v>6712</v>
      </c>
      <c r="X107" t="s">
        <v>1487</v>
      </c>
      <c r="Y107" t="s">
        <v>1473</v>
      </c>
      <c r="AB107" t="s">
        <v>7102</v>
      </c>
      <c r="AC107" t="s">
        <v>7103</v>
      </c>
      <c r="AD107" t="s">
        <v>7209</v>
      </c>
      <c r="AE107" t="s">
        <v>7210</v>
      </c>
      <c r="AF107" t="s">
        <v>8449</v>
      </c>
      <c r="AG107" t="s">
        <v>8450</v>
      </c>
      <c r="AH107" t="s">
        <v>7189</v>
      </c>
      <c r="AI107" t="s">
        <v>6932</v>
      </c>
      <c r="AJ107" t="s">
        <v>6878</v>
      </c>
      <c r="AM107" t="s">
        <v>8448</v>
      </c>
      <c r="AN107" t="s">
        <v>6879</v>
      </c>
      <c r="AP107" t="s">
        <v>8214</v>
      </c>
      <c r="AQ107" t="s">
        <v>8214</v>
      </c>
      <c r="AR107" t="s">
        <v>6932</v>
      </c>
      <c r="AS107" t="s">
        <v>6983</v>
      </c>
      <c r="AV107" t="s">
        <v>6883</v>
      </c>
      <c r="AW107" t="s">
        <v>6884</v>
      </c>
      <c r="AX107" t="s">
        <v>6932</v>
      </c>
      <c r="AY107" t="s">
        <v>6983</v>
      </c>
      <c r="BB107">
        <v>20</v>
      </c>
      <c r="BH107" t="s">
        <v>1473</v>
      </c>
      <c r="BJ107" t="s">
        <v>6885</v>
      </c>
      <c r="BL107" t="s">
        <v>6885</v>
      </c>
      <c r="BM107" t="s">
        <v>6887</v>
      </c>
      <c r="BN107" t="s">
        <v>6888</v>
      </c>
      <c r="BO107">
        <v>20</v>
      </c>
      <c r="BP107" t="s">
        <v>8451</v>
      </c>
      <c r="BQ107" t="s">
        <v>6890</v>
      </c>
      <c r="BR107" t="s">
        <v>8451</v>
      </c>
      <c r="BS107" t="s">
        <v>6917</v>
      </c>
      <c r="BT107" t="s">
        <v>1473</v>
      </c>
      <c r="BU107" t="s">
        <v>6892</v>
      </c>
      <c r="BW107" t="s">
        <v>8452</v>
      </c>
      <c r="BY107" t="s">
        <v>8447</v>
      </c>
      <c r="BZ107" t="s">
        <v>8453</v>
      </c>
      <c r="CA107" t="s">
        <v>1473</v>
      </c>
      <c r="CB107" t="s">
        <v>6895</v>
      </c>
      <c r="CF107" t="s">
        <v>8454</v>
      </c>
      <c r="CH107" t="s">
        <v>8455</v>
      </c>
      <c r="CI107" t="s">
        <v>7047</v>
      </c>
      <c r="CJ107" t="s">
        <v>7251</v>
      </c>
      <c r="CK107" t="s">
        <v>5814</v>
      </c>
      <c r="CL107" s="127">
        <v>46251</v>
      </c>
      <c r="CM107" t="s">
        <v>6680</v>
      </c>
      <c r="CN107" t="s">
        <v>1882</v>
      </c>
      <c r="CO107" t="s">
        <v>8456</v>
      </c>
      <c r="CP107" t="s">
        <v>7050</v>
      </c>
      <c r="CQ107" t="s">
        <v>2200</v>
      </c>
      <c r="CR107" t="s">
        <v>8426</v>
      </c>
      <c r="CS107" t="s">
        <v>6901</v>
      </c>
      <c r="CT107" t="s">
        <v>6901</v>
      </c>
      <c r="CU107" t="s">
        <v>6901</v>
      </c>
      <c r="CV107" t="s">
        <v>6712</v>
      </c>
      <c r="CX107" t="s">
        <v>6940</v>
      </c>
      <c r="CY107" t="s">
        <v>1266</v>
      </c>
      <c r="CZ107" t="s">
        <v>6903</v>
      </c>
      <c r="DA107" t="s">
        <v>1266</v>
      </c>
      <c r="DB107" t="s">
        <v>6903</v>
      </c>
      <c r="DC107" t="s">
        <v>6892</v>
      </c>
      <c r="DD107" t="s">
        <v>2221</v>
      </c>
      <c r="DE107" t="s">
        <v>6904</v>
      </c>
      <c r="DF107" t="s">
        <v>6905</v>
      </c>
      <c r="DG107" t="s">
        <v>6906</v>
      </c>
      <c r="DH107" t="s">
        <v>6864</v>
      </c>
      <c r="DI107" t="s">
        <v>6928</v>
      </c>
      <c r="DJ107" t="s">
        <v>189</v>
      </c>
      <c r="DK107" t="s">
        <v>344</v>
      </c>
      <c r="DL107" t="s">
        <v>443</v>
      </c>
      <c r="DM107" t="s">
        <v>1433</v>
      </c>
      <c r="DN107" t="s">
        <v>394</v>
      </c>
      <c r="DO107" t="s">
        <v>345</v>
      </c>
      <c r="DP107">
        <v>30</v>
      </c>
      <c r="DQ107" t="s">
        <v>1154</v>
      </c>
      <c r="DR107" t="s">
        <v>1361</v>
      </c>
      <c r="DS107">
        <v>1</v>
      </c>
      <c r="DT107" t="s">
        <v>17</v>
      </c>
      <c r="DU107" t="s">
        <v>376</v>
      </c>
      <c r="DV107" t="s">
        <v>1126</v>
      </c>
      <c r="DW107" t="s">
        <v>1127</v>
      </c>
      <c r="DX107" s="127">
        <v>46024</v>
      </c>
      <c r="DY107" s="127">
        <v>46387</v>
      </c>
      <c r="DZ107" t="s">
        <v>345</v>
      </c>
      <c r="EA107" t="s">
        <v>1299</v>
      </c>
      <c r="EB107" t="s">
        <v>1300</v>
      </c>
      <c r="EE107" t="s">
        <v>1283</v>
      </c>
      <c r="EF107" t="s">
        <v>371</v>
      </c>
      <c r="EG107" t="s">
        <v>1292</v>
      </c>
      <c r="EH107" t="s">
        <v>1285</v>
      </c>
      <c r="EI107" t="s">
        <v>1462</v>
      </c>
      <c r="EJ107" t="s">
        <v>371</v>
      </c>
      <c r="EK107" t="s">
        <v>2103</v>
      </c>
      <c r="EL107">
        <v>0.42708333333333331</v>
      </c>
    </row>
    <row r="108" spans="1:142">
      <c r="A108" s="126" t="s">
        <v>8457</v>
      </c>
      <c r="B108" s="126" t="s">
        <v>6861</v>
      </c>
      <c r="C108" s="126" t="s">
        <v>6862</v>
      </c>
      <c r="D108" s="126" t="s">
        <v>370</v>
      </c>
      <c r="E108" s="126" t="s">
        <v>5611</v>
      </c>
      <c r="F108" s="126" t="s">
        <v>6863</v>
      </c>
      <c r="G108" s="126"/>
      <c r="H108" s="126"/>
      <c r="I108" s="126">
        <v>0</v>
      </c>
      <c r="J108" s="126" t="s">
        <v>6724</v>
      </c>
      <c r="K108" s="126" t="s">
        <v>6864</v>
      </c>
      <c r="L108" s="126" t="s">
        <v>6978</v>
      </c>
      <c r="M108" t="s">
        <v>8457</v>
      </c>
      <c r="N108" t="s">
        <v>8457</v>
      </c>
      <c r="P108" t="s">
        <v>8457</v>
      </c>
      <c r="R108" t="s">
        <v>8458</v>
      </c>
      <c r="T108" t="s">
        <v>8459</v>
      </c>
      <c r="U108" t="s">
        <v>8460</v>
      </c>
      <c r="V108" t="s">
        <v>6869</v>
      </c>
      <c r="W108" t="s">
        <v>6712</v>
      </c>
      <c r="X108" t="s">
        <v>1487</v>
      </c>
      <c r="Y108" t="s">
        <v>1473</v>
      </c>
      <c r="AB108" t="s">
        <v>7102</v>
      </c>
      <c r="AC108" t="s">
        <v>7103</v>
      </c>
      <c r="AD108" t="s">
        <v>7209</v>
      </c>
      <c r="AE108" t="s">
        <v>7210</v>
      </c>
      <c r="AF108" t="s">
        <v>7211</v>
      </c>
      <c r="AG108" t="s">
        <v>7212</v>
      </c>
      <c r="AH108" t="s">
        <v>7198</v>
      </c>
      <c r="AI108" t="s">
        <v>6932</v>
      </c>
      <c r="AJ108" t="s">
        <v>6878</v>
      </c>
      <c r="AM108" t="s">
        <v>8460</v>
      </c>
      <c r="AN108" t="s">
        <v>6879</v>
      </c>
      <c r="AP108" t="s">
        <v>8214</v>
      </c>
      <c r="AQ108" t="s">
        <v>8214</v>
      </c>
      <c r="AR108" t="s">
        <v>6932</v>
      </c>
      <c r="AS108" t="s">
        <v>6983</v>
      </c>
      <c r="AV108" t="s">
        <v>6883</v>
      </c>
      <c r="AW108" t="s">
        <v>6884</v>
      </c>
      <c r="AX108" t="s">
        <v>6932</v>
      </c>
      <c r="AY108" t="s">
        <v>6983</v>
      </c>
      <c r="BB108">
        <v>20</v>
      </c>
      <c r="BH108" t="s">
        <v>1473</v>
      </c>
      <c r="BJ108" t="s">
        <v>6934</v>
      </c>
      <c r="BL108" t="s">
        <v>6934</v>
      </c>
      <c r="BM108" t="s">
        <v>6887</v>
      </c>
      <c r="BN108" t="s">
        <v>6888</v>
      </c>
      <c r="BO108">
        <v>20</v>
      </c>
      <c r="BP108" t="s">
        <v>6935</v>
      </c>
      <c r="BQ108" t="s">
        <v>6890</v>
      </c>
      <c r="BR108" t="s">
        <v>6935</v>
      </c>
      <c r="BS108" t="s">
        <v>6917</v>
      </c>
      <c r="BT108" t="s">
        <v>1473</v>
      </c>
      <c r="BU108" t="s">
        <v>6892</v>
      </c>
      <c r="BW108" t="s">
        <v>8461</v>
      </c>
      <c r="BY108" t="s">
        <v>8459</v>
      </c>
      <c r="BZ108" t="s">
        <v>8462</v>
      </c>
      <c r="CA108" t="s">
        <v>1473</v>
      </c>
      <c r="CB108" t="s">
        <v>6895</v>
      </c>
      <c r="CF108" t="s">
        <v>7286</v>
      </c>
      <c r="CH108" t="s">
        <v>7287</v>
      </c>
      <c r="CI108" t="s">
        <v>6898</v>
      </c>
      <c r="CJ108" t="s">
        <v>7251</v>
      </c>
      <c r="CK108" t="s">
        <v>5814</v>
      </c>
      <c r="CL108" s="127">
        <v>46251</v>
      </c>
      <c r="CM108" t="s">
        <v>6680</v>
      </c>
      <c r="CN108" t="s">
        <v>1882</v>
      </c>
      <c r="CO108" t="s">
        <v>8463</v>
      </c>
      <c r="CP108" t="s">
        <v>6878</v>
      </c>
      <c r="CQ108" t="s">
        <v>2200</v>
      </c>
      <c r="CS108" t="s">
        <v>6901</v>
      </c>
      <c r="CT108" t="s">
        <v>6901</v>
      </c>
      <c r="CU108" t="s">
        <v>6901</v>
      </c>
      <c r="CV108" t="s">
        <v>6712</v>
      </c>
      <c r="CX108" t="s">
        <v>6940</v>
      </c>
      <c r="CY108" t="s">
        <v>344</v>
      </c>
      <c r="CZ108" t="s">
        <v>6903</v>
      </c>
      <c r="DA108" t="s">
        <v>344</v>
      </c>
      <c r="DB108" t="s">
        <v>6903</v>
      </c>
      <c r="DC108" t="s">
        <v>6892</v>
      </c>
      <c r="DD108" t="s">
        <v>7161</v>
      </c>
      <c r="DE108" t="s">
        <v>6993</v>
      </c>
      <c r="DF108" t="s">
        <v>6905</v>
      </c>
      <c r="DG108" t="s">
        <v>6906</v>
      </c>
      <c r="DH108" t="s">
        <v>6864</v>
      </c>
      <c r="DI108" t="s">
        <v>6978</v>
      </c>
    </row>
    <row r="109" spans="1:142">
      <c r="A109" s="126" t="s">
        <v>8464</v>
      </c>
      <c r="B109" s="126" t="s">
        <v>6861</v>
      </c>
      <c r="C109" s="126" t="s">
        <v>6862</v>
      </c>
      <c r="D109" s="126" t="s">
        <v>370</v>
      </c>
      <c r="E109" s="126" t="s">
        <v>5611</v>
      </c>
      <c r="F109" s="126" t="s">
        <v>6863</v>
      </c>
      <c r="G109" s="126"/>
      <c r="H109" s="126"/>
      <c r="I109" s="126">
        <v>0</v>
      </c>
      <c r="J109" s="126" t="s">
        <v>6724</v>
      </c>
      <c r="K109" s="126" t="s">
        <v>6864</v>
      </c>
      <c r="L109" s="126" t="s">
        <v>7034</v>
      </c>
      <c r="M109" t="s">
        <v>8464</v>
      </c>
      <c r="N109" t="s">
        <v>8464</v>
      </c>
      <c r="P109" t="s">
        <v>8464</v>
      </c>
      <c r="R109" t="s">
        <v>8465</v>
      </c>
      <c r="T109" t="s">
        <v>8466</v>
      </c>
      <c r="U109" t="s">
        <v>8467</v>
      </c>
      <c r="V109" t="s">
        <v>6869</v>
      </c>
      <c r="W109" t="s">
        <v>6712</v>
      </c>
      <c r="X109" t="s">
        <v>1487</v>
      </c>
      <c r="Y109" t="s">
        <v>1473</v>
      </c>
      <c r="AB109" t="s">
        <v>7102</v>
      </c>
      <c r="AC109" t="s">
        <v>7103</v>
      </c>
      <c r="AD109" t="s">
        <v>7209</v>
      </c>
      <c r="AE109" t="s">
        <v>7210</v>
      </c>
      <c r="AF109" t="s">
        <v>7270</v>
      </c>
      <c r="AG109" t="s">
        <v>7271</v>
      </c>
      <c r="AH109" t="s">
        <v>7198</v>
      </c>
      <c r="AI109" t="s">
        <v>6877</v>
      </c>
      <c r="AJ109" t="s">
        <v>6878</v>
      </c>
      <c r="AM109" t="s">
        <v>8467</v>
      </c>
      <c r="AN109" t="s">
        <v>6879</v>
      </c>
      <c r="AP109" t="s">
        <v>8214</v>
      </c>
      <c r="AQ109" t="s">
        <v>8214</v>
      </c>
      <c r="AR109" t="s">
        <v>6877</v>
      </c>
      <c r="AS109" t="s">
        <v>6983</v>
      </c>
      <c r="AV109" t="s">
        <v>6883</v>
      </c>
      <c r="AW109" t="s">
        <v>6884</v>
      </c>
      <c r="AX109" t="s">
        <v>6877</v>
      </c>
      <c r="AY109" t="s">
        <v>6983</v>
      </c>
      <c r="BB109">
        <v>15</v>
      </c>
      <c r="BH109" t="s">
        <v>1473</v>
      </c>
      <c r="BJ109" t="s">
        <v>6885</v>
      </c>
      <c r="BL109" t="s">
        <v>6885</v>
      </c>
      <c r="BM109" t="s">
        <v>6887</v>
      </c>
      <c r="BN109" t="s">
        <v>6888</v>
      </c>
      <c r="BO109">
        <v>15</v>
      </c>
      <c r="BP109" t="s">
        <v>6969</v>
      </c>
      <c r="BQ109" t="s">
        <v>6890</v>
      </c>
      <c r="BR109" t="s">
        <v>6969</v>
      </c>
      <c r="BS109" t="s">
        <v>6917</v>
      </c>
      <c r="BT109" t="s">
        <v>1473</v>
      </c>
      <c r="BU109" t="s">
        <v>6892</v>
      </c>
      <c r="BW109" t="s">
        <v>8468</v>
      </c>
      <c r="BY109" t="s">
        <v>8466</v>
      </c>
      <c r="BZ109" t="s">
        <v>8469</v>
      </c>
      <c r="CA109" t="s">
        <v>1473</v>
      </c>
      <c r="CB109" t="s">
        <v>6895</v>
      </c>
      <c r="CF109" t="s">
        <v>8470</v>
      </c>
      <c r="CH109" t="s">
        <v>8471</v>
      </c>
      <c r="CI109" t="s">
        <v>6898</v>
      </c>
      <c r="CJ109" t="s">
        <v>7251</v>
      </c>
      <c r="CK109" t="s">
        <v>5814</v>
      </c>
      <c r="CL109" s="127">
        <v>46251</v>
      </c>
      <c r="CM109" t="s">
        <v>6680</v>
      </c>
      <c r="CN109" t="s">
        <v>1882</v>
      </c>
      <c r="CO109" t="s">
        <v>8472</v>
      </c>
      <c r="CP109" t="s">
        <v>6878</v>
      </c>
      <c r="CQ109" t="s">
        <v>2200</v>
      </c>
      <c r="CS109" t="s">
        <v>6901</v>
      </c>
      <c r="CT109" t="s">
        <v>6901</v>
      </c>
      <c r="CU109" t="s">
        <v>6901</v>
      </c>
      <c r="CV109" t="s">
        <v>6712</v>
      </c>
      <c r="CW109" t="s">
        <v>1154</v>
      </c>
      <c r="CX109" t="s">
        <v>6925</v>
      </c>
      <c r="CY109" t="s">
        <v>1266</v>
      </c>
      <c r="CZ109" t="s">
        <v>6903</v>
      </c>
      <c r="DA109" t="s">
        <v>1266</v>
      </c>
      <c r="DB109" t="s">
        <v>6903</v>
      </c>
      <c r="DC109" t="s">
        <v>6892</v>
      </c>
      <c r="DD109" t="s">
        <v>7161</v>
      </c>
      <c r="DE109" t="s">
        <v>6993</v>
      </c>
      <c r="DF109" t="s">
        <v>6905</v>
      </c>
      <c r="DG109" t="s">
        <v>6906</v>
      </c>
      <c r="DH109" t="s">
        <v>6864</v>
      </c>
      <c r="DI109" t="s">
        <v>7034</v>
      </c>
    </row>
    <row r="110" spans="1:142">
      <c r="A110" s="126" t="s">
        <v>8473</v>
      </c>
      <c r="B110" s="126" t="s">
        <v>6861</v>
      </c>
      <c r="C110" s="126" t="s">
        <v>6862</v>
      </c>
      <c r="D110" s="126" t="s">
        <v>370</v>
      </c>
      <c r="E110" s="126" t="s">
        <v>5611</v>
      </c>
      <c r="F110" s="126" t="s">
        <v>6863</v>
      </c>
      <c r="G110" s="126"/>
      <c r="H110" s="126"/>
      <c r="I110" s="126">
        <v>0</v>
      </c>
      <c r="J110" s="126" t="s">
        <v>6724</v>
      </c>
      <c r="K110" s="126" t="s">
        <v>6864</v>
      </c>
      <c r="L110" s="126" t="s">
        <v>6978</v>
      </c>
      <c r="M110" t="s">
        <v>8473</v>
      </c>
      <c r="N110" t="s">
        <v>8473</v>
      </c>
      <c r="P110" t="s">
        <v>8473</v>
      </c>
      <c r="R110" t="s">
        <v>8474</v>
      </c>
      <c r="T110" t="s">
        <v>8475</v>
      </c>
      <c r="U110" t="s">
        <v>8476</v>
      </c>
      <c r="V110" t="s">
        <v>6869</v>
      </c>
      <c r="W110" t="s">
        <v>6712</v>
      </c>
      <c r="X110" t="s">
        <v>1487</v>
      </c>
      <c r="Y110" t="s">
        <v>1473</v>
      </c>
      <c r="AB110" t="s">
        <v>7102</v>
      </c>
      <c r="AC110" t="s">
        <v>7103</v>
      </c>
      <c r="AD110" t="s">
        <v>7209</v>
      </c>
      <c r="AE110" t="s">
        <v>7210</v>
      </c>
      <c r="AF110" t="s">
        <v>7270</v>
      </c>
      <c r="AG110" t="s">
        <v>7271</v>
      </c>
      <c r="AH110" t="s">
        <v>7198</v>
      </c>
      <c r="AI110" t="s">
        <v>6932</v>
      </c>
      <c r="AJ110" t="s">
        <v>6878</v>
      </c>
      <c r="AM110" t="s">
        <v>8476</v>
      </c>
      <c r="AN110" t="s">
        <v>6879</v>
      </c>
      <c r="AP110" t="s">
        <v>8214</v>
      </c>
      <c r="AQ110" t="s">
        <v>8214</v>
      </c>
      <c r="AR110" t="s">
        <v>6932</v>
      </c>
      <c r="AS110" t="s">
        <v>6983</v>
      </c>
      <c r="AV110" t="s">
        <v>6883</v>
      </c>
      <c r="AW110" t="s">
        <v>6884</v>
      </c>
      <c r="AX110" t="s">
        <v>6932</v>
      </c>
      <c r="AY110" t="s">
        <v>6983</v>
      </c>
      <c r="BB110">
        <v>10</v>
      </c>
      <c r="BH110" t="s">
        <v>1473</v>
      </c>
      <c r="BJ110" t="s">
        <v>6984</v>
      </c>
      <c r="BL110" t="s">
        <v>6885</v>
      </c>
      <c r="BM110" t="s">
        <v>6887</v>
      </c>
      <c r="BN110" t="s">
        <v>6888</v>
      </c>
      <c r="BO110">
        <v>10</v>
      </c>
      <c r="BP110" t="s">
        <v>6935</v>
      </c>
      <c r="BQ110" t="s">
        <v>6890</v>
      </c>
      <c r="BR110" t="s">
        <v>6935</v>
      </c>
      <c r="BS110" t="s">
        <v>6917</v>
      </c>
      <c r="BT110" t="s">
        <v>1473</v>
      </c>
      <c r="BU110" t="s">
        <v>6892</v>
      </c>
      <c r="BW110" t="s">
        <v>8477</v>
      </c>
      <c r="BY110" t="s">
        <v>8475</v>
      </c>
      <c r="BZ110" t="s">
        <v>8478</v>
      </c>
      <c r="CA110" t="s">
        <v>1473</v>
      </c>
      <c r="CB110" t="s">
        <v>6895</v>
      </c>
      <c r="CF110" t="s">
        <v>7317</v>
      </c>
      <c r="CH110" t="s">
        <v>8479</v>
      </c>
      <c r="CI110" t="s">
        <v>6898</v>
      </c>
      <c r="CJ110" t="s">
        <v>7251</v>
      </c>
      <c r="CK110" t="s">
        <v>5814</v>
      </c>
      <c r="CL110" s="127">
        <v>46251</v>
      </c>
      <c r="CM110" t="s">
        <v>6680</v>
      </c>
      <c r="CN110" t="s">
        <v>1882</v>
      </c>
      <c r="CO110" t="s">
        <v>8463</v>
      </c>
      <c r="CP110" t="s">
        <v>6878</v>
      </c>
      <c r="CQ110" t="s">
        <v>2200</v>
      </c>
      <c r="CS110" t="s">
        <v>6901</v>
      </c>
      <c r="CT110" t="s">
        <v>6901</v>
      </c>
      <c r="CU110" t="s">
        <v>6901</v>
      </c>
      <c r="CV110" t="s">
        <v>6712</v>
      </c>
      <c r="CX110" t="s">
        <v>6940</v>
      </c>
      <c r="CY110" t="s">
        <v>565</v>
      </c>
      <c r="CZ110" t="s">
        <v>6903</v>
      </c>
      <c r="DA110" t="s">
        <v>1266</v>
      </c>
      <c r="DB110" t="s">
        <v>6903</v>
      </c>
      <c r="DC110" t="s">
        <v>6892</v>
      </c>
      <c r="DD110" t="s">
        <v>7576</v>
      </c>
      <c r="DE110" t="s">
        <v>6993</v>
      </c>
      <c r="DF110" t="s">
        <v>6905</v>
      </c>
      <c r="DG110" t="s">
        <v>6906</v>
      </c>
      <c r="DH110" t="s">
        <v>6864</v>
      </c>
      <c r="DI110" t="s">
        <v>6978</v>
      </c>
    </row>
    <row r="111" spans="1:142">
      <c r="A111" s="126" t="s">
        <v>8480</v>
      </c>
      <c r="B111" s="126" t="s">
        <v>6861</v>
      </c>
      <c r="C111" s="126" t="s">
        <v>6862</v>
      </c>
      <c r="D111" s="126" t="s">
        <v>370</v>
      </c>
      <c r="E111" s="126" t="s">
        <v>5611</v>
      </c>
      <c r="F111" s="126" t="s">
        <v>6863</v>
      </c>
      <c r="G111" s="126" t="s">
        <v>4631</v>
      </c>
      <c r="H111" s="126" t="s">
        <v>189</v>
      </c>
      <c r="I111" s="126">
        <v>1</v>
      </c>
      <c r="J111" s="126" t="s">
        <v>6725</v>
      </c>
      <c r="K111" s="126" t="s">
        <v>6864</v>
      </c>
      <c r="L111" s="126" t="s">
        <v>7034</v>
      </c>
      <c r="M111" t="s">
        <v>8480</v>
      </c>
      <c r="N111" t="s">
        <v>8480</v>
      </c>
      <c r="P111" t="s">
        <v>8480</v>
      </c>
      <c r="R111" t="s">
        <v>8481</v>
      </c>
      <c r="T111" t="s">
        <v>8482</v>
      </c>
      <c r="U111" t="s">
        <v>8483</v>
      </c>
      <c r="V111" t="s">
        <v>6869</v>
      </c>
      <c r="W111" t="s">
        <v>6712</v>
      </c>
      <c r="X111" t="s">
        <v>1487</v>
      </c>
      <c r="Y111" t="s">
        <v>1473</v>
      </c>
      <c r="AB111" t="s">
        <v>7102</v>
      </c>
      <c r="AC111" t="s">
        <v>7103</v>
      </c>
      <c r="AD111" t="s">
        <v>7209</v>
      </c>
      <c r="AE111" t="s">
        <v>7210</v>
      </c>
      <c r="AF111" t="s">
        <v>7270</v>
      </c>
      <c r="AG111" t="s">
        <v>7271</v>
      </c>
      <c r="AH111" t="s">
        <v>7189</v>
      </c>
      <c r="AI111" t="s">
        <v>6877</v>
      </c>
      <c r="AJ111" t="s">
        <v>6878</v>
      </c>
      <c r="AM111" t="s">
        <v>8483</v>
      </c>
      <c r="AN111" t="s">
        <v>6879</v>
      </c>
      <c r="AP111" t="s">
        <v>8214</v>
      </c>
      <c r="AQ111" t="s">
        <v>8214</v>
      </c>
      <c r="AR111" t="s">
        <v>6877</v>
      </c>
      <c r="AS111" t="s">
        <v>6983</v>
      </c>
      <c r="AV111" t="s">
        <v>6883</v>
      </c>
      <c r="AW111" t="s">
        <v>6884</v>
      </c>
      <c r="AX111" t="s">
        <v>6877</v>
      </c>
      <c r="AY111" t="s">
        <v>6983</v>
      </c>
      <c r="BB111">
        <v>5</v>
      </c>
      <c r="BH111" t="s">
        <v>1473</v>
      </c>
      <c r="BJ111" t="s">
        <v>6984</v>
      </c>
      <c r="BL111" t="s">
        <v>6885</v>
      </c>
      <c r="BM111" t="s">
        <v>6887</v>
      </c>
      <c r="BN111" t="s">
        <v>6888</v>
      </c>
      <c r="BO111">
        <v>5</v>
      </c>
      <c r="BP111" t="s">
        <v>6969</v>
      </c>
      <c r="BQ111" t="s">
        <v>6890</v>
      </c>
      <c r="BR111" t="s">
        <v>6969</v>
      </c>
      <c r="BS111" t="s">
        <v>6917</v>
      </c>
      <c r="BT111" t="s">
        <v>1473</v>
      </c>
      <c r="BU111" t="s">
        <v>6892</v>
      </c>
      <c r="BW111" t="s">
        <v>8484</v>
      </c>
      <c r="BY111" t="s">
        <v>8482</v>
      </c>
      <c r="BZ111" t="s">
        <v>8485</v>
      </c>
      <c r="CA111" t="s">
        <v>1473</v>
      </c>
      <c r="CB111" t="s">
        <v>6895</v>
      </c>
      <c r="CF111" t="s">
        <v>8486</v>
      </c>
      <c r="CH111" t="s">
        <v>8487</v>
      </c>
      <c r="CI111" t="s">
        <v>7047</v>
      </c>
      <c r="CJ111" t="s">
        <v>7251</v>
      </c>
      <c r="CK111" t="s">
        <v>5814</v>
      </c>
      <c r="CL111" s="127">
        <v>46251</v>
      </c>
      <c r="CM111" t="s">
        <v>6680</v>
      </c>
      <c r="CN111" t="s">
        <v>1882</v>
      </c>
      <c r="CO111" t="s">
        <v>8488</v>
      </c>
      <c r="CP111" t="s">
        <v>7050</v>
      </c>
      <c r="CQ111" t="s">
        <v>2200</v>
      </c>
      <c r="CR111" t="s">
        <v>8426</v>
      </c>
      <c r="CS111" t="s">
        <v>6901</v>
      </c>
      <c r="CT111" t="s">
        <v>6901</v>
      </c>
      <c r="CU111" t="s">
        <v>6901</v>
      </c>
      <c r="CV111" t="s">
        <v>6712</v>
      </c>
      <c r="CW111" t="s">
        <v>1154</v>
      </c>
      <c r="CX111" t="s">
        <v>6925</v>
      </c>
      <c r="CY111" t="s">
        <v>565</v>
      </c>
      <c r="CZ111" t="s">
        <v>6903</v>
      </c>
      <c r="DA111" t="s">
        <v>1266</v>
      </c>
      <c r="DB111" t="s">
        <v>6903</v>
      </c>
      <c r="DC111" t="s">
        <v>6892</v>
      </c>
      <c r="DD111" t="s">
        <v>7576</v>
      </c>
      <c r="DE111" t="s">
        <v>6993</v>
      </c>
      <c r="DF111" t="s">
        <v>6905</v>
      </c>
      <c r="DG111" t="s">
        <v>6906</v>
      </c>
      <c r="DH111" t="s">
        <v>6864</v>
      </c>
      <c r="DI111" t="s">
        <v>7034</v>
      </c>
      <c r="DJ111" t="s">
        <v>189</v>
      </c>
      <c r="DK111" t="s">
        <v>344</v>
      </c>
      <c r="DL111" t="s">
        <v>443</v>
      </c>
      <c r="DM111" t="s">
        <v>1433</v>
      </c>
      <c r="DN111" t="s">
        <v>394</v>
      </c>
      <c r="DO111" t="s">
        <v>345</v>
      </c>
      <c r="DP111">
        <v>30</v>
      </c>
      <c r="DQ111" t="s">
        <v>1154</v>
      </c>
      <c r="DR111" t="s">
        <v>1361</v>
      </c>
      <c r="DS111">
        <v>1</v>
      </c>
      <c r="DT111" t="s">
        <v>17</v>
      </c>
      <c r="DU111" t="s">
        <v>376</v>
      </c>
      <c r="DV111" t="s">
        <v>1126</v>
      </c>
      <c r="DW111" t="s">
        <v>1127</v>
      </c>
      <c r="DX111" s="127">
        <v>46024</v>
      </c>
      <c r="DY111" s="127">
        <v>46387</v>
      </c>
      <c r="DZ111" t="s">
        <v>345</v>
      </c>
      <c r="EA111" t="s">
        <v>1299</v>
      </c>
      <c r="EB111" t="s">
        <v>1300</v>
      </c>
      <c r="EE111" t="s">
        <v>1283</v>
      </c>
      <c r="EF111" t="s">
        <v>371</v>
      </c>
      <c r="EG111" t="s">
        <v>1292</v>
      </c>
      <c r="EH111" t="s">
        <v>1285</v>
      </c>
      <c r="EI111" t="s">
        <v>1462</v>
      </c>
      <c r="EJ111" t="s">
        <v>371</v>
      </c>
      <c r="EK111" t="s">
        <v>2103</v>
      </c>
      <c r="EL111">
        <v>0.42708333333333331</v>
      </c>
    </row>
    <row r="112" spans="1:142">
      <c r="A112" s="126" t="s">
        <v>8489</v>
      </c>
      <c r="B112" s="126" t="s">
        <v>6861</v>
      </c>
      <c r="C112" s="126" t="s">
        <v>6862</v>
      </c>
      <c r="D112" s="126" t="s">
        <v>370</v>
      </c>
      <c r="E112" s="126" t="s">
        <v>5611</v>
      </c>
      <c r="F112" s="126" t="s">
        <v>6863</v>
      </c>
      <c r="G112" s="126"/>
      <c r="H112" s="126"/>
      <c r="I112" s="126">
        <v>0</v>
      </c>
      <c r="J112" s="126" t="s">
        <v>6724</v>
      </c>
      <c r="K112" s="126" t="s">
        <v>6864</v>
      </c>
      <c r="L112" s="126" t="s">
        <v>6978</v>
      </c>
      <c r="M112" t="s">
        <v>8489</v>
      </c>
      <c r="N112" t="s">
        <v>8489</v>
      </c>
      <c r="P112" t="s">
        <v>8489</v>
      </c>
      <c r="R112" t="s">
        <v>8490</v>
      </c>
      <c r="T112" t="s">
        <v>8491</v>
      </c>
      <c r="U112" t="s">
        <v>8492</v>
      </c>
      <c r="V112" t="s">
        <v>6869</v>
      </c>
      <c r="W112" t="s">
        <v>6712</v>
      </c>
      <c r="X112" t="s">
        <v>1487</v>
      </c>
      <c r="Y112" t="s">
        <v>1473</v>
      </c>
      <c r="AB112" t="s">
        <v>7102</v>
      </c>
      <c r="AC112" t="s">
        <v>7103</v>
      </c>
      <c r="AD112" t="s">
        <v>7209</v>
      </c>
      <c r="AE112" t="s">
        <v>7210</v>
      </c>
      <c r="AF112" t="s">
        <v>7270</v>
      </c>
      <c r="AG112" t="s">
        <v>7271</v>
      </c>
      <c r="AH112" t="s">
        <v>7189</v>
      </c>
      <c r="AI112" t="s">
        <v>6932</v>
      </c>
      <c r="AJ112" t="s">
        <v>6878</v>
      </c>
      <c r="AM112" t="s">
        <v>8492</v>
      </c>
      <c r="AN112" t="s">
        <v>6879</v>
      </c>
      <c r="AP112" t="s">
        <v>8214</v>
      </c>
      <c r="AQ112" t="s">
        <v>8214</v>
      </c>
      <c r="AR112" t="s">
        <v>6932</v>
      </c>
      <c r="AS112" t="s">
        <v>6983</v>
      </c>
      <c r="AV112" t="s">
        <v>6883</v>
      </c>
      <c r="AW112" t="s">
        <v>6884</v>
      </c>
      <c r="AX112" t="s">
        <v>6932</v>
      </c>
      <c r="AY112" t="s">
        <v>6983</v>
      </c>
      <c r="BB112">
        <v>5</v>
      </c>
      <c r="BH112" t="s">
        <v>1473</v>
      </c>
      <c r="BJ112" t="s">
        <v>6984</v>
      </c>
      <c r="BL112" t="s">
        <v>6934</v>
      </c>
      <c r="BM112" t="s">
        <v>6887</v>
      </c>
      <c r="BN112" t="s">
        <v>6888</v>
      </c>
      <c r="BO112">
        <v>5</v>
      </c>
      <c r="BP112" t="s">
        <v>6935</v>
      </c>
      <c r="BQ112" t="s">
        <v>6890</v>
      </c>
      <c r="BR112" t="s">
        <v>6935</v>
      </c>
      <c r="BS112" t="s">
        <v>6917</v>
      </c>
      <c r="BT112" t="s">
        <v>1473</v>
      </c>
      <c r="BU112" t="s">
        <v>6892</v>
      </c>
      <c r="BW112" t="s">
        <v>8493</v>
      </c>
      <c r="BY112" t="s">
        <v>8491</v>
      </c>
      <c r="BZ112" t="s">
        <v>8494</v>
      </c>
      <c r="CA112" t="s">
        <v>1473</v>
      </c>
      <c r="CB112" t="s">
        <v>6895</v>
      </c>
      <c r="CF112" t="s">
        <v>8495</v>
      </c>
      <c r="CH112" t="s">
        <v>8496</v>
      </c>
      <c r="CI112" t="s">
        <v>6898</v>
      </c>
      <c r="CJ112" t="s">
        <v>7251</v>
      </c>
      <c r="CK112" t="s">
        <v>5814</v>
      </c>
      <c r="CL112" s="127">
        <v>46251</v>
      </c>
      <c r="CM112" t="s">
        <v>6680</v>
      </c>
      <c r="CN112" t="s">
        <v>1882</v>
      </c>
      <c r="CO112" t="s">
        <v>8463</v>
      </c>
      <c r="CP112" t="s">
        <v>6878</v>
      </c>
      <c r="CQ112" t="s">
        <v>2200</v>
      </c>
      <c r="CS112" t="s">
        <v>6901</v>
      </c>
      <c r="CT112" t="s">
        <v>6901</v>
      </c>
      <c r="CU112" t="s">
        <v>6901</v>
      </c>
      <c r="CV112" t="s">
        <v>6712</v>
      </c>
      <c r="CX112" t="s">
        <v>6940</v>
      </c>
      <c r="CY112" t="s">
        <v>565</v>
      </c>
      <c r="CZ112" t="s">
        <v>6903</v>
      </c>
      <c r="DA112" t="s">
        <v>344</v>
      </c>
      <c r="DB112" t="s">
        <v>6903</v>
      </c>
      <c r="DC112" t="s">
        <v>6892</v>
      </c>
      <c r="DD112" t="s">
        <v>7161</v>
      </c>
      <c r="DE112" t="s">
        <v>6993</v>
      </c>
      <c r="DF112" t="s">
        <v>6905</v>
      </c>
      <c r="DG112" t="s">
        <v>6906</v>
      </c>
      <c r="DH112" t="s">
        <v>6864</v>
      </c>
      <c r="DI112" t="s">
        <v>6978</v>
      </c>
    </row>
    <row r="113" spans="1:142">
      <c r="A113" s="126" t="s">
        <v>8497</v>
      </c>
      <c r="B113" s="126" t="s">
        <v>6861</v>
      </c>
      <c r="C113" s="126" t="s">
        <v>6862</v>
      </c>
      <c r="D113" s="126" t="s">
        <v>370</v>
      </c>
      <c r="E113" s="126" t="s">
        <v>5611</v>
      </c>
      <c r="F113" s="126" t="s">
        <v>6863</v>
      </c>
      <c r="G113" s="126" t="s">
        <v>8498</v>
      </c>
      <c r="H113" s="126" t="s">
        <v>8499</v>
      </c>
      <c r="I113" s="126">
        <v>2</v>
      </c>
      <c r="J113" s="126" t="s">
        <v>6726</v>
      </c>
      <c r="K113" s="126" t="s">
        <v>6864</v>
      </c>
      <c r="L113" s="126" t="s">
        <v>6978</v>
      </c>
      <c r="M113" t="s">
        <v>8497</v>
      </c>
      <c r="N113" t="s">
        <v>8497</v>
      </c>
      <c r="P113" t="s">
        <v>8497</v>
      </c>
      <c r="R113" t="s">
        <v>8500</v>
      </c>
      <c r="T113" t="s">
        <v>8501</v>
      </c>
      <c r="U113" t="s">
        <v>8502</v>
      </c>
      <c r="V113" t="s">
        <v>6869</v>
      </c>
      <c r="W113" t="s">
        <v>6712</v>
      </c>
      <c r="X113" t="s">
        <v>1487</v>
      </c>
      <c r="Y113" t="s">
        <v>1473</v>
      </c>
      <c r="AB113" t="s">
        <v>7102</v>
      </c>
      <c r="AC113" t="s">
        <v>7103</v>
      </c>
      <c r="AD113" t="s">
        <v>7209</v>
      </c>
      <c r="AE113" t="s">
        <v>7210</v>
      </c>
      <c r="AF113" t="s">
        <v>7211</v>
      </c>
      <c r="AG113" t="s">
        <v>7212</v>
      </c>
      <c r="AH113" t="s">
        <v>7198</v>
      </c>
      <c r="AI113" t="s">
        <v>6932</v>
      </c>
      <c r="AJ113" t="s">
        <v>6878</v>
      </c>
      <c r="AM113" t="s">
        <v>8502</v>
      </c>
      <c r="AN113" t="s">
        <v>6879</v>
      </c>
      <c r="AP113" t="s">
        <v>8214</v>
      </c>
      <c r="AQ113" t="s">
        <v>8214</v>
      </c>
      <c r="AR113" t="s">
        <v>6932</v>
      </c>
      <c r="AS113" t="s">
        <v>6983</v>
      </c>
      <c r="AV113" t="s">
        <v>6883</v>
      </c>
      <c r="AW113" t="s">
        <v>6884</v>
      </c>
      <c r="AX113" t="s">
        <v>6932</v>
      </c>
      <c r="AY113" t="s">
        <v>6983</v>
      </c>
      <c r="BB113">
        <v>20</v>
      </c>
      <c r="BH113" t="s">
        <v>1473</v>
      </c>
      <c r="BJ113" t="s">
        <v>7283</v>
      </c>
      <c r="BL113" t="s">
        <v>6934</v>
      </c>
      <c r="BM113" t="s">
        <v>6887</v>
      </c>
      <c r="BN113" t="s">
        <v>6888</v>
      </c>
      <c r="BO113">
        <v>20</v>
      </c>
      <c r="BP113" t="s">
        <v>6935</v>
      </c>
      <c r="BQ113" t="s">
        <v>6890</v>
      </c>
      <c r="BR113" t="s">
        <v>6935</v>
      </c>
      <c r="BS113" t="s">
        <v>6917</v>
      </c>
      <c r="BT113" t="s">
        <v>1473</v>
      </c>
      <c r="BU113" t="s">
        <v>6892</v>
      </c>
      <c r="BW113" t="s">
        <v>8503</v>
      </c>
      <c r="BY113" t="s">
        <v>8501</v>
      </c>
      <c r="BZ113" t="s">
        <v>8504</v>
      </c>
      <c r="CA113" t="s">
        <v>1473</v>
      </c>
      <c r="CB113" t="s">
        <v>6895</v>
      </c>
      <c r="CF113" t="s">
        <v>7295</v>
      </c>
      <c r="CH113" t="s">
        <v>8505</v>
      </c>
      <c r="CI113" t="s">
        <v>7047</v>
      </c>
      <c r="CJ113" t="s">
        <v>7251</v>
      </c>
      <c r="CK113" t="s">
        <v>5814</v>
      </c>
      <c r="CL113" s="127">
        <v>46251</v>
      </c>
      <c r="CM113" t="s">
        <v>6680</v>
      </c>
      <c r="CN113" t="s">
        <v>1882</v>
      </c>
      <c r="CO113" t="s">
        <v>8463</v>
      </c>
      <c r="CP113" t="s">
        <v>7050</v>
      </c>
      <c r="CQ113" t="s">
        <v>2200</v>
      </c>
      <c r="CR113" t="s">
        <v>8506</v>
      </c>
      <c r="CS113" t="s">
        <v>6901</v>
      </c>
      <c r="CT113" t="s">
        <v>6901</v>
      </c>
      <c r="CU113" t="s">
        <v>6901</v>
      </c>
      <c r="CV113" t="s">
        <v>6712</v>
      </c>
      <c r="CX113" t="s">
        <v>6940</v>
      </c>
      <c r="CY113" t="s">
        <v>856</v>
      </c>
      <c r="CZ113" t="s">
        <v>6903</v>
      </c>
      <c r="DA113" t="s">
        <v>344</v>
      </c>
      <c r="DB113" t="s">
        <v>6903</v>
      </c>
      <c r="DC113" t="s">
        <v>6892</v>
      </c>
      <c r="DD113" t="s">
        <v>7576</v>
      </c>
      <c r="DE113" t="s">
        <v>6993</v>
      </c>
      <c r="DF113" t="s">
        <v>6905</v>
      </c>
      <c r="DG113" t="s">
        <v>6906</v>
      </c>
      <c r="DH113" t="s">
        <v>6864</v>
      </c>
      <c r="DI113" t="s">
        <v>6978</v>
      </c>
      <c r="DJ113" t="s">
        <v>8507</v>
      </c>
      <c r="DK113" t="s">
        <v>8508</v>
      </c>
      <c r="DL113" t="s">
        <v>8509</v>
      </c>
      <c r="DM113" t="s">
        <v>8510</v>
      </c>
      <c r="DN113" t="s">
        <v>394</v>
      </c>
      <c r="DO113" t="s">
        <v>345</v>
      </c>
      <c r="DP113" t="s">
        <v>7163</v>
      </c>
      <c r="DQ113" t="s">
        <v>8511</v>
      </c>
      <c r="DR113" t="s">
        <v>8512</v>
      </c>
      <c r="DS113">
        <v>1</v>
      </c>
      <c r="DT113" t="s">
        <v>17</v>
      </c>
      <c r="DU113" t="s">
        <v>376</v>
      </c>
      <c r="DV113" t="s">
        <v>1126</v>
      </c>
      <c r="DW113" t="s">
        <v>1127</v>
      </c>
      <c r="DX113" s="127">
        <v>46024</v>
      </c>
      <c r="DY113" s="127">
        <v>46387</v>
      </c>
      <c r="DZ113" t="s">
        <v>345</v>
      </c>
      <c r="EA113" t="s">
        <v>8513</v>
      </c>
      <c r="EB113" t="s">
        <v>45</v>
      </c>
      <c r="EE113" t="s">
        <v>1284</v>
      </c>
      <c r="EF113" t="s">
        <v>376</v>
      </c>
      <c r="EG113" t="s">
        <v>1292</v>
      </c>
      <c r="EH113" t="s">
        <v>1285</v>
      </c>
      <c r="EI113" t="s">
        <v>1462</v>
      </c>
      <c r="EJ113" t="s">
        <v>371</v>
      </c>
      <c r="EK113" t="s">
        <v>8514</v>
      </c>
      <c r="EL113" t="s">
        <v>8515</v>
      </c>
    </row>
    <row r="114" spans="1:142">
      <c r="A114" s="126" t="s">
        <v>8516</v>
      </c>
      <c r="B114" s="126" t="s">
        <v>6861</v>
      </c>
      <c r="C114" s="126" t="s">
        <v>6862</v>
      </c>
      <c r="D114" s="126" t="s">
        <v>370</v>
      </c>
      <c r="E114" s="126" t="s">
        <v>5611</v>
      </c>
      <c r="F114" s="126" t="s">
        <v>6863</v>
      </c>
      <c r="G114" s="126"/>
      <c r="H114" s="126"/>
      <c r="I114" s="126">
        <v>0</v>
      </c>
      <c r="J114" s="126" t="s">
        <v>6724</v>
      </c>
      <c r="K114" s="126" t="s">
        <v>6864</v>
      </c>
      <c r="L114" s="126" t="s">
        <v>6978</v>
      </c>
      <c r="M114" t="s">
        <v>8516</v>
      </c>
      <c r="N114" t="s">
        <v>8516</v>
      </c>
      <c r="P114" t="s">
        <v>8516</v>
      </c>
      <c r="R114" t="s">
        <v>8517</v>
      </c>
      <c r="T114" t="s">
        <v>8518</v>
      </c>
      <c r="U114" t="s">
        <v>8519</v>
      </c>
      <c r="V114" t="s">
        <v>6869</v>
      </c>
      <c r="W114" t="s">
        <v>6712</v>
      </c>
      <c r="X114" t="s">
        <v>1487</v>
      </c>
      <c r="Y114" t="s">
        <v>1473</v>
      </c>
      <c r="AB114" t="s">
        <v>7102</v>
      </c>
      <c r="AC114" t="s">
        <v>7103</v>
      </c>
      <c r="AD114" t="s">
        <v>7209</v>
      </c>
      <c r="AE114" t="s">
        <v>7210</v>
      </c>
      <c r="AF114" t="s">
        <v>7270</v>
      </c>
      <c r="AG114" t="s">
        <v>7271</v>
      </c>
      <c r="AH114" t="s">
        <v>7189</v>
      </c>
      <c r="AI114" t="s">
        <v>6932</v>
      </c>
      <c r="AJ114" t="s">
        <v>6878</v>
      </c>
      <c r="AM114" t="s">
        <v>8519</v>
      </c>
      <c r="AN114" t="s">
        <v>6879</v>
      </c>
      <c r="AP114" t="s">
        <v>8214</v>
      </c>
      <c r="AQ114" t="s">
        <v>8214</v>
      </c>
      <c r="AR114" t="s">
        <v>6932</v>
      </c>
      <c r="AS114" t="s">
        <v>6983</v>
      </c>
      <c r="AV114" t="s">
        <v>6883</v>
      </c>
      <c r="AW114" t="s">
        <v>6884</v>
      </c>
      <c r="AX114" t="s">
        <v>6932</v>
      </c>
      <c r="AY114" t="s">
        <v>6983</v>
      </c>
      <c r="BB114">
        <v>5</v>
      </c>
      <c r="BH114" t="s">
        <v>1473</v>
      </c>
      <c r="BJ114" t="s">
        <v>6984</v>
      </c>
      <c r="BL114" t="s">
        <v>6885</v>
      </c>
      <c r="BM114" t="s">
        <v>6887</v>
      </c>
      <c r="BN114" t="s">
        <v>6888</v>
      </c>
      <c r="BO114">
        <v>5</v>
      </c>
      <c r="BP114" t="s">
        <v>6935</v>
      </c>
      <c r="BQ114" t="s">
        <v>6890</v>
      </c>
      <c r="BR114" t="s">
        <v>6935</v>
      </c>
      <c r="BS114" t="s">
        <v>6917</v>
      </c>
      <c r="BT114" t="s">
        <v>1473</v>
      </c>
      <c r="BU114" t="s">
        <v>6892</v>
      </c>
      <c r="BW114" t="s">
        <v>8520</v>
      </c>
      <c r="BY114" t="s">
        <v>8518</v>
      </c>
      <c r="BZ114" t="s">
        <v>8521</v>
      </c>
      <c r="CA114" t="s">
        <v>1473</v>
      </c>
      <c r="CB114" t="s">
        <v>7155</v>
      </c>
      <c r="CF114" t="s">
        <v>8522</v>
      </c>
      <c r="CH114" t="s">
        <v>8523</v>
      </c>
      <c r="CI114" t="s">
        <v>6898</v>
      </c>
      <c r="CJ114" t="s">
        <v>7158</v>
      </c>
      <c r="CK114" t="s">
        <v>5814</v>
      </c>
      <c r="CL114" s="127">
        <v>46251</v>
      </c>
      <c r="CM114" t="s">
        <v>6680</v>
      </c>
      <c r="CN114" t="s">
        <v>1882</v>
      </c>
      <c r="CO114" t="s">
        <v>8524</v>
      </c>
      <c r="CP114" t="s">
        <v>6878</v>
      </c>
      <c r="CQ114" t="s">
        <v>2200</v>
      </c>
      <c r="CS114" t="s">
        <v>6901</v>
      </c>
      <c r="CT114" t="s">
        <v>6901</v>
      </c>
      <c r="CU114" t="s">
        <v>6901</v>
      </c>
      <c r="CV114" t="s">
        <v>6712</v>
      </c>
      <c r="CX114" t="s">
        <v>6940</v>
      </c>
      <c r="CY114" t="s">
        <v>565</v>
      </c>
      <c r="CZ114" t="s">
        <v>6903</v>
      </c>
      <c r="DA114" t="s">
        <v>1266</v>
      </c>
      <c r="DB114" t="s">
        <v>6903</v>
      </c>
      <c r="DC114" t="s">
        <v>6892</v>
      </c>
      <c r="DD114" t="s">
        <v>7576</v>
      </c>
      <c r="DE114" t="s">
        <v>6993</v>
      </c>
      <c r="DF114" t="s">
        <v>6905</v>
      </c>
      <c r="DG114" t="s">
        <v>6906</v>
      </c>
      <c r="DH114" t="s">
        <v>6864</v>
      </c>
      <c r="DI114" t="s">
        <v>6978</v>
      </c>
    </row>
    <row r="115" spans="1:142">
      <c r="A115" s="126" t="s">
        <v>8525</v>
      </c>
      <c r="B115" s="126" t="s">
        <v>6861</v>
      </c>
      <c r="C115" s="126" t="s">
        <v>6862</v>
      </c>
      <c r="D115" s="126" t="s">
        <v>370</v>
      </c>
      <c r="E115" s="126" t="s">
        <v>5611</v>
      </c>
      <c r="F115" s="126" t="s">
        <v>6863</v>
      </c>
      <c r="G115" s="126"/>
      <c r="H115" s="126"/>
      <c r="I115" s="126">
        <v>0</v>
      </c>
      <c r="J115" s="126" t="s">
        <v>6724</v>
      </c>
      <c r="K115" s="126" t="s">
        <v>6864</v>
      </c>
      <c r="L115" s="126" t="s">
        <v>6942</v>
      </c>
      <c r="M115" t="s">
        <v>8525</v>
      </c>
      <c r="N115" t="s">
        <v>8525</v>
      </c>
      <c r="P115" t="s">
        <v>8525</v>
      </c>
      <c r="R115" t="s">
        <v>8526</v>
      </c>
      <c r="T115" t="s">
        <v>8527</v>
      </c>
      <c r="U115" t="s">
        <v>8528</v>
      </c>
      <c r="V115" t="s">
        <v>6869</v>
      </c>
      <c r="W115" t="s">
        <v>6712</v>
      </c>
      <c r="X115" t="s">
        <v>1487</v>
      </c>
      <c r="Y115" t="s">
        <v>1473</v>
      </c>
      <c r="AB115" t="s">
        <v>7324</v>
      </c>
      <c r="AC115" t="s">
        <v>7325</v>
      </c>
      <c r="AD115" t="s">
        <v>7326</v>
      </c>
      <c r="AE115" t="s">
        <v>7327</v>
      </c>
      <c r="AF115" t="s">
        <v>7371</v>
      </c>
      <c r="AG115" t="s">
        <v>8529</v>
      </c>
      <c r="AH115" t="s">
        <v>5927</v>
      </c>
      <c r="AI115" t="s">
        <v>6932</v>
      </c>
      <c r="AJ115" t="s">
        <v>6878</v>
      </c>
      <c r="AM115" t="s">
        <v>8528</v>
      </c>
      <c r="AN115" t="s">
        <v>6879</v>
      </c>
      <c r="AP115" t="s">
        <v>8214</v>
      </c>
      <c r="AQ115" t="s">
        <v>8214</v>
      </c>
      <c r="AR115" t="s">
        <v>6932</v>
      </c>
      <c r="AS115" t="s">
        <v>8530</v>
      </c>
      <c r="AV115" t="s">
        <v>6883</v>
      </c>
      <c r="AW115" t="s">
        <v>6884</v>
      </c>
      <c r="AX115" t="s">
        <v>6932</v>
      </c>
      <c r="AY115" t="s">
        <v>8530</v>
      </c>
      <c r="BH115" t="s">
        <v>1473</v>
      </c>
      <c r="BJ115" t="s">
        <v>6934</v>
      </c>
      <c r="BL115" t="s">
        <v>6934</v>
      </c>
      <c r="BM115" t="s">
        <v>6887</v>
      </c>
      <c r="BN115" t="s">
        <v>6888</v>
      </c>
      <c r="BP115" t="s">
        <v>6935</v>
      </c>
      <c r="BQ115" t="s">
        <v>6890</v>
      </c>
      <c r="BR115" t="s">
        <v>6935</v>
      </c>
      <c r="BS115" t="s">
        <v>6917</v>
      </c>
      <c r="BT115" t="s">
        <v>1473</v>
      </c>
      <c r="BU115" t="s">
        <v>6892</v>
      </c>
      <c r="BW115" t="s">
        <v>8531</v>
      </c>
      <c r="BY115" t="s">
        <v>8527</v>
      </c>
      <c r="BZ115" t="s">
        <v>8532</v>
      </c>
      <c r="CA115" t="s">
        <v>1473</v>
      </c>
      <c r="CB115" t="s">
        <v>6895</v>
      </c>
      <c r="CF115" t="s">
        <v>7632</v>
      </c>
      <c r="CH115" t="s">
        <v>8533</v>
      </c>
      <c r="CI115" t="s">
        <v>6898</v>
      </c>
      <c r="CJ115" t="s">
        <v>7336</v>
      </c>
      <c r="CK115" t="s">
        <v>5814</v>
      </c>
      <c r="CL115" s="127">
        <v>46251</v>
      </c>
      <c r="CM115" t="s">
        <v>6680</v>
      </c>
      <c r="CN115" t="s">
        <v>1882</v>
      </c>
      <c r="CO115" t="s">
        <v>8534</v>
      </c>
      <c r="CP115" t="s">
        <v>6878</v>
      </c>
      <c r="CQ115" t="s">
        <v>2200</v>
      </c>
      <c r="CS115" t="s">
        <v>6901</v>
      </c>
      <c r="CT115" t="s">
        <v>6901</v>
      </c>
      <c r="CU115" t="s">
        <v>6901</v>
      </c>
      <c r="CV115" t="s">
        <v>6712</v>
      </c>
      <c r="CX115" t="s">
        <v>6940</v>
      </c>
      <c r="CY115" t="s">
        <v>344</v>
      </c>
      <c r="CZ115" t="s">
        <v>6903</v>
      </c>
      <c r="DA115" t="s">
        <v>344</v>
      </c>
      <c r="DB115" t="s">
        <v>6903</v>
      </c>
      <c r="DC115" t="s">
        <v>6892</v>
      </c>
      <c r="DD115" t="s">
        <v>6958</v>
      </c>
      <c r="DE115" t="s">
        <v>6959</v>
      </c>
      <c r="DF115" t="s">
        <v>6905</v>
      </c>
      <c r="DG115" t="s">
        <v>6906</v>
      </c>
      <c r="DH115" t="s">
        <v>6864</v>
      </c>
      <c r="DI115" t="s">
        <v>6942</v>
      </c>
    </row>
    <row r="116" spans="1:142">
      <c r="A116" s="126" t="s">
        <v>8535</v>
      </c>
      <c r="B116" s="126" t="s">
        <v>6861</v>
      </c>
      <c r="C116" s="126" t="s">
        <v>6862</v>
      </c>
      <c r="D116" s="126" t="s">
        <v>370</v>
      </c>
      <c r="E116" s="126" t="s">
        <v>5611</v>
      </c>
      <c r="F116" s="126" t="s">
        <v>6863</v>
      </c>
      <c r="G116" s="126"/>
      <c r="H116" s="126"/>
      <c r="I116" s="126">
        <v>0</v>
      </c>
      <c r="J116" s="126" t="s">
        <v>6724</v>
      </c>
      <c r="K116" s="126" t="s">
        <v>6864</v>
      </c>
      <c r="L116" s="126" t="s">
        <v>7098</v>
      </c>
      <c r="M116" t="s">
        <v>8535</v>
      </c>
      <c r="N116" t="s">
        <v>8535</v>
      </c>
      <c r="P116" t="s">
        <v>8535</v>
      </c>
      <c r="R116" t="s">
        <v>8536</v>
      </c>
      <c r="T116" t="s">
        <v>8537</v>
      </c>
      <c r="U116" t="s">
        <v>8538</v>
      </c>
      <c r="V116" t="s">
        <v>6869</v>
      </c>
      <c r="W116" t="s">
        <v>6712</v>
      </c>
      <c r="X116" t="s">
        <v>1487</v>
      </c>
      <c r="Y116" t="s">
        <v>1473</v>
      </c>
      <c r="AB116" t="s">
        <v>7324</v>
      </c>
      <c r="AC116" t="s">
        <v>7325</v>
      </c>
      <c r="AD116" t="s">
        <v>8539</v>
      </c>
      <c r="AE116" t="s">
        <v>8540</v>
      </c>
      <c r="AF116" t="s">
        <v>8541</v>
      </c>
      <c r="AG116" t="s">
        <v>8542</v>
      </c>
      <c r="AH116" t="s">
        <v>5927</v>
      </c>
      <c r="AI116" t="s">
        <v>6877</v>
      </c>
      <c r="AJ116" t="s">
        <v>6878</v>
      </c>
      <c r="AM116" t="s">
        <v>8538</v>
      </c>
      <c r="AN116" t="s">
        <v>6879</v>
      </c>
      <c r="AP116" t="s">
        <v>8214</v>
      </c>
      <c r="AQ116" t="s">
        <v>8214</v>
      </c>
      <c r="AR116" t="s">
        <v>6877</v>
      </c>
      <c r="AS116" t="s">
        <v>8543</v>
      </c>
      <c r="AV116" t="s">
        <v>6883</v>
      </c>
      <c r="AW116" t="s">
        <v>6884</v>
      </c>
      <c r="AX116" t="s">
        <v>6877</v>
      </c>
      <c r="AY116" t="s">
        <v>8543</v>
      </c>
      <c r="BH116" t="s">
        <v>1473</v>
      </c>
      <c r="BJ116" t="s">
        <v>6885</v>
      </c>
      <c r="BL116" t="s">
        <v>6934</v>
      </c>
      <c r="BM116" t="s">
        <v>6887</v>
      </c>
      <c r="BN116" t="s">
        <v>6888</v>
      </c>
      <c r="BP116" t="s">
        <v>6916</v>
      </c>
      <c r="BQ116" t="s">
        <v>6890</v>
      </c>
      <c r="BR116" t="s">
        <v>6916</v>
      </c>
      <c r="BS116" t="s">
        <v>6917</v>
      </c>
      <c r="BT116" t="s">
        <v>1473</v>
      </c>
      <c r="BU116" t="s">
        <v>6892</v>
      </c>
      <c r="BW116" t="s">
        <v>8544</v>
      </c>
      <c r="BY116" t="s">
        <v>8537</v>
      </c>
      <c r="BZ116" t="s">
        <v>8545</v>
      </c>
      <c r="CA116" t="s">
        <v>1473</v>
      </c>
      <c r="CB116" t="s">
        <v>6895</v>
      </c>
      <c r="CF116" t="s">
        <v>7424</v>
      </c>
      <c r="CH116" t="s">
        <v>8546</v>
      </c>
      <c r="CI116" t="s">
        <v>6898</v>
      </c>
      <c r="CJ116" t="s">
        <v>8547</v>
      </c>
      <c r="CK116" t="s">
        <v>5814</v>
      </c>
      <c r="CL116" s="127">
        <v>46251</v>
      </c>
      <c r="CM116" t="s">
        <v>6680</v>
      </c>
      <c r="CN116" t="s">
        <v>1882</v>
      </c>
      <c r="CO116" t="s">
        <v>8548</v>
      </c>
      <c r="CP116" t="s">
        <v>6878</v>
      </c>
      <c r="CQ116" t="s">
        <v>2200</v>
      </c>
      <c r="CS116" t="s">
        <v>6901</v>
      </c>
      <c r="CT116" t="s">
        <v>6901</v>
      </c>
      <c r="CU116" t="s">
        <v>6901</v>
      </c>
      <c r="CV116" t="s">
        <v>6712</v>
      </c>
      <c r="CW116" t="s">
        <v>1154</v>
      </c>
      <c r="CX116" t="s">
        <v>6925</v>
      </c>
      <c r="CY116" t="s">
        <v>1266</v>
      </c>
      <c r="CZ116" t="s">
        <v>6903</v>
      </c>
      <c r="DA116" t="s">
        <v>344</v>
      </c>
      <c r="DB116" t="s">
        <v>6903</v>
      </c>
      <c r="DC116" t="s">
        <v>6892</v>
      </c>
      <c r="DD116" t="s">
        <v>2215</v>
      </c>
      <c r="DE116" t="s">
        <v>6904</v>
      </c>
      <c r="DF116" t="s">
        <v>6905</v>
      </c>
      <c r="DG116" t="s">
        <v>6906</v>
      </c>
      <c r="DH116" t="s">
        <v>6864</v>
      </c>
      <c r="DI116" t="s">
        <v>7098</v>
      </c>
    </row>
    <row r="117" spans="1:142">
      <c r="A117" s="126" t="s">
        <v>8549</v>
      </c>
      <c r="B117" s="126" t="s">
        <v>6861</v>
      </c>
      <c r="C117" s="126" t="s">
        <v>6862</v>
      </c>
      <c r="D117" s="126" t="s">
        <v>370</v>
      </c>
      <c r="E117" s="126" t="s">
        <v>5611</v>
      </c>
      <c r="F117" s="126" t="s">
        <v>6863</v>
      </c>
      <c r="G117" s="126" t="s">
        <v>8550</v>
      </c>
      <c r="H117" s="126" t="s">
        <v>8551</v>
      </c>
      <c r="I117" s="126">
        <v>10</v>
      </c>
      <c r="J117" s="126" t="s">
        <v>6727</v>
      </c>
      <c r="K117" s="126" t="s">
        <v>6864</v>
      </c>
      <c r="L117" s="126" t="s">
        <v>7098</v>
      </c>
      <c r="M117" t="s">
        <v>8549</v>
      </c>
      <c r="N117" t="s">
        <v>8549</v>
      </c>
      <c r="P117" t="s">
        <v>8549</v>
      </c>
      <c r="R117" t="s">
        <v>8552</v>
      </c>
      <c r="T117" t="s">
        <v>8553</v>
      </c>
      <c r="U117" t="s">
        <v>8554</v>
      </c>
      <c r="V117" t="s">
        <v>6869</v>
      </c>
      <c r="W117" t="s">
        <v>6712</v>
      </c>
      <c r="X117" t="s">
        <v>1487</v>
      </c>
      <c r="Y117" t="s">
        <v>1473</v>
      </c>
      <c r="AB117" t="s">
        <v>7324</v>
      </c>
      <c r="AC117" t="s">
        <v>7325</v>
      </c>
      <c r="AD117" t="s">
        <v>7342</v>
      </c>
      <c r="AE117" t="s">
        <v>7343</v>
      </c>
      <c r="AF117" t="s">
        <v>8555</v>
      </c>
      <c r="AG117" t="s">
        <v>8556</v>
      </c>
      <c r="AH117" t="s">
        <v>7346</v>
      </c>
      <c r="AI117" t="s">
        <v>6877</v>
      </c>
      <c r="AJ117" t="s">
        <v>6878</v>
      </c>
      <c r="AM117" t="s">
        <v>8554</v>
      </c>
      <c r="AN117" t="s">
        <v>6879</v>
      </c>
      <c r="AP117" t="s">
        <v>8034</v>
      </c>
      <c r="AQ117" t="s">
        <v>8034</v>
      </c>
      <c r="AR117" t="s">
        <v>6877</v>
      </c>
      <c r="AS117" t="s">
        <v>8557</v>
      </c>
      <c r="AV117" t="s">
        <v>6883</v>
      </c>
      <c r="AW117" t="s">
        <v>6884</v>
      </c>
      <c r="AX117" t="s">
        <v>6877</v>
      </c>
      <c r="AY117" t="s">
        <v>8557</v>
      </c>
      <c r="BH117" t="s">
        <v>1473</v>
      </c>
      <c r="BJ117" t="s">
        <v>6885</v>
      </c>
      <c r="BL117" t="s">
        <v>6886</v>
      </c>
      <c r="BM117" t="s">
        <v>6887</v>
      </c>
      <c r="BN117" t="s">
        <v>6888</v>
      </c>
      <c r="BP117" t="s">
        <v>6916</v>
      </c>
      <c r="BQ117" t="s">
        <v>6890</v>
      </c>
      <c r="BR117" t="s">
        <v>6916</v>
      </c>
      <c r="BS117" t="s">
        <v>6917</v>
      </c>
      <c r="BT117" t="s">
        <v>1473</v>
      </c>
      <c r="BU117" t="s">
        <v>6892</v>
      </c>
      <c r="BW117" t="s">
        <v>8558</v>
      </c>
      <c r="BY117" t="s">
        <v>8553</v>
      </c>
      <c r="BZ117" t="s">
        <v>8559</v>
      </c>
      <c r="CA117" t="s">
        <v>1473</v>
      </c>
      <c r="CB117" t="s">
        <v>7333</v>
      </c>
      <c r="CF117" t="s">
        <v>1584</v>
      </c>
      <c r="CH117" t="s">
        <v>8560</v>
      </c>
      <c r="CI117" t="s">
        <v>7047</v>
      </c>
      <c r="CJ117" t="s">
        <v>7352</v>
      </c>
      <c r="CK117" t="s">
        <v>5814</v>
      </c>
      <c r="CL117" s="127">
        <v>46251</v>
      </c>
      <c r="CM117" t="s">
        <v>6680</v>
      </c>
      <c r="CN117" t="s">
        <v>1882</v>
      </c>
      <c r="CO117" t="s">
        <v>8561</v>
      </c>
      <c r="CP117" t="s">
        <v>7050</v>
      </c>
      <c r="CQ117" t="s">
        <v>2200</v>
      </c>
      <c r="CR117" t="s">
        <v>8562</v>
      </c>
      <c r="CS117" t="s">
        <v>6901</v>
      </c>
      <c r="CT117" t="s">
        <v>6901</v>
      </c>
      <c r="CU117" t="s">
        <v>6901</v>
      </c>
      <c r="CV117" t="s">
        <v>6712</v>
      </c>
      <c r="CW117" t="s">
        <v>1154</v>
      </c>
      <c r="CX117" t="s">
        <v>6925</v>
      </c>
      <c r="CY117" t="s">
        <v>1266</v>
      </c>
      <c r="CZ117" t="s">
        <v>6903</v>
      </c>
      <c r="DA117" t="s">
        <v>443</v>
      </c>
      <c r="DB117" t="s">
        <v>6903</v>
      </c>
      <c r="DC117" t="s">
        <v>6892</v>
      </c>
      <c r="DD117" t="s">
        <v>2219</v>
      </c>
      <c r="DE117" t="s">
        <v>6904</v>
      </c>
      <c r="DF117" t="s">
        <v>6905</v>
      </c>
      <c r="DG117" t="s">
        <v>6906</v>
      </c>
      <c r="DH117" t="s">
        <v>6864</v>
      </c>
      <c r="DI117" t="s">
        <v>7098</v>
      </c>
      <c r="DJ117" t="s">
        <v>8563</v>
      </c>
      <c r="DK117" t="s">
        <v>8564</v>
      </c>
      <c r="DL117" t="s">
        <v>7082</v>
      </c>
      <c r="DM117" t="s">
        <v>8565</v>
      </c>
      <c r="DN117" t="s">
        <v>394</v>
      </c>
      <c r="DO117" t="s">
        <v>345</v>
      </c>
      <c r="DP117" t="s">
        <v>8566</v>
      </c>
      <c r="DQ117" t="s">
        <v>8567</v>
      </c>
      <c r="DR117" t="s">
        <v>8568</v>
      </c>
      <c r="DS117">
        <v>1</v>
      </c>
      <c r="DT117" t="s">
        <v>17</v>
      </c>
      <c r="DU117" t="s">
        <v>376</v>
      </c>
      <c r="DV117" t="s">
        <v>1126</v>
      </c>
      <c r="DW117" t="s">
        <v>1127</v>
      </c>
      <c r="DX117" s="127">
        <v>46024</v>
      </c>
      <c r="DY117" s="127">
        <v>46387</v>
      </c>
      <c r="DZ117" t="s">
        <v>7559</v>
      </c>
      <c r="EA117" t="s">
        <v>8569</v>
      </c>
      <c r="EB117" t="s">
        <v>8570</v>
      </c>
      <c r="EC117" t="s">
        <v>8571</v>
      </c>
      <c r="ED117" t="s">
        <v>8572</v>
      </c>
      <c r="EE117" t="s">
        <v>8573</v>
      </c>
      <c r="EF117" t="s">
        <v>7091</v>
      </c>
      <c r="EG117" t="s">
        <v>8574</v>
      </c>
      <c r="EH117" t="s">
        <v>1285</v>
      </c>
      <c r="EI117" t="s">
        <v>1462</v>
      </c>
      <c r="EJ117" t="s">
        <v>371</v>
      </c>
      <c r="EK117" t="s">
        <v>8575</v>
      </c>
      <c r="EL117" t="s">
        <v>8576</v>
      </c>
    </row>
    <row r="118" spans="1:142">
      <c r="A118" s="126" t="s">
        <v>8577</v>
      </c>
      <c r="B118" s="126" t="s">
        <v>6861</v>
      </c>
      <c r="C118" s="126" t="s">
        <v>6862</v>
      </c>
      <c r="D118" s="126" t="s">
        <v>370</v>
      </c>
      <c r="E118" s="126" t="s">
        <v>5611</v>
      </c>
      <c r="F118" s="126" t="s">
        <v>6863</v>
      </c>
      <c r="G118" s="126"/>
      <c r="H118" s="126"/>
      <c r="I118" s="126">
        <v>0</v>
      </c>
      <c r="J118" s="126" t="s">
        <v>6724</v>
      </c>
      <c r="K118" s="126" t="s">
        <v>6864</v>
      </c>
      <c r="L118" s="126" t="s">
        <v>6961</v>
      </c>
      <c r="M118" t="s">
        <v>8577</v>
      </c>
      <c r="N118" t="s">
        <v>8577</v>
      </c>
      <c r="P118" t="s">
        <v>8577</v>
      </c>
      <c r="R118" t="s">
        <v>8578</v>
      </c>
      <c r="T118" t="s">
        <v>8579</v>
      </c>
      <c r="U118" t="s">
        <v>8580</v>
      </c>
      <c r="V118" t="s">
        <v>6869</v>
      </c>
      <c r="W118" t="s">
        <v>6712</v>
      </c>
      <c r="X118" t="s">
        <v>1487</v>
      </c>
      <c r="Y118" t="s">
        <v>1473</v>
      </c>
      <c r="AB118" t="s">
        <v>7324</v>
      </c>
      <c r="AC118" t="s">
        <v>7325</v>
      </c>
      <c r="AD118" t="s">
        <v>7342</v>
      </c>
      <c r="AE118" t="s">
        <v>7343</v>
      </c>
      <c r="AF118" t="s">
        <v>7344</v>
      </c>
      <c r="AG118" t="s">
        <v>7345</v>
      </c>
      <c r="AH118" t="s">
        <v>7346</v>
      </c>
      <c r="AI118" t="s">
        <v>6967</v>
      </c>
      <c r="AJ118" t="s">
        <v>6878</v>
      </c>
      <c r="AM118" t="s">
        <v>8580</v>
      </c>
      <c r="AN118" t="s">
        <v>6879</v>
      </c>
      <c r="AP118" t="s">
        <v>8214</v>
      </c>
      <c r="AQ118" t="s">
        <v>8214</v>
      </c>
      <c r="AR118" t="s">
        <v>6967</v>
      </c>
      <c r="AS118" t="s">
        <v>8581</v>
      </c>
      <c r="AV118" t="s">
        <v>6883</v>
      </c>
      <c r="AW118" t="s">
        <v>6884</v>
      </c>
      <c r="AX118" t="s">
        <v>6967</v>
      </c>
      <c r="AY118" t="s">
        <v>8581</v>
      </c>
      <c r="BH118" t="s">
        <v>1473</v>
      </c>
      <c r="BJ118" t="s">
        <v>6885</v>
      </c>
      <c r="BL118" t="s">
        <v>6934</v>
      </c>
      <c r="BM118" t="s">
        <v>6887</v>
      </c>
      <c r="BN118" t="s">
        <v>6888</v>
      </c>
      <c r="BP118" t="s">
        <v>8582</v>
      </c>
      <c r="BQ118" t="s">
        <v>6890</v>
      </c>
      <c r="BR118" t="s">
        <v>8582</v>
      </c>
      <c r="BS118" t="s">
        <v>6917</v>
      </c>
      <c r="BT118" t="s">
        <v>1473</v>
      </c>
      <c r="BU118" t="s">
        <v>6892</v>
      </c>
      <c r="BW118" t="s">
        <v>8583</v>
      </c>
      <c r="BY118" t="s">
        <v>8579</v>
      </c>
      <c r="BZ118" t="s">
        <v>8584</v>
      </c>
      <c r="CA118" t="s">
        <v>1473</v>
      </c>
      <c r="CB118" t="s">
        <v>7333</v>
      </c>
      <c r="CF118" t="s">
        <v>8585</v>
      </c>
      <c r="CH118" t="s">
        <v>8586</v>
      </c>
      <c r="CI118" t="s">
        <v>6898</v>
      </c>
      <c r="CJ118" t="s">
        <v>7352</v>
      </c>
      <c r="CK118" t="s">
        <v>5814</v>
      </c>
      <c r="CL118" s="127">
        <v>46251</v>
      </c>
      <c r="CM118" t="s">
        <v>6680</v>
      </c>
      <c r="CN118" t="s">
        <v>1882</v>
      </c>
      <c r="CO118" t="s">
        <v>8587</v>
      </c>
      <c r="CP118" t="s">
        <v>6878</v>
      </c>
      <c r="CQ118" t="s">
        <v>2200</v>
      </c>
      <c r="CS118" t="s">
        <v>6901</v>
      </c>
      <c r="CT118" t="s">
        <v>6901</v>
      </c>
      <c r="CU118" t="s">
        <v>6901</v>
      </c>
      <c r="CV118" t="s">
        <v>6712</v>
      </c>
      <c r="CX118" t="s">
        <v>6976</v>
      </c>
      <c r="CY118" t="s">
        <v>1266</v>
      </c>
      <c r="CZ118" t="s">
        <v>6903</v>
      </c>
      <c r="DA118" t="s">
        <v>344</v>
      </c>
      <c r="DB118" t="s">
        <v>6903</v>
      </c>
      <c r="DC118" t="s">
        <v>6892</v>
      </c>
      <c r="DD118" t="s">
        <v>2215</v>
      </c>
      <c r="DE118" t="s">
        <v>6904</v>
      </c>
      <c r="DF118" t="s">
        <v>6905</v>
      </c>
      <c r="DG118" t="s">
        <v>6906</v>
      </c>
      <c r="DH118" t="s">
        <v>6864</v>
      </c>
      <c r="DI118" t="s">
        <v>6961</v>
      </c>
    </row>
    <row r="119" spans="1:142">
      <c r="A119" s="126" t="s">
        <v>8588</v>
      </c>
      <c r="B119" s="126" t="s">
        <v>6861</v>
      </c>
      <c r="C119" s="126" t="s">
        <v>6862</v>
      </c>
      <c r="D119" s="126" t="s">
        <v>370</v>
      </c>
      <c r="E119" s="126" t="s">
        <v>5611</v>
      </c>
      <c r="F119" s="126" t="s">
        <v>6863</v>
      </c>
      <c r="G119" s="126" t="s">
        <v>8589</v>
      </c>
      <c r="H119" s="126" t="s">
        <v>8590</v>
      </c>
      <c r="I119" s="126">
        <v>3</v>
      </c>
      <c r="J119" s="126" t="s">
        <v>6726</v>
      </c>
      <c r="K119" s="126" t="s">
        <v>6864</v>
      </c>
      <c r="L119" s="126" t="s">
        <v>7098</v>
      </c>
      <c r="M119" t="s">
        <v>8588</v>
      </c>
      <c r="N119" t="s">
        <v>8588</v>
      </c>
      <c r="P119" t="s">
        <v>8588</v>
      </c>
      <c r="R119" t="s">
        <v>8591</v>
      </c>
      <c r="T119" t="s">
        <v>8592</v>
      </c>
      <c r="U119" t="s">
        <v>8593</v>
      </c>
      <c r="V119" t="s">
        <v>6869</v>
      </c>
      <c r="W119" t="s">
        <v>6712</v>
      </c>
      <c r="X119" t="s">
        <v>1487</v>
      </c>
      <c r="Y119" t="s">
        <v>1473</v>
      </c>
      <c r="AB119" t="s">
        <v>7324</v>
      </c>
      <c r="AC119" t="s">
        <v>7325</v>
      </c>
      <c r="AD119" t="s">
        <v>7342</v>
      </c>
      <c r="AE119" t="s">
        <v>7343</v>
      </c>
      <c r="AF119" t="s">
        <v>8594</v>
      </c>
      <c r="AG119" t="s">
        <v>8595</v>
      </c>
      <c r="AH119" t="s">
        <v>7346</v>
      </c>
      <c r="AI119" t="s">
        <v>6877</v>
      </c>
      <c r="AJ119" t="s">
        <v>6878</v>
      </c>
      <c r="AM119" t="s">
        <v>8593</v>
      </c>
      <c r="AN119" t="s">
        <v>6879</v>
      </c>
      <c r="AP119" t="s">
        <v>8034</v>
      </c>
      <c r="AQ119" t="s">
        <v>8034</v>
      </c>
      <c r="AR119" t="s">
        <v>6877</v>
      </c>
      <c r="AS119" t="s">
        <v>8596</v>
      </c>
      <c r="AV119" t="s">
        <v>6883</v>
      </c>
      <c r="AW119" t="s">
        <v>6884</v>
      </c>
      <c r="AX119" t="s">
        <v>6877</v>
      </c>
      <c r="AY119" t="s">
        <v>8596</v>
      </c>
      <c r="BH119" t="s">
        <v>1473</v>
      </c>
      <c r="BJ119" t="s">
        <v>574</v>
      </c>
      <c r="BL119" t="s">
        <v>6886</v>
      </c>
      <c r="BM119" t="s">
        <v>6887</v>
      </c>
      <c r="BN119" t="s">
        <v>6888</v>
      </c>
      <c r="BP119" t="s">
        <v>6916</v>
      </c>
      <c r="BQ119" t="s">
        <v>6890</v>
      </c>
      <c r="BR119" t="s">
        <v>6916</v>
      </c>
      <c r="BS119" t="s">
        <v>6917</v>
      </c>
      <c r="BT119" t="s">
        <v>1473</v>
      </c>
      <c r="BU119" t="s">
        <v>6892</v>
      </c>
      <c r="BW119" t="s">
        <v>8597</v>
      </c>
      <c r="BY119" t="s">
        <v>8592</v>
      </c>
      <c r="BZ119" t="s">
        <v>8598</v>
      </c>
      <c r="CA119" t="s">
        <v>1473</v>
      </c>
      <c r="CB119" t="s">
        <v>7333</v>
      </c>
      <c r="CF119" t="s">
        <v>1584</v>
      </c>
      <c r="CH119" t="s">
        <v>8599</v>
      </c>
      <c r="CI119" t="s">
        <v>7047</v>
      </c>
      <c r="CJ119" t="s">
        <v>7352</v>
      </c>
      <c r="CK119" t="s">
        <v>5814</v>
      </c>
      <c r="CL119" s="127">
        <v>46251</v>
      </c>
      <c r="CM119" t="s">
        <v>6680</v>
      </c>
      <c r="CN119" t="s">
        <v>1882</v>
      </c>
      <c r="CO119" t="s">
        <v>8600</v>
      </c>
      <c r="CP119" t="s">
        <v>7050</v>
      </c>
      <c r="CQ119" t="s">
        <v>2200</v>
      </c>
      <c r="CR119" t="s">
        <v>8601</v>
      </c>
      <c r="CS119" t="s">
        <v>6901</v>
      </c>
      <c r="CT119" t="s">
        <v>6901</v>
      </c>
      <c r="CU119" t="s">
        <v>6901</v>
      </c>
      <c r="CV119" t="s">
        <v>6712</v>
      </c>
      <c r="CW119" t="s">
        <v>1154</v>
      </c>
      <c r="CX119" t="s">
        <v>6925</v>
      </c>
      <c r="CY119" t="s">
        <v>443</v>
      </c>
      <c r="CZ119" t="s">
        <v>6903</v>
      </c>
      <c r="DA119" t="s">
        <v>443</v>
      </c>
      <c r="DB119" t="s">
        <v>6903</v>
      </c>
      <c r="DC119" t="s">
        <v>6892</v>
      </c>
      <c r="DD119" t="s">
        <v>2215</v>
      </c>
      <c r="DE119" t="s">
        <v>6904</v>
      </c>
      <c r="DF119" t="s">
        <v>6905</v>
      </c>
      <c r="DG119" t="s">
        <v>6906</v>
      </c>
      <c r="DH119" t="s">
        <v>6864</v>
      </c>
      <c r="DI119" t="s">
        <v>7098</v>
      </c>
      <c r="DJ119" t="s">
        <v>8602</v>
      </c>
      <c r="DK119" t="s">
        <v>7054</v>
      </c>
      <c r="DL119" t="s">
        <v>7055</v>
      </c>
      <c r="DM119" t="s">
        <v>8603</v>
      </c>
      <c r="DN119" t="s">
        <v>394</v>
      </c>
      <c r="DO119" t="s">
        <v>345</v>
      </c>
      <c r="DP119" t="s">
        <v>7980</v>
      </c>
      <c r="DQ119" t="s">
        <v>8604</v>
      </c>
      <c r="DR119" t="s">
        <v>8605</v>
      </c>
      <c r="DS119">
        <v>1</v>
      </c>
      <c r="DT119" t="s">
        <v>17</v>
      </c>
      <c r="DU119" t="s">
        <v>376</v>
      </c>
      <c r="DV119" t="s">
        <v>1126</v>
      </c>
      <c r="DW119" t="s">
        <v>1127</v>
      </c>
      <c r="DX119" s="127">
        <v>46024</v>
      </c>
      <c r="DY119" s="127">
        <v>46387</v>
      </c>
      <c r="DZ119" t="s">
        <v>345</v>
      </c>
      <c r="EA119" t="s">
        <v>8606</v>
      </c>
      <c r="EB119" t="s">
        <v>8607</v>
      </c>
      <c r="EC119" t="s">
        <v>107</v>
      </c>
      <c r="ED119" t="s">
        <v>42</v>
      </c>
      <c r="EE119" t="s">
        <v>7169</v>
      </c>
      <c r="EF119" t="s">
        <v>7064</v>
      </c>
      <c r="EG119" t="s">
        <v>1292</v>
      </c>
      <c r="EH119" t="s">
        <v>1285</v>
      </c>
      <c r="EI119" t="s">
        <v>1462</v>
      </c>
      <c r="EJ119" t="s">
        <v>371</v>
      </c>
      <c r="EK119" t="s">
        <v>7527</v>
      </c>
      <c r="EL119" t="s">
        <v>8608</v>
      </c>
    </row>
    <row r="120" spans="1:142">
      <c r="A120" s="126" t="s">
        <v>8609</v>
      </c>
      <c r="B120" s="126" t="s">
        <v>6861</v>
      </c>
      <c r="C120" s="126" t="s">
        <v>6862</v>
      </c>
      <c r="D120" s="126" t="s">
        <v>370</v>
      </c>
      <c r="E120" s="126" t="s">
        <v>5611</v>
      </c>
      <c r="F120" s="126" t="s">
        <v>6863</v>
      </c>
      <c r="G120" s="126" t="s">
        <v>8589</v>
      </c>
      <c r="H120" s="126" t="s">
        <v>8590</v>
      </c>
      <c r="I120" s="126">
        <v>3</v>
      </c>
      <c r="J120" s="126" t="s">
        <v>6726</v>
      </c>
      <c r="K120" s="126" t="s">
        <v>6864</v>
      </c>
      <c r="L120" s="126" t="s">
        <v>6978</v>
      </c>
      <c r="M120" t="s">
        <v>8609</v>
      </c>
      <c r="N120" t="s">
        <v>8609</v>
      </c>
      <c r="P120" t="s">
        <v>8609</v>
      </c>
      <c r="R120" t="s">
        <v>8610</v>
      </c>
      <c r="T120" t="s">
        <v>8611</v>
      </c>
      <c r="U120" t="s">
        <v>8612</v>
      </c>
      <c r="V120" t="s">
        <v>6869</v>
      </c>
      <c r="W120" t="s">
        <v>6712</v>
      </c>
      <c r="X120" t="s">
        <v>1487</v>
      </c>
      <c r="Y120" t="s">
        <v>1473</v>
      </c>
      <c r="AB120" t="s">
        <v>7324</v>
      </c>
      <c r="AC120" t="s">
        <v>7325</v>
      </c>
      <c r="AD120" t="s">
        <v>7342</v>
      </c>
      <c r="AE120" t="s">
        <v>7343</v>
      </c>
      <c r="AF120" t="s">
        <v>8594</v>
      </c>
      <c r="AG120" t="s">
        <v>8595</v>
      </c>
      <c r="AH120" t="s">
        <v>7346</v>
      </c>
      <c r="AI120" t="s">
        <v>6932</v>
      </c>
      <c r="AJ120" t="s">
        <v>6878</v>
      </c>
      <c r="AM120" t="s">
        <v>8612</v>
      </c>
      <c r="AN120" t="s">
        <v>6879</v>
      </c>
      <c r="AP120" t="s">
        <v>8034</v>
      </c>
      <c r="AQ120" t="s">
        <v>8034</v>
      </c>
      <c r="AR120" t="s">
        <v>6932</v>
      </c>
      <c r="AS120" t="s">
        <v>8613</v>
      </c>
      <c r="AV120" t="s">
        <v>6883</v>
      </c>
      <c r="AW120" t="s">
        <v>6884</v>
      </c>
      <c r="AX120" t="s">
        <v>6932</v>
      </c>
      <c r="AY120" t="s">
        <v>8613</v>
      </c>
      <c r="BH120" t="s">
        <v>1473</v>
      </c>
      <c r="BJ120" t="s">
        <v>574</v>
      </c>
      <c r="BL120" t="s">
        <v>6886</v>
      </c>
      <c r="BM120" t="s">
        <v>6887</v>
      </c>
      <c r="BN120" t="s">
        <v>6888</v>
      </c>
      <c r="BP120" t="s">
        <v>6935</v>
      </c>
      <c r="BQ120" t="s">
        <v>6890</v>
      </c>
      <c r="BR120" t="s">
        <v>6935</v>
      </c>
      <c r="BS120" t="s">
        <v>6917</v>
      </c>
      <c r="BT120" t="s">
        <v>1473</v>
      </c>
      <c r="BU120" t="s">
        <v>6892</v>
      </c>
      <c r="BW120" t="s">
        <v>8614</v>
      </c>
      <c r="BY120" t="s">
        <v>8611</v>
      </c>
      <c r="BZ120" t="s">
        <v>8615</v>
      </c>
      <c r="CA120" t="s">
        <v>1473</v>
      </c>
      <c r="CB120" t="s">
        <v>7333</v>
      </c>
      <c r="CF120" t="s">
        <v>1584</v>
      </c>
      <c r="CH120" t="s">
        <v>8599</v>
      </c>
      <c r="CI120" t="s">
        <v>7047</v>
      </c>
      <c r="CJ120" t="s">
        <v>7352</v>
      </c>
      <c r="CK120" t="s">
        <v>5814</v>
      </c>
      <c r="CL120" s="127">
        <v>46251</v>
      </c>
      <c r="CM120" t="s">
        <v>6680</v>
      </c>
      <c r="CN120" t="s">
        <v>1882</v>
      </c>
      <c r="CO120" t="s">
        <v>8616</v>
      </c>
      <c r="CP120" t="s">
        <v>7050</v>
      </c>
      <c r="CQ120" t="s">
        <v>2200</v>
      </c>
      <c r="CR120" t="s">
        <v>8601</v>
      </c>
      <c r="CS120" t="s">
        <v>6901</v>
      </c>
      <c r="CT120" t="s">
        <v>6901</v>
      </c>
      <c r="CU120" t="s">
        <v>6901</v>
      </c>
      <c r="CV120" t="s">
        <v>6712</v>
      </c>
      <c r="CX120" t="s">
        <v>6940</v>
      </c>
      <c r="CY120" t="s">
        <v>443</v>
      </c>
      <c r="CZ120" t="s">
        <v>6903</v>
      </c>
      <c r="DA120" t="s">
        <v>443</v>
      </c>
      <c r="DB120" t="s">
        <v>6903</v>
      </c>
      <c r="DC120" t="s">
        <v>6892</v>
      </c>
      <c r="DD120" t="s">
        <v>7674</v>
      </c>
      <c r="DE120" t="s">
        <v>6993</v>
      </c>
      <c r="DF120" t="s">
        <v>6905</v>
      </c>
      <c r="DG120" t="s">
        <v>6906</v>
      </c>
      <c r="DH120" t="s">
        <v>6864</v>
      </c>
      <c r="DI120" t="s">
        <v>6978</v>
      </c>
      <c r="DJ120" t="s">
        <v>8602</v>
      </c>
      <c r="DK120" t="s">
        <v>7054</v>
      </c>
      <c r="DL120" t="s">
        <v>7055</v>
      </c>
      <c r="DM120" t="s">
        <v>8603</v>
      </c>
      <c r="DN120" t="s">
        <v>394</v>
      </c>
      <c r="DO120" t="s">
        <v>345</v>
      </c>
      <c r="DP120" t="s">
        <v>7980</v>
      </c>
      <c r="DQ120" t="s">
        <v>8604</v>
      </c>
      <c r="DR120" t="s">
        <v>8605</v>
      </c>
      <c r="DS120">
        <v>1</v>
      </c>
      <c r="DT120" t="s">
        <v>17</v>
      </c>
      <c r="DU120" t="s">
        <v>376</v>
      </c>
      <c r="DV120" t="s">
        <v>1126</v>
      </c>
      <c r="DW120" t="s">
        <v>1127</v>
      </c>
      <c r="DX120" s="127">
        <v>46024</v>
      </c>
      <c r="DY120" s="127">
        <v>46387</v>
      </c>
      <c r="DZ120" t="s">
        <v>345</v>
      </c>
      <c r="EA120" t="s">
        <v>8606</v>
      </c>
      <c r="EB120" t="s">
        <v>8607</v>
      </c>
      <c r="EC120" t="s">
        <v>107</v>
      </c>
      <c r="ED120" t="s">
        <v>42</v>
      </c>
      <c r="EE120" t="s">
        <v>7169</v>
      </c>
      <c r="EF120" t="s">
        <v>7064</v>
      </c>
      <c r="EG120" t="s">
        <v>1292</v>
      </c>
      <c r="EH120" t="s">
        <v>1285</v>
      </c>
      <c r="EI120" t="s">
        <v>1462</v>
      </c>
      <c r="EJ120" t="s">
        <v>371</v>
      </c>
      <c r="EK120" t="s">
        <v>7527</v>
      </c>
      <c r="EL120" t="s">
        <v>8608</v>
      </c>
    </row>
    <row r="121" spans="1:142">
      <c r="A121" s="126" t="s">
        <v>8617</v>
      </c>
      <c r="B121" s="126" t="s">
        <v>6861</v>
      </c>
      <c r="C121" s="126" t="s">
        <v>6862</v>
      </c>
      <c r="D121" s="126" t="s">
        <v>370</v>
      </c>
      <c r="E121" s="126" t="s">
        <v>5611</v>
      </c>
      <c r="F121" s="126" t="s">
        <v>6863</v>
      </c>
      <c r="G121" s="126" t="s">
        <v>8618</v>
      </c>
      <c r="H121" s="126" t="s">
        <v>8619</v>
      </c>
      <c r="I121" s="126">
        <v>39</v>
      </c>
      <c r="J121" s="126" t="s">
        <v>6726</v>
      </c>
      <c r="K121" s="126" t="s">
        <v>6864</v>
      </c>
      <c r="L121" s="126" t="s">
        <v>7098</v>
      </c>
      <c r="M121" t="s">
        <v>8617</v>
      </c>
      <c r="N121" t="s">
        <v>8617</v>
      </c>
      <c r="P121" t="s">
        <v>8617</v>
      </c>
      <c r="R121" t="s">
        <v>8620</v>
      </c>
      <c r="T121" t="s">
        <v>8621</v>
      </c>
      <c r="U121" t="s">
        <v>8622</v>
      </c>
      <c r="V121" t="s">
        <v>6869</v>
      </c>
      <c r="W121" t="s">
        <v>6712</v>
      </c>
      <c r="X121" t="s">
        <v>1487</v>
      </c>
      <c r="Y121" t="s">
        <v>1473</v>
      </c>
      <c r="AB121" t="s">
        <v>7324</v>
      </c>
      <c r="AC121" t="s">
        <v>7325</v>
      </c>
      <c r="AD121" t="s">
        <v>7342</v>
      </c>
      <c r="AE121" t="s">
        <v>7343</v>
      </c>
      <c r="AF121" t="s">
        <v>8555</v>
      </c>
      <c r="AG121" t="s">
        <v>8556</v>
      </c>
      <c r="AH121" t="s">
        <v>6876</v>
      </c>
      <c r="AI121" t="s">
        <v>6877</v>
      </c>
      <c r="AJ121" t="s">
        <v>6878</v>
      </c>
      <c r="AM121" t="s">
        <v>8622</v>
      </c>
      <c r="AN121" t="s">
        <v>6879</v>
      </c>
      <c r="AP121" t="s">
        <v>8034</v>
      </c>
      <c r="AQ121" t="s">
        <v>8034</v>
      </c>
      <c r="AR121" t="s">
        <v>6877</v>
      </c>
      <c r="AS121" t="s">
        <v>8623</v>
      </c>
      <c r="AV121" t="s">
        <v>6883</v>
      </c>
      <c r="AW121" t="s">
        <v>6884</v>
      </c>
      <c r="AX121" t="s">
        <v>6877</v>
      </c>
      <c r="AY121" t="s">
        <v>8623</v>
      </c>
      <c r="BH121" t="s">
        <v>1473</v>
      </c>
      <c r="BJ121" t="s">
        <v>6885</v>
      </c>
      <c r="BL121" t="s">
        <v>6886</v>
      </c>
      <c r="BM121" t="s">
        <v>6887</v>
      </c>
      <c r="BN121" t="s">
        <v>6888</v>
      </c>
      <c r="BP121" t="s">
        <v>6916</v>
      </c>
      <c r="BQ121" t="s">
        <v>6890</v>
      </c>
      <c r="BR121" t="s">
        <v>6916</v>
      </c>
      <c r="BS121" t="s">
        <v>6917</v>
      </c>
      <c r="BT121" t="s">
        <v>1473</v>
      </c>
      <c r="BU121" t="s">
        <v>6892</v>
      </c>
      <c r="BW121" t="s">
        <v>8624</v>
      </c>
      <c r="BY121" t="s">
        <v>8621</v>
      </c>
      <c r="BZ121" t="s">
        <v>8625</v>
      </c>
      <c r="CA121" t="s">
        <v>1473</v>
      </c>
      <c r="CB121" t="s">
        <v>6972</v>
      </c>
      <c r="CF121" t="s">
        <v>7350</v>
      </c>
      <c r="CH121" t="s">
        <v>8626</v>
      </c>
      <c r="CI121" t="s">
        <v>7047</v>
      </c>
      <c r="CJ121" t="s">
        <v>7352</v>
      </c>
      <c r="CK121" t="s">
        <v>5814</v>
      </c>
      <c r="CL121" s="127">
        <v>46251</v>
      </c>
      <c r="CM121" t="s">
        <v>6680</v>
      </c>
      <c r="CN121" t="s">
        <v>1882</v>
      </c>
      <c r="CO121" t="s">
        <v>8627</v>
      </c>
      <c r="CP121" t="s">
        <v>7050</v>
      </c>
      <c r="CQ121" t="s">
        <v>2200</v>
      </c>
      <c r="CR121" t="s">
        <v>8628</v>
      </c>
      <c r="CS121" t="s">
        <v>6901</v>
      </c>
      <c r="CT121" t="s">
        <v>6901</v>
      </c>
      <c r="CU121" t="s">
        <v>6901</v>
      </c>
      <c r="CV121" t="s">
        <v>6712</v>
      </c>
      <c r="CW121" t="s">
        <v>1154</v>
      </c>
      <c r="CX121" t="s">
        <v>6925</v>
      </c>
      <c r="CY121" t="s">
        <v>1266</v>
      </c>
      <c r="CZ121" t="s">
        <v>6903</v>
      </c>
      <c r="DA121" t="s">
        <v>443</v>
      </c>
      <c r="DB121" t="s">
        <v>6903</v>
      </c>
      <c r="DC121" t="s">
        <v>6892</v>
      </c>
      <c r="DD121" t="s">
        <v>2215</v>
      </c>
      <c r="DE121" t="s">
        <v>6904</v>
      </c>
      <c r="DF121" t="s">
        <v>6905</v>
      </c>
      <c r="DG121" t="s">
        <v>6906</v>
      </c>
      <c r="DH121" t="s">
        <v>6864</v>
      </c>
      <c r="DI121" t="s">
        <v>7098</v>
      </c>
      <c r="DJ121" t="s">
        <v>8629</v>
      </c>
      <c r="DK121" t="s">
        <v>7553</v>
      </c>
      <c r="DL121" t="s">
        <v>7554</v>
      </c>
      <c r="DM121" t="s">
        <v>8630</v>
      </c>
      <c r="DN121" t="s">
        <v>394</v>
      </c>
      <c r="DO121" t="s">
        <v>345</v>
      </c>
      <c r="DP121" t="s">
        <v>8631</v>
      </c>
      <c r="DQ121" t="s">
        <v>8632</v>
      </c>
      <c r="DR121" t="s">
        <v>8633</v>
      </c>
      <c r="DS121">
        <v>1</v>
      </c>
      <c r="DT121" t="s">
        <v>7260</v>
      </c>
      <c r="DU121" t="s">
        <v>376</v>
      </c>
      <c r="DV121" t="s">
        <v>1126</v>
      </c>
      <c r="DW121" t="s">
        <v>1127</v>
      </c>
      <c r="DX121" s="127">
        <v>46024</v>
      </c>
      <c r="DY121" s="127">
        <v>46387</v>
      </c>
      <c r="DZ121" t="s">
        <v>7732</v>
      </c>
      <c r="EA121" t="s">
        <v>8634</v>
      </c>
      <c r="EB121" t="s">
        <v>8635</v>
      </c>
      <c r="EC121" t="s">
        <v>8636</v>
      </c>
      <c r="ED121" t="s">
        <v>42</v>
      </c>
      <c r="EE121" t="s">
        <v>8205</v>
      </c>
      <c r="EF121" t="s">
        <v>7064</v>
      </c>
      <c r="EG121" t="s">
        <v>8637</v>
      </c>
      <c r="EH121" t="s">
        <v>1285</v>
      </c>
      <c r="EI121" t="s">
        <v>1462</v>
      </c>
      <c r="EJ121" t="s">
        <v>371</v>
      </c>
      <c r="EK121" t="s">
        <v>8638</v>
      </c>
      <c r="EL121" t="s">
        <v>8639</v>
      </c>
    </row>
    <row r="122" spans="1:142">
      <c r="A122" s="126" t="s">
        <v>8640</v>
      </c>
      <c r="B122" s="126" t="s">
        <v>6861</v>
      </c>
      <c r="C122" s="126" t="s">
        <v>6862</v>
      </c>
      <c r="D122" s="126" t="s">
        <v>370</v>
      </c>
      <c r="E122" s="126" t="s">
        <v>5611</v>
      </c>
      <c r="F122" s="126" t="s">
        <v>6713</v>
      </c>
      <c r="G122" s="126" t="s">
        <v>8641</v>
      </c>
      <c r="H122" s="126" t="s">
        <v>8642</v>
      </c>
      <c r="I122" s="126">
        <v>5</v>
      </c>
      <c r="J122" s="126" t="s">
        <v>6726</v>
      </c>
      <c r="K122" s="126" t="s">
        <v>6864</v>
      </c>
      <c r="L122" s="126" t="s">
        <v>7812</v>
      </c>
      <c r="M122" t="s">
        <v>8640</v>
      </c>
      <c r="N122" t="s">
        <v>8640</v>
      </c>
      <c r="P122" t="s">
        <v>8640</v>
      </c>
      <c r="R122" t="s">
        <v>1452</v>
      </c>
      <c r="T122" t="s">
        <v>8643</v>
      </c>
      <c r="U122" t="s">
        <v>8644</v>
      </c>
      <c r="V122" t="s">
        <v>6869</v>
      </c>
      <c r="W122" t="s">
        <v>8267</v>
      </c>
      <c r="X122" t="s">
        <v>1487</v>
      </c>
      <c r="Y122" t="s">
        <v>1487</v>
      </c>
      <c r="AC122" t="s">
        <v>7325</v>
      </c>
      <c r="AE122" t="s">
        <v>7343</v>
      </c>
      <c r="AG122" t="s">
        <v>8556</v>
      </c>
      <c r="AH122" t="s">
        <v>7346</v>
      </c>
      <c r="AI122" t="s">
        <v>6877</v>
      </c>
      <c r="AJ122" t="s">
        <v>6878</v>
      </c>
      <c r="AM122" t="s">
        <v>8644</v>
      </c>
      <c r="AN122" t="s">
        <v>6879</v>
      </c>
      <c r="AP122" t="s">
        <v>8268</v>
      </c>
      <c r="AR122" t="s">
        <v>6877</v>
      </c>
      <c r="AS122" t="s">
        <v>8645</v>
      </c>
      <c r="AV122" t="s">
        <v>6883</v>
      </c>
      <c r="AW122" t="s">
        <v>6884</v>
      </c>
      <c r="AX122" t="s">
        <v>6877</v>
      </c>
      <c r="AY122" t="s">
        <v>8645</v>
      </c>
      <c r="BH122" t="s">
        <v>1473</v>
      </c>
      <c r="BJ122" t="s">
        <v>488</v>
      </c>
      <c r="BL122" t="s">
        <v>1266</v>
      </c>
      <c r="BM122" t="s">
        <v>6887</v>
      </c>
      <c r="BN122" t="s">
        <v>6888</v>
      </c>
      <c r="BQ122" t="s">
        <v>6890</v>
      </c>
      <c r="BS122" t="s">
        <v>8269</v>
      </c>
      <c r="BT122" t="s">
        <v>1473</v>
      </c>
      <c r="BU122" t="s">
        <v>6892</v>
      </c>
      <c r="BW122" t="s">
        <v>8646</v>
      </c>
      <c r="BY122" t="s">
        <v>8643</v>
      </c>
      <c r="BZ122" t="s">
        <v>8647</v>
      </c>
      <c r="CA122" t="s">
        <v>1473</v>
      </c>
      <c r="CH122" t="s">
        <v>8648</v>
      </c>
      <c r="CI122" t="s">
        <v>7047</v>
      </c>
      <c r="CJ122" t="s">
        <v>8649</v>
      </c>
      <c r="CK122" t="s">
        <v>6713</v>
      </c>
      <c r="CL122" s="127">
        <v>46251</v>
      </c>
      <c r="CM122" t="s">
        <v>6680</v>
      </c>
      <c r="CN122" t="s">
        <v>1882</v>
      </c>
      <c r="CO122" t="s">
        <v>8650</v>
      </c>
      <c r="CP122" t="s">
        <v>7050</v>
      </c>
      <c r="CQ122" t="s">
        <v>2200</v>
      </c>
      <c r="CR122" t="s">
        <v>8651</v>
      </c>
      <c r="CS122" t="s">
        <v>6901</v>
      </c>
      <c r="CT122" t="s">
        <v>6901</v>
      </c>
      <c r="CU122" t="s">
        <v>6901</v>
      </c>
      <c r="CV122" t="s">
        <v>6713</v>
      </c>
      <c r="CW122" t="s">
        <v>1146</v>
      </c>
      <c r="CX122" t="s">
        <v>7278</v>
      </c>
      <c r="CY122" t="s">
        <v>488</v>
      </c>
      <c r="CZ122" t="s">
        <v>7551</v>
      </c>
      <c r="DA122" t="s">
        <v>1266</v>
      </c>
      <c r="DB122" t="s">
        <v>7551</v>
      </c>
      <c r="DC122" t="s">
        <v>6892</v>
      </c>
      <c r="DD122" t="s">
        <v>2215</v>
      </c>
      <c r="DE122" t="s">
        <v>6904</v>
      </c>
      <c r="DF122" t="s">
        <v>6905</v>
      </c>
      <c r="DG122" t="s">
        <v>8276</v>
      </c>
      <c r="DH122" t="s">
        <v>6864</v>
      </c>
      <c r="DI122" t="s">
        <v>7812</v>
      </c>
      <c r="DJ122" t="s">
        <v>8652</v>
      </c>
      <c r="DK122" t="s">
        <v>1266</v>
      </c>
      <c r="DL122" t="s">
        <v>488</v>
      </c>
      <c r="DM122" t="s">
        <v>8653</v>
      </c>
      <c r="DN122" t="s">
        <v>394</v>
      </c>
      <c r="DO122" t="s">
        <v>345</v>
      </c>
      <c r="DP122" t="s">
        <v>8654</v>
      </c>
      <c r="DQ122" t="s">
        <v>8655</v>
      </c>
      <c r="DR122" t="s">
        <v>8656</v>
      </c>
      <c r="DS122">
        <v>1</v>
      </c>
      <c r="DT122" t="s">
        <v>17</v>
      </c>
      <c r="DU122" t="s">
        <v>376</v>
      </c>
      <c r="DV122" t="s">
        <v>1126</v>
      </c>
      <c r="DW122" t="s">
        <v>1127</v>
      </c>
      <c r="DX122" s="127">
        <v>46024</v>
      </c>
      <c r="DY122" s="127">
        <v>46387</v>
      </c>
      <c r="DZ122" t="s">
        <v>345</v>
      </c>
      <c r="EA122" t="s">
        <v>8657</v>
      </c>
      <c r="EB122" t="s">
        <v>23</v>
      </c>
      <c r="EE122" t="s">
        <v>7169</v>
      </c>
      <c r="EF122" t="s">
        <v>376</v>
      </c>
      <c r="EG122" t="s">
        <v>1292</v>
      </c>
      <c r="EH122" t="s">
        <v>1285</v>
      </c>
      <c r="EI122" t="s">
        <v>1462</v>
      </c>
      <c r="EJ122" t="s">
        <v>371</v>
      </c>
      <c r="EK122" t="s">
        <v>8249</v>
      </c>
      <c r="EL122">
        <v>0.38541666666666669</v>
      </c>
    </row>
    <row r="123" spans="1:142">
      <c r="A123" s="126" t="s">
        <v>8658</v>
      </c>
      <c r="B123" s="126" t="s">
        <v>6861</v>
      </c>
      <c r="C123" s="126" t="s">
        <v>6862</v>
      </c>
      <c r="D123" s="126" t="s">
        <v>370</v>
      </c>
      <c r="E123" s="126" t="s">
        <v>5611</v>
      </c>
      <c r="F123" s="126" t="s">
        <v>6713</v>
      </c>
      <c r="G123" s="126" t="s">
        <v>8641</v>
      </c>
      <c r="H123" s="126" t="s">
        <v>8642</v>
      </c>
      <c r="I123" s="126">
        <v>5</v>
      </c>
      <c r="J123" s="126" t="s">
        <v>6726</v>
      </c>
      <c r="K123" s="126" t="s">
        <v>6864</v>
      </c>
      <c r="L123" s="126" t="s">
        <v>7812</v>
      </c>
      <c r="M123" t="s">
        <v>8658</v>
      </c>
      <c r="N123" t="s">
        <v>8658</v>
      </c>
      <c r="P123" t="s">
        <v>8658</v>
      </c>
      <c r="R123" t="s">
        <v>8659</v>
      </c>
      <c r="T123" t="s">
        <v>8643</v>
      </c>
      <c r="U123" t="s">
        <v>8644</v>
      </c>
      <c r="V123" t="s">
        <v>6869</v>
      </c>
      <c r="W123" t="s">
        <v>8267</v>
      </c>
      <c r="X123" t="s">
        <v>1487</v>
      </c>
      <c r="Y123" t="s">
        <v>1487</v>
      </c>
      <c r="AC123" t="s">
        <v>7325</v>
      </c>
      <c r="AE123" t="s">
        <v>7343</v>
      </c>
      <c r="AG123" t="s">
        <v>8556</v>
      </c>
      <c r="AH123" t="s">
        <v>7346</v>
      </c>
      <c r="AI123" t="s">
        <v>6877</v>
      </c>
      <c r="AJ123" t="s">
        <v>6878</v>
      </c>
      <c r="AM123" t="s">
        <v>8644</v>
      </c>
      <c r="AN123" t="s">
        <v>6879</v>
      </c>
      <c r="AP123" t="s">
        <v>8268</v>
      </c>
      <c r="AR123" t="s">
        <v>6877</v>
      </c>
      <c r="AS123" t="s">
        <v>8645</v>
      </c>
      <c r="AV123" t="s">
        <v>6883</v>
      </c>
      <c r="AW123" t="s">
        <v>6884</v>
      </c>
      <c r="AX123" t="s">
        <v>6877</v>
      </c>
      <c r="AY123" t="s">
        <v>8645</v>
      </c>
      <c r="BH123" t="s">
        <v>1473</v>
      </c>
      <c r="BJ123" t="s">
        <v>488</v>
      </c>
      <c r="BL123" t="s">
        <v>1266</v>
      </c>
      <c r="BM123" t="s">
        <v>6887</v>
      </c>
      <c r="BN123" t="s">
        <v>6888</v>
      </c>
      <c r="BQ123" t="s">
        <v>6890</v>
      </c>
      <c r="BS123" t="s">
        <v>8269</v>
      </c>
      <c r="BT123" t="s">
        <v>1473</v>
      </c>
      <c r="BU123" t="s">
        <v>6892</v>
      </c>
      <c r="BW123" t="s">
        <v>8646</v>
      </c>
      <c r="BY123" t="s">
        <v>8643</v>
      </c>
      <c r="BZ123" t="s">
        <v>8647</v>
      </c>
      <c r="CA123" t="s">
        <v>1473</v>
      </c>
      <c r="CH123" t="s">
        <v>8648</v>
      </c>
      <c r="CI123" t="s">
        <v>7047</v>
      </c>
      <c r="CJ123" t="s">
        <v>8649</v>
      </c>
      <c r="CK123" t="s">
        <v>6713</v>
      </c>
      <c r="CL123" s="127">
        <v>46251</v>
      </c>
      <c r="CM123" t="s">
        <v>6680</v>
      </c>
      <c r="CN123" t="s">
        <v>1882</v>
      </c>
      <c r="CO123" t="s">
        <v>8650</v>
      </c>
      <c r="CP123" t="s">
        <v>7050</v>
      </c>
      <c r="CQ123" t="s">
        <v>2200</v>
      </c>
      <c r="CR123" t="s">
        <v>8651</v>
      </c>
      <c r="CS123" t="s">
        <v>6901</v>
      </c>
      <c r="CT123" t="s">
        <v>6901</v>
      </c>
      <c r="CU123" t="s">
        <v>6901</v>
      </c>
      <c r="CV123" t="s">
        <v>6713</v>
      </c>
      <c r="CW123" t="s">
        <v>1146</v>
      </c>
      <c r="CX123" t="s">
        <v>7278</v>
      </c>
      <c r="CY123" t="s">
        <v>488</v>
      </c>
      <c r="CZ123" t="s">
        <v>7551</v>
      </c>
      <c r="DA123" t="s">
        <v>1266</v>
      </c>
      <c r="DB123" t="s">
        <v>7551</v>
      </c>
      <c r="DC123" t="s">
        <v>6892</v>
      </c>
      <c r="DD123" t="s">
        <v>2215</v>
      </c>
      <c r="DE123" t="s">
        <v>6904</v>
      </c>
      <c r="DF123" t="s">
        <v>6905</v>
      </c>
      <c r="DG123" t="s">
        <v>8276</v>
      </c>
      <c r="DH123" t="s">
        <v>6864</v>
      </c>
      <c r="DI123" t="s">
        <v>7812</v>
      </c>
      <c r="DJ123" t="s">
        <v>8652</v>
      </c>
      <c r="DK123" t="s">
        <v>1266</v>
      </c>
      <c r="DL123" t="s">
        <v>488</v>
      </c>
      <c r="DM123" t="s">
        <v>8653</v>
      </c>
      <c r="DN123" t="s">
        <v>394</v>
      </c>
      <c r="DO123" t="s">
        <v>345</v>
      </c>
      <c r="DP123" t="s">
        <v>8654</v>
      </c>
      <c r="DQ123" t="s">
        <v>8655</v>
      </c>
      <c r="DR123" t="s">
        <v>8656</v>
      </c>
      <c r="DS123">
        <v>1</v>
      </c>
      <c r="DT123" t="s">
        <v>17</v>
      </c>
      <c r="DU123" t="s">
        <v>376</v>
      </c>
      <c r="DV123" t="s">
        <v>1126</v>
      </c>
      <c r="DW123" t="s">
        <v>1127</v>
      </c>
      <c r="DX123" s="127">
        <v>46024</v>
      </c>
      <c r="DY123" s="127">
        <v>46387</v>
      </c>
      <c r="DZ123" t="s">
        <v>345</v>
      </c>
      <c r="EA123" t="s">
        <v>8657</v>
      </c>
      <c r="EB123" t="s">
        <v>23</v>
      </c>
      <c r="EE123" t="s">
        <v>7169</v>
      </c>
      <c r="EF123" t="s">
        <v>376</v>
      </c>
      <c r="EG123" t="s">
        <v>1292</v>
      </c>
      <c r="EH123" t="s">
        <v>1285</v>
      </c>
      <c r="EI123" t="s">
        <v>1462</v>
      </c>
      <c r="EJ123" t="s">
        <v>371</v>
      </c>
      <c r="EK123" t="s">
        <v>8249</v>
      </c>
      <c r="EL123">
        <v>0.38541666666666669</v>
      </c>
    </row>
    <row r="124" spans="1:142">
      <c r="A124" s="126" t="s">
        <v>8660</v>
      </c>
      <c r="B124" s="126" t="s">
        <v>6861</v>
      </c>
      <c r="C124" s="126" t="s">
        <v>6862</v>
      </c>
      <c r="D124" s="126" t="s">
        <v>370</v>
      </c>
      <c r="E124" s="126" t="s">
        <v>5611</v>
      </c>
      <c r="F124" s="126" t="s">
        <v>6713</v>
      </c>
      <c r="G124" s="126" t="s">
        <v>230</v>
      </c>
      <c r="H124" s="126" t="s">
        <v>242</v>
      </c>
      <c r="I124" s="126">
        <v>1</v>
      </c>
      <c r="J124" s="126" t="s">
        <v>6725</v>
      </c>
      <c r="K124" s="126" t="s">
        <v>6864</v>
      </c>
      <c r="L124" s="126" t="s">
        <v>7006</v>
      </c>
      <c r="M124" t="s">
        <v>8660</v>
      </c>
      <c r="N124" t="s">
        <v>8660</v>
      </c>
      <c r="P124" t="s">
        <v>8660</v>
      </c>
      <c r="R124" t="s">
        <v>8661</v>
      </c>
      <c r="T124" t="s">
        <v>8662</v>
      </c>
      <c r="U124" t="s">
        <v>8663</v>
      </c>
      <c r="V124" t="s">
        <v>6869</v>
      </c>
      <c r="W124" t="s">
        <v>8267</v>
      </c>
      <c r="X124" t="s">
        <v>1487</v>
      </c>
      <c r="Y124" t="s">
        <v>1487</v>
      </c>
      <c r="AC124" t="s">
        <v>7325</v>
      </c>
      <c r="AE124" t="s">
        <v>7343</v>
      </c>
      <c r="AG124" t="s">
        <v>8556</v>
      </c>
      <c r="AH124" t="s">
        <v>7346</v>
      </c>
      <c r="AI124" t="s">
        <v>6877</v>
      </c>
      <c r="AJ124" t="s">
        <v>6878</v>
      </c>
      <c r="AM124" t="s">
        <v>8663</v>
      </c>
      <c r="AN124" t="s">
        <v>6879</v>
      </c>
      <c r="AP124" t="s">
        <v>8268</v>
      </c>
      <c r="AR124" t="s">
        <v>6877</v>
      </c>
      <c r="AS124" t="s">
        <v>1123</v>
      </c>
      <c r="AV124" t="s">
        <v>6883</v>
      </c>
      <c r="AW124" t="s">
        <v>6884</v>
      </c>
      <c r="AX124" t="s">
        <v>6877</v>
      </c>
      <c r="AY124" t="s">
        <v>1123</v>
      </c>
      <c r="BH124" t="s">
        <v>1473</v>
      </c>
      <c r="BJ124" t="s">
        <v>488</v>
      </c>
      <c r="BL124" t="s">
        <v>6885</v>
      </c>
      <c r="BM124" t="s">
        <v>6887</v>
      </c>
      <c r="BN124" t="s">
        <v>6888</v>
      </c>
      <c r="BQ124" t="s">
        <v>6890</v>
      </c>
      <c r="BS124" t="s">
        <v>8269</v>
      </c>
      <c r="BT124" t="s">
        <v>1473</v>
      </c>
      <c r="BU124" t="s">
        <v>6892</v>
      </c>
      <c r="BW124" t="s">
        <v>8664</v>
      </c>
      <c r="BY124" t="s">
        <v>8662</v>
      </c>
      <c r="BZ124" t="s">
        <v>8665</v>
      </c>
      <c r="CA124" t="s">
        <v>1473</v>
      </c>
      <c r="CH124" t="s">
        <v>8666</v>
      </c>
      <c r="CI124" t="s">
        <v>7047</v>
      </c>
      <c r="CJ124" t="s">
        <v>8649</v>
      </c>
      <c r="CK124" t="s">
        <v>6713</v>
      </c>
      <c r="CL124" s="127">
        <v>46251</v>
      </c>
      <c r="CM124" t="s">
        <v>6680</v>
      </c>
      <c r="CN124" t="s">
        <v>1882</v>
      </c>
      <c r="CO124" t="s">
        <v>8650</v>
      </c>
      <c r="CP124" t="s">
        <v>7050</v>
      </c>
      <c r="CQ124" t="s">
        <v>2200</v>
      </c>
      <c r="CR124" t="s">
        <v>8667</v>
      </c>
      <c r="CS124" t="s">
        <v>6901</v>
      </c>
      <c r="CT124" t="s">
        <v>6901</v>
      </c>
      <c r="CU124" t="s">
        <v>6901</v>
      </c>
      <c r="CV124" t="s">
        <v>6713</v>
      </c>
      <c r="CW124" t="s">
        <v>1154</v>
      </c>
      <c r="CX124" t="s">
        <v>6925</v>
      </c>
      <c r="CY124" t="s">
        <v>488</v>
      </c>
      <c r="CZ124" t="s">
        <v>7551</v>
      </c>
      <c r="DA124" t="s">
        <v>1266</v>
      </c>
      <c r="DB124" t="s">
        <v>6903</v>
      </c>
      <c r="DC124" t="s">
        <v>6892</v>
      </c>
      <c r="DD124" t="s">
        <v>6958</v>
      </c>
      <c r="DE124" t="s">
        <v>6959</v>
      </c>
      <c r="DF124" t="s">
        <v>6905</v>
      </c>
      <c r="DG124" t="s">
        <v>8276</v>
      </c>
      <c r="DH124" t="s">
        <v>6864</v>
      </c>
      <c r="DI124" t="s">
        <v>7006</v>
      </c>
      <c r="DJ124" t="s">
        <v>242</v>
      </c>
      <c r="DK124" t="s">
        <v>1266</v>
      </c>
      <c r="DL124" t="s">
        <v>488</v>
      </c>
      <c r="DM124" t="s">
        <v>1437</v>
      </c>
      <c r="DN124" t="s">
        <v>394</v>
      </c>
      <c r="DO124" t="s">
        <v>345</v>
      </c>
      <c r="DP124">
        <v>10</v>
      </c>
      <c r="DQ124" t="s">
        <v>1158</v>
      </c>
      <c r="DR124" t="s">
        <v>1123</v>
      </c>
      <c r="DS124">
        <v>1</v>
      </c>
      <c r="DT124" t="s">
        <v>17</v>
      </c>
      <c r="DU124" t="s">
        <v>376</v>
      </c>
      <c r="DV124" t="s">
        <v>1126</v>
      </c>
      <c r="DW124" t="s">
        <v>1127</v>
      </c>
      <c r="DX124" s="127">
        <v>46024</v>
      </c>
      <c r="DY124" s="127">
        <v>46387</v>
      </c>
      <c r="DZ124" t="s">
        <v>345</v>
      </c>
      <c r="EA124" t="s">
        <v>1207</v>
      </c>
      <c r="EB124" t="s">
        <v>31</v>
      </c>
      <c r="EE124" t="s">
        <v>1285</v>
      </c>
      <c r="EF124" t="s">
        <v>376</v>
      </c>
      <c r="EG124" t="s">
        <v>1292</v>
      </c>
      <c r="EH124" t="s">
        <v>1285</v>
      </c>
      <c r="EI124" t="s">
        <v>1462</v>
      </c>
      <c r="EJ124" t="s">
        <v>371</v>
      </c>
      <c r="EK124" t="s">
        <v>2103</v>
      </c>
      <c r="EL124">
        <v>0.38541666666666669</v>
      </c>
    </row>
    <row r="125" spans="1:142">
      <c r="A125" s="126" t="s">
        <v>8668</v>
      </c>
      <c r="B125" s="126" t="s">
        <v>6861</v>
      </c>
      <c r="C125" s="126" t="s">
        <v>6862</v>
      </c>
      <c r="D125" s="126" t="s">
        <v>370</v>
      </c>
      <c r="E125" s="126" t="s">
        <v>5611</v>
      </c>
      <c r="F125" s="126" t="s">
        <v>6713</v>
      </c>
      <c r="G125" s="126" t="s">
        <v>8641</v>
      </c>
      <c r="H125" s="126" t="s">
        <v>8642</v>
      </c>
      <c r="I125" s="126">
        <v>5</v>
      </c>
      <c r="J125" s="126" t="s">
        <v>6726</v>
      </c>
      <c r="K125" s="126" t="s">
        <v>6864</v>
      </c>
      <c r="L125" s="126" t="s">
        <v>7812</v>
      </c>
      <c r="M125" t="s">
        <v>8668</v>
      </c>
      <c r="N125" t="s">
        <v>8668</v>
      </c>
      <c r="P125" t="s">
        <v>8668</v>
      </c>
      <c r="R125" t="s">
        <v>1210</v>
      </c>
      <c r="T125" t="s">
        <v>8643</v>
      </c>
      <c r="U125" t="s">
        <v>8644</v>
      </c>
      <c r="V125" t="s">
        <v>6869</v>
      </c>
      <c r="W125" t="s">
        <v>8267</v>
      </c>
      <c r="X125" t="s">
        <v>1487</v>
      </c>
      <c r="Y125" t="s">
        <v>1487</v>
      </c>
      <c r="AC125" t="s">
        <v>7325</v>
      </c>
      <c r="AE125" t="s">
        <v>7343</v>
      </c>
      <c r="AG125" t="s">
        <v>8556</v>
      </c>
      <c r="AH125" t="s">
        <v>7346</v>
      </c>
      <c r="AI125" t="s">
        <v>6877</v>
      </c>
      <c r="AJ125" t="s">
        <v>6878</v>
      </c>
      <c r="AM125" t="s">
        <v>8644</v>
      </c>
      <c r="AN125" t="s">
        <v>6879</v>
      </c>
      <c r="AP125" t="s">
        <v>8268</v>
      </c>
      <c r="AR125" t="s">
        <v>6877</v>
      </c>
      <c r="AS125" t="s">
        <v>8645</v>
      </c>
      <c r="AV125" t="s">
        <v>6883</v>
      </c>
      <c r="AW125" t="s">
        <v>6884</v>
      </c>
      <c r="AX125" t="s">
        <v>6877</v>
      </c>
      <c r="AY125" t="s">
        <v>8645</v>
      </c>
      <c r="BH125" t="s">
        <v>1473</v>
      </c>
      <c r="BJ125" t="s">
        <v>488</v>
      </c>
      <c r="BL125" t="s">
        <v>1266</v>
      </c>
      <c r="BM125" t="s">
        <v>6887</v>
      </c>
      <c r="BN125" t="s">
        <v>6888</v>
      </c>
      <c r="BQ125" t="s">
        <v>6890</v>
      </c>
      <c r="BS125" t="s">
        <v>8269</v>
      </c>
      <c r="BT125" t="s">
        <v>1473</v>
      </c>
      <c r="BU125" t="s">
        <v>6892</v>
      </c>
      <c r="BW125" t="s">
        <v>8646</v>
      </c>
      <c r="BY125" t="s">
        <v>8643</v>
      </c>
      <c r="BZ125" t="s">
        <v>8647</v>
      </c>
      <c r="CA125" t="s">
        <v>1473</v>
      </c>
      <c r="CH125" t="s">
        <v>8648</v>
      </c>
      <c r="CI125" t="s">
        <v>7047</v>
      </c>
      <c r="CJ125" t="s">
        <v>8649</v>
      </c>
      <c r="CK125" t="s">
        <v>6713</v>
      </c>
      <c r="CL125" s="127">
        <v>46251</v>
      </c>
      <c r="CM125" t="s">
        <v>6680</v>
      </c>
      <c r="CN125" t="s">
        <v>1882</v>
      </c>
      <c r="CO125" t="s">
        <v>8650</v>
      </c>
      <c r="CP125" t="s">
        <v>7050</v>
      </c>
      <c r="CQ125" t="s">
        <v>2200</v>
      </c>
      <c r="CR125" t="s">
        <v>8651</v>
      </c>
      <c r="CS125" t="s">
        <v>6901</v>
      </c>
      <c r="CT125" t="s">
        <v>6901</v>
      </c>
      <c r="CU125" t="s">
        <v>6901</v>
      </c>
      <c r="CV125" t="s">
        <v>6713</v>
      </c>
      <c r="CW125" t="s">
        <v>1146</v>
      </c>
      <c r="CX125" t="s">
        <v>7278</v>
      </c>
      <c r="CY125" t="s">
        <v>488</v>
      </c>
      <c r="CZ125" t="s">
        <v>7551</v>
      </c>
      <c r="DA125" t="s">
        <v>1266</v>
      </c>
      <c r="DB125" t="s">
        <v>7551</v>
      </c>
      <c r="DC125" t="s">
        <v>6892</v>
      </c>
      <c r="DD125" t="s">
        <v>2215</v>
      </c>
      <c r="DE125" t="s">
        <v>6904</v>
      </c>
      <c r="DF125" t="s">
        <v>6905</v>
      </c>
      <c r="DG125" t="s">
        <v>8276</v>
      </c>
      <c r="DH125" t="s">
        <v>6864</v>
      </c>
      <c r="DI125" t="s">
        <v>7812</v>
      </c>
      <c r="DJ125" t="s">
        <v>8652</v>
      </c>
      <c r="DK125" t="s">
        <v>1266</v>
      </c>
      <c r="DL125" t="s">
        <v>488</v>
      </c>
      <c r="DM125" t="s">
        <v>8653</v>
      </c>
      <c r="DN125" t="s">
        <v>394</v>
      </c>
      <c r="DO125" t="s">
        <v>345</v>
      </c>
      <c r="DP125" t="s">
        <v>8654</v>
      </c>
      <c r="DQ125" t="s">
        <v>8655</v>
      </c>
      <c r="DR125" t="s">
        <v>8656</v>
      </c>
      <c r="DS125">
        <v>1</v>
      </c>
      <c r="DT125" t="s">
        <v>17</v>
      </c>
      <c r="DU125" t="s">
        <v>376</v>
      </c>
      <c r="DV125" t="s">
        <v>1126</v>
      </c>
      <c r="DW125" t="s">
        <v>1127</v>
      </c>
      <c r="DX125" s="127">
        <v>46024</v>
      </c>
      <c r="DY125" s="127">
        <v>46387</v>
      </c>
      <c r="DZ125" t="s">
        <v>345</v>
      </c>
      <c r="EA125" t="s">
        <v>8657</v>
      </c>
      <c r="EB125" t="s">
        <v>23</v>
      </c>
      <c r="EE125" t="s">
        <v>7169</v>
      </c>
      <c r="EF125" t="s">
        <v>376</v>
      </c>
      <c r="EG125" t="s">
        <v>1292</v>
      </c>
      <c r="EH125" t="s">
        <v>1285</v>
      </c>
      <c r="EI125" t="s">
        <v>1462</v>
      </c>
      <c r="EJ125" t="s">
        <v>371</v>
      </c>
      <c r="EK125" t="s">
        <v>8249</v>
      </c>
      <c r="EL125">
        <v>0.38541666666666669</v>
      </c>
    </row>
    <row r="126" spans="1:142">
      <c r="A126" s="126" t="s">
        <v>8669</v>
      </c>
      <c r="B126" s="126" t="s">
        <v>6861</v>
      </c>
      <c r="C126" s="126" t="s">
        <v>6862</v>
      </c>
      <c r="D126" s="126" t="s">
        <v>370</v>
      </c>
      <c r="E126" s="126" t="s">
        <v>5611</v>
      </c>
      <c r="F126" s="126" t="s">
        <v>6713</v>
      </c>
      <c r="G126" s="126" t="s">
        <v>253</v>
      </c>
      <c r="H126" s="126" t="s">
        <v>271</v>
      </c>
      <c r="I126" s="126">
        <v>1</v>
      </c>
      <c r="J126" s="126" t="s">
        <v>6725</v>
      </c>
      <c r="K126" s="126" t="s">
        <v>6864</v>
      </c>
      <c r="L126" s="126" t="s">
        <v>7098</v>
      </c>
      <c r="M126" t="s">
        <v>8669</v>
      </c>
      <c r="N126" t="s">
        <v>8669</v>
      </c>
      <c r="P126" t="s">
        <v>8669</v>
      </c>
      <c r="R126" t="s">
        <v>8670</v>
      </c>
      <c r="T126" t="s">
        <v>8671</v>
      </c>
      <c r="U126" t="s">
        <v>8672</v>
      </c>
      <c r="V126" t="s">
        <v>6869</v>
      </c>
      <c r="W126" t="s">
        <v>8267</v>
      </c>
      <c r="X126" t="s">
        <v>1487</v>
      </c>
      <c r="Y126" t="s">
        <v>1487</v>
      </c>
      <c r="AC126" t="s">
        <v>7325</v>
      </c>
      <c r="AE126" t="s">
        <v>7343</v>
      </c>
      <c r="AG126" t="s">
        <v>7345</v>
      </c>
      <c r="AH126" t="s">
        <v>7346</v>
      </c>
      <c r="AI126" t="s">
        <v>6877</v>
      </c>
      <c r="AJ126" t="s">
        <v>6878</v>
      </c>
      <c r="AM126" t="s">
        <v>8672</v>
      </c>
      <c r="AN126" t="s">
        <v>6879</v>
      </c>
      <c r="AP126" t="s">
        <v>8268</v>
      </c>
      <c r="AR126" t="s">
        <v>6877</v>
      </c>
      <c r="AS126" t="s">
        <v>1394</v>
      </c>
      <c r="AV126" t="s">
        <v>6883</v>
      </c>
      <c r="AW126" t="s">
        <v>6884</v>
      </c>
      <c r="AX126" t="s">
        <v>6877</v>
      </c>
      <c r="AY126" t="s">
        <v>1394</v>
      </c>
      <c r="BH126" t="s">
        <v>1473</v>
      </c>
      <c r="BJ126" t="s">
        <v>488</v>
      </c>
      <c r="BL126" t="s">
        <v>6885</v>
      </c>
      <c r="BM126" t="s">
        <v>6887</v>
      </c>
      <c r="BN126" t="s">
        <v>6888</v>
      </c>
      <c r="BQ126" t="s">
        <v>6890</v>
      </c>
      <c r="BS126" t="s">
        <v>8269</v>
      </c>
      <c r="BT126" t="s">
        <v>1473</v>
      </c>
      <c r="BU126" t="s">
        <v>6892</v>
      </c>
      <c r="BW126" t="s">
        <v>8673</v>
      </c>
      <c r="BY126" t="s">
        <v>8671</v>
      </c>
      <c r="BZ126" t="s">
        <v>8674</v>
      </c>
      <c r="CA126" t="s">
        <v>1473</v>
      </c>
      <c r="CH126" t="s">
        <v>8666</v>
      </c>
      <c r="CI126" t="s">
        <v>7047</v>
      </c>
      <c r="CJ126" t="s">
        <v>8649</v>
      </c>
      <c r="CK126" t="s">
        <v>6713</v>
      </c>
      <c r="CL126" s="127">
        <v>46251</v>
      </c>
      <c r="CM126" t="s">
        <v>6680</v>
      </c>
      <c r="CN126" t="s">
        <v>1882</v>
      </c>
      <c r="CO126" t="s">
        <v>8650</v>
      </c>
      <c r="CP126" t="s">
        <v>7050</v>
      </c>
      <c r="CQ126" t="s">
        <v>2200</v>
      </c>
      <c r="CR126" t="s">
        <v>8675</v>
      </c>
      <c r="CS126" t="s">
        <v>6901</v>
      </c>
      <c r="CT126" t="s">
        <v>6901</v>
      </c>
      <c r="CU126" t="s">
        <v>6901</v>
      </c>
      <c r="CV126" t="s">
        <v>6713</v>
      </c>
      <c r="CW126" t="s">
        <v>1154</v>
      </c>
      <c r="CX126" t="s">
        <v>6925</v>
      </c>
      <c r="CY126" t="s">
        <v>488</v>
      </c>
      <c r="CZ126" t="s">
        <v>7551</v>
      </c>
      <c r="DA126" t="s">
        <v>1266</v>
      </c>
      <c r="DB126" t="s">
        <v>6903</v>
      </c>
      <c r="DC126" t="s">
        <v>6892</v>
      </c>
      <c r="DD126" t="s">
        <v>2215</v>
      </c>
      <c r="DE126" t="s">
        <v>6904</v>
      </c>
      <c r="DF126" t="s">
        <v>6905</v>
      </c>
      <c r="DG126" t="s">
        <v>8276</v>
      </c>
      <c r="DH126" t="s">
        <v>6864</v>
      </c>
      <c r="DI126" t="s">
        <v>7098</v>
      </c>
      <c r="DJ126" t="s">
        <v>271</v>
      </c>
      <c r="DK126" t="s">
        <v>1266</v>
      </c>
      <c r="DL126" t="s">
        <v>488</v>
      </c>
      <c r="DM126" t="s">
        <v>1440</v>
      </c>
      <c r="DN126" t="s">
        <v>394</v>
      </c>
      <c r="DO126" t="s">
        <v>345</v>
      </c>
      <c r="DP126">
        <v>10</v>
      </c>
      <c r="DQ126" t="s">
        <v>1156</v>
      </c>
      <c r="DR126" t="s">
        <v>1394</v>
      </c>
      <c r="DS126">
        <v>1</v>
      </c>
      <c r="DT126" t="s">
        <v>17</v>
      </c>
      <c r="DU126" t="s">
        <v>376</v>
      </c>
      <c r="DV126" t="s">
        <v>1126</v>
      </c>
      <c r="DW126" t="s">
        <v>1127</v>
      </c>
      <c r="DX126" s="127">
        <v>46024</v>
      </c>
      <c r="DY126" s="127">
        <v>46387</v>
      </c>
      <c r="DZ126" t="s">
        <v>345</v>
      </c>
      <c r="EA126" t="s">
        <v>1223</v>
      </c>
      <c r="EE126" t="s">
        <v>1284</v>
      </c>
      <c r="EF126" t="s">
        <v>376</v>
      </c>
      <c r="EG126" t="s">
        <v>1292</v>
      </c>
      <c r="EH126" t="s">
        <v>1285</v>
      </c>
      <c r="EI126" t="s">
        <v>1462</v>
      </c>
      <c r="EJ126" t="s">
        <v>371</v>
      </c>
      <c r="EK126" t="s">
        <v>2104</v>
      </c>
      <c r="EL126">
        <v>0.4375</v>
      </c>
    </row>
    <row r="127" spans="1:142">
      <c r="A127" s="126" t="s">
        <v>8676</v>
      </c>
      <c r="B127" s="126" t="s">
        <v>6861</v>
      </c>
      <c r="C127" s="126" t="s">
        <v>6862</v>
      </c>
      <c r="D127" s="126" t="s">
        <v>370</v>
      </c>
      <c r="E127" s="126" t="s">
        <v>5611</v>
      </c>
      <c r="F127" s="126" t="s">
        <v>6713</v>
      </c>
      <c r="G127" s="126" t="s">
        <v>8641</v>
      </c>
      <c r="H127" s="126" t="s">
        <v>8642</v>
      </c>
      <c r="I127" s="126">
        <v>5</v>
      </c>
      <c r="J127" s="126" t="s">
        <v>6726</v>
      </c>
      <c r="K127" s="126" t="s">
        <v>6864</v>
      </c>
      <c r="L127" s="126" t="s">
        <v>7812</v>
      </c>
      <c r="M127" t="s">
        <v>8676</v>
      </c>
      <c r="N127" t="s">
        <v>8676</v>
      </c>
      <c r="P127" t="s">
        <v>8676</v>
      </c>
      <c r="R127" t="s">
        <v>8677</v>
      </c>
      <c r="T127" t="s">
        <v>8643</v>
      </c>
      <c r="U127" t="s">
        <v>8644</v>
      </c>
      <c r="V127" t="s">
        <v>6869</v>
      </c>
      <c r="W127" t="s">
        <v>8267</v>
      </c>
      <c r="X127" t="s">
        <v>1487</v>
      </c>
      <c r="Y127" t="s">
        <v>1487</v>
      </c>
      <c r="AC127" t="s">
        <v>7325</v>
      </c>
      <c r="AE127" t="s">
        <v>7343</v>
      </c>
      <c r="AG127" t="s">
        <v>8556</v>
      </c>
      <c r="AH127" t="s">
        <v>7346</v>
      </c>
      <c r="AI127" t="s">
        <v>6877</v>
      </c>
      <c r="AJ127" t="s">
        <v>6878</v>
      </c>
      <c r="AM127" t="s">
        <v>8644</v>
      </c>
      <c r="AN127" t="s">
        <v>6879</v>
      </c>
      <c r="AP127" t="s">
        <v>8268</v>
      </c>
      <c r="AR127" t="s">
        <v>6877</v>
      </c>
      <c r="AS127" t="s">
        <v>8645</v>
      </c>
      <c r="AV127" t="s">
        <v>6883</v>
      </c>
      <c r="AW127" t="s">
        <v>6884</v>
      </c>
      <c r="AX127" t="s">
        <v>6877</v>
      </c>
      <c r="AY127" t="s">
        <v>8645</v>
      </c>
      <c r="BH127" t="s">
        <v>1473</v>
      </c>
      <c r="BJ127" t="s">
        <v>488</v>
      </c>
      <c r="BL127" t="s">
        <v>1266</v>
      </c>
      <c r="BM127" t="s">
        <v>6887</v>
      </c>
      <c r="BN127" t="s">
        <v>6888</v>
      </c>
      <c r="BQ127" t="s">
        <v>6890</v>
      </c>
      <c r="BS127" t="s">
        <v>8269</v>
      </c>
      <c r="BT127" t="s">
        <v>1473</v>
      </c>
      <c r="BU127" t="s">
        <v>6892</v>
      </c>
      <c r="BW127" t="s">
        <v>8646</v>
      </c>
      <c r="BY127" t="s">
        <v>8643</v>
      </c>
      <c r="BZ127" t="s">
        <v>8647</v>
      </c>
      <c r="CA127" t="s">
        <v>1473</v>
      </c>
      <c r="CH127" t="s">
        <v>8648</v>
      </c>
      <c r="CI127" t="s">
        <v>7047</v>
      </c>
      <c r="CJ127" t="s">
        <v>8649</v>
      </c>
      <c r="CK127" t="s">
        <v>6713</v>
      </c>
      <c r="CL127" s="127">
        <v>46251</v>
      </c>
      <c r="CM127" t="s">
        <v>6680</v>
      </c>
      <c r="CN127" t="s">
        <v>1882</v>
      </c>
      <c r="CO127" t="s">
        <v>8650</v>
      </c>
      <c r="CP127" t="s">
        <v>7050</v>
      </c>
      <c r="CQ127" t="s">
        <v>2200</v>
      </c>
      <c r="CR127" t="s">
        <v>8651</v>
      </c>
      <c r="CS127" t="s">
        <v>6901</v>
      </c>
      <c r="CT127" t="s">
        <v>6901</v>
      </c>
      <c r="CU127" t="s">
        <v>6901</v>
      </c>
      <c r="CV127" t="s">
        <v>6713</v>
      </c>
      <c r="CW127" t="s">
        <v>1146</v>
      </c>
      <c r="CX127" t="s">
        <v>7278</v>
      </c>
      <c r="CY127" t="s">
        <v>488</v>
      </c>
      <c r="CZ127" t="s">
        <v>7551</v>
      </c>
      <c r="DA127" t="s">
        <v>1266</v>
      </c>
      <c r="DB127" t="s">
        <v>7551</v>
      </c>
      <c r="DC127" t="s">
        <v>6892</v>
      </c>
      <c r="DD127" t="s">
        <v>2215</v>
      </c>
      <c r="DE127" t="s">
        <v>6904</v>
      </c>
      <c r="DF127" t="s">
        <v>6905</v>
      </c>
      <c r="DG127" t="s">
        <v>8276</v>
      </c>
      <c r="DH127" t="s">
        <v>6864</v>
      </c>
      <c r="DI127" t="s">
        <v>7812</v>
      </c>
      <c r="DJ127" t="s">
        <v>8652</v>
      </c>
      <c r="DK127" t="s">
        <v>1266</v>
      </c>
      <c r="DL127" t="s">
        <v>488</v>
      </c>
      <c r="DM127" t="s">
        <v>8653</v>
      </c>
      <c r="DN127" t="s">
        <v>394</v>
      </c>
      <c r="DO127" t="s">
        <v>345</v>
      </c>
      <c r="DP127" t="s">
        <v>8654</v>
      </c>
      <c r="DQ127" t="s">
        <v>8655</v>
      </c>
      <c r="DR127" t="s">
        <v>8656</v>
      </c>
      <c r="DS127">
        <v>1</v>
      </c>
      <c r="DT127" t="s">
        <v>17</v>
      </c>
      <c r="DU127" t="s">
        <v>376</v>
      </c>
      <c r="DV127" t="s">
        <v>1126</v>
      </c>
      <c r="DW127" t="s">
        <v>1127</v>
      </c>
      <c r="DX127" s="127">
        <v>46024</v>
      </c>
      <c r="DY127" s="127">
        <v>46387</v>
      </c>
      <c r="DZ127" t="s">
        <v>345</v>
      </c>
      <c r="EA127" t="s">
        <v>8657</v>
      </c>
      <c r="EB127" t="s">
        <v>23</v>
      </c>
      <c r="EE127" t="s">
        <v>7169</v>
      </c>
      <c r="EF127" t="s">
        <v>376</v>
      </c>
      <c r="EG127" t="s">
        <v>1292</v>
      </c>
      <c r="EH127" t="s">
        <v>1285</v>
      </c>
      <c r="EI127" t="s">
        <v>1462</v>
      </c>
      <c r="EJ127" t="s">
        <v>371</v>
      </c>
      <c r="EK127" t="s">
        <v>8249</v>
      </c>
      <c r="EL127">
        <v>0.38541666666666669</v>
      </c>
    </row>
    <row r="128" spans="1:142">
      <c r="A128" s="126" t="s">
        <v>8678</v>
      </c>
      <c r="B128" s="126" t="s">
        <v>6861</v>
      </c>
      <c r="C128" s="126" t="s">
        <v>6862</v>
      </c>
      <c r="D128" s="126" t="s">
        <v>370</v>
      </c>
      <c r="E128" s="126" t="s">
        <v>5611</v>
      </c>
      <c r="F128" s="126" t="s">
        <v>6713</v>
      </c>
      <c r="G128" s="126" t="s">
        <v>8641</v>
      </c>
      <c r="H128" s="126" t="s">
        <v>8642</v>
      </c>
      <c r="I128" s="126">
        <v>5</v>
      </c>
      <c r="J128" s="126" t="s">
        <v>6726</v>
      </c>
      <c r="K128" s="126" t="s">
        <v>6864</v>
      </c>
      <c r="L128" s="126" t="s">
        <v>7812</v>
      </c>
      <c r="M128" t="s">
        <v>8678</v>
      </c>
      <c r="N128" t="s">
        <v>8678</v>
      </c>
      <c r="P128" t="s">
        <v>8678</v>
      </c>
      <c r="R128" t="s">
        <v>8679</v>
      </c>
      <c r="T128" t="s">
        <v>8643</v>
      </c>
      <c r="U128" t="s">
        <v>8644</v>
      </c>
      <c r="V128" t="s">
        <v>6869</v>
      </c>
      <c r="W128" t="s">
        <v>8267</v>
      </c>
      <c r="X128" t="s">
        <v>1487</v>
      </c>
      <c r="Y128" t="s">
        <v>1487</v>
      </c>
      <c r="AC128" t="s">
        <v>7325</v>
      </c>
      <c r="AE128" t="s">
        <v>7343</v>
      </c>
      <c r="AG128" t="s">
        <v>8556</v>
      </c>
      <c r="AH128" t="s">
        <v>7346</v>
      </c>
      <c r="AI128" t="s">
        <v>6877</v>
      </c>
      <c r="AJ128" t="s">
        <v>6878</v>
      </c>
      <c r="AM128" t="s">
        <v>8644</v>
      </c>
      <c r="AN128" t="s">
        <v>6879</v>
      </c>
      <c r="AP128" t="s">
        <v>8268</v>
      </c>
      <c r="AR128" t="s">
        <v>6877</v>
      </c>
      <c r="AS128" t="s">
        <v>8645</v>
      </c>
      <c r="AV128" t="s">
        <v>6883</v>
      </c>
      <c r="AW128" t="s">
        <v>6884</v>
      </c>
      <c r="AX128" t="s">
        <v>6877</v>
      </c>
      <c r="AY128" t="s">
        <v>8645</v>
      </c>
      <c r="BH128" t="s">
        <v>1473</v>
      </c>
      <c r="BJ128" t="s">
        <v>488</v>
      </c>
      <c r="BL128" t="s">
        <v>1266</v>
      </c>
      <c r="BM128" t="s">
        <v>6887</v>
      </c>
      <c r="BN128" t="s">
        <v>6888</v>
      </c>
      <c r="BQ128" t="s">
        <v>6890</v>
      </c>
      <c r="BS128" t="s">
        <v>8269</v>
      </c>
      <c r="BT128" t="s">
        <v>1473</v>
      </c>
      <c r="BU128" t="s">
        <v>6892</v>
      </c>
      <c r="BW128" t="s">
        <v>8646</v>
      </c>
      <c r="BY128" t="s">
        <v>8643</v>
      </c>
      <c r="BZ128" t="s">
        <v>8647</v>
      </c>
      <c r="CA128" t="s">
        <v>1473</v>
      </c>
      <c r="CH128" t="s">
        <v>8648</v>
      </c>
      <c r="CI128" t="s">
        <v>7047</v>
      </c>
      <c r="CJ128" t="s">
        <v>8649</v>
      </c>
      <c r="CK128" t="s">
        <v>6713</v>
      </c>
      <c r="CL128" s="127">
        <v>46251</v>
      </c>
      <c r="CM128" t="s">
        <v>6680</v>
      </c>
      <c r="CN128" t="s">
        <v>1882</v>
      </c>
      <c r="CO128" t="s">
        <v>8650</v>
      </c>
      <c r="CP128" t="s">
        <v>7050</v>
      </c>
      <c r="CQ128" t="s">
        <v>2200</v>
      </c>
      <c r="CR128" t="s">
        <v>8651</v>
      </c>
      <c r="CS128" t="s">
        <v>6901</v>
      </c>
      <c r="CT128" t="s">
        <v>6901</v>
      </c>
      <c r="CU128" t="s">
        <v>6901</v>
      </c>
      <c r="CV128" t="s">
        <v>6713</v>
      </c>
      <c r="CW128" t="s">
        <v>1146</v>
      </c>
      <c r="CX128" t="s">
        <v>7278</v>
      </c>
      <c r="CY128" t="s">
        <v>488</v>
      </c>
      <c r="CZ128" t="s">
        <v>7551</v>
      </c>
      <c r="DA128" t="s">
        <v>1266</v>
      </c>
      <c r="DB128" t="s">
        <v>7551</v>
      </c>
      <c r="DC128" t="s">
        <v>6892</v>
      </c>
      <c r="DD128" t="s">
        <v>2215</v>
      </c>
      <c r="DE128" t="s">
        <v>6904</v>
      </c>
      <c r="DF128" t="s">
        <v>6905</v>
      </c>
      <c r="DG128" t="s">
        <v>8276</v>
      </c>
      <c r="DH128" t="s">
        <v>6864</v>
      </c>
      <c r="DI128" t="s">
        <v>7812</v>
      </c>
      <c r="DJ128" t="s">
        <v>8652</v>
      </c>
      <c r="DK128" t="s">
        <v>1266</v>
      </c>
      <c r="DL128" t="s">
        <v>488</v>
      </c>
      <c r="DM128" t="s">
        <v>8653</v>
      </c>
      <c r="DN128" t="s">
        <v>394</v>
      </c>
      <c r="DO128" t="s">
        <v>345</v>
      </c>
      <c r="DP128" t="s">
        <v>8654</v>
      </c>
      <c r="DQ128" t="s">
        <v>8655</v>
      </c>
      <c r="DR128" t="s">
        <v>8656</v>
      </c>
      <c r="DS128">
        <v>1</v>
      </c>
      <c r="DT128" t="s">
        <v>17</v>
      </c>
      <c r="DU128" t="s">
        <v>376</v>
      </c>
      <c r="DV128" t="s">
        <v>1126</v>
      </c>
      <c r="DW128" t="s">
        <v>1127</v>
      </c>
      <c r="DX128" s="127">
        <v>46024</v>
      </c>
      <c r="DY128" s="127">
        <v>46387</v>
      </c>
      <c r="DZ128" t="s">
        <v>345</v>
      </c>
      <c r="EA128" t="s">
        <v>8657</v>
      </c>
      <c r="EB128" t="s">
        <v>23</v>
      </c>
      <c r="EE128" t="s">
        <v>7169</v>
      </c>
      <c r="EF128" t="s">
        <v>376</v>
      </c>
      <c r="EG128" t="s">
        <v>1292</v>
      </c>
      <c r="EH128" t="s">
        <v>1285</v>
      </c>
      <c r="EI128" t="s">
        <v>1462</v>
      </c>
      <c r="EJ128" t="s">
        <v>371</v>
      </c>
      <c r="EK128" t="s">
        <v>8249</v>
      </c>
      <c r="EL128">
        <v>0.38541666666666669</v>
      </c>
    </row>
    <row r="129" spans="1:142">
      <c r="A129" s="126" t="s">
        <v>8680</v>
      </c>
      <c r="B129" s="126" t="s">
        <v>6861</v>
      </c>
      <c r="C129" s="126" t="s">
        <v>6862</v>
      </c>
      <c r="D129" s="126" t="s">
        <v>370</v>
      </c>
      <c r="E129" s="126" t="s">
        <v>5611</v>
      </c>
      <c r="F129" s="126" t="s">
        <v>6863</v>
      </c>
      <c r="G129" s="126"/>
      <c r="H129" s="126"/>
      <c r="I129" s="126">
        <v>0</v>
      </c>
      <c r="J129" s="126" t="s">
        <v>6724</v>
      </c>
      <c r="K129" s="126" t="s">
        <v>6864</v>
      </c>
      <c r="L129" s="126" t="s">
        <v>7266</v>
      </c>
      <c r="M129" t="s">
        <v>8680</v>
      </c>
      <c r="N129" t="s">
        <v>8680</v>
      </c>
      <c r="P129" t="s">
        <v>8680</v>
      </c>
      <c r="R129" t="s">
        <v>8681</v>
      </c>
      <c r="T129" t="s">
        <v>8682</v>
      </c>
      <c r="U129" t="s">
        <v>8683</v>
      </c>
      <c r="V129" t="s">
        <v>6869</v>
      </c>
      <c r="W129" t="s">
        <v>6712</v>
      </c>
      <c r="X129" t="s">
        <v>1487</v>
      </c>
      <c r="Y129" t="s">
        <v>1473</v>
      </c>
      <c r="AB129" t="s">
        <v>7324</v>
      </c>
      <c r="AC129" t="s">
        <v>7325</v>
      </c>
      <c r="AD129" t="s">
        <v>7326</v>
      </c>
      <c r="AE129" t="s">
        <v>7358</v>
      </c>
      <c r="AF129" t="s">
        <v>7328</v>
      </c>
      <c r="AG129" t="s">
        <v>7359</v>
      </c>
      <c r="AH129" t="s">
        <v>6876</v>
      </c>
      <c r="AI129" t="s">
        <v>6877</v>
      </c>
      <c r="AJ129" t="s">
        <v>6878</v>
      </c>
      <c r="AM129" t="s">
        <v>8683</v>
      </c>
      <c r="AN129" t="s">
        <v>6879</v>
      </c>
      <c r="AP129" t="s">
        <v>8214</v>
      </c>
      <c r="AQ129" t="s">
        <v>8214</v>
      </c>
      <c r="AR129" t="s">
        <v>6877</v>
      </c>
      <c r="AS129" t="s">
        <v>8684</v>
      </c>
      <c r="AV129" t="s">
        <v>6883</v>
      </c>
      <c r="AW129" t="s">
        <v>6884</v>
      </c>
      <c r="AX129" t="s">
        <v>6877</v>
      </c>
      <c r="AY129" t="s">
        <v>8684</v>
      </c>
      <c r="BH129" t="s">
        <v>1473</v>
      </c>
      <c r="BJ129" t="s">
        <v>6885</v>
      </c>
      <c r="BL129" t="s">
        <v>6934</v>
      </c>
      <c r="BM129" t="s">
        <v>6887</v>
      </c>
      <c r="BN129" t="s">
        <v>6888</v>
      </c>
      <c r="BP129" t="s">
        <v>6916</v>
      </c>
      <c r="BQ129" t="s">
        <v>6890</v>
      </c>
      <c r="BR129" t="s">
        <v>6916</v>
      </c>
      <c r="BS129" t="s">
        <v>6917</v>
      </c>
      <c r="BT129" t="s">
        <v>1473</v>
      </c>
      <c r="BU129" t="s">
        <v>6892</v>
      </c>
      <c r="BW129" t="s">
        <v>8685</v>
      </c>
      <c r="BY129" t="s">
        <v>8682</v>
      </c>
      <c r="BZ129" t="s">
        <v>8686</v>
      </c>
      <c r="CA129" t="s">
        <v>1473</v>
      </c>
      <c r="CB129" t="s">
        <v>6895</v>
      </c>
      <c r="CF129" t="s">
        <v>7424</v>
      </c>
      <c r="CH129" t="s">
        <v>8687</v>
      </c>
      <c r="CI129" t="s">
        <v>6898</v>
      </c>
      <c r="CJ129" t="s">
        <v>7365</v>
      </c>
      <c r="CK129" t="s">
        <v>5814</v>
      </c>
      <c r="CL129" s="127">
        <v>46251</v>
      </c>
      <c r="CM129" t="s">
        <v>6680</v>
      </c>
      <c r="CN129" t="s">
        <v>1882</v>
      </c>
      <c r="CO129" t="s">
        <v>8688</v>
      </c>
      <c r="CP129" t="s">
        <v>6878</v>
      </c>
      <c r="CQ129" t="s">
        <v>2200</v>
      </c>
      <c r="CS129" t="s">
        <v>6901</v>
      </c>
      <c r="CT129" t="s">
        <v>6901</v>
      </c>
      <c r="CU129" t="s">
        <v>6901</v>
      </c>
      <c r="CV129" t="s">
        <v>6712</v>
      </c>
      <c r="CW129" t="s">
        <v>1161</v>
      </c>
      <c r="CX129" t="s">
        <v>7278</v>
      </c>
      <c r="CY129" t="s">
        <v>1266</v>
      </c>
      <c r="CZ129" t="s">
        <v>6903</v>
      </c>
      <c r="DA129" t="s">
        <v>344</v>
      </c>
      <c r="DB129" t="s">
        <v>6903</v>
      </c>
      <c r="DC129" t="s">
        <v>6892</v>
      </c>
      <c r="DD129" t="s">
        <v>7229</v>
      </c>
      <c r="DE129" t="s">
        <v>6993</v>
      </c>
      <c r="DF129" t="s">
        <v>6905</v>
      </c>
      <c r="DG129" t="s">
        <v>6906</v>
      </c>
      <c r="DH129" t="s">
        <v>6864</v>
      </c>
      <c r="DI129" t="s">
        <v>7266</v>
      </c>
    </row>
    <row r="130" spans="1:142">
      <c r="A130" s="126" t="s">
        <v>8689</v>
      </c>
      <c r="B130" s="126" t="s">
        <v>6861</v>
      </c>
      <c r="C130" s="126" t="s">
        <v>6862</v>
      </c>
      <c r="D130" s="126" t="s">
        <v>370</v>
      </c>
      <c r="E130" s="126" t="s">
        <v>5611</v>
      </c>
      <c r="F130" s="126" t="s">
        <v>6863</v>
      </c>
      <c r="G130" s="126"/>
      <c r="H130" s="126"/>
      <c r="I130" s="126">
        <v>0</v>
      </c>
      <c r="J130" s="126" t="s">
        <v>6724</v>
      </c>
      <c r="K130" s="126" t="s">
        <v>6864</v>
      </c>
      <c r="L130" s="126" t="s">
        <v>7034</v>
      </c>
      <c r="M130" t="s">
        <v>8689</v>
      </c>
      <c r="N130" t="s">
        <v>8689</v>
      </c>
      <c r="P130" t="s">
        <v>8689</v>
      </c>
      <c r="R130" t="s">
        <v>8690</v>
      </c>
      <c r="T130" t="s">
        <v>8691</v>
      </c>
      <c r="U130" t="s">
        <v>8692</v>
      </c>
      <c r="V130" t="s">
        <v>6869</v>
      </c>
      <c r="W130" t="s">
        <v>6712</v>
      </c>
      <c r="X130" t="s">
        <v>1487</v>
      </c>
      <c r="Y130" t="s">
        <v>1473</v>
      </c>
      <c r="AB130" t="s">
        <v>7324</v>
      </c>
      <c r="AC130" t="s">
        <v>7325</v>
      </c>
      <c r="AD130" t="s">
        <v>7326</v>
      </c>
      <c r="AE130" t="s">
        <v>7358</v>
      </c>
      <c r="AF130" t="s">
        <v>7328</v>
      </c>
      <c r="AG130" t="s">
        <v>7359</v>
      </c>
      <c r="AH130" t="s">
        <v>7189</v>
      </c>
      <c r="AI130" t="s">
        <v>6877</v>
      </c>
      <c r="AJ130" t="s">
        <v>6878</v>
      </c>
      <c r="AM130" t="s">
        <v>8692</v>
      </c>
      <c r="AN130" t="s">
        <v>6879</v>
      </c>
      <c r="AP130" t="s">
        <v>8214</v>
      </c>
      <c r="AQ130" t="s">
        <v>8214</v>
      </c>
      <c r="AR130" t="s">
        <v>6877</v>
      </c>
      <c r="AS130" t="s">
        <v>8693</v>
      </c>
      <c r="AV130" t="s">
        <v>6883</v>
      </c>
      <c r="AW130" t="s">
        <v>6884</v>
      </c>
      <c r="AX130" t="s">
        <v>6877</v>
      </c>
      <c r="AY130" t="s">
        <v>8693</v>
      </c>
      <c r="BH130" t="s">
        <v>1473</v>
      </c>
      <c r="BJ130" t="s">
        <v>6885</v>
      </c>
      <c r="BL130" t="s">
        <v>6934</v>
      </c>
      <c r="BM130" t="s">
        <v>6887</v>
      </c>
      <c r="BN130" t="s">
        <v>6888</v>
      </c>
      <c r="BP130" t="s">
        <v>6916</v>
      </c>
      <c r="BQ130" t="s">
        <v>6890</v>
      </c>
      <c r="BR130" t="s">
        <v>6916</v>
      </c>
      <c r="BS130" t="s">
        <v>6917</v>
      </c>
      <c r="BT130" t="s">
        <v>1473</v>
      </c>
      <c r="BU130" t="s">
        <v>6892</v>
      </c>
      <c r="BW130" t="s">
        <v>8694</v>
      </c>
      <c r="BY130" t="s">
        <v>8691</v>
      </c>
      <c r="BZ130" t="s">
        <v>8695</v>
      </c>
      <c r="CA130" t="s">
        <v>1473</v>
      </c>
      <c r="CB130" t="s">
        <v>6895</v>
      </c>
      <c r="CF130" t="s">
        <v>7363</v>
      </c>
      <c r="CH130" t="s">
        <v>7364</v>
      </c>
      <c r="CI130" t="s">
        <v>6898</v>
      </c>
      <c r="CJ130" t="s">
        <v>7365</v>
      </c>
      <c r="CK130" t="s">
        <v>5814</v>
      </c>
      <c r="CL130" s="127">
        <v>46251</v>
      </c>
      <c r="CM130" t="s">
        <v>6680</v>
      </c>
      <c r="CN130" t="s">
        <v>1882</v>
      </c>
      <c r="CO130" t="s">
        <v>8696</v>
      </c>
      <c r="CP130" t="s">
        <v>6878</v>
      </c>
      <c r="CQ130" t="s">
        <v>2200</v>
      </c>
      <c r="CS130" t="s">
        <v>6901</v>
      </c>
      <c r="CT130" t="s">
        <v>6901</v>
      </c>
      <c r="CU130" t="s">
        <v>6901</v>
      </c>
      <c r="CV130" t="s">
        <v>6712</v>
      </c>
      <c r="CW130" t="s">
        <v>1154</v>
      </c>
      <c r="CX130" t="s">
        <v>6925</v>
      </c>
      <c r="CY130" t="s">
        <v>1266</v>
      </c>
      <c r="CZ130" t="s">
        <v>6903</v>
      </c>
      <c r="DA130" t="s">
        <v>344</v>
      </c>
      <c r="DB130" t="s">
        <v>6903</v>
      </c>
      <c r="DC130" t="s">
        <v>6892</v>
      </c>
      <c r="DD130" t="s">
        <v>7161</v>
      </c>
      <c r="DE130" t="s">
        <v>6993</v>
      </c>
      <c r="DF130" t="s">
        <v>6905</v>
      </c>
      <c r="DG130" t="s">
        <v>6906</v>
      </c>
      <c r="DH130" t="s">
        <v>6864</v>
      </c>
      <c r="DI130" t="s">
        <v>7034</v>
      </c>
    </row>
    <row r="131" spans="1:142">
      <c r="A131" s="126" t="s">
        <v>8697</v>
      </c>
      <c r="B131" s="126" t="s">
        <v>6861</v>
      </c>
      <c r="C131" s="126" t="s">
        <v>6862</v>
      </c>
      <c r="D131" s="126" t="s">
        <v>370</v>
      </c>
      <c r="E131" s="126" t="s">
        <v>5611</v>
      </c>
      <c r="F131" s="126" t="s">
        <v>6863</v>
      </c>
      <c r="G131" s="126"/>
      <c r="H131" s="126"/>
      <c r="I131" s="126">
        <v>0</v>
      </c>
      <c r="J131" s="126" t="s">
        <v>6724</v>
      </c>
      <c r="K131" s="126" t="s">
        <v>6864</v>
      </c>
      <c r="L131" s="126" t="s">
        <v>7034</v>
      </c>
      <c r="M131" t="s">
        <v>8697</v>
      </c>
      <c r="N131" t="s">
        <v>8697</v>
      </c>
      <c r="P131" t="s">
        <v>8697</v>
      </c>
      <c r="R131" t="s">
        <v>8698</v>
      </c>
      <c r="T131" t="s">
        <v>8699</v>
      </c>
      <c r="U131" t="s">
        <v>8700</v>
      </c>
      <c r="V131" t="s">
        <v>6869</v>
      </c>
      <c r="W131" t="s">
        <v>6712</v>
      </c>
      <c r="X131" t="s">
        <v>1487</v>
      </c>
      <c r="Y131" t="s">
        <v>1473</v>
      </c>
      <c r="AB131" t="s">
        <v>7324</v>
      </c>
      <c r="AC131" t="s">
        <v>7325</v>
      </c>
      <c r="AD131" t="s">
        <v>7326</v>
      </c>
      <c r="AE131" t="s">
        <v>7358</v>
      </c>
      <c r="AF131" t="s">
        <v>7328</v>
      </c>
      <c r="AG131" t="s">
        <v>7359</v>
      </c>
      <c r="AH131" t="s">
        <v>5927</v>
      </c>
      <c r="AI131" t="s">
        <v>6877</v>
      </c>
      <c r="AJ131" t="s">
        <v>6878</v>
      </c>
      <c r="AM131" t="s">
        <v>8700</v>
      </c>
      <c r="AN131" t="s">
        <v>6879</v>
      </c>
      <c r="AP131" t="s">
        <v>8214</v>
      </c>
      <c r="AQ131" t="s">
        <v>8214</v>
      </c>
      <c r="AR131" t="s">
        <v>6877</v>
      </c>
      <c r="AS131" t="s">
        <v>8693</v>
      </c>
      <c r="AV131" t="s">
        <v>6883</v>
      </c>
      <c r="AW131" t="s">
        <v>6884</v>
      </c>
      <c r="AX131" t="s">
        <v>6877</v>
      </c>
      <c r="AY131" t="s">
        <v>8693</v>
      </c>
      <c r="BH131" t="s">
        <v>1473</v>
      </c>
      <c r="BJ131" t="s">
        <v>6885</v>
      </c>
      <c r="BL131" t="s">
        <v>6934</v>
      </c>
      <c r="BM131" t="s">
        <v>6887</v>
      </c>
      <c r="BN131" t="s">
        <v>6888</v>
      </c>
      <c r="BP131" t="s">
        <v>6916</v>
      </c>
      <c r="BQ131" t="s">
        <v>6890</v>
      </c>
      <c r="BR131" t="s">
        <v>6916</v>
      </c>
      <c r="BS131" t="s">
        <v>6917</v>
      </c>
      <c r="BT131" t="s">
        <v>1473</v>
      </c>
      <c r="BU131" t="s">
        <v>6892</v>
      </c>
      <c r="BW131" t="s">
        <v>8701</v>
      </c>
      <c r="BY131" t="s">
        <v>8699</v>
      </c>
      <c r="BZ131" t="s">
        <v>8702</v>
      </c>
      <c r="CA131" t="s">
        <v>1473</v>
      </c>
      <c r="CB131" t="s">
        <v>7155</v>
      </c>
      <c r="CF131" t="s">
        <v>7363</v>
      </c>
      <c r="CH131" t="s">
        <v>7364</v>
      </c>
      <c r="CI131" t="s">
        <v>6898</v>
      </c>
      <c r="CJ131" t="s">
        <v>7158</v>
      </c>
      <c r="CK131" t="s">
        <v>5814</v>
      </c>
      <c r="CL131" s="127">
        <v>46251</v>
      </c>
      <c r="CM131" t="s">
        <v>6680</v>
      </c>
      <c r="CN131" t="s">
        <v>1882</v>
      </c>
      <c r="CO131" t="s">
        <v>8374</v>
      </c>
      <c r="CP131" t="s">
        <v>6878</v>
      </c>
      <c r="CQ131" t="s">
        <v>2200</v>
      </c>
      <c r="CS131" t="s">
        <v>6901</v>
      </c>
      <c r="CT131" t="s">
        <v>6901</v>
      </c>
      <c r="CU131" t="s">
        <v>6901</v>
      </c>
      <c r="CV131" t="s">
        <v>6712</v>
      </c>
      <c r="CW131" t="s">
        <v>1154</v>
      </c>
      <c r="CX131" t="s">
        <v>6925</v>
      </c>
      <c r="CY131" t="s">
        <v>1266</v>
      </c>
      <c r="CZ131" t="s">
        <v>6903</v>
      </c>
      <c r="DA131" t="s">
        <v>344</v>
      </c>
      <c r="DB131" t="s">
        <v>6903</v>
      </c>
      <c r="DC131" t="s">
        <v>6892</v>
      </c>
      <c r="DD131" t="s">
        <v>7161</v>
      </c>
      <c r="DE131" t="s">
        <v>6993</v>
      </c>
      <c r="DF131" t="s">
        <v>6905</v>
      </c>
      <c r="DG131" t="s">
        <v>6906</v>
      </c>
      <c r="DH131" t="s">
        <v>6864</v>
      </c>
      <c r="DI131" t="s">
        <v>7034</v>
      </c>
    </row>
    <row r="132" spans="1:142">
      <c r="A132" s="126" t="s">
        <v>8703</v>
      </c>
      <c r="B132" s="126" t="s">
        <v>6861</v>
      </c>
      <c r="C132" s="126" t="s">
        <v>6862</v>
      </c>
      <c r="D132" s="126" t="s">
        <v>370</v>
      </c>
      <c r="E132" s="126" t="s">
        <v>5611</v>
      </c>
      <c r="F132" s="126" t="s">
        <v>6863</v>
      </c>
      <c r="G132" s="126" t="s">
        <v>8704</v>
      </c>
      <c r="H132" s="126" t="s">
        <v>8705</v>
      </c>
      <c r="I132" s="126">
        <v>4</v>
      </c>
      <c r="J132" s="126" t="s">
        <v>6726</v>
      </c>
      <c r="K132" s="126" t="s">
        <v>6864</v>
      </c>
      <c r="L132" s="126" t="s">
        <v>7034</v>
      </c>
      <c r="M132" t="s">
        <v>8703</v>
      </c>
      <c r="N132" t="s">
        <v>8703</v>
      </c>
      <c r="P132" t="s">
        <v>8703</v>
      </c>
      <c r="R132" t="s">
        <v>8706</v>
      </c>
      <c r="T132" t="s">
        <v>8707</v>
      </c>
      <c r="U132" t="s">
        <v>8708</v>
      </c>
      <c r="V132" t="s">
        <v>6869</v>
      </c>
      <c r="W132" t="s">
        <v>6712</v>
      </c>
      <c r="X132" t="s">
        <v>1487</v>
      </c>
      <c r="Y132" t="s">
        <v>1473</v>
      </c>
      <c r="AB132" t="s">
        <v>7324</v>
      </c>
      <c r="AC132" t="s">
        <v>7325</v>
      </c>
      <c r="AD132" t="s">
        <v>7326</v>
      </c>
      <c r="AE132" t="s">
        <v>7358</v>
      </c>
      <c r="AF132" t="s">
        <v>7371</v>
      </c>
      <c r="AG132" t="s">
        <v>7372</v>
      </c>
      <c r="AH132" t="s">
        <v>5927</v>
      </c>
      <c r="AI132" t="s">
        <v>6877</v>
      </c>
      <c r="AJ132" t="s">
        <v>6878</v>
      </c>
      <c r="AM132" t="s">
        <v>8708</v>
      </c>
      <c r="AN132" t="s">
        <v>6879</v>
      </c>
      <c r="AP132" t="s">
        <v>8034</v>
      </c>
      <c r="AQ132" t="s">
        <v>8034</v>
      </c>
      <c r="AR132" t="s">
        <v>6877</v>
      </c>
      <c r="AS132" t="s">
        <v>8709</v>
      </c>
      <c r="AV132" t="s">
        <v>6883</v>
      </c>
      <c r="AW132" t="s">
        <v>6884</v>
      </c>
      <c r="AX132" t="s">
        <v>6877</v>
      </c>
      <c r="AY132" t="s">
        <v>8709</v>
      </c>
      <c r="BH132" t="s">
        <v>1473</v>
      </c>
      <c r="BJ132" t="s">
        <v>6885</v>
      </c>
      <c r="BL132" t="s">
        <v>6886</v>
      </c>
      <c r="BM132" t="s">
        <v>6887</v>
      </c>
      <c r="BN132" t="s">
        <v>6888</v>
      </c>
      <c r="BP132" t="s">
        <v>6916</v>
      </c>
      <c r="BQ132" t="s">
        <v>6890</v>
      </c>
      <c r="BR132" t="s">
        <v>6916</v>
      </c>
      <c r="BS132" t="s">
        <v>6917</v>
      </c>
      <c r="BT132" t="s">
        <v>1473</v>
      </c>
      <c r="BU132" t="s">
        <v>6892</v>
      </c>
      <c r="BW132" t="s">
        <v>8710</v>
      </c>
      <c r="BY132" t="s">
        <v>8707</v>
      </c>
      <c r="BZ132" t="s">
        <v>8711</v>
      </c>
      <c r="CA132" t="s">
        <v>1473</v>
      </c>
      <c r="CB132" t="s">
        <v>6895</v>
      </c>
      <c r="CF132" t="s">
        <v>8712</v>
      </c>
      <c r="CH132" t="s">
        <v>8713</v>
      </c>
      <c r="CI132" t="s">
        <v>7047</v>
      </c>
      <c r="CJ132" t="s">
        <v>7377</v>
      </c>
      <c r="CK132" t="s">
        <v>5814</v>
      </c>
      <c r="CL132" s="127">
        <v>46251</v>
      </c>
      <c r="CM132" t="s">
        <v>6680</v>
      </c>
      <c r="CN132" t="s">
        <v>1882</v>
      </c>
      <c r="CO132" t="s">
        <v>8714</v>
      </c>
      <c r="CP132" t="s">
        <v>7050</v>
      </c>
      <c r="CQ132" t="s">
        <v>2200</v>
      </c>
      <c r="CR132" t="s">
        <v>8715</v>
      </c>
      <c r="CS132" t="s">
        <v>6901</v>
      </c>
      <c r="CT132" t="s">
        <v>6901</v>
      </c>
      <c r="CU132" t="s">
        <v>6901</v>
      </c>
      <c r="CV132" t="s">
        <v>6712</v>
      </c>
      <c r="CW132" t="s">
        <v>1154</v>
      </c>
      <c r="CX132" t="s">
        <v>6925</v>
      </c>
      <c r="CY132" t="s">
        <v>1266</v>
      </c>
      <c r="CZ132" t="s">
        <v>6903</v>
      </c>
      <c r="DA132" t="s">
        <v>443</v>
      </c>
      <c r="DB132" t="s">
        <v>6903</v>
      </c>
      <c r="DC132" t="s">
        <v>6892</v>
      </c>
      <c r="DD132" t="s">
        <v>7161</v>
      </c>
      <c r="DE132" t="s">
        <v>6993</v>
      </c>
      <c r="DF132" t="s">
        <v>6905</v>
      </c>
      <c r="DG132" t="s">
        <v>6906</v>
      </c>
      <c r="DH132" t="s">
        <v>6864</v>
      </c>
      <c r="DI132" t="s">
        <v>7034</v>
      </c>
      <c r="DJ132" t="s">
        <v>8716</v>
      </c>
      <c r="DK132" t="s">
        <v>7406</v>
      </c>
      <c r="DL132" t="s">
        <v>7407</v>
      </c>
      <c r="DM132" t="s">
        <v>1432</v>
      </c>
      <c r="DN132" t="s">
        <v>394</v>
      </c>
      <c r="DO132" t="s">
        <v>345</v>
      </c>
      <c r="DP132" t="s">
        <v>8717</v>
      </c>
      <c r="DQ132" t="s">
        <v>8718</v>
      </c>
      <c r="DR132" t="s">
        <v>8719</v>
      </c>
      <c r="DS132">
        <v>1</v>
      </c>
      <c r="DT132" t="s">
        <v>17</v>
      </c>
      <c r="DU132" t="s">
        <v>376</v>
      </c>
      <c r="DV132" t="s">
        <v>1126</v>
      </c>
      <c r="DW132" t="s">
        <v>1127</v>
      </c>
      <c r="DX132" s="127">
        <v>46024</v>
      </c>
      <c r="DY132" s="127">
        <v>46387</v>
      </c>
      <c r="DZ132" t="s">
        <v>345</v>
      </c>
      <c r="EA132" t="s">
        <v>8720</v>
      </c>
      <c r="EB132" t="s">
        <v>8721</v>
      </c>
      <c r="EE132" t="s">
        <v>1284</v>
      </c>
      <c r="EF132" t="s">
        <v>376</v>
      </c>
      <c r="EG132" t="s">
        <v>8722</v>
      </c>
      <c r="EH132" t="s">
        <v>1285</v>
      </c>
      <c r="EI132" t="s">
        <v>1462</v>
      </c>
      <c r="EJ132" t="s">
        <v>371</v>
      </c>
      <c r="EK132" t="s">
        <v>8151</v>
      </c>
      <c r="EL132">
        <v>0.625</v>
      </c>
    </row>
    <row r="133" spans="1:142">
      <c r="A133" s="126" t="s">
        <v>8723</v>
      </c>
      <c r="B133" s="126" t="s">
        <v>6861</v>
      </c>
      <c r="C133" s="126" t="s">
        <v>6862</v>
      </c>
      <c r="D133" s="126" t="s">
        <v>370</v>
      </c>
      <c r="E133" s="126" t="s">
        <v>5611</v>
      </c>
      <c r="F133" s="126" t="s">
        <v>6863</v>
      </c>
      <c r="G133" s="126"/>
      <c r="H133" s="126"/>
      <c r="I133" s="126">
        <v>0</v>
      </c>
      <c r="J133" s="126" t="s">
        <v>6724</v>
      </c>
      <c r="K133" s="126" t="s">
        <v>6864</v>
      </c>
      <c r="L133" s="126" t="s">
        <v>7034</v>
      </c>
      <c r="M133" t="s">
        <v>8723</v>
      </c>
      <c r="N133" t="s">
        <v>8723</v>
      </c>
      <c r="P133" t="s">
        <v>8723</v>
      </c>
      <c r="R133" t="s">
        <v>8724</v>
      </c>
      <c r="T133" t="s">
        <v>8725</v>
      </c>
      <c r="U133" t="s">
        <v>8726</v>
      </c>
      <c r="V133" t="s">
        <v>6869</v>
      </c>
      <c r="W133" t="s">
        <v>6712</v>
      </c>
      <c r="X133" t="s">
        <v>1487</v>
      </c>
      <c r="Y133" t="s">
        <v>1473</v>
      </c>
      <c r="AB133" t="s">
        <v>7324</v>
      </c>
      <c r="AC133" t="s">
        <v>7325</v>
      </c>
      <c r="AD133" t="s">
        <v>7326</v>
      </c>
      <c r="AE133" t="s">
        <v>7358</v>
      </c>
      <c r="AF133" t="s">
        <v>7371</v>
      </c>
      <c r="AG133" t="s">
        <v>7372</v>
      </c>
      <c r="AH133" t="s">
        <v>5927</v>
      </c>
      <c r="AI133" t="s">
        <v>6877</v>
      </c>
      <c r="AJ133" t="s">
        <v>6878</v>
      </c>
      <c r="AM133" t="s">
        <v>8726</v>
      </c>
      <c r="AN133" t="s">
        <v>6879</v>
      </c>
      <c r="AP133" t="s">
        <v>8034</v>
      </c>
      <c r="AQ133" t="s">
        <v>8034</v>
      </c>
      <c r="AR133" t="s">
        <v>6877</v>
      </c>
      <c r="AS133" t="s">
        <v>8727</v>
      </c>
      <c r="AV133" t="s">
        <v>6883</v>
      </c>
      <c r="AW133" t="s">
        <v>6884</v>
      </c>
      <c r="AX133" t="s">
        <v>6877</v>
      </c>
      <c r="AY133" t="s">
        <v>8727</v>
      </c>
      <c r="BH133" t="s">
        <v>1473</v>
      </c>
      <c r="BJ133" t="s">
        <v>6885</v>
      </c>
      <c r="BL133" t="s">
        <v>6886</v>
      </c>
      <c r="BM133" t="s">
        <v>6887</v>
      </c>
      <c r="BN133" t="s">
        <v>6888</v>
      </c>
      <c r="BP133" t="s">
        <v>6916</v>
      </c>
      <c r="BQ133" t="s">
        <v>6890</v>
      </c>
      <c r="BR133" t="s">
        <v>6916</v>
      </c>
      <c r="BS133" t="s">
        <v>6917</v>
      </c>
      <c r="BT133" t="s">
        <v>1473</v>
      </c>
      <c r="BU133" t="s">
        <v>6892</v>
      </c>
      <c r="BW133" t="s">
        <v>8728</v>
      </c>
      <c r="BY133" t="s">
        <v>8725</v>
      </c>
      <c r="BZ133" t="s">
        <v>8729</v>
      </c>
      <c r="CA133" t="s">
        <v>1473</v>
      </c>
      <c r="CB133" t="s">
        <v>7333</v>
      </c>
      <c r="CF133" t="s">
        <v>7363</v>
      </c>
      <c r="CH133" t="s">
        <v>8730</v>
      </c>
      <c r="CI133" t="s">
        <v>6898</v>
      </c>
      <c r="CJ133" t="s">
        <v>7377</v>
      </c>
      <c r="CK133" t="s">
        <v>5814</v>
      </c>
      <c r="CL133" s="127">
        <v>46251</v>
      </c>
      <c r="CM133" t="s">
        <v>6680</v>
      </c>
      <c r="CN133" t="s">
        <v>1882</v>
      </c>
      <c r="CO133" t="s">
        <v>8731</v>
      </c>
      <c r="CP133" t="s">
        <v>6878</v>
      </c>
      <c r="CQ133" t="s">
        <v>2200</v>
      </c>
      <c r="CS133" t="s">
        <v>6901</v>
      </c>
      <c r="CT133" t="s">
        <v>6901</v>
      </c>
      <c r="CU133" t="s">
        <v>6901</v>
      </c>
      <c r="CV133" t="s">
        <v>6712</v>
      </c>
      <c r="CW133" t="s">
        <v>1154</v>
      </c>
      <c r="CX133" t="s">
        <v>6925</v>
      </c>
      <c r="CY133" t="s">
        <v>1266</v>
      </c>
      <c r="CZ133" t="s">
        <v>6903</v>
      </c>
      <c r="DA133" t="s">
        <v>443</v>
      </c>
      <c r="DB133" t="s">
        <v>6903</v>
      </c>
      <c r="DC133" t="s">
        <v>6892</v>
      </c>
      <c r="DD133" t="s">
        <v>7161</v>
      </c>
      <c r="DE133" t="s">
        <v>6993</v>
      </c>
      <c r="DF133" t="s">
        <v>6905</v>
      </c>
      <c r="DG133" t="s">
        <v>6906</v>
      </c>
      <c r="DH133" t="s">
        <v>6864</v>
      </c>
      <c r="DI133" t="s">
        <v>7034</v>
      </c>
    </row>
    <row r="134" spans="1:142">
      <c r="A134" s="126" t="s">
        <v>8732</v>
      </c>
      <c r="B134" s="126" t="s">
        <v>6861</v>
      </c>
      <c r="C134" s="126" t="s">
        <v>6862</v>
      </c>
      <c r="D134" s="126" t="s">
        <v>370</v>
      </c>
      <c r="E134" s="126" t="s">
        <v>5611</v>
      </c>
      <c r="F134" s="126" t="s">
        <v>6863</v>
      </c>
      <c r="G134" s="126"/>
      <c r="H134" s="126"/>
      <c r="I134" s="126">
        <v>0</v>
      </c>
      <c r="J134" s="126" t="s">
        <v>6724</v>
      </c>
      <c r="K134" s="126" t="s">
        <v>6864</v>
      </c>
      <c r="L134" s="126" t="s">
        <v>7098</v>
      </c>
      <c r="M134" t="s">
        <v>8732</v>
      </c>
      <c r="N134" t="s">
        <v>8732</v>
      </c>
      <c r="P134" t="s">
        <v>8732</v>
      </c>
      <c r="R134" t="s">
        <v>8733</v>
      </c>
      <c r="T134" t="s">
        <v>8734</v>
      </c>
      <c r="U134" t="s">
        <v>8735</v>
      </c>
      <c r="V134" t="s">
        <v>6869</v>
      </c>
      <c r="W134" t="s">
        <v>6712</v>
      </c>
      <c r="X134" t="s">
        <v>1487</v>
      </c>
      <c r="Y134" t="s">
        <v>1473</v>
      </c>
      <c r="AB134" t="s">
        <v>7324</v>
      </c>
      <c r="AC134" t="s">
        <v>7325</v>
      </c>
      <c r="AD134" t="s">
        <v>7393</v>
      </c>
      <c r="AE134" t="s">
        <v>7394</v>
      </c>
      <c r="AF134" t="s">
        <v>7395</v>
      </c>
      <c r="AG134" t="s">
        <v>7396</v>
      </c>
      <c r="AH134" t="s">
        <v>5927</v>
      </c>
      <c r="AI134" t="s">
        <v>6877</v>
      </c>
      <c r="AJ134" t="s">
        <v>6878</v>
      </c>
      <c r="AM134" t="s">
        <v>8735</v>
      </c>
      <c r="AN134" t="s">
        <v>6879</v>
      </c>
      <c r="AP134" t="s">
        <v>8736</v>
      </c>
      <c r="AQ134" t="s">
        <v>8736</v>
      </c>
      <c r="AR134" t="s">
        <v>6877</v>
      </c>
      <c r="AS134" t="s">
        <v>8737</v>
      </c>
      <c r="AV134" t="s">
        <v>6883</v>
      </c>
      <c r="AW134" t="s">
        <v>6884</v>
      </c>
      <c r="AX134" t="s">
        <v>6877</v>
      </c>
      <c r="AY134" t="s">
        <v>8737</v>
      </c>
      <c r="BH134" t="s">
        <v>1473</v>
      </c>
      <c r="BJ134" t="s">
        <v>6885</v>
      </c>
      <c r="BL134" t="s">
        <v>6886</v>
      </c>
      <c r="BM134" t="s">
        <v>6887</v>
      </c>
      <c r="BN134" t="s">
        <v>6888</v>
      </c>
      <c r="BP134" t="s">
        <v>6916</v>
      </c>
      <c r="BQ134" t="s">
        <v>6890</v>
      </c>
      <c r="BR134" t="s">
        <v>6916</v>
      </c>
      <c r="BS134" t="s">
        <v>6917</v>
      </c>
      <c r="BT134" t="s">
        <v>1473</v>
      </c>
      <c r="BU134" t="s">
        <v>6892</v>
      </c>
      <c r="BW134" t="s">
        <v>8738</v>
      </c>
      <c r="BY134" t="s">
        <v>8734</v>
      </c>
      <c r="BZ134" t="s">
        <v>8739</v>
      </c>
      <c r="CA134" t="s">
        <v>1473</v>
      </c>
      <c r="CB134" t="s">
        <v>6895</v>
      </c>
      <c r="CF134" t="s">
        <v>7424</v>
      </c>
      <c r="CH134" t="s">
        <v>8740</v>
      </c>
      <c r="CI134" t="s">
        <v>6898</v>
      </c>
      <c r="CJ134" t="s">
        <v>7402</v>
      </c>
      <c r="CK134" t="s">
        <v>5814</v>
      </c>
      <c r="CL134" s="127">
        <v>46251</v>
      </c>
      <c r="CM134" t="s">
        <v>6680</v>
      </c>
      <c r="CN134" t="s">
        <v>1882</v>
      </c>
      <c r="CO134" t="s">
        <v>8741</v>
      </c>
      <c r="CP134" t="s">
        <v>6878</v>
      </c>
      <c r="CQ134" t="s">
        <v>2200</v>
      </c>
      <c r="CS134" t="s">
        <v>6901</v>
      </c>
      <c r="CT134" t="s">
        <v>6901</v>
      </c>
      <c r="CU134" t="s">
        <v>6901</v>
      </c>
      <c r="CV134" t="s">
        <v>6712</v>
      </c>
      <c r="CW134" t="s">
        <v>1154</v>
      </c>
      <c r="CX134" t="s">
        <v>6925</v>
      </c>
      <c r="CY134" t="s">
        <v>1266</v>
      </c>
      <c r="CZ134" t="s">
        <v>6903</v>
      </c>
      <c r="DA134" t="s">
        <v>443</v>
      </c>
      <c r="DB134" t="s">
        <v>6903</v>
      </c>
      <c r="DC134" t="s">
        <v>6892</v>
      </c>
      <c r="DD134" t="s">
        <v>2219</v>
      </c>
      <c r="DE134" t="s">
        <v>6904</v>
      </c>
      <c r="DF134" t="s">
        <v>6905</v>
      </c>
      <c r="DG134" t="s">
        <v>6906</v>
      </c>
      <c r="DH134" t="s">
        <v>6864</v>
      </c>
      <c r="DI134" t="s">
        <v>7098</v>
      </c>
    </row>
    <row r="135" spans="1:142">
      <c r="A135" s="126" t="s">
        <v>8742</v>
      </c>
      <c r="B135" s="126" t="s">
        <v>6861</v>
      </c>
      <c r="C135" s="126" t="s">
        <v>6862</v>
      </c>
      <c r="D135" s="126" t="s">
        <v>370</v>
      </c>
      <c r="E135" s="126" t="s">
        <v>5611</v>
      </c>
      <c r="F135" s="126" t="s">
        <v>6713</v>
      </c>
      <c r="G135" s="126" t="s">
        <v>4684</v>
      </c>
      <c r="H135" s="126" t="s">
        <v>320</v>
      </c>
      <c r="I135" s="126">
        <v>1</v>
      </c>
      <c r="J135" s="126" t="s">
        <v>6725</v>
      </c>
      <c r="K135" s="126" t="s">
        <v>6864</v>
      </c>
      <c r="L135" s="126" t="s">
        <v>7006</v>
      </c>
      <c r="M135" t="s">
        <v>8742</v>
      </c>
      <c r="N135" t="s">
        <v>8742</v>
      </c>
      <c r="P135" t="s">
        <v>8742</v>
      </c>
      <c r="R135" t="s">
        <v>8743</v>
      </c>
      <c r="T135" t="s">
        <v>8744</v>
      </c>
      <c r="U135" t="s">
        <v>8745</v>
      </c>
      <c r="V135" t="s">
        <v>6869</v>
      </c>
      <c r="W135" t="s">
        <v>8267</v>
      </c>
      <c r="X135" t="s">
        <v>1487</v>
      </c>
      <c r="Y135" t="s">
        <v>1487</v>
      </c>
      <c r="AC135" t="s">
        <v>7435</v>
      </c>
      <c r="AE135" t="s">
        <v>8746</v>
      </c>
      <c r="AG135" t="s">
        <v>8747</v>
      </c>
      <c r="AH135" t="s">
        <v>5927</v>
      </c>
      <c r="AI135" t="s">
        <v>6877</v>
      </c>
      <c r="AJ135" t="s">
        <v>6878</v>
      </c>
      <c r="AM135" t="s">
        <v>8745</v>
      </c>
      <c r="AN135" t="s">
        <v>6879</v>
      </c>
      <c r="AP135" t="s">
        <v>8268</v>
      </c>
      <c r="AR135" t="s">
        <v>6877</v>
      </c>
      <c r="AS135" t="s">
        <v>1141</v>
      </c>
      <c r="AV135" t="s">
        <v>6883</v>
      </c>
      <c r="AW135" t="s">
        <v>6884</v>
      </c>
      <c r="AX135" t="s">
        <v>6877</v>
      </c>
      <c r="AY135" t="s">
        <v>1141</v>
      </c>
      <c r="BH135" t="s">
        <v>1473</v>
      </c>
      <c r="BJ135" t="s">
        <v>443</v>
      </c>
      <c r="BL135" t="s">
        <v>344</v>
      </c>
      <c r="BM135" t="s">
        <v>6887</v>
      </c>
      <c r="BN135" t="s">
        <v>6888</v>
      </c>
      <c r="BQ135" t="s">
        <v>6890</v>
      </c>
      <c r="BS135" t="s">
        <v>8269</v>
      </c>
      <c r="BT135" t="s">
        <v>1473</v>
      </c>
      <c r="BU135" t="s">
        <v>6892</v>
      </c>
      <c r="BW135" t="s">
        <v>8748</v>
      </c>
      <c r="BY135" t="s">
        <v>8744</v>
      </c>
      <c r="BZ135" t="s">
        <v>8749</v>
      </c>
      <c r="CA135" t="s">
        <v>1473</v>
      </c>
      <c r="CH135" t="s">
        <v>8750</v>
      </c>
      <c r="CI135" t="s">
        <v>7047</v>
      </c>
      <c r="CJ135" t="s">
        <v>8751</v>
      </c>
      <c r="CK135" t="s">
        <v>6713</v>
      </c>
      <c r="CL135" s="127">
        <v>46251</v>
      </c>
      <c r="CM135" t="s">
        <v>6680</v>
      </c>
      <c r="CN135" t="s">
        <v>1882</v>
      </c>
      <c r="CO135" t="s">
        <v>8752</v>
      </c>
      <c r="CP135" t="s">
        <v>7050</v>
      </c>
      <c r="CQ135" t="s">
        <v>2200</v>
      </c>
      <c r="CR135" t="s">
        <v>8753</v>
      </c>
      <c r="CS135" t="s">
        <v>6901</v>
      </c>
      <c r="CT135" t="s">
        <v>6901</v>
      </c>
      <c r="CU135" t="s">
        <v>6901</v>
      </c>
      <c r="CV135" t="s">
        <v>6713</v>
      </c>
      <c r="CW135" t="s">
        <v>1154</v>
      </c>
      <c r="CX135" t="s">
        <v>6925</v>
      </c>
      <c r="CY135" t="s">
        <v>443</v>
      </c>
      <c r="CZ135" t="s">
        <v>7551</v>
      </c>
      <c r="DA135" t="s">
        <v>344</v>
      </c>
      <c r="DB135" t="s">
        <v>7551</v>
      </c>
      <c r="DC135" t="s">
        <v>6892</v>
      </c>
      <c r="DD135" t="s">
        <v>6958</v>
      </c>
      <c r="DE135" t="s">
        <v>6959</v>
      </c>
      <c r="DF135" t="s">
        <v>6905</v>
      </c>
      <c r="DG135" t="s">
        <v>8276</v>
      </c>
      <c r="DH135" t="s">
        <v>6864</v>
      </c>
      <c r="DI135" t="s">
        <v>7006</v>
      </c>
      <c r="DJ135" t="s">
        <v>320</v>
      </c>
      <c r="DK135" t="s">
        <v>344</v>
      </c>
      <c r="DL135" t="s">
        <v>443</v>
      </c>
      <c r="DM135" t="s">
        <v>1432</v>
      </c>
      <c r="DN135" t="s">
        <v>394</v>
      </c>
      <c r="DO135" t="s">
        <v>345</v>
      </c>
      <c r="DP135">
        <v>30</v>
      </c>
      <c r="DQ135" t="s">
        <v>1331</v>
      </c>
      <c r="DR135" t="s">
        <v>1141</v>
      </c>
      <c r="DS135">
        <v>1</v>
      </c>
      <c r="DT135" t="s">
        <v>17</v>
      </c>
      <c r="DU135" t="s">
        <v>376</v>
      </c>
      <c r="DV135" t="s">
        <v>1126</v>
      </c>
      <c r="DW135" t="s">
        <v>1127</v>
      </c>
      <c r="DX135" s="127">
        <v>46024</v>
      </c>
      <c r="DY135" s="127">
        <v>46387</v>
      </c>
      <c r="DZ135" t="s">
        <v>345</v>
      </c>
      <c r="EA135" t="s">
        <v>1332</v>
      </c>
      <c r="EB135" t="s">
        <v>1333</v>
      </c>
      <c r="EC135" t="s">
        <v>149</v>
      </c>
      <c r="ED135" t="s">
        <v>42</v>
      </c>
      <c r="EE135" t="s">
        <v>1284</v>
      </c>
      <c r="EF135" t="s">
        <v>376</v>
      </c>
      <c r="EG135" t="s">
        <v>1290</v>
      </c>
      <c r="EH135" t="s">
        <v>1285</v>
      </c>
      <c r="EI135" t="s">
        <v>1462</v>
      </c>
      <c r="EJ135" t="s">
        <v>371</v>
      </c>
      <c r="EK135" t="s">
        <v>2103</v>
      </c>
      <c r="EL135">
        <v>0.625</v>
      </c>
    </row>
    <row r="136" spans="1:142">
      <c r="A136" s="126" t="s">
        <v>8754</v>
      </c>
      <c r="B136" s="126" t="s">
        <v>6861</v>
      </c>
      <c r="C136" s="126" t="s">
        <v>6862</v>
      </c>
      <c r="D136" s="126" t="s">
        <v>370</v>
      </c>
      <c r="E136" s="126" t="s">
        <v>5611</v>
      </c>
      <c r="F136" s="126" t="s">
        <v>6863</v>
      </c>
      <c r="G136" s="126" t="s">
        <v>8704</v>
      </c>
      <c r="H136" s="126" t="s">
        <v>8705</v>
      </c>
      <c r="I136" s="126">
        <v>4</v>
      </c>
      <c r="J136" s="126" t="s">
        <v>6726</v>
      </c>
      <c r="K136" s="126" t="s">
        <v>6864</v>
      </c>
      <c r="L136" s="126" t="s">
        <v>7019</v>
      </c>
      <c r="M136" t="s">
        <v>8754</v>
      </c>
      <c r="N136" t="s">
        <v>8754</v>
      </c>
      <c r="P136" t="s">
        <v>8754</v>
      </c>
      <c r="R136" t="s">
        <v>8755</v>
      </c>
      <c r="T136" t="s">
        <v>8756</v>
      </c>
      <c r="U136" t="s">
        <v>8757</v>
      </c>
      <c r="V136" t="s">
        <v>6869</v>
      </c>
      <c r="W136" t="s">
        <v>6712</v>
      </c>
      <c r="X136" t="s">
        <v>1487</v>
      </c>
      <c r="Y136" t="s">
        <v>1473</v>
      </c>
      <c r="AB136" t="s">
        <v>7434</v>
      </c>
      <c r="AC136" t="s">
        <v>7435</v>
      </c>
      <c r="AD136" t="s">
        <v>8758</v>
      </c>
      <c r="AE136" t="s">
        <v>8746</v>
      </c>
      <c r="AF136" t="s">
        <v>8759</v>
      </c>
      <c r="AG136" t="s">
        <v>8760</v>
      </c>
      <c r="AH136" t="s">
        <v>5927</v>
      </c>
      <c r="AI136" t="s">
        <v>6967</v>
      </c>
      <c r="AJ136" t="s">
        <v>6878</v>
      </c>
      <c r="AM136" t="s">
        <v>8757</v>
      </c>
      <c r="AN136" t="s">
        <v>6879</v>
      </c>
      <c r="AP136" t="s">
        <v>8214</v>
      </c>
      <c r="AQ136" t="s">
        <v>8214</v>
      </c>
      <c r="AR136" t="s">
        <v>6967</v>
      </c>
      <c r="AS136" t="s">
        <v>8761</v>
      </c>
      <c r="AV136" t="s">
        <v>6883</v>
      </c>
      <c r="AW136" t="s">
        <v>6884</v>
      </c>
      <c r="AX136" t="s">
        <v>6967</v>
      </c>
      <c r="AY136" t="s">
        <v>8761</v>
      </c>
      <c r="BH136" t="s">
        <v>1473</v>
      </c>
      <c r="BJ136" t="s">
        <v>6934</v>
      </c>
      <c r="BL136" t="s">
        <v>6934</v>
      </c>
      <c r="BM136" t="s">
        <v>6887</v>
      </c>
      <c r="BN136" t="s">
        <v>6888</v>
      </c>
      <c r="BP136" t="s">
        <v>6969</v>
      </c>
      <c r="BQ136" t="s">
        <v>6890</v>
      </c>
      <c r="BR136" t="s">
        <v>6969</v>
      </c>
      <c r="BS136" t="s">
        <v>6917</v>
      </c>
      <c r="BT136" t="s">
        <v>1473</v>
      </c>
      <c r="BU136" t="s">
        <v>6892</v>
      </c>
      <c r="BW136" t="s">
        <v>8762</v>
      </c>
      <c r="BY136" t="s">
        <v>8756</v>
      </c>
      <c r="BZ136" t="s">
        <v>8763</v>
      </c>
      <c r="CA136" t="s">
        <v>1473</v>
      </c>
      <c r="CB136" t="s">
        <v>6895</v>
      </c>
      <c r="CF136" t="s">
        <v>1580</v>
      </c>
      <c r="CH136" t="s">
        <v>8764</v>
      </c>
      <c r="CI136" t="s">
        <v>7047</v>
      </c>
      <c r="CJ136" t="s">
        <v>6956</v>
      </c>
      <c r="CK136" t="s">
        <v>5814</v>
      </c>
      <c r="CL136" s="127">
        <v>46251</v>
      </c>
      <c r="CM136" t="s">
        <v>6680</v>
      </c>
      <c r="CN136" t="s">
        <v>1882</v>
      </c>
      <c r="CO136" t="s">
        <v>8765</v>
      </c>
      <c r="CP136" t="s">
        <v>7050</v>
      </c>
      <c r="CQ136" t="s">
        <v>2200</v>
      </c>
      <c r="CR136" t="s">
        <v>8715</v>
      </c>
      <c r="CS136" t="s">
        <v>6901</v>
      </c>
      <c r="CT136" t="s">
        <v>6901</v>
      </c>
      <c r="CU136" t="s">
        <v>6901</v>
      </c>
      <c r="CV136" t="s">
        <v>6712</v>
      </c>
      <c r="CX136" t="s">
        <v>6976</v>
      </c>
      <c r="CY136" t="s">
        <v>344</v>
      </c>
      <c r="CZ136" t="s">
        <v>6903</v>
      </c>
      <c r="DA136" t="s">
        <v>344</v>
      </c>
      <c r="DB136" t="s">
        <v>6903</v>
      </c>
      <c r="DC136" t="s">
        <v>6892</v>
      </c>
      <c r="DD136" t="s">
        <v>6958</v>
      </c>
      <c r="DE136" t="s">
        <v>6959</v>
      </c>
      <c r="DF136" t="s">
        <v>6905</v>
      </c>
      <c r="DG136" t="s">
        <v>6906</v>
      </c>
      <c r="DH136" t="s">
        <v>6864</v>
      </c>
      <c r="DI136" t="s">
        <v>7019</v>
      </c>
      <c r="DJ136" t="s">
        <v>8716</v>
      </c>
      <c r="DK136" t="s">
        <v>7406</v>
      </c>
      <c r="DL136" t="s">
        <v>7407</v>
      </c>
      <c r="DM136" t="s">
        <v>1432</v>
      </c>
      <c r="DN136" t="s">
        <v>394</v>
      </c>
      <c r="DO136" t="s">
        <v>345</v>
      </c>
      <c r="DP136" t="s">
        <v>8717</v>
      </c>
      <c r="DQ136" t="s">
        <v>8718</v>
      </c>
      <c r="DR136" t="s">
        <v>8719</v>
      </c>
      <c r="DS136">
        <v>1</v>
      </c>
      <c r="DT136" t="s">
        <v>17</v>
      </c>
      <c r="DU136" t="s">
        <v>376</v>
      </c>
      <c r="DV136" t="s">
        <v>1126</v>
      </c>
      <c r="DW136" t="s">
        <v>1127</v>
      </c>
      <c r="DX136" s="127">
        <v>46024</v>
      </c>
      <c r="DY136" s="127">
        <v>46387</v>
      </c>
      <c r="DZ136" t="s">
        <v>345</v>
      </c>
      <c r="EA136" t="s">
        <v>8720</v>
      </c>
      <c r="EB136" t="s">
        <v>8721</v>
      </c>
      <c r="EE136" t="s">
        <v>1284</v>
      </c>
      <c r="EF136" t="s">
        <v>376</v>
      </c>
      <c r="EG136" t="s">
        <v>8722</v>
      </c>
      <c r="EH136" t="s">
        <v>1285</v>
      </c>
      <c r="EI136" t="s">
        <v>1462</v>
      </c>
      <c r="EJ136" t="s">
        <v>371</v>
      </c>
      <c r="EK136" t="s">
        <v>8151</v>
      </c>
      <c r="EL136">
        <v>0.625</v>
      </c>
    </row>
    <row r="137" spans="1:142">
      <c r="A137" s="126" t="s">
        <v>8766</v>
      </c>
      <c r="B137" s="126" t="s">
        <v>6861</v>
      </c>
      <c r="C137" s="126" t="s">
        <v>6862</v>
      </c>
      <c r="D137" s="126" t="s">
        <v>370</v>
      </c>
      <c r="E137" s="126" t="s">
        <v>5611</v>
      </c>
      <c r="F137" s="126" t="s">
        <v>6863</v>
      </c>
      <c r="G137" s="126" t="s">
        <v>8767</v>
      </c>
      <c r="H137" s="126" t="s">
        <v>8768</v>
      </c>
      <c r="I137" s="126">
        <v>5</v>
      </c>
      <c r="J137" s="126" t="s">
        <v>6726</v>
      </c>
      <c r="K137" s="126" t="s">
        <v>6864</v>
      </c>
      <c r="L137" s="126" t="s">
        <v>6978</v>
      </c>
      <c r="M137" t="s">
        <v>8766</v>
      </c>
      <c r="N137" t="s">
        <v>8766</v>
      </c>
      <c r="P137" t="s">
        <v>8766</v>
      </c>
      <c r="R137" t="s">
        <v>8769</v>
      </c>
      <c r="T137" t="s">
        <v>8770</v>
      </c>
      <c r="U137" t="s">
        <v>8771</v>
      </c>
      <c r="V137" t="s">
        <v>6869</v>
      </c>
      <c r="W137" t="s">
        <v>6712</v>
      </c>
      <c r="X137" t="s">
        <v>1487</v>
      </c>
      <c r="Y137" t="s">
        <v>1473</v>
      </c>
      <c r="AB137" t="s">
        <v>7434</v>
      </c>
      <c r="AC137" t="s">
        <v>7435</v>
      </c>
      <c r="AD137" t="s">
        <v>8758</v>
      </c>
      <c r="AE137" t="s">
        <v>8746</v>
      </c>
      <c r="AF137" t="s">
        <v>8772</v>
      </c>
      <c r="AG137" t="s">
        <v>8773</v>
      </c>
      <c r="AH137" t="s">
        <v>5927</v>
      </c>
      <c r="AI137" t="s">
        <v>6932</v>
      </c>
      <c r="AJ137" t="s">
        <v>6878</v>
      </c>
      <c r="AM137" t="s">
        <v>8771</v>
      </c>
      <c r="AN137" t="s">
        <v>6879</v>
      </c>
      <c r="AP137" t="s">
        <v>8214</v>
      </c>
      <c r="AQ137" t="s">
        <v>8214</v>
      </c>
      <c r="AR137" t="s">
        <v>6932</v>
      </c>
      <c r="AS137" t="s">
        <v>8774</v>
      </c>
      <c r="AV137" t="s">
        <v>6883</v>
      </c>
      <c r="AW137" t="s">
        <v>6884</v>
      </c>
      <c r="AX137" t="s">
        <v>6932</v>
      </c>
      <c r="AY137" t="s">
        <v>8774</v>
      </c>
      <c r="BH137" t="s">
        <v>1473</v>
      </c>
      <c r="BJ137" t="s">
        <v>574</v>
      </c>
      <c r="BL137" t="s">
        <v>6934</v>
      </c>
      <c r="BM137" t="s">
        <v>6887</v>
      </c>
      <c r="BN137" t="s">
        <v>6888</v>
      </c>
      <c r="BP137" t="s">
        <v>6935</v>
      </c>
      <c r="BQ137" t="s">
        <v>6890</v>
      </c>
      <c r="BR137" t="s">
        <v>6935</v>
      </c>
      <c r="BS137" t="s">
        <v>6917</v>
      </c>
      <c r="BT137" t="s">
        <v>1473</v>
      </c>
      <c r="BU137" t="s">
        <v>6892</v>
      </c>
      <c r="BW137" t="s">
        <v>8775</v>
      </c>
      <c r="BY137" t="s">
        <v>8770</v>
      </c>
      <c r="BZ137" t="s">
        <v>8776</v>
      </c>
      <c r="CA137" t="s">
        <v>1473</v>
      </c>
      <c r="CB137" t="s">
        <v>6895</v>
      </c>
      <c r="CF137" t="s">
        <v>1580</v>
      </c>
      <c r="CH137" t="s">
        <v>8777</v>
      </c>
      <c r="CI137" t="s">
        <v>7047</v>
      </c>
      <c r="CJ137" t="s">
        <v>6956</v>
      </c>
      <c r="CK137" t="s">
        <v>5814</v>
      </c>
      <c r="CL137" s="127">
        <v>46251</v>
      </c>
      <c r="CM137" t="s">
        <v>6680</v>
      </c>
      <c r="CN137" t="s">
        <v>1882</v>
      </c>
      <c r="CO137" t="s">
        <v>8778</v>
      </c>
      <c r="CP137" t="s">
        <v>7050</v>
      </c>
      <c r="CQ137" t="s">
        <v>2200</v>
      </c>
      <c r="CR137" t="s">
        <v>8779</v>
      </c>
      <c r="CS137" t="s">
        <v>6901</v>
      </c>
      <c r="CT137" t="s">
        <v>6901</v>
      </c>
      <c r="CU137" t="s">
        <v>6901</v>
      </c>
      <c r="CV137" t="s">
        <v>6712</v>
      </c>
      <c r="CX137" t="s">
        <v>6940</v>
      </c>
      <c r="CY137" t="s">
        <v>443</v>
      </c>
      <c r="CZ137" t="s">
        <v>6903</v>
      </c>
      <c r="DA137" t="s">
        <v>344</v>
      </c>
      <c r="DB137" t="s">
        <v>6903</v>
      </c>
      <c r="DC137" t="s">
        <v>6892</v>
      </c>
      <c r="DD137" t="s">
        <v>8780</v>
      </c>
      <c r="DE137" t="s">
        <v>6993</v>
      </c>
      <c r="DF137" t="s">
        <v>6905</v>
      </c>
      <c r="DG137" t="s">
        <v>6906</v>
      </c>
      <c r="DH137" t="s">
        <v>6864</v>
      </c>
      <c r="DI137" t="s">
        <v>6978</v>
      </c>
      <c r="DJ137" t="s">
        <v>8781</v>
      </c>
      <c r="DK137" t="s">
        <v>8508</v>
      </c>
      <c r="DL137" t="s">
        <v>8509</v>
      </c>
      <c r="DM137" t="s">
        <v>8782</v>
      </c>
      <c r="DN137" t="s">
        <v>394</v>
      </c>
      <c r="DO137" t="s">
        <v>345</v>
      </c>
      <c r="DP137" t="s">
        <v>8783</v>
      </c>
      <c r="DQ137" t="s">
        <v>8224</v>
      </c>
      <c r="DR137" t="s">
        <v>8784</v>
      </c>
      <c r="DS137">
        <v>1</v>
      </c>
      <c r="DT137" t="s">
        <v>17</v>
      </c>
      <c r="DU137" t="s">
        <v>376</v>
      </c>
      <c r="DV137" t="s">
        <v>1126</v>
      </c>
      <c r="DW137" t="s">
        <v>1127</v>
      </c>
      <c r="DX137" s="127">
        <v>46024</v>
      </c>
      <c r="DY137" s="127">
        <v>46387</v>
      </c>
      <c r="DZ137" t="s">
        <v>345</v>
      </c>
      <c r="EA137" t="s">
        <v>8785</v>
      </c>
      <c r="EB137" t="s">
        <v>147</v>
      </c>
      <c r="EC137" t="s">
        <v>148</v>
      </c>
      <c r="ED137" t="s">
        <v>110</v>
      </c>
      <c r="EE137" t="s">
        <v>8786</v>
      </c>
      <c r="EF137" t="s">
        <v>376</v>
      </c>
      <c r="EG137" t="s">
        <v>1292</v>
      </c>
      <c r="EH137" t="s">
        <v>1285</v>
      </c>
      <c r="EI137" t="s">
        <v>1462</v>
      </c>
      <c r="EJ137" t="s">
        <v>371</v>
      </c>
      <c r="EK137" t="s">
        <v>7527</v>
      </c>
      <c r="EL137" t="s">
        <v>8787</v>
      </c>
    </row>
    <row r="138" spans="1:142">
      <c r="A138" s="126" t="s">
        <v>8788</v>
      </c>
      <c r="B138" s="126" t="s">
        <v>6861</v>
      </c>
      <c r="C138" s="126" t="s">
        <v>6862</v>
      </c>
      <c r="D138" s="126" t="s">
        <v>370</v>
      </c>
      <c r="E138" s="126" t="s">
        <v>5611</v>
      </c>
      <c r="F138" s="126" t="s">
        <v>6863</v>
      </c>
      <c r="G138" s="126" t="s">
        <v>8789</v>
      </c>
      <c r="H138" s="126" t="s">
        <v>8790</v>
      </c>
      <c r="I138" s="126">
        <v>2</v>
      </c>
      <c r="J138" s="126" t="s">
        <v>6726</v>
      </c>
      <c r="K138" s="126" t="s">
        <v>6864</v>
      </c>
      <c r="L138" s="126" t="s">
        <v>6995</v>
      </c>
      <c r="M138" t="s">
        <v>8788</v>
      </c>
      <c r="N138" t="s">
        <v>8788</v>
      </c>
      <c r="P138" t="s">
        <v>8788</v>
      </c>
      <c r="R138" t="s">
        <v>8791</v>
      </c>
      <c r="T138" t="s">
        <v>8792</v>
      </c>
      <c r="U138" t="s">
        <v>8793</v>
      </c>
      <c r="V138" t="s">
        <v>6869</v>
      </c>
      <c r="W138" t="s">
        <v>6712</v>
      </c>
      <c r="X138" t="s">
        <v>1487</v>
      </c>
      <c r="Y138" t="s">
        <v>1473</v>
      </c>
      <c r="AB138" t="s">
        <v>7434</v>
      </c>
      <c r="AC138" t="s">
        <v>7435</v>
      </c>
      <c r="AD138" t="s">
        <v>8794</v>
      </c>
      <c r="AE138" t="s">
        <v>8795</v>
      </c>
      <c r="AF138" t="s">
        <v>8796</v>
      </c>
      <c r="AG138" t="s">
        <v>8797</v>
      </c>
      <c r="AH138" t="s">
        <v>7198</v>
      </c>
      <c r="AI138" t="s">
        <v>6967</v>
      </c>
      <c r="AJ138" t="s">
        <v>6878</v>
      </c>
      <c r="AM138" t="s">
        <v>8793</v>
      </c>
      <c r="AN138" t="s">
        <v>6879</v>
      </c>
      <c r="AP138" t="s">
        <v>8214</v>
      </c>
      <c r="AQ138" t="s">
        <v>8214</v>
      </c>
      <c r="AR138" t="s">
        <v>6967</v>
      </c>
      <c r="AS138" t="s">
        <v>8798</v>
      </c>
      <c r="AV138" t="s">
        <v>6883</v>
      </c>
      <c r="AW138" t="s">
        <v>6884</v>
      </c>
      <c r="AX138" t="s">
        <v>6967</v>
      </c>
      <c r="AY138" t="s">
        <v>8798</v>
      </c>
      <c r="BH138" t="s">
        <v>1473</v>
      </c>
      <c r="BJ138" t="s">
        <v>6885</v>
      </c>
      <c r="BL138" t="s">
        <v>6934</v>
      </c>
      <c r="BM138" t="s">
        <v>6887</v>
      </c>
      <c r="BN138" t="s">
        <v>6888</v>
      </c>
      <c r="BP138" t="s">
        <v>6969</v>
      </c>
      <c r="BQ138" t="s">
        <v>6890</v>
      </c>
      <c r="BR138" t="s">
        <v>6969</v>
      </c>
      <c r="BS138" t="s">
        <v>6917</v>
      </c>
      <c r="BT138" t="s">
        <v>1473</v>
      </c>
      <c r="BU138" t="s">
        <v>6892</v>
      </c>
      <c r="BW138" t="s">
        <v>8799</v>
      </c>
      <c r="BY138" t="s">
        <v>8792</v>
      </c>
      <c r="BZ138" t="s">
        <v>8800</v>
      </c>
      <c r="CA138" t="s">
        <v>1473</v>
      </c>
      <c r="CB138" t="s">
        <v>6920</v>
      </c>
      <c r="CF138" t="s">
        <v>8801</v>
      </c>
      <c r="CH138" t="s">
        <v>8802</v>
      </c>
      <c r="CI138" t="s">
        <v>7047</v>
      </c>
      <c r="CJ138" t="s">
        <v>7694</v>
      </c>
      <c r="CK138" t="s">
        <v>5814</v>
      </c>
      <c r="CL138" s="127">
        <v>46251</v>
      </c>
      <c r="CM138" t="s">
        <v>6680</v>
      </c>
      <c r="CN138" t="s">
        <v>1882</v>
      </c>
      <c r="CO138" t="s">
        <v>8803</v>
      </c>
      <c r="CP138" t="s">
        <v>7050</v>
      </c>
      <c r="CQ138" t="s">
        <v>2200</v>
      </c>
      <c r="CR138" t="s">
        <v>8804</v>
      </c>
      <c r="CS138" t="s">
        <v>6901</v>
      </c>
      <c r="CT138" t="s">
        <v>6901</v>
      </c>
      <c r="CU138" t="s">
        <v>6901</v>
      </c>
      <c r="CV138" t="s">
        <v>6712</v>
      </c>
      <c r="CX138" t="s">
        <v>6976</v>
      </c>
      <c r="CY138" t="s">
        <v>1266</v>
      </c>
      <c r="CZ138" t="s">
        <v>6903</v>
      </c>
      <c r="DA138" t="s">
        <v>344</v>
      </c>
      <c r="DB138" t="s">
        <v>6903</v>
      </c>
      <c r="DC138" t="s">
        <v>6892</v>
      </c>
      <c r="DD138" t="s">
        <v>7576</v>
      </c>
      <c r="DE138" t="s">
        <v>6993</v>
      </c>
      <c r="DF138" t="s">
        <v>6905</v>
      </c>
      <c r="DG138" t="s">
        <v>6906</v>
      </c>
      <c r="DH138" t="s">
        <v>6864</v>
      </c>
      <c r="DI138" t="s">
        <v>6995</v>
      </c>
      <c r="DJ138" t="s">
        <v>8805</v>
      </c>
      <c r="DK138" t="s">
        <v>8564</v>
      </c>
      <c r="DL138" t="s">
        <v>7082</v>
      </c>
      <c r="DM138" t="s">
        <v>1432</v>
      </c>
      <c r="DN138" t="s">
        <v>394</v>
      </c>
      <c r="DO138" t="s">
        <v>345</v>
      </c>
      <c r="DP138">
        <v>10</v>
      </c>
      <c r="DQ138" t="s">
        <v>8806</v>
      </c>
      <c r="DR138" t="s">
        <v>8807</v>
      </c>
      <c r="DS138">
        <v>1</v>
      </c>
      <c r="DT138" t="s">
        <v>17</v>
      </c>
      <c r="DU138" t="s">
        <v>376</v>
      </c>
      <c r="DV138" t="s">
        <v>1126</v>
      </c>
      <c r="DW138" t="s">
        <v>1127</v>
      </c>
      <c r="DX138" s="127">
        <v>46024</v>
      </c>
      <c r="DY138" s="127">
        <v>46387</v>
      </c>
      <c r="DZ138" t="s">
        <v>345</v>
      </c>
      <c r="EA138" t="s">
        <v>8808</v>
      </c>
      <c r="EB138" t="s">
        <v>8809</v>
      </c>
      <c r="EE138" t="s">
        <v>1284</v>
      </c>
      <c r="EF138" t="s">
        <v>376</v>
      </c>
      <c r="EG138" t="s">
        <v>1290</v>
      </c>
      <c r="EH138" t="s">
        <v>1285</v>
      </c>
      <c r="EI138" t="s">
        <v>1462</v>
      </c>
      <c r="EJ138" t="s">
        <v>371</v>
      </c>
      <c r="EK138" t="s">
        <v>1439</v>
      </c>
      <c r="EL138" t="s">
        <v>8810</v>
      </c>
    </row>
    <row r="139" spans="1:142">
      <c r="A139" s="126" t="s">
        <v>8811</v>
      </c>
      <c r="B139" s="126" t="s">
        <v>6861</v>
      </c>
      <c r="C139" s="126" t="s">
        <v>6862</v>
      </c>
      <c r="D139" s="126" t="s">
        <v>370</v>
      </c>
      <c r="E139" s="126" t="s">
        <v>5611</v>
      </c>
      <c r="F139" s="126" t="s">
        <v>6863</v>
      </c>
      <c r="G139" s="126"/>
      <c r="H139" s="126"/>
      <c r="I139" s="126">
        <v>0</v>
      </c>
      <c r="J139" s="126" t="s">
        <v>6724</v>
      </c>
      <c r="K139" s="126" t="s">
        <v>6864</v>
      </c>
      <c r="L139" s="126" t="s">
        <v>7019</v>
      </c>
      <c r="M139" t="s">
        <v>8811</v>
      </c>
      <c r="N139" t="s">
        <v>8811</v>
      </c>
      <c r="P139" t="s">
        <v>8811</v>
      </c>
      <c r="R139" t="s">
        <v>8812</v>
      </c>
      <c r="T139" t="s">
        <v>8813</v>
      </c>
      <c r="U139" t="s">
        <v>8814</v>
      </c>
      <c r="V139" t="s">
        <v>6869</v>
      </c>
      <c r="W139" t="s">
        <v>6712</v>
      </c>
      <c r="X139" t="s">
        <v>1487</v>
      </c>
      <c r="Y139" t="s">
        <v>1473</v>
      </c>
      <c r="AB139" t="s">
        <v>7434</v>
      </c>
      <c r="AC139" t="s">
        <v>7435</v>
      </c>
      <c r="AD139" t="s">
        <v>8794</v>
      </c>
      <c r="AE139" t="s">
        <v>8795</v>
      </c>
      <c r="AF139" t="s">
        <v>8815</v>
      </c>
      <c r="AG139" t="s">
        <v>8816</v>
      </c>
      <c r="AH139" t="s">
        <v>6876</v>
      </c>
      <c r="AI139" t="s">
        <v>6967</v>
      </c>
      <c r="AJ139" t="s">
        <v>6878</v>
      </c>
      <c r="AM139" t="s">
        <v>8814</v>
      </c>
      <c r="AN139" t="s">
        <v>6879</v>
      </c>
      <c r="AP139" t="s">
        <v>8034</v>
      </c>
      <c r="AQ139" t="s">
        <v>8034</v>
      </c>
      <c r="AR139" t="s">
        <v>6967</v>
      </c>
      <c r="AS139" t="s">
        <v>8817</v>
      </c>
      <c r="AV139" t="s">
        <v>6883</v>
      </c>
      <c r="AW139" t="s">
        <v>6884</v>
      </c>
      <c r="AX139" t="s">
        <v>6967</v>
      </c>
      <c r="AY139" t="s">
        <v>8817</v>
      </c>
      <c r="BH139" t="s">
        <v>1473</v>
      </c>
      <c r="BJ139" t="s">
        <v>6984</v>
      </c>
      <c r="BL139" t="s">
        <v>6885</v>
      </c>
      <c r="BM139" t="s">
        <v>6887</v>
      </c>
      <c r="BN139" t="s">
        <v>6888</v>
      </c>
      <c r="BP139" t="s">
        <v>6969</v>
      </c>
      <c r="BQ139" t="s">
        <v>6890</v>
      </c>
      <c r="BR139" t="s">
        <v>6969</v>
      </c>
      <c r="BS139" t="s">
        <v>6917</v>
      </c>
      <c r="BT139" t="s">
        <v>1473</v>
      </c>
      <c r="BU139" t="s">
        <v>6892</v>
      </c>
      <c r="BW139" t="s">
        <v>8818</v>
      </c>
      <c r="BY139" t="s">
        <v>8813</v>
      </c>
      <c r="BZ139" t="s">
        <v>8819</v>
      </c>
      <c r="CA139" t="s">
        <v>1473</v>
      </c>
      <c r="CB139" t="s">
        <v>7155</v>
      </c>
      <c r="CF139" t="s">
        <v>6921</v>
      </c>
      <c r="CH139" t="s">
        <v>8820</v>
      </c>
      <c r="CI139" t="s">
        <v>6898</v>
      </c>
      <c r="CJ139" t="s">
        <v>7158</v>
      </c>
      <c r="CK139" t="s">
        <v>5814</v>
      </c>
      <c r="CL139" s="127">
        <v>46251</v>
      </c>
      <c r="CM139" t="s">
        <v>6680</v>
      </c>
      <c r="CN139" t="s">
        <v>1882</v>
      </c>
      <c r="CO139" t="s">
        <v>8821</v>
      </c>
      <c r="CP139" t="s">
        <v>6878</v>
      </c>
      <c r="CQ139" t="s">
        <v>2200</v>
      </c>
      <c r="CS139" t="s">
        <v>6901</v>
      </c>
      <c r="CT139" t="s">
        <v>6901</v>
      </c>
      <c r="CU139" t="s">
        <v>6901</v>
      </c>
      <c r="CV139" t="s">
        <v>6712</v>
      </c>
      <c r="CX139" t="s">
        <v>6976</v>
      </c>
      <c r="CY139" t="s">
        <v>565</v>
      </c>
      <c r="CZ139" t="s">
        <v>6903</v>
      </c>
      <c r="DA139" t="s">
        <v>1266</v>
      </c>
      <c r="DB139" t="s">
        <v>6903</v>
      </c>
      <c r="DC139" t="s">
        <v>6892</v>
      </c>
      <c r="DD139" t="s">
        <v>6958</v>
      </c>
      <c r="DE139" t="s">
        <v>6959</v>
      </c>
      <c r="DF139" t="s">
        <v>6905</v>
      </c>
      <c r="DG139" t="s">
        <v>6906</v>
      </c>
      <c r="DH139" t="s">
        <v>6864</v>
      </c>
      <c r="DI139" t="s">
        <v>7019</v>
      </c>
    </row>
    <row r="140" spans="1:142">
      <c r="A140" s="126" t="s">
        <v>8822</v>
      </c>
      <c r="B140" s="126" t="s">
        <v>6861</v>
      </c>
      <c r="C140" s="126" t="s">
        <v>6862</v>
      </c>
      <c r="D140" s="126" t="s">
        <v>370</v>
      </c>
      <c r="E140" s="126" t="s">
        <v>5611</v>
      </c>
      <c r="F140" s="126" t="s">
        <v>6863</v>
      </c>
      <c r="G140" s="126" t="s">
        <v>8823</v>
      </c>
      <c r="H140" s="126" t="s">
        <v>8824</v>
      </c>
      <c r="I140" s="126">
        <v>18</v>
      </c>
      <c r="J140" s="126" t="s">
        <v>6726</v>
      </c>
      <c r="K140" s="126" t="s">
        <v>6864</v>
      </c>
      <c r="L140" s="126" t="s">
        <v>6961</v>
      </c>
      <c r="M140" t="s">
        <v>8822</v>
      </c>
      <c r="N140" t="s">
        <v>8822</v>
      </c>
      <c r="P140" t="s">
        <v>8822</v>
      </c>
      <c r="R140" t="s">
        <v>8825</v>
      </c>
      <c r="T140" t="s">
        <v>8826</v>
      </c>
      <c r="U140" t="s">
        <v>8827</v>
      </c>
      <c r="V140" t="s">
        <v>6869</v>
      </c>
      <c r="W140" t="s">
        <v>6712</v>
      </c>
      <c r="X140" t="s">
        <v>1487</v>
      </c>
      <c r="Y140" t="s">
        <v>1473</v>
      </c>
      <c r="AB140" t="s">
        <v>7434</v>
      </c>
      <c r="AC140" t="s">
        <v>7435</v>
      </c>
      <c r="AD140" t="s">
        <v>8794</v>
      </c>
      <c r="AE140" t="s">
        <v>8795</v>
      </c>
      <c r="AF140" t="s">
        <v>8796</v>
      </c>
      <c r="AG140" t="s">
        <v>8797</v>
      </c>
      <c r="AH140" t="s">
        <v>7198</v>
      </c>
      <c r="AI140" t="s">
        <v>6967</v>
      </c>
      <c r="AJ140" t="s">
        <v>6878</v>
      </c>
      <c r="AM140" t="s">
        <v>8827</v>
      </c>
      <c r="AN140" t="s">
        <v>6879</v>
      </c>
      <c r="AP140" t="s">
        <v>8034</v>
      </c>
      <c r="AQ140" t="s">
        <v>8034</v>
      </c>
      <c r="AR140" t="s">
        <v>6967</v>
      </c>
      <c r="AS140" t="s">
        <v>8828</v>
      </c>
      <c r="AV140" t="s">
        <v>6883</v>
      </c>
      <c r="AW140" t="s">
        <v>6884</v>
      </c>
      <c r="AX140" t="s">
        <v>6967</v>
      </c>
      <c r="AY140" t="s">
        <v>8828</v>
      </c>
      <c r="BH140" t="s">
        <v>1473</v>
      </c>
      <c r="BJ140" t="s">
        <v>6885</v>
      </c>
      <c r="BL140" t="s">
        <v>6886</v>
      </c>
      <c r="BM140" t="s">
        <v>6887</v>
      </c>
      <c r="BN140" t="s">
        <v>6888</v>
      </c>
      <c r="BP140" t="s">
        <v>6969</v>
      </c>
      <c r="BQ140" t="s">
        <v>6890</v>
      </c>
      <c r="BR140" t="s">
        <v>6969</v>
      </c>
      <c r="BS140" t="s">
        <v>6917</v>
      </c>
      <c r="BT140" t="s">
        <v>1473</v>
      </c>
      <c r="BU140" t="s">
        <v>6892</v>
      </c>
      <c r="BW140" t="s">
        <v>8829</v>
      </c>
      <c r="BY140" t="s">
        <v>8826</v>
      </c>
      <c r="BZ140" t="s">
        <v>8830</v>
      </c>
      <c r="CA140" t="s">
        <v>1473</v>
      </c>
      <c r="CB140" t="s">
        <v>6920</v>
      </c>
      <c r="CF140" t="s">
        <v>1580</v>
      </c>
      <c r="CH140" t="s">
        <v>8831</v>
      </c>
      <c r="CI140" t="s">
        <v>7047</v>
      </c>
      <c r="CJ140" t="s">
        <v>6923</v>
      </c>
      <c r="CK140" t="s">
        <v>5814</v>
      </c>
      <c r="CL140" s="127">
        <v>46251</v>
      </c>
      <c r="CM140" t="s">
        <v>6680</v>
      </c>
      <c r="CN140" t="s">
        <v>1882</v>
      </c>
      <c r="CO140" t="s">
        <v>8832</v>
      </c>
      <c r="CP140" t="s">
        <v>7050</v>
      </c>
      <c r="CQ140" t="s">
        <v>2200</v>
      </c>
      <c r="CR140" t="s">
        <v>8833</v>
      </c>
      <c r="CS140" t="s">
        <v>6901</v>
      </c>
      <c r="CT140" t="s">
        <v>6901</v>
      </c>
      <c r="CU140" t="s">
        <v>6901</v>
      </c>
      <c r="CV140" t="s">
        <v>6712</v>
      </c>
      <c r="CX140" t="s">
        <v>6976</v>
      </c>
      <c r="CY140" t="s">
        <v>1266</v>
      </c>
      <c r="CZ140" t="s">
        <v>6903</v>
      </c>
      <c r="DA140" t="s">
        <v>443</v>
      </c>
      <c r="DB140" t="s">
        <v>6903</v>
      </c>
      <c r="DC140" t="s">
        <v>6892</v>
      </c>
      <c r="DD140" t="s">
        <v>2213</v>
      </c>
      <c r="DE140" t="s">
        <v>6904</v>
      </c>
      <c r="DF140" t="s">
        <v>6905</v>
      </c>
      <c r="DG140" t="s">
        <v>6906</v>
      </c>
      <c r="DH140" t="s">
        <v>6864</v>
      </c>
      <c r="DI140" t="s">
        <v>6961</v>
      </c>
      <c r="DJ140" t="s">
        <v>8834</v>
      </c>
      <c r="DK140" t="s">
        <v>8835</v>
      </c>
      <c r="DL140" t="s">
        <v>8836</v>
      </c>
      <c r="DM140" t="s">
        <v>8837</v>
      </c>
      <c r="DN140" t="s">
        <v>394</v>
      </c>
      <c r="DO140" t="s">
        <v>345</v>
      </c>
      <c r="DP140" t="s">
        <v>8838</v>
      </c>
      <c r="DQ140" t="s">
        <v>8224</v>
      </c>
      <c r="DR140" t="s">
        <v>8839</v>
      </c>
      <c r="DS140">
        <v>1</v>
      </c>
      <c r="DT140" t="s">
        <v>17</v>
      </c>
      <c r="DU140" t="s">
        <v>376</v>
      </c>
      <c r="DV140" t="s">
        <v>1126</v>
      </c>
      <c r="DW140" t="s">
        <v>1127</v>
      </c>
      <c r="DX140" s="127">
        <v>46024</v>
      </c>
      <c r="DY140" s="127">
        <v>46387</v>
      </c>
      <c r="DZ140" t="s">
        <v>7732</v>
      </c>
      <c r="EA140" t="s">
        <v>8840</v>
      </c>
      <c r="EB140" t="s">
        <v>8841</v>
      </c>
      <c r="EC140" t="s">
        <v>8842</v>
      </c>
      <c r="ED140" t="s">
        <v>42</v>
      </c>
      <c r="EE140" t="s">
        <v>7127</v>
      </c>
      <c r="EF140" t="s">
        <v>7091</v>
      </c>
      <c r="EG140" t="s">
        <v>8843</v>
      </c>
      <c r="EH140" t="s">
        <v>1285</v>
      </c>
      <c r="EI140" t="s">
        <v>1462</v>
      </c>
      <c r="EJ140" t="s">
        <v>371</v>
      </c>
      <c r="EK140" t="s">
        <v>8844</v>
      </c>
      <c r="EL140" t="s">
        <v>8845</v>
      </c>
    </row>
    <row r="141" spans="1:142">
      <c r="A141" s="126" t="s">
        <v>8846</v>
      </c>
      <c r="B141" s="126" t="s">
        <v>6861</v>
      </c>
      <c r="C141" s="126" t="s">
        <v>6862</v>
      </c>
      <c r="D141" s="126" t="s">
        <v>370</v>
      </c>
      <c r="E141" s="126" t="s">
        <v>5611</v>
      </c>
      <c r="F141" s="126" t="s">
        <v>6863</v>
      </c>
      <c r="G141" s="126" t="s">
        <v>8847</v>
      </c>
      <c r="H141" s="126" t="s">
        <v>8848</v>
      </c>
      <c r="I141" s="126">
        <v>2</v>
      </c>
      <c r="J141" s="126" t="s">
        <v>6726</v>
      </c>
      <c r="K141" s="126" t="s">
        <v>6864</v>
      </c>
      <c r="L141" s="126" t="s">
        <v>6961</v>
      </c>
      <c r="M141" t="s">
        <v>8846</v>
      </c>
      <c r="N141" t="s">
        <v>8846</v>
      </c>
      <c r="P141" t="s">
        <v>8846</v>
      </c>
      <c r="R141" t="s">
        <v>8849</v>
      </c>
      <c r="T141" t="s">
        <v>8850</v>
      </c>
      <c r="U141" t="s">
        <v>8851</v>
      </c>
      <c r="V141" t="s">
        <v>6869</v>
      </c>
      <c r="W141" t="s">
        <v>6712</v>
      </c>
      <c r="X141" t="s">
        <v>1487</v>
      </c>
      <c r="Y141" t="s">
        <v>1473</v>
      </c>
      <c r="AB141" t="s">
        <v>7434</v>
      </c>
      <c r="AC141" t="s">
        <v>7435</v>
      </c>
      <c r="AD141" t="s">
        <v>7436</v>
      </c>
      <c r="AE141" t="s">
        <v>7437</v>
      </c>
      <c r="AF141" t="s">
        <v>7438</v>
      </c>
      <c r="AG141" t="s">
        <v>7439</v>
      </c>
      <c r="AH141" t="s">
        <v>6876</v>
      </c>
      <c r="AI141" t="s">
        <v>6967</v>
      </c>
      <c r="AJ141" t="s">
        <v>6878</v>
      </c>
      <c r="AM141" t="s">
        <v>8851</v>
      </c>
      <c r="AN141" t="s">
        <v>6879</v>
      </c>
      <c r="AP141" t="s">
        <v>8214</v>
      </c>
      <c r="AQ141" t="s">
        <v>8214</v>
      </c>
      <c r="AR141" t="s">
        <v>6967</v>
      </c>
      <c r="AS141" t="s">
        <v>8852</v>
      </c>
      <c r="AV141" t="s">
        <v>6883</v>
      </c>
      <c r="AW141" t="s">
        <v>6884</v>
      </c>
      <c r="AX141" t="s">
        <v>6967</v>
      </c>
      <c r="AY141" t="s">
        <v>8852</v>
      </c>
      <c r="BH141" t="s">
        <v>1473</v>
      </c>
      <c r="BJ141" t="s">
        <v>6885</v>
      </c>
      <c r="BL141" t="s">
        <v>6886</v>
      </c>
      <c r="BM141" t="s">
        <v>6887</v>
      </c>
      <c r="BN141" t="s">
        <v>6888</v>
      </c>
      <c r="BP141" t="s">
        <v>6969</v>
      </c>
      <c r="BQ141" t="s">
        <v>6890</v>
      </c>
      <c r="BR141" t="s">
        <v>6969</v>
      </c>
      <c r="BS141" t="s">
        <v>6917</v>
      </c>
      <c r="BT141" t="s">
        <v>1473</v>
      </c>
      <c r="BU141" t="s">
        <v>6892</v>
      </c>
      <c r="BW141" t="s">
        <v>8853</v>
      </c>
      <c r="BY141" t="s">
        <v>8850</v>
      </c>
      <c r="BZ141" t="s">
        <v>8854</v>
      </c>
      <c r="CA141" t="s">
        <v>1473</v>
      </c>
      <c r="CB141" t="s">
        <v>6895</v>
      </c>
      <c r="CF141" t="s">
        <v>7467</v>
      </c>
      <c r="CH141" t="s">
        <v>8855</v>
      </c>
      <c r="CI141" t="s">
        <v>7047</v>
      </c>
      <c r="CJ141" t="s">
        <v>7469</v>
      </c>
      <c r="CK141" t="s">
        <v>5814</v>
      </c>
      <c r="CL141" s="127">
        <v>46251</v>
      </c>
      <c r="CM141" t="s">
        <v>6680</v>
      </c>
      <c r="CN141" t="s">
        <v>1882</v>
      </c>
      <c r="CO141" t="s">
        <v>8856</v>
      </c>
      <c r="CP141" t="s">
        <v>7050</v>
      </c>
      <c r="CQ141" t="s">
        <v>2200</v>
      </c>
      <c r="CR141" t="s">
        <v>8857</v>
      </c>
      <c r="CS141" t="s">
        <v>6901</v>
      </c>
      <c r="CT141" t="s">
        <v>6901</v>
      </c>
      <c r="CU141" t="s">
        <v>6901</v>
      </c>
      <c r="CV141" t="s">
        <v>6712</v>
      </c>
      <c r="CX141" t="s">
        <v>6976</v>
      </c>
      <c r="CY141" t="s">
        <v>1266</v>
      </c>
      <c r="CZ141" t="s">
        <v>6903</v>
      </c>
      <c r="DA141" t="s">
        <v>443</v>
      </c>
      <c r="DB141" t="s">
        <v>6903</v>
      </c>
      <c r="DC141" t="s">
        <v>6892</v>
      </c>
      <c r="DD141" t="s">
        <v>2219</v>
      </c>
      <c r="DE141" t="s">
        <v>6904</v>
      </c>
      <c r="DF141" t="s">
        <v>6905</v>
      </c>
      <c r="DG141" t="s">
        <v>6906</v>
      </c>
      <c r="DH141" t="s">
        <v>6864</v>
      </c>
      <c r="DI141" t="s">
        <v>6961</v>
      </c>
      <c r="DJ141" t="s">
        <v>8858</v>
      </c>
      <c r="DK141" t="s">
        <v>7406</v>
      </c>
      <c r="DL141" t="s">
        <v>7407</v>
      </c>
      <c r="DM141" t="s">
        <v>8859</v>
      </c>
      <c r="DN141" t="s">
        <v>394</v>
      </c>
      <c r="DO141" t="s">
        <v>345</v>
      </c>
      <c r="DP141" t="s">
        <v>8860</v>
      </c>
      <c r="DQ141" t="s">
        <v>1156</v>
      </c>
      <c r="DR141" t="s">
        <v>8861</v>
      </c>
      <c r="DS141">
        <v>1</v>
      </c>
      <c r="DT141" t="s">
        <v>17</v>
      </c>
      <c r="DU141" t="s">
        <v>376</v>
      </c>
      <c r="DV141" t="s">
        <v>1126</v>
      </c>
      <c r="DW141" t="s">
        <v>1127</v>
      </c>
      <c r="DX141" s="127">
        <v>46024</v>
      </c>
      <c r="DY141" s="127">
        <v>46387</v>
      </c>
      <c r="DZ141" t="s">
        <v>345</v>
      </c>
      <c r="EA141" t="s">
        <v>8862</v>
      </c>
      <c r="EB141" t="s">
        <v>8863</v>
      </c>
      <c r="EC141" t="s">
        <v>168</v>
      </c>
      <c r="ED141" t="s">
        <v>105</v>
      </c>
      <c r="EE141" t="s">
        <v>1284</v>
      </c>
      <c r="EF141" t="s">
        <v>7091</v>
      </c>
      <c r="EG141" t="s">
        <v>7170</v>
      </c>
      <c r="EH141" t="s">
        <v>1285</v>
      </c>
      <c r="EI141" t="s">
        <v>1462</v>
      </c>
      <c r="EJ141" t="s">
        <v>371</v>
      </c>
      <c r="EK141" t="s">
        <v>8864</v>
      </c>
      <c r="EL141" t="s">
        <v>8865</v>
      </c>
    </row>
    <row r="142" spans="1:142">
      <c r="A142" s="126" t="s">
        <v>8866</v>
      </c>
      <c r="B142" s="126" t="s">
        <v>6861</v>
      </c>
      <c r="C142" s="126" t="s">
        <v>6862</v>
      </c>
      <c r="D142" s="126" t="s">
        <v>370</v>
      </c>
      <c r="E142" s="126" t="s">
        <v>5611</v>
      </c>
      <c r="F142" s="126" t="s">
        <v>6713</v>
      </c>
      <c r="G142" s="126" t="s">
        <v>281</v>
      </c>
      <c r="H142" s="126" t="s">
        <v>335</v>
      </c>
      <c r="I142" s="126">
        <v>1</v>
      </c>
      <c r="J142" s="126" t="s">
        <v>6725</v>
      </c>
      <c r="K142" s="126" t="s">
        <v>6864</v>
      </c>
      <c r="L142" s="126" t="s">
        <v>7098</v>
      </c>
      <c r="M142" t="s">
        <v>8866</v>
      </c>
      <c r="N142" t="s">
        <v>8866</v>
      </c>
      <c r="P142" t="s">
        <v>8866</v>
      </c>
      <c r="R142" t="s">
        <v>1258</v>
      </c>
      <c r="T142" t="s">
        <v>163</v>
      </c>
      <c r="V142" t="s">
        <v>6869</v>
      </c>
      <c r="W142" t="s">
        <v>8267</v>
      </c>
      <c r="X142" t="s">
        <v>1487</v>
      </c>
      <c r="Y142" t="s">
        <v>1487</v>
      </c>
      <c r="AC142" t="s">
        <v>7435</v>
      </c>
      <c r="AE142" t="s">
        <v>7437</v>
      </c>
      <c r="AG142" t="s">
        <v>7439</v>
      </c>
      <c r="AH142" t="s">
        <v>6876</v>
      </c>
      <c r="AI142" t="s">
        <v>6877</v>
      </c>
      <c r="AJ142" t="s">
        <v>6878</v>
      </c>
      <c r="AN142" t="s">
        <v>6879</v>
      </c>
      <c r="AP142" t="s">
        <v>8268</v>
      </c>
      <c r="AR142" t="s">
        <v>6877</v>
      </c>
      <c r="AS142" t="s">
        <v>1140</v>
      </c>
      <c r="AV142" t="s">
        <v>6883</v>
      </c>
      <c r="AW142" t="s">
        <v>6884</v>
      </c>
      <c r="AX142" t="s">
        <v>6877</v>
      </c>
      <c r="AY142" t="s">
        <v>1140</v>
      </c>
      <c r="BH142" t="s">
        <v>1473</v>
      </c>
      <c r="BJ142" t="s">
        <v>443</v>
      </c>
      <c r="BL142" t="s">
        <v>344</v>
      </c>
      <c r="BM142" t="s">
        <v>6887</v>
      </c>
      <c r="BN142" t="s">
        <v>6888</v>
      </c>
      <c r="BQ142" t="s">
        <v>6890</v>
      </c>
      <c r="BS142" t="s">
        <v>8269</v>
      </c>
      <c r="BT142" t="s">
        <v>1487</v>
      </c>
      <c r="BU142" t="s">
        <v>6892</v>
      </c>
      <c r="BY142" t="s">
        <v>163</v>
      </c>
      <c r="CA142" t="s">
        <v>1473</v>
      </c>
      <c r="CI142" t="s">
        <v>7047</v>
      </c>
      <c r="CJ142" t="s">
        <v>8867</v>
      </c>
      <c r="CK142" t="s">
        <v>6713</v>
      </c>
      <c r="CL142" s="127">
        <v>46251</v>
      </c>
      <c r="CM142" t="s">
        <v>6680</v>
      </c>
      <c r="CN142" t="s">
        <v>1882</v>
      </c>
      <c r="CO142" t="s">
        <v>8868</v>
      </c>
      <c r="CP142" t="s">
        <v>7050</v>
      </c>
      <c r="CQ142" t="s">
        <v>2200</v>
      </c>
      <c r="CR142" t="s">
        <v>8869</v>
      </c>
      <c r="CS142" t="s">
        <v>6901</v>
      </c>
      <c r="CT142" t="s">
        <v>6901</v>
      </c>
      <c r="CU142" t="s">
        <v>6901</v>
      </c>
      <c r="CV142" t="s">
        <v>6713</v>
      </c>
      <c r="CW142" t="s">
        <v>1154</v>
      </c>
      <c r="CX142" t="s">
        <v>6925</v>
      </c>
      <c r="CY142" t="s">
        <v>443</v>
      </c>
      <c r="CZ142" t="s">
        <v>7551</v>
      </c>
      <c r="DA142" t="s">
        <v>344</v>
      </c>
      <c r="DB142" t="s">
        <v>7551</v>
      </c>
      <c r="DC142" t="s">
        <v>6892</v>
      </c>
      <c r="DD142" t="s">
        <v>2231</v>
      </c>
      <c r="DE142" t="s">
        <v>8307</v>
      </c>
      <c r="DF142" t="s">
        <v>6905</v>
      </c>
      <c r="DG142" t="s">
        <v>8276</v>
      </c>
      <c r="DH142" t="s">
        <v>6864</v>
      </c>
      <c r="DI142" t="s">
        <v>7098</v>
      </c>
      <c r="DJ142" t="s">
        <v>335</v>
      </c>
      <c r="DK142" t="s">
        <v>344</v>
      </c>
      <c r="DL142" t="s">
        <v>443</v>
      </c>
      <c r="DM142" t="s">
        <v>1432</v>
      </c>
      <c r="DN142" t="s">
        <v>394</v>
      </c>
      <c r="DO142" t="s">
        <v>345</v>
      </c>
      <c r="DP142">
        <v>120</v>
      </c>
      <c r="DQ142" t="s">
        <v>1156</v>
      </c>
      <c r="DR142" t="s">
        <v>1140</v>
      </c>
      <c r="DS142">
        <v>1</v>
      </c>
      <c r="DT142" t="s">
        <v>17</v>
      </c>
      <c r="DU142" t="s">
        <v>376</v>
      </c>
      <c r="DV142" t="s">
        <v>1126</v>
      </c>
      <c r="DW142" t="s">
        <v>1127</v>
      </c>
      <c r="DX142" s="127">
        <v>46024</v>
      </c>
      <c r="DY142" s="127">
        <v>46387</v>
      </c>
      <c r="DZ142" t="s">
        <v>345</v>
      </c>
      <c r="EA142" t="s">
        <v>1258</v>
      </c>
      <c r="EB142" t="s">
        <v>163</v>
      </c>
      <c r="EC142" t="s">
        <v>164</v>
      </c>
      <c r="ED142" t="s">
        <v>42</v>
      </c>
      <c r="EE142" t="s">
        <v>1284</v>
      </c>
      <c r="EF142" t="s">
        <v>376</v>
      </c>
      <c r="EG142" t="s">
        <v>1290</v>
      </c>
      <c r="EH142" t="s">
        <v>1285</v>
      </c>
      <c r="EI142" t="s">
        <v>1462</v>
      </c>
      <c r="EJ142" t="s">
        <v>371</v>
      </c>
      <c r="EK142" t="s">
        <v>2103</v>
      </c>
      <c r="EL142">
        <v>0.58333333333333337</v>
      </c>
    </row>
    <row r="143" spans="1:142">
      <c r="A143" s="126" t="s">
        <v>8870</v>
      </c>
      <c r="B143" s="126" t="s">
        <v>6861</v>
      </c>
      <c r="C143" s="126" t="s">
        <v>6862</v>
      </c>
      <c r="D143" s="126" t="s">
        <v>370</v>
      </c>
      <c r="E143" s="126" t="s">
        <v>5611</v>
      </c>
      <c r="F143" s="126" t="s">
        <v>6713</v>
      </c>
      <c r="G143" s="126" t="s">
        <v>4682</v>
      </c>
      <c r="H143" s="126" t="s">
        <v>317</v>
      </c>
      <c r="I143" s="126">
        <v>1</v>
      </c>
      <c r="J143" s="126" t="s">
        <v>6725</v>
      </c>
      <c r="K143" s="126" t="s">
        <v>6864</v>
      </c>
      <c r="L143" s="126" t="s">
        <v>7098</v>
      </c>
      <c r="M143" t="s">
        <v>8870</v>
      </c>
      <c r="N143" t="s">
        <v>8870</v>
      </c>
      <c r="P143" t="s">
        <v>8870</v>
      </c>
      <c r="R143" t="s">
        <v>1243</v>
      </c>
      <c r="T143" t="s">
        <v>144</v>
      </c>
      <c r="V143" t="s">
        <v>6869</v>
      </c>
      <c r="W143" t="s">
        <v>8267</v>
      </c>
      <c r="X143" t="s">
        <v>1487</v>
      </c>
      <c r="Y143" t="s">
        <v>1487</v>
      </c>
      <c r="AC143" t="s">
        <v>7435</v>
      </c>
      <c r="AE143" t="s">
        <v>7437</v>
      </c>
      <c r="AG143" t="s">
        <v>7439</v>
      </c>
      <c r="AH143" t="s">
        <v>6876</v>
      </c>
      <c r="AI143" t="s">
        <v>6877</v>
      </c>
      <c r="AJ143" t="s">
        <v>6878</v>
      </c>
      <c r="AN143" t="s">
        <v>6879</v>
      </c>
      <c r="AP143" t="s">
        <v>8268</v>
      </c>
      <c r="AR143" t="s">
        <v>6877</v>
      </c>
      <c r="AS143" t="s">
        <v>1272</v>
      </c>
      <c r="AV143" t="s">
        <v>6883</v>
      </c>
      <c r="AW143" t="s">
        <v>6884</v>
      </c>
      <c r="AX143" t="s">
        <v>6877</v>
      </c>
      <c r="AY143" t="s">
        <v>1272</v>
      </c>
      <c r="BH143" t="s">
        <v>1473</v>
      </c>
      <c r="BJ143" t="s">
        <v>443</v>
      </c>
      <c r="BL143" t="s">
        <v>344</v>
      </c>
      <c r="BM143" t="s">
        <v>6887</v>
      </c>
      <c r="BN143" t="s">
        <v>6888</v>
      </c>
      <c r="BQ143" t="s">
        <v>6890</v>
      </c>
      <c r="BS143" t="s">
        <v>8269</v>
      </c>
      <c r="BT143" t="s">
        <v>1487</v>
      </c>
      <c r="BU143" t="s">
        <v>6892</v>
      </c>
      <c r="BY143" t="s">
        <v>144</v>
      </c>
      <c r="CA143" t="s">
        <v>1473</v>
      </c>
      <c r="CI143" t="s">
        <v>7047</v>
      </c>
      <c r="CJ143" t="s">
        <v>8867</v>
      </c>
      <c r="CK143" t="s">
        <v>6713</v>
      </c>
      <c r="CL143" s="127">
        <v>46251</v>
      </c>
      <c r="CM143" t="s">
        <v>6680</v>
      </c>
      <c r="CN143" t="s">
        <v>1882</v>
      </c>
      <c r="CO143" t="s">
        <v>8868</v>
      </c>
      <c r="CP143" t="s">
        <v>7050</v>
      </c>
      <c r="CQ143" t="s">
        <v>2200</v>
      </c>
      <c r="CR143" t="s">
        <v>8871</v>
      </c>
      <c r="CS143" t="s">
        <v>6901</v>
      </c>
      <c r="CT143" t="s">
        <v>6901</v>
      </c>
      <c r="CU143" t="s">
        <v>6901</v>
      </c>
      <c r="CV143" t="s">
        <v>6713</v>
      </c>
      <c r="CW143" t="s">
        <v>1154</v>
      </c>
      <c r="CX143" t="s">
        <v>6925</v>
      </c>
      <c r="CY143" t="s">
        <v>443</v>
      </c>
      <c r="CZ143" t="s">
        <v>7551</v>
      </c>
      <c r="DA143" t="s">
        <v>344</v>
      </c>
      <c r="DB143" t="s">
        <v>7551</v>
      </c>
      <c r="DC143" t="s">
        <v>6892</v>
      </c>
      <c r="DD143" t="s">
        <v>2231</v>
      </c>
      <c r="DE143" t="s">
        <v>8307</v>
      </c>
      <c r="DF143" t="s">
        <v>6905</v>
      </c>
      <c r="DG143" t="s">
        <v>8276</v>
      </c>
      <c r="DH143" t="s">
        <v>6864</v>
      </c>
      <c r="DI143" t="s">
        <v>7098</v>
      </c>
      <c r="DJ143" t="s">
        <v>317</v>
      </c>
      <c r="DK143" t="s">
        <v>344</v>
      </c>
      <c r="DL143" t="s">
        <v>443</v>
      </c>
      <c r="DM143" t="s">
        <v>1432</v>
      </c>
      <c r="DN143" t="s">
        <v>394</v>
      </c>
      <c r="DO143" t="s">
        <v>345</v>
      </c>
      <c r="DP143">
        <v>120</v>
      </c>
      <c r="DQ143" t="s">
        <v>1156</v>
      </c>
      <c r="DR143" t="s">
        <v>1272</v>
      </c>
      <c r="DS143">
        <v>1</v>
      </c>
      <c r="DT143" t="s">
        <v>17</v>
      </c>
      <c r="DU143" t="s">
        <v>376</v>
      </c>
      <c r="DV143" t="s">
        <v>1126</v>
      </c>
      <c r="DW143" t="s">
        <v>1127</v>
      </c>
      <c r="DX143" s="127">
        <v>46024</v>
      </c>
      <c r="DY143" s="127">
        <v>46387</v>
      </c>
      <c r="DZ143" t="s">
        <v>345</v>
      </c>
      <c r="EA143" t="s">
        <v>1243</v>
      </c>
      <c r="EB143" t="s">
        <v>144</v>
      </c>
      <c r="EC143" t="s">
        <v>145</v>
      </c>
      <c r="ED143" t="s">
        <v>42</v>
      </c>
      <c r="EE143" t="s">
        <v>1284</v>
      </c>
      <c r="EF143" t="s">
        <v>376</v>
      </c>
      <c r="EG143" t="s">
        <v>1292</v>
      </c>
      <c r="EH143" t="s">
        <v>1285</v>
      </c>
      <c r="EI143" t="s">
        <v>1462</v>
      </c>
      <c r="EJ143" t="s">
        <v>371</v>
      </c>
      <c r="EK143" t="s">
        <v>2103</v>
      </c>
      <c r="EL143">
        <v>0.58333333333333337</v>
      </c>
    </row>
    <row r="144" spans="1:142">
      <c r="A144" s="126" t="s">
        <v>8872</v>
      </c>
      <c r="B144" s="126" t="s">
        <v>6861</v>
      </c>
      <c r="C144" s="126" t="s">
        <v>6862</v>
      </c>
      <c r="D144" s="126" t="s">
        <v>370</v>
      </c>
      <c r="E144" s="126" t="s">
        <v>5611</v>
      </c>
      <c r="F144" s="126" t="s">
        <v>6713</v>
      </c>
      <c r="G144" s="126" t="s">
        <v>282</v>
      </c>
      <c r="H144" s="126" t="s">
        <v>336</v>
      </c>
      <c r="I144" s="126">
        <v>1</v>
      </c>
      <c r="J144" s="126" t="s">
        <v>6725</v>
      </c>
      <c r="K144" s="126" t="s">
        <v>6864</v>
      </c>
      <c r="L144" s="126" t="s">
        <v>7098</v>
      </c>
      <c r="M144" t="s">
        <v>8872</v>
      </c>
      <c r="N144" t="s">
        <v>8872</v>
      </c>
      <c r="P144" t="s">
        <v>8872</v>
      </c>
      <c r="R144" t="s">
        <v>1340</v>
      </c>
      <c r="T144" t="s">
        <v>165</v>
      </c>
      <c r="V144" t="s">
        <v>6869</v>
      </c>
      <c r="W144" t="s">
        <v>8267</v>
      </c>
      <c r="X144" t="s">
        <v>1487</v>
      </c>
      <c r="Y144" t="s">
        <v>1487</v>
      </c>
      <c r="AC144" t="s">
        <v>7435</v>
      </c>
      <c r="AE144" t="s">
        <v>7437</v>
      </c>
      <c r="AG144" t="s">
        <v>7439</v>
      </c>
      <c r="AH144" t="s">
        <v>6876</v>
      </c>
      <c r="AI144" t="s">
        <v>6877</v>
      </c>
      <c r="AJ144" t="s">
        <v>6878</v>
      </c>
      <c r="AN144" t="s">
        <v>6879</v>
      </c>
      <c r="AP144" t="s">
        <v>8268</v>
      </c>
      <c r="AR144" t="s">
        <v>6877</v>
      </c>
      <c r="AS144" t="s">
        <v>1143</v>
      </c>
      <c r="AV144" t="s">
        <v>6883</v>
      </c>
      <c r="AW144" t="s">
        <v>6884</v>
      </c>
      <c r="AX144" t="s">
        <v>6877</v>
      </c>
      <c r="AY144" t="s">
        <v>1143</v>
      </c>
      <c r="BH144" t="s">
        <v>1473</v>
      </c>
      <c r="BJ144" t="s">
        <v>443</v>
      </c>
      <c r="BL144" t="s">
        <v>344</v>
      </c>
      <c r="BM144" t="s">
        <v>6887</v>
      </c>
      <c r="BN144" t="s">
        <v>6888</v>
      </c>
      <c r="BQ144" t="s">
        <v>6890</v>
      </c>
      <c r="BS144" t="s">
        <v>8269</v>
      </c>
      <c r="BT144" t="s">
        <v>1487</v>
      </c>
      <c r="BU144" t="s">
        <v>6892</v>
      </c>
      <c r="BY144" t="s">
        <v>165</v>
      </c>
      <c r="CA144" t="s">
        <v>1473</v>
      </c>
      <c r="CI144" t="s">
        <v>7047</v>
      </c>
      <c r="CJ144" t="s">
        <v>8867</v>
      </c>
      <c r="CK144" t="s">
        <v>6713</v>
      </c>
      <c r="CL144" s="127">
        <v>46251</v>
      </c>
      <c r="CM144" t="s">
        <v>6680</v>
      </c>
      <c r="CN144" t="s">
        <v>1882</v>
      </c>
      <c r="CO144" t="s">
        <v>8868</v>
      </c>
      <c r="CP144" t="s">
        <v>7050</v>
      </c>
      <c r="CQ144" t="s">
        <v>2200</v>
      </c>
      <c r="CR144" t="s">
        <v>8873</v>
      </c>
      <c r="CS144" t="s">
        <v>6901</v>
      </c>
      <c r="CT144" t="s">
        <v>6901</v>
      </c>
      <c r="CU144" t="s">
        <v>6901</v>
      </c>
      <c r="CV144" t="s">
        <v>6713</v>
      </c>
      <c r="CW144" t="s">
        <v>1154</v>
      </c>
      <c r="CX144" t="s">
        <v>6925</v>
      </c>
      <c r="CY144" t="s">
        <v>443</v>
      </c>
      <c r="CZ144" t="s">
        <v>7551</v>
      </c>
      <c r="DA144" t="s">
        <v>344</v>
      </c>
      <c r="DB144" t="s">
        <v>7551</v>
      </c>
      <c r="DC144" t="s">
        <v>6892</v>
      </c>
      <c r="DD144" t="s">
        <v>2231</v>
      </c>
      <c r="DE144" t="s">
        <v>8307</v>
      </c>
      <c r="DF144" t="s">
        <v>6905</v>
      </c>
      <c r="DG144" t="s">
        <v>8276</v>
      </c>
      <c r="DH144" t="s">
        <v>6864</v>
      </c>
      <c r="DI144" t="s">
        <v>7098</v>
      </c>
      <c r="DJ144" t="s">
        <v>336</v>
      </c>
      <c r="DK144" t="s">
        <v>344</v>
      </c>
      <c r="DL144" t="s">
        <v>443</v>
      </c>
      <c r="DM144" t="s">
        <v>1432</v>
      </c>
      <c r="DN144" t="s">
        <v>394</v>
      </c>
      <c r="DO144" t="s">
        <v>345</v>
      </c>
      <c r="DP144">
        <v>120</v>
      </c>
      <c r="DQ144" t="s">
        <v>1156</v>
      </c>
      <c r="DR144" t="s">
        <v>1143</v>
      </c>
      <c r="DS144">
        <v>1</v>
      </c>
      <c r="DT144" t="s">
        <v>17</v>
      </c>
      <c r="DU144" t="s">
        <v>376</v>
      </c>
      <c r="DV144" t="s">
        <v>1126</v>
      </c>
      <c r="DW144" t="s">
        <v>1127</v>
      </c>
      <c r="DX144" s="127">
        <v>46024</v>
      </c>
      <c r="DY144" s="127">
        <v>46387</v>
      </c>
      <c r="DZ144" t="s">
        <v>345</v>
      </c>
      <c r="EA144" t="s">
        <v>1340</v>
      </c>
      <c r="EB144" t="s">
        <v>165</v>
      </c>
      <c r="EC144" t="s">
        <v>166</v>
      </c>
      <c r="ED144" t="s">
        <v>42</v>
      </c>
      <c r="EE144" t="s">
        <v>1283</v>
      </c>
      <c r="EF144" t="s">
        <v>376</v>
      </c>
      <c r="EG144" t="s">
        <v>1290</v>
      </c>
      <c r="EH144" t="s">
        <v>1285</v>
      </c>
      <c r="EI144" t="s">
        <v>1462</v>
      </c>
      <c r="EJ144" t="s">
        <v>371</v>
      </c>
      <c r="EK144" t="s">
        <v>2103</v>
      </c>
      <c r="EL144">
        <v>0.58333333333333337</v>
      </c>
    </row>
    <row r="145" spans="1:142">
      <c r="A145" s="126" t="s">
        <v>8874</v>
      </c>
      <c r="B145" s="126" t="s">
        <v>6861</v>
      </c>
      <c r="C145" s="126" t="s">
        <v>6862</v>
      </c>
      <c r="D145" s="126" t="s">
        <v>370</v>
      </c>
      <c r="E145" s="126" t="s">
        <v>5611</v>
      </c>
      <c r="F145" s="126" t="s">
        <v>6863</v>
      </c>
      <c r="G145" s="126"/>
      <c r="H145" s="126"/>
      <c r="I145" s="126">
        <v>0</v>
      </c>
      <c r="J145" s="126" t="s">
        <v>6724</v>
      </c>
      <c r="K145" s="126" t="s">
        <v>6864</v>
      </c>
      <c r="L145" s="126" t="s">
        <v>6961</v>
      </c>
      <c r="M145" t="s">
        <v>8874</v>
      </c>
      <c r="N145" t="s">
        <v>8874</v>
      </c>
      <c r="P145" t="s">
        <v>8874</v>
      </c>
      <c r="R145" t="s">
        <v>8875</v>
      </c>
      <c r="T145" t="s">
        <v>8876</v>
      </c>
      <c r="U145" t="s">
        <v>8877</v>
      </c>
      <c r="V145" t="s">
        <v>6869</v>
      </c>
      <c r="W145" t="s">
        <v>6712</v>
      </c>
      <c r="X145" t="s">
        <v>1487</v>
      </c>
      <c r="Y145" t="s">
        <v>1473</v>
      </c>
      <c r="AB145" t="s">
        <v>7434</v>
      </c>
      <c r="AC145" t="s">
        <v>7435</v>
      </c>
      <c r="AD145" t="s">
        <v>7436</v>
      </c>
      <c r="AE145" t="s">
        <v>7437</v>
      </c>
      <c r="AF145" t="s">
        <v>7484</v>
      </c>
      <c r="AG145" t="s">
        <v>7485</v>
      </c>
      <c r="AH145" t="s">
        <v>6876</v>
      </c>
      <c r="AI145" t="s">
        <v>6967</v>
      </c>
      <c r="AJ145" t="s">
        <v>6878</v>
      </c>
      <c r="AM145" t="s">
        <v>8877</v>
      </c>
      <c r="AN145" t="s">
        <v>6879</v>
      </c>
      <c r="AP145" t="s">
        <v>8214</v>
      </c>
      <c r="AQ145" t="s">
        <v>8214</v>
      </c>
      <c r="AR145" t="s">
        <v>6967</v>
      </c>
      <c r="AS145" t="s">
        <v>8878</v>
      </c>
      <c r="AV145" t="s">
        <v>6883</v>
      </c>
      <c r="AW145" t="s">
        <v>6884</v>
      </c>
      <c r="AX145" t="s">
        <v>6967</v>
      </c>
      <c r="AY145" t="s">
        <v>8878</v>
      </c>
      <c r="BH145" t="s">
        <v>1473</v>
      </c>
      <c r="BJ145" t="s">
        <v>6885</v>
      </c>
      <c r="BL145" t="s">
        <v>6934</v>
      </c>
      <c r="BM145" t="s">
        <v>6887</v>
      </c>
      <c r="BN145" t="s">
        <v>6888</v>
      </c>
      <c r="BP145" t="s">
        <v>6969</v>
      </c>
      <c r="BQ145" t="s">
        <v>6890</v>
      </c>
      <c r="BR145" t="s">
        <v>6969</v>
      </c>
      <c r="BS145" t="s">
        <v>6917</v>
      </c>
      <c r="BT145" t="s">
        <v>1473</v>
      </c>
      <c r="BU145" t="s">
        <v>6892</v>
      </c>
      <c r="BW145" t="s">
        <v>8879</v>
      </c>
      <c r="BY145" t="s">
        <v>8876</v>
      </c>
      <c r="BZ145" t="s">
        <v>8880</v>
      </c>
      <c r="CA145" t="s">
        <v>1473</v>
      </c>
      <c r="CB145" t="s">
        <v>6895</v>
      </c>
      <c r="CF145" t="s">
        <v>8801</v>
      </c>
      <c r="CH145" t="s">
        <v>8881</v>
      </c>
      <c r="CI145" t="s">
        <v>6898</v>
      </c>
      <c r="CJ145" t="s">
        <v>7694</v>
      </c>
      <c r="CK145" t="s">
        <v>5814</v>
      </c>
      <c r="CL145" s="127">
        <v>46251</v>
      </c>
      <c r="CM145" t="s">
        <v>6680</v>
      </c>
      <c r="CN145" t="s">
        <v>1882</v>
      </c>
      <c r="CO145" t="s">
        <v>8882</v>
      </c>
      <c r="CP145" t="s">
        <v>6878</v>
      </c>
      <c r="CQ145" t="s">
        <v>2200</v>
      </c>
      <c r="CS145" t="s">
        <v>6901</v>
      </c>
      <c r="CT145" t="s">
        <v>6901</v>
      </c>
      <c r="CU145" t="s">
        <v>6901</v>
      </c>
      <c r="CV145" t="s">
        <v>6712</v>
      </c>
      <c r="CX145" t="s">
        <v>6976</v>
      </c>
      <c r="CY145" t="s">
        <v>1266</v>
      </c>
      <c r="CZ145" t="s">
        <v>6903</v>
      </c>
      <c r="DA145" t="s">
        <v>344</v>
      </c>
      <c r="DB145" t="s">
        <v>6903</v>
      </c>
      <c r="DC145" t="s">
        <v>6892</v>
      </c>
      <c r="DD145" t="s">
        <v>2219</v>
      </c>
      <c r="DE145" t="s">
        <v>6904</v>
      </c>
      <c r="DF145" t="s">
        <v>6905</v>
      </c>
      <c r="DG145" t="s">
        <v>6906</v>
      </c>
      <c r="DH145" t="s">
        <v>6864</v>
      </c>
      <c r="DI145" t="s">
        <v>6961</v>
      </c>
    </row>
    <row r="146" spans="1:142">
      <c r="A146" s="126" t="s">
        <v>8883</v>
      </c>
      <c r="B146" s="126" t="s">
        <v>6861</v>
      </c>
      <c r="C146" s="126" t="s">
        <v>6862</v>
      </c>
      <c r="D146" s="126" t="s">
        <v>370</v>
      </c>
      <c r="E146" s="126" t="s">
        <v>5611</v>
      </c>
      <c r="F146" s="126" t="s">
        <v>6863</v>
      </c>
      <c r="G146" s="126" t="s">
        <v>8884</v>
      </c>
      <c r="H146" s="126" t="s">
        <v>8885</v>
      </c>
      <c r="I146" s="126">
        <v>4</v>
      </c>
      <c r="J146" s="126" t="s">
        <v>6726</v>
      </c>
      <c r="K146" s="126" t="s">
        <v>6864</v>
      </c>
      <c r="L146" s="126" t="s">
        <v>6995</v>
      </c>
      <c r="M146" t="s">
        <v>8883</v>
      </c>
      <c r="N146" t="s">
        <v>8883</v>
      </c>
      <c r="P146" t="s">
        <v>8883</v>
      </c>
      <c r="R146" t="s">
        <v>8886</v>
      </c>
      <c r="T146" t="s">
        <v>8887</v>
      </c>
      <c r="U146" t="s">
        <v>8888</v>
      </c>
      <c r="V146" t="s">
        <v>6869</v>
      </c>
      <c r="W146" t="s">
        <v>6712</v>
      </c>
      <c r="X146" t="s">
        <v>1487</v>
      </c>
      <c r="Y146" t="s">
        <v>1473</v>
      </c>
      <c r="AB146" t="s">
        <v>7434</v>
      </c>
      <c r="AC146" t="s">
        <v>7435</v>
      </c>
      <c r="AD146" t="s">
        <v>7510</v>
      </c>
      <c r="AE146" t="s">
        <v>7511</v>
      </c>
      <c r="AF146" t="s">
        <v>7591</v>
      </c>
      <c r="AG146" t="s">
        <v>7592</v>
      </c>
      <c r="AH146" t="s">
        <v>5927</v>
      </c>
      <c r="AI146" t="s">
        <v>6967</v>
      </c>
      <c r="AJ146" t="s">
        <v>6878</v>
      </c>
      <c r="AM146" t="s">
        <v>8888</v>
      </c>
      <c r="AN146" t="s">
        <v>6879</v>
      </c>
      <c r="AP146" t="s">
        <v>8214</v>
      </c>
      <c r="AQ146" t="s">
        <v>8214</v>
      </c>
      <c r="AR146" t="s">
        <v>6967</v>
      </c>
      <c r="AS146" t="s">
        <v>8889</v>
      </c>
      <c r="AV146" t="s">
        <v>6883</v>
      </c>
      <c r="AW146" t="s">
        <v>6884</v>
      </c>
      <c r="AX146" t="s">
        <v>6967</v>
      </c>
      <c r="AY146" t="s">
        <v>8889</v>
      </c>
      <c r="BH146" t="s">
        <v>1473</v>
      </c>
      <c r="BJ146" t="s">
        <v>6885</v>
      </c>
      <c r="BL146" t="s">
        <v>6934</v>
      </c>
      <c r="BM146" t="s">
        <v>6887</v>
      </c>
      <c r="BN146" t="s">
        <v>6888</v>
      </c>
      <c r="BP146" t="s">
        <v>6969</v>
      </c>
      <c r="BQ146" t="s">
        <v>6890</v>
      </c>
      <c r="BR146" t="s">
        <v>6969</v>
      </c>
      <c r="BS146" t="s">
        <v>6917</v>
      </c>
      <c r="BT146" t="s">
        <v>1473</v>
      </c>
      <c r="BU146" t="s">
        <v>6892</v>
      </c>
      <c r="BW146" t="s">
        <v>8890</v>
      </c>
      <c r="BY146" t="s">
        <v>8887</v>
      </c>
      <c r="BZ146" t="s">
        <v>8891</v>
      </c>
      <c r="CA146" t="s">
        <v>1473</v>
      </c>
      <c r="CB146" t="s">
        <v>6895</v>
      </c>
      <c r="CF146" t="s">
        <v>8892</v>
      </c>
      <c r="CH146" t="s">
        <v>8893</v>
      </c>
      <c r="CI146" t="s">
        <v>7047</v>
      </c>
      <c r="CJ146" t="s">
        <v>8894</v>
      </c>
      <c r="CK146" t="s">
        <v>5814</v>
      </c>
      <c r="CL146" s="127">
        <v>46251</v>
      </c>
      <c r="CM146" t="s">
        <v>6680</v>
      </c>
      <c r="CN146" t="s">
        <v>1882</v>
      </c>
      <c r="CO146" t="s">
        <v>8895</v>
      </c>
      <c r="CP146" t="s">
        <v>7050</v>
      </c>
      <c r="CQ146" t="s">
        <v>2200</v>
      </c>
      <c r="CR146" t="s">
        <v>8896</v>
      </c>
      <c r="CS146" t="s">
        <v>6901</v>
      </c>
      <c r="CT146" t="s">
        <v>6901</v>
      </c>
      <c r="CU146" t="s">
        <v>6901</v>
      </c>
      <c r="CV146" t="s">
        <v>6712</v>
      </c>
      <c r="CX146" t="s">
        <v>6976</v>
      </c>
      <c r="CY146" t="s">
        <v>1266</v>
      </c>
      <c r="CZ146" t="s">
        <v>6903</v>
      </c>
      <c r="DA146" t="s">
        <v>344</v>
      </c>
      <c r="DB146" t="s">
        <v>6903</v>
      </c>
      <c r="DC146" t="s">
        <v>6892</v>
      </c>
      <c r="DD146" t="s">
        <v>8897</v>
      </c>
      <c r="DE146" t="s">
        <v>6993</v>
      </c>
      <c r="DF146" t="s">
        <v>6905</v>
      </c>
      <c r="DG146" t="s">
        <v>6906</v>
      </c>
      <c r="DH146" t="s">
        <v>6864</v>
      </c>
      <c r="DI146" t="s">
        <v>6995</v>
      </c>
      <c r="DJ146" t="s">
        <v>8898</v>
      </c>
      <c r="DK146" t="s">
        <v>344</v>
      </c>
      <c r="DL146" t="s">
        <v>7407</v>
      </c>
      <c r="DM146" t="s">
        <v>8899</v>
      </c>
      <c r="DN146" t="s">
        <v>394</v>
      </c>
      <c r="DO146" t="s">
        <v>345</v>
      </c>
      <c r="DP146" t="s">
        <v>8900</v>
      </c>
      <c r="DQ146" t="s">
        <v>8901</v>
      </c>
      <c r="DR146" t="s">
        <v>8902</v>
      </c>
      <c r="DS146">
        <v>1</v>
      </c>
      <c r="DT146" t="s">
        <v>17</v>
      </c>
      <c r="DU146" t="s">
        <v>376</v>
      </c>
      <c r="DV146" t="s">
        <v>1126</v>
      </c>
      <c r="DW146" t="s">
        <v>1127</v>
      </c>
      <c r="DX146" s="127">
        <v>46024</v>
      </c>
      <c r="DY146" s="127">
        <v>46387</v>
      </c>
      <c r="DZ146" t="s">
        <v>345</v>
      </c>
      <c r="EA146" t="s">
        <v>8903</v>
      </c>
      <c r="EB146" t="s">
        <v>8904</v>
      </c>
      <c r="EC146" t="s">
        <v>8905</v>
      </c>
      <c r="ED146" t="s">
        <v>42</v>
      </c>
      <c r="EE146" t="s">
        <v>8248</v>
      </c>
      <c r="EF146" t="s">
        <v>376</v>
      </c>
      <c r="EG146" t="s">
        <v>7170</v>
      </c>
      <c r="EH146" t="s">
        <v>1285</v>
      </c>
      <c r="EI146" t="s">
        <v>1462</v>
      </c>
      <c r="EJ146" t="s">
        <v>371</v>
      </c>
      <c r="EK146" t="s">
        <v>7527</v>
      </c>
      <c r="EL146" t="s">
        <v>8906</v>
      </c>
    </row>
    <row r="147" spans="1:142">
      <c r="A147" s="126" t="s">
        <v>8907</v>
      </c>
      <c r="B147" s="126" t="s">
        <v>6861</v>
      </c>
      <c r="C147" s="126" t="s">
        <v>6862</v>
      </c>
      <c r="D147" s="126" t="s">
        <v>370</v>
      </c>
      <c r="E147" s="126" t="s">
        <v>5611</v>
      </c>
      <c r="F147" s="126" t="s">
        <v>6863</v>
      </c>
      <c r="G147" s="126" t="s">
        <v>8908</v>
      </c>
      <c r="H147" s="126" t="s">
        <v>8909</v>
      </c>
      <c r="I147" s="126">
        <v>10</v>
      </c>
      <c r="J147" s="126" t="s">
        <v>6727</v>
      </c>
      <c r="K147" s="126" t="s">
        <v>6864</v>
      </c>
      <c r="L147" s="126" t="s">
        <v>6995</v>
      </c>
      <c r="M147" t="s">
        <v>8907</v>
      </c>
      <c r="N147" t="s">
        <v>8907</v>
      </c>
      <c r="P147" t="s">
        <v>8907</v>
      </c>
      <c r="R147" t="s">
        <v>8910</v>
      </c>
      <c r="T147" t="s">
        <v>8911</v>
      </c>
      <c r="U147" t="s">
        <v>8912</v>
      </c>
      <c r="V147" t="s">
        <v>6869</v>
      </c>
      <c r="W147" t="s">
        <v>6712</v>
      </c>
      <c r="X147" t="s">
        <v>1487</v>
      </c>
      <c r="Y147" t="s">
        <v>1473</v>
      </c>
      <c r="AB147" t="s">
        <v>7434</v>
      </c>
      <c r="AC147" t="s">
        <v>7435</v>
      </c>
      <c r="AD147" t="s">
        <v>7510</v>
      </c>
      <c r="AE147" t="s">
        <v>7511</v>
      </c>
      <c r="AF147" t="s">
        <v>7512</v>
      </c>
      <c r="AG147" t="s">
        <v>7513</v>
      </c>
      <c r="AH147" t="s">
        <v>7198</v>
      </c>
      <c r="AI147" t="s">
        <v>6967</v>
      </c>
      <c r="AJ147" t="s">
        <v>6878</v>
      </c>
      <c r="AM147" t="s">
        <v>8912</v>
      </c>
      <c r="AN147" t="s">
        <v>6879</v>
      </c>
      <c r="AP147" t="s">
        <v>8034</v>
      </c>
      <c r="AQ147" t="s">
        <v>8034</v>
      </c>
      <c r="AR147" t="s">
        <v>6967</v>
      </c>
      <c r="AS147" t="s">
        <v>8913</v>
      </c>
      <c r="AV147" t="s">
        <v>6883</v>
      </c>
      <c r="AW147" t="s">
        <v>6884</v>
      </c>
      <c r="AX147" t="s">
        <v>6967</v>
      </c>
      <c r="AY147" t="s">
        <v>8913</v>
      </c>
      <c r="BH147" t="s">
        <v>1473</v>
      </c>
      <c r="BJ147" t="s">
        <v>574</v>
      </c>
      <c r="BL147" t="s">
        <v>7834</v>
      </c>
      <c r="BM147" t="s">
        <v>6887</v>
      </c>
      <c r="BN147" t="s">
        <v>6888</v>
      </c>
      <c r="BP147" t="s">
        <v>6969</v>
      </c>
      <c r="BQ147" t="s">
        <v>6890</v>
      </c>
      <c r="BR147" t="s">
        <v>6969</v>
      </c>
      <c r="BS147" t="s">
        <v>6917</v>
      </c>
      <c r="BT147" t="s">
        <v>1473</v>
      </c>
      <c r="BU147" t="s">
        <v>6892</v>
      </c>
      <c r="BW147" t="s">
        <v>8914</v>
      </c>
      <c r="BY147" t="s">
        <v>8911</v>
      </c>
      <c r="BZ147" t="s">
        <v>8915</v>
      </c>
      <c r="CA147" t="s">
        <v>1473</v>
      </c>
      <c r="CB147" t="s">
        <v>6895</v>
      </c>
      <c r="CF147" t="s">
        <v>1580</v>
      </c>
      <c r="CH147" t="s">
        <v>8916</v>
      </c>
      <c r="CI147" t="s">
        <v>7047</v>
      </c>
      <c r="CJ147" t="s">
        <v>6923</v>
      </c>
      <c r="CK147" t="s">
        <v>5814</v>
      </c>
      <c r="CL147" s="127">
        <v>46251</v>
      </c>
      <c r="CM147" t="s">
        <v>6680</v>
      </c>
      <c r="CN147" t="s">
        <v>1882</v>
      </c>
      <c r="CO147" t="s">
        <v>8917</v>
      </c>
      <c r="CP147" t="s">
        <v>7050</v>
      </c>
      <c r="CQ147" t="s">
        <v>2200</v>
      </c>
      <c r="CR147" t="s">
        <v>8918</v>
      </c>
      <c r="CS147" t="s">
        <v>6901</v>
      </c>
      <c r="CT147" t="s">
        <v>6901</v>
      </c>
      <c r="CU147" t="s">
        <v>6901</v>
      </c>
      <c r="CV147" t="s">
        <v>6712</v>
      </c>
      <c r="CX147" t="s">
        <v>6976</v>
      </c>
      <c r="CY147" t="s">
        <v>443</v>
      </c>
      <c r="CZ147" t="s">
        <v>6903</v>
      </c>
      <c r="DB147" t="s">
        <v>7838</v>
      </c>
      <c r="DC147" t="s">
        <v>6892</v>
      </c>
      <c r="DD147" t="s">
        <v>8919</v>
      </c>
      <c r="DE147" t="s">
        <v>6993</v>
      </c>
      <c r="DF147" t="s">
        <v>6905</v>
      </c>
      <c r="DG147" t="s">
        <v>6906</v>
      </c>
      <c r="DH147" t="s">
        <v>6864</v>
      </c>
      <c r="DI147" t="s">
        <v>6995</v>
      </c>
      <c r="DJ147" t="s">
        <v>8920</v>
      </c>
      <c r="DK147" t="s">
        <v>8921</v>
      </c>
      <c r="DL147" t="s">
        <v>8922</v>
      </c>
      <c r="DM147" t="s">
        <v>8923</v>
      </c>
      <c r="DN147" t="s">
        <v>394</v>
      </c>
      <c r="DO147" t="s">
        <v>345</v>
      </c>
      <c r="DP147" t="s">
        <v>8838</v>
      </c>
      <c r="DQ147" t="s">
        <v>8224</v>
      </c>
      <c r="DR147" t="s">
        <v>8924</v>
      </c>
      <c r="DS147">
        <v>1</v>
      </c>
      <c r="DT147" t="s">
        <v>17</v>
      </c>
      <c r="DU147" t="s">
        <v>376</v>
      </c>
      <c r="DV147" t="s">
        <v>1126</v>
      </c>
      <c r="DW147" t="s">
        <v>1127</v>
      </c>
      <c r="DX147" s="127">
        <v>46024</v>
      </c>
      <c r="DY147" s="127">
        <v>46387</v>
      </c>
      <c r="DZ147" t="s">
        <v>7732</v>
      </c>
      <c r="EA147" t="s">
        <v>8925</v>
      </c>
      <c r="EB147" t="s">
        <v>8926</v>
      </c>
      <c r="EC147" t="s">
        <v>8927</v>
      </c>
      <c r="ED147" t="s">
        <v>8572</v>
      </c>
      <c r="EE147" t="s">
        <v>8786</v>
      </c>
      <c r="EF147" t="s">
        <v>7091</v>
      </c>
      <c r="EG147" t="s">
        <v>7170</v>
      </c>
      <c r="EH147" t="s">
        <v>1285</v>
      </c>
      <c r="EI147" t="s">
        <v>1462</v>
      </c>
      <c r="EJ147" t="s">
        <v>371</v>
      </c>
      <c r="EK147" t="s">
        <v>7415</v>
      </c>
      <c r="EL147" t="s">
        <v>8928</v>
      </c>
    </row>
    <row r="148" spans="1:142">
      <c r="A148" s="126" t="s">
        <v>8929</v>
      </c>
      <c r="B148" s="126" t="s">
        <v>6861</v>
      </c>
      <c r="C148" s="126" t="s">
        <v>6862</v>
      </c>
      <c r="D148" s="126" t="s">
        <v>370</v>
      </c>
      <c r="E148" s="126" t="s">
        <v>5611</v>
      </c>
      <c r="F148" s="126" t="s">
        <v>6713</v>
      </c>
      <c r="G148" s="126" t="s">
        <v>4668</v>
      </c>
      <c r="H148" s="126" t="s">
        <v>304</v>
      </c>
      <c r="I148" s="126">
        <v>1</v>
      </c>
      <c r="J148" s="126" t="s">
        <v>6725</v>
      </c>
      <c r="K148" s="126" t="s">
        <v>6864</v>
      </c>
      <c r="L148" s="126" t="s">
        <v>7006</v>
      </c>
      <c r="M148" t="s">
        <v>8929</v>
      </c>
      <c r="N148" t="s">
        <v>8929</v>
      </c>
      <c r="P148" t="s">
        <v>8929</v>
      </c>
      <c r="R148" t="s">
        <v>1235</v>
      </c>
      <c r="T148" t="s">
        <v>131</v>
      </c>
      <c r="V148" t="s">
        <v>6869</v>
      </c>
      <c r="W148" t="s">
        <v>8267</v>
      </c>
      <c r="X148" t="s">
        <v>1487</v>
      </c>
      <c r="Y148" t="s">
        <v>1487</v>
      </c>
      <c r="AC148" t="s">
        <v>7612</v>
      </c>
      <c r="AE148" t="s">
        <v>7614</v>
      </c>
      <c r="AG148" t="s">
        <v>7616</v>
      </c>
      <c r="AH148" t="s">
        <v>7189</v>
      </c>
      <c r="AI148" t="s">
        <v>6877</v>
      </c>
      <c r="AJ148" t="s">
        <v>6878</v>
      </c>
      <c r="AN148" t="s">
        <v>6879</v>
      </c>
      <c r="AP148" t="s">
        <v>8268</v>
      </c>
      <c r="AR148" t="s">
        <v>6877</v>
      </c>
      <c r="AS148" t="s">
        <v>1143</v>
      </c>
      <c r="AV148" t="s">
        <v>6883</v>
      </c>
      <c r="AW148" t="s">
        <v>6884</v>
      </c>
      <c r="AX148" t="s">
        <v>6877</v>
      </c>
      <c r="AY148" t="s">
        <v>1143</v>
      </c>
      <c r="BH148" t="s">
        <v>1473</v>
      </c>
      <c r="BJ148" t="s">
        <v>443</v>
      </c>
      <c r="BL148" t="s">
        <v>344</v>
      </c>
      <c r="BM148" t="s">
        <v>6887</v>
      </c>
      <c r="BN148" t="s">
        <v>6888</v>
      </c>
      <c r="BQ148" t="s">
        <v>6890</v>
      </c>
      <c r="BS148" t="s">
        <v>8269</v>
      </c>
      <c r="BT148" t="s">
        <v>1473</v>
      </c>
      <c r="BU148" t="s">
        <v>6892</v>
      </c>
      <c r="BW148" t="s">
        <v>8930</v>
      </c>
      <c r="BY148" t="s">
        <v>131</v>
      </c>
      <c r="BZ148" t="s">
        <v>8931</v>
      </c>
      <c r="CA148" t="s">
        <v>1473</v>
      </c>
      <c r="CH148" t="s">
        <v>8932</v>
      </c>
      <c r="CI148" t="s">
        <v>7047</v>
      </c>
      <c r="CJ148" t="s">
        <v>8933</v>
      </c>
      <c r="CK148" t="s">
        <v>6713</v>
      </c>
      <c r="CL148" s="127">
        <v>46251</v>
      </c>
      <c r="CM148" t="s">
        <v>6680</v>
      </c>
      <c r="CN148" t="s">
        <v>1882</v>
      </c>
      <c r="CO148" t="s">
        <v>8934</v>
      </c>
      <c r="CP148" t="s">
        <v>7050</v>
      </c>
      <c r="CQ148" t="s">
        <v>2200</v>
      </c>
      <c r="CR148" t="s">
        <v>8935</v>
      </c>
      <c r="CS148" t="s">
        <v>6901</v>
      </c>
      <c r="CT148" t="s">
        <v>6901</v>
      </c>
      <c r="CU148" t="s">
        <v>6901</v>
      </c>
      <c r="CV148" t="s">
        <v>6713</v>
      </c>
      <c r="CW148" t="s">
        <v>1154</v>
      </c>
      <c r="CX148" t="s">
        <v>6925</v>
      </c>
      <c r="CY148" t="s">
        <v>443</v>
      </c>
      <c r="CZ148" t="s">
        <v>7551</v>
      </c>
      <c r="DA148" t="s">
        <v>344</v>
      </c>
      <c r="DB148" t="s">
        <v>7551</v>
      </c>
      <c r="DC148" t="s">
        <v>6892</v>
      </c>
      <c r="DD148" t="s">
        <v>6958</v>
      </c>
      <c r="DE148" t="s">
        <v>6959</v>
      </c>
      <c r="DF148" t="s">
        <v>6905</v>
      </c>
      <c r="DG148" t="s">
        <v>8276</v>
      </c>
      <c r="DH148" t="s">
        <v>6864</v>
      </c>
      <c r="DI148" t="s">
        <v>7006</v>
      </c>
      <c r="DJ148" t="s">
        <v>304</v>
      </c>
      <c r="DK148" t="s">
        <v>344</v>
      </c>
      <c r="DL148" t="s">
        <v>443</v>
      </c>
      <c r="DM148" t="s">
        <v>1442</v>
      </c>
      <c r="DN148" t="s">
        <v>394</v>
      </c>
      <c r="DO148" t="s">
        <v>345</v>
      </c>
      <c r="DP148">
        <v>15</v>
      </c>
      <c r="DQ148" t="s">
        <v>1156</v>
      </c>
      <c r="DR148" t="s">
        <v>1143</v>
      </c>
      <c r="DS148">
        <v>1</v>
      </c>
      <c r="DT148" t="s">
        <v>17</v>
      </c>
      <c r="DU148" t="s">
        <v>376</v>
      </c>
      <c r="DV148" t="s">
        <v>1126</v>
      </c>
      <c r="DW148" t="s">
        <v>1127</v>
      </c>
      <c r="DX148" s="127">
        <v>46024</v>
      </c>
      <c r="DY148" s="127">
        <v>46387</v>
      </c>
      <c r="DZ148" t="s">
        <v>345</v>
      </c>
      <c r="EA148" t="s">
        <v>1235</v>
      </c>
      <c r="EB148" t="s">
        <v>131</v>
      </c>
      <c r="EC148" t="s">
        <v>107</v>
      </c>
      <c r="ED148" t="s">
        <v>42</v>
      </c>
      <c r="EE148" t="s">
        <v>1285</v>
      </c>
      <c r="EF148" t="s">
        <v>376</v>
      </c>
      <c r="EG148" t="s">
        <v>1290</v>
      </c>
      <c r="EH148" t="s">
        <v>1285</v>
      </c>
      <c r="EI148" t="s">
        <v>1462</v>
      </c>
      <c r="EJ148" t="s">
        <v>371</v>
      </c>
      <c r="EK148" t="s">
        <v>1439</v>
      </c>
      <c r="EL148">
        <v>0.44791666666666669</v>
      </c>
    </row>
    <row r="149" spans="1:142">
      <c r="A149" s="126" t="s">
        <v>8936</v>
      </c>
      <c r="B149" s="126" t="s">
        <v>6861</v>
      </c>
      <c r="C149" s="126" t="s">
        <v>6862</v>
      </c>
      <c r="D149" s="126" t="s">
        <v>370</v>
      </c>
      <c r="E149" s="126" t="s">
        <v>5611</v>
      </c>
      <c r="F149" s="126" t="s">
        <v>6863</v>
      </c>
      <c r="G149" s="126"/>
      <c r="H149" s="126"/>
      <c r="I149" s="126">
        <v>0</v>
      </c>
      <c r="J149" s="126" t="s">
        <v>6724</v>
      </c>
      <c r="K149" s="126" t="s">
        <v>6864</v>
      </c>
      <c r="L149" s="126" t="s">
        <v>7019</v>
      </c>
      <c r="M149" t="s">
        <v>8936</v>
      </c>
      <c r="N149" t="s">
        <v>8936</v>
      </c>
      <c r="P149" t="s">
        <v>8936</v>
      </c>
      <c r="R149" t="s">
        <v>8937</v>
      </c>
      <c r="T149" t="s">
        <v>8938</v>
      </c>
      <c r="U149" t="s">
        <v>8939</v>
      </c>
      <c r="V149" t="s">
        <v>6869</v>
      </c>
      <c r="W149" t="s">
        <v>6712</v>
      </c>
      <c r="X149" t="s">
        <v>1487</v>
      </c>
      <c r="Y149" t="s">
        <v>1473</v>
      </c>
      <c r="AB149" t="s">
        <v>7611</v>
      </c>
      <c r="AC149" t="s">
        <v>7612</v>
      </c>
      <c r="AD149" t="s">
        <v>7613</v>
      </c>
      <c r="AE149" t="s">
        <v>7614</v>
      </c>
      <c r="AF149" t="s">
        <v>7615</v>
      </c>
      <c r="AG149" t="s">
        <v>7616</v>
      </c>
      <c r="AH149" t="s">
        <v>7189</v>
      </c>
      <c r="AI149" t="s">
        <v>6967</v>
      </c>
      <c r="AJ149" t="s">
        <v>6878</v>
      </c>
      <c r="AM149" t="s">
        <v>8939</v>
      </c>
      <c r="AN149" t="s">
        <v>6879</v>
      </c>
      <c r="AP149" t="s">
        <v>8214</v>
      </c>
      <c r="AQ149" t="s">
        <v>8214</v>
      </c>
      <c r="AR149" t="s">
        <v>6967</v>
      </c>
      <c r="AS149" t="s">
        <v>8940</v>
      </c>
      <c r="AV149" t="s">
        <v>6883</v>
      </c>
      <c r="AW149" t="s">
        <v>6884</v>
      </c>
      <c r="AX149" t="s">
        <v>6967</v>
      </c>
      <c r="AY149" t="s">
        <v>8940</v>
      </c>
      <c r="BH149" t="s">
        <v>1473</v>
      </c>
      <c r="BJ149" t="s">
        <v>6885</v>
      </c>
      <c r="BL149" t="s">
        <v>6934</v>
      </c>
      <c r="BM149" t="s">
        <v>6887</v>
      </c>
      <c r="BN149" t="s">
        <v>6888</v>
      </c>
      <c r="BP149" t="s">
        <v>6969</v>
      </c>
      <c r="BQ149" t="s">
        <v>6890</v>
      </c>
      <c r="BR149" t="s">
        <v>6969</v>
      </c>
      <c r="BS149" t="s">
        <v>6917</v>
      </c>
      <c r="BT149" t="s">
        <v>1473</v>
      </c>
      <c r="BU149" t="s">
        <v>6892</v>
      </c>
      <c r="BW149" t="s">
        <v>8941</v>
      </c>
      <c r="BY149" t="s">
        <v>8938</v>
      </c>
      <c r="BZ149" t="s">
        <v>8942</v>
      </c>
      <c r="CA149" t="s">
        <v>1473</v>
      </c>
      <c r="CB149" t="s">
        <v>6895</v>
      </c>
      <c r="CF149" t="s">
        <v>7906</v>
      </c>
      <c r="CH149" t="s">
        <v>8943</v>
      </c>
      <c r="CI149" t="s">
        <v>6898</v>
      </c>
      <c r="CJ149" t="s">
        <v>7621</v>
      </c>
      <c r="CK149" t="s">
        <v>5814</v>
      </c>
      <c r="CL149" s="127">
        <v>46251</v>
      </c>
      <c r="CM149" t="s">
        <v>6680</v>
      </c>
      <c r="CN149" t="s">
        <v>1882</v>
      </c>
      <c r="CO149" t="s">
        <v>8944</v>
      </c>
      <c r="CP149" t="s">
        <v>6878</v>
      </c>
      <c r="CQ149" t="s">
        <v>2200</v>
      </c>
      <c r="CS149" t="s">
        <v>6901</v>
      </c>
      <c r="CT149" t="s">
        <v>6901</v>
      </c>
      <c r="CU149" t="s">
        <v>6901</v>
      </c>
      <c r="CV149" t="s">
        <v>6712</v>
      </c>
      <c r="CX149" t="s">
        <v>6976</v>
      </c>
      <c r="CY149" t="s">
        <v>1266</v>
      </c>
      <c r="CZ149" t="s">
        <v>6903</v>
      </c>
      <c r="DA149" t="s">
        <v>344</v>
      </c>
      <c r="DB149" t="s">
        <v>6903</v>
      </c>
      <c r="DC149" t="s">
        <v>6892</v>
      </c>
      <c r="DD149" t="s">
        <v>6958</v>
      </c>
      <c r="DE149" t="s">
        <v>6959</v>
      </c>
      <c r="DF149" t="s">
        <v>6905</v>
      </c>
      <c r="DG149" t="s">
        <v>6906</v>
      </c>
      <c r="DH149" t="s">
        <v>6864</v>
      </c>
      <c r="DI149" t="s">
        <v>7019</v>
      </c>
    </row>
    <row r="150" spans="1:142">
      <c r="A150" s="126" t="s">
        <v>8945</v>
      </c>
      <c r="B150" s="126" t="s">
        <v>6861</v>
      </c>
      <c r="C150" s="126" t="s">
        <v>6862</v>
      </c>
      <c r="D150" s="126" t="s">
        <v>370</v>
      </c>
      <c r="E150" s="126" t="s">
        <v>5611</v>
      </c>
      <c r="F150" s="126" t="s">
        <v>6863</v>
      </c>
      <c r="G150" s="126"/>
      <c r="H150" s="126"/>
      <c r="I150" s="126">
        <v>0</v>
      </c>
      <c r="J150" s="126" t="s">
        <v>6724</v>
      </c>
      <c r="K150" s="126" t="s">
        <v>6864</v>
      </c>
      <c r="L150" s="126" t="s">
        <v>6961</v>
      </c>
      <c r="M150" t="s">
        <v>8945</v>
      </c>
      <c r="N150" t="s">
        <v>8945</v>
      </c>
      <c r="P150" t="s">
        <v>8945</v>
      </c>
      <c r="R150" t="s">
        <v>8946</v>
      </c>
      <c r="T150" t="s">
        <v>8947</v>
      </c>
      <c r="U150" t="s">
        <v>8948</v>
      </c>
      <c r="V150" t="s">
        <v>6869</v>
      </c>
      <c r="W150" t="s">
        <v>6712</v>
      </c>
      <c r="X150" t="s">
        <v>1487</v>
      </c>
      <c r="Y150" t="s">
        <v>1473</v>
      </c>
      <c r="AB150" t="s">
        <v>7611</v>
      </c>
      <c r="AC150" t="s">
        <v>7612</v>
      </c>
      <c r="AD150" t="s">
        <v>7613</v>
      </c>
      <c r="AE150" t="s">
        <v>7614</v>
      </c>
      <c r="AF150" t="s">
        <v>8949</v>
      </c>
      <c r="AG150" t="s">
        <v>8950</v>
      </c>
      <c r="AH150" t="s">
        <v>7189</v>
      </c>
      <c r="AI150" t="s">
        <v>6967</v>
      </c>
      <c r="AJ150" t="s">
        <v>6878</v>
      </c>
      <c r="AM150" t="s">
        <v>8948</v>
      </c>
      <c r="AN150" t="s">
        <v>6879</v>
      </c>
      <c r="AP150" t="s">
        <v>8214</v>
      </c>
      <c r="AQ150" t="s">
        <v>8214</v>
      </c>
      <c r="AR150" t="s">
        <v>6967</v>
      </c>
      <c r="AS150" t="s">
        <v>8951</v>
      </c>
      <c r="AV150" t="s">
        <v>6883</v>
      </c>
      <c r="AW150" t="s">
        <v>6884</v>
      </c>
      <c r="AX150" t="s">
        <v>6967</v>
      </c>
      <c r="AY150" t="s">
        <v>8951</v>
      </c>
      <c r="BH150" t="s">
        <v>1473</v>
      </c>
      <c r="BJ150" t="s">
        <v>6934</v>
      </c>
      <c r="BL150" t="s">
        <v>6934</v>
      </c>
      <c r="BM150" t="s">
        <v>6887</v>
      </c>
      <c r="BN150" t="s">
        <v>6888</v>
      </c>
      <c r="BP150" t="s">
        <v>6969</v>
      </c>
      <c r="BQ150" t="s">
        <v>6890</v>
      </c>
      <c r="BR150" t="s">
        <v>6969</v>
      </c>
      <c r="BS150" t="s">
        <v>6917</v>
      </c>
      <c r="BT150" t="s">
        <v>1473</v>
      </c>
      <c r="BU150" t="s">
        <v>6892</v>
      </c>
      <c r="BW150" t="s">
        <v>8952</v>
      </c>
      <c r="BY150" t="s">
        <v>8947</v>
      </c>
      <c r="BZ150" t="s">
        <v>8953</v>
      </c>
      <c r="CA150" t="s">
        <v>1473</v>
      </c>
      <c r="CB150" t="s">
        <v>6895</v>
      </c>
      <c r="CF150" t="s">
        <v>7334</v>
      </c>
      <c r="CH150" t="s">
        <v>8954</v>
      </c>
      <c r="CI150" t="s">
        <v>6898</v>
      </c>
      <c r="CJ150" t="s">
        <v>7336</v>
      </c>
      <c r="CK150" t="s">
        <v>5814</v>
      </c>
      <c r="CL150" s="127">
        <v>46251</v>
      </c>
      <c r="CM150" t="s">
        <v>6680</v>
      </c>
      <c r="CN150" t="s">
        <v>1882</v>
      </c>
      <c r="CO150" t="s">
        <v>8955</v>
      </c>
      <c r="CP150" t="s">
        <v>6878</v>
      </c>
      <c r="CQ150" t="s">
        <v>2200</v>
      </c>
      <c r="CS150" t="s">
        <v>6901</v>
      </c>
      <c r="CT150" t="s">
        <v>6901</v>
      </c>
      <c r="CU150" t="s">
        <v>6901</v>
      </c>
      <c r="CV150" t="s">
        <v>6712</v>
      </c>
      <c r="CX150" t="s">
        <v>6976</v>
      </c>
      <c r="CY150" t="s">
        <v>344</v>
      </c>
      <c r="CZ150" t="s">
        <v>6903</v>
      </c>
      <c r="DA150" t="s">
        <v>344</v>
      </c>
      <c r="DB150" t="s">
        <v>6903</v>
      </c>
      <c r="DC150" t="s">
        <v>6892</v>
      </c>
      <c r="DD150" t="s">
        <v>2219</v>
      </c>
      <c r="DE150" t="s">
        <v>6904</v>
      </c>
      <c r="DF150" t="s">
        <v>6905</v>
      </c>
      <c r="DG150" t="s">
        <v>6906</v>
      </c>
      <c r="DH150" t="s">
        <v>6864</v>
      </c>
      <c r="DI150" t="s">
        <v>6961</v>
      </c>
    </row>
    <row r="151" spans="1:142">
      <c r="A151" s="126" t="s">
        <v>8956</v>
      </c>
      <c r="B151" s="126" t="s">
        <v>6861</v>
      </c>
      <c r="C151" s="126" t="s">
        <v>6862</v>
      </c>
      <c r="D151" s="126" t="s">
        <v>370</v>
      </c>
      <c r="E151" s="126" t="s">
        <v>5611</v>
      </c>
      <c r="F151" s="126" t="s">
        <v>6863</v>
      </c>
      <c r="G151" s="126"/>
      <c r="H151" s="126"/>
      <c r="I151" s="126">
        <v>0</v>
      </c>
      <c r="J151" s="126" t="s">
        <v>6724</v>
      </c>
      <c r="K151" s="126" t="s">
        <v>6864</v>
      </c>
      <c r="L151" s="126" t="s">
        <v>7006</v>
      </c>
      <c r="M151" t="s">
        <v>8956</v>
      </c>
      <c r="N151" t="s">
        <v>8956</v>
      </c>
      <c r="P151" t="s">
        <v>8956</v>
      </c>
      <c r="R151" t="s">
        <v>8957</v>
      </c>
      <c r="T151" t="s">
        <v>8958</v>
      </c>
      <c r="U151" t="s">
        <v>8959</v>
      </c>
      <c r="V151" t="s">
        <v>6869</v>
      </c>
      <c r="W151" t="s">
        <v>6712</v>
      </c>
      <c r="X151" t="s">
        <v>1487</v>
      </c>
      <c r="Y151" t="s">
        <v>1473</v>
      </c>
      <c r="AB151" t="s">
        <v>7611</v>
      </c>
      <c r="AC151" t="s">
        <v>7612</v>
      </c>
      <c r="AD151" t="s">
        <v>7613</v>
      </c>
      <c r="AE151" t="s">
        <v>7614</v>
      </c>
      <c r="AF151" t="s">
        <v>8949</v>
      </c>
      <c r="AG151" t="s">
        <v>8950</v>
      </c>
      <c r="AH151" t="s">
        <v>7189</v>
      </c>
      <c r="AI151" t="s">
        <v>6877</v>
      </c>
      <c r="AJ151" t="s">
        <v>6878</v>
      </c>
      <c r="AM151" t="s">
        <v>8959</v>
      </c>
      <c r="AN151" t="s">
        <v>6879</v>
      </c>
      <c r="AP151" t="s">
        <v>8214</v>
      </c>
      <c r="AQ151" t="s">
        <v>8214</v>
      </c>
      <c r="AR151" t="s">
        <v>6877</v>
      </c>
      <c r="AS151" t="s">
        <v>8960</v>
      </c>
      <c r="AV151" t="s">
        <v>6883</v>
      </c>
      <c r="AW151" t="s">
        <v>6884</v>
      </c>
      <c r="AX151" t="s">
        <v>6877</v>
      </c>
      <c r="AY151" t="s">
        <v>8960</v>
      </c>
      <c r="BH151" t="s">
        <v>1473</v>
      </c>
      <c r="BJ151" t="s">
        <v>6934</v>
      </c>
      <c r="BL151" t="s">
        <v>6934</v>
      </c>
      <c r="BM151" t="s">
        <v>6887</v>
      </c>
      <c r="BN151" t="s">
        <v>6888</v>
      </c>
      <c r="BP151" t="s">
        <v>6969</v>
      </c>
      <c r="BQ151" t="s">
        <v>6890</v>
      </c>
      <c r="BR151" t="s">
        <v>6969</v>
      </c>
      <c r="BS151" t="s">
        <v>6917</v>
      </c>
      <c r="BT151" t="s">
        <v>1473</v>
      </c>
      <c r="BU151" t="s">
        <v>6892</v>
      </c>
      <c r="BW151" t="s">
        <v>8961</v>
      </c>
      <c r="BY151" t="s">
        <v>8958</v>
      </c>
      <c r="BZ151" t="s">
        <v>8962</v>
      </c>
      <c r="CA151" t="s">
        <v>1473</v>
      </c>
      <c r="CB151" t="s">
        <v>6895</v>
      </c>
      <c r="CF151" t="s">
        <v>7632</v>
      </c>
      <c r="CH151" t="s">
        <v>8963</v>
      </c>
      <c r="CI151" t="s">
        <v>6898</v>
      </c>
      <c r="CJ151" t="s">
        <v>7336</v>
      </c>
      <c r="CK151" t="s">
        <v>5814</v>
      </c>
      <c r="CL151" s="127">
        <v>46251</v>
      </c>
      <c r="CM151" t="s">
        <v>6680</v>
      </c>
      <c r="CN151" t="s">
        <v>1882</v>
      </c>
      <c r="CO151" t="s">
        <v>8964</v>
      </c>
      <c r="CP151" t="s">
        <v>6878</v>
      </c>
      <c r="CQ151" t="s">
        <v>2200</v>
      </c>
      <c r="CS151" t="s">
        <v>6901</v>
      </c>
      <c r="CT151" t="s">
        <v>6901</v>
      </c>
      <c r="CU151" t="s">
        <v>6901</v>
      </c>
      <c r="CV151" t="s">
        <v>6712</v>
      </c>
      <c r="CW151" t="s">
        <v>1154</v>
      </c>
      <c r="CX151" t="s">
        <v>6925</v>
      </c>
      <c r="CY151" t="s">
        <v>344</v>
      </c>
      <c r="CZ151" t="s">
        <v>6903</v>
      </c>
      <c r="DA151" t="s">
        <v>344</v>
      </c>
      <c r="DB151" t="s">
        <v>6903</v>
      </c>
      <c r="DC151" t="s">
        <v>6892</v>
      </c>
      <c r="DD151" t="s">
        <v>6958</v>
      </c>
      <c r="DE151" t="s">
        <v>6959</v>
      </c>
      <c r="DF151" t="s">
        <v>6905</v>
      </c>
      <c r="DG151" t="s">
        <v>6906</v>
      </c>
      <c r="DH151" t="s">
        <v>6864</v>
      </c>
      <c r="DI151" t="s">
        <v>7006</v>
      </c>
    </row>
    <row r="152" spans="1:142">
      <c r="A152" s="126" t="s">
        <v>8965</v>
      </c>
      <c r="B152" s="126" t="s">
        <v>6861</v>
      </c>
      <c r="C152" s="126" t="s">
        <v>6862</v>
      </c>
      <c r="D152" s="126" t="s">
        <v>370</v>
      </c>
      <c r="E152" s="126" t="s">
        <v>5611</v>
      </c>
      <c r="F152" s="126" t="s">
        <v>6863</v>
      </c>
      <c r="G152" s="126"/>
      <c r="H152" s="126"/>
      <c r="I152" s="126">
        <v>0</v>
      </c>
      <c r="J152" s="126" t="s">
        <v>6724</v>
      </c>
      <c r="K152" s="126" t="s">
        <v>6864</v>
      </c>
      <c r="L152" s="126" t="s">
        <v>7006</v>
      </c>
      <c r="M152" t="s">
        <v>8965</v>
      </c>
      <c r="N152" t="s">
        <v>8965</v>
      </c>
      <c r="P152" t="s">
        <v>8965</v>
      </c>
      <c r="R152" t="s">
        <v>8966</v>
      </c>
      <c r="T152" t="s">
        <v>8967</v>
      </c>
      <c r="U152" t="s">
        <v>8968</v>
      </c>
      <c r="V152" t="s">
        <v>6869</v>
      </c>
      <c r="W152" t="s">
        <v>6712</v>
      </c>
      <c r="X152" t="s">
        <v>1487</v>
      </c>
      <c r="Y152" t="s">
        <v>1473</v>
      </c>
      <c r="AB152" t="s">
        <v>7611</v>
      </c>
      <c r="AC152" t="s">
        <v>7612</v>
      </c>
      <c r="AD152" t="s">
        <v>7700</v>
      </c>
      <c r="AE152" t="s">
        <v>7701</v>
      </c>
      <c r="AF152" t="s">
        <v>7721</v>
      </c>
      <c r="AG152" t="s">
        <v>8969</v>
      </c>
      <c r="AH152" t="s">
        <v>5927</v>
      </c>
      <c r="AI152" t="s">
        <v>6877</v>
      </c>
      <c r="AJ152" t="s">
        <v>6878</v>
      </c>
      <c r="AM152" t="s">
        <v>8968</v>
      </c>
      <c r="AN152" t="s">
        <v>6879</v>
      </c>
      <c r="AP152" t="s">
        <v>8034</v>
      </c>
      <c r="AQ152" t="s">
        <v>8034</v>
      </c>
      <c r="AR152" t="s">
        <v>6877</v>
      </c>
      <c r="AS152" t="s">
        <v>7851</v>
      </c>
      <c r="AV152" t="s">
        <v>6883</v>
      </c>
      <c r="AW152" t="s">
        <v>6884</v>
      </c>
      <c r="AX152" t="s">
        <v>6877</v>
      </c>
      <c r="AY152" t="s">
        <v>7851</v>
      </c>
      <c r="BH152" t="s">
        <v>1473</v>
      </c>
      <c r="BJ152" t="s">
        <v>6885</v>
      </c>
      <c r="BL152" t="s">
        <v>6886</v>
      </c>
      <c r="BM152" t="s">
        <v>6887</v>
      </c>
      <c r="BN152" t="s">
        <v>6888</v>
      </c>
      <c r="BP152" t="s">
        <v>6916</v>
      </c>
      <c r="BQ152" t="s">
        <v>6890</v>
      </c>
      <c r="BR152" t="s">
        <v>6916</v>
      </c>
      <c r="BS152" t="s">
        <v>6917</v>
      </c>
      <c r="BT152" t="s">
        <v>1473</v>
      </c>
      <c r="BU152" t="s">
        <v>6892</v>
      </c>
      <c r="BW152" t="s">
        <v>8970</v>
      </c>
      <c r="BY152" t="s">
        <v>8967</v>
      </c>
      <c r="BZ152" t="s">
        <v>8971</v>
      </c>
      <c r="CA152" t="s">
        <v>1473</v>
      </c>
      <c r="CB152" t="s">
        <v>7707</v>
      </c>
      <c r="CF152" t="s">
        <v>8972</v>
      </c>
      <c r="CH152" t="s">
        <v>8973</v>
      </c>
      <c r="CI152" t="s">
        <v>6898</v>
      </c>
      <c r="CJ152" t="s">
        <v>7710</v>
      </c>
      <c r="CK152" t="s">
        <v>5814</v>
      </c>
      <c r="CL152" s="127">
        <v>46251</v>
      </c>
      <c r="CM152" t="s">
        <v>6680</v>
      </c>
      <c r="CN152" t="s">
        <v>1882</v>
      </c>
      <c r="CO152" t="s">
        <v>8974</v>
      </c>
      <c r="CP152" t="s">
        <v>6878</v>
      </c>
      <c r="CQ152" t="s">
        <v>2200</v>
      </c>
      <c r="CS152" t="s">
        <v>6901</v>
      </c>
      <c r="CT152" t="s">
        <v>6901</v>
      </c>
      <c r="CU152" t="s">
        <v>6901</v>
      </c>
      <c r="CV152" t="s">
        <v>6712</v>
      </c>
      <c r="CW152" t="s">
        <v>1154</v>
      </c>
      <c r="CX152" t="s">
        <v>6925</v>
      </c>
      <c r="CY152" t="s">
        <v>1266</v>
      </c>
      <c r="CZ152" t="s">
        <v>6903</v>
      </c>
      <c r="DA152" t="s">
        <v>443</v>
      </c>
      <c r="DB152" t="s">
        <v>6903</v>
      </c>
      <c r="DC152" t="s">
        <v>6892</v>
      </c>
      <c r="DD152" t="s">
        <v>6958</v>
      </c>
      <c r="DE152" t="s">
        <v>6959</v>
      </c>
      <c r="DF152" t="s">
        <v>6905</v>
      </c>
      <c r="DG152" t="s">
        <v>6906</v>
      </c>
      <c r="DH152" t="s">
        <v>6864</v>
      </c>
      <c r="DI152" t="s">
        <v>7006</v>
      </c>
    </row>
    <row r="153" spans="1:142">
      <c r="A153" s="126" t="s">
        <v>8975</v>
      </c>
      <c r="B153" s="126" t="s">
        <v>6861</v>
      </c>
      <c r="C153" s="126" t="s">
        <v>6862</v>
      </c>
      <c r="D153" s="126" t="s">
        <v>370</v>
      </c>
      <c r="E153" s="126" t="s">
        <v>5611</v>
      </c>
      <c r="F153" s="126" t="s">
        <v>6863</v>
      </c>
      <c r="G153" s="126"/>
      <c r="H153" s="126"/>
      <c r="I153" s="126">
        <v>0</v>
      </c>
      <c r="J153" s="126" t="s">
        <v>6724</v>
      </c>
      <c r="K153" s="126" t="s">
        <v>6864</v>
      </c>
      <c r="L153" s="126" t="s">
        <v>7034</v>
      </c>
      <c r="M153" t="s">
        <v>8975</v>
      </c>
      <c r="N153" t="s">
        <v>8975</v>
      </c>
      <c r="P153" t="s">
        <v>8975</v>
      </c>
      <c r="R153" t="s">
        <v>8976</v>
      </c>
      <c r="T153" t="s">
        <v>8977</v>
      </c>
      <c r="U153" t="s">
        <v>8978</v>
      </c>
      <c r="V153" t="s">
        <v>6869</v>
      </c>
      <c r="W153" t="s">
        <v>6712</v>
      </c>
      <c r="X153" t="s">
        <v>1487</v>
      </c>
      <c r="Y153" t="s">
        <v>1473</v>
      </c>
      <c r="AB153" t="s">
        <v>7611</v>
      </c>
      <c r="AC153" t="s">
        <v>7612</v>
      </c>
      <c r="AD153" t="s">
        <v>7700</v>
      </c>
      <c r="AE153" t="s">
        <v>7701</v>
      </c>
      <c r="AF153" t="s">
        <v>8979</v>
      </c>
      <c r="AG153" t="s">
        <v>8980</v>
      </c>
      <c r="AH153" t="s">
        <v>7108</v>
      </c>
      <c r="AI153" t="s">
        <v>6877</v>
      </c>
      <c r="AJ153" t="s">
        <v>6878</v>
      </c>
      <c r="AM153" t="s">
        <v>8978</v>
      </c>
      <c r="AN153" t="s">
        <v>6879</v>
      </c>
      <c r="AP153" t="s">
        <v>8034</v>
      </c>
      <c r="AQ153" t="s">
        <v>8034</v>
      </c>
      <c r="AR153" t="s">
        <v>6877</v>
      </c>
      <c r="AS153" t="s">
        <v>8981</v>
      </c>
      <c r="AV153" t="s">
        <v>6883</v>
      </c>
      <c r="AW153" t="s">
        <v>6884</v>
      </c>
      <c r="AX153" t="s">
        <v>6877</v>
      </c>
      <c r="AY153" t="s">
        <v>8981</v>
      </c>
      <c r="BB153">
        <v>120</v>
      </c>
      <c r="BH153" t="s">
        <v>1473</v>
      </c>
      <c r="BJ153" t="s">
        <v>6886</v>
      </c>
      <c r="BL153" t="s">
        <v>6885</v>
      </c>
      <c r="BM153" t="s">
        <v>6887</v>
      </c>
      <c r="BN153" t="s">
        <v>6888</v>
      </c>
      <c r="BO153">
        <v>120</v>
      </c>
      <c r="BP153" t="s">
        <v>6916</v>
      </c>
      <c r="BQ153" t="s">
        <v>6890</v>
      </c>
      <c r="BR153" t="s">
        <v>6916</v>
      </c>
      <c r="BS153" t="s">
        <v>6917</v>
      </c>
      <c r="BT153" t="s">
        <v>1473</v>
      </c>
      <c r="BU153" t="s">
        <v>6892</v>
      </c>
      <c r="BW153" t="s">
        <v>8982</v>
      </c>
      <c r="BY153" t="s">
        <v>8977</v>
      </c>
      <c r="BZ153" t="s">
        <v>8983</v>
      </c>
      <c r="CA153" t="s">
        <v>1473</v>
      </c>
      <c r="CB153" t="s">
        <v>7707</v>
      </c>
      <c r="CF153" t="s">
        <v>8984</v>
      </c>
      <c r="CH153" t="s">
        <v>8985</v>
      </c>
      <c r="CI153" t="s">
        <v>6898</v>
      </c>
      <c r="CJ153" t="s">
        <v>7710</v>
      </c>
      <c r="CK153" t="s">
        <v>5814</v>
      </c>
      <c r="CL153" s="127">
        <v>46251</v>
      </c>
      <c r="CM153" t="s">
        <v>6680</v>
      </c>
      <c r="CN153" t="s">
        <v>1882</v>
      </c>
      <c r="CO153" t="s">
        <v>8986</v>
      </c>
      <c r="CP153" t="s">
        <v>6878</v>
      </c>
      <c r="CQ153" t="s">
        <v>2200</v>
      </c>
      <c r="CS153" t="s">
        <v>6901</v>
      </c>
      <c r="CT153" t="s">
        <v>6901</v>
      </c>
      <c r="CU153" t="s">
        <v>6901</v>
      </c>
      <c r="CV153" t="s">
        <v>6712</v>
      </c>
      <c r="CW153" t="s">
        <v>1154</v>
      </c>
      <c r="CX153" t="s">
        <v>6925</v>
      </c>
      <c r="CY153" t="s">
        <v>443</v>
      </c>
      <c r="CZ153" t="s">
        <v>6903</v>
      </c>
      <c r="DA153" t="s">
        <v>1266</v>
      </c>
      <c r="DB153" t="s">
        <v>6903</v>
      </c>
      <c r="DC153" t="s">
        <v>6892</v>
      </c>
      <c r="DD153" t="s">
        <v>8987</v>
      </c>
      <c r="DE153" t="s">
        <v>6993</v>
      </c>
      <c r="DF153" t="s">
        <v>6905</v>
      </c>
      <c r="DG153" t="s">
        <v>6906</v>
      </c>
      <c r="DH153" t="s">
        <v>6864</v>
      </c>
      <c r="DI153" t="s">
        <v>7034</v>
      </c>
    </row>
    <row r="154" spans="1:142">
      <c r="A154" s="126" t="s">
        <v>8988</v>
      </c>
      <c r="B154" s="126" t="s">
        <v>6861</v>
      </c>
      <c r="C154" s="126" t="s">
        <v>6862</v>
      </c>
      <c r="D154" s="126" t="s">
        <v>370</v>
      </c>
      <c r="E154" s="126" t="s">
        <v>5611</v>
      </c>
      <c r="F154" s="126" t="s">
        <v>6863</v>
      </c>
      <c r="G154" s="126"/>
      <c r="H154" s="126"/>
      <c r="I154" s="126">
        <v>0</v>
      </c>
      <c r="J154" s="126" t="s">
        <v>6724</v>
      </c>
      <c r="K154" s="126" t="s">
        <v>6864</v>
      </c>
      <c r="L154" s="126" t="s">
        <v>7098</v>
      </c>
      <c r="M154" t="s">
        <v>8988</v>
      </c>
      <c r="N154" t="s">
        <v>8988</v>
      </c>
      <c r="P154" t="s">
        <v>8988</v>
      </c>
      <c r="R154" t="s">
        <v>8989</v>
      </c>
      <c r="T154" t="s">
        <v>8990</v>
      </c>
      <c r="U154" t="s">
        <v>8991</v>
      </c>
      <c r="V154" t="s">
        <v>6869</v>
      </c>
      <c r="W154" t="s">
        <v>6712</v>
      </c>
      <c r="X154" t="s">
        <v>1487</v>
      </c>
      <c r="Y154" t="s">
        <v>1473</v>
      </c>
      <c r="AB154" t="s">
        <v>7611</v>
      </c>
      <c r="AC154" t="s">
        <v>7612</v>
      </c>
      <c r="AD154" t="s">
        <v>7700</v>
      </c>
      <c r="AE154" t="s">
        <v>7701</v>
      </c>
      <c r="AF154" t="s">
        <v>8979</v>
      </c>
      <c r="AG154" t="s">
        <v>8980</v>
      </c>
      <c r="AH154" t="s">
        <v>5927</v>
      </c>
      <c r="AI154" t="s">
        <v>6877</v>
      </c>
      <c r="AJ154" t="s">
        <v>6878</v>
      </c>
      <c r="AM154" t="s">
        <v>8991</v>
      </c>
      <c r="AN154" t="s">
        <v>6879</v>
      </c>
      <c r="AP154" t="s">
        <v>8034</v>
      </c>
      <c r="AQ154" t="s">
        <v>8034</v>
      </c>
      <c r="AR154" t="s">
        <v>6877</v>
      </c>
      <c r="AS154" t="s">
        <v>8992</v>
      </c>
      <c r="AV154" t="s">
        <v>6883</v>
      </c>
      <c r="AW154" t="s">
        <v>6884</v>
      </c>
      <c r="AX154" t="s">
        <v>6877</v>
      </c>
      <c r="AY154" t="s">
        <v>8992</v>
      </c>
      <c r="BH154" t="s">
        <v>1473</v>
      </c>
      <c r="BJ154" t="s">
        <v>6885</v>
      </c>
      <c r="BL154" t="s">
        <v>6886</v>
      </c>
      <c r="BM154" t="s">
        <v>6887</v>
      </c>
      <c r="BN154" t="s">
        <v>6888</v>
      </c>
      <c r="BP154" t="s">
        <v>6916</v>
      </c>
      <c r="BQ154" t="s">
        <v>6890</v>
      </c>
      <c r="BR154" t="s">
        <v>6916</v>
      </c>
      <c r="BS154" t="s">
        <v>6917</v>
      </c>
      <c r="BT154" t="s">
        <v>1473</v>
      </c>
      <c r="BU154" t="s">
        <v>6892</v>
      </c>
      <c r="BW154" t="s">
        <v>8993</v>
      </c>
      <c r="BY154" t="s">
        <v>8990</v>
      </c>
      <c r="BZ154" t="s">
        <v>8994</v>
      </c>
      <c r="CA154" t="s">
        <v>1473</v>
      </c>
      <c r="CB154" t="s">
        <v>7707</v>
      </c>
      <c r="CF154" t="s">
        <v>8972</v>
      </c>
      <c r="CH154" t="s">
        <v>8995</v>
      </c>
      <c r="CI154" t="s">
        <v>6898</v>
      </c>
      <c r="CJ154" t="s">
        <v>7710</v>
      </c>
      <c r="CK154" t="s">
        <v>5814</v>
      </c>
      <c r="CL154" s="127">
        <v>46251</v>
      </c>
      <c r="CM154" t="s">
        <v>6680</v>
      </c>
      <c r="CN154" t="s">
        <v>1882</v>
      </c>
      <c r="CO154" t="s">
        <v>8996</v>
      </c>
      <c r="CP154" t="s">
        <v>6878</v>
      </c>
      <c r="CQ154" t="s">
        <v>2200</v>
      </c>
      <c r="CS154" t="s">
        <v>6901</v>
      </c>
      <c r="CT154" t="s">
        <v>6901</v>
      </c>
      <c r="CU154" t="s">
        <v>6901</v>
      </c>
      <c r="CV154" t="s">
        <v>6712</v>
      </c>
      <c r="CW154" t="s">
        <v>1154</v>
      </c>
      <c r="CX154" t="s">
        <v>6925</v>
      </c>
      <c r="CY154" t="s">
        <v>1266</v>
      </c>
      <c r="CZ154" t="s">
        <v>6903</v>
      </c>
      <c r="DA154" t="s">
        <v>443</v>
      </c>
      <c r="DB154" t="s">
        <v>6903</v>
      </c>
      <c r="DC154" t="s">
        <v>6892</v>
      </c>
      <c r="DD154" t="s">
        <v>2219</v>
      </c>
      <c r="DE154" t="s">
        <v>6904</v>
      </c>
      <c r="DF154" t="s">
        <v>6905</v>
      </c>
      <c r="DG154" t="s">
        <v>6906</v>
      </c>
      <c r="DH154" t="s">
        <v>6864</v>
      </c>
      <c r="DI154" t="s">
        <v>7098</v>
      </c>
    </row>
    <row r="155" spans="1:142">
      <c r="A155" s="126" t="s">
        <v>8997</v>
      </c>
      <c r="B155" s="126" t="s">
        <v>6861</v>
      </c>
      <c r="C155" s="126" t="s">
        <v>6862</v>
      </c>
      <c r="D155" s="126" t="s">
        <v>370</v>
      </c>
      <c r="E155" s="126" t="s">
        <v>5611</v>
      </c>
      <c r="F155" s="126" t="s">
        <v>6863</v>
      </c>
      <c r="G155" s="126"/>
      <c r="H155" s="126"/>
      <c r="I155" s="126">
        <v>0</v>
      </c>
      <c r="J155" s="126" t="s">
        <v>6724</v>
      </c>
      <c r="K155" s="126" t="s">
        <v>6864</v>
      </c>
      <c r="L155" s="126" t="s">
        <v>7266</v>
      </c>
      <c r="M155" t="s">
        <v>8997</v>
      </c>
      <c r="N155" t="s">
        <v>8997</v>
      </c>
      <c r="P155" t="s">
        <v>8997</v>
      </c>
      <c r="R155" t="s">
        <v>8998</v>
      </c>
      <c r="T155" t="s">
        <v>8999</v>
      </c>
      <c r="U155" t="s">
        <v>9000</v>
      </c>
      <c r="V155" t="s">
        <v>6869</v>
      </c>
      <c r="W155" t="s">
        <v>6712</v>
      </c>
      <c r="X155" t="s">
        <v>1487</v>
      </c>
      <c r="Y155" t="s">
        <v>1473</v>
      </c>
      <c r="AB155" t="s">
        <v>7611</v>
      </c>
      <c r="AC155" t="s">
        <v>7612</v>
      </c>
      <c r="AD155" t="s">
        <v>7700</v>
      </c>
      <c r="AE155" t="s">
        <v>7701</v>
      </c>
      <c r="AF155" t="s">
        <v>8979</v>
      </c>
      <c r="AG155" t="s">
        <v>8980</v>
      </c>
      <c r="AH155" t="s">
        <v>5927</v>
      </c>
      <c r="AI155" t="s">
        <v>6877</v>
      </c>
      <c r="AJ155" t="s">
        <v>6878</v>
      </c>
      <c r="AM155" t="s">
        <v>9000</v>
      </c>
      <c r="AN155" t="s">
        <v>6879</v>
      </c>
      <c r="AP155" t="s">
        <v>8034</v>
      </c>
      <c r="AQ155" t="s">
        <v>8034</v>
      </c>
      <c r="AR155" t="s">
        <v>6877</v>
      </c>
      <c r="AS155" t="s">
        <v>9001</v>
      </c>
      <c r="AV155" t="s">
        <v>6883</v>
      </c>
      <c r="AW155" t="s">
        <v>6884</v>
      </c>
      <c r="AX155" t="s">
        <v>6877</v>
      </c>
      <c r="AY155" t="s">
        <v>9001</v>
      </c>
      <c r="BH155" t="s">
        <v>1473</v>
      </c>
      <c r="BJ155" t="s">
        <v>6885</v>
      </c>
      <c r="BL155" t="s">
        <v>6886</v>
      </c>
      <c r="BM155" t="s">
        <v>6887</v>
      </c>
      <c r="BN155" t="s">
        <v>6888</v>
      </c>
      <c r="BP155" t="s">
        <v>6916</v>
      </c>
      <c r="BQ155" t="s">
        <v>6890</v>
      </c>
      <c r="BR155" t="s">
        <v>6916</v>
      </c>
      <c r="BS155" t="s">
        <v>6917</v>
      </c>
      <c r="BT155" t="s">
        <v>1473</v>
      </c>
      <c r="BU155" t="s">
        <v>6892</v>
      </c>
      <c r="BW155" t="s">
        <v>9002</v>
      </c>
      <c r="BY155" t="s">
        <v>8999</v>
      </c>
      <c r="BZ155" t="s">
        <v>9003</v>
      </c>
      <c r="CA155" t="s">
        <v>1473</v>
      </c>
      <c r="CB155" t="s">
        <v>7707</v>
      </c>
      <c r="CF155" t="s">
        <v>9004</v>
      </c>
      <c r="CH155" t="s">
        <v>9005</v>
      </c>
      <c r="CI155" t="s">
        <v>6898</v>
      </c>
      <c r="CJ155" t="s">
        <v>7710</v>
      </c>
      <c r="CK155" t="s">
        <v>5814</v>
      </c>
      <c r="CL155" s="127">
        <v>46251</v>
      </c>
      <c r="CM155" t="s">
        <v>6680</v>
      </c>
      <c r="CN155" t="s">
        <v>1882</v>
      </c>
      <c r="CO155" t="s">
        <v>9006</v>
      </c>
      <c r="CP155" t="s">
        <v>6878</v>
      </c>
      <c r="CQ155" t="s">
        <v>2200</v>
      </c>
      <c r="CS155" t="s">
        <v>6901</v>
      </c>
      <c r="CT155" t="s">
        <v>6901</v>
      </c>
      <c r="CU155" t="s">
        <v>6901</v>
      </c>
      <c r="CV155" t="s">
        <v>6712</v>
      </c>
      <c r="CW155" t="s">
        <v>1156</v>
      </c>
      <c r="CX155" t="s">
        <v>7278</v>
      </c>
      <c r="CY155" t="s">
        <v>1266</v>
      </c>
      <c r="CZ155" t="s">
        <v>6903</v>
      </c>
      <c r="DA155" t="s">
        <v>443</v>
      </c>
      <c r="DB155" t="s">
        <v>6903</v>
      </c>
      <c r="DC155" t="s">
        <v>6892</v>
      </c>
      <c r="DD155" t="s">
        <v>7161</v>
      </c>
      <c r="DE155" t="s">
        <v>6993</v>
      </c>
      <c r="DF155" t="s">
        <v>6905</v>
      </c>
      <c r="DG155" t="s">
        <v>6906</v>
      </c>
      <c r="DH155" t="s">
        <v>6864</v>
      </c>
      <c r="DI155" t="s">
        <v>7266</v>
      </c>
    </row>
    <row r="156" spans="1:142">
      <c r="A156" s="126" t="s">
        <v>9007</v>
      </c>
      <c r="B156" s="126" t="s">
        <v>6861</v>
      </c>
      <c r="C156" s="126" t="s">
        <v>6862</v>
      </c>
      <c r="D156" s="126" t="s">
        <v>370</v>
      </c>
      <c r="E156" s="126" t="s">
        <v>5611</v>
      </c>
      <c r="F156" s="126" t="s">
        <v>6863</v>
      </c>
      <c r="G156" s="126" t="s">
        <v>7714</v>
      </c>
      <c r="H156" s="126" t="s">
        <v>7715</v>
      </c>
      <c r="I156" s="126">
        <v>2</v>
      </c>
      <c r="J156" s="126" t="s">
        <v>6726</v>
      </c>
      <c r="K156" s="126" t="s">
        <v>6864</v>
      </c>
      <c r="L156" s="126" t="s">
        <v>7006</v>
      </c>
      <c r="M156" t="s">
        <v>9007</v>
      </c>
      <c r="N156" t="s">
        <v>9007</v>
      </c>
      <c r="P156" t="s">
        <v>9007</v>
      </c>
      <c r="R156" t="s">
        <v>9008</v>
      </c>
      <c r="T156" t="s">
        <v>9009</v>
      </c>
      <c r="U156" t="s">
        <v>9010</v>
      </c>
      <c r="V156" t="s">
        <v>6869</v>
      </c>
      <c r="W156" t="s">
        <v>6712</v>
      </c>
      <c r="X156" t="s">
        <v>1487</v>
      </c>
      <c r="Y156" t="s">
        <v>1473</v>
      </c>
      <c r="AB156" t="s">
        <v>7611</v>
      </c>
      <c r="AC156" t="s">
        <v>7612</v>
      </c>
      <c r="AD156" t="s">
        <v>7700</v>
      </c>
      <c r="AE156" t="s">
        <v>7701</v>
      </c>
      <c r="AF156" t="s">
        <v>8979</v>
      </c>
      <c r="AG156" t="s">
        <v>8980</v>
      </c>
      <c r="AH156" t="s">
        <v>6876</v>
      </c>
      <c r="AI156" t="s">
        <v>6877</v>
      </c>
      <c r="AJ156" t="s">
        <v>6878</v>
      </c>
      <c r="AM156" t="s">
        <v>9010</v>
      </c>
      <c r="AN156" t="s">
        <v>6879</v>
      </c>
      <c r="AP156" t="s">
        <v>8034</v>
      </c>
      <c r="AQ156" t="s">
        <v>8034</v>
      </c>
      <c r="AR156" t="s">
        <v>6877</v>
      </c>
      <c r="AS156" t="s">
        <v>9011</v>
      </c>
      <c r="AV156" t="s">
        <v>6883</v>
      </c>
      <c r="AW156" t="s">
        <v>6884</v>
      </c>
      <c r="AX156" t="s">
        <v>6877</v>
      </c>
      <c r="AY156" t="s">
        <v>9011</v>
      </c>
      <c r="BB156">
        <v>30</v>
      </c>
      <c r="BH156" t="s">
        <v>1473</v>
      </c>
      <c r="BJ156" t="s">
        <v>488</v>
      </c>
      <c r="BL156" t="s">
        <v>6885</v>
      </c>
      <c r="BM156" t="s">
        <v>6887</v>
      </c>
      <c r="BN156" t="s">
        <v>6888</v>
      </c>
      <c r="BO156">
        <v>30</v>
      </c>
      <c r="BP156" t="s">
        <v>6916</v>
      </c>
      <c r="BQ156" t="s">
        <v>6890</v>
      </c>
      <c r="BR156" t="s">
        <v>6916</v>
      </c>
      <c r="BS156" t="s">
        <v>6917</v>
      </c>
      <c r="BT156" t="s">
        <v>1473</v>
      </c>
      <c r="BU156" t="s">
        <v>6892</v>
      </c>
      <c r="BW156" t="s">
        <v>9012</v>
      </c>
      <c r="BY156" t="s">
        <v>9009</v>
      </c>
      <c r="BZ156" t="s">
        <v>9013</v>
      </c>
      <c r="CA156" t="s">
        <v>1473</v>
      </c>
      <c r="CB156" t="s">
        <v>7707</v>
      </c>
      <c r="CF156" t="s">
        <v>9014</v>
      </c>
      <c r="CH156" t="s">
        <v>9015</v>
      </c>
      <c r="CI156" t="s">
        <v>7047</v>
      </c>
      <c r="CJ156" t="s">
        <v>7710</v>
      </c>
      <c r="CK156" t="s">
        <v>5814</v>
      </c>
      <c r="CL156" s="127">
        <v>46251</v>
      </c>
      <c r="CM156" t="s">
        <v>6680</v>
      </c>
      <c r="CN156" t="s">
        <v>1882</v>
      </c>
      <c r="CO156" t="s">
        <v>8986</v>
      </c>
      <c r="CP156" t="s">
        <v>7050</v>
      </c>
      <c r="CQ156" t="s">
        <v>2200</v>
      </c>
      <c r="CR156" t="s">
        <v>7728</v>
      </c>
      <c r="CS156" t="s">
        <v>6901</v>
      </c>
      <c r="CT156" t="s">
        <v>6901</v>
      </c>
      <c r="CU156" t="s">
        <v>6901</v>
      </c>
      <c r="CV156" t="s">
        <v>6712</v>
      </c>
      <c r="CW156" t="s">
        <v>1154</v>
      </c>
      <c r="CX156" t="s">
        <v>6925</v>
      </c>
      <c r="CY156" t="s">
        <v>488</v>
      </c>
      <c r="CZ156" t="s">
        <v>7551</v>
      </c>
      <c r="DA156" t="s">
        <v>1266</v>
      </c>
      <c r="DB156" t="s">
        <v>6903</v>
      </c>
      <c r="DC156" t="s">
        <v>6892</v>
      </c>
      <c r="DD156" t="s">
        <v>6958</v>
      </c>
      <c r="DE156" t="s">
        <v>6959</v>
      </c>
      <c r="DF156" t="s">
        <v>6905</v>
      </c>
      <c r="DG156" t="s">
        <v>6906</v>
      </c>
      <c r="DH156" t="s">
        <v>6864</v>
      </c>
      <c r="DI156" t="s">
        <v>7006</v>
      </c>
      <c r="DJ156" t="s">
        <v>7729</v>
      </c>
      <c r="DK156" t="s">
        <v>7406</v>
      </c>
      <c r="DL156" t="s">
        <v>7407</v>
      </c>
      <c r="DM156" t="s">
        <v>1442</v>
      </c>
      <c r="DN156" t="s">
        <v>394</v>
      </c>
      <c r="DO156" t="s">
        <v>345</v>
      </c>
      <c r="DP156" t="s">
        <v>7730</v>
      </c>
      <c r="DQ156" t="s">
        <v>7164</v>
      </c>
      <c r="DR156" t="s">
        <v>7731</v>
      </c>
      <c r="DS156">
        <v>1</v>
      </c>
      <c r="DT156" t="s">
        <v>17</v>
      </c>
      <c r="DU156" t="s">
        <v>376</v>
      </c>
      <c r="DV156" t="s">
        <v>1126</v>
      </c>
      <c r="DW156" t="s">
        <v>1127</v>
      </c>
      <c r="DX156" s="127">
        <v>46024</v>
      </c>
      <c r="DY156" s="127">
        <v>46387</v>
      </c>
      <c r="DZ156" t="s">
        <v>7732</v>
      </c>
      <c r="EA156" t="s">
        <v>7733</v>
      </c>
      <c r="EB156" t="s">
        <v>7734</v>
      </c>
      <c r="EC156" t="s">
        <v>7735</v>
      </c>
      <c r="ED156" t="s">
        <v>42</v>
      </c>
      <c r="EE156" t="s">
        <v>1283</v>
      </c>
      <c r="EF156" t="s">
        <v>7064</v>
      </c>
      <c r="EG156" t="s">
        <v>1290</v>
      </c>
      <c r="EH156" t="s">
        <v>1285</v>
      </c>
      <c r="EI156" t="s">
        <v>1462</v>
      </c>
      <c r="EJ156" t="s">
        <v>371</v>
      </c>
      <c r="EK156" t="s">
        <v>7736</v>
      </c>
      <c r="EL156" t="s">
        <v>7737</v>
      </c>
    </row>
    <row r="157" spans="1:142">
      <c r="A157" s="126" t="s">
        <v>9016</v>
      </c>
      <c r="B157" s="126" t="s">
        <v>6861</v>
      </c>
      <c r="C157" s="126" t="s">
        <v>6862</v>
      </c>
      <c r="D157" s="126" t="s">
        <v>370</v>
      </c>
      <c r="E157" s="126" t="s">
        <v>5611</v>
      </c>
      <c r="F157" s="126" t="s">
        <v>6863</v>
      </c>
      <c r="G157" s="126"/>
      <c r="H157" s="126"/>
      <c r="I157" s="126">
        <v>0</v>
      </c>
      <c r="J157" s="126" t="s">
        <v>6724</v>
      </c>
      <c r="K157" s="126" t="s">
        <v>6864</v>
      </c>
      <c r="L157" s="126" t="s">
        <v>7006</v>
      </c>
      <c r="M157" t="s">
        <v>9016</v>
      </c>
      <c r="N157" t="s">
        <v>9016</v>
      </c>
      <c r="P157" t="s">
        <v>9016</v>
      </c>
      <c r="R157" t="s">
        <v>9017</v>
      </c>
      <c r="T157" t="s">
        <v>9018</v>
      </c>
      <c r="U157" t="s">
        <v>9019</v>
      </c>
      <c r="V157" t="s">
        <v>6869</v>
      </c>
      <c r="W157" t="s">
        <v>6712</v>
      </c>
      <c r="X157" t="s">
        <v>1487</v>
      </c>
      <c r="Y157" t="s">
        <v>1473</v>
      </c>
      <c r="AB157" t="s">
        <v>7611</v>
      </c>
      <c r="AC157" t="s">
        <v>7612</v>
      </c>
      <c r="AD157" t="s">
        <v>7700</v>
      </c>
      <c r="AE157" t="s">
        <v>7701</v>
      </c>
      <c r="AF157" t="s">
        <v>7721</v>
      </c>
      <c r="AG157" t="s">
        <v>8969</v>
      </c>
      <c r="AH157" t="s">
        <v>5927</v>
      </c>
      <c r="AI157" t="s">
        <v>6877</v>
      </c>
      <c r="AJ157" t="s">
        <v>6878</v>
      </c>
      <c r="AM157" t="s">
        <v>9019</v>
      </c>
      <c r="AN157" t="s">
        <v>6879</v>
      </c>
      <c r="AP157" t="s">
        <v>8736</v>
      </c>
      <c r="AQ157" t="s">
        <v>8736</v>
      </c>
      <c r="AR157" t="s">
        <v>6877</v>
      </c>
      <c r="AS157" t="s">
        <v>9020</v>
      </c>
      <c r="AV157" t="s">
        <v>6883</v>
      </c>
      <c r="AW157" t="s">
        <v>6884</v>
      </c>
      <c r="AX157" t="s">
        <v>6877</v>
      </c>
      <c r="AY157" t="s">
        <v>9020</v>
      </c>
      <c r="BH157" t="s">
        <v>1473</v>
      </c>
      <c r="BJ157" t="s">
        <v>6885</v>
      </c>
      <c r="BL157" t="s">
        <v>6886</v>
      </c>
      <c r="BM157" t="s">
        <v>6887</v>
      </c>
      <c r="BN157" t="s">
        <v>6888</v>
      </c>
      <c r="BP157" t="s">
        <v>6916</v>
      </c>
      <c r="BQ157" t="s">
        <v>6890</v>
      </c>
      <c r="BR157" t="s">
        <v>6916</v>
      </c>
      <c r="BS157" t="s">
        <v>6917</v>
      </c>
      <c r="BT157" t="s">
        <v>1473</v>
      </c>
      <c r="BU157" t="s">
        <v>6892</v>
      </c>
      <c r="BW157" t="s">
        <v>9021</v>
      </c>
      <c r="BY157" t="s">
        <v>9018</v>
      </c>
      <c r="BZ157" t="s">
        <v>9022</v>
      </c>
      <c r="CA157" t="s">
        <v>1473</v>
      </c>
      <c r="CB157" t="s">
        <v>7707</v>
      </c>
      <c r="CF157" t="s">
        <v>7002</v>
      </c>
      <c r="CH157" t="s">
        <v>9023</v>
      </c>
      <c r="CI157" t="s">
        <v>6898</v>
      </c>
      <c r="CJ157" t="s">
        <v>7710</v>
      </c>
      <c r="CK157" t="s">
        <v>5814</v>
      </c>
      <c r="CL157" s="127">
        <v>46251</v>
      </c>
      <c r="CM157" t="s">
        <v>6680</v>
      </c>
      <c r="CN157" t="s">
        <v>1882</v>
      </c>
      <c r="CO157" t="s">
        <v>8986</v>
      </c>
      <c r="CP157" t="s">
        <v>6878</v>
      </c>
      <c r="CQ157" t="s">
        <v>2200</v>
      </c>
      <c r="CS157" t="s">
        <v>6901</v>
      </c>
      <c r="CT157" t="s">
        <v>6901</v>
      </c>
      <c r="CU157" t="s">
        <v>6901</v>
      </c>
      <c r="CV157" t="s">
        <v>6712</v>
      </c>
      <c r="CW157" t="s">
        <v>1154</v>
      </c>
      <c r="CX157" t="s">
        <v>6925</v>
      </c>
      <c r="CY157" t="s">
        <v>1266</v>
      </c>
      <c r="CZ157" t="s">
        <v>6903</v>
      </c>
      <c r="DA157" t="s">
        <v>443</v>
      </c>
      <c r="DB157" t="s">
        <v>6903</v>
      </c>
      <c r="DC157" t="s">
        <v>6892</v>
      </c>
      <c r="DD157" t="s">
        <v>6958</v>
      </c>
      <c r="DE157" t="s">
        <v>6959</v>
      </c>
      <c r="DF157" t="s">
        <v>6905</v>
      </c>
      <c r="DG157" t="s">
        <v>6906</v>
      </c>
      <c r="DH157" t="s">
        <v>6864</v>
      </c>
      <c r="DI157" t="s">
        <v>7006</v>
      </c>
    </row>
    <row r="158" spans="1:142">
      <c r="A158" s="126" t="s">
        <v>9024</v>
      </c>
      <c r="B158" s="126" t="s">
        <v>6861</v>
      </c>
      <c r="C158" s="126" t="s">
        <v>6862</v>
      </c>
      <c r="D158" s="126" t="s">
        <v>370</v>
      </c>
      <c r="E158" s="126" t="s">
        <v>5611</v>
      </c>
      <c r="F158" s="126" t="s">
        <v>6863</v>
      </c>
      <c r="G158" s="126"/>
      <c r="H158" s="126"/>
      <c r="I158" s="126">
        <v>0</v>
      </c>
      <c r="J158" s="126" t="s">
        <v>6724</v>
      </c>
      <c r="K158" s="126" t="s">
        <v>6864</v>
      </c>
      <c r="L158" s="126" t="s">
        <v>6942</v>
      </c>
      <c r="M158" t="s">
        <v>9024</v>
      </c>
      <c r="N158" t="s">
        <v>9024</v>
      </c>
      <c r="P158" t="s">
        <v>9024</v>
      </c>
      <c r="R158" t="s">
        <v>9025</v>
      </c>
      <c r="T158" t="s">
        <v>9026</v>
      </c>
      <c r="U158" t="s">
        <v>9027</v>
      </c>
      <c r="V158" t="s">
        <v>6869</v>
      </c>
      <c r="W158" t="s">
        <v>6712</v>
      </c>
      <c r="X158" t="s">
        <v>1487</v>
      </c>
      <c r="Y158" t="s">
        <v>1473</v>
      </c>
      <c r="AB158" t="s">
        <v>7611</v>
      </c>
      <c r="AC158" t="s">
        <v>7612</v>
      </c>
      <c r="AD158" t="s">
        <v>7700</v>
      </c>
      <c r="AE158" t="s">
        <v>7720</v>
      </c>
      <c r="AF158" t="s">
        <v>8979</v>
      </c>
      <c r="AG158" t="s">
        <v>9028</v>
      </c>
      <c r="AH158" t="s">
        <v>5927</v>
      </c>
      <c r="AI158" t="s">
        <v>6932</v>
      </c>
      <c r="AJ158" t="s">
        <v>6878</v>
      </c>
      <c r="AM158" t="s">
        <v>9027</v>
      </c>
      <c r="AN158" t="s">
        <v>6879</v>
      </c>
      <c r="AP158" t="s">
        <v>8214</v>
      </c>
      <c r="AQ158" t="s">
        <v>8214</v>
      </c>
      <c r="AR158" t="s">
        <v>6932</v>
      </c>
      <c r="AS158" t="s">
        <v>9029</v>
      </c>
      <c r="AV158" t="s">
        <v>6883</v>
      </c>
      <c r="AW158" t="s">
        <v>6884</v>
      </c>
      <c r="AX158" t="s">
        <v>6932</v>
      </c>
      <c r="AY158" t="s">
        <v>9029</v>
      </c>
      <c r="BH158" t="s">
        <v>1473</v>
      </c>
      <c r="BJ158" t="s">
        <v>6886</v>
      </c>
      <c r="BL158" t="s">
        <v>6934</v>
      </c>
      <c r="BM158" t="s">
        <v>6887</v>
      </c>
      <c r="BN158" t="s">
        <v>6888</v>
      </c>
      <c r="BP158" t="s">
        <v>6935</v>
      </c>
      <c r="BQ158" t="s">
        <v>6890</v>
      </c>
      <c r="BR158" t="s">
        <v>6935</v>
      </c>
      <c r="BS158" t="s">
        <v>6917</v>
      </c>
      <c r="BT158" t="s">
        <v>1473</v>
      </c>
      <c r="BU158" t="s">
        <v>6892</v>
      </c>
      <c r="BW158" t="s">
        <v>9030</v>
      </c>
      <c r="BY158" t="s">
        <v>9026</v>
      </c>
      <c r="BZ158" t="s">
        <v>9031</v>
      </c>
      <c r="CA158" t="s">
        <v>1473</v>
      </c>
      <c r="CB158" t="s">
        <v>6972</v>
      </c>
      <c r="CF158" t="s">
        <v>7334</v>
      </c>
      <c r="CH158" t="s">
        <v>9032</v>
      </c>
      <c r="CI158" t="s">
        <v>6898</v>
      </c>
      <c r="CJ158" t="s">
        <v>7336</v>
      </c>
      <c r="CK158" t="s">
        <v>5814</v>
      </c>
      <c r="CL158" s="127">
        <v>46251</v>
      </c>
      <c r="CM158" t="s">
        <v>6680</v>
      </c>
      <c r="CN158" t="s">
        <v>1882</v>
      </c>
      <c r="CO158" t="s">
        <v>9033</v>
      </c>
      <c r="CP158" t="s">
        <v>6878</v>
      </c>
      <c r="CQ158" t="s">
        <v>2200</v>
      </c>
      <c r="CS158" t="s">
        <v>6901</v>
      </c>
      <c r="CT158" t="s">
        <v>6901</v>
      </c>
      <c r="CU158" t="s">
        <v>6901</v>
      </c>
      <c r="CV158" t="s">
        <v>6712</v>
      </c>
      <c r="CX158" t="s">
        <v>6940</v>
      </c>
      <c r="CY158" t="s">
        <v>443</v>
      </c>
      <c r="CZ158" t="s">
        <v>6903</v>
      </c>
      <c r="DA158" t="s">
        <v>344</v>
      </c>
      <c r="DB158" t="s">
        <v>6903</v>
      </c>
      <c r="DC158" t="s">
        <v>6892</v>
      </c>
      <c r="DD158" t="s">
        <v>6958</v>
      </c>
      <c r="DE158" t="s">
        <v>6959</v>
      </c>
      <c r="DF158" t="s">
        <v>6905</v>
      </c>
      <c r="DG158" t="s">
        <v>6906</v>
      </c>
      <c r="DH158" t="s">
        <v>6864</v>
      </c>
      <c r="DI158" t="s">
        <v>6942</v>
      </c>
    </row>
    <row r="159" spans="1:142">
      <c r="A159" s="126" t="s">
        <v>9034</v>
      </c>
      <c r="B159" s="126" t="s">
        <v>6861</v>
      </c>
      <c r="C159" s="126" t="s">
        <v>6862</v>
      </c>
      <c r="D159" s="126" t="s">
        <v>370</v>
      </c>
      <c r="E159" s="126" t="s">
        <v>5611</v>
      </c>
      <c r="F159" s="126" t="s">
        <v>6863</v>
      </c>
      <c r="G159" s="126"/>
      <c r="H159" s="126"/>
      <c r="I159" s="126">
        <v>0</v>
      </c>
      <c r="J159" s="126" t="s">
        <v>6724</v>
      </c>
      <c r="K159" s="126" t="s">
        <v>6864</v>
      </c>
      <c r="L159" s="126" t="s">
        <v>7098</v>
      </c>
      <c r="M159" t="s">
        <v>9034</v>
      </c>
      <c r="N159" t="s">
        <v>9034</v>
      </c>
      <c r="P159" t="s">
        <v>9034</v>
      </c>
      <c r="R159" t="s">
        <v>9035</v>
      </c>
      <c r="T159" t="s">
        <v>9036</v>
      </c>
      <c r="U159" t="s">
        <v>9037</v>
      </c>
      <c r="V159" t="s">
        <v>6869</v>
      </c>
      <c r="W159" t="s">
        <v>6712</v>
      </c>
      <c r="X159" t="s">
        <v>1487</v>
      </c>
      <c r="Y159" t="s">
        <v>1473</v>
      </c>
      <c r="AB159" t="s">
        <v>7611</v>
      </c>
      <c r="AC159" t="s">
        <v>7612</v>
      </c>
      <c r="AD159" t="s">
        <v>7744</v>
      </c>
      <c r="AE159" t="s">
        <v>7745</v>
      </c>
      <c r="AF159" t="s">
        <v>9038</v>
      </c>
      <c r="AG159" t="s">
        <v>9039</v>
      </c>
      <c r="AH159" t="s">
        <v>5927</v>
      </c>
      <c r="AI159" t="s">
        <v>6877</v>
      </c>
      <c r="AJ159" t="s">
        <v>6878</v>
      </c>
      <c r="AM159" t="s">
        <v>9037</v>
      </c>
      <c r="AN159" t="s">
        <v>6879</v>
      </c>
      <c r="AP159" t="s">
        <v>8736</v>
      </c>
      <c r="AQ159" t="s">
        <v>8736</v>
      </c>
      <c r="AR159" t="s">
        <v>6877</v>
      </c>
      <c r="AS159" t="s">
        <v>9040</v>
      </c>
      <c r="AV159" t="s">
        <v>6883</v>
      </c>
      <c r="AW159" t="s">
        <v>6884</v>
      </c>
      <c r="AX159" t="s">
        <v>6877</v>
      </c>
      <c r="AY159" t="s">
        <v>9040</v>
      </c>
      <c r="BH159" t="s">
        <v>1473</v>
      </c>
      <c r="BJ159" t="s">
        <v>6885</v>
      </c>
      <c r="BL159" t="s">
        <v>6886</v>
      </c>
      <c r="BM159" t="s">
        <v>6887</v>
      </c>
      <c r="BN159" t="s">
        <v>6888</v>
      </c>
      <c r="BP159" t="s">
        <v>6916</v>
      </c>
      <c r="BQ159" t="s">
        <v>6890</v>
      </c>
      <c r="BR159" t="s">
        <v>6916</v>
      </c>
      <c r="BS159" t="s">
        <v>6917</v>
      </c>
      <c r="BT159" t="s">
        <v>1473</v>
      </c>
      <c r="BU159" t="s">
        <v>6892</v>
      </c>
      <c r="BW159" t="s">
        <v>9041</v>
      </c>
      <c r="BY159" t="s">
        <v>9036</v>
      </c>
      <c r="BZ159" t="s">
        <v>9042</v>
      </c>
      <c r="CA159" t="s">
        <v>1473</v>
      </c>
      <c r="CB159" t="s">
        <v>6895</v>
      </c>
      <c r="CF159" t="s">
        <v>6896</v>
      </c>
      <c r="CH159" t="s">
        <v>9043</v>
      </c>
      <c r="CI159" t="s">
        <v>6898</v>
      </c>
      <c r="CJ159" t="s">
        <v>9044</v>
      </c>
      <c r="CK159" t="s">
        <v>5814</v>
      </c>
      <c r="CL159" s="127">
        <v>46251</v>
      </c>
      <c r="CM159" t="s">
        <v>6680</v>
      </c>
      <c r="CN159" t="s">
        <v>1882</v>
      </c>
      <c r="CO159" t="s">
        <v>9045</v>
      </c>
      <c r="CP159" t="s">
        <v>6878</v>
      </c>
      <c r="CQ159" t="s">
        <v>2200</v>
      </c>
      <c r="CS159" t="s">
        <v>6901</v>
      </c>
      <c r="CT159" t="s">
        <v>6901</v>
      </c>
      <c r="CU159" t="s">
        <v>6901</v>
      </c>
      <c r="CV159" t="s">
        <v>6712</v>
      </c>
      <c r="CW159" t="s">
        <v>1154</v>
      </c>
      <c r="CX159" t="s">
        <v>6925</v>
      </c>
      <c r="CY159" t="s">
        <v>1266</v>
      </c>
      <c r="CZ159" t="s">
        <v>6903</v>
      </c>
      <c r="DA159" t="s">
        <v>443</v>
      </c>
      <c r="DB159" t="s">
        <v>6903</v>
      </c>
      <c r="DC159" t="s">
        <v>6892</v>
      </c>
      <c r="DD159" t="s">
        <v>2219</v>
      </c>
      <c r="DE159" t="s">
        <v>6904</v>
      </c>
      <c r="DF159" t="s">
        <v>6905</v>
      </c>
      <c r="DG159" t="s">
        <v>6906</v>
      </c>
      <c r="DH159" t="s">
        <v>6864</v>
      </c>
      <c r="DI159" t="s">
        <v>7098</v>
      </c>
    </row>
    <row r="160" spans="1:142">
      <c r="A160" s="126" t="s">
        <v>9046</v>
      </c>
      <c r="B160" s="126" t="s">
        <v>6861</v>
      </c>
      <c r="C160" s="126" t="s">
        <v>6862</v>
      </c>
      <c r="D160" s="126" t="s">
        <v>370</v>
      </c>
      <c r="E160" s="126" t="s">
        <v>5611</v>
      </c>
      <c r="F160" s="126" t="s">
        <v>6863</v>
      </c>
      <c r="G160" s="126"/>
      <c r="H160" s="126"/>
      <c r="I160" s="126">
        <v>0</v>
      </c>
      <c r="J160" s="126" t="s">
        <v>6724</v>
      </c>
      <c r="K160" s="126" t="s">
        <v>6864</v>
      </c>
      <c r="L160" s="126" t="s">
        <v>7098</v>
      </c>
      <c r="M160" t="s">
        <v>9046</v>
      </c>
      <c r="N160" t="s">
        <v>9046</v>
      </c>
      <c r="P160" t="s">
        <v>9046</v>
      </c>
      <c r="R160" t="s">
        <v>9047</v>
      </c>
      <c r="T160" t="s">
        <v>9048</v>
      </c>
      <c r="U160" t="s">
        <v>9049</v>
      </c>
      <c r="V160" t="s">
        <v>6869</v>
      </c>
      <c r="W160" t="s">
        <v>6712</v>
      </c>
      <c r="X160" t="s">
        <v>1487</v>
      </c>
      <c r="Y160" t="s">
        <v>1473</v>
      </c>
      <c r="AB160" t="s">
        <v>7611</v>
      </c>
      <c r="AC160" t="s">
        <v>7612</v>
      </c>
      <c r="AD160" t="s">
        <v>7744</v>
      </c>
      <c r="AE160" t="s">
        <v>7745</v>
      </c>
      <c r="AF160" t="s">
        <v>9038</v>
      </c>
      <c r="AG160" t="s">
        <v>9039</v>
      </c>
      <c r="AH160" t="s">
        <v>5927</v>
      </c>
      <c r="AI160" t="s">
        <v>6877</v>
      </c>
      <c r="AJ160" t="s">
        <v>6878</v>
      </c>
      <c r="AM160" t="s">
        <v>9049</v>
      </c>
      <c r="AN160" t="s">
        <v>6879</v>
      </c>
      <c r="AP160" t="s">
        <v>8034</v>
      </c>
      <c r="AQ160" t="s">
        <v>8034</v>
      </c>
      <c r="AR160" t="s">
        <v>6877</v>
      </c>
      <c r="AS160" t="s">
        <v>9050</v>
      </c>
      <c r="AV160" t="s">
        <v>6883</v>
      </c>
      <c r="AW160" t="s">
        <v>6884</v>
      </c>
      <c r="AX160" t="s">
        <v>6877</v>
      </c>
      <c r="AY160" t="s">
        <v>9050</v>
      </c>
      <c r="BH160" t="s">
        <v>1473</v>
      </c>
      <c r="BJ160" t="s">
        <v>6885</v>
      </c>
      <c r="BL160" t="s">
        <v>6886</v>
      </c>
      <c r="BM160" t="s">
        <v>6887</v>
      </c>
      <c r="BN160" t="s">
        <v>6888</v>
      </c>
      <c r="BP160" t="s">
        <v>6916</v>
      </c>
      <c r="BQ160" t="s">
        <v>6890</v>
      </c>
      <c r="BR160" t="s">
        <v>6916</v>
      </c>
      <c r="BS160" t="s">
        <v>6917</v>
      </c>
      <c r="BT160" t="s">
        <v>1473</v>
      </c>
      <c r="BU160" t="s">
        <v>6892</v>
      </c>
      <c r="BW160" t="s">
        <v>9051</v>
      </c>
      <c r="BY160" t="s">
        <v>9048</v>
      </c>
      <c r="BZ160" t="s">
        <v>9052</v>
      </c>
      <c r="CA160" t="s">
        <v>1473</v>
      </c>
      <c r="CB160" t="s">
        <v>6895</v>
      </c>
      <c r="CF160" t="s">
        <v>6896</v>
      </c>
      <c r="CH160" t="s">
        <v>9053</v>
      </c>
      <c r="CI160" t="s">
        <v>6898</v>
      </c>
      <c r="CJ160" t="s">
        <v>9044</v>
      </c>
      <c r="CK160" t="s">
        <v>5814</v>
      </c>
      <c r="CL160" s="127">
        <v>46251</v>
      </c>
      <c r="CM160" t="s">
        <v>6680</v>
      </c>
      <c r="CN160" t="s">
        <v>1882</v>
      </c>
      <c r="CO160" t="s">
        <v>9054</v>
      </c>
      <c r="CP160" t="s">
        <v>6878</v>
      </c>
      <c r="CQ160" t="s">
        <v>2200</v>
      </c>
      <c r="CS160" t="s">
        <v>6901</v>
      </c>
      <c r="CT160" t="s">
        <v>6901</v>
      </c>
      <c r="CU160" t="s">
        <v>6901</v>
      </c>
      <c r="CV160" t="s">
        <v>6712</v>
      </c>
      <c r="CW160" t="s">
        <v>1154</v>
      </c>
      <c r="CX160" t="s">
        <v>6925</v>
      </c>
      <c r="CY160" t="s">
        <v>1266</v>
      </c>
      <c r="CZ160" t="s">
        <v>6903</v>
      </c>
      <c r="DA160" t="s">
        <v>443</v>
      </c>
      <c r="DB160" t="s">
        <v>6903</v>
      </c>
      <c r="DC160" t="s">
        <v>6892</v>
      </c>
      <c r="DD160" t="s">
        <v>2219</v>
      </c>
      <c r="DE160" t="s">
        <v>6904</v>
      </c>
      <c r="DF160" t="s">
        <v>6905</v>
      </c>
      <c r="DG160" t="s">
        <v>6906</v>
      </c>
      <c r="DH160" t="s">
        <v>6864</v>
      </c>
      <c r="DI160" t="s">
        <v>7098</v>
      </c>
    </row>
    <row r="161" spans="1:113">
      <c r="A161" s="126" t="s">
        <v>9055</v>
      </c>
      <c r="B161" s="126" t="s">
        <v>6861</v>
      </c>
      <c r="C161" s="126" t="s">
        <v>6862</v>
      </c>
      <c r="D161" s="126" t="s">
        <v>370</v>
      </c>
      <c r="E161" s="126" t="s">
        <v>5611</v>
      </c>
      <c r="F161" s="126" t="s">
        <v>6863</v>
      </c>
      <c r="G161" s="126"/>
      <c r="H161" s="126"/>
      <c r="I161" s="126">
        <v>0</v>
      </c>
      <c r="J161" s="126" t="s">
        <v>6724</v>
      </c>
      <c r="K161" s="126" t="s">
        <v>6864</v>
      </c>
      <c r="L161" s="126" t="s">
        <v>7098</v>
      </c>
      <c r="M161" t="s">
        <v>9055</v>
      </c>
      <c r="N161" t="s">
        <v>9055</v>
      </c>
      <c r="P161" t="s">
        <v>9055</v>
      </c>
      <c r="R161" t="s">
        <v>9056</v>
      </c>
      <c r="T161" t="s">
        <v>9057</v>
      </c>
      <c r="U161" t="s">
        <v>9058</v>
      </c>
      <c r="V161" t="s">
        <v>6869</v>
      </c>
      <c r="W161" t="s">
        <v>6712</v>
      </c>
      <c r="X161" t="s">
        <v>1487</v>
      </c>
      <c r="Y161" t="s">
        <v>1473</v>
      </c>
      <c r="AB161" t="s">
        <v>7611</v>
      </c>
      <c r="AC161" t="s">
        <v>7612</v>
      </c>
      <c r="AD161" t="s">
        <v>7744</v>
      </c>
      <c r="AE161" t="s">
        <v>7745</v>
      </c>
      <c r="AF161" t="s">
        <v>7746</v>
      </c>
      <c r="AG161" t="s">
        <v>7747</v>
      </c>
      <c r="AH161" t="s">
        <v>5927</v>
      </c>
      <c r="AI161" t="s">
        <v>6877</v>
      </c>
      <c r="AJ161" t="s">
        <v>6878</v>
      </c>
      <c r="AM161" t="s">
        <v>9058</v>
      </c>
      <c r="AN161" t="s">
        <v>6879</v>
      </c>
      <c r="AP161" t="s">
        <v>8034</v>
      </c>
      <c r="AQ161" t="s">
        <v>8034</v>
      </c>
      <c r="AR161" t="s">
        <v>6877</v>
      </c>
      <c r="AS161" t="s">
        <v>9059</v>
      </c>
      <c r="AV161" t="s">
        <v>6883</v>
      </c>
      <c r="AW161" t="s">
        <v>6884</v>
      </c>
      <c r="AX161" t="s">
        <v>6877</v>
      </c>
      <c r="AY161" t="s">
        <v>9059</v>
      </c>
      <c r="BH161" t="s">
        <v>1473</v>
      </c>
      <c r="BJ161" t="s">
        <v>6885</v>
      </c>
      <c r="BL161" t="s">
        <v>6886</v>
      </c>
      <c r="BM161" t="s">
        <v>6887</v>
      </c>
      <c r="BN161" t="s">
        <v>6888</v>
      </c>
      <c r="BP161" t="s">
        <v>6916</v>
      </c>
      <c r="BQ161" t="s">
        <v>6890</v>
      </c>
      <c r="BR161" t="s">
        <v>6916</v>
      </c>
      <c r="BS161" t="s">
        <v>6917</v>
      </c>
      <c r="BT161" t="s">
        <v>1473</v>
      </c>
      <c r="BU161" t="s">
        <v>6892</v>
      </c>
      <c r="BW161" t="s">
        <v>9060</v>
      </c>
      <c r="BY161" t="s">
        <v>9057</v>
      </c>
      <c r="BZ161" t="s">
        <v>9061</v>
      </c>
      <c r="CA161" t="s">
        <v>1473</v>
      </c>
      <c r="CB161" t="s">
        <v>6895</v>
      </c>
      <c r="CF161" t="s">
        <v>7002</v>
      </c>
      <c r="CH161" t="s">
        <v>9062</v>
      </c>
      <c r="CI161" t="s">
        <v>6898</v>
      </c>
      <c r="CJ161" t="s">
        <v>7752</v>
      </c>
      <c r="CK161" t="s">
        <v>5814</v>
      </c>
      <c r="CL161" s="127">
        <v>46251</v>
      </c>
      <c r="CM161" t="s">
        <v>6680</v>
      </c>
      <c r="CN161" t="s">
        <v>1882</v>
      </c>
      <c r="CO161" t="s">
        <v>9063</v>
      </c>
      <c r="CP161" t="s">
        <v>6878</v>
      </c>
      <c r="CQ161" t="s">
        <v>2200</v>
      </c>
      <c r="CS161" t="s">
        <v>6901</v>
      </c>
      <c r="CT161" t="s">
        <v>6901</v>
      </c>
      <c r="CU161" t="s">
        <v>6901</v>
      </c>
      <c r="CV161" t="s">
        <v>6712</v>
      </c>
      <c r="CW161" t="s">
        <v>1154</v>
      </c>
      <c r="CX161" t="s">
        <v>6925</v>
      </c>
      <c r="CY161" t="s">
        <v>1266</v>
      </c>
      <c r="CZ161" t="s">
        <v>6903</v>
      </c>
      <c r="DA161" t="s">
        <v>443</v>
      </c>
      <c r="DB161" t="s">
        <v>6903</v>
      </c>
      <c r="DC161" t="s">
        <v>6892</v>
      </c>
      <c r="DD161" t="s">
        <v>2219</v>
      </c>
      <c r="DE161" t="s">
        <v>6904</v>
      </c>
      <c r="DF161" t="s">
        <v>6905</v>
      </c>
      <c r="DG161" t="s">
        <v>6906</v>
      </c>
      <c r="DH161" t="s">
        <v>6864</v>
      </c>
      <c r="DI161" t="s">
        <v>7098</v>
      </c>
    </row>
    <row r="162" spans="1:113">
      <c r="A162" s="126" t="s">
        <v>9064</v>
      </c>
      <c r="B162" s="126" t="s">
        <v>6861</v>
      </c>
      <c r="C162" s="126" t="s">
        <v>6862</v>
      </c>
      <c r="D162" s="126" t="s">
        <v>370</v>
      </c>
      <c r="E162" s="126" t="s">
        <v>5611</v>
      </c>
      <c r="F162" s="126" t="s">
        <v>6863</v>
      </c>
      <c r="G162" s="126"/>
      <c r="H162" s="126"/>
      <c r="I162" s="126">
        <v>0</v>
      </c>
      <c r="J162" s="126" t="s">
        <v>6724</v>
      </c>
      <c r="K162" s="126" t="s">
        <v>6864</v>
      </c>
      <c r="L162" s="126" t="s">
        <v>6961</v>
      </c>
      <c r="M162" t="s">
        <v>9064</v>
      </c>
      <c r="N162" t="s">
        <v>9064</v>
      </c>
      <c r="P162" t="s">
        <v>9064</v>
      </c>
      <c r="R162" t="s">
        <v>9065</v>
      </c>
      <c r="T162" t="s">
        <v>9066</v>
      </c>
      <c r="U162" t="s">
        <v>9067</v>
      </c>
      <c r="V162" t="s">
        <v>6869</v>
      </c>
      <c r="W162" t="s">
        <v>6712</v>
      </c>
      <c r="X162" t="s">
        <v>1487</v>
      </c>
      <c r="Y162" t="s">
        <v>1473</v>
      </c>
      <c r="AB162" t="s">
        <v>7611</v>
      </c>
      <c r="AC162" t="s">
        <v>7612</v>
      </c>
      <c r="AD162" t="s">
        <v>7744</v>
      </c>
      <c r="AE162" t="s">
        <v>7788</v>
      </c>
      <c r="AF162" t="s">
        <v>7746</v>
      </c>
      <c r="AG162" t="s">
        <v>7789</v>
      </c>
      <c r="AH162" t="s">
        <v>5927</v>
      </c>
      <c r="AI162" t="s">
        <v>6967</v>
      </c>
      <c r="AJ162" t="s">
        <v>6878</v>
      </c>
      <c r="AM162" t="s">
        <v>9067</v>
      </c>
      <c r="AN162" t="s">
        <v>6879</v>
      </c>
      <c r="AP162" t="s">
        <v>8214</v>
      </c>
      <c r="AQ162" t="s">
        <v>8214</v>
      </c>
      <c r="AR162" t="s">
        <v>6967</v>
      </c>
      <c r="AS162" t="s">
        <v>9068</v>
      </c>
      <c r="AV162" t="s">
        <v>6883</v>
      </c>
      <c r="AW162" t="s">
        <v>6884</v>
      </c>
      <c r="AX162" t="s">
        <v>6967</v>
      </c>
      <c r="AY162" t="s">
        <v>9068</v>
      </c>
      <c r="BH162" t="s">
        <v>1473</v>
      </c>
      <c r="BJ162" t="s">
        <v>6886</v>
      </c>
      <c r="BL162" t="s">
        <v>6934</v>
      </c>
      <c r="BM162" t="s">
        <v>6887</v>
      </c>
      <c r="BN162" t="s">
        <v>6888</v>
      </c>
      <c r="BP162" t="s">
        <v>6969</v>
      </c>
      <c r="BQ162" t="s">
        <v>6890</v>
      </c>
      <c r="BR162" t="s">
        <v>6969</v>
      </c>
      <c r="BS162" t="s">
        <v>6917</v>
      </c>
      <c r="BT162" t="s">
        <v>1473</v>
      </c>
      <c r="BU162" t="s">
        <v>6892</v>
      </c>
      <c r="BW162" t="s">
        <v>9069</v>
      </c>
      <c r="BY162" t="s">
        <v>9066</v>
      </c>
      <c r="BZ162" t="s">
        <v>9070</v>
      </c>
      <c r="CA162" t="s">
        <v>1473</v>
      </c>
      <c r="CB162" t="s">
        <v>6895</v>
      </c>
      <c r="CF162" t="s">
        <v>7632</v>
      </c>
      <c r="CH162" t="s">
        <v>9071</v>
      </c>
      <c r="CI162" t="s">
        <v>6898</v>
      </c>
      <c r="CJ162" t="s">
        <v>7694</v>
      </c>
      <c r="CK162" t="s">
        <v>5814</v>
      </c>
      <c r="CL162" s="127">
        <v>46251</v>
      </c>
      <c r="CM162" t="s">
        <v>6680</v>
      </c>
      <c r="CN162" t="s">
        <v>1882</v>
      </c>
      <c r="CO162" t="s">
        <v>9072</v>
      </c>
      <c r="CP162" t="s">
        <v>6878</v>
      </c>
      <c r="CQ162" t="s">
        <v>2200</v>
      </c>
      <c r="CS162" t="s">
        <v>6901</v>
      </c>
      <c r="CT162" t="s">
        <v>6901</v>
      </c>
      <c r="CU162" t="s">
        <v>6901</v>
      </c>
      <c r="CV162" t="s">
        <v>6712</v>
      </c>
      <c r="CX162" t="s">
        <v>6976</v>
      </c>
      <c r="CY162" t="s">
        <v>443</v>
      </c>
      <c r="CZ162" t="s">
        <v>6903</v>
      </c>
      <c r="DA162" t="s">
        <v>344</v>
      </c>
      <c r="DB162" t="s">
        <v>6903</v>
      </c>
      <c r="DC162" t="s">
        <v>6892</v>
      </c>
      <c r="DD162" t="s">
        <v>2219</v>
      </c>
      <c r="DE162" t="s">
        <v>6904</v>
      </c>
      <c r="DF162" t="s">
        <v>6905</v>
      </c>
      <c r="DG162" t="s">
        <v>6906</v>
      </c>
      <c r="DH162" t="s">
        <v>6864</v>
      </c>
      <c r="DI162" t="s">
        <v>6961</v>
      </c>
    </row>
    <row r="163" spans="1:113">
      <c r="A163" s="126" t="s">
        <v>9073</v>
      </c>
      <c r="B163" s="126" t="s">
        <v>6861</v>
      </c>
      <c r="C163" s="126" t="s">
        <v>6862</v>
      </c>
      <c r="D163" s="126" t="s">
        <v>370</v>
      </c>
      <c r="E163" s="126" t="s">
        <v>5611</v>
      </c>
      <c r="F163" s="126" t="s">
        <v>6863</v>
      </c>
      <c r="G163" s="126"/>
      <c r="H163" s="126"/>
      <c r="I163" s="126">
        <v>0</v>
      </c>
      <c r="J163" s="126" t="s">
        <v>6724</v>
      </c>
      <c r="K163" s="126" t="s">
        <v>6864</v>
      </c>
      <c r="L163" s="126" t="s">
        <v>7019</v>
      </c>
      <c r="M163" t="s">
        <v>9073</v>
      </c>
      <c r="N163" t="s">
        <v>9073</v>
      </c>
      <c r="P163" t="s">
        <v>9073</v>
      </c>
      <c r="R163" t="s">
        <v>9074</v>
      </c>
      <c r="T163" t="s">
        <v>9075</v>
      </c>
      <c r="U163" t="s">
        <v>9076</v>
      </c>
      <c r="V163" t="s">
        <v>6869</v>
      </c>
      <c r="W163" t="s">
        <v>6712</v>
      </c>
      <c r="X163" t="s">
        <v>1487</v>
      </c>
      <c r="Y163" t="s">
        <v>1473</v>
      </c>
      <c r="AB163" t="s">
        <v>7611</v>
      </c>
      <c r="AC163" t="s">
        <v>7612</v>
      </c>
      <c r="AD163" t="s">
        <v>7744</v>
      </c>
      <c r="AE163" t="s">
        <v>7788</v>
      </c>
      <c r="AF163" t="s">
        <v>7746</v>
      </c>
      <c r="AG163" t="s">
        <v>7789</v>
      </c>
      <c r="AH163" t="s">
        <v>5927</v>
      </c>
      <c r="AI163" t="s">
        <v>6967</v>
      </c>
      <c r="AJ163" t="s">
        <v>6878</v>
      </c>
      <c r="AM163" t="s">
        <v>9076</v>
      </c>
      <c r="AN163" t="s">
        <v>6879</v>
      </c>
      <c r="AP163" t="s">
        <v>8214</v>
      </c>
      <c r="AQ163" t="s">
        <v>8214</v>
      </c>
      <c r="AR163" t="s">
        <v>6967</v>
      </c>
      <c r="AS163" t="s">
        <v>9077</v>
      </c>
      <c r="AV163" t="s">
        <v>6883</v>
      </c>
      <c r="AW163" t="s">
        <v>6884</v>
      </c>
      <c r="AX163" t="s">
        <v>6967</v>
      </c>
      <c r="AY163" t="s">
        <v>9077</v>
      </c>
      <c r="BH163" t="s">
        <v>1473</v>
      </c>
      <c r="BJ163" t="s">
        <v>6886</v>
      </c>
      <c r="BL163" t="s">
        <v>6934</v>
      </c>
      <c r="BM163" t="s">
        <v>6887</v>
      </c>
      <c r="BN163" t="s">
        <v>6888</v>
      </c>
      <c r="BP163" t="s">
        <v>6969</v>
      </c>
      <c r="BQ163" t="s">
        <v>6890</v>
      </c>
      <c r="BR163" t="s">
        <v>6969</v>
      </c>
      <c r="BS163" t="s">
        <v>6917</v>
      </c>
      <c r="BT163" t="s">
        <v>1473</v>
      </c>
      <c r="BU163" t="s">
        <v>6892</v>
      </c>
      <c r="BW163" t="s">
        <v>9078</v>
      </c>
      <c r="BY163" t="s">
        <v>9075</v>
      </c>
      <c r="BZ163" t="s">
        <v>9079</v>
      </c>
      <c r="CA163" t="s">
        <v>1473</v>
      </c>
      <c r="CB163" t="s">
        <v>6895</v>
      </c>
      <c r="CF163" t="s">
        <v>7632</v>
      </c>
      <c r="CH163" t="s">
        <v>9080</v>
      </c>
      <c r="CI163" t="s">
        <v>6898</v>
      </c>
      <c r="CJ163" t="s">
        <v>7694</v>
      </c>
      <c r="CK163" t="s">
        <v>5814</v>
      </c>
      <c r="CL163" s="127">
        <v>46251</v>
      </c>
      <c r="CM163" t="s">
        <v>6680</v>
      </c>
      <c r="CN163" t="s">
        <v>1882</v>
      </c>
      <c r="CO163" t="s">
        <v>9081</v>
      </c>
      <c r="CP163" t="s">
        <v>6878</v>
      </c>
      <c r="CQ163" t="s">
        <v>2200</v>
      </c>
      <c r="CS163" t="s">
        <v>6901</v>
      </c>
      <c r="CT163" t="s">
        <v>6901</v>
      </c>
      <c r="CU163" t="s">
        <v>6901</v>
      </c>
      <c r="CV163" t="s">
        <v>6712</v>
      </c>
      <c r="CX163" t="s">
        <v>6976</v>
      </c>
      <c r="CY163" t="s">
        <v>443</v>
      </c>
      <c r="CZ163" t="s">
        <v>6903</v>
      </c>
      <c r="DA163" t="s">
        <v>344</v>
      </c>
      <c r="DB163" t="s">
        <v>6903</v>
      </c>
      <c r="DC163" t="s">
        <v>6892</v>
      </c>
      <c r="DD163" t="s">
        <v>6958</v>
      </c>
      <c r="DE163" t="s">
        <v>6959</v>
      </c>
      <c r="DF163" t="s">
        <v>6905</v>
      </c>
      <c r="DG163" t="s">
        <v>6906</v>
      </c>
      <c r="DH163" t="s">
        <v>6864</v>
      </c>
      <c r="DI163" t="s">
        <v>7019</v>
      </c>
    </row>
    <row r="164" spans="1:113">
      <c r="A164" s="126" t="s">
        <v>9082</v>
      </c>
      <c r="B164" s="126" t="s">
        <v>6861</v>
      </c>
      <c r="C164" s="126" t="s">
        <v>6862</v>
      </c>
      <c r="D164" s="126" t="s">
        <v>370</v>
      </c>
      <c r="E164" s="126" t="s">
        <v>5611</v>
      </c>
      <c r="F164" s="126" t="s">
        <v>6863</v>
      </c>
      <c r="G164" s="126"/>
      <c r="H164" s="126"/>
      <c r="I164" s="126">
        <v>0</v>
      </c>
      <c r="J164" s="126" t="s">
        <v>6724</v>
      </c>
      <c r="K164" s="126" t="s">
        <v>6864</v>
      </c>
      <c r="L164" s="126" t="s">
        <v>9083</v>
      </c>
      <c r="M164" t="s">
        <v>9082</v>
      </c>
      <c r="N164" t="s">
        <v>9082</v>
      </c>
      <c r="P164" t="s">
        <v>9082</v>
      </c>
      <c r="R164" t="s">
        <v>9084</v>
      </c>
      <c r="T164" t="s">
        <v>9085</v>
      </c>
      <c r="U164" t="s">
        <v>9086</v>
      </c>
      <c r="V164" t="s">
        <v>6869</v>
      </c>
      <c r="W164" t="s">
        <v>6712</v>
      </c>
      <c r="X164" t="s">
        <v>1487</v>
      </c>
      <c r="Y164" t="s">
        <v>1473</v>
      </c>
      <c r="AB164" t="s">
        <v>7611</v>
      </c>
      <c r="AC164" t="s">
        <v>7612</v>
      </c>
      <c r="AD164" t="s">
        <v>7744</v>
      </c>
      <c r="AE164" t="s">
        <v>7788</v>
      </c>
      <c r="AF164" t="s">
        <v>7746</v>
      </c>
      <c r="AG164" t="s">
        <v>7789</v>
      </c>
      <c r="AH164" t="s">
        <v>5927</v>
      </c>
      <c r="AI164" t="s">
        <v>6932</v>
      </c>
      <c r="AJ164" t="s">
        <v>6878</v>
      </c>
      <c r="AM164" t="s">
        <v>9086</v>
      </c>
      <c r="AN164" t="s">
        <v>6879</v>
      </c>
      <c r="AP164" t="s">
        <v>8214</v>
      </c>
      <c r="AQ164" t="s">
        <v>8214</v>
      </c>
      <c r="AR164" t="s">
        <v>6932</v>
      </c>
      <c r="AS164" t="s">
        <v>9087</v>
      </c>
      <c r="AV164" t="s">
        <v>6883</v>
      </c>
      <c r="AW164" t="s">
        <v>6884</v>
      </c>
      <c r="AX164" t="s">
        <v>6932</v>
      </c>
      <c r="AY164" t="s">
        <v>9087</v>
      </c>
      <c r="BH164" t="s">
        <v>1473</v>
      </c>
      <c r="BJ164" t="s">
        <v>13</v>
      </c>
      <c r="BL164" t="s">
        <v>6885</v>
      </c>
      <c r="BM164" t="s">
        <v>6887</v>
      </c>
      <c r="BN164" t="s">
        <v>6888</v>
      </c>
      <c r="BP164" t="s">
        <v>6935</v>
      </c>
      <c r="BQ164" t="s">
        <v>6890</v>
      </c>
      <c r="BR164" t="s">
        <v>6935</v>
      </c>
      <c r="BS164" t="s">
        <v>6917</v>
      </c>
      <c r="BT164" t="s">
        <v>1473</v>
      </c>
      <c r="BU164" t="s">
        <v>6892</v>
      </c>
      <c r="BW164" t="s">
        <v>9088</v>
      </c>
      <c r="BY164" t="s">
        <v>9085</v>
      </c>
      <c r="BZ164" t="s">
        <v>9089</v>
      </c>
      <c r="CA164" t="s">
        <v>1473</v>
      </c>
      <c r="CB164" t="s">
        <v>6895</v>
      </c>
      <c r="CF164" t="s">
        <v>7632</v>
      </c>
      <c r="CH164" t="s">
        <v>9090</v>
      </c>
      <c r="CI164" t="s">
        <v>6898</v>
      </c>
      <c r="CJ164" t="s">
        <v>7694</v>
      </c>
      <c r="CK164" t="s">
        <v>5814</v>
      </c>
      <c r="CL164" s="127">
        <v>46251</v>
      </c>
      <c r="CM164" t="s">
        <v>6680</v>
      </c>
      <c r="CN164" t="s">
        <v>1882</v>
      </c>
      <c r="CO164" t="s">
        <v>9091</v>
      </c>
      <c r="CP164" t="s">
        <v>6878</v>
      </c>
      <c r="CQ164" t="s">
        <v>2200</v>
      </c>
      <c r="CS164" t="s">
        <v>6901</v>
      </c>
      <c r="CT164" t="s">
        <v>6901</v>
      </c>
      <c r="CU164" t="s">
        <v>6901</v>
      </c>
      <c r="CV164" t="s">
        <v>6712</v>
      </c>
      <c r="CX164" t="s">
        <v>6940</v>
      </c>
      <c r="CZ164" t="s">
        <v>7450</v>
      </c>
      <c r="DA164" t="s">
        <v>1266</v>
      </c>
      <c r="DB164" t="s">
        <v>6903</v>
      </c>
      <c r="DC164" t="s">
        <v>6892</v>
      </c>
      <c r="DD164" t="s">
        <v>9092</v>
      </c>
      <c r="DE164" t="s">
        <v>6993</v>
      </c>
      <c r="DF164" t="s">
        <v>6905</v>
      </c>
      <c r="DG164" t="s">
        <v>6906</v>
      </c>
      <c r="DH164" t="s">
        <v>6864</v>
      </c>
      <c r="DI164" t="s">
        <v>9083</v>
      </c>
    </row>
    <row r="165" spans="1:113">
      <c r="A165" s="126" t="s">
        <v>9093</v>
      </c>
      <c r="B165" s="126" t="s">
        <v>6861</v>
      </c>
      <c r="C165" s="126" t="s">
        <v>6862</v>
      </c>
      <c r="D165" s="126" t="s">
        <v>370</v>
      </c>
      <c r="E165" s="126" t="s">
        <v>5611</v>
      </c>
      <c r="F165" s="126" t="s">
        <v>6863</v>
      </c>
      <c r="G165" s="126"/>
      <c r="H165" s="126"/>
      <c r="I165" s="126">
        <v>0</v>
      </c>
      <c r="J165" s="126" t="s">
        <v>6724</v>
      </c>
      <c r="K165" s="126" t="s">
        <v>6864</v>
      </c>
      <c r="L165" s="126" t="s">
        <v>7098</v>
      </c>
      <c r="M165" t="s">
        <v>9093</v>
      </c>
      <c r="N165" t="s">
        <v>9093</v>
      </c>
      <c r="P165" t="s">
        <v>9093</v>
      </c>
      <c r="R165" t="s">
        <v>9094</v>
      </c>
      <c r="T165" t="s">
        <v>9095</v>
      </c>
      <c r="U165" t="s">
        <v>9096</v>
      </c>
      <c r="V165" t="s">
        <v>6869</v>
      </c>
      <c r="W165" t="s">
        <v>6712</v>
      </c>
      <c r="X165" t="s">
        <v>1487</v>
      </c>
      <c r="Y165" t="s">
        <v>1473</v>
      </c>
      <c r="AB165" t="s">
        <v>7800</v>
      </c>
      <c r="AC165" t="s">
        <v>7801</v>
      </c>
      <c r="AD165" t="s">
        <v>7802</v>
      </c>
      <c r="AE165" t="s">
        <v>7803</v>
      </c>
      <c r="AF165" t="s">
        <v>7804</v>
      </c>
      <c r="AG165" t="s">
        <v>7805</v>
      </c>
      <c r="AH165" t="s">
        <v>6876</v>
      </c>
      <c r="AI165" t="s">
        <v>6877</v>
      </c>
      <c r="AJ165" t="s">
        <v>6878</v>
      </c>
      <c r="AM165" t="s">
        <v>9096</v>
      </c>
      <c r="AN165" t="s">
        <v>6879</v>
      </c>
      <c r="AP165" t="s">
        <v>8214</v>
      </c>
      <c r="AQ165" t="s">
        <v>8214</v>
      </c>
      <c r="AR165" t="s">
        <v>6877</v>
      </c>
      <c r="AS165" t="s">
        <v>7862</v>
      </c>
      <c r="AV165" t="s">
        <v>6883</v>
      </c>
      <c r="AW165" t="s">
        <v>6884</v>
      </c>
      <c r="AX165" t="s">
        <v>6877</v>
      </c>
      <c r="AY165" t="s">
        <v>7862</v>
      </c>
      <c r="BH165" t="s">
        <v>1473</v>
      </c>
      <c r="BJ165" t="s">
        <v>6885</v>
      </c>
      <c r="BL165" t="s">
        <v>6934</v>
      </c>
      <c r="BM165" t="s">
        <v>6887</v>
      </c>
      <c r="BN165" t="s">
        <v>6888</v>
      </c>
      <c r="BP165" t="s">
        <v>6916</v>
      </c>
      <c r="BQ165" t="s">
        <v>6890</v>
      </c>
      <c r="BR165" t="s">
        <v>6916</v>
      </c>
      <c r="BS165" t="s">
        <v>6917</v>
      </c>
      <c r="BT165" t="s">
        <v>1473</v>
      </c>
      <c r="BU165" t="s">
        <v>6892</v>
      </c>
      <c r="BW165" t="s">
        <v>9097</v>
      </c>
      <c r="BY165" t="s">
        <v>9095</v>
      </c>
      <c r="BZ165" t="s">
        <v>9098</v>
      </c>
      <c r="CA165" t="s">
        <v>1473</v>
      </c>
      <c r="CB165" t="s">
        <v>6920</v>
      </c>
      <c r="CF165" t="s">
        <v>7854</v>
      </c>
      <c r="CH165" t="s">
        <v>9099</v>
      </c>
      <c r="CI165" t="s">
        <v>6898</v>
      </c>
      <c r="CJ165" t="s">
        <v>7447</v>
      </c>
      <c r="CK165" t="s">
        <v>5814</v>
      </c>
      <c r="CL165" s="127">
        <v>46251</v>
      </c>
      <c r="CM165" t="s">
        <v>6680</v>
      </c>
      <c r="CN165" t="s">
        <v>1882</v>
      </c>
      <c r="CO165" t="s">
        <v>9100</v>
      </c>
      <c r="CP165" t="s">
        <v>6878</v>
      </c>
      <c r="CQ165" t="s">
        <v>2200</v>
      </c>
      <c r="CS165" t="s">
        <v>6901</v>
      </c>
      <c r="CT165" t="s">
        <v>6901</v>
      </c>
      <c r="CU165" t="s">
        <v>6901</v>
      </c>
      <c r="CV165" t="s">
        <v>6712</v>
      </c>
      <c r="CW165" t="s">
        <v>1154</v>
      </c>
      <c r="CX165" t="s">
        <v>6925</v>
      </c>
      <c r="CY165" t="s">
        <v>1266</v>
      </c>
      <c r="CZ165" t="s">
        <v>6903</v>
      </c>
      <c r="DA165" t="s">
        <v>344</v>
      </c>
      <c r="DB165" t="s">
        <v>6903</v>
      </c>
      <c r="DC165" t="s">
        <v>6892</v>
      </c>
      <c r="DD165" t="s">
        <v>2223</v>
      </c>
      <c r="DE165" t="s">
        <v>6904</v>
      </c>
      <c r="DF165" t="s">
        <v>6905</v>
      </c>
      <c r="DG165" t="s">
        <v>6906</v>
      </c>
      <c r="DH165" t="s">
        <v>6864</v>
      </c>
      <c r="DI165" t="s">
        <v>7098</v>
      </c>
    </row>
    <row r="166" spans="1:113">
      <c r="A166" s="126" t="s">
        <v>9101</v>
      </c>
      <c r="B166" s="126" t="s">
        <v>6861</v>
      </c>
      <c r="C166" s="126" t="s">
        <v>6862</v>
      </c>
      <c r="D166" s="126" t="s">
        <v>370</v>
      </c>
      <c r="E166" s="126" t="s">
        <v>5611</v>
      </c>
      <c r="F166" s="126" t="s">
        <v>6863</v>
      </c>
      <c r="G166" s="126"/>
      <c r="H166" s="126"/>
      <c r="I166" s="126">
        <v>0</v>
      </c>
      <c r="J166" s="126" t="s">
        <v>6724</v>
      </c>
      <c r="K166" s="126" t="s">
        <v>6864</v>
      </c>
      <c r="L166" s="126" t="s">
        <v>6961</v>
      </c>
      <c r="M166" t="s">
        <v>9101</v>
      </c>
      <c r="N166" t="s">
        <v>9101</v>
      </c>
      <c r="P166" t="s">
        <v>9101</v>
      </c>
      <c r="R166" t="s">
        <v>9102</v>
      </c>
      <c r="T166" t="s">
        <v>9103</v>
      </c>
      <c r="U166" t="s">
        <v>9104</v>
      </c>
      <c r="V166" t="s">
        <v>6869</v>
      </c>
      <c r="W166" t="s">
        <v>6712</v>
      </c>
      <c r="X166" t="s">
        <v>1487</v>
      </c>
      <c r="Y166" t="s">
        <v>1473</v>
      </c>
      <c r="AB166" t="s">
        <v>7800</v>
      </c>
      <c r="AC166" t="s">
        <v>7801</v>
      </c>
      <c r="AD166" t="s">
        <v>7802</v>
      </c>
      <c r="AE166" t="s">
        <v>7803</v>
      </c>
      <c r="AF166" t="s">
        <v>7872</v>
      </c>
      <c r="AG166" t="s">
        <v>7873</v>
      </c>
      <c r="AH166" t="s">
        <v>6876</v>
      </c>
      <c r="AI166" t="s">
        <v>6967</v>
      </c>
      <c r="AJ166" t="s">
        <v>6878</v>
      </c>
      <c r="AM166" t="s">
        <v>9104</v>
      </c>
      <c r="AN166" t="s">
        <v>6879</v>
      </c>
      <c r="AP166" t="s">
        <v>8214</v>
      </c>
      <c r="AQ166" t="s">
        <v>8214</v>
      </c>
      <c r="AR166" t="s">
        <v>6967</v>
      </c>
      <c r="AS166" t="s">
        <v>9105</v>
      </c>
      <c r="AV166" t="s">
        <v>6883</v>
      </c>
      <c r="AW166" t="s">
        <v>6884</v>
      </c>
      <c r="AX166" t="s">
        <v>6967</v>
      </c>
      <c r="AY166" t="s">
        <v>9105</v>
      </c>
      <c r="BB166">
        <v>20</v>
      </c>
      <c r="BH166" t="s">
        <v>1473</v>
      </c>
      <c r="BJ166" t="s">
        <v>6886</v>
      </c>
      <c r="BL166" t="s">
        <v>9106</v>
      </c>
      <c r="BM166" t="s">
        <v>6887</v>
      </c>
      <c r="BN166" t="s">
        <v>6888</v>
      </c>
      <c r="BO166">
        <v>20</v>
      </c>
      <c r="BP166" t="s">
        <v>6969</v>
      </c>
      <c r="BQ166" t="s">
        <v>6890</v>
      </c>
      <c r="BR166" t="s">
        <v>6969</v>
      </c>
      <c r="BS166" t="s">
        <v>6917</v>
      </c>
      <c r="BT166" t="s">
        <v>1473</v>
      </c>
      <c r="BU166" t="s">
        <v>6892</v>
      </c>
      <c r="BW166" t="s">
        <v>9107</v>
      </c>
      <c r="BY166" t="s">
        <v>9103</v>
      </c>
      <c r="BZ166" t="s">
        <v>9108</v>
      </c>
      <c r="CA166" t="s">
        <v>1473</v>
      </c>
      <c r="CB166" t="s">
        <v>6895</v>
      </c>
      <c r="CF166" t="s">
        <v>7819</v>
      </c>
      <c r="CH166" t="s">
        <v>9109</v>
      </c>
      <c r="CI166" t="s">
        <v>6898</v>
      </c>
      <c r="CJ166" t="s">
        <v>7447</v>
      </c>
      <c r="CK166" t="s">
        <v>5814</v>
      </c>
      <c r="CL166" s="127">
        <v>46251</v>
      </c>
      <c r="CM166" t="s">
        <v>6680</v>
      </c>
      <c r="CN166" t="s">
        <v>1882</v>
      </c>
      <c r="CO166" t="s">
        <v>9110</v>
      </c>
      <c r="CP166" t="s">
        <v>6878</v>
      </c>
      <c r="CQ166" t="s">
        <v>2200</v>
      </c>
      <c r="CS166" t="s">
        <v>6901</v>
      </c>
      <c r="CT166" t="s">
        <v>6901</v>
      </c>
      <c r="CU166" t="s">
        <v>6901</v>
      </c>
      <c r="CV166" t="s">
        <v>6712</v>
      </c>
      <c r="CX166" t="s">
        <v>6976</v>
      </c>
      <c r="CY166" t="s">
        <v>443</v>
      </c>
      <c r="CZ166" t="s">
        <v>6903</v>
      </c>
      <c r="DB166" t="s">
        <v>9111</v>
      </c>
      <c r="DC166" t="s">
        <v>6892</v>
      </c>
      <c r="DD166" t="s">
        <v>2223</v>
      </c>
      <c r="DE166" t="s">
        <v>6904</v>
      </c>
      <c r="DF166" t="s">
        <v>6905</v>
      </c>
      <c r="DG166" t="s">
        <v>6906</v>
      </c>
      <c r="DH166" t="s">
        <v>6864</v>
      </c>
      <c r="DI166" t="s">
        <v>6961</v>
      </c>
    </row>
    <row r="167" spans="1:113">
      <c r="A167" s="126" t="s">
        <v>9112</v>
      </c>
      <c r="B167" s="126" t="s">
        <v>6861</v>
      </c>
      <c r="C167" s="126" t="s">
        <v>6862</v>
      </c>
      <c r="D167" s="126" t="s">
        <v>370</v>
      </c>
      <c r="E167" s="126" t="s">
        <v>5611</v>
      </c>
      <c r="F167" s="126" t="s">
        <v>6863</v>
      </c>
      <c r="G167" s="126"/>
      <c r="H167" s="126"/>
      <c r="I167" s="126">
        <v>0</v>
      </c>
      <c r="J167" s="126" t="s">
        <v>6724</v>
      </c>
      <c r="K167" s="126" t="s">
        <v>6864</v>
      </c>
      <c r="L167" s="126" t="s">
        <v>7006</v>
      </c>
      <c r="M167" t="s">
        <v>9112</v>
      </c>
      <c r="N167" t="s">
        <v>9112</v>
      </c>
      <c r="P167" t="s">
        <v>9112</v>
      </c>
      <c r="R167" t="s">
        <v>9113</v>
      </c>
      <c r="T167" t="s">
        <v>9114</v>
      </c>
      <c r="U167" t="s">
        <v>9115</v>
      </c>
      <c r="V167" t="s">
        <v>6869</v>
      </c>
      <c r="W167" t="s">
        <v>6712</v>
      </c>
      <c r="X167" t="s">
        <v>1487</v>
      </c>
      <c r="Y167" t="s">
        <v>1473</v>
      </c>
      <c r="AB167" t="s">
        <v>7800</v>
      </c>
      <c r="AC167" t="s">
        <v>7801</v>
      </c>
      <c r="AD167" t="s">
        <v>7802</v>
      </c>
      <c r="AE167" t="s">
        <v>7803</v>
      </c>
      <c r="AF167" t="s">
        <v>7804</v>
      </c>
      <c r="AG167" t="s">
        <v>7805</v>
      </c>
      <c r="AH167" t="s">
        <v>6876</v>
      </c>
      <c r="AI167" t="s">
        <v>6877</v>
      </c>
      <c r="AJ167" t="s">
        <v>6878</v>
      </c>
      <c r="AM167" t="s">
        <v>9115</v>
      </c>
      <c r="AN167" t="s">
        <v>6879</v>
      </c>
      <c r="AP167" t="s">
        <v>8214</v>
      </c>
      <c r="AQ167" t="s">
        <v>8214</v>
      </c>
      <c r="AR167" t="s">
        <v>6877</v>
      </c>
      <c r="AS167" t="s">
        <v>9116</v>
      </c>
      <c r="AV167" t="s">
        <v>6883</v>
      </c>
      <c r="AW167" t="s">
        <v>6884</v>
      </c>
      <c r="AX167" t="s">
        <v>6877</v>
      </c>
      <c r="AY167" t="s">
        <v>9116</v>
      </c>
      <c r="BH167" t="s">
        <v>1473</v>
      </c>
      <c r="BJ167" t="s">
        <v>574</v>
      </c>
      <c r="BL167" t="s">
        <v>7834</v>
      </c>
      <c r="BM167" t="s">
        <v>6887</v>
      </c>
      <c r="BN167" t="s">
        <v>6888</v>
      </c>
      <c r="BP167" t="s">
        <v>6916</v>
      </c>
      <c r="BQ167" t="s">
        <v>6890</v>
      </c>
      <c r="BR167" t="s">
        <v>6916</v>
      </c>
      <c r="BS167" t="s">
        <v>6917</v>
      </c>
      <c r="BT167" t="s">
        <v>1473</v>
      </c>
      <c r="BU167" t="s">
        <v>6892</v>
      </c>
      <c r="BW167" t="s">
        <v>9117</v>
      </c>
      <c r="BY167" t="s">
        <v>9114</v>
      </c>
      <c r="BZ167" t="s">
        <v>9115</v>
      </c>
      <c r="CA167" t="s">
        <v>1473</v>
      </c>
      <c r="CB167" t="s">
        <v>7444</v>
      </c>
      <c r="CF167" t="s">
        <v>7808</v>
      </c>
      <c r="CH167" t="s">
        <v>9118</v>
      </c>
      <c r="CI167" t="s">
        <v>6898</v>
      </c>
      <c r="CJ167" t="s">
        <v>7447</v>
      </c>
      <c r="CK167" t="s">
        <v>5814</v>
      </c>
      <c r="CL167" s="127">
        <v>46251</v>
      </c>
      <c r="CM167" t="s">
        <v>6680</v>
      </c>
      <c r="CN167" t="s">
        <v>1882</v>
      </c>
      <c r="CO167" t="s">
        <v>9119</v>
      </c>
      <c r="CP167" t="s">
        <v>6878</v>
      </c>
      <c r="CQ167" t="s">
        <v>2200</v>
      </c>
      <c r="CS167" t="s">
        <v>6901</v>
      </c>
      <c r="CT167" t="s">
        <v>6901</v>
      </c>
      <c r="CU167" t="s">
        <v>6901</v>
      </c>
      <c r="CV167" t="s">
        <v>6712</v>
      </c>
      <c r="CW167" t="s">
        <v>1154</v>
      </c>
      <c r="CX167" t="s">
        <v>6925</v>
      </c>
      <c r="CY167" t="s">
        <v>443</v>
      </c>
      <c r="CZ167" t="s">
        <v>6903</v>
      </c>
      <c r="DB167" t="s">
        <v>7838</v>
      </c>
      <c r="DC167" t="s">
        <v>6892</v>
      </c>
      <c r="DD167" t="s">
        <v>6958</v>
      </c>
      <c r="DE167" t="s">
        <v>6959</v>
      </c>
      <c r="DF167" t="s">
        <v>6905</v>
      </c>
      <c r="DG167" t="s">
        <v>6906</v>
      </c>
      <c r="DH167" t="s">
        <v>6864</v>
      </c>
      <c r="DI167" t="s">
        <v>7006</v>
      </c>
    </row>
    <row r="168" spans="1:113">
      <c r="A168" s="126" t="s">
        <v>9120</v>
      </c>
      <c r="B168" s="126" t="s">
        <v>6861</v>
      </c>
      <c r="C168" s="126" t="s">
        <v>6862</v>
      </c>
      <c r="D168" s="126" t="s">
        <v>370</v>
      </c>
      <c r="E168" s="126" t="s">
        <v>5611</v>
      </c>
      <c r="F168" s="126" t="s">
        <v>6863</v>
      </c>
      <c r="G168" s="126"/>
      <c r="H168" s="126"/>
      <c r="I168" s="126">
        <v>0</v>
      </c>
      <c r="J168" s="126" t="s">
        <v>6724</v>
      </c>
      <c r="K168" s="126" t="s">
        <v>6864</v>
      </c>
      <c r="L168" s="126" t="s">
        <v>6928</v>
      </c>
      <c r="M168" t="s">
        <v>9120</v>
      </c>
      <c r="N168" t="s">
        <v>9120</v>
      </c>
      <c r="P168" t="s">
        <v>9120</v>
      </c>
      <c r="R168" t="s">
        <v>9121</v>
      </c>
      <c r="T168" t="s">
        <v>9122</v>
      </c>
      <c r="U168" t="s">
        <v>9123</v>
      </c>
      <c r="V168" t="s">
        <v>6869</v>
      </c>
      <c r="W168" t="s">
        <v>6712</v>
      </c>
      <c r="X168" t="s">
        <v>1487</v>
      </c>
      <c r="Y168" t="s">
        <v>1473</v>
      </c>
      <c r="AB168" t="s">
        <v>7800</v>
      </c>
      <c r="AC168" t="s">
        <v>7801</v>
      </c>
      <c r="AD168" t="s">
        <v>7802</v>
      </c>
      <c r="AE168" t="s">
        <v>7803</v>
      </c>
      <c r="AF168" t="s">
        <v>7804</v>
      </c>
      <c r="AG168" t="s">
        <v>7805</v>
      </c>
      <c r="AH168" t="s">
        <v>7198</v>
      </c>
      <c r="AI168" t="s">
        <v>6932</v>
      </c>
      <c r="AJ168" t="s">
        <v>6878</v>
      </c>
      <c r="AM168" t="s">
        <v>9123</v>
      </c>
      <c r="AN168" t="s">
        <v>6879</v>
      </c>
      <c r="AP168" t="s">
        <v>8214</v>
      </c>
      <c r="AQ168" t="s">
        <v>8214</v>
      </c>
      <c r="AR168" t="s">
        <v>6932</v>
      </c>
      <c r="AS168" t="s">
        <v>9124</v>
      </c>
      <c r="AV168" t="s">
        <v>6883</v>
      </c>
      <c r="AW168" t="s">
        <v>6884</v>
      </c>
      <c r="AX168" t="s">
        <v>6932</v>
      </c>
      <c r="AY168" t="s">
        <v>9124</v>
      </c>
      <c r="BB168">
        <v>30</v>
      </c>
      <c r="BH168" t="s">
        <v>1473</v>
      </c>
      <c r="BJ168" t="s">
        <v>574</v>
      </c>
      <c r="BL168" t="s">
        <v>6934</v>
      </c>
      <c r="BM168" t="s">
        <v>6887</v>
      </c>
      <c r="BN168" t="s">
        <v>6888</v>
      </c>
      <c r="BO168">
        <v>30</v>
      </c>
      <c r="BP168" t="s">
        <v>6935</v>
      </c>
      <c r="BQ168" t="s">
        <v>6890</v>
      </c>
      <c r="BR168" t="s">
        <v>6935</v>
      </c>
      <c r="BS168" t="s">
        <v>6917</v>
      </c>
      <c r="BT168" t="s">
        <v>1473</v>
      </c>
      <c r="BU168" t="s">
        <v>6892</v>
      </c>
      <c r="BW168" t="s">
        <v>9125</v>
      </c>
      <c r="BY168" t="s">
        <v>9122</v>
      </c>
      <c r="BZ168" t="s">
        <v>9123</v>
      </c>
      <c r="CA168" t="s">
        <v>1473</v>
      </c>
      <c r="CB168" t="s">
        <v>7444</v>
      </c>
      <c r="CF168" t="s">
        <v>7808</v>
      </c>
      <c r="CH168" t="s">
        <v>9126</v>
      </c>
      <c r="CI168" t="s">
        <v>6898</v>
      </c>
      <c r="CJ168" t="s">
        <v>7447</v>
      </c>
      <c r="CK168" t="s">
        <v>5814</v>
      </c>
      <c r="CL168" s="127">
        <v>46251</v>
      </c>
      <c r="CM168" t="s">
        <v>6680</v>
      </c>
      <c r="CN168" t="s">
        <v>1882</v>
      </c>
      <c r="CO168" t="s">
        <v>9127</v>
      </c>
      <c r="CP168" t="s">
        <v>6878</v>
      </c>
      <c r="CQ168" t="s">
        <v>2200</v>
      </c>
      <c r="CS168" t="s">
        <v>6901</v>
      </c>
      <c r="CT168" t="s">
        <v>6901</v>
      </c>
      <c r="CU168" t="s">
        <v>6901</v>
      </c>
      <c r="CV168" t="s">
        <v>6712</v>
      </c>
      <c r="CX168" t="s">
        <v>6940</v>
      </c>
      <c r="CY168" t="s">
        <v>443</v>
      </c>
      <c r="CZ168" t="s">
        <v>6903</v>
      </c>
      <c r="DA168" t="s">
        <v>344</v>
      </c>
      <c r="DB168" t="s">
        <v>6903</v>
      </c>
      <c r="DC168" t="s">
        <v>6892</v>
      </c>
      <c r="DD168" t="s">
        <v>2219</v>
      </c>
      <c r="DE168" t="s">
        <v>6904</v>
      </c>
      <c r="DF168" t="s">
        <v>6905</v>
      </c>
      <c r="DG168" t="s">
        <v>6906</v>
      </c>
      <c r="DH168" t="s">
        <v>6864</v>
      </c>
      <c r="DI168" t="s">
        <v>6928</v>
      </c>
    </row>
    <row r="169" spans="1:113">
      <c r="A169" s="126" t="s">
        <v>9128</v>
      </c>
      <c r="B169" s="126" t="s">
        <v>6861</v>
      </c>
      <c r="C169" s="126" t="s">
        <v>6862</v>
      </c>
      <c r="D169" s="126" t="s">
        <v>370</v>
      </c>
      <c r="E169" s="126" t="s">
        <v>5611</v>
      </c>
      <c r="F169" s="126" t="s">
        <v>6863</v>
      </c>
      <c r="G169" s="126"/>
      <c r="H169" s="126"/>
      <c r="I169" s="126">
        <v>0</v>
      </c>
      <c r="J169" s="126" t="s">
        <v>6724</v>
      </c>
      <c r="K169" s="126" t="s">
        <v>6864</v>
      </c>
      <c r="L169" s="126" t="s">
        <v>6978</v>
      </c>
      <c r="M169" t="s">
        <v>9128</v>
      </c>
      <c r="N169" t="s">
        <v>9128</v>
      </c>
      <c r="P169" t="s">
        <v>9128</v>
      </c>
      <c r="R169" t="s">
        <v>9129</v>
      </c>
      <c r="T169" t="s">
        <v>9130</v>
      </c>
      <c r="U169" t="s">
        <v>9131</v>
      </c>
      <c r="V169" t="s">
        <v>6869</v>
      </c>
      <c r="W169" t="s">
        <v>6712</v>
      </c>
      <c r="X169" t="s">
        <v>1487</v>
      </c>
      <c r="Y169" t="s">
        <v>1473</v>
      </c>
      <c r="AB169" t="s">
        <v>7800</v>
      </c>
      <c r="AC169" t="s">
        <v>7801</v>
      </c>
      <c r="AD169" t="s">
        <v>7802</v>
      </c>
      <c r="AE169" t="s">
        <v>7803</v>
      </c>
      <c r="AF169" t="s">
        <v>7872</v>
      </c>
      <c r="AG169" t="s">
        <v>7873</v>
      </c>
      <c r="AH169" t="s">
        <v>7198</v>
      </c>
      <c r="AI169" t="s">
        <v>6932</v>
      </c>
      <c r="AJ169" t="s">
        <v>6878</v>
      </c>
      <c r="AM169" t="s">
        <v>9131</v>
      </c>
      <c r="AN169" t="s">
        <v>6879</v>
      </c>
      <c r="AP169" t="s">
        <v>8214</v>
      </c>
      <c r="AQ169" t="s">
        <v>8214</v>
      </c>
      <c r="AR169" t="s">
        <v>6932</v>
      </c>
      <c r="AS169" t="s">
        <v>9132</v>
      </c>
      <c r="AV169" t="s">
        <v>6883</v>
      </c>
      <c r="AW169" t="s">
        <v>6884</v>
      </c>
      <c r="AX169" t="s">
        <v>6932</v>
      </c>
      <c r="AY169" t="s">
        <v>9132</v>
      </c>
      <c r="BH169" t="s">
        <v>1473</v>
      </c>
      <c r="BJ169" t="s">
        <v>6886</v>
      </c>
      <c r="BL169" t="s">
        <v>7834</v>
      </c>
      <c r="BM169" t="s">
        <v>6887</v>
      </c>
      <c r="BN169" t="s">
        <v>6888</v>
      </c>
      <c r="BP169" t="s">
        <v>9133</v>
      </c>
      <c r="BQ169" t="s">
        <v>6890</v>
      </c>
      <c r="BR169" t="s">
        <v>9133</v>
      </c>
      <c r="BS169" t="s">
        <v>6917</v>
      </c>
      <c r="BT169" t="s">
        <v>1473</v>
      </c>
      <c r="BU169" t="s">
        <v>6892</v>
      </c>
      <c r="BW169" t="s">
        <v>9134</v>
      </c>
      <c r="BY169" t="s">
        <v>9130</v>
      </c>
      <c r="BZ169" t="s">
        <v>9135</v>
      </c>
      <c r="CA169" t="s">
        <v>1473</v>
      </c>
      <c r="CB169" t="s">
        <v>7444</v>
      </c>
      <c r="CF169" t="s">
        <v>7819</v>
      </c>
      <c r="CH169" t="s">
        <v>9136</v>
      </c>
      <c r="CI169" t="s">
        <v>6898</v>
      </c>
      <c r="CJ169" t="s">
        <v>7447</v>
      </c>
      <c r="CK169" t="s">
        <v>5814</v>
      </c>
      <c r="CL169" s="127">
        <v>46251</v>
      </c>
      <c r="CM169" t="s">
        <v>6680</v>
      </c>
      <c r="CN169" t="s">
        <v>1882</v>
      </c>
      <c r="CO169" t="s">
        <v>9137</v>
      </c>
      <c r="CP169" t="s">
        <v>6878</v>
      </c>
      <c r="CQ169" t="s">
        <v>2200</v>
      </c>
      <c r="CS169" t="s">
        <v>6901</v>
      </c>
      <c r="CT169" t="s">
        <v>6901</v>
      </c>
      <c r="CU169" t="s">
        <v>6901</v>
      </c>
      <c r="CV169" t="s">
        <v>6712</v>
      </c>
      <c r="CX169" t="s">
        <v>6940</v>
      </c>
      <c r="CY169" t="s">
        <v>443</v>
      </c>
      <c r="CZ169" t="s">
        <v>6903</v>
      </c>
      <c r="DB169" t="s">
        <v>7838</v>
      </c>
      <c r="DC169" t="s">
        <v>6892</v>
      </c>
      <c r="DD169" t="s">
        <v>9092</v>
      </c>
      <c r="DE169" t="s">
        <v>6993</v>
      </c>
      <c r="DF169" t="s">
        <v>6905</v>
      </c>
      <c r="DG169" t="s">
        <v>6906</v>
      </c>
      <c r="DH169" t="s">
        <v>6864</v>
      </c>
      <c r="DI169" t="s">
        <v>6978</v>
      </c>
    </row>
    <row r="170" spans="1:113">
      <c r="A170" s="126" t="s">
        <v>9138</v>
      </c>
      <c r="B170" s="126" t="s">
        <v>6861</v>
      </c>
      <c r="C170" s="126" t="s">
        <v>6862</v>
      </c>
      <c r="D170" s="126" t="s">
        <v>370</v>
      </c>
      <c r="E170" s="126" t="s">
        <v>5611</v>
      </c>
      <c r="F170" s="126" t="s">
        <v>6863</v>
      </c>
      <c r="G170" s="126"/>
      <c r="H170" s="126"/>
      <c r="I170" s="126">
        <v>0</v>
      </c>
      <c r="J170" s="126" t="s">
        <v>6724</v>
      </c>
      <c r="K170" s="126" t="s">
        <v>6864</v>
      </c>
      <c r="L170" s="126" t="s">
        <v>7098</v>
      </c>
      <c r="M170" t="s">
        <v>9138</v>
      </c>
      <c r="N170" t="s">
        <v>9138</v>
      </c>
      <c r="P170" t="s">
        <v>9138</v>
      </c>
      <c r="R170" t="s">
        <v>9139</v>
      </c>
      <c r="T170" t="s">
        <v>9140</v>
      </c>
      <c r="U170" t="s">
        <v>9141</v>
      </c>
      <c r="V170" t="s">
        <v>6869</v>
      </c>
      <c r="W170" t="s">
        <v>6712</v>
      </c>
      <c r="X170" t="s">
        <v>1487</v>
      </c>
      <c r="Y170" t="s">
        <v>1473</v>
      </c>
      <c r="AB170" t="s">
        <v>7800</v>
      </c>
      <c r="AC170" t="s">
        <v>7801</v>
      </c>
      <c r="AD170" t="s">
        <v>7802</v>
      </c>
      <c r="AE170" t="s">
        <v>7803</v>
      </c>
      <c r="AF170" t="s">
        <v>7872</v>
      </c>
      <c r="AG170" t="s">
        <v>7873</v>
      </c>
      <c r="AH170" t="s">
        <v>7198</v>
      </c>
      <c r="AI170" t="s">
        <v>6877</v>
      </c>
      <c r="AJ170" t="s">
        <v>6878</v>
      </c>
      <c r="AM170" t="s">
        <v>9141</v>
      </c>
      <c r="AN170" t="s">
        <v>6879</v>
      </c>
      <c r="AP170" t="s">
        <v>8034</v>
      </c>
      <c r="AQ170" t="s">
        <v>8034</v>
      </c>
      <c r="AR170" t="s">
        <v>6877</v>
      </c>
      <c r="AS170" t="s">
        <v>9142</v>
      </c>
      <c r="AV170" t="s">
        <v>6883</v>
      </c>
      <c r="AW170" t="s">
        <v>6884</v>
      </c>
      <c r="AX170" t="s">
        <v>6877</v>
      </c>
      <c r="AY170" t="s">
        <v>9142</v>
      </c>
      <c r="BB170">
        <v>60</v>
      </c>
      <c r="BH170" t="s">
        <v>1473</v>
      </c>
      <c r="BJ170" t="s">
        <v>574</v>
      </c>
      <c r="BL170" t="s">
        <v>6934</v>
      </c>
      <c r="BM170" t="s">
        <v>6887</v>
      </c>
      <c r="BN170" t="s">
        <v>6888</v>
      </c>
      <c r="BO170">
        <v>60</v>
      </c>
      <c r="BP170" t="s">
        <v>6916</v>
      </c>
      <c r="BQ170" t="s">
        <v>6890</v>
      </c>
      <c r="BR170" t="s">
        <v>6916</v>
      </c>
      <c r="BS170" t="s">
        <v>6917</v>
      </c>
      <c r="BT170" t="s">
        <v>1473</v>
      </c>
      <c r="BU170" t="s">
        <v>6892</v>
      </c>
      <c r="BW170" t="s">
        <v>9143</v>
      </c>
      <c r="BY170" t="s">
        <v>9140</v>
      </c>
      <c r="BZ170" t="s">
        <v>9144</v>
      </c>
      <c r="CA170" t="s">
        <v>1473</v>
      </c>
      <c r="CB170" t="s">
        <v>7444</v>
      </c>
      <c r="CF170" t="s">
        <v>7445</v>
      </c>
      <c r="CH170" t="s">
        <v>9145</v>
      </c>
      <c r="CI170" t="s">
        <v>6898</v>
      </c>
      <c r="CJ170" t="s">
        <v>7447</v>
      </c>
      <c r="CK170" t="s">
        <v>5814</v>
      </c>
      <c r="CL170" s="127">
        <v>46251</v>
      </c>
      <c r="CM170" t="s">
        <v>6680</v>
      </c>
      <c r="CN170" t="s">
        <v>1882</v>
      </c>
      <c r="CO170" t="s">
        <v>9146</v>
      </c>
      <c r="CP170" t="s">
        <v>6878</v>
      </c>
      <c r="CQ170" t="s">
        <v>2200</v>
      </c>
      <c r="CS170" t="s">
        <v>6901</v>
      </c>
      <c r="CT170" t="s">
        <v>6901</v>
      </c>
      <c r="CU170" t="s">
        <v>6901</v>
      </c>
      <c r="CV170" t="s">
        <v>6712</v>
      </c>
      <c r="CW170" t="s">
        <v>1154</v>
      </c>
      <c r="CX170" t="s">
        <v>6925</v>
      </c>
      <c r="CY170" t="s">
        <v>443</v>
      </c>
      <c r="CZ170" t="s">
        <v>6903</v>
      </c>
      <c r="DA170" t="s">
        <v>344</v>
      </c>
      <c r="DB170" t="s">
        <v>6903</v>
      </c>
      <c r="DC170" t="s">
        <v>6892</v>
      </c>
      <c r="DD170" t="s">
        <v>2215</v>
      </c>
      <c r="DE170" t="s">
        <v>6904</v>
      </c>
      <c r="DF170" t="s">
        <v>6905</v>
      </c>
      <c r="DG170" t="s">
        <v>6906</v>
      </c>
      <c r="DH170" t="s">
        <v>6864</v>
      </c>
      <c r="DI170" t="s">
        <v>7098</v>
      </c>
    </row>
    <row r="171" spans="1:113">
      <c r="A171" s="126" t="s">
        <v>9147</v>
      </c>
      <c r="B171" s="126" t="s">
        <v>6861</v>
      </c>
      <c r="C171" s="126" t="s">
        <v>6862</v>
      </c>
      <c r="D171" s="126" t="s">
        <v>370</v>
      </c>
      <c r="E171" s="126" t="s">
        <v>5611</v>
      </c>
      <c r="F171" s="126" t="s">
        <v>6863</v>
      </c>
      <c r="G171" s="126"/>
      <c r="H171" s="126"/>
      <c r="I171" s="126">
        <v>0</v>
      </c>
      <c r="J171" s="126" t="s">
        <v>6724</v>
      </c>
      <c r="K171" s="126" t="s">
        <v>6864</v>
      </c>
      <c r="L171" s="126" t="s">
        <v>7019</v>
      </c>
      <c r="M171" t="s">
        <v>9147</v>
      </c>
      <c r="N171" t="s">
        <v>9147</v>
      </c>
      <c r="P171" t="s">
        <v>9147</v>
      </c>
      <c r="R171" t="s">
        <v>9148</v>
      </c>
      <c r="T171" t="s">
        <v>9149</v>
      </c>
      <c r="U171" t="s">
        <v>9150</v>
      </c>
      <c r="V171" t="s">
        <v>6869</v>
      </c>
      <c r="W171" t="s">
        <v>6712</v>
      </c>
      <c r="X171" t="s">
        <v>1487</v>
      </c>
      <c r="Y171" t="s">
        <v>1473</v>
      </c>
      <c r="AB171" t="s">
        <v>7800</v>
      </c>
      <c r="AC171" t="s">
        <v>7801</v>
      </c>
      <c r="AD171" t="s">
        <v>7802</v>
      </c>
      <c r="AE171" t="s">
        <v>7803</v>
      </c>
      <c r="AF171" t="s">
        <v>7872</v>
      </c>
      <c r="AG171" t="s">
        <v>7873</v>
      </c>
      <c r="AH171" t="s">
        <v>7198</v>
      </c>
      <c r="AI171" t="s">
        <v>6967</v>
      </c>
      <c r="AJ171" t="s">
        <v>6878</v>
      </c>
      <c r="AM171" t="s">
        <v>9150</v>
      </c>
      <c r="AN171" t="s">
        <v>6879</v>
      </c>
      <c r="AP171" t="s">
        <v>8214</v>
      </c>
      <c r="AQ171" t="s">
        <v>8214</v>
      </c>
      <c r="AR171" t="s">
        <v>6967</v>
      </c>
      <c r="AS171" t="s">
        <v>9151</v>
      </c>
      <c r="AV171" t="s">
        <v>6883</v>
      </c>
      <c r="AW171" t="s">
        <v>6884</v>
      </c>
      <c r="AX171" t="s">
        <v>6967</v>
      </c>
      <c r="AY171" t="s">
        <v>9151</v>
      </c>
      <c r="BH171" t="s">
        <v>1473</v>
      </c>
      <c r="BJ171" t="s">
        <v>6885</v>
      </c>
      <c r="BL171" t="s">
        <v>6934</v>
      </c>
      <c r="BM171" t="s">
        <v>6887</v>
      </c>
      <c r="BN171" t="s">
        <v>6888</v>
      </c>
      <c r="BP171" t="s">
        <v>6969</v>
      </c>
      <c r="BQ171" t="s">
        <v>6890</v>
      </c>
      <c r="BR171" t="s">
        <v>6969</v>
      </c>
      <c r="BS171" t="s">
        <v>6917</v>
      </c>
      <c r="BT171" t="s">
        <v>1473</v>
      </c>
      <c r="BU171" t="s">
        <v>6892</v>
      </c>
      <c r="BW171" t="s">
        <v>9152</v>
      </c>
      <c r="BY171" t="s">
        <v>9149</v>
      </c>
      <c r="BZ171" t="s">
        <v>9153</v>
      </c>
      <c r="CA171" t="s">
        <v>1473</v>
      </c>
      <c r="CB171" t="s">
        <v>7444</v>
      </c>
      <c r="CF171" t="s">
        <v>7877</v>
      </c>
      <c r="CH171" t="s">
        <v>9154</v>
      </c>
      <c r="CI171" t="s">
        <v>6898</v>
      </c>
      <c r="CJ171" t="s">
        <v>7879</v>
      </c>
      <c r="CK171" t="s">
        <v>5814</v>
      </c>
      <c r="CL171" s="127">
        <v>46251</v>
      </c>
      <c r="CM171" t="s">
        <v>6680</v>
      </c>
      <c r="CN171" t="s">
        <v>1882</v>
      </c>
      <c r="CO171" t="s">
        <v>9155</v>
      </c>
      <c r="CP171" t="s">
        <v>6878</v>
      </c>
      <c r="CQ171" t="s">
        <v>2200</v>
      </c>
      <c r="CS171" t="s">
        <v>6901</v>
      </c>
      <c r="CT171" t="s">
        <v>6901</v>
      </c>
      <c r="CU171" t="s">
        <v>6901</v>
      </c>
      <c r="CV171" t="s">
        <v>6712</v>
      </c>
      <c r="CX171" t="s">
        <v>6976</v>
      </c>
      <c r="CY171" t="s">
        <v>1266</v>
      </c>
      <c r="CZ171" t="s">
        <v>6903</v>
      </c>
      <c r="DA171" t="s">
        <v>344</v>
      </c>
      <c r="DB171" t="s">
        <v>6903</v>
      </c>
      <c r="DC171" t="s">
        <v>6892</v>
      </c>
      <c r="DD171" t="s">
        <v>6958</v>
      </c>
      <c r="DE171" t="s">
        <v>6959</v>
      </c>
      <c r="DF171" t="s">
        <v>6905</v>
      </c>
      <c r="DG171" t="s">
        <v>6906</v>
      </c>
      <c r="DH171" t="s">
        <v>6864</v>
      </c>
      <c r="DI171" t="s">
        <v>7019</v>
      </c>
    </row>
    <row r="172" spans="1:113">
      <c r="A172" s="126" t="s">
        <v>9156</v>
      </c>
      <c r="B172" s="126" t="s">
        <v>6861</v>
      </c>
      <c r="C172" s="126" t="s">
        <v>6862</v>
      </c>
      <c r="D172" s="126" t="s">
        <v>370</v>
      </c>
      <c r="E172" s="126" t="s">
        <v>5611</v>
      </c>
      <c r="F172" s="126" t="s">
        <v>6863</v>
      </c>
      <c r="G172" s="126"/>
      <c r="H172" s="126"/>
      <c r="I172" s="126">
        <v>0</v>
      </c>
      <c r="J172" s="126" t="s">
        <v>6724</v>
      </c>
      <c r="K172" s="126" t="s">
        <v>6864</v>
      </c>
      <c r="L172" s="126" t="s">
        <v>7266</v>
      </c>
      <c r="M172" t="s">
        <v>9156</v>
      </c>
      <c r="N172" t="s">
        <v>9156</v>
      </c>
      <c r="P172" t="s">
        <v>9156</v>
      </c>
      <c r="R172" t="s">
        <v>9157</v>
      </c>
      <c r="T172" t="s">
        <v>9158</v>
      </c>
      <c r="U172" t="s">
        <v>9159</v>
      </c>
      <c r="V172" t="s">
        <v>6869</v>
      </c>
      <c r="W172" t="s">
        <v>6712</v>
      </c>
      <c r="X172" t="s">
        <v>1487</v>
      </c>
      <c r="Y172" t="s">
        <v>1473</v>
      </c>
      <c r="AB172" t="s">
        <v>7800</v>
      </c>
      <c r="AC172" t="s">
        <v>7801</v>
      </c>
      <c r="AD172" t="s">
        <v>7802</v>
      </c>
      <c r="AE172" t="s">
        <v>7803</v>
      </c>
      <c r="AF172" t="s">
        <v>7804</v>
      </c>
      <c r="AG172" t="s">
        <v>7805</v>
      </c>
      <c r="AH172" t="s">
        <v>7198</v>
      </c>
      <c r="AI172" t="s">
        <v>6877</v>
      </c>
      <c r="AJ172" t="s">
        <v>6878</v>
      </c>
      <c r="AM172" t="s">
        <v>9159</v>
      </c>
      <c r="AN172" t="s">
        <v>6879</v>
      </c>
      <c r="AP172" t="s">
        <v>8214</v>
      </c>
      <c r="AQ172" t="s">
        <v>8214</v>
      </c>
      <c r="AR172" t="s">
        <v>6877</v>
      </c>
      <c r="AS172" t="s">
        <v>9160</v>
      </c>
      <c r="AV172" t="s">
        <v>6883</v>
      </c>
      <c r="AW172" t="s">
        <v>6884</v>
      </c>
      <c r="AX172" t="s">
        <v>6877</v>
      </c>
      <c r="AY172" t="s">
        <v>9160</v>
      </c>
      <c r="BH172" t="s">
        <v>1473</v>
      </c>
      <c r="BJ172" t="s">
        <v>6885</v>
      </c>
      <c r="BL172" t="s">
        <v>6934</v>
      </c>
      <c r="BM172" t="s">
        <v>6887</v>
      </c>
      <c r="BN172" t="s">
        <v>6888</v>
      </c>
      <c r="BP172" t="s">
        <v>6916</v>
      </c>
      <c r="BQ172" t="s">
        <v>6890</v>
      </c>
      <c r="BR172" t="s">
        <v>6916</v>
      </c>
      <c r="BS172" t="s">
        <v>6917</v>
      </c>
      <c r="BT172" t="s">
        <v>1473</v>
      </c>
      <c r="BU172" t="s">
        <v>6892</v>
      </c>
      <c r="BW172" t="s">
        <v>9161</v>
      </c>
      <c r="BY172" t="s">
        <v>9158</v>
      </c>
      <c r="BZ172" t="s">
        <v>9162</v>
      </c>
      <c r="CA172" t="s">
        <v>1473</v>
      </c>
      <c r="CB172" t="s">
        <v>6895</v>
      </c>
      <c r="CF172" t="s">
        <v>9163</v>
      </c>
      <c r="CH172" t="s">
        <v>9164</v>
      </c>
      <c r="CI172" t="s">
        <v>6898</v>
      </c>
      <c r="CJ172" t="s">
        <v>7218</v>
      </c>
      <c r="CK172" t="s">
        <v>5814</v>
      </c>
      <c r="CL172" s="127">
        <v>46251</v>
      </c>
      <c r="CM172" t="s">
        <v>6680</v>
      </c>
      <c r="CN172" t="s">
        <v>1882</v>
      </c>
      <c r="CO172" t="s">
        <v>9165</v>
      </c>
      <c r="CP172" t="s">
        <v>6878</v>
      </c>
      <c r="CQ172" t="s">
        <v>2200</v>
      </c>
      <c r="CS172" t="s">
        <v>6901</v>
      </c>
      <c r="CT172" t="s">
        <v>6901</v>
      </c>
      <c r="CU172" t="s">
        <v>6901</v>
      </c>
      <c r="CV172" t="s">
        <v>6712</v>
      </c>
      <c r="CW172" t="s">
        <v>1155</v>
      </c>
      <c r="CX172" t="s">
        <v>7278</v>
      </c>
      <c r="CY172" t="s">
        <v>1266</v>
      </c>
      <c r="CZ172" t="s">
        <v>6903</v>
      </c>
      <c r="DA172" t="s">
        <v>344</v>
      </c>
      <c r="DB172" t="s">
        <v>6903</v>
      </c>
      <c r="DC172" t="s">
        <v>6892</v>
      </c>
      <c r="DD172" t="s">
        <v>7298</v>
      </c>
      <c r="DE172" t="s">
        <v>6993</v>
      </c>
      <c r="DF172" t="s">
        <v>6905</v>
      </c>
      <c r="DG172" t="s">
        <v>6906</v>
      </c>
      <c r="DH172" t="s">
        <v>6864</v>
      </c>
      <c r="DI172" t="s">
        <v>7266</v>
      </c>
    </row>
    <row r="173" spans="1:113">
      <c r="A173" s="126" t="s">
        <v>9166</v>
      </c>
      <c r="B173" s="126" t="s">
        <v>6861</v>
      </c>
      <c r="C173" s="126" t="s">
        <v>6862</v>
      </c>
      <c r="D173" s="126" t="s">
        <v>370</v>
      </c>
      <c r="E173" s="126" t="s">
        <v>5611</v>
      </c>
      <c r="F173" s="126" t="s">
        <v>6863</v>
      </c>
      <c r="G173" s="126"/>
      <c r="H173" s="126"/>
      <c r="I173" s="126">
        <v>0</v>
      </c>
      <c r="J173" s="126" t="s">
        <v>6724</v>
      </c>
      <c r="K173" s="126" t="s">
        <v>6864</v>
      </c>
      <c r="L173" s="126" t="s">
        <v>7034</v>
      </c>
      <c r="M173" t="s">
        <v>9166</v>
      </c>
      <c r="N173" t="s">
        <v>9166</v>
      </c>
      <c r="P173" t="s">
        <v>9166</v>
      </c>
      <c r="R173" t="s">
        <v>9167</v>
      </c>
      <c r="T173" t="s">
        <v>9168</v>
      </c>
      <c r="U173" t="s">
        <v>9169</v>
      </c>
      <c r="V173" t="s">
        <v>6869</v>
      </c>
      <c r="W173" t="s">
        <v>6712</v>
      </c>
      <c r="X173" t="s">
        <v>1487</v>
      </c>
      <c r="Y173" t="s">
        <v>1473</v>
      </c>
      <c r="AB173" t="s">
        <v>7800</v>
      </c>
      <c r="AC173" t="s">
        <v>7801</v>
      </c>
      <c r="AD173" t="s">
        <v>7802</v>
      </c>
      <c r="AE173" t="s">
        <v>7803</v>
      </c>
      <c r="AF173" t="s">
        <v>7804</v>
      </c>
      <c r="AG173" t="s">
        <v>7805</v>
      </c>
      <c r="AH173" t="s">
        <v>7198</v>
      </c>
      <c r="AI173" t="s">
        <v>6877</v>
      </c>
      <c r="AJ173" t="s">
        <v>6878</v>
      </c>
      <c r="AM173" t="s">
        <v>9169</v>
      </c>
      <c r="AN173" t="s">
        <v>6879</v>
      </c>
      <c r="AP173" t="s">
        <v>8214</v>
      </c>
      <c r="AQ173" t="s">
        <v>8214</v>
      </c>
      <c r="AR173" t="s">
        <v>6877</v>
      </c>
      <c r="AS173" t="s">
        <v>9170</v>
      </c>
      <c r="AV173" t="s">
        <v>6883</v>
      </c>
      <c r="AW173" t="s">
        <v>6884</v>
      </c>
      <c r="AX173" t="s">
        <v>6877</v>
      </c>
      <c r="AY173" t="s">
        <v>9170</v>
      </c>
      <c r="BH173" t="s">
        <v>1473</v>
      </c>
      <c r="BJ173" t="s">
        <v>6885</v>
      </c>
      <c r="BL173" t="s">
        <v>6934</v>
      </c>
      <c r="BM173" t="s">
        <v>6887</v>
      </c>
      <c r="BN173" t="s">
        <v>6888</v>
      </c>
      <c r="BP173" t="s">
        <v>6916</v>
      </c>
      <c r="BQ173" t="s">
        <v>6890</v>
      </c>
      <c r="BR173" t="s">
        <v>6916</v>
      </c>
      <c r="BS173" t="s">
        <v>6917</v>
      </c>
      <c r="BT173" t="s">
        <v>1473</v>
      </c>
      <c r="BU173" t="s">
        <v>6892</v>
      </c>
      <c r="BW173" t="s">
        <v>9171</v>
      </c>
      <c r="BY173" t="s">
        <v>9168</v>
      </c>
      <c r="BZ173" t="s">
        <v>9172</v>
      </c>
      <c r="CA173" t="s">
        <v>1473</v>
      </c>
      <c r="CB173" t="s">
        <v>7155</v>
      </c>
      <c r="CF173" t="s">
        <v>9173</v>
      </c>
      <c r="CH173" t="s">
        <v>9174</v>
      </c>
      <c r="CI173" t="s">
        <v>6898</v>
      </c>
      <c r="CJ173" t="s">
        <v>7158</v>
      </c>
      <c r="CK173" t="s">
        <v>5814</v>
      </c>
      <c r="CL173" s="127">
        <v>46251</v>
      </c>
      <c r="CM173" t="s">
        <v>6680</v>
      </c>
      <c r="CN173" t="s">
        <v>1882</v>
      </c>
      <c r="CO173" t="s">
        <v>8374</v>
      </c>
      <c r="CP173" t="s">
        <v>6878</v>
      </c>
      <c r="CQ173" t="s">
        <v>2200</v>
      </c>
      <c r="CS173" t="s">
        <v>6901</v>
      </c>
      <c r="CT173" t="s">
        <v>6901</v>
      </c>
      <c r="CU173" t="s">
        <v>6901</v>
      </c>
      <c r="CV173" t="s">
        <v>6712</v>
      </c>
      <c r="CW173" t="s">
        <v>1154</v>
      </c>
      <c r="CX173" t="s">
        <v>6925</v>
      </c>
      <c r="CY173" t="s">
        <v>1266</v>
      </c>
      <c r="CZ173" t="s">
        <v>6903</v>
      </c>
      <c r="DA173" t="s">
        <v>344</v>
      </c>
      <c r="DB173" t="s">
        <v>6903</v>
      </c>
      <c r="DC173" t="s">
        <v>6892</v>
      </c>
      <c r="DD173" t="s">
        <v>7161</v>
      </c>
      <c r="DE173" t="s">
        <v>6993</v>
      </c>
      <c r="DF173" t="s">
        <v>6905</v>
      </c>
      <c r="DG173" t="s">
        <v>6906</v>
      </c>
      <c r="DH173" t="s">
        <v>6864</v>
      </c>
      <c r="DI173" t="s">
        <v>7034</v>
      </c>
    </row>
    <row r="174" spans="1:113">
      <c r="A174" s="126" t="s">
        <v>9175</v>
      </c>
      <c r="B174" s="126" t="s">
        <v>6861</v>
      </c>
      <c r="C174" s="126" t="s">
        <v>6862</v>
      </c>
      <c r="D174" s="126" t="s">
        <v>370</v>
      </c>
      <c r="E174" s="126" t="s">
        <v>5611</v>
      </c>
      <c r="F174" s="126" t="s">
        <v>6863</v>
      </c>
      <c r="G174" s="126"/>
      <c r="H174" s="126"/>
      <c r="I174" s="126">
        <v>0</v>
      </c>
      <c r="J174" s="126" t="s">
        <v>6724</v>
      </c>
      <c r="K174" s="126" t="s">
        <v>6864</v>
      </c>
      <c r="L174" s="126" t="s">
        <v>6961</v>
      </c>
      <c r="M174" t="s">
        <v>9175</v>
      </c>
      <c r="N174" t="s">
        <v>9175</v>
      </c>
      <c r="P174" t="s">
        <v>9175</v>
      </c>
      <c r="R174" t="s">
        <v>9176</v>
      </c>
      <c r="T174" t="s">
        <v>9177</v>
      </c>
      <c r="U174" t="s">
        <v>9178</v>
      </c>
      <c r="V174" t="s">
        <v>6869</v>
      </c>
      <c r="W174" t="s">
        <v>6712</v>
      </c>
      <c r="X174" t="s">
        <v>1487</v>
      </c>
      <c r="Y174" t="s">
        <v>1473</v>
      </c>
      <c r="AB174" t="s">
        <v>7800</v>
      </c>
      <c r="AC174" t="s">
        <v>7801</v>
      </c>
      <c r="AD174" t="s">
        <v>7927</v>
      </c>
      <c r="AE174" t="s">
        <v>9179</v>
      </c>
      <c r="AF174" t="s">
        <v>7940</v>
      </c>
      <c r="AG174" t="s">
        <v>9180</v>
      </c>
      <c r="AH174" t="s">
        <v>7189</v>
      </c>
      <c r="AI174" t="s">
        <v>6967</v>
      </c>
      <c r="AJ174" t="s">
        <v>6878</v>
      </c>
      <c r="AM174" t="s">
        <v>9178</v>
      </c>
      <c r="AN174" t="s">
        <v>6879</v>
      </c>
      <c r="AP174" t="s">
        <v>8214</v>
      </c>
      <c r="AQ174" t="s">
        <v>8214</v>
      </c>
      <c r="AR174" t="s">
        <v>6967</v>
      </c>
      <c r="AS174" t="s">
        <v>9181</v>
      </c>
      <c r="AV174" t="s">
        <v>6883</v>
      </c>
      <c r="AW174" t="s">
        <v>6884</v>
      </c>
      <c r="AX174" t="s">
        <v>6967</v>
      </c>
      <c r="AY174" t="s">
        <v>9181</v>
      </c>
      <c r="BH174" t="s">
        <v>1473</v>
      </c>
      <c r="BJ174" t="s">
        <v>6886</v>
      </c>
      <c r="BL174" t="s">
        <v>6934</v>
      </c>
      <c r="BM174" t="s">
        <v>6887</v>
      </c>
      <c r="BN174" t="s">
        <v>6888</v>
      </c>
      <c r="BP174" t="s">
        <v>6969</v>
      </c>
      <c r="BQ174" t="s">
        <v>6890</v>
      </c>
      <c r="BR174" t="s">
        <v>6969</v>
      </c>
      <c r="BS174" t="s">
        <v>6917</v>
      </c>
      <c r="BT174" t="s">
        <v>1473</v>
      </c>
      <c r="BU174" t="s">
        <v>6892</v>
      </c>
      <c r="BW174" t="s">
        <v>9182</v>
      </c>
      <c r="BY174" t="s">
        <v>9177</v>
      </c>
      <c r="BZ174" t="s">
        <v>9183</v>
      </c>
      <c r="CA174" t="s">
        <v>1473</v>
      </c>
      <c r="CB174" t="s">
        <v>6895</v>
      </c>
      <c r="CF174" t="s">
        <v>7334</v>
      </c>
      <c r="CH174" t="s">
        <v>9184</v>
      </c>
      <c r="CI174" t="s">
        <v>6898</v>
      </c>
      <c r="CJ174" t="s">
        <v>7336</v>
      </c>
      <c r="CK174" t="s">
        <v>5814</v>
      </c>
      <c r="CL174" s="127">
        <v>46251</v>
      </c>
      <c r="CM174" t="s">
        <v>6680</v>
      </c>
      <c r="CN174" t="s">
        <v>1882</v>
      </c>
      <c r="CO174" t="s">
        <v>9185</v>
      </c>
      <c r="CP174" t="s">
        <v>6878</v>
      </c>
      <c r="CQ174" t="s">
        <v>2200</v>
      </c>
      <c r="CS174" t="s">
        <v>6901</v>
      </c>
      <c r="CT174" t="s">
        <v>6901</v>
      </c>
      <c r="CU174" t="s">
        <v>6901</v>
      </c>
      <c r="CV174" t="s">
        <v>6712</v>
      </c>
      <c r="CX174" t="s">
        <v>6976</v>
      </c>
      <c r="CY174" t="s">
        <v>443</v>
      </c>
      <c r="CZ174" t="s">
        <v>6903</v>
      </c>
      <c r="DA174" t="s">
        <v>344</v>
      </c>
      <c r="DB174" t="s">
        <v>6903</v>
      </c>
      <c r="DC174" t="s">
        <v>6892</v>
      </c>
      <c r="DD174" t="s">
        <v>2223</v>
      </c>
      <c r="DE174" t="s">
        <v>6904</v>
      </c>
      <c r="DF174" t="s">
        <v>6905</v>
      </c>
      <c r="DG174" t="s">
        <v>6906</v>
      </c>
      <c r="DH174" t="s">
        <v>6864</v>
      </c>
      <c r="DI174" t="s">
        <v>6961</v>
      </c>
    </row>
    <row r="175" spans="1:113">
      <c r="A175" s="126" t="s">
        <v>9186</v>
      </c>
      <c r="B175" s="126" t="s">
        <v>6861</v>
      </c>
      <c r="C175" s="126" t="s">
        <v>6862</v>
      </c>
      <c r="D175" s="126" t="s">
        <v>370</v>
      </c>
      <c r="E175" s="126" t="s">
        <v>5611</v>
      </c>
      <c r="F175" s="126" t="s">
        <v>6863</v>
      </c>
      <c r="G175" s="126"/>
      <c r="H175" s="126"/>
      <c r="I175" s="126">
        <v>0</v>
      </c>
      <c r="J175" s="126" t="s">
        <v>6724</v>
      </c>
      <c r="K175" s="126" t="s">
        <v>6864</v>
      </c>
      <c r="L175" s="126" t="s">
        <v>6942</v>
      </c>
      <c r="M175" t="s">
        <v>9186</v>
      </c>
      <c r="N175" t="s">
        <v>9186</v>
      </c>
      <c r="P175" t="s">
        <v>9186</v>
      </c>
      <c r="R175" t="s">
        <v>9187</v>
      </c>
      <c r="T175" t="s">
        <v>9188</v>
      </c>
      <c r="U175" t="s">
        <v>9189</v>
      </c>
      <c r="V175" t="s">
        <v>6869</v>
      </c>
      <c r="W175" t="s">
        <v>6712</v>
      </c>
      <c r="X175" t="s">
        <v>1487</v>
      </c>
      <c r="Y175" t="s">
        <v>1473</v>
      </c>
      <c r="AB175" t="s">
        <v>7800</v>
      </c>
      <c r="AC175" t="s">
        <v>7801</v>
      </c>
      <c r="AD175" t="s">
        <v>7927</v>
      </c>
      <c r="AE175" t="s">
        <v>9179</v>
      </c>
      <c r="AF175" t="s">
        <v>7940</v>
      </c>
      <c r="AG175" t="s">
        <v>9180</v>
      </c>
      <c r="AH175" t="s">
        <v>5927</v>
      </c>
      <c r="AI175" t="s">
        <v>6932</v>
      </c>
      <c r="AJ175" t="s">
        <v>6878</v>
      </c>
      <c r="AM175" t="s">
        <v>9189</v>
      </c>
      <c r="AN175" t="s">
        <v>6879</v>
      </c>
      <c r="AP175" t="s">
        <v>8214</v>
      </c>
      <c r="AQ175" t="s">
        <v>8214</v>
      </c>
      <c r="AR175" t="s">
        <v>6932</v>
      </c>
      <c r="AS175" t="s">
        <v>9190</v>
      </c>
      <c r="AV175" t="s">
        <v>6883</v>
      </c>
      <c r="AW175" t="s">
        <v>6884</v>
      </c>
      <c r="AX175" t="s">
        <v>6932</v>
      </c>
      <c r="AY175" t="s">
        <v>9190</v>
      </c>
      <c r="BH175" t="s">
        <v>1473</v>
      </c>
      <c r="BJ175" t="s">
        <v>6886</v>
      </c>
      <c r="BL175" t="s">
        <v>6934</v>
      </c>
      <c r="BM175" t="s">
        <v>6887</v>
      </c>
      <c r="BN175" t="s">
        <v>6888</v>
      </c>
      <c r="BP175" t="s">
        <v>6935</v>
      </c>
      <c r="BQ175" t="s">
        <v>6890</v>
      </c>
      <c r="BR175" t="s">
        <v>6935</v>
      </c>
      <c r="BS175" t="s">
        <v>6917</v>
      </c>
      <c r="BT175" t="s">
        <v>1473</v>
      </c>
      <c r="BU175" t="s">
        <v>6892</v>
      </c>
      <c r="BW175" t="s">
        <v>9191</v>
      </c>
      <c r="BY175" t="s">
        <v>9188</v>
      </c>
      <c r="BZ175" t="s">
        <v>9192</v>
      </c>
      <c r="CA175" t="s">
        <v>1473</v>
      </c>
      <c r="CB175" t="s">
        <v>6895</v>
      </c>
      <c r="CF175" t="s">
        <v>7334</v>
      </c>
      <c r="CH175" t="s">
        <v>9193</v>
      </c>
      <c r="CI175" t="s">
        <v>6898</v>
      </c>
      <c r="CJ175" t="s">
        <v>7336</v>
      </c>
      <c r="CK175" t="s">
        <v>5814</v>
      </c>
      <c r="CL175" s="127">
        <v>46251</v>
      </c>
      <c r="CM175" t="s">
        <v>6680</v>
      </c>
      <c r="CN175" t="s">
        <v>1882</v>
      </c>
      <c r="CO175" t="s">
        <v>9194</v>
      </c>
      <c r="CP175" t="s">
        <v>6878</v>
      </c>
      <c r="CQ175" t="s">
        <v>2200</v>
      </c>
      <c r="CS175" t="s">
        <v>6901</v>
      </c>
      <c r="CT175" t="s">
        <v>6901</v>
      </c>
      <c r="CU175" t="s">
        <v>6901</v>
      </c>
      <c r="CV175" t="s">
        <v>6712</v>
      </c>
      <c r="CX175" t="s">
        <v>6940</v>
      </c>
      <c r="CY175" t="s">
        <v>443</v>
      </c>
      <c r="CZ175" t="s">
        <v>6903</v>
      </c>
      <c r="DA175" t="s">
        <v>344</v>
      </c>
      <c r="DB175" t="s">
        <v>6903</v>
      </c>
      <c r="DC175" t="s">
        <v>6892</v>
      </c>
      <c r="DD175" t="s">
        <v>6958</v>
      </c>
      <c r="DE175" t="s">
        <v>6959</v>
      </c>
      <c r="DF175" t="s">
        <v>6905</v>
      </c>
      <c r="DG175" t="s">
        <v>6906</v>
      </c>
      <c r="DH175" t="s">
        <v>6864</v>
      </c>
      <c r="DI175" t="s">
        <v>6942</v>
      </c>
    </row>
    <row r="176" spans="1:113">
      <c r="A176" s="126" t="s">
        <v>9195</v>
      </c>
      <c r="B176" s="126" t="s">
        <v>6861</v>
      </c>
      <c r="C176" s="126" t="s">
        <v>6862</v>
      </c>
      <c r="D176" s="126" t="s">
        <v>370</v>
      </c>
      <c r="E176" s="126" t="s">
        <v>5611</v>
      </c>
      <c r="F176" s="126" t="s">
        <v>6863</v>
      </c>
      <c r="G176" s="126"/>
      <c r="H176" s="126"/>
      <c r="I176" s="126">
        <v>0</v>
      </c>
      <c r="J176" s="126" t="s">
        <v>6724</v>
      </c>
      <c r="K176" s="126" t="s">
        <v>6864</v>
      </c>
      <c r="L176" s="126" t="s">
        <v>6995</v>
      </c>
      <c r="M176" t="s">
        <v>9195</v>
      </c>
      <c r="N176" t="s">
        <v>9195</v>
      </c>
      <c r="P176" t="s">
        <v>9195</v>
      </c>
      <c r="R176" t="s">
        <v>9196</v>
      </c>
      <c r="T176" t="s">
        <v>9197</v>
      </c>
      <c r="U176" t="s">
        <v>9198</v>
      </c>
      <c r="V176" t="s">
        <v>6869</v>
      </c>
      <c r="W176" t="s">
        <v>6712</v>
      </c>
      <c r="X176" t="s">
        <v>1487</v>
      </c>
      <c r="Y176" t="s">
        <v>1473</v>
      </c>
      <c r="AB176" t="s">
        <v>7800</v>
      </c>
      <c r="AC176" t="s">
        <v>7801</v>
      </c>
      <c r="AD176" t="s">
        <v>7913</v>
      </c>
      <c r="AE176" t="s">
        <v>7914</v>
      </c>
      <c r="AF176" t="s">
        <v>7915</v>
      </c>
      <c r="AG176" t="s">
        <v>7916</v>
      </c>
      <c r="AH176" t="s">
        <v>7198</v>
      </c>
      <c r="AI176" t="s">
        <v>6967</v>
      </c>
      <c r="AJ176" t="s">
        <v>6878</v>
      </c>
      <c r="AM176" t="s">
        <v>9198</v>
      </c>
      <c r="AN176" t="s">
        <v>6879</v>
      </c>
      <c r="AP176" t="s">
        <v>8034</v>
      </c>
      <c r="AQ176" t="s">
        <v>8034</v>
      </c>
      <c r="AR176" t="s">
        <v>6967</v>
      </c>
      <c r="AS176" t="s">
        <v>9199</v>
      </c>
      <c r="AV176" t="s">
        <v>6883</v>
      </c>
      <c r="AW176" t="s">
        <v>6884</v>
      </c>
      <c r="AX176" t="s">
        <v>6967</v>
      </c>
      <c r="AY176" t="s">
        <v>9199</v>
      </c>
      <c r="BH176" t="s">
        <v>1473</v>
      </c>
      <c r="BJ176" t="s">
        <v>6885</v>
      </c>
      <c r="BL176" t="s">
        <v>6886</v>
      </c>
      <c r="BM176" t="s">
        <v>6887</v>
      </c>
      <c r="BN176" t="s">
        <v>6888</v>
      </c>
      <c r="BP176" t="s">
        <v>6969</v>
      </c>
      <c r="BQ176" t="s">
        <v>6890</v>
      </c>
      <c r="BR176" t="s">
        <v>6969</v>
      </c>
      <c r="BS176" t="s">
        <v>6917</v>
      </c>
      <c r="BT176" t="s">
        <v>1473</v>
      </c>
      <c r="BU176" t="s">
        <v>6892</v>
      </c>
      <c r="BW176" t="s">
        <v>9200</v>
      </c>
      <c r="BY176" t="s">
        <v>9197</v>
      </c>
      <c r="BZ176" t="s">
        <v>9201</v>
      </c>
      <c r="CA176" t="s">
        <v>1473</v>
      </c>
      <c r="CB176" t="s">
        <v>6895</v>
      </c>
      <c r="CF176" t="s">
        <v>7865</v>
      </c>
      <c r="CH176" t="s">
        <v>9202</v>
      </c>
      <c r="CI176" t="s">
        <v>6898</v>
      </c>
      <c r="CJ176" t="s">
        <v>7048</v>
      </c>
      <c r="CK176" t="s">
        <v>5814</v>
      </c>
      <c r="CL176" s="127">
        <v>46251</v>
      </c>
      <c r="CM176" t="s">
        <v>6680</v>
      </c>
      <c r="CN176" t="s">
        <v>1882</v>
      </c>
      <c r="CO176" t="s">
        <v>9203</v>
      </c>
      <c r="CP176" t="s">
        <v>6878</v>
      </c>
      <c r="CQ176" t="s">
        <v>2200</v>
      </c>
      <c r="CS176" t="s">
        <v>6901</v>
      </c>
      <c r="CT176" t="s">
        <v>6901</v>
      </c>
      <c r="CU176" t="s">
        <v>6901</v>
      </c>
      <c r="CV176" t="s">
        <v>6712</v>
      </c>
      <c r="CX176" t="s">
        <v>6976</v>
      </c>
      <c r="CY176" t="s">
        <v>1266</v>
      </c>
      <c r="CZ176" t="s">
        <v>6903</v>
      </c>
      <c r="DA176" t="s">
        <v>443</v>
      </c>
      <c r="DB176" t="s">
        <v>6903</v>
      </c>
      <c r="DC176" t="s">
        <v>6892</v>
      </c>
      <c r="DD176" t="s">
        <v>7161</v>
      </c>
      <c r="DE176" t="s">
        <v>6993</v>
      </c>
      <c r="DF176" t="s">
        <v>6905</v>
      </c>
      <c r="DG176" t="s">
        <v>6906</v>
      </c>
      <c r="DH176" t="s">
        <v>6864</v>
      </c>
      <c r="DI176" t="s">
        <v>6995</v>
      </c>
    </row>
    <row r="177" spans="1:142">
      <c r="A177" s="126" t="s">
        <v>9204</v>
      </c>
      <c r="B177" s="126" t="s">
        <v>6861</v>
      </c>
      <c r="C177" s="126" t="s">
        <v>6862</v>
      </c>
      <c r="D177" s="126" t="s">
        <v>370</v>
      </c>
      <c r="E177" s="126" t="s">
        <v>5611</v>
      </c>
      <c r="F177" s="126" t="s">
        <v>6863</v>
      </c>
      <c r="G177" s="126"/>
      <c r="H177" s="126"/>
      <c r="I177" s="126">
        <v>0</v>
      </c>
      <c r="J177" s="126" t="s">
        <v>6724</v>
      </c>
      <c r="K177" s="126" t="s">
        <v>6864</v>
      </c>
      <c r="L177" s="126" t="s">
        <v>6995</v>
      </c>
      <c r="M177" t="s">
        <v>9204</v>
      </c>
      <c r="N177" t="s">
        <v>9204</v>
      </c>
      <c r="P177" t="s">
        <v>9204</v>
      </c>
      <c r="R177" t="s">
        <v>9205</v>
      </c>
      <c r="T177" t="s">
        <v>9206</v>
      </c>
      <c r="U177" t="s">
        <v>9207</v>
      </c>
      <c r="V177" t="s">
        <v>6869</v>
      </c>
      <c r="W177" t="s">
        <v>6712</v>
      </c>
      <c r="X177" t="s">
        <v>1487</v>
      </c>
      <c r="Y177" t="s">
        <v>1473</v>
      </c>
      <c r="AB177" t="s">
        <v>7800</v>
      </c>
      <c r="AC177" t="s">
        <v>7801</v>
      </c>
      <c r="AD177" t="s">
        <v>7913</v>
      </c>
      <c r="AE177" t="s">
        <v>7914</v>
      </c>
      <c r="AF177" t="s">
        <v>7915</v>
      </c>
      <c r="AG177" t="s">
        <v>7916</v>
      </c>
      <c r="AH177" t="s">
        <v>7198</v>
      </c>
      <c r="AI177" t="s">
        <v>6967</v>
      </c>
      <c r="AJ177" t="s">
        <v>6878</v>
      </c>
      <c r="AM177" t="s">
        <v>9207</v>
      </c>
      <c r="AN177" t="s">
        <v>6879</v>
      </c>
      <c r="AP177" t="s">
        <v>8034</v>
      </c>
      <c r="AQ177" t="s">
        <v>8034</v>
      </c>
      <c r="AR177" t="s">
        <v>6967</v>
      </c>
      <c r="AS177" t="s">
        <v>9208</v>
      </c>
      <c r="AV177" t="s">
        <v>6883</v>
      </c>
      <c r="AW177" t="s">
        <v>6884</v>
      </c>
      <c r="AX177" t="s">
        <v>6967</v>
      </c>
      <c r="AY177" t="s">
        <v>9208</v>
      </c>
      <c r="BH177" t="s">
        <v>1473</v>
      </c>
      <c r="BJ177" t="s">
        <v>6885</v>
      </c>
      <c r="BL177" t="s">
        <v>6886</v>
      </c>
      <c r="BM177" t="s">
        <v>6887</v>
      </c>
      <c r="BN177" t="s">
        <v>6888</v>
      </c>
      <c r="BP177" t="s">
        <v>6969</v>
      </c>
      <c r="BQ177" t="s">
        <v>6890</v>
      </c>
      <c r="BR177" t="s">
        <v>6969</v>
      </c>
      <c r="BS177" t="s">
        <v>6917</v>
      </c>
      <c r="BT177" t="s">
        <v>1473</v>
      </c>
      <c r="BU177" t="s">
        <v>6892</v>
      </c>
      <c r="BW177" t="s">
        <v>9209</v>
      </c>
      <c r="BY177" t="s">
        <v>9206</v>
      </c>
      <c r="BZ177" t="s">
        <v>9210</v>
      </c>
      <c r="CA177" t="s">
        <v>1473</v>
      </c>
      <c r="CB177" t="s">
        <v>7333</v>
      </c>
      <c r="CF177" t="s">
        <v>9211</v>
      </c>
      <c r="CH177" t="s">
        <v>9212</v>
      </c>
      <c r="CI177" t="s">
        <v>6898</v>
      </c>
      <c r="CJ177" t="s">
        <v>7336</v>
      </c>
      <c r="CK177" t="s">
        <v>5814</v>
      </c>
      <c r="CL177" s="127">
        <v>46251</v>
      </c>
      <c r="CM177" t="s">
        <v>6680</v>
      </c>
      <c r="CN177" t="s">
        <v>1882</v>
      </c>
      <c r="CO177" t="s">
        <v>9185</v>
      </c>
      <c r="CP177" t="s">
        <v>6878</v>
      </c>
      <c r="CQ177" t="s">
        <v>2200</v>
      </c>
      <c r="CS177" t="s">
        <v>6901</v>
      </c>
      <c r="CT177" t="s">
        <v>6901</v>
      </c>
      <c r="CU177" t="s">
        <v>6901</v>
      </c>
      <c r="CV177" t="s">
        <v>6712</v>
      </c>
      <c r="CX177" t="s">
        <v>6976</v>
      </c>
      <c r="CY177" t="s">
        <v>1266</v>
      </c>
      <c r="CZ177" t="s">
        <v>6903</v>
      </c>
      <c r="DA177" t="s">
        <v>443</v>
      </c>
      <c r="DB177" t="s">
        <v>6903</v>
      </c>
      <c r="DC177" t="s">
        <v>6892</v>
      </c>
      <c r="DD177" t="s">
        <v>7161</v>
      </c>
      <c r="DE177" t="s">
        <v>6993</v>
      </c>
      <c r="DF177" t="s">
        <v>6905</v>
      </c>
      <c r="DG177" t="s">
        <v>6906</v>
      </c>
      <c r="DH177" t="s">
        <v>6864</v>
      </c>
      <c r="DI177" t="s">
        <v>6995</v>
      </c>
    </row>
    <row r="178" spans="1:142">
      <c r="A178" s="126" t="s">
        <v>9213</v>
      </c>
      <c r="B178" s="126" t="s">
        <v>6861</v>
      </c>
      <c r="C178" s="126" t="s">
        <v>6862</v>
      </c>
      <c r="D178" s="126" t="s">
        <v>370</v>
      </c>
      <c r="E178" s="126" t="s">
        <v>5611</v>
      </c>
      <c r="F178" s="126" t="s">
        <v>6863</v>
      </c>
      <c r="G178" s="126" t="s">
        <v>250</v>
      </c>
      <c r="H178" s="126" t="s">
        <v>268</v>
      </c>
      <c r="I178" s="126">
        <v>1</v>
      </c>
      <c r="J178" s="126" t="s">
        <v>6725</v>
      </c>
      <c r="K178" s="126" t="s">
        <v>6864</v>
      </c>
      <c r="L178" s="126" t="s">
        <v>7266</v>
      </c>
      <c r="M178" t="s">
        <v>9213</v>
      </c>
      <c r="N178" t="s">
        <v>9213</v>
      </c>
      <c r="P178" t="s">
        <v>9213</v>
      </c>
      <c r="R178" t="s">
        <v>9214</v>
      </c>
      <c r="T178" t="s">
        <v>9215</v>
      </c>
      <c r="U178" t="s">
        <v>9216</v>
      </c>
      <c r="V178" t="s">
        <v>6869</v>
      </c>
      <c r="W178" t="s">
        <v>6712</v>
      </c>
      <c r="X178" t="s">
        <v>1487</v>
      </c>
      <c r="Y178" t="s">
        <v>1473</v>
      </c>
      <c r="AB178" t="s">
        <v>7800</v>
      </c>
      <c r="AC178" t="s">
        <v>7801</v>
      </c>
      <c r="AD178" t="s">
        <v>7913</v>
      </c>
      <c r="AE178" t="s">
        <v>7914</v>
      </c>
      <c r="AF178" t="s">
        <v>7915</v>
      </c>
      <c r="AG178" t="s">
        <v>7916</v>
      </c>
      <c r="AH178" t="s">
        <v>7198</v>
      </c>
      <c r="AI178" t="s">
        <v>6877</v>
      </c>
      <c r="AJ178" t="s">
        <v>6878</v>
      </c>
      <c r="AM178" t="s">
        <v>9216</v>
      </c>
      <c r="AN178" t="s">
        <v>6879</v>
      </c>
      <c r="AP178" t="s">
        <v>8034</v>
      </c>
      <c r="AQ178" t="s">
        <v>8034</v>
      </c>
      <c r="AR178" t="s">
        <v>6877</v>
      </c>
      <c r="AS178" t="s">
        <v>9217</v>
      </c>
      <c r="AV178" t="s">
        <v>6883</v>
      </c>
      <c r="AW178" t="s">
        <v>6884</v>
      </c>
      <c r="AX178" t="s">
        <v>6877</v>
      </c>
      <c r="AY178" t="s">
        <v>9217</v>
      </c>
      <c r="BH178" t="s">
        <v>1473</v>
      </c>
      <c r="BJ178" t="s">
        <v>6885</v>
      </c>
      <c r="BL178" t="s">
        <v>6886</v>
      </c>
      <c r="BM178" t="s">
        <v>6887</v>
      </c>
      <c r="BN178" t="s">
        <v>6888</v>
      </c>
      <c r="BP178" t="s">
        <v>6916</v>
      </c>
      <c r="BQ178" t="s">
        <v>6890</v>
      </c>
      <c r="BR178" t="s">
        <v>6916</v>
      </c>
      <c r="BS178" t="s">
        <v>6917</v>
      </c>
      <c r="BT178" t="s">
        <v>1473</v>
      </c>
      <c r="BU178" t="s">
        <v>6892</v>
      </c>
      <c r="BW178" t="s">
        <v>9218</v>
      </c>
      <c r="BY178" t="s">
        <v>9215</v>
      </c>
      <c r="BZ178" t="s">
        <v>9219</v>
      </c>
      <c r="CA178" t="s">
        <v>1473</v>
      </c>
      <c r="CB178" t="s">
        <v>6895</v>
      </c>
      <c r="CF178" t="s">
        <v>9220</v>
      </c>
      <c r="CH178" t="s">
        <v>9221</v>
      </c>
      <c r="CI178" t="s">
        <v>7047</v>
      </c>
      <c r="CJ178" t="s">
        <v>7336</v>
      </c>
      <c r="CK178" t="s">
        <v>5814</v>
      </c>
      <c r="CL178" s="127">
        <v>46251</v>
      </c>
      <c r="CM178" t="s">
        <v>6680</v>
      </c>
      <c r="CN178" t="s">
        <v>1882</v>
      </c>
      <c r="CO178" t="s">
        <v>9222</v>
      </c>
      <c r="CP178" t="s">
        <v>7050</v>
      </c>
      <c r="CQ178" t="s">
        <v>2200</v>
      </c>
      <c r="CR178" t="s">
        <v>9223</v>
      </c>
      <c r="CS178" t="s">
        <v>6901</v>
      </c>
      <c r="CT178" t="s">
        <v>6901</v>
      </c>
      <c r="CU178" t="s">
        <v>6901</v>
      </c>
      <c r="CV178" t="s">
        <v>6712</v>
      </c>
      <c r="CW178" t="s">
        <v>1156</v>
      </c>
      <c r="CX178" t="s">
        <v>7278</v>
      </c>
      <c r="CY178" t="s">
        <v>1266</v>
      </c>
      <c r="CZ178" t="s">
        <v>6903</v>
      </c>
      <c r="DA178" t="s">
        <v>443</v>
      </c>
      <c r="DB178" t="s">
        <v>6903</v>
      </c>
      <c r="DC178" t="s">
        <v>6892</v>
      </c>
      <c r="DD178" t="s">
        <v>7161</v>
      </c>
      <c r="DE178" t="s">
        <v>6993</v>
      </c>
      <c r="DF178" t="s">
        <v>6905</v>
      </c>
      <c r="DG178" t="s">
        <v>6906</v>
      </c>
      <c r="DH178" t="s">
        <v>6864</v>
      </c>
      <c r="DI178" t="s">
        <v>7266</v>
      </c>
      <c r="DJ178" t="s">
        <v>268</v>
      </c>
      <c r="DK178" t="s">
        <v>443</v>
      </c>
      <c r="DL178" t="s">
        <v>1266</v>
      </c>
      <c r="DM178" t="s">
        <v>1431</v>
      </c>
      <c r="DN178" t="s">
        <v>394</v>
      </c>
      <c r="DO178" t="s">
        <v>345</v>
      </c>
      <c r="DP178">
        <v>15</v>
      </c>
      <c r="DQ178" t="s">
        <v>1158</v>
      </c>
      <c r="DR178" t="s">
        <v>1153</v>
      </c>
      <c r="DS178">
        <v>1</v>
      </c>
      <c r="DT178" t="s">
        <v>17</v>
      </c>
      <c r="DU178" t="s">
        <v>376</v>
      </c>
      <c r="DV178" t="s">
        <v>1126</v>
      </c>
      <c r="DW178" t="s">
        <v>1127</v>
      </c>
      <c r="DX178" s="127">
        <v>46024</v>
      </c>
      <c r="DY178" s="127">
        <v>46387</v>
      </c>
      <c r="DZ178" t="s">
        <v>345</v>
      </c>
      <c r="EA178" t="s">
        <v>1397</v>
      </c>
      <c r="EB178" t="s">
        <v>33</v>
      </c>
      <c r="EE178" t="s">
        <v>1284</v>
      </c>
      <c r="EF178" t="s">
        <v>376</v>
      </c>
      <c r="EG178" t="s">
        <v>1291</v>
      </c>
      <c r="EH178" t="s">
        <v>1285</v>
      </c>
      <c r="EI178" t="s">
        <v>1462</v>
      </c>
      <c r="EJ178" t="s">
        <v>371</v>
      </c>
      <c r="EK178" t="s">
        <v>2103</v>
      </c>
      <c r="EL178">
        <v>0.44791666666666669</v>
      </c>
    </row>
    <row r="179" spans="1:142">
      <c r="A179" s="126" t="s">
        <v>9224</v>
      </c>
      <c r="B179" s="126" t="s">
        <v>6861</v>
      </c>
      <c r="C179" s="126" t="s">
        <v>6862</v>
      </c>
      <c r="D179" s="126" t="s">
        <v>370</v>
      </c>
      <c r="E179" s="126" t="s">
        <v>5611</v>
      </c>
      <c r="F179" s="126" t="s">
        <v>6863</v>
      </c>
      <c r="G179" s="126"/>
      <c r="H179" s="126"/>
      <c r="I179" s="126">
        <v>0</v>
      </c>
      <c r="J179" s="126" t="s">
        <v>6724</v>
      </c>
      <c r="K179" s="126" t="s">
        <v>6864</v>
      </c>
      <c r="L179" s="126" t="s">
        <v>7812</v>
      </c>
      <c r="M179" t="s">
        <v>9224</v>
      </c>
      <c r="N179" t="s">
        <v>9224</v>
      </c>
      <c r="P179" t="s">
        <v>9224</v>
      </c>
      <c r="R179" t="s">
        <v>9225</v>
      </c>
      <c r="T179" t="s">
        <v>9226</v>
      </c>
      <c r="U179" t="s">
        <v>9227</v>
      </c>
      <c r="V179" t="s">
        <v>6869</v>
      </c>
      <c r="W179" t="s">
        <v>6712</v>
      </c>
      <c r="X179" t="s">
        <v>1487</v>
      </c>
      <c r="Y179" t="s">
        <v>1473</v>
      </c>
      <c r="AB179" t="s">
        <v>7800</v>
      </c>
      <c r="AC179" t="s">
        <v>7801</v>
      </c>
      <c r="AD179" t="s">
        <v>7913</v>
      </c>
      <c r="AE179" t="s">
        <v>7914</v>
      </c>
      <c r="AF179" t="s">
        <v>7915</v>
      </c>
      <c r="AG179" t="s">
        <v>7916</v>
      </c>
      <c r="AH179" t="s">
        <v>7198</v>
      </c>
      <c r="AI179" t="s">
        <v>6877</v>
      </c>
      <c r="AJ179" t="s">
        <v>6878</v>
      </c>
      <c r="AM179" t="s">
        <v>9227</v>
      </c>
      <c r="AN179" t="s">
        <v>6879</v>
      </c>
      <c r="AP179" t="s">
        <v>8034</v>
      </c>
      <c r="AQ179" t="s">
        <v>8034</v>
      </c>
      <c r="AR179" t="s">
        <v>6877</v>
      </c>
      <c r="AS179" t="s">
        <v>9228</v>
      </c>
      <c r="AV179" t="s">
        <v>6883</v>
      </c>
      <c r="AW179" t="s">
        <v>6884</v>
      </c>
      <c r="AX179" t="s">
        <v>6877</v>
      </c>
      <c r="AY179" t="s">
        <v>9228</v>
      </c>
      <c r="BB179">
        <v>15</v>
      </c>
      <c r="BH179" t="s">
        <v>1473</v>
      </c>
      <c r="BJ179" t="s">
        <v>6885</v>
      </c>
      <c r="BL179" t="s">
        <v>6885</v>
      </c>
      <c r="BM179" t="s">
        <v>6887</v>
      </c>
      <c r="BN179" t="s">
        <v>6888</v>
      </c>
      <c r="BO179">
        <v>15</v>
      </c>
      <c r="BP179" t="s">
        <v>6916</v>
      </c>
      <c r="BQ179" t="s">
        <v>6890</v>
      </c>
      <c r="BR179" t="s">
        <v>6916</v>
      </c>
      <c r="BS179" t="s">
        <v>6917</v>
      </c>
      <c r="BT179" t="s">
        <v>1473</v>
      </c>
      <c r="BU179" t="s">
        <v>6892</v>
      </c>
      <c r="BW179" t="s">
        <v>9229</v>
      </c>
      <c r="BY179" t="s">
        <v>9226</v>
      </c>
      <c r="BZ179" t="s">
        <v>9230</v>
      </c>
      <c r="CA179" t="s">
        <v>1473</v>
      </c>
      <c r="CB179" t="s">
        <v>6895</v>
      </c>
      <c r="CF179" t="s">
        <v>9231</v>
      </c>
      <c r="CH179" t="s">
        <v>9232</v>
      </c>
      <c r="CI179" t="s">
        <v>6898</v>
      </c>
      <c r="CJ179" t="s">
        <v>7336</v>
      </c>
      <c r="CK179" t="s">
        <v>5814</v>
      </c>
      <c r="CL179" s="127">
        <v>46251</v>
      </c>
      <c r="CM179" t="s">
        <v>6680</v>
      </c>
      <c r="CN179" t="s">
        <v>1882</v>
      </c>
      <c r="CO179" t="s">
        <v>9222</v>
      </c>
      <c r="CP179" t="s">
        <v>6878</v>
      </c>
      <c r="CQ179" t="s">
        <v>2200</v>
      </c>
      <c r="CS179" t="s">
        <v>6901</v>
      </c>
      <c r="CT179" t="s">
        <v>6901</v>
      </c>
      <c r="CU179" t="s">
        <v>6901</v>
      </c>
      <c r="CV179" t="s">
        <v>6712</v>
      </c>
      <c r="CW179" t="s">
        <v>1161</v>
      </c>
      <c r="CX179" t="s">
        <v>7278</v>
      </c>
      <c r="CY179" t="s">
        <v>1266</v>
      </c>
      <c r="CZ179" t="s">
        <v>6903</v>
      </c>
      <c r="DA179" t="s">
        <v>1266</v>
      </c>
      <c r="DB179" t="s">
        <v>6903</v>
      </c>
      <c r="DC179" t="s">
        <v>6892</v>
      </c>
      <c r="DD179" t="s">
        <v>2221</v>
      </c>
      <c r="DE179" t="s">
        <v>6904</v>
      </c>
      <c r="DF179" t="s">
        <v>6905</v>
      </c>
      <c r="DG179" t="s">
        <v>6906</v>
      </c>
      <c r="DH179" t="s">
        <v>6864</v>
      </c>
      <c r="DI179" t="s">
        <v>7812</v>
      </c>
    </row>
    <row r="180" spans="1:142">
      <c r="A180" s="126" t="s">
        <v>9233</v>
      </c>
      <c r="B180" s="126" t="s">
        <v>6861</v>
      </c>
      <c r="C180" s="126" t="s">
        <v>6862</v>
      </c>
      <c r="D180" s="126" t="s">
        <v>370</v>
      </c>
      <c r="E180" s="126" t="s">
        <v>5611</v>
      </c>
      <c r="F180" s="126" t="s">
        <v>6863</v>
      </c>
      <c r="G180" s="126"/>
      <c r="H180" s="126"/>
      <c r="I180" s="126">
        <v>0</v>
      </c>
      <c r="J180" s="126" t="s">
        <v>6724</v>
      </c>
      <c r="K180" s="126" t="s">
        <v>6864</v>
      </c>
      <c r="L180" s="126" t="s">
        <v>6928</v>
      </c>
      <c r="M180" t="s">
        <v>9233</v>
      </c>
      <c r="N180" t="s">
        <v>9233</v>
      </c>
      <c r="P180" t="s">
        <v>9233</v>
      </c>
      <c r="R180" t="s">
        <v>9234</v>
      </c>
      <c r="T180" t="s">
        <v>9235</v>
      </c>
      <c r="U180" t="s">
        <v>9236</v>
      </c>
      <c r="V180" t="s">
        <v>6869</v>
      </c>
      <c r="W180" t="s">
        <v>6712</v>
      </c>
      <c r="X180" t="s">
        <v>1487</v>
      </c>
      <c r="Y180" t="s">
        <v>1473</v>
      </c>
      <c r="AB180" t="s">
        <v>7800</v>
      </c>
      <c r="AC180" t="s">
        <v>7801</v>
      </c>
      <c r="AD180" t="s">
        <v>7927</v>
      </c>
      <c r="AE180" t="s">
        <v>7928</v>
      </c>
      <c r="AF180" t="s">
        <v>7940</v>
      </c>
      <c r="AG180" t="s">
        <v>7941</v>
      </c>
      <c r="AH180" t="s">
        <v>5927</v>
      </c>
      <c r="AI180" t="s">
        <v>6932</v>
      </c>
      <c r="AJ180" t="s">
        <v>6878</v>
      </c>
      <c r="AM180" t="s">
        <v>9236</v>
      </c>
      <c r="AN180" t="s">
        <v>6879</v>
      </c>
      <c r="AP180" t="s">
        <v>8214</v>
      </c>
      <c r="AQ180" t="s">
        <v>8214</v>
      </c>
      <c r="AR180" t="s">
        <v>6932</v>
      </c>
      <c r="AS180" t="s">
        <v>6115</v>
      </c>
      <c r="AV180" t="s">
        <v>6883</v>
      </c>
      <c r="AW180" t="s">
        <v>6884</v>
      </c>
      <c r="AX180" t="s">
        <v>6932</v>
      </c>
      <c r="AY180" t="s">
        <v>6115</v>
      </c>
      <c r="BH180" t="s">
        <v>1473</v>
      </c>
      <c r="BJ180" t="s">
        <v>6885</v>
      </c>
      <c r="BL180" t="s">
        <v>6934</v>
      </c>
      <c r="BM180" t="s">
        <v>6887</v>
      </c>
      <c r="BN180" t="s">
        <v>6888</v>
      </c>
      <c r="BP180" t="s">
        <v>6951</v>
      </c>
      <c r="BQ180" t="s">
        <v>6890</v>
      </c>
      <c r="BR180" t="s">
        <v>6951</v>
      </c>
      <c r="BS180" t="s">
        <v>6917</v>
      </c>
      <c r="BT180" t="s">
        <v>1473</v>
      </c>
      <c r="BU180" t="s">
        <v>6892</v>
      </c>
      <c r="BW180" t="s">
        <v>9237</v>
      </c>
      <c r="BY180" t="s">
        <v>9235</v>
      </c>
      <c r="BZ180" t="s">
        <v>9238</v>
      </c>
      <c r="CA180" t="s">
        <v>1473</v>
      </c>
      <c r="CB180" t="s">
        <v>6895</v>
      </c>
      <c r="CF180" t="s">
        <v>7906</v>
      </c>
      <c r="CH180" t="s">
        <v>9239</v>
      </c>
      <c r="CI180" t="s">
        <v>6898</v>
      </c>
      <c r="CJ180" t="s">
        <v>7694</v>
      </c>
      <c r="CK180" t="s">
        <v>5814</v>
      </c>
      <c r="CL180" s="127">
        <v>46251</v>
      </c>
      <c r="CM180" t="s">
        <v>6680</v>
      </c>
      <c r="CN180" t="s">
        <v>1882</v>
      </c>
      <c r="CO180" t="s">
        <v>9240</v>
      </c>
      <c r="CP180" t="s">
        <v>6878</v>
      </c>
      <c r="CQ180" t="s">
        <v>2200</v>
      </c>
      <c r="CS180" t="s">
        <v>6901</v>
      </c>
      <c r="CT180" t="s">
        <v>6901</v>
      </c>
      <c r="CU180" t="s">
        <v>6901</v>
      </c>
      <c r="CV180" t="s">
        <v>6712</v>
      </c>
      <c r="CX180" t="s">
        <v>6940</v>
      </c>
      <c r="CY180" t="s">
        <v>1266</v>
      </c>
      <c r="CZ180" t="s">
        <v>6903</v>
      </c>
      <c r="DA180" t="s">
        <v>344</v>
      </c>
      <c r="DB180" t="s">
        <v>6903</v>
      </c>
      <c r="DC180" t="s">
        <v>6892</v>
      </c>
      <c r="DD180" t="s">
        <v>2219</v>
      </c>
      <c r="DE180" t="s">
        <v>6904</v>
      </c>
      <c r="DF180" t="s">
        <v>6905</v>
      </c>
      <c r="DG180" t="s">
        <v>6906</v>
      </c>
      <c r="DH180" t="s">
        <v>6864</v>
      </c>
      <c r="DI180" t="s">
        <v>6928</v>
      </c>
    </row>
    <row r="181" spans="1:142">
      <c r="A181" s="126" t="s">
        <v>9241</v>
      </c>
      <c r="B181" s="126" t="s">
        <v>6861</v>
      </c>
      <c r="C181" s="126" t="s">
        <v>6862</v>
      </c>
      <c r="D181" s="126" t="s">
        <v>370</v>
      </c>
      <c r="E181" s="126" t="s">
        <v>5611</v>
      </c>
      <c r="F181" s="126" t="s">
        <v>6863</v>
      </c>
      <c r="G181" s="126"/>
      <c r="H181" s="126"/>
      <c r="I181" s="126">
        <v>0</v>
      </c>
      <c r="J181" s="126" t="s">
        <v>6724</v>
      </c>
      <c r="K181" s="126" t="s">
        <v>6864</v>
      </c>
      <c r="L181" s="126" t="s">
        <v>7098</v>
      </c>
      <c r="M181" t="s">
        <v>9241</v>
      </c>
      <c r="N181" t="s">
        <v>9241</v>
      </c>
      <c r="P181" t="s">
        <v>9241</v>
      </c>
      <c r="R181" t="s">
        <v>9242</v>
      </c>
      <c r="T181" t="s">
        <v>9243</v>
      </c>
      <c r="U181" t="s">
        <v>9244</v>
      </c>
      <c r="V181" t="s">
        <v>6869</v>
      </c>
      <c r="W181" t="s">
        <v>6712</v>
      </c>
      <c r="X181" t="s">
        <v>1487</v>
      </c>
      <c r="Y181" t="s">
        <v>1473</v>
      </c>
      <c r="AB181" t="s">
        <v>7800</v>
      </c>
      <c r="AC181" t="s">
        <v>7801</v>
      </c>
      <c r="AD181" t="s">
        <v>7927</v>
      </c>
      <c r="AE181" t="s">
        <v>7928</v>
      </c>
      <c r="AF181" t="s">
        <v>9245</v>
      </c>
      <c r="AG181" t="s">
        <v>9246</v>
      </c>
      <c r="AH181" t="s">
        <v>5927</v>
      </c>
      <c r="AI181" t="s">
        <v>6877</v>
      </c>
      <c r="AJ181" t="s">
        <v>6878</v>
      </c>
      <c r="AM181" t="s">
        <v>9244</v>
      </c>
      <c r="AN181" t="s">
        <v>6879</v>
      </c>
      <c r="AP181" t="s">
        <v>8214</v>
      </c>
      <c r="AQ181" t="s">
        <v>8214</v>
      </c>
      <c r="AR181" t="s">
        <v>6877</v>
      </c>
      <c r="AS181" t="s">
        <v>9247</v>
      </c>
      <c r="AV181" t="s">
        <v>6883</v>
      </c>
      <c r="AW181" t="s">
        <v>6884</v>
      </c>
      <c r="AX181" t="s">
        <v>6877</v>
      </c>
      <c r="AY181" t="s">
        <v>9247</v>
      </c>
      <c r="BH181" t="s">
        <v>1473</v>
      </c>
      <c r="BJ181" t="s">
        <v>6885</v>
      </c>
      <c r="BL181" t="s">
        <v>6934</v>
      </c>
      <c r="BM181" t="s">
        <v>6887</v>
      </c>
      <c r="BN181" t="s">
        <v>6888</v>
      </c>
      <c r="BP181" t="s">
        <v>6916</v>
      </c>
      <c r="BQ181" t="s">
        <v>6890</v>
      </c>
      <c r="BR181" t="s">
        <v>6916</v>
      </c>
      <c r="BS181" t="s">
        <v>6917</v>
      </c>
      <c r="BT181" t="s">
        <v>1473</v>
      </c>
      <c r="BU181" t="s">
        <v>6892</v>
      </c>
      <c r="BW181" t="s">
        <v>9248</v>
      </c>
      <c r="BY181" t="s">
        <v>9243</v>
      </c>
      <c r="BZ181" t="s">
        <v>9249</v>
      </c>
      <c r="CA181" t="s">
        <v>1473</v>
      </c>
      <c r="CB181" t="s">
        <v>7333</v>
      </c>
      <c r="CF181" t="s">
        <v>7906</v>
      </c>
      <c r="CH181" t="s">
        <v>9250</v>
      </c>
      <c r="CI181" t="s">
        <v>6898</v>
      </c>
      <c r="CJ181" t="s">
        <v>7694</v>
      </c>
      <c r="CK181" t="s">
        <v>5814</v>
      </c>
      <c r="CL181" s="127">
        <v>46251</v>
      </c>
      <c r="CM181" t="s">
        <v>6680</v>
      </c>
      <c r="CN181" t="s">
        <v>1882</v>
      </c>
      <c r="CO181" t="s">
        <v>9251</v>
      </c>
      <c r="CP181" t="s">
        <v>6878</v>
      </c>
      <c r="CQ181" t="s">
        <v>2200</v>
      </c>
      <c r="CS181" t="s">
        <v>6901</v>
      </c>
      <c r="CT181" t="s">
        <v>6901</v>
      </c>
      <c r="CU181" t="s">
        <v>6901</v>
      </c>
      <c r="CV181" t="s">
        <v>6712</v>
      </c>
      <c r="CW181" t="s">
        <v>1154</v>
      </c>
      <c r="CX181" t="s">
        <v>6925</v>
      </c>
      <c r="CY181" t="s">
        <v>1266</v>
      </c>
      <c r="CZ181" t="s">
        <v>6903</v>
      </c>
      <c r="DA181" t="s">
        <v>344</v>
      </c>
      <c r="DB181" t="s">
        <v>6903</v>
      </c>
      <c r="DC181" t="s">
        <v>6892</v>
      </c>
      <c r="DD181" t="s">
        <v>2219</v>
      </c>
      <c r="DE181" t="s">
        <v>6904</v>
      </c>
      <c r="DF181" t="s">
        <v>6905</v>
      </c>
      <c r="DG181" t="s">
        <v>6906</v>
      </c>
      <c r="DH181" t="s">
        <v>6864</v>
      </c>
      <c r="DI181" t="s">
        <v>7098</v>
      </c>
    </row>
    <row r="182" spans="1:142">
      <c r="A182" s="126" t="s">
        <v>9252</v>
      </c>
      <c r="B182" s="126" t="s">
        <v>6861</v>
      </c>
      <c r="C182" s="126" t="s">
        <v>6862</v>
      </c>
      <c r="D182" s="126" t="s">
        <v>370</v>
      </c>
      <c r="E182" s="126" t="s">
        <v>5611</v>
      </c>
      <c r="F182" s="126" t="s">
        <v>6863</v>
      </c>
      <c r="G182" s="126"/>
      <c r="H182" s="126"/>
      <c r="I182" s="126">
        <v>0</v>
      </c>
      <c r="J182" s="126" t="s">
        <v>6724</v>
      </c>
      <c r="K182" s="126" t="s">
        <v>6864</v>
      </c>
      <c r="L182" s="126" t="s">
        <v>6928</v>
      </c>
      <c r="M182" t="s">
        <v>9252</v>
      </c>
      <c r="N182" t="s">
        <v>9252</v>
      </c>
      <c r="P182" t="s">
        <v>9252</v>
      </c>
      <c r="R182" t="s">
        <v>9253</v>
      </c>
      <c r="T182" t="s">
        <v>9254</v>
      </c>
      <c r="U182" t="s">
        <v>9255</v>
      </c>
      <c r="V182" t="s">
        <v>6869</v>
      </c>
      <c r="W182" t="s">
        <v>6712</v>
      </c>
      <c r="X182" t="s">
        <v>1487</v>
      </c>
      <c r="Y182" t="s">
        <v>1473</v>
      </c>
      <c r="AB182" t="s">
        <v>7800</v>
      </c>
      <c r="AC182" t="s">
        <v>7801</v>
      </c>
      <c r="AD182" t="s">
        <v>7927</v>
      </c>
      <c r="AE182" t="s">
        <v>7928</v>
      </c>
      <c r="AF182" t="s">
        <v>7940</v>
      </c>
      <c r="AG182" t="s">
        <v>7941</v>
      </c>
      <c r="AH182" t="s">
        <v>5927</v>
      </c>
      <c r="AI182" t="s">
        <v>6932</v>
      </c>
      <c r="AJ182" t="s">
        <v>6878</v>
      </c>
      <c r="AM182" t="s">
        <v>9255</v>
      </c>
      <c r="AN182" t="s">
        <v>6879</v>
      </c>
      <c r="AP182" t="s">
        <v>8214</v>
      </c>
      <c r="AQ182" t="s">
        <v>8214</v>
      </c>
      <c r="AR182" t="s">
        <v>6932</v>
      </c>
      <c r="AS182" t="s">
        <v>9256</v>
      </c>
      <c r="AV182" t="s">
        <v>6883</v>
      </c>
      <c r="AW182" t="s">
        <v>6884</v>
      </c>
      <c r="AX182" t="s">
        <v>6932</v>
      </c>
      <c r="AY182" t="s">
        <v>9256</v>
      </c>
      <c r="BH182" t="s">
        <v>1473</v>
      </c>
      <c r="BJ182" t="s">
        <v>6885</v>
      </c>
      <c r="BL182" t="s">
        <v>6934</v>
      </c>
      <c r="BM182" t="s">
        <v>6887</v>
      </c>
      <c r="BN182" t="s">
        <v>6888</v>
      </c>
      <c r="BP182" t="s">
        <v>6935</v>
      </c>
      <c r="BQ182" t="s">
        <v>6890</v>
      </c>
      <c r="BR182" t="s">
        <v>6935</v>
      </c>
      <c r="BS182" t="s">
        <v>6917</v>
      </c>
      <c r="BT182" t="s">
        <v>1473</v>
      </c>
      <c r="BU182" t="s">
        <v>6892</v>
      </c>
      <c r="BW182" t="s">
        <v>9257</v>
      </c>
      <c r="BY182" t="s">
        <v>9254</v>
      </c>
      <c r="BZ182" t="s">
        <v>9258</v>
      </c>
      <c r="CA182" t="s">
        <v>1473</v>
      </c>
      <c r="CB182" t="s">
        <v>6895</v>
      </c>
      <c r="CF182" t="s">
        <v>7424</v>
      </c>
      <c r="CH182" t="s">
        <v>9259</v>
      </c>
      <c r="CI182" t="s">
        <v>6898</v>
      </c>
      <c r="CJ182" t="s">
        <v>7694</v>
      </c>
      <c r="CK182" t="s">
        <v>5814</v>
      </c>
      <c r="CL182" s="127">
        <v>46251</v>
      </c>
      <c r="CM182" t="s">
        <v>6680</v>
      </c>
      <c r="CN182" t="s">
        <v>1882</v>
      </c>
      <c r="CO182" t="s">
        <v>9091</v>
      </c>
      <c r="CP182" t="s">
        <v>6878</v>
      </c>
      <c r="CQ182" t="s">
        <v>2200</v>
      </c>
      <c r="CS182" t="s">
        <v>6901</v>
      </c>
      <c r="CT182" t="s">
        <v>6901</v>
      </c>
      <c r="CU182" t="s">
        <v>6901</v>
      </c>
      <c r="CV182" t="s">
        <v>6712</v>
      </c>
      <c r="CX182" t="s">
        <v>6940</v>
      </c>
      <c r="CY182" t="s">
        <v>1266</v>
      </c>
      <c r="CZ182" t="s">
        <v>6903</v>
      </c>
      <c r="DA182" t="s">
        <v>344</v>
      </c>
      <c r="DB182" t="s">
        <v>6903</v>
      </c>
      <c r="DC182" t="s">
        <v>6892</v>
      </c>
      <c r="DD182" t="s">
        <v>2219</v>
      </c>
      <c r="DE182" t="s">
        <v>6904</v>
      </c>
      <c r="DF182" t="s">
        <v>6905</v>
      </c>
      <c r="DG182" t="s">
        <v>6906</v>
      </c>
      <c r="DH182" t="s">
        <v>6864</v>
      </c>
      <c r="DI182" t="s">
        <v>6928</v>
      </c>
    </row>
    <row r="183" spans="1:142">
      <c r="A183" s="126" t="s">
        <v>9260</v>
      </c>
      <c r="B183" s="126" t="s">
        <v>6861</v>
      </c>
      <c r="C183" s="126" t="s">
        <v>6862</v>
      </c>
      <c r="D183" s="126" t="s">
        <v>370</v>
      </c>
      <c r="E183" s="126" t="s">
        <v>5611</v>
      </c>
      <c r="F183" s="126" t="s">
        <v>6863</v>
      </c>
      <c r="G183" s="126"/>
      <c r="H183" s="126"/>
      <c r="I183" s="126">
        <v>0</v>
      </c>
      <c r="J183" s="126" t="s">
        <v>6724</v>
      </c>
      <c r="K183" s="126" t="s">
        <v>6864</v>
      </c>
      <c r="L183" s="126" t="s">
        <v>7006</v>
      </c>
      <c r="M183" t="s">
        <v>9260</v>
      </c>
      <c r="N183" t="s">
        <v>9260</v>
      </c>
      <c r="P183" t="s">
        <v>9260</v>
      </c>
      <c r="R183" t="s">
        <v>9261</v>
      </c>
      <c r="T183" t="s">
        <v>9262</v>
      </c>
      <c r="U183" t="s">
        <v>9263</v>
      </c>
      <c r="V183" t="s">
        <v>6869</v>
      </c>
      <c r="W183" t="s">
        <v>6712</v>
      </c>
      <c r="X183" t="s">
        <v>1487</v>
      </c>
      <c r="Y183" t="s">
        <v>1473</v>
      </c>
      <c r="AB183" t="s">
        <v>7800</v>
      </c>
      <c r="AC183" t="s">
        <v>7801</v>
      </c>
      <c r="AD183" t="s">
        <v>7927</v>
      </c>
      <c r="AE183" t="s">
        <v>7928</v>
      </c>
      <c r="AF183" t="s">
        <v>9245</v>
      </c>
      <c r="AG183" t="s">
        <v>9246</v>
      </c>
      <c r="AH183" t="s">
        <v>5927</v>
      </c>
      <c r="AI183" t="s">
        <v>6877</v>
      </c>
      <c r="AJ183" t="s">
        <v>6878</v>
      </c>
      <c r="AM183" t="s">
        <v>9263</v>
      </c>
      <c r="AN183" t="s">
        <v>6879</v>
      </c>
      <c r="AP183" t="s">
        <v>8034</v>
      </c>
      <c r="AQ183" t="s">
        <v>8034</v>
      </c>
      <c r="AR183" t="s">
        <v>6877</v>
      </c>
      <c r="AS183" t="s">
        <v>9264</v>
      </c>
      <c r="AV183" t="s">
        <v>6883</v>
      </c>
      <c r="AW183" t="s">
        <v>6884</v>
      </c>
      <c r="AX183" t="s">
        <v>6877</v>
      </c>
      <c r="AY183" t="s">
        <v>9264</v>
      </c>
      <c r="BH183" t="s">
        <v>1473</v>
      </c>
      <c r="BJ183" t="s">
        <v>6885</v>
      </c>
      <c r="BL183" t="s">
        <v>6886</v>
      </c>
      <c r="BM183" t="s">
        <v>6887</v>
      </c>
      <c r="BN183" t="s">
        <v>6888</v>
      </c>
      <c r="BP183" t="s">
        <v>6916</v>
      </c>
      <c r="BQ183" t="s">
        <v>6890</v>
      </c>
      <c r="BR183" t="s">
        <v>6916</v>
      </c>
      <c r="BS183" t="s">
        <v>6917</v>
      </c>
      <c r="BT183" t="s">
        <v>1473</v>
      </c>
      <c r="BU183" t="s">
        <v>6892</v>
      </c>
      <c r="BW183" t="s">
        <v>9265</v>
      </c>
      <c r="BY183" t="s">
        <v>9262</v>
      </c>
      <c r="BZ183" t="s">
        <v>9266</v>
      </c>
      <c r="CA183" t="s">
        <v>1473</v>
      </c>
      <c r="CB183" t="s">
        <v>6895</v>
      </c>
      <c r="CF183" t="s">
        <v>7424</v>
      </c>
      <c r="CH183" t="s">
        <v>9267</v>
      </c>
      <c r="CI183" t="s">
        <v>6898</v>
      </c>
      <c r="CJ183" t="s">
        <v>7694</v>
      </c>
      <c r="CK183" t="s">
        <v>5814</v>
      </c>
      <c r="CL183" s="127">
        <v>46251</v>
      </c>
      <c r="CM183" t="s">
        <v>6680</v>
      </c>
      <c r="CN183" t="s">
        <v>1882</v>
      </c>
      <c r="CO183" t="s">
        <v>9268</v>
      </c>
      <c r="CP183" t="s">
        <v>6878</v>
      </c>
      <c r="CQ183" t="s">
        <v>2200</v>
      </c>
      <c r="CS183" t="s">
        <v>6901</v>
      </c>
      <c r="CT183" t="s">
        <v>6901</v>
      </c>
      <c r="CU183" t="s">
        <v>6901</v>
      </c>
      <c r="CV183" t="s">
        <v>6712</v>
      </c>
      <c r="CW183" t="s">
        <v>1154</v>
      </c>
      <c r="CX183" t="s">
        <v>6925</v>
      </c>
      <c r="CY183" t="s">
        <v>1266</v>
      </c>
      <c r="CZ183" t="s">
        <v>6903</v>
      </c>
      <c r="DA183" t="s">
        <v>443</v>
      </c>
      <c r="DB183" t="s">
        <v>6903</v>
      </c>
      <c r="DC183" t="s">
        <v>6892</v>
      </c>
      <c r="DD183" t="s">
        <v>6958</v>
      </c>
      <c r="DE183" t="s">
        <v>6959</v>
      </c>
      <c r="DF183" t="s">
        <v>6905</v>
      </c>
      <c r="DG183" t="s">
        <v>6906</v>
      </c>
      <c r="DH183" t="s">
        <v>6864</v>
      </c>
      <c r="DI183" t="s">
        <v>7006</v>
      </c>
    </row>
    <row r="184" spans="1:142">
      <c r="A184" s="126" t="s">
        <v>9269</v>
      </c>
      <c r="B184" s="126" t="s">
        <v>6861</v>
      </c>
      <c r="C184" s="126" t="s">
        <v>6862</v>
      </c>
      <c r="D184" s="126" t="s">
        <v>370</v>
      </c>
      <c r="E184" s="126" t="s">
        <v>5611</v>
      </c>
      <c r="F184" s="126" t="s">
        <v>6863</v>
      </c>
      <c r="G184" s="126"/>
      <c r="H184" s="126"/>
      <c r="I184" s="126">
        <v>0</v>
      </c>
      <c r="J184" s="126" t="s">
        <v>6724</v>
      </c>
      <c r="K184" s="126" t="s">
        <v>6864</v>
      </c>
      <c r="L184" s="126" t="s">
        <v>7098</v>
      </c>
      <c r="M184" t="s">
        <v>9269</v>
      </c>
      <c r="N184" t="s">
        <v>9269</v>
      </c>
      <c r="P184" t="s">
        <v>9269</v>
      </c>
      <c r="R184" t="s">
        <v>9270</v>
      </c>
      <c r="T184" t="s">
        <v>9271</v>
      </c>
      <c r="U184" t="s">
        <v>9272</v>
      </c>
      <c r="V184" t="s">
        <v>6869</v>
      </c>
      <c r="W184" t="s">
        <v>6712</v>
      </c>
      <c r="X184" t="s">
        <v>1487</v>
      </c>
      <c r="Y184" t="s">
        <v>1473</v>
      </c>
      <c r="AB184" t="s">
        <v>7800</v>
      </c>
      <c r="AC184" t="s">
        <v>7801</v>
      </c>
      <c r="AD184" t="s">
        <v>7927</v>
      </c>
      <c r="AE184" t="s">
        <v>7928</v>
      </c>
      <c r="AF184" t="s">
        <v>9245</v>
      </c>
      <c r="AG184" t="s">
        <v>9246</v>
      </c>
      <c r="AH184" t="s">
        <v>5927</v>
      </c>
      <c r="AI184" t="s">
        <v>6877</v>
      </c>
      <c r="AJ184" t="s">
        <v>6878</v>
      </c>
      <c r="AM184" t="s">
        <v>9272</v>
      </c>
      <c r="AN184" t="s">
        <v>6879</v>
      </c>
      <c r="AP184" t="s">
        <v>8214</v>
      </c>
      <c r="AQ184" t="s">
        <v>8214</v>
      </c>
      <c r="AR184" t="s">
        <v>6877</v>
      </c>
      <c r="AS184" t="s">
        <v>9273</v>
      </c>
      <c r="AV184" t="s">
        <v>6883</v>
      </c>
      <c r="AW184" t="s">
        <v>6884</v>
      </c>
      <c r="AX184" t="s">
        <v>6877</v>
      </c>
      <c r="AY184" t="s">
        <v>9273</v>
      </c>
      <c r="BH184" t="s">
        <v>1473</v>
      </c>
      <c r="BJ184" t="s">
        <v>6885</v>
      </c>
      <c r="BL184" t="s">
        <v>6934</v>
      </c>
      <c r="BM184" t="s">
        <v>6887</v>
      </c>
      <c r="BN184" t="s">
        <v>6888</v>
      </c>
      <c r="BP184" t="s">
        <v>6916</v>
      </c>
      <c r="BQ184" t="s">
        <v>6890</v>
      </c>
      <c r="BR184" t="s">
        <v>6916</v>
      </c>
      <c r="BS184" t="s">
        <v>6917</v>
      </c>
      <c r="BT184" t="s">
        <v>1473</v>
      </c>
      <c r="BU184" t="s">
        <v>6892</v>
      </c>
      <c r="BW184" t="s">
        <v>9274</v>
      </c>
      <c r="BY184" t="s">
        <v>9271</v>
      </c>
      <c r="BZ184" t="s">
        <v>9275</v>
      </c>
      <c r="CA184" t="s">
        <v>1473</v>
      </c>
      <c r="CB184" t="s">
        <v>6895</v>
      </c>
      <c r="CF184" t="s">
        <v>7974</v>
      </c>
      <c r="CH184" t="s">
        <v>9276</v>
      </c>
      <c r="CI184" t="s">
        <v>6898</v>
      </c>
      <c r="CJ184" t="s">
        <v>7694</v>
      </c>
      <c r="CK184" t="s">
        <v>5814</v>
      </c>
      <c r="CL184" s="127">
        <v>46251</v>
      </c>
      <c r="CM184" t="s">
        <v>6680</v>
      </c>
      <c r="CN184" t="s">
        <v>1882</v>
      </c>
      <c r="CO184" t="s">
        <v>9268</v>
      </c>
      <c r="CP184" t="s">
        <v>6878</v>
      </c>
      <c r="CQ184" t="s">
        <v>2200</v>
      </c>
      <c r="CS184" t="s">
        <v>6901</v>
      </c>
      <c r="CT184" t="s">
        <v>6901</v>
      </c>
      <c r="CU184" t="s">
        <v>6901</v>
      </c>
      <c r="CV184" t="s">
        <v>6712</v>
      </c>
      <c r="CW184" t="s">
        <v>1154</v>
      </c>
      <c r="CX184" t="s">
        <v>6925</v>
      </c>
      <c r="CY184" t="s">
        <v>1266</v>
      </c>
      <c r="CZ184" t="s">
        <v>6903</v>
      </c>
      <c r="DA184" t="s">
        <v>344</v>
      </c>
      <c r="DB184" t="s">
        <v>6903</v>
      </c>
      <c r="DC184" t="s">
        <v>6892</v>
      </c>
      <c r="DD184" t="s">
        <v>2215</v>
      </c>
      <c r="DE184" t="s">
        <v>6904</v>
      </c>
      <c r="DF184" t="s">
        <v>6905</v>
      </c>
      <c r="DG184" t="s">
        <v>6906</v>
      </c>
      <c r="DH184" t="s">
        <v>6864</v>
      </c>
      <c r="DI184" t="s">
        <v>7098</v>
      </c>
    </row>
    <row r="185" spans="1:142">
      <c r="A185" s="126" t="s">
        <v>9277</v>
      </c>
      <c r="B185" s="126" t="s">
        <v>6861</v>
      </c>
      <c r="C185" s="126" t="s">
        <v>6862</v>
      </c>
      <c r="D185" s="126" t="s">
        <v>370</v>
      </c>
      <c r="E185" s="126" t="s">
        <v>5611</v>
      </c>
      <c r="F185" s="126" t="s">
        <v>6863</v>
      </c>
      <c r="G185" s="126"/>
      <c r="H185" s="126"/>
      <c r="I185" s="126">
        <v>0</v>
      </c>
      <c r="J185" s="126" t="s">
        <v>6724</v>
      </c>
      <c r="K185" s="126" t="s">
        <v>6864</v>
      </c>
      <c r="L185" s="126" t="s">
        <v>7034</v>
      </c>
      <c r="M185" t="s">
        <v>9277</v>
      </c>
      <c r="N185" t="s">
        <v>9277</v>
      </c>
      <c r="P185" t="s">
        <v>9277</v>
      </c>
      <c r="R185" t="s">
        <v>9278</v>
      </c>
      <c r="T185" t="s">
        <v>9279</v>
      </c>
      <c r="U185" t="s">
        <v>9280</v>
      </c>
      <c r="V185" t="s">
        <v>6869</v>
      </c>
      <c r="W185" t="s">
        <v>6712</v>
      </c>
      <c r="X185" t="s">
        <v>1487</v>
      </c>
      <c r="Y185" t="s">
        <v>1473</v>
      </c>
      <c r="AB185" t="s">
        <v>7800</v>
      </c>
      <c r="AC185" t="s">
        <v>7801</v>
      </c>
      <c r="AD185" t="s">
        <v>7927</v>
      </c>
      <c r="AE185" t="s">
        <v>7928</v>
      </c>
      <c r="AF185" t="s">
        <v>9245</v>
      </c>
      <c r="AG185" t="s">
        <v>9246</v>
      </c>
      <c r="AH185" t="s">
        <v>7198</v>
      </c>
      <c r="AI185" t="s">
        <v>6877</v>
      </c>
      <c r="AJ185" t="s">
        <v>6878</v>
      </c>
      <c r="AM185" t="s">
        <v>9280</v>
      </c>
      <c r="AN185" t="s">
        <v>6879</v>
      </c>
      <c r="AP185" t="s">
        <v>8214</v>
      </c>
      <c r="AQ185" t="s">
        <v>8214</v>
      </c>
      <c r="AR185" t="s">
        <v>6877</v>
      </c>
      <c r="AS185" t="s">
        <v>9281</v>
      </c>
      <c r="AV185" t="s">
        <v>6883</v>
      </c>
      <c r="AW185" t="s">
        <v>6884</v>
      </c>
      <c r="AX185" t="s">
        <v>6877</v>
      </c>
      <c r="AY185" t="s">
        <v>9281</v>
      </c>
      <c r="BH185" t="s">
        <v>1473</v>
      </c>
      <c r="BJ185" t="s">
        <v>6885</v>
      </c>
      <c r="BL185" t="s">
        <v>6934</v>
      </c>
      <c r="BM185" t="s">
        <v>6887</v>
      </c>
      <c r="BN185" t="s">
        <v>6888</v>
      </c>
      <c r="BP185" t="s">
        <v>6969</v>
      </c>
      <c r="BQ185" t="s">
        <v>6890</v>
      </c>
      <c r="BR185" t="s">
        <v>6969</v>
      </c>
      <c r="BS185" t="s">
        <v>6917</v>
      </c>
      <c r="BT185" t="s">
        <v>1473</v>
      </c>
      <c r="BU185" t="s">
        <v>6892</v>
      </c>
      <c r="BW185" t="s">
        <v>9282</v>
      </c>
      <c r="BY185" t="s">
        <v>9279</v>
      </c>
      <c r="BZ185" t="s">
        <v>9283</v>
      </c>
      <c r="CA185" t="s">
        <v>1473</v>
      </c>
      <c r="CB185" t="s">
        <v>6895</v>
      </c>
      <c r="CF185" t="s">
        <v>9284</v>
      </c>
      <c r="CH185" t="s">
        <v>9285</v>
      </c>
      <c r="CI185" t="s">
        <v>6898</v>
      </c>
      <c r="CJ185" t="s">
        <v>7694</v>
      </c>
      <c r="CK185" t="s">
        <v>5814</v>
      </c>
      <c r="CL185" s="127">
        <v>46251</v>
      </c>
      <c r="CM185" t="s">
        <v>6680</v>
      </c>
      <c r="CN185" t="s">
        <v>1882</v>
      </c>
      <c r="CO185" t="s">
        <v>9286</v>
      </c>
      <c r="CP185" t="s">
        <v>6878</v>
      </c>
      <c r="CQ185" t="s">
        <v>2200</v>
      </c>
      <c r="CS185" t="s">
        <v>6901</v>
      </c>
      <c r="CT185" t="s">
        <v>6901</v>
      </c>
      <c r="CU185" t="s">
        <v>6901</v>
      </c>
      <c r="CV185" t="s">
        <v>6712</v>
      </c>
      <c r="CW185" t="s">
        <v>1154</v>
      </c>
      <c r="CX185" t="s">
        <v>6925</v>
      </c>
      <c r="CY185" t="s">
        <v>1266</v>
      </c>
      <c r="CZ185" t="s">
        <v>6903</v>
      </c>
      <c r="DA185" t="s">
        <v>344</v>
      </c>
      <c r="DB185" t="s">
        <v>6903</v>
      </c>
      <c r="DC185" t="s">
        <v>6892</v>
      </c>
      <c r="DD185" t="s">
        <v>7229</v>
      </c>
      <c r="DE185" t="s">
        <v>6993</v>
      </c>
      <c r="DF185" t="s">
        <v>6905</v>
      </c>
      <c r="DG185" t="s">
        <v>6906</v>
      </c>
      <c r="DH185" t="s">
        <v>6864</v>
      </c>
      <c r="DI185" t="s">
        <v>7034</v>
      </c>
    </row>
    <row r="186" spans="1:142">
      <c r="A186" s="126" t="s">
        <v>9287</v>
      </c>
      <c r="B186" s="126" t="s">
        <v>6861</v>
      </c>
      <c r="C186" s="126" t="s">
        <v>6862</v>
      </c>
      <c r="D186" s="126" t="s">
        <v>370</v>
      </c>
      <c r="E186" s="126" t="s">
        <v>5611</v>
      </c>
      <c r="F186" s="126" t="s">
        <v>6863</v>
      </c>
      <c r="G186" s="126"/>
      <c r="H186" s="126"/>
      <c r="I186" s="126">
        <v>0</v>
      </c>
      <c r="J186" s="126" t="s">
        <v>6724</v>
      </c>
      <c r="K186" s="126" t="s">
        <v>6864</v>
      </c>
      <c r="L186" s="126" t="s">
        <v>7006</v>
      </c>
      <c r="M186" t="s">
        <v>9287</v>
      </c>
      <c r="N186" t="s">
        <v>9287</v>
      </c>
      <c r="P186" t="s">
        <v>9287</v>
      </c>
      <c r="R186" t="s">
        <v>9288</v>
      </c>
      <c r="T186" t="s">
        <v>9289</v>
      </c>
      <c r="U186" t="s">
        <v>9290</v>
      </c>
      <c r="V186" t="s">
        <v>6869</v>
      </c>
      <c r="W186" t="s">
        <v>6712</v>
      </c>
      <c r="X186" t="s">
        <v>1487</v>
      </c>
      <c r="Y186" t="s">
        <v>1473</v>
      </c>
      <c r="AB186" t="s">
        <v>7800</v>
      </c>
      <c r="AC186" t="s">
        <v>7801</v>
      </c>
      <c r="AD186" t="s">
        <v>7927</v>
      </c>
      <c r="AE186" t="s">
        <v>7928</v>
      </c>
      <c r="AF186" t="s">
        <v>9245</v>
      </c>
      <c r="AG186" t="s">
        <v>9246</v>
      </c>
      <c r="AH186" t="s">
        <v>5927</v>
      </c>
      <c r="AI186" t="s">
        <v>6877</v>
      </c>
      <c r="AJ186" t="s">
        <v>6878</v>
      </c>
      <c r="AM186" t="s">
        <v>9290</v>
      </c>
      <c r="AN186" t="s">
        <v>6879</v>
      </c>
      <c r="AP186" t="s">
        <v>8214</v>
      </c>
      <c r="AQ186" t="s">
        <v>8214</v>
      </c>
      <c r="AR186" t="s">
        <v>6877</v>
      </c>
      <c r="AS186" t="s">
        <v>9291</v>
      </c>
      <c r="AV186" t="s">
        <v>6883</v>
      </c>
      <c r="AW186" t="s">
        <v>6884</v>
      </c>
      <c r="AX186" t="s">
        <v>6877</v>
      </c>
      <c r="AY186" t="s">
        <v>9291</v>
      </c>
      <c r="BH186" t="s">
        <v>1473</v>
      </c>
      <c r="BJ186" t="s">
        <v>6885</v>
      </c>
      <c r="BL186" t="s">
        <v>6934</v>
      </c>
      <c r="BM186" t="s">
        <v>6887</v>
      </c>
      <c r="BN186" t="s">
        <v>6888</v>
      </c>
      <c r="BP186" t="s">
        <v>6916</v>
      </c>
      <c r="BQ186" t="s">
        <v>6890</v>
      </c>
      <c r="BR186" t="s">
        <v>6916</v>
      </c>
      <c r="BS186" t="s">
        <v>6917</v>
      </c>
      <c r="BT186" t="s">
        <v>1473</v>
      </c>
      <c r="BU186" t="s">
        <v>6892</v>
      </c>
      <c r="BW186" t="s">
        <v>9292</v>
      </c>
      <c r="BY186" t="s">
        <v>9289</v>
      </c>
      <c r="BZ186" t="s">
        <v>9293</v>
      </c>
      <c r="CA186" t="s">
        <v>1473</v>
      </c>
      <c r="CB186" t="s">
        <v>6895</v>
      </c>
      <c r="CF186" t="s">
        <v>7906</v>
      </c>
      <c r="CH186" t="s">
        <v>9294</v>
      </c>
      <c r="CI186" t="s">
        <v>6898</v>
      </c>
      <c r="CJ186" t="s">
        <v>7694</v>
      </c>
      <c r="CK186" t="s">
        <v>5814</v>
      </c>
      <c r="CL186" s="127">
        <v>46251</v>
      </c>
      <c r="CM186" t="s">
        <v>6680</v>
      </c>
      <c r="CN186" t="s">
        <v>1882</v>
      </c>
      <c r="CO186" t="s">
        <v>9295</v>
      </c>
      <c r="CP186" t="s">
        <v>6878</v>
      </c>
      <c r="CQ186" t="s">
        <v>2200</v>
      </c>
      <c r="CS186" t="s">
        <v>6901</v>
      </c>
      <c r="CT186" t="s">
        <v>6901</v>
      </c>
      <c r="CU186" t="s">
        <v>6901</v>
      </c>
      <c r="CV186" t="s">
        <v>6712</v>
      </c>
      <c r="CW186" t="s">
        <v>1154</v>
      </c>
      <c r="CX186" t="s">
        <v>6925</v>
      </c>
      <c r="CY186" t="s">
        <v>1266</v>
      </c>
      <c r="CZ186" t="s">
        <v>6903</v>
      </c>
      <c r="DA186" t="s">
        <v>344</v>
      </c>
      <c r="DB186" t="s">
        <v>6903</v>
      </c>
      <c r="DC186" t="s">
        <v>6892</v>
      </c>
      <c r="DD186" t="s">
        <v>6958</v>
      </c>
      <c r="DE186" t="s">
        <v>6959</v>
      </c>
      <c r="DF186" t="s">
        <v>6905</v>
      </c>
      <c r="DG186" t="s">
        <v>6906</v>
      </c>
      <c r="DH186" t="s">
        <v>6864</v>
      </c>
      <c r="DI186" t="s">
        <v>7006</v>
      </c>
    </row>
    <row r="187" spans="1:142">
      <c r="A187" s="126" t="s">
        <v>9296</v>
      </c>
      <c r="B187" s="126" t="s">
        <v>6861</v>
      </c>
      <c r="C187" s="126" t="s">
        <v>6862</v>
      </c>
      <c r="D187" s="126" t="s">
        <v>370</v>
      </c>
      <c r="E187" s="126" t="s">
        <v>5611</v>
      </c>
      <c r="F187" s="126" t="s">
        <v>6863</v>
      </c>
      <c r="G187" s="126"/>
      <c r="H187" s="126"/>
      <c r="I187" s="126">
        <v>0</v>
      </c>
      <c r="J187" s="126" t="s">
        <v>6724</v>
      </c>
      <c r="K187" s="126" t="s">
        <v>6864</v>
      </c>
      <c r="L187" s="126" t="s">
        <v>7266</v>
      </c>
      <c r="M187" t="s">
        <v>9296</v>
      </c>
      <c r="N187" t="s">
        <v>9296</v>
      </c>
      <c r="P187" t="s">
        <v>9296</v>
      </c>
      <c r="R187" t="s">
        <v>9297</v>
      </c>
      <c r="T187" t="s">
        <v>9298</v>
      </c>
      <c r="U187" t="s">
        <v>9299</v>
      </c>
      <c r="V187" t="s">
        <v>6869</v>
      </c>
      <c r="W187" t="s">
        <v>6712</v>
      </c>
      <c r="X187" t="s">
        <v>1487</v>
      </c>
      <c r="Y187" t="s">
        <v>1473</v>
      </c>
      <c r="AB187" t="s">
        <v>7800</v>
      </c>
      <c r="AC187" t="s">
        <v>7801</v>
      </c>
      <c r="AD187" t="s">
        <v>7927</v>
      </c>
      <c r="AE187" t="s">
        <v>7928</v>
      </c>
      <c r="AF187" t="s">
        <v>9245</v>
      </c>
      <c r="AG187" t="s">
        <v>9246</v>
      </c>
      <c r="AH187" t="s">
        <v>7198</v>
      </c>
      <c r="AI187" t="s">
        <v>6877</v>
      </c>
      <c r="AJ187" t="s">
        <v>6878</v>
      </c>
      <c r="AM187" t="s">
        <v>9299</v>
      </c>
      <c r="AN187" t="s">
        <v>6879</v>
      </c>
      <c r="AP187" t="s">
        <v>8214</v>
      </c>
      <c r="AQ187" t="s">
        <v>8214</v>
      </c>
      <c r="AR187" t="s">
        <v>6877</v>
      </c>
      <c r="AS187" t="s">
        <v>9300</v>
      </c>
      <c r="AV187" t="s">
        <v>6883</v>
      </c>
      <c r="AW187" t="s">
        <v>6884</v>
      </c>
      <c r="AX187" t="s">
        <v>6877</v>
      </c>
      <c r="AY187" t="s">
        <v>9300</v>
      </c>
      <c r="BH187" t="s">
        <v>1473</v>
      </c>
      <c r="BJ187" t="s">
        <v>6885</v>
      </c>
      <c r="BL187" t="s">
        <v>6934</v>
      </c>
      <c r="BM187" t="s">
        <v>6887</v>
      </c>
      <c r="BN187" t="s">
        <v>6888</v>
      </c>
      <c r="BP187" t="s">
        <v>6916</v>
      </c>
      <c r="BQ187" t="s">
        <v>6890</v>
      </c>
      <c r="BR187" t="s">
        <v>6916</v>
      </c>
      <c r="BS187" t="s">
        <v>6917</v>
      </c>
      <c r="BT187" t="s">
        <v>1473</v>
      </c>
      <c r="BU187" t="s">
        <v>6892</v>
      </c>
      <c r="BW187" t="s">
        <v>9301</v>
      </c>
      <c r="BY187" t="s">
        <v>9298</v>
      </c>
      <c r="BZ187" t="s">
        <v>9302</v>
      </c>
      <c r="CA187" t="s">
        <v>1473</v>
      </c>
      <c r="CB187" t="s">
        <v>6895</v>
      </c>
      <c r="CF187" t="s">
        <v>7906</v>
      </c>
      <c r="CH187" t="s">
        <v>9303</v>
      </c>
      <c r="CI187" t="s">
        <v>6898</v>
      </c>
      <c r="CJ187" t="s">
        <v>7694</v>
      </c>
      <c r="CK187" t="s">
        <v>5814</v>
      </c>
      <c r="CL187" s="127">
        <v>46251</v>
      </c>
      <c r="CM187" t="s">
        <v>6680</v>
      </c>
      <c r="CN187" t="s">
        <v>1882</v>
      </c>
      <c r="CO187" t="s">
        <v>9295</v>
      </c>
      <c r="CP187" t="s">
        <v>6878</v>
      </c>
      <c r="CQ187" t="s">
        <v>2200</v>
      </c>
      <c r="CS187" t="s">
        <v>6901</v>
      </c>
      <c r="CT187" t="s">
        <v>6901</v>
      </c>
      <c r="CU187" t="s">
        <v>6901</v>
      </c>
      <c r="CV187" t="s">
        <v>6712</v>
      </c>
      <c r="CW187" t="s">
        <v>1158</v>
      </c>
      <c r="CX187" t="s">
        <v>7278</v>
      </c>
      <c r="CY187" t="s">
        <v>1266</v>
      </c>
      <c r="CZ187" t="s">
        <v>6903</v>
      </c>
      <c r="DA187" t="s">
        <v>344</v>
      </c>
      <c r="DB187" t="s">
        <v>6903</v>
      </c>
      <c r="DC187" t="s">
        <v>6892</v>
      </c>
      <c r="DD187" t="s">
        <v>7978</v>
      </c>
      <c r="DE187" t="s">
        <v>6993</v>
      </c>
      <c r="DF187" t="s">
        <v>6905</v>
      </c>
      <c r="DG187" t="s">
        <v>6906</v>
      </c>
      <c r="DH187" t="s">
        <v>6864</v>
      </c>
      <c r="DI187" t="s">
        <v>7266</v>
      </c>
    </row>
    <row r="188" spans="1:142">
      <c r="A188" s="126" t="s">
        <v>9304</v>
      </c>
      <c r="B188" s="126" t="s">
        <v>6861</v>
      </c>
      <c r="C188" s="126" t="s">
        <v>6862</v>
      </c>
      <c r="D188" s="126" t="s">
        <v>370</v>
      </c>
      <c r="E188" s="126" t="s">
        <v>5611</v>
      </c>
      <c r="F188" s="126" t="s">
        <v>6863</v>
      </c>
      <c r="G188" s="126"/>
      <c r="H188" s="126"/>
      <c r="I188" s="126">
        <v>0</v>
      </c>
      <c r="J188" s="126" t="s">
        <v>6724</v>
      </c>
      <c r="K188" s="126" t="s">
        <v>6864</v>
      </c>
      <c r="L188" s="126" t="s">
        <v>6928</v>
      </c>
      <c r="M188" t="s">
        <v>9304</v>
      </c>
      <c r="N188" t="s">
        <v>9304</v>
      </c>
      <c r="P188" t="s">
        <v>9304</v>
      </c>
      <c r="R188" t="s">
        <v>9305</v>
      </c>
      <c r="T188" t="s">
        <v>9306</v>
      </c>
      <c r="U188" t="s">
        <v>9307</v>
      </c>
      <c r="V188" t="s">
        <v>6869</v>
      </c>
      <c r="W188" t="s">
        <v>6712</v>
      </c>
      <c r="X188" t="s">
        <v>1487</v>
      </c>
      <c r="Y188" t="s">
        <v>1473</v>
      </c>
      <c r="AB188" t="s">
        <v>7800</v>
      </c>
      <c r="AC188" t="s">
        <v>7801</v>
      </c>
      <c r="AD188" t="s">
        <v>7927</v>
      </c>
      <c r="AE188" t="s">
        <v>7928</v>
      </c>
      <c r="AF188" t="s">
        <v>7929</v>
      </c>
      <c r="AG188" t="s">
        <v>7930</v>
      </c>
      <c r="AH188" t="s">
        <v>5927</v>
      </c>
      <c r="AI188" t="s">
        <v>6932</v>
      </c>
      <c r="AJ188" t="s">
        <v>6878</v>
      </c>
      <c r="AM188" t="s">
        <v>9307</v>
      </c>
      <c r="AN188" t="s">
        <v>6879</v>
      </c>
      <c r="AP188" t="s">
        <v>8214</v>
      </c>
      <c r="AQ188" t="s">
        <v>8214</v>
      </c>
      <c r="AR188" t="s">
        <v>6932</v>
      </c>
      <c r="AS188" t="s">
        <v>6983</v>
      </c>
      <c r="AV188" t="s">
        <v>6883</v>
      </c>
      <c r="AW188" t="s">
        <v>6884</v>
      </c>
      <c r="AX188" t="s">
        <v>6932</v>
      </c>
      <c r="AY188" t="s">
        <v>6983</v>
      </c>
      <c r="BB188">
        <v>10</v>
      </c>
      <c r="BH188" t="s">
        <v>1473</v>
      </c>
      <c r="BJ188" t="s">
        <v>6984</v>
      </c>
      <c r="BL188" t="s">
        <v>6885</v>
      </c>
      <c r="BM188" t="s">
        <v>6887</v>
      </c>
      <c r="BN188" t="s">
        <v>6888</v>
      </c>
      <c r="BO188">
        <v>10</v>
      </c>
      <c r="BP188" t="s">
        <v>6951</v>
      </c>
      <c r="BQ188" t="s">
        <v>6890</v>
      </c>
      <c r="BR188" t="s">
        <v>6951</v>
      </c>
      <c r="BS188" t="s">
        <v>6917</v>
      </c>
      <c r="BT188" t="s">
        <v>1473</v>
      </c>
      <c r="BU188" t="s">
        <v>6892</v>
      </c>
      <c r="BW188" t="s">
        <v>9308</v>
      </c>
      <c r="BY188" t="s">
        <v>9306</v>
      </c>
      <c r="BZ188" t="s">
        <v>9309</v>
      </c>
      <c r="CA188" t="s">
        <v>1473</v>
      </c>
      <c r="CB188" t="s">
        <v>7155</v>
      </c>
      <c r="CF188" t="s">
        <v>9310</v>
      </c>
      <c r="CH188" t="s">
        <v>9311</v>
      </c>
      <c r="CI188" t="s">
        <v>6898</v>
      </c>
      <c r="CJ188" t="s">
        <v>7158</v>
      </c>
      <c r="CK188" t="s">
        <v>5814</v>
      </c>
      <c r="CL188" s="127">
        <v>46251</v>
      </c>
      <c r="CM188" t="s">
        <v>6680</v>
      </c>
      <c r="CN188" t="s">
        <v>1882</v>
      </c>
      <c r="CO188" t="s">
        <v>9312</v>
      </c>
      <c r="CP188" t="s">
        <v>6878</v>
      </c>
      <c r="CQ188" t="s">
        <v>2200</v>
      </c>
      <c r="CS188" t="s">
        <v>6901</v>
      </c>
      <c r="CT188" t="s">
        <v>6901</v>
      </c>
      <c r="CU188" t="s">
        <v>6901</v>
      </c>
      <c r="CV188" t="s">
        <v>6712</v>
      </c>
      <c r="CX188" t="s">
        <v>6940</v>
      </c>
      <c r="CY188" t="s">
        <v>565</v>
      </c>
      <c r="CZ188" t="s">
        <v>6903</v>
      </c>
      <c r="DA188" t="s">
        <v>1266</v>
      </c>
      <c r="DB188" t="s">
        <v>6903</v>
      </c>
      <c r="DC188" t="s">
        <v>6892</v>
      </c>
      <c r="DD188" t="s">
        <v>2219</v>
      </c>
      <c r="DE188" t="s">
        <v>6904</v>
      </c>
      <c r="DF188" t="s">
        <v>6905</v>
      </c>
      <c r="DG188" t="s">
        <v>6906</v>
      </c>
      <c r="DH188" t="s">
        <v>6864</v>
      </c>
      <c r="DI188" t="s">
        <v>6928</v>
      </c>
    </row>
    <row r="189" spans="1:142">
      <c r="A189" s="126" t="s">
        <v>9313</v>
      </c>
      <c r="B189" s="126" t="s">
        <v>6861</v>
      </c>
      <c r="C189" s="126" t="s">
        <v>6862</v>
      </c>
      <c r="D189" s="126" t="s">
        <v>370</v>
      </c>
      <c r="E189" s="126" t="s">
        <v>5611</v>
      </c>
      <c r="F189" s="126" t="s">
        <v>6713</v>
      </c>
      <c r="G189" s="126" t="s">
        <v>278</v>
      </c>
      <c r="H189" s="126" t="s">
        <v>330</v>
      </c>
      <c r="I189" s="126">
        <v>1</v>
      </c>
      <c r="J189" s="126" t="s">
        <v>6725</v>
      </c>
      <c r="K189" s="126" t="s">
        <v>6864</v>
      </c>
      <c r="L189" s="126" t="s">
        <v>7098</v>
      </c>
      <c r="M189" t="s">
        <v>9313</v>
      </c>
      <c r="N189" t="s">
        <v>9313</v>
      </c>
      <c r="P189" t="s">
        <v>9313</v>
      </c>
      <c r="R189" t="s">
        <v>9314</v>
      </c>
      <c r="T189" t="s">
        <v>9315</v>
      </c>
      <c r="U189" t="s">
        <v>9316</v>
      </c>
      <c r="V189" t="s">
        <v>6869</v>
      </c>
      <c r="W189" t="s">
        <v>8267</v>
      </c>
      <c r="X189" t="s">
        <v>1487</v>
      </c>
      <c r="Y189" t="s">
        <v>1487</v>
      </c>
      <c r="AC189" t="s">
        <v>7801</v>
      </c>
      <c r="AE189" t="s">
        <v>7928</v>
      </c>
      <c r="AG189" t="s">
        <v>9246</v>
      </c>
      <c r="AH189" t="s">
        <v>5927</v>
      </c>
      <c r="AI189" t="s">
        <v>6877</v>
      </c>
      <c r="AJ189" t="s">
        <v>6878</v>
      </c>
      <c r="AM189" t="s">
        <v>9316</v>
      </c>
      <c r="AN189" t="s">
        <v>6879</v>
      </c>
      <c r="AP189" t="s">
        <v>8268</v>
      </c>
      <c r="AR189" t="s">
        <v>6877</v>
      </c>
      <c r="AS189" t="s">
        <v>1271</v>
      </c>
      <c r="AV189" t="s">
        <v>6883</v>
      </c>
      <c r="AW189" t="s">
        <v>6884</v>
      </c>
      <c r="AX189" t="s">
        <v>6877</v>
      </c>
      <c r="AY189" t="s">
        <v>1271</v>
      </c>
      <c r="BH189" t="s">
        <v>1473</v>
      </c>
      <c r="BJ189" t="s">
        <v>443</v>
      </c>
      <c r="BL189" t="s">
        <v>9317</v>
      </c>
      <c r="BM189" t="s">
        <v>6887</v>
      </c>
      <c r="BN189" t="s">
        <v>6888</v>
      </c>
      <c r="BQ189" t="s">
        <v>6890</v>
      </c>
      <c r="BS189" t="s">
        <v>8269</v>
      </c>
      <c r="BT189" t="s">
        <v>1473</v>
      </c>
      <c r="BU189" t="s">
        <v>6892</v>
      </c>
      <c r="BW189" t="s">
        <v>9318</v>
      </c>
      <c r="BY189" t="s">
        <v>9315</v>
      </c>
      <c r="BZ189" t="s">
        <v>9319</v>
      </c>
      <c r="CA189" t="s">
        <v>1473</v>
      </c>
      <c r="CH189" t="s">
        <v>9320</v>
      </c>
      <c r="CI189" t="s">
        <v>7047</v>
      </c>
      <c r="CJ189" t="s">
        <v>9321</v>
      </c>
      <c r="CK189" t="s">
        <v>6713</v>
      </c>
      <c r="CL189" s="127">
        <v>46251</v>
      </c>
      <c r="CM189" t="s">
        <v>6680</v>
      </c>
      <c r="CN189" t="s">
        <v>1882</v>
      </c>
      <c r="CO189" t="s">
        <v>9322</v>
      </c>
      <c r="CP189" t="s">
        <v>7050</v>
      </c>
      <c r="CQ189" t="s">
        <v>2200</v>
      </c>
      <c r="CR189" t="s">
        <v>9323</v>
      </c>
      <c r="CS189" t="s">
        <v>6901</v>
      </c>
      <c r="CT189" t="s">
        <v>6901</v>
      </c>
      <c r="CU189" t="s">
        <v>6901</v>
      </c>
      <c r="CV189" t="s">
        <v>6713</v>
      </c>
      <c r="CW189" t="s">
        <v>1154</v>
      </c>
      <c r="CX189" t="s">
        <v>6925</v>
      </c>
      <c r="CY189" t="s">
        <v>443</v>
      </c>
      <c r="CZ189" t="s">
        <v>7551</v>
      </c>
      <c r="DB189" t="s">
        <v>9317</v>
      </c>
      <c r="DC189" t="s">
        <v>6892</v>
      </c>
      <c r="DD189" t="s">
        <v>2219</v>
      </c>
      <c r="DE189" t="s">
        <v>6904</v>
      </c>
      <c r="DF189" t="s">
        <v>6905</v>
      </c>
      <c r="DG189" t="s">
        <v>8276</v>
      </c>
      <c r="DH189" t="s">
        <v>6864</v>
      </c>
      <c r="DI189" t="s">
        <v>7098</v>
      </c>
      <c r="DJ189" t="s">
        <v>330</v>
      </c>
      <c r="DK189" t="s">
        <v>344</v>
      </c>
      <c r="DL189" t="s">
        <v>443</v>
      </c>
      <c r="DM189" t="s">
        <v>1437</v>
      </c>
      <c r="DN189" t="s">
        <v>394</v>
      </c>
      <c r="DO189" t="s">
        <v>345</v>
      </c>
      <c r="DP189">
        <v>5</v>
      </c>
      <c r="DQ189" t="s">
        <v>1161</v>
      </c>
      <c r="DR189" t="s">
        <v>1271</v>
      </c>
      <c r="DS189">
        <v>1</v>
      </c>
      <c r="DT189" t="s">
        <v>17</v>
      </c>
      <c r="DU189" t="s">
        <v>376</v>
      </c>
      <c r="DV189" t="s">
        <v>1126</v>
      </c>
      <c r="DW189" t="s">
        <v>1127</v>
      </c>
      <c r="DX189" s="127">
        <v>46024</v>
      </c>
      <c r="DY189" s="127">
        <v>46387</v>
      </c>
      <c r="DZ189" t="s">
        <v>345</v>
      </c>
      <c r="EA189" t="s">
        <v>1254</v>
      </c>
      <c r="EB189" t="s">
        <v>155</v>
      </c>
      <c r="EC189" t="s">
        <v>107</v>
      </c>
      <c r="ED189" t="s">
        <v>42</v>
      </c>
      <c r="EE189" t="s">
        <v>1284</v>
      </c>
      <c r="EF189" t="s">
        <v>376</v>
      </c>
      <c r="EG189" t="s">
        <v>1292</v>
      </c>
      <c r="EH189" t="s">
        <v>1285</v>
      </c>
      <c r="EI189" t="s">
        <v>1462</v>
      </c>
      <c r="EJ189" t="s">
        <v>371</v>
      </c>
      <c r="EK189" t="s">
        <v>1590</v>
      </c>
      <c r="EL189">
        <v>0.38541666666666669</v>
      </c>
    </row>
    <row r="190" spans="1:142">
      <c r="A190" s="126" t="s">
        <v>9324</v>
      </c>
      <c r="B190" s="126" t="s">
        <v>6861</v>
      </c>
      <c r="C190" s="126" t="s">
        <v>6862</v>
      </c>
      <c r="D190" s="126" t="s">
        <v>370</v>
      </c>
      <c r="E190" s="126" t="s">
        <v>5611</v>
      </c>
      <c r="F190" s="126" t="s">
        <v>6863</v>
      </c>
      <c r="G190" s="126"/>
      <c r="H190" s="126"/>
      <c r="I190" s="126">
        <v>0</v>
      </c>
      <c r="J190" s="126" t="s">
        <v>6724</v>
      </c>
      <c r="K190" s="126" t="s">
        <v>6864</v>
      </c>
      <c r="L190" s="126" t="s">
        <v>6961</v>
      </c>
      <c r="M190" t="s">
        <v>9324</v>
      </c>
      <c r="N190" t="s">
        <v>9324</v>
      </c>
      <c r="P190" t="s">
        <v>9324</v>
      </c>
      <c r="R190" t="s">
        <v>9325</v>
      </c>
      <c r="T190" t="s">
        <v>9326</v>
      </c>
      <c r="U190" t="s">
        <v>9327</v>
      </c>
      <c r="V190" t="s">
        <v>6869</v>
      </c>
      <c r="W190" t="s">
        <v>6712</v>
      </c>
      <c r="X190" t="s">
        <v>1487</v>
      </c>
      <c r="Y190" t="s">
        <v>1473</v>
      </c>
      <c r="AB190" t="s">
        <v>7800</v>
      </c>
      <c r="AC190" t="s">
        <v>7801</v>
      </c>
      <c r="AD190" t="s">
        <v>7913</v>
      </c>
      <c r="AE190" t="s">
        <v>7952</v>
      </c>
      <c r="AF190" t="s">
        <v>7915</v>
      </c>
      <c r="AG190" t="s">
        <v>7953</v>
      </c>
      <c r="AH190" t="s">
        <v>7198</v>
      </c>
      <c r="AI190" t="s">
        <v>6967</v>
      </c>
      <c r="AJ190" t="s">
        <v>6878</v>
      </c>
      <c r="AM190" t="s">
        <v>9327</v>
      </c>
      <c r="AN190" t="s">
        <v>6879</v>
      </c>
      <c r="AP190" t="s">
        <v>8214</v>
      </c>
      <c r="AQ190" t="s">
        <v>8214</v>
      </c>
      <c r="AR190" t="s">
        <v>6967</v>
      </c>
      <c r="AS190" t="s">
        <v>9328</v>
      </c>
      <c r="AV190" t="s">
        <v>6883</v>
      </c>
      <c r="AW190" t="s">
        <v>6884</v>
      </c>
      <c r="AX190" t="s">
        <v>6967</v>
      </c>
      <c r="AY190" t="s">
        <v>9328</v>
      </c>
      <c r="BH190" t="s">
        <v>1473</v>
      </c>
      <c r="BJ190" t="s">
        <v>6886</v>
      </c>
      <c r="BL190" t="s">
        <v>6934</v>
      </c>
      <c r="BM190" t="s">
        <v>6887</v>
      </c>
      <c r="BN190" t="s">
        <v>6888</v>
      </c>
      <c r="BP190" t="s">
        <v>6969</v>
      </c>
      <c r="BQ190" t="s">
        <v>6890</v>
      </c>
      <c r="BR190" t="s">
        <v>6969</v>
      </c>
      <c r="BS190" t="s">
        <v>6917</v>
      </c>
      <c r="BT190" t="s">
        <v>1473</v>
      </c>
      <c r="BU190" t="s">
        <v>6892</v>
      </c>
      <c r="BW190" t="s">
        <v>9329</v>
      </c>
      <c r="BY190" t="s">
        <v>9326</v>
      </c>
      <c r="BZ190" t="s">
        <v>9330</v>
      </c>
      <c r="CA190" t="s">
        <v>1473</v>
      </c>
      <c r="CB190" t="s">
        <v>6895</v>
      </c>
      <c r="CF190" t="s">
        <v>7632</v>
      </c>
      <c r="CH190" t="s">
        <v>9331</v>
      </c>
      <c r="CI190" t="s">
        <v>6898</v>
      </c>
      <c r="CJ190" t="s">
        <v>7694</v>
      </c>
      <c r="CK190" t="s">
        <v>5814</v>
      </c>
      <c r="CL190" s="127">
        <v>46251</v>
      </c>
      <c r="CM190" t="s">
        <v>6680</v>
      </c>
      <c r="CN190" t="s">
        <v>1882</v>
      </c>
      <c r="CO190" t="s">
        <v>9332</v>
      </c>
      <c r="CP190" t="s">
        <v>6878</v>
      </c>
      <c r="CQ190" t="s">
        <v>2200</v>
      </c>
      <c r="CS190" t="s">
        <v>6901</v>
      </c>
      <c r="CT190" t="s">
        <v>6901</v>
      </c>
      <c r="CU190" t="s">
        <v>6901</v>
      </c>
      <c r="CV190" t="s">
        <v>6712</v>
      </c>
      <c r="CX190" t="s">
        <v>6976</v>
      </c>
      <c r="CY190" t="s">
        <v>443</v>
      </c>
      <c r="CZ190" t="s">
        <v>6903</v>
      </c>
      <c r="DA190" t="s">
        <v>344</v>
      </c>
      <c r="DB190" t="s">
        <v>6903</v>
      </c>
      <c r="DC190" t="s">
        <v>6892</v>
      </c>
      <c r="DD190" t="s">
        <v>2219</v>
      </c>
      <c r="DE190" t="s">
        <v>6904</v>
      </c>
      <c r="DF190" t="s">
        <v>6905</v>
      </c>
      <c r="DG190" t="s">
        <v>6906</v>
      </c>
      <c r="DH190" t="s">
        <v>6864</v>
      </c>
      <c r="DI190" t="s">
        <v>6961</v>
      </c>
    </row>
    <row r="191" spans="1:142">
      <c r="A191" s="126" t="s">
        <v>9333</v>
      </c>
      <c r="B191" s="126" t="s">
        <v>6861</v>
      </c>
      <c r="C191" s="126" t="s">
        <v>6862</v>
      </c>
      <c r="D191" s="126" t="s">
        <v>370</v>
      </c>
      <c r="E191" s="126" t="s">
        <v>5611</v>
      </c>
      <c r="F191" s="126" t="s">
        <v>6713</v>
      </c>
      <c r="G191" s="126" t="s">
        <v>4692</v>
      </c>
      <c r="H191" s="126" t="s">
        <v>331</v>
      </c>
      <c r="I191" s="126">
        <v>1</v>
      </c>
      <c r="J191" s="126" t="s">
        <v>6725</v>
      </c>
      <c r="K191" s="126" t="s">
        <v>6864</v>
      </c>
      <c r="L191" s="126" t="s">
        <v>7812</v>
      </c>
      <c r="M191" t="s">
        <v>9333</v>
      </c>
      <c r="N191" t="s">
        <v>9333</v>
      </c>
      <c r="P191" t="s">
        <v>9333</v>
      </c>
      <c r="R191" t="s">
        <v>1455</v>
      </c>
      <c r="T191" t="s">
        <v>156</v>
      </c>
      <c r="V191" t="s">
        <v>6869</v>
      </c>
      <c r="W191" t="s">
        <v>8267</v>
      </c>
      <c r="X191" t="s">
        <v>1487</v>
      </c>
      <c r="Y191" t="s">
        <v>1487</v>
      </c>
      <c r="AC191" t="s">
        <v>7966</v>
      </c>
      <c r="AE191" t="s">
        <v>7968</v>
      </c>
      <c r="AG191" t="s">
        <v>7970</v>
      </c>
      <c r="AH191" t="s">
        <v>5927</v>
      </c>
      <c r="AI191" t="s">
        <v>6877</v>
      </c>
      <c r="AJ191" t="s">
        <v>6878</v>
      </c>
      <c r="AN191" t="s">
        <v>6879</v>
      </c>
      <c r="AP191" t="s">
        <v>8268</v>
      </c>
      <c r="AR191" t="s">
        <v>6877</v>
      </c>
      <c r="AS191" t="s">
        <v>1160</v>
      </c>
      <c r="AV191" t="s">
        <v>6883</v>
      </c>
      <c r="AW191" t="s">
        <v>6884</v>
      </c>
      <c r="AX191" t="s">
        <v>6877</v>
      </c>
      <c r="AY191" t="s">
        <v>1160</v>
      </c>
      <c r="BH191" t="s">
        <v>1473</v>
      </c>
      <c r="BJ191" t="s">
        <v>443</v>
      </c>
      <c r="BL191" t="s">
        <v>344</v>
      </c>
      <c r="BM191" t="s">
        <v>6887</v>
      </c>
      <c r="BN191" t="s">
        <v>6888</v>
      </c>
      <c r="BQ191" t="s">
        <v>6890</v>
      </c>
      <c r="BS191" t="s">
        <v>8269</v>
      </c>
      <c r="BT191" t="s">
        <v>1487</v>
      </c>
      <c r="BU191" t="s">
        <v>6892</v>
      </c>
      <c r="BY191" t="s">
        <v>156</v>
      </c>
      <c r="CA191" t="s">
        <v>1473</v>
      </c>
      <c r="CI191" t="s">
        <v>7047</v>
      </c>
      <c r="CJ191" t="s">
        <v>9334</v>
      </c>
      <c r="CK191" t="s">
        <v>6713</v>
      </c>
      <c r="CL191" s="127">
        <v>46251</v>
      </c>
      <c r="CM191" t="s">
        <v>6680</v>
      </c>
      <c r="CN191" t="s">
        <v>1882</v>
      </c>
      <c r="CO191" t="s">
        <v>9335</v>
      </c>
      <c r="CP191" t="s">
        <v>7050</v>
      </c>
      <c r="CQ191" t="s">
        <v>2200</v>
      </c>
      <c r="CR191" t="s">
        <v>9336</v>
      </c>
      <c r="CS191" t="s">
        <v>6901</v>
      </c>
      <c r="CT191" t="s">
        <v>6901</v>
      </c>
      <c r="CU191" t="s">
        <v>6901</v>
      </c>
      <c r="CV191" t="s">
        <v>6713</v>
      </c>
      <c r="CW191" t="s">
        <v>1159</v>
      </c>
      <c r="CX191" t="s">
        <v>7278</v>
      </c>
      <c r="CY191" t="s">
        <v>443</v>
      </c>
      <c r="CZ191" t="s">
        <v>7551</v>
      </c>
      <c r="DA191" t="s">
        <v>344</v>
      </c>
      <c r="DB191" t="s">
        <v>7551</v>
      </c>
      <c r="DC191" t="s">
        <v>6892</v>
      </c>
      <c r="DD191" t="s">
        <v>2231</v>
      </c>
      <c r="DE191" t="s">
        <v>8307</v>
      </c>
      <c r="DF191" t="s">
        <v>6905</v>
      </c>
      <c r="DG191" t="s">
        <v>8276</v>
      </c>
      <c r="DH191" t="s">
        <v>6864</v>
      </c>
      <c r="DI191" t="s">
        <v>7812</v>
      </c>
      <c r="DJ191" t="s">
        <v>331</v>
      </c>
      <c r="DK191" t="s">
        <v>344</v>
      </c>
      <c r="DL191" t="s">
        <v>443</v>
      </c>
      <c r="DM191" t="s">
        <v>1440</v>
      </c>
      <c r="DN191" t="s">
        <v>394</v>
      </c>
      <c r="DO191" t="s">
        <v>345</v>
      </c>
      <c r="DP191">
        <v>90</v>
      </c>
      <c r="DQ191" t="s">
        <v>1159</v>
      </c>
      <c r="DR191" t="s">
        <v>1160</v>
      </c>
      <c r="DS191">
        <v>1</v>
      </c>
      <c r="DT191" t="s">
        <v>17</v>
      </c>
      <c r="DU191" t="s">
        <v>376</v>
      </c>
      <c r="DV191" t="s">
        <v>1126</v>
      </c>
      <c r="DW191" t="s">
        <v>1127</v>
      </c>
      <c r="DX191" s="127">
        <v>46024</v>
      </c>
      <c r="DY191" s="127">
        <v>46387</v>
      </c>
      <c r="DZ191" t="s">
        <v>345</v>
      </c>
      <c r="EA191" t="s">
        <v>1455</v>
      </c>
      <c r="EB191" t="s">
        <v>156</v>
      </c>
      <c r="EC191" t="s">
        <v>157</v>
      </c>
      <c r="ED191" t="s">
        <v>42</v>
      </c>
      <c r="EE191" t="s">
        <v>1285</v>
      </c>
      <c r="EF191" t="s">
        <v>376</v>
      </c>
      <c r="EG191" t="s">
        <v>1291</v>
      </c>
      <c r="EH191" t="s">
        <v>1285</v>
      </c>
      <c r="EI191" t="s">
        <v>1462</v>
      </c>
      <c r="EJ191" t="s">
        <v>371</v>
      </c>
      <c r="EK191" t="s">
        <v>1590</v>
      </c>
      <c r="EL191">
        <v>0.60416666666666663</v>
      </c>
    </row>
    <row r="192" spans="1:142">
      <c r="A192" s="126" t="s">
        <v>9337</v>
      </c>
      <c r="B192" s="126" t="s">
        <v>6861</v>
      </c>
      <c r="C192" s="126" t="s">
        <v>6862</v>
      </c>
      <c r="D192" s="126" t="s">
        <v>370</v>
      </c>
      <c r="E192" s="126" t="s">
        <v>5611</v>
      </c>
      <c r="F192" s="126" t="s">
        <v>6863</v>
      </c>
      <c r="G192" s="126"/>
      <c r="H192" s="126"/>
      <c r="I192" s="126">
        <v>0</v>
      </c>
      <c r="J192" s="126" t="s">
        <v>6724</v>
      </c>
      <c r="K192" s="126" t="s">
        <v>6864</v>
      </c>
      <c r="L192" s="126" t="s">
        <v>6961</v>
      </c>
      <c r="M192" t="s">
        <v>9337</v>
      </c>
      <c r="N192" t="s">
        <v>9337</v>
      </c>
      <c r="P192" t="s">
        <v>9337</v>
      </c>
      <c r="R192" t="s">
        <v>9338</v>
      </c>
      <c r="T192" t="s">
        <v>9339</v>
      </c>
      <c r="U192" t="s">
        <v>9340</v>
      </c>
      <c r="V192" t="s">
        <v>6869</v>
      </c>
      <c r="W192" t="s">
        <v>6712</v>
      </c>
      <c r="X192" t="s">
        <v>1487</v>
      </c>
      <c r="Y192" t="s">
        <v>1473</v>
      </c>
      <c r="AB192" t="s">
        <v>7965</v>
      </c>
      <c r="AC192" t="s">
        <v>7966</v>
      </c>
      <c r="AD192" t="s">
        <v>7967</v>
      </c>
      <c r="AE192" t="s">
        <v>7968</v>
      </c>
      <c r="AF192" t="s">
        <v>7969</v>
      </c>
      <c r="AG192" t="s">
        <v>7970</v>
      </c>
      <c r="AH192" t="s">
        <v>5927</v>
      </c>
      <c r="AI192" t="s">
        <v>6967</v>
      </c>
      <c r="AJ192" t="s">
        <v>6878</v>
      </c>
      <c r="AM192" t="s">
        <v>9340</v>
      </c>
      <c r="AN192" t="s">
        <v>6879</v>
      </c>
      <c r="AP192" t="s">
        <v>8034</v>
      </c>
      <c r="AQ192" t="s">
        <v>8034</v>
      </c>
      <c r="AR192" t="s">
        <v>6967</v>
      </c>
      <c r="AS192" t="s">
        <v>9341</v>
      </c>
      <c r="AV192" t="s">
        <v>6883</v>
      </c>
      <c r="AW192" t="s">
        <v>6884</v>
      </c>
      <c r="AX192" t="s">
        <v>6967</v>
      </c>
      <c r="AY192" t="s">
        <v>9341</v>
      </c>
      <c r="BH192" t="s">
        <v>1473</v>
      </c>
      <c r="BJ192" t="s">
        <v>6885</v>
      </c>
      <c r="BL192" t="s">
        <v>6886</v>
      </c>
      <c r="BM192" t="s">
        <v>6887</v>
      </c>
      <c r="BN192" t="s">
        <v>6888</v>
      </c>
      <c r="BP192" t="s">
        <v>6969</v>
      </c>
      <c r="BQ192" t="s">
        <v>6890</v>
      </c>
      <c r="BR192" t="s">
        <v>6969</v>
      </c>
      <c r="BS192" t="s">
        <v>6917</v>
      </c>
      <c r="BT192" t="s">
        <v>1473</v>
      </c>
      <c r="BU192" t="s">
        <v>6892</v>
      </c>
      <c r="BW192" t="s">
        <v>9342</v>
      </c>
      <c r="BY192" t="s">
        <v>9339</v>
      </c>
      <c r="BZ192" t="s">
        <v>9343</v>
      </c>
      <c r="CA192" t="s">
        <v>1473</v>
      </c>
      <c r="CB192" t="s">
        <v>6895</v>
      </c>
      <c r="CF192" t="s">
        <v>7974</v>
      </c>
      <c r="CH192" t="s">
        <v>9344</v>
      </c>
      <c r="CI192" t="s">
        <v>6898</v>
      </c>
      <c r="CJ192" t="s">
        <v>7336</v>
      </c>
      <c r="CK192" t="s">
        <v>5814</v>
      </c>
      <c r="CL192" s="127">
        <v>46251</v>
      </c>
      <c r="CM192" t="s">
        <v>6680</v>
      </c>
      <c r="CN192" t="s">
        <v>1882</v>
      </c>
      <c r="CO192" t="s">
        <v>9345</v>
      </c>
      <c r="CP192" t="s">
        <v>6878</v>
      </c>
      <c r="CQ192" t="s">
        <v>2200</v>
      </c>
      <c r="CS192" t="s">
        <v>6901</v>
      </c>
      <c r="CT192" t="s">
        <v>6901</v>
      </c>
      <c r="CU192" t="s">
        <v>6901</v>
      </c>
      <c r="CV192" t="s">
        <v>6712</v>
      </c>
      <c r="CX192" t="s">
        <v>6976</v>
      </c>
      <c r="CY192" t="s">
        <v>1266</v>
      </c>
      <c r="CZ192" t="s">
        <v>6903</v>
      </c>
      <c r="DA192" t="s">
        <v>443</v>
      </c>
      <c r="DB192" t="s">
        <v>6903</v>
      </c>
      <c r="DC192" t="s">
        <v>6892</v>
      </c>
      <c r="DD192" t="s">
        <v>2219</v>
      </c>
      <c r="DE192" t="s">
        <v>6904</v>
      </c>
      <c r="DF192" t="s">
        <v>6905</v>
      </c>
      <c r="DG192" t="s">
        <v>6906</v>
      </c>
      <c r="DH192" t="s">
        <v>6864</v>
      </c>
      <c r="DI192" t="s">
        <v>6961</v>
      </c>
    </row>
    <row r="193" spans="1:142">
      <c r="A193" s="126" t="s">
        <v>9346</v>
      </c>
      <c r="B193" s="126" t="s">
        <v>6861</v>
      </c>
      <c r="C193" s="126" t="s">
        <v>6862</v>
      </c>
      <c r="D193" s="126" t="s">
        <v>370</v>
      </c>
      <c r="E193" s="126" t="s">
        <v>5611</v>
      </c>
      <c r="F193" s="126" t="s">
        <v>6863</v>
      </c>
      <c r="G193" s="126"/>
      <c r="H193" s="126"/>
      <c r="I193" s="126">
        <v>0</v>
      </c>
      <c r="J193" s="126" t="s">
        <v>6724</v>
      </c>
      <c r="K193" s="126" t="s">
        <v>6864</v>
      </c>
      <c r="L193" s="126" t="s">
        <v>9347</v>
      </c>
      <c r="M193" t="s">
        <v>9346</v>
      </c>
      <c r="N193" t="s">
        <v>9346</v>
      </c>
      <c r="P193" t="s">
        <v>9346</v>
      </c>
      <c r="R193" t="s">
        <v>9348</v>
      </c>
      <c r="T193" t="s">
        <v>9349</v>
      </c>
      <c r="U193" t="s">
        <v>9350</v>
      </c>
      <c r="V193" t="s">
        <v>6869</v>
      </c>
      <c r="W193" t="s">
        <v>6712</v>
      </c>
      <c r="X193" t="s">
        <v>1487</v>
      </c>
      <c r="Y193" t="s">
        <v>1473</v>
      </c>
      <c r="AB193" t="s">
        <v>7965</v>
      </c>
      <c r="AC193" t="s">
        <v>7966</v>
      </c>
      <c r="AD193" t="s">
        <v>7967</v>
      </c>
      <c r="AE193" t="s">
        <v>9351</v>
      </c>
      <c r="AF193" t="s">
        <v>7969</v>
      </c>
      <c r="AG193" t="s">
        <v>9352</v>
      </c>
      <c r="AH193" t="s">
        <v>7942</v>
      </c>
      <c r="AI193" t="s">
        <v>6877</v>
      </c>
      <c r="AJ193" t="s">
        <v>6878</v>
      </c>
      <c r="AM193" t="s">
        <v>9350</v>
      </c>
      <c r="AN193" t="s">
        <v>6879</v>
      </c>
      <c r="AP193" t="s">
        <v>8214</v>
      </c>
      <c r="AQ193" t="s">
        <v>8214</v>
      </c>
      <c r="AR193" t="s">
        <v>6877</v>
      </c>
      <c r="AS193" t="s">
        <v>9353</v>
      </c>
      <c r="AV193" t="s">
        <v>6883</v>
      </c>
      <c r="AW193" t="s">
        <v>6884</v>
      </c>
      <c r="AX193" t="s">
        <v>6877</v>
      </c>
      <c r="AY193" t="s">
        <v>9353</v>
      </c>
      <c r="BH193" t="s">
        <v>1473</v>
      </c>
      <c r="BJ193" t="s">
        <v>9354</v>
      </c>
      <c r="BL193" t="s">
        <v>6934</v>
      </c>
      <c r="BM193" t="s">
        <v>6887</v>
      </c>
      <c r="BN193" t="s">
        <v>6888</v>
      </c>
      <c r="BP193" t="s">
        <v>6916</v>
      </c>
      <c r="BQ193" t="s">
        <v>6890</v>
      </c>
      <c r="BR193" t="s">
        <v>6916</v>
      </c>
      <c r="BS193" t="s">
        <v>6917</v>
      </c>
      <c r="BT193" t="s">
        <v>1473</v>
      </c>
      <c r="BU193" t="s">
        <v>6892</v>
      </c>
      <c r="BW193" t="s">
        <v>9355</v>
      </c>
      <c r="BY193" t="s">
        <v>9349</v>
      </c>
      <c r="BZ193" t="s">
        <v>9356</v>
      </c>
      <c r="CA193" t="s">
        <v>1473</v>
      </c>
      <c r="CB193" t="s">
        <v>6895</v>
      </c>
      <c r="CF193" t="s">
        <v>7334</v>
      </c>
      <c r="CH193" t="s">
        <v>9357</v>
      </c>
      <c r="CI193" t="s">
        <v>6898</v>
      </c>
      <c r="CJ193" t="s">
        <v>7336</v>
      </c>
      <c r="CK193" t="s">
        <v>5814</v>
      </c>
      <c r="CL193" s="127">
        <v>46251</v>
      </c>
      <c r="CM193" t="s">
        <v>6680</v>
      </c>
      <c r="CN193" t="s">
        <v>1882</v>
      </c>
      <c r="CO193" t="s">
        <v>9358</v>
      </c>
      <c r="CP193" t="s">
        <v>6878</v>
      </c>
      <c r="CQ193" t="s">
        <v>2200</v>
      </c>
      <c r="CS193" t="s">
        <v>6901</v>
      </c>
      <c r="CT193" t="s">
        <v>6901</v>
      </c>
      <c r="CU193" t="s">
        <v>6901</v>
      </c>
      <c r="CV193" t="s">
        <v>6712</v>
      </c>
      <c r="CW193" t="s">
        <v>1154</v>
      </c>
      <c r="CX193" t="s">
        <v>6925</v>
      </c>
      <c r="CZ193" t="s">
        <v>9359</v>
      </c>
      <c r="DA193" t="s">
        <v>344</v>
      </c>
      <c r="DB193" t="s">
        <v>6903</v>
      </c>
      <c r="DC193" t="s">
        <v>6892</v>
      </c>
      <c r="DD193" t="s">
        <v>7576</v>
      </c>
      <c r="DE193" t="s">
        <v>6993</v>
      </c>
      <c r="DF193" t="s">
        <v>6905</v>
      </c>
      <c r="DG193" t="s">
        <v>6906</v>
      </c>
      <c r="DH193" t="s">
        <v>6864</v>
      </c>
      <c r="DI193" t="s">
        <v>9347</v>
      </c>
    </row>
    <row r="194" spans="1:142">
      <c r="A194" s="126" t="s">
        <v>9360</v>
      </c>
      <c r="B194" s="126" t="s">
        <v>6861</v>
      </c>
      <c r="C194" s="126" t="s">
        <v>6862</v>
      </c>
      <c r="D194" s="126" t="s">
        <v>370</v>
      </c>
      <c r="E194" s="126" t="s">
        <v>5611</v>
      </c>
      <c r="F194" s="126" t="s">
        <v>6863</v>
      </c>
      <c r="G194" s="126"/>
      <c r="H194" s="126"/>
      <c r="I194" s="126">
        <v>0</v>
      </c>
      <c r="J194" s="126" t="s">
        <v>6724</v>
      </c>
      <c r="K194" s="126" t="s">
        <v>6864</v>
      </c>
      <c r="L194" s="126" t="s">
        <v>6961</v>
      </c>
      <c r="M194" t="s">
        <v>9360</v>
      </c>
      <c r="N194" t="s">
        <v>9360</v>
      </c>
      <c r="P194" t="s">
        <v>9360</v>
      </c>
      <c r="R194" t="s">
        <v>9361</v>
      </c>
      <c r="T194" t="s">
        <v>9362</v>
      </c>
      <c r="U194" t="s">
        <v>9363</v>
      </c>
      <c r="V194" t="s">
        <v>6869</v>
      </c>
      <c r="W194" t="s">
        <v>6712</v>
      </c>
      <c r="X194" t="s">
        <v>1487</v>
      </c>
      <c r="Y194" t="s">
        <v>1473</v>
      </c>
      <c r="AB194" t="s">
        <v>7965</v>
      </c>
      <c r="AC194" t="s">
        <v>7966</v>
      </c>
      <c r="AD194" t="s">
        <v>7991</v>
      </c>
      <c r="AE194" t="s">
        <v>7992</v>
      </c>
      <c r="AF194" t="s">
        <v>8011</v>
      </c>
      <c r="AG194" t="s">
        <v>8012</v>
      </c>
      <c r="AH194" t="s">
        <v>7198</v>
      </c>
      <c r="AI194" t="s">
        <v>6967</v>
      </c>
      <c r="AJ194" t="s">
        <v>6878</v>
      </c>
      <c r="AM194" t="s">
        <v>9363</v>
      </c>
      <c r="AN194" t="s">
        <v>6879</v>
      </c>
      <c r="AP194" t="s">
        <v>8034</v>
      </c>
      <c r="AQ194" t="s">
        <v>8034</v>
      </c>
      <c r="AR194" t="s">
        <v>6967</v>
      </c>
      <c r="AS194" t="s">
        <v>9364</v>
      </c>
      <c r="AV194" t="s">
        <v>6883</v>
      </c>
      <c r="AW194" t="s">
        <v>6884</v>
      </c>
      <c r="AX194" t="s">
        <v>6967</v>
      </c>
      <c r="AY194" t="s">
        <v>9364</v>
      </c>
      <c r="BH194" t="s">
        <v>1473</v>
      </c>
      <c r="BJ194" t="s">
        <v>6885</v>
      </c>
      <c r="BL194" t="s">
        <v>6886</v>
      </c>
      <c r="BM194" t="s">
        <v>6887</v>
      </c>
      <c r="BN194" t="s">
        <v>6888</v>
      </c>
      <c r="BP194" t="s">
        <v>6969</v>
      </c>
      <c r="BQ194" t="s">
        <v>6890</v>
      </c>
      <c r="BR194" t="s">
        <v>6969</v>
      </c>
      <c r="BS194" t="s">
        <v>6917</v>
      </c>
      <c r="BT194" t="s">
        <v>1473</v>
      </c>
      <c r="BU194" t="s">
        <v>6892</v>
      </c>
      <c r="BW194" t="s">
        <v>9365</v>
      </c>
      <c r="BY194" t="s">
        <v>9362</v>
      </c>
      <c r="BZ194" t="s">
        <v>9366</v>
      </c>
      <c r="CA194" t="s">
        <v>1473</v>
      </c>
      <c r="CB194" t="s">
        <v>6895</v>
      </c>
      <c r="CF194" t="s">
        <v>9367</v>
      </c>
      <c r="CH194" t="s">
        <v>9368</v>
      </c>
      <c r="CI194" t="s">
        <v>6898</v>
      </c>
      <c r="CJ194" t="s">
        <v>7621</v>
      </c>
      <c r="CK194" t="s">
        <v>5814</v>
      </c>
      <c r="CL194" s="127">
        <v>46251</v>
      </c>
      <c r="CM194" t="s">
        <v>6680</v>
      </c>
      <c r="CN194" t="s">
        <v>1882</v>
      </c>
      <c r="CO194" t="s">
        <v>9369</v>
      </c>
      <c r="CP194" t="s">
        <v>6878</v>
      </c>
      <c r="CQ194" t="s">
        <v>2200</v>
      </c>
      <c r="CS194" t="s">
        <v>6901</v>
      </c>
      <c r="CT194" t="s">
        <v>6901</v>
      </c>
      <c r="CU194" t="s">
        <v>6901</v>
      </c>
      <c r="CV194" t="s">
        <v>6712</v>
      </c>
      <c r="CX194" t="s">
        <v>6976</v>
      </c>
      <c r="CY194" t="s">
        <v>1266</v>
      </c>
      <c r="CZ194" t="s">
        <v>6903</v>
      </c>
      <c r="DA194" t="s">
        <v>443</v>
      </c>
      <c r="DB194" t="s">
        <v>6903</v>
      </c>
      <c r="DC194" t="s">
        <v>6892</v>
      </c>
      <c r="DD194" t="s">
        <v>2219</v>
      </c>
      <c r="DE194" t="s">
        <v>6904</v>
      </c>
      <c r="DF194" t="s">
        <v>6905</v>
      </c>
      <c r="DG194" t="s">
        <v>6906</v>
      </c>
      <c r="DH194" t="s">
        <v>6864</v>
      </c>
      <c r="DI194" t="s">
        <v>6961</v>
      </c>
    </row>
    <row r="195" spans="1:142">
      <c r="A195" s="126" t="s">
        <v>9370</v>
      </c>
      <c r="B195" s="126" t="s">
        <v>6861</v>
      </c>
      <c r="C195" s="126" t="s">
        <v>6862</v>
      </c>
      <c r="D195" s="126" t="s">
        <v>370</v>
      </c>
      <c r="E195" s="126" t="s">
        <v>5611</v>
      </c>
      <c r="F195" s="126" t="s">
        <v>6863</v>
      </c>
      <c r="G195" s="126"/>
      <c r="H195" s="126"/>
      <c r="I195" s="126">
        <v>0</v>
      </c>
      <c r="J195" s="126" t="s">
        <v>6724</v>
      </c>
      <c r="K195" s="126" t="s">
        <v>6864</v>
      </c>
      <c r="L195" s="126" t="s">
        <v>7034</v>
      </c>
      <c r="M195" t="s">
        <v>9370</v>
      </c>
      <c r="N195" t="s">
        <v>9370</v>
      </c>
      <c r="P195" t="s">
        <v>9370</v>
      </c>
      <c r="R195" t="s">
        <v>9371</v>
      </c>
      <c r="T195" t="s">
        <v>9372</v>
      </c>
      <c r="U195" t="s">
        <v>9373</v>
      </c>
      <c r="V195" t="s">
        <v>6869</v>
      </c>
      <c r="W195" t="s">
        <v>6712</v>
      </c>
      <c r="X195" t="s">
        <v>1487</v>
      </c>
      <c r="Y195" t="s">
        <v>1473</v>
      </c>
      <c r="AB195" t="s">
        <v>7965</v>
      </c>
      <c r="AC195" t="s">
        <v>7966</v>
      </c>
      <c r="AD195" t="s">
        <v>7991</v>
      </c>
      <c r="AE195" t="s">
        <v>7992</v>
      </c>
      <c r="AF195" t="s">
        <v>8011</v>
      </c>
      <c r="AG195" t="s">
        <v>8012</v>
      </c>
      <c r="AH195" t="s">
        <v>7942</v>
      </c>
      <c r="AI195" t="s">
        <v>6877</v>
      </c>
      <c r="AJ195" t="s">
        <v>6878</v>
      </c>
      <c r="AM195" t="s">
        <v>9373</v>
      </c>
      <c r="AN195" t="s">
        <v>6879</v>
      </c>
      <c r="AP195" t="s">
        <v>8214</v>
      </c>
      <c r="AQ195" t="s">
        <v>8214</v>
      </c>
      <c r="AR195" t="s">
        <v>6877</v>
      </c>
      <c r="AS195" t="s">
        <v>9374</v>
      </c>
      <c r="AV195" t="s">
        <v>6883</v>
      </c>
      <c r="AW195" t="s">
        <v>6884</v>
      </c>
      <c r="AX195" t="s">
        <v>6877</v>
      </c>
      <c r="AY195" t="s">
        <v>9374</v>
      </c>
      <c r="BH195" t="s">
        <v>1473</v>
      </c>
      <c r="BJ195" t="s">
        <v>6885</v>
      </c>
      <c r="BL195" t="s">
        <v>6934</v>
      </c>
      <c r="BM195" t="s">
        <v>6887</v>
      </c>
      <c r="BN195" t="s">
        <v>6888</v>
      </c>
      <c r="BP195" t="s">
        <v>6969</v>
      </c>
      <c r="BQ195" t="s">
        <v>6890</v>
      </c>
      <c r="BR195" t="s">
        <v>6969</v>
      </c>
      <c r="BS195" t="s">
        <v>6917</v>
      </c>
      <c r="BT195" t="s">
        <v>1473</v>
      </c>
      <c r="BU195" t="s">
        <v>6892</v>
      </c>
      <c r="BW195" t="s">
        <v>9375</v>
      </c>
      <c r="BY195" t="s">
        <v>9372</v>
      </c>
      <c r="BZ195" t="s">
        <v>9376</v>
      </c>
      <c r="CA195" t="s">
        <v>1473</v>
      </c>
      <c r="CB195" t="s">
        <v>6895</v>
      </c>
      <c r="CF195" t="s">
        <v>9377</v>
      </c>
      <c r="CH195" t="s">
        <v>9378</v>
      </c>
      <c r="CI195" t="s">
        <v>6898</v>
      </c>
      <c r="CJ195" t="s">
        <v>7336</v>
      </c>
      <c r="CK195" t="s">
        <v>5814</v>
      </c>
      <c r="CL195" s="127">
        <v>46251</v>
      </c>
      <c r="CM195" t="s">
        <v>6680</v>
      </c>
      <c r="CN195" t="s">
        <v>1882</v>
      </c>
      <c r="CO195" t="s">
        <v>9379</v>
      </c>
      <c r="CP195" t="s">
        <v>6878</v>
      </c>
      <c r="CQ195" t="s">
        <v>2200</v>
      </c>
      <c r="CS195" t="s">
        <v>6901</v>
      </c>
      <c r="CT195" t="s">
        <v>6901</v>
      </c>
      <c r="CU195" t="s">
        <v>6901</v>
      </c>
      <c r="CV195" t="s">
        <v>6712</v>
      </c>
      <c r="CW195" t="s">
        <v>1154</v>
      </c>
      <c r="CX195" t="s">
        <v>6925</v>
      </c>
      <c r="CY195" t="s">
        <v>1266</v>
      </c>
      <c r="CZ195" t="s">
        <v>6903</v>
      </c>
      <c r="DA195" t="s">
        <v>344</v>
      </c>
      <c r="DB195" t="s">
        <v>6903</v>
      </c>
      <c r="DC195" t="s">
        <v>6892</v>
      </c>
      <c r="DD195" t="s">
        <v>7161</v>
      </c>
      <c r="DE195" t="s">
        <v>6993</v>
      </c>
      <c r="DF195" t="s">
        <v>6905</v>
      </c>
      <c r="DG195" t="s">
        <v>6906</v>
      </c>
      <c r="DH195" t="s">
        <v>6864</v>
      </c>
      <c r="DI195" t="s">
        <v>7034</v>
      </c>
    </row>
    <row r="196" spans="1:142">
      <c r="A196" s="126" t="s">
        <v>180</v>
      </c>
      <c r="B196" s="126" t="s">
        <v>9380</v>
      </c>
      <c r="C196" s="126" t="s">
        <v>6161</v>
      </c>
      <c r="D196" s="126" t="s">
        <v>9381</v>
      </c>
      <c r="E196" s="126" t="s">
        <v>9382</v>
      </c>
      <c r="F196" s="126" t="s">
        <v>9383</v>
      </c>
      <c r="G196" s="126"/>
      <c r="H196" s="126" t="s">
        <v>180</v>
      </c>
      <c r="I196" s="126">
        <v>1</v>
      </c>
      <c r="J196" s="126" t="s">
        <v>9384</v>
      </c>
      <c r="K196" s="126" t="s">
        <v>9385</v>
      </c>
      <c r="L196" s="126" t="s">
        <v>9386</v>
      </c>
      <c r="DJ196" t="s">
        <v>180</v>
      </c>
      <c r="DK196" t="s">
        <v>443</v>
      </c>
      <c r="DL196" t="s">
        <v>1266</v>
      </c>
      <c r="DM196" t="s">
        <v>1451</v>
      </c>
      <c r="DN196" t="s">
        <v>394</v>
      </c>
      <c r="DO196" t="s">
        <v>345</v>
      </c>
      <c r="DP196">
        <v>15</v>
      </c>
      <c r="DQ196" t="s">
        <v>1158</v>
      </c>
      <c r="DR196" t="s">
        <v>355</v>
      </c>
      <c r="DS196">
        <v>1</v>
      </c>
      <c r="DT196" t="s">
        <v>17</v>
      </c>
      <c r="DU196" t="s">
        <v>376</v>
      </c>
      <c r="DV196" t="s">
        <v>1126</v>
      </c>
      <c r="DW196" t="s">
        <v>1127</v>
      </c>
      <c r="DX196" s="127">
        <v>46024</v>
      </c>
      <c r="DY196" s="127">
        <v>46387</v>
      </c>
      <c r="DZ196" t="s">
        <v>345</v>
      </c>
      <c r="EA196" t="s">
        <v>1450</v>
      </c>
      <c r="EB196" t="s">
        <v>49</v>
      </c>
      <c r="EC196" t="s">
        <v>50</v>
      </c>
      <c r="EE196" t="s">
        <v>1284</v>
      </c>
      <c r="EF196" t="s">
        <v>376</v>
      </c>
      <c r="EG196" t="s">
        <v>1292</v>
      </c>
      <c r="EH196" t="s">
        <v>1285</v>
      </c>
      <c r="EI196" t="s">
        <v>1462</v>
      </c>
      <c r="EJ196" t="s">
        <v>371</v>
      </c>
      <c r="EK196" t="s">
        <v>1439</v>
      </c>
      <c r="EL196">
        <v>0.44791666666666669</v>
      </c>
    </row>
    <row r="197" spans="1:142">
      <c r="A197" s="126" t="s">
        <v>197</v>
      </c>
      <c r="B197" s="126" t="s">
        <v>9380</v>
      </c>
      <c r="C197" s="126" t="s">
        <v>6161</v>
      </c>
      <c r="D197" s="126" t="s">
        <v>9381</v>
      </c>
      <c r="E197" s="126" t="s">
        <v>9382</v>
      </c>
      <c r="F197" s="126" t="s">
        <v>9383</v>
      </c>
      <c r="G197" s="126"/>
      <c r="H197" s="126" t="s">
        <v>197</v>
      </c>
      <c r="I197" s="126">
        <v>1</v>
      </c>
      <c r="J197" s="126" t="s">
        <v>9384</v>
      </c>
      <c r="K197" s="126" t="s">
        <v>9385</v>
      </c>
      <c r="L197" s="126" t="s">
        <v>9386</v>
      </c>
      <c r="DJ197" t="s">
        <v>197</v>
      </c>
      <c r="DK197" t="s">
        <v>443</v>
      </c>
      <c r="DL197" t="s">
        <v>1266</v>
      </c>
      <c r="DM197" t="s">
        <v>1435</v>
      </c>
      <c r="DN197" t="s">
        <v>394</v>
      </c>
      <c r="DO197" t="s">
        <v>345</v>
      </c>
      <c r="DP197">
        <v>10</v>
      </c>
      <c r="DQ197" t="s">
        <v>1158</v>
      </c>
      <c r="DR197" t="s">
        <v>352</v>
      </c>
      <c r="DS197">
        <v>1</v>
      </c>
      <c r="DT197" t="s">
        <v>17</v>
      </c>
      <c r="DU197" t="s">
        <v>376</v>
      </c>
      <c r="DV197" t="s">
        <v>1126</v>
      </c>
      <c r="DW197" t="s">
        <v>1127</v>
      </c>
      <c r="DX197" s="127">
        <v>46024</v>
      </c>
      <c r="DY197" s="127">
        <v>46387</v>
      </c>
      <c r="DZ197" t="s">
        <v>345</v>
      </c>
      <c r="EA197" t="s">
        <v>1173</v>
      </c>
      <c r="EB197" t="s">
        <v>65</v>
      </c>
      <c r="EC197" t="s">
        <v>50</v>
      </c>
      <c r="EE197" t="s">
        <v>1283</v>
      </c>
      <c r="EF197" t="s">
        <v>371</v>
      </c>
      <c r="EG197" t="s">
        <v>1292</v>
      </c>
      <c r="EH197" t="s">
        <v>1285</v>
      </c>
      <c r="EI197" t="s">
        <v>1462</v>
      </c>
      <c r="EJ197" t="s">
        <v>371</v>
      </c>
      <c r="EK197" t="s">
        <v>1439</v>
      </c>
      <c r="EL197">
        <v>0.4375</v>
      </c>
    </row>
    <row r="198" spans="1:142">
      <c r="A198" s="126" t="s">
        <v>198</v>
      </c>
      <c r="B198" s="126" t="s">
        <v>9380</v>
      </c>
      <c r="C198" s="126" t="s">
        <v>6161</v>
      </c>
      <c r="D198" s="126" t="s">
        <v>9381</v>
      </c>
      <c r="E198" s="126" t="s">
        <v>9382</v>
      </c>
      <c r="F198" s="126" t="s">
        <v>9383</v>
      </c>
      <c r="G198" s="126"/>
      <c r="H198" s="126" t="s">
        <v>198</v>
      </c>
      <c r="I198" s="126">
        <v>1</v>
      </c>
      <c r="J198" s="126" t="s">
        <v>9384</v>
      </c>
      <c r="K198" s="126" t="s">
        <v>9385</v>
      </c>
      <c r="L198" s="126" t="s">
        <v>9386</v>
      </c>
      <c r="DJ198" t="s">
        <v>198</v>
      </c>
      <c r="DK198" t="s">
        <v>443</v>
      </c>
      <c r="DL198" t="s">
        <v>1266</v>
      </c>
      <c r="DM198" t="s">
        <v>1435</v>
      </c>
      <c r="DN198" t="s">
        <v>394</v>
      </c>
      <c r="DO198" t="s">
        <v>345</v>
      </c>
      <c r="DP198">
        <v>15</v>
      </c>
      <c r="DQ198" t="s">
        <v>1158</v>
      </c>
      <c r="DR198" t="s">
        <v>1148</v>
      </c>
      <c r="DS198">
        <v>1</v>
      </c>
      <c r="DT198" t="s">
        <v>17</v>
      </c>
      <c r="DU198" t="s">
        <v>376</v>
      </c>
      <c r="DV198" t="s">
        <v>1126</v>
      </c>
      <c r="DW198" t="s">
        <v>1127</v>
      </c>
      <c r="DX198" s="127">
        <v>46024</v>
      </c>
      <c r="DY198" s="127">
        <v>46387</v>
      </c>
      <c r="DZ198" t="s">
        <v>345</v>
      </c>
      <c r="EA198" t="s">
        <v>1174</v>
      </c>
      <c r="EB198" t="s">
        <v>66</v>
      </c>
      <c r="EC198" t="s">
        <v>50</v>
      </c>
      <c r="EE198" t="s">
        <v>1283</v>
      </c>
      <c r="EF198" t="s">
        <v>371</v>
      </c>
      <c r="EG198" t="s">
        <v>1292</v>
      </c>
      <c r="EH198" t="s">
        <v>1285</v>
      </c>
      <c r="EI198" t="s">
        <v>1462</v>
      </c>
      <c r="EJ198" t="s">
        <v>371</v>
      </c>
      <c r="EK198" t="s">
        <v>1590</v>
      </c>
      <c r="EL198">
        <v>0.4375</v>
      </c>
    </row>
    <row r="199" spans="1:142">
      <c r="A199" s="126" t="s">
        <v>223</v>
      </c>
      <c r="B199" s="126" t="s">
        <v>9380</v>
      </c>
      <c r="C199" s="126" t="s">
        <v>6161</v>
      </c>
      <c r="D199" s="126" t="s">
        <v>9381</v>
      </c>
      <c r="E199" s="126" t="s">
        <v>9382</v>
      </c>
      <c r="F199" s="126" t="s">
        <v>9383</v>
      </c>
      <c r="G199" s="126"/>
      <c r="H199" s="126" t="s">
        <v>223</v>
      </c>
      <c r="I199" s="126">
        <v>1</v>
      </c>
      <c r="J199" s="126" t="s">
        <v>9384</v>
      </c>
      <c r="K199" s="126" t="s">
        <v>9385</v>
      </c>
      <c r="L199" s="126" t="s">
        <v>9386</v>
      </c>
      <c r="DJ199" t="s">
        <v>223</v>
      </c>
      <c r="DK199" t="s">
        <v>443</v>
      </c>
      <c r="DL199" t="s">
        <v>1266</v>
      </c>
      <c r="DM199" t="s">
        <v>1436</v>
      </c>
      <c r="DN199" t="s">
        <v>394</v>
      </c>
      <c r="DO199" t="s">
        <v>345</v>
      </c>
      <c r="DP199">
        <v>10</v>
      </c>
      <c r="DQ199" t="s">
        <v>1158</v>
      </c>
      <c r="DR199" t="s">
        <v>1153</v>
      </c>
      <c r="DS199">
        <v>1</v>
      </c>
      <c r="DT199" t="s">
        <v>17</v>
      </c>
      <c r="DU199" t="s">
        <v>376</v>
      </c>
      <c r="DV199" t="s">
        <v>1126</v>
      </c>
      <c r="DW199" t="s">
        <v>1127</v>
      </c>
      <c r="DX199" s="127">
        <v>46024</v>
      </c>
      <c r="DY199" s="127">
        <v>46387</v>
      </c>
      <c r="DZ199" t="s">
        <v>345</v>
      </c>
      <c r="EA199" t="s">
        <v>1191</v>
      </c>
      <c r="EB199" t="s">
        <v>86</v>
      </c>
      <c r="EC199" t="s">
        <v>50</v>
      </c>
      <c r="EE199" t="s">
        <v>1284</v>
      </c>
      <c r="EF199" t="s">
        <v>376</v>
      </c>
      <c r="EG199" t="s">
        <v>1292</v>
      </c>
      <c r="EH199" t="s">
        <v>1285</v>
      </c>
      <c r="EI199" t="s">
        <v>1462</v>
      </c>
      <c r="EJ199" t="s">
        <v>371</v>
      </c>
      <c r="EK199" t="s">
        <v>1439</v>
      </c>
      <c r="EL199">
        <v>0.4375</v>
      </c>
    </row>
    <row r="200" spans="1:142">
      <c r="A200" s="126" t="s">
        <v>226</v>
      </c>
      <c r="B200" s="126" t="s">
        <v>9380</v>
      </c>
      <c r="C200" s="126" t="s">
        <v>6161</v>
      </c>
      <c r="D200" s="126" t="s">
        <v>9381</v>
      </c>
      <c r="E200" s="126" t="s">
        <v>9382</v>
      </c>
      <c r="F200" s="126" t="s">
        <v>9383</v>
      </c>
      <c r="G200" s="126"/>
      <c r="H200" s="126" t="s">
        <v>226</v>
      </c>
      <c r="I200" s="126">
        <v>1</v>
      </c>
      <c r="J200" s="126" t="s">
        <v>9384</v>
      </c>
      <c r="K200" s="126" t="s">
        <v>9385</v>
      </c>
      <c r="L200" s="126" t="s">
        <v>9386</v>
      </c>
      <c r="DJ200" t="s">
        <v>226</v>
      </c>
      <c r="DK200" t="s">
        <v>443</v>
      </c>
      <c r="DL200" t="s">
        <v>1266</v>
      </c>
      <c r="DM200" t="s">
        <v>1451</v>
      </c>
      <c r="DN200" t="s">
        <v>394</v>
      </c>
      <c r="DO200" t="s">
        <v>345</v>
      </c>
      <c r="DP200">
        <v>10</v>
      </c>
      <c r="DQ200" t="s">
        <v>1146</v>
      </c>
      <c r="DR200" t="s">
        <v>1149</v>
      </c>
      <c r="DS200">
        <v>1</v>
      </c>
      <c r="DT200" t="s">
        <v>15</v>
      </c>
      <c r="DU200" t="s">
        <v>376</v>
      </c>
      <c r="DV200" t="s">
        <v>1126</v>
      </c>
      <c r="DW200" t="s">
        <v>1127</v>
      </c>
      <c r="DX200" s="127">
        <v>46024</v>
      </c>
      <c r="DY200" s="127">
        <v>46387</v>
      </c>
      <c r="DZ200" t="s">
        <v>345</v>
      </c>
      <c r="EA200" t="s">
        <v>1194</v>
      </c>
      <c r="EB200" t="s">
        <v>89</v>
      </c>
      <c r="EC200" t="s">
        <v>50</v>
      </c>
      <c r="EE200" t="s">
        <v>1284</v>
      </c>
      <c r="EF200" t="s">
        <v>371</v>
      </c>
      <c r="EG200" t="s">
        <v>1292</v>
      </c>
      <c r="EH200" t="s">
        <v>1285</v>
      </c>
      <c r="EI200" t="s">
        <v>1462</v>
      </c>
      <c r="EJ200" t="s">
        <v>371</v>
      </c>
      <c r="EK200" t="s">
        <v>1590</v>
      </c>
      <c r="EL200">
        <v>0.38194444444444442</v>
      </c>
    </row>
    <row r="201" spans="1:142">
      <c r="A201" s="126" t="s">
        <v>235</v>
      </c>
      <c r="B201" s="126" t="s">
        <v>9380</v>
      </c>
      <c r="C201" s="126" t="s">
        <v>6161</v>
      </c>
      <c r="D201" s="126" t="s">
        <v>9381</v>
      </c>
      <c r="E201" s="126" t="s">
        <v>9382</v>
      </c>
      <c r="F201" s="126" t="s">
        <v>9383</v>
      </c>
      <c r="G201" s="126"/>
      <c r="H201" s="126" t="s">
        <v>235</v>
      </c>
      <c r="I201" s="126">
        <v>1</v>
      </c>
      <c r="J201" s="126" t="s">
        <v>9384</v>
      </c>
      <c r="K201" s="126" t="s">
        <v>9385</v>
      </c>
      <c r="L201" s="126" t="s">
        <v>9386</v>
      </c>
      <c r="DJ201" t="s">
        <v>235</v>
      </c>
      <c r="DK201" t="s">
        <v>1266</v>
      </c>
      <c r="DL201" t="s">
        <v>488</v>
      </c>
      <c r="DM201" t="s">
        <v>1439</v>
      </c>
      <c r="DN201" t="s">
        <v>394</v>
      </c>
      <c r="DO201" t="s">
        <v>345</v>
      </c>
      <c r="DP201">
        <v>5</v>
      </c>
      <c r="DQ201" t="s">
        <v>1146</v>
      </c>
      <c r="DR201" t="s">
        <v>1146</v>
      </c>
      <c r="DS201">
        <v>1</v>
      </c>
      <c r="DT201" t="s">
        <v>16</v>
      </c>
      <c r="DU201" t="s">
        <v>376</v>
      </c>
      <c r="DV201" t="s">
        <v>1126</v>
      </c>
      <c r="DW201" t="s">
        <v>1127</v>
      </c>
      <c r="DX201" s="127">
        <v>46024</v>
      </c>
      <c r="DY201" s="127">
        <v>46387</v>
      </c>
      <c r="DZ201" t="s">
        <v>345</v>
      </c>
      <c r="EA201" t="s">
        <v>1201</v>
      </c>
      <c r="EB201" t="s">
        <v>1383</v>
      </c>
      <c r="EC201" t="s">
        <v>1384</v>
      </c>
      <c r="EE201" t="s">
        <v>1284</v>
      </c>
      <c r="EF201" t="s">
        <v>376</v>
      </c>
      <c r="EG201" t="s">
        <v>1292</v>
      </c>
      <c r="EH201" t="s">
        <v>1285</v>
      </c>
      <c r="EI201" t="s">
        <v>1462</v>
      </c>
      <c r="EJ201" t="s">
        <v>371</v>
      </c>
      <c r="EK201" t="s">
        <v>2103</v>
      </c>
      <c r="EL201">
        <v>0.38541666666666669</v>
      </c>
    </row>
    <row r="202" spans="1:142">
      <c r="A202" s="126" t="s">
        <v>257</v>
      </c>
      <c r="B202" s="126" t="s">
        <v>9380</v>
      </c>
      <c r="C202" s="126" t="s">
        <v>6161</v>
      </c>
      <c r="D202" s="126" t="s">
        <v>9381</v>
      </c>
      <c r="E202" s="126" t="s">
        <v>9382</v>
      </c>
      <c r="F202" s="126" t="s">
        <v>9383</v>
      </c>
      <c r="G202" s="126"/>
      <c r="H202" s="126" t="s">
        <v>257</v>
      </c>
      <c r="I202" s="126">
        <v>1</v>
      </c>
      <c r="J202" s="126" t="s">
        <v>9384</v>
      </c>
      <c r="K202" s="126" t="s">
        <v>9385</v>
      </c>
      <c r="L202" s="126" t="s">
        <v>9386</v>
      </c>
      <c r="DJ202" t="s">
        <v>257</v>
      </c>
      <c r="DK202" t="s">
        <v>1266</v>
      </c>
      <c r="DL202" t="s">
        <v>488</v>
      </c>
      <c r="DM202" t="s">
        <v>1439</v>
      </c>
      <c r="DN202" t="s">
        <v>394</v>
      </c>
      <c r="DO202" t="s">
        <v>345</v>
      </c>
      <c r="DP202">
        <v>5</v>
      </c>
      <c r="DQ202" t="s">
        <v>1146</v>
      </c>
      <c r="DR202" t="s">
        <v>1146</v>
      </c>
      <c r="DS202">
        <v>1</v>
      </c>
      <c r="DT202" t="s">
        <v>17</v>
      </c>
      <c r="DU202" t="s">
        <v>376</v>
      </c>
      <c r="DV202" t="s">
        <v>1126</v>
      </c>
      <c r="DW202" t="s">
        <v>1127</v>
      </c>
      <c r="DX202" s="127">
        <v>46024</v>
      </c>
      <c r="DY202" s="127">
        <v>46387</v>
      </c>
      <c r="DZ202" t="s">
        <v>345</v>
      </c>
      <c r="EA202" t="s">
        <v>1403</v>
      </c>
      <c r="EE202" t="s">
        <v>1284</v>
      </c>
      <c r="EF202" t="s">
        <v>376</v>
      </c>
      <c r="EG202" t="s">
        <v>1292</v>
      </c>
      <c r="EH202" t="s">
        <v>1285</v>
      </c>
      <c r="EI202" t="s">
        <v>1462</v>
      </c>
      <c r="EJ202" t="s">
        <v>371</v>
      </c>
      <c r="EK202" t="s">
        <v>1439</v>
      </c>
      <c r="EL202">
        <v>0.44791666666666669</v>
      </c>
    </row>
    <row r="203" spans="1:142">
      <c r="A203" s="126" t="s">
        <v>262</v>
      </c>
      <c r="B203" s="126" t="s">
        <v>9380</v>
      </c>
      <c r="C203" s="126" t="s">
        <v>6161</v>
      </c>
      <c r="D203" s="126" t="s">
        <v>9381</v>
      </c>
      <c r="E203" s="126" t="s">
        <v>9382</v>
      </c>
      <c r="F203" s="126" t="s">
        <v>9383</v>
      </c>
      <c r="G203" s="126"/>
      <c r="H203" s="126" t="s">
        <v>262</v>
      </c>
      <c r="I203" s="126">
        <v>1</v>
      </c>
      <c r="J203" s="126" t="s">
        <v>9384</v>
      </c>
      <c r="K203" s="126" t="s">
        <v>9385</v>
      </c>
      <c r="L203" s="126" t="s">
        <v>9386</v>
      </c>
      <c r="DJ203" t="s">
        <v>262</v>
      </c>
      <c r="DK203" t="s">
        <v>1266</v>
      </c>
      <c r="DL203" t="s">
        <v>488</v>
      </c>
      <c r="DM203" t="s">
        <v>1437</v>
      </c>
      <c r="DN203" t="s">
        <v>394</v>
      </c>
      <c r="DO203" t="s">
        <v>345</v>
      </c>
      <c r="DP203">
        <v>15</v>
      </c>
      <c r="DQ203" t="s">
        <v>1154</v>
      </c>
      <c r="DR203" t="s">
        <v>1152</v>
      </c>
      <c r="DS203">
        <v>1</v>
      </c>
      <c r="DT203" t="s">
        <v>17</v>
      </c>
      <c r="DU203" t="s">
        <v>376</v>
      </c>
      <c r="DV203" t="s">
        <v>1126</v>
      </c>
      <c r="DW203" t="s">
        <v>1127</v>
      </c>
      <c r="DX203" s="127">
        <v>46024</v>
      </c>
      <c r="DY203" s="127">
        <v>46387</v>
      </c>
      <c r="DZ203" t="s">
        <v>345</v>
      </c>
      <c r="EA203" t="s">
        <v>1408</v>
      </c>
      <c r="EE203" t="s">
        <v>1284</v>
      </c>
      <c r="EF203" t="s">
        <v>376</v>
      </c>
      <c r="EG203" t="s">
        <v>1292</v>
      </c>
      <c r="EH203" t="s">
        <v>1285</v>
      </c>
      <c r="EI203" t="s">
        <v>1462</v>
      </c>
      <c r="EJ203" t="s">
        <v>371</v>
      </c>
      <c r="EK203" t="s">
        <v>2103</v>
      </c>
      <c r="EL203">
        <v>0.38541666666666669</v>
      </c>
    </row>
    <row r="204" spans="1:142">
      <c r="A204" s="126" t="s">
        <v>280</v>
      </c>
      <c r="B204" s="126" t="s">
        <v>9380</v>
      </c>
      <c r="C204" s="126" t="s">
        <v>6161</v>
      </c>
      <c r="D204" s="126" t="s">
        <v>9381</v>
      </c>
      <c r="E204" s="126" t="s">
        <v>9382</v>
      </c>
      <c r="F204" s="126" t="s">
        <v>9383</v>
      </c>
      <c r="G204" s="126"/>
      <c r="H204" s="126" t="s">
        <v>280</v>
      </c>
      <c r="I204" s="126">
        <v>1</v>
      </c>
      <c r="J204" s="126" t="s">
        <v>9384</v>
      </c>
      <c r="K204" s="126" t="s">
        <v>9385</v>
      </c>
      <c r="L204" s="126" t="s">
        <v>9386</v>
      </c>
      <c r="DJ204" t="s">
        <v>280</v>
      </c>
      <c r="DK204" t="s">
        <v>443</v>
      </c>
      <c r="DL204" t="s">
        <v>1266</v>
      </c>
      <c r="DM204" t="s">
        <v>1436</v>
      </c>
      <c r="DN204" t="s">
        <v>394</v>
      </c>
      <c r="DO204" t="s">
        <v>345</v>
      </c>
      <c r="DP204">
        <v>10</v>
      </c>
      <c r="DQ204" t="s">
        <v>1334</v>
      </c>
      <c r="DR204" t="s">
        <v>1335</v>
      </c>
      <c r="DS204">
        <v>1</v>
      </c>
      <c r="DT204" t="s">
        <v>17</v>
      </c>
      <c r="DU204" t="s">
        <v>376</v>
      </c>
      <c r="DV204" t="s">
        <v>1126</v>
      </c>
      <c r="DW204" t="s">
        <v>1127</v>
      </c>
      <c r="DX204" s="127">
        <v>46024</v>
      </c>
      <c r="DY204" s="127">
        <v>46387</v>
      </c>
      <c r="DZ204" t="s">
        <v>345</v>
      </c>
      <c r="EA204" t="s">
        <v>1191</v>
      </c>
      <c r="EB204" t="s">
        <v>96</v>
      </c>
      <c r="EE204" t="s">
        <v>1284</v>
      </c>
      <c r="EF204" t="s">
        <v>376</v>
      </c>
      <c r="EG204" t="s">
        <v>1290</v>
      </c>
      <c r="EH204" t="s">
        <v>1285</v>
      </c>
      <c r="EI204" t="s">
        <v>1462</v>
      </c>
      <c r="EJ204" t="s">
        <v>371</v>
      </c>
      <c r="EK204" t="s">
        <v>1439</v>
      </c>
      <c r="EL204">
        <v>0.4375</v>
      </c>
    </row>
    <row r="205" spans="1:142">
      <c r="A205" s="126" t="s">
        <v>285</v>
      </c>
      <c r="B205" s="126" t="s">
        <v>9380</v>
      </c>
      <c r="C205" s="126" t="s">
        <v>6161</v>
      </c>
      <c r="D205" s="126" t="s">
        <v>9381</v>
      </c>
      <c r="E205" s="126" t="s">
        <v>9382</v>
      </c>
      <c r="F205" s="126" t="s">
        <v>9383</v>
      </c>
      <c r="G205" s="126"/>
      <c r="H205" s="126" t="s">
        <v>285</v>
      </c>
      <c r="I205" s="126">
        <v>1</v>
      </c>
      <c r="J205" s="126" t="s">
        <v>9384</v>
      </c>
      <c r="K205" s="126" t="s">
        <v>9385</v>
      </c>
      <c r="L205" s="126" t="s">
        <v>9386</v>
      </c>
      <c r="DJ205" t="s">
        <v>285</v>
      </c>
      <c r="DK205" t="s">
        <v>1266</v>
      </c>
      <c r="DL205" t="s">
        <v>488</v>
      </c>
      <c r="DM205" t="s">
        <v>1433</v>
      </c>
      <c r="DN205" t="s">
        <v>394</v>
      </c>
      <c r="DO205" t="s">
        <v>345</v>
      </c>
      <c r="DP205">
        <v>10</v>
      </c>
      <c r="DQ205" t="s">
        <v>1158</v>
      </c>
      <c r="DR205" t="s">
        <v>1125</v>
      </c>
      <c r="DS205">
        <v>1</v>
      </c>
      <c r="DT205" t="s">
        <v>17</v>
      </c>
      <c r="DU205" t="s">
        <v>376</v>
      </c>
      <c r="DV205" t="s">
        <v>1126</v>
      </c>
      <c r="DW205" t="s">
        <v>1127</v>
      </c>
      <c r="DX205" s="127">
        <v>46024</v>
      </c>
      <c r="DY205" s="127">
        <v>46387</v>
      </c>
      <c r="DZ205" t="s">
        <v>345</v>
      </c>
      <c r="EA205" t="s">
        <v>1417</v>
      </c>
      <c r="EB205" t="s">
        <v>100</v>
      </c>
      <c r="EE205" t="s">
        <v>1284</v>
      </c>
      <c r="EF205" t="s">
        <v>376</v>
      </c>
      <c r="EG205" t="s">
        <v>1390</v>
      </c>
      <c r="EH205" t="s">
        <v>1285</v>
      </c>
      <c r="EI205" t="s">
        <v>1462</v>
      </c>
      <c r="EJ205" t="s">
        <v>371</v>
      </c>
      <c r="EK205" t="s">
        <v>1590</v>
      </c>
      <c r="EL205">
        <v>0.4375</v>
      </c>
    </row>
    <row r="206" spans="1:142">
      <c r="A206" s="126" t="s">
        <v>309</v>
      </c>
      <c r="B206" s="126" t="s">
        <v>9380</v>
      </c>
      <c r="C206" s="126" t="s">
        <v>6161</v>
      </c>
      <c r="D206" s="126" t="s">
        <v>9381</v>
      </c>
      <c r="E206" s="126" t="s">
        <v>9382</v>
      </c>
      <c r="F206" s="126" t="s">
        <v>9383</v>
      </c>
      <c r="G206" s="126"/>
      <c r="H206" s="126" t="s">
        <v>309</v>
      </c>
      <c r="I206" s="126">
        <v>1</v>
      </c>
      <c r="J206" s="126" t="s">
        <v>9384</v>
      </c>
      <c r="K206" s="126" t="s">
        <v>9385</v>
      </c>
      <c r="L206" s="126" t="s">
        <v>9386</v>
      </c>
      <c r="DJ206" t="s">
        <v>309</v>
      </c>
      <c r="DK206" t="s">
        <v>344</v>
      </c>
      <c r="DL206" t="s">
        <v>443</v>
      </c>
      <c r="DM206" t="s">
        <v>1431</v>
      </c>
      <c r="DN206" t="s">
        <v>394</v>
      </c>
      <c r="DO206" t="s">
        <v>345</v>
      </c>
      <c r="DP206">
        <v>120</v>
      </c>
      <c r="DQ206" t="s">
        <v>1154</v>
      </c>
      <c r="DR206" t="s">
        <v>1297</v>
      </c>
      <c r="DS206">
        <v>1</v>
      </c>
      <c r="DT206" t="s">
        <v>17</v>
      </c>
      <c r="DU206" t="s">
        <v>376</v>
      </c>
      <c r="DV206" t="s">
        <v>1126</v>
      </c>
      <c r="DW206" t="s">
        <v>1127</v>
      </c>
      <c r="DX206" s="127">
        <v>46024</v>
      </c>
      <c r="DY206" s="127">
        <v>46387</v>
      </c>
      <c r="DZ206" t="s">
        <v>345</v>
      </c>
      <c r="EA206" t="s">
        <v>1416</v>
      </c>
      <c r="EB206" t="s">
        <v>139</v>
      </c>
      <c r="EC206" t="s">
        <v>140</v>
      </c>
      <c r="ED206" t="s">
        <v>110</v>
      </c>
      <c r="EE206" t="s">
        <v>1283</v>
      </c>
      <c r="EF206" t="s">
        <v>371</v>
      </c>
      <c r="EG206" t="s">
        <v>1292</v>
      </c>
      <c r="EH206" t="s">
        <v>1425</v>
      </c>
      <c r="EI206" t="s">
        <v>1462</v>
      </c>
      <c r="EJ206" t="s">
        <v>371</v>
      </c>
      <c r="EK206" t="s">
        <v>1439</v>
      </c>
      <c r="EL206">
        <v>0.41666666666666669</v>
      </c>
    </row>
    <row r="207" spans="1:142">
      <c r="A207" s="126" t="s">
        <v>310</v>
      </c>
      <c r="B207" s="126" t="s">
        <v>9380</v>
      </c>
      <c r="C207" s="126" t="s">
        <v>6161</v>
      </c>
      <c r="D207" s="126" t="s">
        <v>9381</v>
      </c>
      <c r="E207" s="126" t="s">
        <v>9382</v>
      </c>
      <c r="F207" s="126" t="s">
        <v>9383</v>
      </c>
      <c r="G207" s="126"/>
      <c r="H207" s="126" t="s">
        <v>310</v>
      </c>
      <c r="I207" s="126">
        <v>1</v>
      </c>
      <c r="J207" s="126" t="s">
        <v>9384</v>
      </c>
      <c r="K207" s="126" t="s">
        <v>9385</v>
      </c>
      <c r="L207" s="126" t="s">
        <v>9386</v>
      </c>
      <c r="DJ207" t="s">
        <v>310</v>
      </c>
      <c r="DK207" t="s">
        <v>443</v>
      </c>
      <c r="DL207" t="s">
        <v>1266</v>
      </c>
      <c r="DM207" t="s">
        <v>1436</v>
      </c>
      <c r="DN207" t="s">
        <v>394</v>
      </c>
      <c r="DO207" t="s">
        <v>345</v>
      </c>
      <c r="DP207">
        <v>120</v>
      </c>
      <c r="DQ207" t="s">
        <v>1156</v>
      </c>
      <c r="DR207" t="s">
        <v>1307</v>
      </c>
      <c r="DS207">
        <v>1</v>
      </c>
      <c r="DT207" t="s">
        <v>17</v>
      </c>
      <c r="DU207" t="s">
        <v>376</v>
      </c>
      <c r="DV207" t="s">
        <v>1126</v>
      </c>
      <c r="DW207" t="s">
        <v>1127</v>
      </c>
      <c r="DX207" s="127">
        <v>46024</v>
      </c>
      <c r="DY207" s="127">
        <v>46387</v>
      </c>
      <c r="DZ207" t="s">
        <v>345</v>
      </c>
      <c r="EA207" t="s">
        <v>1308</v>
      </c>
      <c r="EB207" t="s">
        <v>1311</v>
      </c>
      <c r="EC207" t="s">
        <v>107</v>
      </c>
      <c r="ED207" t="s">
        <v>42</v>
      </c>
      <c r="EE207" t="s">
        <v>1285</v>
      </c>
      <c r="EF207" t="s">
        <v>376</v>
      </c>
      <c r="EG207" t="s">
        <v>1292</v>
      </c>
      <c r="EH207" t="s">
        <v>1285</v>
      </c>
      <c r="EI207" t="s">
        <v>1462</v>
      </c>
      <c r="EJ207" t="s">
        <v>371</v>
      </c>
      <c r="EK207" t="s">
        <v>1590</v>
      </c>
      <c r="EL207">
        <v>0.41666666666666669</v>
      </c>
    </row>
    <row r="208" spans="1:142">
      <c r="A208" s="126" t="s">
        <v>1309</v>
      </c>
      <c r="B208" s="126" t="s">
        <v>9380</v>
      </c>
      <c r="C208" s="126" t="s">
        <v>6161</v>
      </c>
      <c r="D208" s="126" t="s">
        <v>9381</v>
      </c>
      <c r="E208" s="126" t="s">
        <v>9382</v>
      </c>
      <c r="F208" s="126" t="s">
        <v>9383</v>
      </c>
      <c r="G208" s="126"/>
      <c r="H208" s="126" t="s">
        <v>1309</v>
      </c>
      <c r="I208" s="126">
        <v>1</v>
      </c>
      <c r="J208" s="126" t="s">
        <v>9384</v>
      </c>
      <c r="K208" s="126" t="s">
        <v>9385</v>
      </c>
      <c r="L208" s="126" t="s">
        <v>9386</v>
      </c>
      <c r="DJ208" t="s">
        <v>1309</v>
      </c>
      <c r="DK208" t="s">
        <v>344</v>
      </c>
      <c r="DL208" t="s">
        <v>443</v>
      </c>
      <c r="DM208" t="s">
        <v>1436</v>
      </c>
      <c r="DN208" t="s">
        <v>394</v>
      </c>
      <c r="DO208" t="s">
        <v>345</v>
      </c>
      <c r="DP208">
        <v>20</v>
      </c>
      <c r="DQ208" t="s">
        <v>1156</v>
      </c>
      <c r="DR208" t="s">
        <v>1307</v>
      </c>
      <c r="DS208">
        <v>0</v>
      </c>
      <c r="DT208" t="s">
        <v>17</v>
      </c>
      <c r="DU208" t="s">
        <v>376</v>
      </c>
      <c r="DV208" t="s">
        <v>1126</v>
      </c>
      <c r="DW208" t="s">
        <v>1127</v>
      </c>
      <c r="DX208" s="127">
        <v>46024</v>
      </c>
      <c r="DY208" s="127">
        <v>46387</v>
      </c>
      <c r="DZ208" t="s">
        <v>345</v>
      </c>
      <c r="EA208" t="s">
        <v>1310</v>
      </c>
      <c r="EB208" t="s">
        <v>1312</v>
      </c>
      <c r="EC208" t="s">
        <v>107</v>
      </c>
      <c r="ED208" t="s">
        <v>42</v>
      </c>
      <c r="EE208" t="s">
        <v>1285</v>
      </c>
      <c r="EF208" t="s">
        <v>376</v>
      </c>
      <c r="EG208" t="s">
        <v>1290</v>
      </c>
      <c r="EH208" t="s">
        <v>1285</v>
      </c>
      <c r="EI208" t="s">
        <v>1462</v>
      </c>
      <c r="EJ208" t="s">
        <v>371</v>
      </c>
      <c r="EK208" t="s">
        <v>1439</v>
      </c>
      <c r="EL208">
        <v>0.41666666666666669</v>
      </c>
    </row>
    <row r="209" spans="1:142">
      <c r="A209" s="126" t="s">
        <v>311</v>
      </c>
      <c r="B209" s="126" t="s">
        <v>9380</v>
      </c>
      <c r="C209" s="126" t="s">
        <v>6161</v>
      </c>
      <c r="D209" s="126" t="s">
        <v>9381</v>
      </c>
      <c r="E209" s="126" t="s">
        <v>9382</v>
      </c>
      <c r="F209" s="126" t="s">
        <v>9383</v>
      </c>
      <c r="G209" s="126"/>
      <c r="H209" s="126" t="s">
        <v>311</v>
      </c>
      <c r="I209" s="126">
        <v>1</v>
      </c>
      <c r="J209" s="126" t="s">
        <v>9384</v>
      </c>
      <c r="K209" s="126" t="s">
        <v>9385</v>
      </c>
      <c r="L209" s="126" t="s">
        <v>9386</v>
      </c>
      <c r="DJ209" t="s">
        <v>311</v>
      </c>
      <c r="DK209" t="s">
        <v>344</v>
      </c>
      <c r="DL209" t="s">
        <v>443</v>
      </c>
      <c r="DM209" t="s">
        <v>1438</v>
      </c>
      <c r="DN209" t="s">
        <v>394</v>
      </c>
      <c r="DO209" t="s">
        <v>345</v>
      </c>
      <c r="DP209">
        <v>20</v>
      </c>
      <c r="DQ209" t="s">
        <v>1156</v>
      </c>
      <c r="DR209" t="s">
        <v>1143</v>
      </c>
      <c r="DS209">
        <v>1</v>
      </c>
      <c r="DT209" t="s">
        <v>17</v>
      </c>
      <c r="DU209" t="s">
        <v>376</v>
      </c>
      <c r="DV209" t="s">
        <v>1126</v>
      </c>
      <c r="DW209" t="s">
        <v>1127</v>
      </c>
      <c r="DX209" s="127">
        <v>46024</v>
      </c>
      <c r="DY209" s="127">
        <v>46387</v>
      </c>
      <c r="DZ209" t="s">
        <v>345</v>
      </c>
      <c r="EA209" t="s">
        <v>1238</v>
      </c>
      <c r="EB209" t="s">
        <v>1339</v>
      </c>
      <c r="EC209" t="s">
        <v>107</v>
      </c>
      <c r="ED209" t="s">
        <v>42</v>
      </c>
      <c r="EE209" t="s">
        <v>1285</v>
      </c>
      <c r="EF209" t="s">
        <v>376</v>
      </c>
      <c r="EG209" t="s">
        <v>1292</v>
      </c>
      <c r="EH209" t="s">
        <v>1285</v>
      </c>
      <c r="EI209" t="s">
        <v>1462</v>
      </c>
      <c r="EJ209" t="s">
        <v>371</v>
      </c>
      <c r="EK209" t="s">
        <v>2105</v>
      </c>
      <c r="EL209">
        <v>0.41666666666666669</v>
      </c>
    </row>
    <row r="210" spans="1:142">
      <c r="A210" s="126" t="s">
        <v>321</v>
      </c>
      <c r="B210" s="126" t="s">
        <v>9380</v>
      </c>
      <c r="C210" s="126" t="s">
        <v>6161</v>
      </c>
      <c r="D210" s="126" t="s">
        <v>9381</v>
      </c>
      <c r="E210" s="126" t="s">
        <v>9382</v>
      </c>
      <c r="F210" s="126" t="s">
        <v>9383</v>
      </c>
      <c r="G210" s="126"/>
      <c r="H210" s="126" t="s">
        <v>321</v>
      </c>
      <c r="I210" s="126">
        <v>1</v>
      </c>
      <c r="J210" s="126" t="s">
        <v>9384</v>
      </c>
      <c r="K210" s="126" t="s">
        <v>9385</v>
      </c>
      <c r="L210" s="126" t="s">
        <v>9386</v>
      </c>
      <c r="DJ210" t="s">
        <v>321</v>
      </c>
      <c r="DK210" t="s">
        <v>344</v>
      </c>
      <c r="DL210" t="s">
        <v>443</v>
      </c>
      <c r="DM210" t="s">
        <v>1432</v>
      </c>
      <c r="DN210" t="s">
        <v>394</v>
      </c>
      <c r="DO210" t="s">
        <v>345</v>
      </c>
      <c r="DP210">
        <v>15</v>
      </c>
      <c r="DQ210" t="s">
        <v>1331</v>
      </c>
      <c r="DR210" t="s">
        <v>1147</v>
      </c>
      <c r="DS210">
        <v>1</v>
      </c>
      <c r="DT210" t="s">
        <v>17</v>
      </c>
      <c r="DU210" t="s">
        <v>376</v>
      </c>
      <c r="DV210" t="s">
        <v>1126</v>
      </c>
      <c r="DW210" t="s">
        <v>1127</v>
      </c>
      <c r="DX210" s="127">
        <v>46024</v>
      </c>
      <c r="DY210" s="127">
        <v>46387</v>
      </c>
      <c r="DZ210" t="s">
        <v>345</v>
      </c>
      <c r="EA210" t="s">
        <v>1246</v>
      </c>
      <c r="EB210" t="s">
        <v>150</v>
      </c>
      <c r="EC210" t="s">
        <v>149</v>
      </c>
      <c r="ED210" t="s">
        <v>42</v>
      </c>
      <c r="EE210" t="s">
        <v>1284</v>
      </c>
      <c r="EF210" t="s">
        <v>376</v>
      </c>
      <c r="EG210" t="s">
        <v>1290</v>
      </c>
      <c r="EH210" t="s">
        <v>1285</v>
      </c>
      <c r="EI210" t="s">
        <v>1462</v>
      </c>
      <c r="EJ210" t="s">
        <v>371</v>
      </c>
      <c r="EK210" t="s">
        <v>2103</v>
      </c>
      <c r="EL210">
        <v>0.44791666666666669</v>
      </c>
    </row>
    <row r="211" spans="1:142">
      <c r="A211" s="126" t="s">
        <v>322</v>
      </c>
      <c r="B211" s="126" t="s">
        <v>9380</v>
      </c>
      <c r="C211" s="126" t="s">
        <v>6161</v>
      </c>
      <c r="D211" s="126" t="s">
        <v>9381</v>
      </c>
      <c r="E211" s="126" t="s">
        <v>9382</v>
      </c>
      <c r="F211" s="126" t="s">
        <v>9383</v>
      </c>
      <c r="G211" s="126"/>
      <c r="H211" s="126" t="s">
        <v>322</v>
      </c>
      <c r="I211" s="126">
        <v>1</v>
      </c>
      <c r="J211" s="126" t="s">
        <v>9384</v>
      </c>
      <c r="K211" s="126" t="s">
        <v>9385</v>
      </c>
      <c r="L211" s="126" t="s">
        <v>9386</v>
      </c>
      <c r="DJ211" t="s">
        <v>322</v>
      </c>
      <c r="DK211" t="s">
        <v>344</v>
      </c>
      <c r="DL211" t="s">
        <v>443</v>
      </c>
      <c r="DM211" t="s">
        <v>1433</v>
      </c>
      <c r="DN211" t="s">
        <v>394</v>
      </c>
      <c r="DO211" t="s">
        <v>345</v>
      </c>
      <c r="DP211">
        <v>10</v>
      </c>
      <c r="DQ211" t="s">
        <v>1154</v>
      </c>
      <c r="DR211" t="s">
        <v>1272</v>
      </c>
      <c r="DS211">
        <v>1</v>
      </c>
      <c r="DT211" t="s">
        <v>17</v>
      </c>
      <c r="DU211" t="s">
        <v>376</v>
      </c>
      <c r="DV211" t="s">
        <v>1126</v>
      </c>
      <c r="DW211" t="s">
        <v>1127</v>
      </c>
      <c r="DX211" s="127">
        <v>46024</v>
      </c>
      <c r="DY211" s="127">
        <v>46387</v>
      </c>
      <c r="DZ211" t="s">
        <v>345</v>
      </c>
      <c r="EA211" t="s">
        <v>1247</v>
      </c>
      <c r="EB211" t="s">
        <v>151</v>
      </c>
      <c r="EE211" t="s">
        <v>1284</v>
      </c>
      <c r="EF211" t="s">
        <v>376</v>
      </c>
      <c r="EG211" t="s">
        <v>1290</v>
      </c>
      <c r="EH211" t="s">
        <v>1285</v>
      </c>
      <c r="EI211" t="s">
        <v>1462</v>
      </c>
      <c r="EJ211" t="s">
        <v>371</v>
      </c>
      <c r="EK211" t="s">
        <v>1439</v>
      </c>
      <c r="EL211">
        <v>0.4375</v>
      </c>
    </row>
    <row r="212" spans="1:142">
      <c r="A212" s="126" t="s">
        <v>324</v>
      </c>
      <c r="B212" s="126" t="s">
        <v>9380</v>
      </c>
      <c r="C212" s="126" t="s">
        <v>6161</v>
      </c>
      <c r="D212" s="126" t="s">
        <v>9381</v>
      </c>
      <c r="E212" s="126" t="s">
        <v>9382</v>
      </c>
      <c r="F212" s="126" t="s">
        <v>9383</v>
      </c>
      <c r="G212" s="126"/>
      <c r="H212" s="126" t="s">
        <v>324</v>
      </c>
      <c r="I212" s="126">
        <v>1</v>
      </c>
      <c r="J212" s="126" t="s">
        <v>9384</v>
      </c>
      <c r="K212" s="126" t="s">
        <v>9385</v>
      </c>
      <c r="L212" s="126" t="s">
        <v>9386</v>
      </c>
      <c r="DJ212" t="s">
        <v>324</v>
      </c>
      <c r="DK212" t="s">
        <v>344</v>
      </c>
      <c r="DL212" t="s">
        <v>443</v>
      </c>
      <c r="DM212" t="s">
        <v>1436</v>
      </c>
      <c r="DN212" t="s">
        <v>394</v>
      </c>
      <c r="DO212" t="s">
        <v>345</v>
      </c>
      <c r="DP212">
        <v>30</v>
      </c>
      <c r="DQ212" t="s">
        <v>1156</v>
      </c>
      <c r="DR212" t="s">
        <v>1144</v>
      </c>
      <c r="DS212">
        <v>1</v>
      </c>
      <c r="DT212" t="s">
        <v>17</v>
      </c>
      <c r="DU212" t="s">
        <v>376</v>
      </c>
      <c r="DV212" t="s">
        <v>1126</v>
      </c>
      <c r="DW212" t="s">
        <v>1127</v>
      </c>
      <c r="DX212" s="127">
        <v>46024</v>
      </c>
      <c r="DY212" s="127">
        <v>46387</v>
      </c>
      <c r="DZ212" t="s">
        <v>345</v>
      </c>
      <c r="EA212" t="s">
        <v>1249</v>
      </c>
      <c r="EB212" t="s">
        <v>152</v>
      </c>
      <c r="EC212" t="s">
        <v>107</v>
      </c>
      <c r="ED212" t="s">
        <v>42</v>
      </c>
      <c r="EE212" t="s">
        <v>1285</v>
      </c>
      <c r="EF212" t="s">
        <v>376</v>
      </c>
      <c r="EG212" t="s">
        <v>1290</v>
      </c>
      <c r="EH212" t="s">
        <v>1285</v>
      </c>
      <c r="EI212" t="s">
        <v>1462</v>
      </c>
      <c r="EJ212" t="s">
        <v>371</v>
      </c>
      <c r="EK212" t="s">
        <v>2105</v>
      </c>
      <c r="EL212">
        <v>0.38194444444444442</v>
      </c>
    </row>
    <row r="213" spans="1:142">
      <c r="A213" s="126" t="s">
        <v>332</v>
      </c>
      <c r="B213" s="126" t="s">
        <v>9380</v>
      </c>
      <c r="C213" s="126" t="s">
        <v>6161</v>
      </c>
      <c r="D213" s="126" t="s">
        <v>9381</v>
      </c>
      <c r="E213" s="126" t="s">
        <v>9382</v>
      </c>
      <c r="F213" s="126" t="s">
        <v>9383</v>
      </c>
      <c r="G213" s="126"/>
      <c r="H213" s="126" t="s">
        <v>332</v>
      </c>
      <c r="I213" s="126">
        <v>1</v>
      </c>
      <c r="J213" s="126" t="s">
        <v>9384</v>
      </c>
      <c r="K213" s="126" t="s">
        <v>9385</v>
      </c>
      <c r="L213" s="126" t="s">
        <v>9386</v>
      </c>
      <c r="DJ213" t="s">
        <v>332</v>
      </c>
      <c r="DK213" t="s">
        <v>344</v>
      </c>
      <c r="DL213" t="s">
        <v>443</v>
      </c>
      <c r="DM213" t="s">
        <v>1442</v>
      </c>
      <c r="DN213" t="s">
        <v>394</v>
      </c>
      <c r="DO213" t="s">
        <v>345</v>
      </c>
      <c r="DP213">
        <v>30</v>
      </c>
      <c r="DQ213" t="s">
        <v>1156</v>
      </c>
      <c r="DR213" t="s">
        <v>1144</v>
      </c>
      <c r="DS213">
        <v>1</v>
      </c>
      <c r="DT213" t="s">
        <v>17</v>
      </c>
      <c r="DU213" t="s">
        <v>376</v>
      </c>
      <c r="DV213" t="s">
        <v>1126</v>
      </c>
      <c r="DW213" t="s">
        <v>1127</v>
      </c>
      <c r="DX213" s="127">
        <v>46024</v>
      </c>
      <c r="DY213" s="127">
        <v>46387</v>
      </c>
      <c r="DZ213" t="s">
        <v>1345</v>
      </c>
      <c r="EA213" t="s">
        <v>1255</v>
      </c>
      <c r="EB213" t="s">
        <v>158</v>
      </c>
      <c r="EC213" t="s">
        <v>159</v>
      </c>
      <c r="ED213" t="s">
        <v>42</v>
      </c>
      <c r="EE213" t="s">
        <v>1285</v>
      </c>
      <c r="EF213" t="s">
        <v>376</v>
      </c>
      <c r="EG213" t="s">
        <v>1290</v>
      </c>
      <c r="EH213" t="s">
        <v>1285</v>
      </c>
      <c r="EI213" t="s">
        <v>1462</v>
      </c>
      <c r="EJ213" t="s">
        <v>371</v>
      </c>
      <c r="EK213" t="s">
        <v>1590</v>
      </c>
      <c r="EL213">
        <v>0.625</v>
      </c>
    </row>
    <row r="214" spans="1:142">
      <c r="A214" s="126" t="s">
        <v>4699</v>
      </c>
      <c r="B214" s="126" t="s">
        <v>9380</v>
      </c>
      <c r="C214" s="126" t="s">
        <v>6161</v>
      </c>
      <c r="D214" s="126" t="s">
        <v>9381</v>
      </c>
      <c r="E214" s="126" t="s">
        <v>9382</v>
      </c>
      <c r="F214" s="126" t="s">
        <v>9383</v>
      </c>
      <c r="G214" s="126"/>
      <c r="H214" s="126" t="s">
        <v>4699</v>
      </c>
      <c r="I214" s="126">
        <v>1</v>
      </c>
      <c r="J214" s="126" t="s">
        <v>9384</v>
      </c>
      <c r="K214" s="126" t="s">
        <v>9385</v>
      </c>
      <c r="L214" s="126" t="s">
        <v>9386</v>
      </c>
      <c r="DJ214" t="s">
        <v>4699</v>
      </c>
      <c r="DK214" t="s">
        <v>344</v>
      </c>
      <c r="DL214" t="s">
        <v>443</v>
      </c>
      <c r="DM214" t="s">
        <v>1431</v>
      </c>
      <c r="DN214" t="s">
        <v>394</v>
      </c>
      <c r="DO214" t="s">
        <v>345</v>
      </c>
      <c r="DP214">
        <v>120</v>
      </c>
      <c r="DQ214" t="s">
        <v>1154</v>
      </c>
      <c r="DR214" t="s">
        <v>1297</v>
      </c>
      <c r="DS214">
        <v>1</v>
      </c>
      <c r="DT214" t="s">
        <v>17</v>
      </c>
      <c r="DU214" t="s">
        <v>376</v>
      </c>
      <c r="DV214" t="s">
        <v>1126</v>
      </c>
      <c r="DW214" t="s">
        <v>1127</v>
      </c>
      <c r="DX214" s="127">
        <v>46024</v>
      </c>
      <c r="DY214" s="127">
        <v>46387</v>
      </c>
      <c r="DZ214" t="s">
        <v>345</v>
      </c>
      <c r="EA214" t="s">
        <v>1415</v>
      </c>
      <c r="EB214" t="s">
        <v>139</v>
      </c>
      <c r="EC214" t="s">
        <v>140</v>
      </c>
      <c r="ED214" t="s">
        <v>110</v>
      </c>
      <c r="EE214" t="s">
        <v>1283</v>
      </c>
      <c r="EF214" t="s">
        <v>371</v>
      </c>
      <c r="EG214" t="s">
        <v>1292</v>
      </c>
      <c r="EH214" t="s">
        <v>1425</v>
      </c>
      <c r="EI214" t="s">
        <v>1462</v>
      </c>
      <c r="EJ214" t="s">
        <v>371</v>
      </c>
      <c r="EK214" t="s">
        <v>1590</v>
      </c>
      <c r="EL214">
        <v>0.41666666666666669</v>
      </c>
    </row>
  </sheetData>
  <pageMargins left="0.75" right="0.75" top="1" bottom="1" header="0.5" footer="0.5"/>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46419-38D2-4D5D-8A78-48FC94F33BF9}">
  <sheetPr codeName="Hoja77"/>
  <dimension ref="A1:AJ344"/>
  <sheetViews>
    <sheetView showGridLines="0" workbookViewId="0">
      <pane ySplit="1" topLeftCell="A2" activePane="bottomLeft" state="frozen"/>
      <selection pane="bottomLeft"/>
    </sheetView>
  </sheetViews>
  <sheetFormatPr baseColWidth="10" defaultColWidth="9.125" defaultRowHeight="13.5"/>
  <cols>
    <col min="1" max="1" width="19" customWidth="1"/>
    <col min="2" max="2" width="23" customWidth="1"/>
    <col min="3" max="3" width="21" customWidth="1"/>
    <col min="4" max="5" width="15" customWidth="1"/>
    <col min="6" max="6" width="24" customWidth="1"/>
    <col min="7" max="7" width="16" customWidth="1"/>
    <col min="8" max="8" width="12" customWidth="1"/>
    <col min="9" max="9" width="14" customWidth="1"/>
    <col min="10" max="10" width="12" customWidth="1"/>
    <col min="11" max="11" width="14" customWidth="1"/>
    <col min="12" max="12" width="22" customWidth="1"/>
    <col min="13" max="13" width="12" customWidth="1"/>
    <col min="14" max="14" width="28" customWidth="1"/>
    <col min="15" max="15" width="20" customWidth="1"/>
    <col min="16" max="16" width="21" customWidth="1"/>
    <col min="17" max="17" width="16" customWidth="1"/>
    <col min="18" max="18" width="12" customWidth="1"/>
    <col min="19" max="19" width="21" customWidth="1"/>
    <col min="20" max="20" width="15" customWidth="1"/>
    <col min="21" max="21" width="23" customWidth="1"/>
    <col min="22" max="22" width="17" customWidth="1"/>
    <col min="23" max="23" width="14" customWidth="1"/>
    <col min="24" max="24" width="18" customWidth="1"/>
    <col min="25" max="25" width="12" customWidth="1"/>
    <col min="26" max="26" width="17" customWidth="1"/>
    <col min="27" max="27" width="14" customWidth="1"/>
    <col min="28" max="28" width="12" customWidth="1"/>
    <col min="29" max="29" width="25" customWidth="1"/>
    <col min="30" max="30" width="20" customWidth="1"/>
    <col min="31" max="31" width="24" customWidth="1"/>
    <col min="32" max="32" width="22" customWidth="1"/>
    <col min="33" max="33" width="28" customWidth="1"/>
    <col min="34" max="34" width="30" customWidth="1"/>
    <col min="35" max="35" width="15" customWidth="1"/>
    <col min="36" max="36" width="18" customWidth="1"/>
  </cols>
  <sheetData>
    <row r="1" spans="1:36" ht="14.25">
      <c r="A1" s="125" t="s">
        <v>9387</v>
      </c>
      <c r="B1" s="125" t="s">
        <v>9388</v>
      </c>
      <c r="C1" s="125" t="s">
        <v>6744</v>
      </c>
      <c r="D1" s="125" t="s">
        <v>9389</v>
      </c>
      <c r="E1" s="125" t="s">
        <v>9390</v>
      </c>
      <c r="F1" s="125" t="s">
        <v>9391</v>
      </c>
      <c r="G1" s="125" t="s">
        <v>9392</v>
      </c>
      <c r="H1" s="125" t="s">
        <v>6831</v>
      </c>
      <c r="I1" s="125" t="s">
        <v>6832</v>
      </c>
      <c r="J1" s="125" t="s">
        <v>6833</v>
      </c>
      <c r="K1" s="125" t="s">
        <v>6834</v>
      </c>
      <c r="L1" s="125" t="s">
        <v>6835</v>
      </c>
      <c r="M1" s="125" t="s">
        <v>6836</v>
      </c>
      <c r="N1" s="125" t="s">
        <v>6837</v>
      </c>
      <c r="O1" s="125" t="s">
        <v>6838</v>
      </c>
      <c r="P1" s="125" t="s">
        <v>6839</v>
      </c>
      <c r="Q1" s="125" t="s">
        <v>6840</v>
      </c>
      <c r="R1" s="125" t="s">
        <v>6841</v>
      </c>
      <c r="S1" s="125" t="s">
        <v>6842</v>
      </c>
      <c r="T1" s="125" t="s">
        <v>6843</v>
      </c>
      <c r="U1" s="125" t="s">
        <v>6844</v>
      </c>
      <c r="V1" s="125" t="s">
        <v>6845</v>
      </c>
      <c r="W1" s="125" t="s">
        <v>6846</v>
      </c>
      <c r="X1" s="125" t="s">
        <v>6847</v>
      </c>
      <c r="Y1" s="125" t="s">
        <v>6848</v>
      </c>
      <c r="Z1" s="125" t="s">
        <v>6849</v>
      </c>
      <c r="AA1" s="125" t="s">
        <v>6850</v>
      </c>
      <c r="AB1" s="125" t="s">
        <v>6851</v>
      </c>
      <c r="AC1" s="125" t="s">
        <v>6852</v>
      </c>
      <c r="AD1" s="125" t="s">
        <v>6853</v>
      </c>
      <c r="AE1" s="125" t="s">
        <v>6854</v>
      </c>
      <c r="AF1" s="125" t="s">
        <v>6855</v>
      </c>
      <c r="AG1" s="125" t="s">
        <v>6856</v>
      </c>
      <c r="AH1" s="125" t="s">
        <v>6857</v>
      </c>
      <c r="AI1" s="125" t="s">
        <v>6858</v>
      </c>
      <c r="AJ1" s="125" t="s">
        <v>6859</v>
      </c>
    </row>
    <row r="2" spans="1:36">
      <c r="A2" t="s">
        <v>7031</v>
      </c>
      <c r="B2" t="s">
        <v>4637</v>
      </c>
      <c r="C2" t="s">
        <v>199</v>
      </c>
      <c r="D2" t="s">
        <v>9393</v>
      </c>
      <c r="E2" t="s">
        <v>6471</v>
      </c>
      <c r="F2" t="s">
        <v>5997</v>
      </c>
      <c r="G2" t="s">
        <v>6431</v>
      </c>
      <c r="H2" t="s">
        <v>199</v>
      </c>
      <c r="I2" t="s">
        <v>443</v>
      </c>
      <c r="J2" t="s">
        <v>1266</v>
      </c>
      <c r="K2" t="s">
        <v>1442</v>
      </c>
      <c r="L2" t="s">
        <v>394</v>
      </c>
      <c r="M2" t="s">
        <v>345</v>
      </c>
      <c r="N2">
        <v>5</v>
      </c>
      <c r="O2" t="s">
        <v>1158</v>
      </c>
      <c r="P2" t="s">
        <v>1148</v>
      </c>
      <c r="Q2">
        <v>1</v>
      </c>
      <c r="R2" t="s">
        <v>17</v>
      </c>
      <c r="S2" t="s">
        <v>376</v>
      </c>
      <c r="T2" t="s">
        <v>1126</v>
      </c>
      <c r="U2" t="s">
        <v>1127</v>
      </c>
      <c r="V2" s="127">
        <v>46024</v>
      </c>
      <c r="W2" s="127">
        <v>46387</v>
      </c>
      <c r="X2" t="s">
        <v>345</v>
      </c>
      <c r="Y2" t="s">
        <v>1175</v>
      </c>
      <c r="Z2" t="s">
        <v>67</v>
      </c>
      <c r="AA2" t="s">
        <v>50</v>
      </c>
      <c r="AC2" t="s">
        <v>1283</v>
      </c>
      <c r="AD2" t="s">
        <v>371</v>
      </c>
      <c r="AE2" t="s">
        <v>1290</v>
      </c>
      <c r="AF2" t="s">
        <v>1285</v>
      </c>
      <c r="AG2" t="s">
        <v>1462</v>
      </c>
      <c r="AH2" t="s">
        <v>371</v>
      </c>
      <c r="AI2" t="s">
        <v>1439</v>
      </c>
      <c r="AJ2">
        <v>0.4375</v>
      </c>
    </row>
    <row r="3" spans="1:36">
      <c r="A3" t="s">
        <v>7031</v>
      </c>
      <c r="B3" t="s">
        <v>4666</v>
      </c>
      <c r="C3" t="s">
        <v>302</v>
      </c>
      <c r="D3" t="s">
        <v>9393</v>
      </c>
      <c r="E3" t="s">
        <v>6471</v>
      </c>
      <c r="F3" t="s">
        <v>5997</v>
      </c>
      <c r="G3" t="s">
        <v>6431</v>
      </c>
      <c r="H3" t="s">
        <v>302</v>
      </c>
      <c r="I3" t="s">
        <v>344</v>
      </c>
      <c r="J3" t="s">
        <v>443</v>
      </c>
      <c r="K3" t="s">
        <v>1442</v>
      </c>
      <c r="L3" t="s">
        <v>394</v>
      </c>
      <c r="M3" t="s">
        <v>345</v>
      </c>
      <c r="N3">
        <v>30</v>
      </c>
      <c r="O3" t="s">
        <v>1158</v>
      </c>
      <c r="P3" t="s">
        <v>1147</v>
      </c>
      <c r="Q3">
        <v>1</v>
      </c>
      <c r="R3" t="s">
        <v>17</v>
      </c>
      <c r="S3" t="s">
        <v>376</v>
      </c>
      <c r="T3" t="s">
        <v>1126</v>
      </c>
      <c r="U3" t="s">
        <v>1127</v>
      </c>
      <c r="V3" s="127">
        <v>46024</v>
      </c>
      <c r="W3" s="127">
        <v>46387</v>
      </c>
      <c r="X3" t="s">
        <v>345</v>
      </c>
      <c r="Y3" t="s">
        <v>128</v>
      </c>
      <c r="Z3" t="s">
        <v>129</v>
      </c>
      <c r="AA3" t="s">
        <v>127</v>
      </c>
      <c r="AB3" t="s">
        <v>42</v>
      </c>
      <c r="AC3" t="s">
        <v>1284</v>
      </c>
      <c r="AD3" t="s">
        <v>376</v>
      </c>
      <c r="AE3" t="s">
        <v>1290</v>
      </c>
      <c r="AF3" t="s">
        <v>1285</v>
      </c>
      <c r="AG3" t="s">
        <v>1462</v>
      </c>
      <c r="AH3" t="s">
        <v>371</v>
      </c>
      <c r="AI3" t="s">
        <v>1439</v>
      </c>
      <c r="AJ3">
        <v>0.41666666666666669</v>
      </c>
    </row>
    <row r="4" spans="1:36">
      <c r="A4" t="s">
        <v>7031</v>
      </c>
      <c r="B4" t="s">
        <v>289</v>
      </c>
      <c r="C4" t="s">
        <v>4695</v>
      </c>
      <c r="D4" t="s">
        <v>9393</v>
      </c>
      <c r="E4" t="s">
        <v>6471</v>
      </c>
      <c r="F4" t="s">
        <v>5997</v>
      </c>
      <c r="G4" t="s">
        <v>6431</v>
      </c>
      <c r="H4" t="s">
        <v>4695</v>
      </c>
      <c r="I4" t="s">
        <v>344</v>
      </c>
      <c r="J4" t="s">
        <v>443</v>
      </c>
      <c r="K4" t="s">
        <v>1442</v>
      </c>
      <c r="L4" t="s">
        <v>394</v>
      </c>
      <c r="M4" t="s">
        <v>345</v>
      </c>
      <c r="N4">
        <v>120</v>
      </c>
      <c r="O4" t="s">
        <v>1158</v>
      </c>
      <c r="P4" t="s">
        <v>1153</v>
      </c>
      <c r="Q4">
        <v>1</v>
      </c>
      <c r="R4" t="s">
        <v>17</v>
      </c>
      <c r="S4" t="s">
        <v>376</v>
      </c>
      <c r="T4" t="s">
        <v>1126</v>
      </c>
      <c r="U4" t="s">
        <v>1127</v>
      </c>
      <c r="V4" s="127">
        <v>46024</v>
      </c>
      <c r="W4" s="127">
        <v>46387</v>
      </c>
      <c r="X4" t="s">
        <v>345</v>
      </c>
      <c r="Y4" t="s">
        <v>1453</v>
      </c>
      <c r="Z4" t="s">
        <v>126</v>
      </c>
      <c r="AA4" t="s">
        <v>127</v>
      </c>
      <c r="AB4" t="s">
        <v>42</v>
      </c>
      <c r="AC4" t="s">
        <v>1284</v>
      </c>
      <c r="AD4" t="s">
        <v>376</v>
      </c>
      <c r="AE4" t="s">
        <v>1290</v>
      </c>
      <c r="AF4" t="s">
        <v>1285</v>
      </c>
      <c r="AG4" t="s">
        <v>1462</v>
      </c>
      <c r="AH4" t="s">
        <v>371</v>
      </c>
      <c r="AI4" t="s">
        <v>1439</v>
      </c>
      <c r="AJ4">
        <v>0.39583333333333331</v>
      </c>
    </row>
    <row r="5" spans="1:36">
      <c r="A5" t="s">
        <v>7031</v>
      </c>
      <c r="B5" t="s">
        <v>199</v>
      </c>
      <c r="C5" t="s">
        <v>208</v>
      </c>
      <c r="D5" t="s">
        <v>9393</v>
      </c>
      <c r="E5" t="s">
        <v>6471</v>
      </c>
      <c r="F5" t="s">
        <v>5997</v>
      </c>
      <c r="G5" t="s">
        <v>6431</v>
      </c>
      <c r="H5" t="s">
        <v>208</v>
      </c>
      <c r="I5" t="s">
        <v>443</v>
      </c>
      <c r="J5" t="s">
        <v>1266</v>
      </c>
      <c r="K5" t="s">
        <v>1434</v>
      </c>
      <c r="L5" t="s">
        <v>394</v>
      </c>
      <c r="M5" t="s">
        <v>345</v>
      </c>
      <c r="N5">
        <v>10</v>
      </c>
      <c r="O5" t="s">
        <v>1158</v>
      </c>
      <c r="P5" t="s">
        <v>1123</v>
      </c>
      <c r="Q5">
        <v>1</v>
      </c>
      <c r="R5" t="s">
        <v>17</v>
      </c>
      <c r="S5" t="s">
        <v>376</v>
      </c>
      <c r="T5" t="s">
        <v>1126</v>
      </c>
      <c r="U5" t="s">
        <v>1127</v>
      </c>
      <c r="V5" s="127">
        <v>46024</v>
      </c>
      <c r="W5" s="127">
        <v>46387</v>
      </c>
      <c r="X5" t="s">
        <v>345</v>
      </c>
      <c r="Y5" t="s">
        <v>1178</v>
      </c>
      <c r="Z5" t="s">
        <v>74</v>
      </c>
      <c r="AA5" t="s">
        <v>1373</v>
      </c>
      <c r="AC5" t="s">
        <v>1284</v>
      </c>
      <c r="AD5" t="s">
        <v>376</v>
      </c>
      <c r="AE5" t="s">
        <v>1292</v>
      </c>
      <c r="AF5" t="s">
        <v>1285</v>
      </c>
      <c r="AG5" t="s">
        <v>1462</v>
      </c>
      <c r="AH5" t="s">
        <v>371</v>
      </c>
      <c r="AI5" t="s">
        <v>2103</v>
      </c>
      <c r="AJ5">
        <v>0.41666666666666669</v>
      </c>
    </row>
    <row r="6" spans="1:36">
      <c r="A6" t="s">
        <v>7031</v>
      </c>
      <c r="B6" t="s">
        <v>246</v>
      </c>
      <c r="C6" t="s">
        <v>264</v>
      </c>
      <c r="D6" t="s">
        <v>9393</v>
      </c>
      <c r="E6" t="s">
        <v>6471</v>
      </c>
      <c r="F6" t="s">
        <v>5997</v>
      </c>
      <c r="G6" t="s">
        <v>6431</v>
      </c>
      <c r="H6" t="s">
        <v>264</v>
      </c>
      <c r="I6" t="s">
        <v>1266</v>
      </c>
      <c r="J6" t="s">
        <v>488</v>
      </c>
      <c r="K6" t="s">
        <v>1434</v>
      </c>
      <c r="L6" t="s">
        <v>394</v>
      </c>
      <c r="M6" t="s">
        <v>345</v>
      </c>
      <c r="N6">
        <v>60</v>
      </c>
      <c r="O6" t="s">
        <v>1155</v>
      </c>
      <c r="P6" t="s">
        <v>1392</v>
      </c>
      <c r="Q6">
        <v>1</v>
      </c>
      <c r="R6" t="s">
        <v>17</v>
      </c>
      <c r="S6" t="s">
        <v>376</v>
      </c>
      <c r="T6" t="s">
        <v>1126</v>
      </c>
      <c r="U6" t="s">
        <v>1127</v>
      </c>
      <c r="V6" s="127">
        <v>46024</v>
      </c>
      <c r="W6" s="127">
        <v>46387</v>
      </c>
      <c r="X6" t="s">
        <v>345</v>
      </c>
      <c r="Y6" t="s">
        <v>1391</v>
      </c>
      <c r="Z6" t="s">
        <v>35</v>
      </c>
      <c r="AC6" t="s">
        <v>1283</v>
      </c>
      <c r="AD6" t="s">
        <v>376</v>
      </c>
      <c r="AE6" t="s">
        <v>1390</v>
      </c>
      <c r="AF6" t="s">
        <v>1285</v>
      </c>
      <c r="AG6" t="s">
        <v>1462</v>
      </c>
      <c r="AH6" t="s">
        <v>371</v>
      </c>
      <c r="AI6" t="s">
        <v>1590</v>
      </c>
      <c r="AJ6">
        <v>0.76388888888888884</v>
      </c>
    </row>
    <row r="7" spans="1:36">
      <c r="A7" t="s">
        <v>7031</v>
      </c>
      <c r="B7" t="s">
        <v>4658</v>
      </c>
      <c r="C7" t="s">
        <v>286</v>
      </c>
      <c r="D7" t="s">
        <v>9393</v>
      </c>
      <c r="E7" t="s">
        <v>6471</v>
      </c>
      <c r="F7" t="s">
        <v>5997</v>
      </c>
      <c r="G7" t="s">
        <v>6431</v>
      </c>
      <c r="H7" t="s">
        <v>286</v>
      </c>
      <c r="I7" t="s">
        <v>443</v>
      </c>
      <c r="J7" t="s">
        <v>1266</v>
      </c>
      <c r="K7" t="s">
        <v>1434</v>
      </c>
      <c r="L7" t="s">
        <v>394</v>
      </c>
      <c r="M7" t="s">
        <v>345</v>
      </c>
      <c r="N7">
        <v>10</v>
      </c>
      <c r="O7" t="s">
        <v>1158</v>
      </c>
      <c r="P7" t="s">
        <v>1153</v>
      </c>
      <c r="Q7">
        <v>1</v>
      </c>
      <c r="R7" t="s">
        <v>17</v>
      </c>
      <c r="S7" t="s">
        <v>376</v>
      </c>
      <c r="T7" t="s">
        <v>1126</v>
      </c>
      <c r="U7" t="s">
        <v>1127</v>
      </c>
      <c r="V7" s="127">
        <v>46024</v>
      </c>
      <c r="W7" s="127">
        <v>46387</v>
      </c>
      <c r="X7" t="s">
        <v>345</v>
      </c>
      <c r="Y7" t="s">
        <v>101</v>
      </c>
      <c r="Z7" t="s">
        <v>102</v>
      </c>
      <c r="AC7" t="s">
        <v>1283</v>
      </c>
      <c r="AD7" t="s">
        <v>376</v>
      </c>
      <c r="AE7" t="s">
        <v>1290</v>
      </c>
      <c r="AF7" t="s">
        <v>1285</v>
      </c>
      <c r="AG7" t="s">
        <v>1462</v>
      </c>
      <c r="AH7" t="s">
        <v>371</v>
      </c>
      <c r="AI7" t="s">
        <v>1439</v>
      </c>
      <c r="AJ7">
        <v>0.41666666666666669</v>
      </c>
    </row>
    <row r="8" spans="1:36">
      <c r="A8" t="s">
        <v>7031</v>
      </c>
      <c r="B8" t="s">
        <v>229</v>
      </c>
      <c r="C8" t="s">
        <v>241</v>
      </c>
      <c r="D8" t="s">
        <v>9393</v>
      </c>
      <c r="E8" t="s">
        <v>6471</v>
      </c>
      <c r="F8" t="s">
        <v>5997</v>
      </c>
      <c r="G8" t="s">
        <v>6431</v>
      </c>
      <c r="H8" t="s">
        <v>241</v>
      </c>
      <c r="I8" t="s">
        <v>1266</v>
      </c>
      <c r="J8" t="s">
        <v>488</v>
      </c>
      <c r="K8" t="s">
        <v>1433</v>
      </c>
      <c r="L8" t="s">
        <v>394</v>
      </c>
      <c r="M8" t="s">
        <v>345</v>
      </c>
      <c r="N8">
        <v>60</v>
      </c>
      <c r="O8" t="s">
        <v>1155</v>
      </c>
      <c r="P8" t="s">
        <v>1270</v>
      </c>
      <c r="Q8">
        <v>1</v>
      </c>
      <c r="R8" t="s">
        <v>17</v>
      </c>
      <c r="S8" t="s">
        <v>376</v>
      </c>
      <c r="T8" t="s">
        <v>1126</v>
      </c>
      <c r="U8" t="s">
        <v>1127</v>
      </c>
      <c r="V8" s="127">
        <v>46024</v>
      </c>
      <c r="W8" s="127">
        <v>46387</v>
      </c>
      <c r="X8" t="s">
        <v>345</v>
      </c>
      <c r="Y8" t="s">
        <v>1206</v>
      </c>
      <c r="Z8" t="s">
        <v>30</v>
      </c>
      <c r="AC8" t="s">
        <v>1284</v>
      </c>
      <c r="AD8" t="s">
        <v>371</v>
      </c>
      <c r="AE8" t="s">
        <v>1292</v>
      </c>
      <c r="AF8" t="s">
        <v>1285</v>
      </c>
      <c r="AG8" t="s">
        <v>1462</v>
      </c>
      <c r="AH8" t="s">
        <v>371</v>
      </c>
      <c r="AI8" t="s">
        <v>2103</v>
      </c>
      <c r="AJ8">
        <v>0.58333333333333337</v>
      </c>
    </row>
    <row r="9" spans="1:36">
      <c r="A9" t="s">
        <v>7031</v>
      </c>
      <c r="B9" t="s">
        <v>254</v>
      </c>
      <c r="C9" t="s">
        <v>272</v>
      </c>
      <c r="D9" t="s">
        <v>9393</v>
      </c>
      <c r="E9" t="s">
        <v>6471</v>
      </c>
      <c r="F9" t="s">
        <v>5997</v>
      </c>
      <c r="G9" t="s">
        <v>6431</v>
      </c>
      <c r="H9" t="s">
        <v>272</v>
      </c>
      <c r="I9" t="s">
        <v>1266</v>
      </c>
      <c r="J9" t="s">
        <v>488</v>
      </c>
      <c r="K9" t="s">
        <v>1433</v>
      </c>
      <c r="L9" t="s">
        <v>394</v>
      </c>
      <c r="M9" t="s">
        <v>345</v>
      </c>
      <c r="N9">
        <v>20</v>
      </c>
      <c r="O9" t="s">
        <v>1156</v>
      </c>
      <c r="P9" t="s">
        <v>1404</v>
      </c>
      <c r="Q9">
        <v>1</v>
      </c>
      <c r="R9" t="s">
        <v>17</v>
      </c>
      <c r="S9" t="s">
        <v>376</v>
      </c>
      <c r="T9" t="s">
        <v>1126</v>
      </c>
      <c r="U9" t="s">
        <v>1127</v>
      </c>
      <c r="V9" s="127">
        <v>46024</v>
      </c>
      <c r="W9" s="127">
        <v>46387</v>
      </c>
      <c r="X9" t="s">
        <v>345</v>
      </c>
      <c r="Y9" t="s">
        <v>1224</v>
      </c>
      <c r="AC9" t="s">
        <v>1284</v>
      </c>
      <c r="AD9" t="s">
        <v>376</v>
      </c>
      <c r="AE9" t="s">
        <v>1292</v>
      </c>
      <c r="AF9" t="s">
        <v>1285</v>
      </c>
      <c r="AG9" t="s">
        <v>1462</v>
      </c>
      <c r="AH9" t="s">
        <v>371</v>
      </c>
      <c r="AI9" t="s">
        <v>2104</v>
      </c>
      <c r="AJ9">
        <v>0.44791666666666669</v>
      </c>
    </row>
    <row r="10" spans="1:36">
      <c r="A10" t="s">
        <v>7031</v>
      </c>
      <c r="B10" t="s">
        <v>241</v>
      </c>
      <c r="C10" t="s">
        <v>259</v>
      </c>
      <c r="D10" t="s">
        <v>9393</v>
      </c>
      <c r="E10" t="s">
        <v>6471</v>
      </c>
      <c r="F10" t="s">
        <v>5997</v>
      </c>
      <c r="G10" t="s">
        <v>6431</v>
      </c>
      <c r="H10" t="s">
        <v>259</v>
      </c>
      <c r="I10" t="s">
        <v>1266</v>
      </c>
      <c r="J10" t="s">
        <v>488</v>
      </c>
      <c r="K10" t="s">
        <v>1434</v>
      </c>
      <c r="L10" t="s">
        <v>394</v>
      </c>
      <c r="M10" t="s">
        <v>345</v>
      </c>
      <c r="N10">
        <v>40</v>
      </c>
      <c r="O10" t="s">
        <v>1156</v>
      </c>
      <c r="P10" t="s">
        <v>1144</v>
      </c>
      <c r="Q10">
        <v>1</v>
      </c>
      <c r="R10" t="s">
        <v>17</v>
      </c>
      <c r="S10" t="s">
        <v>376</v>
      </c>
      <c r="T10" t="s">
        <v>1126</v>
      </c>
      <c r="U10" t="s">
        <v>1127</v>
      </c>
      <c r="V10" s="127">
        <v>46024</v>
      </c>
      <c r="W10" s="127">
        <v>46387</v>
      </c>
      <c r="X10" t="s">
        <v>345</v>
      </c>
      <c r="Y10" t="s">
        <v>1220</v>
      </c>
      <c r="AC10" t="s">
        <v>1284</v>
      </c>
      <c r="AD10" t="s">
        <v>376</v>
      </c>
      <c r="AE10" t="s">
        <v>1290</v>
      </c>
      <c r="AF10" t="s">
        <v>1285</v>
      </c>
      <c r="AG10" t="s">
        <v>1462</v>
      </c>
      <c r="AH10" t="s">
        <v>371</v>
      </c>
      <c r="AI10" t="s">
        <v>1590</v>
      </c>
      <c r="AJ10">
        <v>0.625</v>
      </c>
    </row>
    <row r="11" spans="1:36">
      <c r="A11" t="s">
        <v>7068</v>
      </c>
      <c r="B11" t="s">
        <v>179</v>
      </c>
      <c r="C11" t="s">
        <v>179</v>
      </c>
      <c r="D11" t="s">
        <v>9393</v>
      </c>
      <c r="E11" t="s">
        <v>6478</v>
      </c>
      <c r="F11" t="s">
        <v>5997</v>
      </c>
      <c r="G11" t="s">
        <v>6433</v>
      </c>
      <c r="H11" t="s">
        <v>179</v>
      </c>
      <c r="I11" t="s">
        <v>344</v>
      </c>
      <c r="J11" t="s">
        <v>443</v>
      </c>
      <c r="K11" t="s">
        <v>1436</v>
      </c>
      <c r="L11" t="s">
        <v>394</v>
      </c>
      <c r="M11" t="s">
        <v>345</v>
      </c>
      <c r="N11">
        <v>10</v>
      </c>
      <c r="O11" t="s">
        <v>1156</v>
      </c>
      <c r="P11" t="s">
        <v>1141</v>
      </c>
      <c r="Q11">
        <v>1</v>
      </c>
      <c r="R11" t="s">
        <v>17</v>
      </c>
      <c r="S11" t="s">
        <v>376</v>
      </c>
      <c r="T11" t="s">
        <v>1126</v>
      </c>
      <c r="U11" t="s">
        <v>1127</v>
      </c>
      <c r="V11" s="127">
        <v>46024</v>
      </c>
      <c r="W11" s="127">
        <v>46387</v>
      </c>
      <c r="X11" t="s">
        <v>345</v>
      </c>
      <c r="Y11" t="s">
        <v>1164</v>
      </c>
      <c r="Z11" t="s">
        <v>48</v>
      </c>
      <c r="AC11" t="s">
        <v>1283</v>
      </c>
      <c r="AD11" t="s">
        <v>376</v>
      </c>
      <c r="AE11" t="s">
        <v>1290</v>
      </c>
      <c r="AF11" t="s">
        <v>1285</v>
      </c>
      <c r="AG11" t="s">
        <v>1462</v>
      </c>
      <c r="AH11" t="s">
        <v>371</v>
      </c>
      <c r="AI11" t="s">
        <v>2104</v>
      </c>
      <c r="AJ11">
        <v>0.4375</v>
      </c>
    </row>
    <row r="12" spans="1:36">
      <c r="A12" t="s">
        <v>7068</v>
      </c>
      <c r="B12" t="s">
        <v>4659</v>
      </c>
      <c r="C12" t="s">
        <v>287</v>
      </c>
      <c r="D12" t="s">
        <v>9393</v>
      </c>
      <c r="E12" t="s">
        <v>6471</v>
      </c>
      <c r="F12" t="s">
        <v>5997</v>
      </c>
      <c r="G12" t="s">
        <v>6431</v>
      </c>
      <c r="H12" t="s">
        <v>287</v>
      </c>
      <c r="I12" t="s">
        <v>344</v>
      </c>
      <c r="J12" t="s">
        <v>443</v>
      </c>
      <c r="K12" t="s">
        <v>1436</v>
      </c>
      <c r="L12" t="s">
        <v>394</v>
      </c>
      <c r="M12" t="s">
        <v>345</v>
      </c>
      <c r="N12">
        <v>60</v>
      </c>
      <c r="O12" t="s">
        <v>1158</v>
      </c>
      <c r="P12" t="s">
        <v>1125</v>
      </c>
      <c r="Q12">
        <v>1</v>
      </c>
      <c r="R12" t="s">
        <v>17</v>
      </c>
      <c r="S12" t="s">
        <v>376</v>
      </c>
      <c r="T12" t="s">
        <v>1126</v>
      </c>
      <c r="U12" t="s">
        <v>1127</v>
      </c>
      <c r="V12" s="127">
        <v>46024</v>
      </c>
      <c r="W12" s="127">
        <v>46387</v>
      </c>
      <c r="X12" t="s">
        <v>345</v>
      </c>
      <c r="Y12" t="s">
        <v>1378</v>
      </c>
      <c r="Z12" t="s">
        <v>103</v>
      </c>
      <c r="AA12" t="s">
        <v>104</v>
      </c>
      <c r="AB12" t="s">
        <v>105</v>
      </c>
      <c r="AC12" t="s">
        <v>1283</v>
      </c>
      <c r="AD12" t="s">
        <v>371</v>
      </c>
      <c r="AE12" t="s">
        <v>1290</v>
      </c>
      <c r="AF12" t="s">
        <v>1285</v>
      </c>
      <c r="AG12" t="s">
        <v>1462</v>
      </c>
      <c r="AH12" t="s">
        <v>371</v>
      </c>
      <c r="AI12" t="s">
        <v>2103</v>
      </c>
      <c r="AJ12">
        <v>0.76388888888888884</v>
      </c>
    </row>
    <row r="13" spans="1:36">
      <c r="A13" t="s">
        <v>7068</v>
      </c>
      <c r="B13" t="s">
        <v>260</v>
      </c>
      <c r="C13" t="s">
        <v>291</v>
      </c>
      <c r="D13" t="s">
        <v>9393</v>
      </c>
      <c r="E13" t="s">
        <v>6471</v>
      </c>
      <c r="F13" t="s">
        <v>5997</v>
      </c>
      <c r="G13" t="s">
        <v>6431</v>
      </c>
      <c r="H13" t="s">
        <v>291</v>
      </c>
      <c r="I13" t="s">
        <v>344</v>
      </c>
      <c r="J13" t="s">
        <v>443</v>
      </c>
      <c r="K13" t="s">
        <v>1436</v>
      </c>
      <c r="L13" t="s">
        <v>394</v>
      </c>
      <c r="M13" t="s">
        <v>345</v>
      </c>
      <c r="N13">
        <v>5</v>
      </c>
      <c r="O13" t="s">
        <v>1158</v>
      </c>
      <c r="P13" t="s">
        <v>1148</v>
      </c>
      <c r="Q13">
        <v>1</v>
      </c>
      <c r="R13" t="s">
        <v>17</v>
      </c>
      <c r="S13" t="s">
        <v>376</v>
      </c>
      <c r="T13" t="s">
        <v>1126</v>
      </c>
      <c r="U13" t="s">
        <v>1127</v>
      </c>
      <c r="V13" s="127">
        <v>46024</v>
      </c>
      <c r="W13" s="127">
        <v>46387</v>
      </c>
      <c r="X13" t="s">
        <v>345</v>
      </c>
      <c r="Y13" t="s">
        <v>1230</v>
      </c>
      <c r="Z13" t="s">
        <v>113</v>
      </c>
      <c r="AA13" t="s">
        <v>114</v>
      </c>
      <c r="AB13" t="s">
        <v>42</v>
      </c>
      <c r="AC13" t="s">
        <v>1284</v>
      </c>
      <c r="AD13" t="s">
        <v>376</v>
      </c>
      <c r="AE13" t="s">
        <v>1290</v>
      </c>
      <c r="AF13" t="s">
        <v>1285</v>
      </c>
      <c r="AG13" t="s">
        <v>1462</v>
      </c>
      <c r="AH13" t="s">
        <v>371</v>
      </c>
      <c r="AI13" t="s">
        <v>2103</v>
      </c>
      <c r="AJ13">
        <v>0.4375</v>
      </c>
    </row>
    <row r="14" spans="1:36">
      <c r="A14" t="s">
        <v>7068</v>
      </c>
      <c r="B14" t="s">
        <v>258</v>
      </c>
      <c r="C14" t="s">
        <v>284</v>
      </c>
      <c r="D14" t="s">
        <v>9393</v>
      </c>
      <c r="E14" t="s">
        <v>6471</v>
      </c>
      <c r="F14" t="s">
        <v>5997</v>
      </c>
      <c r="G14" t="s">
        <v>6431</v>
      </c>
      <c r="H14" t="s">
        <v>284</v>
      </c>
      <c r="I14" t="s">
        <v>344</v>
      </c>
      <c r="J14" t="s">
        <v>1266</v>
      </c>
      <c r="K14" t="s">
        <v>1439</v>
      </c>
      <c r="L14" t="s">
        <v>394</v>
      </c>
      <c r="M14" t="s">
        <v>345</v>
      </c>
      <c r="N14">
        <v>10</v>
      </c>
      <c r="O14" t="s">
        <v>1146</v>
      </c>
      <c r="P14" t="s">
        <v>1146</v>
      </c>
      <c r="Q14">
        <v>1</v>
      </c>
      <c r="R14" t="s">
        <v>17</v>
      </c>
      <c r="S14" t="s">
        <v>376</v>
      </c>
      <c r="T14" t="s">
        <v>1126</v>
      </c>
      <c r="U14" t="s">
        <v>1127</v>
      </c>
      <c r="V14" s="127">
        <v>46024</v>
      </c>
      <c r="W14" s="127">
        <v>46387</v>
      </c>
      <c r="X14" t="s">
        <v>345</v>
      </c>
      <c r="Y14" t="s">
        <v>98</v>
      </c>
      <c r="Z14" t="s">
        <v>99</v>
      </c>
      <c r="AC14" t="s">
        <v>1284</v>
      </c>
      <c r="AD14" t="s">
        <v>376</v>
      </c>
      <c r="AE14" t="s">
        <v>1292</v>
      </c>
      <c r="AF14" t="s">
        <v>1285</v>
      </c>
      <c r="AG14" t="s">
        <v>1462</v>
      </c>
      <c r="AH14" t="s">
        <v>371</v>
      </c>
      <c r="AI14" t="s">
        <v>2103</v>
      </c>
      <c r="AJ14">
        <v>0.44791666666666669</v>
      </c>
    </row>
    <row r="15" spans="1:36">
      <c r="A15" t="s">
        <v>7068</v>
      </c>
      <c r="B15" t="s">
        <v>4669</v>
      </c>
      <c r="C15" t="s">
        <v>305</v>
      </c>
      <c r="D15" t="s">
        <v>9393</v>
      </c>
      <c r="E15" t="s">
        <v>6471</v>
      </c>
      <c r="F15" t="s">
        <v>5997</v>
      </c>
      <c r="G15" t="s">
        <v>6431</v>
      </c>
      <c r="H15" t="s">
        <v>305</v>
      </c>
      <c r="I15" t="s">
        <v>344</v>
      </c>
      <c r="J15" t="s">
        <v>443</v>
      </c>
      <c r="K15" t="s">
        <v>1439</v>
      </c>
      <c r="L15" t="s">
        <v>394</v>
      </c>
      <c r="M15" t="s">
        <v>345</v>
      </c>
      <c r="N15">
        <v>5</v>
      </c>
      <c r="O15" t="s">
        <v>1156</v>
      </c>
      <c r="P15" t="s">
        <v>1141</v>
      </c>
      <c r="Q15">
        <v>1</v>
      </c>
      <c r="R15" t="s">
        <v>17</v>
      </c>
      <c r="S15" t="s">
        <v>376</v>
      </c>
      <c r="T15" t="s">
        <v>1126</v>
      </c>
      <c r="U15" t="s">
        <v>1127</v>
      </c>
      <c r="V15" s="127">
        <v>46024</v>
      </c>
      <c r="W15" s="127">
        <v>46387</v>
      </c>
      <c r="X15" t="s">
        <v>345</v>
      </c>
      <c r="Y15" t="s">
        <v>1236</v>
      </c>
      <c r="Z15" t="s">
        <v>132</v>
      </c>
      <c r="AA15" t="s">
        <v>107</v>
      </c>
      <c r="AB15" t="s">
        <v>42</v>
      </c>
      <c r="AC15" t="s">
        <v>1283</v>
      </c>
      <c r="AD15" t="s">
        <v>376</v>
      </c>
      <c r="AE15" t="s">
        <v>1290</v>
      </c>
      <c r="AF15" t="s">
        <v>1285</v>
      </c>
      <c r="AG15" t="s">
        <v>1462</v>
      </c>
      <c r="AH15" t="s">
        <v>371</v>
      </c>
      <c r="AI15" t="s">
        <v>2103</v>
      </c>
      <c r="AJ15">
        <v>0.44791666666666669</v>
      </c>
    </row>
    <row r="16" spans="1:36">
      <c r="A16" t="s">
        <v>7068</v>
      </c>
      <c r="B16" t="s">
        <v>270</v>
      </c>
      <c r="C16" t="s">
        <v>306</v>
      </c>
      <c r="D16" t="s">
        <v>9393</v>
      </c>
      <c r="E16" t="s">
        <v>6471</v>
      </c>
      <c r="F16" t="s">
        <v>5997</v>
      </c>
      <c r="G16" t="s">
        <v>6431</v>
      </c>
      <c r="H16" t="s">
        <v>306</v>
      </c>
      <c r="I16" t="s">
        <v>344</v>
      </c>
      <c r="J16" t="s">
        <v>443</v>
      </c>
      <c r="K16" t="s">
        <v>1439</v>
      </c>
      <c r="L16" t="s">
        <v>394</v>
      </c>
      <c r="M16" t="s">
        <v>345</v>
      </c>
      <c r="N16">
        <v>120</v>
      </c>
      <c r="O16" t="s">
        <v>1158</v>
      </c>
      <c r="P16" t="s">
        <v>1147</v>
      </c>
      <c r="Q16">
        <v>1</v>
      </c>
      <c r="R16" t="s">
        <v>17</v>
      </c>
      <c r="S16" t="s">
        <v>376</v>
      </c>
      <c r="T16" t="s">
        <v>1126</v>
      </c>
      <c r="U16" t="s">
        <v>1127</v>
      </c>
      <c r="V16" s="127">
        <v>46024</v>
      </c>
      <c r="W16" s="127">
        <v>46387</v>
      </c>
      <c r="X16" t="s">
        <v>345</v>
      </c>
      <c r="Y16" t="s">
        <v>1237</v>
      </c>
      <c r="Z16" t="s">
        <v>134</v>
      </c>
      <c r="AA16" t="s">
        <v>124</v>
      </c>
      <c r="AB16" t="s">
        <v>42</v>
      </c>
      <c r="AC16" t="s">
        <v>1283</v>
      </c>
      <c r="AD16" t="s">
        <v>376</v>
      </c>
      <c r="AE16" t="s">
        <v>1290</v>
      </c>
      <c r="AF16" t="s">
        <v>1285</v>
      </c>
      <c r="AG16" t="s">
        <v>1462</v>
      </c>
      <c r="AH16" t="s">
        <v>371</v>
      </c>
      <c r="AI16" t="s">
        <v>2103</v>
      </c>
      <c r="AJ16">
        <v>0.41666666666666669</v>
      </c>
    </row>
    <row r="17" spans="1:36">
      <c r="A17" t="s">
        <v>7068</v>
      </c>
      <c r="B17" t="s">
        <v>284</v>
      </c>
      <c r="C17" t="s">
        <v>338</v>
      </c>
      <c r="D17" t="s">
        <v>9393</v>
      </c>
      <c r="E17" t="s">
        <v>6471</v>
      </c>
      <c r="F17" t="s">
        <v>5997</v>
      </c>
      <c r="G17" t="s">
        <v>6431</v>
      </c>
      <c r="H17" t="s">
        <v>338</v>
      </c>
      <c r="I17" t="s">
        <v>344</v>
      </c>
      <c r="J17" t="s">
        <v>443</v>
      </c>
      <c r="K17" t="s">
        <v>1432</v>
      </c>
      <c r="L17" t="s">
        <v>394</v>
      </c>
      <c r="M17" t="s">
        <v>345</v>
      </c>
      <c r="N17">
        <v>15</v>
      </c>
      <c r="O17" t="s">
        <v>1156</v>
      </c>
      <c r="P17" t="s">
        <v>1143</v>
      </c>
      <c r="Q17">
        <v>1</v>
      </c>
      <c r="R17" t="s">
        <v>17</v>
      </c>
      <c r="S17" t="s">
        <v>376</v>
      </c>
      <c r="T17" t="s">
        <v>1126</v>
      </c>
      <c r="U17" t="s">
        <v>1127</v>
      </c>
      <c r="V17" s="127">
        <v>46024</v>
      </c>
      <c r="W17" s="127">
        <v>46387</v>
      </c>
      <c r="X17" t="s">
        <v>345</v>
      </c>
      <c r="Y17" t="s">
        <v>1341</v>
      </c>
      <c r="Z17" t="s">
        <v>169</v>
      </c>
      <c r="AA17" t="s">
        <v>170</v>
      </c>
      <c r="AB17" t="s">
        <v>42</v>
      </c>
      <c r="AC17" t="s">
        <v>1284</v>
      </c>
      <c r="AD17" t="s">
        <v>376</v>
      </c>
      <c r="AE17" t="s">
        <v>1290</v>
      </c>
      <c r="AF17" t="s">
        <v>1285</v>
      </c>
      <c r="AG17" t="s">
        <v>1462</v>
      </c>
      <c r="AH17" t="s">
        <v>371</v>
      </c>
      <c r="AI17" t="s">
        <v>1439</v>
      </c>
      <c r="AJ17">
        <v>0.625</v>
      </c>
    </row>
    <row r="18" spans="1:36">
      <c r="A18" t="s">
        <v>7068</v>
      </c>
      <c r="B18" t="s">
        <v>286</v>
      </c>
      <c r="C18" t="s">
        <v>341</v>
      </c>
      <c r="D18" t="s">
        <v>9393</v>
      </c>
      <c r="E18" t="s">
        <v>6471</v>
      </c>
      <c r="F18" t="s">
        <v>5997</v>
      </c>
      <c r="G18" t="s">
        <v>6431</v>
      </c>
      <c r="H18" t="s">
        <v>341</v>
      </c>
      <c r="I18" t="s">
        <v>344</v>
      </c>
      <c r="J18" t="s">
        <v>443</v>
      </c>
      <c r="K18" t="s">
        <v>1432</v>
      </c>
      <c r="L18" t="s">
        <v>394</v>
      </c>
      <c r="M18" t="s">
        <v>345</v>
      </c>
      <c r="N18">
        <v>5</v>
      </c>
      <c r="O18" t="s">
        <v>1331</v>
      </c>
      <c r="P18" t="s">
        <v>1122</v>
      </c>
      <c r="Q18">
        <v>1</v>
      </c>
      <c r="R18" t="s">
        <v>17</v>
      </c>
      <c r="S18" t="s">
        <v>376</v>
      </c>
      <c r="T18" t="s">
        <v>1126</v>
      </c>
      <c r="U18" t="s">
        <v>1127</v>
      </c>
      <c r="V18" s="127">
        <v>46024</v>
      </c>
      <c r="W18" s="127">
        <v>46387</v>
      </c>
      <c r="X18" t="s">
        <v>345</v>
      </c>
      <c r="Y18" t="s">
        <v>1259</v>
      </c>
      <c r="Z18" t="s">
        <v>173</v>
      </c>
      <c r="AA18" t="s">
        <v>1325</v>
      </c>
      <c r="AB18" t="s">
        <v>42</v>
      </c>
      <c r="AC18" t="s">
        <v>1284</v>
      </c>
      <c r="AD18" t="s">
        <v>376</v>
      </c>
      <c r="AE18" t="s">
        <v>1290</v>
      </c>
      <c r="AF18" t="s">
        <v>1285</v>
      </c>
      <c r="AG18" t="s">
        <v>1462</v>
      </c>
      <c r="AH18" t="s">
        <v>371</v>
      </c>
      <c r="AI18" t="s">
        <v>2103</v>
      </c>
      <c r="AJ18">
        <v>0.625</v>
      </c>
    </row>
    <row r="19" spans="1:36">
      <c r="A19" t="s">
        <v>7068</v>
      </c>
      <c r="B19" t="s">
        <v>287</v>
      </c>
      <c r="C19" t="s">
        <v>342</v>
      </c>
      <c r="D19" t="s">
        <v>9393</v>
      </c>
      <c r="E19" t="s">
        <v>6471</v>
      </c>
      <c r="F19" t="s">
        <v>5997</v>
      </c>
      <c r="G19" t="s">
        <v>6431</v>
      </c>
      <c r="H19" t="s">
        <v>342</v>
      </c>
      <c r="I19" t="s">
        <v>344</v>
      </c>
      <c r="J19" t="s">
        <v>443</v>
      </c>
      <c r="K19" t="s">
        <v>1432</v>
      </c>
      <c r="L19" t="s">
        <v>394</v>
      </c>
      <c r="M19" t="s">
        <v>345</v>
      </c>
      <c r="N19">
        <v>50</v>
      </c>
      <c r="O19" t="s">
        <v>1158</v>
      </c>
      <c r="P19" t="s">
        <v>1148</v>
      </c>
      <c r="Q19">
        <v>1</v>
      </c>
      <c r="R19" t="s">
        <v>17</v>
      </c>
      <c r="S19" t="s">
        <v>376</v>
      </c>
      <c r="T19" t="s">
        <v>1126</v>
      </c>
      <c r="U19" t="s">
        <v>1127</v>
      </c>
      <c r="V19" s="127">
        <v>46024</v>
      </c>
      <c r="W19" s="127">
        <v>46387</v>
      </c>
      <c r="X19" t="s">
        <v>345</v>
      </c>
      <c r="Y19" t="s">
        <v>1260</v>
      </c>
      <c r="Z19" t="s">
        <v>174</v>
      </c>
      <c r="AA19" t="s">
        <v>168</v>
      </c>
      <c r="AB19" t="s">
        <v>42</v>
      </c>
      <c r="AC19" t="s">
        <v>1284</v>
      </c>
      <c r="AD19" t="s">
        <v>376</v>
      </c>
      <c r="AE19" t="s">
        <v>1290</v>
      </c>
      <c r="AF19" t="s">
        <v>1285</v>
      </c>
      <c r="AG19" t="s">
        <v>1462</v>
      </c>
      <c r="AH19" t="s">
        <v>371</v>
      </c>
      <c r="AI19" t="s">
        <v>2103</v>
      </c>
      <c r="AJ19">
        <v>0.625</v>
      </c>
    </row>
    <row r="20" spans="1:36">
      <c r="A20" t="s">
        <v>7095</v>
      </c>
      <c r="B20" t="s">
        <v>178</v>
      </c>
      <c r="C20" t="s">
        <v>1316</v>
      </c>
      <c r="D20" t="s">
        <v>9393</v>
      </c>
      <c r="E20" t="s">
        <v>6471</v>
      </c>
      <c r="F20" t="s">
        <v>5997</v>
      </c>
      <c r="G20" t="s">
        <v>6431</v>
      </c>
      <c r="H20" t="s">
        <v>1316</v>
      </c>
      <c r="I20" t="s">
        <v>344</v>
      </c>
      <c r="J20" t="s">
        <v>443</v>
      </c>
      <c r="K20" t="s">
        <v>1431</v>
      </c>
      <c r="L20" t="s">
        <v>394</v>
      </c>
      <c r="M20" t="s">
        <v>345</v>
      </c>
      <c r="N20">
        <v>10</v>
      </c>
      <c r="O20" t="s">
        <v>1156</v>
      </c>
      <c r="P20" t="s">
        <v>1141</v>
      </c>
      <c r="Q20">
        <v>1</v>
      </c>
      <c r="R20" t="s">
        <v>17</v>
      </c>
      <c r="S20" t="s">
        <v>376</v>
      </c>
      <c r="T20" t="s">
        <v>1126</v>
      </c>
      <c r="U20" t="s">
        <v>1127</v>
      </c>
      <c r="V20" s="127">
        <v>46024</v>
      </c>
      <c r="W20" s="127">
        <v>46387</v>
      </c>
      <c r="X20" t="s">
        <v>345</v>
      </c>
      <c r="Y20" t="s">
        <v>1315</v>
      </c>
      <c r="Z20" t="s">
        <v>47</v>
      </c>
      <c r="AC20" t="s">
        <v>1285</v>
      </c>
      <c r="AD20" t="s">
        <v>376</v>
      </c>
      <c r="AE20" t="s">
        <v>1292</v>
      </c>
      <c r="AF20" t="s">
        <v>1285</v>
      </c>
      <c r="AG20" t="s">
        <v>1462</v>
      </c>
      <c r="AH20" t="s">
        <v>371</v>
      </c>
      <c r="AI20" t="s">
        <v>2103</v>
      </c>
      <c r="AJ20">
        <v>0.41666666666666669</v>
      </c>
    </row>
    <row r="21" spans="1:36">
      <c r="A21" t="s">
        <v>7095</v>
      </c>
      <c r="B21" t="s">
        <v>4624</v>
      </c>
      <c r="C21" t="s">
        <v>1317</v>
      </c>
      <c r="D21" t="s">
        <v>9393</v>
      </c>
      <c r="E21" t="s">
        <v>6471</v>
      </c>
      <c r="F21" t="s">
        <v>5997</v>
      </c>
      <c r="G21" t="s">
        <v>6431</v>
      </c>
      <c r="H21" t="s">
        <v>1317</v>
      </c>
      <c r="I21" t="s">
        <v>344</v>
      </c>
      <c r="J21" t="s">
        <v>443</v>
      </c>
      <c r="K21" t="s">
        <v>1431</v>
      </c>
      <c r="L21" t="s">
        <v>394</v>
      </c>
      <c r="M21" t="s">
        <v>345</v>
      </c>
      <c r="N21">
        <v>10</v>
      </c>
      <c r="O21" t="s">
        <v>1156</v>
      </c>
      <c r="P21" t="s">
        <v>1141</v>
      </c>
      <c r="Q21">
        <v>1</v>
      </c>
      <c r="R21" t="s">
        <v>17</v>
      </c>
      <c r="S21" t="s">
        <v>376</v>
      </c>
      <c r="T21" t="s">
        <v>1126</v>
      </c>
      <c r="U21" t="s">
        <v>1127</v>
      </c>
      <c r="V21" s="127">
        <v>46024</v>
      </c>
      <c r="W21" s="127">
        <v>46387</v>
      </c>
      <c r="X21" t="s">
        <v>345</v>
      </c>
      <c r="Y21" t="s">
        <v>1313</v>
      </c>
      <c r="Z21" t="s">
        <v>47</v>
      </c>
      <c r="AC21" t="s">
        <v>1285</v>
      </c>
      <c r="AD21" t="s">
        <v>376</v>
      </c>
      <c r="AE21" t="s">
        <v>1292</v>
      </c>
      <c r="AF21" t="s">
        <v>1285</v>
      </c>
      <c r="AG21" t="s">
        <v>1462</v>
      </c>
      <c r="AH21" t="s">
        <v>371</v>
      </c>
      <c r="AI21" t="s">
        <v>2103</v>
      </c>
      <c r="AJ21">
        <v>0.41666666666666669</v>
      </c>
    </row>
    <row r="22" spans="1:36">
      <c r="A22" t="s">
        <v>7095</v>
      </c>
      <c r="B22" t="s">
        <v>4625</v>
      </c>
      <c r="C22" t="s">
        <v>1318</v>
      </c>
      <c r="D22" t="s">
        <v>9393</v>
      </c>
      <c r="E22" t="s">
        <v>6471</v>
      </c>
      <c r="F22" t="s">
        <v>5997</v>
      </c>
      <c r="G22" t="s">
        <v>6431</v>
      </c>
      <c r="H22" t="s">
        <v>1318</v>
      </c>
      <c r="I22" t="s">
        <v>344</v>
      </c>
      <c r="J22" t="s">
        <v>443</v>
      </c>
      <c r="K22" t="s">
        <v>1431</v>
      </c>
      <c r="L22" t="s">
        <v>394</v>
      </c>
      <c r="M22" t="s">
        <v>345</v>
      </c>
      <c r="N22">
        <v>10</v>
      </c>
      <c r="O22" t="s">
        <v>1156</v>
      </c>
      <c r="P22" t="s">
        <v>1141</v>
      </c>
      <c r="Q22">
        <v>1</v>
      </c>
      <c r="R22" t="s">
        <v>17</v>
      </c>
      <c r="S22" t="s">
        <v>376</v>
      </c>
      <c r="T22" t="s">
        <v>1126</v>
      </c>
      <c r="U22" t="s">
        <v>1127</v>
      </c>
      <c r="V22" s="127">
        <v>46024</v>
      </c>
      <c r="W22" s="127">
        <v>46387</v>
      </c>
      <c r="X22" t="s">
        <v>345</v>
      </c>
      <c r="Y22" t="s">
        <v>1314</v>
      </c>
      <c r="Z22" t="s">
        <v>47</v>
      </c>
      <c r="AC22" t="s">
        <v>1285</v>
      </c>
      <c r="AD22" t="s">
        <v>376</v>
      </c>
      <c r="AE22" t="s">
        <v>1292</v>
      </c>
      <c r="AF22" t="s">
        <v>1285</v>
      </c>
      <c r="AG22" t="s">
        <v>1462</v>
      </c>
      <c r="AH22" t="s">
        <v>371</v>
      </c>
      <c r="AI22" t="s">
        <v>2103</v>
      </c>
      <c r="AJ22">
        <v>0.41666666666666669</v>
      </c>
    </row>
    <row r="23" spans="1:36">
      <c r="A23" t="s">
        <v>7095</v>
      </c>
      <c r="B23" t="s">
        <v>264</v>
      </c>
      <c r="C23" t="s">
        <v>295</v>
      </c>
      <c r="D23" t="s">
        <v>9393</v>
      </c>
      <c r="E23" t="s">
        <v>6471</v>
      </c>
      <c r="F23" t="s">
        <v>5997</v>
      </c>
      <c r="G23" t="s">
        <v>6431</v>
      </c>
      <c r="H23" t="s">
        <v>295</v>
      </c>
      <c r="I23" t="s">
        <v>344</v>
      </c>
      <c r="J23" t="s">
        <v>443</v>
      </c>
      <c r="K23" t="s">
        <v>1431</v>
      </c>
      <c r="L23" t="s">
        <v>394</v>
      </c>
      <c r="M23" t="s">
        <v>345</v>
      </c>
      <c r="N23">
        <v>10</v>
      </c>
      <c r="O23" t="s">
        <v>1155</v>
      </c>
      <c r="P23" t="s">
        <v>1268</v>
      </c>
      <c r="Q23">
        <v>1</v>
      </c>
      <c r="R23" t="s">
        <v>17</v>
      </c>
      <c r="S23" t="s">
        <v>376</v>
      </c>
      <c r="T23" t="s">
        <v>1126</v>
      </c>
      <c r="U23" t="s">
        <v>1127</v>
      </c>
      <c r="V23" s="127">
        <v>46024</v>
      </c>
      <c r="W23" s="127">
        <v>46387</v>
      </c>
      <c r="X23" t="s">
        <v>345</v>
      </c>
      <c r="Y23" t="s">
        <v>1231</v>
      </c>
      <c r="Z23" t="s">
        <v>119</v>
      </c>
      <c r="AC23" t="s">
        <v>1284</v>
      </c>
      <c r="AD23" t="s">
        <v>376</v>
      </c>
      <c r="AE23" t="s">
        <v>1290</v>
      </c>
      <c r="AF23" t="s">
        <v>1285</v>
      </c>
      <c r="AG23" t="s">
        <v>1462</v>
      </c>
      <c r="AH23" t="s">
        <v>371</v>
      </c>
      <c r="AI23" t="s">
        <v>2105</v>
      </c>
      <c r="AJ23">
        <v>0.4375</v>
      </c>
    </row>
    <row r="24" spans="1:36">
      <c r="A24" t="s">
        <v>7095</v>
      </c>
      <c r="B24" t="s">
        <v>4670</v>
      </c>
      <c r="C24" t="s">
        <v>1326</v>
      </c>
      <c r="D24" t="s">
        <v>9393</v>
      </c>
      <c r="E24" t="s">
        <v>6471</v>
      </c>
      <c r="F24" t="s">
        <v>5997</v>
      </c>
      <c r="G24" t="s">
        <v>6431</v>
      </c>
      <c r="H24" t="s">
        <v>1326</v>
      </c>
      <c r="I24" t="s">
        <v>344</v>
      </c>
      <c r="J24" t="s">
        <v>443</v>
      </c>
      <c r="K24" t="s">
        <v>1431</v>
      </c>
      <c r="L24" t="s">
        <v>394</v>
      </c>
      <c r="M24" t="s">
        <v>345</v>
      </c>
      <c r="N24">
        <v>5</v>
      </c>
      <c r="O24" t="s">
        <v>1156</v>
      </c>
      <c r="P24" t="s">
        <v>1143</v>
      </c>
      <c r="Q24">
        <v>1</v>
      </c>
      <c r="R24" t="s">
        <v>17</v>
      </c>
      <c r="S24" t="s">
        <v>376</v>
      </c>
      <c r="T24" t="s">
        <v>1126</v>
      </c>
      <c r="U24" t="s">
        <v>1127</v>
      </c>
      <c r="V24" s="127">
        <v>46024</v>
      </c>
      <c r="W24" s="127">
        <v>46387</v>
      </c>
      <c r="X24" t="s">
        <v>345</v>
      </c>
      <c r="Y24" t="s">
        <v>1320</v>
      </c>
      <c r="Z24" t="s">
        <v>133</v>
      </c>
      <c r="AA24" t="s">
        <v>1325</v>
      </c>
      <c r="AB24" t="s">
        <v>42</v>
      </c>
      <c r="AC24" t="s">
        <v>1284</v>
      </c>
      <c r="AD24" t="s">
        <v>376</v>
      </c>
      <c r="AE24" t="s">
        <v>1290</v>
      </c>
      <c r="AF24" t="s">
        <v>1285</v>
      </c>
      <c r="AG24" t="s">
        <v>1462</v>
      </c>
      <c r="AH24" t="s">
        <v>371</v>
      </c>
      <c r="AI24" t="s">
        <v>2103</v>
      </c>
      <c r="AJ24">
        <v>0.41666666666666669</v>
      </c>
    </row>
    <row r="25" spans="1:36">
      <c r="A25" t="s">
        <v>7095</v>
      </c>
      <c r="B25" t="s">
        <v>269</v>
      </c>
      <c r="C25" t="s">
        <v>1327</v>
      </c>
      <c r="D25" t="s">
        <v>9393</v>
      </c>
      <c r="E25" t="s">
        <v>6471</v>
      </c>
      <c r="F25" t="s">
        <v>5997</v>
      </c>
      <c r="G25" t="s">
        <v>6431</v>
      </c>
      <c r="H25" t="s">
        <v>1327</v>
      </c>
      <c r="I25" t="s">
        <v>344</v>
      </c>
      <c r="J25" t="s">
        <v>443</v>
      </c>
      <c r="K25" t="s">
        <v>1431</v>
      </c>
      <c r="L25" t="s">
        <v>394</v>
      </c>
      <c r="M25" t="s">
        <v>345</v>
      </c>
      <c r="N25">
        <v>5</v>
      </c>
      <c r="O25" t="s">
        <v>1156</v>
      </c>
      <c r="P25" t="s">
        <v>1144</v>
      </c>
      <c r="Q25">
        <v>1</v>
      </c>
      <c r="R25" t="s">
        <v>17</v>
      </c>
      <c r="S25" t="s">
        <v>376</v>
      </c>
      <c r="T25" t="s">
        <v>1126</v>
      </c>
      <c r="U25" t="s">
        <v>1127</v>
      </c>
      <c r="V25" s="127">
        <v>46024</v>
      </c>
      <c r="W25" s="127">
        <v>46387</v>
      </c>
      <c r="X25" t="s">
        <v>345</v>
      </c>
      <c r="Y25" t="s">
        <v>1324</v>
      </c>
      <c r="Z25" t="s">
        <v>133</v>
      </c>
      <c r="AA25" t="s">
        <v>1325</v>
      </c>
      <c r="AB25" t="s">
        <v>42</v>
      </c>
      <c r="AC25" t="s">
        <v>1284</v>
      </c>
      <c r="AD25" t="s">
        <v>376</v>
      </c>
      <c r="AE25" t="s">
        <v>1290</v>
      </c>
      <c r="AF25" t="s">
        <v>1285</v>
      </c>
      <c r="AG25" t="s">
        <v>1462</v>
      </c>
      <c r="AH25" t="s">
        <v>371</v>
      </c>
      <c r="AI25" t="s">
        <v>2103</v>
      </c>
      <c r="AJ25">
        <v>0.41666666666666669</v>
      </c>
    </row>
    <row r="26" spans="1:36">
      <c r="A26" t="s">
        <v>7095</v>
      </c>
      <c r="B26" t="s">
        <v>4671</v>
      </c>
      <c r="C26" t="s">
        <v>1328</v>
      </c>
      <c r="D26" t="s">
        <v>9393</v>
      </c>
      <c r="E26" t="s">
        <v>6471</v>
      </c>
      <c r="F26" t="s">
        <v>5997</v>
      </c>
      <c r="G26" t="s">
        <v>6431</v>
      </c>
      <c r="H26" t="s">
        <v>1328</v>
      </c>
      <c r="I26" t="s">
        <v>344</v>
      </c>
      <c r="J26" t="s">
        <v>443</v>
      </c>
      <c r="K26" t="s">
        <v>1431</v>
      </c>
      <c r="L26" t="s">
        <v>394</v>
      </c>
      <c r="M26" t="s">
        <v>345</v>
      </c>
      <c r="N26">
        <v>5</v>
      </c>
      <c r="O26" t="s">
        <v>1156</v>
      </c>
      <c r="P26" t="s">
        <v>1145</v>
      </c>
      <c r="Q26">
        <v>1</v>
      </c>
      <c r="R26" t="s">
        <v>17</v>
      </c>
      <c r="S26" t="s">
        <v>376</v>
      </c>
      <c r="T26" t="s">
        <v>1126</v>
      </c>
      <c r="U26" t="s">
        <v>1127</v>
      </c>
      <c r="V26" s="127">
        <v>46024</v>
      </c>
      <c r="W26" s="127">
        <v>46387</v>
      </c>
      <c r="X26" t="s">
        <v>345</v>
      </c>
      <c r="Y26" t="s">
        <v>1323</v>
      </c>
      <c r="Z26" t="s">
        <v>133</v>
      </c>
      <c r="AA26" t="s">
        <v>1325</v>
      </c>
      <c r="AB26" t="s">
        <v>42</v>
      </c>
      <c r="AC26" t="s">
        <v>1284</v>
      </c>
      <c r="AD26" t="s">
        <v>376</v>
      </c>
      <c r="AE26" t="s">
        <v>1290</v>
      </c>
      <c r="AF26" t="s">
        <v>1285</v>
      </c>
      <c r="AG26" t="s">
        <v>1462</v>
      </c>
      <c r="AH26" t="s">
        <v>371</v>
      </c>
      <c r="AI26" t="s">
        <v>2103</v>
      </c>
      <c r="AJ26">
        <v>0.41666666666666669</v>
      </c>
    </row>
    <row r="27" spans="1:36">
      <c r="A27" t="s">
        <v>7095</v>
      </c>
      <c r="B27" t="s">
        <v>4672</v>
      </c>
      <c r="C27" t="s">
        <v>1329</v>
      </c>
      <c r="D27" t="s">
        <v>9393</v>
      </c>
      <c r="E27" t="s">
        <v>6471</v>
      </c>
      <c r="F27" t="s">
        <v>5997</v>
      </c>
      <c r="G27" t="s">
        <v>6431</v>
      </c>
      <c r="H27" t="s">
        <v>1329</v>
      </c>
      <c r="I27" t="s">
        <v>344</v>
      </c>
      <c r="J27" t="s">
        <v>443</v>
      </c>
      <c r="K27" t="s">
        <v>1431</v>
      </c>
      <c r="L27" t="s">
        <v>394</v>
      </c>
      <c r="M27" t="s">
        <v>345</v>
      </c>
      <c r="N27">
        <v>5</v>
      </c>
      <c r="O27" t="s">
        <v>1156</v>
      </c>
      <c r="P27" t="s">
        <v>1297</v>
      </c>
      <c r="Q27">
        <v>1</v>
      </c>
      <c r="R27" t="s">
        <v>17</v>
      </c>
      <c r="S27" t="s">
        <v>376</v>
      </c>
      <c r="T27" t="s">
        <v>1126</v>
      </c>
      <c r="U27" t="s">
        <v>1127</v>
      </c>
      <c r="V27" s="127">
        <v>46024</v>
      </c>
      <c r="W27" s="127">
        <v>46387</v>
      </c>
      <c r="X27" t="s">
        <v>345</v>
      </c>
      <c r="Y27" t="s">
        <v>1322</v>
      </c>
      <c r="Z27" t="s">
        <v>133</v>
      </c>
      <c r="AA27" t="s">
        <v>1325</v>
      </c>
      <c r="AB27" t="s">
        <v>42</v>
      </c>
      <c r="AC27" t="s">
        <v>1284</v>
      </c>
      <c r="AD27" t="s">
        <v>376</v>
      </c>
      <c r="AE27" t="s">
        <v>1290</v>
      </c>
      <c r="AF27" t="s">
        <v>1285</v>
      </c>
      <c r="AG27" t="s">
        <v>1462</v>
      </c>
      <c r="AH27" t="s">
        <v>371</v>
      </c>
      <c r="AI27" t="s">
        <v>1590</v>
      </c>
      <c r="AJ27">
        <v>0.41666666666666669</v>
      </c>
    </row>
    <row r="28" spans="1:36">
      <c r="A28" t="s">
        <v>7095</v>
      </c>
      <c r="B28" t="s">
        <v>4673</v>
      </c>
      <c r="C28" t="s">
        <v>1330</v>
      </c>
      <c r="D28" t="s">
        <v>9393</v>
      </c>
      <c r="E28" t="s">
        <v>6471</v>
      </c>
      <c r="F28" t="s">
        <v>5997</v>
      </c>
      <c r="G28" t="s">
        <v>6431</v>
      </c>
      <c r="H28" t="s">
        <v>1330</v>
      </c>
      <c r="I28" t="s">
        <v>344</v>
      </c>
      <c r="J28" t="s">
        <v>443</v>
      </c>
      <c r="K28" t="s">
        <v>1431</v>
      </c>
      <c r="L28" t="s">
        <v>394</v>
      </c>
      <c r="M28" t="s">
        <v>345</v>
      </c>
      <c r="N28">
        <v>5</v>
      </c>
      <c r="O28" t="s">
        <v>1156</v>
      </c>
      <c r="P28" t="s">
        <v>1319</v>
      </c>
      <c r="Q28">
        <v>1</v>
      </c>
      <c r="R28" t="s">
        <v>17</v>
      </c>
      <c r="S28" t="s">
        <v>376</v>
      </c>
      <c r="T28" t="s">
        <v>1126</v>
      </c>
      <c r="U28" t="s">
        <v>1127</v>
      </c>
      <c r="V28" s="127">
        <v>46024</v>
      </c>
      <c r="W28" s="127">
        <v>46387</v>
      </c>
      <c r="X28" t="s">
        <v>345</v>
      </c>
      <c r="Y28" t="s">
        <v>1321</v>
      </c>
      <c r="Z28" t="s">
        <v>133</v>
      </c>
      <c r="AA28" t="s">
        <v>1325</v>
      </c>
      <c r="AB28" t="s">
        <v>42</v>
      </c>
      <c r="AC28" t="s">
        <v>1284</v>
      </c>
      <c r="AD28" t="s">
        <v>376</v>
      </c>
      <c r="AE28" t="s">
        <v>1290</v>
      </c>
      <c r="AF28" t="s">
        <v>1285</v>
      </c>
      <c r="AG28" t="s">
        <v>1462</v>
      </c>
      <c r="AH28" t="s">
        <v>371</v>
      </c>
      <c r="AI28" t="s">
        <v>1439</v>
      </c>
      <c r="AJ28">
        <v>0.41666666666666669</v>
      </c>
    </row>
    <row r="29" spans="1:36">
      <c r="A29" t="s">
        <v>7095</v>
      </c>
      <c r="B29" t="s">
        <v>199</v>
      </c>
      <c r="C29" t="s">
        <v>208</v>
      </c>
      <c r="D29" t="s">
        <v>9393</v>
      </c>
      <c r="E29" t="s">
        <v>6471</v>
      </c>
      <c r="F29" t="s">
        <v>5997</v>
      </c>
      <c r="G29" t="s">
        <v>6431</v>
      </c>
      <c r="H29" t="s">
        <v>208</v>
      </c>
      <c r="I29" t="s">
        <v>443</v>
      </c>
      <c r="J29" t="s">
        <v>1266</v>
      </c>
      <c r="K29" t="s">
        <v>1434</v>
      </c>
      <c r="L29" t="s">
        <v>394</v>
      </c>
      <c r="M29" t="s">
        <v>345</v>
      </c>
      <c r="N29">
        <v>10</v>
      </c>
      <c r="O29" t="s">
        <v>1158</v>
      </c>
      <c r="P29" t="s">
        <v>1123</v>
      </c>
      <c r="Q29">
        <v>1</v>
      </c>
      <c r="R29" t="s">
        <v>17</v>
      </c>
      <c r="S29" t="s">
        <v>376</v>
      </c>
      <c r="T29" t="s">
        <v>1126</v>
      </c>
      <c r="U29" t="s">
        <v>1127</v>
      </c>
      <c r="V29" s="127">
        <v>46024</v>
      </c>
      <c r="W29" s="127">
        <v>46387</v>
      </c>
      <c r="X29" t="s">
        <v>345</v>
      </c>
      <c r="Y29" t="s">
        <v>1178</v>
      </c>
      <c r="Z29" t="s">
        <v>74</v>
      </c>
      <c r="AA29" t="s">
        <v>1373</v>
      </c>
      <c r="AC29" t="s">
        <v>1284</v>
      </c>
      <c r="AD29" t="s">
        <v>376</v>
      </c>
      <c r="AE29" t="s">
        <v>1292</v>
      </c>
      <c r="AF29" t="s">
        <v>1285</v>
      </c>
      <c r="AG29" t="s">
        <v>1462</v>
      </c>
      <c r="AH29" t="s">
        <v>371</v>
      </c>
      <c r="AI29" t="s">
        <v>2103</v>
      </c>
      <c r="AJ29">
        <v>0.41666666666666669</v>
      </c>
    </row>
    <row r="30" spans="1:36">
      <c r="A30" t="s">
        <v>7095</v>
      </c>
      <c r="B30" t="s">
        <v>246</v>
      </c>
      <c r="C30" t="s">
        <v>264</v>
      </c>
      <c r="D30" t="s">
        <v>9393</v>
      </c>
      <c r="E30" t="s">
        <v>6471</v>
      </c>
      <c r="F30" t="s">
        <v>5997</v>
      </c>
      <c r="G30" t="s">
        <v>6431</v>
      </c>
      <c r="H30" t="s">
        <v>264</v>
      </c>
      <c r="I30" t="s">
        <v>1266</v>
      </c>
      <c r="J30" t="s">
        <v>488</v>
      </c>
      <c r="K30" t="s">
        <v>1434</v>
      </c>
      <c r="L30" t="s">
        <v>394</v>
      </c>
      <c r="M30" t="s">
        <v>345</v>
      </c>
      <c r="N30">
        <v>60</v>
      </c>
      <c r="O30" t="s">
        <v>1155</v>
      </c>
      <c r="P30" t="s">
        <v>1392</v>
      </c>
      <c r="Q30">
        <v>1</v>
      </c>
      <c r="R30" t="s">
        <v>17</v>
      </c>
      <c r="S30" t="s">
        <v>376</v>
      </c>
      <c r="T30" t="s">
        <v>1126</v>
      </c>
      <c r="U30" t="s">
        <v>1127</v>
      </c>
      <c r="V30" s="127">
        <v>46024</v>
      </c>
      <c r="W30" s="127">
        <v>46387</v>
      </c>
      <c r="X30" t="s">
        <v>345</v>
      </c>
      <c r="Y30" t="s">
        <v>1391</v>
      </c>
      <c r="Z30" t="s">
        <v>35</v>
      </c>
      <c r="AC30" t="s">
        <v>1283</v>
      </c>
      <c r="AD30" t="s">
        <v>376</v>
      </c>
      <c r="AE30" t="s">
        <v>1390</v>
      </c>
      <c r="AF30" t="s">
        <v>1285</v>
      </c>
      <c r="AG30" t="s">
        <v>1462</v>
      </c>
      <c r="AH30" t="s">
        <v>371</v>
      </c>
      <c r="AI30" t="s">
        <v>1590</v>
      </c>
      <c r="AJ30">
        <v>0.76388888888888884</v>
      </c>
    </row>
    <row r="31" spans="1:36">
      <c r="A31" t="s">
        <v>7095</v>
      </c>
      <c r="B31" t="s">
        <v>4658</v>
      </c>
      <c r="C31" t="s">
        <v>286</v>
      </c>
      <c r="D31" t="s">
        <v>9393</v>
      </c>
      <c r="E31" t="s">
        <v>6471</v>
      </c>
      <c r="F31" t="s">
        <v>5997</v>
      </c>
      <c r="G31" t="s">
        <v>6431</v>
      </c>
      <c r="H31" t="s">
        <v>286</v>
      </c>
      <c r="I31" t="s">
        <v>443</v>
      </c>
      <c r="J31" t="s">
        <v>1266</v>
      </c>
      <c r="K31" t="s">
        <v>1434</v>
      </c>
      <c r="L31" t="s">
        <v>394</v>
      </c>
      <c r="M31" t="s">
        <v>345</v>
      </c>
      <c r="N31">
        <v>10</v>
      </c>
      <c r="O31" t="s">
        <v>1158</v>
      </c>
      <c r="P31" t="s">
        <v>1153</v>
      </c>
      <c r="Q31">
        <v>1</v>
      </c>
      <c r="R31" t="s">
        <v>17</v>
      </c>
      <c r="S31" t="s">
        <v>376</v>
      </c>
      <c r="T31" t="s">
        <v>1126</v>
      </c>
      <c r="U31" t="s">
        <v>1127</v>
      </c>
      <c r="V31" s="127">
        <v>46024</v>
      </c>
      <c r="W31" s="127">
        <v>46387</v>
      </c>
      <c r="X31" t="s">
        <v>345</v>
      </c>
      <c r="Y31" t="s">
        <v>101</v>
      </c>
      <c r="Z31" t="s">
        <v>102</v>
      </c>
      <c r="AC31" t="s">
        <v>1283</v>
      </c>
      <c r="AD31" t="s">
        <v>376</v>
      </c>
      <c r="AE31" t="s">
        <v>1290</v>
      </c>
      <c r="AF31" t="s">
        <v>1285</v>
      </c>
      <c r="AG31" t="s">
        <v>1462</v>
      </c>
      <c r="AH31" t="s">
        <v>371</v>
      </c>
      <c r="AI31" t="s">
        <v>1439</v>
      </c>
      <c r="AJ31">
        <v>0.41666666666666669</v>
      </c>
    </row>
    <row r="32" spans="1:36">
      <c r="A32" t="s">
        <v>7095</v>
      </c>
      <c r="B32" t="s">
        <v>177</v>
      </c>
      <c r="C32" t="s">
        <v>178</v>
      </c>
      <c r="D32" t="s">
        <v>9393</v>
      </c>
      <c r="E32" t="s">
        <v>6471</v>
      </c>
      <c r="F32" t="s">
        <v>5997</v>
      </c>
      <c r="G32" t="s">
        <v>6431</v>
      </c>
      <c r="H32" t="s">
        <v>178</v>
      </c>
      <c r="I32" t="s">
        <v>344</v>
      </c>
      <c r="J32" t="s">
        <v>443</v>
      </c>
      <c r="K32" t="s">
        <v>1434</v>
      </c>
      <c r="L32" t="s">
        <v>394</v>
      </c>
      <c r="M32" t="s">
        <v>345</v>
      </c>
      <c r="N32">
        <v>10</v>
      </c>
      <c r="O32" t="s">
        <v>1158</v>
      </c>
      <c r="P32" t="s">
        <v>1124</v>
      </c>
      <c r="Q32">
        <v>1</v>
      </c>
      <c r="R32" t="s">
        <v>17</v>
      </c>
      <c r="S32" t="s">
        <v>376</v>
      </c>
      <c r="T32" t="s">
        <v>1126</v>
      </c>
      <c r="U32" t="s">
        <v>1127</v>
      </c>
      <c r="V32" s="127">
        <v>46024</v>
      </c>
      <c r="W32" s="127">
        <v>46387</v>
      </c>
      <c r="X32" t="s">
        <v>345</v>
      </c>
      <c r="Y32" t="s">
        <v>1444</v>
      </c>
      <c r="Z32" t="s">
        <v>46</v>
      </c>
      <c r="AA32" t="s">
        <v>1304</v>
      </c>
      <c r="AC32" t="s">
        <v>1285</v>
      </c>
      <c r="AD32" t="s">
        <v>376</v>
      </c>
      <c r="AE32" t="s">
        <v>1291</v>
      </c>
      <c r="AF32" t="s">
        <v>1285</v>
      </c>
      <c r="AG32" t="s">
        <v>1462</v>
      </c>
      <c r="AH32" t="s">
        <v>371</v>
      </c>
      <c r="AI32" t="s">
        <v>2104</v>
      </c>
      <c r="AJ32">
        <v>0.4375</v>
      </c>
    </row>
    <row r="33" spans="1:36">
      <c r="A33" t="s">
        <v>7095</v>
      </c>
      <c r="B33" t="s">
        <v>200</v>
      </c>
      <c r="C33" t="s">
        <v>209</v>
      </c>
      <c r="D33" t="s">
        <v>9393</v>
      </c>
      <c r="E33" t="s">
        <v>6471</v>
      </c>
      <c r="F33" t="s">
        <v>5997</v>
      </c>
      <c r="G33" t="s">
        <v>6431</v>
      </c>
      <c r="H33" t="s">
        <v>209</v>
      </c>
      <c r="I33" t="s">
        <v>443</v>
      </c>
      <c r="J33" t="s">
        <v>1266</v>
      </c>
      <c r="K33" t="s">
        <v>1434</v>
      </c>
      <c r="L33" t="s">
        <v>394</v>
      </c>
      <c r="M33" t="s">
        <v>345</v>
      </c>
      <c r="N33">
        <v>10</v>
      </c>
      <c r="O33" t="s">
        <v>1158</v>
      </c>
      <c r="P33" t="s">
        <v>1124</v>
      </c>
      <c r="Q33">
        <v>1</v>
      </c>
      <c r="R33" t="s">
        <v>17</v>
      </c>
      <c r="S33" t="s">
        <v>376</v>
      </c>
      <c r="T33" t="s">
        <v>1126</v>
      </c>
      <c r="U33" t="s">
        <v>1127</v>
      </c>
      <c r="V33" s="127">
        <v>46024</v>
      </c>
      <c r="W33" s="127">
        <v>46387</v>
      </c>
      <c r="X33" t="s">
        <v>345</v>
      </c>
      <c r="Y33" t="s">
        <v>1179</v>
      </c>
      <c r="Z33" t="s">
        <v>75</v>
      </c>
      <c r="AA33" t="s">
        <v>1373</v>
      </c>
      <c r="AC33" t="s">
        <v>1284</v>
      </c>
      <c r="AD33" t="s">
        <v>376</v>
      </c>
      <c r="AE33" t="s">
        <v>1292</v>
      </c>
      <c r="AF33" t="s">
        <v>1285</v>
      </c>
      <c r="AG33" t="s">
        <v>1462</v>
      </c>
      <c r="AH33" t="s">
        <v>371</v>
      </c>
      <c r="AI33" t="s">
        <v>2103</v>
      </c>
      <c r="AJ33">
        <v>0.4375</v>
      </c>
    </row>
    <row r="34" spans="1:36">
      <c r="A34" t="s">
        <v>7095</v>
      </c>
      <c r="B34" t="s">
        <v>4662</v>
      </c>
      <c r="C34" t="s">
        <v>296</v>
      </c>
      <c r="D34" t="s">
        <v>9393</v>
      </c>
      <c r="E34" t="s">
        <v>6471</v>
      </c>
      <c r="F34" t="s">
        <v>5997</v>
      </c>
      <c r="G34" t="s">
        <v>6431</v>
      </c>
      <c r="H34" t="s">
        <v>296</v>
      </c>
      <c r="I34" t="s">
        <v>344</v>
      </c>
      <c r="J34" t="s">
        <v>443</v>
      </c>
      <c r="K34" t="s">
        <v>1431</v>
      </c>
      <c r="L34" t="s">
        <v>394</v>
      </c>
      <c r="M34" t="s">
        <v>345</v>
      </c>
      <c r="N34">
        <v>10</v>
      </c>
      <c r="O34" t="s">
        <v>1155</v>
      </c>
      <c r="P34" t="s">
        <v>1268</v>
      </c>
      <c r="Q34">
        <v>1</v>
      </c>
      <c r="R34" t="s">
        <v>17</v>
      </c>
      <c r="S34" t="s">
        <v>376</v>
      </c>
      <c r="T34" t="s">
        <v>1126</v>
      </c>
      <c r="U34" t="s">
        <v>1127</v>
      </c>
      <c r="V34" s="127">
        <v>46024</v>
      </c>
      <c r="W34" s="127">
        <v>46387</v>
      </c>
      <c r="X34" t="s">
        <v>345</v>
      </c>
      <c r="Y34" t="s">
        <v>1443</v>
      </c>
      <c r="Z34" t="s">
        <v>120</v>
      </c>
      <c r="AA34" t="s">
        <v>1298</v>
      </c>
      <c r="AC34" t="s">
        <v>1285</v>
      </c>
      <c r="AD34" t="s">
        <v>376</v>
      </c>
      <c r="AE34" t="s">
        <v>1290</v>
      </c>
      <c r="AF34" t="s">
        <v>1285</v>
      </c>
      <c r="AG34" t="s">
        <v>1462</v>
      </c>
      <c r="AH34" t="s">
        <v>371</v>
      </c>
      <c r="AI34" t="s">
        <v>1590</v>
      </c>
      <c r="AJ34">
        <v>0.41666666666666669</v>
      </c>
    </row>
    <row r="35" spans="1:36">
      <c r="A35" t="s">
        <v>7095</v>
      </c>
      <c r="B35" t="s">
        <v>4675</v>
      </c>
      <c r="C35" t="s">
        <v>308</v>
      </c>
      <c r="D35" t="s">
        <v>9393</v>
      </c>
      <c r="E35" t="s">
        <v>6471</v>
      </c>
      <c r="F35" t="s">
        <v>5997</v>
      </c>
      <c r="G35" t="s">
        <v>6431</v>
      </c>
      <c r="H35" t="s">
        <v>308</v>
      </c>
      <c r="I35" t="s">
        <v>344</v>
      </c>
      <c r="J35" t="s">
        <v>443</v>
      </c>
      <c r="K35" t="s">
        <v>1431</v>
      </c>
      <c r="L35" t="s">
        <v>394</v>
      </c>
      <c r="M35" t="s">
        <v>345</v>
      </c>
      <c r="N35">
        <v>5</v>
      </c>
      <c r="O35" t="s">
        <v>1155</v>
      </c>
      <c r="P35" t="s">
        <v>1307</v>
      </c>
      <c r="Q35">
        <v>1</v>
      </c>
      <c r="R35" t="s">
        <v>17</v>
      </c>
      <c r="S35" t="s">
        <v>376</v>
      </c>
      <c r="T35" t="s">
        <v>1126</v>
      </c>
      <c r="U35" t="s">
        <v>1127</v>
      </c>
      <c r="V35" s="127">
        <v>46024</v>
      </c>
      <c r="W35" s="127">
        <v>46387</v>
      </c>
      <c r="X35" t="s">
        <v>345</v>
      </c>
      <c r="Y35" t="s">
        <v>1448</v>
      </c>
      <c r="Z35" t="s">
        <v>137</v>
      </c>
      <c r="AA35" t="s">
        <v>138</v>
      </c>
      <c r="AB35" t="s">
        <v>42</v>
      </c>
      <c r="AC35" t="s">
        <v>1284</v>
      </c>
      <c r="AD35" t="s">
        <v>376</v>
      </c>
      <c r="AE35" t="s">
        <v>1290</v>
      </c>
      <c r="AF35" t="s">
        <v>1285</v>
      </c>
      <c r="AG35" t="s">
        <v>1462</v>
      </c>
      <c r="AH35" t="s">
        <v>371</v>
      </c>
      <c r="AI35" t="s">
        <v>2103</v>
      </c>
      <c r="AJ35">
        <v>0.41666666666666669</v>
      </c>
    </row>
    <row r="36" spans="1:36">
      <c r="A36" t="s">
        <v>7145</v>
      </c>
      <c r="B36" t="s">
        <v>4661</v>
      </c>
      <c r="C36" t="s">
        <v>289</v>
      </c>
      <c r="D36" t="s">
        <v>9393</v>
      </c>
      <c r="E36" t="s">
        <v>6471</v>
      </c>
      <c r="F36" t="s">
        <v>5997</v>
      </c>
      <c r="G36" t="s">
        <v>6431</v>
      </c>
      <c r="H36" t="s">
        <v>289</v>
      </c>
      <c r="I36" t="s">
        <v>344</v>
      </c>
      <c r="J36" t="s">
        <v>443</v>
      </c>
      <c r="K36" t="s">
        <v>1435</v>
      </c>
      <c r="L36" t="s">
        <v>394</v>
      </c>
      <c r="M36" t="s">
        <v>345</v>
      </c>
      <c r="N36">
        <v>30</v>
      </c>
      <c r="O36" t="s">
        <v>1146</v>
      </c>
      <c r="P36" t="s">
        <v>1146</v>
      </c>
      <c r="Q36">
        <v>1</v>
      </c>
      <c r="R36" t="s">
        <v>17</v>
      </c>
      <c r="S36" t="s">
        <v>376</v>
      </c>
      <c r="T36" t="s">
        <v>1126</v>
      </c>
      <c r="U36" t="s">
        <v>1127</v>
      </c>
      <c r="V36" s="127">
        <v>46024</v>
      </c>
      <c r="W36" s="127">
        <v>46387</v>
      </c>
      <c r="X36" t="s">
        <v>345</v>
      </c>
      <c r="Y36" t="s">
        <v>108</v>
      </c>
      <c r="Z36" t="s">
        <v>109</v>
      </c>
      <c r="AA36" t="s">
        <v>107</v>
      </c>
      <c r="AB36" t="s">
        <v>110</v>
      </c>
      <c r="AC36" t="s">
        <v>1284</v>
      </c>
      <c r="AD36" t="s">
        <v>376</v>
      </c>
      <c r="AE36" t="s">
        <v>1292</v>
      </c>
      <c r="AF36" t="s">
        <v>1285</v>
      </c>
      <c r="AG36" t="s">
        <v>1462</v>
      </c>
      <c r="AH36" t="s">
        <v>371</v>
      </c>
      <c r="AI36" t="s">
        <v>1590</v>
      </c>
      <c r="AJ36">
        <v>0.4375</v>
      </c>
    </row>
    <row r="37" spans="1:36">
      <c r="A37" t="s">
        <v>7145</v>
      </c>
      <c r="B37" t="s">
        <v>277</v>
      </c>
      <c r="C37" t="s">
        <v>328</v>
      </c>
      <c r="D37" t="s">
        <v>9393</v>
      </c>
      <c r="E37" t="s">
        <v>6471</v>
      </c>
      <c r="F37" t="s">
        <v>5997</v>
      </c>
      <c r="G37" t="s">
        <v>6431</v>
      </c>
      <c r="H37" t="s">
        <v>328</v>
      </c>
      <c r="I37" t="s">
        <v>344</v>
      </c>
      <c r="J37" t="s">
        <v>443</v>
      </c>
      <c r="K37" t="s">
        <v>1435</v>
      </c>
      <c r="L37" t="s">
        <v>394</v>
      </c>
      <c r="M37" t="s">
        <v>345</v>
      </c>
      <c r="N37">
        <v>10</v>
      </c>
      <c r="O37" t="s">
        <v>1156</v>
      </c>
      <c r="P37" t="s">
        <v>1138</v>
      </c>
      <c r="Q37">
        <v>1</v>
      </c>
      <c r="R37" t="s">
        <v>17</v>
      </c>
      <c r="S37" t="s">
        <v>376</v>
      </c>
      <c r="T37" t="s">
        <v>1126</v>
      </c>
      <c r="U37" t="s">
        <v>1127</v>
      </c>
      <c r="V37" s="127">
        <v>46024</v>
      </c>
      <c r="W37" s="127">
        <v>46387</v>
      </c>
      <c r="X37" t="s">
        <v>345</v>
      </c>
      <c r="Y37" t="s">
        <v>1253</v>
      </c>
      <c r="Z37" t="s">
        <v>154</v>
      </c>
      <c r="AA37" t="s">
        <v>107</v>
      </c>
      <c r="AB37" t="s">
        <v>42</v>
      </c>
      <c r="AC37" t="s">
        <v>1285</v>
      </c>
      <c r="AD37" t="s">
        <v>376</v>
      </c>
      <c r="AE37" t="s">
        <v>1290</v>
      </c>
      <c r="AF37" t="s">
        <v>1285</v>
      </c>
      <c r="AG37" t="s">
        <v>1462</v>
      </c>
      <c r="AH37" t="s">
        <v>371</v>
      </c>
      <c r="AI37" t="s">
        <v>2103</v>
      </c>
      <c r="AJ37">
        <v>0.44791666666666669</v>
      </c>
    </row>
    <row r="38" spans="1:36">
      <c r="A38" t="s">
        <v>7240</v>
      </c>
      <c r="B38" t="s">
        <v>4641</v>
      </c>
      <c r="C38" t="s">
        <v>228</v>
      </c>
      <c r="D38" t="s">
        <v>9393</v>
      </c>
      <c r="E38" t="s">
        <v>6471</v>
      </c>
      <c r="F38" t="s">
        <v>5997</v>
      </c>
      <c r="G38" t="s">
        <v>6431</v>
      </c>
      <c r="H38" t="s">
        <v>228</v>
      </c>
      <c r="I38" t="s">
        <v>443</v>
      </c>
      <c r="J38" t="s">
        <v>1266</v>
      </c>
      <c r="K38" t="s">
        <v>1436</v>
      </c>
      <c r="L38" t="s">
        <v>394</v>
      </c>
      <c r="M38" t="s">
        <v>345</v>
      </c>
      <c r="N38">
        <v>10</v>
      </c>
      <c r="O38" t="s">
        <v>1158</v>
      </c>
      <c r="P38" t="s">
        <v>1124</v>
      </c>
      <c r="Q38">
        <v>1</v>
      </c>
      <c r="R38" t="s">
        <v>17</v>
      </c>
      <c r="S38" t="s">
        <v>376</v>
      </c>
      <c r="T38" t="s">
        <v>1126</v>
      </c>
      <c r="U38" t="s">
        <v>1127</v>
      </c>
      <c r="V38" s="127">
        <v>46024</v>
      </c>
      <c r="W38" s="127">
        <v>46387</v>
      </c>
      <c r="X38" t="s">
        <v>345</v>
      </c>
      <c r="Y38" t="s">
        <v>1196</v>
      </c>
      <c r="Z38" t="s">
        <v>91</v>
      </c>
      <c r="AC38" t="s">
        <v>1284</v>
      </c>
      <c r="AD38" t="s">
        <v>371</v>
      </c>
      <c r="AE38" t="s">
        <v>1292</v>
      </c>
      <c r="AF38" t="s">
        <v>1285</v>
      </c>
      <c r="AG38" t="s">
        <v>1462</v>
      </c>
      <c r="AH38" t="s">
        <v>371</v>
      </c>
      <c r="AI38" t="s">
        <v>1439</v>
      </c>
      <c r="AJ38">
        <v>0.4375</v>
      </c>
    </row>
    <row r="39" spans="1:36">
      <c r="A39" t="s">
        <v>7240</v>
      </c>
      <c r="B39" t="s">
        <v>218</v>
      </c>
      <c r="C39" t="s">
        <v>229</v>
      </c>
      <c r="D39" t="s">
        <v>9393</v>
      </c>
      <c r="E39" t="s">
        <v>6471</v>
      </c>
      <c r="F39" t="s">
        <v>5997</v>
      </c>
      <c r="G39" t="s">
        <v>6431</v>
      </c>
      <c r="H39" t="s">
        <v>229</v>
      </c>
      <c r="I39" t="s">
        <v>443</v>
      </c>
      <c r="J39" t="s">
        <v>1266</v>
      </c>
      <c r="K39" t="s">
        <v>1436</v>
      </c>
      <c r="L39" t="s">
        <v>394</v>
      </c>
      <c r="M39" t="s">
        <v>345</v>
      </c>
      <c r="N39">
        <v>5</v>
      </c>
      <c r="O39" t="s">
        <v>1146</v>
      </c>
      <c r="P39" t="s">
        <v>1149</v>
      </c>
      <c r="Q39">
        <v>1</v>
      </c>
      <c r="R39" t="s">
        <v>17</v>
      </c>
      <c r="S39" t="s">
        <v>376</v>
      </c>
      <c r="T39" t="s">
        <v>1126</v>
      </c>
      <c r="U39" t="s">
        <v>1127</v>
      </c>
      <c r="V39" s="127">
        <v>46024</v>
      </c>
      <c r="W39" s="127">
        <v>46387</v>
      </c>
      <c r="X39" t="s">
        <v>345</v>
      </c>
      <c r="Y39" t="s">
        <v>1197</v>
      </c>
      <c r="Z39" t="s">
        <v>92</v>
      </c>
      <c r="AC39" t="s">
        <v>1284</v>
      </c>
      <c r="AD39" t="s">
        <v>376</v>
      </c>
      <c r="AE39" t="s">
        <v>1292</v>
      </c>
      <c r="AF39" t="s">
        <v>1285</v>
      </c>
      <c r="AG39" t="s">
        <v>1462</v>
      </c>
      <c r="AH39" t="s">
        <v>371</v>
      </c>
      <c r="AI39" t="s">
        <v>1439</v>
      </c>
      <c r="AJ39">
        <v>0.44791666666666669</v>
      </c>
    </row>
    <row r="40" spans="1:36">
      <c r="A40" t="s">
        <v>7240</v>
      </c>
      <c r="B40" t="s">
        <v>209</v>
      </c>
      <c r="C40" t="s">
        <v>219</v>
      </c>
      <c r="D40" t="s">
        <v>9393</v>
      </c>
      <c r="E40" t="s">
        <v>6471</v>
      </c>
      <c r="F40" t="s">
        <v>5997</v>
      </c>
      <c r="G40" t="s">
        <v>6431</v>
      </c>
      <c r="H40" t="s">
        <v>219</v>
      </c>
      <c r="I40" t="s">
        <v>443</v>
      </c>
      <c r="J40" t="s">
        <v>1266</v>
      </c>
      <c r="K40" t="s">
        <v>1437</v>
      </c>
      <c r="L40" t="s">
        <v>394</v>
      </c>
      <c r="M40" t="s">
        <v>345</v>
      </c>
      <c r="N40">
        <v>10</v>
      </c>
      <c r="O40" t="s">
        <v>1158</v>
      </c>
      <c r="P40" t="s">
        <v>1148</v>
      </c>
      <c r="Q40">
        <v>1</v>
      </c>
      <c r="R40" t="s">
        <v>17</v>
      </c>
      <c r="S40" t="s">
        <v>376</v>
      </c>
      <c r="T40" t="s">
        <v>1126</v>
      </c>
      <c r="U40" t="s">
        <v>1127</v>
      </c>
      <c r="V40" s="127">
        <v>46024</v>
      </c>
      <c r="W40" s="127">
        <v>46387</v>
      </c>
      <c r="X40" t="s">
        <v>345</v>
      </c>
      <c r="Y40" t="s">
        <v>1186</v>
      </c>
      <c r="Z40" t="s">
        <v>83</v>
      </c>
      <c r="AC40" t="s">
        <v>1284</v>
      </c>
      <c r="AD40" t="s">
        <v>376</v>
      </c>
      <c r="AE40" t="s">
        <v>1292</v>
      </c>
      <c r="AF40" t="s">
        <v>1285</v>
      </c>
      <c r="AG40" t="s">
        <v>1462</v>
      </c>
      <c r="AH40" t="s">
        <v>371</v>
      </c>
      <c r="AI40" t="s">
        <v>1590</v>
      </c>
      <c r="AJ40">
        <v>0.38541666666666669</v>
      </c>
    </row>
    <row r="41" spans="1:36">
      <c r="A41" t="s">
        <v>7240</v>
      </c>
      <c r="B41" t="s">
        <v>225</v>
      </c>
      <c r="C41" t="s">
        <v>237</v>
      </c>
      <c r="D41" t="s">
        <v>9393</v>
      </c>
      <c r="E41" t="s">
        <v>6471</v>
      </c>
      <c r="F41" t="s">
        <v>5997</v>
      </c>
      <c r="G41" t="s">
        <v>6431</v>
      </c>
      <c r="H41" t="s">
        <v>237</v>
      </c>
      <c r="I41" t="s">
        <v>1266</v>
      </c>
      <c r="J41" t="s">
        <v>488</v>
      </c>
      <c r="K41" t="s">
        <v>1437</v>
      </c>
      <c r="L41" t="s">
        <v>394</v>
      </c>
      <c r="M41" t="s">
        <v>345</v>
      </c>
      <c r="N41">
        <v>15</v>
      </c>
      <c r="O41" t="s">
        <v>1146</v>
      </c>
      <c r="P41" t="s">
        <v>1146</v>
      </c>
      <c r="Q41">
        <v>1</v>
      </c>
      <c r="R41" t="s">
        <v>17</v>
      </c>
      <c r="S41" t="s">
        <v>376</v>
      </c>
      <c r="T41" t="s">
        <v>1126</v>
      </c>
      <c r="U41" t="s">
        <v>1127</v>
      </c>
      <c r="V41" s="127">
        <v>46024</v>
      </c>
      <c r="W41" s="127">
        <v>46387</v>
      </c>
      <c r="X41" t="s">
        <v>345</v>
      </c>
      <c r="Y41" t="s">
        <v>1202</v>
      </c>
      <c r="Z41" t="s">
        <v>26</v>
      </c>
      <c r="AC41" t="s">
        <v>1284</v>
      </c>
      <c r="AD41" t="s">
        <v>371</v>
      </c>
      <c r="AE41" t="s">
        <v>1292</v>
      </c>
      <c r="AF41" t="s">
        <v>1285</v>
      </c>
      <c r="AG41" t="s">
        <v>1462</v>
      </c>
      <c r="AH41" t="s">
        <v>371</v>
      </c>
      <c r="AI41" t="s">
        <v>1590</v>
      </c>
      <c r="AJ41">
        <v>0.38541666666666669</v>
      </c>
    </row>
    <row r="42" spans="1:36">
      <c r="A42" t="s">
        <v>7240</v>
      </c>
      <c r="B42" t="s">
        <v>4645</v>
      </c>
      <c r="C42" t="s">
        <v>254</v>
      </c>
      <c r="D42" t="s">
        <v>9393</v>
      </c>
      <c r="E42" t="s">
        <v>6471</v>
      </c>
      <c r="F42" t="s">
        <v>5997</v>
      </c>
      <c r="G42" t="s">
        <v>6431</v>
      </c>
      <c r="H42" t="s">
        <v>254</v>
      </c>
      <c r="I42" t="s">
        <v>1266</v>
      </c>
      <c r="J42" t="s">
        <v>488</v>
      </c>
      <c r="K42" t="s">
        <v>1437</v>
      </c>
      <c r="L42" t="s">
        <v>394</v>
      </c>
      <c r="M42" t="s">
        <v>345</v>
      </c>
      <c r="N42">
        <v>15</v>
      </c>
      <c r="O42" t="s">
        <v>1158</v>
      </c>
      <c r="P42" t="s">
        <v>1125</v>
      </c>
      <c r="Q42">
        <v>1</v>
      </c>
      <c r="R42" t="s">
        <v>15</v>
      </c>
      <c r="S42" t="s">
        <v>376</v>
      </c>
      <c r="T42" t="s">
        <v>1126</v>
      </c>
      <c r="U42" t="s">
        <v>1127</v>
      </c>
      <c r="V42" s="127">
        <v>46024</v>
      </c>
      <c r="W42" s="127">
        <v>46387</v>
      </c>
      <c r="X42" t="s">
        <v>345</v>
      </c>
      <c r="Y42" t="s">
        <v>1217</v>
      </c>
      <c r="AC42" t="s">
        <v>1285</v>
      </c>
      <c r="AD42" t="s">
        <v>376</v>
      </c>
      <c r="AE42" t="s">
        <v>1292</v>
      </c>
      <c r="AF42" t="s">
        <v>1285</v>
      </c>
      <c r="AG42" t="s">
        <v>1462</v>
      </c>
      <c r="AH42" t="s">
        <v>371</v>
      </c>
      <c r="AI42" t="s">
        <v>2103</v>
      </c>
      <c r="AJ42">
        <v>0.38194444444444442</v>
      </c>
    </row>
    <row r="43" spans="1:36">
      <c r="A43" t="s">
        <v>7240</v>
      </c>
      <c r="B43" t="s">
        <v>229</v>
      </c>
      <c r="C43" t="s">
        <v>241</v>
      </c>
      <c r="D43" t="s">
        <v>9393</v>
      </c>
      <c r="E43" t="s">
        <v>6471</v>
      </c>
      <c r="F43" t="s">
        <v>5997</v>
      </c>
      <c r="G43" t="s">
        <v>6431</v>
      </c>
      <c r="H43" t="s">
        <v>241</v>
      </c>
      <c r="I43" t="s">
        <v>1266</v>
      </c>
      <c r="J43" t="s">
        <v>488</v>
      </c>
      <c r="K43" t="s">
        <v>1433</v>
      </c>
      <c r="L43" t="s">
        <v>394</v>
      </c>
      <c r="M43" t="s">
        <v>345</v>
      </c>
      <c r="N43">
        <v>60</v>
      </c>
      <c r="O43" t="s">
        <v>1155</v>
      </c>
      <c r="P43" t="s">
        <v>1270</v>
      </c>
      <c r="Q43">
        <v>1</v>
      </c>
      <c r="R43" t="s">
        <v>17</v>
      </c>
      <c r="S43" t="s">
        <v>376</v>
      </c>
      <c r="T43" t="s">
        <v>1126</v>
      </c>
      <c r="U43" t="s">
        <v>1127</v>
      </c>
      <c r="V43" s="127">
        <v>46024</v>
      </c>
      <c r="W43" s="127">
        <v>46387</v>
      </c>
      <c r="X43" t="s">
        <v>345</v>
      </c>
      <c r="Y43" t="s">
        <v>1206</v>
      </c>
      <c r="Z43" t="s">
        <v>30</v>
      </c>
      <c r="AC43" t="s">
        <v>1284</v>
      </c>
      <c r="AD43" t="s">
        <v>371</v>
      </c>
      <c r="AE43" t="s">
        <v>1292</v>
      </c>
      <c r="AF43" t="s">
        <v>1285</v>
      </c>
      <c r="AG43" t="s">
        <v>1462</v>
      </c>
      <c r="AH43" t="s">
        <v>371</v>
      </c>
      <c r="AI43" t="s">
        <v>2103</v>
      </c>
      <c r="AJ43">
        <v>0.58333333333333337</v>
      </c>
    </row>
    <row r="44" spans="1:36">
      <c r="A44" t="s">
        <v>7240</v>
      </c>
      <c r="B44" t="s">
        <v>254</v>
      </c>
      <c r="C44" t="s">
        <v>272</v>
      </c>
      <c r="D44" t="s">
        <v>9393</v>
      </c>
      <c r="E44" t="s">
        <v>6471</v>
      </c>
      <c r="F44" t="s">
        <v>5997</v>
      </c>
      <c r="G44" t="s">
        <v>6431</v>
      </c>
      <c r="H44" t="s">
        <v>272</v>
      </c>
      <c r="I44" t="s">
        <v>1266</v>
      </c>
      <c r="J44" t="s">
        <v>488</v>
      </c>
      <c r="K44" t="s">
        <v>1433</v>
      </c>
      <c r="L44" t="s">
        <v>394</v>
      </c>
      <c r="M44" t="s">
        <v>345</v>
      </c>
      <c r="N44">
        <v>20</v>
      </c>
      <c r="O44" t="s">
        <v>1156</v>
      </c>
      <c r="P44" t="s">
        <v>1404</v>
      </c>
      <c r="Q44">
        <v>1</v>
      </c>
      <c r="R44" t="s">
        <v>17</v>
      </c>
      <c r="S44" t="s">
        <v>376</v>
      </c>
      <c r="T44" t="s">
        <v>1126</v>
      </c>
      <c r="U44" t="s">
        <v>1127</v>
      </c>
      <c r="V44" s="127">
        <v>46024</v>
      </c>
      <c r="W44" s="127">
        <v>46387</v>
      </c>
      <c r="X44" t="s">
        <v>345</v>
      </c>
      <c r="Y44" t="s">
        <v>1224</v>
      </c>
      <c r="AC44" t="s">
        <v>1284</v>
      </c>
      <c r="AD44" t="s">
        <v>376</v>
      </c>
      <c r="AE44" t="s">
        <v>1292</v>
      </c>
      <c r="AF44" t="s">
        <v>1285</v>
      </c>
      <c r="AG44" t="s">
        <v>1462</v>
      </c>
      <c r="AH44" t="s">
        <v>371</v>
      </c>
      <c r="AI44" t="s">
        <v>2104</v>
      </c>
      <c r="AJ44">
        <v>0.44791666666666669</v>
      </c>
    </row>
    <row r="45" spans="1:36">
      <c r="A45" t="s">
        <v>7387</v>
      </c>
      <c r="B45" t="s">
        <v>181</v>
      </c>
      <c r="C45" t="s">
        <v>181</v>
      </c>
      <c r="D45" t="s">
        <v>9393</v>
      </c>
      <c r="E45" t="s">
        <v>6478</v>
      </c>
      <c r="F45" t="s">
        <v>5997</v>
      </c>
      <c r="G45" t="s">
        <v>6433</v>
      </c>
      <c r="H45" t="s">
        <v>181</v>
      </c>
      <c r="I45" t="s">
        <v>443</v>
      </c>
      <c r="J45" t="s">
        <v>1266</v>
      </c>
      <c r="K45" t="s">
        <v>1439</v>
      </c>
      <c r="L45" t="s">
        <v>394</v>
      </c>
      <c r="M45" t="s">
        <v>345</v>
      </c>
      <c r="N45">
        <v>120</v>
      </c>
      <c r="O45" t="s">
        <v>1156</v>
      </c>
      <c r="P45" t="s">
        <v>1144</v>
      </c>
      <c r="Q45">
        <v>1</v>
      </c>
      <c r="R45" t="s">
        <v>17</v>
      </c>
      <c r="S45" t="s">
        <v>376</v>
      </c>
      <c r="T45" t="s">
        <v>1126</v>
      </c>
      <c r="U45" t="s">
        <v>1127</v>
      </c>
      <c r="V45" s="127">
        <v>46024</v>
      </c>
      <c r="W45" s="127">
        <v>46387</v>
      </c>
      <c r="X45" t="s">
        <v>345</v>
      </c>
      <c r="Y45" t="s">
        <v>1358</v>
      </c>
      <c r="Z45" t="s">
        <v>51</v>
      </c>
      <c r="AC45" t="s">
        <v>1283</v>
      </c>
      <c r="AD45" t="s">
        <v>371</v>
      </c>
      <c r="AE45" t="s">
        <v>1290</v>
      </c>
      <c r="AF45" t="s">
        <v>1285</v>
      </c>
      <c r="AG45" t="s">
        <v>1462</v>
      </c>
      <c r="AH45" t="s">
        <v>371</v>
      </c>
      <c r="AI45" t="s">
        <v>2103</v>
      </c>
      <c r="AJ45">
        <v>0.58333333333333337</v>
      </c>
    </row>
    <row r="46" spans="1:36">
      <c r="A46" t="s">
        <v>7387</v>
      </c>
      <c r="B46" t="s">
        <v>4629</v>
      </c>
      <c r="C46" t="s">
        <v>187</v>
      </c>
      <c r="D46" t="s">
        <v>9393</v>
      </c>
      <c r="E46" t="s">
        <v>6471</v>
      </c>
      <c r="F46" t="s">
        <v>5997</v>
      </c>
      <c r="G46" t="s">
        <v>6431</v>
      </c>
      <c r="H46" t="s">
        <v>187</v>
      </c>
      <c r="I46" t="s">
        <v>443</v>
      </c>
      <c r="J46" t="s">
        <v>1266</v>
      </c>
      <c r="K46" t="s">
        <v>1435</v>
      </c>
      <c r="L46" t="s">
        <v>394</v>
      </c>
      <c r="M46" t="s">
        <v>345</v>
      </c>
      <c r="N46">
        <v>20</v>
      </c>
      <c r="O46" t="s">
        <v>1154</v>
      </c>
      <c r="P46" t="s">
        <v>1149</v>
      </c>
      <c r="Q46">
        <v>1</v>
      </c>
      <c r="R46" t="s">
        <v>17</v>
      </c>
      <c r="S46" t="s">
        <v>376</v>
      </c>
      <c r="T46" t="s">
        <v>1126</v>
      </c>
      <c r="U46" t="s">
        <v>1127</v>
      </c>
      <c r="V46" s="127">
        <v>46024</v>
      </c>
      <c r="W46" s="127">
        <v>46387</v>
      </c>
      <c r="X46" t="s">
        <v>345</v>
      </c>
      <c r="Y46" t="s">
        <v>1353</v>
      </c>
      <c r="Z46" t="s">
        <v>1355</v>
      </c>
      <c r="AA46" t="s">
        <v>1354</v>
      </c>
      <c r="AC46" t="s">
        <v>1283</v>
      </c>
      <c r="AD46" t="s">
        <v>371</v>
      </c>
      <c r="AE46" t="s">
        <v>1290</v>
      </c>
      <c r="AF46" t="s">
        <v>1285</v>
      </c>
      <c r="AG46" t="s">
        <v>1462</v>
      </c>
      <c r="AH46" t="s">
        <v>371</v>
      </c>
      <c r="AI46" t="s">
        <v>1439</v>
      </c>
      <c r="AJ46">
        <v>0.39583333333333331</v>
      </c>
    </row>
    <row r="47" spans="1:36">
      <c r="A47" t="s">
        <v>7387</v>
      </c>
      <c r="B47" t="s">
        <v>4638</v>
      </c>
      <c r="C47" t="s">
        <v>200</v>
      </c>
      <c r="D47" t="s">
        <v>9393</v>
      </c>
      <c r="E47" t="s">
        <v>6471</v>
      </c>
      <c r="F47" t="s">
        <v>5997</v>
      </c>
      <c r="G47" t="s">
        <v>6431</v>
      </c>
      <c r="H47" t="s">
        <v>200</v>
      </c>
      <c r="I47" t="s">
        <v>443</v>
      </c>
      <c r="J47" t="s">
        <v>1266</v>
      </c>
      <c r="K47" t="s">
        <v>1435</v>
      </c>
      <c r="L47" t="s">
        <v>394</v>
      </c>
      <c r="M47" t="s">
        <v>345</v>
      </c>
      <c r="N47">
        <v>10</v>
      </c>
      <c r="O47" t="s">
        <v>1158</v>
      </c>
      <c r="P47" t="s">
        <v>1148</v>
      </c>
      <c r="Q47">
        <v>1</v>
      </c>
      <c r="R47" t="s">
        <v>17</v>
      </c>
      <c r="S47" t="s">
        <v>376</v>
      </c>
      <c r="T47" t="s">
        <v>1126</v>
      </c>
      <c r="U47" t="s">
        <v>1127</v>
      </c>
      <c r="V47" s="127">
        <v>46024</v>
      </c>
      <c r="W47" s="127">
        <v>46387</v>
      </c>
      <c r="X47" t="s">
        <v>345</v>
      </c>
      <c r="Y47" t="s">
        <v>1176</v>
      </c>
      <c r="Z47" t="s">
        <v>68</v>
      </c>
      <c r="AA47" t="s">
        <v>50</v>
      </c>
      <c r="AC47" t="s">
        <v>1283</v>
      </c>
      <c r="AD47" t="s">
        <v>371</v>
      </c>
      <c r="AE47" t="s">
        <v>1290</v>
      </c>
      <c r="AF47" t="s">
        <v>1285</v>
      </c>
      <c r="AG47" t="s">
        <v>1462</v>
      </c>
      <c r="AH47" t="s">
        <v>371</v>
      </c>
      <c r="AI47" t="s">
        <v>1590</v>
      </c>
      <c r="AJ47">
        <v>0.39583333333333331</v>
      </c>
    </row>
    <row r="48" spans="1:36">
      <c r="A48" t="s">
        <v>7387</v>
      </c>
      <c r="B48" t="s">
        <v>193</v>
      </c>
      <c r="C48" t="s">
        <v>203</v>
      </c>
      <c r="D48" t="s">
        <v>9393</v>
      </c>
      <c r="E48" t="s">
        <v>6471</v>
      </c>
      <c r="F48" t="s">
        <v>5997</v>
      </c>
      <c r="G48" t="s">
        <v>6431</v>
      </c>
      <c r="H48" t="s">
        <v>203</v>
      </c>
      <c r="I48" t="s">
        <v>443</v>
      </c>
      <c r="J48" t="s">
        <v>1266</v>
      </c>
      <c r="K48" t="s">
        <v>1439</v>
      </c>
      <c r="L48" t="s">
        <v>394</v>
      </c>
      <c r="M48" t="s">
        <v>345</v>
      </c>
      <c r="N48">
        <v>60</v>
      </c>
      <c r="O48" t="s">
        <v>1158</v>
      </c>
      <c r="P48" t="s">
        <v>352</v>
      </c>
      <c r="Q48">
        <v>1</v>
      </c>
      <c r="R48" t="s">
        <v>17</v>
      </c>
      <c r="S48" t="s">
        <v>376</v>
      </c>
      <c r="T48" t="s">
        <v>1126</v>
      </c>
      <c r="U48" t="s">
        <v>1127</v>
      </c>
      <c r="V48" s="127">
        <v>46024</v>
      </c>
      <c r="W48" s="127">
        <v>46387</v>
      </c>
      <c r="X48" t="s">
        <v>345</v>
      </c>
      <c r="Y48" t="s">
        <v>1368</v>
      </c>
      <c r="Z48" t="s">
        <v>71</v>
      </c>
      <c r="AA48" t="s">
        <v>50</v>
      </c>
      <c r="AC48" t="s">
        <v>1283</v>
      </c>
      <c r="AD48" t="s">
        <v>371</v>
      </c>
      <c r="AE48" t="s">
        <v>1290</v>
      </c>
      <c r="AF48" t="s">
        <v>1285</v>
      </c>
      <c r="AG48" t="s">
        <v>1462</v>
      </c>
      <c r="AH48" t="s">
        <v>371</v>
      </c>
      <c r="AI48" t="s">
        <v>1439</v>
      </c>
      <c r="AJ48">
        <v>0.375</v>
      </c>
    </row>
    <row r="49" spans="1:36">
      <c r="A49" t="s">
        <v>7387</v>
      </c>
      <c r="B49" t="s">
        <v>259</v>
      </c>
      <c r="C49" t="s">
        <v>290</v>
      </c>
      <c r="D49" t="s">
        <v>9393</v>
      </c>
      <c r="E49" t="s">
        <v>6471</v>
      </c>
      <c r="F49" t="s">
        <v>5997</v>
      </c>
      <c r="G49" t="s">
        <v>6431</v>
      </c>
      <c r="H49" t="s">
        <v>290</v>
      </c>
      <c r="I49" t="s">
        <v>344</v>
      </c>
      <c r="J49" t="s">
        <v>443</v>
      </c>
      <c r="K49" t="s">
        <v>1435</v>
      </c>
      <c r="L49" t="s">
        <v>394</v>
      </c>
      <c r="M49" t="s">
        <v>345</v>
      </c>
      <c r="N49">
        <v>20</v>
      </c>
      <c r="O49" t="s">
        <v>1158</v>
      </c>
      <c r="P49" t="s">
        <v>352</v>
      </c>
      <c r="Q49">
        <v>1</v>
      </c>
      <c r="R49" t="s">
        <v>17</v>
      </c>
      <c r="S49" t="s">
        <v>376</v>
      </c>
      <c r="T49" t="s">
        <v>1126</v>
      </c>
      <c r="U49" t="s">
        <v>1127</v>
      </c>
      <c r="V49" s="127">
        <v>46024</v>
      </c>
      <c r="W49" s="127">
        <v>46387</v>
      </c>
      <c r="X49" t="s">
        <v>345</v>
      </c>
      <c r="Y49" t="s">
        <v>1229</v>
      </c>
      <c r="Z49" t="s">
        <v>111</v>
      </c>
      <c r="AA49" t="s">
        <v>112</v>
      </c>
      <c r="AB49" t="s">
        <v>110</v>
      </c>
      <c r="AC49" t="s">
        <v>1283</v>
      </c>
      <c r="AD49" t="s">
        <v>371</v>
      </c>
      <c r="AE49" t="s">
        <v>1290</v>
      </c>
      <c r="AF49" t="s">
        <v>1285</v>
      </c>
      <c r="AG49" t="s">
        <v>1462</v>
      </c>
      <c r="AH49" t="s">
        <v>371</v>
      </c>
      <c r="AI49" t="s">
        <v>1439</v>
      </c>
      <c r="AJ49">
        <v>0.4375</v>
      </c>
    </row>
    <row r="50" spans="1:36">
      <c r="A50" t="s">
        <v>7427</v>
      </c>
      <c r="B50" t="s">
        <v>257</v>
      </c>
      <c r="C50" t="s">
        <v>278</v>
      </c>
      <c r="D50" t="s">
        <v>9393</v>
      </c>
      <c r="E50" t="s">
        <v>6471</v>
      </c>
      <c r="F50" t="s">
        <v>5997</v>
      </c>
      <c r="G50" t="s">
        <v>6431</v>
      </c>
      <c r="H50" t="s">
        <v>278</v>
      </c>
      <c r="I50" t="s">
        <v>443</v>
      </c>
      <c r="J50" t="s">
        <v>1266</v>
      </c>
      <c r="K50" t="s">
        <v>1432</v>
      </c>
      <c r="L50" t="s">
        <v>394</v>
      </c>
      <c r="M50" t="s">
        <v>345</v>
      </c>
      <c r="N50">
        <v>10</v>
      </c>
      <c r="O50" t="s">
        <v>1156</v>
      </c>
      <c r="P50" t="s">
        <v>1302</v>
      </c>
      <c r="Q50">
        <v>1</v>
      </c>
      <c r="R50" t="s">
        <v>17</v>
      </c>
      <c r="S50" t="s">
        <v>376</v>
      </c>
      <c r="T50" t="s">
        <v>1126</v>
      </c>
      <c r="U50" t="s">
        <v>1127</v>
      </c>
      <c r="V50" s="127">
        <v>46024</v>
      </c>
      <c r="W50" s="127">
        <v>46387</v>
      </c>
      <c r="X50" t="s">
        <v>345</v>
      </c>
      <c r="Y50" t="s">
        <v>1449</v>
      </c>
      <c r="Z50" t="s">
        <v>94</v>
      </c>
      <c r="AC50" t="s">
        <v>1284</v>
      </c>
      <c r="AD50" t="s">
        <v>376</v>
      </c>
      <c r="AE50" t="s">
        <v>1290</v>
      </c>
      <c r="AF50" t="s">
        <v>1285</v>
      </c>
      <c r="AG50" t="s">
        <v>1462</v>
      </c>
      <c r="AH50" t="s">
        <v>371</v>
      </c>
      <c r="AI50" t="s">
        <v>1439</v>
      </c>
      <c r="AJ50">
        <v>0.44791666666666669</v>
      </c>
    </row>
    <row r="51" spans="1:36">
      <c r="A51" t="s">
        <v>7427</v>
      </c>
      <c r="B51" t="s">
        <v>279</v>
      </c>
      <c r="C51" t="s">
        <v>333</v>
      </c>
      <c r="D51" t="s">
        <v>9393</v>
      </c>
      <c r="E51" t="s">
        <v>6471</v>
      </c>
      <c r="F51" t="s">
        <v>5997</v>
      </c>
      <c r="G51" t="s">
        <v>6431</v>
      </c>
      <c r="H51" t="s">
        <v>333</v>
      </c>
      <c r="I51" t="s">
        <v>344</v>
      </c>
      <c r="J51" t="s">
        <v>443</v>
      </c>
      <c r="K51" t="s">
        <v>1432</v>
      </c>
      <c r="L51" t="s">
        <v>394</v>
      </c>
      <c r="M51" t="s">
        <v>345</v>
      </c>
      <c r="N51">
        <v>180</v>
      </c>
      <c r="O51" t="s">
        <v>1156</v>
      </c>
      <c r="P51" t="s">
        <v>1139</v>
      </c>
      <c r="Q51">
        <v>1</v>
      </c>
      <c r="R51" t="s">
        <v>17</v>
      </c>
      <c r="S51" t="s">
        <v>376</v>
      </c>
      <c r="T51" t="s">
        <v>1126</v>
      </c>
      <c r="U51" t="s">
        <v>1127</v>
      </c>
      <c r="V51" s="127">
        <v>46024</v>
      </c>
      <c r="W51" s="127">
        <v>46387</v>
      </c>
      <c r="X51" t="s">
        <v>345</v>
      </c>
      <c r="Y51" t="s">
        <v>1256</v>
      </c>
      <c r="Z51" t="s">
        <v>160</v>
      </c>
      <c r="AA51" t="s">
        <v>1296</v>
      </c>
      <c r="AB51" t="s">
        <v>42</v>
      </c>
      <c r="AC51" t="s">
        <v>1284</v>
      </c>
      <c r="AD51" t="s">
        <v>376</v>
      </c>
      <c r="AE51" t="s">
        <v>1290</v>
      </c>
      <c r="AF51" t="s">
        <v>1285</v>
      </c>
      <c r="AG51" t="s">
        <v>1462</v>
      </c>
      <c r="AH51" t="s">
        <v>371</v>
      </c>
      <c r="AI51" t="s">
        <v>1439</v>
      </c>
      <c r="AJ51">
        <v>0.58333333333333337</v>
      </c>
    </row>
    <row r="52" spans="1:36">
      <c r="A52" t="s">
        <v>7427</v>
      </c>
      <c r="B52" t="s">
        <v>4648</v>
      </c>
      <c r="D52" t="s">
        <v>9394</v>
      </c>
      <c r="E52" t="s">
        <v>151</v>
      </c>
      <c r="F52" t="s">
        <v>151</v>
      </c>
      <c r="G52" t="s">
        <v>6440</v>
      </c>
    </row>
    <row r="53" spans="1:36">
      <c r="A53" t="s">
        <v>7458</v>
      </c>
      <c r="B53" t="s">
        <v>257</v>
      </c>
      <c r="C53" t="s">
        <v>278</v>
      </c>
      <c r="D53" t="s">
        <v>9393</v>
      </c>
      <c r="E53" t="s">
        <v>6471</v>
      </c>
      <c r="F53" t="s">
        <v>5997</v>
      </c>
      <c r="G53" t="s">
        <v>6431</v>
      </c>
      <c r="H53" t="s">
        <v>278</v>
      </c>
      <c r="I53" t="s">
        <v>443</v>
      </c>
      <c r="J53" t="s">
        <v>1266</v>
      </c>
      <c r="K53" t="s">
        <v>1432</v>
      </c>
      <c r="L53" t="s">
        <v>394</v>
      </c>
      <c r="M53" t="s">
        <v>345</v>
      </c>
      <c r="N53">
        <v>10</v>
      </c>
      <c r="O53" t="s">
        <v>1156</v>
      </c>
      <c r="P53" t="s">
        <v>1302</v>
      </c>
      <c r="Q53">
        <v>1</v>
      </c>
      <c r="R53" t="s">
        <v>17</v>
      </c>
      <c r="S53" t="s">
        <v>376</v>
      </c>
      <c r="T53" t="s">
        <v>1126</v>
      </c>
      <c r="U53" t="s">
        <v>1127</v>
      </c>
      <c r="V53" s="127">
        <v>46024</v>
      </c>
      <c r="W53" s="127">
        <v>46387</v>
      </c>
      <c r="X53" t="s">
        <v>345</v>
      </c>
      <c r="Y53" t="s">
        <v>1449</v>
      </c>
      <c r="Z53" t="s">
        <v>94</v>
      </c>
      <c r="AC53" t="s">
        <v>1284</v>
      </c>
      <c r="AD53" t="s">
        <v>376</v>
      </c>
      <c r="AE53" t="s">
        <v>1290</v>
      </c>
      <c r="AF53" t="s">
        <v>1285</v>
      </c>
      <c r="AG53" t="s">
        <v>1462</v>
      </c>
      <c r="AH53" t="s">
        <v>371</v>
      </c>
      <c r="AI53" t="s">
        <v>1439</v>
      </c>
      <c r="AJ53">
        <v>0.44791666666666669</v>
      </c>
    </row>
    <row r="54" spans="1:36">
      <c r="A54" t="s">
        <v>7458</v>
      </c>
      <c r="B54" t="s">
        <v>279</v>
      </c>
      <c r="C54" t="s">
        <v>333</v>
      </c>
      <c r="D54" t="s">
        <v>9393</v>
      </c>
      <c r="E54" t="s">
        <v>6471</v>
      </c>
      <c r="F54" t="s">
        <v>5997</v>
      </c>
      <c r="G54" t="s">
        <v>6431</v>
      </c>
      <c r="H54" t="s">
        <v>333</v>
      </c>
      <c r="I54" t="s">
        <v>344</v>
      </c>
      <c r="J54" t="s">
        <v>443</v>
      </c>
      <c r="K54" t="s">
        <v>1432</v>
      </c>
      <c r="L54" t="s">
        <v>394</v>
      </c>
      <c r="M54" t="s">
        <v>345</v>
      </c>
      <c r="N54">
        <v>180</v>
      </c>
      <c r="O54" t="s">
        <v>1156</v>
      </c>
      <c r="P54" t="s">
        <v>1139</v>
      </c>
      <c r="Q54">
        <v>1</v>
      </c>
      <c r="R54" t="s">
        <v>17</v>
      </c>
      <c r="S54" t="s">
        <v>376</v>
      </c>
      <c r="T54" t="s">
        <v>1126</v>
      </c>
      <c r="U54" t="s">
        <v>1127</v>
      </c>
      <c r="V54" s="127">
        <v>46024</v>
      </c>
      <c r="W54" s="127">
        <v>46387</v>
      </c>
      <c r="X54" t="s">
        <v>345</v>
      </c>
      <c r="Y54" t="s">
        <v>1256</v>
      </c>
      <c r="Z54" t="s">
        <v>160</v>
      </c>
      <c r="AA54" t="s">
        <v>1296</v>
      </c>
      <c r="AB54" t="s">
        <v>42</v>
      </c>
      <c r="AC54" t="s">
        <v>1284</v>
      </c>
      <c r="AD54" t="s">
        <v>376</v>
      </c>
      <c r="AE54" t="s">
        <v>1290</v>
      </c>
      <c r="AF54" t="s">
        <v>1285</v>
      </c>
      <c r="AG54" t="s">
        <v>1462</v>
      </c>
      <c r="AH54" t="s">
        <v>371</v>
      </c>
      <c r="AI54" t="s">
        <v>1439</v>
      </c>
      <c r="AJ54">
        <v>0.58333333333333337</v>
      </c>
    </row>
    <row r="55" spans="1:36">
      <c r="A55" t="s">
        <v>7458</v>
      </c>
      <c r="B55" t="s">
        <v>4652</v>
      </c>
      <c r="C55" t="s">
        <v>279</v>
      </c>
      <c r="D55" t="s">
        <v>9393</v>
      </c>
      <c r="E55" t="s">
        <v>6471</v>
      </c>
      <c r="F55" t="s">
        <v>5997</v>
      </c>
      <c r="G55" t="s">
        <v>6431</v>
      </c>
      <c r="H55" t="s">
        <v>279</v>
      </c>
      <c r="I55" t="s">
        <v>443</v>
      </c>
      <c r="J55" t="s">
        <v>1266</v>
      </c>
      <c r="K55" t="s">
        <v>1432</v>
      </c>
      <c r="L55" t="s">
        <v>394</v>
      </c>
      <c r="M55" t="s">
        <v>345</v>
      </c>
      <c r="N55">
        <v>10</v>
      </c>
      <c r="O55" t="s">
        <v>1156</v>
      </c>
      <c r="P55" t="s">
        <v>1142</v>
      </c>
      <c r="Q55">
        <v>1</v>
      </c>
      <c r="R55" t="s">
        <v>17</v>
      </c>
      <c r="S55" t="s">
        <v>376</v>
      </c>
      <c r="T55" t="s">
        <v>1126</v>
      </c>
      <c r="U55" t="s">
        <v>1127</v>
      </c>
      <c r="V55" s="127">
        <v>46024</v>
      </c>
      <c r="W55" s="127">
        <v>46387</v>
      </c>
      <c r="X55" t="s">
        <v>345</v>
      </c>
      <c r="Y55" t="s">
        <v>1226</v>
      </c>
      <c r="Z55" t="s">
        <v>1344</v>
      </c>
      <c r="AC55" t="s">
        <v>1284</v>
      </c>
      <c r="AD55" t="s">
        <v>376</v>
      </c>
      <c r="AE55" t="s">
        <v>1290</v>
      </c>
      <c r="AF55" t="s">
        <v>1285</v>
      </c>
      <c r="AG55" t="s">
        <v>1462</v>
      </c>
      <c r="AH55" t="s">
        <v>371</v>
      </c>
      <c r="AI55" t="s">
        <v>2104</v>
      </c>
      <c r="AJ55">
        <v>0.625</v>
      </c>
    </row>
    <row r="56" spans="1:36">
      <c r="A56" t="s">
        <v>7458</v>
      </c>
      <c r="B56" t="s">
        <v>4648</v>
      </c>
      <c r="D56" t="s">
        <v>9394</v>
      </c>
      <c r="E56" t="s">
        <v>151</v>
      </c>
      <c r="F56" t="s">
        <v>151</v>
      </c>
      <c r="G56" t="s">
        <v>6440</v>
      </c>
    </row>
    <row r="57" spans="1:36">
      <c r="A57" t="s">
        <v>7478</v>
      </c>
      <c r="B57" t="s">
        <v>258</v>
      </c>
      <c r="C57" t="s">
        <v>284</v>
      </c>
      <c r="D57" t="s">
        <v>9393</v>
      </c>
      <c r="E57" t="s">
        <v>6471</v>
      </c>
      <c r="F57" t="s">
        <v>5997</v>
      </c>
      <c r="G57" t="s">
        <v>6431</v>
      </c>
      <c r="H57" t="s">
        <v>284</v>
      </c>
      <c r="I57" t="s">
        <v>344</v>
      </c>
      <c r="J57" t="s">
        <v>1266</v>
      </c>
      <c r="K57" t="s">
        <v>1439</v>
      </c>
      <c r="L57" t="s">
        <v>394</v>
      </c>
      <c r="M57" t="s">
        <v>345</v>
      </c>
      <c r="N57">
        <v>10</v>
      </c>
      <c r="O57" t="s">
        <v>1146</v>
      </c>
      <c r="P57" t="s">
        <v>1146</v>
      </c>
      <c r="Q57">
        <v>1</v>
      </c>
      <c r="R57" t="s">
        <v>17</v>
      </c>
      <c r="S57" t="s">
        <v>376</v>
      </c>
      <c r="T57" t="s">
        <v>1126</v>
      </c>
      <c r="U57" t="s">
        <v>1127</v>
      </c>
      <c r="V57" s="127">
        <v>46024</v>
      </c>
      <c r="W57" s="127">
        <v>46387</v>
      </c>
      <c r="X57" t="s">
        <v>345</v>
      </c>
      <c r="Y57" t="s">
        <v>98</v>
      </c>
      <c r="Z57" t="s">
        <v>99</v>
      </c>
      <c r="AC57" t="s">
        <v>1284</v>
      </c>
      <c r="AD57" t="s">
        <v>376</v>
      </c>
      <c r="AE57" t="s">
        <v>1292</v>
      </c>
      <c r="AF57" t="s">
        <v>1285</v>
      </c>
      <c r="AG57" t="s">
        <v>1462</v>
      </c>
      <c r="AH57" t="s">
        <v>371</v>
      </c>
      <c r="AI57" t="s">
        <v>2103</v>
      </c>
      <c r="AJ57">
        <v>0.44791666666666669</v>
      </c>
    </row>
    <row r="58" spans="1:36">
      <c r="A58" t="s">
        <v>7478</v>
      </c>
      <c r="B58" t="s">
        <v>4669</v>
      </c>
      <c r="C58" t="s">
        <v>305</v>
      </c>
      <c r="D58" t="s">
        <v>9393</v>
      </c>
      <c r="E58" t="s">
        <v>6471</v>
      </c>
      <c r="F58" t="s">
        <v>5997</v>
      </c>
      <c r="G58" t="s">
        <v>6431</v>
      </c>
      <c r="H58" t="s">
        <v>305</v>
      </c>
      <c r="I58" t="s">
        <v>344</v>
      </c>
      <c r="J58" t="s">
        <v>443</v>
      </c>
      <c r="K58" t="s">
        <v>1439</v>
      </c>
      <c r="L58" t="s">
        <v>394</v>
      </c>
      <c r="M58" t="s">
        <v>345</v>
      </c>
      <c r="N58">
        <v>5</v>
      </c>
      <c r="O58" t="s">
        <v>1156</v>
      </c>
      <c r="P58" t="s">
        <v>1141</v>
      </c>
      <c r="Q58">
        <v>1</v>
      </c>
      <c r="R58" t="s">
        <v>17</v>
      </c>
      <c r="S58" t="s">
        <v>376</v>
      </c>
      <c r="T58" t="s">
        <v>1126</v>
      </c>
      <c r="U58" t="s">
        <v>1127</v>
      </c>
      <c r="V58" s="127">
        <v>46024</v>
      </c>
      <c r="W58" s="127">
        <v>46387</v>
      </c>
      <c r="X58" t="s">
        <v>345</v>
      </c>
      <c r="Y58" t="s">
        <v>1236</v>
      </c>
      <c r="Z58" t="s">
        <v>132</v>
      </c>
      <c r="AA58" t="s">
        <v>107</v>
      </c>
      <c r="AB58" t="s">
        <v>42</v>
      </c>
      <c r="AC58" t="s">
        <v>1283</v>
      </c>
      <c r="AD58" t="s">
        <v>376</v>
      </c>
      <c r="AE58" t="s">
        <v>1290</v>
      </c>
      <c r="AF58" t="s">
        <v>1285</v>
      </c>
      <c r="AG58" t="s">
        <v>1462</v>
      </c>
      <c r="AH58" t="s">
        <v>371</v>
      </c>
      <c r="AI58" t="s">
        <v>2103</v>
      </c>
      <c r="AJ58">
        <v>0.44791666666666669</v>
      </c>
    </row>
    <row r="59" spans="1:36">
      <c r="A59" t="s">
        <v>7478</v>
      </c>
      <c r="B59" t="s">
        <v>270</v>
      </c>
      <c r="C59" t="s">
        <v>306</v>
      </c>
      <c r="D59" t="s">
        <v>9393</v>
      </c>
      <c r="E59" t="s">
        <v>6471</v>
      </c>
      <c r="F59" t="s">
        <v>5997</v>
      </c>
      <c r="G59" t="s">
        <v>6431</v>
      </c>
      <c r="H59" t="s">
        <v>306</v>
      </c>
      <c r="I59" t="s">
        <v>344</v>
      </c>
      <c r="J59" t="s">
        <v>443</v>
      </c>
      <c r="K59" t="s">
        <v>1439</v>
      </c>
      <c r="L59" t="s">
        <v>394</v>
      </c>
      <c r="M59" t="s">
        <v>345</v>
      </c>
      <c r="N59">
        <v>120</v>
      </c>
      <c r="O59" t="s">
        <v>1158</v>
      </c>
      <c r="P59" t="s">
        <v>1147</v>
      </c>
      <c r="Q59">
        <v>1</v>
      </c>
      <c r="R59" t="s">
        <v>17</v>
      </c>
      <c r="S59" t="s">
        <v>376</v>
      </c>
      <c r="T59" t="s">
        <v>1126</v>
      </c>
      <c r="U59" t="s">
        <v>1127</v>
      </c>
      <c r="V59" s="127">
        <v>46024</v>
      </c>
      <c r="W59" s="127">
        <v>46387</v>
      </c>
      <c r="X59" t="s">
        <v>345</v>
      </c>
      <c r="Y59" t="s">
        <v>1237</v>
      </c>
      <c r="Z59" t="s">
        <v>134</v>
      </c>
      <c r="AA59" t="s">
        <v>124</v>
      </c>
      <c r="AB59" t="s">
        <v>42</v>
      </c>
      <c r="AC59" t="s">
        <v>1283</v>
      </c>
      <c r="AD59" t="s">
        <v>376</v>
      </c>
      <c r="AE59" t="s">
        <v>1290</v>
      </c>
      <c r="AF59" t="s">
        <v>1285</v>
      </c>
      <c r="AG59" t="s">
        <v>1462</v>
      </c>
      <c r="AH59" t="s">
        <v>371</v>
      </c>
      <c r="AI59" t="s">
        <v>2103</v>
      </c>
      <c r="AJ59">
        <v>0.41666666666666669</v>
      </c>
    </row>
    <row r="60" spans="1:36">
      <c r="A60" t="s">
        <v>7478</v>
      </c>
      <c r="B60" t="s">
        <v>182</v>
      </c>
      <c r="C60" t="s">
        <v>183</v>
      </c>
      <c r="D60" t="s">
        <v>9393</v>
      </c>
      <c r="E60" t="s">
        <v>6471</v>
      </c>
      <c r="F60" t="s">
        <v>5997</v>
      </c>
      <c r="G60" t="s">
        <v>6431</v>
      </c>
      <c r="H60" t="s">
        <v>183</v>
      </c>
      <c r="I60" t="s">
        <v>443</v>
      </c>
      <c r="J60" t="s">
        <v>1266</v>
      </c>
      <c r="K60" t="s">
        <v>1432</v>
      </c>
      <c r="L60" t="s">
        <v>394</v>
      </c>
      <c r="M60" t="s">
        <v>345</v>
      </c>
      <c r="N60">
        <v>15</v>
      </c>
      <c r="O60" t="s">
        <v>1156</v>
      </c>
      <c r="P60" t="s">
        <v>1138</v>
      </c>
      <c r="Q60">
        <v>1</v>
      </c>
      <c r="R60" t="s">
        <v>17</v>
      </c>
      <c r="S60" t="s">
        <v>376</v>
      </c>
      <c r="T60" t="s">
        <v>1126</v>
      </c>
      <c r="U60" t="s">
        <v>1127</v>
      </c>
      <c r="V60" s="127">
        <v>46024</v>
      </c>
      <c r="W60" s="127">
        <v>46387</v>
      </c>
      <c r="X60" t="s">
        <v>345</v>
      </c>
      <c r="Y60" t="s">
        <v>1166</v>
      </c>
      <c r="Z60" t="s">
        <v>53</v>
      </c>
      <c r="AC60" t="s">
        <v>1284</v>
      </c>
      <c r="AD60" t="s">
        <v>376</v>
      </c>
      <c r="AE60" t="s">
        <v>1292</v>
      </c>
      <c r="AF60" t="s">
        <v>1285</v>
      </c>
      <c r="AG60" t="s">
        <v>1462</v>
      </c>
      <c r="AH60" t="s">
        <v>371</v>
      </c>
      <c r="AI60" t="s">
        <v>2103</v>
      </c>
      <c r="AJ60">
        <v>0.4375</v>
      </c>
    </row>
    <row r="61" spans="1:36">
      <c r="A61" t="s">
        <v>7478</v>
      </c>
      <c r="B61" t="s">
        <v>252</v>
      </c>
      <c r="C61" t="s">
        <v>270</v>
      </c>
      <c r="D61" t="s">
        <v>9393</v>
      </c>
      <c r="E61" t="s">
        <v>6471</v>
      </c>
      <c r="F61" t="s">
        <v>5997</v>
      </c>
      <c r="G61" t="s">
        <v>6431</v>
      </c>
      <c r="H61" t="s">
        <v>270</v>
      </c>
      <c r="I61" t="s">
        <v>1266</v>
      </c>
      <c r="J61" t="s">
        <v>488</v>
      </c>
      <c r="K61" t="s">
        <v>1435</v>
      </c>
      <c r="L61" t="s">
        <v>394</v>
      </c>
      <c r="M61" t="s">
        <v>345</v>
      </c>
      <c r="N61">
        <v>5</v>
      </c>
      <c r="O61" t="s">
        <v>1158</v>
      </c>
      <c r="P61" t="s">
        <v>1148</v>
      </c>
      <c r="Q61">
        <v>1</v>
      </c>
      <c r="R61" t="s">
        <v>17</v>
      </c>
      <c r="S61" t="s">
        <v>376</v>
      </c>
      <c r="T61" t="s">
        <v>1126</v>
      </c>
      <c r="U61" t="s">
        <v>1127</v>
      </c>
      <c r="V61" s="127">
        <v>46024</v>
      </c>
      <c r="W61" s="127">
        <v>46387</v>
      </c>
      <c r="X61" t="s">
        <v>345</v>
      </c>
      <c r="Y61" t="s">
        <v>1402</v>
      </c>
      <c r="AC61" t="s">
        <v>1285</v>
      </c>
      <c r="AD61" t="s">
        <v>376</v>
      </c>
      <c r="AE61" t="s">
        <v>1292</v>
      </c>
      <c r="AF61" t="s">
        <v>1285</v>
      </c>
      <c r="AG61" t="s">
        <v>1462</v>
      </c>
      <c r="AH61" t="s">
        <v>371</v>
      </c>
      <c r="AI61" t="s">
        <v>1439</v>
      </c>
      <c r="AJ61">
        <v>0.625</v>
      </c>
    </row>
    <row r="62" spans="1:36">
      <c r="A62" t="s">
        <v>7478</v>
      </c>
      <c r="B62" t="s">
        <v>275</v>
      </c>
      <c r="C62" t="s">
        <v>318</v>
      </c>
      <c r="D62" t="s">
        <v>9393</v>
      </c>
      <c r="E62" t="s">
        <v>6471</v>
      </c>
      <c r="F62" t="s">
        <v>5997</v>
      </c>
      <c r="G62" t="s">
        <v>6431</v>
      </c>
      <c r="H62" t="s">
        <v>318</v>
      </c>
      <c r="I62" t="s">
        <v>344</v>
      </c>
      <c r="J62" t="s">
        <v>443</v>
      </c>
      <c r="K62" t="s">
        <v>1435</v>
      </c>
      <c r="L62" t="s">
        <v>394</v>
      </c>
      <c r="M62" t="s">
        <v>345</v>
      </c>
      <c r="N62">
        <v>20</v>
      </c>
      <c r="O62" t="s">
        <v>1156</v>
      </c>
      <c r="P62" t="s">
        <v>1143</v>
      </c>
      <c r="Q62">
        <v>1</v>
      </c>
      <c r="R62" t="s">
        <v>17</v>
      </c>
      <c r="S62" t="s">
        <v>376</v>
      </c>
      <c r="T62" t="s">
        <v>1126</v>
      </c>
      <c r="U62" t="s">
        <v>1127</v>
      </c>
      <c r="V62" s="127">
        <v>46024</v>
      </c>
      <c r="W62" s="127">
        <v>46387</v>
      </c>
      <c r="X62" t="s">
        <v>345</v>
      </c>
      <c r="Y62" t="s">
        <v>1244</v>
      </c>
      <c r="Z62" t="s">
        <v>146</v>
      </c>
      <c r="AA62" t="s">
        <v>107</v>
      </c>
      <c r="AB62" t="s">
        <v>110</v>
      </c>
      <c r="AC62" t="s">
        <v>1285</v>
      </c>
      <c r="AD62" t="s">
        <v>376</v>
      </c>
      <c r="AE62" t="s">
        <v>1290</v>
      </c>
      <c r="AF62" t="s">
        <v>1285</v>
      </c>
      <c r="AG62" t="s">
        <v>1462</v>
      </c>
      <c r="AH62" t="s">
        <v>371</v>
      </c>
      <c r="AI62" t="s">
        <v>2103</v>
      </c>
      <c r="AJ62">
        <v>0.4375</v>
      </c>
    </row>
    <row r="63" spans="1:36">
      <c r="A63" t="s">
        <v>7478</v>
      </c>
      <c r="B63" t="s">
        <v>280</v>
      </c>
      <c r="C63" t="s">
        <v>334</v>
      </c>
      <c r="D63" t="s">
        <v>9393</v>
      </c>
      <c r="E63" t="s">
        <v>6471</v>
      </c>
      <c r="F63" t="s">
        <v>5997</v>
      </c>
      <c r="G63" t="s">
        <v>6431</v>
      </c>
      <c r="H63" t="s">
        <v>334</v>
      </c>
      <c r="I63" t="s">
        <v>344</v>
      </c>
      <c r="J63" t="s">
        <v>443</v>
      </c>
      <c r="K63" t="s">
        <v>1432</v>
      </c>
      <c r="L63" t="s">
        <v>394</v>
      </c>
      <c r="M63" t="s">
        <v>345</v>
      </c>
      <c r="N63">
        <v>5</v>
      </c>
      <c r="O63" t="s">
        <v>1157</v>
      </c>
      <c r="P63" t="s">
        <v>1140</v>
      </c>
      <c r="Q63">
        <v>1</v>
      </c>
      <c r="R63" t="s">
        <v>17</v>
      </c>
      <c r="S63" t="s">
        <v>376</v>
      </c>
      <c r="T63" t="s">
        <v>1126</v>
      </c>
      <c r="U63" t="s">
        <v>1127</v>
      </c>
      <c r="V63" s="127">
        <v>46024</v>
      </c>
      <c r="W63" s="127">
        <v>46387</v>
      </c>
      <c r="X63" t="s">
        <v>345</v>
      </c>
      <c r="Y63" t="s">
        <v>1257</v>
      </c>
      <c r="Z63" t="s">
        <v>161</v>
      </c>
      <c r="AA63" t="s">
        <v>162</v>
      </c>
      <c r="AB63" t="s">
        <v>42</v>
      </c>
      <c r="AC63" t="s">
        <v>1284</v>
      </c>
      <c r="AD63" t="s">
        <v>376</v>
      </c>
      <c r="AE63" t="s">
        <v>1292</v>
      </c>
      <c r="AF63" t="s">
        <v>1285</v>
      </c>
      <c r="AG63" t="s">
        <v>1462</v>
      </c>
      <c r="AH63" t="s">
        <v>371</v>
      </c>
      <c r="AI63" t="s">
        <v>2103</v>
      </c>
      <c r="AJ63">
        <v>0.42708333333333331</v>
      </c>
    </row>
    <row r="64" spans="1:36">
      <c r="A64" t="s">
        <v>7478</v>
      </c>
      <c r="B64" t="s">
        <v>4626</v>
      </c>
      <c r="C64" t="s">
        <v>182</v>
      </c>
      <c r="D64" t="s">
        <v>9393</v>
      </c>
      <c r="E64" t="s">
        <v>6471</v>
      </c>
      <c r="F64" t="s">
        <v>5997</v>
      </c>
      <c r="G64" t="s">
        <v>6431</v>
      </c>
      <c r="H64" t="s">
        <v>182</v>
      </c>
      <c r="I64" t="s">
        <v>443</v>
      </c>
      <c r="J64" t="s">
        <v>1266</v>
      </c>
      <c r="K64" t="s">
        <v>1433</v>
      </c>
      <c r="L64" t="s">
        <v>394</v>
      </c>
      <c r="M64" t="s">
        <v>345</v>
      </c>
      <c r="N64">
        <v>10</v>
      </c>
      <c r="O64" t="s">
        <v>1159</v>
      </c>
      <c r="P64" t="s">
        <v>1160</v>
      </c>
      <c r="Q64">
        <v>1</v>
      </c>
      <c r="R64" t="s">
        <v>17</v>
      </c>
      <c r="S64" t="s">
        <v>376</v>
      </c>
      <c r="T64" t="s">
        <v>1126</v>
      </c>
      <c r="U64" t="s">
        <v>1127</v>
      </c>
      <c r="V64" s="127">
        <v>46024</v>
      </c>
      <c r="W64" s="127">
        <v>46387</v>
      </c>
      <c r="X64" t="s">
        <v>345</v>
      </c>
      <c r="Y64" t="s">
        <v>1165</v>
      </c>
      <c r="Z64" t="s">
        <v>52</v>
      </c>
      <c r="AC64" t="s">
        <v>1284</v>
      </c>
      <c r="AD64" t="s">
        <v>376</v>
      </c>
      <c r="AE64" t="s">
        <v>1290</v>
      </c>
      <c r="AF64" t="s">
        <v>1285</v>
      </c>
      <c r="AG64" t="s">
        <v>1462</v>
      </c>
      <c r="AH64" t="s">
        <v>371</v>
      </c>
      <c r="AI64" t="s">
        <v>1590</v>
      </c>
      <c r="AJ64">
        <v>0.44791666666666669</v>
      </c>
    </row>
    <row r="65" spans="1:36">
      <c r="A65" t="s">
        <v>7478</v>
      </c>
      <c r="B65" t="s">
        <v>4691</v>
      </c>
      <c r="C65" t="s">
        <v>329</v>
      </c>
      <c r="D65" t="s">
        <v>9393</v>
      </c>
      <c r="E65" t="s">
        <v>6471</v>
      </c>
      <c r="F65" t="s">
        <v>5997</v>
      </c>
      <c r="G65" t="s">
        <v>6431</v>
      </c>
      <c r="H65" t="s">
        <v>329</v>
      </c>
      <c r="I65" t="s">
        <v>344</v>
      </c>
      <c r="J65" t="s">
        <v>443</v>
      </c>
      <c r="K65" t="s">
        <v>1433</v>
      </c>
      <c r="L65" t="s">
        <v>394</v>
      </c>
      <c r="M65" t="s">
        <v>345</v>
      </c>
      <c r="N65">
        <v>10</v>
      </c>
      <c r="O65" t="s">
        <v>1159</v>
      </c>
      <c r="P65" t="s">
        <v>1160</v>
      </c>
      <c r="Q65">
        <v>1</v>
      </c>
      <c r="R65" t="s">
        <v>17</v>
      </c>
      <c r="S65" t="s">
        <v>376</v>
      </c>
      <c r="T65" t="s">
        <v>1126</v>
      </c>
      <c r="U65" t="s">
        <v>1127</v>
      </c>
      <c r="V65" s="127">
        <v>46024</v>
      </c>
      <c r="W65" s="127">
        <v>46387</v>
      </c>
      <c r="X65" t="s">
        <v>345</v>
      </c>
      <c r="Y65" t="s">
        <v>1187</v>
      </c>
      <c r="AA65" t="s">
        <v>1336</v>
      </c>
      <c r="AC65" t="s">
        <v>1284</v>
      </c>
      <c r="AD65" t="s">
        <v>376</v>
      </c>
      <c r="AE65" t="s">
        <v>1290</v>
      </c>
      <c r="AF65" t="s">
        <v>1285</v>
      </c>
      <c r="AG65" t="s">
        <v>1462</v>
      </c>
      <c r="AH65" t="s">
        <v>371</v>
      </c>
      <c r="AI65" t="s">
        <v>2103</v>
      </c>
      <c r="AJ65">
        <v>0.625</v>
      </c>
    </row>
    <row r="66" spans="1:36">
      <c r="A66" t="s">
        <v>7478</v>
      </c>
      <c r="B66" t="s">
        <v>284</v>
      </c>
      <c r="C66" t="s">
        <v>338</v>
      </c>
      <c r="D66" t="s">
        <v>9393</v>
      </c>
      <c r="E66" t="s">
        <v>6471</v>
      </c>
      <c r="F66" t="s">
        <v>5997</v>
      </c>
      <c r="G66" t="s">
        <v>6431</v>
      </c>
      <c r="H66" t="s">
        <v>338</v>
      </c>
      <c r="I66" t="s">
        <v>344</v>
      </c>
      <c r="J66" t="s">
        <v>443</v>
      </c>
      <c r="K66" t="s">
        <v>1432</v>
      </c>
      <c r="L66" t="s">
        <v>394</v>
      </c>
      <c r="M66" t="s">
        <v>345</v>
      </c>
      <c r="N66">
        <v>15</v>
      </c>
      <c r="O66" t="s">
        <v>1156</v>
      </c>
      <c r="P66" t="s">
        <v>1143</v>
      </c>
      <c r="Q66">
        <v>1</v>
      </c>
      <c r="R66" t="s">
        <v>17</v>
      </c>
      <c r="S66" t="s">
        <v>376</v>
      </c>
      <c r="T66" t="s">
        <v>1126</v>
      </c>
      <c r="U66" t="s">
        <v>1127</v>
      </c>
      <c r="V66" s="127">
        <v>46024</v>
      </c>
      <c r="W66" s="127">
        <v>46387</v>
      </c>
      <c r="X66" t="s">
        <v>345</v>
      </c>
      <c r="Y66" t="s">
        <v>1341</v>
      </c>
      <c r="Z66" t="s">
        <v>169</v>
      </c>
      <c r="AA66" t="s">
        <v>170</v>
      </c>
      <c r="AB66" t="s">
        <v>42</v>
      </c>
      <c r="AC66" t="s">
        <v>1284</v>
      </c>
      <c r="AD66" t="s">
        <v>376</v>
      </c>
      <c r="AE66" t="s">
        <v>1290</v>
      </c>
      <c r="AF66" t="s">
        <v>1285</v>
      </c>
      <c r="AG66" t="s">
        <v>1462</v>
      </c>
      <c r="AH66" t="s">
        <v>371</v>
      </c>
      <c r="AI66" t="s">
        <v>1439</v>
      </c>
      <c r="AJ66">
        <v>0.625</v>
      </c>
    </row>
    <row r="67" spans="1:36">
      <c r="A67" t="s">
        <v>7504</v>
      </c>
      <c r="B67" t="s">
        <v>228</v>
      </c>
      <c r="C67" t="s">
        <v>240</v>
      </c>
      <c r="D67" t="s">
        <v>9393</v>
      </c>
      <c r="E67" t="s">
        <v>6471</v>
      </c>
      <c r="F67" t="s">
        <v>5997</v>
      </c>
      <c r="G67" t="s">
        <v>6431</v>
      </c>
      <c r="H67" t="s">
        <v>240</v>
      </c>
      <c r="I67" t="s">
        <v>1266</v>
      </c>
      <c r="J67" t="s">
        <v>488</v>
      </c>
      <c r="K67" t="s">
        <v>452</v>
      </c>
      <c r="L67" t="s">
        <v>394</v>
      </c>
      <c r="M67" t="s">
        <v>345</v>
      </c>
      <c r="N67">
        <v>15</v>
      </c>
      <c r="O67" t="s">
        <v>1146</v>
      </c>
      <c r="P67" t="s">
        <v>1146</v>
      </c>
      <c r="Q67">
        <v>1</v>
      </c>
      <c r="R67" t="s">
        <v>16</v>
      </c>
      <c r="S67" t="s">
        <v>376</v>
      </c>
      <c r="T67" t="s">
        <v>1126</v>
      </c>
      <c r="U67" t="s">
        <v>1127</v>
      </c>
      <c r="V67" s="127">
        <v>46024</v>
      </c>
      <c r="W67" s="127">
        <v>46387</v>
      </c>
      <c r="X67" t="s">
        <v>345</v>
      </c>
      <c r="Y67" t="s">
        <v>1205</v>
      </c>
      <c r="Z67" t="s">
        <v>29</v>
      </c>
      <c r="AC67" t="s">
        <v>1284</v>
      </c>
      <c r="AD67" t="s">
        <v>376</v>
      </c>
      <c r="AE67" t="s">
        <v>1292</v>
      </c>
      <c r="AF67" t="s">
        <v>1285</v>
      </c>
      <c r="AG67" t="s">
        <v>1462</v>
      </c>
      <c r="AH67" t="s">
        <v>371</v>
      </c>
      <c r="AI67" t="s">
        <v>2103</v>
      </c>
      <c r="AJ67">
        <v>0.4375</v>
      </c>
    </row>
    <row r="68" spans="1:36">
      <c r="A68" t="s">
        <v>7504</v>
      </c>
      <c r="B68" t="s">
        <v>240</v>
      </c>
      <c r="C68" t="s">
        <v>258</v>
      </c>
      <c r="D68" t="s">
        <v>9393</v>
      </c>
      <c r="E68" t="s">
        <v>6471</v>
      </c>
      <c r="F68" t="s">
        <v>5997</v>
      </c>
      <c r="G68" t="s">
        <v>6431</v>
      </c>
      <c r="H68" t="s">
        <v>258</v>
      </c>
      <c r="I68" t="s">
        <v>1266</v>
      </c>
      <c r="J68" t="s">
        <v>488</v>
      </c>
      <c r="K68" t="s">
        <v>1432</v>
      </c>
      <c r="L68" t="s">
        <v>394</v>
      </c>
      <c r="M68" t="s">
        <v>345</v>
      </c>
      <c r="N68">
        <v>960</v>
      </c>
      <c r="O68" t="s">
        <v>1156</v>
      </c>
      <c r="P68" t="s">
        <v>1302</v>
      </c>
      <c r="Q68">
        <v>1</v>
      </c>
      <c r="R68" t="s">
        <v>17</v>
      </c>
      <c r="S68" t="s">
        <v>376</v>
      </c>
      <c r="T68" t="s">
        <v>1126</v>
      </c>
      <c r="U68" t="s">
        <v>1127</v>
      </c>
      <c r="V68" s="127">
        <v>46024</v>
      </c>
      <c r="W68" s="127">
        <v>46387</v>
      </c>
      <c r="X68" t="s">
        <v>345</v>
      </c>
      <c r="Y68" t="s">
        <v>1301</v>
      </c>
      <c r="Z68" t="s">
        <v>95</v>
      </c>
      <c r="AA68" t="s">
        <v>1303</v>
      </c>
      <c r="AC68" t="s">
        <v>1285</v>
      </c>
      <c r="AD68" t="s">
        <v>376</v>
      </c>
      <c r="AE68" t="s">
        <v>1292</v>
      </c>
      <c r="AF68" t="s">
        <v>1285</v>
      </c>
      <c r="AG68" t="s">
        <v>1462</v>
      </c>
      <c r="AH68" t="s">
        <v>371</v>
      </c>
      <c r="AI68" t="s">
        <v>1439</v>
      </c>
      <c r="AJ68">
        <v>0.58333333333333337</v>
      </c>
    </row>
    <row r="69" spans="1:36">
      <c r="A69" t="s">
        <v>7529</v>
      </c>
      <c r="B69" t="s">
        <v>228</v>
      </c>
      <c r="C69" t="s">
        <v>240</v>
      </c>
      <c r="D69" t="s">
        <v>9393</v>
      </c>
      <c r="E69" t="s">
        <v>6471</v>
      </c>
      <c r="F69" t="s">
        <v>5997</v>
      </c>
      <c r="G69" t="s">
        <v>6431</v>
      </c>
      <c r="H69" t="s">
        <v>240</v>
      </c>
      <c r="I69" t="s">
        <v>1266</v>
      </c>
      <c r="J69" t="s">
        <v>488</v>
      </c>
      <c r="K69" t="s">
        <v>452</v>
      </c>
      <c r="L69" t="s">
        <v>394</v>
      </c>
      <c r="M69" t="s">
        <v>345</v>
      </c>
      <c r="N69">
        <v>15</v>
      </c>
      <c r="O69" t="s">
        <v>1146</v>
      </c>
      <c r="P69" t="s">
        <v>1146</v>
      </c>
      <c r="Q69">
        <v>1</v>
      </c>
      <c r="R69" t="s">
        <v>16</v>
      </c>
      <c r="S69" t="s">
        <v>376</v>
      </c>
      <c r="T69" t="s">
        <v>1126</v>
      </c>
      <c r="U69" t="s">
        <v>1127</v>
      </c>
      <c r="V69" s="127">
        <v>46024</v>
      </c>
      <c r="W69" s="127">
        <v>46387</v>
      </c>
      <c r="X69" t="s">
        <v>345</v>
      </c>
      <c r="Y69" t="s">
        <v>1205</v>
      </c>
      <c r="Z69" t="s">
        <v>29</v>
      </c>
      <c r="AC69" t="s">
        <v>1284</v>
      </c>
      <c r="AD69" t="s">
        <v>376</v>
      </c>
      <c r="AE69" t="s">
        <v>1292</v>
      </c>
      <c r="AF69" t="s">
        <v>1285</v>
      </c>
      <c r="AG69" t="s">
        <v>1462</v>
      </c>
      <c r="AH69" t="s">
        <v>371</v>
      </c>
      <c r="AI69" t="s">
        <v>2103</v>
      </c>
      <c r="AJ69">
        <v>0.4375</v>
      </c>
    </row>
    <row r="70" spans="1:36">
      <c r="A70" t="s">
        <v>7529</v>
      </c>
      <c r="B70" t="s">
        <v>240</v>
      </c>
      <c r="C70" t="s">
        <v>258</v>
      </c>
      <c r="D70" t="s">
        <v>9393</v>
      </c>
      <c r="E70" t="s">
        <v>6471</v>
      </c>
      <c r="F70" t="s">
        <v>5997</v>
      </c>
      <c r="G70" t="s">
        <v>6431</v>
      </c>
      <c r="H70" t="s">
        <v>258</v>
      </c>
      <c r="I70" t="s">
        <v>1266</v>
      </c>
      <c r="J70" t="s">
        <v>488</v>
      </c>
      <c r="K70" t="s">
        <v>1432</v>
      </c>
      <c r="L70" t="s">
        <v>394</v>
      </c>
      <c r="M70" t="s">
        <v>345</v>
      </c>
      <c r="N70">
        <v>960</v>
      </c>
      <c r="O70" t="s">
        <v>1156</v>
      </c>
      <c r="P70" t="s">
        <v>1302</v>
      </c>
      <c r="Q70">
        <v>1</v>
      </c>
      <c r="R70" t="s">
        <v>17</v>
      </c>
      <c r="S70" t="s">
        <v>376</v>
      </c>
      <c r="T70" t="s">
        <v>1126</v>
      </c>
      <c r="U70" t="s">
        <v>1127</v>
      </c>
      <c r="V70" s="127">
        <v>46024</v>
      </c>
      <c r="W70" s="127">
        <v>46387</v>
      </c>
      <c r="X70" t="s">
        <v>345</v>
      </c>
      <c r="Y70" t="s">
        <v>1301</v>
      </c>
      <c r="Z70" t="s">
        <v>95</v>
      </c>
      <c r="AA70" t="s">
        <v>1303</v>
      </c>
      <c r="AC70" t="s">
        <v>1285</v>
      </c>
      <c r="AD70" t="s">
        <v>376</v>
      </c>
      <c r="AE70" t="s">
        <v>1292</v>
      </c>
      <c r="AF70" t="s">
        <v>1285</v>
      </c>
      <c r="AG70" t="s">
        <v>1462</v>
      </c>
      <c r="AH70" t="s">
        <v>371</v>
      </c>
      <c r="AI70" t="s">
        <v>1439</v>
      </c>
      <c r="AJ70">
        <v>0.58333333333333337</v>
      </c>
    </row>
    <row r="71" spans="1:36">
      <c r="A71" t="s">
        <v>7539</v>
      </c>
      <c r="B71" t="s">
        <v>197</v>
      </c>
      <c r="C71" t="s">
        <v>206</v>
      </c>
      <c r="D71" t="s">
        <v>9393</v>
      </c>
      <c r="E71" t="s">
        <v>6471</v>
      </c>
      <c r="F71" t="s">
        <v>5997</v>
      </c>
      <c r="G71" t="s">
        <v>6431</v>
      </c>
      <c r="H71" t="s">
        <v>206</v>
      </c>
      <c r="I71" t="s">
        <v>443</v>
      </c>
      <c r="J71" t="s">
        <v>1266</v>
      </c>
      <c r="K71" t="s">
        <v>1434</v>
      </c>
      <c r="L71" t="s">
        <v>394</v>
      </c>
      <c r="M71" t="s">
        <v>345</v>
      </c>
      <c r="N71">
        <v>15</v>
      </c>
      <c r="O71" t="s">
        <v>1158</v>
      </c>
      <c r="P71" t="s">
        <v>1148</v>
      </c>
      <c r="Q71">
        <v>1</v>
      </c>
      <c r="R71" t="s">
        <v>17</v>
      </c>
      <c r="S71" t="s">
        <v>376</v>
      </c>
      <c r="T71" t="s">
        <v>1126</v>
      </c>
      <c r="U71" t="s">
        <v>1127</v>
      </c>
      <c r="V71" s="127">
        <v>46024</v>
      </c>
      <c r="W71" s="127">
        <v>46387</v>
      </c>
      <c r="X71" t="s">
        <v>1345</v>
      </c>
      <c r="Y71" t="s">
        <v>1177</v>
      </c>
      <c r="Z71" t="s">
        <v>73</v>
      </c>
      <c r="AC71" t="s">
        <v>1285</v>
      </c>
      <c r="AD71" t="s">
        <v>376</v>
      </c>
      <c r="AE71" t="s">
        <v>1290</v>
      </c>
      <c r="AF71" t="s">
        <v>1285</v>
      </c>
      <c r="AG71" t="s">
        <v>1462</v>
      </c>
      <c r="AH71" t="s">
        <v>371</v>
      </c>
      <c r="AI71" t="s">
        <v>1590</v>
      </c>
      <c r="AJ71">
        <v>0.625</v>
      </c>
    </row>
    <row r="72" spans="1:36">
      <c r="A72" t="s">
        <v>7539</v>
      </c>
      <c r="B72" t="s">
        <v>255</v>
      </c>
      <c r="C72" t="s">
        <v>273</v>
      </c>
      <c r="D72" t="s">
        <v>9393</v>
      </c>
      <c r="E72" t="s">
        <v>6471</v>
      </c>
      <c r="F72" t="s">
        <v>5997</v>
      </c>
      <c r="G72" t="s">
        <v>6431</v>
      </c>
      <c r="H72" t="s">
        <v>273</v>
      </c>
      <c r="I72" t="s">
        <v>1266</v>
      </c>
      <c r="J72" t="s">
        <v>488</v>
      </c>
      <c r="K72" t="s">
        <v>1432</v>
      </c>
      <c r="L72" t="s">
        <v>394</v>
      </c>
      <c r="M72" t="s">
        <v>345</v>
      </c>
      <c r="N72">
        <v>10</v>
      </c>
      <c r="O72" t="s">
        <v>1156</v>
      </c>
      <c r="P72" t="s">
        <v>1141</v>
      </c>
      <c r="Q72">
        <v>1</v>
      </c>
      <c r="R72" t="s">
        <v>17</v>
      </c>
      <c r="S72" t="s">
        <v>376</v>
      </c>
      <c r="T72" t="s">
        <v>1126</v>
      </c>
      <c r="U72" t="s">
        <v>1127</v>
      </c>
      <c r="V72" s="127">
        <v>46024</v>
      </c>
      <c r="W72" s="127">
        <v>46387</v>
      </c>
      <c r="X72" t="s">
        <v>345</v>
      </c>
      <c r="Y72" t="s">
        <v>1405</v>
      </c>
      <c r="Z72" t="s">
        <v>34</v>
      </c>
      <c r="AC72" t="s">
        <v>1284</v>
      </c>
      <c r="AD72" t="s">
        <v>376</v>
      </c>
      <c r="AE72" t="s">
        <v>1292</v>
      </c>
      <c r="AF72" t="s">
        <v>1285</v>
      </c>
      <c r="AG72" t="s">
        <v>1462</v>
      </c>
      <c r="AH72" t="s">
        <v>371</v>
      </c>
      <c r="AI72" t="s">
        <v>1439</v>
      </c>
      <c r="AJ72">
        <v>0.625</v>
      </c>
    </row>
    <row r="73" spans="1:36">
      <c r="A73" t="s">
        <v>7539</v>
      </c>
      <c r="B73" t="s">
        <v>283</v>
      </c>
      <c r="C73" t="s">
        <v>337</v>
      </c>
      <c r="D73" t="s">
        <v>9393</v>
      </c>
      <c r="E73" t="s">
        <v>6471</v>
      </c>
      <c r="F73" t="s">
        <v>5997</v>
      </c>
      <c r="G73" t="s">
        <v>6431</v>
      </c>
      <c r="H73" t="s">
        <v>337</v>
      </c>
      <c r="I73" t="s">
        <v>344</v>
      </c>
      <c r="J73" t="s">
        <v>443</v>
      </c>
      <c r="K73" t="s">
        <v>1432</v>
      </c>
      <c r="L73" t="s">
        <v>394</v>
      </c>
      <c r="M73" t="s">
        <v>345</v>
      </c>
      <c r="N73">
        <v>20</v>
      </c>
      <c r="O73" t="s">
        <v>1156</v>
      </c>
      <c r="P73" t="s">
        <v>1143</v>
      </c>
      <c r="Q73">
        <v>1</v>
      </c>
      <c r="R73" t="s">
        <v>17</v>
      </c>
      <c r="S73" t="s">
        <v>376</v>
      </c>
      <c r="T73" t="s">
        <v>1126</v>
      </c>
      <c r="U73" t="s">
        <v>1127</v>
      </c>
      <c r="V73" s="127">
        <v>46024</v>
      </c>
      <c r="W73" s="127">
        <v>46387</v>
      </c>
      <c r="X73" t="s">
        <v>345</v>
      </c>
      <c r="Y73" t="s">
        <v>1406</v>
      </c>
      <c r="Z73" t="s">
        <v>167</v>
      </c>
      <c r="AA73" t="s">
        <v>168</v>
      </c>
      <c r="AB73" t="s">
        <v>42</v>
      </c>
      <c r="AC73" t="s">
        <v>1284</v>
      </c>
      <c r="AD73" t="s">
        <v>376</v>
      </c>
      <c r="AE73" t="s">
        <v>1290</v>
      </c>
      <c r="AF73" t="s">
        <v>1285</v>
      </c>
      <c r="AG73" t="s">
        <v>1462</v>
      </c>
      <c r="AH73" t="s">
        <v>371</v>
      </c>
      <c r="AI73" t="s">
        <v>2105</v>
      </c>
      <c r="AJ73">
        <v>0.44791666666666669</v>
      </c>
    </row>
    <row r="74" spans="1:36">
      <c r="A74" t="s">
        <v>7539</v>
      </c>
      <c r="B74" t="s">
        <v>4656</v>
      </c>
      <c r="C74" t="s">
        <v>283</v>
      </c>
      <c r="D74" t="s">
        <v>9393</v>
      </c>
      <c r="E74" t="s">
        <v>6471</v>
      </c>
      <c r="F74" t="s">
        <v>5997</v>
      </c>
      <c r="G74" t="s">
        <v>6431</v>
      </c>
      <c r="H74" t="s">
        <v>283</v>
      </c>
      <c r="I74" t="s">
        <v>443</v>
      </c>
      <c r="J74" t="s">
        <v>1266</v>
      </c>
      <c r="K74" t="s">
        <v>1440</v>
      </c>
      <c r="L74" t="s">
        <v>394</v>
      </c>
      <c r="M74" t="s">
        <v>345</v>
      </c>
      <c r="N74">
        <v>10</v>
      </c>
      <c r="O74" t="s">
        <v>1156</v>
      </c>
      <c r="P74" t="s">
        <v>1142</v>
      </c>
      <c r="Q74">
        <v>1</v>
      </c>
      <c r="R74" t="s">
        <v>17</v>
      </c>
      <c r="S74" t="s">
        <v>376</v>
      </c>
      <c r="T74" t="s">
        <v>1126</v>
      </c>
      <c r="U74" t="s">
        <v>1127</v>
      </c>
      <c r="V74" s="127">
        <v>46024</v>
      </c>
      <c r="W74" s="127">
        <v>46387</v>
      </c>
      <c r="X74" t="s">
        <v>345</v>
      </c>
      <c r="Y74" t="s">
        <v>1338</v>
      </c>
      <c r="Z74" t="s">
        <v>97</v>
      </c>
      <c r="AC74" t="s">
        <v>1285</v>
      </c>
      <c r="AD74" t="s">
        <v>376</v>
      </c>
      <c r="AE74" t="s">
        <v>1292</v>
      </c>
      <c r="AF74" t="s">
        <v>1285</v>
      </c>
      <c r="AG74" t="s">
        <v>1462</v>
      </c>
      <c r="AH74" t="s">
        <v>371</v>
      </c>
      <c r="AI74" t="s">
        <v>2105</v>
      </c>
      <c r="AJ74">
        <v>0.76041666666666663</v>
      </c>
    </row>
    <row r="75" spans="1:36">
      <c r="A75" t="s">
        <v>7539</v>
      </c>
      <c r="B75" t="s">
        <v>4694</v>
      </c>
      <c r="C75" t="s">
        <v>339</v>
      </c>
      <c r="D75" t="s">
        <v>9393</v>
      </c>
      <c r="E75" t="s">
        <v>6471</v>
      </c>
      <c r="F75" t="s">
        <v>5997</v>
      </c>
      <c r="G75" t="s">
        <v>6431</v>
      </c>
      <c r="H75" t="s">
        <v>339</v>
      </c>
      <c r="I75" t="s">
        <v>344</v>
      </c>
      <c r="J75" t="s">
        <v>443</v>
      </c>
      <c r="K75" t="s">
        <v>1440</v>
      </c>
      <c r="L75" t="s">
        <v>394</v>
      </c>
      <c r="M75" t="s">
        <v>345</v>
      </c>
      <c r="N75">
        <v>5</v>
      </c>
      <c r="O75" t="s">
        <v>1156</v>
      </c>
      <c r="P75" t="s">
        <v>1141</v>
      </c>
      <c r="Q75">
        <v>1</v>
      </c>
      <c r="R75" t="s">
        <v>17</v>
      </c>
      <c r="S75" t="s">
        <v>376</v>
      </c>
      <c r="T75" t="s">
        <v>1126</v>
      </c>
      <c r="U75" t="s">
        <v>1127</v>
      </c>
      <c r="V75" s="127">
        <v>46024</v>
      </c>
      <c r="W75" s="127">
        <v>46387</v>
      </c>
      <c r="X75" t="s">
        <v>345</v>
      </c>
      <c r="Y75" t="s">
        <v>1387</v>
      </c>
      <c r="Z75" t="s">
        <v>171</v>
      </c>
      <c r="AA75" t="s">
        <v>107</v>
      </c>
      <c r="AB75" t="s">
        <v>42</v>
      </c>
      <c r="AC75" t="s">
        <v>1283</v>
      </c>
      <c r="AD75" t="s">
        <v>376</v>
      </c>
      <c r="AE75" t="s">
        <v>1290</v>
      </c>
      <c r="AF75" t="s">
        <v>1285</v>
      </c>
      <c r="AG75" t="s">
        <v>1462</v>
      </c>
      <c r="AH75" t="s">
        <v>371</v>
      </c>
      <c r="AI75" t="s">
        <v>2103</v>
      </c>
      <c r="AJ75">
        <v>0.4375</v>
      </c>
    </row>
    <row r="76" spans="1:36">
      <c r="A76" t="s">
        <v>7539</v>
      </c>
      <c r="B76" t="s">
        <v>208</v>
      </c>
      <c r="C76" t="s">
        <v>218</v>
      </c>
      <c r="D76" t="s">
        <v>9393</v>
      </c>
      <c r="E76" t="s">
        <v>6471</v>
      </c>
      <c r="F76" t="s">
        <v>5997</v>
      </c>
      <c r="G76" t="s">
        <v>6431</v>
      </c>
      <c r="H76" t="s">
        <v>218</v>
      </c>
      <c r="I76" t="s">
        <v>443</v>
      </c>
      <c r="J76" t="s">
        <v>1266</v>
      </c>
      <c r="K76" t="s">
        <v>1437</v>
      </c>
      <c r="L76" t="s">
        <v>394</v>
      </c>
      <c r="M76" t="s">
        <v>345</v>
      </c>
      <c r="N76">
        <v>10</v>
      </c>
      <c r="O76" t="s">
        <v>1158</v>
      </c>
      <c r="P76" t="s">
        <v>1147</v>
      </c>
      <c r="Q76">
        <v>1</v>
      </c>
      <c r="R76" t="s">
        <v>17</v>
      </c>
      <c r="S76" t="s">
        <v>376</v>
      </c>
      <c r="T76" t="s">
        <v>1126</v>
      </c>
      <c r="U76" t="s">
        <v>1127</v>
      </c>
      <c r="V76" s="127">
        <v>46024</v>
      </c>
      <c r="W76" s="127">
        <v>46387</v>
      </c>
      <c r="X76" t="s">
        <v>345</v>
      </c>
      <c r="Y76" t="s">
        <v>1185</v>
      </c>
      <c r="Z76" t="s">
        <v>82</v>
      </c>
      <c r="AA76" t="s">
        <v>50</v>
      </c>
      <c r="AC76" t="s">
        <v>1284</v>
      </c>
      <c r="AD76" t="s">
        <v>376</v>
      </c>
      <c r="AE76" t="s">
        <v>1292</v>
      </c>
      <c r="AF76" t="s">
        <v>1285</v>
      </c>
      <c r="AG76" t="s">
        <v>1462</v>
      </c>
      <c r="AH76" t="s">
        <v>371</v>
      </c>
      <c r="AI76" t="s">
        <v>2103</v>
      </c>
      <c r="AJ76">
        <v>0.38541666666666669</v>
      </c>
    </row>
    <row r="77" spans="1:36">
      <c r="A77" t="s">
        <v>7539</v>
      </c>
      <c r="B77" t="s">
        <v>232</v>
      </c>
      <c r="C77" t="s">
        <v>244</v>
      </c>
      <c r="D77" t="s">
        <v>9393</v>
      </c>
      <c r="E77" t="s">
        <v>6471</v>
      </c>
      <c r="F77" t="s">
        <v>5997</v>
      </c>
      <c r="G77" t="s">
        <v>6431</v>
      </c>
      <c r="H77" t="s">
        <v>244</v>
      </c>
      <c r="I77" t="s">
        <v>1266</v>
      </c>
      <c r="J77" t="s">
        <v>488</v>
      </c>
      <c r="K77" t="s">
        <v>1437</v>
      </c>
      <c r="L77" t="s">
        <v>394</v>
      </c>
      <c r="M77" t="s">
        <v>345</v>
      </c>
      <c r="N77">
        <v>15</v>
      </c>
      <c r="O77" t="s">
        <v>1154</v>
      </c>
      <c r="P77" t="s">
        <v>1152</v>
      </c>
      <c r="Q77">
        <v>1</v>
      </c>
      <c r="R77" t="s">
        <v>17</v>
      </c>
      <c r="S77" t="s">
        <v>376</v>
      </c>
      <c r="T77" t="s">
        <v>1126</v>
      </c>
      <c r="U77" t="s">
        <v>1127</v>
      </c>
      <c r="V77" s="127">
        <v>46024</v>
      </c>
      <c r="W77" s="127">
        <v>46387</v>
      </c>
      <c r="X77" t="s">
        <v>345</v>
      </c>
      <c r="Y77" t="s">
        <v>1209</v>
      </c>
      <c r="AC77" t="s">
        <v>1284</v>
      </c>
      <c r="AD77" t="s">
        <v>376</v>
      </c>
      <c r="AE77" t="s">
        <v>1292</v>
      </c>
      <c r="AF77" t="s">
        <v>1285</v>
      </c>
      <c r="AG77" t="s">
        <v>1462</v>
      </c>
      <c r="AH77" t="s">
        <v>371</v>
      </c>
      <c r="AI77" t="s">
        <v>2103</v>
      </c>
      <c r="AJ77">
        <v>0.38541666666666669</v>
      </c>
    </row>
    <row r="78" spans="1:36">
      <c r="A78" t="s">
        <v>7539</v>
      </c>
      <c r="B78" t="s">
        <v>4646</v>
      </c>
      <c r="C78" t="s">
        <v>255</v>
      </c>
      <c r="D78" t="s">
        <v>9393</v>
      </c>
      <c r="E78" t="s">
        <v>6471</v>
      </c>
      <c r="F78" t="s">
        <v>5997</v>
      </c>
      <c r="G78" t="s">
        <v>6431</v>
      </c>
      <c r="H78" t="s">
        <v>255</v>
      </c>
      <c r="I78" t="s">
        <v>1266</v>
      </c>
      <c r="J78" t="s">
        <v>488</v>
      </c>
      <c r="K78" t="s">
        <v>1437</v>
      </c>
      <c r="L78" t="s">
        <v>394</v>
      </c>
      <c r="M78" t="s">
        <v>345</v>
      </c>
      <c r="N78">
        <v>60</v>
      </c>
      <c r="O78" t="s">
        <v>1158</v>
      </c>
      <c r="P78" t="s">
        <v>1148</v>
      </c>
      <c r="Q78">
        <v>1</v>
      </c>
      <c r="R78" t="s">
        <v>17</v>
      </c>
      <c r="S78" t="s">
        <v>376</v>
      </c>
      <c r="T78" t="s">
        <v>1126</v>
      </c>
      <c r="U78" t="s">
        <v>1127</v>
      </c>
      <c r="V78" s="127">
        <v>46024</v>
      </c>
      <c r="W78" s="127">
        <v>46387</v>
      </c>
      <c r="X78" t="s">
        <v>345</v>
      </c>
      <c r="Y78" t="s">
        <v>1218</v>
      </c>
      <c r="AC78" t="s">
        <v>1285</v>
      </c>
      <c r="AD78" t="s">
        <v>376</v>
      </c>
      <c r="AE78" t="s">
        <v>1292</v>
      </c>
      <c r="AF78" t="s">
        <v>1285</v>
      </c>
      <c r="AG78" t="s">
        <v>1462</v>
      </c>
      <c r="AH78" t="s">
        <v>371</v>
      </c>
      <c r="AI78" t="s">
        <v>1439</v>
      </c>
      <c r="AJ78">
        <v>0.38541666666666669</v>
      </c>
    </row>
    <row r="79" spans="1:36">
      <c r="A79" t="s">
        <v>7565</v>
      </c>
      <c r="B79" t="s">
        <v>228</v>
      </c>
      <c r="C79" t="s">
        <v>240</v>
      </c>
      <c r="D79" t="s">
        <v>9393</v>
      </c>
      <c r="E79" t="s">
        <v>6471</v>
      </c>
      <c r="F79" t="s">
        <v>5997</v>
      </c>
      <c r="G79" t="s">
        <v>6431</v>
      </c>
      <c r="H79" t="s">
        <v>240</v>
      </c>
      <c r="I79" t="s">
        <v>1266</v>
      </c>
      <c r="J79" t="s">
        <v>488</v>
      </c>
      <c r="K79" t="s">
        <v>452</v>
      </c>
      <c r="L79" t="s">
        <v>394</v>
      </c>
      <c r="M79" t="s">
        <v>345</v>
      </c>
      <c r="N79">
        <v>15</v>
      </c>
      <c r="O79" t="s">
        <v>1146</v>
      </c>
      <c r="P79" t="s">
        <v>1146</v>
      </c>
      <c r="Q79">
        <v>1</v>
      </c>
      <c r="R79" t="s">
        <v>16</v>
      </c>
      <c r="S79" t="s">
        <v>376</v>
      </c>
      <c r="T79" t="s">
        <v>1126</v>
      </c>
      <c r="U79" t="s">
        <v>1127</v>
      </c>
      <c r="V79" s="127">
        <v>46024</v>
      </c>
      <c r="W79" s="127">
        <v>46387</v>
      </c>
      <c r="X79" t="s">
        <v>345</v>
      </c>
      <c r="Y79" t="s">
        <v>1205</v>
      </c>
      <c r="Z79" t="s">
        <v>29</v>
      </c>
      <c r="AC79" t="s">
        <v>1284</v>
      </c>
      <c r="AD79" t="s">
        <v>376</v>
      </c>
      <c r="AE79" t="s">
        <v>1292</v>
      </c>
      <c r="AF79" t="s">
        <v>1285</v>
      </c>
      <c r="AG79" t="s">
        <v>1462</v>
      </c>
      <c r="AH79" t="s">
        <v>371</v>
      </c>
      <c r="AI79" t="s">
        <v>2103</v>
      </c>
      <c r="AJ79">
        <v>0.4375</v>
      </c>
    </row>
    <row r="80" spans="1:36">
      <c r="A80" t="s">
        <v>7565</v>
      </c>
      <c r="B80" t="s">
        <v>240</v>
      </c>
      <c r="C80" t="s">
        <v>258</v>
      </c>
      <c r="D80" t="s">
        <v>9393</v>
      </c>
      <c r="E80" t="s">
        <v>6471</v>
      </c>
      <c r="F80" t="s">
        <v>5997</v>
      </c>
      <c r="G80" t="s">
        <v>6431</v>
      </c>
      <c r="H80" t="s">
        <v>258</v>
      </c>
      <c r="I80" t="s">
        <v>1266</v>
      </c>
      <c r="J80" t="s">
        <v>488</v>
      </c>
      <c r="K80" t="s">
        <v>1432</v>
      </c>
      <c r="L80" t="s">
        <v>394</v>
      </c>
      <c r="M80" t="s">
        <v>345</v>
      </c>
      <c r="N80">
        <v>960</v>
      </c>
      <c r="O80" t="s">
        <v>1156</v>
      </c>
      <c r="P80" t="s">
        <v>1302</v>
      </c>
      <c r="Q80">
        <v>1</v>
      </c>
      <c r="R80" t="s">
        <v>17</v>
      </c>
      <c r="S80" t="s">
        <v>376</v>
      </c>
      <c r="T80" t="s">
        <v>1126</v>
      </c>
      <c r="U80" t="s">
        <v>1127</v>
      </c>
      <c r="V80" s="127">
        <v>46024</v>
      </c>
      <c r="W80" s="127">
        <v>46387</v>
      </c>
      <c r="X80" t="s">
        <v>345</v>
      </c>
      <c r="Y80" t="s">
        <v>1301</v>
      </c>
      <c r="Z80" t="s">
        <v>95</v>
      </c>
      <c r="AA80" t="s">
        <v>1303</v>
      </c>
      <c r="AC80" t="s">
        <v>1285</v>
      </c>
      <c r="AD80" t="s">
        <v>376</v>
      </c>
      <c r="AE80" t="s">
        <v>1292</v>
      </c>
      <c r="AF80" t="s">
        <v>1285</v>
      </c>
      <c r="AG80" t="s">
        <v>1462</v>
      </c>
      <c r="AH80" t="s">
        <v>371</v>
      </c>
      <c r="AI80" t="s">
        <v>1439</v>
      </c>
      <c r="AJ80">
        <v>0.58333333333333337</v>
      </c>
    </row>
    <row r="81" spans="1:36">
      <c r="A81" t="s">
        <v>7565</v>
      </c>
      <c r="B81" t="s">
        <v>4652</v>
      </c>
      <c r="C81" t="s">
        <v>279</v>
      </c>
      <c r="D81" t="s">
        <v>9393</v>
      </c>
      <c r="E81" t="s">
        <v>6471</v>
      </c>
      <c r="F81" t="s">
        <v>5997</v>
      </c>
      <c r="G81" t="s">
        <v>6431</v>
      </c>
      <c r="H81" t="s">
        <v>279</v>
      </c>
      <c r="I81" t="s">
        <v>443</v>
      </c>
      <c r="J81" t="s">
        <v>1266</v>
      </c>
      <c r="K81" t="s">
        <v>1432</v>
      </c>
      <c r="L81" t="s">
        <v>394</v>
      </c>
      <c r="M81" t="s">
        <v>345</v>
      </c>
      <c r="N81">
        <v>10</v>
      </c>
      <c r="O81" t="s">
        <v>1156</v>
      </c>
      <c r="P81" t="s">
        <v>1142</v>
      </c>
      <c r="Q81">
        <v>1</v>
      </c>
      <c r="R81" t="s">
        <v>17</v>
      </c>
      <c r="S81" t="s">
        <v>376</v>
      </c>
      <c r="T81" t="s">
        <v>1126</v>
      </c>
      <c r="U81" t="s">
        <v>1127</v>
      </c>
      <c r="V81" s="127">
        <v>46024</v>
      </c>
      <c r="W81" s="127">
        <v>46387</v>
      </c>
      <c r="X81" t="s">
        <v>345</v>
      </c>
      <c r="Y81" t="s">
        <v>1226</v>
      </c>
      <c r="Z81" t="s">
        <v>1344</v>
      </c>
      <c r="AC81" t="s">
        <v>1284</v>
      </c>
      <c r="AD81" t="s">
        <v>376</v>
      </c>
      <c r="AE81" t="s">
        <v>1290</v>
      </c>
      <c r="AF81" t="s">
        <v>1285</v>
      </c>
      <c r="AG81" t="s">
        <v>1462</v>
      </c>
      <c r="AH81" t="s">
        <v>371</v>
      </c>
      <c r="AI81" t="s">
        <v>2104</v>
      </c>
      <c r="AJ81">
        <v>0.625</v>
      </c>
    </row>
    <row r="82" spans="1:36">
      <c r="A82" t="s">
        <v>7585</v>
      </c>
      <c r="B82" t="s">
        <v>181</v>
      </c>
      <c r="C82" t="s">
        <v>181</v>
      </c>
      <c r="D82" t="s">
        <v>9393</v>
      </c>
      <c r="E82" t="s">
        <v>6478</v>
      </c>
      <c r="F82" t="s">
        <v>5997</v>
      </c>
      <c r="G82" t="s">
        <v>6433</v>
      </c>
      <c r="H82" t="s">
        <v>181</v>
      </c>
      <c r="I82" t="s">
        <v>443</v>
      </c>
      <c r="J82" t="s">
        <v>1266</v>
      </c>
      <c r="K82" t="s">
        <v>1439</v>
      </c>
      <c r="L82" t="s">
        <v>394</v>
      </c>
      <c r="M82" t="s">
        <v>345</v>
      </c>
      <c r="N82">
        <v>120</v>
      </c>
      <c r="O82" t="s">
        <v>1156</v>
      </c>
      <c r="P82" t="s">
        <v>1144</v>
      </c>
      <c r="Q82">
        <v>1</v>
      </c>
      <c r="R82" t="s">
        <v>17</v>
      </c>
      <c r="S82" t="s">
        <v>376</v>
      </c>
      <c r="T82" t="s">
        <v>1126</v>
      </c>
      <c r="U82" t="s">
        <v>1127</v>
      </c>
      <c r="V82" s="127">
        <v>46024</v>
      </c>
      <c r="W82" s="127">
        <v>46387</v>
      </c>
      <c r="X82" t="s">
        <v>345</v>
      </c>
      <c r="Y82" t="s">
        <v>1358</v>
      </c>
      <c r="Z82" t="s">
        <v>51</v>
      </c>
      <c r="AC82" t="s">
        <v>1283</v>
      </c>
      <c r="AD82" t="s">
        <v>371</v>
      </c>
      <c r="AE82" t="s">
        <v>1290</v>
      </c>
      <c r="AF82" t="s">
        <v>1285</v>
      </c>
      <c r="AG82" t="s">
        <v>1462</v>
      </c>
      <c r="AH82" t="s">
        <v>371</v>
      </c>
      <c r="AI82" t="s">
        <v>2103</v>
      </c>
      <c r="AJ82">
        <v>0.58333333333333337</v>
      </c>
    </row>
    <row r="83" spans="1:36">
      <c r="A83" t="s">
        <v>7585</v>
      </c>
      <c r="B83" t="s">
        <v>4629</v>
      </c>
      <c r="C83" t="s">
        <v>187</v>
      </c>
      <c r="D83" t="s">
        <v>9393</v>
      </c>
      <c r="E83" t="s">
        <v>6471</v>
      </c>
      <c r="F83" t="s">
        <v>5997</v>
      </c>
      <c r="G83" t="s">
        <v>6431</v>
      </c>
      <c r="H83" t="s">
        <v>187</v>
      </c>
      <c r="I83" t="s">
        <v>443</v>
      </c>
      <c r="J83" t="s">
        <v>1266</v>
      </c>
      <c r="K83" t="s">
        <v>1435</v>
      </c>
      <c r="L83" t="s">
        <v>394</v>
      </c>
      <c r="M83" t="s">
        <v>345</v>
      </c>
      <c r="N83">
        <v>20</v>
      </c>
      <c r="O83" t="s">
        <v>1154</v>
      </c>
      <c r="P83" t="s">
        <v>1149</v>
      </c>
      <c r="Q83">
        <v>1</v>
      </c>
      <c r="R83" t="s">
        <v>17</v>
      </c>
      <c r="S83" t="s">
        <v>376</v>
      </c>
      <c r="T83" t="s">
        <v>1126</v>
      </c>
      <c r="U83" t="s">
        <v>1127</v>
      </c>
      <c r="V83" s="127">
        <v>46024</v>
      </c>
      <c r="W83" s="127">
        <v>46387</v>
      </c>
      <c r="X83" t="s">
        <v>345</v>
      </c>
      <c r="Y83" t="s">
        <v>1353</v>
      </c>
      <c r="Z83" t="s">
        <v>1355</v>
      </c>
      <c r="AA83" t="s">
        <v>1354</v>
      </c>
      <c r="AC83" t="s">
        <v>1283</v>
      </c>
      <c r="AD83" t="s">
        <v>371</v>
      </c>
      <c r="AE83" t="s">
        <v>1290</v>
      </c>
      <c r="AF83" t="s">
        <v>1285</v>
      </c>
      <c r="AG83" t="s">
        <v>1462</v>
      </c>
      <c r="AH83" t="s">
        <v>371</v>
      </c>
      <c r="AI83" t="s">
        <v>1439</v>
      </c>
      <c r="AJ83">
        <v>0.39583333333333331</v>
      </c>
    </row>
    <row r="84" spans="1:36">
      <c r="A84" t="s">
        <v>7585</v>
      </c>
      <c r="B84" t="s">
        <v>4638</v>
      </c>
      <c r="C84" t="s">
        <v>200</v>
      </c>
      <c r="D84" t="s">
        <v>9393</v>
      </c>
      <c r="E84" t="s">
        <v>6471</v>
      </c>
      <c r="F84" t="s">
        <v>5997</v>
      </c>
      <c r="G84" t="s">
        <v>6431</v>
      </c>
      <c r="H84" t="s">
        <v>200</v>
      </c>
      <c r="I84" t="s">
        <v>443</v>
      </c>
      <c r="J84" t="s">
        <v>1266</v>
      </c>
      <c r="K84" t="s">
        <v>1435</v>
      </c>
      <c r="L84" t="s">
        <v>394</v>
      </c>
      <c r="M84" t="s">
        <v>345</v>
      </c>
      <c r="N84">
        <v>10</v>
      </c>
      <c r="O84" t="s">
        <v>1158</v>
      </c>
      <c r="P84" t="s">
        <v>1148</v>
      </c>
      <c r="Q84">
        <v>1</v>
      </c>
      <c r="R84" t="s">
        <v>17</v>
      </c>
      <c r="S84" t="s">
        <v>376</v>
      </c>
      <c r="T84" t="s">
        <v>1126</v>
      </c>
      <c r="U84" t="s">
        <v>1127</v>
      </c>
      <c r="V84" s="127">
        <v>46024</v>
      </c>
      <c r="W84" s="127">
        <v>46387</v>
      </c>
      <c r="X84" t="s">
        <v>345</v>
      </c>
      <c r="Y84" t="s">
        <v>1176</v>
      </c>
      <c r="Z84" t="s">
        <v>68</v>
      </c>
      <c r="AA84" t="s">
        <v>50</v>
      </c>
      <c r="AC84" t="s">
        <v>1283</v>
      </c>
      <c r="AD84" t="s">
        <v>371</v>
      </c>
      <c r="AE84" t="s">
        <v>1290</v>
      </c>
      <c r="AF84" t="s">
        <v>1285</v>
      </c>
      <c r="AG84" t="s">
        <v>1462</v>
      </c>
      <c r="AH84" t="s">
        <v>371</v>
      </c>
      <c r="AI84" t="s">
        <v>1590</v>
      </c>
      <c r="AJ84">
        <v>0.39583333333333331</v>
      </c>
    </row>
    <row r="85" spans="1:36">
      <c r="A85" t="s">
        <v>7585</v>
      </c>
      <c r="B85" t="s">
        <v>193</v>
      </c>
      <c r="C85" t="s">
        <v>203</v>
      </c>
      <c r="D85" t="s">
        <v>9393</v>
      </c>
      <c r="E85" t="s">
        <v>6471</v>
      </c>
      <c r="F85" t="s">
        <v>5997</v>
      </c>
      <c r="G85" t="s">
        <v>6431</v>
      </c>
      <c r="H85" t="s">
        <v>203</v>
      </c>
      <c r="I85" t="s">
        <v>443</v>
      </c>
      <c r="J85" t="s">
        <v>1266</v>
      </c>
      <c r="K85" t="s">
        <v>1439</v>
      </c>
      <c r="L85" t="s">
        <v>394</v>
      </c>
      <c r="M85" t="s">
        <v>345</v>
      </c>
      <c r="N85">
        <v>60</v>
      </c>
      <c r="O85" t="s">
        <v>1158</v>
      </c>
      <c r="P85" t="s">
        <v>352</v>
      </c>
      <c r="Q85">
        <v>1</v>
      </c>
      <c r="R85" t="s">
        <v>17</v>
      </c>
      <c r="S85" t="s">
        <v>376</v>
      </c>
      <c r="T85" t="s">
        <v>1126</v>
      </c>
      <c r="U85" t="s">
        <v>1127</v>
      </c>
      <c r="V85" s="127">
        <v>46024</v>
      </c>
      <c r="W85" s="127">
        <v>46387</v>
      </c>
      <c r="X85" t="s">
        <v>345</v>
      </c>
      <c r="Y85" t="s">
        <v>1368</v>
      </c>
      <c r="Z85" t="s">
        <v>71</v>
      </c>
      <c r="AA85" t="s">
        <v>50</v>
      </c>
      <c r="AC85" t="s">
        <v>1283</v>
      </c>
      <c r="AD85" t="s">
        <v>371</v>
      </c>
      <c r="AE85" t="s">
        <v>1290</v>
      </c>
      <c r="AF85" t="s">
        <v>1285</v>
      </c>
      <c r="AG85" t="s">
        <v>1462</v>
      </c>
      <c r="AH85" t="s">
        <v>371</v>
      </c>
      <c r="AI85" t="s">
        <v>1439</v>
      </c>
      <c r="AJ85">
        <v>0.375</v>
      </c>
    </row>
    <row r="86" spans="1:36">
      <c r="A86" t="s">
        <v>7585</v>
      </c>
      <c r="B86" t="s">
        <v>259</v>
      </c>
      <c r="C86" t="s">
        <v>290</v>
      </c>
      <c r="D86" t="s">
        <v>9393</v>
      </c>
      <c r="E86" t="s">
        <v>6471</v>
      </c>
      <c r="F86" t="s">
        <v>5997</v>
      </c>
      <c r="G86" t="s">
        <v>6431</v>
      </c>
      <c r="H86" t="s">
        <v>290</v>
      </c>
      <c r="I86" t="s">
        <v>344</v>
      </c>
      <c r="J86" t="s">
        <v>443</v>
      </c>
      <c r="K86" t="s">
        <v>1435</v>
      </c>
      <c r="L86" t="s">
        <v>394</v>
      </c>
      <c r="M86" t="s">
        <v>345</v>
      </c>
      <c r="N86">
        <v>20</v>
      </c>
      <c r="O86" t="s">
        <v>1158</v>
      </c>
      <c r="P86" t="s">
        <v>352</v>
      </c>
      <c r="Q86">
        <v>1</v>
      </c>
      <c r="R86" t="s">
        <v>17</v>
      </c>
      <c r="S86" t="s">
        <v>376</v>
      </c>
      <c r="T86" t="s">
        <v>1126</v>
      </c>
      <c r="U86" t="s">
        <v>1127</v>
      </c>
      <c r="V86" s="127">
        <v>46024</v>
      </c>
      <c r="W86" s="127">
        <v>46387</v>
      </c>
      <c r="X86" t="s">
        <v>345</v>
      </c>
      <c r="Y86" t="s">
        <v>1229</v>
      </c>
      <c r="Z86" t="s">
        <v>111</v>
      </c>
      <c r="AA86" t="s">
        <v>112</v>
      </c>
      <c r="AB86" t="s">
        <v>110</v>
      </c>
      <c r="AC86" t="s">
        <v>1283</v>
      </c>
      <c r="AD86" t="s">
        <v>371</v>
      </c>
      <c r="AE86" t="s">
        <v>1290</v>
      </c>
      <c r="AF86" t="s">
        <v>1285</v>
      </c>
      <c r="AG86" t="s">
        <v>1462</v>
      </c>
      <c r="AH86" t="s">
        <v>371</v>
      </c>
      <c r="AI86" t="s">
        <v>1439</v>
      </c>
      <c r="AJ86">
        <v>0.4375</v>
      </c>
    </row>
    <row r="87" spans="1:36">
      <c r="A87" t="s">
        <v>7585</v>
      </c>
      <c r="B87" t="s">
        <v>203</v>
      </c>
      <c r="C87" t="s">
        <v>212</v>
      </c>
      <c r="D87" t="s">
        <v>9393</v>
      </c>
      <c r="E87" t="s">
        <v>6471</v>
      </c>
      <c r="F87" t="s">
        <v>5997</v>
      </c>
      <c r="G87" t="s">
        <v>6431</v>
      </c>
      <c r="H87" t="s">
        <v>212</v>
      </c>
      <c r="I87" t="s">
        <v>344</v>
      </c>
      <c r="J87" t="s">
        <v>443</v>
      </c>
      <c r="K87" t="s">
        <v>1432</v>
      </c>
      <c r="L87" t="s">
        <v>394</v>
      </c>
      <c r="M87" t="s">
        <v>345</v>
      </c>
      <c r="N87">
        <v>10</v>
      </c>
      <c r="O87" t="s">
        <v>1156</v>
      </c>
      <c r="P87" t="s">
        <v>1272</v>
      </c>
      <c r="Q87">
        <v>1</v>
      </c>
      <c r="R87" t="s">
        <v>17</v>
      </c>
      <c r="S87" t="s">
        <v>376</v>
      </c>
      <c r="T87" t="s">
        <v>1126</v>
      </c>
      <c r="U87" t="s">
        <v>1127</v>
      </c>
      <c r="V87" s="127">
        <v>46024</v>
      </c>
      <c r="W87" s="127">
        <v>46387</v>
      </c>
      <c r="X87" t="s">
        <v>345</v>
      </c>
      <c r="Y87" t="s">
        <v>1181</v>
      </c>
      <c r="Z87" t="s">
        <v>78</v>
      </c>
      <c r="AC87" t="s">
        <v>1284</v>
      </c>
      <c r="AD87" t="s">
        <v>376</v>
      </c>
      <c r="AE87" t="s">
        <v>1290</v>
      </c>
      <c r="AF87" t="s">
        <v>1285</v>
      </c>
      <c r="AG87" t="s">
        <v>1462</v>
      </c>
      <c r="AH87" t="s">
        <v>371</v>
      </c>
      <c r="AI87" t="s">
        <v>1439</v>
      </c>
      <c r="AJ87">
        <v>0.4375</v>
      </c>
    </row>
    <row r="88" spans="1:36">
      <c r="A88" t="s">
        <v>7585</v>
      </c>
      <c r="B88" t="s">
        <v>4654</v>
      </c>
      <c r="C88" t="s">
        <v>281</v>
      </c>
      <c r="D88" t="s">
        <v>9393</v>
      </c>
      <c r="E88" t="s">
        <v>6471</v>
      </c>
      <c r="F88" t="s">
        <v>5997</v>
      </c>
      <c r="G88" t="s">
        <v>6431</v>
      </c>
      <c r="H88" t="s">
        <v>281</v>
      </c>
      <c r="I88" t="s">
        <v>443</v>
      </c>
      <c r="J88" t="s">
        <v>1266</v>
      </c>
      <c r="K88" t="s">
        <v>1432</v>
      </c>
      <c r="L88" t="s">
        <v>394</v>
      </c>
      <c r="M88" t="s">
        <v>345</v>
      </c>
      <c r="N88">
        <v>10</v>
      </c>
      <c r="O88" t="s">
        <v>1334</v>
      </c>
      <c r="P88" t="s">
        <v>352</v>
      </c>
      <c r="Q88">
        <v>1</v>
      </c>
      <c r="R88" t="s">
        <v>17</v>
      </c>
      <c r="S88" t="s">
        <v>376</v>
      </c>
      <c r="T88" t="s">
        <v>1126</v>
      </c>
      <c r="U88" t="s">
        <v>1127</v>
      </c>
      <c r="V88" s="127">
        <v>46024</v>
      </c>
      <c r="W88" s="127">
        <v>46387</v>
      </c>
      <c r="X88" t="s">
        <v>345</v>
      </c>
      <c r="Y88" t="s">
        <v>1227</v>
      </c>
      <c r="Z88" t="s">
        <v>1409</v>
      </c>
      <c r="AC88" t="s">
        <v>1284</v>
      </c>
      <c r="AD88" t="s">
        <v>376</v>
      </c>
      <c r="AE88" t="s">
        <v>1290</v>
      </c>
      <c r="AF88" t="s">
        <v>1285</v>
      </c>
      <c r="AG88" t="s">
        <v>1462</v>
      </c>
      <c r="AH88" t="s">
        <v>371</v>
      </c>
      <c r="AI88" t="s">
        <v>1439</v>
      </c>
      <c r="AJ88">
        <v>0.625</v>
      </c>
    </row>
    <row r="89" spans="1:36">
      <c r="A89" t="s">
        <v>7623</v>
      </c>
      <c r="B89" t="s">
        <v>183</v>
      </c>
      <c r="C89" t="s">
        <v>184</v>
      </c>
      <c r="D89" t="s">
        <v>9393</v>
      </c>
      <c r="E89" t="s">
        <v>6471</v>
      </c>
      <c r="F89" t="s">
        <v>5997</v>
      </c>
      <c r="G89" t="s">
        <v>6431</v>
      </c>
      <c r="H89" t="s">
        <v>184</v>
      </c>
      <c r="I89" t="s">
        <v>443</v>
      </c>
      <c r="J89" t="s">
        <v>1266</v>
      </c>
      <c r="K89" t="s">
        <v>1442</v>
      </c>
      <c r="L89" t="s">
        <v>394</v>
      </c>
      <c r="M89" t="s">
        <v>345</v>
      </c>
      <c r="N89">
        <v>20</v>
      </c>
      <c r="O89" t="s">
        <v>1158</v>
      </c>
      <c r="P89" t="s">
        <v>1122</v>
      </c>
      <c r="Q89">
        <v>1</v>
      </c>
      <c r="R89" t="s">
        <v>17</v>
      </c>
      <c r="S89" t="s">
        <v>376</v>
      </c>
      <c r="T89" t="s">
        <v>1126</v>
      </c>
      <c r="U89" t="s">
        <v>1127</v>
      </c>
      <c r="V89" s="127">
        <v>46024</v>
      </c>
      <c r="W89" s="127">
        <v>46387</v>
      </c>
      <c r="X89" t="s">
        <v>1345</v>
      </c>
      <c r="Y89" t="s">
        <v>1167</v>
      </c>
      <c r="Z89" t="s">
        <v>54</v>
      </c>
      <c r="AC89" t="s">
        <v>1285</v>
      </c>
      <c r="AD89" t="s">
        <v>376</v>
      </c>
      <c r="AE89" t="s">
        <v>1290</v>
      </c>
      <c r="AF89" t="s">
        <v>1285</v>
      </c>
      <c r="AG89" t="s">
        <v>1462</v>
      </c>
      <c r="AH89" t="s">
        <v>371</v>
      </c>
      <c r="AI89" t="s">
        <v>1439</v>
      </c>
      <c r="AJ89">
        <v>0.41666666666666669</v>
      </c>
    </row>
    <row r="90" spans="1:36">
      <c r="A90" t="s">
        <v>7659</v>
      </c>
      <c r="B90" t="s">
        <v>4664</v>
      </c>
      <c r="C90" t="s">
        <v>4697</v>
      </c>
      <c r="D90" t="s">
        <v>9393</v>
      </c>
      <c r="E90" t="s">
        <v>6471</v>
      </c>
      <c r="F90" t="s">
        <v>5997</v>
      </c>
      <c r="G90" t="s">
        <v>6431</v>
      </c>
      <c r="H90" t="s">
        <v>4697</v>
      </c>
      <c r="I90" t="s">
        <v>344</v>
      </c>
      <c r="J90" t="s">
        <v>443</v>
      </c>
      <c r="K90" t="s">
        <v>1442</v>
      </c>
      <c r="L90" t="s">
        <v>394</v>
      </c>
      <c r="M90" t="s">
        <v>345</v>
      </c>
      <c r="N90">
        <v>15</v>
      </c>
      <c r="O90" t="s">
        <v>1158</v>
      </c>
      <c r="P90" t="s">
        <v>1153</v>
      </c>
      <c r="Q90">
        <v>1</v>
      </c>
      <c r="R90" t="s">
        <v>17</v>
      </c>
      <c r="S90" t="s">
        <v>376</v>
      </c>
      <c r="T90" t="s">
        <v>1126</v>
      </c>
      <c r="U90" t="s">
        <v>1127</v>
      </c>
      <c r="V90" s="127">
        <v>46024</v>
      </c>
      <c r="W90" s="127">
        <v>46387</v>
      </c>
      <c r="X90" t="s">
        <v>345</v>
      </c>
      <c r="Y90" t="s">
        <v>1446</v>
      </c>
      <c r="Z90" t="s">
        <v>123</v>
      </c>
      <c r="AA90" t="s">
        <v>124</v>
      </c>
      <c r="AB90" t="s">
        <v>110</v>
      </c>
      <c r="AC90" t="s">
        <v>1284</v>
      </c>
      <c r="AD90" t="s">
        <v>376</v>
      </c>
      <c r="AE90" t="s">
        <v>1290</v>
      </c>
      <c r="AF90" t="s">
        <v>1285</v>
      </c>
      <c r="AG90" t="s">
        <v>1462</v>
      </c>
      <c r="AH90" t="s">
        <v>371</v>
      </c>
      <c r="AI90" t="s">
        <v>1439</v>
      </c>
      <c r="AJ90">
        <v>0.41666666666666669</v>
      </c>
    </row>
    <row r="91" spans="1:36">
      <c r="A91" t="s">
        <v>7659</v>
      </c>
      <c r="B91" t="s">
        <v>4665</v>
      </c>
      <c r="C91" t="s">
        <v>299</v>
      </c>
      <c r="D91" t="s">
        <v>9393</v>
      </c>
      <c r="E91" t="s">
        <v>6471</v>
      </c>
      <c r="F91" t="s">
        <v>5997</v>
      </c>
      <c r="G91" t="s">
        <v>6431</v>
      </c>
      <c r="H91" t="s">
        <v>299</v>
      </c>
      <c r="I91" t="s">
        <v>344</v>
      </c>
      <c r="J91" t="s">
        <v>443</v>
      </c>
      <c r="K91" t="s">
        <v>1442</v>
      </c>
      <c r="L91" t="s">
        <v>394</v>
      </c>
      <c r="M91" t="s">
        <v>345</v>
      </c>
      <c r="N91">
        <v>15</v>
      </c>
      <c r="O91" t="s">
        <v>1158</v>
      </c>
      <c r="P91" t="s">
        <v>1153</v>
      </c>
      <c r="Q91">
        <v>1</v>
      </c>
      <c r="R91" t="s">
        <v>17</v>
      </c>
      <c r="S91" t="s">
        <v>376</v>
      </c>
      <c r="T91" t="s">
        <v>1126</v>
      </c>
      <c r="U91" t="s">
        <v>1127</v>
      </c>
      <c r="V91" s="127">
        <v>46024</v>
      </c>
      <c r="W91" s="127">
        <v>46387</v>
      </c>
      <c r="X91" t="s">
        <v>345</v>
      </c>
      <c r="Y91" t="s">
        <v>1445</v>
      </c>
      <c r="Z91" t="s">
        <v>123</v>
      </c>
      <c r="AA91" t="s">
        <v>124</v>
      </c>
      <c r="AB91" t="s">
        <v>110</v>
      </c>
      <c r="AC91" t="s">
        <v>1284</v>
      </c>
      <c r="AD91" t="s">
        <v>376</v>
      </c>
      <c r="AE91" t="s">
        <v>1290</v>
      </c>
      <c r="AF91" t="s">
        <v>1285</v>
      </c>
      <c r="AG91" t="s">
        <v>1462</v>
      </c>
      <c r="AH91" t="s">
        <v>371</v>
      </c>
      <c r="AI91" t="s">
        <v>1439</v>
      </c>
      <c r="AJ91">
        <v>0.41666666666666669</v>
      </c>
    </row>
    <row r="92" spans="1:36">
      <c r="A92" t="s">
        <v>7713</v>
      </c>
      <c r="B92" t="s">
        <v>4639</v>
      </c>
      <c r="C92" t="s">
        <v>202</v>
      </c>
      <c r="D92" t="s">
        <v>9393</v>
      </c>
      <c r="E92" t="s">
        <v>6471</v>
      </c>
      <c r="F92" t="s">
        <v>5997</v>
      </c>
      <c r="G92" t="s">
        <v>6431</v>
      </c>
      <c r="H92" t="s">
        <v>202</v>
      </c>
      <c r="I92" t="s">
        <v>443</v>
      </c>
      <c r="J92" t="s">
        <v>1266</v>
      </c>
      <c r="K92" t="s">
        <v>1442</v>
      </c>
      <c r="L92" t="s">
        <v>394</v>
      </c>
      <c r="M92" t="s">
        <v>345</v>
      </c>
      <c r="N92">
        <v>10</v>
      </c>
      <c r="O92" t="s">
        <v>1146</v>
      </c>
      <c r="P92" t="s">
        <v>1149</v>
      </c>
      <c r="Q92">
        <v>1</v>
      </c>
      <c r="R92" t="s">
        <v>17</v>
      </c>
      <c r="S92" t="s">
        <v>376</v>
      </c>
      <c r="T92" t="s">
        <v>1126</v>
      </c>
      <c r="U92" t="s">
        <v>1127</v>
      </c>
      <c r="V92" s="127">
        <v>46024</v>
      </c>
      <c r="W92" s="127">
        <v>46387</v>
      </c>
      <c r="X92" t="s">
        <v>345</v>
      </c>
      <c r="Y92" t="s">
        <v>1367</v>
      </c>
      <c r="Z92" t="s">
        <v>70</v>
      </c>
      <c r="AA92" t="s">
        <v>50</v>
      </c>
      <c r="AC92" t="s">
        <v>1283</v>
      </c>
      <c r="AD92" t="s">
        <v>371</v>
      </c>
      <c r="AE92" t="s">
        <v>1290</v>
      </c>
      <c r="AF92" t="s">
        <v>1285</v>
      </c>
      <c r="AG92" t="s">
        <v>1462</v>
      </c>
      <c r="AH92" t="s">
        <v>371</v>
      </c>
      <c r="AI92" t="s">
        <v>1439</v>
      </c>
      <c r="AJ92">
        <v>0.39583333333333331</v>
      </c>
    </row>
    <row r="93" spans="1:36">
      <c r="A93" t="s">
        <v>7713</v>
      </c>
      <c r="B93" t="s">
        <v>4667</v>
      </c>
      <c r="C93" t="s">
        <v>303</v>
      </c>
      <c r="D93" t="s">
        <v>9393</v>
      </c>
      <c r="E93" t="s">
        <v>6471</v>
      </c>
      <c r="F93" t="s">
        <v>5997</v>
      </c>
      <c r="G93" t="s">
        <v>6431</v>
      </c>
      <c r="H93" t="s">
        <v>303</v>
      </c>
      <c r="I93" t="s">
        <v>344</v>
      </c>
      <c r="J93" t="s">
        <v>443</v>
      </c>
      <c r="K93" t="s">
        <v>1442</v>
      </c>
      <c r="L93" t="s">
        <v>394</v>
      </c>
      <c r="M93" t="s">
        <v>345</v>
      </c>
      <c r="N93">
        <v>50</v>
      </c>
      <c r="O93" t="s">
        <v>1156</v>
      </c>
      <c r="P93" t="s">
        <v>1144</v>
      </c>
      <c r="Q93">
        <v>1</v>
      </c>
      <c r="R93" t="s">
        <v>17</v>
      </c>
      <c r="S93" t="s">
        <v>376</v>
      </c>
      <c r="T93" t="s">
        <v>1126</v>
      </c>
      <c r="U93" t="s">
        <v>1127</v>
      </c>
      <c r="V93" s="127">
        <v>46024</v>
      </c>
      <c r="W93" s="127">
        <v>46387</v>
      </c>
      <c r="X93" t="s">
        <v>1345</v>
      </c>
      <c r="Y93" t="s">
        <v>1234</v>
      </c>
      <c r="Z93" t="s">
        <v>130</v>
      </c>
      <c r="AA93" t="s">
        <v>44</v>
      </c>
      <c r="AB93" t="s">
        <v>42</v>
      </c>
      <c r="AC93" t="s">
        <v>1283</v>
      </c>
      <c r="AD93" t="s">
        <v>376</v>
      </c>
      <c r="AE93" t="s">
        <v>1290</v>
      </c>
      <c r="AF93" t="s">
        <v>1285</v>
      </c>
      <c r="AG93" t="s">
        <v>1462</v>
      </c>
      <c r="AH93" t="s">
        <v>371</v>
      </c>
      <c r="AI93" t="s">
        <v>2103</v>
      </c>
      <c r="AJ93">
        <v>0.625</v>
      </c>
    </row>
    <row r="94" spans="1:36">
      <c r="A94" t="s">
        <v>7738</v>
      </c>
      <c r="B94" t="s">
        <v>207</v>
      </c>
      <c r="C94" t="s">
        <v>217</v>
      </c>
      <c r="D94" t="s">
        <v>9393</v>
      </c>
      <c r="E94" t="s">
        <v>6471</v>
      </c>
      <c r="F94" t="s">
        <v>5997</v>
      </c>
      <c r="G94" t="s">
        <v>6431</v>
      </c>
      <c r="H94" t="s">
        <v>217</v>
      </c>
      <c r="I94" t="s">
        <v>443</v>
      </c>
      <c r="J94" t="s">
        <v>1266</v>
      </c>
      <c r="K94" t="s">
        <v>1441</v>
      </c>
      <c r="L94" t="s">
        <v>394</v>
      </c>
      <c r="M94" t="s">
        <v>345</v>
      </c>
      <c r="N94">
        <v>10</v>
      </c>
      <c r="O94" t="s">
        <v>1158</v>
      </c>
      <c r="P94" t="s">
        <v>1124</v>
      </c>
      <c r="Q94">
        <v>1</v>
      </c>
      <c r="R94" t="s">
        <v>17</v>
      </c>
      <c r="S94" t="s">
        <v>376</v>
      </c>
      <c r="T94" t="s">
        <v>1126</v>
      </c>
      <c r="U94" t="s">
        <v>1127</v>
      </c>
      <c r="V94" s="127">
        <v>46024</v>
      </c>
      <c r="W94" s="127">
        <v>46387</v>
      </c>
      <c r="X94" t="s">
        <v>345</v>
      </c>
      <c r="Y94" t="s">
        <v>1184</v>
      </c>
      <c r="Z94" t="s">
        <v>81</v>
      </c>
      <c r="AC94" t="s">
        <v>1285</v>
      </c>
      <c r="AD94" t="s">
        <v>376</v>
      </c>
      <c r="AE94" t="s">
        <v>1292</v>
      </c>
      <c r="AF94" t="s">
        <v>1285</v>
      </c>
      <c r="AG94" t="s">
        <v>1462</v>
      </c>
      <c r="AH94" t="s">
        <v>371</v>
      </c>
      <c r="AI94" t="s">
        <v>1590</v>
      </c>
      <c r="AJ94">
        <v>0.625</v>
      </c>
    </row>
    <row r="95" spans="1:36">
      <c r="A95" t="s">
        <v>7738</v>
      </c>
      <c r="B95" t="s">
        <v>251</v>
      </c>
      <c r="C95" t="s">
        <v>269</v>
      </c>
      <c r="D95" t="s">
        <v>9393</v>
      </c>
      <c r="E95" t="s">
        <v>6471</v>
      </c>
      <c r="F95" t="s">
        <v>5997</v>
      </c>
      <c r="G95" t="s">
        <v>6431</v>
      </c>
      <c r="H95" t="s">
        <v>269</v>
      </c>
      <c r="I95" t="s">
        <v>1266</v>
      </c>
      <c r="J95" t="s">
        <v>488</v>
      </c>
      <c r="K95" t="s">
        <v>1441</v>
      </c>
      <c r="L95" t="s">
        <v>394</v>
      </c>
      <c r="M95" t="s">
        <v>345</v>
      </c>
      <c r="N95">
        <v>10</v>
      </c>
      <c r="O95" t="s">
        <v>1158</v>
      </c>
      <c r="P95" t="s">
        <v>1147</v>
      </c>
      <c r="Q95">
        <v>1</v>
      </c>
      <c r="R95" t="s">
        <v>17</v>
      </c>
      <c r="S95" t="s">
        <v>376</v>
      </c>
      <c r="T95" t="s">
        <v>1126</v>
      </c>
      <c r="U95" t="s">
        <v>1127</v>
      </c>
      <c r="V95" s="127">
        <v>46024</v>
      </c>
      <c r="W95" s="127">
        <v>46387</v>
      </c>
      <c r="X95" t="s">
        <v>345</v>
      </c>
      <c r="Y95" t="s">
        <v>1400</v>
      </c>
      <c r="AC95" t="s">
        <v>1284</v>
      </c>
      <c r="AD95" t="s">
        <v>376</v>
      </c>
      <c r="AE95" t="s">
        <v>1292</v>
      </c>
      <c r="AF95" t="s">
        <v>1285</v>
      </c>
      <c r="AG95" t="s">
        <v>1462</v>
      </c>
      <c r="AH95" t="s">
        <v>371</v>
      </c>
      <c r="AI95" t="s">
        <v>1590</v>
      </c>
      <c r="AJ95">
        <v>0.4375</v>
      </c>
    </row>
    <row r="96" spans="1:36">
      <c r="A96" t="s">
        <v>7738</v>
      </c>
      <c r="B96" t="s">
        <v>179</v>
      </c>
      <c r="C96" t="s">
        <v>179</v>
      </c>
      <c r="D96" t="s">
        <v>9393</v>
      </c>
      <c r="E96" t="s">
        <v>6478</v>
      </c>
      <c r="F96" t="s">
        <v>5997</v>
      </c>
      <c r="G96" t="s">
        <v>6433</v>
      </c>
      <c r="H96" t="s">
        <v>179</v>
      </c>
      <c r="I96" t="s">
        <v>344</v>
      </c>
      <c r="J96" t="s">
        <v>443</v>
      </c>
      <c r="K96" t="s">
        <v>1436</v>
      </c>
      <c r="L96" t="s">
        <v>394</v>
      </c>
      <c r="M96" t="s">
        <v>345</v>
      </c>
      <c r="N96">
        <v>10</v>
      </c>
      <c r="O96" t="s">
        <v>1156</v>
      </c>
      <c r="P96" t="s">
        <v>1141</v>
      </c>
      <c r="Q96">
        <v>1</v>
      </c>
      <c r="R96" t="s">
        <v>17</v>
      </c>
      <c r="S96" t="s">
        <v>376</v>
      </c>
      <c r="T96" t="s">
        <v>1126</v>
      </c>
      <c r="U96" t="s">
        <v>1127</v>
      </c>
      <c r="V96" s="127">
        <v>46024</v>
      </c>
      <c r="W96" s="127">
        <v>46387</v>
      </c>
      <c r="X96" t="s">
        <v>345</v>
      </c>
      <c r="Y96" t="s">
        <v>1164</v>
      </c>
      <c r="Z96" t="s">
        <v>48</v>
      </c>
      <c r="AC96" t="s">
        <v>1283</v>
      </c>
      <c r="AD96" t="s">
        <v>376</v>
      </c>
      <c r="AE96" t="s">
        <v>1290</v>
      </c>
      <c r="AF96" t="s">
        <v>1285</v>
      </c>
      <c r="AG96" t="s">
        <v>1462</v>
      </c>
      <c r="AH96" t="s">
        <v>371</v>
      </c>
      <c r="AI96" t="s">
        <v>2104</v>
      </c>
      <c r="AJ96">
        <v>0.4375</v>
      </c>
    </row>
    <row r="97" spans="1:36">
      <c r="A97" t="s">
        <v>7738</v>
      </c>
      <c r="B97" t="s">
        <v>4659</v>
      </c>
      <c r="C97" t="s">
        <v>287</v>
      </c>
      <c r="D97" t="s">
        <v>9393</v>
      </c>
      <c r="E97" t="s">
        <v>6471</v>
      </c>
      <c r="F97" t="s">
        <v>5997</v>
      </c>
      <c r="G97" t="s">
        <v>6431</v>
      </c>
      <c r="H97" t="s">
        <v>287</v>
      </c>
      <c r="I97" t="s">
        <v>344</v>
      </c>
      <c r="J97" t="s">
        <v>443</v>
      </c>
      <c r="K97" t="s">
        <v>1436</v>
      </c>
      <c r="L97" t="s">
        <v>394</v>
      </c>
      <c r="M97" t="s">
        <v>345</v>
      </c>
      <c r="N97">
        <v>60</v>
      </c>
      <c r="O97" t="s">
        <v>1158</v>
      </c>
      <c r="P97" t="s">
        <v>1125</v>
      </c>
      <c r="Q97">
        <v>1</v>
      </c>
      <c r="R97" t="s">
        <v>17</v>
      </c>
      <c r="S97" t="s">
        <v>376</v>
      </c>
      <c r="T97" t="s">
        <v>1126</v>
      </c>
      <c r="U97" t="s">
        <v>1127</v>
      </c>
      <c r="V97" s="127">
        <v>46024</v>
      </c>
      <c r="W97" s="127">
        <v>46387</v>
      </c>
      <c r="X97" t="s">
        <v>345</v>
      </c>
      <c r="Y97" t="s">
        <v>1378</v>
      </c>
      <c r="Z97" t="s">
        <v>103</v>
      </c>
      <c r="AA97" t="s">
        <v>104</v>
      </c>
      <c r="AB97" t="s">
        <v>105</v>
      </c>
      <c r="AC97" t="s">
        <v>1283</v>
      </c>
      <c r="AD97" t="s">
        <v>371</v>
      </c>
      <c r="AE97" t="s">
        <v>1290</v>
      </c>
      <c r="AF97" t="s">
        <v>1285</v>
      </c>
      <c r="AG97" t="s">
        <v>1462</v>
      </c>
      <c r="AH97" t="s">
        <v>371</v>
      </c>
      <c r="AI97" t="s">
        <v>2103</v>
      </c>
      <c r="AJ97">
        <v>0.76388888888888884</v>
      </c>
    </row>
    <row r="98" spans="1:36">
      <c r="A98" t="s">
        <v>7738</v>
      </c>
      <c r="B98" t="s">
        <v>260</v>
      </c>
      <c r="C98" t="s">
        <v>291</v>
      </c>
      <c r="D98" t="s">
        <v>9393</v>
      </c>
      <c r="E98" t="s">
        <v>6471</v>
      </c>
      <c r="F98" t="s">
        <v>5997</v>
      </c>
      <c r="G98" t="s">
        <v>6431</v>
      </c>
      <c r="H98" t="s">
        <v>291</v>
      </c>
      <c r="I98" t="s">
        <v>344</v>
      </c>
      <c r="J98" t="s">
        <v>443</v>
      </c>
      <c r="K98" t="s">
        <v>1436</v>
      </c>
      <c r="L98" t="s">
        <v>394</v>
      </c>
      <c r="M98" t="s">
        <v>345</v>
      </c>
      <c r="N98">
        <v>5</v>
      </c>
      <c r="O98" t="s">
        <v>1158</v>
      </c>
      <c r="P98" t="s">
        <v>1148</v>
      </c>
      <c r="Q98">
        <v>1</v>
      </c>
      <c r="R98" t="s">
        <v>17</v>
      </c>
      <c r="S98" t="s">
        <v>376</v>
      </c>
      <c r="T98" t="s">
        <v>1126</v>
      </c>
      <c r="U98" t="s">
        <v>1127</v>
      </c>
      <c r="V98" s="127">
        <v>46024</v>
      </c>
      <c r="W98" s="127">
        <v>46387</v>
      </c>
      <c r="X98" t="s">
        <v>345</v>
      </c>
      <c r="Y98" t="s">
        <v>1230</v>
      </c>
      <c r="Z98" t="s">
        <v>113</v>
      </c>
      <c r="AA98" t="s">
        <v>114</v>
      </c>
      <c r="AB98" t="s">
        <v>42</v>
      </c>
      <c r="AC98" t="s">
        <v>1284</v>
      </c>
      <c r="AD98" t="s">
        <v>376</v>
      </c>
      <c r="AE98" t="s">
        <v>1290</v>
      </c>
      <c r="AF98" t="s">
        <v>1285</v>
      </c>
      <c r="AG98" t="s">
        <v>1462</v>
      </c>
      <c r="AH98" t="s">
        <v>371</v>
      </c>
      <c r="AI98" t="s">
        <v>2103</v>
      </c>
      <c r="AJ98">
        <v>0.4375</v>
      </c>
    </row>
    <row r="99" spans="1:36">
      <c r="A99" t="s">
        <v>7738</v>
      </c>
      <c r="B99" t="s">
        <v>224</v>
      </c>
      <c r="C99" t="s">
        <v>236</v>
      </c>
      <c r="D99" t="s">
        <v>9393</v>
      </c>
      <c r="E99" t="s">
        <v>6471</v>
      </c>
      <c r="F99" t="s">
        <v>5997</v>
      </c>
      <c r="G99" t="s">
        <v>6431</v>
      </c>
      <c r="H99" t="s">
        <v>236</v>
      </c>
      <c r="I99" t="s">
        <v>1266</v>
      </c>
      <c r="J99" t="s">
        <v>488</v>
      </c>
      <c r="K99" t="s">
        <v>1439</v>
      </c>
      <c r="L99" t="s">
        <v>394</v>
      </c>
      <c r="M99" t="s">
        <v>345</v>
      </c>
      <c r="N99">
        <v>5</v>
      </c>
      <c r="O99" t="s">
        <v>1146</v>
      </c>
      <c r="P99" t="s">
        <v>1146</v>
      </c>
      <c r="Q99">
        <v>1</v>
      </c>
      <c r="R99" t="s">
        <v>17</v>
      </c>
      <c r="S99" t="s">
        <v>376</v>
      </c>
      <c r="T99" t="s">
        <v>1126</v>
      </c>
      <c r="U99" t="s">
        <v>1127</v>
      </c>
      <c r="V99" s="127">
        <v>46024</v>
      </c>
      <c r="W99" s="127">
        <v>46387</v>
      </c>
      <c r="X99" t="s">
        <v>345</v>
      </c>
      <c r="Y99" t="s">
        <v>24</v>
      </c>
      <c r="Z99" t="s">
        <v>25</v>
      </c>
      <c r="AC99" t="s">
        <v>1284</v>
      </c>
      <c r="AD99" t="s">
        <v>371</v>
      </c>
      <c r="AE99" t="s">
        <v>1292</v>
      </c>
      <c r="AF99" t="s">
        <v>1285</v>
      </c>
      <c r="AG99" t="s">
        <v>1462</v>
      </c>
      <c r="AH99" t="s">
        <v>371</v>
      </c>
      <c r="AI99" t="s">
        <v>1590</v>
      </c>
      <c r="AJ99">
        <v>0.70833333333333337</v>
      </c>
    </row>
    <row r="100" spans="1:36">
      <c r="A100" t="s">
        <v>7738</v>
      </c>
      <c r="B100" t="s">
        <v>242</v>
      </c>
      <c r="C100" t="s">
        <v>260</v>
      </c>
      <c r="D100" t="s">
        <v>9393</v>
      </c>
      <c r="E100" t="s">
        <v>6471</v>
      </c>
      <c r="F100" t="s">
        <v>5997</v>
      </c>
      <c r="G100" t="s">
        <v>6431</v>
      </c>
      <c r="H100" t="s">
        <v>260</v>
      </c>
      <c r="I100" t="s">
        <v>1266</v>
      </c>
      <c r="J100" t="s">
        <v>488</v>
      </c>
      <c r="K100" t="s">
        <v>1439</v>
      </c>
      <c r="L100" t="s">
        <v>394</v>
      </c>
      <c r="M100" t="s">
        <v>345</v>
      </c>
      <c r="N100">
        <v>5</v>
      </c>
      <c r="O100" t="s">
        <v>1146</v>
      </c>
      <c r="P100" t="s">
        <v>1146</v>
      </c>
      <c r="Q100">
        <v>1</v>
      </c>
      <c r="R100" t="s">
        <v>17</v>
      </c>
      <c r="S100" t="s">
        <v>376</v>
      </c>
      <c r="T100" t="s">
        <v>1126</v>
      </c>
      <c r="U100" t="s">
        <v>1127</v>
      </c>
      <c r="V100" s="127">
        <v>46024</v>
      </c>
      <c r="W100" s="127">
        <v>46387</v>
      </c>
      <c r="X100" t="s">
        <v>345</v>
      </c>
      <c r="Y100" t="s">
        <v>1221</v>
      </c>
      <c r="AC100" t="s">
        <v>1284</v>
      </c>
      <c r="AD100" t="s">
        <v>371</v>
      </c>
      <c r="AE100" t="s">
        <v>1292</v>
      </c>
      <c r="AF100" t="s">
        <v>1285</v>
      </c>
      <c r="AG100" t="s">
        <v>1462</v>
      </c>
      <c r="AH100" t="s">
        <v>371</v>
      </c>
      <c r="AI100" t="s">
        <v>2103</v>
      </c>
      <c r="AJ100">
        <v>0.38194444444444442</v>
      </c>
    </row>
    <row r="101" spans="1:36">
      <c r="A101" t="s">
        <v>7738</v>
      </c>
      <c r="B101" t="s">
        <v>217</v>
      </c>
      <c r="C101" t="s">
        <v>227</v>
      </c>
      <c r="D101" t="s">
        <v>9393</v>
      </c>
      <c r="E101" t="s">
        <v>6471</v>
      </c>
      <c r="F101" t="s">
        <v>5997</v>
      </c>
      <c r="G101" t="s">
        <v>6431</v>
      </c>
      <c r="H101" t="s">
        <v>227</v>
      </c>
      <c r="I101" t="s">
        <v>443</v>
      </c>
      <c r="J101" t="s">
        <v>1266</v>
      </c>
      <c r="K101" t="s">
        <v>1436</v>
      </c>
      <c r="L101" t="s">
        <v>394</v>
      </c>
      <c r="M101" t="s">
        <v>345</v>
      </c>
      <c r="N101">
        <v>10</v>
      </c>
      <c r="O101" t="s">
        <v>1158</v>
      </c>
      <c r="P101" t="s">
        <v>1123</v>
      </c>
      <c r="Q101">
        <v>1</v>
      </c>
      <c r="R101" t="s">
        <v>17</v>
      </c>
      <c r="S101" t="s">
        <v>376</v>
      </c>
      <c r="T101" t="s">
        <v>1126</v>
      </c>
      <c r="U101" t="s">
        <v>1127</v>
      </c>
      <c r="V101" s="127">
        <v>46024</v>
      </c>
      <c r="W101" s="127">
        <v>46387</v>
      </c>
      <c r="X101" t="s">
        <v>1345</v>
      </c>
      <c r="Y101" t="s">
        <v>1195</v>
      </c>
      <c r="Z101" t="s">
        <v>90</v>
      </c>
      <c r="AA101" t="s">
        <v>50</v>
      </c>
      <c r="AC101" t="s">
        <v>1284</v>
      </c>
      <c r="AD101" t="s">
        <v>376</v>
      </c>
      <c r="AE101" t="s">
        <v>1290</v>
      </c>
      <c r="AF101" t="s">
        <v>1285</v>
      </c>
      <c r="AG101" t="s">
        <v>1462</v>
      </c>
      <c r="AH101" t="s">
        <v>371</v>
      </c>
      <c r="AI101" t="s">
        <v>1439</v>
      </c>
      <c r="AJ101">
        <v>0.4375</v>
      </c>
    </row>
    <row r="102" spans="1:36">
      <c r="A102" t="s">
        <v>7738</v>
      </c>
      <c r="B102" t="s">
        <v>248</v>
      </c>
      <c r="C102" t="s">
        <v>266</v>
      </c>
      <c r="D102" t="s">
        <v>9393</v>
      </c>
      <c r="E102" t="s">
        <v>6471</v>
      </c>
      <c r="F102" t="s">
        <v>5997</v>
      </c>
      <c r="G102" t="s">
        <v>6431</v>
      </c>
      <c r="H102" t="s">
        <v>266</v>
      </c>
      <c r="I102" t="s">
        <v>344</v>
      </c>
      <c r="J102" t="s">
        <v>443</v>
      </c>
      <c r="K102" t="s">
        <v>1438</v>
      </c>
      <c r="L102" t="s">
        <v>394</v>
      </c>
      <c r="M102" t="s">
        <v>345</v>
      </c>
      <c r="N102">
        <v>20</v>
      </c>
      <c r="O102" t="s">
        <v>1158</v>
      </c>
      <c r="P102" t="s">
        <v>1153</v>
      </c>
      <c r="Q102">
        <v>1</v>
      </c>
      <c r="R102" t="s">
        <v>17</v>
      </c>
      <c r="S102" t="s">
        <v>376</v>
      </c>
      <c r="T102" t="s">
        <v>1126</v>
      </c>
      <c r="U102" t="s">
        <v>1127</v>
      </c>
      <c r="V102" s="127">
        <v>46024</v>
      </c>
      <c r="W102" s="127">
        <v>46387</v>
      </c>
      <c r="X102" t="s">
        <v>345</v>
      </c>
      <c r="Y102" t="s">
        <v>1413</v>
      </c>
      <c r="AC102" t="s">
        <v>1284</v>
      </c>
      <c r="AD102" t="s">
        <v>376</v>
      </c>
      <c r="AE102" t="s">
        <v>1292</v>
      </c>
      <c r="AF102" t="s">
        <v>1285</v>
      </c>
      <c r="AG102" t="s">
        <v>1462</v>
      </c>
      <c r="AH102" t="s">
        <v>371</v>
      </c>
      <c r="AI102" t="s">
        <v>1439</v>
      </c>
      <c r="AJ102">
        <v>0.44791666666666669</v>
      </c>
    </row>
    <row r="103" spans="1:36">
      <c r="A103" t="s">
        <v>7959</v>
      </c>
      <c r="B103" t="s">
        <v>4656</v>
      </c>
      <c r="C103" t="s">
        <v>283</v>
      </c>
      <c r="D103" t="s">
        <v>9393</v>
      </c>
      <c r="E103" t="s">
        <v>6471</v>
      </c>
      <c r="F103" t="s">
        <v>5997</v>
      </c>
      <c r="G103" t="s">
        <v>6431</v>
      </c>
      <c r="H103" t="s">
        <v>283</v>
      </c>
      <c r="I103" t="s">
        <v>443</v>
      </c>
      <c r="J103" t="s">
        <v>1266</v>
      </c>
      <c r="K103" t="s">
        <v>1440</v>
      </c>
      <c r="L103" t="s">
        <v>394</v>
      </c>
      <c r="M103" t="s">
        <v>345</v>
      </c>
      <c r="N103">
        <v>10</v>
      </c>
      <c r="O103" t="s">
        <v>1156</v>
      </c>
      <c r="P103" t="s">
        <v>1142</v>
      </c>
      <c r="Q103">
        <v>1</v>
      </c>
      <c r="R103" t="s">
        <v>17</v>
      </c>
      <c r="S103" t="s">
        <v>376</v>
      </c>
      <c r="T103" t="s">
        <v>1126</v>
      </c>
      <c r="U103" t="s">
        <v>1127</v>
      </c>
      <c r="V103" s="127">
        <v>46024</v>
      </c>
      <c r="W103" s="127">
        <v>46387</v>
      </c>
      <c r="X103" t="s">
        <v>345</v>
      </c>
      <c r="Y103" t="s">
        <v>1338</v>
      </c>
      <c r="Z103" t="s">
        <v>97</v>
      </c>
      <c r="AC103" t="s">
        <v>1285</v>
      </c>
      <c r="AD103" t="s">
        <v>376</v>
      </c>
      <c r="AE103" t="s">
        <v>1292</v>
      </c>
      <c r="AF103" t="s">
        <v>1285</v>
      </c>
      <c r="AG103" t="s">
        <v>1462</v>
      </c>
      <c r="AH103" t="s">
        <v>371</v>
      </c>
      <c r="AI103" t="s">
        <v>2105</v>
      </c>
      <c r="AJ103">
        <v>0.76041666666666663</v>
      </c>
    </row>
    <row r="104" spans="1:36">
      <c r="A104" t="s">
        <v>7959</v>
      </c>
      <c r="B104" t="s">
        <v>4694</v>
      </c>
      <c r="C104" t="s">
        <v>339</v>
      </c>
      <c r="D104" t="s">
        <v>9393</v>
      </c>
      <c r="E104" t="s">
        <v>6471</v>
      </c>
      <c r="F104" t="s">
        <v>5997</v>
      </c>
      <c r="G104" t="s">
        <v>6431</v>
      </c>
      <c r="H104" t="s">
        <v>339</v>
      </c>
      <c r="I104" t="s">
        <v>344</v>
      </c>
      <c r="J104" t="s">
        <v>443</v>
      </c>
      <c r="K104" t="s">
        <v>1440</v>
      </c>
      <c r="L104" t="s">
        <v>394</v>
      </c>
      <c r="M104" t="s">
        <v>345</v>
      </c>
      <c r="N104">
        <v>5</v>
      </c>
      <c r="O104" t="s">
        <v>1156</v>
      </c>
      <c r="P104" t="s">
        <v>1141</v>
      </c>
      <c r="Q104">
        <v>1</v>
      </c>
      <c r="R104" t="s">
        <v>17</v>
      </c>
      <c r="S104" t="s">
        <v>376</v>
      </c>
      <c r="T104" t="s">
        <v>1126</v>
      </c>
      <c r="U104" t="s">
        <v>1127</v>
      </c>
      <c r="V104" s="127">
        <v>46024</v>
      </c>
      <c r="W104" s="127">
        <v>46387</v>
      </c>
      <c r="X104" t="s">
        <v>345</v>
      </c>
      <c r="Y104" t="s">
        <v>1387</v>
      </c>
      <c r="Z104" t="s">
        <v>171</v>
      </c>
      <c r="AA104" t="s">
        <v>107</v>
      </c>
      <c r="AB104" t="s">
        <v>42</v>
      </c>
      <c r="AC104" t="s">
        <v>1283</v>
      </c>
      <c r="AD104" t="s">
        <v>376</v>
      </c>
      <c r="AE104" t="s">
        <v>1290</v>
      </c>
      <c r="AF104" t="s">
        <v>1285</v>
      </c>
      <c r="AG104" t="s">
        <v>1462</v>
      </c>
      <c r="AH104" t="s">
        <v>371</v>
      </c>
      <c r="AI104" t="s">
        <v>2103</v>
      </c>
      <c r="AJ104">
        <v>0.4375</v>
      </c>
    </row>
    <row r="105" spans="1:36">
      <c r="A105" t="s">
        <v>8048</v>
      </c>
      <c r="B105" t="s">
        <v>266</v>
      </c>
      <c r="C105" t="s">
        <v>300</v>
      </c>
      <c r="D105" t="s">
        <v>9393</v>
      </c>
      <c r="E105" t="s">
        <v>6471</v>
      </c>
      <c r="F105" t="s">
        <v>5997</v>
      </c>
      <c r="G105" t="s">
        <v>6431</v>
      </c>
      <c r="H105" t="s">
        <v>300</v>
      </c>
      <c r="I105" t="s">
        <v>443</v>
      </c>
      <c r="J105" t="s">
        <v>1266</v>
      </c>
      <c r="K105" t="s">
        <v>1442</v>
      </c>
      <c r="L105" t="s">
        <v>394</v>
      </c>
      <c r="M105" t="s">
        <v>345</v>
      </c>
      <c r="N105">
        <v>60</v>
      </c>
      <c r="O105" t="s">
        <v>1158</v>
      </c>
      <c r="P105" t="s">
        <v>352</v>
      </c>
      <c r="Q105">
        <v>1</v>
      </c>
      <c r="R105" t="s">
        <v>17</v>
      </c>
      <c r="S105" t="s">
        <v>376</v>
      </c>
      <c r="T105" t="s">
        <v>1126</v>
      </c>
      <c r="U105" t="s">
        <v>1127</v>
      </c>
      <c r="V105" s="127">
        <v>46024</v>
      </c>
      <c r="W105" s="127">
        <v>46387</v>
      </c>
      <c r="X105" t="s">
        <v>345</v>
      </c>
      <c r="Y105" t="s">
        <v>1447</v>
      </c>
      <c r="Z105" t="s">
        <v>1350</v>
      </c>
      <c r="AA105" t="s">
        <v>124</v>
      </c>
      <c r="AB105" t="s">
        <v>110</v>
      </c>
      <c r="AC105" t="s">
        <v>1284</v>
      </c>
      <c r="AD105" t="s">
        <v>376</v>
      </c>
      <c r="AE105" t="s">
        <v>1290</v>
      </c>
      <c r="AF105" t="s">
        <v>1285</v>
      </c>
      <c r="AG105" t="s">
        <v>1462</v>
      </c>
      <c r="AH105" t="s">
        <v>371</v>
      </c>
      <c r="AI105" t="s">
        <v>1439</v>
      </c>
      <c r="AJ105">
        <v>0.4375</v>
      </c>
    </row>
    <row r="106" spans="1:36">
      <c r="A106" t="s">
        <v>8048</v>
      </c>
      <c r="B106" t="s">
        <v>267</v>
      </c>
      <c r="C106" t="s">
        <v>4698</v>
      </c>
      <c r="D106" t="s">
        <v>9393</v>
      </c>
      <c r="E106" t="s">
        <v>6471</v>
      </c>
      <c r="F106" t="s">
        <v>5997</v>
      </c>
      <c r="G106" t="s">
        <v>6431</v>
      </c>
      <c r="H106" t="s">
        <v>4698</v>
      </c>
      <c r="I106" t="s">
        <v>344</v>
      </c>
      <c r="J106" t="s">
        <v>443</v>
      </c>
      <c r="K106" t="s">
        <v>1438</v>
      </c>
      <c r="L106" t="s">
        <v>394</v>
      </c>
      <c r="M106" t="s">
        <v>345</v>
      </c>
      <c r="N106">
        <v>10</v>
      </c>
      <c r="O106" t="s">
        <v>1156</v>
      </c>
      <c r="P106" t="s">
        <v>1122</v>
      </c>
      <c r="Q106">
        <v>1</v>
      </c>
      <c r="R106" t="s">
        <v>17</v>
      </c>
      <c r="S106" t="s">
        <v>376</v>
      </c>
      <c r="T106" t="s">
        <v>1126</v>
      </c>
      <c r="U106" t="s">
        <v>1127</v>
      </c>
      <c r="V106" s="127">
        <v>46024</v>
      </c>
      <c r="W106" s="127">
        <v>46387</v>
      </c>
      <c r="X106" t="s">
        <v>345</v>
      </c>
      <c r="Y106" t="s">
        <v>1351</v>
      </c>
      <c r="Z106" t="s">
        <v>125</v>
      </c>
      <c r="AA106" t="s">
        <v>124</v>
      </c>
      <c r="AB106" t="s">
        <v>42</v>
      </c>
      <c r="AC106" t="s">
        <v>1284</v>
      </c>
      <c r="AD106" t="s">
        <v>376</v>
      </c>
      <c r="AE106" t="s">
        <v>1290</v>
      </c>
      <c r="AF106" t="s">
        <v>1285</v>
      </c>
      <c r="AG106" t="s">
        <v>1462</v>
      </c>
      <c r="AH106" t="s">
        <v>371</v>
      </c>
      <c r="AI106" t="s">
        <v>1439</v>
      </c>
      <c r="AJ106">
        <v>0.4375</v>
      </c>
    </row>
    <row r="107" spans="1:36">
      <c r="A107" t="s">
        <v>8048</v>
      </c>
      <c r="B107" t="s">
        <v>268</v>
      </c>
      <c r="C107" t="s">
        <v>301</v>
      </c>
      <c r="D107" t="s">
        <v>9393</v>
      </c>
      <c r="E107" t="s">
        <v>6471</v>
      </c>
      <c r="F107" t="s">
        <v>5997</v>
      </c>
      <c r="G107" t="s">
        <v>6431</v>
      </c>
      <c r="H107" t="s">
        <v>301</v>
      </c>
      <c r="I107" t="s">
        <v>344</v>
      </c>
      <c r="J107" t="s">
        <v>443</v>
      </c>
      <c r="K107" t="s">
        <v>1438</v>
      </c>
      <c r="L107" t="s">
        <v>394</v>
      </c>
      <c r="M107" t="s">
        <v>345</v>
      </c>
      <c r="N107">
        <v>10</v>
      </c>
      <c r="O107" t="s">
        <v>1156</v>
      </c>
      <c r="P107" t="s">
        <v>1122</v>
      </c>
      <c r="Q107">
        <v>1</v>
      </c>
      <c r="R107" t="s">
        <v>17</v>
      </c>
      <c r="S107" t="s">
        <v>376</v>
      </c>
      <c r="T107" t="s">
        <v>1126</v>
      </c>
      <c r="U107" t="s">
        <v>1127</v>
      </c>
      <c r="V107" s="127">
        <v>46024</v>
      </c>
      <c r="W107" s="127">
        <v>46387</v>
      </c>
      <c r="X107" t="s">
        <v>345</v>
      </c>
      <c r="Y107" t="s">
        <v>1352</v>
      </c>
      <c r="Z107" t="s">
        <v>125</v>
      </c>
      <c r="AA107" t="s">
        <v>124</v>
      </c>
      <c r="AB107" t="s">
        <v>42</v>
      </c>
      <c r="AC107" t="s">
        <v>1284</v>
      </c>
      <c r="AD107" t="s">
        <v>376</v>
      </c>
      <c r="AE107" t="s">
        <v>1290</v>
      </c>
      <c r="AF107" t="s">
        <v>1285</v>
      </c>
      <c r="AG107" t="s">
        <v>1462</v>
      </c>
      <c r="AH107" t="s">
        <v>371</v>
      </c>
      <c r="AI107" t="s">
        <v>1439</v>
      </c>
      <c r="AJ107">
        <v>0.4375</v>
      </c>
    </row>
    <row r="108" spans="1:36">
      <c r="A108" t="s">
        <v>8048</v>
      </c>
      <c r="B108" t="s">
        <v>217</v>
      </c>
      <c r="C108" t="s">
        <v>227</v>
      </c>
      <c r="D108" t="s">
        <v>9393</v>
      </c>
      <c r="E108" t="s">
        <v>6471</v>
      </c>
      <c r="F108" t="s">
        <v>5997</v>
      </c>
      <c r="G108" t="s">
        <v>6431</v>
      </c>
      <c r="H108" t="s">
        <v>227</v>
      </c>
      <c r="I108" t="s">
        <v>443</v>
      </c>
      <c r="J108" t="s">
        <v>1266</v>
      </c>
      <c r="K108" t="s">
        <v>1436</v>
      </c>
      <c r="L108" t="s">
        <v>394</v>
      </c>
      <c r="M108" t="s">
        <v>345</v>
      </c>
      <c r="N108">
        <v>10</v>
      </c>
      <c r="O108" t="s">
        <v>1158</v>
      </c>
      <c r="P108" t="s">
        <v>1123</v>
      </c>
      <c r="Q108">
        <v>1</v>
      </c>
      <c r="R108" t="s">
        <v>17</v>
      </c>
      <c r="S108" t="s">
        <v>376</v>
      </c>
      <c r="T108" t="s">
        <v>1126</v>
      </c>
      <c r="U108" t="s">
        <v>1127</v>
      </c>
      <c r="V108" s="127">
        <v>46024</v>
      </c>
      <c r="W108" s="127">
        <v>46387</v>
      </c>
      <c r="X108" t="s">
        <v>1345</v>
      </c>
      <c r="Y108" t="s">
        <v>1195</v>
      </c>
      <c r="Z108" t="s">
        <v>90</v>
      </c>
      <c r="AA108" t="s">
        <v>50</v>
      </c>
      <c r="AC108" t="s">
        <v>1284</v>
      </c>
      <c r="AD108" t="s">
        <v>376</v>
      </c>
      <c r="AE108" t="s">
        <v>1290</v>
      </c>
      <c r="AF108" t="s">
        <v>1285</v>
      </c>
      <c r="AG108" t="s">
        <v>1462</v>
      </c>
      <c r="AH108" t="s">
        <v>371</v>
      </c>
      <c r="AI108" t="s">
        <v>1439</v>
      </c>
      <c r="AJ108">
        <v>0.4375</v>
      </c>
    </row>
    <row r="109" spans="1:36">
      <c r="A109" t="s">
        <v>8048</v>
      </c>
      <c r="B109" t="s">
        <v>248</v>
      </c>
      <c r="C109" t="s">
        <v>266</v>
      </c>
      <c r="D109" t="s">
        <v>9393</v>
      </c>
      <c r="E109" t="s">
        <v>6471</v>
      </c>
      <c r="F109" t="s">
        <v>5997</v>
      </c>
      <c r="G109" t="s">
        <v>6431</v>
      </c>
      <c r="H109" t="s">
        <v>266</v>
      </c>
      <c r="I109" t="s">
        <v>344</v>
      </c>
      <c r="J109" t="s">
        <v>443</v>
      </c>
      <c r="K109" t="s">
        <v>1438</v>
      </c>
      <c r="L109" t="s">
        <v>394</v>
      </c>
      <c r="M109" t="s">
        <v>345</v>
      </c>
      <c r="N109">
        <v>20</v>
      </c>
      <c r="O109" t="s">
        <v>1158</v>
      </c>
      <c r="P109" t="s">
        <v>1153</v>
      </c>
      <c r="Q109">
        <v>1</v>
      </c>
      <c r="R109" t="s">
        <v>17</v>
      </c>
      <c r="S109" t="s">
        <v>376</v>
      </c>
      <c r="T109" t="s">
        <v>1126</v>
      </c>
      <c r="U109" t="s">
        <v>1127</v>
      </c>
      <c r="V109" s="127">
        <v>46024</v>
      </c>
      <c r="W109" s="127">
        <v>46387</v>
      </c>
      <c r="X109" t="s">
        <v>345</v>
      </c>
      <c r="Y109" t="s">
        <v>1413</v>
      </c>
      <c r="AC109" t="s">
        <v>1284</v>
      </c>
      <c r="AD109" t="s">
        <v>376</v>
      </c>
      <c r="AE109" t="s">
        <v>1292</v>
      </c>
      <c r="AF109" t="s">
        <v>1285</v>
      </c>
      <c r="AG109" t="s">
        <v>1462</v>
      </c>
      <c r="AH109" t="s">
        <v>371</v>
      </c>
      <c r="AI109" t="s">
        <v>1439</v>
      </c>
      <c r="AJ109">
        <v>0.44791666666666669</v>
      </c>
    </row>
    <row r="110" spans="1:36">
      <c r="A110" t="s">
        <v>8090</v>
      </c>
      <c r="B110" t="s">
        <v>4627</v>
      </c>
      <c r="C110" t="s">
        <v>185</v>
      </c>
      <c r="D110" t="s">
        <v>9393</v>
      </c>
      <c r="E110" t="s">
        <v>6471</v>
      </c>
      <c r="F110" t="s">
        <v>5997</v>
      </c>
      <c r="G110" t="s">
        <v>6431</v>
      </c>
      <c r="H110" t="s">
        <v>185</v>
      </c>
      <c r="I110" t="s">
        <v>443</v>
      </c>
      <c r="J110" t="s">
        <v>1266</v>
      </c>
      <c r="K110" t="s">
        <v>1435</v>
      </c>
      <c r="L110" t="s">
        <v>394</v>
      </c>
      <c r="M110" t="s">
        <v>345</v>
      </c>
      <c r="N110">
        <v>5</v>
      </c>
      <c r="O110" t="s">
        <v>1156</v>
      </c>
      <c r="P110" t="s">
        <v>1141</v>
      </c>
      <c r="Q110">
        <v>1</v>
      </c>
      <c r="R110" t="s">
        <v>17</v>
      </c>
      <c r="S110" t="s">
        <v>376</v>
      </c>
      <c r="T110" t="s">
        <v>1126</v>
      </c>
      <c r="U110" t="s">
        <v>1127</v>
      </c>
      <c r="V110" s="127">
        <v>46024</v>
      </c>
      <c r="W110" s="127">
        <v>46387</v>
      </c>
      <c r="X110" t="s">
        <v>345</v>
      </c>
      <c r="Y110" t="s">
        <v>1168</v>
      </c>
      <c r="Z110" t="s">
        <v>55</v>
      </c>
      <c r="AC110" t="s">
        <v>1284</v>
      </c>
      <c r="AD110" t="s">
        <v>376</v>
      </c>
      <c r="AE110" t="s">
        <v>1292</v>
      </c>
      <c r="AF110" t="s">
        <v>1285</v>
      </c>
      <c r="AG110" t="s">
        <v>1462</v>
      </c>
      <c r="AH110" t="s">
        <v>371</v>
      </c>
      <c r="AI110" t="s">
        <v>1439</v>
      </c>
      <c r="AJ110">
        <v>0.41666666666666669</v>
      </c>
    </row>
    <row r="111" spans="1:36">
      <c r="A111" t="s">
        <v>8110</v>
      </c>
      <c r="B111" t="s">
        <v>4636</v>
      </c>
      <c r="C111" t="s">
        <v>196</v>
      </c>
      <c r="D111" t="s">
        <v>9393</v>
      </c>
      <c r="E111" t="s">
        <v>6471</v>
      </c>
      <c r="F111" t="s">
        <v>5997</v>
      </c>
      <c r="G111" t="s">
        <v>6431</v>
      </c>
      <c r="H111" t="s">
        <v>196</v>
      </c>
      <c r="I111" t="s">
        <v>443</v>
      </c>
      <c r="J111" t="s">
        <v>1266</v>
      </c>
      <c r="K111" t="s">
        <v>1435</v>
      </c>
      <c r="L111" t="s">
        <v>394</v>
      </c>
      <c r="M111" t="s">
        <v>345</v>
      </c>
      <c r="N111">
        <v>5</v>
      </c>
      <c r="O111" t="s">
        <v>1158</v>
      </c>
      <c r="P111" t="s">
        <v>1335</v>
      </c>
      <c r="Q111">
        <v>1</v>
      </c>
      <c r="R111" t="s">
        <v>17</v>
      </c>
      <c r="S111" t="s">
        <v>376</v>
      </c>
      <c r="T111" t="s">
        <v>1126</v>
      </c>
      <c r="U111" t="s">
        <v>1127</v>
      </c>
      <c r="V111" s="127">
        <v>46024</v>
      </c>
      <c r="W111" s="127">
        <v>46387</v>
      </c>
      <c r="X111" t="s">
        <v>345</v>
      </c>
      <c r="Y111" t="s">
        <v>1364</v>
      </c>
      <c r="Z111" t="s">
        <v>1365</v>
      </c>
      <c r="AC111" t="s">
        <v>1284</v>
      </c>
      <c r="AD111" t="s">
        <v>371</v>
      </c>
      <c r="AE111" t="s">
        <v>1290</v>
      </c>
      <c r="AF111" t="s">
        <v>1285</v>
      </c>
      <c r="AG111" t="s">
        <v>1462</v>
      </c>
      <c r="AH111" t="s">
        <v>371</v>
      </c>
      <c r="AI111" t="s">
        <v>1590</v>
      </c>
      <c r="AJ111">
        <v>0.77083333333333337</v>
      </c>
    </row>
    <row r="112" spans="1:36">
      <c r="A112" t="s">
        <v>8110</v>
      </c>
      <c r="B112" t="s">
        <v>196</v>
      </c>
      <c r="C112" t="s">
        <v>205</v>
      </c>
      <c r="D112" t="s">
        <v>9393</v>
      </c>
      <c r="E112" t="s">
        <v>6471</v>
      </c>
      <c r="F112" t="s">
        <v>5997</v>
      </c>
      <c r="G112" t="s">
        <v>6431</v>
      </c>
      <c r="H112" t="s">
        <v>205</v>
      </c>
      <c r="I112" t="s">
        <v>1266</v>
      </c>
      <c r="J112" t="s">
        <v>488</v>
      </c>
      <c r="K112" t="s">
        <v>1435</v>
      </c>
      <c r="L112" t="s">
        <v>394</v>
      </c>
      <c r="M112" t="s">
        <v>345</v>
      </c>
      <c r="N112">
        <v>10</v>
      </c>
      <c r="O112" t="s">
        <v>1146</v>
      </c>
      <c r="P112" t="s">
        <v>1149</v>
      </c>
      <c r="Q112">
        <v>2</v>
      </c>
      <c r="R112" t="s">
        <v>17</v>
      </c>
      <c r="S112" t="s">
        <v>376</v>
      </c>
      <c r="T112" t="s">
        <v>1126</v>
      </c>
      <c r="U112" t="s">
        <v>1127</v>
      </c>
      <c r="V112" s="127">
        <v>46024</v>
      </c>
      <c r="W112" s="127">
        <v>46387</v>
      </c>
      <c r="X112" t="s">
        <v>345</v>
      </c>
      <c r="Y112" t="s">
        <v>1370</v>
      </c>
      <c r="Z112" t="s">
        <v>72</v>
      </c>
      <c r="AC112" t="s">
        <v>1284</v>
      </c>
      <c r="AD112" t="s">
        <v>371</v>
      </c>
      <c r="AE112" t="s">
        <v>1292</v>
      </c>
      <c r="AF112" t="s">
        <v>1285</v>
      </c>
      <c r="AG112" t="s">
        <v>1462</v>
      </c>
      <c r="AH112" t="s">
        <v>371</v>
      </c>
      <c r="AI112" t="s">
        <v>1590</v>
      </c>
      <c r="AJ112">
        <v>0.77083333333333337</v>
      </c>
    </row>
    <row r="113" spans="1:36">
      <c r="A113" t="s">
        <v>8130</v>
      </c>
      <c r="B113" t="s">
        <v>4628</v>
      </c>
      <c r="C113" t="s">
        <v>186</v>
      </c>
      <c r="D113" t="s">
        <v>9393</v>
      </c>
      <c r="E113" t="s">
        <v>6471</v>
      </c>
      <c r="F113" t="s">
        <v>5997</v>
      </c>
      <c r="G113" t="s">
        <v>6431</v>
      </c>
      <c r="H113" t="s">
        <v>186</v>
      </c>
      <c r="I113" t="s">
        <v>443</v>
      </c>
      <c r="J113" t="s">
        <v>1266</v>
      </c>
      <c r="K113" t="s">
        <v>1432</v>
      </c>
      <c r="L113" t="s">
        <v>394</v>
      </c>
      <c r="M113" t="s">
        <v>345</v>
      </c>
      <c r="N113">
        <v>15</v>
      </c>
      <c r="O113" t="s">
        <v>1156</v>
      </c>
      <c r="P113" t="s">
        <v>1143</v>
      </c>
      <c r="Q113">
        <v>1</v>
      </c>
      <c r="R113" t="s">
        <v>17</v>
      </c>
      <c r="S113" t="s">
        <v>376</v>
      </c>
      <c r="T113" t="s">
        <v>1126</v>
      </c>
      <c r="U113" t="s">
        <v>1127</v>
      </c>
      <c r="V113" s="127">
        <v>46024</v>
      </c>
      <c r="W113" s="127">
        <v>46387</v>
      </c>
      <c r="X113" t="s">
        <v>345</v>
      </c>
      <c r="Y113" t="s">
        <v>1169</v>
      </c>
      <c r="Z113" t="s">
        <v>56</v>
      </c>
      <c r="AC113" t="s">
        <v>1284</v>
      </c>
      <c r="AD113" t="s">
        <v>376</v>
      </c>
      <c r="AE113" t="s">
        <v>1291</v>
      </c>
      <c r="AF113" t="s">
        <v>1285</v>
      </c>
      <c r="AG113" t="s">
        <v>1462</v>
      </c>
      <c r="AH113" t="s">
        <v>371</v>
      </c>
      <c r="AI113" t="s">
        <v>1590</v>
      </c>
      <c r="AJ113">
        <v>0.625</v>
      </c>
    </row>
    <row r="114" spans="1:36">
      <c r="A114" t="s">
        <v>8130</v>
      </c>
      <c r="B114" t="s">
        <v>4688</v>
      </c>
      <c r="C114" t="s">
        <v>325</v>
      </c>
      <c r="D114" t="s">
        <v>9393</v>
      </c>
      <c r="E114" t="s">
        <v>6471</v>
      </c>
      <c r="F114" t="s">
        <v>5997</v>
      </c>
      <c r="G114" t="s">
        <v>6431</v>
      </c>
      <c r="H114" t="s">
        <v>325</v>
      </c>
      <c r="I114" t="s">
        <v>344</v>
      </c>
      <c r="J114" t="s">
        <v>443</v>
      </c>
      <c r="K114" t="s">
        <v>1432</v>
      </c>
      <c r="L114" t="s">
        <v>394</v>
      </c>
      <c r="M114" t="s">
        <v>345</v>
      </c>
      <c r="N114">
        <v>10</v>
      </c>
      <c r="O114" t="s">
        <v>1157</v>
      </c>
      <c r="P114" t="s">
        <v>1144</v>
      </c>
      <c r="Q114">
        <v>1</v>
      </c>
      <c r="R114" t="s">
        <v>17</v>
      </c>
      <c r="S114" t="s">
        <v>376</v>
      </c>
      <c r="T114" t="s">
        <v>1126</v>
      </c>
      <c r="U114" t="s">
        <v>1127</v>
      </c>
      <c r="V114" s="127">
        <v>46024</v>
      </c>
      <c r="W114" s="127">
        <v>46387</v>
      </c>
      <c r="X114" t="s">
        <v>345</v>
      </c>
      <c r="Y114" t="s">
        <v>1250</v>
      </c>
      <c r="Z114" t="s">
        <v>153</v>
      </c>
      <c r="AC114" t="s">
        <v>1284</v>
      </c>
      <c r="AD114" t="s">
        <v>376</v>
      </c>
      <c r="AE114" t="s">
        <v>1290</v>
      </c>
      <c r="AF114" t="s">
        <v>1285</v>
      </c>
      <c r="AG114" t="s">
        <v>1462</v>
      </c>
      <c r="AH114" t="s">
        <v>371</v>
      </c>
      <c r="AI114" t="s">
        <v>1439</v>
      </c>
      <c r="AJ114">
        <v>0.625</v>
      </c>
    </row>
    <row r="115" spans="1:36">
      <c r="A115" t="s">
        <v>8130</v>
      </c>
      <c r="B115" t="s">
        <v>4689</v>
      </c>
      <c r="C115" t="s">
        <v>326</v>
      </c>
      <c r="D115" t="s">
        <v>9393</v>
      </c>
      <c r="E115" t="s">
        <v>6471</v>
      </c>
      <c r="F115" t="s">
        <v>5997</v>
      </c>
      <c r="G115" t="s">
        <v>6431</v>
      </c>
      <c r="H115" t="s">
        <v>326</v>
      </c>
      <c r="I115" t="s">
        <v>344</v>
      </c>
      <c r="J115" t="s">
        <v>443</v>
      </c>
      <c r="K115" t="s">
        <v>1432</v>
      </c>
      <c r="L115" t="s">
        <v>394</v>
      </c>
      <c r="M115" t="s">
        <v>345</v>
      </c>
      <c r="N115">
        <v>10</v>
      </c>
      <c r="O115" t="s">
        <v>1156</v>
      </c>
      <c r="P115" t="s">
        <v>1144</v>
      </c>
      <c r="Q115">
        <v>1</v>
      </c>
      <c r="R115" t="s">
        <v>17</v>
      </c>
      <c r="S115" t="s">
        <v>376</v>
      </c>
      <c r="T115" t="s">
        <v>1126</v>
      </c>
      <c r="U115" t="s">
        <v>1127</v>
      </c>
      <c r="V115" s="127">
        <v>46024</v>
      </c>
      <c r="W115" s="127">
        <v>46387</v>
      </c>
      <c r="X115" t="s">
        <v>345</v>
      </c>
      <c r="Y115" t="s">
        <v>1251</v>
      </c>
      <c r="Z115" t="s">
        <v>153</v>
      </c>
      <c r="AC115" t="s">
        <v>1284</v>
      </c>
      <c r="AD115" t="s">
        <v>376</v>
      </c>
      <c r="AE115" t="s">
        <v>1290</v>
      </c>
      <c r="AF115" t="s">
        <v>1285</v>
      </c>
      <c r="AG115" t="s">
        <v>1462</v>
      </c>
      <c r="AH115" t="s">
        <v>371</v>
      </c>
      <c r="AI115" t="s">
        <v>2103</v>
      </c>
      <c r="AJ115">
        <v>0.625</v>
      </c>
    </row>
    <row r="116" spans="1:36">
      <c r="A116" t="s">
        <v>8130</v>
      </c>
      <c r="B116" t="s">
        <v>4690</v>
      </c>
      <c r="C116" t="s">
        <v>327</v>
      </c>
      <c r="D116" t="s">
        <v>9393</v>
      </c>
      <c r="E116" t="s">
        <v>6471</v>
      </c>
      <c r="F116" t="s">
        <v>5997</v>
      </c>
      <c r="G116" t="s">
        <v>6431</v>
      </c>
      <c r="H116" t="s">
        <v>327</v>
      </c>
      <c r="I116" t="s">
        <v>344</v>
      </c>
      <c r="J116" t="s">
        <v>443</v>
      </c>
      <c r="K116" t="s">
        <v>1432</v>
      </c>
      <c r="L116" t="s">
        <v>394</v>
      </c>
      <c r="M116" t="s">
        <v>345</v>
      </c>
      <c r="N116">
        <v>10</v>
      </c>
      <c r="O116" t="s">
        <v>1156</v>
      </c>
      <c r="P116" t="s">
        <v>1144</v>
      </c>
      <c r="Q116">
        <v>1</v>
      </c>
      <c r="R116" t="s">
        <v>17</v>
      </c>
      <c r="S116" t="s">
        <v>376</v>
      </c>
      <c r="T116" t="s">
        <v>1126</v>
      </c>
      <c r="U116" t="s">
        <v>1127</v>
      </c>
      <c r="V116" s="127">
        <v>46024</v>
      </c>
      <c r="W116" s="127">
        <v>46387</v>
      </c>
      <c r="X116" t="s">
        <v>345</v>
      </c>
      <c r="Y116" t="s">
        <v>1252</v>
      </c>
      <c r="Z116" t="s">
        <v>153</v>
      </c>
      <c r="AC116" t="s">
        <v>1284</v>
      </c>
      <c r="AD116" t="s">
        <v>376</v>
      </c>
      <c r="AE116" t="s">
        <v>1290</v>
      </c>
      <c r="AF116" t="s">
        <v>1285</v>
      </c>
      <c r="AG116" t="s">
        <v>1462</v>
      </c>
      <c r="AH116" t="s">
        <v>371</v>
      </c>
      <c r="AI116" t="s">
        <v>2105</v>
      </c>
      <c r="AJ116">
        <v>0.625</v>
      </c>
    </row>
    <row r="117" spans="1:36">
      <c r="A117" t="s">
        <v>8130</v>
      </c>
      <c r="B117" t="s">
        <v>199</v>
      </c>
      <c r="C117" t="s">
        <v>208</v>
      </c>
      <c r="D117" t="s">
        <v>9393</v>
      </c>
      <c r="E117" t="s">
        <v>6471</v>
      </c>
      <c r="F117" t="s">
        <v>5997</v>
      </c>
      <c r="G117" t="s">
        <v>6431</v>
      </c>
      <c r="H117" t="s">
        <v>208</v>
      </c>
      <c r="I117" t="s">
        <v>443</v>
      </c>
      <c r="J117" t="s">
        <v>1266</v>
      </c>
      <c r="K117" t="s">
        <v>1434</v>
      </c>
      <c r="L117" t="s">
        <v>394</v>
      </c>
      <c r="M117" t="s">
        <v>345</v>
      </c>
      <c r="N117">
        <v>10</v>
      </c>
      <c r="O117" t="s">
        <v>1158</v>
      </c>
      <c r="P117" t="s">
        <v>1123</v>
      </c>
      <c r="Q117">
        <v>1</v>
      </c>
      <c r="R117" t="s">
        <v>17</v>
      </c>
      <c r="S117" t="s">
        <v>376</v>
      </c>
      <c r="T117" t="s">
        <v>1126</v>
      </c>
      <c r="U117" t="s">
        <v>1127</v>
      </c>
      <c r="V117" s="127">
        <v>46024</v>
      </c>
      <c r="W117" s="127">
        <v>46387</v>
      </c>
      <c r="X117" t="s">
        <v>345</v>
      </c>
      <c r="Y117" t="s">
        <v>1178</v>
      </c>
      <c r="Z117" t="s">
        <v>74</v>
      </c>
      <c r="AA117" t="s">
        <v>1373</v>
      </c>
      <c r="AC117" t="s">
        <v>1284</v>
      </c>
      <c r="AD117" t="s">
        <v>376</v>
      </c>
      <c r="AE117" t="s">
        <v>1292</v>
      </c>
      <c r="AF117" t="s">
        <v>1285</v>
      </c>
      <c r="AG117" t="s">
        <v>1462</v>
      </c>
      <c r="AH117" t="s">
        <v>371</v>
      </c>
      <c r="AI117" t="s">
        <v>2103</v>
      </c>
      <c r="AJ117">
        <v>0.41666666666666669</v>
      </c>
    </row>
    <row r="118" spans="1:36">
      <c r="A118" t="s">
        <v>8130</v>
      </c>
      <c r="B118" t="s">
        <v>246</v>
      </c>
      <c r="C118" t="s">
        <v>264</v>
      </c>
      <c r="D118" t="s">
        <v>9393</v>
      </c>
      <c r="E118" t="s">
        <v>6471</v>
      </c>
      <c r="F118" t="s">
        <v>5997</v>
      </c>
      <c r="G118" t="s">
        <v>6431</v>
      </c>
      <c r="H118" t="s">
        <v>264</v>
      </c>
      <c r="I118" t="s">
        <v>1266</v>
      </c>
      <c r="J118" t="s">
        <v>488</v>
      </c>
      <c r="K118" t="s">
        <v>1434</v>
      </c>
      <c r="L118" t="s">
        <v>394</v>
      </c>
      <c r="M118" t="s">
        <v>345</v>
      </c>
      <c r="N118">
        <v>60</v>
      </c>
      <c r="O118" t="s">
        <v>1155</v>
      </c>
      <c r="P118" t="s">
        <v>1392</v>
      </c>
      <c r="Q118">
        <v>1</v>
      </c>
      <c r="R118" t="s">
        <v>17</v>
      </c>
      <c r="S118" t="s">
        <v>376</v>
      </c>
      <c r="T118" t="s">
        <v>1126</v>
      </c>
      <c r="U118" t="s">
        <v>1127</v>
      </c>
      <c r="V118" s="127">
        <v>46024</v>
      </c>
      <c r="W118" s="127">
        <v>46387</v>
      </c>
      <c r="X118" t="s">
        <v>345</v>
      </c>
      <c r="Y118" t="s">
        <v>1391</v>
      </c>
      <c r="Z118" t="s">
        <v>35</v>
      </c>
      <c r="AC118" t="s">
        <v>1283</v>
      </c>
      <c r="AD118" t="s">
        <v>376</v>
      </c>
      <c r="AE118" t="s">
        <v>1390</v>
      </c>
      <c r="AF118" t="s">
        <v>1285</v>
      </c>
      <c r="AG118" t="s">
        <v>1462</v>
      </c>
      <c r="AH118" t="s">
        <v>371</v>
      </c>
      <c r="AI118" t="s">
        <v>1590</v>
      </c>
      <c r="AJ118">
        <v>0.76388888888888884</v>
      </c>
    </row>
    <row r="119" spans="1:36">
      <c r="A119" t="s">
        <v>8130</v>
      </c>
      <c r="B119" t="s">
        <v>4658</v>
      </c>
      <c r="C119" t="s">
        <v>286</v>
      </c>
      <c r="D119" t="s">
        <v>9393</v>
      </c>
      <c r="E119" t="s">
        <v>6471</v>
      </c>
      <c r="F119" t="s">
        <v>5997</v>
      </c>
      <c r="G119" t="s">
        <v>6431</v>
      </c>
      <c r="H119" t="s">
        <v>286</v>
      </c>
      <c r="I119" t="s">
        <v>443</v>
      </c>
      <c r="J119" t="s">
        <v>1266</v>
      </c>
      <c r="K119" t="s">
        <v>1434</v>
      </c>
      <c r="L119" t="s">
        <v>394</v>
      </c>
      <c r="M119" t="s">
        <v>345</v>
      </c>
      <c r="N119">
        <v>10</v>
      </c>
      <c r="O119" t="s">
        <v>1158</v>
      </c>
      <c r="P119" t="s">
        <v>1153</v>
      </c>
      <c r="Q119">
        <v>1</v>
      </c>
      <c r="R119" t="s">
        <v>17</v>
      </c>
      <c r="S119" t="s">
        <v>376</v>
      </c>
      <c r="T119" t="s">
        <v>1126</v>
      </c>
      <c r="U119" t="s">
        <v>1127</v>
      </c>
      <c r="V119" s="127">
        <v>46024</v>
      </c>
      <c r="W119" s="127">
        <v>46387</v>
      </c>
      <c r="X119" t="s">
        <v>345</v>
      </c>
      <c r="Y119" t="s">
        <v>101</v>
      </c>
      <c r="Z119" t="s">
        <v>102</v>
      </c>
      <c r="AC119" t="s">
        <v>1283</v>
      </c>
      <c r="AD119" t="s">
        <v>376</v>
      </c>
      <c r="AE119" t="s">
        <v>1290</v>
      </c>
      <c r="AF119" t="s">
        <v>1285</v>
      </c>
      <c r="AG119" t="s">
        <v>1462</v>
      </c>
      <c r="AH119" t="s">
        <v>371</v>
      </c>
      <c r="AI119" t="s">
        <v>1439</v>
      </c>
      <c r="AJ119">
        <v>0.41666666666666669</v>
      </c>
    </row>
    <row r="120" spans="1:36">
      <c r="A120" t="s">
        <v>8130</v>
      </c>
      <c r="B120" t="s">
        <v>182</v>
      </c>
      <c r="C120" t="s">
        <v>183</v>
      </c>
      <c r="D120" t="s">
        <v>9393</v>
      </c>
      <c r="E120" t="s">
        <v>6471</v>
      </c>
      <c r="F120" t="s">
        <v>5997</v>
      </c>
      <c r="G120" t="s">
        <v>6431</v>
      </c>
      <c r="H120" t="s">
        <v>183</v>
      </c>
      <c r="I120" t="s">
        <v>443</v>
      </c>
      <c r="J120" t="s">
        <v>1266</v>
      </c>
      <c r="K120" t="s">
        <v>1432</v>
      </c>
      <c r="L120" t="s">
        <v>394</v>
      </c>
      <c r="M120" t="s">
        <v>345</v>
      </c>
      <c r="N120">
        <v>15</v>
      </c>
      <c r="O120" t="s">
        <v>1156</v>
      </c>
      <c r="P120" t="s">
        <v>1138</v>
      </c>
      <c r="Q120">
        <v>1</v>
      </c>
      <c r="R120" t="s">
        <v>17</v>
      </c>
      <c r="S120" t="s">
        <v>376</v>
      </c>
      <c r="T120" t="s">
        <v>1126</v>
      </c>
      <c r="U120" t="s">
        <v>1127</v>
      </c>
      <c r="V120" s="127">
        <v>46024</v>
      </c>
      <c r="W120" s="127">
        <v>46387</v>
      </c>
      <c r="X120" t="s">
        <v>345</v>
      </c>
      <c r="Y120" t="s">
        <v>1166</v>
      </c>
      <c r="Z120" t="s">
        <v>53</v>
      </c>
      <c r="AC120" t="s">
        <v>1284</v>
      </c>
      <c r="AD120" t="s">
        <v>376</v>
      </c>
      <c r="AE120" t="s">
        <v>1292</v>
      </c>
      <c r="AF120" t="s">
        <v>1285</v>
      </c>
      <c r="AG120" t="s">
        <v>1462</v>
      </c>
      <c r="AH120" t="s">
        <v>371</v>
      </c>
      <c r="AI120" t="s">
        <v>2103</v>
      </c>
      <c r="AJ120">
        <v>0.4375</v>
      </c>
    </row>
    <row r="121" spans="1:36">
      <c r="A121" t="s">
        <v>8130</v>
      </c>
      <c r="B121" t="s">
        <v>252</v>
      </c>
      <c r="C121" t="s">
        <v>270</v>
      </c>
      <c r="D121" t="s">
        <v>9393</v>
      </c>
      <c r="E121" t="s">
        <v>6471</v>
      </c>
      <c r="F121" t="s">
        <v>5997</v>
      </c>
      <c r="G121" t="s">
        <v>6431</v>
      </c>
      <c r="H121" t="s">
        <v>270</v>
      </c>
      <c r="I121" t="s">
        <v>1266</v>
      </c>
      <c r="J121" t="s">
        <v>488</v>
      </c>
      <c r="K121" t="s">
        <v>1435</v>
      </c>
      <c r="L121" t="s">
        <v>394</v>
      </c>
      <c r="M121" t="s">
        <v>345</v>
      </c>
      <c r="N121">
        <v>5</v>
      </c>
      <c r="O121" t="s">
        <v>1158</v>
      </c>
      <c r="P121" t="s">
        <v>1148</v>
      </c>
      <c r="Q121">
        <v>1</v>
      </c>
      <c r="R121" t="s">
        <v>17</v>
      </c>
      <c r="S121" t="s">
        <v>376</v>
      </c>
      <c r="T121" t="s">
        <v>1126</v>
      </c>
      <c r="U121" t="s">
        <v>1127</v>
      </c>
      <c r="V121" s="127">
        <v>46024</v>
      </c>
      <c r="W121" s="127">
        <v>46387</v>
      </c>
      <c r="X121" t="s">
        <v>345</v>
      </c>
      <c r="Y121" t="s">
        <v>1402</v>
      </c>
      <c r="AC121" t="s">
        <v>1285</v>
      </c>
      <c r="AD121" t="s">
        <v>376</v>
      </c>
      <c r="AE121" t="s">
        <v>1292</v>
      </c>
      <c r="AF121" t="s">
        <v>1285</v>
      </c>
      <c r="AG121" t="s">
        <v>1462</v>
      </c>
      <c r="AH121" t="s">
        <v>371</v>
      </c>
      <c r="AI121" t="s">
        <v>1439</v>
      </c>
      <c r="AJ121">
        <v>0.625</v>
      </c>
    </row>
    <row r="122" spans="1:36">
      <c r="A122" t="s">
        <v>8130</v>
      </c>
      <c r="B122" t="s">
        <v>275</v>
      </c>
      <c r="C122" t="s">
        <v>318</v>
      </c>
      <c r="D122" t="s">
        <v>9393</v>
      </c>
      <c r="E122" t="s">
        <v>6471</v>
      </c>
      <c r="F122" t="s">
        <v>5997</v>
      </c>
      <c r="G122" t="s">
        <v>6431</v>
      </c>
      <c r="H122" t="s">
        <v>318</v>
      </c>
      <c r="I122" t="s">
        <v>344</v>
      </c>
      <c r="J122" t="s">
        <v>443</v>
      </c>
      <c r="K122" t="s">
        <v>1435</v>
      </c>
      <c r="L122" t="s">
        <v>394</v>
      </c>
      <c r="M122" t="s">
        <v>345</v>
      </c>
      <c r="N122">
        <v>20</v>
      </c>
      <c r="O122" t="s">
        <v>1156</v>
      </c>
      <c r="P122" t="s">
        <v>1143</v>
      </c>
      <c r="Q122">
        <v>1</v>
      </c>
      <c r="R122" t="s">
        <v>17</v>
      </c>
      <c r="S122" t="s">
        <v>376</v>
      </c>
      <c r="T122" t="s">
        <v>1126</v>
      </c>
      <c r="U122" t="s">
        <v>1127</v>
      </c>
      <c r="V122" s="127">
        <v>46024</v>
      </c>
      <c r="W122" s="127">
        <v>46387</v>
      </c>
      <c r="X122" t="s">
        <v>345</v>
      </c>
      <c r="Y122" t="s">
        <v>1244</v>
      </c>
      <c r="Z122" t="s">
        <v>146</v>
      </c>
      <c r="AA122" t="s">
        <v>107</v>
      </c>
      <c r="AB122" t="s">
        <v>110</v>
      </c>
      <c r="AC122" t="s">
        <v>1285</v>
      </c>
      <c r="AD122" t="s">
        <v>376</v>
      </c>
      <c r="AE122" t="s">
        <v>1290</v>
      </c>
      <c r="AF122" t="s">
        <v>1285</v>
      </c>
      <c r="AG122" t="s">
        <v>1462</v>
      </c>
      <c r="AH122" t="s">
        <v>371</v>
      </c>
      <c r="AI122" t="s">
        <v>2103</v>
      </c>
      <c r="AJ122">
        <v>0.4375</v>
      </c>
    </row>
    <row r="123" spans="1:36">
      <c r="A123" t="s">
        <v>8130</v>
      </c>
      <c r="B123" t="s">
        <v>280</v>
      </c>
      <c r="C123" t="s">
        <v>334</v>
      </c>
      <c r="D123" t="s">
        <v>9393</v>
      </c>
      <c r="E123" t="s">
        <v>6471</v>
      </c>
      <c r="F123" t="s">
        <v>5997</v>
      </c>
      <c r="G123" t="s">
        <v>6431</v>
      </c>
      <c r="H123" t="s">
        <v>334</v>
      </c>
      <c r="I123" t="s">
        <v>344</v>
      </c>
      <c r="J123" t="s">
        <v>443</v>
      </c>
      <c r="K123" t="s">
        <v>1432</v>
      </c>
      <c r="L123" t="s">
        <v>394</v>
      </c>
      <c r="M123" t="s">
        <v>345</v>
      </c>
      <c r="N123">
        <v>5</v>
      </c>
      <c r="O123" t="s">
        <v>1157</v>
      </c>
      <c r="P123" t="s">
        <v>1140</v>
      </c>
      <c r="Q123">
        <v>1</v>
      </c>
      <c r="R123" t="s">
        <v>17</v>
      </c>
      <c r="S123" t="s">
        <v>376</v>
      </c>
      <c r="T123" t="s">
        <v>1126</v>
      </c>
      <c r="U123" t="s">
        <v>1127</v>
      </c>
      <c r="V123" s="127">
        <v>46024</v>
      </c>
      <c r="W123" s="127">
        <v>46387</v>
      </c>
      <c r="X123" t="s">
        <v>345</v>
      </c>
      <c r="Y123" t="s">
        <v>1257</v>
      </c>
      <c r="Z123" t="s">
        <v>161</v>
      </c>
      <c r="AA123" t="s">
        <v>162</v>
      </c>
      <c r="AB123" t="s">
        <v>42</v>
      </c>
      <c r="AC123" t="s">
        <v>1284</v>
      </c>
      <c r="AD123" t="s">
        <v>376</v>
      </c>
      <c r="AE123" t="s">
        <v>1292</v>
      </c>
      <c r="AF123" t="s">
        <v>1285</v>
      </c>
      <c r="AG123" t="s">
        <v>1462</v>
      </c>
      <c r="AH123" t="s">
        <v>371</v>
      </c>
      <c r="AI123" t="s">
        <v>2103</v>
      </c>
      <c r="AJ123">
        <v>0.42708333333333331</v>
      </c>
    </row>
    <row r="124" spans="1:36">
      <c r="A124" t="s">
        <v>8130</v>
      </c>
      <c r="B124" t="s">
        <v>4626</v>
      </c>
      <c r="C124" t="s">
        <v>182</v>
      </c>
      <c r="D124" t="s">
        <v>9393</v>
      </c>
      <c r="E124" t="s">
        <v>6471</v>
      </c>
      <c r="F124" t="s">
        <v>5997</v>
      </c>
      <c r="G124" t="s">
        <v>6431</v>
      </c>
      <c r="H124" t="s">
        <v>182</v>
      </c>
      <c r="I124" t="s">
        <v>443</v>
      </c>
      <c r="J124" t="s">
        <v>1266</v>
      </c>
      <c r="K124" t="s">
        <v>1433</v>
      </c>
      <c r="L124" t="s">
        <v>394</v>
      </c>
      <c r="M124" t="s">
        <v>345</v>
      </c>
      <c r="N124">
        <v>10</v>
      </c>
      <c r="O124" t="s">
        <v>1159</v>
      </c>
      <c r="P124" t="s">
        <v>1160</v>
      </c>
      <c r="Q124">
        <v>1</v>
      </c>
      <c r="R124" t="s">
        <v>17</v>
      </c>
      <c r="S124" t="s">
        <v>376</v>
      </c>
      <c r="T124" t="s">
        <v>1126</v>
      </c>
      <c r="U124" t="s">
        <v>1127</v>
      </c>
      <c r="V124" s="127">
        <v>46024</v>
      </c>
      <c r="W124" s="127">
        <v>46387</v>
      </c>
      <c r="X124" t="s">
        <v>345</v>
      </c>
      <c r="Y124" t="s">
        <v>1165</v>
      </c>
      <c r="Z124" t="s">
        <v>52</v>
      </c>
      <c r="AC124" t="s">
        <v>1284</v>
      </c>
      <c r="AD124" t="s">
        <v>376</v>
      </c>
      <c r="AE124" t="s">
        <v>1290</v>
      </c>
      <c r="AF124" t="s">
        <v>1285</v>
      </c>
      <c r="AG124" t="s">
        <v>1462</v>
      </c>
      <c r="AH124" t="s">
        <v>371</v>
      </c>
      <c r="AI124" t="s">
        <v>1590</v>
      </c>
      <c r="AJ124">
        <v>0.44791666666666669</v>
      </c>
    </row>
    <row r="125" spans="1:36">
      <c r="A125" t="s">
        <v>8130</v>
      </c>
      <c r="B125" t="s">
        <v>4691</v>
      </c>
      <c r="C125" t="s">
        <v>329</v>
      </c>
      <c r="D125" t="s">
        <v>9393</v>
      </c>
      <c r="E125" t="s">
        <v>6471</v>
      </c>
      <c r="F125" t="s">
        <v>5997</v>
      </c>
      <c r="G125" t="s">
        <v>6431</v>
      </c>
      <c r="H125" t="s">
        <v>329</v>
      </c>
      <c r="I125" t="s">
        <v>344</v>
      </c>
      <c r="J125" t="s">
        <v>443</v>
      </c>
      <c r="K125" t="s">
        <v>1433</v>
      </c>
      <c r="L125" t="s">
        <v>394</v>
      </c>
      <c r="M125" t="s">
        <v>345</v>
      </c>
      <c r="N125">
        <v>10</v>
      </c>
      <c r="O125" t="s">
        <v>1159</v>
      </c>
      <c r="P125" t="s">
        <v>1160</v>
      </c>
      <c r="Q125">
        <v>1</v>
      </c>
      <c r="R125" t="s">
        <v>17</v>
      </c>
      <c r="S125" t="s">
        <v>376</v>
      </c>
      <c r="T125" t="s">
        <v>1126</v>
      </c>
      <c r="U125" t="s">
        <v>1127</v>
      </c>
      <c r="V125" s="127">
        <v>46024</v>
      </c>
      <c r="W125" s="127">
        <v>46387</v>
      </c>
      <c r="X125" t="s">
        <v>345</v>
      </c>
      <c r="Y125" t="s">
        <v>1187</v>
      </c>
      <c r="AA125" t="s">
        <v>1336</v>
      </c>
      <c r="AC125" t="s">
        <v>1284</v>
      </c>
      <c r="AD125" t="s">
        <v>376</v>
      </c>
      <c r="AE125" t="s">
        <v>1290</v>
      </c>
      <c r="AF125" t="s">
        <v>1285</v>
      </c>
      <c r="AG125" t="s">
        <v>1462</v>
      </c>
      <c r="AH125" t="s">
        <v>371</v>
      </c>
      <c r="AI125" t="s">
        <v>2103</v>
      </c>
      <c r="AJ125">
        <v>0.625</v>
      </c>
    </row>
    <row r="126" spans="1:36">
      <c r="A126" t="s">
        <v>8163</v>
      </c>
      <c r="B126" t="s">
        <v>181</v>
      </c>
      <c r="C126" t="s">
        <v>181</v>
      </c>
      <c r="D126" t="s">
        <v>9393</v>
      </c>
      <c r="E126" t="s">
        <v>6478</v>
      </c>
      <c r="F126" t="s">
        <v>5997</v>
      </c>
      <c r="G126" t="s">
        <v>6433</v>
      </c>
      <c r="H126" t="s">
        <v>181</v>
      </c>
      <c r="I126" t="s">
        <v>443</v>
      </c>
      <c r="J126" t="s">
        <v>1266</v>
      </c>
      <c r="K126" t="s">
        <v>1439</v>
      </c>
      <c r="L126" t="s">
        <v>394</v>
      </c>
      <c r="M126" t="s">
        <v>345</v>
      </c>
      <c r="N126">
        <v>120</v>
      </c>
      <c r="O126" t="s">
        <v>1156</v>
      </c>
      <c r="P126" t="s">
        <v>1144</v>
      </c>
      <c r="Q126">
        <v>1</v>
      </c>
      <c r="R126" t="s">
        <v>17</v>
      </c>
      <c r="S126" t="s">
        <v>376</v>
      </c>
      <c r="T126" t="s">
        <v>1126</v>
      </c>
      <c r="U126" t="s">
        <v>1127</v>
      </c>
      <c r="V126" s="127">
        <v>46024</v>
      </c>
      <c r="W126" s="127">
        <v>46387</v>
      </c>
      <c r="X126" t="s">
        <v>345</v>
      </c>
      <c r="Y126" t="s">
        <v>1358</v>
      </c>
      <c r="Z126" t="s">
        <v>51</v>
      </c>
      <c r="AC126" t="s">
        <v>1283</v>
      </c>
      <c r="AD126" t="s">
        <v>371</v>
      </c>
      <c r="AE126" t="s">
        <v>1290</v>
      </c>
      <c r="AF126" t="s">
        <v>1285</v>
      </c>
      <c r="AG126" t="s">
        <v>1462</v>
      </c>
      <c r="AH126" t="s">
        <v>371</v>
      </c>
      <c r="AI126" t="s">
        <v>2103</v>
      </c>
      <c r="AJ126">
        <v>0.58333333333333337</v>
      </c>
    </row>
    <row r="127" spans="1:36">
      <c r="A127" t="s">
        <v>8163</v>
      </c>
      <c r="B127" t="s">
        <v>4629</v>
      </c>
      <c r="C127" t="s">
        <v>187</v>
      </c>
      <c r="D127" t="s">
        <v>9393</v>
      </c>
      <c r="E127" t="s">
        <v>6471</v>
      </c>
      <c r="F127" t="s">
        <v>5997</v>
      </c>
      <c r="G127" t="s">
        <v>6431</v>
      </c>
      <c r="H127" t="s">
        <v>187</v>
      </c>
      <c r="I127" t="s">
        <v>443</v>
      </c>
      <c r="J127" t="s">
        <v>1266</v>
      </c>
      <c r="K127" t="s">
        <v>1435</v>
      </c>
      <c r="L127" t="s">
        <v>394</v>
      </c>
      <c r="M127" t="s">
        <v>345</v>
      </c>
      <c r="N127">
        <v>20</v>
      </c>
      <c r="O127" t="s">
        <v>1154</v>
      </c>
      <c r="P127" t="s">
        <v>1149</v>
      </c>
      <c r="Q127">
        <v>1</v>
      </c>
      <c r="R127" t="s">
        <v>17</v>
      </c>
      <c r="S127" t="s">
        <v>376</v>
      </c>
      <c r="T127" t="s">
        <v>1126</v>
      </c>
      <c r="U127" t="s">
        <v>1127</v>
      </c>
      <c r="V127" s="127">
        <v>46024</v>
      </c>
      <c r="W127" s="127">
        <v>46387</v>
      </c>
      <c r="X127" t="s">
        <v>345</v>
      </c>
      <c r="Y127" t="s">
        <v>1353</v>
      </c>
      <c r="Z127" t="s">
        <v>1355</v>
      </c>
      <c r="AA127" t="s">
        <v>1354</v>
      </c>
      <c r="AC127" t="s">
        <v>1283</v>
      </c>
      <c r="AD127" t="s">
        <v>371</v>
      </c>
      <c r="AE127" t="s">
        <v>1290</v>
      </c>
      <c r="AF127" t="s">
        <v>1285</v>
      </c>
      <c r="AG127" t="s">
        <v>1462</v>
      </c>
      <c r="AH127" t="s">
        <v>371</v>
      </c>
      <c r="AI127" t="s">
        <v>1439</v>
      </c>
      <c r="AJ127">
        <v>0.39583333333333331</v>
      </c>
    </row>
    <row r="128" spans="1:36">
      <c r="A128" t="s">
        <v>8163</v>
      </c>
      <c r="B128" t="s">
        <v>4638</v>
      </c>
      <c r="C128" t="s">
        <v>200</v>
      </c>
      <c r="D128" t="s">
        <v>9393</v>
      </c>
      <c r="E128" t="s">
        <v>6471</v>
      </c>
      <c r="F128" t="s">
        <v>5997</v>
      </c>
      <c r="G128" t="s">
        <v>6431</v>
      </c>
      <c r="H128" t="s">
        <v>200</v>
      </c>
      <c r="I128" t="s">
        <v>443</v>
      </c>
      <c r="J128" t="s">
        <v>1266</v>
      </c>
      <c r="K128" t="s">
        <v>1435</v>
      </c>
      <c r="L128" t="s">
        <v>394</v>
      </c>
      <c r="M128" t="s">
        <v>345</v>
      </c>
      <c r="N128">
        <v>10</v>
      </c>
      <c r="O128" t="s">
        <v>1158</v>
      </c>
      <c r="P128" t="s">
        <v>1148</v>
      </c>
      <c r="Q128">
        <v>1</v>
      </c>
      <c r="R128" t="s">
        <v>17</v>
      </c>
      <c r="S128" t="s">
        <v>376</v>
      </c>
      <c r="T128" t="s">
        <v>1126</v>
      </c>
      <c r="U128" t="s">
        <v>1127</v>
      </c>
      <c r="V128" s="127">
        <v>46024</v>
      </c>
      <c r="W128" s="127">
        <v>46387</v>
      </c>
      <c r="X128" t="s">
        <v>345</v>
      </c>
      <c r="Y128" t="s">
        <v>1176</v>
      </c>
      <c r="Z128" t="s">
        <v>68</v>
      </c>
      <c r="AA128" t="s">
        <v>50</v>
      </c>
      <c r="AC128" t="s">
        <v>1283</v>
      </c>
      <c r="AD128" t="s">
        <v>371</v>
      </c>
      <c r="AE128" t="s">
        <v>1290</v>
      </c>
      <c r="AF128" t="s">
        <v>1285</v>
      </c>
      <c r="AG128" t="s">
        <v>1462</v>
      </c>
      <c r="AH128" t="s">
        <v>371</v>
      </c>
      <c r="AI128" t="s">
        <v>1590</v>
      </c>
      <c r="AJ128">
        <v>0.39583333333333331</v>
      </c>
    </row>
    <row r="129" spans="1:36">
      <c r="A129" t="s">
        <v>8163</v>
      </c>
      <c r="B129" t="s">
        <v>193</v>
      </c>
      <c r="C129" t="s">
        <v>203</v>
      </c>
      <c r="D129" t="s">
        <v>9393</v>
      </c>
      <c r="E129" t="s">
        <v>6471</v>
      </c>
      <c r="F129" t="s">
        <v>5997</v>
      </c>
      <c r="G129" t="s">
        <v>6431</v>
      </c>
      <c r="H129" t="s">
        <v>203</v>
      </c>
      <c r="I129" t="s">
        <v>443</v>
      </c>
      <c r="J129" t="s">
        <v>1266</v>
      </c>
      <c r="K129" t="s">
        <v>1439</v>
      </c>
      <c r="L129" t="s">
        <v>394</v>
      </c>
      <c r="M129" t="s">
        <v>345</v>
      </c>
      <c r="N129">
        <v>60</v>
      </c>
      <c r="O129" t="s">
        <v>1158</v>
      </c>
      <c r="P129" t="s">
        <v>352</v>
      </c>
      <c r="Q129">
        <v>1</v>
      </c>
      <c r="R129" t="s">
        <v>17</v>
      </c>
      <c r="S129" t="s">
        <v>376</v>
      </c>
      <c r="T129" t="s">
        <v>1126</v>
      </c>
      <c r="U129" t="s">
        <v>1127</v>
      </c>
      <c r="V129" s="127">
        <v>46024</v>
      </c>
      <c r="W129" s="127">
        <v>46387</v>
      </c>
      <c r="X129" t="s">
        <v>345</v>
      </c>
      <c r="Y129" t="s">
        <v>1368</v>
      </c>
      <c r="Z129" t="s">
        <v>71</v>
      </c>
      <c r="AA129" t="s">
        <v>50</v>
      </c>
      <c r="AC129" t="s">
        <v>1283</v>
      </c>
      <c r="AD129" t="s">
        <v>371</v>
      </c>
      <c r="AE129" t="s">
        <v>1290</v>
      </c>
      <c r="AF129" t="s">
        <v>1285</v>
      </c>
      <c r="AG129" t="s">
        <v>1462</v>
      </c>
      <c r="AH129" t="s">
        <v>371</v>
      </c>
      <c r="AI129" t="s">
        <v>1439</v>
      </c>
      <c r="AJ129">
        <v>0.375</v>
      </c>
    </row>
    <row r="130" spans="1:36">
      <c r="A130" t="s">
        <v>8163</v>
      </c>
      <c r="B130" t="s">
        <v>259</v>
      </c>
      <c r="C130" t="s">
        <v>290</v>
      </c>
      <c r="D130" t="s">
        <v>9393</v>
      </c>
      <c r="E130" t="s">
        <v>6471</v>
      </c>
      <c r="F130" t="s">
        <v>5997</v>
      </c>
      <c r="G130" t="s">
        <v>6431</v>
      </c>
      <c r="H130" t="s">
        <v>290</v>
      </c>
      <c r="I130" t="s">
        <v>344</v>
      </c>
      <c r="J130" t="s">
        <v>443</v>
      </c>
      <c r="K130" t="s">
        <v>1435</v>
      </c>
      <c r="L130" t="s">
        <v>394</v>
      </c>
      <c r="M130" t="s">
        <v>345</v>
      </c>
      <c r="N130">
        <v>20</v>
      </c>
      <c r="O130" t="s">
        <v>1158</v>
      </c>
      <c r="P130" t="s">
        <v>352</v>
      </c>
      <c r="Q130">
        <v>1</v>
      </c>
      <c r="R130" t="s">
        <v>17</v>
      </c>
      <c r="S130" t="s">
        <v>376</v>
      </c>
      <c r="T130" t="s">
        <v>1126</v>
      </c>
      <c r="U130" t="s">
        <v>1127</v>
      </c>
      <c r="V130" s="127">
        <v>46024</v>
      </c>
      <c r="W130" s="127">
        <v>46387</v>
      </c>
      <c r="X130" t="s">
        <v>345</v>
      </c>
      <c r="Y130" t="s">
        <v>1229</v>
      </c>
      <c r="Z130" t="s">
        <v>111</v>
      </c>
      <c r="AA130" t="s">
        <v>112</v>
      </c>
      <c r="AB130" t="s">
        <v>110</v>
      </c>
      <c r="AC130" t="s">
        <v>1283</v>
      </c>
      <c r="AD130" t="s">
        <v>371</v>
      </c>
      <c r="AE130" t="s">
        <v>1290</v>
      </c>
      <c r="AF130" t="s">
        <v>1285</v>
      </c>
      <c r="AG130" t="s">
        <v>1462</v>
      </c>
      <c r="AH130" t="s">
        <v>371</v>
      </c>
      <c r="AI130" t="s">
        <v>1439</v>
      </c>
      <c r="AJ130">
        <v>0.4375</v>
      </c>
    </row>
    <row r="131" spans="1:36">
      <c r="A131" t="s">
        <v>8163</v>
      </c>
      <c r="B131" t="s">
        <v>177</v>
      </c>
      <c r="C131" t="s">
        <v>178</v>
      </c>
      <c r="D131" t="s">
        <v>9393</v>
      </c>
      <c r="E131" t="s">
        <v>6471</v>
      </c>
      <c r="F131" t="s">
        <v>5997</v>
      </c>
      <c r="G131" t="s">
        <v>6431</v>
      </c>
      <c r="H131" t="s">
        <v>178</v>
      </c>
      <c r="I131" t="s">
        <v>344</v>
      </c>
      <c r="J131" t="s">
        <v>443</v>
      </c>
      <c r="K131" t="s">
        <v>1434</v>
      </c>
      <c r="L131" t="s">
        <v>394</v>
      </c>
      <c r="M131" t="s">
        <v>345</v>
      </c>
      <c r="N131">
        <v>10</v>
      </c>
      <c r="O131" t="s">
        <v>1158</v>
      </c>
      <c r="P131" t="s">
        <v>1124</v>
      </c>
      <c r="Q131">
        <v>1</v>
      </c>
      <c r="R131" t="s">
        <v>17</v>
      </c>
      <c r="S131" t="s">
        <v>376</v>
      </c>
      <c r="T131" t="s">
        <v>1126</v>
      </c>
      <c r="U131" t="s">
        <v>1127</v>
      </c>
      <c r="V131" s="127">
        <v>46024</v>
      </c>
      <c r="W131" s="127">
        <v>46387</v>
      </c>
      <c r="X131" t="s">
        <v>345</v>
      </c>
      <c r="Y131" t="s">
        <v>1444</v>
      </c>
      <c r="Z131" t="s">
        <v>46</v>
      </c>
      <c r="AA131" t="s">
        <v>1304</v>
      </c>
      <c r="AC131" t="s">
        <v>1285</v>
      </c>
      <c r="AD131" t="s">
        <v>376</v>
      </c>
      <c r="AE131" t="s">
        <v>1291</v>
      </c>
      <c r="AF131" t="s">
        <v>1285</v>
      </c>
      <c r="AG131" t="s">
        <v>1462</v>
      </c>
      <c r="AH131" t="s">
        <v>371</v>
      </c>
      <c r="AI131" t="s">
        <v>2104</v>
      </c>
      <c r="AJ131">
        <v>0.4375</v>
      </c>
    </row>
    <row r="132" spans="1:36">
      <c r="A132" t="s">
        <v>8163</v>
      </c>
      <c r="B132" t="s">
        <v>200</v>
      </c>
      <c r="C132" t="s">
        <v>209</v>
      </c>
      <c r="D132" t="s">
        <v>9393</v>
      </c>
      <c r="E132" t="s">
        <v>6471</v>
      </c>
      <c r="F132" t="s">
        <v>5997</v>
      </c>
      <c r="G132" t="s">
        <v>6431</v>
      </c>
      <c r="H132" t="s">
        <v>209</v>
      </c>
      <c r="I132" t="s">
        <v>443</v>
      </c>
      <c r="J132" t="s">
        <v>1266</v>
      </c>
      <c r="K132" t="s">
        <v>1434</v>
      </c>
      <c r="L132" t="s">
        <v>394</v>
      </c>
      <c r="M132" t="s">
        <v>345</v>
      </c>
      <c r="N132">
        <v>10</v>
      </c>
      <c r="O132" t="s">
        <v>1158</v>
      </c>
      <c r="P132" t="s">
        <v>1124</v>
      </c>
      <c r="Q132">
        <v>1</v>
      </c>
      <c r="R132" t="s">
        <v>17</v>
      </c>
      <c r="S132" t="s">
        <v>376</v>
      </c>
      <c r="T132" t="s">
        <v>1126</v>
      </c>
      <c r="U132" t="s">
        <v>1127</v>
      </c>
      <c r="V132" s="127">
        <v>46024</v>
      </c>
      <c r="W132" s="127">
        <v>46387</v>
      </c>
      <c r="X132" t="s">
        <v>345</v>
      </c>
      <c r="Y132" t="s">
        <v>1179</v>
      </c>
      <c r="Z132" t="s">
        <v>75</v>
      </c>
      <c r="AA132" t="s">
        <v>1373</v>
      </c>
      <c r="AC132" t="s">
        <v>1284</v>
      </c>
      <c r="AD132" t="s">
        <v>376</v>
      </c>
      <c r="AE132" t="s">
        <v>1292</v>
      </c>
      <c r="AF132" t="s">
        <v>1285</v>
      </c>
      <c r="AG132" t="s">
        <v>1462</v>
      </c>
      <c r="AH132" t="s">
        <v>371</v>
      </c>
      <c r="AI132" t="s">
        <v>2103</v>
      </c>
      <c r="AJ132">
        <v>0.4375</v>
      </c>
    </row>
    <row r="133" spans="1:36">
      <c r="A133" t="s">
        <v>8163</v>
      </c>
      <c r="B133" t="s">
        <v>176</v>
      </c>
      <c r="C133" t="s">
        <v>177</v>
      </c>
      <c r="D133" t="s">
        <v>9393</v>
      </c>
      <c r="E133" t="s">
        <v>6471</v>
      </c>
      <c r="F133" t="s">
        <v>5997</v>
      </c>
      <c r="G133" t="s">
        <v>6431</v>
      </c>
      <c r="H133" t="s">
        <v>177</v>
      </c>
      <c r="I133" t="s">
        <v>344</v>
      </c>
      <c r="J133" t="s">
        <v>443</v>
      </c>
      <c r="K133" t="s">
        <v>1433</v>
      </c>
      <c r="L133" t="s">
        <v>394</v>
      </c>
      <c r="M133" t="s">
        <v>345</v>
      </c>
      <c r="N133">
        <v>120</v>
      </c>
      <c r="O133" t="s">
        <v>1154</v>
      </c>
      <c r="P133" t="s">
        <v>1360</v>
      </c>
      <c r="Q133">
        <v>1</v>
      </c>
      <c r="R133" t="s">
        <v>17</v>
      </c>
      <c r="S133" t="s">
        <v>376</v>
      </c>
      <c r="T133" t="s">
        <v>1126</v>
      </c>
      <c r="U133" t="s">
        <v>1127</v>
      </c>
      <c r="V133" s="127">
        <v>46024</v>
      </c>
      <c r="W133" s="127">
        <v>46387</v>
      </c>
      <c r="X133" t="s">
        <v>345</v>
      </c>
      <c r="Y133" t="s">
        <v>1359</v>
      </c>
      <c r="Z133" t="s">
        <v>1362</v>
      </c>
      <c r="AC133" t="s">
        <v>1283</v>
      </c>
      <c r="AD133" t="s">
        <v>371</v>
      </c>
      <c r="AE133" t="s">
        <v>1290</v>
      </c>
      <c r="AF133" t="s">
        <v>1285</v>
      </c>
      <c r="AG133" t="s">
        <v>1462</v>
      </c>
      <c r="AH133" t="s">
        <v>371</v>
      </c>
      <c r="AI133" t="s">
        <v>1590</v>
      </c>
      <c r="AJ133">
        <v>0.42708333333333331</v>
      </c>
    </row>
    <row r="134" spans="1:36">
      <c r="A134" t="s">
        <v>8185</v>
      </c>
      <c r="B134" t="s">
        <v>4637</v>
      </c>
      <c r="C134" t="s">
        <v>199</v>
      </c>
      <c r="D134" t="s">
        <v>9393</v>
      </c>
      <c r="E134" t="s">
        <v>6471</v>
      </c>
      <c r="F134" t="s">
        <v>5997</v>
      </c>
      <c r="G134" t="s">
        <v>6431</v>
      </c>
      <c r="H134" t="s">
        <v>199</v>
      </c>
      <c r="I134" t="s">
        <v>443</v>
      </c>
      <c r="J134" t="s">
        <v>1266</v>
      </c>
      <c r="K134" t="s">
        <v>1442</v>
      </c>
      <c r="L134" t="s">
        <v>394</v>
      </c>
      <c r="M134" t="s">
        <v>345</v>
      </c>
      <c r="N134">
        <v>5</v>
      </c>
      <c r="O134" t="s">
        <v>1158</v>
      </c>
      <c r="P134" t="s">
        <v>1148</v>
      </c>
      <c r="Q134">
        <v>1</v>
      </c>
      <c r="R134" t="s">
        <v>17</v>
      </c>
      <c r="S134" t="s">
        <v>376</v>
      </c>
      <c r="T134" t="s">
        <v>1126</v>
      </c>
      <c r="U134" t="s">
        <v>1127</v>
      </c>
      <c r="V134" s="127">
        <v>46024</v>
      </c>
      <c r="W134" s="127">
        <v>46387</v>
      </c>
      <c r="X134" t="s">
        <v>345</v>
      </c>
      <c r="Y134" t="s">
        <v>1175</v>
      </c>
      <c r="Z134" t="s">
        <v>67</v>
      </c>
      <c r="AA134" t="s">
        <v>50</v>
      </c>
      <c r="AC134" t="s">
        <v>1283</v>
      </c>
      <c r="AD134" t="s">
        <v>371</v>
      </c>
      <c r="AE134" t="s">
        <v>1290</v>
      </c>
      <c r="AF134" t="s">
        <v>1285</v>
      </c>
      <c r="AG134" t="s">
        <v>1462</v>
      </c>
      <c r="AH134" t="s">
        <v>371</v>
      </c>
      <c r="AI134" t="s">
        <v>1439</v>
      </c>
      <c r="AJ134">
        <v>0.4375</v>
      </c>
    </row>
    <row r="135" spans="1:36">
      <c r="A135" t="s">
        <v>8185</v>
      </c>
      <c r="B135" t="s">
        <v>4666</v>
      </c>
      <c r="C135" t="s">
        <v>302</v>
      </c>
      <c r="D135" t="s">
        <v>9393</v>
      </c>
      <c r="E135" t="s">
        <v>6471</v>
      </c>
      <c r="F135" t="s">
        <v>5997</v>
      </c>
      <c r="G135" t="s">
        <v>6431</v>
      </c>
      <c r="H135" t="s">
        <v>302</v>
      </c>
      <c r="I135" t="s">
        <v>344</v>
      </c>
      <c r="J135" t="s">
        <v>443</v>
      </c>
      <c r="K135" t="s">
        <v>1442</v>
      </c>
      <c r="L135" t="s">
        <v>394</v>
      </c>
      <c r="M135" t="s">
        <v>345</v>
      </c>
      <c r="N135">
        <v>30</v>
      </c>
      <c r="O135" t="s">
        <v>1158</v>
      </c>
      <c r="P135" t="s">
        <v>1147</v>
      </c>
      <c r="Q135">
        <v>1</v>
      </c>
      <c r="R135" t="s">
        <v>17</v>
      </c>
      <c r="S135" t="s">
        <v>376</v>
      </c>
      <c r="T135" t="s">
        <v>1126</v>
      </c>
      <c r="U135" t="s">
        <v>1127</v>
      </c>
      <c r="V135" s="127">
        <v>46024</v>
      </c>
      <c r="W135" s="127">
        <v>46387</v>
      </c>
      <c r="X135" t="s">
        <v>345</v>
      </c>
      <c r="Y135" t="s">
        <v>128</v>
      </c>
      <c r="Z135" t="s">
        <v>129</v>
      </c>
      <c r="AA135" t="s">
        <v>127</v>
      </c>
      <c r="AB135" t="s">
        <v>42</v>
      </c>
      <c r="AC135" t="s">
        <v>1284</v>
      </c>
      <c r="AD135" t="s">
        <v>376</v>
      </c>
      <c r="AE135" t="s">
        <v>1290</v>
      </c>
      <c r="AF135" t="s">
        <v>1285</v>
      </c>
      <c r="AG135" t="s">
        <v>1462</v>
      </c>
      <c r="AH135" t="s">
        <v>371</v>
      </c>
      <c r="AI135" t="s">
        <v>1439</v>
      </c>
      <c r="AJ135">
        <v>0.41666666666666669</v>
      </c>
    </row>
    <row r="136" spans="1:36">
      <c r="A136" t="s">
        <v>8185</v>
      </c>
      <c r="B136" t="s">
        <v>289</v>
      </c>
      <c r="C136" t="s">
        <v>4695</v>
      </c>
      <c r="D136" t="s">
        <v>9393</v>
      </c>
      <c r="E136" t="s">
        <v>6471</v>
      </c>
      <c r="F136" t="s">
        <v>5997</v>
      </c>
      <c r="G136" t="s">
        <v>6431</v>
      </c>
      <c r="H136" t="s">
        <v>4695</v>
      </c>
      <c r="I136" t="s">
        <v>344</v>
      </c>
      <c r="J136" t="s">
        <v>443</v>
      </c>
      <c r="K136" t="s">
        <v>1442</v>
      </c>
      <c r="L136" t="s">
        <v>394</v>
      </c>
      <c r="M136" t="s">
        <v>345</v>
      </c>
      <c r="N136">
        <v>120</v>
      </c>
      <c r="O136" t="s">
        <v>1158</v>
      </c>
      <c r="P136" t="s">
        <v>1153</v>
      </c>
      <c r="Q136">
        <v>1</v>
      </c>
      <c r="R136" t="s">
        <v>17</v>
      </c>
      <c r="S136" t="s">
        <v>376</v>
      </c>
      <c r="T136" t="s">
        <v>1126</v>
      </c>
      <c r="U136" t="s">
        <v>1127</v>
      </c>
      <c r="V136" s="127">
        <v>46024</v>
      </c>
      <c r="W136" s="127">
        <v>46387</v>
      </c>
      <c r="X136" t="s">
        <v>345</v>
      </c>
      <c r="Y136" t="s">
        <v>1453</v>
      </c>
      <c r="Z136" t="s">
        <v>126</v>
      </c>
      <c r="AA136" t="s">
        <v>127</v>
      </c>
      <c r="AB136" t="s">
        <v>42</v>
      </c>
      <c r="AC136" t="s">
        <v>1284</v>
      </c>
      <c r="AD136" t="s">
        <v>376</v>
      </c>
      <c r="AE136" t="s">
        <v>1290</v>
      </c>
      <c r="AF136" t="s">
        <v>1285</v>
      </c>
      <c r="AG136" t="s">
        <v>1462</v>
      </c>
      <c r="AH136" t="s">
        <v>371</v>
      </c>
      <c r="AI136" t="s">
        <v>1439</v>
      </c>
      <c r="AJ136">
        <v>0.39583333333333331</v>
      </c>
    </row>
    <row r="137" spans="1:36">
      <c r="A137" t="s">
        <v>8185</v>
      </c>
      <c r="B137" t="s">
        <v>4636</v>
      </c>
      <c r="C137" t="s">
        <v>196</v>
      </c>
      <c r="D137" t="s">
        <v>9393</v>
      </c>
      <c r="E137" t="s">
        <v>6471</v>
      </c>
      <c r="F137" t="s">
        <v>5997</v>
      </c>
      <c r="G137" t="s">
        <v>6431</v>
      </c>
      <c r="H137" t="s">
        <v>196</v>
      </c>
      <c r="I137" t="s">
        <v>443</v>
      </c>
      <c r="J137" t="s">
        <v>1266</v>
      </c>
      <c r="K137" t="s">
        <v>1435</v>
      </c>
      <c r="L137" t="s">
        <v>394</v>
      </c>
      <c r="M137" t="s">
        <v>345</v>
      </c>
      <c r="N137">
        <v>5</v>
      </c>
      <c r="O137" t="s">
        <v>1158</v>
      </c>
      <c r="P137" t="s">
        <v>1335</v>
      </c>
      <c r="Q137">
        <v>1</v>
      </c>
      <c r="R137" t="s">
        <v>17</v>
      </c>
      <c r="S137" t="s">
        <v>376</v>
      </c>
      <c r="T137" t="s">
        <v>1126</v>
      </c>
      <c r="U137" t="s">
        <v>1127</v>
      </c>
      <c r="V137" s="127">
        <v>46024</v>
      </c>
      <c r="W137" s="127">
        <v>46387</v>
      </c>
      <c r="X137" t="s">
        <v>345</v>
      </c>
      <c r="Y137" t="s">
        <v>1364</v>
      </c>
      <c r="Z137" t="s">
        <v>1365</v>
      </c>
      <c r="AC137" t="s">
        <v>1284</v>
      </c>
      <c r="AD137" t="s">
        <v>371</v>
      </c>
      <c r="AE137" t="s">
        <v>1290</v>
      </c>
      <c r="AF137" t="s">
        <v>1285</v>
      </c>
      <c r="AG137" t="s">
        <v>1462</v>
      </c>
      <c r="AH137" t="s">
        <v>371</v>
      </c>
      <c r="AI137" t="s">
        <v>1590</v>
      </c>
      <c r="AJ137">
        <v>0.77083333333333337</v>
      </c>
    </row>
    <row r="138" spans="1:36">
      <c r="A138" t="s">
        <v>8185</v>
      </c>
      <c r="B138" t="s">
        <v>196</v>
      </c>
      <c r="C138" t="s">
        <v>205</v>
      </c>
      <c r="D138" t="s">
        <v>9393</v>
      </c>
      <c r="E138" t="s">
        <v>6471</v>
      </c>
      <c r="F138" t="s">
        <v>5997</v>
      </c>
      <c r="G138" t="s">
        <v>6431</v>
      </c>
      <c r="H138" t="s">
        <v>205</v>
      </c>
      <c r="I138" t="s">
        <v>1266</v>
      </c>
      <c r="J138" t="s">
        <v>488</v>
      </c>
      <c r="K138" t="s">
        <v>1435</v>
      </c>
      <c r="L138" t="s">
        <v>394</v>
      </c>
      <c r="M138" t="s">
        <v>345</v>
      </c>
      <c r="N138">
        <v>10</v>
      </c>
      <c r="O138" t="s">
        <v>1146</v>
      </c>
      <c r="P138" t="s">
        <v>1149</v>
      </c>
      <c r="Q138">
        <v>2</v>
      </c>
      <c r="R138" t="s">
        <v>17</v>
      </c>
      <c r="S138" t="s">
        <v>376</v>
      </c>
      <c r="T138" t="s">
        <v>1126</v>
      </c>
      <c r="U138" t="s">
        <v>1127</v>
      </c>
      <c r="V138" s="127">
        <v>46024</v>
      </c>
      <c r="W138" s="127">
        <v>46387</v>
      </c>
      <c r="X138" t="s">
        <v>345</v>
      </c>
      <c r="Y138" t="s">
        <v>1370</v>
      </c>
      <c r="Z138" t="s">
        <v>72</v>
      </c>
      <c r="AC138" t="s">
        <v>1284</v>
      </c>
      <c r="AD138" t="s">
        <v>371</v>
      </c>
      <c r="AE138" t="s">
        <v>1292</v>
      </c>
      <c r="AF138" t="s">
        <v>1285</v>
      </c>
      <c r="AG138" t="s">
        <v>1462</v>
      </c>
      <c r="AH138" t="s">
        <v>371</v>
      </c>
      <c r="AI138" t="s">
        <v>1590</v>
      </c>
      <c r="AJ138">
        <v>0.77083333333333337</v>
      </c>
    </row>
    <row r="139" spans="1:36">
      <c r="A139" t="s">
        <v>8185</v>
      </c>
      <c r="B139" t="s">
        <v>199</v>
      </c>
      <c r="C139" t="s">
        <v>208</v>
      </c>
      <c r="D139" t="s">
        <v>9393</v>
      </c>
      <c r="E139" t="s">
        <v>6471</v>
      </c>
      <c r="F139" t="s">
        <v>5997</v>
      </c>
      <c r="G139" t="s">
        <v>6431</v>
      </c>
      <c r="H139" t="s">
        <v>208</v>
      </c>
      <c r="I139" t="s">
        <v>443</v>
      </c>
      <c r="J139" t="s">
        <v>1266</v>
      </c>
      <c r="K139" t="s">
        <v>1434</v>
      </c>
      <c r="L139" t="s">
        <v>394</v>
      </c>
      <c r="M139" t="s">
        <v>345</v>
      </c>
      <c r="N139">
        <v>10</v>
      </c>
      <c r="O139" t="s">
        <v>1158</v>
      </c>
      <c r="P139" t="s">
        <v>1123</v>
      </c>
      <c r="Q139">
        <v>1</v>
      </c>
      <c r="R139" t="s">
        <v>17</v>
      </c>
      <c r="S139" t="s">
        <v>376</v>
      </c>
      <c r="T139" t="s">
        <v>1126</v>
      </c>
      <c r="U139" t="s">
        <v>1127</v>
      </c>
      <c r="V139" s="127">
        <v>46024</v>
      </c>
      <c r="W139" s="127">
        <v>46387</v>
      </c>
      <c r="X139" t="s">
        <v>345</v>
      </c>
      <c r="Y139" t="s">
        <v>1178</v>
      </c>
      <c r="Z139" t="s">
        <v>74</v>
      </c>
      <c r="AA139" t="s">
        <v>1373</v>
      </c>
      <c r="AC139" t="s">
        <v>1284</v>
      </c>
      <c r="AD139" t="s">
        <v>376</v>
      </c>
      <c r="AE139" t="s">
        <v>1292</v>
      </c>
      <c r="AF139" t="s">
        <v>1285</v>
      </c>
      <c r="AG139" t="s">
        <v>1462</v>
      </c>
      <c r="AH139" t="s">
        <v>371</v>
      </c>
      <c r="AI139" t="s">
        <v>2103</v>
      </c>
      <c r="AJ139">
        <v>0.41666666666666669</v>
      </c>
    </row>
    <row r="140" spans="1:36">
      <c r="A140" t="s">
        <v>8185</v>
      </c>
      <c r="B140" t="s">
        <v>246</v>
      </c>
      <c r="C140" t="s">
        <v>264</v>
      </c>
      <c r="D140" t="s">
        <v>9393</v>
      </c>
      <c r="E140" t="s">
        <v>6471</v>
      </c>
      <c r="F140" t="s">
        <v>5997</v>
      </c>
      <c r="G140" t="s">
        <v>6431</v>
      </c>
      <c r="H140" t="s">
        <v>264</v>
      </c>
      <c r="I140" t="s">
        <v>1266</v>
      </c>
      <c r="J140" t="s">
        <v>488</v>
      </c>
      <c r="K140" t="s">
        <v>1434</v>
      </c>
      <c r="L140" t="s">
        <v>394</v>
      </c>
      <c r="M140" t="s">
        <v>345</v>
      </c>
      <c r="N140">
        <v>60</v>
      </c>
      <c r="O140" t="s">
        <v>1155</v>
      </c>
      <c r="P140" t="s">
        <v>1392</v>
      </c>
      <c r="Q140">
        <v>1</v>
      </c>
      <c r="R140" t="s">
        <v>17</v>
      </c>
      <c r="S140" t="s">
        <v>376</v>
      </c>
      <c r="T140" t="s">
        <v>1126</v>
      </c>
      <c r="U140" t="s">
        <v>1127</v>
      </c>
      <c r="V140" s="127">
        <v>46024</v>
      </c>
      <c r="W140" s="127">
        <v>46387</v>
      </c>
      <c r="X140" t="s">
        <v>345</v>
      </c>
      <c r="Y140" t="s">
        <v>1391</v>
      </c>
      <c r="Z140" t="s">
        <v>35</v>
      </c>
      <c r="AC140" t="s">
        <v>1283</v>
      </c>
      <c r="AD140" t="s">
        <v>376</v>
      </c>
      <c r="AE140" t="s">
        <v>1390</v>
      </c>
      <c r="AF140" t="s">
        <v>1285</v>
      </c>
      <c r="AG140" t="s">
        <v>1462</v>
      </c>
      <c r="AH140" t="s">
        <v>371</v>
      </c>
      <c r="AI140" t="s">
        <v>1590</v>
      </c>
      <c r="AJ140">
        <v>0.76388888888888884</v>
      </c>
    </row>
    <row r="141" spans="1:36">
      <c r="A141" t="s">
        <v>8185</v>
      </c>
      <c r="B141" t="s">
        <v>4658</v>
      </c>
      <c r="C141" t="s">
        <v>286</v>
      </c>
      <c r="D141" t="s">
        <v>9393</v>
      </c>
      <c r="E141" t="s">
        <v>6471</v>
      </c>
      <c r="F141" t="s">
        <v>5997</v>
      </c>
      <c r="G141" t="s">
        <v>6431</v>
      </c>
      <c r="H141" t="s">
        <v>286</v>
      </c>
      <c r="I141" t="s">
        <v>443</v>
      </c>
      <c r="J141" t="s">
        <v>1266</v>
      </c>
      <c r="K141" t="s">
        <v>1434</v>
      </c>
      <c r="L141" t="s">
        <v>394</v>
      </c>
      <c r="M141" t="s">
        <v>345</v>
      </c>
      <c r="N141">
        <v>10</v>
      </c>
      <c r="O141" t="s">
        <v>1158</v>
      </c>
      <c r="P141" t="s">
        <v>1153</v>
      </c>
      <c r="Q141">
        <v>1</v>
      </c>
      <c r="R141" t="s">
        <v>17</v>
      </c>
      <c r="S141" t="s">
        <v>376</v>
      </c>
      <c r="T141" t="s">
        <v>1126</v>
      </c>
      <c r="U141" t="s">
        <v>1127</v>
      </c>
      <c r="V141" s="127">
        <v>46024</v>
      </c>
      <c r="W141" s="127">
        <v>46387</v>
      </c>
      <c r="X141" t="s">
        <v>345</v>
      </c>
      <c r="Y141" t="s">
        <v>101</v>
      </c>
      <c r="Z141" t="s">
        <v>102</v>
      </c>
      <c r="AC141" t="s">
        <v>1283</v>
      </c>
      <c r="AD141" t="s">
        <v>376</v>
      </c>
      <c r="AE141" t="s">
        <v>1290</v>
      </c>
      <c r="AF141" t="s">
        <v>1285</v>
      </c>
      <c r="AG141" t="s">
        <v>1462</v>
      </c>
      <c r="AH141" t="s">
        <v>371</v>
      </c>
      <c r="AI141" t="s">
        <v>1439</v>
      </c>
      <c r="AJ141">
        <v>0.41666666666666669</v>
      </c>
    </row>
    <row r="142" spans="1:36">
      <c r="A142" t="s">
        <v>8185</v>
      </c>
      <c r="B142" t="s">
        <v>202</v>
      </c>
      <c r="C142" t="s">
        <v>211</v>
      </c>
      <c r="D142" t="s">
        <v>9393</v>
      </c>
      <c r="E142" t="s">
        <v>6471</v>
      </c>
      <c r="F142" t="s">
        <v>5997</v>
      </c>
      <c r="G142" t="s">
        <v>6431</v>
      </c>
      <c r="H142" t="s">
        <v>211</v>
      </c>
      <c r="I142" t="s">
        <v>1266</v>
      </c>
      <c r="J142" t="s">
        <v>488</v>
      </c>
      <c r="K142" t="s">
        <v>1434</v>
      </c>
      <c r="L142" t="s">
        <v>394</v>
      </c>
      <c r="M142" t="s">
        <v>345</v>
      </c>
      <c r="N142">
        <v>10</v>
      </c>
      <c r="O142" t="s">
        <v>1146</v>
      </c>
      <c r="P142" t="s">
        <v>1149</v>
      </c>
      <c r="Q142">
        <v>1</v>
      </c>
      <c r="R142" t="s">
        <v>17</v>
      </c>
      <c r="S142" t="s">
        <v>376</v>
      </c>
      <c r="T142" t="s">
        <v>1126</v>
      </c>
      <c r="U142" t="s">
        <v>1127</v>
      </c>
      <c r="V142" s="127">
        <v>46024</v>
      </c>
      <c r="W142" s="127">
        <v>46387</v>
      </c>
      <c r="X142" t="s">
        <v>345</v>
      </c>
      <c r="Y142" t="s">
        <v>1180</v>
      </c>
      <c r="Z142" t="s">
        <v>77</v>
      </c>
      <c r="AC142" t="s">
        <v>1284</v>
      </c>
      <c r="AD142" t="s">
        <v>376</v>
      </c>
      <c r="AE142" t="s">
        <v>1292</v>
      </c>
      <c r="AF142" t="s">
        <v>1285</v>
      </c>
      <c r="AG142" t="s">
        <v>1462</v>
      </c>
      <c r="AH142" t="s">
        <v>371</v>
      </c>
      <c r="AI142" t="s">
        <v>1439</v>
      </c>
      <c r="AJ142">
        <v>0.76388888888888884</v>
      </c>
    </row>
    <row r="143" spans="1:36">
      <c r="A143" t="s">
        <v>8185</v>
      </c>
      <c r="B143" t="s">
        <v>205</v>
      </c>
      <c r="C143" t="s">
        <v>214</v>
      </c>
      <c r="D143" t="s">
        <v>9393</v>
      </c>
      <c r="E143" t="s">
        <v>6471</v>
      </c>
      <c r="F143" t="s">
        <v>5997</v>
      </c>
      <c r="G143" t="s">
        <v>6431</v>
      </c>
      <c r="H143" t="s">
        <v>214</v>
      </c>
      <c r="I143" t="s">
        <v>443</v>
      </c>
      <c r="J143" t="s">
        <v>1266</v>
      </c>
      <c r="K143" t="s">
        <v>1441</v>
      </c>
      <c r="L143" t="s">
        <v>394</v>
      </c>
      <c r="M143" t="s">
        <v>345</v>
      </c>
      <c r="N143">
        <v>10</v>
      </c>
      <c r="O143" t="s">
        <v>1154</v>
      </c>
      <c r="P143" t="s">
        <v>1138</v>
      </c>
      <c r="Q143">
        <v>1</v>
      </c>
      <c r="R143" t="s">
        <v>17</v>
      </c>
      <c r="S143" t="s">
        <v>376</v>
      </c>
      <c r="T143" t="s">
        <v>1126</v>
      </c>
      <c r="U143" t="s">
        <v>1127</v>
      </c>
      <c r="V143" s="127">
        <v>46024</v>
      </c>
      <c r="W143" s="127">
        <v>46387</v>
      </c>
      <c r="X143" t="s">
        <v>345</v>
      </c>
      <c r="Y143" t="s">
        <v>1375</v>
      </c>
      <c r="Z143" t="s">
        <v>79</v>
      </c>
      <c r="AC143" t="s">
        <v>1285</v>
      </c>
      <c r="AD143" t="s">
        <v>376</v>
      </c>
      <c r="AE143" t="s">
        <v>1292</v>
      </c>
      <c r="AF143" t="s">
        <v>1285</v>
      </c>
      <c r="AG143" t="s">
        <v>1462</v>
      </c>
      <c r="AH143" t="s">
        <v>371</v>
      </c>
      <c r="AI143" t="s">
        <v>1439</v>
      </c>
      <c r="AJ143">
        <v>0.625</v>
      </c>
    </row>
    <row r="144" spans="1:36">
      <c r="A144" t="s">
        <v>8185</v>
      </c>
      <c r="B144" t="s">
        <v>206</v>
      </c>
      <c r="C144" t="s">
        <v>215</v>
      </c>
      <c r="D144" t="s">
        <v>9393</v>
      </c>
      <c r="E144" t="s">
        <v>6471</v>
      </c>
      <c r="F144" t="s">
        <v>5997</v>
      </c>
      <c r="G144" t="s">
        <v>6431</v>
      </c>
      <c r="H144" t="s">
        <v>215</v>
      </c>
      <c r="I144" t="s">
        <v>443</v>
      </c>
      <c r="J144" t="s">
        <v>1266</v>
      </c>
      <c r="K144" t="s">
        <v>1441</v>
      </c>
      <c r="L144" t="s">
        <v>394</v>
      </c>
      <c r="M144" t="s">
        <v>345</v>
      </c>
      <c r="N144">
        <v>10</v>
      </c>
      <c r="O144" t="s">
        <v>1158</v>
      </c>
      <c r="P144" t="s">
        <v>1123</v>
      </c>
      <c r="Q144">
        <v>1</v>
      </c>
      <c r="R144" t="s">
        <v>17</v>
      </c>
      <c r="S144" t="s">
        <v>376</v>
      </c>
      <c r="T144" t="s">
        <v>1126</v>
      </c>
      <c r="U144" t="s">
        <v>1127</v>
      </c>
      <c r="V144" s="127">
        <v>46024</v>
      </c>
      <c r="W144" s="127">
        <v>46387</v>
      </c>
      <c r="X144" t="s">
        <v>1345</v>
      </c>
      <c r="Y144" t="s">
        <v>1183</v>
      </c>
      <c r="Z144" t="s">
        <v>1377</v>
      </c>
      <c r="AC144" t="s">
        <v>1285</v>
      </c>
      <c r="AD144" t="s">
        <v>376</v>
      </c>
      <c r="AE144" t="s">
        <v>1292</v>
      </c>
      <c r="AF144" t="s">
        <v>1285</v>
      </c>
      <c r="AG144" t="s">
        <v>1462</v>
      </c>
      <c r="AH144" t="s">
        <v>371</v>
      </c>
      <c r="AI144" t="s">
        <v>1439</v>
      </c>
      <c r="AJ144">
        <v>0.4375</v>
      </c>
    </row>
    <row r="145" spans="1:36">
      <c r="A145" t="s">
        <v>8185</v>
      </c>
      <c r="B145" t="s">
        <v>4639</v>
      </c>
      <c r="C145" t="s">
        <v>202</v>
      </c>
      <c r="D145" t="s">
        <v>9393</v>
      </c>
      <c r="E145" t="s">
        <v>6471</v>
      </c>
      <c r="F145" t="s">
        <v>5997</v>
      </c>
      <c r="G145" t="s">
        <v>6431</v>
      </c>
      <c r="H145" t="s">
        <v>202</v>
      </c>
      <c r="I145" t="s">
        <v>443</v>
      </c>
      <c r="J145" t="s">
        <v>1266</v>
      </c>
      <c r="K145" t="s">
        <v>1442</v>
      </c>
      <c r="L145" t="s">
        <v>394</v>
      </c>
      <c r="M145" t="s">
        <v>345</v>
      </c>
      <c r="N145">
        <v>10</v>
      </c>
      <c r="O145" t="s">
        <v>1146</v>
      </c>
      <c r="P145" t="s">
        <v>1149</v>
      </c>
      <c r="Q145">
        <v>1</v>
      </c>
      <c r="R145" t="s">
        <v>17</v>
      </c>
      <c r="S145" t="s">
        <v>376</v>
      </c>
      <c r="T145" t="s">
        <v>1126</v>
      </c>
      <c r="U145" t="s">
        <v>1127</v>
      </c>
      <c r="V145" s="127">
        <v>46024</v>
      </c>
      <c r="W145" s="127">
        <v>46387</v>
      </c>
      <c r="X145" t="s">
        <v>345</v>
      </c>
      <c r="Y145" t="s">
        <v>1367</v>
      </c>
      <c r="Z145" t="s">
        <v>70</v>
      </c>
      <c r="AA145" t="s">
        <v>50</v>
      </c>
      <c r="AC145" t="s">
        <v>1283</v>
      </c>
      <c r="AD145" t="s">
        <v>371</v>
      </c>
      <c r="AE145" t="s">
        <v>1290</v>
      </c>
      <c r="AF145" t="s">
        <v>1285</v>
      </c>
      <c r="AG145" t="s">
        <v>1462</v>
      </c>
      <c r="AH145" t="s">
        <v>371</v>
      </c>
      <c r="AI145" t="s">
        <v>1439</v>
      </c>
      <c r="AJ145">
        <v>0.39583333333333331</v>
      </c>
    </row>
    <row r="146" spans="1:36">
      <c r="A146" t="s">
        <v>8185</v>
      </c>
      <c r="B146" t="s">
        <v>4667</v>
      </c>
      <c r="C146" t="s">
        <v>303</v>
      </c>
      <c r="D146" t="s">
        <v>9393</v>
      </c>
      <c r="E146" t="s">
        <v>6471</v>
      </c>
      <c r="F146" t="s">
        <v>5997</v>
      </c>
      <c r="G146" t="s">
        <v>6431</v>
      </c>
      <c r="H146" t="s">
        <v>303</v>
      </c>
      <c r="I146" t="s">
        <v>344</v>
      </c>
      <c r="J146" t="s">
        <v>443</v>
      </c>
      <c r="K146" t="s">
        <v>1442</v>
      </c>
      <c r="L146" t="s">
        <v>394</v>
      </c>
      <c r="M146" t="s">
        <v>345</v>
      </c>
      <c r="N146">
        <v>50</v>
      </c>
      <c r="O146" t="s">
        <v>1156</v>
      </c>
      <c r="P146" t="s">
        <v>1144</v>
      </c>
      <c r="Q146">
        <v>1</v>
      </c>
      <c r="R146" t="s">
        <v>17</v>
      </c>
      <c r="S146" t="s">
        <v>376</v>
      </c>
      <c r="T146" t="s">
        <v>1126</v>
      </c>
      <c r="U146" t="s">
        <v>1127</v>
      </c>
      <c r="V146" s="127">
        <v>46024</v>
      </c>
      <c r="W146" s="127">
        <v>46387</v>
      </c>
      <c r="X146" t="s">
        <v>1345</v>
      </c>
      <c r="Y146" t="s">
        <v>1234</v>
      </c>
      <c r="Z146" t="s">
        <v>130</v>
      </c>
      <c r="AA146" t="s">
        <v>44</v>
      </c>
      <c r="AB146" t="s">
        <v>42</v>
      </c>
      <c r="AC146" t="s">
        <v>1283</v>
      </c>
      <c r="AD146" t="s">
        <v>376</v>
      </c>
      <c r="AE146" t="s">
        <v>1290</v>
      </c>
      <c r="AF146" t="s">
        <v>1285</v>
      </c>
      <c r="AG146" t="s">
        <v>1462</v>
      </c>
      <c r="AH146" t="s">
        <v>371</v>
      </c>
      <c r="AI146" t="s">
        <v>2103</v>
      </c>
      <c r="AJ146">
        <v>0.625</v>
      </c>
    </row>
    <row r="147" spans="1:36">
      <c r="A147" t="s">
        <v>8208</v>
      </c>
      <c r="B147" t="s">
        <v>215</v>
      </c>
      <c r="C147" t="s">
        <v>225</v>
      </c>
      <c r="D147" t="s">
        <v>9393</v>
      </c>
      <c r="E147" t="s">
        <v>6471</v>
      </c>
      <c r="F147" t="s">
        <v>5997</v>
      </c>
      <c r="G147" t="s">
        <v>6431</v>
      </c>
      <c r="H147" t="s">
        <v>225</v>
      </c>
      <c r="I147" t="s">
        <v>443</v>
      </c>
      <c r="J147" t="s">
        <v>1266</v>
      </c>
      <c r="K147" t="s">
        <v>1436</v>
      </c>
      <c r="L147" t="s">
        <v>394</v>
      </c>
      <c r="M147" t="s">
        <v>345</v>
      </c>
      <c r="N147">
        <v>10</v>
      </c>
      <c r="O147" t="s">
        <v>1158</v>
      </c>
      <c r="P147" t="s">
        <v>1150</v>
      </c>
      <c r="Q147">
        <v>1</v>
      </c>
      <c r="R147" t="s">
        <v>17</v>
      </c>
      <c r="S147" t="s">
        <v>376</v>
      </c>
      <c r="T147" t="s">
        <v>1126</v>
      </c>
      <c r="U147" t="s">
        <v>1127</v>
      </c>
      <c r="V147" s="127">
        <v>46024</v>
      </c>
      <c r="W147" s="127">
        <v>46387</v>
      </c>
      <c r="X147" t="s">
        <v>345</v>
      </c>
      <c r="Y147" t="s">
        <v>1193</v>
      </c>
      <c r="Z147" t="s">
        <v>88</v>
      </c>
      <c r="AA147" t="s">
        <v>50</v>
      </c>
      <c r="AC147" t="s">
        <v>1283</v>
      </c>
      <c r="AD147" t="s">
        <v>371</v>
      </c>
      <c r="AE147" t="s">
        <v>1292</v>
      </c>
      <c r="AF147" t="s">
        <v>1285</v>
      </c>
      <c r="AG147" t="s">
        <v>1462</v>
      </c>
      <c r="AH147" t="s">
        <v>371</v>
      </c>
      <c r="AI147" t="s">
        <v>2103</v>
      </c>
      <c r="AJ147">
        <v>0.4375</v>
      </c>
    </row>
    <row r="148" spans="1:36">
      <c r="A148" t="s">
        <v>8208</v>
      </c>
      <c r="B148" t="s">
        <v>4651</v>
      </c>
      <c r="C148" t="s">
        <v>277</v>
      </c>
      <c r="D148" t="s">
        <v>9393</v>
      </c>
      <c r="E148" t="s">
        <v>6471</v>
      </c>
      <c r="F148" t="s">
        <v>5997</v>
      </c>
      <c r="G148" t="s">
        <v>6431</v>
      </c>
      <c r="H148" t="s">
        <v>277</v>
      </c>
      <c r="I148" t="s">
        <v>1266</v>
      </c>
      <c r="J148" t="s">
        <v>488</v>
      </c>
      <c r="K148" t="s">
        <v>1436</v>
      </c>
      <c r="L148" t="s">
        <v>394</v>
      </c>
      <c r="M148" t="s">
        <v>345</v>
      </c>
      <c r="N148">
        <v>15</v>
      </c>
      <c r="O148" t="s">
        <v>1154</v>
      </c>
      <c r="P148" t="s">
        <v>1410</v>
      </c>
      <c r="Q148">
        <v>1</v>
      </c>
      <c r="R148" t="s">
        <v>17</v>
      </c>
      <c r="S148" t="s">
        <v>376</v>
      </c>
      <c r="T148" t="s">
        <v>1126</v>
      </c>
      <c r="U148" t="s">
        <v>1127</v>
      </c>
      <c r="V148" s="127">
        <v>46024</v>
      </c>
      <c r="W148" s="127">
        <v>46387</v>
      </c>
      <c r="X148" t="s">
        <v>345</v>
      </c>
      <c r="Y148" t="s">
        <v>1411</v>
      </c>
      <c r="Z148" t="s">
        <v>36</v>
      </c>
      <c r="AC148" t="s">
        <v>1284</v>
      </c>
      <c r="AD148" t="s">
        <v>376</v>
      </c>
      <c r="AE148" t="s">
        <v>1292</v>
      </c>
      <c r="AF148" t="s">
        <v>1285</v>
      </c>
      <c r="AG148" t="s">
        <v>1462</v>
      </c>
      <c r="AH148" t="s">
        <v>371</v>
      </c>
      <c r="AI148" t="s">
        <v>1590</v>
      </c>
      <c r="AJ148">
        <v>0.44791666666666669</v>
      </c>
    </row>
    <row r="149" spans="1:36">
      <c r="A149" t="s">
        <v>8208</v>
      </c>
      <c r="B149" t="s">
        <v>4661</v>
      </c>
      <c r="C149" t="s">
        <v>289</v>
      </c>
      <c r="D149" t="s">
        <v>9393</v>
      </c>
      <c r="E149" t="s">
        <v>6471</v>
      </c>
      <c r="F149" t="s">
        <v>5997</v>
      </c>
      <c r="G149" t="s">
        <v>6431</v>
      </c>
      <c r="H149" t="s">
        <v>289</v>
      </c>
      <c r="I149" t="s">
        <v>344</v>
      </c>
      <c r="J149" t="s">
        <v>443</v>
      </c>
      <c r="K149" t="s">
        <v>1435</v>
      </c>
      <c r="L149" t="s">
        <v>394</v>
      </c>
      <c r="M149" t="s">
        <v>345</v>
      </c>
      <c r="N149">
        <v>30</v>
      </c>
      <c r="O149" t="s">
        <v>1146</v>
      </c>
      <c r="P149" t="s">
        <v>1146</v>
      </c>
      <c r="Q149">
        <v>1</v>
      </c>
      <c r="R149" t="s">
        <v>17</v>
      </c>
      <c r="S149" t="s">
        <v>376</v>
      </c>
      <c r="T149" t="s">
        <v>1126</v>
      </c>
      <c r="U149" t="s">
        <v>1127</v>
      </c>
      <c r="V149" s="127">
        <v>46024</v>
      </c>
      <c r="W149" s="127">
        <v>46387</v>
      </c>
      <c r="X149" t="s">
        <v>345</v>
      </c>
      <c r="Y149" t="s">
        <v>108</v>
      </c>
      <c r="Z149" t="s">
        <v>109</v>
      </c>
      <c r="AA149" t="s">
        <v>107</v>
      </c>
      <c r="AB149" t="s">
        <v>110</v>
      </c>
      <c r="AC149" t="s">
        <v>1284</v>
      </c>
      <c r="AD149" t="s">
        <v>376</v>
      </c>
      <c r="AE149" t="s">
        <v>1292</v>
      </c>
      <c r="AF149" t="s">
        <v>1285</v>
      </c>
      <c r="AG149" t="s">
        <v>1462</v>
      </c>
      <c r="AH149" t="s">
        <v>371</v>
      </c>
      <c r="AI149" t="s">
        <v>1590</v>
      </c>
      <c r="AJ149">
        <v>0.4375</v>
      </c>
    </row>
    <row r="150" spans="1:36">
      <c r="A150" t="s">
        <v>8208</v>
      </c>
      <c r="B150" t="s">
        <v>277</v>
      </c>
      <c r="C150" t="s">
        <v>328</v>
      </c>
      <c r="D150" t="s">
        <v>9393</v>
      </c>
      <c r="E150" t="s">
        <v>6471</v>
      </c>
      <c r="F150" t="s">
        <v>5997</v>
      </c>
      <c r="G150" t="s">
        <v>6431</v>
      </c>
      <c r="H150" t="s">
        <v>328</v>
      </c>
      <c r="I150" t="s">
        <v>344</v>
      </c>
      <c r="J150" t="s">
        <v>443</v>
      </c>
      <c r="K150" t="s">
        <v>1435</v>
      </c>
      <c r="L150" t="s">
        <v>394</v>
      </c>
      <c r="M150" t="s">
        <v>345</v>
      </c>
      <c r="N150">
        <v>10</v>
      </c>
      <c r="O150" t="s">
        <v>1156</v>
      </c>
      <c r="P150" t="s">
        <v>1138</v>
      </c>
      <c r="Q150">
        <v>1</v>
      </c>
      <c r="R150" t="s">
        <v>17</v>
      </c>
      <c r="S150" t="s">
        <v>376</v>
      </c>
      <c r="T150" t="s">
        <v>1126</v>
      </c>
      <c r="U150" t="s">
        <v>1127</v>
      </c>
      <c r="V150" s="127">
        <v>46024</v>
      </c>
      <c r="W150" s="127">
        <v>46387</v>
      </c>
      <c r="X150" t="s">
        <v>345</v>
      </c>
      <c r="Y150" t="s">
        <v>1253</v>
      </c>
      <c r="Z150" t="s">
        <v>154</v>
      </c>
      <c r="AA150" t="s">
        <v>107</v>
      </c>
      <c r="AB150" t="s">
        <v>42</v>
      </c>
      <c r="AC150" t="s">
        <v>1285</v>
      </c>
      <c r="AD150" t="s">
        <v>376</v>
      </c>
      <c r="AE150" t="s">
        <v>1290</v>
      </c>
      <c r="AF150" t="s">
        <v>1285</v>
      </c>
      <c r="AG150" t="s">
        <v>1462</v>
      </c>
      <c r="AH150" t="s">
        <v>371</v>
      </c>
      <c r="AI150" t="s">
        <v>2103</v>
      </c>
      <c r="AJ150">
        <v>0.44791666666666669</v>
      </c>
    </row>
    <row r="151" spans="1:36">
      <c r="A151" t="s">
        <v>8230</v>
      </c>
      <c r="B151" t="s">
        <v>4634</v>
      </c>
      <c r="C151" t="s">
        <v>195</v>
      </c>
      <c r="D151" t="s">
        <v>9393</v>
      </c>
      <c r="E151" t="s">
        <v>6471</v>
      </c>
      <c r="F151" t="s">
        <v>5997</v>
      </c>
      <c r="G151" t="s">
        <v>6431</v>
      </c>
      <c r="H151" t="s">
        <v>195</v>
      </c>
      <c r="I151" t="s">
        <v>443</v>
      </c>
      <c r="J151" t="s">
        <v>1266</v>
      </c>
      <c r="K151" t="s">
        <v>1435</v>
      </c>
      <c r="L151" t="s">
        <v>394</v>
      </c>
      <c r="M151" t="s">
        <v>345</v>
      </c>
      <c r="N151">
        <v>15</v>
      </c>
      <c r="O151" t="s">
        <v>1156</v>
      </c>
      <c r="P151" t="s">
        <v>1143</v>
      </c>
      <c r="Q151">
        <v>1</v>
      </c>
      <c r="R151" t="s">
        <v>17</v>
      </c>
      <c r="S151" t="s">
        <v>376</v>
      </c>
      <c r="T151" t="s">
        <v>1126</v>
      </c>
      <c r="U151" t="s">
        <v>1127</v>
      </c>
      <c r="V151" s="127">
        <v>46024</v>
      </c>
      <c r="W151" s="127">
        <v>46387</v>
      </c>
      <c r="X151" t="s">
        <v>345</v>
      </c>
      <c r="Y151" t="s">
        <v>1357</v>
      </c>
      <c r="Z151" t="s">
        <v>64</v>
      </c>
      <c r="AC151" t="s">
        <v>1284</v>
      </c>
      <c r="AD151" t="s">
        <v>371</v>
      </c>
      <c r="AE151" t="s">
        <v>1290</v>
      </c>
      <c r="AF151" t="s">
        <v>1285</v>
      </c>
      <c r="AG151" t="s">
        <v>1462</v>
      </c>
      <c r="AH151" t="s">
        <v>371</v>
      </c>
      <c r="AI151" t="s">
        <v>2103</v>
      </c>
      <c r="AJ151">
        <v>0.44791666666666669</v>
      </c>
    </row>
    <row r="152" spans="1:36">
      <c r="A152" t="s">
        <v>8230</v>
      </c>
      <c r="B152" t="s">
        <v>199</v>
      </c>
      <c r="C152" t="s">
        <v>208</v>
      </c>
      <c r="D152" t="s">
        <v>9393</v>
      </c>
      <c r="E152" t="s">
        <v>6471</v>
      </c>
      <c r="F152" t="s">
        <v>5997</v>
      </c>
      <c r="G152" t="s">
        <v>6431</v>
      </c>
      <c r="H152" t="s">
        <v>208</v>
      </c>
      <c r="I152" t="s">
        <v>443</v>
      </c>
      <c r="J152" t="s">
        <v>1266</v>
      </c>
      <c r="K152" t="s">
        <v>1434</v>
      </c>
      <c r="L152" t="s">
        <v>394</v>
      </c>
      <c r="M152" t="s">
        <v>345</v>
      </c>
      <c r="N152">
        <v>10</v>
      </c>
      <c r="O152" t="s">
        <v>1158</v>
      </c>
      <c r="P152" t="s">
        <v>1123</v>
      </c>
      <c r="Q152">
        <v>1</v>
      </c>
      <c r="R152" t="s">
        <v>17</v>
      </c>
      <c r="S152" t="s">
        <v>376</v>
      </c>
      <c r="T152" t="s">
        <v>1126</v>
      </c>
      <c r="U152" t="s">
        <v>1127</v>
      </c>
      <c r="V152" s="127">
        <v>46024</v>
      </c>
      <c r="W152" s="127">
        <v>46387</v>
      </c>
      <c r="X152" t="s">
        <v>345</v>
      </c>
      <c r="Y152" t="s">
        <v>1178</v>
      </c>
      <c r="Z152" t="s">
        <v>74</v>
      </c>
      <c r="AA152" t="s">
        <v>1373</v>
      </c>
      <c r="AC152" t="s">
        <v>1284</v>
      </c>
      <c r="AD152" t="s">
        <v>376</v>
      </c>
      <c r="AE152" t="s">
        <v>1292</v>
      </c>
      <c r="AF152" t="s">
        <v>1285</v>
      </c>
      <c r="AG152" t="s">
        <v>1462</v>
      </c>
      <c r="AH152" t="s">
        <v>371</v>
      </c>
      <c r="AI152" t="s">
        <v>2103</v>
      </c>
      <c r="AJ152">
        <v>0.41666666666666669</v>
      </c>
    </row>
    <row r="153" spans="1:36">
      <c r="A153" t="s">
        <v>8230</v>
      </c>
      <c r="B153" t="s">
        <v>246</v>
      </c>
      <c r="C153" t="s">
        <v>264</v>
      </c>
      <c r="D153" t="s">
        <v>9393</v>
      </c>
      <c r="E153" t="s">
        <v>6471</v>
      </c>
      <c r="F153" t="s">
        <v>5997</v>
      </c>
      <c r="G153" t="s">
        <v>6431</v>
      </c>
      <c r="H153" t="s">
        <v>264</v>
      </c>
      <c r="I153" t="s">
        <v>1266</v>
      </c>
      <c r="J153" t="s">
        <v>488</v>
      </c>
      <c r="K153" t="s">
        <v>1434</v>
      </c>
      <c r="L153" t="s">
        <v>394</v>
      </c>
      <c r="M153" t="s">
        <v>345</v>
      </c>
      <c r="N153">
        <v>60</v>
      </c>
      <c r="O153" t="s">
        <v>1155</v>
      </c>
      <c r="P153" t="s">
        <v>1392</v>
      </c>
      <c r="Q153">
        <v>1</v>
      </c>
      <c r="R153" t="s">
        <v>17</v>
      </c>
      <c r="S153" t="s">
        <v>376</v>
      </c>
      <c r="T153" t="s">
        <v>1126</v>
      </c>
      <c r="U153" t="s">
        <v>1127</v>
      </c>
      <c r="V153" s="127">
        <v>46024</v>
      </c>
      <c r="W153" s="127">
        <v>46387</v>
      </c>
      <c r="X153" t="s">
        <v>345</v>
      </c>
      <c r="Y153" t="s">
        <v>1391</v>
      </c>
      <c r="Z153" t="s">
        <v>35</v>
      </c>
      <c r="AC153" t="s">
        <v>1283</v>
      </c>
      <c r="AD153" t="s">
        <v>376</v>
      </c>
      <c r="AE153" t="s">
        <v>1390</v>
      </c>
      <c r="AF153" t="s">
        <v>1285</v>
      </c>
      <c r="AG153" t="s">
        <v>1462</v>
      </c>
      <c r="AH153" t="s">
        <v>371</v>
      </c>
      <c r="AI153" t="s">
        <v>1590</v>
      </c>
      <c r="AJ153">
        <v>0.76388888888888884</v>
      </c>
    </row>
    <row r="154" spans="1:36">
      <c r="A154" t="s">
        <v>8230</v>
      </c>
      <c r="B154" t="s">
        <v>4658</v>
      </c>
      <c r="C154" t="s">
        <v>286</v>
      </c>
      <c r="D154" t="s">
        <v>9393</v>
      </c>
      <c r="E154" t="s">
        <v>6471</v>
      </c>
      <c r="F154" t="s">
        <v>5997</v>
      </c>
      <c r="G154" t="s">
        <v>6431</v>
      </c>
      <c r="H154" t="s">
        <v>286</v>
      </c>
      <c r="I154" t="s">
        <v>443</v>
      </c>
      <c r="J154" t="s">
        <v>1266</v>
      </c>
      <c r="K154" t="s">
        <v>1434</v>
      </c>
      <c r="L154" t="s">
        <v>394</v>
      </c>
      <c r="M154" t="s">
        <v>345</v>
      </c>
      <c r="N154">
        <v>10</v>
      </c>
      <c r="O154" t="s">
        <v>1158</v>
      </c>
      <c r="P154" t="s">
        <v>1153</v>
      </c>
      <c r="Q154">
        <v>1</v>
      </c>
      <c r="R154" t="s">
        <v>17</v>
      </c>
      <c r="S154" t="s">
        <v>376</v>
      </c>
      <c r="T154" t="s">
        <v>1126</v>
      </c>
      <c r="U154" t="s">
        <v>1127</v>
      </c>
      <c r="V154" s="127">
        <v>46024</v>
      </c>
      <c r="W154" s="127">
        <v>46387</v>
      </c>
      <c r="X154" t="s">
        <v>345</v>
      </c>
      <c r="Y154" t="s">
        <v>101</v>
      </c>
      <c r="Z154" t="s">
        <v>102</v>
      </c>
      <c r="AC154" t="s">
        <v>1283</v>
      </c>
      <c r="AD154" t="s">
        <v>376</v>
      </c>
      <c r="AE154" t="s">
        <v>1290</v>
      </c>
      <c r="AF154" t="s">
        <v>1285</v>
      </c>
      <c r="AG154" t="s">
        <v>1462</v>
      </c>
      <c r="AH154" t="s">
        <v>371</v>
      </c>
      <c r="AI154" t="s">
        <v>1439</v>
      </c>
      <c r="AJ154">
        <v>0.41666666666666669</v>
      </c>
    </row>
    <row r="155" spans="1:36">
      <c r="A155" t="s">
        <v>8230</v>
      </c>
      <c r="B155" t="s">
        <v>195</v>
      </c>
      <c r="C155" t="s">
        <v>4696</v>
      </c>
      <c r="D155" t="s">
        <v>9393</v>
      </c>
      <c r="E155" t="s">
        <v>6471</v>
      </c>
      <c r="F155" t="s">
        <v>5997</v>
      </c>
      <c r="G155" t="s">
        <v>6431</v>
      </c>
      <c r="H155" t="s">
        <v>4696</v>
      </c>
      <c r="I155" t="s">
        <v>344</v>
      </c>
      <c r="J155" t="s">
        <v>1266</v>
      </c>
      <c r="K155" t="s">
        <v>1434</v>
      </c>
      <c r="L155" t="s">
        <v>394</v>
      </c>
      <c r="M155" t="s">
        <v>345</v>
      </c>
      <c r="N155">
        <v>30</v>
      </c>
      <c r="O155" t="s">
        <v>1154</v>
      </c>
      <c r="P155" t="s">
        <v>1270</v>
      </c>
      <c r="Q155">
        <v>1</v>
      </c>
      <c r="R155" t="s">
        <v>17</v>
      </c>
      <c r="S155" t="s">
        <v>376</v>
      </c>
      <c r="T155" t="s">
        <v>1126</v>
      </c>
      <c r="U155" t="s">
        <v>1127</v>
      </c>
      <c r="V155" s="127">
        <v>46024</v>
      </c>
      <c r="W155" s="127">
        <v>46387</v>
      </c>
      <c r="X155" t="s">
        <v>345</v>
      </c>
      <c r="Y155" t="s">
        <v>1372</v>
      </c>
      <c r="Z155" t="s">
        <v>1371</v>
      </c>
      <c r="AC155" t="s">
        <v>1283</v>
      </c>
      <c r="AD155" t="s">
        <v>371</v>
      </c>
      <c r="AE155" t="s">
        <v>1290</v>
      </c>
      <c r="AF155" t="s">
        <v>1285</v>
      </c>
      <c r="AG155" t="s">
        <v>1462</v>
      </c>
      <c r="AH155" t="s">
        <v>371</v>
      </c>
      <c r="AI155" t="s">
        <v>2103</v>
      </c>
      <c r="AJ155">
        <v>0.77083333333333337</v>
      </c>
    </row>
    <row r="156" spans="1:36">
      <c r="A156" t="s">
        <v>8263</v>
      </c>
      <c r="B156" t="s">
        <v>198</v>
      </c>
      <c r="C156" t="s">
        <v>207</v>
      </c>
      <c r="D156" t="s">
        <v>9393</v>
      </c>
      <c r="E156" t="s">
        <v>6471</v>
      </c>
      <c r="F156" t="s">
        <v>5997</v>
      </c>
      <c r="G156" t="s">
        <v>6431</v>
      </c>
      <c r="H156" t="s">
        <v>207</v>
      </c>
      <c r="I156" t="s">
        <v>443</v>
      </c>
      <c r="J156" t="s">
        <v>1266</v>
      </c>
      <c r="K156" t="s">
        <v>1434</v>
      </c>
      <c r="L156" t="s">
        <v>394</v>
      </c>
      <c r="M156" t="s">
        <v>345</v>
      </c>
      <c r="N156">
        <v>20</v>
      </c>
      <c r="O156" t="s">
        <v>1146</v>
      </c>
      <c r="P156" t="s">
        <v>1149</v>
      </c>
      <c r="Q156">
        <v>1</v>
      </c>
      <c r="R156" t="s">
        <v>17</v>
      </c>
      <c r="S156" t="s">
        <v>376</v>
      </c>
      <c r="T156" t="s">
        <v>1126</v>
      </c>
      <c r="U156" t="s">
        <v>1127</v>
      </c>
      <c r="V156" s="127">
        <v>46024</v>
      </c>
      <c r="W156" s="127">
        <v>46387</v>
      </c>
      <c r="X156" t="s">
        <v>345</v>
      </c>
      <c r="Y156" t="s">
        <v>1219</v>
      </c>
      <c r="Z156" t="s">
        <v>1380</v>
      </c>
      <c r="AA156" t="s">
        <v>50</v>
      </c>
      <c r="AC156" t="s">
        <v>1284</v>
      </c>
      <c r="AD156" t="s">
        <v>371</v>
      </c>
      <c r="AE156" t="s">
        <v>1292</v>
      </c>
      <c r="AF156" t="s">
        <v>1285</v>
      </c>
      <c r="AG156" t="s">
        <v>1462</v>
      </c>
      <c r="AH156" t="s">
        <v>371</v>
      </c>
      <c r="AI156" t="s">
        <v>2103</v>
      </c>
      <c r="AJ156">
        <v>0.38194444444444442</v>
      </c>
    </row>
    <row r="157" spans="1:36">
      <c r="A157" t="s">
        <v>8277</v>
      </c>
      <c r="B157" t="s">
        <v>262</v>
      </c>
      <c r="C157" t="s">
        <v>293</v>
      </c>
      <c r="D157" t="s">
        <v>9393</v>
      </c>
      <c r="E157" t="s">
        <v>6471</v>
      </c>
      <c r="F157" t="s">
        <v>5997</v>
      </c>
      <c r="G157" t="s">
        <v>6431</v>
      </c>
      <c r="H157" t="s">
        <v>293</v>
      </c>
      <c r="I157" t="s">
        <v>344</v>
      </c>
      <c r="J157" t="s">
        <v>443</v>
      </c>
      <c r="K157" t="s">
        <v>1431</v>
      </c>
      <c r="L157" t="s">
        <v>394</v>
      </c>
      <c r="M157" t="s">
        <v>345</v>
      </c>
      <c r="N157">
        <v>120</v>
      </c>
      <c r="O157" t="s">
        <v>1155</v>
      </c>
      <c r="P157" t="s">
        <v>1268</v>
      </c>
      <c r="Q157">
        <v>1</v>
      </c>
      <c r="R157" t="s">
        <v>17</v>
      </c>
      <c r="S157" t="s">
        <v>376</v>
      </c>
      <c r="T157" t="s">
        <v>1126</v>
      </c>
      <c r="U157" t="s">
        <v>1127</v>
      </c>
      <c r="V157" s="127">
        <v>46024</v>
      </c>
      <c r="W157" s="127">
        <v>46387</v>
      </c>
      <c r="X157" t="s">
        <v>345</v>
      </c>
      <c r="Y157" t="s">
        <v>1430</v>
      </c>
      <c r="Z157" t="s">
        <v>116</v>
      </c>
      <c r="AA157" t="s">
        <v>117</v>
      </c>
      <c r="AB157" t="s">
        <v>110</v>
      </c>
      <c r="AC157" t="s">
        <v>1284</v>
      </c>
      <c r="AD157" t="s">
        <v>376</v>
      </c>
      <c r="AE157" t="s">
        <v>1290</v>
      </c>
      <c r="AF157" t="s">
        <v>1425</v>
      </c>
      <c r="AG157" t="s">
        <v>1462</v>
      </c>
      <c r="AH157" t="s">
        <v>371</v>
      </c>
      <c r="AI157" t="s">
        <v>2103</v>
      </c>
      <c r="AJ157">
        <v>0.41666666666666669</v>
      </c>
    </row>
    <row r="158" spans="1:36">
      <c r="A158" t="s">
        <v>8277</v>
      </c>
      <c r="B158" t="s">
        <v>263</v>
      </c>
      <c r="C158" t="s">
        <v>294</v>
      </c>
      <c r="D158" t="s">
        <v>9393</v>
      </c>
      <c r="E158" t="s">
        <v>6471</v>
      </c>
      <c r="F158" t="s">
        <v>5997</v>
      </c>
      <c r="G158" t="s">
        <v>6431</v>
      </c>
      <c r="H158" t="s">
        <v>294</v>
      </c>
      <c r="I158" t="s">
        <v>344</v>
      </c>
      <c r="J158" t="s">
        <v>443</v>
      </c>
      <c r="K158" t="s">
        <v>1431</v>
      </c>
      <c r="L158" t="s">
        <v>394</v>
      </c>
      <c r="M158" t="s">
        <v>345</v>
      </c>
      <c r="N158">
        <v>10</v>
      </c>
      <c r="O158" t="s">
        <v>1155</v>
      </c>
      <c r="P158" t="s">
        <v>1125</v>
      </c>
      <c r="Q158">
        <v>1</v>
      </c>
      <c r="R158" t="s">
        <v>17</v>
      </c>
      <c r="S158" t="s">
        <v>376</v>
      </c>
      <c r="T158" t="s">
        <v>1126</v>
      </c>
      <c r="U158" t="s">
        <v>1127</v>
      </c>
      <c r="V158" s="127">
        <v>46024</v>
      </c>
      <c r="W158" s="127">
        <v>46387</v>
      </c>
      <c r="X158" t="s">
        <v>345</v>
      </c>
      <c r="Y158" t="s">
        <v>1306</v>
      </c>
      <c r="Z158" t="s">
        <v>118</v>
      </c>
      <c r="AC158" t="s">
        <v>1285</v>
      </c>
      <c r="AD158" t="s">
        <v>376</v>
      </c>
      <c r="AE158" t="s">
        <v>1290</v>
      </c>
      <c r="AF158" t="s">
        <v>1285</v>
      </c>
      <c r="AG158" t="s">
        <v>1462</v>
      </c>
      <c r="AH158" t="s">
        <v>371</v>
      </c>
      <c r="AI158" t="s">
        <v>1439</v>
      </c>
      <c r="AJ158">
        <v>0.4375</v>
      </c>
    </row>
    <row r="159" spans="1:36">
      <c r="A159" t="s">
        <v>8277</v>
      </c>
      <c r="B159" t="s">
        <v>4679</v>
      </c>
      <c r="C159" t="s">
        <v>312</v>
      </c>
      <c r="D159" t="s">
        <v>9393</v>
      </c>
      <c r="E159" t="s">
        <v>6471</v>
      </c>
      <c r="F159" t="s">
        <v>5997</v>
      </c>
      <c r="G159" t="s">
        <v>6431</v>
      </c>
      <c r="H159" t="s">
        <v>312</v>
      </c>
      <c r="I159" t="s">
        <v>344</v>
      </c>
      <c r="J159" t="s">
        <v>443</v>
      </c>
      <c r="K159" t="s">
        <v>1431</v>
      </c>
      <c r="L159" t="s">
        <v>394</v>
      </c>
      <c r="M159" t="s">
        <v>345</v>
      </c>
      <c r="N159">
        <v>30</v>
      </c>
      <c r="O159" t="s">
        <v>1156</v>
      </c>
      <c r="P159" t="s">
        <v>1349</v>
      </c>
      <c r="Q159">
        <v>1</v>
      </c>
      <c r="R159" t="s">
        <v>17</v>
      </c>
      <c r="S159" t="s">
        <v>376</v>
      </c>
      <c r="T159" t="s">
        <v>1126</v>
      </c>
      <c r="U159" t="s">
        <v>1127</v>
      </c>
      <c r="V159" s="127">
        <v>46024</v>
      </c>
      <c r="W159" s="127">
        <v>46387</v>
      </c>
      <c r="X159" t="s">
        <v>345</v>
      </c>
      <c r="Y159" t="s">
        <v>1348</v>
      </c>
      <c r="Z159" t="s">
        <v>141</v>
      </c>
      <c r="AA159" t="s">
        <v>107</v>
      </c>
      <c r="AB159" t="s">
        <v>42</v>
      </c>
      <c r="AC159" t="s">
        <v>1284</v>
      </c>
      <c r="AD159" t="s">
        <v>376</v>
      </c>
      <c r="AE159" t="s">
        <v>1290</v>
      </c>
      <c r="AF159" t="s">
        <v>1425</v>
      </c>
      <c r="AG159" t="s">
        <v>1462</v>
      </c>
      <c r="AH159" t="s">
        <v>371</v>
      </c>
      <c r="AI159" t="s">
        <v>2104</v>
      </c>
      <c r="AJ159">
        <v>0.41666666666666669</v>
      </c>
    </row>
    <row r="160" spans="1:36">
      <c r="A160" t="s">
        <v>8300</v>
      </c>
      <c r="B160" t="s">
        <v>4680</v>
      </c>
      <c r="C160" t="s">
        <v>313</v>
      </c>
      <c r="D160" t="s">
        <v>9393</v>
      </c>
      <c r="E160" t="s">
        <v>6471</v>
      </c>
      <c r="F160" t="s">
        <v>5997</v>
      </c>
      <c r="G160" t="s">
        <v>6431</v>
      </c>
      <c r="H160" t="s">
        <v>313</v>
      </c>
      <c r="I160" t="s">
        <v>344</v>
      </c>
      <c r="J160" t="s">
        <v>443</v>
      </c>
      <c r="K160" t="s">
        <v>1431</v>
      </c>
      <c r="L160" t="s">
        <v>394</v>
      </c>
      <c r="M160" t="s">
        <v>345</v>
      </c>
      <c r="N160">
        <v>5</v>
      </c>
      <c r="O160" t="s">
        <v>1156</v>
      </c>
      <c r="P160" t="s">
        <v>1141</v>
      </c>
      <c r="Q160">
        <v>1</v>
      </c>
      <c r="R160" t="s">
        <v>17</v>
      </c>
      <c r="S160" t="s">
        <v>376</v>
      </c>
      <c r="T160" t="s">
        <v>1126</v>
      </c>
      <c r="U160" t="s">
        <v>1127</v>
      </c>
      <c r="V160" s="127">
        <v>46024</v>
      </c>
      <c r="W160" s="127">
        <v>46387</v>
      </c>
      <c r="X160" t="s">
        <v>345</v>
      </c>
      <c r="Y160" t="s">
        <v>1239</v>
      </c>
      <c r="Z160" t="s">
        <v>142</v>
      </c>
      <c r="AA160" t="s">
        <v>107</v>
      </c>
      <c r="AB160" t="s">
        <v>42</v>
      </c>
      <c r="AC160" t="s">
        <v>1283</v>
      </c>
      <c r="AD160" t="s">
        <v>376</v>
      </c>
      <c r="AE160" t="s">
        <v>1290</v>
      </c>
      <c r="AF160" t="s">
        <v>1285</v>
      </c>
      <c r="AG160" t="s">
        <v>1462</v>
      </c>
      <c r="AH160" t="s">
        <v>371</v>
      </c>
      <c r="AI160" t="s">
        <v>2103</v>
      </c>
      <c r="AJ160">
        <v>0.41666666666666669</v>
      </c>
    </row>
    <row r="161" spans="1:36">
      <c r="A161" t="s">
        <v>8300</v>
      </c>
      <c r="B161" t="s">
        <v>273</v>
      </c>
      <c r="C161" t="s">
        <v>314</v>
      </c>
      <c r="D161" t="s">
        <v>9393</v>
      </c>
      <c r="E161" t="s">
        <v>6471</v>
      </c>
      <c r="F161" t="s">
        <v>5997</v>
      </c>
      <c r="G161" t="s">
        <v>6431</v>
      </c>
      <c r="H161" t="s">
        <v>314</v>
      </c>
      <c r="I161" t="s">
        <v>344</v>
      </c>
      <c r="J161" t="s">
        <v>443</v>
      </c>
      <c r="K161" t="s">
        <v>1431</v>
      </c>
      <c r="L161" t="s">
        <v>394</v>
      </c>
      <c r="M161" t="s">
        <v>345</v>
      </c>
      <c r="N161">
        <v>5</v>
      </c>
      <c r="O161" t="s">
        <v>1156</v>
      </c>
      <c r="P161" t="s">
        <v>1294</v>
      </c>
      <c r="Q161">
        <v>1</v>
      </c>
      <c r="R161" t="s">
        <v>17</v>
      </c>
      <c r="S161" t="s">
        <v>376</v>
      </c>
      <c r="T161" t="s">
        <v>1126</v>
      </c>
      <c r="U161" t="s">
        <v>1127</v>
      </c>
      <c r="V161" s="127">
        <v>46024</v>
      </c>
      <c r="W161" s="127">
        <v>46387</v>
      </c>
      <c r="X161" t="s">
        <v>345</v>
      </c>
      <c r="Y161" t="s">
        <v>1240</v>
      </c>
      <c r="Z161" t="s">
        <v>142</v>
      </c>
      <c r="AA161" t="s">
        <v>1295</v>
      </c>
      <c r="AB161" t="s">
        <v>42</v>
      </c>
      <c r="AC161" t="s">
        <v>1283</v>
      </c>
      <c r="AD161" t="s">
        <v>371</v>
      </c>
      <c r="AE161" t="s">
        <v>1290</v>
      </c>
      <c r="AF161" t="s">
        <v>1425</v>
      </c>
      <c r="AG161" t="s">
        <v>1462</v>
      </c>
      <c r="AH161" t="s">
        <v>371</v>
      </c>
      <c r="AI161" t="s">
        <v>2103</v>
      </c>
      <c r="AJ161">
        <v>0.41666666666666669</v>
      </c>
    </row>
    <row r="162" spans="1:36">
      <c r="A162" t="s">
        <v>8300</v>
      </c>
      <c r="B162" t="s">
        <v>4681</v>
      </c>
      <c r="C162" t="s">
        <v>315</v>
      </c>
      <c r="D162" t="s">
        <v>9393</v>
      </c>
      <c r="E162" t="s">
        <v>6471</v>
      </c>
      <c r="F162" t="s">
        <v>5997</v>
      </c>
      <c r="G162" t="s">
        <v>6431</v>
      </c>
      <c r="H162" t="s">
        <v>315</v>
      </c>
      <c r="I162" t="s">
        <v>344</v>
      </c>
      <c r="J162" t="s">
        <v>443</v>
      </c>
      <c r="K162" t="s">
        <v>1431</v>
      </c>
      <c r="L162" t="s">
        <v>394</v>
      </c>
      <c r="M162" t="s">
        <v>345</v>
      </c>
      <c r="N162">
        <v>5</v>
      </c>
      <c r="O162" t="s">
        <v>1156</v>
      </c>
      <c r="P162" t="s">
        <v>1138</v>
      </c>
      <c r="Q162">
        <v>1</v>
      </c>
      <c r="R162" t="s">
        <v>17</v>
      </c>
      <c r="S162" t="s">
        <v>376</v>
      </c>
      <c r="T162" t="s">
        <v>1126</v>
      </c>
      <c r="U162" t="s">
        <v>1127</v>
      </c>
      <c r="V162" s="127">
        <v>46024</v>
      </c>
      <c r="W162" s="127">
        <v>46387</v>
      </c>
      <c r="X162" t="s">
        <v>345</v>
      </c>
      <c r="Y162" t="s">
        <v>1241</v>
      </c>
      <c r="Z162" t="s">
        <v>143</v>
      </c>
      <c r="AA162" t="s">
        <v>1295</v>
      </c>
      <c r="AB162" t="s">
        <v>42</v>
      </c>
      <c r="AC162" t="s">
        <v>1283</v>
      </c>
      <c r="AD162" t="s">
        <v>371</v>
      </c>
      <c r="AE162" t="s">
        <v>1290</v>
      </c>
      <c r="AF162" t="s">
        <v>1425</v>
      </c>
      <c r="AG162" t="s">
        <v>1462</v>
      </c>
      <c r="AH162" t="s">
        <v>371</v>
      </c>
      <c r="AI162" t="s">
        <v>2103</v>
      </c>
      <c r="AJ162">
        <v>0.41666666666666669</v>
      </c>
    </row>
    <row r="163" spans="1:36">
      <c r="A163" t="s">
        <v>8300</v>
      </c>
      <c r="B163" t="s">
        <v>274</v>
      </c>
      <c r="C163" t="s">
        <v>316</v>
      </c>
      <c r="D163" t="s">
        <v>9393</v>
      </c>
      <c r="E163" t="s">
        <v>6471</v>
      </c>
      <c r="F163" t="s">
        <v>5997</v>
      </c>
      <c r="G163" t="s">
        <v>6431</v>
      </c>
      <c r="H163" t="s">
        <v>316</v>
      </c>
      <c r="I163" t="s">
        <v>344</v>
      </c>
      <c r="J163" t="s">
        <v>443</v>
      </c>
      <c r="K163" t="s">
        <v>1431</v>
      </c>
      <c r="L163" t="s">
        <v>394</v>
      </c>
      <c r="M163" t="s">
        <v>345</v>
      </c>
      <c r="N163">
        <v>5</v>
      </c>
      <c r="O163" t="s">
        <v>1156</v>
      </c>
      <c r="P163" t="s">
        <v>1294</v>
      </c>
      <c r="Q163">
        <v>1</v>
      </c>
      <c r="R163" t="s">
        <v>17</v>
      </c>
      <c r="S163" t="s">
        <v>376</v>
      </c>
      <c r="T163" t="s">
        <v>1126</v>
      </c>
      <c r="U163" t="s">
        <v>1127</v>
      </c>
      <c r="V163" s="127">
        <v>46024</v>
      </c>
      <c r="W163" s="127">
        <v>46387</v>
      </c>
      <c r="X163" t="s">
        <v>345</v>
      </c>
      <c r="Y163" t="s">
        <v>1242</v>
      </c>
      <c r="Z163" t="s">
        <v>142</v>
      </c>
      <c r="AA163" t="s">
        <v>1295</v>
      </c>
      <c r="AB163" t="s">
        <v>42</v>
      </c>
      <c r="AC163" t="s">
        <v>1283</v>
      </c>
      <c r="AD163" t="s">
        <v>371</v>
      </c>
      <c r="AE163" t="s">
        <v>1290</v>
      </c>
      <c r="AF163" t="s">
        <v>1425</v>
      </c>
      <c r="AG163" t="s">
        <v>1462</v>
      </c>
      <c r="AH163" t="s">
        <v>371</v>
      </c>
      <c r="AI163" t="s">
        <v>2103</v>
      </c>
      <c r="AJ163">
        <v>0.41666666666666669</v>
      </c>
    </row>
    <row r="164" spans="1:36">
      <c r="A164" t="s">
        <v>8314</v>
      </c>
      <c r="B164" t="s">
        <v>262</v>
      </c>
      <c r="C164" t="s">
        <v>293</v>
      </c>
      <c r="D164" t="s">
        <v>9393</v>
      </c>
      <c r="E164" t="s">
        <v>6471</v>
      </c>
      <c r="F164" t="s">
        <v>5997</v>
      </c>
      <c r="G164" t="s">
        <v>6431</v>
      </c>
      <c r="H164" t="s">
        <v>293</v>
      </c>
      <c r="I164" t="s">
        <v>344</v>
      </c>
      <c r="J164" t="s">
        <v>443</v>
      </c>
      <c r="K164" t="s">
        <v>1431</v>
      </c>
      <c r="L164" t="s">
        <v>394</v>
      </c>
      <c r="M164" t="s">
        <v>345</v>
      </c>
      <c r="N164">
        <v>120</v>
      </c>
      <c r="O164" t="s">
        <v>1155</v>
      </c>
      <c r="P164" t="s">
        <v>1268</v>
      </c>
      <c r="Q164">
        <v>1</v>
      </c>
      <c r="R164" t="s">
        <v>17</v>
      </c>
      <c r="S164" t="s">
        <v>376</v>
      </c>
      <c r="T164" t="s">
        <v>1126</v>
      </c>
      <c r="U164" t="s">
        <v>1127</v>
      </c>
      <c r="V164" s="127">
        <v>46024</v>
      </c>
      <c r="W164" s="127">
        <v>46387</v>
      </c>
      <c r="X164" t="s">
        <v>345</v>
      </c>
      <c r="Y164" t="s">
        <v>1430</v>
      </c>
      <c r="Z164" t="s">
        <v>116</v>
      </c>
      <c r="AA164" t="s">
        <v>117</v>
      </c>
      <c r="AB164" t="s">
        <v>110</v>
      </c>
      <c r="AC164" t="s">
        <v>1284</v>
      </c>
      <c r="AD164" t="s">
        <v>376</v>
      </c>
      <c r="AE164" t="s">
        <v>1290</v>
      </c>
      <c r="AF164" t="s">
        <v>1425</v>
      </c>
      <c r="AG164" t="s">
        <v>1462</v>
      </c>
      <c r="AH164" t="s">
        <v>371</v>
      </c>
      <c r="AI164" t="s">
        <v>2103</v>
      </c>
      <c r="AJ164">
        <v>0.41666666666666669</v>
      </c>
    </row>
    <row r="165" spans="1:36">
      <c r="A165" t="s">
        <v>8314</v>
      </c>
      <c r="B165" t="s">
        <v>263</v>
      </c>
      <c r="C165" t="s">
        <v>294</v>
      </c>
      <c r="D165" t="s">
        <v>9393</v>
      </c>
      <c r="E165" t="s">
        <v>6471</v>
      </c>
      <c r="F165" t="s">
        <v>5997</v>
      </c>
      <c r="G165" t="s">
        <v>6431</v>
      </c>
      <c r="H165" t="s">
        <v>294</v>
      </c>
      <c r="I165" t="s">
        <v>344</v>
      </c>
      <c r="J165" t="s">
        <v>443</v>
      </c>
      <c r="K165" t="s">
        <v>1431</v>
      </c>
      <c r="L165" t="s">
        <v>394</v>
      </c>
      <c r="M165" t="s">
        <v>345</v>
      </c>
      <c r="N165">
        <v>10</v>
      </c>
      <c r="O165" t="s">
        <v>1155</v>
      </c>
      <c r="P165" t="s">
        <v>1125</v>
      </c>
      <c r="Q165">
        <v>1</v>
      </c>
      <c r="R165" t="s">
        <v>17</v>
      </c>
      <c r="S165" t="s">
        <v>376</v>
      </c>
      <c r="T165" t="s">
        <v>1126</v>
      </c>
      <c r="U165" t="s">
        <v>1127</v>
      </c>
      <c r="V165" s="127">
        <v>46024</v>
      </c>
      <c r="W165" s="127">
        <v>46387</v>
      </c>
      <c r="X165" t="s">
        <v>345</v>
      </c>
      <c r="Y165" t="s">
        <v>1306</v>
      </c>
      <c r="Z165" t="s">
        <v>118</v>
      </c>
      <c r="AC165" t="s">
        <v>1285</v>
      </c>
      <c r="AD165" t="s">
        <v>376</v>
      </c>
      <c r="AE165" t="s">
        <v>1290</v>
      </c>
      <c r="AF165" t="s">
        <v>1285</v>
      </c>
      <c r="AG165" t="s">
        <v>1462</v>
      </c>
      <c r="AH165" t="s">
        <v>371</v>
      </c>
      <c r="AI165" t="s">
        <v>1439</v>
      </c>
      <c r="AJ165">
        <v>0.4375</v>
      </c>
    </row>
    <row r="166" spans="1:36">
      <c r="A166" t="s">
        <v>8314</v>
      </c>
      <c r="B166" t="s">
        <v>4679</v>
      </c>
      <c r="C166" t="s">
        <v>312</v>
      </c>
      <c r="D166" t="s">
        <v>9393</v>
      </c>
      <c r="E166" t="s">
        <v>6471</v>
      </c>
      <c r="F166" t="s">
        <v>5997</v>
      </c>
      <c r="G166" t="s">
        <v>6431</v>
      </c>
      <c r="H166" t="s">
        <v>312</v>
      </c>
      <c r="I166" t="s">
        <v>344</v>
      </c>
      <c r="J166" t="s">
        <v>443</v>
      </c>
      <c r="K166" t="s">
        <v>1431</v>
      </c>
      <c r="L166" t="s">
        <v>394</v>
      </c>
      <c r="M166" t="s">
        <v>345</v>
      </c>
      <c r="N166">
        <v>30</v>
      </c>
      <c r="O166" t="s">
        <v>1156</v>
      </c>
      <c r="P166" t="s">
        <v>1349</v>
      </c>
      <c r="Q166">
        <v>1</v>
      </c>
      <c r="R166" t="s">
        <v>17</v>
      </c>
      <c r="S166" t="s">
        <v>376</v>
      </c>
      <c r="T166" t="s">
        <v>1126</v>
      </c>
      <c r="U166" t="s">
        <v>1127</v>
      </c>
      <c r="V166" s="127">
        <v>46024</v>
      </c>
      <c r="W166" s="127">
        <v>46387</v>
      </c>
      <c r="X166" t="s">
        <v>345</v>
      </c>
      <c r="Y166" t="s">
        <v>1348</v>
      </c>
      <c r="Z166" t="s">
        <v>141</v>
      </c>
      <c r="AA166" t="s">
        <v>107</v>
      </c>
      <c r="AB166" t="s">
        <v>42</v>
      </c>
      <c r="AC166" t="s">
        <v>1284</v>
      </c>
      <c r="AD166" t="s">
        <v>376</v>
      </c>
      <c r="AE166" t="s">
        <v>1290</v>
      </c>
      <c r="AF166" t="s">
        <v>1425</v>
      </c>
      <c r="AG166" t="s">
        <v>1462</v>
      </c>
      <c r="AH166" t="s">
        <v>371</v>
      </c>
      <c r="AI166" t="s">
        <v>2104</v>
      </c>
      <c r="AJ166">
        <v>0.41666666666666669</v>
      </c>
    </row>
    <row r="167" spans="1:36">
      <c r="A167" t="s">
        <v>8316</v>
      </c>
      <c r="B167" t="s">
        <v>262</v>
      </c>
      <c r="C167" t="s">
        <v>293</v>
      </c>
      <c r="D167" t="s">
        <v>9393</v>
      </c>
      <c r="E167" t="s">
        <v>6471</v>
      </c>
      <c r="F167" t="s">
        <v>5997</v>
      </c>
      <c r="G167" t="s">
        <v>6431</v>
      </c>
      <c r="H167" t="s">
        <v>293</v>
      </c>
      <c r="I167" t="s">
        <v>344</v>
      </c>
      <c r="J167" t="s">
        <v>443</v>
      </c>
      <c r="K167" t="s">
        <v>1431</v>
      </c>
      <c r="L167" t="s">
        <v>394</v>
      </c>
      <c r="M167" t="s">
        <v>345</v>
      </c>
      <c r="N167">
        <v>120</v>
      </c>
      <c r="O167" t="s">
        <v>1155</v>
      </c>
      <c r="P167" t="s">
        <v>1268</v>
      </c>
      <c r="Q167">
        <v>1</v>
      </c>
      <c r="R167" t="s">
        <v>17</v>
      </c>
      <c r="S167" t="s">
        <v>376</v>
      </c>
      <c r="T167" t="s">
        <v>1126</v>
      </c>
      <c r="U167" t="s">
        <v>1127</v>
      </c>
      <c r="V167" s="127">
        <v>46024</v>
      </c>
      <c r="W167" s="127">
        <v>46387</v>
      </c>
      <c r="X167" t="s">
        <v>345</v>
      </c>
      <c r="Y167" t="s">
        <v>1430</v>
      </c>
      <c r="Z167" t="s">
        <v>116</v>
      </c>
      <c r="AA167" t="s">
        <v>117</v>
      </c>
      <c r="AB167" t="s">
        <v>110</v>
      </c>
      <c r="AC167" t="s">
        <v>1284</v>
      </c>
      <c r="AD167" t="s">
        <v>376</v>
      </c>
      <c r="AE167" t="s">
        <v>1290</v>
      </c>
      <c r="AF167" t="s">
        <v>1425</v>
      </c>
      <c r="AG167" t="s">
        <v>1462</v>
      </c>
      <c r="AH167" t="s">
        <v>371</v>
      </c>
      <c r="AI167" t="s">
        <v>2103</v>
      </c>
      <c r="AJ167">
        <v>0.41666666666666669</v>
      </c>
    </row>
    <row r="168" spans="1:36">
      <c r="A168" t="s">
        <v>8316</v>
      </c>
      <c r="B168" t="s">
        <v>263</v>
      </c>
      <c r="C168" t="s">
        <v>294</v>
      </c>
      <c r="D168" t="s">
        <v>9393</v>
      </c>
      <c r="E168" t="s">
        <v>6471</v>
      </c>
      <c r="F168" t="s">
        <v>5997</v>
      </c>
      <c r="G168" t="s">
        <v>6431</v>
      </c>
      <c r="H168" t="s">
        <v>294</v>
      </c>
      <c r="I168" t="s">
        <v>344</v>
      </c>
      <c r="J168" t="s">
        <v>443</v>
      </c>
      <c r="K168" t="s">
        <v>1431</v>
      </c>
      <c r="L168" t="s">
        <v>394</v>
      </c>
      <c r="M168" t="s">
        <v>345</v>
      </c>
      <c r="N168">
        <v>10</v>
      </c>
      <c r="O168" t="s">
        <v>1155</v>
      </c>
      <c r="P168" t="s">
        <v>1125</v>
      </c>
      <c r="Q168">
        <v>1</v>
      </c>
      <c r="R168" t="s">
        <v>17</v>
      </c>
      <c r="S168" t="s">
        <v>376</v>
      </c>
      <c r="T168" t="s">
        <v>1126</v>
      </c>
      <c r="U168" t="s">
        <v>1127</v>
      </c>
      <c r="V168" s="127">
        <v>46024</v>
      </c>
      <c r="W168" s="127">
        <v>46387</v>
      </c>
      <c r="X168" t="s">
        <v>345</v>
      </c>
      <c r="Y168" t="s">
        <v>1306</v>
      </c>
      <c r="Z168" t="s">
        <v>118</v>
      </c>
      <c r="AC168" t="s">
        <v>1285</v>
      </c>
      <c r="AD168" t="s">
        <v>376</v>
      </c>
      <c r="AE168" t="s">
        <v>1290</v>
      </c>
      <c r="AF168" t="s">
        <v>1285</v>
      </c>
      <c r="AG168" t="s">
        <v>1462</v>
      </c>
      <c r="AH168" t="s">
        <v>371</v>
      </c>
      <c r="AI168" t="s">
        <v>1439</v>
      </c>
      <c r="AJ168">
        <v>0.4375</v>
      </c>
    </row>
    <row r="169" spans="1:36">
      <c r="A169" t="s">
        <v>8316</v>
      </c>
      <c r="B169" t="s">
        <v>4679</v>
      </c>
      <c r="C169" t="s">
        <v>312</v>
      </c>
      <c r="D169" t="s">
        <v>9393</v>
      </c>
      <c r="E169" t="s">
        <v>6471</v>
      </c>
      <c r="F169" t="s">
        <v>5997</v>
      </c>
      <c r="G169" t="s">
        <v>6431</v>
      </c>
      <c r="H169" t="s">
        <v>312</v>
      </c>
      <c r="I169" t="s">
        <v>344</v>
      </c>
      <c r="J169" t="s">
        <v>443</v>
      </c>
      <c r="K169" t="s">
        <v>1431</v>
      </c>
      <c r="L169" t="s">
        <v>394</v>
      </c>
      <c r="M169" t="s">
        <v>345</v>
      </c>
      <c r="N169">
        <v>30</v>
      </c>
      <c r="O169" t="s">
        <v>1156</v>
      </c>
      <c r="P169" t="s">
        <v>1349</v>
      </c>
      <c r="Q169">
        <v>1</v>
      </c>
      <c r="R169" t="s">
        <v>17</v>
      </c>
      <c r="S169" t="s">
        <v>376</v>
      </c>
      <c r="T169" t="s">
        <v>1126</v>
      </c>
      <c r="U169" t="s">
        <v>1127</v>
      </c>
      <c r="V169" s="127">
        <v>46024</v>
      </c>
      <c r="W169" s="127">
        <v>46387</v>
      </c>
      <c r="X169" t="s">
        <v>345</v>
      </c>
      <c r="Y169" t="s">
        <v>1348</v>
      </c>
      <c r="Z169" t="s">
        <v>141</v>
      </c>
      <c r="AA169" t="s">
        <v>107</v>
      </c>
      <c r="AB169" t="s">
        <v>42</v>
      </c>
      <c r="AC169" t="s">
        <v>1284</v>
      </c>
      <c r="AD169" t="s">
        <v>376</v>
      </c>
      <c r="AE169" t="s">
        <v>1290</v>
      </c>
      <c r="AF169" t="s">
        <v>1425</v>
      </c>
      <c r="AG169" t="s">
        <v>1462</v>
      </c>
      <c r="AH169" t="s">
        <v>371</v>
      </c>
      <c r="AI169" t="s">
        <v>2104</v>
      </c>
      <c r="AJ169">
        <v>0.41666666666666669</v>
      </c>
    </row>
    <row r="170" spans="1:36">
      <c r="A170" t="s">
        <v>8343</v>
      </c>
      <c r="B170" t="s">
        <v>179</v>
      </c>
      <c r="C170" t="s">
        <v>179</v>
      </c>
      <c r="D170" t="s">
        <v>9393</v>
      </c>
      <c r="E170" t="s">
        <v>6478</v>
      </c>
      <c r="F170" t="s">
        <v>5997</v>
      </c>
      <c r="G170" t="s">
        <v>6433</v>
      </c>
      <c r="H170" t="s">
        <v>179</v>
      </c>
      <c r="I170" t="s">
        <v>344</v>
      </c>
      <c r="J170" t="s">
        <v>443</v>
      </c>
      <c r="K170" t="s">
        <v>1436</v>
      </c>
      <c r="L170" t="s">
        <v>394</v>
      </c>
      <c r="M170" t="s">
        <v>345</v>
      </c>
      <c r="N170">
        <v>10</v>
      </c>
      <c r="O170" t="s">
        <v>1156</v>
      </c>
      <c r="P170" t="s">
        <v>1141</v>
      </c>
      <c r="Q170">
        <v>1</v>
      </c>
      <c r="R170" t="s">
        <v>17</v>
      </c>
      <c r="S170" t="s">
        <v>376</v>
      </c>
      <c r="T170" t="s">
        <v>1126</v>
      </c>
      <c r="U170" t="s">
        <v>1127</v>
      </c>
      <c r="V170" s="127">
        <v>46024</v>
      </c>
      <c r="W170" s="127">
        <v>46387</v>
      </c>
      <c r="X170" t="s">
        <v>345</v>
      </c>
      <c r="Y170" t="s">
        <v>1164</v>
      </c>
      <c r="Z170" t="s">
        <v>48</v>
      </c>
      <c r="AC170" t="s">
        <v>1283</v>
      </c>
      <c r="AD170" t="s">
        <v>376</v>
      </c>
      <c r="AE170" t="s">
        <v>1290</v>
      </c>
      <c r="AF170" t="s">
        <v>1285</v>
      </c>
      <c r="AG170" t="s">
        <v>1462</v>
      </c>
      <c r="AH170" t="s">
        <v>371</v>
      </c>
      <c r="AI170" t="s">
        <v>2104</v>
      </c>
      <c r="AJ170">
        <v>0.4375</v>
      </c>
    </row>
    <row r="171" spans="1:36">
      <c r="A171" t="s">
        <v>8343</v>
      </c>
      <c r="B171" t="s">
        <v>4659</v>
      </c>
      <c r="C171" t="s">
        <v>287</v>
      </c>
      <c r="D171" t="s">
        <v>9393</v>
      </c>
      <c r="E171" t="s">
        <v>6471</v>
      </c>
      <c r="F171" t="s">
        <v>5997</v>
      </c>
      <c r="G171" t="s">
        <v>6431</v>
      </c>
      <c r="H171" t="s">
        <v>287</v>
      </c>
      <c r="I171" t="s">
        <v>344</v>
      </c>
      <c r="J171" t="s">
        <v>443</v>
      </c>
      <c r="K171" t="s">
        <v>1436</v>
      </c>
      <c r="L171" t="s">
        <v>394</v>
      </c>
      <c r="M171" t="s">
        <v>345</v>
      </c>
      <c r="N171">
        <v>60</v>
      </c>
      <c r="O171" t="s">
        <v>1158</v>
      </c>
      <c r="P171" t="s">
        <v>1125</v>
      </c>
      <c r="Q171">
        <v>1</v>
      </c>
      <c r="R171" t="s">
        <v>17</v>
      </c>
      <c r="S171" t="s">
        <v>376</v>
      </c>
      <c r="T171" t="s">
        <v>1126</v>
      </c>
      <c r="U171" t="s">
        <v>1127</v>
      </c>
      <c r="V171" s="127">
        <v>46024</v>
      </c>
      <c r="W171" s="127">
        <v>46387</v>
      </c>
      <c r="X171" t="s">
        <v>345</v>
      </c>
      <c r="Y171" t="s">
        <v>1378</v>
      </c>
      <c r="Z171" t="s">
        <v>103</v>
      </c>
      <c r="AA171" t="s">
        <v>104</v>
      </c>
      <c r="AB171" t="s">
        <v>105</v>
      </c>
      <c r="AC171" t="s">
        <v>1283</v>
      </c>
      <c r="AD171" t="s">
        <v>371</v>
      </c>
      <c r="AE171" t="s">
        <v>1290</v>
      </c>
      <c r="AF171" t="s">
        <v>1285</v>
      </c>
      <c r="AG171" t="s">
        <v>1462</v>
      </c>
      <c r="AH171" t="s">
        <v>371</v>
      </c>
      <c r="AI171" t="s">
        <v>2103</v>
      </c>
      <c r="AJ171">
        <v>0.76388888888888884</v>
      </c>
    </row>
    <row r="172" spans="1:36">
      <c r="A172" t="s">
        <v>8343</v>
      </c>
      <c r="B172" t="s">
        <v>260</v>
      </c>
      <c r="C172" t="s">
        <v>291</v>
      </c>
      <c r="D172" t="s">
        <v>9393</v>
      </c>
      <c r="E172" t="s">
        <v>6471</v>
      </c>
      <c r="F172" t="s">
        <v>5997</v>
      </c>
      <c r="G172" t="s">
        <v>6431</v>
      </c>
      <c r="H172" t="s">
        <v>291</v>
      </c>
      <c r="I172" t="s">
        <v>344</v>
      </c>
      <c r="J172" t="s">
        <v>443</v>
      </c>
      <c r="K172" t="s">
        <v>1436</v>
      </c>
      <c r="L172" t="s">
        <v>394</v>
      </c>
      <c r="M172" t="s">
        <v>345</v>
      </c>
      <c r="N172">
        <v>5</v>
      </c>
      <c r="O172" t="s">
        <v>1158</v>
      </c>
      <c r="P172" t="s">
        <v>1148</v>
      </c>
      <c r="Q172">
        <v>1</v>
      </c>
      <c r="R172" t="s">
        <v>17</v>
      </c>
      <c r="S172" t="s">
        <v>376</v>
      </c>
      <c r="T172" t="s">
        <v>1126</v>
      </c>
      <c r="U172" t="s">
        <v>1127</v>
      </c>
      <c r="V172" s="127">
        <v>46024</v>
      </c>
      <c r="W172" s="127">
        <v>46387</v>
      </c>
      <c r="X172" t="s">
        <v>345</v>
      </c>
      <c r="Y172" t="s">
        <v>1230</v>
      </c>
      <c r="Z172" t="s">
        <v>113</v>
      </c>
      <c r="AA172" t="s">
        <v>114</v>
      </c>
      <c r="AB172" t="s">
        <v>42</v>
      </c>
      <c r="AC172" t="s">
        <v>1284</v>
      </c>
      <c r="AD172" t="s">
        <v>376</v>
      </c>
      <c r="AE172" t="s">
        <v>1290</v>
      </c>
      <c r="AF172" t="s">
        <v>1285</v>
      </c>
      <c r="AG172" t="s">
        <v>1462</v>
      </c>
      <c r="AH172" t="s">
        <v>371</v>
      </c>
      <c r="AI172" t="s">
        <v>2103</v>
      </c>
      <c r="AJ172">
        <v>0.4375</v>
      </c>
    </row>
    <row r="173" spans="1:36">
      <c r="A173" t="s">
        <v>8385</v>
      </c>
      <c r="B173" t="s">
        <v>4626</v>
      </c>
      <c r="C173" t="s">
        <v>182</v>
      </c>
      <c r="D173" t="s">
        <v>9393</v>
      </c>
      <c r="E173" t="s">
        <v>6471</v>
      </c>
      <c r="F173" t="s">
        <v>5997</v>
      </c>
      <c r="G173" t="s">
        <v>6431</v>
      </c>
      <c r="H173" t="s">
        <v>182</v>
      </c>
      <c r="I173" t="s">
        <v>443</v>
      </c>
      <c r="J173" t="s">
        <v>1266</v>
      </c>
      <c r="K173" t="s">
        <v>1433</v>
      </c>
      <c r="L173" t="s">
        <v>394</v>
      </c>
      <c r="M173" t="s">
        <v>345</v>
      </c>
      <c r="N173">
        <v>10</v>
      </c>
      <c r="O173" t="s">
        <v>1159</v>
      </c>
      <c r="P173" t="s">
        <v>1160</v>
      </c>
      <c r="Q173">
        <v>1</v>
      </c>
      <c r="R173" t="s">
        <v>17</v>
      </c>
      <c r="S173" t="s">
        <v>376</v>
      </c>
      <c r="T173" t="s">
        <v>1126</v>
      </c>
      <c r="U173" t="s">
        <v>1127</v>
      </c>
      <c r="V173" s="127">
        <v>46024</v>
      </c>
      <c r="W173" s="127">
        <v>46387</v>
      </c>
      <c r="X173" t="s">
        <v>345</v>
      </c>
      <c r="Y173" t="s">
        <v>1165</v>
      </c>
      <c r="Z173" t="s">
        <v>52</v>
      </c>
      <c r="AC173" t="s">
        <v>1284</v>
      </c>
      <c r="AD173" t="s">
        <v>376</v>
      </c>
      <c r="AE173" t="s">
        <v>1290</v>
      </c>
      <c r="AF173" t="s">
        <v>1285</v>
      </c>
      <c r="AG173" t="s">
        <v>1462</v>
      </c>
      <c r="AH173" t="s">
        <v>371</v>
      </c>
      <c r="AI173" t="s">
        <v>1590</v>
      </c>
      <c r="AJ173">
        <v>0.44791666666666669</v>
      </c>
    </row>
    <row r="174" spans="1:36">
      <c r="A174" t="s">
        <v>8385</v>
      </c>
      <c r="B174" t="s">
        <v>4691</v>
      </c>
      <c r="C174" t="s">
        <v>329</v>
      </c>
      <c r="D174" t="s">
        <v>9393</v>
      </c>
      <c r="E174" t="s">
        <v>6471</v>
      </c>
      <c r="F174" t="s">
        <v>5997</v>
      </c>
      <c r="G174" t="s">
        <v>6431</v>
      </c>
      <c r="H174" t="s">
        <v>329</v>
      </c>
      <c r="I174" t="s">
        <v>344</v>
      </c>
      <c r="J174" t="s">
        <v>443</v>
      </c>
      <c r="K174" t="s">
        <v>1433</v>
      </c>
      <c r="L174" t="s">
        <v>394</v>
      </c>
      <c r="M174" t="s">
        <v>345</v>
      </c>
      <c r="N174">
        <v>10</v>
      </c>
      <c r="O174" t="s">
        <v>1159</v>
      </c>
      <c r="P174" t="s">
        <v>1160</v>
      </c>
      <c r="Q174">
        <v>1</v>
      </c>
      <c r="R174" t="s">
        <v>17</v>
      </c>
      <c r="S174" t="s">
        <v>376</v>
      </c>
      <c r="T174" t="s">
        <v>1126</v>
      </c>
      <c r="U174" t="s">
        <v>1127</v>
      </c>
      <c r="V174" s="127">
        <v>46024</v>
      </c>
      <c r="W174" s="127">
        <v>46387</v>
      </c>
      <c r="X174" t="s">
        <v>345</v>
      </c>
      <c r="Y174" t="s">
        <v>1187</v>
      </c>
      <c r="AA174" t="s">
        <v>1336</v>
      </c>
      <c r="AC174" t="s">
        <v>1284</v>
      </c>
      <c r="AD174" t="s">
        <v>376</v>
      </c>
      <c r="AE174" t="s">
        <v>1290</v>
      </c>
      <c r="AF174" t="s">
        <v>1285</v>
      </c>
      <c r="AG174" t="s">
        <v>1462</v>
      </c>
      <c r="AH174" t="s">
        <v>371</v>
      </c>
      <c r="AI174" t="s">
        <v>2103</v>
      </c>
      <c r="AJ174">
        <v>0.625</v>
      </c>
    </row>
    <row r="175" spans="1:36">
      <c r="A175" t="s">
        <v>8400</v>
      </c>
      <c r="B175" t="s">
        <v>4674</v>
      </c>
      <c r="C175" t="s">
        <v>307</v>
      </c>
      <c r="D175" t="s">
        <v>9393</v>
      </c>
      <c r="E175" t="s">
        <v>6471</v>
      </c>
      <c r="F175" t="s">
        <v>5997</v>
      </c>
      <c r="G175" t="s">
        <v>6431</v>
      </c>
      <c r="H175" t="s">
        <v>307</v>
      </c>
      <c r="I175" t="s">
        <v>344</v>
      </c>
      <c r="J175" t="s">
        <v>443</v>
      </c>
      <c r="K175" t="s">
        <v>1431</v>
      </c>
      <c r="L175" t="s">
        <v>394</v>
      </c>
      <c r="M175" t="s">
        <v>345</v>
      </c>
      <c r="N175">
        <v>60</v>
      </c>
      <c r="O175" t="s">
        <v>1154</v>
      </c>
      <c r="P175" t="s">
        <v>1297</v>
      </c>
      <c r="Q175">
        <v>1</v>
      </c>
      <c r="R175" t="s">
        <v>17</v>
      </c>
      <c r="S175" t="s">
        <v>376</v>
      </c>
      <c r="T175" t="s">
        <v>1126</v>
      </c>
      <c r="U175" t="s">
        <v>1127</v>
      </c>
      <c r="V175" s="127">
        <v>46024</v>
      </c>
      <c r="W175" s="127">
        <v>46387</v>
      </c>
      <c r="X175" t="s">
        <v>345</v>
      </c>
      <c r="Y175" t="s">
        <v>1414</v>
      </c>
      <c r="Z175" t="s">
        <v>135</v>
      </c>
      <c r="AA175" t="s">
        <v>136</v>
      </c>
      <c r="AB175" t="s">
        <v>42</v>
      </c>
      <c r="AC175" t="s">
        <v>1283</v>
      </c>
      <c r="AD175" t="s">
        <v>371</v>
      </c>
      <c r="AE175" t="s">
        <v>1290</v>
      </c>
      <c r="AF175" t="s">
        <v>1425</v>
      </c>
      <c r="AG175" t="s">
        <v>1462</v>
      </c>
      <c r="AH175" t="s">
        <v>371</v>
      </c>
      <c r="AI175" t="s">
        <v>2103</v>
      </c>
      <c r="AJ175">
        <v>0.41666666666666669</v>
      </c>
    </row>
    <row r="176" spans="1:36">
      <c r="A176" t="s">
        <v>8417</v>
      </c>
      <c r="B176" t="s">
        <v>4631</v>
      </c>
      <c r="C176" t="s">
        <v>189</v>
      </c>
      <c r="D176" t="s">
        <v>9393</v>
      </c>
      <c r="E176" t="s">
        <v>6471</v>
      </c>
      <c r="F176" t="s">
        <v>5997</v>
      </c>
      <c r="G176" t="s">
        <v>6431</v>
      </c>
      <c r="H176" t="s">
        <v>189</v>
      </c>
      <c r="I176" t="s">
        <v>344</v>
      </c>
      <c r="J176" t="s">
        <v>443</v>
      </c>
      <c r="K176" t="s">
        <v>1433</v>
      </c>
      <c r="L176" t="s">
        <v>394</v>
      </c>
      <c r="M176" t="s">
        <v>345</v>
      </c>
      <c r="N176">
        <v>30</v>
      </c>
      <c r="O176" t="s">
        <v>1154</v>
      </c>
      <c r="P176" t="s">
        <v>1361</v>
      </c>
      <c r="Q176">
        <v>1</v>
      </c>
      <c r="R176" t="s">
        <v>17</v>
      </c>
      <c r="S176" t="s">
        <v>376</v>
      </c>
      <c r="T176" t="s">
        <v>1126</v>
      </c>
      <c r="U176" t="s">
        <v>1127</v>
      </c>
      <c r="V176" s="127">
        <v>46024</v>
      </c>
      <c r="W176" s="127">
        <v>46387</v>
      </c>
      <c r="X176" t="s">
        <v>345</v>
      </c>
      <c r="Y176" t="s">
        <v>1299</v>
      </c>
      <c r="Z176" t="s">
        <v>1300</v>
      </c>
      <c r="AC176" t="s">
        <v>1283</v>
      </c>
      <c r="AD176" t="s">
        <v>371</v>
      </c>
      <c r="AE176" t="s">
        <v>1292</v>
      </c>
      <c r="AF176" t="s">
        <v>1285</v>
      </c>
      <c r="AG176" t="s">
        <v>1462</v>
      </c>
      <c r="AH176" t="s">
        <v>371</v>
      </c>
      <c r="AI176" t="s">
        <v>2103</v>
      </c>
      <c r="AJ176">
        <v>0.42708333333333331</v>
      </c>
    </row>
    <row r="177" spans="1:36">
      <c r="A177" t="s">
        <v>8445</v>
      </c>
      <c r="B177" t="s">
        <v>4631</v>
      </c>
      <c r="C177" t="s">
        <v>189</v>
      </c>
      <c r="D177" t="s">
        <v>9393</v>
      </c>
      <c r="E177" t="s">
        <v>6471</v>
      </c>
      <c r="F177" t="s">
        <v>5997</v>
      </c>
      <c r="G177" t="s">
        <v>6431</v>
      </c>
      <c r="H177" t="s">
        <v>189</v>
      </c>
      <c r="I177" t="s">
        <v>344</v>
      </c>
      <c r="J177" t="s">
        <v>443</v>
      </c>
      <c r="K177" t="s">
        <v>1433</v>
      </c>
      <c r="L177" t="s">
        <v>394</v>
      </c>
      <c r="M177" t="s">
        <v>345</v>
      </c>
      <c r="N177">
        <v>30</v>
      </c>
      <c r="O177" t="s">
        <v>1154</v>
      </c>
      <c r="P177" t="s">
        <v>1361</v>
      </c>
      <c r="Q177">
        <v>1</v>
      </c>
      <c r="R177" t="s">
        <v>17</v>
      </c>
      <c r="S177" t="s">
        <v>376</v>
      </c>
      <c r="T177" t="s">
        <v>1126</v>
      </c>
      <c r="U177" t="s">
        <v>1127</v>
      </c>
      <c r="V177" s="127">
        <v>46024</v>
      </c>
      <c r="W177" s="127">
        <v>46387</v>
      </c>
      <c r="X177" t="s">
        <v>345</v>
      </c>
      <c r="Y177" t="s">
        <v>1299</v>
      </c>
      <c r="Z177" t="s">
        <v>1300</v>
      </c>
      <c r="AC177" t="s">
        <v>1283</v>
      </c>
      <c r="AD177" t="s">
        <v>371</v>
      </c>
      <c r="AE177" t="s">
        <v>1292</v>
      </c>
      <c r="AF177" t="s">
        <v>1285</v>
      </c>
      <c r="AG177" t="s">
        <v>1462</v>
      </c>
      <c r="AH177" t="s">
        <v>371</v>
      </c>
      <c r="AI177" t="s">
        <v>2103</v>
      </c>
      <c r="AJ177">
        <v>0.42708333333333331</v>
      </c>
    </row>
    <row r="178" spans="1:36">
      <c r="A178" t="s">
        <v>8480</v>
      </c>
      <c r="B178" t="s">
        <v>4631</v>
      </c>
      <c r="C178" t="s">
        <v>189</v>
      </c>
      <c r="D178" t="s">
        <v>9393</v>
      </c>
      <c r="E178" t="s">
        <v>6471</v>
      </c>
      <c r="F178" t="s">
        <v>5997</v>
      </c>
      <c r="G178" t="s">
        <v>6431</v>
      </c>
      <c r="H178" t="s">
        <v>189</v>
      </c>
      <c r="I178" t="s">
        <v>344</v>
      </c>
      <c r="J178" t="s">
        <v>443</v>
      </c>
      <c r="K178" t="s">
        <v>1433</v>
      </c>
      <c r="L178" t="s">
        <v>394</v>
      </c>
      <c r="M178" t="s">
        <v>345</v>
      </c>
      <c r="N178">
        <v>30</v>
      </c>
      <c r="O178" t="s">
        <v>1154</v>
      </c>
      <c r="P178" t="s">
        <v>1361</v>
      </c>
      <c r="Q178">
        <v>1</v>
      </c>
      <c r="R178" t="s">
        <v>17</v>
      </c>
      <c r="S178" t="s">
        <v>376</v>
      </c>
      <c r="T178" t="s">
        <v>1126</v>
      </c>
      <c r="U178" t="s">
        <v>1127</v>
      </c>
      <c r="V178" s="127">
        <v>46024</v>
      </c>
      <c r="W178" s="127">
        <v>46387</v>
      </c>
      <c r="X178" t="s">
        <v>345</v>
      </c>
      <c r="Y178" t="s">
        <v>1299</v>
      </c>
      <c r="Z178" t="s">
        <v>1300</v>
      </c>
      <c r="AC178" t="s">
        <v>1283</v>
      </c>
      <c r="AD178" t="s">
        <v>371</v>
      </c>
      <c r="AE178" t="s">
        <v>1292</v>
      </c>
      <c r="AF178" t="s">
        <v>1285</v>
      </c>
      <c r="AG178" t="s">
        <v>1462</v>
      </c>
      <c r="AH178" t="s">
        <v>371</v>
      </c>
      <c r="AI178" t="s">
        <v>2103</v>
      </c>
      <c r="AJ178">
        <v>0.42708333333333331</v>
      </c>
    </row>
    <row r="179" spans="1:36">
      <c r="A179" t="s">
        <v>8497</v>
      </c>
      <c r="B179" t="s">
        <v>256</v>
      </c>
      <c r="C179" t="s">
        <v>276</v>
      </c>
      <c r="D179" t="s">
        <v>9393</v>
      </c>
      <c r="E179" t="s">
        <v>6471</v>
      </c>
      <c r="F179" t="s">
        <v>5997</v>
      </c>
      <c r="G179" t="s">
        <v>6431</v>
      </c>
      <c r="H179" t="s">
        <v>276</v>
      </c>
      <c r="I179" t="s">
        <v>1266</v>
      </c>
      <c r="J179" t="s">
        <v>488</v>
      </c>
      <c r="K179" t="s">
        <v>1432</v>
      </c>
      <c r="L179" t="s">
        <v>394</v>
      </c>
      <c r="M179" t="s">
        <v>345</v>
      </c>
      <c r="N179">
        <v>30</v>
      </c>
      <c r="O179" t="s">
        <v>1146</v>
      </c>
      <c r="P179" t="s">
        <v>1146</v>
      </c>
      <c r="Q179">
        <v>1</v>
      </c>
      <c r="R179" t="s">
        <v>17</v>
      </c>
      <c r="S179" t="s">
        <v>376</v>
      </c>
      <c r="T179" t="s">
        <v>1126</v>
      </c>
      <c r="U179" t="s">
        <v>1127</v>
      </c>
      <c r="V179" s="127">
        <v>46024</v>
      </c>
      <c r="W179" s="127">
        <v>46387</v>
      </c>
      <c r="X179" t="s">
        <v>345</v>
      </c>
      <c r="Y179" t="s">
        <v>1412</v>
      </c>
      <c r="AC179" t="s">
        <v>1284</v>
      </c>
      <c r="AD179" t="s">
        <v>376</v>
      </c>
      <c r="AE179" t="s">
        <v>1292</v>
      </c>
      <c r="AF179" t="s">
        <v>1285</v>
      </c>
      <c r="AG179" t="s">
        <v>1462</v>
      </c>
      <c r="AH179" t="s">
        <v>371</v>
      </c>
      <c r="AI179" t="s">
        <v>1439</v>
      </c>
      <c r="AJ179">
        <v>0.625</v>
      </c>
    </row>
    <row r="180" spans="1:36">
      <c r="A180" t="s">
        <v>8497</v>
      </c>
      <c r="B180" t="s">
        <v>276</v>
      </c>
      <c r="C180" t="s">
        <v>323</v>
      </c>
      <c r="D180" t="s">
        <v>9393</v>
      </c>
      <c r="E180" t="s">
        <v>6471</v>
      </c>
      <c r="F180" t="s">
        <v>5997</v>
      </c>
      <c r="G180" t="s">
        <v>6431</v>
      </c>
      <c r="H180" t="s">
        <v>323</v>
      </c>
      <c r="I180" t="s">
        <v>344</v>
      </c>
      <c r="J180" t="s">
        <v>443</v>
      </c>
      <c r="K180" t="s">
        <v>1433</v>
      </c>
      <c r="L180" t="s">
        <v>394</v>
      </c>
      <c r="M180" t="s">
        <v>345</v>
      </c>
      <c r="N180">
        <v>10</v>
      </c>
      <c r="O180" t="s">
        <v>1154</v>
      </c>
      <c r="P180" t="s">
        <v>1272</v>
      </c>
      <c r="Q180">
        <v>1</v>
      </c>
      <c r="R180" t="s">
        <v>17</v>
      </c>
      <c r="S180" t="s">
        <v>376</v>
      </c>
      <c r="T180" t="s">
        <v>1126</v>
      </c>
      <c r="U180" t="s">
        <v>1127</v>
      </c>
      <c r="V180" s="127">
        <v>46024</v>
      </c>
      <c r="W180" s="127">
        <v>46387</v>
      </c>
      <c r="X180" t="s">
        <v>345</v>
      </c>
      <c r="Y180" t="s">
        <v>1248</v>
      </c>
      <c r="Z180" t="s">
        <v>45</v>
      </c>
      <c r="AC180" t="s">
        <v>1284</v>
      </c>
      <c r="AD180" t="s">
        <v>376</v>
      </c>
      <c r="AE180" t="s">
        <v>1292</v>
      </c>
      <c r="AF180" t="s">
        <v>1285</v>
      </c>
      <c r="AG180" t="s">
        <v>1462</v>
      </c>
      <c r="AH180" t="s">
        <v>371</v>
      </c>
      <c r="AI180" t="s">
        <v>1590</v>
      </c>
      <c r="AJ180">
        <v>0.4375</v>
      </c>
    </row>
    <row r="181" spans="1:36">
      <c r="A181" t="s">
        <v>8549</v>
      </c>
      <c r="B181" t="s">
        <v>4623</v>
      </c>
      <c r="C181" t="s">
        <v>176</v>
      </c>
      <c r="D181" t="s">
        <v>9393</v>
      </c>
      <c r="E181" t="s">
        <v>6471</v>
      </c>
      <c r="F181" t="s">
        <v>5997</v>
      </c>
      <c r="G181" t="s">
        <v>6431</v>
      </c>
      <c r="H181" t="s">
        <v>176</v>
      </c>
      <c r="I181" t="s">
        <v>344</v>
      </c>
      <c r="J181" t="s">
        <v>443</v>
      </c>
      <c r="K181" t="s">
        <v>1439</v>
      </c>
      <c r="L181" t="s">
        <v>394</v>
      </c>
      <c r="M181" t="s">
        <v>345</v>
      </c>
      <c r="N181">
        <v>15</v>
      </c>
      <c r="O181" t="s">
        <v>1146</v>
      </c>
      <c r="P181" t="s">
        <v>1146</v>
      </c>
      <c r="Q181">
        <v>1</v>
      </c>
      <c r="R181" t="s">
        <v>17</v>
      </c>
      <c r="S181" t="s">
        <v>376</v>
      </c>
      <c r="T181" t="s">
        <v>1126</v>
      </c>
      <c r="U181" t="s">
        <v>1127</v>
      </c>
      <c r="V181" s="127">
        <v>46024</v>
      </c>
      <c r="W181" s="127">
        <v>46387</v>
      </c>
      <c r="X181" t="s">
        <v>1345</v>
      </c>
      <c r="Y181" t="s">
        <v>1454</v>
      </c>
      <c r="Z181" t="s">
        <v>43</v>
      </c>
      <c r="AA181" t="s">
        <v>44</v>
      </c>
      <c r="AB181" t="s">
        <v>42</v>
      </c>
      <c r="AC181" t="s">
        <v>1284</v>
      </c>
      <c r="AD181" t="s">
        <v>376</v>
      </c>
      <c r="AE181" t="s">
        <v>1292</v>
      </c>
      <c r="AF181" t="s">
        <v>1285</v>
      </c>
      <c r="AG181" t="s">
        <v>1462</v>
      </c>
      <c r="AH181" t="s">
        <v>371</v>
      </c>
      <c r="AI181" t="s">
        <v>1590</v>
      </c>
      <c r="AJ181">
        <v>0.38541666666666669</v>
      </c>
    </row>
    <row r="182" spans="1:36">
      <c r="A182" t="s">
        <v>8549</v>
      </c>
      <c r="B182" t="s">
        <v>184</v>
      </c>
      <c r="C182" t="s">
        <v>190</v>
      </c>
      <c r="D182" t="s">
        <v>9393</v>
      </c>
      <c r="E182" t="s">
        <v>6471</v>
      </c>
      <c r="F182" t="s">
        <v>5997</v>
      </c>
      <c r="G182" t="s">
        <v>6431</v>
      </c>
      <c r="H182" t="s">
        <v>190</v>
      </c>
      <c r="I182" t="s">
        <v>443</v>
      </c>
      <c r="J182" t="s">
        <v>1266</v>
      </c>
      <c r="K182" t="s">
        <v>1439</v>
      </c>
      <c r="L182" t="s">
        <v>394</v>
      </c>
      <c r="M182" t="s">
        <v>345</v>
      </c>
      <c r="N182">
        <v>10</v>
      </c>
      <c r="O182" t="s">
        <v>1146</v>
      </c>
      <c r="P182" t="s">
        <v>1146</v>
      </c>
      <c r="Q182">
        <v>1</v>
      </c>
      <c r="R182" t="s">
        <v>17</v>
      </c>
      <c r="S182" t="s">
        <v>376</v>
      </c>
      <c r="T182" t="s">
        <v>1126</v>
      </c>
      <c r="U182" t="s">
        <v>1127</v>
      </c>
      <c r="V182" s="127">
        <v>46024</v>
      </c>
      <c r="W182" s="127">
        <v>46387</v>
      </c>
      <c r="X182" t="s">
        <v>345</v>
      </c>
      <c r="Y182" t="s">
        <v>59</v>
      </c>
      <c r="Z182" t="s">
        <v>60</v>
      </c>
      <c r="AC182" t="s">
        <v>1284</v>
      </c>
      <c r="AD182" t="s">
        <v>376</v>
      </c>
      <c r="AE182" t="s">
        <v>1292</v>
      </c>
      <c r="AF182" t="s">
        <v>1285</v>
      </c>
      <c r="AG182" t="s">
        <v>1462</v>
      </c>
      <c r="AH182" t="s">
        <v>371</v>
      </c>
      <c r="AI182" t="s">
        <v>2103</v>
      </c>
      <c r="AJ182">
        <v>0.77777777777777779</v>
      </c>
    </row>
    <row r="183" spans="1:36">
      <c r="A183" t="s">
        <v>8549</v>
      </c>
      <c r="B183" t="s">
        <v>186</v>
      </c>
      <c r="D183" t="s">
        <v>9394</v>
      </c>
      <c r="E183" t="s">
        <v>151</v>
      </c>
      <c r="F183" t="s">
        <v>151</v>
      </c>
      <c r="G183" t="s">
        <v>6434</v>
      </c>
    </row>
    <row r="184" spans="1:36">
      <c r="A184" t="s">
        <v>8549</v>
      </c>
      <c r="B184" t="s">
        <v>4635</v>
      </c>
      <c r="D184" t="s">
        <v>9394</v>
      </c>
      <c r="E184" t="s">
        <v>151</v>
      </c>
      <c r="F184" t="s">
        <v>151</v>
      </c>
      <c r="G184" t="s">
        <v>6434</v>
      </c>
    </row>
    <row r="185" spans="1:36">
      <c r="A185" t="s">
        <v>8549</v>
      </c>
      <c r="B185" t="s">
        <v>192</v>
      </c>
      <c r="C185" t="s">
        <v>201</v>
      </c>
      <c r="D185" t="s">
        <v>9393</v>
      </c>
      <c r="E185" t="s">
        <v>6471</v>
      </c>
      <c r="F185" t="s">
        <v>5997</v>
      </c>
      <c r="G185" t="s">
        <v>6431</v>
      </c>
      <c r="H185" t="s">
        <v>201</v>
      </c>
      <c r="I185" t="s">
        <v>443</v>
      </c>
      <c r="J185" t="s">
        <v>1266</v>
      </c>
      <c r="K185" t="s">
        <v>1439</v>
      </c>
      <c r="L185" t="s">
        <v>394</v>
      </c>
      <c r="M185" t="s">
        <v>345</v>
      </c>
      <c r="N185">
        <v>5</v>
      </c>
      <c r="O185" t="s">
        <v>1146</v>
      </c>
      <c r="P185" t="s">
        <v>1149</v>
      </c>
      <c r="Q185">
        <v>1</v>
      </c>
      <c r="R185" t="s">
        <v>17</v>
      </c>
      <c r="S185" t="s">
        <v>376</v>
      </c>
      <c r="T185" t="s">
        <v>1126</v>
      </c>
      <c r="U185" t="s">
        <v>1127</v>
      </c>
      <c r="V185" s="127">
        <v>46024</v>
      </c>
      <c r="W185" s="127">
        <v>46387</v>
      </c>
      <c r="X185" t="s">
        <v>345</v>
      </c>
      <c r="Y185" t="s">
        <v>1366</v>
      </c>
      <c r="Z185" t="s">
        <v>69</v>
      </c>
      <c r="AC185" t="s">
        <v>1284</v>
      </c>
      <c r="AD185" t="s">
        <v>371</v>
      </c>
      <c r="AE185" t="s">
        <v>1290</v>
      </c>
      <c r="AF185" t="s">
        <v>1285</v>
      </c>
      <c r="AG185" t="s">
        <v>1462</v>
      </c>
      <c r="AH185" t="s">
        <v>371</v>
      </c>
      <c r="AI185" t="s">
        <v>1439</v>
      </c>
      <c r="AJ185">
        <v>0.77083333333333337</v>
      </c>
    </row>
    <row r="186" spans="1:36">
      <c r="A186" t="s">
        <v>8549</v>
      </c>
      <c r="B186" t="s">
        <v>4663</v>
      </c>
      <c r="C186" t="s">
        <v>298</v>
      </c>
      <c r="D186" t="s">
        <v>9393</v>
      </c>
      <c r="E186" t="s">
        <v>6471</v>
      </c>
      <c r="F186" t="s">
        <v>5997</v>
      </c>
      <c r="G186" t="s">
        <v>6431</v>
      </c>
      <c r="H186" t="s">
        <v>298</v>
      </c>
      <c r="I186" t="s">
        <v>344</v>
      </c>
      <c r="J186" t="s">
        <v>443</v>
      </c>
      <c r="K186" t="s">
        <v>1439</v>
      </c>
      <c r="L186" t="s">
        <v>394</v>
      </c>
      <c r="M186" t="s">
        <v>345</v>
      </c>
      <c r="N186">
        <v>5</v>
      </c>
      <c r="O186" t="s">
        <v>1146</v>
      </c>
      <c r="P186" t="s">
        <v>1146</v>
      </c>
      <c r="Q186">
        <v>1</v>
      </c>
      <c r="R186" t="s">
        <v>17</v>
      </c>
      <c r="S186" t="s">
        <v>376</v>
      </c>
      <c r="T186" t="s">
        <v>1126</v>
      </c>
      <c r="U186" t="s">
        <v>1127</v>
      </c>
      <c r="V186" s="127">
        <v>46024</v>
      </c>
      <c r="W186" s="127">
        <v>46387</v>
      </c>
      <c r="X186" t="s">
        <v>345</v>
      </c>
      <c r="Y186" t="s">
        <v>1233</v>
      </c>
      <c r="Z186" t="s">
        <v>122</v>
      </c>
      <c r="AA186" t="s">
        <v>44</v>
      </c>
      <c r="AB186" t="s">
        <v>42</v>
      </c>
      <c r="AC186" t="s">
        <v>1284</v>
      </c>
      <c r="AD186" t="s">
        <v>376</v>
      </c>
      <c r="AE186" t="s">
        <v>1292</v>
      </c>
      <c r="AF186" t="s">
        <v>1285</v>
      </c>
      <c r="AG186" t="s">
        <v>1462</v>
      </c>
      <c r="AH186" t="s">
        <v>371</v>
      </c>
      <c r="AI186" t="s">
        <v>2103</v>
      </c>
      <c r="AJ186">
        <v>0.38541666666666669</v>
      </c>
    </row>
    <row r="187" spans="1:36">
      <c r="A187" t="s">
        <v>8549</v>
      </c>
      <c r="B187" t="s">
        <v>185</v>
      </c>
      <c r="C187" t="s">
        <v>192</v>
      </c>
      <c r="D187" t="s">
        <v>9393</v>
      </c>
      <c r="E187" t="s">
        <v>6471</v>
      </c>
      <c r="F187" t="s">
        <v>5997</v>
      </c>
      <c r="G187" t="s">
        <v>6431</v>
      </c>
      <c r="H187" t="s">
        <v>192</v>
      </c>
      <c r="I187" t="s">
        <v>443</v>
      </c>
      <c r="J187" t="s">
        <v>1266</v>
      </c>
      <c r="K187" t="s">
        <v>452</v>
      </c>
      <c r="L187" t="s">
        <v>394</v>
      </c>
      <c r="M187" t="s">
        <v>345</v>
      </c>
      <c r="N187">
        <v>5</v>
      </c>
      <c r="O187" t="s">
        <v>1155</v>
      </c>
      <c r="P187" t="s">
        <v>1125</v>
      </c>
      <c r="Q187">
        <v>1</v>
      </c>
      <c r="R187" t="s">
        <v>17</v>
      </c>
      <c r="S187" t="s">
        <v>376</v>
      </c>
      <c r="T187" t="s">
        <v>1126</v>
      </c>
      <c r="U187" t="s">
        <v>1127</v>
      </c>
      <c r="V187" s="127">
        <v>46024</v>
      </c>
      <c r="W187" s="127">
        <v>46387</v>
      </c>
      <c r="X187" t="s">
        <v>345</v>
      </c>
      <c r="Y187" t="s">
        <v>1170</v>
      </c>
      <c r="Z187" t="s">
        <v>1363</v>
      </c>
      <c r="AC187" t="s">
        <v>1284</v>
      </c>
      <c r="AD187" t="s">
        <v>371</v>
      </c>
      <c r="AE187" t="s">
        <v>1291</v>
      </c>
      <c r="AF187" t="s">
        <v>1285</v>
      </c>
      <c r="AG187" t="s">
        <v>1462</v>
      </c>
      <c r="AH187" t="s">
        <v>371</v>
      </c>
      <c r="AI187" t="s">
        <v>1590</v>
      </c>
      <c r="AJ187">
        <v>0.4375</v>
      </c>
    </row>
    <row r="188" spans="1:36">
      <c r="A188" t="s">
        <v>8549</v>
      </c>
      <c r="B188" t="s">
        <v>201</v>
      </c>
      <c r="C188" t="s">
        <v>210</v>
      </c>
      <c r="D188" t="s">
        <v>9393</v>
      </c>
      <c r="E188" t="s">
        <v>6471</v>
      </c>
      <c r="F188" t="s">
        <v>5997</v>
      </c>
      <c r="G188" t="s">
        <v>6431</v>
      </c>
      <c r="H188" t="s">
        <v>210</v>
      </c>
      <c r="I188" t="s">
        <v>443</v>
      </c>
      <c r="J188" t="s">
        <v>1266</v>
      </c>
      <c r="K188" t="s">
        <v>1434</v>
      </c>
      <c r="L188" t="s">
        <v>394</v>
      </c>
      <c r="M188" t="s">
        <v>345</v>
      </c>
      <c r="N188">
        <v>10</v>
      </c>
      <c r="O188" t="s">
        <v>1154</v>
      </c>
      <c r="P188" t="s">
        <v>1270</v>
      </c>
      <c r="Q188">
        <v>1</v>
      </c>
      <c r="R188" t="s">
        <v>17</v>
      </c>
      <c r="S188" t="s">
        <v>376</v>
      </c>
      <c r="T188" t="s">
        <v>1126</v>
      </c>
      <c r="U188" t="s">
        <v>1127</v>
      </c>
      <c r="V188" s="127">
        <v>46024</v>
      </c>
      <c r="W188" s="127">
        <v>46387</v>
      </c>
      <c r="X188" t="s">
        <v>345</v>
      </c>
      <c r="Y188" t="s">
        <v>1374</v>
      </c>
      <c r="Z188" t="s">
        <v>76</v>
      </c>
      <c r="AC188" t="s">
        <v>1284</v>
      </c>
      <c r="AD188" t="s">
        <v>376</v>
      </c>
      <c r="AE188" t="s">
        <v>1292</v>
      </c>
      <c r="AF188" t="s">
        <v>1285</v>
      </c>
      <c r="AG188" t="s">
        <v>1462</v>
      </c>
      <c r="AH188" t="s">
        <v>371</v>
      </c>
      <c r="AI188" t="s">
        <v>1439</v>
      </c>
      <c r="AJ188">
        <v>0.4375</v>
      </c>
    </row>
    <row r="189" spans="1:36">
      <c r="A189" t="s">
        <v>8549</v>
      </c>
      <c r="B189" t="s">
        <v>4660</v>
      </c>
      <c r="C189" t="s">
        <v>288</v>
      </c>
      <c r="D189" t="s">
        <v>9393</v>
      </c>
      <c r="E189" t="s">
        <v>6471</v>
      </c>
      <c r="F189" t="s">
        <v>5997</v>
      </c>
      <c r="G189" t="s">
        <v>6431</v>
      </c>
      <c r="H189" t="s">
        <v>288</v>
      </c>
      <c r="I189" t="s">
        <v>344</v>
      </c>
      <c r="J189" t="s">
        <v>443</v>
      </c>
      <c r="K189" t="s">
        <v>1434</v>
      </c>
      <c r="L189" t="s">
        <v>394</v>
      </c>
      <c r="M189" t="s">
        <v>345</v>
      </c>
      <c r="N189">
        <v>15</v>
      </c>
      <c r="O189" t="s">
        <v>1156</v>
      </c>
      <c r="P189" t="s">
        <v>1125</v>
      </c>
      <c r="Q189">
        <v>1</v>
      </c>
      <c r="R189" t="s">
        <v>17</v>
      </c>
      <c r="S189" t="s">
        <v>376</v>
      </c>
      <c r="T189" t="s">
        <v>1126</v>
      </c>
      <c r="U189" t="s">
        <v>1127</v>
      </c>
      <c r="V189" s="127">
        <v>46024</v>
      </c>
      <c r="W189" s="127">
        <v>46387</v>
      </c>
      <c r="X189" t="s">
        <v>345</v>
      </c>
      <c r="Y189" t="s">
        <v>1228</v>
      </c>
      <c r="Z189" t="s">
        <v>106</v>
      </c>
      <c r="AA189" t="s">
        <v>107</v>
      </c>
      <c r="AB189" t="s">
        <v>105</v>
      </c>
      <c r="AC189" t="s">
        <v>1285</v>
      </c>
      <c r="AD189" t="s">
        <v>376</v>
      </c>
      <c r="AE189" t="s">
        <v>1290</v>
      </c>
      <c r="AF189" t="s">
        <v>1285</v>
      </c>
      <c r="AG189" t="s">
        <v>1462</v>
      </c>
      <c r="AH189" t="s">
        <v>371</v>
      </c>
      <c r="AI189" t="s">
        <v>1439</v>
      </c>
      <c r="AJ189">
        <v>0.4375</v>
      </c>
    </row>
    <row r="190" spans="1:36">
      <c r="A190" t="s">
        <v>8549</v>
      </c>
      <c r="B190" t="s">
        <v>4633</v>
      </c>
      <c r="C190" t="s">
        <v>193</v>
      </c>
      <c r="D190" t="s">
        <v>9393</v>
      </c>
      <c r="E190" t="s">
        <v>6471</v>
      </c>
      <c r="F190" t="s">
        <v>5997</v>
      </c>
      <c r="G190" t="s">
        <v>6431</v>
      </c>
      <c r="H190" t="s">
        <v>193</v>
      </c>
      <c r="I190" t="s">
        <v>443</v>
      </c>
      <c r="J190" t="s">
        <v>1266</v>
      </c>
      <c r="K190" t="s">
        <v>1439</v>
      </c>
      <c r="L190" t="s">
        <v>394</v>
      </c>
      <c r="M190" t="s">
        <v>345</v>
      </c>
      <c r="N190">
        <v>5</v>
      </c>
      <c r="O190" t="s">
        <v>1158</v>
      </c>
      <c r="P190" t="s">
        <v>1148</v>
      </c>
      <c r="Q190">
        <v>1</v>
      </c>
      <c r="R190" t="s">
        <v>17</v>
      </c>
      <c r="S190" t="s">
        <v>376</v>
      </c>
      <c r="T190" t="s">
        <v>1126</v>
      </c>
      <c r="U190" t="s">
        <v>1127</v>
      </c>
      <c r="V190" s="127">
        <v>46024</v>
      </c>
      <c r="W190" s="127">
        <v>46387</v>
      </c>
      <c r="X190" t="s">
        <v>345</v>
      </c>
      <c r="Y190" t="s">
        <v>1171</v>
      </c>
      <c r="Z190" t="s">
        <v>62</v>
      </c>
      <c r="AA190" t="s">
        <v>50</v>
      </c>
      <c r="AC190" t="s">
        <v>1284</v>
      </c>
      <c r="AD190" t="s">
        <v>376</v>
      </c>
      <c r="AE190" t="s">
        <v>1292</v>
      </c>
      <c r="AF190" t="s">
        <v>1285</v>
      </c>
      <c r="AG190" t="s">
        <v>1462</v>
      </c>
      <c r="AH190" t="s">
        <v>371</v>
      </c>
      <c r="AI190" t="s">
        <v>2103</v>
      </c>
      <c r="AJ190">
        <v>0.4375</v>
      </c>
    </row>
    <row r="191" spans="1:36">
      <c r="A191" t="s">
        <v>8549</v>
      </c>
      <c r="B191" t="s">
        <v>214</v>
      </c>
      <c r="C191" t="s">
        <v>224</v>
      </c>
      <c r="D191" t="s">
        <v>9393</v>
      </c>
      <c r="E191" t="s">
        <v>6471</v>
      </c>
      <c r="F191" t="s">
        <v>5997</v>
      </c>
      <c r="G191" t="s">
        <v>6431</v>
      </c>
      <c r="H191" t="s">
        <v>224</v>
      </c>
      <c r="I191" t="s">
        <v>443</v>
      </c>
      <c r="J191" t="s">
        <v>1266</v>
      </c>
      <c r="K191" t="s">
        <v>1433</v>
      </c>
      <c r="L191" t="s">
        <v>394</v>
      </c>
      <c r="M191" t="s">
        <v>345</v>
      </c>
      <c r="N191">
        <v>10</v>
      </c>
      <c r="O191" t="s">
        <v>1158</v>
      </c>
      <c r="P191" t="s">
        <v>1147</v>
      </c>
      <c r="Q191">
        <v>1</v>
      </c>
      <c r="R191" t="s">
        <v>17</v>
      </c>
      <c r="S191" t="s">
        <v>376</v>
      </c>
      <c r="T191" t="s">
        <v>1126</v>
      </c>
      <c r="U191" t="s">
        <v>1127</v>
      </c>
      <c r="V191" s="127">
        <v>46024</v>
      </c>
      <c r="W191" s="127">
        <v>46387</v>
      </c>
      <c r="X191" t="s">
        <v>345</v>
      </c>
      <c r="Y191" t="s">
        <v>1192</v>
      </c>
      <c r="Z191" t="s">
        <v>87</v>
      </c>
      <c r="AA191" t="s">
        <v>50</v>
      </c>
      <c r="AC191" t="s">
        <v>1284</v>
      </c>
      <c r="AD191" t="s">
        <v>376</v>
      </c>
      <c r="AE191" t="s">
        <v>1292</v>
      </c>
      <c r="AF191" t="s">
        <v>1285</v>
      </c>
      <c r="AG191" t="s">
        <v>1462</v>
      </c>
      <c r="AH191" t="s">
        <v>371</v>
      </c>
      <c r="AI191" t="s">
        <v>2103</v>
      </c>
      <c r="AJ191">
        <v>0.4375</v>
      </c>
    </row>
    <row r="192" spans="1:36">
      <c r="A192" t="s">
        <v>8549</v>
      </c>
      <c r="B192" t="s">
        <v>288</v>
      </c>
      <c r="C192" t="s">
        <v>343</v>
      </c>
      <c r="D192" t="s">
        <v>9393</v>
      </c>
      <c r="E192" t="s">
        <v>6471</v>
      </c>
      <c r="F192" t="s">
        <v>5997</v>
      </c>
      <c r="G192" t="s">
        <v>6431</v>
      </c>
      <c r="H192" t="s">
        <v>343</v>
      </c>
      <c r="I192" t="s">
        <v>344</v>
      </c>
      <c r="J192" t="s">
        <v>443</v>
      </c>
      <c r="K192" t="s">
        <v>1439</v>
      </c>
      <c r="L192" t="s">
        <v>394</v>
      </c>
      <c r="M192" t="s">
        <v>345</v>
      </c>
      <c r="N192">
        <v>5</v>
      </c>
      <c r="O192" t="s">
        <v>1156</v>
      </c>
      <c r="P192" t="s">
        <v>1141</v>
      </c>
      <c r="Q192">
        <v>1</v>
      </c>
      <c r="R192" t="s">
        <v>17</v>
      </c>
      <c r="S192" t="s">
        <v>376</v>
      </c>
      <c r="T192" t="s">
        <v>1126</v>
      </c>
      <c r="U192" t="s">
        <v>1127</v>
      </c>
      <c r="V192" s="127">
        <v>46024</v>
      </c>
      <c r="W192" s="127">
        <v>46387</v>
      </c>
      <c r="X192" t="s">
        <v>345</v>
      </c>
      <c r="Y192" t="s">
        <v>1261</v>
      </c>
      <c r="Z192" t="s">
        <v>175</v>
      </c>
      <c r="AA192" t="s">
        <v>107</v>
      </c>
      <c r="AB192" t="s">
        <v>42</v>
      </c>
      <c r="AC192" t="s">
        <v>1283</v>
      </c>
      <c r="AD192" t="s">
        <v>376</v>
      </c>
      <c r="AE192" t="s">
        <v>1290</v>
      </c>
      <c r="AF192" t="s">
        <v>1285</v>
      </c>
      <c r="AG192" t="s">
        <v>1462</v>
      </c>
      <c r="AH192" t="s">
        <v>371</v>
      </c>
      <c r="AI192" t="s">
        <v>2103</v>
      </c>
      <c r="AJ192">
        <v>0.44791666666666669</v>
      </c>
    </row>
    <row r="193" spans="1:36">
      <c r="A193" t="s">
        <v>8588</v>
      </c>
      <c r="B193" t="s">
        <v>187</v>
      </c>
      <c r="C193" t="s">
        <v>194</v>
      </c>
      <c r="D193" t="s">
        <v>9393</v>
      </c>
      <c r="E193" t="s">
        <v>6471</v>
      </c>
      <c r="F193" t="s">
        <v>5997</v>
      </c>
      <c r="G193" t="s">
        <v>6431</v>
      </c>
      <c r="H193" t="s">
        <v>194</v>
      </c>
      <c r="I193" t="s">
        <v>443</v>
      </c>
      <c r="J193" t="s">
        <v>1266</v>
      </c>
      <c r="K193" t="s">
        <v>1439</v>
      </c>
      <c r="L193" t="s">
        <v>394</v>
      </c>
      <c r="M193" t="s">
        <v>345</v>
      </c>
      <c r="N193">
        <v>10</v>
      </c>
      <c r="O193" t="s">
        <v>1146</v>
      </c>
      <c r="P193" t="s">
        <v>1146</v>
      </c>
      <c r="Q193">
        <v>1</v>
      </c>
      <c r="R193" t="s">
        <v>17</v>
      </c>
      <c r="S193" t="s">
        <v>376</v>
      </c>
      <c r="T193" t="s">
        <v>1126</v>
      </c>
      <c r="U193" t="s">
        <v>1127</v>
      </c>
      <c r="V193" s="127">
        <v>46024</v>
      </c>
      <c r="W193" s="127">
        <v>46387</v>
      </c>
      <c r="X193" t="s">
        <v>345</v>
      </c>
      <c r="Y193" t="s">
        <v>1172</v>
      </c>
      <c r="Z193" t="s">
        <v>63</v>
      </c>
      <c r="AC193" t="s">
        <v>1284</v>
      </c>
      <c r="AD193" t="s">
        <v>371</v>
      </c>
      <c r="AE193" t="s">
        <v>1292</v>
      </c>
      <c r="AF193" t="s">
        <v>1285</v>
      </c>
      <c r="AG193" t="s">
        <v>1462</v>
      </c>
      <c r="AH193" t="s">
        <v>371</v>
      </c>
      <c r="AI193" t="s">
        <v>2103</v>
      </c>
      <c r="AJ193">
        <v>0.38194444444444442</v>
      </c>
    </row>
    <row r="194" spans="1:36">
      <c r="A194" t="s">
        <v>8588</v>
      </c>
      <c r="B194" t="s">
        <v>265</v>
      </c>
      <c r="C194" t="s">
        <v>297</v>
      </c>
      <c r="D194" t="s">
        <v>9393</v>
      </c>
      <c r="E194" t="s">
        <v>6471</v>
      </c>
      <c r="F194" t="s">
        <v>5997</v>
      </c>
      <c r="G194" t="s">
        <v>6431</v>
      </c>
      <c r="H194" t="s">
        <v>297</v>
      </c>
      <c r="I194" t="s">
        <v>344</v>
      </c>
      <c r="J194" t="s">
        <v>443</v>
      </c>
      <c r="K194" t="s">
        <v>1437</v>
      </c>
      <c r="L194" t="s">
        <v>394</v>
      </c>
      <c r="M194" t="s">
        <v>345</v>
      </c>
      <c r="N194">
        <v>10</v>
      </c>
      <c r="O194" t="s">
        <v>1158</v>
      </c>
      <c r="P194" t="s">
        <v>1148</v>
      </c>
      <c r="Q194">
        <v>1</v>
      </c>
      <c r="R194" t="s">
        <v>17</v>
      </c>
      <c r="S194" t="s">
        <v>376</v>
      </c>
      <c r="T194" t="s">
        <v>1126</v>
      </c>
      <c r="U194" t="s">
        <v>1127</v>
      </c>
      <c r="V194" s="127">
        <v>46024</v>
      </c>
      <c r="W194" s="127">
        <v>46387</v>
      </c>
      <c r="X194" t="s">
        <v>345</v>
      </c>
      <c r="Y194" t="s">
        <v>1232</v>
      </c>
      <c r="Z194" t="s">
        <v>121</v>
      </c>
      <c r="AA194" t="s">
        <v>107</v>
      </c>
      <c r="AB194" t="s">
        <v>42</v>
      </c>
      <c r="AC194" t="s">
        <v>1285</v>
      </c>
      <c r="AD194" t="s">
        <v>376</v>
      </c>
      <c r="AE194" t="s">
        <v>1292</v>
      </c>
      <c r="AF194" t="s">
        <v>1285</v>
      </c>
      <c r="AG194" t="s">
        <v>1462</v>
      </c>
      <c r="AH194" t="s">
        <v>371</v>
      </c>
      <c r="AI194" t="s">
        <v>1439</v>
      </c>
      <c r="AJ194">
        <v>0.38541666666666669</v>
      </c>
    </row>
    <row r="195" spans="1:36">
      <c r="A195" t="s">
        <v>8588</v>
      </c>
      <c r="B195" t="s">
        <v>247</v>
      </c>
      <c r="C195" t="s">
        <v>265</v>
      </c>
      <c r="D195" t="s">
        <v>9393</v>
      </c>
      <c r="E195" t="s">
        <v>6471</v>
      </c>
      <c r="F195" t="s">
        <v>5997</v>
      </c>
      <c r="G195" t="s">
        <v>6431</v>
      </c>
      <c r="H195" t="s">
        <v>265</v>
      </c>
      <c r="I195" t="s">
        <v>1266</v>
      </c>
      <c r="J195" t="s">
        <v>488</v>
      </c>
      <c r="K195" t="s">
        <v>1434</v>
      </c>
      <c r="L195" t="s">
        <v>394</v>
      </c>
      <c r="M195" t="s">
        <v>345</v>
      </c>
      <c r="N195">
        <v>5</v>
      </c>
      <c r="O195" t="s">
        <v>1154</v>
      </c>
      <c r="P195" t="s">
        <v>1150</v>
      </c>
      <c r="Q195">
        <v>1</v>
      </c>
      <c r="R195" t="s">
        <v>17</v>
      </c>
      <c r="S195" t="s">
        <v>376</v>
      </c>
      <c r="T195" t="s">
        <v>1126</v>
      </c>
      <c r="U195" t="s">
        <v>1127</v>
      </c>
      <c r="V195" s="127">
        <v>46024</v>
      </c>
      <c r="W195" s="127">
        <v>46387</v>
      </c>
      <c r="X195" t="s">
        <v>345</v>
      </c>
      <c r="Y195" t="s">
        <v>1396</v>
      </c>
      <c r="AC195" t="s">
        <v>1285</v>
      </c>
      <c r="AD195" t="s">
        <v>376</v>
      </c>
      <c r="AE195" t="s">
        <v>1292</v>
      </c>
      <c r="AF195" t="s">
        <v>1285</v>
      </c>
      <c r="AG195" t="s">
        <v>1462</v>
      </c>
      <c r="AH195" t="s">
        <v>371</v>
      </c>
      <c r="AI195" t="s">
        <v>2103</v>
      </c>
      <c r="AJ195">
        <v>0.4375</v>
      </c>
    </row>
    <row r="196" spans="1:36">
      <c r="A196" t="s">
        <v>8609</v>
      </c>
      <c r="B196" t="s">
        <v>187</v>
      </c>
      <c r="C196" t="s">
        <v>194</v>
      </c>
      <c r="D196" t="s">
        <v>9393</v>
      </c>
      <c r="E196" t="s">
        <v>6471</v>
      </c>
      <c r="F196" t="s">
        <v>5997</v>
      </c>
      <c r="G196" t="s">
        <v>6431</v>
      </c>
      <c r="H196" t="s">
        <v>194</v>
      </c>
      <c r="I196" t="s">
        <v>443</v>
      </c>
      <c r="J196" t="s">
        <v>1266</v>
      </c>
      <c r="K196" t="s">
        <v>1439</v>
      </c>
      <c r="L196" t="s">
        <v>394</v>
      </c>
      <c r="M196" t="s">
        <v>345</v>
      </c>
      <c r="N196">
        <v>10</v>
      </c>
      <c r="O196" t="s">
        <v>1146</v>
      </c>
      <c r="P196" t="s">
        <v>1146</v>
      </c>
      <c r="Q196">
        <v>1</v>
      </c>
      <c r="R196" t="s">
        <v>17</v>
      </c>
      <c r="S196" t="s">
        <v>376</v>
      </c>
      <c r="T196" t="s">
        <v>1126</v>
      </c>
      <c r="U196" t="s">
        <v>1127</v>
      </c>
      <c r="V196" s="127">
        <v>46024</v>
      </c>
      <c r="W196" s="127">
        <v>46387</v>
      </c>
      <c r="X196" t="s">
        <v>345</v>
      </c>
      <c r="Y196" t="s">
        <v>1172</v>
      </c>
      <c r="Z196" t="s">
        <v>63</v>
      </c>
      <c r="AC196" t="s">
        <v>1284</v>
      </c>
      <c r="AD196" t="s">
        <v>371</v>
      </c>
      <c r="AE196" t="s">
        <v>1292</v>
      </c>
      <c r="AF196" t="s">
        <v>1285</v>
      </c>
      <c r="AG196" t="s">
        <v>1462</v>
      </c>
      <c r="AH196" t="s">
        <v>371</v>
      </c>
      <c r="AI196" t="s">
        <v>2103</v>
      </c>
      <c r="AJ196">
        <v>0.38194444444444442</v>
      </c>
    </row>
    <row r="197" spans="1:36">
      <c r="A197" t="s">
        <v>8609</v>
      </c>
      <c r="B197" t="s">
        <v>265</v>
      </c>
      <c r="C197" t="s">
        <v>297</v>
      </c>
      <c r="D197" t="s">
        <v>9393</v>
      </c>
      <c r="E197" t="s">
        <v>6471</v>
      </c>
      <c r="F197" t="s">
        <v>5997</v>
      </c>
      <c r="G197" t="s">
        <v>6431</v>
      </c>
      <c r="H197" t="s">
        <v>297</v>
      </c>
      <c r="I197" t="s">
        <v>344</v>
      </c>
      <c r="J197" t="s">
        <v>443</v>
      </c>
      <c r="K197" t="s">
        <v>1437</v>
      </c>
      <c r="L197" t="s">
        <v>394</v>
      </c>
      <c r="M197" t="s">
        <v>345</v>
      </c>
      <c r="N197">
        <v>10</v>
      </c>
      <c r="O197" t="s">
        <v>1158</v>
      </c>
      <c r="P197" t="s">
        <v>1148</v>
      </c>
      <c r="Q197">
        <v>1</v>
      </c>
      <c r="R197" t="s">
        <v>17</v>
      </c>
      <c r="S197" t="s">
        <v>376</v>
      </c>
      <c r="T197" t="s">
        <v>1126</v>
      </c>
      <c r="U197" t="s">
        <v>1127</v>
      </c>
      <c r="V197" s="127">
        <v>46024</v>
      </c>
      <c r="W197" s="127">
        <v>46387</v>
      </c>
      <c r="X197" t="s">
        <v>345</v>
      </c>
      <c r="Y197" t="s">
        <v>1232</v>
      </c>
      <c r="Z197" t="s">
        <v>121</v>
      </c>
      <c r="AA197" t="s">
        <v>107</v>
      </c>
      <c r="AB197" t="s">
        <v>42</v>
      </c>
      <c r="AC197" t="s">
        <v>1285</v>
      </c>
      <c r="AD197" t="s">
        <v>376</v>
      </c>
      <c r="AE197" t="s">
        <v>1292</v>
      </c>
      <c r="AF197" t="s">
        <v>1285</v>
      </c>
      <c r="AG197" t="s">
        <v>1462</v>
      </c>
      <c r="AH197" t="s">
        <v>371</v>
      </c>
      <c r="AI197" t="s">
        <v>1439</v>
      </c>
      <c r="AJ197">
        <v>0.38541666666666669</v>
      </c>
    </row>
    <row r="198" spans="1:36">
      <c r="A198" t="s">
        <v>8609</v>
      </c>
      <c r="B198" t="s">
        <v>247</v>
      </c>
      <c r="C198" t="s">
        <v>265</v>
      </c>
      <c r="D198" t="s">
        <v>9393</v>
      </c>
      <c r="E198" t="s">
        <v>6471</v>
      </c>
      <c r="F198" t="s">
        <v>5997</v>
      </c>
      <c r="G198" t="s">
        <v>6431</v>
      </c>
      <c r="H198" t="s">
        <v>265</v>
      </c>
      <c r="I198" t="s">
        <v>1266</v>
      </c>
      <c r="J198" t="s">
        <v>488</v>
      </c>
      <c r="K198" t="s">
        <v>1434</v>
      </c>
      <c r="L198" t="s">
        <v>394</v>
      </c>
      <c r="M198" t="s">
        <v>345</v>
      </c>
      <c r="N198">
        <v>5</v>
      </c>
      <c r="O198" t="s">
        <v>1154</v>
      </c>
      <c r="P198" t="s">
        <v>1150</v>
      </c>
      <c r="Q198">
        <v>1</v>
      </c>
      <c r="R198" t="s">
        <v>17</v>
      </c>
      <c r="S198" t="s">
        <v>376</v>
      </c>
      <c r="T198" t="s">
        <v>1126</v>
      </c>
      <c r="U198" t="s">
        <v>1127</v>
      </c>
      <c r="V198" s="127">
        <v>46024</v>
      </c>
      <c r="W198" s="127">
        <v>46387</v>
      </c>
      <c r="X198" t="s">
        <v>345</v>
      </c>
      <c r="Y198" t="s">
        <v>1396</v>
      </c>
      <c r="AC198" t="s">
        <v>1285</v>
      </c>
      <c r="AD198" t="s">
        <v>376</v>
      </c>
      <c r="AE198" t="s">
        <v>1292</v>
      </c>
      <c r="AF198" t="s">
        <v>1285</v>
      </c>
      <c r="AG198" t="s">
        <v>1462</v>
      </c>
      <c r="AH198" t="s">
        <v>371</v>
      </c>
      <c r="AI198" t="s">
        <v>2103</v>
      </c>
      <c r="AJ198">
        <v>0.4375</v>
      </c>
    </row>
    <row r="199" spans="1:36">
      <c r="A199" t="s">
        <v>8617</v>
      </c>
      <c r="B199" t="s">
        <v>215</v>
      </c>
      <c r="C199" t="s">
        <v>225</v>
      </c>
      <c r="D199" t="s">
        <v>9393</v>
      </c>
      <c r="E199" t="s">
        <v>6471</v>
      </c>
      <c r="F199" t="s">
        <v>5997</v>
      </c>
      <c r="G199" t="s">
        <v>6431</v>
      </c>
      <c r="H199" t="s">
        <v>225</v>
      </c>
      <c r="I199" t="s">
        <v>443</v>
      </c>
      <c r="J199" t="s">
        <v>1266</v>
      </c>
      <c r="K199" t="s">
        <v>1436</v>
      </c>
      <c r="L199" t="s">
        <v>394</v>
      </c>
      <c r="M199" t="s">
        <v>345</v>
      </c>
      <c r="N199">
        <v>10</v>
      </c>
      <c r="O199" t="s">
        <v>1158</v>
      </c>
      <c r="P199" t="s">
        <v>1150</v>
      </c>
      <c r="Q199">
        <v>1</v>
      </c>
      <c r="R199" t="s">
        <v>17</v>
      </c>
      <c r="S199" t="s">
        <v>376</v>
      </c>
      <c r="T199" t="s">
        <v>1126</v>
      </c>
      <c r="U199" t="s">
        <v>1127</v>
      </c>
      <c r="V199" s="127">
        <v>46024</v>
      </c>
      <c r="W199" s="127">
        <v>46387</v>
      </c>
      <c r="X199" t="s">
        <v>345</v>
      </c>
      <c r="Y199" t="s">
        <v>1193</v>
      </c>
      <c r="Z199" t="s">
        <v>88</v>
      </c>
      <c r="AA199" t="s">
        <v>50</v>
      </c>
      <c r="AC199" t="s">
        <v>1283</v>
      </c>
      <c r="AD199" t="s">
        <v>371</v>
      </c>
      <c r="AE199" t="s">
        <v>1292</v>
      </c>
      <c r="AF199" t="s">
        <v>1285</v>
      </c>
      <c r="AG199" t="s">
        <v>1462</v>
      </c>
      <c r="AH199" t="s">
        <v>371</v>
      </c>
      <c r="AI199" t="s">
        <v>2103</v>
      </c>
      <c r="AJ199">
        <v>0.4375</v>
      </c>
    </row>
    <row r="200" spans="1:36">
      <c r="A200" t="s">
        <v>8617</v>
      </c>
      <c r="B200" t="s">
        <v>4651</v>
      </c>
      <c r="C200" t="s">
        <v>277</v>
      </c>
      <c r="D200" t="s">
        <v>9393</v>
      </c>
      <c r="E200" t="s">
        <v>6471</v>
      </c>
      <c r="F200" t="s">
        <v>5997</v>
      </c>
      <c r="G200" t="s">
        <v>6431</v>
      </c>
      <c r="H200" t="s">
        <v>277</v>
      </c>
      <c r="I200" t="s">
        <v>1266</v>
      </c>
      <c r="J200" t="s">
        <v>488</v>
      </c>
      <c r="K200" t="s">
        <v>1436</v>
      </c>
      <c r="L200" t="s">
        <v>394</v>
      </c>
      <c r="M200" t="s">
        <v>345</v>
      </c>
      <c r="N200">
        <v>15</v>
      </c>
      <c r="O200" t="s">
        <v>1154</v>
      </c>
      <c r="P200" t="s">
        <v>1410</v>
      </c>
      <c r="Q200">
        <v>1</v>
      </c>
      <c r="R200" t="s">
        <v>17</v>
      </c>
      <c r="S200" t="s">
        <v>376</v>
      </c>
      <c r="T200" t="s">
        <v>1126</v>
      </c>
      <c r="U200" t="s">
        <v>1127</v>
      </c>
      <c r="V200" s="127">
        <v>46024</v>
      </c>
      <c r="W200" s="127">
        <v>46387</v>
      </c>
      <c r="X200" t="s">
        <v>345</v>
      </c>
      <c r="Y200" t="s">
        <v>1411</v>
      </c>
      <c r="Z200" t="s">
        <v>36</v>
      </c>
      <c r="AC200" t="s">
        <v>1284</v>
      </c>
      <c r="AD200" t="s">
        <v>376</v>
      </c>
      <c r="AE200" t="s">
        <v>1292</v>
      </c>
      <c r="AF200" t="s">
        <v>1285</v>
      </c>
      <c r="AG200" t="s">
        <v>1462</v>
      </c>
      <c r="AH200" t="s">
        <v>371</v>
      </c>
      <c r="AI200" t="s">
        <v>1590</v>
      </c>
      <c r="AJ200">
        <v>0.44791666666666669</v>
      </c>
    </row>
    <row r="201" spans="1:36">
      <c r="A201" t="s">
        <v>8617</v>
      </c>
      <c r="B201" t="s">
        <v>4632</v>
      </c>
      <c r="C201" t="s">
        <v>191</v>
      </c>
      <c r="D201" t="s">
        <v>9393</v>
      </c>
      <c r="E201" t="s">
        <v>6471</v>
      </c>
      <c r="F201" t="s">
        <v>5997</v>
      </c>
      <c r="G201" t="s">
        <v>6431</v>
      </c>
      <c r="H201" t="s">
        <v>191</v>
      </c>
      <c r="I201" t="s">
        <v>443</v>
      </c>
      <c r="J201" t="s">
        <v>1266</v>
      </c>
      <c r="K201" t="s">
        <v>1433</v>
      </c>
      <c r="L201" t="s">
        <v>394</v>
      </c>
      <c r="M201" t="s">
        <v>345</v>
      </c>
      <c r="N201">
        <v>25</v>
      </c>
      <c r="O201" t="s">
        <v>1154</v>
      </c>
      <c r="P201" t="s">
        <v>1382</v>
      </c>
      <c r="Q201">
        <v>1</v>
      </c>
      <c r="R201" t="s">
        <v>17</v>
      </c>
      <c r="S201" t="s">
        <v>376</v>
      </c>
      <c r="T201" t="s">
        <v>1126</v>
      </c>
      <c r="U201" t="s">
        <v>1127</v>
      </c>
      <c r="V201" s="127">
        <v>46024</v>
      </c>
      <c r="W201" s="127">
        <v>46387</v>
      </c>
      <c r="X201" t="s">
        <v>345</v>
      </c>
      <c r="Y201" t="s">
        <v>1418</v>
      </c>
      <c r="Z201" t="s">
        <v>61</v>
      </c>
      <c r="AA201" t="s">
        <v>50</v>
      </c>
      <c r="AC201" t="s">
        <v>1284</v>
      </c>
      <c r="AD201" t="s">
        <v>376</v>
      </c>
      <c r="AE201" t="s">
        <v>1291</v>
      </c>
      <c r="AF201" t="s">
        <v>1285</v>
      </c>
      <c r="AG201" t="s">
        <v>1462</v>
      </c>
      <c r="AH201" t="s">
        <v>371</v>
      </c>
      <c r="AI201" t="s">
        <v>1590</v>
      </c>
      <c r="AJ201">
        <v>0.44791666666666669</v>
      </c>
    </row>
    <row r="202" spans="1:36">
      <c r="A202" t="s">
        <v>8617</v>
      </c>
      <c r="B202" t="s">
        <v>210</v>
      </c>
      <c r="C202" t="s">
        <v>220</v>
      </c>
      <c r="D202" t="s">
        <v>9393</v>
      </c>
      <c r="E202" t="s">
        <v>6471</v>
      </c>
      <c r="F202" t="s">
        <v>5997</v>
      </c>
      <c r="G202" t="s">
        <v>6431</v>
      </c>
      <c r="H202" t="s">
        <v>220</v>
      </c>
      <c r="I202" t="s">
        <v>443</v>
      </c>
      <c r="J202" t="s">
        <v>1266</v>
      </c>
      <c r="K202" t="s">
        <v>1433</v>
      </c>
      <c r="L202" t="s">
        <v>394</v>
      </c>
      <c r="M202" t="s">
        <v>345</v>
      </c>
      <c r="N202">
        <v>10</v>
      </c>
      <c r="O202" t="s">
        <v>1158</v>
      </c>
      <c r="P202" t="s">
        <v>1123</v>
      </c>
      <c r="Q202">
        <v>1</v>
      </c>
      <c r="R202" t="s">
        <v>17</v>
      </c>
      <c r="S202" t="s">
        <v>376</v>
      </c>
      <c r="T202" t="s">
        <v>1126</v>
      </c>
      <c r="U202" t="s">
        <v>1127</v>
      </c>
      <c r="V202" s="127">
        <v>46024</v>
      </c>
      <c r="W202" s="127">
        <v>46387</v>
      </c>
      <c r="X202" t="s">
        <v>345</v>
      </c>
      <c r="Y202" t="s">
        <v>1188</v>
      </c>
      <c r="Z202" t="s">
        <v>84</v>
      </c>
      <c r="AA202" t="s">
        <v>50</v>
      </c>
      <c r="AC202" t="s">
        <v>1284</v>
      </c>
      <c r="AD202" t="s">
        <v>376</v>
      </c>
      <c r="AE202" t="s">
        <v>1292</v>
      </c>
      <c r="AF202" t="s">
        <v>1285</v>
      </c>
      <c r="AG202" t="s">
        <v>1462</v>
      </c>
      <c r="AH202" t="s">
        <v>371</v>
      </c>
      <c r="AI202" t="s">
        <v>2103</v>
      </c>
      <c r="AJ202">
        <v>0.4375</v>
      </c>
    </row>
    <row r="203" spans="1:36">
      <c r="A203" t="s">
        <v>8617</v>
      </c>
      <c r="B203" t="s">
        <v>211</v>
      </c>
      <c r="C203" t="s">
        <v>221</v>
      </c>
      <c r="D203" t="s">
        <v>9393</v>
      </c>
      <c r="E203" t="s">
        <v>6471</v>
      </c>
      <c r="F203" t="s">
        <v>5997</v>
      </c>
      <c r="G203" t="s">
        <v>6431</v>
      </c>
      <c r="H203" t="s">
        <v>221</v>
      </c>
      <c r="I203" t="s">
        <v>443</v>
      </c>
      <c r="J203" t="s">
        <v>1266</v>
      </c>
      <c r="K203" t="s">
        <v>1433</v>
      </c>
      <c r="L203" t="s">
        <v>394</v>
      </c>
      <c r="M203" t="s">
        <v>345</v>
      </c>
      <c r="N203">
        <v>10</v>
      </c>
      <c r="O203" t="s">
        <v>1158</v>
      </c>
      <c r="P203" t="s">
        <v>1124</v>
      </c>
      <c r="Q203">
        <v>1</v>
      </c>
      <c r="R203" t="s">
        <v>17</v>
      </c>
      <c r="S203" t="s">
        <v>376</v>
      </c>
      <c r="T203" t="s">
        <v>1126</v>
      </c>
      <c r="U203" t="s">
        <v>1127</v>
      </c>
      <c r="V203" s="127">
        <v>46024</v>
      </c>
      <c r="W203" s="127">
        <v>46387</v>
      </c>
      <c r="X203" t="s">
        <v>1345</v>
      </c>
      <c r="Y203" t="s">
        <v>1189</v>
      </c>
      <c r="Z203" t="s">
        <v>85</v>
      </c>
      <c r="AC203" t="s">
        <v>1284</v>
      </c>
      <c r="AD203" t="s">
        <v>376</v>
      </c>
      <c r="AE203" t="s">
        <v>1292</v>
      </c>
      <c r="AF203" t="s">
        <v>1285</v>
      </c>
      <c r="AG203" t="s">
        <v>1462</v>
      </c>
      <c r="AH203" t="s">
        <v>371</v>
      </c>
      <c r="AI203" t="s">
        <v>1439</v>
      </c>
      <c r="AJ203">
        <v>0.41666666666666669</v>
      </c>
    </row>
    <row r="204" spans="1:36">
      <c r="A204" t="s">
        <v>8617</v>
      </c>
      <c r="B204" t="s">
        <v>249</v>
      </c>
      <c r="C204" t="s">
        <v>267</v>
      </c>
      <c r="D204" t="s">
        <v>9393</v>
      </c>
      <c r="E204" t="s">
        <v>6471</v>
      </c>
      <c r="F204" t="s">
        <v>5997</v>
      </c>
      <c r="G204" t="s">
        <v>6431</v>
      </c>
      <c r="H204" t="s">
        <v>267</v>
      </c>
      <c r="I204" t="s">
        <v>1266</v>
      </c>
      <c r="J204" t="s">
        <v>488</v>
      </c>
      <c r="K204" t="s">
        <v>1433</v>
      </c>
      <c r="L204" t="s">
        <v>394</v>
      </c>
      <c r="M204" t="s">
        <v>345</v>
      </c>
      <c r="N204">
        <v>10</v>
      </c>
      <c r="O204" t="s">
        <v>1158</v>
      </c>
      <c r="P204" t="s">
        <v>1125</v>
      </c>
      <c r="Q204">
        <v>1</v>
      </c>
      <c r="R204" t="s">
        <v>17</v>
      </c>
      <c r="S204" t="s">
        <v>376</v>
      </c>
      <c r="T204" t="s">
        <v>1126</v>
      </c>
      <c r="U204" t="s">
        <v>1127</v>
      </c>
      <c r="V204" s="127">
        <v>46024</v>
      </c>
      <c r="W204" s="127">
        <v>46387</v>
      </c>
      <c r="X204" t="s">
        <v>345</v>
      </c>
      <c r="Y204" t="s">
        <v>1222</v>
      </c>
      <c r="AC204" t="s">
        <v>1284</v>
      </c>
      <c r="AD204" t="s">
        <v>376</v>
      </c>
      <c r="AE204" t="s">
        <v>1292</v>
      </c>
      <c r="AF204" t="s">
        <v>1285</v>
      </c>
      <c r="AG204" t="s">
        <v>1462</v>
      </c>
      <c r="AH204" t="s">
        <v>371</v>
      </c>
      <c r="AI204" t="s">
        <v>1590</v>
      </c>
      <c r="AJ204">
        <v>0.4375</v>
      </c>
    </row>
    <row r="205" spans="1:36">
      <c r="A205" t="s">
        <v>8617</v>
      </c>
      <c r="B205" t="s">
        <v>224</v>
      </c>
      <c r="C205" t="s">
        <v>236</v>
      </c>
      <c r="D205" t="s">
        <v>9393</v>
      </c>
      <c r="E205" t="s">
        <v>6471</v>
      </c>
      <c r="F205" t="s">
        <v>5997</v>
      </c>
      <c r="G205" t="s">
        <v>6431</v>
      </c>
      <c r="H205" t="s">
        <v>236</v>
      </c>
      <c r="I205" t="s">
        <v>1266</v>
      </c>
      <c r="J205" t="s">
        <v>488</v>
      </c>
      <c r="K205" t="s">
        <v>1439</v>
      </c>
      <c r="L205" t="s">
        <v>394</v>
      </c>
      <c r="M205" t="s">
        <v>345</v>
      </c>
      <c r="N205">
        <v>5</v>
      </c>
      <c r="O205" t="s">
        <v>1146</v>
      </c>
      <c r="P205" t="s">
        <v>1146</v>
      </c>
      <c r="Q205">
        <v>1</v>
      </c>
      <c r="R205" t="s">
        <v>17</v>
      </c>
      <c r="S205" t="s">
        <v>376</v>
      </c>
      <c r="T205" t="s">
        <v>1126</v>
      </c>
      <c r="U205" t="s">
        <v>1127</v>
      </c>
      <c r="V205" s="127">
        <v>46024</v>
      </c>
      <c r="W205" s="127">
        <v>46387</v>
      </c>
      <c r="X205" t="s">
        <v>345</v>
      </c>
      <c r="Y205" t="s">
        <v>24</v>
      </c>
      <c r="Z205" t="s">
        <v>25</v>
      </c>
      <c r="AC205" t="s">
        <v>1284</v>
      </c>
      <c r="AD205" t="s">
        <v>371</v>
      </c>
      <c r="AE205" t="s">
        <v>1292</v>
      </c>
      <c r="AF205" t="s">
        <v>1285</v>
      </c>
      <c r="AG205" t="s">
        <v>1462</v>
      </c>
      <c r="AH205" t="s">
        <v>371</v>
      </c>
      <c r="AI205" t="s">
        <v>1590</v>
      </c>
      <c r="AJ205">
        <v>0.70833333333333337</v>
      </c>
    </row>
    <row r="206" spans="1:36">
      <c r="A206" t="s">
        <v>8617</v>
      </c>
      <c r="B206" t="s">
        <v>242</v>
      </c>
      <c r="C206" t="s">
        <v>260</v>
      </c>
      <c r="D206" t="s">
        <v>9393</v>
      </c>
      <c r="E206" t="s">
        <v>6471</v>
      </c>
      <c r="F206" t="s">
        <v>5997</v>
      </c>
      <c r="G206" t="s">
        <v>6431</v>
      </c>
      <c r="H206" t="s">
        <v>260</v>
      </c>
      <c r="I206" t="s">
        <v>1266</v>
      </c>
      <c r="J206" t="s">
        <v>488</v>
      </c>
      <c r="K206" t="s">
        <v>1439</v>
      </c>
      <c r="L206" t="s">
        <v>394</v>
      </c>
      <c r="M206" t="s">
        <v>345</v>
      </c>
      <c r="N206">
        <v>5</v>
      </c>
      <c r="O206" t="s">
        <v>1146</v>
      </c>
      <c r="P206" t="s">
        <v>1146</v>
      </c>
      <c r="Q206">
        <v>1</v>
      </c>
      <c r="R206" t="s">
        <v>17</v>
      </c>
      <c r="S206" t="s">
        <v>376</v>
      </c>
      <c r="T206" t="s">
        <v>1126</v>
      </c>
      <c r="U206" t="s">
        <v>1127</v>
      </c>
      <c r="V206" s="127">
        <v>46024</v>
      </c>
      <c r="W206" s="127">
        <v>46387</v>
      </c>
      <c r="X206" t="s">
        <v>345</v>
      </c>
      <c r="Y206" t="s">
        <v>1221</v>
      </c>
      <c r="AC206" t="s">
        <v>1284</v>
      </c>
      <c r="AD206" t="s">
        <v>371</v>
      </c>
      <c r="AE206" t="s">
        <v>1292</v>
      </c>
      <c r="AF206" t="s">
        <v>1285</v>
      </c>
      <c r="AG206" t="s">
        <v>1462</v>
      </c>
      <c r="AH206" t="s">
        <v>371</v>
      </c>
      <c r="AI206" t="s">
        <v>2103</v>
      </c>
      <c r="AJ206">
        <v>0.38194444444444442</v>
      </c>
    </row>
    <row r="207" spans="1:36">
      <c r="A207" t="s">
        <v>8617</v>
      </c>
      <c r="B207" t="s">
        <v>199</v>
      </c>
      <c r="C207" t="s">
        <v>208</v>
      </c>
      <c r="D207" t="s">
        <v>9393</v>
      </c>
      <c r="E207" t="s">
        <v>6471</v>
      </c>
      <c r="F207" t="s">
        <v>5997</v>
      </c>
      <c r="G207" t="s">
        <v>6431</v>
      </c>
      <c r="H207" t="s">
        <v>208</v>
      </c>
      <c r="I207" t="s">
        <v>443</v>
      </c>
      <c r="J207" t="s">
        <v>1266</v>
      </c>
      <c r="K207" t="s">
        <v>1434</v>
      </c>
      <c r="L207" t="s">
        <v>394</v>
      </c>
      <c r="M207" t="s">
        <v>345</v>
      </c>
      <c r="N207">
        <v>10</v>
      </c>
      <c r="O207" t="s">
        <v>1158</v>
      </c>
      <c r="P207" t="s">
        <v>1123</v>
      </c>
      <c r="Q207">
        <v>1</v>
      </c>
      <c r="R207" t="s">
        <v>17</v>
      </c>
      <c r="S207" t="s">
        <v>376</v>
      </c>
      <c r="T207" t="s">
        <v>1126</v>
      </c>
      <c r="U207" t="s">
        <v>1127</v>
      </c>
      <c r="V207" s="127">
        <v>46024</v>
      </c>
      <c r="W207" s="127">
        <v>46387</v>
      </c>
      <c r="X207" t="s">
        <v>345</v>
      </c>
      <c r="Y207" t="s">
        <v>1178</v>
      </c>
      <c r="Z207" t="s">
        <v>74</v>
      </c>
      <c r="AA207" t="s">
        <v>1373</v>
      </c>
      <c r="AC207" t="s">
        <v>1284</v>
      </c>
      <c r="AD207" t="s">
        <v>376</v>
      </c>
      <c r="AE207" t="s">
        <v>1292</v>
      </c>
      <c r="AF207" t="s">
        <v>1285</v>
      </c>
      <c r="AG207" t="s">
        <v>1462</v>
      </c>
      <c r="AH207" t="s">
        <v>371</v>
      </c>
      <c r="AI207" t="s">
        <v>2103</v>
      </c>
      <c r="AJ207">
        <v>0.41666666666666669</v>
      </c>
    </row>
    <row r="208" spans="1:36">
      <c r="A208" t="s">
        <v>8617</v>
      </c>
      <c r="B208" t="s">
        <v>246</v>
      </c>
      <c r="C208" t="s">
        <v>264</v>
      </c>
      <c r="D208" t="s">
        <v>9393</v>
      </c>
      <c r="E208" t="s">
        <v>6471</v>
      </c>
      <c r="F208" t="s">
        <v>5997</v>
      </c>
      <c r="G208" t="s">
        <v>6431</v>
      </c>
      <c r="H208" t="s">
        <v>264</v>
      </c>
      <c r="I208" t="s">
        <v>1266</v>
      </c>
      <c r="J208" t="s">
        <v>488</v>
      </c>
      <c r="K208" t="s">
        <v>1434</v>
      </c>
      <c r="L208" t="s">
        <v>394</v>
      </c>
      <c r="M208" t="s">
        <v>345</v>
      </c>
      <c r="N208">
        <v>60</v>
      </c>
      <c r="O208" t="s">
        <v>1155</v>
      </c>
      <c r="P208" t="s">
        <v>1392</v>
      </c>
      <c r="Q208">
        <v>1</v>
      </c>
      <c r="R208" t="s">
        <v>17</v>
      </c>
      <c r="S208" t="s">
        <v>376</v>
      </c>
      <c r="T208" t="s">
        <v>1126</v>
      </c>
      <c r="U208" t="s">
        <v>1127</v>
      </c>
      <c r="V208" s="127">
        <v>46024</v>
      </c>
      <c r="W208" s="127">
        <v>46387</v>
      </c>
      <c r="X208" t="s">
        <v>345</v>
      </c>
      <c r="Y208" t="s">
        <v>1391</v>
      </c>
      <c r="Z208" t="s">
        <v>35</v>
      </c>
      <c r="AC208" t="s">
        <v>1283</v>
      </c>
      <c r="AD208" t="s">
        <v>376</v>
      </c>
      <c r="AE208" t="s">
        <v>1390</v>
      </c>
      <c r="AF208" t="s">
        <v>1285</v>
      </c>
      <c r="AG208" t="s">
        <v>1462</v>
      </c>
      <c r="AH208" t="s">
        <v>371</v>
      </c>
      <c r="AI208" t="s">
        <v>1590</v>
      </c>
      <c r="AJ208">
        <v>0.76388888888888884</v>
      </c>
    </row>
    <row r="209" spans="1:36">
      <c r="A209" t="s">
        <v>8617</v>
      </c>
      <c r="B209" t="s">
        <v>4658</v>
      </c>
      <c r="C209" t="s">
        <v>286</v>
      </c>
      <c r="D209" t="s">
        <v>9393</v>
      </c>
      <c r="E209" t="s">
        <v>6471</v>
      </c>
      <c r="F209" t="s">
        <v>5997</v>
      </c>
      <c r="G209" t="s">
        <v>6431</v>
      </c>
      <c r="H209" t="s">
        <v>286</v>
      </c>
      <c r="I209" t="s">
        <v>443</v>
      </c>
      <c r="J209" t="s">
        <v>1266</v>
      </c>
      <c r="K209" t="s">
        <v>1434</v>
      </c>
      <c r="L209" t="s">
        <v>394</v>
      </c>
      <c r="M209" t="s">
        <v>345</v>
      </c>
      <c r="N209">
        <v>10</v>
      </c>
      <c r="O209" t="s">
        <v>1158</v>
      </c>
      <c r="P209" t="s">
        <v>1153</v>
      </c>
      <c r="Q209">
        <v>1</v>
      </c>
      <c r="R209" t="s">
        <v>17</v>
      </c>
      <c r="S209" t="s">
        <v>376</v>
      </c>
      <c r="T209" t="s">
        <v>1126</v>
      </c>
      <c r="U209" t="s">
        <v>1127</v>
      </c>
      <c r="V209" s="127">
        <v>46024</v>
      </c>
      <c r="W209" s="127">
        <v>46387</v>
      </c>
      <c r="X209" t="s">
        <v>345</v>
      </c>
      <c r="Y209" t="s">
        <v>101</v>
      </c>
      <c r="Z209" t="s">
        <v>102</v>
      </c>
      <c r="AC209" t="s">
        <v>1283</v>
      </c>
      <c r="AD209" t="s">
        <v>376</v>
      </c>
      <c r="AE209" t="s">
        <v>1290</v>
      </c>
      <c r="AF209" t="s">
        <v>1285</v>
      </c>
      <c r="AG209" t="s">
        <v>1462</v>
      </c>
      <c r="AH209" t="s">
        <v>371</v>
      </c>
      <c r="AI209" t="s">
        <v>1439</v>
      </c>
      <c r="AJ209">
        <v>0.41666666666666669</v>
      </c>
    </row>
    <row r="210" spans="1:36">
      <c r="A210" t="s">
        <v>8617</v>
      </c>
      <c r="B210" t="s">
        <v>177</v>
      </c>
      <c r="C210" t="s">
        <v>178</v>
      </c>
      <c r="D210" t="s">
        <v>9393</v>
      </c>
      <c r="E210" t="s">
        <v>6471</v>
      </c>
      <c r="F210" t="s">
        <v>5997</v>
      </c>
      <c r="G210" t="s">
        <v>6431</v>
      </c>
      <c r="H210" t="s">
        <v>178</v>
      </c>
      <c r="I210" t="s">
        <v>344</v>
      </c>
      <c r="J210" t="s">
        <v>443</v>
      </c>
      <c r="K210" t="s">
        <v>1434</v>
      </c>
      <c r="L210" t="s">
        <v>394</v>
      </c>
      <c r="M210" t="s">
        <v>345</v>
      </c>
      <c r="N210">
        <v>10</v>
      </c>
      <c r="O210" t="s">
        <v>1158</v>
      </c>
      <c r="P210" t="s">
        <v>1124</v>
      </c>
      <c r="Q210">
        <v>1</v>
      </c>
      <c r="R210" t="s">
        <v>17</v>
      </c>
      <c r="S210" t="s">
        <v>376</v>
      </c>
      <c r="T210" t="s">
        <v>1126</v>
      </c>
      <c r="U210" t="s">
        <v>1127</v>
      </c>
      <c r="V210" s="127">
        <v>46024</v>
      </c>
      <c r="W210" s="127">
        <v>46387</v>
      </c>
      <c r="X210" t="s">
        <v>345</v>
      </c>
      <c r="Y210" t="s">
        <v>1444</v>
      </c>
      <c r="Z210" t="s">
        <v>46</v>
      </c>
      <c r="AA210" t="s">
        <v>1304</v>
      </c>
      <c r="AC210" t="s">
        <v>1285</v>
      </c>
      <c r="AD210" t="s">
        <v>376</v>
      </c>
      <c r="AE210" t="s">
        <v>1291</v>
      </c>
      <c r="AF210" t="s">
        <v>1285</v>
      </c>
      <c r="AG210" t="s">
        <v>1462</v>
      </c>
      <c r="AH210" t="s">
        <v>371</v>
      </c>
      <c r="AI210" t="s">
        <v>2104</v>
      </c>
      <c r="AJ210">
        <v>0.4375</v>
      </c>
    </row>
    <row r="211" spans="1:36">
      <c r="A211" t="s">
        <v>8617</v>
      </c>
      <c r="B211" t="s">
        <v>200</v>
      </c>
      <c r="C211" t="s">
        <v>209</v>
      </c>
      <c r="D211" t="s">
        <v>9393</v>
      </c>
      <c r="E211" t="s">
        <v>6471</v>
      </c>
      <c r="F211" t="s">
        <v>5997</v>
      </c>
      <c r="G211" t="s">
        <v>6431</v>
      </c>
      <c r="H211" t="s">
        <v>209</v>
      </c>
      <c r="I211" t="s">
        <v>443</v>
      </c>
      <c r="J211" t="s">
        <v>1266</v>
      </c>
      <c r="K211" t="s">
        <v>1434</v>
      </c>
      <c r="L211" t="s">
        <v>394</v>
      </c>
      <c r="M211" t="s">
        <v>345</v>
      </c>
      <c r="N211">
        <v>10</v>
      </c>
      <c r="O211" t="s">
        <v>1158</v>
      </c>
      <c r="P211" t="s">
        <v>1124</v>
      </c>
      <c r="Q211">
        <v>1</v>
      </c>
      <c r="R211" t="s">
        <v>17</v>
      </c>
      <c r="S211" t="s">
        <v>376</v>
      </c>
      <c r="T211" t="s">
        <v>1126</v>
      </c>
      <c r="U211" t="s">
        <v>1127</v>
      </c>
      <c r="V211" s="127">
        <v>46024</v>
      </c>
      <c r="W211" s="127">
        <v>46387</v>
      </c>
      <c r="X211" t="s">
        <v>345</v>
      </c>
      <c r="Y211" t="s">
        <v>1179</v>
      </c>
      <c r="Z211" t="s">
        <v>75</v>
      </c>
      <c r="AA211" t="s">
        <v>1373</v>
      </c>
      <c r="AC211" t="s">
        <v>1284</v>
      </c>
      <c r="AD211" t="s">
        <v>376</v>
      </c>
      <c r="AE211" t="s">
        <v>1292</v>
      </c>
      <c r="AF211" t="s">
        <v>1285</v>
      </c>
      <c r="AG211" t="s">
        <v>1462</v>
      </c>
      <c r="AH211" t="s">
        <v>371</v>
      </c>
      <c r="AI211" t="s">
        <v>2103</v>
      </c>
      <c r="AJ211">
        <v>0.4375</v>
      </c>
    </row>
    <row r="212" spans="1:36">
      <c r="A212" t="s">
        <v>8617</v>
      </c>
      <c r="B212" t="s">
        <v>204</v>
      </c>
      <c r="C212" t="s">
        <v>213</v>
      </c>
      <c r="D212" t="s">
        <v>9393</v>
      </c>
      <c r="E212" t="s">
        <v>6471</v>
      </c>
      <c r="F212" t="s">
        <v>5997</v>
      </c>
      <c r="G212" t="s">
        <v>6431</v>
      </c>
      <c r="H212" t="s">
        <v>213</v>
      </c>
      <c r="I212" t="s">
        <v>443</v>
      </c>
      <c r="J212" t="s">
        <v>1266</v>
      </c>
      <c r="K212" t="s">
        <v>1441</v>
      </c>
      <c r="L212" t="s">
        <v>394</v>
      </c>
      <c r="M212" t="s">
        <v>345</v>
      </c>
      <c r="N212">
        <v>10</v>
      </c>
      <c r="O212" t="s">
        <v>1158</v>
      </c>
      <c r="P212" t="s">
        <v>1150</v>
      </c>
      <c r="Q212">
        <v>1</v>
      </c>
      <c r="R212" t="s">
        <v>17</v>
      </c>
      <c r="S212" t="s">
        <v>376</v>
      </c>
      <c r="T212" t="s">
        <v>1126</v>
      </c>
      <c r="U212" t="s">
        <v>1127</v>
      </c>
      <c r="V212" s="127">
        <v>46024</v>
      </c>
      <c r="W212" s="127">
        <v>46387</v>
      </c>
      <c r="X212" t="s">
        <v>345</v>
      </c>
      <c r="Y212" t="s">
        <v>1182</v>
      </c>
      <c r="Z212" t="s">
        <v>1399</v>
      </c>
      <c r="AA212" t="s">
        <v>50</v>
      </c>
      <c r="AC212" t="s">
        <v>1285</v>
      </c>
      <c r="AD212" t="s">
        <v>376</v>
      </c>
      <c r="AE212" t="s">
        <v>1292</v>
      </c>
      <c r="AF212" t="s">
        <v>1285</v>
      </c>
      <c r="AG212" t="s">
        <v>1462</v>
      </c>
      <c r="AH212" t="s">
        <v>371</v>
      </c>
      <c r="AI212" t="s">
        <v>2103</v>
      </c>
      <c r="AJ212">
        <v>0.4375</v>
      </c>
    </row>
    <row r="213" spans="1:36">
      <c r="A213" t="s">
        <v>8617</v>
      </c>
      <c r="B213" t="s">
        <v>4640</v>
      </c>
      <c r="C213" t="s">
        <v>216</v>
      </c>
      <c r="D213" t="s">
        <v>9393</v>
      </c>
      <c r="E213" t="s">
        <v>6471</v>
      </c>
      <c r="F213" t="s">
        <v>5997</v>
      </c>
      <c r="G213" t="s">
        <v>6431</v>
      </c>
      <c r="H213" t="s">
        <v>216</v>
      </c>
      <c r="I213" t="s">
        <v>443</v>
      </c>
      <c r="J213" t="s">
        <v>1266</v>
      </c>
      <c r="K213" t="s">
        <v>1441</v>
      </c>
      <c r="L213" t="s">
        <v>394</v>
      </c>
      <c r="M213" t="s">
        <v>345</v>
      </c>
      <c r="N213">
        <v>10</v>
      </c>
      <c r="O213" t="s">
        <v>1158</v>
      </c>
      <c r="P213" t="s">
        <v>1124</v>
      </c>
      <c r="Q213">
        <v>1</v>
      </c>
      <c r="R213" t="s">
        <v>17</v>
      </c>
      <c r="S213" t="s">
        <v>376</v>
      </c>
      <c r="T213" t="s">
        <v>1126</v>
      </c>
      <c r="U213" t="s">
        <v>1127</v>
      </c>
      <c r="V213" s="127">
        <v>46024</v>
      </c>
      <c r="W213" s="127">
        <v>46387</v>
      </c>
      <c r="X213" t="s">
        <v>345</v>
      </c>
      <c r="Y213" t="s">
        <v>1398</v>
      </c>
      <c r="Z213" t="s">
        <v>80</v>
      </c>
      <c r="AC213" t="s">
        <v>1285</v>
      </c>
      <c r="AD213" t="s">
        <v>376</v>
      </c>
      <c r="AE213" t="s">
        <v>1292</v>
      </c>
      <c r="AF213" t="s">
        <v>1285</v>
      </c>
      <c r="AG213" t="s">
        <v>1462</v>
      </c>
      <c r="AH213" t="s">
        <v>371</v>
      </c>
      <c r="AI213" t="s">
        <v>2104</v>
      </c>
      <c r="AJ213">
        <v>0.4375</v>
      </c>
    </row>
    <row r="214" spans="1:36">
      <c r="A214" t="s">
        <v>8617</v>
      </c>
      <c r="B214" t="s">
        <v>226</v>
      </c>
      <c r="C214" t="s">
        <v>238</v>
      </c>
      <c r="D214" t="s">
        <v>9393</v>
      </c>
      <c r="E214" t="s">
        <v>6471</v>
      </c>
      <c r="F214" t="s">
        <v>5997</v>
      </c>
      <c r="G214" t="s">
        <v>6431</v>
      </c>
      <c r="H214" t="s">
        <v>238</v>
      </c>
      <c r="I214" t="s">
        <v>1266</v>
      </c>
      <c r="J214" t="s">
        <v>488</v>
      </c>
      <c r="K214" t="s">
        <v>1437</v>
      </c>
      <c r="L214" t="s">
        <v>394</v>
      </c>
      <c r="M214" t="s">
        <v>345</v>
      </c>
      <c r="N214">
        <v>30</v>
      </c>
      <c r="O214" t="s">
        <v>1146</v>
      </c>
      <c r="P214" t="s">
        <v>1146</v>
      </c>
      <c r="Q214">
        <v>1</v>
      </c>
      <c r="R214" t="s">
        <v>17</v>
      </c>
      <c r="S214" t="s">
        <v>376</v>
      </c>
      <c r="T214" t="s">
        <v>1126</v>
      </c>
      <c r="U214" t="s">
        <v>1127</v>
      </c>
      <c r="V214" s="127">
        <v>46024</v>
      </c>
      <c r="W214" s="127">
        <v>46387</v>
      </c>
      <c r="X214" t="s">
        <v>345</v>
      </c>
      <c r="Y214" t="s">
        <v>1203</v>
      </c>
      <c r="Z214" t="s">
        <v>27</v>
      </c>
      <c r="AC214" t="s">
        <v>1284</v>
      </c>
      <c r="AD214" t="s">
        <v>376</v>
      </c>
      <c r="AE214" t="s">
        <v>1292</v>
      </c>
      <c r="AF214" t="s">
        <v>1285</v>
      </c>
      <c r="AG214" t="s">
        <v>1462</v>
      </c>
      <c r="AH214" t="s">
        <v>371</v>
      </c>
      <c r="AI214" t="s">
        <v>1439</v>
      </c>
      <c r="AJ214">
        <v>0.38541666666666669</v>
      </c>
    </row>
    <row r="215" spans="1:36">
      <c r="A215" t="s">
        <v>8617</v>
      </c>
      <c r="B215" t="s">
        <v>227</v>
      </c>
      <c r="C215" t="s">
        <v>239</v>
      </c>
      <c r="D215" t="s">
        <v>9393</v>
      </c>
      <c r="E215" t="s">
        <v>6471</v>
      </c>
      <c r="F215" t="s">
        <v>5997</v>
      </c>
      <c r="G215" t="s">
        <v>6431</v>
      </c>
      <c r="H215" t="s">
        <v>239</v>
      </c>
      <c r="I215" t="s">
        <v>1266</v>
      </c>
      <c r="J215" t="s">
        <v>488</v>
      </c>
      <c r="K215" t="s">
        <v>1441</v>
      </c>
      <c r="L215" t="s">
        <v>394</v>
      </c>
      <c r="M215" t="s">
        <v>345</v>
      </c>
      <c r="N215">
        <v>10</v>
      </c>
      <c r="O215" t="s">
        <v>1158</v>
      </c>
      <c r="P215" t="s">
        <v>1122</v>
      </c>
      <c r="Q215">
        <v>1</v>
      </c>
      <c r="R215" t="s">
        <v>17</v>
      </c>
      <c r="S215" t="s">
        <v>376</v>
      </c>
      <c r="T215" t="s">
        <v>1126</v>
      </c>
      <c r="U215" t="s">
        <v>1127</v>
      </c>
      <c r="V215" s="127">
        <v>46024</v>
      </c>
      <c r="W215" s="127">
        <v>46387</v>
      </c>
      <c r="X215" t="s">
        <v>345</v>
      </c>
      <c r="Y215" t="s">
        <v>1204</v>
      </c>
      <c r="Z215" t="s">
        <v>28</v>
      </c>
      <c r="AC215" t="s">
        <v>1284</v>
      </c>
      <c r="AD215" t="s">
        <v>376</v>
      </c>
      <c r="AE215" t="s">
        <v>1292</v>
      </c>
      <c r="AF215" t="s">
        <v>1285</v>
      </c>
      <c r="AG215" t="s">
        <v>1462</v>
      </c>
      <c r="AH215" t="s">
        <v>371</v>
      </c>
      <c r="AI215" t="s">
        <v>1439</v>
      </c>
      <c r="AJ215">
        <v>0.625</v>
      </c>
    </row>
    <row r="216" spans="1:36">
      <c r="A216" t="s">
        <v>8617</v>
      </c>
      <c r="B216" t="s">
        <v>234</v>
      </c>
      <c r="C216" t="s">
        <v>246</v>
      </c>
      <c r="D216" t="s">
        <v>9393</v>
      </c>
      <c r="E216" t="s">
        <v>6471</v>
      </c>
      <c r="F216" t="s">
        <v>5997</v>
      </c>
      <c r="G216" t="s">
        <v>6431</v>
      </c>
      <c r="H216" t="s">
        <v>246</v>
      </c>
      <c r="I216" t="s">
        <v>1266</v>
      </c>
      <c r="J216" t="s">
        <v>488</v>
      </c>
      <c r="K216" t="s">
        <v>1437</v>
      </c>
      <c r="L216" t="s">
        <v>394</v>
      </c>
      <c r="M216" t="s">
        <v>345</v>
      </c>
      <c r="N216">
        <v>20</v>
      </c>
      <c r="O216" t="s">
        <v>1158</v>
      </c>
      <c r="P216" t="s">
        <v>1125</v>
      </c>
      <c r="Q216">
        <v>1</v>
      </c>
      <c r="R216" t="s">
        <v>17</v>
      </c>
      <c r="S216" t="s">
        <v>376</v>
      </c>
      <c r="T216" t="s">
        <v>1126</v>
      </c>
      <c r="U216" t="s">
        <v>1127</v>
      </c>
      <c r="V216" s="127">
        <v>46024</v>
      </c>
      <c r="W216" s="127">
        <v>46387</v>
      </c>
      <c r="X216" t="s">
        <v>345</v>
      </c>
      <c r="Y216" t="s">
        <v>1211</v>
      </c>
      <c r="AC216" t="s">
        <v>1284</v>
      </c>
      <c r="AD216" t="s">
        <v>376</v>
      </c>
      <c r="AE216" t="s">
        <v>1292</v>
      </c>
      <c r="AF216" t="s">
        <v>1285</v>
      </c>
      <c r="AG216" t="s">
        <v>1462</v>
      </c>
      <c r="AH216" t="s">
        <v>371</v>
      </c>
      <c r="AI216" t="s">
        <v>2103</v>
      </c>
      <c r="AJ216">
        <v>0.38541666666666669</v>
      </c>
    </row>
    <row r="217" spans="1:36">
      <c r="A217" t="s">
        <v>8617</v>
      </c>
      <c r="B217" t="s">
        <v>243</v>
      </c>
      <c r="C217" t="s">
        <v>261</v>
      </c>
      <c r="D217" t="s">
        <v>9393</v>
      </c>
      <c r="E217" t="s">
        <v>6471</v>
      </c>
      <c r="F217" t="s">
        <v>5997</v>
      </c>
      <c r="G217" t="s">
        <v>6431</v>
      </c>
      <c r="H217" t="s">
        <v>261</v>
      </c>
      <c r="I217" t="s">
        <v>1266</v>
      </c>
      <c r="J217" t="s">
        <v>488</v>
      </c>
      <c r="K217" t="s">
        <v>1441</v>
      </c>
      <c r="L217" t="s">
        <v>394</v>
      </c>
      <c r="M217" t="s">
        <v>345</v>
      </c>
      <c r="N217">
        <v>30</v>
      </c>
      <c r="O217" t="s">
        <v>1146</v>
      </c>
      <c r="P217" t="s">
        <v>1146</v>
      </c>
      <c r="Q217">
        <v>1</v>
      </c>
      <c r="R217" t="s">
        <v>17</v>
      </c>
      <c r="S217" t="s">
        <v>376</v>
      </c>
      <c r="T217" t="s">
        <v>1126</v>
      </c>
      <c r="U217" t="s">
        <v>1127</v>
      </c>
      <c r="V217" s="127">
        <v>46024</v>
      </c>
      <c r="W217" s="127">
        <v>46387</v>
      </c>
      <c r="X217" t="s">
        <v>345</v>
      </c>
      <c r="Y217" t="s">
        <v>1401</v>
      </c>
      <c r="Z217" t="s">
        <v>32</v>
      </c>
      <c r="AC217" t="s">
        <v>1284</v>
      </c>
      <c r="AD217" t="s">
        <v>376</v>
      </c>
      <c r="AE217" t="s">
        <v>1292</v>
      </c>
      <c r="AF217" t="s">
        <v>1285</v>
      </c>
      <c r="AG217" t="s">
        <v>1462</v>
      </c>
      <c r="AH217" t="s">
        <v>371</v>
      </c>
      <c r="AI217" t="s">
        <v>2103</v>
      </c>
      <c r="AJ217">
        <v>0.625</v>
      </c>
    </row>
    <row r="218" spans="1:36">
      <c r="A218" t="s">
        <v>8617</v>
      </c>
      <c r="B218" t="s">
        <v>4649</v>
      </c>
      <c r="C218" t="s">
        <v>274</v>
      </c>
      <c r="D218" t="s">
        <v>9393</v>
      </c>
      <c r="E218" t="s">
        <v>6471</v>
      </c>
      <c r="F218" t="s">
        <v>5997</v>
      </c>
      <c r="G218" t="s">
        <v>6431</v>
      </c>
      <c r="H218" t="s">
        <v>274</v>
      </c>
      <c r="I218" t="s">
        <v>1266</v>
      </c>
      <c r="J218" t="s">
        <v>488</v>
      </c>
      <c r="K218" t="s">
        <v>1441</v>
      </c>
      <c r="L218" t="s">
        <v>394</v>
      </c>
      <c r="M218" t="s">
        <v>345</v>
      </c>
      <c r="N218">
        <v>20</v>
      </c>
      <c r="O218" t="s">
        <v>1158</v>
      </c>
      <c r="P218" t="s">
        <v>1124</v>
      </c>
      <c r="Q218">
        <v>1</v>
      </c>
      <c r="R218" t="s">
        <v>17</v>
      </c>
      <c r="S218" t="s">
        <v>376</v>
      </c>
      <c r="T218" t="s">
        <v>1126</v>
      </c>
      <c r="U218" t="s">
        <v>1127</v>
      </c>
      <c r="V218" s="127">
        <v>46024</v>
      </c>
      <c r="W218" s="127">
        <v>46387</v>
      </c>
      <c r="X218" t="s">
        <v>345</v>
      </c>
      <c r="Y218" t="s">
        <v>1407</v>
      </c>
      <c r="AC218" t="s">
        <v>1284</v>
      </c>
      <c r="AD218" t="s">
        <v>376</v>
      </c>
      <c r="AE218" t="s">
        <v>1292</v>
      </c>
      <c r="AF218" t="s">
        <v>1285</v>
      </c>
      <c r="AG218" t="s">
        <v>1462</v>
      </c>
      <c r="AH218" t="s">
        <v>371</v>
      </c>
      <c r="AI218" t="s">
        <v>2103</v>
      </c>
      <c r="AJ218">
        <v>0.44791666666666669</v>
      </c>
    </row>
    <row r="219" spans="1:36">
      <c r="A219" t="s">
        <v>8617</v>
      </c>
      <c r="B219" t="s">
        <v>4655</v>
      </c>
      <c r="C219" t="s">
        <v>282</v>
      </c>
      <c r="D219" t="s">
        <v>9393</v>
      </c>
      <c r="E219" t="s">
        <v>6471</v>
      </c>
      <c r="F219" t="s">
        <v>5997</v>
      </c>
      <c r="G219" t="s">
        <v>6431</v>
      </c>
      <c r="H219" t="s">
        <v>282</v>
      </c>
      <c r="I219" t="s">
        <v>443</v>
      </c>
      <c r="J219" t="s">
        <v>1266</v>
      </c>
      <c r="K219" t="s">
        <v>1441</v>
      </c>
      <c r="L219" t="s">
        <v>394</v>
      </c>
      <c r="M219" t="s">
        <v>345</v>
      </c>
      <c r="N219">
        <v>10</v>
      </c>
      <c r="O219" t="s">
        <v>1156</v>
      </c>
      <c r="P219" t="s">
        <v>1142</v>
      </c>
      <c r="Q219">
        <v>1</v>
      </c>
      <c r="R219" t="s">
        <v>17</v>
      </c>
      <c r="S219" t="s">
        <v>376</v>
      </c>
      <c r="T219" t="s">
        <v>1126</v>
      </c>
      <c r="U219" t="s">
        <v>1127</v>
      </c>
      <c r="V219" s="127">
        <v>46024</v>
      </c>
      <c r="W219" s="127">
        <v>46387</v>
      </c>
      <c r="X219" t="s">
        <v>345</v>
      </c>
      <c r="Y219" t="s">
        <v>1343</v>
      </c>
      <c r="Z219" t="s">
        <v>1342</v>
      </c>
      <c r="AA219" t="s">
        <v>1337</v>
      </c>
      <c r="AC219" t="s">
        <v>1284</v>
      </c>
      <c r="AD219" t="s">
        <v>376</v>
      </c>
      <c r="AE219" t="s">
        <v>1290</v>
      </c>
      <c r="AF219" t="s">
        <v>1285</v>
      </c>
      <c r="AG219" t="s">
        <v>1462</v>
      </c>
      <c r="AH219" t="s">
        <v>371</v>
      </c>
      <c r="AI219" t="s">
        <v>1590</v>
      </c>
      <c r="AJ219">
        <v>0.44791666666666669</v>
      </c>
    </row>
    <row r="220" spans="1:36">
      <c r="A220" t="s">
        <v>8617</v>
      </c>
      <c r="B220" t="s">
        <v>209</v>
      </c>
      <c r="C220" t="s">
        <v>219</v>
      </c>
      <c r="D220" t="s">
        <v>9393</v>
      </c>
      <c r="E220" t="s">
        <v>6471</v>
      </c>
      <c r="F220" t="s">
        <v>5997</v>
      </c>
      <c r="G220" t="s">
        <v>6431</v>
      </c>
      <c r="H220" t="s">
        <v>219</v>
      </c>
      <c r="I220" t="s">
        <v>443</v>
      </c>
      <c r="J220" t="s">
        <v>1266</v>
      </c>
      <c r="K220" t="s">
        <v>1437</v>
      </c>
      <c r="L220" t="s">
        <v>394</v>
      </c>
      <c r="M220" t="s">
        <v>345</v>
      </c>
      <c r="N220">
        <v>10</v>
      </c>
      <c r="O220" t="s">
        <v>1158</v>
      </c>
      <c r="P220" t="s">
        <v>1148</v>
      </c>
      <c r="Q220">
        <v>1</v>
      </c>
      <c r="R220" t="s">
        <v>17</v>
      </c>
      <c r="S220" t="s">
        <v>376</v>
      </c>
      <c r="T220" t="s">
        <v>1126</v>
      </c>
      <c r="U220" t="s">
        <v>1127</v>
      </c>
      <c r="V220" s="127">
        <v>46024</v>
      </c>
      <c r="W220" s="127">
        <v>46387</v>
      </c>
      <c r="X220" t="s">
        <v>345</v>
      </c>
      <c r="Y220" t="s">
        <v>1186</v>
      </c>
      <c r="Z220" t="s">
        <v>83</v>
      </c>
      <c r="AC220" t="s">
        <v>1284</v>
      </c>
      <c r="AD220" t="s">
        <v>376</v>
      </c>
      <c r="AE220" t="s">
        <v>1292</v>
      </c>
      <c r="AF220" t="s">
        <v>1285</v>
      </c>
      <c r="AG220" t="s">
        <v>1462</v>
      </c>
      <c r="AH220" t="s">
        <v>371</v>
      </c>
      <c r="AI220" t="s">
        <v>1590</v>
      </c>
      <c r="AJ220">
        <v>0.38541666666666669</v>
      </c>
    </row>
    <row r="221" spans="1:36">
      <c r="A221" t="s">
        <v>8617</v>
      </c>
      <c r="B221" t="s">
        <v>225</v>
      </c>
      <c r="C221" t="s">
        <v>237</v>
      </c>
      <c r="D221" t="s">
        <v>9393</v>
      </c>
      <c r="E221" t="s">
        <v>6471</v>
      </c>
      <c r="F221" t="s">
        <v>5997</v>
      </c>
      <c r="G221" t="s">
        <v>6431</v>
      </c>
      <c r="H221" t="s">
        <v>237</v>
      </c>
      <c r="I221" t="s">
        <v>1266</v>
      </c>
      <c r="J221" t="s">
        <v>488</v>
      </c>
      <c r="K221" t="s">
        <v>1437</v>
      </c>
      <c r="L221" t="s">
        <v>394</v>
      </c>
      <c r="M221" t="s">
        <v>345</v>
      </c>
      <c r="N221">
        <v>15</v>
      </c>
      <c r="O221" t="s">
        <v>1146</v>
      </c>
      <c r="P221" t="s">
        <v>1146</v>
      </c>
      <c r="Q221">
        <v>1</v>
      </c>
      <c r="R221" t="s">
        <v>17</v>
      </c>
      <c r="S221" t="s">
        <v>376</v>
      </c>
      <c r="T221" t="s">
        <v>1126</v>
      </c>
      <c r="U221" t="s">
        <v>1127</v>
      </c>
      <c r="V221" s="127">
        <v>46024</v>
      </c>
      <c r="W221" s="127">
        <v>46387</v>
      </c>
      <c r="X221" t="s">
        <v>345</v>
      </c>
      <c r="Y221" t="s">
        <v>1202</v>
      </c>
      <c r="Z221" t="s">
        <v>26</v>
      </c>
      <c r="AC221" t="s">
        <v>1284</v>
      </c>
      <c r="AD221" t="s">
        <v>371</v>
      </c>
      <c r="AE221" t="s">
        <v>1292</v>
      </c>
      <c r="AF221" t="s">
        <v>1285</v>
      </c>
      <c r="AG221" t="s">
        <v>1462</v>
      </c>
      <c r="AH221" t="s">
        <v>371</v>
      </c>
      <c r="AI221" t="s">
        <v>1590</v>
      </c>
      <c r="AJ221">
        <v>0.38541666666666669</v>
      </c>
    </row>
    <row r="222" spans="1:36">
      <c r="A222" t="s">
        <v>8617</v>
      </c>
      <c r="B222" t="s">
        <v>4645</v>
      </c>
      <c r="C222" t="s">
        <v>254</v>
      </c>
      <c r="D222" t="s">
        <v>9393</v>
      </c>
      <c r="E222" t="s">
        <v>6471</v>
      </c>
      <c r="F222" t="s">
        <v>5997</v>
      </c>
      <c r="G222" t="s">
        <v>6431</v>
      </c>
      <c r="H222" t="s">
        <v>254</v>
      </c>
      <c r="I222" t="s">
        <v>1266</v>
      </c>
      <c r="J222" t="s">
        <v>488</v>
      </c>
      <c r="K222" t="s">
        <v>1437</v>
      </c>
      <c r="L222" t="s">
        <v>394</v>
      </c>
      <c r="M222" t="s">
        <v>345</v>
      </c>
      <c r="N222">
        <v>15</v>
      </c>
      <c r="O222" t="s">
        <v>1158</v>
      </c>
      <c r="P222" t="s">
        <v>1125</v>
      </c>
      <c r="Q222">
        <v>1</v>
      </c>
      <c r="R222" t="s">
        <v>15</v>
      </c>
      <c r="S222" t="s">
        <v>376</v>
      </c>
      <c r="T222" t="s">
        <v>1126</v>
      </c>
      <c r="U222" t="s">
        <v>1127</v>
      </c>
      <c r="V222" s="127">
        <v>46024</v>
      </c>
      <c r="W222" s="127">
        <v>46387</v>
      </c>
      <c r="X222" t="s">
        <v>345</v>
      </c>
      <c r="Y222" t="s">
        <v>1217</v>
      </c>
      <c r="AC222" t="s">
        <v>1285</v>
      </c>
      <c r="AD222" t="s">
        <v>376</v>
      </c>
      <c r="AE222" t="s">
        <v>1292</v>
      </c>
      <c r="AF222" t="s">
        <v>1285</v>
      </c>
      <c r="AG222" t="s">
        <v>1462</v>
      </c>
      <c r="AH222" t="s">
        <v>371</v>
      </c>
      <c r="AI222" t="s">
        <v>2103</v>
      </c>
      <c r="AJ222">
        <v>0.38194444444444442</v>
      </c>
    </row>
    <row r="223" spans="1:36">
      <c r="A223" t="s">
        <v>8617</v>
      </c>
      <c r="B223" t="s">
        <v>221</v>
      </c>
      <c r="C223" t="s">
        <v>233</v>
      </c>
      <c r="D223" t="s">
        <v>9393</v>
      </c>
      <c r="E223" t="s">
        <v>6471</v>
      </c>
      <c r="F223" t="s">
        <v>5997</v>
      </c>
      <c r="G223" t="s">
        <v>6431</v>
      </c>
      <c r="H223" t="s">
        <v>233</v>
      </c>
      <c r="I223" t="s">
        <v>1266</v>
      </c>
      <c r="J223" t="s">
        <v>488</v>
      </c>
      <c r="K223" t="s">
        <v>1437</v>
      </c>
      <c r="L223" t="s">
        <v>394</v>
      </c>
      <c r="M223" t="s">
        <v>345</v>
      </c>
      <c r="N223">
        <v>60</v>
      </c>
      <c r="O223" t="s">
        <v>1159</v>
      </c>
      <c r="P223" t="s">
        <v>1160</v>
      </c>
      <c r="Q223">
        <v>1</v>
      </c>
      <c r="R223" t="s">
        <v>17</v>
      </c>
      <c r="S223" t="s">
        <v>376</v>
      </c>
      <c r="T223" t="s">
        <v>1126</v>
      </c>
      <c r="U223" t="s">
        <v>1127</v>
      </c>
      <c r="V223" s="127">
        <v>46024</v>
      </c>
      <c r="W223" s="127">
        <v>46387</v>
      </c>
      <c r="X223" t="s">
        <v>345</v>
      </c>
      <c r="Y223" t="s">
        <v>1388</v>
      </c>
      <c r="Z223" t="s">
        <v>22</v>
      </c>
      <c r="AC223" t="s">
        <v>1284</v>
      </c>
      <c r="AD223" t="s">
        <v>376</v>
      </c>
      <c r="AE223" t="s">
        <v>1292</v>
      </c>
      <c r="AF223" t="s">
        <v>1285</v>
      </c>
      <c r="AG223" t="s">
        <v>1462</v>
      </c>
      <c r="AH223" t="s">
        <v>371</v>
      </c>
      <c r="AI223" t="s">
        <v>1590</v>
      </c>
      <c r="AJ223">
        <v>0.38541666666666669</v>
      </c>
    </row>
    <row r="224" spans="1:36">
      <c r="A224" t="s">
        <v>8617</v>
      </c>
      <c r="B224" t="s">
        <v>4643</v>
      </c>
      <c r="C224" t="s">
        <v>248</v>
      </c>
      <c r="D224" t="s">
        <v>9393</v>
      </c>
      <c r="E224" t="s">
        <v>6471</v>
      </c>
      <c r="F224" t="s">
        <v>5997</v>
      </c>
      <c r="G224" t="s">
        <v>6431</v>
      </c>
      <c r="H224" t="s">
        <v>248</v>
      </c>
      <c r="I224" t="s">
        <v>1266</v>
      </c>
      <c r="J224" t="s">
        <v>488</v>
      </c>
      <c r="K224" t="s">
        <v>1437</v>
      </c>
      <c r="L224" t="s">
        <v>394</v>
      </c>
      <c r="M224" t="s">
        <v>345</v>
      </c>
      <c r="N224">
        <v>10</v>
      </c>
      <c r="O224" t="s">
        <v>1154</v>
      </c>
      <c r="P224" t="s">
        <v>1151</v>
      </c>
      <c r="Q224">
        <v>1</v>
      </c>
      <c r="R224" t="s">
        <v>17</v>
      </c>
      <c r="S224" t="s">
        <v>376</v>
      </c>
      <c r="T224" t="s">
        <v>1126</v>
      </c>
      <c r="U224" t="s">
        <v>1127</v>
      </c>
      <c r="V224" s="127">
        <v>46024</v>
      </c>
      <c r="W224" s="127">
        <v>46387</v>
      </c>
      <c r="X224" t="s">
        <v>345</v>
      </c>
      <c r="Y224" t="s">
        <v>1213</v>
      </c>
      <c r="AC224" t="s">
        <v>1284</v>
      </c>
      <c r="AD224" t="s">
        <v>376</v>
      </c>
      <c r="AE224" t="s">
        <v>1292</v>
      </c>
      <c r="AF224" t="s">
        <v>1285</v>
      </c>
      <c r="AG224" t="s">
        <v>1462</v>
      </c>
      <c r="AH224" t="s">
        <v>371</v>
      </c>
      <c r="AI224" t="s">
        <v>2103</v>
      </c>
      <c r="AJ224">
        <v>0.38541666666666669</v>
      </c>
    </row>
    <row r="225" spans="1:36">
      <c r="A225" t="s">
        <v>8617</v>
      </c>
      <c r="B225" t="s">
        <v>236</v>
      </c>
      <c r="C225" t="s">
        <v>249</v>
      </c>
      <c r="D225" t="s">
        <v>9393</v>
      </c>
      <c r="E225" t="s">
        <v>6471</v>
      </c>
      <c r="F225" t="s">
        <v>5997</v>
      </c>
      <c r="G225" t="s">
        <v>6431</v>
      </c>
      <c r="H225" t="s">
        <v>249</v>
      </c>
      <c r="I225" t="s">
        <v>1266</v>
      </c>
      <c r="J225" t="s">
        <v>488</v>
      </c>
      <c r="K225" t="s">
        <v>1437</v>
      </c>
      <c r="L225" t="s">
        <v>394</v>
      </c>
      <c r="M225" t="s">
        <v>345</v>
      </c>
      <c r="N225">
        <v>30</v>
      </c>
      <c r="O225" t="s">
        <v>1154</v>
      </c>
      <c r="P225" t="s">
        <v>1152</v>
      </c>
      <c r="Q225">
        <v>1</v>
      </c>
      <c r="R225" t="s">
        <v>17</v>
      </c>
      <c r="S225" t="s">
        <v>376</v>
      </c>
      <c r="T225" t="s">
        <v>1126</v>
      </c>
      <c r="U225" t="s">
        <v>1127</v>
      </c>
      <c r="V225" s="127">
        <v>46024</v>
      </c>
      <c r="W225" s="127">
        <v>46387</v>
      </c>
      <c r="X225" t="s">
        <v>345</v>
      </c>
      <c r="Y225" t="s">
        <v>1395</v>
      </c>
      <c r="AC225" t="s">
        <v>1284</v>
      </c>
      <c r="AD225" t="s">
        <v>376</v>
      </c>
      <c r="AE225" t="s">
        <v>1292</v>
      </c>
      <c r="AF225" t="s">
        <v>1285</v>
      </c>
      <c r="AG225" t="s">
        <v>1462</v>
      </c>
      <c r="AH225" t="s">
        <v>371</v>
      </c>
      <c r="AI225" t="s">
        <v>2103</v>
      </c>
      <c r="AJ225">
        <v>0.38541666666666669</v>
      </c>
    </row>
    <row r="226" spans="1:36">
      <c r="A226" t="s">
        <v>8617</v>
      </c>
      <c r="B226" t="s">
        <v>237</v>
      </c>
      <c r="C226" t="s">
        <v>250</v>
      </c>
      <c r="D226" t="s">
        <v>9393</v>
      </c>
      <c r="E226" t="s">
        <v>6471</v>
      </c>
      <c r="F226" t="s">
        <v>5997</v>
      </c>
      <c r="G226" t="s">
        <v>6431</v>
      </c>
      <c r="H226" t="s">
        <v>250</v>
      </c>
      <c r="I226" t="s">
        <v>1266</v>
      </c>
      <c r="J226" t="s">
        <v>488</v>
      </c>
      <c r="K226" t="s">
        <v>1437</v>
      </c>
      <c r="L226" t="s">
        <v>394</v>
      </c>
      <c r="M226" t="s">
        <v>345</v>
      </c>
      <c r="N226">
        <v>10</v>
      </c>
      <c r="O226" t="s">
        <v>1154</v>
      </c>
      <c r="P226" t="s">
        <v>1150</v>
      </c>
      <c r="Q226">
        <v>1</v>
      </c>
      <c r="R226" t="s">
        <v>17</v>
      </c>
      <c r="S226" t="s">
        <v>376</v>
      </c>
      <c r="T226" t="s">
        <v>1126</v>
      </c>
      <c r="U226" t="s">
        <v>1127</v>
      </c>
      <c r="V226" s="127">
        <v>46024</v>
      </c>
      <c r="W226" s="127">
        <v>46387</v>
      </c>
      <c r="X226" t="s">
        <v>345</v>
      </c>
      <c r="Y226" t="s">
        <v>1381</v>
      </c>
      <c r="AC226" t="s">
        <v>1284</v>
      </c>
      <c r="AD226" t="s">
        <v>376</v>
      </c>
      <c r="AE226" t="s">
        <v>1292</v>
      </c>
      <c r="AF226" t="s">
        <v>1285</v>
      </c>
      <c r="AG226" t="s">
        <v>1462</v>
      </c>
      <c r="AH226" t="s">
        <v>371</v>
      </c>
      <c r="AI226" t="s">
        <v>2103</v>
      </c>
      <c r="AJ226">
        <v>0.38541666666666669</v>
      </c>
    </row>
    <row r="227" spans="1:36">
      <c r="A227" t="s">
        <v>8617</v>
      </c>
      <c r="B227" t="s">
        <v>238</v>
      </c>
      <c r="C227" t="s">
        <v>251</v>
      </c>
      <c r="D227" t="s">
        <v>9393</v>
      </c>
      <c r="E227" t="s">
        <v>6471</v>
      </c>
      <c r="F227" t="s">
        <v>5997</v>
      </c>
      <c r="G227" t="s">
        <v>6431</v>
      </c>
      <c r="H227" t="s">
        <v>251</v>
      </c>
      <c r="I227" t="s">
        <v>1266</v>
      </c>
      <c r="J227" t="s">
        <v>488</v>
      </c>
      <c r="K227" t="s">
        <v>1437</v>
      </c>
      <c r="L227" t="s">
        <v>394</v>
      </c>
      <c r="M227" t="s">
        <v>345</v>
      </c>
      <c r="N227">
        <v>20</v>
      </c>
      <c r="O227" t="s">
        <v>1154</v>
      </c>
      <c r="P227" t="s">
        <v>1149</v>
      </c>
      <c r="Q227">
        <v>1</v>
      </c>
      <c r="R227" t="s">
        <v>17</v>
      </c>
      <c r="S227" t="s">
        <v>376</v>
      </c>
      <c r="T227" t="s">
        <v>1126</v>
      </c>
      <c r="U227" t="s">
        <v>1127</v>
      </c>
      <c r="V227" s="127">
        <v>46024</v>
      </c>
      <c r="W227" s="127">
        <v>46387</v>
      </c>
      <c r="X227" t="s">
        <v>345</v>
      </c>
      <c r="Y227" t="s">
        <v>1214</v>
      </c>
      <c r="AC227" t="s">
        <v>1284</v>
      </c>
      <c r="AD227" t="s">
        <v>376</v>
      </c>
      <c r="AE227" t="s">
        <v>1292</v>
      </c>
      <c r="AF227" t="s">
        <v>1285</v>
      </c>
      <c r="AG227" t="s">
        <v>1462</v>
      </c>
      <c r="AH227" t="s">
        <v>371</v>
      </c>
      <c r="AI227" t="s">
        <v>2103</v>
      </c>
      <c r="AJ227">
        <v>0.38541666666666669</v>
      </c>
    </row>
    <row r="228" spans="1:36">
      <c r="A228" t="s">
        <v>8617</v>
      </c>
      <c r="B228" t="s">
        <v>194</v>
      </c>
      <c r="C228" t="s">
        <v>204</v>
      </c>
      <c r="D228" t="s">
        <v>9393</v>
      </c>
      <c r="E228" t="s">
        <v>6471</v>
      </c>
      <c r="F228" t="s">
        <v>5997</v>
      </c>
      <c r="G228" t="s">
        <v>6431</v>
      </c>
      <c r="H228" t="s">
        <v>204</v>
      </c>
      <c r="I228" t="s">
        <v>443</v>
      </c>
      <c r="J228" t="s">
        <v>1266</v>
      </c>
      <c r="K228" t="s">
        <v>1435</v>
      </c>
      <c r="L228" t="s">
        <v>394</v>
      </c>
      <c r="M228" t="s">
        <v>345</v>
      </c>
      <c r="N228">
        <v>5</v>
      </c>
      <c r="O228" t="s">
        <v>1158</v>
      </c>
      <c r="P228" t="s">
        <v>1124</v>
      </c>
      <c r="Q228">
        <v>1</v>
      </c>
      <c r="R228" t="s">
        <v>17</v>
      </c>
      <c r="S228" t="s">
        <v>376</v>
      </c>
      <c r="T228" t="s">
        <v>1126</v>
      </c>
      <c r="U228" t="s">
        <v>1127</v>
      </c>
      <c r="V228" s="127">
        <v>46024</v>
      </c>
      <c r="W228" s="127">
        <v>46387</v>
      </c>
      <c r="X228" t="s">
        <v>345</v>
      </c>
      <c r="Y228" t="s">
        <v>1369</v>
      </c>
      <c r="Z228" t="s">
        <v>1379</v>
      </c>
      <c r="AC228" t="s">
        <v>1284</v>
      </c>
      <c r="AD228" t="s">
        <v>376</v>
      </c>
      <c r="AE228" t="s">
        <v>1376</v>
      </c>
      <c r="AF228" t="s">
        <v>1285</v>
      </c>
      <c r="AG228" t="s">
        <v>1462</v>
      </c>
      <c r="AH228" t="s">
        <v>371</v>
      </c>
      <c r="AI228" t="s">
        <v>2103</v>
      </c>
      <c r="AJ228">
        <v>0.4375</v>
      </c>
    </row>
    <row r="229" spans="1:36">
      <c r="A229" t="s">
        <v>8617</v>
      </c>
      <c r="B229" t="s">
        <v>212</v>
      </c>
      <c r="C229" t="s">
        <v>222</v>
      </c>
      <c r="D229" t="s">
        <v>9393</v>
      </c>
      <c r="E229" t="s">
        <v>6471</v>
      </c>
      <c r="F229" t="s">
        <v>5997</v>
      </c>
      <c r="G229" t="s">
        <v>6431</v>
      </c>
      <c r="H229" t="s">
        <v>222</v>
      </c>
      <c r="I229" t="s">
        <v>443</v>
      </c>
      <c r="J229" t="s">
        <v>1266</v>
      </c>
      <c r="K229" t="s">
        <v>1433</v>
      </c>
      <c r="L229" t="s">
        <v>394</v>
      </c>
      <c r="M229" t="s">
        <v>345</v>
      </c>
      <c r="N229">
        <v>10</v>
      </c>
      <c r="O229" t="s">
        <v>1158</v>
      </c>
      <c r="P229" t="s">
        <v>1125</v>
      </c>
      <c r="Q229">
        <v>1</v>
      </c>
      <c r="R229" t="s">
        <v>17</v>
      </c>
      <c r="S229" t="s">
        <v>376</v>
      </c>
      <c r="T229" t="s">
        <v>1126</v>
      </c>
      <c r="U229" t="s">
        <v>1127</v>
      </c>
      <c r="V229" s="127">
        <v>46024</v>
      </c>
      <c r="W229" s="127">
        <v>46387</v>
      </c>
      <c r="X229" t="s">
        <v>345</v>
      </c>
      <c r="Y229" t="s">
        <v>1190</v>
      </c>
      <c r="AC229" t="s">
        <v>1284</v>
      </c>
      <c r="AD229" t="s">
        <v>376</v>
      </c>
      <c r="AE229" t="s">
        <v>1292</v>
      </c>
      <c r="AF229" t="s">
        <v>1285</v>
      </c>
      <c r="AG229" t="s">
        <v>1462</v>
      </c>
      <c r="AH229" t="s">
        <v>371</v>
      </c>
      <c r="AI229" t="s">
        <v>1439</v>
      </c>
      <c r="AJ229">
        <v>0.4375</v>
      </c>
    </row>
    <row r="230" spans="1:36">
      <c r="A230" t="s">
        <v>8617</v>
      </c>
      <c r="B230" t="s">
        <v>219</v>
      </c>
      <c r="C230" t="s">
        <v>230</v>
      </c>
      <c r="D230" t="s">
        <v>9393</v>
      </c>
      <c r="E230" t="s">
        <v>6471</v>
      </c>
      <c r="F230" t="s">
        <v>5997</v>
      </c>
      <c r="G230" t="s">
        <v>6431</v>
      </c>
      <c r="H230" t="s">
        <v>230</v>
      </c>
      <c r="I230" t="s">
        <v>443</v>
      </c>
      <c r="J230" t="s">
        <v>1266</v>
      </c>
      <c r="K230" t="s">
        <v>1442</v>
      </c>
      <c r="L230" t="s">
        <v>394</v>
      </c>
      <c r="M230" t="s">
        <v>345</v>
      </c>
      <c r="N230">
        <v>10</v>
      </c>
      <c r="O230" t="s">
        <v>1158</v>
      </c>
      <c r="P230" t="s">
        <v>1153</v>
      </c>
      <c r="Q230">
        <v>1</v>
      </c>
      <c r="R230" t="s">
        <v>17</v>
      </c>
      <c r="S230" t="s">
        <v>376</v>
      </c>
      <c r="T230" t="s">
        <v>1126</v>
      </c>
      <c r="U230" t="s">
        <v>1127</v>
      </c>
      <c r="V230" s="127">
        <v>46024</v>
      </c>
      <c r="W230" s="127">
        <v>46387</v>
      </c>
      <c r="X230" t="s">
        <v>1345</v>
      </c>
      <c r="Y230" t="s">
        <v>1198</v>
      </c>
      <c r="Z230" t="s">
        <v>1386</v>
      </c>
      <c r="AC230" t="s">
        <v>1284</v>
      </c>
      <c r="AD230" t="s">
        <v>376</v>
      </c>
      <c r="AE230" t="s">
        <v>1376</v>
      </c>
      <c r="AF230" t="s">
        <v>1285</v>
      </c>
      <c r="AG230" t="s">
        <v>1462</v>
      </c>
      <c r="AH230" t="s">
        <v>371</v>
      </c>
      <c r="AI230" t="s">
        <v>1439</v>
      </c>
      <c r="AJ230">
        <v>0.38541666666666669</v>
      </c>
    </row>
    <row r="231" spans="1:36">
      <c r="A231" t="s">
        <v>8617</v>
      </c>
      <c r="B231" t="s">
        <v>4642</v>
      </c>
      <c r="C231" t="s">
        <v>231</v>
      </c>
      <c r="D231" t="s">
        <v>9393</v>
      </c>
      <c r="E231" t="s">
        <v>6471</v>
      </c>
      <c r="F231" t="s">
        <v>5997</v>
      </c>
      <c r="G231" t="s">
        <v>6431</v>
      </c>
      <c r="H231" t="s">
        <v>231</v>
      </c>
      <c r="I231" t="s">
        <v>443</v>
      </c>
      <c r="J231" t="s">
        <v>1266</v>
      </c>
      <c r="K231" t="s">
        <v>452</v>
      </c>
      <c r="L231" t="s">
        <v>394</v>
      </c>
      <c r="M231" t="s">
        <v>345</v>
      </c>
      <c r="N231">
        <v>10</v>
      </c>
      <c r="O231" t="s">
        <v>1158</v>
      </c>
      <c r="P231" t="s">
        <v>353</v>
      </c>
      <c r="Q231">
        <v>1</v>
      </c>
      <c r="R231" t="s">
        <v>17</v>
      </c>
      <c r="S231" t="s">
        <v>376</v>
      </c>
      <c r="T231" t="s">
        <v>1126</v>
      </c>
      <c r="U231" t="s">
        <v>1127</v>
      </c>
      <c r="V231" s="127">
        <v>46024</v>
      </c>
      <c r="W231" s="127">
        <v>46387</v>
      </c>
      <c r="X231" t="s">
        <v>345</v>
      </c>
      <c r="Y231" t="s">
        <v>1199</v>
      </c>
      <c r="Z231" t="s">
        <v>1385</v>
      </c>
      <c r="AC231" t="s">
        <v>1284</v>
      </c>
      <c r="AD231" t="s">
        <v>376</v>
      </c>
      <c r="AE231" t="s">
        <v>1292</v>
      </c>
      <c r="AF231" t="s">
        <v>1285</v>
      </c>
      <c r="AG231" t="s">
        <v>1462</v>
      </c>
      <c r="AH231" t="s">
        <v>371</v>
      </c>
      <c r="AI231" t="s">
        <v>2103</v>
      </c>
      <c r="AJ231">
        <v>0.4375</v>
      </c>
    </row>
    <row r="232" spans="1:36">
      <c r="A232" t="s">
        <v>8617</v>
      </c>
      <c r="B232" t="s">
        <v>220</v>
      </c>
      <c r="C232" t="s">
        <v>232</v>
      </c>
      <c r="D232" t="s">
        <v>9393</v>
      </c>
      <c r="E232" t="s">
        <v>6471</v>
      </c>
      <c r="F232" t="s">
        <v>5997</v>
      </c>
      <c r="G232" t="s">
        <v>6431</v>
      </c>
      <c r="H232" t="s">
        <v>232</v>
      </c>
      <c r="I232" t="s">
        <v>443</v>
      </c>
      <c r="J232" t="s">
        <v>1266</v>
      </c>
      <c r="K232" t="s">
        <v>1451</v>
      </c>
      <c r="L232" t="s">
        <v>394</v>
      </c>
      <c r="M232" t="s">
        <v>345</v>
      </c>
      <c r="N232">
        <v>10</v>
      </c>
      <c r="O232" t="s">
        <v>1158</v>
      </c>
      <c r="P232" t="s">
        <v>1148</v>
      </c>
      <c r="Q232">
        <v>1</v>
      </c>
      <c r="R232" t="s">
        <v>17</v>
      </c>
      <c r="S232" t="s">
        <v>376</v>
      </c>
      <c r="T232" t="s">
        <v>1126</v>
      </c>
      <c r="U232" t="s">
        <v>1127</v>
      </c>
      <c r="V232" s="127">
        <v>46024</v>
      </c>
      <c r="W232" s="127">
        <v>46387</v>
      </c>
      <c r="X232" t="s">
        <v>1345</v>
      </c>
      <c r="Y232" t="s">
        <v>1200</v>
      </c>
      <c r="Z232" t="s">
        <v>93</v>
      </c>
      <c r="AC232" t="s">
        <v>1284</v>
      </c>
      <c r="AD232" t="s">
        <v>376</v>
      </c>
      <c r="AE232" t="s">
        <v>1292</v>
      </c>
      <c r="AF232" t="s">
        <v>1285</v>
      </c>
      <c r="AG232" t="s">
        <v>1462</v>
      </c>
      <c r="AH232" t="s">
        <v>371</v>
      </c>
      <c r="AI232" t="s">
        <v>1590</v>
      </c>
      <c r="AJ232">
        <v>0.4375</v>
      </c>
    </row>
    <row r="233" spans="1:36">
      <c r="A233" t="s">
        <v>8617</v>
      </c>
      <c r="B233" t="s">
        <v>245</v>
      </c>
      <c r="C233" t="s">
        <v>263</v>
      </c>
      <c r="D233" t="s">
        <v>9393</v>
      </c>
      <c r="E233" t="s">
        <v>6471</v>
      </c>
      <c r="F233" t="s">
        <v>5997</v>
      </c>
      <c r="G233" t="s">
        <v>6431</v>
      </c>
      <c r="H233" t="s">
        <v>263</v>
      </c>
      <c r="I233" t="s">
        <v>1266</v>
      </c>
      <c r="J233" t="s">
        <v>488</v>
      </c>
      <c r="K233" t="s">
        <v>452</v>
      </c>
      <c r="L233" t="s">
        <v>394</v>
      </c>
      <c r="M233" t="s">
        <v>345</v>
      </c>
      <c r="N233">
        <v>5</v>
      </c>
      <c r="O233" t="s">
        <v>1158</v>
      </c>
      <c r="P233" t="s">
        <v>352</v>
      </c>
      <c r="Q233">
        <v>1</v>
      </c>
      <c r="R233" t="s">
        <v>17</v>
      </c>
      <c r="S233" t="s">
        <v>376</v>
      </c>
      <c r="T233" t="s">
        <v>1126</v>
      </c>
      <c r="U233" t="s">
        <v>1127</v>
      </c>
      <c r="V233" s="127">
        <v>46024</v>
      </c>
      <c r="W233" s="127">
        <v>46387</v>
      </c>
      <c r="X233" t="s">
        <v>345</v>
      </c>
      <c r="Y233" t="s">
        <v>1389</v>
      </c>
      <c r="AC233" t="s">
        <v>1283</v>
      </c>
      <c r="AD233" t="s">
        <v>371</v>
      </c>
      <c r="AE233" t="s">
        <v>1292</v>
      </c>
      <c r="AF233" t="s">
        <v>1285</v>
      </c>
      <c r="AG233" t="s">
        <v>1462</v>
      </c>
      <c r="AH233" t="s">
        <v>371</v>
      </c>
      <c r="AI233" t="s">
        <v>2104</v>
      </c>
      <c r="AJ233">
        <v>0.4375</v>
      </c>
    </row>
    <row r="234" spans="1:36">
      <c r="A234" t="s">
        <v>8617</v>
      </c>
      <c r="B234" t="s">
        <v>261</v>
      </c>
      <c r="C234" t="s">
        <v>292</v>
      </c>
      <c r="D234" t="s">
        <v>9393</v>
      </c>
      <c r="E234" t="s">
        <v>6471</v>
      </c>
      <c r="F234" t="s">
        <v>5997</v>
      </c>
      <c r="G234" t="s">
        <v>6431</v>
      </c>
      <c r="H234" t="s">
        <v>292</v>
      </c>
      <c r="I234" t="s">
        <v>344</v>
      </c>
      <c r="J234" t="s">
        <v>443</v>
      </c>
      <c r="K234" t="s">
        <v>452</v>
      </c>
      <c r="L234" t="s">
        <v>394</v>
      </c>
      <c r="M234" t="s">
        <v>345</v>
      </c>
      <c r="N234">
        <v>10</v>
      </c>
      <c r="O234" t="s">
        <v>1158</v>
      </c>
      <c r="P234" t="s">
        <v>1147</v>
      </c>
      <c r="Q234">
        <v>1</v>
      </c>
      <c r="R234" t="s">
        <v>17</v>
      </c>
      <c r="S234" t="s">
        <v>376</v>
      </c>
      <c r="T234" t="s">
        <v>1126</v>
      </c>
      <c r="U234" t="s">
        <v>1127</v>
      </c>
      <c r="V234" s="127">
        <v>46024</v>
      </c>
      <c r="W234" s="127">
        <v>46387</v>
      </c>
      <c r="X234" t="s">
        <v>345</v>
      </c>
      <c r="Y234" t="s">
        <v>1305</v>
      </c>
      <c r="Z234" t="s">
        <v>115</v>
      </c>
      <c r="AA234" t="s">
        <v>107</v>
      </c>
      <c r="AB234" t="s">
        <v>42</v>
      </c>
      <c r="AC234" t="s">
        <v>1285</v>
      </c>
      <c r="AD234" t="s">
        <v>376</v>
      </c>
      <c r="AE234" t="s">
        <v>1290</v>
      </c>
      <c r="AF234" t="s">
        <v>1285</v>
      </c>
      <c r="AG234" t="s">
        <v>1462</v>
      </c>
      <c r="AH234" t="s">
        <v>371</v>
      </c>
      <c r="AI234" t="s">
        <v>2103</v>
      </c>
      <c r="AJ234">
        <v>0.4375</v>
      </c>
    </row>
    <row r="235" spans="1:36">
      <c r="A235" t="s">
        <v>8617</v>
      </c>
      <c r="B235" t="s">
        <v>208</v>
      </c>
      <c r="C235" t="s">
        <v>218</v>
      </c>
      <c r="D235" t="s">
        <v>9393</v>
      </c>
      <c r="E235" t="s">
        <v>6471</v>
      </c>
      <c r="F235" t="s">
        <v>5997</v>
      </c>
      <c r="G235" t="s">
        <v>6431</v>
      </c>
      <c r="H235" t="s">
        <v>218</v>
      </c>
      <c r="I235" t="s">
        <v>443</v>
      </c>
      <c r="J235" t="s">
        <v>1266</v>
      </c>
      <c r="K235" t="s">
        <v>1437</v>
      </c>
      <c r="L235" t="s">
        <v>394</v>
      </c>
      <c r="M235" t="s">
        <v>345</v>
      </c>
      <c r="N235">
        <v>10</v>
      </c>
      <c r="O235" t="s">
        <v>1158</v>
      </c>
      <c r="P235" t="s">
        <v>1147</v>
      </c>
      <c r="Q235">
        <v>1</v>
      </c>
      <c r="R235" t="s">
        <v>17</v>
      </c>
      <c r="S235" t="s">
        <v>376</v>
      </c>
      <c r="T235" t="s">
        <v>1126</v>
      </c>
      <c r="U235" t="s">
        <v>1127</v>
      </c>
      <c r="V235" s="127">
        <v>46024</v>
      </c>
      <c r="W235" s="127">
        <v>46387</v>
      </c>
      <c r="X235" t="s">
        <v>345</v>
      </c>
      <c r="Y235" t="s">
        <v>1185</v>
      </c>
      <c r="Z235" t="s">
        <v>82</v>
      </c>
      <c r="AA235" t="s">
        <v>50</v>
      </c>
      <c r="AC235" t="s">
        <v>1284</v>
      </c>
      <c r="AD235" t="s">
        <v>376</v>
      </c>
      <c r="AE235" t="s">
        <v>1292</v>
      </c>
      <c r="AF235" t="s">
        <v>1285</v>
      </c>
      <c r="AG235" t="s">
        <v>1462</v>
      </c>
      <c r="AH235" t="s">
        <v>371</v>
      </c>
      <c r="AI235" t="s">
        <v>2103</v>
      </c>
      <c r="AJ235">
        <v>0.38541666666666669</v>
      </c>
    </row>
    <row r="236" spans="1:36">
      <c r="A236" t="s">
        <v>8617</v>
      </c>
      <c r="B236" t="s">
        <v>232</v>
      </c>
      <c r="C236" t="s">
        <v>244</v>
      </c>
      <c r="D236" t="s">
        <v>9393</v>
      </c>
      <c r="E236" t="s">
        <v>6471</v>
      </c>
      <c r="F236" t="s">
        <v>5997</v>
      </c>
      <c r="G236" t="s">
        <v>6431</v>
      </c>
      <c r="H236" t="s">
        <v>244</v>
      </c>
      <c r="I236" t="s">
        <v>1266</v>
      </c>
      <c r="J236" t="s">
        <v>488</v>
      </c>
      <c r="K236" t="s">
        <v>1437</v>
      </c>
      <c r="L236" t="s">
        <v>394</v>
      </c>
      <c r="M236" t="s">
        <v>345</v>
      </c>
      <c r="N236">
        <v>15</v>
      </c>
      <c r="O236" t="s">
        <v>1154</v>
      </c>
      <c r="P236" t="s">
        <v>1152</v>
      </c>
      <c r="Q236">
        <v>1</v>
      </c>
      <c r="R236" t="s">
        <v>17</v>
      </c>
      <c r="S236" t="s">
        <v>376</v>
      </c>
      <c r="T236" t="s">
        <v>1126</v>
      </c>
      <c r="U236" t="s">
        <v>1127</v>
      </c>
      <c r="V236" s="127">
        <v>46024</v>
      </c>
      <c r="W236" s="127">
        <v>46387</v>
      </c>
      <c r="X236" t="s">
        <v>345</v>
      </c>
      <c r="Y236" t="s">
        <v>1209</v>
      </c>
      <c r="AC236" t="s">
        <v>1284</v>
      </c>
      <c r="AD236" t="s">
        <v>376</v>
      </c>
      <c r="AE236" t="s">
        <v>1292</v>
      </c>
      <c r="AF236" t="s">
        <v>1285</v>
      </c>
      <c r="AG236" t="s">
        <v>1462</v>
      </c>
      <c r="AH236" t="s">
        <v>371</v>
      </c>
      <c r="AI236" t="s">
        <v>2103</v>
      </c>
      <c r="AJ236">
        <v>0.38541666666666669</v>
      </c>
    </row>
    <row r="237" spans="1:36">
      <c r="A237" t="s">
        <v>8617</v>
      </c>
      <c r="B237" t="s">
        <v>4646</v>
      </c>
      <c r="C237" t="s">
        <v>255</v>
      </c>
      <c r="D237" t="s">
        <v>9393</v>
      </c>
      <c r="E237" t="s">
        <v>6471</v>
      </c>
      <c r="F237" t="s">
        <v>5997</v>
      </c>
      <c r="G237" t="s">
        <v>6431</v>
      </c>
      <c r="H237" t="s">
        <v>255</v>
      </c>
      <c r="I237" t="s">
        <v>1266</v>
      </c>
      <c r="J237" t="s">
        <v>488</v>
      </c>
      <c r="K237" t="s">
        <v>1437</v>
      </c>
      <c r="L237" t="s">
        <v>394</v>
      </c>
      <c r="M237" t="s">
        <v>345</v>
      </c>
      <c r="N237">
        <v>60</v>
      </c>
      <c r="O237" t="s">
        <v>1158</v>
      </c>
      <c r="P237" t="s">
        <v>1148</v>
      </c>
      <c r="Q237">
        <v>1</v>
      </c>
      <c r="R237" t="s">
        <v>17</v>
      </c>
      <c r="S237" t="s">
        <v>376</v>
      </c>
      <c r="T237" t="s">
        <v>1126</v>
      </c>
      <c r="U237" t="s">
        <v>1127</v>
      </c>
      <c r="V237" s="127">
        <v>46024</v>
      </c>
      <c r="W237" s="127">
        <v>46387</v>
      </c>
      <c r="X237" t="s">
        <v>345</v>
      </c>
      <c r="Y237" t="s">
        <v>1218</v>
      </c>
      <c r="AC237" t="s">
        <v>1285</v>
      </c>
      <c r="AD237" t="s">
        <v>376</v>
      </c>
      <c r="AE237" t="s">
        <v>1292</v>
      </c>
      <c r="AF237" t="s">
        <v>1285</v>
      </c>
      <c r="AG237" t="s">
        <v>1462</v>
      </c>
      <c r="AH237" t="s">
        <v>371</v>
      </c>
      <c r="AI237" t="s">
        <v>1439</v>
      </c>
      <c r="AJ237">
        <v>0.38541666666666669</v>
      </c>
    </row>
    <row r="238" spans="1:36">
      <c r="A238" t="s">
        <v>8640</v>
      </c>
      <c r="B238" t="s">
        <v>222</v>
      </c>
      <c r="C238" t="s">
        <v>234</v>
      </c>
      <c r="D238" t="s">
        <v>9393</v>
      </c>
      <c r="E238" t="s">
        <v>6471</v>
      </c>
      <c r="F238" t="s">
        <v>5997</v>
      </c>
      <c r="G238" t="s">
        <v>6431</v>
      </c>
      <c r="H238" t="s">
        <v>234</v>
      </c>
      <c r="I238" t="s">
        <v>1266</v>
      </c>
      <c r="J238" t="s">
        <v>488</v>
      </c>
      <c r="K238" t="s">
        <v>1437</v>
      </c>
      <c r="L238" t="s">
        <v>394</v>
      </c>
      <c r="M238" t="s">
        <v>345</v>
      </c>
      <c r="N238">
        <v>10</v>
      </c>
      <c r="O238" t="s">
        <v>1154</v>
      </c>
      <c r="P238" t="s">
        <v>1150</v>
      </c>
      <c r="Q238">
        <v>1</v>
      </c>
      <c r="R238" t="s">
        <v>17</v>
      </c>
      <c r="S238" t="s">
        <v>376</v>
      </c>
      <c r="T238" t="s">
        <v>1126</v>
      </c>
      <c r="U238" t="s">
        <v>1127</v>
      </c>
      <c r="V238" s="127">
        <v>46024</v>
      </c>
      <c r="W238" s="127">
        <v>46387</v>
      </c>
      <c r="X238" t="s">
        <v>345</v>
      </c>
      <c r="Y238" t="s">
        <v>1452</v>
      </c>
      <c r="Z238" t="s">
        <v>23</v>
      </c>
      <c r="AC238" t="s">
        <v>1284</v>
      </c>
      <c r="AD238" t="s">
        <v>376</v>
      </c>
      <c r="AE238" t="s">
        <v>1292</v>
      </c>
      <c r="AF238" t="s">
        <v>1285</v>
      </c>
      <c r="AG238" t="s">
        <v>1462</v>
      </c>
      <c r="AH238" t="s">
        <v>371</v>
      </c>
      <c r="AI238" t="s">
        <v>2103</v>
      </c>
      <c r="AJ238">
        <v>0.38541666666666669</v>
      </c>
    </row>
    <row r="239" spans="1:36">
      <c r="A239" t="s">
        <v>8640</v>
      </c>
      <c r="B239" t="s">
        <v>233</v>
      </c>
      <c r="C239" t="s">
        <v>245</v>
      </c>
      <c r="D239" t="s">
        <v>9393</v>
      </c>
      <c r="E239" t="s">
        <v>6471</v>
      </c>
      <c r="F239" t="s">
        <v>5997</v>
      </c>
      <c r="G239" t="s">
        <v>6431</v>
      </c>
      <c r="H239" t="s">
        <v>245</v>
      </c>
      <c r="I239" t="s">
        <v>1266</v>
      </c>
      <c r="J239" t="s">
        <v>488</v>
      </c>
      <c r="K239" t="s">
        <v>1437</v>
      </c>
      <c r="L239" t="s">
        <v>394</v>
      </c>
      <c r="M239" t="s">
        <v>345</v>
      </c>
      <c r="N239">
        <v>15</v>
      </c>
      <c r="O239" t="s">
        <v>1154</v>
      </c>
      <c r="P239" t="s">
        <v>1269</v>
      </c>
      <c r="Q239">
        <v>1</v>
      </c>
      <c r="R239" t="s">
        <v>17</v>
      </c>
      <c r="S239" t="s">
        <v>376</v>
      </c>
      <c r="T239" t="s">
        <v>1126</v>
      </c>
      <c r="U239" t="s">
        <v>1127</v>
      </c>
      <c r="V239" s="127">
        <v>46024</v>
      </c>
      <c r="W239" s="127">
        <v>46387</v>
      </c>
      <c r="X239" t="s">
        <v>345</v>
      </c>
      <c r="Y239" t="s">
        <v>1210</v>
      </c>
      <c r="AC239" t="s">
        <v>1285</v>
      </c>
      <c r="AD239" t="s">
        <v>376</v>
      </c>
      <c r="AE239" t="s">
        <v>1292</v>
      </c>
      <c r="AF239" t="s">
        <v>1285</v>
      </c>
      <c r="AG239" t="s">
        <v>1462</v>
      </c>
      <c r="AH239" t="s">
        <v>371</v>
      </c>
      <c r="AI239" t="s">
        <v>1590</v>
      </c>
      <c r="AJ239">
        <v>0.38541666666666669</v>
      </c>
    </row>
    <row r="240" spans="1:36">
      <c r="A240" t="s">
        <v>8640</v>
      </c>
      <c r="B240" t="s">
        <v>239</v>
      </c>
      <c r="C240" t="s">
        <v>252</v>
      </c>
      <c r="D240" t="s">
        <v>9393</v>
      </c>
      <c r="E240" t="s">
        <v>6471</v>
      </c>
      <c r="F240" t="s">
        <v>5997</v>
      </c>
      <c r="G240" t="s">
        <v>6431</v>
      </c>
      <c r="H240" t="s">
        <v>252</v>
      </c>
      <c r="I240" t="s">
        <v>1266</v>
      </c>
      <c r="J240" t="s">
        <v>488</v>
      </c>
      <c r="K240" t="s">
        <v>1434</v>
      </c>
      <c r="L240" t="s">
        <v>394</v>
      </c>
      <c r="M240" t="s">
        <v>345</v>
      </c>
      <c r="N240">
        <v>15</v>
      </c>
      <c r="O240" t="s">
        <v>1146</v>
      </c>
      <c r="P240" t="s">
        <v>1146</v>
      </c>
      <c r="Q240">
        <v>1</v>
      </c>
      <c r="R240" t="s">
        <v>17</v>
      </c>
      <c r="S240" t="s">
        <v>376</v>
      </c>
      <c r="T240" t="s">
        <v>1126</v>
      </c>
      <c r="U240" t="s">
        <v>1127</v>
      </c>
      <c r="V240" s="127">
        <v>46024</v>
      </c>
      <c r="W240" s="127">
        <v>46387</v>
      </c>
      <c r="X240" t="s">
        <v>345</v>
      </c>
      <c r="Y240" t="s">
        <v>1215</v>
      </c>
      <c r="AC240" t="s">
        <v>1284</v>
      </c>
      <c r="AD240" t="s">
        <v>376</v>
      </c>
      <c r="AE240" t="s">
        <v>1292</v>
      </c>
      <c r="AF240" t="s">
        <v>1285</v>
      </c>
      <c r="AG240" t="s">
        <v>1462</v>
      </c>
      <c r="AH240" t="s">
        <v>371</v>
      </c>
      <c r="AI240" t="s">
        <v>1439</v>
      </c>
      <c r="AJ240">
        <v>0.38541666666666669</v>
      </c>
    </row>
    <row r="241" spans="1:36">
      <c r="A241" t="s">
        <v>8640</v>
      </c>
      <c r="B241" t="s">
        <v>4644</v>
      </c>
      <c r="C241" t="s">
        <v>253</v>
      </c>
      <c r="D241" t="s">
        <v>9393</v>
      </c>
      <c r="E241" t="s">
        <v>6471</v>
      </c>
      <c r="F241" t="s">
        <v>5997</v>
      </c>
      <c r="G241" t="s">
        <v>6431</v>
      </c>
      <c r="H241" t="s">
        <v>253</v>
      </c>
      <c r="I241" t="s">
        <v>1266</v>
      </c>
      <c r="J241" t="s">
        <v>488</v>
      </c>
      <c r="K241" t="s">
        <v>1434</v>
      </c>
      <c r="L241" t="s">
        <v>394</v>
      </c>
      <c r="M241" t="s">
        <v>345</v>
      </c>
      <c r="N241">
        <v>15</v>
      </c>
      <c r="O241" t="s">
        <v>1146</v>
      </c>
      <c r="P241" t="s">
        <v>1146</v>
      </c>
      <c r="Q241">
        <v>1</v>
      </c>
      <c r="R241" t="s">
        <v>17</v>
      </c>
      <c r="S241" t="s">
        <v>376</v>
      </c>
      <c r="T241" t="s">
        <v>1126</v>
      </c>
      <c r="U241" t="s">
        <v>1127</v>
      </c>
      <c r="V241" s="127">
        <v>46024</v>
      </c>
      <c r="W241" s="127">
        <v>46387</v>
      </c>
      <c r="X241" t="s">
        <v>345</v>
      </c>
      <c r="Y241" t="s">
        <v>1216</v>
      </c>
      <c r="AC241" t="s">
        <v>1284</v>
      </c>
      <c r="AD241" t="s">
        <v>376</v>
      </c>
      <c r="AE241" t="s">
        <v>1292</v>
      </c>
      <c r="AF241" t="s">
        <v>1285</v>
      </c>
      <c r="AG241" t="s">
        <v>1462</v>
      </c>
      <c r="AH241" t="s">
        <v>371</v>
      </c>
      <c r="AI241" t="s">
        <v>2103</v>
      </c>
      <c r="AJ241">
        <v>0.38541666666666669</v>
      </c>
    </row>
    <row r="242" spans="1:36">
      <c r="A242" t="s">
        <v>8640</v>
      </c>
      <c r="B242" t="s">
        <v>4650</v>
      </c>
      <c r="C242" t="s">
        <v>275</v>
      </c>
      <c r="D242" t="s">
        <v>9393</v>
      </c>
      <c r="E242" t="s">
        <v>6471</v>
      </c>
      <c r="F242" t="s">
        <v>5997</v>
      </c>
      <c r="G242" t="s">
        <v>6431</v>
      </c>
      <c r="H242" t="s">
        <v>275</v>
      </c>
      <c r="I242" t="s">
        <v>1266</v>
      </c>
      <c r="J242" t="s">
        <v>488</v>
      </c>
      <c r="K242" t="s">
        <v>1437</v>
      </c>
      <c r="L242" t="s">
        <v>394</v>
      </c>
      <c r="M242" t="s">
        <v>345</v>
      </c>
      <c r="N242">
        <v>15</v>
      </c>
      <c r="O242" t="s">
        <v>1157</v>
      </c>
      <c r="P242" t="s">
        <v>1272</v>
      </c>
      <c r="Q242">
        <v>1</v>
      </c>
      <c r="R242" t="s">
        <v>17</v>
      </c>
      <c r="S242" t="s">
        <v>376</v>
      </c>
      <c r="T242" t="s">
        <v>1126</v>
      </c>
      <c r="U242" t="s">
        <v>1127</v>
      </c>
      <c r="V242" s="127">
        <v>46024</v>
      </c>
      <c r="W242" s="127">
        <v>46387</v>
      </c>
      <c r="X242" t="s">
        <v>345</v>
      </c>
      <c r="Y242" t="s">
        <v>1225</v>
      </c>
      <c r="AC242" t="s">
        <v>1284</v>
      </c>
      <c r="AD242" t="s">
        <v>376</v>
      </c>
      <c r="AE242" t="s">
        <v>1292</v>
      </c>
      <c r="AF242" t="s">
        <v>1285</v>
      </c>
      <c r="AG242" t="s">
        <v>1462</v>
      </c>
      <c r="AH242" t="s">
        <v>371</v>
      </c>
      <c r="AI242" t="s">
        <v>2103</v>
      </c>
      <c r="AJ242">
        <v>0.38541666666666669</v>
      </c>
    </row>
    <row r="243" spans="1:36">
      <c r="A243" t="s">
        <v>8658</v>
      </c>
      <c r="B243" t="s">
        <v>222</v>
      </c>
      <c r="C243" t="s">
        <v>234</v>
      </c>
      <c r="D243" t="s">
        <v>9393</v>
      </c>
      <c r="E243" t="s">
        <v>6471</v>
      </c>
      <c r="F243" t="s">
        <v>5997</v>
      </c>
      <c r="G243" t="s">
        <v>6431</v>
      </c>
      <c r="H243" t="s">
        <v>234</v>
      </c>
      <c r="I243" t="s">
        <v>1266</v>
      </c>
      <c r="J243" t="s">
        <v>488</v>
      </c>
      <c r="K243" t="s">
        <v>1437</v>
      </c>
      <c r="L243" t="s">
        <v>394</v>
      </c>
      <c r="M243" t="s">
        <v>345</v>
      </c>
      <c r="N243">
        <v>10</v>
      </c>
      <c r="O243" t="s">
        <v>1154</v>
      </c>
      <c r="P243" t="s">
        <v>1150</v>
      </c>
      <c r="Q243">
        <v>1</v>
      </c>
      <c r="R243" t="s">
        <v>17</v>
      </c>
      <c r="S243" t="s">
        <v>376</v>
      </c>
      <c r="T243" t="s">
        <v>1126</v>
      </c>
      <c r="U243" t="s">
        <v>1127</v>
      </c>
      <c r="V243" s="127">
        <v>46024</v>
      </c>
      <c r="W243" s="127">
        <v>46387</v>
      </c>
      <c r="X243" t="s">
        <v>345</v>
      </c>
      <c r="Y243" t="s">
        <v>1452</v>
      </c>
      <c r="Z243" t="s">
        <v>23</v>
      </c>
      <c r="AC243" t="s">
        <v>1284</v>
      </c>
      <c r="AD243" t="s">
        <v>376</v>
      </c>
      <c r="AE243" t="s">
        <v>1292</v>
      </c>
      <c r="AF243" t="s">
        <v>1285</v>
      </c>
      <c r="AG243" t="s">
        <v>1462</v>
      </c>
      <c r="AH243" t="s">
        <v>371</v>
      </c>
      <c r="AI243" t="s">
        <v>2103</v>
      </c>
      <c r="AJ243">
        <v>0.38541666666666669</v>
      </c>
    </row>
    <row r="244" spans="1:36">
      <c r="A244" t="s">
        <v>8658</v>
      </c>
      <c r="B244" t="s">
        <v>233</v>
      </c>
      <c r="C244" t="s">
        <v>245</v>
      </c>
      <c r="D244" t="s">
        <v>9393</v>
      </c>
      <c r="E244" t="s">
        <v>6471</v>
      </c>
      <c r="F244" t="s">
        <v>5997</v>
      </c>
      <c r="G244" t="s">
        <v>6431</v>
      </c>
      <c r="H244" t="s">
        <v>245</v>
      </c>
      <c r="I244" t="s">
        <v>1266</v>
      </c>
      <c r="J244" t="s">
        <v>488</v>
      </c>
      <c r="K244" t="s">
        <v>1437</v>
      </c>
      <c r="L244" t="s">
        <v>394</v>
      </c>
      <c r="M244" t="s">
        <v>345</v>
      </c>
      <c r="N244">
        <v>15</v>
      </c>
      <c r="O244" t="s">
        <v>1154</v>
      </c>
      <c r="P244" t="s">
        <v>1269</v>
      </c>
      <c r="Q244">
        <v>1</v>
      </c>
      <c r="R244" t="s">
        <v>17</v>
      </c>
      <c r="S244" t="s">
        <v>376</v>
      </c>
      <c r="T244" t="s">
        <v>1126</v>
      </c>
      <c r="U244" t="s">
        <v>1127</v>
      </c>
      <c r="V244" s="127">
        <v>46024</v>
      </c>
      <c r="W244" s="127">
        <v>46387</v>
      </c>
      <c r="X244" t="s">
        <v>345</v>
      </c>
      <c r="Y244" t="s">
        <v>1210</v>
      </c>
      <c r="AC244" t="s">
        <v>1285</v>
      </c>
      <c r="AD244" t="s">
        <v>376</v>
      </c>
      <c r="AE244" t="s">
        <v>1292</v>
      </c>
      <c r="AF244" t="s">
        <v>1285</v>
      </c>
      <c r="AG244" t="s">
        <v>1462</v>
      </c>
      <c r="AH244" t="s">
        <v>371</v>
      </c>
      <c r="AI244" t="s">
        <v>1590</v>
      </c>
      <c r="AJ244">
        <v>0.38541666666666669</v>
      </c>
    </row>
    <row r="245" spans="1:36">
      <c r="A245" t="s">
        <v>8658</v>
      </c>
      <c r="B245" t="s">
        <v>239</v>
      </c>
      <c r="C245" t="s">
        <v>252</v>
      </c>
      <c r="D245" t="s">
        <v>9393</v>
      </c>
      <c r="E245" t="s">
        <v>6471</v>
      </c>
      <c r="F245" t="s">
        <v>5997</v>
      </c>
      <c r="G245" t="s">
        <v>6431</v>
      </c>
      <c r="H245" t="s">
        <v>252</v>
      </c>
      <c r="I245" t="s">
        <v>1266</v>
      </c>
      <c r="J245" t="s">
        <v>488</v>
      </c>
      <c r="K245" t="s">
        <v>1434</v>
      </c>
      <c r="L245" t="s">
        <v>394</v>
      </c>
      <c r="M245" t="s">
        <v>345</v>
      </c>
      <c r="N245">
        <v>15</v>
      </c>
      <c r="O245" t="s">
        <v>1146</v>
      </c>
      <c r="P245" t="s">
        <v>1146</v>
      </c>
      <c r="Q245">
        <v>1</v>
      </c>
      <c r="R245" t="s">
        <v>17</v>
      </c>
      <c r="S245" t="s">
        <v>376</v>
      </c>
      <c r="T245" t="s">
        <v>1126</v>
      </c>
      <c r="U245" t="s">
        <v>1127</v>
      </c>
      <c r="V245" s="127">
        <v>46024</v>
      </c>
      <c r="W245" s="127">
        <v>46387</v>
      </c>
      <c r="X245" t="s">
        <v>345</v>
      </c>
      <c r="Y245" t="s">
        <v>1215</v>
      </c>
      <c r="AC245" t="s">
        <v>1284</v>
      </c>
      <c r="AD245" t="s">
        <v>376</v>
      </c>
      <c r="AE245" t="s">
        <v>1292</v>
      </c>
      <c r="AF245" t="s">
        <v>1285</v>
      </c>
      <c r="AG245" t="s">
        <v>1462</v>
      </c>
      <c r="AH245" t="s">
        <v>371</v>
      </c>
      <c r="AI245" t="s">
        <v>1439</v>
      </c>
      <c r="AJ245">
        <v>0.38541666666666669</v>
      </c>
    </row>
    <row r="246" spans="1:36">
      <c r="A246" t="s">
        <v>8658</v>
      </c>
      <c r="B246" t="s">
        <v>4644</v>
      </c>
      <c r="C246" t="s">
        <v>253</v>
      </c>
      <c r="D246" t="s">
        <v>9393</v>
      </c>
      <c r="E246" t="s">
        <v>6471</v>
      </c>
      <c r="F246" t="s">
        <v>5997</v>
      </c>
      <c r="G246" t="s">
        <v>6431</v>
      </c>
      <c r="H246" t="s">
        <v>253</v>
      </c>
      <c r="I246" t="s">
        <v>1266</v>
      </c>
      <c r="J246" t="s">
        <v>488</v>
      </c>
      <c r="K246" t="s">
        <v>1434</v>
      </c>
      <c r="L246" t="s">
        <v>394</v>
      </c>
      <c r="M246" t="s">
        <v>345</v>
      </c>
      <c r="N246">
        <v>15</v>
      </c>
      <c r="O246" t="s">
        <v>1146</v>
      </c>
      <c r="P246" t="s">
        <v>1146</v>
      </c>
      <c r="Q246">
        <v>1</v>
      </c>
      <c r="R246" t="s">
        <v>17</v>
      </c>
      <c r="S246" t="s">
        <v>376</v>
      </c>
      <c r="T246" t="s">
        <v>1126</v>
      </c>
      <c r="U246" t="s">
        <v>1127</v>
      </c>
      <c r="V246" s="127">
        <v>46024</v>
      </c>
      <c r="W246" s="127">
        <v>46387</v>
      </c>
      <c r="X246" t="s">
        <v>345</v>
      </c>
      <c r="Y246" t="s">
        <v>1216</v>
      </c>
      <c r="AC246" t="s">
        <v>1284</v>
      </c>
      <c r="AD246" t="s">
        <v>376</v>
      </c>
      <c r="AE246" t="s">
        <v>1292</v>
      </c>
      <c r="AF246" t="s">
        <v>1285</v>
      </c>
      <c r="AG246" t="s">
        <v>1462</v>
      </c>
      <c r="AH246" t="s">
        <v>371</v>
      </c>
      <c r="AI246" t="s">
        <v>2103</v>
      </c>
      <c r="AJ246">
        <v>0.38541666666666669</v>
      </c>
    </row>
    <row r="247" spans="1:36">
      <c r="A247" t="s">
        <v>8658</v>
      </c>
      <c r="B247" t="s">
        <v>4650</v>
      </c>
      <c r="C247" t="s">
        <v>275</v>
      </c>
      <c r="D247" t="s">
        <v>9393</v>
      </c>
      <c r="E247" t="s">
        <v>6471</v>
      </c>
      <c r="F247" t="s">
        <v>5997</v>
      </c>
      <c r="G247" t="s">
        <v>6431</v>
      </c>
      <c r="H247" t="s">
        <v>275</v>
      </c>
      <c r="I247" t="s">
        <v>1266</v>
      </c>
      <c r="J247" t="s">
        <v>488</v>
      </c>
      <c r="K247" t="s">
        <v>1437</v>
      </c>
      <c r="L247" t="s">
        <v>394</v>
      </c>
      <c r="M247" t="s">
        <v>345</v>
      </c>
      <c r="N247">
        <v>15</v>
      </c>
      <c r="O247" t="s">
        <v>1157</v>
      </c>
      <c r="P247" t="s">
        <v>1272</v>
      </c>
      <c r="Q247">
        <v>1</v>
      </c>
      <c r="R247" t="s">
        <v>17</v>
      </c>
      <c r="S247" t="s">
        <v>376</v>
      </c>
      <c r="T247" t="s">
        <v>1126</v>
      </c>
      <c r="U247" t="s">
        <v>1127</v>
      </c>
      <c r="V247" s="127">
        <v>46024</v>
      </c>
      <c r="W247" s="127">
        <v>46387</v>
      </c>
      <c r="X247" t="s">
        <v>345</v>
      </c>
      <c r="Y247" t="s">
        <v>1225</v>
      </c>
      <c r="AC247" t="s">
        <v>1284</v>
      </c>
      <c r="AD247" t="s">
        <v>376</v>
      </c>
      <c r="AE247" t="s">
        <v>1292</v>
      </c>
      <c r="AF247" t="s">
        <v>1285</v>
      </c>
      <c r="AG247" t="s">
        <v>1462</v>
      </c>
      <c r="AH247" t="s">
        <v>371</v>
      </c>
      <c r="AI247" t="s">
        <v>2103</v>
      </c>
      <c r="AJ247">
        <v>0.38541666666666669</v>
      </c>
    </row>
    <row r="248" spans="1:36">
      <c r="A248" t="s">
        <v>8660</v>
      </c>
      <c r="B248" t="s">
        <v>230</v>
      </c>
      <c r="C248" t="s">
        <v>242</v>
      </c>
      <c r="D248" t="s">
        <v>9393</v>
      </c>
      <c r="E248" t="s">
        <v>6471</v>
      </c>
      <c r="F248" t="s">
        <v>5997</v>
      </c>
      <c r="G248" t="s">
        <v>6431</v>
      </c>
      <c r="H248" t="s">
        <v>242</v>
      </c>
      <c r="I248" t="s">
        <v>1266</v>
      </c>
      <c r="J248" t="s">
        <v>488</v>
      </c>
      <c r="K248" t="s">
        <v>1437</v>
      </c>
      <c r="L248" t="s">
        <v>394</v>
      </c>
      <c r="M248" t="s">
        <v>345</v>
      </c>
      <c r="N248">
        <v>10</v>
      </c>
      <c r="O248" t="s">
        <v>1158</v>
      </c>
      <c r="P248" t="s">
        <v>1123</v>
      </c>
      <c r="Q248">
        <v>1</v>
      </c>
      <c r="R248" t="s">
        <v>17</v>
      </c>
      <c r="S248" t="s">
        <v>376</v>
      </c>
      <c r="T248" t="s">
        <v>1126</v>
      </c>
      <c r="U248" t="s">
        <v>1127</v>
      </c>
      <c r="V248" s="127">
        <v>46024</v>
      </c>
      <c r="W248" s="127">
        <v>46387</v>
      </c>
      <c r="X248" t="s">
        <v>345</v>
      </c>
      <c r="Y248" t="s">
        <v>1207</v>
      </c>
      <c r="Z248" t="s">
        <v>31</v>
      </c>
      <c r="AC248" t="s">
        <v>1285</v>
      </c>
      <c r="AD248" t="s">
        <v>376</v>
      </c>
      <c r="AE248" t="s">
        <v>1292</v>
      </c>
      <c r="AF248" t="s">
        <v>1285</v>
      </c>
      <c r="AG248" t="s">
        <v>1462</v>
      </c>
      <c r="AH248" t="s">
        <v>371</v>
      </c>
      <c r="AI248" t="s">
        <v>2103</v>
      </c>
      <c r="AJ248">
        <v>0.38541666666666669</v>
      </c>
    </row>
    <row r="249" spans="1:36">
      <c r="A249" t="s">
        <v>8668</v>
      </c>
      <c r="B249" t="s">
        <v>222</v>
      </c>
      <c r="C249" t="s">
        <v>234</v>
      </c>
      <c r="D249" t="s">
        <v>9393</v>
      </c>
      <c r="E249" t="s">
        <v>6471</v>
      </c>
      <c r="F249" t="s">
        <v>5997</v>
      </c>
      <c r="G249" t="s">
        <v>6431</v>
      </c>
      <c r="H249" t="s">
        <v>234</v>
      </c>
      <c r="I249" t="s">
        <v>1266</v>
      </c>
      <c r="J249" t="s">
        <v>488</v>
      </c>
      <c r="K249" t="s">
        <v>1437</v>
      </c>
      <c r="L249" t="s">
        <v>394</v>
      </c>
      <c r="M249" t="s">
        <v>345</v>
      </c>
      <c r="N249">
        <v>10</v>
      </c>
      <c r="O249" t="s">
        <v>1154</v>
      </c>
      <c r="P249" t="s">
        <v>1150</v>
      </c>
      <c r="Q249">
        <v>1</v>
      </c>
      <c r="R249" t="s">
        <v>17</v>
      </c>
      <c r="S249" t="s">
        <v>376</v>
      </c>
      <c r="T249" t="s">
        <v>1126</v>
      </c>
      <c r="U249" t="s">
        <v>1127</v>
      </c>
      <c r="V249" s="127">
        <v>46024</v>
      </c>
      <c r="W249" s="127">
        <v>46387</v>
      </c>
      <c r="X249" t="s">
        <v>345</v>
      </c>
      <c r="Y249" t="s">
        <v>1452</v>
      </c>
      <c r="Z249" t="s">
        <v>23</v>
      </c>
      <c r="AC249" t="s">
        <v>1284</v>
      </c>
      <c r="AD249" t="s">
        <v>376</v>
      </c>
      <c r="AE249" t="s">
        <v>1292</v>
      </c>
      <c r="AF249" t="s">
        <v>1285</v>
      </c>
      <c r="AG249" t="s">
        <v>1462</v>
      </c>
      <c r="AH249" t="s">
        <v>371</v>
      </c>
      <c r="AI249" t="s">
        <v>2103</v>
      </c>
      <c r="AJ249">
        <v>0.38541666666666669</v>
      </c>
    </row>
    <row r="250" spans="1:36">
      <c r="A250" t="s">
        <v>8668</v>
      </c>
      <c r="B250" t="s">
        <v>233</v>
      </c>
      <c r="C250" t="s">
        <v>245</v>
      </c>
      <c r="D250" t="s">
        <v>9393</v>
      </c>
      <c r="E250" t="s">
        <v>6471</v>
      </c>
      <c r="F250" t="s">
        <v>5997</v>
      </c>
      <c r="G250" t="s">
        <v>6431</v>
      </c>
      <c r="H250" t="s">
        <v>245</v>
      </c>
      <c r="I250" t="s">
        <v>1266</v>
      </c>
      <c r="J250" t="s">
        <v>488</v>
      </c>
      <c r="K250" t="s">
        <v>1437</v>
      </c>
      <c r="L250" t="s">
        <v>394</v>
      </c>
      <c r="M250" t="s">
        <v>345</v>
      </c>
      <c r="N250">
        <v>15</v>
      </c>
      <c r="O250" t="s">
        <v>1154</v>
      </c>
      <c r="P250" t="s">
        <v>1269</v>
      </c>
      <c r="Q250">
        <v>1</v>
      </c>
      <c r="R250" t="s">
        <v>17</v>
      </c>
      <c r="S250" t="s">
        <v>376</v>
      </c>
      <c r="T250" t="s">
        <v>1126</v>
      </c>
      <c r="U250" t="s">
        <v>1127</v>
      </c>
      <c r="V250" s="127">
        <v>46024</v>
      </c>
      <c r="W250" s="127">
        <v>46387</v>
      </c>
      <c r="X250" t="s">
        <v>345</v>
      </c>
      <c r="Y250" t="s">
        <v>1210</v>
      </c>
      <c r="AC250" t="s">
        <v>1285</v>
      </c>
      <c r="AD250" t="s">
        <v>376</v>
      </c>
      <c r="AE250" t="s">
        <v>1292</v>
      </c>
      <c r="AF250" t="s">
        <v>1285</v>
      </c>
      <c r="AG250" t="s">
        <v>1462</v>
      </c>
      <c r="AH250" t="s">
        <v>371</v>
      </c>
      <c r="AI250" t="s">
        <v>1590</v>
      </c>
      <c r="AJ250">
        <v>0.38541666666666669</v>
      </c>
    </row>
    <row r="251" spans="1:36">
      <c r="A251" t="s">
        <v>8668</v>
      </c>
      <c r="B251" t="s">
        <v>239</v>
      </c>
      <c r="C251" t="s">
        <v>252</v>
      </c>
      <c r="D251" t="s">
        <v>9393</v>
      </c>
      <c r="E251" t="s">
        <v>6471</v>
      </c>
      <c r="F251" t="s">
        <v>5997</v>
      </c>
      <c r="G251" t="s">
        <v>6431</v>
      </c>
      <c r="H251" t="s">
        <v>252</v>
      </c>
      <c r="I251" t="s">
        <v>1266</v>
      </c>
      <c r="J251" t="s">
        <v>488</v>
      </c>
      <c r="K251" t="s">
        <v>1434</v>
      </c>
      <c r="L251" t="s">
        <v>394</v>
      </c>
      <c r="M251" t="s">
        <v>345</v>
      </c>
      <c r="N251">
        <v>15</v>
      </c>
      <c r="O251" t="s">
        <v>1146</v>
      </c>
      <c r="P251" t="s">
        <v>1146</v>
      </c>
      <c r="Q251">
        <v>1</v>
      </c>
      <c r="R251" t="s">
        <v>17</v>
      </c>
      <c r="S251" t="s">
        <v>376</v>
      </c>
      <c r="T251" t="s">
        <v>1126</v>
      </c>
      <c r="U251" t="s">
        <v>1127</v>
      </c>
      <c r="V251" s="127">
        <v>46024</v>
      </c>
      <c r="W251" s="127">
        <v>46387</v>
      </c>
      <c r="X251" t="s">
        <v>345</v>
      </c>
      <c r="Y251" t="s">
        <v>1215</v>
      </c>
      <c r="AC251" t="s">
        <v>1284</v>
      </c>
      <c r="AD251" t="s">
        <v>376</v>
      </c>
      <c r="AE251" t="s">
        <v>1292</v>
      </c>
      <c r="AF251" t="s">
        <v>1285</v>
      </c>
      <c r="AG251" t="s">
        <v>1462</v>
      </c>
      <c r="AH251" t="s">
        <v>371</v>
      </c>
      <c r="AI251" t="s">
        <v>1439</v>
      </c>
      <c r="AJ251">
        <v>0.38541666666666669</v>
      </c>
    </row>
    <row r="252" spans="1:36">
      <c r="A252" t="s">
        <v>8668</v>
      </c>
      <c r="B252" t="s">
        <v>4644</v>
      </c>
      <c r="C252" t="s">
        <v>253</v>
      </c>
      <c r="D252" t="s">
        <v>9393</v>
      </c>
      <c r="E252" t="s">
        <v>6471</v>
      </c>
      <c r="F252" t="s">
        <v>5997</v>
      </c>
      <c r="G252" t="s">
        <v>6431</v>
      </c>
      <c r="H252" t="s">
        <v>253</v>
      </c>
      <c r="I252" t="s">
        <v>1266</v>
      </c>
      <c r="J252" t="s">
        <v>488</v>
      </c>
      <c r="K252" t="s">
        <v>1434</v>
      </c>
      <c r="L252" t="s">
        <v>394</v>
      </c>
      <c r="M252" t="s">
        <v>345</v>
      </c>
      <c r="N252">
        <v>15</v>
      </c>
      <c r="O252" t="s">
        <v>1146</v>
      </c>
      <c r="P252" t="s">
        <v>1146</v>
      </c>
      <c r="Q252">
        <v>1</v>
      </c>
      <c r="R252" t="s">
        <v>17</v>
      </c>
      <c r="S252" t="s">
        <v>376</v>
      </c>
      <c r="T252" t="s">
        <v>1126</v>
      </c>
      <c r="U252" t="s">
        <v>1127</v>
      </c>
      <c r="V252" s="127">
        <v>46024</v>
      </c>
      <c r="W252" s="127">
        <v>46387</v>
      </c>
      <c r="X252" t="s">
        <v>345</v>
      </c>
      <c r="Y252" t="s">
        <v>1216</v>
      </c>
      <c r="AC252" t="s">
        <v>1284</v>
      </c>
      <c r="AD252" t="s">
        <v>376</v>
      </c>
      <c r="AE252" t="s">
        <v>1292</v>
      </c>
      <c r="AF252" t="s">
        <v>1285</v>
      </c>
      <c r="AG252" t="s">
        <v>1462</v>
      </c>
      <c r="AH252" t="s">
        <v>371</v>
      </c>
      <c r="AI252" t="s">
        <v>2103</v>
      </c>
      <c r="AJ252">
        <v>0.38541666666666669</v>
      </c>
    </row>
    <row r="253" spans="1:36">
      <c r="A253" t="s">
        <v>8668</v>
      </c>
      <c r="B253" t="s">
        <v>4650</v>
      </c>
      <c r="C253" t="s">
        <v>275</v>
      </c>
      <c r="D253" t="s">
        <v>9393</v>
      </c>
      <c r="E253" t="s">
        <v>6471</v>
      </c>
      <c r="F253" t="s">
        <v>5997</v>
      </c>
      <c r="G253" t="s">
        <v>6431</v>
      </c>
      <c r="H253" t="s">
        <v>275</v>
      </c>
      <c r="I253" t="s">
        <v>1266</v>
      </c>
      <c r="J253" t="s">
        <v>488</v>
      </c>
      <c r="K253" t="s">
        <v>1437</v>
      </c>
      <c r="L253" t="s">
        <v>394</v>
      </c>
      <c r="M253" t="s">
        <v>345</v>
      </c>
      <c r="N253">
        <v>15</v>
      </c>
      <c r="O253" t="s">
        <v>1157</v>
      </c>
      <c r="P253" t="s">
        <v>1272</v>
      </c>
      <c r="Q253">
        <v>1</v>
      </c>
      <c r="R253" t="s">
        <v>17</v>
      </c>
      <c r="S253" t="s">
        <v>376</v>
      </c>
      <c r="T253" t="s">
        <v>1126</v>
      </c>
      <c r="U253" t="s">
        <v>1127</v>
      </c>
      <c r="V253" s="127">
        <v>46024</v>
      </c>
      <c r="W253" s="127">
        <v>46387</v>
      </c>
      <c r="X253" t="s">
        <v>345</v>
      </c>
      <c r="Y253" t="s">
        <v>1225</v>
      </c>
      <c r="AC253" t="s">
        <v>1284</v>
      </c>
      <c r="AD253" t="s">
        <v>376</v>
      </c>
      <c r="AE253" t="s">
        <v>1292</v>
      </c>
      <c r="AF253" t="s">
        <v>1285</v>
      </c>
      <c r="AG253" t="s">
        <v>1462</v>
      </c>
      <c r="AH253" t="s">
        <v>371</v>
      </c>
      <c r="AI253" t="s">
        <v>2103</v>
      </c>
      <c r="AJ253">
        <v>0.38541666666666669</v>
      </c>
    </row>
    <row r="254" spans="1:36">
      <c r="A254" t="s">
        <v>8669</v>
      </c>
      <c r="B254" t="s">
        <v>253</v>
      </c>
      <c r="C254" t="s">
        <v>271</v>
      </c>
      <c r="D254" t="s">
        <v>9393</v>
      </c>
      <c r="E254" t="s">
        <v>6471</v>
      </c>
      <c r="F254" t="s">
        <v>5997</v>
      </c>
      <c r="G254" t="s">
        <v>6431</v>
      </c>
      <c r="H254" t="s">
        <v>271</v>
      </c>
      <c r="I254" t="s">
        <v>1266</v>
      </c>
      <c r="J254" t="s">
        <v>488</v>
      </c>
      <c r="K254" t="s">
        <v>1440</v>
      </c>
      <c r="L254" t="s">
        <v>394</v>
      </c>
      <c r="M254" t="s">
        <v>345</v>
      </c>
      <c r="N254">
        <v>10</v>
      </c>
      <c r="O254" t="s">
        <v>1156</v>
      </c>
      <c r="P254" t="s">
        <v>1394</v>
      </c>
      <c r="Q254">
        <v>1</v>
      </c>
      <c r="R254" t="s">
        <v>17</v>
      </c>
      <c r="S254" t="s">
        <v>376</v>
      </c>
      <c r="T254" t="s">
        <v>1126</v>
      </c>
      <c r="U254" t="s">
        <v>1127</v>
      </c>
      <c r="V254" s="127">
        <v>46024</v>
      </c>
      <c r="W254" s="127">
        <v>46387</v>
      </c>
      <c r="X254" t="s">
        <v>345</v>
      </c>
      <c r="Y254" t="s">
        <v>1223</v>
      </c>
      <c r="AC254" t="s">
        <v>1284</v>
      </c>
      <c r="AD254" t="s">
        <v>376</v>
      </c>
      <c r="AE254" t="s">
        <v>1292</v>
      </c>
      <c r="AF254" t="s">
        <v>1285</v>
      </c>
      <c r="AG254" t="s">
        <v>1462</v>
      </c>
      <c r="AH254" t="s">
        <v>371</v>
      </c>
      <c r="AI254" t="s">
        <v>2104</v>
      </c>
      <c r="AJ254">
        <v>0.4375</v>
      </c>
    </row>
    <row r="255" spans="1:36">
      <c r="A255" t="s">
        <v>8676</v>
      </c>
      <c r="B255" t="s">
        <v>222</v>
      </c>
      <c r="C255" t="s">
        <v>234</v>
      </c>
      <c r="D255" t="s">
        <v>9393</v>
      </c>
      <c r="E255" t="s">
        <v>6471</v>
      </c>
      <c r="F255" t="s">
        <v>5997</v>
      </c>
      <c r="G255" t="s">
        <v>6431</v>
      </c>
      <c r="H255" t="s">
        <v>234</v>
      </c>
      <c r="I255" t="s">
        <v>1266</v>
      </c>
      <c r="J255" t="s">
        <v>488</v>
      </c>
      <c r="K255" t="s">
        <v>1437</v>
      </c>
      <c r="L255" t="s">
        <v>394</v>
      </c>
      <c r="M255" t="s">
        <v>345</v>
      </c>
      <c r="N255">
        <v>10</v>
      </c>
      <c r="O255" t="s">
        <v>1154</v>
      </c>
      <c r="P255" t="s">
        <v>1150</v>
      </c>
      <c r="Q255">
        <v>1</v>
      </c>
      <c r="R255" t="s">
        <v>17</v>
      </c>
      <c r="S255" t="s">
        <v>376</v>
      </c>
      <c r="T255" t="s">
        <v>1126</v>
      </c>
      <c r="U255" t="s">
        <v>1127</v>
      </c>
      <c r="V255" s="127">
        <v>46024</v>
      </c>
      <c r="W255" s="127">
        <v>46387</v>
      </c>
      <c r="X255" t="s">
        <v>345</v>
      </c>
      <c r="Y255" t="s">
        <v>1452</v>
      </c>
      <c r="Z255" t="s">
        <v>23</v>
      </c>
      <c r="AC255" t="s">
        <v>1284</v>
      </c>
      <c r="AD255" t="s">
        <v>376</v>
      </c>
      <c r="AE255" t="s">
        <v>1292</v>
      </c>
      <c r="AF255" t="s">
        <v>1285</v>
      </c>
      <c r="AG255" t="s">
        <v>1462</v>
      </c>
      <c r="AH255" t="s">
        <v>371</v>
      </c>
      <c r="AI255" t="s">
        <v>2103</v>
      </c>
      <c r="AJ255">
        <v>0.38541666666666669</v>
      </c>
    </row>
    <row r="256" spans="1:36">
      <c r="A256" t="s">
        <v>8676</v>
      </c>
      <c r="B256" t="s">
        <v>233</v>
      </c>
      <c r="C256" t="s">
        <v>245</v>
      </c>
      <c r="D256" t="s">
        <v>9393</v>
      </c>
      <c r="E256" t="s">
        <v>6471</v>
      </c>
      <c r="F256" t="s">
        <v>5997</v>
      </c>
      <c r="G256" t="s">
        <v>6431</v>
      </c>
      <c r="H256" t="s">
        <v>245</v>
      </c>
      <c r="I256" t="s">
        <v>1266</v>
      </c>
      <c r="J256" t="s">
        <v>488</v>
      </c>
      <c r="K256" t="s">
        <v>1437</v>
      </c>
      <c r="L256" t="s">
        <v>394</v>
      </c>
      <c r="M256" t="s">
        <v>345</v>
      </c>
      <c r="N256">
        <v>15</v>
      </c>
      <c r="O256" t="s">
        <v>1154</v>
      </c>
      <c r="P256" t="s">
        <v>1269</v>
      </c>
      <c r="Q256">
        <v>1</v>
      </c>
      <c r="R256" t="s">
        <v>17</v>
      </c>
      <c r="S256" t="s">
        <v>376</v>
      </c>
      <c r="T256" t="s">
        <v>1126</v>
      </c>
      <c r="U256" t="s">
        <v>1127</v>
      </c>
      <c r="V256" s="127">
        <v>46024</v>
      </c>
      <c r="W256" s="127">
        <v>46387</v>
      </c>
      <c r="X256" t="s">
        <v>345</v>
      </c>
      <c r="Y256" t="s">
        <v>1210</v>
      </c>
      <c r="AC256" t="s">
        <v>1285</v>
      </c>
      <c r="AD256" t="s">
        <v>376</v>
      </c>
      <c r="AE256" t="s">
        <v>1292</v>
      </c>
      <c r="AF256" t="s">
        <v>1285</v>
      </c>
      <c r="AG256" t="s">
        <v>1462</v>
      </c>
      <c r="AH256" t="s">
        <v>371</v>
      </c>
      <c r="AI256" t="s">
        <v>1590</v>
      </c>
      <c r="AJ256">
        <v>0.38541666666666669</v>
      </c>
    </row>
    <row r="257" spans="1:36">
      <c r="A257" t="s">
        <v>8676</v>
      </c>
      <c r="B257" t="s">
        <v>239</v>
      </c>
      <c r="C257" t="s">
        <v>252</v>
      </c>
      <c r="D257" t="s">
        <v>9393</v>
      </c>
      <c r="E257" t="s">
        <v>6471</v>
      </c>
      <c r="F257" t="s">
        <v>5997</v>
      </c>
      <c r="G257" t="s">
        <v>6431</v>
      </c>
      <c r="H257" t="s">
        <v>252</v>
      </c>
      <c r="I257" t="s">
        <v>1266</v>
      </c>
      <c r="J257" t="s">
        <v>488</v>
      </c>
      <c r="K257" t="s">
        <v>1434</v>
      </c>
      <c r="L257" t="s">
        <v>394</v>
      </c>
      <c r="M257" t="s">
        <v>345</v>
      </c>
      <c r="N257">
        <v>15</v>
      </c>
      <c r="O257" t="s">
        <v>1146</v>
      </c>
      <c r="P257" t="s">
        <v>1146</v>
      </c>
      <c r="Q257">
        <v>1</v>
      </c>
      <c r="R257" t="s">
        <v>17</v>
      </c>
      <c r="S257" t="s">
        <v>376</v>
      </c>
      <c r="T257" t="s">
        <v>1126</v>
      </c>
      <c r="U257" t="s">
        <v>1127</v>
      </c>
      <c r="V257" s="127">
        <v>46024</v>
      </c>
      <c r="W257" s="127">
        <v>46387</v>
      </c>
      <c r="X257" t="s">
        <v>345</v>
      </c>
      <c r="Y257" t="s">
        <v>1215</v>
      </c>
      <c r="AC257" t="s">
        <v>1284</v>
      </c>
      <c r="AD257" t="s">
        <v>376</v>
      </c>
      <c r="AE257" t="s">
        <v>1292</v>
      </c>
      <c r="AF257" t="s">
        <v>1285</v>
      </c>
      <c r="AG257" t="s">
        <v>1462</v>
      </c>
      <c r="AH257" t="s">
        <v>371</v>
      </c>
      <c r="AI257" t="s">
        <v>1439</v>
      </c>
      <c r="AJ257">
        <v>0.38541666666666669</v>
      </c>
    </row>
    <row r="258" spans="1:36">
      <c r="A258" t="s">
        <v>8676</v>
      </c>
      <c r="B258" t="s">
        <v>4644</v>
      </c>
      <c r="C258" t="s">
        <v>253</v>
      </c>
      <c r="D258" t="s">
        <v>9393</v>
      </c>
      <c r="E258" t="s">
        <v>6471</v>
      </c>
      <c r="F258" t="s">
        <v>5997</v>
      </c>
      <c r="G258" t="s">
        <v>6431</v>
      </c>
      <c r="H258" t="s">
        <v>253</v>
      </c>
      <c r="I258" t="s">
        <v>1266</v>
      </c>
      <c r="J258" t="s">
        <v>488</v>
      </c>
      <c r="K258" t="s">
        <v>1434</v>
      </c>
      <c r="L258" t="s">
        <v>394</v>
      </c>
      <c r="M258" t="s">
        <v>345</v>
      </c>
      <c r="N258">
        <v>15</v>
      </c>
      <c r="O258" t="s">
        <v>1146</v>
      </c>
      <c r="P258" t="s">
        <v>1146</v>
      </c>
      <c r="Q258">
        <v>1</v>
      </c>
      <c r="R258" t="s">
        <v>17</v>
      </c>
      <c r="S258" t="s">
        <v>376</v>
      </c>
      <c r="T258" t="s">
        <v>1126</v>
      </c>
      <c r="U258" t="s">
        <v>1127</v>
      </c>
      <c r="V258" s="127">
        <v>46024</v>
      </c>
      <c r="W258" s="127">
        <v>46387</v>
      </c>
      <c r="X258" t="s">
        <v>345</v>
      </c>
      <c r="Y258" t="s">
        <v>1216</v>
      </c>
      <c r="AC258" t="s">
        <v>1284</v>
      </c>
      <c r="AD258" t="s">
        <v>376</v>
      </c>
      <c r="AE258" t="s">
        <v>1292</v>
      </c>
      <c r="AF258" t="s">
        <v>1285</v>
      </c>
      <c r="AG258" t="s">
        <v>1462</v>
      </c>
      <c r="AH258" t="s">
        <v>371</v>
      </c>
      <c r="AI258" t="s">
        <v>2103</v>
      </c>
      <c r="AJ258">
        <v>0.38541666666666669</v>
      </c>
    </row>
    <row r="259" spans="1:36">
      <c r="A259" t="s">
        <v>8676</v>
      </c>
      <c r="B259" t="s">
        <v>4650</v>
      </c>
      <c r="C259" t="s">
        <v>275</v>
      </c>
      <c r="D259" t="s">
        <v>9393</v>
      </c>
      <c r="E259" t="s">
        <v>6471</v>
      </c>
      <c r="F259" t="s">
        <v>5997</v>
      </c>
      <c r="G259" t="s">
        <v>6431</v>
      </c>
      <c r="H259" t="s">
        <v>275</v>
      </c>
      <c r="I259" t="s">
        <v>1266</v>
      </c>
      <c r="J259" t="s">
        <v>488</v>
      </c>
      <c r="K259" t="s">
        <v>1437</v>
      </c>
      <c r="L259" t="s">
        <v>394</v>
      </c>
      <c r="M259" t="s">
        <v>345</v>
      </c>
      <c r="N259">
        <v>15</v>
      </c>
      <c r="O259" t="s">
        <v>1157</v>
      </c>
      <c r="P259" t="s">
        <v>1272</v>
      </c>
      <c r="Q259">
        <v>1</v>
      </c>
      <c r="R259" t="s">
        <v>17</v>
      </c>
      <c r="S259" t="s">
        <v>376</v>
      </c>
      <c r="T259" t="s">
        <v>1126</v>
      </c>
      <c r="U259" t="s">
        <v>1127</v>
      </c>
      <c r="V259" s="127">
        <v>46024</v>
      </c>
      <c r="W259" s="127">
        <v>46387</v>
      </c>
      <c r="X259" t="s">
        <v>345</v>
      </c>
      <c r="Y259" t="s">
        <v>1225</v>
      </c>
      <c r="AC259" t="s">
        <v>1284</v>
      </c>
      <c r="AD259" t="s">
        <v>376</v>
      </c>
      <c r="AE259" t="s">
        <v>1292</v>
      </c>
      <c r="AF259" t="s">
        <v>1285</v>
      </c>
      <c r="AG259" t="s">
        <v>1462</v>
      </c>
      <c r="AH259" t="s">
        <v>371</v>
      </c>
      <c r="AI259" t="s">
        <v>2103</v>
      </c>
      <c r="AJ259">
        <v>0.38541666666666669</v>
      </c>
    </row>
    <row r="260" spans="1:36">
      <c r="A260" t="s">
        <v>8678</v>
      </c>
      <c r="B260" t="s">
        <v>222</v>
      </c>
      <c r="C260" t="s">
        <v>234</v>
      </c>
      <c r="D260" t="s">
        <v>9393</v>
      </c>
      <c r="E260" t="s">
        <v>6471</v>
      </c>
      <c r="F260" t="s">
        <v>5997</v>
      </c>
      <c r="G260" t="s">
        <v>6431</v>
      </c>
      <c r="H260" t="s">
        <v>234</v>
      </c>
      <c r="I260" t="s">
        <v>1266</v>
      </c>
      <c r="J260" t="s">
        <v>488</v>
      </c>
      <c r="K260" t="s">
        <v>1437</v>
      </c>
      <c r="L260" t="s">
        <v>394</v>
      </c>
      <c r="M260" t="s">
        <v>345</v>
      </c>
      <c r="N260">
        <v>10</v>
      </c>
      <c r="O260" t="s">
        <v>1154</v>
      </c>
      <c r="P260" t="s">
        <v>1150</v>
      </c>
      <c r="Q260">
        <v>1</v>
      </c>
      <c r="R260" t="s">
        <v>17</v>
      </c>
      <c r="S260" t="s">
        <v>376</v>
      </c>
      <c r="T260" t="s">
        <v>1126</v>
      </c>
      <c r="U260" t="s">
        <v>1127</v>
      </c>
      <c r="V260" s="127">
        <v>46024</v>
      </c>
      <c r="W260" s="127">
        <v>46387</v>
      </c>
      <c r="X260" t="s">
        <v>345</v>
      </c>
      <c r="Y260" t="s">
        <v>1452</v>
      </c>
      <c r="Z260" t="s">
        <v>23</v>
      </c>
      <c r="AC260" t="s">
        <v>1284</v>
      </c>
      <c r="AD260" t="s">
        <v>376</v>
      </c>
      <c r="AE260" t="s">
        <v>1292</v>
      </c>
      <c r="AF260" t="s">
        <v>1285</v>
      </c>
      <c r="AG260" t="s">
        <v>1462</v>
      </c>
      <c r="AH260" t="s">
        <v>371</v>
      </c>
      <c r="AI260" t="s">
        <v>2103</v>
      </c>
      <c r="AJ260">
        <v>0.38541666666666669</v>
      </c>
    </row>
    <row r="261" spans="1:36">
      <c r="A261" t="s">
        <v>8678</v>
      </c>
      <c r="B261" t="s">
        <v>233</v>
      </c>
      <c r="C261" t="s">
        <v>245</v>
      </c>
      <c r="D261" t="s">
        <v>9393</v>
      </c>
      <c r="E261" t="s">
        <v>6471</v>
      </c>
      <c r="F261" t="s">
        <v>5997</v>
      </c>
      <c r="G261" t="s">
        <v>6431</v>
      </c>
      <c r="H261" t="s">
        <v>245</v>
      </c>
      <c r="I261" t="s">
        <v>1266</v>
      </c>
      <c r="J261" t="s">
        <v>488</v>
      </c>
      <c r="K261" t="s">
        <v>1437</v>
      </c>
      <c r="L261" t="s">
        <v>394</v>
      </c>
      <c r="M261" t="s">
        <v>345</v>
      </c>
      <c r="N261">
        <v>15</v>
      </c>
      <c r="O261" t="s">
        <v>1154</v>
      </c>
      <c r="P261" t="s">
        <v>1269</v>
      </c>
      <c r="Q261">
        <v>1</v>
      </c>
      <c r="R261" t="s">
        <v>17</v>
      </c>
      <c r="S261" t="s">
        <v>376</v>
      </c>
      <c r="T261" t="s">
        <v>1126</v>
      </c>
      <c r="U261" t="s">
        <v>1127</v>
      </c>
      <c r="V261" s="127">
        <v>46024</v>
      </c>
      <c r="W261" s="127">
        <v>46387</v>
      </c>
      <c r="X261" t="s">
        <v>345</v>
      </c>
      <c r="Y261" t="s">
        <v>1210</v>
      </c>
      <c r="AC261" t="s">
        <v>1285</v>
      </c>
      <c r="AD261" t="s">
        <v>376</v>
      </c>
      <c r="AE261" t="s">
        <v>1292</v>
      </c>
      <c r="AF261" t="s">
        <v>1285</v>
      </c>
      <c r="AG261" t="s">
        <v>1462</v>
      </c>
      <c r="AH261" t="s">
        <v>371</v>
      </c>
      <c r="AI261" t="s">
        <v>1590</v>
      </c>
      <c r="AJ261">
        <v>0.38541666666666669</v>
      </c>
    </row>
    <row r="262" spans="1:36">
      <c r="A262" t="s">
        <v>8678</v>
      </c>
      <c r="B262" t="s">
        <v>239</v>
      </c>
      <c r="C262" t="s">
        <v>252</v>
      </c>
      <c r="D262" t="s">
        <v>9393</v>
      </c>
      <c r="E262" t="s">
        <v>6471</v>
      </c>
      <c r="F262" t="s">
        <v>5997</v>
      </c>
      <c r="G262" t="s">
        <v>6431</v>
      </c>
      <c r="H262" t="s">
        <v>252</v>
      </c>
      <c r="I262" t="s">
        <v>1266</v>
      </c>
      <c r="J262" t="s">
        <v>488</v>
      </c>
      <c r="K262" t="s">
        <v>1434</v>
      </c>
      <c r="L262" t="s">
        <v>394</v>
      </c>
      <c r="M262" t="s">
        <v>345</v>
      </c>
      <c r="N262">
        <v>15</v>
      </c>
      <c r="O262" t="s">
        <v>1146</v>
      </c>
      <c r="P262" t="s">
        <v>1146</v>
      </c>
      <c r="Q262">
        <v>1</v>
      </c>
      <c r="R262" t="s">
        <v>17</v>
      </c>
      <c r="S262" t="s">
        <v>376</v>
      </c>
      <c r="T262" t="s">
        <v>1126</v>
      </c>
      <c r="U262" t="s">
        <v>1127</v>
      </c>
      <c r="V262" s="127">
        <v>46024</v>
      </c>
      <c r="W262" s="127">
        <v>46387</v>
      </c>
      <c r="X262" t="s">
        <v>345</v>
      </c>
      <c r="Y262" t="s">
        <v>1215</v>
      </c>
      <c r="AC262" t="s">
        <v>1284</v>
      </c>
      <c r="AD262" t="s">
        <v>376</v>
      </c>
      <c r="AE262" t="s">
        <v>1292</v>
      </c>
      <c r="AF262" t="s">
        <v>1285</v>
      </c>
      <c r="AG262" t="s">
        <v>1462</v>
      </c>
      <c r="AH262" t="s">
        <v>371</v>
      </c>
      <c r="AI262" t="s">
        <v>1439</v>
      </c>
      <c r="AJ262">
        <v>0.38541666666666669</v>
      </c>
    </row>
    <row r="263" spans="1:36">
      <c r="A263" t="s">
        <v>8678</v>
      </c>
      <c r="B263" t="s">
        <v>4644</v>
      </c>
      <c r="C263" t="s">
        <v>253</v>
      </c>
      <c r="D263" t="s">
        <v>9393</v>
      </c>
      <c r="E263" t="s">
        <v>6471</v>
      </c>
      <c r="F263" t="s">
        <v>5997</v>
      </c>
      <c r="G263" t="s">
        <v>6431</v>
      </c>
      <c r="H263" t="s">
        <v>253</v>
      </c>
      <c r="I263" t="s">
        <v>1266</v>
      </c>
      <c r="J263" t="s">
        <v>488</v>
      </c>
      <c r="K263" t="s">
        <v>1434</v>
      </c>
      <c r="L263" t="s">
        <v>394</v>
      </c>
      <c r="M263" t="s">
        <v>345</v>
      </c>
      <c r="N263">
        <v>15</v>
      </c>
      <c r="O263" t="s">
        <v>1146</v>
      </c>
      <c r="P263" t="s">
        <v>1146</v>
      </c>
      <c r="Q263">
        <v>1</v>
      </c>
      <c r="R263" t="s">
        <v>17</v>
      </c>
      <c r="S263" t="s">
        <v>376</v>
      </c>
      <c r="T263" t="s">
        <v>1126</v>
      </c>
      <c r="U263" t="s">
        <v>1127</v>
      </c>
      <c r="V263" s="127">
        <v>46024</v>
      </c>
      <c r="W263" s="127">
        <v>46387</v>
      </c>
      <c r="X263" t="s">
        <v>345</v>
      </c>
      <c r="Y263" t="s">
        <v>1216</v>
      </c>
      <c r="AC263" t="s">
        <v>1284</v>
      </c>
      <c r="AD263" t="s">
        <v>376</v>
      </c>
      <c r="AE263" t="s">
        <v>1292</v>
      </c>
      <c r="AF263" t="s">
        <v>1285</v>
      </c>
      <c r="AG263" t="s">
        <v>1462</v>
      </c>
      <c r="AH263" t="s">
        <v>371</v>
      </c>
      <c r="AI263" t="s">
        <v>2103</v>
      </c>
      <c r="AJ263">
        <v>0.38541666666666669</v>
      </c>
    </row>
    <row r="264" spans="1:36">
      <c r="A264" t="s">
        <v>8678</v>
      </c>
      <c r="B264" t="s">
        <v>4650</v>
      </c>
      <c r="C264" t="s">
        <v>275</v>
      </c>
      <c r="D264" t="s">
        <v>9393</v>
      </c>
      <c r="E264" t="s">
        <v>6471</v>
      </c>
      <c r="F264" t="s">
        <v>5997</v>
      </c>
      <c r="G264" t="s">
        <v>6431</v>
      </c>
      <c r="H264" t="s">
        <v>275</v>
      </c>
      <c r="I264" t="s">
        <v>1266</v>
      </c>
      <c r="J264" t="s">
        <v>488</v>
      </c>
      <c r="K264" t="s">
        <v>1437</v>
      </c>
      <c r="L264" t="s">
        <v>394</v>
      </c>
      <c r="M264" t="s">
        <v>345</v>
      </c>
      <c r="N264">
        <v>15</v>
      </c>
      <c r="O264" t="s">
        <v>1157</v>
      </c>
      <c r="P264" t="s">
        <v>1272</v>
      </c>
      <c r="Q264">
        <v>1</v>
      </c>
      <c r="R264" t="s">
        <v>17</v>
      </c>
      <c r="S264" t="s">
        <v>376</v>
      </c>
      <c r="T264" t="s">
        <v>1126</v>
      </c>
      <c r="U264" t="s">
        <v>1127</v>
      </c>
      <c r="V264" s="127">
        <v>46024</v>
      </c>
      <c r="W264" s="127">
        <v>46387</v>
      </c>
      <c r="X264" t="s">
        <v>345</v>
      </c>
      <c r="Y264" t="s">
        <v>1225</v>
      </c>
      <c r="AC264" t="s">
        <v>1284</v>
      </c>
      <c r="AD264" t="s">
        <v>376</v>
      </c>
      <c r="AE264" t="s">
        <v>1292</v>
      </c>
      <c r="AF264" t="s">
        <v>1285</v>
      </c>
      <c r="AG264" t="s">
        <v>1462</v>
      </c>
      <c r="AH264" t="s">
        <v>371</v>
      </c>
      <c r="AI264" t="s">
        <v>2103</v>
      </c>
      <c r="AJ264">
        <v>0.38541666666666669</v>
      </c>
    </row>
    <row r="265" spans="1:36">
      <c r="A265" t="s">
        <v>8703</v>
      </c>
      <c r="B265" t="s">
        <v>4628</v>
      </c>
      <c r="C265" t="s">
        <v>186</v>
      </c>
      <c r="D265" t="s">
        <v>9393</v>
      </c>
      <c r="E265" t="s">
        <v>6471</v>
      </c>
      <c r="F265" t="s">
        <v>5997</v>
      </c>
      <c r="G265" t="s">
        <v>6431</v>
      </c>
      <c r="H265" t="s">
        <v>186</v>
      </c>
      <c r="I265" t="s">
        <v>443</v>
      </c>
      <c r="J265" t="s">
        <v>1266</v>
      </c>
      <c r="K265" t="s">
        <v>1432</v>
      </c>
      <c r="L265" t="s">
        <v>394</v>
      </c>
      <c r="M265" t="s">
        <v>345</v>
      </c>
      <c r="N265">
        <v>15</v>
      </c>
      <c r="O265" t="s">
        <v>1156</v>
      </c>
      <c r="P265" t="s">
        <v>1143</v>
      </c>
      <c r="Q265">
        <v>1</v>
      </c>
      <c r="R265" t="s">
        <v>17</v>
      </c>
      <c r="S265" t="s">
        <v>376</v>
      </c>
      <c r="T265" t="s">
        <v>1126</v>
      </c>
      <c r="U265" t="s">
        <v>1127</v>
      </c>
      <c r="V265" s="127">
        <v>46024</v>
      </c>
      <c r="W265" s="127">
        <v>46387</v>
      </c>
      <c r="X265" t="s">
        <v>345</v>
      </c>
      <c r="Y265" t="s">
        <v>1169</v>
      </c>
      <c r="Z265" t="s">
        <v>56</v>
      </c>
      <c r="AC265" t="s">
        <v>1284</v>
      </c>
      <c r="AD265" t="s">
        <v>376</v>
      </c>
      <c r="AE265" t="s">
        <v>1291</v>
      </c>
      <c r="AF265" t="s">
        <v>1285</v>
      </c>
      <c r="AG265" t="s">
        <v>1462</v>
      </c>
      <c r="AH265" t="s">
        <v>371</v>
      </c>
      <c r="AI265" t="s">
        <v>1590</v>
      </c>
      <c r="AJ265">
        <v>0.625</v>
      </c>
    </row>
    <row r="266" spans="1:36">
      <c r="A266" t="s">
        <v>8703</v>
      </c>
      <c r="B266" t="s">
        <v>4688</v>
      </c>
      <c r="C266" t="s">
        <v>325</v>
      </c>
      <c r="D266" t="s">
        <v>9393</v>
      </c>
      <c r="E266" t="s">
        <v>6471</v>
      </c>
      <c r="F266" t="s">
        <v>5997</v>
      </c>
      <c r="G266" t="s">
        <v>6431</v>
      </c>
      <c r="H266" t="s">
        <v>325</v>
      </c>
      <c r="I266" t="s">
        <v>344</v>
      </c>
      <c r="J266" t="s">
        <v>443</v>
      </c>
      <c r="K266" t="s">
        <v>1432</v>
      </c>
      <c r="L266" t="s">
        <v>394</v>
      </c>
      <c r="M266" t="s">
        <v>345</v>
      </c>
      <c r="N266">
        <v>10</v>
      </c>
      <c r="O266" t="s">
        <v>1157</v>
      </c>
      <c r="P266" t="s">
        <v>1144</v>
      </c>
      <c r="Q266">
        <v>1</v>
      </c>
      <c r="R266" t="s">
        <v>17</v>
      </c>
      <c r="S266" t="s">
        <v>376</v>
      </c>
      <c r="T266" t="s">
        <v>1126</v>
      </c>
      <c r="U266" t="s">
        <v>1127</v>
      </c>
      <c r="V266" s="127">
        <v>46024</v>
      </c>
      <c r="W266" s="127">
        <v>46387</v>
      </c>
      <c r="X266" t="s">
        <v>345</v>
      </c>
      <c r="Y266" t="s">
        <v>1250</v>
      </c>
      <c r="Z266" t="s">
        <v>153</v>
      </c>
      <c r="AC266" t="s">
        <v>1284</v>
      </c>
      <c r="AD266" t="s">
        <v>376</v>
      </c>
      <c r="AE266" t="s">
        <v>1290</v>
      </c>
      <c r="AF266" t="s">
        <v>1285</v>
      </c>
      <c r="AG266" t="s">
        <v>1462</v>
      </c>
      <c r="AH266" t="s">
        <v>371</v>
      </c>
      <c r="AI266" t="s">
        <v>1439</v>
      </c>
      <c r="AJ266">
        <v>0.625</v>
      </c>
    </row>
    <row r="267" spans="1:36">
      <c r="A267" t="s">
        <v>8703</v>
      </c>
      <c r="B267" t="s">
        <v>4689</v>
      </c>
      <c r="C267" t="s">
        <v>326</v>
      </c>
      <c r="D267" t="s">
        <v>9393</v>
      </c>
      <c r="E267" t="s">
        <v>6471</v>
      </c>
      <c r="F267" t="s">
        <v>5997</v>
      </c>
      <c r="G267" t="s">
        <v>6431</v>
      </c>
      <c r="H267" t="s">
        <v>326</v>
      </c>
      <c r="I267" t="s">
        <v>344</v>
      </c>
      <c r="J267" t="s">
        <v>443</v>
      </c>
      <c r="K267" t="s">
        <v>1432</v>
      </c>
      <c r="L267" t="s">
        <v>394</v>
      </c>
      <c r="M267" t="s">
        <v>345</v>
      </c>
      <c r="N267">
        <v>10</v>
      </c>
      <c r="O267" t="s">
        <v>1156</v>
      </c>
      <c r="P267" t="s">
        <v>1144</v>
      </c>
      <c r="Q267">
        <v>1</v>
      </c>
      <c r="R267" t="s">
        <v>17</v>
      </c>
      <c r="S267" t="s">
        <v>376</v>
      </c>
      <c r="T267" t="s">
        <v>1126</v>
      </c>
      <c r="U267" t="s">
        <v>1127</v>
      </c>
      <c r="V267" s="127">
        <v>46024</v>
      </c>
      <c r="W267" s="127">
        <v>46387</v>
      </c>
      <c r="X267" t="s">
        <v>345</v>
      </c>
      <c r="Y267" t="s">
        <v>1251</v>
      </c>
      <c r="Z267" t="s">
        <v>153</v>
      </c>
      <c r="AC267" t="s">
        <v>1284</v>
      </c>
      <c r="AD267" t="s">
        <v>376</v>
      </c>
      <c r="AE267" t="s">
        <v>1290</v>
      </c>
      <c r="AF267" t="s">
        <v>1285</v>
      </c>
      <c r="AG267" t="s">
        <v>1462</v>
      </c>
      <c r="AH267" t="s">
        <v>371</v>
      </c>
      <c r="AI267" t="s">
        <v>2103</v>
      </c>
      <c r="AJ267">
        <v>0.625</v>
      </c>
    </row>
    <row r="268" spans="1:36">
      <c r="A268" t="s">
        <v>8703</v>
      </c>
      <c r="B268" t="s">
        <v>4690</v>
      </c>
      <c r="C268" t="s">
        <v>327</v>
      </c>
      <c r="D268" t="s">
        <v>9393</v>
      </c>
      <c r="E268" t="s">
        <v>6471</v>
      </c>
      <c r="F268" t="s">
        <v>5997</v>
      </c>
      <c r="G268" t="s">
        <v>6431</v>
      </c>
      <c r="H268" t="s">
        <v>327</v>
      </c>
      <c r="I268" t="s">
        <v>344</v>
      </c>
      <c r="J268" t="s">
        <v>443</v>
      </c>
      <c r="K268" t="s">
        <v>1432</v>
      </c>
      <c r="L268" t="s">
        <v>394</v>
      </c>
      <c r="M268" t="s">
        <v>345</v>
      </c>
      <c r="N268">
        <v>10</v>
      </c>
      <c r="O268" t="s">
        <v>1156</v>
      </c>
      <c r="P268" t="s">
        <v>1144</v>
      </c>
      <c r="Q268">
        <v>1</v>
      </c>
      <c r="R268" t="s">
        <v>17</v>
      </c>
      <c r="S268" t="s">
        <v>376</v>
      </c>
      <c r="T268" t="s">
        <v>1126</v>
      </c>
      <c r="U268" t="s">
        <v>1127</v>
      </c>
      <c r="V268" s="127">
        <v>46024</v>
      </c>
      <c r="W268" s="127">
        <v>46387</v>
      </c>
      <c r="X268" t="s">
        <v>345</v>
      </c>
      <c r="Y268" t="s">
        <v>1252</v>
      </c>
      <c r="Z268" t="s">
        <v>153</v>
      </c>
      <c r="AC268" t="s">
        <v>1284</v>
      </c>
      <c r="AD268" t="s">
        <v>376</v>
      </c>
      <c r="AE268" t="s">
        <v>1290</v>
      </c>
      <c r="AF268" t="s">
        <v>1285</v>
      </c>
      <c r="AG268" t="s">
        <v>1462</v>
      </c>
      <c r="AH268" t="s">
        <v>371</v>
      </c>
      <c r="AI268" t="s">
        <v>2105</v>
      </c>
      <c r="AJ268">
        <v>0.625</v>
      </c>
    </row>
    <row r="269" spans="1:36">
      <c r="A269" t="s">
        <v>8742</v>
      </c>
      <c r="B269" t="s">
        <v>4684</v>
      </c>
      <c r="C269" t="s">
        <v>320</v>
      </c>
      <c r="D269" t="s">
        <v>9393</v>
      </c>
      <c r="E269" t="s">
        <v>6471</v>
      </c>
      <c r="F269" t="s">
        <v>5997</v>
      </c>
      <c r="G269" t="s">
        <v>6431</v>
      </c>
      <c r="H269" t="s">
        <v>320</v>
      </c>
      <c r="I269" t="s">
        <v>344</v>
      </c>
      <c r="J269" t="s">
        <v>443</v>
      </c>
      <c r="K269" t="s">
        <v>1432</v>
      </c>
      <c r="L269" t="s">
        <v>394</v>
      </c>
      <c r="M269" t="s">
        <v>345</v>
      </c>
      <c r="N269">
        <v>30</v>
      </c>
      <c r="O269" t="s">
        <v>1331</v>
      </c>
      <c r="P269" t="s">
        <v>1141</v>
      </c>
      <c r="Q269">
        <v>1</v>
      </c>
      <c r="R269" t="s">
        <v>17</v>
      </c>
      <c r="S269" t="s">
        <v>376</v>
      </c>
      <c r="T269" t="s">
        <v>1126</v>
      </c>
      <c r="U269" t="s">
        <v>1127</v>
      </c>
      <c r="V269" s="127">
        <v>46024</v>
      </c>
      <c r="W269" s="127">
        <v>46387</v>
      </c>
      <c r="X269" t="s">
        <v>345</v>
      </c>
      <c r="Y269" t="s">
        <v>1332</v>
      </c>
      <c r="Z269" t="s">
        <v>1333</v>
      </c>
      <c r="AA269" t="s">
        <v>149</v>
      </c>
      <c r="AB269" t="s">
        <v>42</v>
      </c>
      <c r="AC269" t="s">
        <v>1284</v>
      </c>
      <c r="AD269" t="s">
        <v>376</v>
      </c>
      <c r="AE269" t="s">
        <v>1290</v>
      </c>
      <c r="AF269" t="s">
        <v>1285</v>
      </c>
      <c r="AG269" t="s">
        <v>1462</v>
      </c>
      <c r="AH269" t="s">
        <v>371</v>
      </c>
      <c r="AI269" t="s">
        <v>2103</v>
      </c>
      <c r="AJ269">
        <v>0.625</v>
      </c>
    </row>
    <row r="270" spans="1:36">
      <c r="A270" t="s">
        <v>8754</v>
      </c>
      <c r="B270" t="s">
        <v>4628</v>
      </c>
      <c r="C270" t="s">
        <v>186</v>
      </c>
      <c r="D270" t="s">
        <v>9393</v>
      </c>
      <c r="E270" t="s">
        <v>6471</v>
      </c>
      <c r="F270" t="s">
        <v>5997</v>
      </c>
      <c r="G270" t="s">
        <v>6431</v>
      </c>
      <c r="H270" t="s">
        <v>186</v>
      </c>
      <c r="I270" t="s">
        <v>443</v>
      </c>
      <c r="J270" t="s">
        <v>1266</v>
      </c>
      <c r="K270" t="s">
        <v>1432</v>
      </c>
      <c r="L270" t="s">
        <v>394</v>
      </c>
      <c r="M270" t="s">
        <v>345</v>
      </c>
      <c r="N270">
        <v>15</v>
      </c>
      <c r="O270" t="s">
        <v>1156</v>
      </c>
      <c r="P270" t="s">
        <v>1143</v>
      </c>
      <c r="Q270">
        <v>1</v>
      </c>
      <c r="R270" t="s">
        <v>17</v>
      </c>
      <c r="S270" t="s">
        <v>376</v>
      </c>
      <c r="T270" t="s">
        <v>1126</v>
      </c>
      <c r="U270" t="s">
        <v>1127</v>
      </c>
      <c r="V270" s="127">
        <v>46024</v>
      </c>
      <c r="W270" s="127">
        <v>46387</v>
      </c>
      <c r="X270" t="s">
        <v>345</v>
      </c>
      <c r="Y270" t="s">
        <v>1169</v>
      </c>
      <c r="Z270" t="s">
        <v>56</v>
      </c>
      <c r="AC270" t="s">
        <v>1284</v>
      </c>
      <c r="AD270" t="s">
        <v>376</v>
      </c>
      <c r="AE270" t="s">
        <v>1291</v>
      </c>
      <c r="AF270" t="s">
        <v>1285</v>
      </c>
      <c r="AG270" t="s">
        <v>1462</v>
      </c>
      <c r="AH270" t="s">
        <v>371</v>
      </c>
      <c r="AI270" t="s">
        <v>1590</v>
      </c>
      <c r="AJ270">
        <v>0.625</v>
      </c>
    </row>
    <row r="271" spans="1:36">
      <c r="A271" t="s">
        <v>8754</v>
      </c>
      <c r="B271" t="s">
        <v>4688</v>
      </c>
      <c r="C271" t="s">
        <v>325</v>
      </c>
      <c r="D271" t="s">
        <v>9393</v>
      </c>
      <c r="E271" t="s">
        <v>6471</v>
      </c>
      <c r="F271" t="s">
        <v>5997</v>
      </c>
      <c r="G271" t="s">
        <v>6431</v>
      </c>
      <c r="H271" t="s">
        <v>325</v>
      </c>
      <c r="I271" t="s">
        <v>344</v>
      </c>
      <c r="J271" t="s">
        <v>443</v>
      </c>
      <c r="K271" t="s">
        <v>1432</v>
      </c>
      <c r="L271" t="s">
        <v>394</v>
      </c>
      <c r="M271" t="s">
        <v>345</v>
      </c>
      <c r="N271">
        <v>10</v>
      </c>
      <c r="O271" t="s">
        <v>1157</v>
      </c>
      <c r="P271" t="s">
        <v>1144</v>
      </c>
      <c r="Q271">
        <v>1</v>
      </c>
      <c r="R271" t="s">
        <v>17</v>
      </c>
      <c r="S271" t="s">
        <v>376</v>
      </c>
      <c r="T271" t="s">
        <v>1126</v>
      </c>
      <c r="U271" t="s">
        <v>1127</v>
      </c>
      <c r="V271" s="127">
        <v>46024</v>
      </c>
      <c r="W271" s="127">
        <v>46387</v>
      </c>
      <c r="X271" t="s">
        <v>345</v>
      </c>
      <c r="Y271" t="s">
        <v>1250</v>
      </c>
      <c r="Z271" t="s">
        <v>153</v>
      </c>
      <c r="AC271" t="s">
        <v>1284</v>
      </c>
      <c r="AD271" t="s">
        <v>376</v>
      </c>
      <c r="AE271" t="s">
        <v>1290</v>
      </c>
      <c r="AF271" t="s">
        <v>1285</v>
      </c>
      <c r="AG271" t="s">
        <v>1462</v>
      </c>
      <c r="AH271" t="s">
        <v>371</v>
      </c>
      <c r="AI271" t="s">
        <v>1439</v>
      </c>
      <c r="AJ271">
        <v>0.625</v>
      </c>
    </row>
    <row r="272" spans="1:36">
      <c r="A272" t="s">
        <v>8754</v>
      </c>
      <c r="B272" t="s">
        <v>4689</v>
      </c>
      <c r="C272" t="s">
        <v>326</v>
      </c>
      <c r="D272" t="s">
        <v>9393</v>
      </c>
      <c r="E272" t="s">
        <v>6471</v>
      </c>
      <c r="F272" t="s">
        <v>5997</v>
      </c>
      <c r="G272" t="s">
        <v>6431</v>
      </c>
      <c r="H272" t="s">
        <v>326</v>
      </c>
      <c r="I272" t="s">
        <v>344</v>
      </c>
      <c r="J272" t="s">
        <v>443</v>
      </c>
      <c r="K272" t="s">
        <v>1432</v>
      </c>
      <c r="L272" t="s">
        <v>394</v>
      </c>
      <c r="M272" t="s">
        <v>345</v>
      </c>
      <c r="N272">
        <v>10</v>
      </c>
      <c r="O272" t="s">
        <v>1156</v>
      </c>
      <c r="P272" t="s">
        <v>1144</v>
      </c>
      <c r="Q272">
        <v>1</v>
      </c>
      <c r="R272" t="s">
        <v>17</v>
      </c>
      <c r="S272" t="s">
        <v>376</v>
      </c>
      <c r="T272" t="s">
        <v>1126</v>
      </c>
      <c r="U272" t="s">
        <v>1127</v>
      </c>
      <c r="V272" s="127">
        <v>46024</v>
      </c>
      <c r="W272" s="127">
        <v>46387</v>
      </c>
      <c r="X272" t="s">
        <v>345</v>
      </c>
      <c r="Y272" t="s">
        <v>1251</v>
      </c>
      <c r="Z272" t="s">
        <v>153</v>
      </c>
      <c r="AC272" t="s">
        <v>1284</v>
      </c>
      <c r="AD272" t="s">
        <v>376</v>
      </c>
      <c r="AE272" t="s">
        <v>1290</v>
      </c>
      <c r="AF272" t="s">
        <v>1285</v>
      </c>
      <c r="AG272" t="s">
        <v>1462</v>
      </c>
      <c r="AH272" t="s">
        <v>371</v>
      </c>
      <c r="AI272" t="s">
        <v>2103</v>
      </c>
      <c r="AJ272">
        <v>0.625</v>
      </c>
    </row>
    <row r="273" spans="1:36">
      <c r="A273" t="s">
        <v>8754</v>
      </c>
      <c r="B273" t="s">
        <v>4690</v>
      </c>
      <c r="C273" t="s">
        <v>327</v>
      </c>
      <c r="D273" t="s">
        <v>9393</v>
      </c>
      <c r="E273" t="s">
        <v>6471</v>
      </c>
      <c r="F273" t="s">
        <v>5997</v>
      </c>
      <c r="G273" t="s">
        <v>6431</v>
      </c>
      <c r="H273" t="s">
        <v>327</v>
      </c>
      <c r="I273" t="s">
        <v>344</v>
      </c>
      <c r="J273" t="s">
        <v>443</v>
      </c>
      <c r="K273" t="s">
        <v>1432</v>
      </c>
      <c r="L273" t="s">
        <v>394</v>
      </c>
      <c r="M273" t="s">
        <v>345</v>
      </c>
      <c r="N273">
        <v>10</v>
      </c>
      <c r="O273" t="s">
        <v>1156</v>
      </c>
      <c r="P273" t="s">
        <v>1144</v>
      </c>
      <c r="Q273">
        <v>1</v>
      </c>
      <c r="R273" t="s">
        <v>17</v>
      </c>
      <c r="S273" t="s">
        <v>376</v>
      </c>
      <c r="T273" t="s">
        <v>1126</v>
      </c>
      <c r="U273" t="s">
        <v>1127</v>
      </c>
      <c r="V273" s="127">
        <v>46024</v>
      </c>
      <c r="W273" s="127">
        <v>46387</v>
      </c>
      <c r="X273" t="s">
        <v>345</v>
      </c>
      <c r="Y273" t="s">
        <v>1252</v>
      </c>
      <c r="Z273" t="s">
        <v>153</v>
      </c>
      <c r="AC273" t="s">
        <v>1284</v>
      </c>
      <c r="AD273" t="s">
        <v>376</v>
      </c>
      <c r="AE273" t="s">
        <v>1290</v>
      </c>
      <c r="AF273" t="s">
        <v>1285</v>
      </c>
      <c r="AG273" t="s">
        <v>1462</v>
      </c>
      <c r="AH273" t="s">
        <v>371</v>
      </c>
      <c r="AI273" t="s">
        <v>2105</v>
      </c>
      <c r="AJ273">
        <v>0.625</v>
      </c>
    </row>
    <row r="274" spans="1:36">
      <c r="A274" t="s">
        <v>8766</v>
      </c>
      <c r="B274" t="s">
        <v>231</v>
      </c>
      <c r="C274" t="s">
        <v>243</v>
      </c>
      <c r="D274" t="s">
        <v>9393</v>
      </c>
      <c r="E274" t="s">
        <v>6471</v>
      </c>
      <c r="F274" t="s">
        <v>5997</v>
      </c>
      <c r="G274" t="s">
        <v>6431</v>
      </c>
      <c r="H274" t="s">
        <v>243</v>
      </c>
      <c r="I274" t="s">
        <v>1266</v>
      </c>
      <c r="J274" t="s">
        <v>488</v>
      </c>
      <c r="K274" t="s">
        <v>1437</v>
      </c>
      <c r="L274" t="s">
        <v>394</v>
      </c>
      <c r="M274" t="s">
        <v>345</v>
      </c>
      <c r="N274">
        <v>15</v>
      </c>
      <c r="O274" t="s">
        <v>1158</v>
      </c>
      <c r="P274" t="s">
        <v>1124</v>
      </c>
      <c r="Q274">
        <v>1</v>
      </c>
      <c r="R274" t="s">
        <v>17</v>
      </c>
      <c r="S274" t="s">
        <v>376</v>
      </c>
      <c r="T274" t="s">
        <v>1126</v>
      </c>
      <c r="U274" t="s">
        <v>1127</v>
      </c>
      <c r="V274" s="127">
        <v>46024</v>
      </c>
      <c r="W274" s="127">
        <v>46387</v>
      </c>
      <c r="X274" t="s">
        <v>345</v>
      </c>
      <c r="Y274" t="s">
        <v>1208</v>
      </c>
      <c r="AC274" t="s">
        <v>1285</v>
      </c>
      <c r="AD274" t="s">
        <v>376</v>
      </c>
      <c r="AE274" t="s">
        <v>1292</v>
      </c>
      <c r="AF274" t="s">
        <v>1285</v>
      </c>
      <c r="AG274" t="s">
        <v>1462</v>
      </c>
      <c r="AH274" t="s">
        <v>371</v>
      </c>
      <c r="AI274" t="s">
        <v>2103</v>
      </c>
      <c r="AJ274">
        <v>0.38541666666666669</v>
      </c>
    </row>
    <row r="275" spans="1:36">
      <c r="A275" t="s">
        <v>8766</v>
      </c>
      <c r="B275" t="s">
        <v>235</v>
      </c>
      <c r="C275" t="s">
        <v>247</v>
      </c>
      <c r="D275" t="s">
        <v>9393</v>
      </c>
      <c r="E275" t="s">
        <v>6471</v>
      </c>
      <c r="F275" t="s">
        <v>5997</v>
      </c>
      <c r="G275" t="s">
        <v>6431</v>
      </c>
      <c r="H275" t="s">
        <v>247</v>
      </c>
      <c r="I275" t="s">
        <v>1266</v>
      </c>
      <c r="J275" t="s">
        <v>488</v>
      </c>
      <c r="K275" t="s">
        <v>1437</v>
      </c>
      <c r="L275" t="s">
        <v>394</v>
      </c>
      <c r="M275" t="s">
        <v>345</v>
      </c>
      <c r="N275">
        <v>30</v>
      </c>
      <c r="O275" t="s">
        <v>1154</v>
      </c>
      <c r="P275" t="s">
        <v>1152</v>
      </c>
      <c r="Q275">
        <v>1</v>
      </c>
      <c r="R275" t="s">
        <v>17</v>
      </c>
      <c r="S275" t="s">
        <v>376</v>
      </c>
      <c r="T275" t="s">
        <v>1126</v>
      </c>
      <c r="U275" t="s">
        <v>1127</v>
      </c>
      <c r="V275" s="127">
        <v>46024</v>
      </c>
      <c r="W275" s="127">
        <v>46387</v>
      </c>
      <c r="X275" t="s">
        <v>345</v>
      </c>
      <c r="Y275" t="s">
        <v>1212</v>
      </c>
      <c r="AC275" t="s">
        <v>1284</v>
      </c>
      <c r="AD275" t="s">
        <v>376</v>
      </c>
      <c r="AE275" t="s">
        <v>1292</v>
      </c>
      <c r="AF275" t="s">
        <v>1285</v>
      </c>
      <c r="AG275" t="s">
        <v>1462</v>
      </c>
      <c r="AH275" t="s">
        <v>371</v>
      </c>
      <c r="AI275" t="s">
        <v>2103</v>
      </c>
      <c r="AJ275">
        <v>0.38541666666666669</v>
      </c>
    </row>
    <row r="276" spans="1:36">
      <c r="A276" t="s">
        <v>8766</v>
      </c>
      <c r="B276" t="s">
        <v>4647</v>
      </c>
      <c r="C276" t="s">
        <v>256</v>
      </c>
      <c r="D276" t="s">
        <v>9393</v>
      </c>
      <c r="E276" t="s">
        <v>6471</v>
      </c>
      <c r="F276" t="s">
        <v>5997</v>
      </c>
      <c r="G276" t="s">
        <v>6431</v>
      </c>
      <c r="H276" t="s">
        <v>256</v>
      </c>
      <c r="I276" t="s">
        <v>1266</v>
      </c>
      <c r="J276" t="s">
        <v>488</v>
      </c>
      <c r="K276" t="s">
        <v>1437</v>
      </c>
      <c r="L276" t="s">
        <v>394</v>
      </c>
      <c r="M276" t="s">
        <v>345</v>
      </c>
      <c r="N276">
        <v>20</v>
      </c>
      <c r="O276" t="s">
        <v>1146</v>
      </c>
      <c r="P276" t="s">
        <v>1146</v>
      </c>
      <c r="Q276">
        <v>1</v>
      </c>
      <c r="R276" t="s">
        <v>17</v>
      </c>
      <c r="S276" t="s">
        <v>376</v>
      </c>
      <c r="T276" t="s">
        <v>1126</v>
      </c>
      <c r="U276" t="s">
        <v>1127</v>
      </c>
      <c r="V276" s="127">
        <v>46024</v>
      </c>
      <c r="W276" s="127">
        <v>46387</v>
      </c>
      <c r="X276" t="s">
        <v>345</v>
      </c>
      <c r="Y276" t="s">
        <v>1393</v>
      </c>
      <c r="AC276" t="s">
        <v>1284</v>
      </c>
      <c r="AD276" t="s">
        <v>376</v>
      </c>
      <c r="AE276" t="s">
        <v>1292</v>
      </c>
      <c r="AF276" t="s">
        <v>1285</v>
      </c>
      <c r="AG276" t="s">
        <v>1462</v>
      </c>
      <c r="AH276" t="s">
        <v>371</v>
      </c>
      <c r="AI276" t="s">
        <v>1439</v>
      </c>
      <c r="AJ276">
        <v>0.38541666666666669</v>
      </c>
    </row>
    <row r="277" spans="1:36">
      <c r="A277" t="s">
        <v>8766</v>
      </c>
      <c r="B277" t="s">
        <v>256</v>
      </c>
      <c r="C277" t="s">
        <v>276</v>
      </c>
      <c r="D277" t="s">
        <v>9393</v>
      </c>
      <c r="E277" t="s">
        <v>6471</v>
      </c>
      <c r="F277" t="s">
        <v>5997</v>
      </c>
      <c r="G277" t="s">
        <v>6431</v>
      </c>
      <c r="H277" t="s">
        <v>276</v>
      </c>
      <c r="I277" t="s">
        <v>1266</v>
      </c>
      <c r="J277" t="s">
        <v>488</v>
      </c>
      <c r="K277" t="s">
        <v>1432</v>
      </c>
      <c r="L277" t="s">
        <v>394</v>
      </c>
      <c r="M277" t="s">
        <v>345</v>
      </c>
      <c r="N277">
        <v>30</v>
      </c>
      <c r="O277" t="s">
        <v>1146</v>
      </c>
      <c r="P277" t="s">
        <v>1146</v>
      </c>
      <c r="Q277">
        <v>1</v>
      </c>
      <c r="R277" t="s">
        <v>17</v>
      </c>
      <c r="S277" t="s">
        <v>376</v>
      </c>
      <c r="T277" t="s">
        <v>1126</v>
      </c>
      <c r="U277" t="s">
        <v>1127</v>
      </c>
      <c r="V277" s="127">
        <v>46024</v>
      </c>
      <c r="W277" s="127">
        <v>46387</v>
      </c>
      <c r="X277" t="s">
        <v>345</v>
      </c>
      <c r="Y277" t="s">
        <v>1412</v>
      </c>
      <c r="AC277" t="s">
        <v>1284</v>
      </c>
      <c r="AD277" t="s">
        <v>376</v>
      </c>
      <c r="AE277" t="s">
        <v>1292</v>
      </c>
      <c r="AF277" t="s">
        <v>1285</v>
      </c>
      <c r="AG277" t="s">
        <v>1462</v>
      </c>
      <c r="AH277" t="s">
        <v>371</v>
      </c>
      <c r="AI277" t="s">
        <v>1439</v>
      </c>
      <c r="AJ277">
        <v>0.625</v>
      </c>
    </row>
    <row r="278" spans="1:36">
      <c r="A278" t="s">
        <v>8766</v>
      </c>
      <c r="B278" t="s">
        <v>4683</v>
      </c>
      <c r="C278" t="s">
        <v>319</v>
      </c>
      <c r="D278" t="s">
        <v>9393</v>
      </c>
      <c r="E278" t="s">
        <v>6471</v>
      </c>
      <c r="F278" t="s">
        <v>5997</v>
      </c>
      <c r="G278" t="s">
        <v>6431</v>
      </c>
      <c r="H278" t="s">
        <v>319</v>
      </c>
      <c r="I278" t="s">
        <v>344</v>
      </c>
      <c r="J278" t="s">
        <v>443</v>
      </c>
      <c r="K278" t="s">
        <v>1432</v>
      </c>
      <c r="L278" t="s">
        <v>394</v>
      </c>
      <c r="M278" t="s">
        <v>345</v>
      </c>
      <c r="N278">
        <v>120</v>
      </c>
      <c r="O278" t="s">
        <v>1156</v>
      </c>
      <c r="P278" t="s">
        <v>1272</v>
      </c>
      <c r="Q278">
        <v>1</v>
      </c>
      <c r="R278" t="s">
        <v>17</v>
      </c>
      <c r="S278" t="s">
        <v>376</v>
      </c>
      <c r="T278" t="s">
        <v>1126</v>
      </c>
      <c r="U278" t="s">
        <v>1127</v>
      </c>
      <c r="V278" s="127">
        <v>46024</v>
      </c>
      <c r="W278" s="127">
        <v>46387</v>
      </c>
      <c r="X278" t="s">
        <v>345</v>
      </c>
      <c r="Y278" t="s">
        <v>1245</v>
      </c>
      <c r="Z278" t="s">
        <v>147</v>
      </c>
      <c r="AA278" t="s">
        <v>148</v>
      </c>
      <c r="AB278" t="s">
        <v>110</v>
      </c>
      <c r="AC278" t="s">
        <v>1284</v>
      </c>
      <c r="AD278" t="s">
        <v>376</v>
      </c>
      <c r="AE278" t="s">
        <v>1292</v>
      </c>
      <c r="AF278" t="s">
        <v>1285</v>
      </c>
      <c r="AG278" t="s">
        <v>1462</v>
      </c>
      <c r="AH278" t="s">
        <v>371</v>
      </c>
      <c r="AI278" t="s">
        <v>2103</v>
      </c>
      <c r="AJ278">
        <v>0.58333333333333337</v>
      </c>
    </row>
    <row r="279" spans="1:36">
      <c r="A279" t="s">
        <v>8788</v>
      </c>
      <c r="B279" t="s">
        <v>203</v>
      </c>
      <c r="C279" t="s">
        <v>212</v>
      </c>
      <c r="D279" t="s">
        <v>9393</v>
      </c>
      <c r="E279" t="s">
        <v>6471</v>
      </c>
      <c r="F279" t="s">
        <v>5997</v>
      </c>
      <c r="G279" t="s">
        <v>6431</v>
      </c>
      <c r="H279" t="s">
        <v>212</v>
      </c>
      <c r="I279" t="s">
        <v>344</v>
      </c>
      <c r="J279" t="s">
        <v>443</v>
      </c>
      <c r="K279" t="s">
        <v>1432</v>
      </c>
      <c r="L279" t="s">
        <v>394</v>
      </c>
      <c r="M279" t="s">
        <v>345</v>
      </c>
      <c r="N279">
        <v>10</v>
      </c>
      <c r="O279" t="s">
        <v>1156</v>
      </c>
      <c r="P279" t="s">
        <v>1272</v>
      </c>
      <c r="Q279">
        <v>1</v>
      </c>
      <c r="R279" t="s">
        <v>17</v>
      </c>
      <c r="S279" t="s">
        <v>376</v>
      </c>
      <c r="T279" t="s">
        <v>1126</v>
      </c>
      <c r="U279" t="s">
        <v>1127</v>
      </c>
      <c r="V279" s="127">
        <v>46024</v>
      </c>
      <c r="W279" s="127">
        <v>46387</v>
      </c>
      <c r="X279" t="s">
        <v>345</v>
      </c>
      <c r="Y279" t="s">
        <v>1181</v>
      </c>
      <c r="Z279" t="s">
        <v>78</v>
      </c>
      <c r="AC279" t="s">
        <v>1284</v>
      </c>
      <c r="AD279" t="s">
        <v>376</v>
      </c>
      <c r="AE279" t="s">
        <v>1290</v>
      </c>
      <c r="AF279" t="s">
        <v>1285</v>
      </c>
      <c r="AG279" t="s">
        <v>1462</v>
      </c>
      <c r="AH279" t="s">
        <v>371</v>
      </c>
      <c r="AI279" t="s">
        <v>1439</v>
      </c>
      <c r="AJ279">
        <v>0.4375</v>
      </c>
    </row>
    <row r="280" spans="1:36">
      <c r="A280" t="s">
        <v>8788</v>
      </c>
      <c r="B280" t="s">
        <v>4654</v>
      </c>
      <c r="C280" t="s">
        <v>281</v>
      </c>
      <c r="D280" t="s">
        <v>9393</v>
      </c>
      <c r="E280" t="s">
        <v>6471</v>
      </c>
      <c r="F280" t="s">
        <v>5997</v>
      </c>
      <c r="G280" t="s">
        <v>6431</v>
      </c>
      <c r="H280" t="s">
        <v>281</v>
      </c>
      <c r="I280" t="s">
        <v>443</v>
      </c>
      <c r="J280" t="s">
        <v>1266</v>
      </c>
      <c r="K280" t="s">
        <v>1432</v>
      </c>
      <c r="L280" t="s">
        <v>394</v>
      </c>
      <c r="M280" t="s">
        <v>345</v>
      </c>
      <c r="N280">
        <v>10</v>
      </c>
      <c r="O280" t="s">
        <v>1334</v>
      </c>
      <c r="P280" t="s">
        <v>352</v>
      </c>
      <c r="Q280">
        <v>1</v>
      </c>
      <c r="R280" t="s">
        <v>17</v>
      </c>
      <c r="S280" t="s">
        <v>376</v>
      </c>
      <c r="T280" t="s">
        <v>1126</v>
      </c>
      <c r="U280" t="s">
        <v>1127</v>
      </c>
      <c r="V280" s="127">
        <v>46024</v>
      </c>
      <c r="W280" s="127">
        <v>46387</v>
      </c>
      <c r="X280" t="s">
        <v>345</v>
      </c>
      <c r="Y280" t="s">
        <v>1227</v>
      </c>
      <c r="Z280" t="s">
        <v>1409</v>
      </c>
      <c r="AC280" t="s">
        <v>1284</v>
      </c>
      <c r="AD280" t="s">
        <v>376</v>
      </c>
      <c r="AE280" t="s">
        <v>1290</v>
      </c>
      <c r="AF280" t="s">
        <v>1285</v>
      </c>
      <c r="AG280" t="s">
        <v>1462</v>
      </c>
      <c r="AH280" t="s">
        <v>371</v>
      </c>
      <c r="AI280" t="s">
        <v>1439</v>
      </c>
      <c r="AJ280">
        <v>0.625</v>
      </c>
    </row>
    <row r="281" spans="1:36">
      <c r="A281" t="s">
        <v>8822</v>
      </c>
      <c r="B281" t="s">
        <v>231</v>
      </c>
      <c r="C281" t="s">
        <v>243</v>
      </c>
      <c r="D281" t="s">
        <v>9393</v>
      </c>
      <c r="E281" t="s">
        <v>6471</v>
      </c>
      <c r="F281" t="s">
        <v>5997</v>
      </c>
      <c r="G281" t="s">
        <v>6431</v>
      </c>
      <c r="H281" t="s">
        <v>243</v>
      </c>
      <c r="I281" t="s">
        <v>1266</v>
      </c>
      <c r="J281" t="s">
        <v>488</v>
      </c>
      <c r="K281" t="s">
        <v>1437</v>
      </c>
      <c r="L281" t="s">
        <v>394</v>
      </c>
      <c r="M281" t="s">
        <v>345</v>
      </c>
      <c r="N281">
        <v>15</v>
      </c>
      <c r="O281" t="s">
        <v>1158</v>
      </c>
      <c r="P281" t="s">
        <v>1124</v>
      </c>
      <c r="Q281">
        <v>1</v>
      </c>
      <c r="R281" t="s">
        <v>17</v>
      </c>
      <c r="S281" t="s">
        <v>376</v>
      </c>
      <c r="T281" t="s">
        <v>1126</v>
      </c>
      <c r="U281" t="s">
        <v>1127</v>
      </c>
      <c r="V281" s="127">
        <v>46024</v>
      </c>
      <c r="W281" s="127">
        <v>46387</v>
      </c>
      <c r="X281" t="s">
        <v>345</v>
      </c>
      <c r="Y281" t="s">
        <v>1208</v>
      </c>
      <c r="AC281" t="s">
        <v>1285</v>
      </c>
      <c r="AD281" t="s">
        <v>376</v>
      </c>
      <c r="AE281" t="s">
        <v>1292</v>
      </c>
      <c r="AF281" t="s">
        <v>1285</v>
      </c>
      <c r="AG281" t="s">
        <v>1462</v>
      </c>
      <c r="AH281" t="s">
        <v>371</v>
      </c>
      <c r="AI281" t="s">
        <v>2103</v>
      </c>
      <c r="AJ281">
        <v>0.38541666666666669</v>
      </c>
    </row>
    <row r="282" spans="1:36">
      <c r="A282" t="s">
        <v>8822</v>
      </c>
      <c r="B282" t="s">
        <v>235</v>
      </c>
      <c r="C282" t="s">
        <v>247</v>
      </c>
      <c r="D282" t="s">
        <v>9393</v>
      </c>
      <c r="E282" t="s">
        <v>6471</v>
      </c>
      <c r="F282" t="s">
        <v>5997</v>
      </c>
      <c r="G282" t="s">
        <v>6431</v>
      </c>
      <c r="H282" t="s">
        <v>247</v>
      </c>
      <c r="I282" t="s">
        <v>1266</v>
      </c>
      <c r="J282" t="s">
        <v>488</v>
      </c>
      <c r="K282" t="s">
        <v>1437</v>
      </c>
      <c r="L282" t="s">
        <v>394</v>
      </c>
      <c r="M282" t="s">
        <v>345</v>
      </c>
      <c r="N282">
        <v>30</v>
      </c>
      <c r="O282" t="s">
        <v>1154</v>
      </c>
      <c r="P282" t="s">
        <v>1152</v>
      </c>
      <c r="Q282">
        <v>1</v>
      </c>
      <c r="R282" t="s">
        <v>17</v>
      </c>
      <c r="S282" t="s">
        <v>376</v>
      </c>
      <c r="T282" t="s">
        <v>1126</v>
      </c>
      <c r="U282" t="s">
        <v>1127</v>
      </c>
      <c r="V282" s="127">
        <v>46024</v>
      </c>
      <c r="W282" s="127">
        <v>46387</v>
      </c>
      <c r="X282" t="s">
        <v>345</v>
      </c>
      <c r="Y282" t="s">
        <v>1212</v>
      </c>
      <c r="AC282" t="s">
        <v>1284</v>
      </c>
      <c r="AD282" t="s">
        <v>376</v>
      </c>
      <c r="AE282" t="s">
        <v>1292</v>
      </c>
      <c r="AF282" t="s">
        <v>1285</v>
      </c>
      <c r="AG282" t="s">
        <v>1462</v>
      </c>
      <c r="AH282" t="s">
        <v>371</v>
      </c>
      <c r="AI282" t="s">
        <v>2103</v>
      </c>
      <c r="AJ282">
        <v>0.38541666666666669</v>
      </c>
    </row>
    <row r="283" spans="1:36">
      <c r="A283" t="s">
        <v>8822</v>
      </c>
      <c r="B283" t="s">
        <v>4647</v>
      </c>
      <c r="C283" t="s">
        <v>256</v>
      </c>
      <c r="D283" t="s">
        <v>9393</v>
      </c>
      <c r="E283" t="s">
        <v>6471</v>
      </c>
      <c r="F283" t="s">
        <v>5997</v>
      </c>
      <c r="G283" t="s">
        <v>6431</v>
      </c>
      <c r="H283" t="s">
        <v>256</v>
      </c>
      <c r="I283" t="s">
        <v>1266</v>
      </c>
      <c r="J283" t="s">
        <v>488</v>
      </c>
      <c r="K283" t="s">
        <v>1437</v>
      </c>
      <c r="L283" t="s">
        <v>394</v>
      </c>
      <c r="M283" t="s">
        <v>345</v>
      </c>
      <c r="N283">
        <v>20</v>
      </c>
      <c r="O283" t="s">
        <v>1146</v>
      </c>
      <c r="P283" t="s">
        <v>1146</v>
      </c>
      <c r="Q283">
        <v>1</v>
      </c>
      <c r="R283" t="s">
        <v>17</v>
      </c>
      <c r="S283" t="s">
        <v>376</v>
      </c>
      <c r="T283" t="s">
        <v>1126</v>
      </c>
      <c r="U283" t="s">
        <v>1127</v>
      </c>
      <c r="V283" s="127">
        <v>46024</v>
      </c>
      <c r="W283" s="127">
        <v>46387</v>
      </c>
      <c r="X283" t="s">
        <v>345</v>
      </c>
      <c r="Y283" t="s">
        <v>1393</v>
      </c>
      <c r="AC283" t="s">
        <v>1284</v>
      </c>
      <c r="AD283" t="s">
        <v>376</v>
      </c>
      <c r="AE283" t="s">
        <v>1292</v>
      </c>
      <c r="AF283" t="s">
        <v>1285</v>
      </c>
      <c r="AG283" t="s">
        <v>1462</v>
      </c>
      <c r="AH283" t="s">
        <v>371</v>
      </c>
      <c r="AI283" t="s">
        <v>1439</v>
      </c>
      <c r="AJ283">
        <v>0.38541666666666669</v>
      </c>
    </row>
    <row r="284" spans="1:36">
      <c r="A284" t="s">
        <v>8822</v>
      </c>
      <c r="B284" t="s">
        <v>204</v>
      </c>
      <c r="C284" t="s">
        <v>213</v>
      </c>
      <c r="D284" t="s">
        <v>9393</v>
      </c>
      <c r="E284" t="s">
        <v>6471</v>
      </c>
      <c r="F284" t="s">
        <v>5997</v>
      </c>
      <c r="G284" t="s">
        <v>6431</v>
      </c>
      <c r="H284" t="s">
        <v>213</v>
      </c>
      <c r="I284" t="s">
        <v>443</v>
      </c>
      <c r="J284" t="s">
        <v>1266</v>
      </c>
      <c r="K284" t="s">
        <v>1441</v>
      </c>
      <c r="L284" t="s">
        <v>394</v>
      </c>
      <c r="M284" t="s">
        <v>345</v>
      </c>
      <c r="N284">
        <v>10</v>
      </c>
      <c r="O284" t="s">
        <v>1158</v>
      </c>
      <c r="P284" t="s">
        <v>1150</v>
      </c>
      <c r="Q284">
        <v>1</v>
      </c>
      <c r="R284" t="s">
        <v>17</v>
      </c>
      <c r="S284" t="s">
        <v>376</v>
      </c>
      <c r="T284" t="s">
        <v>1126</v>
      </c>
      <c r="U284" t="s">
        <v>1127</v>
      </c>
      <c r="V284" s="127">
        <v>46024</v>
      </c>
      <c r="W284" s="127">
        <v>46387</v>
      </c>
      <c r="X284" t="s">
        <v>345</v>
      </c>
      <c r="Y284" t="s">
        <v>1182</v>
      </c>
      <c r="Z284" t="s">
        <v>1399</v>
      </c>
      <c r="AA284" t="s">
        <v>50</v>
      </c>
      <c r="AC284" t="s">
        <v>1285</v>
      </c>
      <c r="AD284" t="s">
        <v>376</v>
      </c>
      <c r="AE284" t="s">
        <v>1292</v>
      </c>
      <c r="AF284" t="s">
        <v>1285</v>
      </c>
      <c r="AG284" t="s">
        <v>1462</v>
      </c>
      <c r="AH284" t="s">
        <v>371</v>
      </c>
      <c r="AI284" t="s">
        <v>2103</v>
      </c>
      <c r="AJ284">
        <v>0.4375</v>
      </c>
    </row>
    <row r="285" spans="1:36">
      <c r="A285" t="s">
        <v>8822</v>
      </c>
      <c r="B285" t="s">
        <v>4640</v>
      </c>
      <c r="C285" t="s">
        <v>216</v>
      </c>
      <c r="D285" t="s">
        <v>9393</v>
      </c>
      <c r="E285" t="s">
        <v>6471</v>
      </c>
      <c r="F285" t="s">
        <v>5997</v>
      </c>
      <c r="G285" t="s">
        <v>6431</v>
      </c>
      <c r="H285" t="s">
        <v>216</v>
      </c>
      <c r="I285" t="s">
        <v>443</v>
      </c>
      <c r="J285" t="s">
        <v>1266</v>
      </c>
      <c r="K285" t="s">
        <v>1441</v>
      </c>
      <c r="L285" t="s">
        <v>394</v>
      </c>
      <c r="M285" t="s">
        <v>345</v>
      </c>
      <c r="N285">
        <v>10</v>
      </c>
      <c r="O285" t="s">
        <v>1158</v>
      </c>
      <c r="P285" t="s">
        <v>1124</v>
      </c>
      <c r="Q285">
        <v>1</v>
      </c>
      <c r="R285" t="s">
        <v>17</v>
      </c>
      <c r="S285" t="s">
        <v>376</v>
      </c>
      <c r="T285" t="s">
        <v>1126</v>
      </c>
      <c r="U285" t="s">
        <v>1127</v>
      </c>
      <c r="V285" s="127">
        <v>46024</v>
      </c>
      <c r="W285" s="127">
        <v>46387</v>
      </c>
      <c r="X285" t="s">
        <v>345</v>
      </c>
      <c r="Y285" t="s">
        <v>1398</v>
      </c>
      <c r="Z285" t="s">
        <v>80</v>
      </c>
      <c r="AC285" t="s">
        <v>1285</v>
      </c>
      <c r="AD285" t="s">
        <v>376</v>
      </c>
      <c r="AE285" t="s">
        <v>1292</v>
      </c>
      <c r="AF285" t="s">
        <v>1285</v>
      </c>
      <c r="AG285" t="s">
        <v>1462</v>
      </c>
      <c r="AH285" t="s">
        <v>371</v>
      </c>
      <c r="AI285" t="s">
        <v>2104</v>
      </c>
      <c r="AJ285">
        <v>0.4375</v>
      </c>
    </row>
    <row r="286" spans="1:36">
      <c r="A286" t="s">
        <v>8822</v>
      </c>
      <c r="B286" t="s">
        <v>226</v>
      </c>
      <c r="C286" t="s">
        <v>238</v>
      </c>
      <c r="D286" t="s">
        <v>9393</v>
      </c>
      <c r="E286" t="s">
        <v>6471</v>
      </c>
      <c r="F286" t="s">
        <v>5997</v>
      </c>
      <c r="G286" t="s">
        <v>6431</v>
      </c>
      <c r="H286" t="s">
        <v>238</v>
      </c>
      <c r="I286" t="s">
        <v>1266</v>
      </c>
      <c r="J286" t="s">
        <v>488</v>
      </c>
      <c r="K286" t="s">
        <v>1437</v>
      </c>
      <c r="L286" t="s">
        <v>394</v>
      </c>
      <c r="M286" t="s">
        <v>345</v>
      </c>
      <c r="N286">
        <v>30</v>
      </c>
      <c r="O286" t="s">
        <v>1146</v>
      </c>
      <c r="P286" t="s">
        <v>1146</v>
      </c>
      <c r="Q286">
        <v>1</v>
      </c>
      <c r="R286" t="s">
        <v>17</v>
      </c>
      <c r="S286" t="s">
        <v>376</v>
      </c>
      <c r="T286" t="s">
        <v>1126</v>
      </c>
      <c r="U286" t="s">
        <v>1127</v>
      </c>
      <c r="V286" s="127">
        <v>46024</v>
      </c>
      <c r="W286" s="127">
        <v>46387</v>
      </c>
      <c r="X286" t="s">
        <v>345</v>
      </c>
      <c r="Y286" t="s">
        <v>1203</v>
      </c>
      <c r="Z286" t="s">
        <v>27</v>
      </c>
      <c r="AC286" t="s">
        <v>1284</v>
      </c>
      <c r="AD286" t="s">
        <v>376</v>
      </c>
      <c r="AE286" t="s">
        <v>1292</v>
      </c>
      <c r="AF286" t="s">
        <v>1285</v>
      </c>
      <c r="AG286" t="s">
        <v>1462</v>
      </c>
      <c r="AH286" t="s">
        <v>371</v>
      </c>
      <c r="AI286" t="s">
        <v>1439</v>
      </c>
      <c r="AJ286">
        <v>0.38541666666666669</v>
      </c>
    </row>
    <row r="287" spans="1:36">
      <c r="A287" t="s">
        <v>8822</v>
      </c>
      <c r="B287" t="s">
        <v>227</v>
      </c>
      <c r="C287" t="s">
        <v>239</v>
      </c>
      <c r="D287" t="s">
        <v>9393</v>
      </c>
      <c r="E287" t="s">
        <v>6471</v>
      </c>
      <c r="F287" t="s">
        <v>5997</v>
      </c>
      <c r="G287" t="s">
        <v>6431</v>
      </c>
      <c r="H287" t="s">
        <v>239</v>
      </c>
      <c r="I287" t="s">
        <v>1266</v>
      </c>
      <c r="J287" t="s">
        <v>488</v>
      </c>
      <c r="K287" t="s">
        <v>1441</v>
      </c>
      <c r="L287" t="s">
        <v>394</v>
      </c>
      <c r="M287" t="s">
        <v>345</v>
      </c>
      <c r="N287">
        <v>10</v>
      </c>
      <c r="O287" t="s">
        <v>1158</v>
      </c>
      <c r="P287" t="s">
        <v>1122</v>
      </c>
      <c r="Q287">
        <v>1</v>
      </c>
      <c r="R287" t="s">
        <v>17</v>
      </c>
      <c r="S287" t="s">
        <v>376</v>
      </c>
      <c r="T287" t="s">
        <v>1126</v>
      </c>
      <c r="U287" t="s">
        <v>1127</v>
      </c>
      <c r="V287" s="127">
        <v>46024</v>
      </c>
      <c r="W287" s="127">
        <v>46387</v>
      </c>
      <c r="X287" t="s">
        <v>345</v>
      </c>
      <c r="Y287" t="s">
        <v>1204</v>
      </c>
      <c r="Z287" t="s">
        <v>28</v>
      </c>
      <c r="AC287" t="s">
        <v>1284</v>
      </c>
      <c r="AD287" t="s">
        <v>376</v>
      </c>
      <c r="AE287" t="s">
        <v>1292</v>
      </c>
      <c r="AF287" t="s">
        <v>1285</v>
      </c>
      <c r="AG287" t="s">
        <v>1462</v>
      </c>
      <c r="AH287" t="s">
        <v>371</v>
      </c>
      <c r="AI287" t="s">
        <v>1439</v>
      </c>
      <c r="AJ287">
        <v>0.625</v>
      </c>
    </row>
    <row r="288" spans="1:36">
      <c r="A288" t="s">
        <v>8822</v>
      </c>
      <c r="B288" t="s">
        <v>234</v>
      </c>
      <c r="C288" t="s">
        <v>246</v>
      </c>
      <c r="D288" t="s">
        <v>9393</v>
      </c>
      <c r="E288" t="s">
        <v>6471</v>
      </c>
      <c r="F288" t="s">
        <v>5997</v>
      </c>
      <c r="G288" t="s">
        <v>6431</v>
      </c>
      <c r="H288" t="s">
        <v>246</v>
      </c>
      <c r="I288" t="s">
        <v>1266</v>
      </c>
      <c r="J288" t="s">
        <v>488</v>
      </c>
      <c r="K288" t="s">
        <v>1437</v>
      </c>
      <c r="L288" t="s">
        <v>394</v>
      </c>
      <c r="M288" t="s">
        <v>345</v>
      </c>
      <c r="N288">
        <v>20</v>
      </c>
      <c r="O288" t="s">
        <v>1158</v>
      </c>
      <c r="P288" t="s">
        <v>1125</v>
      </c>
      <c r="Q288">
        <v>1</v>
      </c>
      <c r="R288" t="s">
        <v>17</v>
      </c>
      <c r="S288" t="s">
        <v>376</v>
      </c>
      <c r="T288" t="s">
        <v>1126</v>
      </c>
      <c r="U288" t="s">
        <v>1127</v>
      </c>
      <c r="V288" s="127">
        <v>46024</v>
      </c>
      <c r="W288" s="127">
        <v>46387</v>
      </c>
      <c r="X288" t="s">
        <v>345</v>
      </c>
      <c r="Y288" t="s">
        <v>1211</v>
      </c>
      <c r="AC288" t="s">
        <v>1284</v>
      </c>
      <c r="AD288" t="s">
        <v>376</v>
      </c>
      <c r="AE288" t="s">
        <v>1292</v>
      </c>
      <c r="AF288" t="s">
        <v>1285</v>
      </c>
      <c r="AG288" t="s">
        <v>1462</v>
      </c>
      <c r="AH288" t="s">
        <v>371</v>
      </c>
      <c r="AI288" t="s">
        <v>2103</v>
      </c>
      <c r="AJ288">
        <v>0.38541666666666669</v>
      </c>
    </row>
    <row r="289" spans="1:36">
      <c r="A289" t="s">
        <v>8822</v>
      </c>
      <c r="B289" t="s">
        <v>243</v>
      </c>
      <c r="C289" t="s">
        <v>261</v>
      </c>
      <c r="D289" t="s">
        <v>9393</v>
      </c>
      <c r="E289" t="s">
        <v>6471</v>
      </c>
      <c r="F289" t="s">
        <v>5997</v>
      </c>
      <c r="G289" t="s">
        <v>6431</v>
      </c>
      <c r="H289" t="s">
        <v>261</v>
      </c>
      <c r="I289" t="s">
        <v>1266</v>
      </c>
      <c r="J289" t="s">
        <v>488</v>
      </c>
      <c r="K289" t="s">
        <v>1441</v>
      </c>
      <c r="L289" t="s">
        <v>394</v>
      </c>
      <c r="M289" t="s">
        <v>345</v>
      </c>
      <c r="N289">
        <v>30</v>
      </c>
      <c r="O289" t="s">
        <v>1146</v>
      </c>
      <c r="P289" t="s">
        <v>1146</v>
      </c>
      <c r="Q289">
        <v>1</v>
      </c>
      <c r="R289" t="s">
        <v>17</v>
      </c>
      <c r="S289" t="s">
        <v>376</v>
      </c>
      <c r="T289" t="s">
        <v>1126</v>
      </c>
      <c r="U289" t="s">
        <v>1127</v>
      </c>
      <c r="V289" s="127">
        <v>46024</v>
      </c>
      <c r="W289" s="127">
        <v>46387</v>
      </c>
      <c r="X289" t="s">
        <v>345</v>
      </c>
      <c r="Y289" t="s">
        <v>1401</v>
      </c>
      <c r="Z289" t="s">
        <v>32</v>
      </c>
      <c r="AC289" t="s">
        <v>1284</v>
      </c>
      <c r="AD289" t="s">
        <v>376</v>
      </c>
      <c r="AE289" t="s">
        <v>1292</v>
      </c>
      <c r="AF289" t="s">
        <v>1285</v>
      </c>
      <c r="AG289" t="s">
        <v>1462</v>
      </c>
      <c r="AH289" t="s">
        <v>371</v>
      </c>
      <c r="AI289" t="s">
        <v>2103</v>
      </c>
      <c r="AJ289">
        <v>0.625</v>
      </c>
    </row>
    <row r="290" spans="1:36">
      <c r="A290" t="s">
        <v>8822</v>
      </c>
      <c r="B290" t="s">
        <v>4649</v>
      </c>
      <c r="C290" t="s">
        <v>274</v>
      </c>
      <c r="D290" t="s">
        <v>9393</v>
      </c>
      <c r="E290" t="s">
        <v>6471</v>
      </c>
      <c r="F290" t="s">
        <v>5997</v>
      </c>
      <c r="G290" t="s">
        <v>6431</v>
      </c>
      <c r="H290" t="s">
        <v>274</v>
      </c>
      <c r="I290" t="s">
        <v>1266</v>
      </c>
      <c r="J290" t="s">
        <v>488</v>
      </c>
      <c r="K290" t="s">
        <v>1441</v>
      </c>
      <c r="L290" t="s">
        <v>394</v>
      </c>
      <c r="M290" t="s">
        <v>345</v>
      </c>
      <c r="N290">
        <v>20</v>
      </c>
      <c r="O290" t="s">
        <v>1158</v>
      </c>
      <c r="P290" t="s">
        <v>1124</v>
      </c>
      <c r="Q290">
        <v>1</v>
      </c>
      <c r="R290" t="s">
        <v>17</v>
      </c>
      <c r="S290" t="s">
        <v>376</v>
      </c>
      <c r="T290" t="s">
        <v>1126</v>
      </c>
      <c r="U290" t="s">
        <v>1127</v>
      </c>
      <c r="V290" s="127">
        <v>46024</v>
      </c>
      <c r="W290" s="127">
        <v>46387</v>
      </c>
      <c r="X290" t="s">
        <v>345</v>
      </c>
      <c r="Y290" t="s">
        <v>1407</v>
      </c>
      <c r="AC290" t="s">
        <v>1284</v>
      </c>
      <c r="AD290" t="s">
        <v>376</v>
      </c>
      <c r="AE290" t="s">
        <v>1292</v>
      </c>
      <c r="AF290" t="s">
        <v>1285</v>
      </c>
      <c r="AG290" t="s">
        <v>1462</v>
      </c>
      <c r="AH290" t="s">
        <v>371</v>
      </c>
      <c r="AI290" t="s">
        <v>2103</v>
      </c>
      <c r="AJ290">
        <v>0.44791666666666669</v>
      </c>
    </row>
    <row r="291" spans="1:36">
      <c r="A291" t="s">
        <v>8822</v>
      </c>
      <c r="B291" t="s">
        <v>4655</v>
      </c>
      <c r="C291" t="s">
        <v>282</v>
      </c>
      <c r="D291" t="s">
        <v>9393</v>
      </c>
      <c r="E291" t="s">
        <v>6471</v>
      </c>
      <c r="F291" t="s">
        <v>5997</v>
      </c>
      <c r="G291" t="s">
        <v>6431</v>
      </c>
      <c r="H291" t="s">
        <v>282</v>
      </c>
      <c r="I291" t="s">
        <v>443</v>
      </c>
      <c r="J291" t="s">
        <v>1266</v>
      </c>
      <c r="K291" t="s">
        <v>1441</v>
      </c>
      <c r="L291" t="s">
        <v>394</v>
      </c>
      <c r="M291" t="s">
        <v>345</v>
      </c>
      <c r="N291">
        <v>10</v>
      </c>
      <c r="O291" t="s">
        <v>1156</v>
      </c>
      <c r="P291" t="s">
        <v>1142</v>
      </c>
      <c r="Q291">
        <v>1</v>
      </c>
      <c r="R291" t="s">
        <v>17</v>
      </c>
      <c r="S291" t="s">
        <v>376</v>
      </c>
      <c r="T291" t="s">
        <v>1126</v>
      </c>
      <c r="U291" t="s">
        <v>1127</v>
      </c>
      <c r="V291" s="127">
        <v>46024</v>
      </c>
      <c r="W291" s="127">
        <v>46387</v>
      </c>
      <c r="X291" t="s">
        <v>345</v>
      </c>
      <c r="Y291" t="s">
        <v>1343</v>
      </c>
      <c r="Z291" t="s">
        <v>1342</v>
      </c>
      <c r="AA291" t="s">
        <v>1337</v>
      </c>
      <c r="AC291" t="s">
        <v>1284</v>
      </c>
      <c r="AD291" t="s">
        <v>376</v>
      </c>
      <c r="AE291" t="s">
        <v>1290</v>
      </c>
      <c r="AF291" t="s">
        <v>1285</v>
      </c>
      <c r="AG291" t="s">
        <v>1462</v>
      </c>
      <c r="AH291" t="s">
        <v>371</v>
      </c>
      <c r="AI291" t="s">
        <v>1590</v>
      </c>
      <c r="AJ291">
        <v>0.44791666666666669</v>
      </c>
    </row>
    <row r="292" spans="1:36">
      <c r="A292" t="s">
        <v>8822</v>
      </c>
      <c r="B292" t="s">
        <v>194</v>
      </c>
      <c r="C292" t="s">
        <v>204</v>
      </c>
      <c r="D292" t="s">
        <v>9393</v>
      </c>
      <c r="E292" t="s">
        <v>6471</v>
      </c>
      <c r="F292" t="s">
        <v>5997</v>
      </c>
      <c r="G292" t="s">
        <v>6431</v>
      </c>
      <c r="H292" t="s">
        <v>204</v>
      </c>
      <c r="I292" t="s">
        <v>443</v>
      </c>
      <c r="J292" t="s">
        <v>1266</v>
      </c>
      <c r="K292" t="s">
        <v>1435</v>
      </c>
      <c r="L292" t="s">
        <v>394</v>
      </c>
      <c r="M292" t="s">
        <v>345</v>
      </c>
      <c r="N292">
        <v>5</v>
      </c>
      <c r="O292" t="s">
        <v>1158</v>
      </c>
      <c r="P292" t="s">
        <v>1124</v>
      </c>
      <c r="Q292">
        <v>1</v>
      </c>
      <c r="R292" t="s">
        <v>17</v>
      </c>
      <c r="S292" t="s">
        <v>376</v>
      </c>
      <c r="T292" t="s">
        <v>1126</v>
      </c>
      <c r="U292" t="s">
        <v>1127</v>
      </c>
      <c r="V292" s="127">
        <v>46024</v>
      </c>
      <c r="W292" s="127">
        <v>46387</v>
      </c>
      <c r="X292" t="s">
        <v>345</v>
      </c>
      <c r="Y292" t="s">
        <v>1369</v>
      </c>
      <c r="Z292" t="s">
        <v>1379</v>
      </c>
      <c r="AC292" t="s">
        <v>1284</v>
      </c>
      <c r="AD292" t="s">
        <v>376</v>
      </c>
      <c r="AE292" t="s">
        <v>1376</v>
      </c>
      <c r="AF292" t="s">
        <v>1285</v>
      </c>
      <c r="AG292" t="s">
        <v>1462</v>
      </c>
      <c r="AH292" t="s">
        <v>371</v>
      </c>
      <c r="AI292" t="s">
        <v>2103</v>
      </c>
      <c r="AJ292">
        <v>0.4375</v>
      </c>
    </row>
    <row r="293" spans="1:36">
      <c r="A293" t="s">
        <v>8822</v>
      </c>
      <c r="B293" t="s">
        <v>212</v>
      </c>
      <c r="C293" t="s">
        <v>222</v>
      </c>
      <c r="D293" t="s">
        <v>9393</v>
      </c>
      <c r="E293" t="s">
        <v>6471</v>
      </c>
      <c r="F293" t="s">
        <v>5997</v>
      </c>
      <c r="G293" t="s">
        <v>6431</v>
      </c>
      <c r="H293" t="s">
        <v>222</v>
      </c>
      <c r="I293" t="s">
        <v>443</v>
      </c>
      <c r="J293" t="s">
        <v>1266</v>
      </c>
      <c r="K293" t="s">
        <v>1433</v>
      </c>
      <c r="L293" t="s">
        <v>394</v>
      </c>
      <c r="M293" t="s">
        <v>345</v>
      </c>
      <c r="N293">
        <v>10</v>
      </c>
      <c r="O293" t="s">
        <v>1158</v>
      </c>
      <c r="P293" t="s">
        <v>1125</v>
      </c>
      <c r="Q293">
        <v>1</v>
      </c>
      <c r="R293" t="s">
        <v>17</v>
      </c>
      <c r="S293" t="s">
        <v>376</v>
      </c>
      <c r="T293" t="s">
        <v>1126</v>
      </c>
      <c r="U293" t="s">
        <v>1127</v>
      </c>
      <c r="V293" s="127">
        <v>46024</v>
      </c>
      <c r="W293" s="127">
        <v>46387</v>
      </c>
      <c r="X293" t="s">
        <v>345</v>
      </c>
      <c r="Y293" t="s">
        <v>1190</v>
      </c>
      <c r="AC293" t="s">
        <v>1284</v>
      </c>
      <c r="AD293" t="s">
        <v>376</v>
      </c>
      <c r="AE293" t="s">
        <v>1292</v>
      </c>
      <c r="AF293" t="s">
        <v>1285</v>
      </c>
      <c r="AG293" t="s">
        <v>1462</v>
      </c>
      <c r="AH293" t="s">
        <v>371</v>
      </c>
      <c r="AI293" t="s">
        <v>1439</v>
      </c>
      <c r="AJ293">
        <v>0.4375</v>
      </c>
    </row>
    <row r="294" spans="1:36">
      <c r="A294" t="s">
        <v>8822</v>
      </c>
      <c r="B294" t="s">
        <v>219</v>
      </c>
      <c r="C294" t="s">
        <v>230</v>
      </c>
      <c r="D294" t="s">
        <v>9393</v>
      </c>
      <c r="E294" t="s">
        <v>6471</v>
      </c>
      <c r="F294" t="s">
        <v>5997</v>
      </c>
      <c r="G294" t="s">
        <v>6431</v>
      </c>
      <c r="H294" t="s">
        <v>230</v>
      </c>
      <c r="I294" t="s">
        <v>443</v>
      </c>
      <c r="J294" t="s">
        <v>1266</v>
      </c>
      <c r="K294" t="s">
        <v>1442</v>
      </c>
      <c r="L294" t="s">
        <v>394</v>
      </c>
      <c r="M294" t="s">
        <v>345</v>
      </c>
      <c r="N294">
        <v>10</v>
      </c>
      <c r="O294" t="s">
        <v>1158</v>
      </c>
      <c r="P294" t="s">
        <v>1153</v>
      </c>
      <c r="Q294">
        <v>1</v>
      </c>
      <c r="R294" t="s">
        <v>17</v>
      </c>
      <c r="S294" t="s">
        <v>376</v>
      </c>
      <c r="T294" t="s">
        <v>1126</v>
      </c>
      <c r="U294" t="s">
        <v>1127</v>
      </c>
      <c r="V294" s="127">
        <v>46024</v>
      </c>
      <c r="W294" s="127">
        <v>46387</v>
      </c>
      <c r="X294" t="s">
        <v>1345</v>
      </c>
      <c r="Y294" t="s">
        <v>1198</v>
      </c>
      <c r="Z294" t="s">
        <v>1386</v>
      </c>
      <c r="AC294" t="s">
        <v>1284</v>
      </c>
      <c r="AD294" t="s">
        <v>376</v>
      </c>
      <c r="AE294" t="s">
        <v>1376</v>
      </c>
      <c r="AF294" t="s">
        <v>1285</v>
      </c>
      <c r="AG294" t="s">
        <v>1462</v>
      </c>
      <c r="AH294" t="s">
        <v>371</v>
      </c>
      <c r="AI294" t="s">
        <v>1439</v>
      </c>
      <c r="AJ294">
        <v>0.38541666666666669</v>
      </c>
    </row>
    <row r="295" spans="1:36">
      <c r="A295" t="s">
        <v>8822</v>
      </c>
      <c r="B295" t="s">
        <v>4642</v>
      </c>
      <c r="C295" t="s">
        <v>231</v>
      </c>
      <c r="D295" t="s">
        <v>9393</v>
      </c>
      <c r="E295" t="s">
        <v>6471</v>
      </c>
      <c r="F295" t="s">
        <v>5997</v>
      </c>
      <c r="G295" t="s">
        <v>6431</v>
      </c>
      <c r="H295" t="s">
        <v>231</v>
      </c>
      <c r="I295" t="s">
        <v>443</v>
      </c>
      <c r="J295" t="s">
        <v>1266</v>
      </c>
      <c r="K295" t="s">
        <v>452</v>
      </c>
      <c r="L295" t="s">
        <v>394</v>
      </c>
      <c r="M295" t="s">
        <v>345</v>
      </c>
      <c r="N295">
        <v>10</v>
      </c>
      <c r="O295" t="s">
        <v>1158</v>
      </c>
      <c r="P295" t="s">
        <v>353</v>
      </c>
      <c r="Q295">
        <v>1</v>
      </c>
      <c r="R295" t="s">
        <v>17</v>
      </c>
      <c r="S295" t="s">
        <v>376</v>
      </c>
      <c r="T295" t="s">
        <v>1126</v>
      </c>
      <c r="U295" t="s">
        <v>1127</v>
      </c>
      <c r="V295" s="127">
        <v>46024</v>
      </c>
      <c r="W295" s="127">
        <v>46387</v>
      </c>
      <c r="X295" t="s">
        <v>345</v>
      </c>
      <c r="Y295" t="s">
        <v>1199</v>
      </c>
      <c r="Z295" t="s">
        <v>1385</v>
      </c>
      <c r="AC295" t="s">
        <v>1284</v>
      </c>
      <c r="AD295" t="s">
        <v>376</v>
      </c>
      <c r="AE295" t="s">
        <v>1292</v>
      </c>
      <c r="AF295" t="s">
        <v>1285</v>
      </c>
      <c r="AG295" t="s">
        <v>1462</v>
      </c>
      <c r="AH295" t="s">
        <v>371</v>
      </c>
      <c r="AI295" t="s">
        <v>2103</v>
      </c>
      <c r="AJ295">
        <v>0.4375</v>
      </c>
    </row>
    <row r="296" spans="1:36">
      <c r="A296" t="s">
        <v>8822</v>
      </c>
      <c r="B296" t="s">
        <v>220</v>
      </c>
      <c r="C296" t="s">
        <v>232</v>
      </c>
      <c r="D296" t="s">
        <v>9393</v>
      </c>
      <c r="E296" t="s">
        <v>6471</v>
      </c>
      <c r="F296" t="s">
        <v>5997</v>
      </c>
      <c r="G296" t="s">
        <v>6431</v>
      </c>
      <c r="H296" t="s">
        <v>232</v>
      </c>
      <c r="I296" t="s">
        <v>443</v>
      </c>
      <c r="J296" t="s">
        <v>1266</v>
      </c>
      <c r="K296" t="s">
        <v>1451</v>
      </c>
      <c r="L296" t="s">
        <v>394</v>
      </c>
      <c r="M296" t="s">
        <v>345</v>
      </c>
      <c r="N296">
        <v>10</v>
      </c>
      <c r="O296" t="s">
        <v>1158</v>
      </c>
      <c r="P296" t="s">
        <v>1148</v>
      </c>
      <c r="Q296">
        <v>1</v>
      </c>
      <c r="R296" t="s">
        <v>17</v>
      </c>
      <c r="S296" t="s">
        <v>376</v>
      </c>
      <c r="T296" t="s">
        <v>1126</v>
      </c>
      <c r="U296" t="s">
        <v>1127</v>
      </c>
      <c r="V296" s="127">
        <v>46024</v>
      </c>
      <c r="W296" s="127">
        <v>46387</v>
      </c>
      <c r="X296" t="s">
        <v>1345</v>
      </c>
      <c r="Y296" t="s">
        <v>1200</v>
      </c>
      <c r="Z296" t="s">
        <v>93</v>
      </c>
      <c r="AC296" t="s">
        <v>1284</v>
      </c>
      <c r="AD296" t="s">
        <v>376</v>
      </c>
      <c r="AE296" t="s">
        <v>1292</v>
      </c>
      <c r="AF296" t="s">
        <v>1285</v>
      </c>
      <c r="AG296" t="s">
        <v>1462</v>
      </c>
      <c r="AH296" t="s">
        <v>371</v>
      </c>
      <c r="AI296" t="s">
        <v>1590</v>
      </c>
      <c r="AJ296">
        <v>0.4375</v>
      </c>
    </row>
    <row r="297" spans="1:36">
      <c r="A297" t="s">
        <v>8822</v>
      </c>
      <c r="B297" t="s">
        <v>245</v>
      </c>
      <c r="C297" t="s">
        <v>263</v>
      </c>
      <c r="D297" t="s">
        <v>9393</v>
      </c>
      <c r="E297" t="s">
        <v>6471</v>
      </c>
      <c r="F297" t="s">
        <v>5997</v>
      </c>
      <c r="G297" t="s">
        <v>6431</v>
      </c>
      <c r="H297" t="s">
        <v>263</v>
      </c>
      <c r="I297" t="s">
        <v>1266</v>
      </c>
      <c r="J297" t="s">
        <v>488</v>
      </c>
      <c r="K297" t="s">
        <v>452</v>
      </c>
      <c r="L297" t="s">
        <v>394</v>
      </c>
      <c r="M297" t="s">
        <v>345</v>
      </c>
      <c r="N297">
        <v>5</v>
      </c>
      <c r="O297" t="s">
        <v>1158</v>
      </c>
      <c r="P297" t="s">
        <v>352</v>
      </c>
      <c r="Q297">
        <v>1</v>
      </c>
      <c r="R297" t="s">
        <v>17</v>
      </c>
      <c r="S297" t="s">
        <v>376</v>
      </c>
      <c r="T297" t="s">
        <v>1126</v>
      </c>
      <c r="U297" t="s">
        <v>1127</v>
      </c>
      <c r="V297" s="127">
        <v>46024</v>
      </c>
      <c r="W297" s="127">
        <v>46387</v>
      </c>
      <c r="X297" t="s">
        <v>345</v>
      </c>
      <c r="Y297" t="s">
        <v>1389</v>
      </c>
      <c r="AC297" t="s">
        <v>1283</v>
      </c>
      <c r="AD297" t="s">
        <v>371</v>
      </c>
      <c r="AE297" t="s">
        <v>1292</v>
      </c>
      <c r="AF297" t="s">
        <v>1285</v>
      </c>
      <c r="AG297" t="s">
        <v>1462</v>
      </c>
      <c r="AH297" t="s">
        <v>371</v>
      </c>
      <c r="AI297" t="s">
        <v>2104</v>
      </c>
      <c r="AJ297">
        <v>0.4375</v>
      </c>
    </row>
    <row r="298" spans="1:36">
      <c r="A298" t="s">
        <v>8822</v>
      </c>
      <c r="B298" t="s">
        <v>261</v>
      </c>
      <c r="C298" t="s">
        <v>292</v>
      </c>
      <c r="D298" t="s">
        <v>9393</v>
      </c>
      <c r="E298" t="s">
        <v>6471</v>
      </c>
      <c r="F298" t="s">
        <v>5997</v>
      </c>
      <c r="G298" t="s">
        <v>6431</v>
      </c>
      <c r="H298" t="s">
        <v>292</v>
      </c>
      <c r="I298" t="s">
        <v>344</v>
      </c>
      <c r="J298" t="s">
        <v>443</v>
      </c>
      <c r="K298" t="s">
        <v>452</v>
      </c>
      <c r="L298" t="s">
        <v>394</v>
      </c>
      <c r="M298" t="s">
        <v>345</v>
      </c>
      <c r="N298">
        <v>10</v>
      </c>
      <c r="O298" t="s">
        <v>1158</v>
      </c>
      <c r="P298" t="s">
        <v>1147</v>
      </c>
      <c r="Q298">
        <v>1</v>
      </c>
      <c r="R298" t="s">
        <v>17</v>
      </c>
      <c r="S298" t="s">
        <v>376</v>
      </c>
      <c r="T298" t="s">
        <v>1126</v>
      </c>
      <c r="U298" t="s">
        <v>1127</v>
      </c>
      <c r="V298" s="127">
        <v>46024</v>
      </c>
      <c r="W298" s="127">
        <v>46387</v>
      </c>
      <c r="X298" t="s">
        <v>345</v>
      </c>
      <c r="Y298" t="s">
        <v>1305</v>
      </c>
      <c r="Z298" t="s">
        <v>115</v>
      </c>
      <c r="AA298" t="s">
        <v>107</v>
      </c>
      <c r="AB298" t="s">
        <v>42</v>
      </c>
      <c r="AC298" t="s">
        <v>1285</v>
      </c>
      <c r="AD298" t="s">
        <v>376</v>
      </c>
      <c r="AE298" t="s">
        <v>1290</v>
      </c>
      <c r="AF298" t="s">
        <v>1285</v>
      </c>
      <c r="AG298" t="s">
        <v>1462</v>
      </c>
      <c r="AH298" t="s">
        <v>371</v>
      </c>
      <c r="AI298" t="s">
        <v>2103</v>
      </c>
      <c r="AJ298">
        <v>0.4375</v>
      </c>
    </row>
    <row r="299" spans="1:36">
      <c r="A299" t="s">
        <v>8846</v>
      </c>
      <c r="B299" t="s">
        <v>4630</v>
      </c>
      <c r="C299" t="s">
        <v>188</v>
      </c>
      <c r="D299" t="s">
        <v>9393</v>
      </c>
      <c r="E299" t="s">
        <v>6471</v>
      </c>
      <c r="F299" t="s">
        <v>5997</v>
      </c>
      <c r="G299" t="s">
        <v>6431</v>
      </c>
      <c r="H299" t="s">
        <v>188</v>
      </c>
      <c r="I299" t="s">
        <v>443</v>
      </c>
      <c r="J299" t="s">
        <v>1266</v>
      </c>
      <c r="K299" t="s">
        <v>1438</v>
      </c>
      <c r="L299" t="s">
        <v>394</v>
      </c>
      <c r="M299" t="s">
        <v>345</v>
      </c>
      <c r="N299">
        <v>10</v>
      </c>
      <c r="O299" t="s">
        <v>1156</v>
      </c>
      <c r="P299" t="s">
        <v>1141</v>
      </c>
      <c r="Q299">
        <v>1</v>
      </c>
      <c r="R299" t="s">
        <v>17</v>
      </c>
      <c r="S299" t="s">
        <v>376</v>
      </c>
      <c r="T299" t="s">
        <v>1126</v>
      </c>
      <c r="U299" t="s">
        <v>1127</v>
      </c>
      <c r="V299" s="127">
        <v>46024</v>
      </c>
      <c r="W299" s="127">
        <v>46387</v>
      </c>
      <c r="X299" t="s">
        <v>345</v>
      </c>
      <c r="Y299" t="s">
        <v>57</v>
      </c>
      <c r="Z299" t="s">
        <v>58</v>
      </c>
      <c r="AC299" t="s">
        <v>1284</v>
      </c>
      <c r="AD299" t="s">
        <v>376</v>
      </c>
      <c r="AE299" t="s">
        <v>1292</v>
      </c>
      <c r="AF299" t="s">
        <v>1285</v>
      </c>
      <c r="AG299" t="s">
        <v>1462</v>
      </c>
      <c r="AH299" t="s">
        <v>371</v>
      </c>
      <c r="AI299" t="s">
        <v>2105</v>
      </c>
      <c r="AJ299">
        <v>0.625</v>
      </c>
    </row>
    <row r="300" spans="1:36">
      <c r="A300" t="s">
        <v>8846</v>
      </c>
      <c r="B300" t="s">
        <v>285</v>
      </c>
      <c r="C300" t="s">
        <v>340</v>
      </c>
      <c r="D300" t="s">
        <v>9393</v>
      </c>
      <c r="E300" t="s">
        <v>6471</v>
      </c>
      <c r="F300" t="s">
        <v>5997</v>
      </c>
      <c r="G300" t="s">
        <v>6431</v>
      </c>
      <c r="H300" t="s">
        <v>340</v>
      </c>
      <c r="I300" t="s">
        <v>344</v>
      </c>
      <c r="J300" t="s">
        <v>443</v>
      </c>
      <c r="K300" t="s">
        <v>1432</v>
      </c>
      <c r="L300" t="s">
        <v>394</v>
      </c>
      <c r="M300" t="s">
        <v>345</v>
      </c>
      <c r="N300">
        <v>480</v>
      </c>
      <c r="O300" t="s">
        <v>1156</v>
      </c>
      <c r="P300" t="s">
        <v>1144</v>
      </c>
      <c r="Q300">
        <v>1</v>
      </c>
      <c r="R300" t="s">
        <v>17</v>
      </c>
      <c r="S300" t="s">
        <v>376</v>
      </c>
      <c r="T300" t="s">
        <v>1126</v>
      </c>
      <c r="U300" t="s">
        <v>1127</v>
      </c>
      <c r="V300" s="127">
        <v>46024</v>
      </c>
      <c r="W300" s="127">
        <v>46387</v>
      </c>
      <c r="X300" t="s">
        <v>345</v>
      </c>
      <c r="Y300" t="s">
        <v>1356</v>
      </c>
      <c r="Z300" t="s">
        <v>172</v>
      </c>
      <c r="AA300" t="s">
        <v>168</v>
      </c>
      <c r="AB300" t="s">
        <v>105</v>
      </c>
      <c r="AC300" t="s">
        <v>1284</v>
      </c>
      <c r="AD300" t="s">
        <v>371</v>
      </c>
      <c r="AE300" t="s">
        <v>1290</v>
      </c>
      <c r="AF300" t="s">
        <v>1285</v>
      </c>
      <c r="AG300" t="s">
        <v>1462</v>
      </c>
      <c r="AH300" t="s">
        <v>371</v>
      </c>
      <c r="AI300" t="s">
        <v>1590</v>
      </c>
      <c r="AJ300">
        <v>0.375</v>
      </c>
    </row>
    <row r="301" spans="1:36">
      <c r="A301" t="s">
        <v>8866</v>
      </c>
      <c r="B301" t="s">
        <v>281</v>
      </c>
      <c r="C301" t="s">
        <v>335</v>
      </c>
      <c r="D301" t="s">
        <v>9393</v>
      </c>
      <c r="E301" t="s">
        <v>6471</v>
      </c>
      <c r="F301" t="s">
        <v>5997</v>
      </c>
      <c r="G301" t="s">
        <v>6431</v>
      </c>
      <c r="H301" t="s">
        <v>335</v>
      </c>
      <c r="I301" t="s">
        <v>344</v>
      </c>
      <c r="J301" t="s">
        <v>443</v>
      </c>
      <c r="K301" t="s">
        <v>1432</v>
      </c>
      <c r="L301" t="s">
        <v>394</v>
      </c>
      <c r="M301" t="s">
        <v>345</v>
      </c>
      <c r="N301">
        <v>120</v>
      </c>
      <c r="O301" t="s">
        <v>1156</v>
      </c>
      <c r="P301" t="s">
        <v>1140</v>
      </c>
      <c r="Q301">
        <v>1</v>
      </c>
      <c r="R301" t="s">
        <v>17</v>
      </c>
      <c r="S301" t="s">
        <v>376</v>
      </c>
      <c r="T301" t="s">
        <v>1126</v>
      </c>
      <c r="U301" t="s">
        <v>1127</v>
      </c>
      <c r="V301" s="127">
        <v>46024</v>
      </c>
      <c r="W301" s="127">
        <v>46387</v>
      </c>
      <c r="X301" t="s">
        <v>345</v>
      </c>
      <c r="Y301" t="s">
        <v>1258</v>
      </c>
      <c r="Z301" t="s">
        <v>163</v>
      </c>
      <c r="AA301" t="s">
        <v>164</v>
      </c>
      <c r="AB301" t="s">
        <v>42</v>
      </c>
      <c r="AC301" t="s">
        <v>1284</v>
      </c>
      <c r="AD301" t="s">
        <v>376</v>
      </c>
      <c r="AE301" t="s">
        <v>1290</v>
      </c>
      <c r="AF301" t="s">
        <v>1285</v>
      </c>
      <c r="AG301" t="s">
        <v>1462</v>
      </c>
      <c r="AH301" t="s">
        <v>371</v>
      </c>
      <c r="AI301" t="s">
        <v>2103</v>
      </c>
      <c r="AJ301">
        <v>0.58333333333333337</v>
      </c>
    </row>
    <row r="302" spans="1:36">
      <c r="A302" t="s">
        <v>8870</v>
      </c>
      <c r="B302" t="s">
        <v>4682</v>
      </c>
      <c r="C302" t="s">
        <v>317</v>
      </c>
      <c r="D302" t="s">
        <v>9393</v>
      </c>
      <c r="E302" t="s">
        <v>6471</v>
      </c>
      <c r="F302" t="s">
        <v>5997</v>
      </c>
      <c r="G302" t="s">
        <v>6431</v>
      </c>
      <c r="H302" t="s">
        <v>317</v>
      </c>
      <c r="I302" t="s">
        <v>344</v>
      </c>
      <c r="J302" t="s">
        <v>443</v>
      </c>
      <c r="K302" t="s">
        <v>1432</v>
      </c>
      <c r="L302" t="s">
        <v>394</v>
      </c>
      <c r="M302" t="s">
        <v>345</v>
      </c>
      <c r="N302">
        <v>120</v>
      </c>
      <c r="O302" t="s">
        <v>1156</v>
      </c>
      <c r="P302" t="s">
        <v>1272</v>
      </c>
      <c r="Q302">
        <v>1</v>
      </c>
      <c r="R302" t="s">
        <v>17</v>
      </c>
      <c r="S302" t="s">
        <v>376</v>
      </c>
      <c r="T302" t="s">
        <v>1126</v>
      </c>
      <c r="U302" t="s">
        <v>1127</v>
      </c>
      <c r="V302" s="127">
        <v>46024</v>
      </c>
      <c r="W302" s="127">
        <v>46387</v>
      </c>
      <c r="X302" t="s">
        <v>345</v>
      </c>
      <c r="Y302" t="s">
        <v>1243</v>
      </c>
      <c r="Z302" t="s">
        <v>144</v>
      </c>
      <c r="AA302" t="s">
        <v>145</v>
      </c>
      <c r="AB302" t="s">
        <v>42</v>
      </c>
      <c r="AC302" t="s">
        <v>1284</v>
      </c>
      <c r="AD302" t="s">
        <v>376</v>
      </c>
      <c r="AE302" t="s">
        <v>1292</v>
      </c>
      <c r="AF302" t="s">
        <v>1285</v>
      </c>
      <c r="AG302" t="s">
        <v>1462</v>
      </c>
      <c r="AH302" t="s">
        <v>371</v>
      </c>
      <c r="AI302" t="s">
        <v>2103</v>
      </c>
      <c r="AJ302">
        <v>0.58333333333333337</v>
      </c>
    </row>
    <row r="303" spans="1:36">
      <c r="A303" t="s">
        <v>8872</v>
      </c>
      <c r="B303" t="s">
        <v>282</v>
      </c>
      <c r="C303" t="s">
        <v>336</v>
      </c>
      <c r="D303" t="s">
        <v>9393</v>
      </c>
      <c r="E303" t="s">
        <v>6471</v>
      </c>
      <c r="F303" t="s">
        <v>5997</v>
      </c>
      <c r="G303" t="s">
        <v>6431</v>
      </c>
      <c r="H303" t="s">
        <v>336</v>
      </c>
      <c r="I303" t="s">
        <v>344</v>
      </c>
      <c r="J303" t="s">
        <v>443</v>
      </c>
      <c r="K303" t="s">
        <v>1432</v>
      </c>
      <c r="L303" t="s">
        <v>394</v>
      </c>
      <c r="M303" t="s">
        <v>345</v>
      </c>
      <c r="N303">
        <v>120</v>
      </c>
      <c r="O303" t="s">
        <v>1156</v>
      </c>
      <c r="P303" t="s">
        <v>1143</v>
      </c>
      <c r="Q303">
        <v>1</v>
      </c>
      <c r="R303" t="s">
        <v>17</v>
      </c>
      <c r="S303" t="s">
        <v>376</v>
      </c>
      <c r="T303" t="s">
        <v>1126</v>
      </c>
      <c r="U303" t="s">
        <v>1127</v>
      </c>
      <c r="V303" s="127">
        <v>46024</v>
      </c>
      <c r="W303" s="127">
        <v>46387</v>
      </c>
      <c r="X303" t="s">
        <v>345</v>
      </c>
      <c r="Y303" t="s">
        <v>1340</v>
      </c>
      <c r="Z303" t="s">
        <v>165</v>
      </c>
      <c r="AA303" t="s">
        <v>166</v>
      </c>
      <c r="AB303" t="s">
        <v>42</v>
      </c>
      <c r="AC303" t="s">
        <v>1283</v>
      </c>
      <c r="AD303" t="s">
        <v>376</v>
      </c>
      <c r="AE303" t="s">
        <v>1290</v>
      </c>
      <c r="AF303" t="s">
        <v>1285</v>
      </c>
      <c r="AG303" t="s">
        <v>1462</v>
      </c>
      <c r="AH303" t="s">
        <v>371</v>
      </c>
      <c r="AI303" t="s">
        <v>2103</v>
      </c>
      <c r="AJ303">
        <v>0.58333333333333337</v>
      </c>
    </row>
    <row r="304" spans="1:36">
      <c r="A304" t="s">
        <v>8883</v>
      </c>
      <c r="B304" t="s">
        <v>258</v>
      </c>
      <c r="C304" t="s">
        <v>284</v>
      </c>
      <c r="D304" t="s">
        <v>9393</v>
      </c>
      <c r="E304" t="s">
        <v>6471</v>
      </c>
      <c r="F304" t="s">
        <v>5997</v>
      </c>
      <c r="G304" t="s">
        <v>6431</v>
      </c>
      <c r="H304" t="s">
        <v>284</v>
      </c>
      <c r="I304" t="s">
        <v>344</v>
      </c>
      <c r="J304" t="s">
        <v>1266</v>
      </c>
      <c r="K304" t="s">
        <v>1439</v>
      </c>
      <c r="L304" t="s">
        <v>394</v>
      </c>
      <c r="M304" t="s">
        <v>345</v>
      </c>
      <c r="N304">
        <v>10</v>
      </c>
      <c r="O304" t="s">
        <v>1146</v>
      </c>
      <c r="P304" t="s">
        <v>1146</v>
      </c>
      <c r="Q304">
        <v>1</v>
      </c>
      <c r="R304" t="s">
        <v>17</v>
      </c>
      <c r="S304" t="s">
        <v>376</v>
      </c>
      <c r="T304" t="s">
        <v>1126</v>
      </c>
      <c r="U304" t="s">
        <v>1127</v>
      </c>
      <c r="V304" s="127">
        <v>46024</v>
      </c>
      <c r="W304" s="127">
        <v>46387</v>
      </c>
      <c r="X304" t="s">
        <v>345</v>
      </c>
      <c r="Y304" t="s">
        <v>98</v>
      </c>
      <c r="Z304" t="s">
        <v>99</v>
      </c>
      <c r="AC304" t="s">
        <v>1284</v>
      </c>
      <c r="AD304" t="s">
        <v>376</v>
      </c>
      <c r="AE304" t="s">
        <v>1292</v>
      </c>
      <c r="AF304" t="s">
        <v>1285</v>
      </c>
      <c r="AG304" t="s">
        <v>1462</v>
      </c>
      <c r="AH304" t="s">
        <v>371</v>
      </c>
      <c r="AI304" t="s">
        <v>2103</v>
      </c>
      <c r="AJ304">
        <v>0.44791666666666669</v>
      </c>
    </row>
    <row r="305" spans="1:36">
      <c r="A305" t="s">
        <v>8883</v>
      </c>
      <c r="B305" t="s">
        <v>4669</v>
      </c>
      <c r="C305" t="s">
        <v>305</v>
      </c>
      <c r="D305" t="s">
        <v>9393</v>
      </c>
      <c r="E305" t="s">
        <v>6471</v>
      </c>
      <c r="F305" t="s">
        <v>5997</v>
      </c>
      <c r="G305" t="s">
        <v>6431</v>
      </c>
      <c r="H305" t="s">
        <v>305</v>
      </c>
      <c r="I305" t="s">
        <v>344</v>
      </c>
      <c r="J305" t="s">
        <v>443</v>
      </c>
      <c r="K305" t="s">
        <v>1439</v>
      </c>
      <c r="L305" t="s">
        <v>394</v>
      </c>
      <c r="M305" t="s">
        <v>345</v>
      </c>
      <c r="N305">
        <v>5</v>
      </c>
      <c r="O305" t="s">
        <v>1156</v>
      </c>
      <c r="P305" t="s">
        <v>1141</v>
      </c>
      <c r="Q305">
        <v>1</v>
      </c>
      <c r="R305" t="s">
        <v>17</v>
      </c>
      <c r="S305" t="s">
        <v>376</v>
      </c>
      <c r="T305" t="s">
        <v>1126</v>
      </c>
      <c r="U305" t="s">
        <v>1127</v>
      </c>
      <c r="V305" s="127">
        <v>46024</v>
      </c>
      <c r="W305" s="127">
        <v>46387</v>
      </c>
      <c r="X305" t="s">
        <v>345</v>
      </c>
      <c r="Y305" t="s">
        <v>1236</v>
      </c>
      <c r="Z305" t="s">
        <v>132</v>
      </c>
      <c r="AA305" t="s">
        <v>107</v>
      </c>
      <c r="AB305" t="s">
        <v>42</v>
      </c>
      <c r="AC305" t="s">
        <v>1283</v>
      </c>
      <c r="AD305" t="s">
        <v>376</v>
      </c>
      <c r="AE305" t="s">
        <v>1290</v>
      </c>
      <c r="AF305" t="s">
        <v>1285</v>
      </c>
      <c r="AG305" t="s">
        <v>1462</v>
      </c>
      <c r="AH305" t="s">
        <v>371</v>
      </c>
      <c r="AI305" t="s">
        <v>2103</v>
      </c>
      <c r="AJ305">
        <v>0.44791666666666669</v>
      </c>
    </row>
    <row r="306" spans="1:36">
      <c r="A306" t="s">
        <v>8883</v>
      </c>
      <c r="B306" t="s">
        <v>270</v>
      </c>
      <c r="C306" t="s">
        <v>306</v>
      </c>
      <c r="D306" t="s">
        <v>9393</v>
      </c>
      <c r="E306" t="s">
        <v>6471</v>
      </c>
      <c r="F306" t="s">
        <v>5997</v>
      </c>
      <c r="G306" t="s">
        <v>6431</v>
      </c>
      <c r="H306" t="s">
        <v>306</v>
      </c>
      <c r="I306" t="s">
        <v>344</v>
      </c>
      <c r="J306" t="s">
        <v>443</v>
      </c>
      <c r="K306" t="s">
        <v>1439</v>
      </c>
      <c r="L306" t="s">
        <v>394</v>
      </c>
      <c r="M306" t="s">
        <v>345</v>
      </c>
      <c r="N306">
        <v>120</v>
      </c>
      <c r="O306" t="s">
        <v>1158</v>
      </c>
      <c r="P306" t="s">
        <v>1147</v>
      </c>
      <c r="Q306">
        <v>1</v>
      </c>
      <c r="R306" t="s">
        <v>17</v>
      </c>
      <c r="S306" t="s">
        <v>376</v>
      </c>
      <c r="T306" t="s">
        <v>1126</v>
      </c>
      <c r="U306" t="s">
        <v>1127</v>
      </c>
      <c r="V306" s="127">
        <v>46024</v>
      </c>
      <c r="W306" s="127">
        <v>46387</v>
      </c>
      <c r="X306" t="s">
        <v>345</v>
      </c>
      <c r="Y306" t="s">
        <v>1237</v>
      </c>
      <c r="Z306" t="s">
        <v>134</v>
      </c>
      <c r="AA306" t="s">
        <v>124</v>
      </c>
      <c r="AB306" t="s">
        <v>42</v>
      </c>
      <c r="AC306" t="s">
        <v>1283</v>
      </c>
      <c r="AD306" t="s">
        <v>376</v>
      </c>
      <c r="AE306" t="s">
        <v>1290</v>
      </c>
      <c r="AF306" t="s">
        <v>1285</v>
      </c>
      <c r="AG306" t="s">
        <v>1462</v>
      </c>
      <c r="AH306" t="s">
        <v>371</v>
      </c>
      <c r="AI306" t="s">
        <v>2103</v>
      </c>
      <c r="AJ306">
        <v>0.41666666666666669</v>
      </c>
    </row>
    <row r="307" spans="1:36">
      <c r="A307" t="s">
        <v>8883</v>
      </c>
      <c r="B307" t="s">
        <v>284</v>
      </c>
      <c r="C307" t="s">
        <v>338</v>
      </c>
      <c r="D307" t="s">
        <v>9393</v>
      </c>
      <c r="E307" t="s">
        <v>6471</v>
      </c>
      <c r="F307" t="s">
        <v>5997</v>
      </c>
      <c r="G307" t="s">
        <v>6431</v>
      </c>
      <c r="H307" t="s">
        <v>338</v>
      </c>
      <c r="I307" t="s">
        <v>344</v>
      </c>
      <c r="J307" t="s">
        <v>443</v>
      </c>
      <c r="K307" t="s">
        <v>1432</v>
      </c>
      <c r="L307" t="s">
        <v>394</v>
      </c>
      <c r="M307" t="s">
        <v>345</v>
      </c>
      <c r="N307">
        <v>15</v>
      </c>
      <c r="O307" t="s">
        <v>1156</v>
      </c>
      <c r="P307" t="s">
        <v>1143</v>
      </c>
      <c r="Q307">
        <v>1</v>
      </c>
      <c r="R307" t="s">
        <v>17</v>
      </c>
      <c r="S307" t="s">
        <v>376</v>
      </c>
      <c r="T307" t="s">
        <v>1126</v>
      </c>
      <c r="U307" t="s">
        <v>1127</v>
      </c>
      <c r="V307" s="127">
        <v>46024</v>
      </c>
      <c r="W307" s="127">
        <v>46387</v>
      </c>
      <c r="X307" t="s">
        <v>345</v>
      </c>
      <c r="Y307" t="s">
        <v>1341</v>
      </c>
      <c r="Z307" t="s">
        <v>169</v>
      </c>
      <c r="AA307" t="s">
        <v>170</v>
      </c>
      <c r="AB307" t="s">
        <v>42</v>
      </c>
      <c r="AC307" t="s">
        <v>1284</v>
      </c>
      <c r="AD307" t="s">
        <v>376</v>
      </c>
      <c r="AE307" t="s">
        <v>1290</v>
      </c>
      <c r="AF307" t="s">
        <v>1285</v>
      </c>
      <c r="AG307" t="s">
        <v>1462</v>
      </c>
      <c r="AH307" t="s">
        <v>371</v>
      </c>
      <c r="AI307" t="s">
        <v>1439</v>
      </c>
      <c r="AJ307">
        <v>0.625</v>
      </c>
    </row>
    <row r="308" spans="1:36">
      <c r="A308" t="s">
        <v>8907</v>
      </c>
      <c r="B308" t="s">
        <v>231</v>
      </c>
      <c r="C308" t="s">
        <v>243</v>
      </c>
      <c r="D308" t="s">
        <v>9393</v>
      </c>
      <c r="E308" t="s">
        <v>6471</v>
      </c>
      <c r="F308" t="s">
        <v>5997</v>
      </c>
      <c r="G308" t="s">
        <v>6431</v>
      </c>
      <c r="H308" t="s">
        <v>243</v>
      </c>
      <c r="I308" t="s">
        <v>1266</v>
      </c>
      <c r="J308" t="s">
        <v>488</v>
      </c>
      <c r="K308" t="s">
        <v>1437</v>
      </c>
      <c r="L308" t="s">
        <v>394</v>
      </c>
      <c r="M308" t="s">
        <v>345</v>
      </c>
      <c r="N308">
        <v>15</v>
      </c>
      <c r="O308" t="s">
        <v>1158</v>
      </c>
      <c r="P308" t="s">
        <v>1124</v>
      </c>
      <c r="Q308">
        <v>1</v>
      </c>
      <c r="R308" t="s">
        <v>17</v>
      </c>
      <c r="S308" t="s">
        <v>376</v>
      </c>
      <c r="T308" t="s">
        <v>1126</v>
      </c>
      <c r="U308" t="s">
        <v>1127</v>
      </c>
      <c r="V308" s="127">
        <v>46024</v>
      </c>
      <c r="W308" s="127">
        <v>46387</v>
      </c>
      <c r="X308" t="s">
        <v>345</v>
      </c>
      <c r="Y308" t="s">
        <v>1208</v>
      </c>
      <c r="AC308" t="s">
        <v>1285</v>
      </c>
      <c r="AD308" t="s">
        <v>376</v>
      </c>
      <c r="AE308" t="s">
        <v>1292</v>
      </c>
      <c r="AF308" t="s">
        <v>1285</v>
      </c>
      <c r="AG308" t="s">
        <v>1462</v>
      </c>
      <c r="AH308" t="s">
        <v>371</v>
      </c>
      <c r="AI308" t="s">
        <v>2103</v>
      </c>
      <c r="AJ308">
        <v>0.38541666666666669</v>
      </c>
    </row>
    <row r="309" spans="1:36">
      <c r="A309" t="s">
        <v>8907</v>
      </c>
      <c r="B309" t="s">
        <v>235</v>
      </c>
      <c r="C309" t="s">
        <v>247</v>
      </c>
      <c r="D309" t="s">
        <v>9393</v>
      </c>
      <c r="E309" t="s">
        <v>6471</v>
      </c>
      <c r="F309" t="s">
        <v>5997</v>
      </c>
      <c r="G309" t="s">
        <v>6431</v>
      </c>
      <c r="H309" t="s">
        <v>247</v>
      </c>
      <c r="I309" t="s">
        <v>1266</v>
      </c>
      <c r="J309" t="s">
        <v>488</v>
      </c>
      <c r="K309" t="s">
        <v>1437</v>
      </c>
      <c r="L309" t="s">
        <v>394</v>
      </c>
      <c r="M309" t="s">
        <v>345</v>
      </c>
      <c r="N309">
        <v>30</v>
      </c>
      <c r="O309" t="s">
        <v>1154</v>
      </c>
      <c r="P309" t="s">
        <v>1152</v>
      </c>
      <c r="Q309">
        <v>1</v>
      </c>
      <c r="R309" t="s">
        <v>17</v>
      </c>
      <c r="S309" t="s">
        <v>376</v>
      </c>
      <c r="T309" t="s">
        <v>1126</v>
      </c>
      <c r="U309" t="s">
        <v>1127</v>
      </c>
      <c r="V309" s="127">
        <v>46024</v>
      </c>
      <c r="W309" s="127">
        <v>46387</v>
      </c>
      <c r="X309" t="s">
        <v>345</v>
      </c>
      <c r="Y309" t="s">
        <v>1212</v>
      </c>
      <c r="AC309" t="s">
        <v>1284</v>
      </c>
      <c r="AD309" t="s">
        <v>376</v>
      </c>
      <c r="AE309" t="s">
        <v>1292</v>
      </c>
      <c r="AF309" t="s">
        <v>1285</v>
      </c>
      <c r="AG309" t="s">
        <v>1462</v>
      </c>
      <c r="AH309" t="s">
        <v>371</v>
      </c>
      <c r="AI309" t="s">
        <v>2103</v>
      </c>
      <c r="AJ309">
        <v>0.38541666666666669</v>
      </c>
    </row>
    <row r="310" spans="1:36">
      <c r="A310" t="s">
        <v>8907</v>
      </c>
      <c r="B310" t="s">
        <v>4647</v>
      </c>
      <c r="C310" t="s">
        <v>256</v>
      </c>
      <c r="D310" t="s">
        <v>9393</v>
      </c>
      <c r="E310" t="s">
        <v>6471</v>
      </c>
      <c r="F310" t="s">
        <v>5997</v>
      </c>
      <c r="G310" t="s">
        <v>6431</v>
      </c>
      <c r="H310" t="s">
        <v>256</v>
      </c>
      <c r="I310" t="s">
        <v>1266</v>
      </c>
      <c r="J310" t="s">
        <v>488</v>
      </c>
      <c r="K310" t="s">
        <v>1437</v>
      </c>
      <c r="L310" t="s">
        <v>394</v>
      </c>
      <c r="M310" t="s">
        <v>345</v>
      </c>
      <c r="N310">
        <v>20</v>
      </c>
      <c r="O310" t="s">
        <v>1146</v>
      </c>
      <c r="P310" t="s">
        <v>1146</v>
      </c>
      <c r="Q310">
        <v>1</v>
      </c>
      <c r="R310" t="s">
        <v>17</v>
      </c>
      <c r="S310" t="s">
        <v>376</v>
      </c>
      <c r="T310" t="s">
        <v>1126</v>
      </c>
      <c r="U310" t="s">
        <v>1127</v>
      </c>
      <c r="V310" s="127">
        <v>46024</v>
      </c>
      <c r="W310" s="127">
        <v>46387</v>
      </c>
      <c r="X310" t="s">
        <v>345</v>
      </c>
      <c r="Y310" t="s">
        <v>1393</v>
      </c>
      <c r="AC310" t="s">
        <v>1284</v>
      </c>
      <c r="AD310" t="s">
        <v>376</v>
      </c>
      <c r="AE310" t="s">
        <v>1292</v>
      </c>
      <c r="AF310" t="s">
        <v>1285</v>
      </c>
      <c r="AG310" t="s">
        <v>1462</v>
      </c>
      <c r="AH310" t="s">
        <v>371</v>
      </c>
      <c r="AI310" t="s">
        <v>1439</v>
      </c>
      <c r="AJ310">
        <v>0.38541666666666669</v>
      </c>
    </row>
    <row r="311" spans="1:36">
      <c r="A311" t="s">
        <v>8907</v>
      </c>
      <c r="B311" t="s">
        <v>4623</v>
      </c>
      <c r="C311" t="s">
        <v>176</v>
      </c>
      <c r="D311" t="s">
        <v>9393</v>
      </c>
      <c r="E311" t="s">
        <v>6471</v>
      </c>
      <c r="F311" t="s">
        <v>5997</v>
      </c>
      <c r="G311" t="s">
        <v>6431</v>
      </c>
      <c r="H311" t="s">
        <v>176</v>
      </c>
      <c r="I311" t="s">
        <v>344</v>
      </c>
      <c r="J311" t="s">
        <v>443</v>
      </c>
      <c r="K311" t="s">
        <v>1439</v>
      </c>
      <c r="L311" t="s">
        <v>394</v>
      </c>
      <c r="M311" t="s">
        <v>345</v>
      </c>
      <c r="N311">
        <v>15</v>
      </c>
      <c r="O311" t="s">
        <v>1146</v>
      </c>
      <c r="P311" t="s">
        <v>1146</v>
      </c>
      <c r="Q311">
        <v>1</v>
      </c>
      <c r="R311" t="s">
        <v>17</v>
      </c>
      <c r="S311" t="s">
        <v>376</v>
      </c>
      <c r="T311" t="s">
        <v>1126</v>
      </c>
      <c r="U311" t="s">
        <v>1127</v>
      </c>
      <c r="V311" s="127">
        <v>46024</v>
      </c>
      <c r="W311" s="127">
        <v>46387</v>
      </c>
      <c r="X311" t="s">
        <v>1345</v>
      </c>
      <c r="Y311" t="s">
        <v>1454</v>
      </c>
      <c r="Z311" t="s">
        <v>43</v>
      </c>
      <c r="AA311" t="s">
        <v>44</v>
      </c>
      <c r="AB311" t="s">
        <v>42</v>
      </c>
      <c r="AC311" t="s">
        <v>1284</v>
      </c>
      <c r="AD311" t="s">
        <v>376</v>
      </c>
      <c r="AE311" t="s">
        <v>1292</v>
      </c>
      <c r="AF311" t="s">
        <v>1285</v>
      </c>
      <c r="AG311" t="s">
        <v>1462</v>
      </c>
      <c r="AH311" t="s">
        <v>371</v>
      </c>
      <c r="AI311" t="s">
        <v>1590</v>
      </c>
      <c r="AJ311">
        <v>0.38541666666666669</v>
      </c>
    </row>
    <row r="312" spans="1:36">
      <c r="A312" t="s">
        <v>8907</v>
      </c>
      <c r="B312" t="s">
        <v>184</v>
      </c>
      <c r="C312" t="s">
        <v>190</v>
      </c>
      <c r="D312" t="s">
        <v>9393</v>
      </c>
      <c r="E312" t="s">
        <v>6471</v>
      </c>
      <c r="F312" t="s">
        <v>5997</v>
      </c>
      <c r="G312" t="s">
        <v>6431</v>
      </c>
      <c r="H312" t="s">
        <v>190</v>
      </c>
      <c r="I312" t="s">
        <v>443</v>
      </c>
      <c r="J312" t="s">
        <v>1266</v>
      </c>
      <c r="K312" t="s">
        <v>1439</v>
      </c>
      <c r="L312" t="s">
        <v>394</v>
      </c>
      <c r="M312" t="s">
        <v>345</v>
      </c>
      <c r="N312">
        <v>10</v>
      </c>
      <c r="O312" t="s">
        <v>1146</v>
      </c>
      <c r="P312" t="s">
        <v>1146</v>
      </c>
      <c r="Q312">
        <v>1</v>
      </c>
      <c r="R312" t="s">
        <v>17</v>
      </c>
      <c r="S312" t="s">
        <v>376</v>
      </c>
      <c r="T312" t="s">
        <v>1126</v>
      </c>
      <c r="U312" t="s">
        <v>1127</v>
      </c>
      <c r="V312" s="127">
        <v>46024</v>
      </c>
      <c r="W312" s="127">
        <v>46387</v>
      </c>
      <c r="X312" t="s">
        <v>345</v>
      </c>
      <c r="Y312" t="s">
        <v>59</v>
      </c>
      <c r="Z312" t="s">
        <v>60</v>
      </c>
      <c r="AC312" t="s">
        <v>1284</v>
      </c>
      <c r="AD312" t="s">
        <v>376</v>
      </c>
      <c r="AE312" t="s">
        <v>1292</v>
      </c>
      <c r="AF312" t="s">
        <v>1285</v>
      </c>
      <c r="AG312" t="s">
        <v>1462</v>
      </c>
      <c r="AH312" t="s">
        <v>371</v>
      </c>
      <c r="AI312" t="s">
        <v>2103</v>
      </c>
      <c r="AJ312">
        <v>0.77777777777777779</v>
      </c>
    </row>
    <row r="313" spans="1:36">
      <c r="A313" t="s">
        <v>8907</v>
      </c>
      <c r="B313" t="s">
        <v>186</v>
      </c>
      <c r="D313" t="s">
        <v>9394</v>
      </c>
      <c r="E313" t="s">
        <v>151</v>
      </c>
      <c r="F313" t="s">
        <v>151</v>
      </c>
      <c r="G313" t="s">
        <v>6434</v>
      </c>
    </row>
    <row r="314" spans="1:36">
      <c r="A314" t="s">
        <v>8907</v>
      </c>
      <c r="B314" t="s">
        <v>4635</v>
      </c>
      <c r="D314" t="s">
        <v>9394</v>
      </c>
      <c r="E314" t="s">
        <v>151</v>
      </c>
      <c r="F314" t="s">
        <v>151</v>
      </c>
      <c r="G314" t="s">
        <v>6434</v>
      </c>
    </row>
    <row r="315" spans="1:36">
      <c r="A315" t="s">
        <v>8907</v>
      </c>
      <c r="B315" t="s">
        <v>192</v>
      </c>
      <c r="C315" t="s">
        <v>201</v>
      </c>
      <c r="D315" t="s">
        <v>9393</v>
      </c>
      <c r="E315" t="s">
        <v>6471</v>
      </c>
      <c r="F315" t="s">
        <v>5997</v>
      </c>
      <c r="G315" t="s">
        <v>6431</v>
      </c>
      <c r="H315" t="s">
        <v>201</v>
      </c>
      <c r="I315" t="s">
        <v>443</v>
      </c>
      <c r="J315" t="s">
        <v>1266</v>
      </c>
      <c r="K315" t="s">
        <v>1439</v>
      </c>
      <c r="L315" t="s">
        <v>394</v>
      </c>
      <c r="M315" t="s">
        <v>345</v>
      </c>
      <c r="N315">
        <v>5</v>
      </c>
      <c r="O315" t="s">
        <v>1146</v>
      </c>
      <c r="P315" t="s">
        <v>1149</v>
      </c>
      <c r="Q315">
        <v>1</v>
      </c>
      <c r="R315" t="s">
        <v>17</v>
      </c>
      <c r="S315" t="s">
        <v>376</v>
      </c>
      <c r="T315" t="s">
        <v>1126</v>
      </c>
      <c r="U315" t="s">
        <v>1127</v>
      </c>
      <c r="V315" s="127">
        <v>46024</v>
      </c>
      <c r="W315" s="127">
        <v>46387</v>
      </c>
      <c r="X315" t="s">
        <v>345</v>
      </c>
      <c r="Y315" t="s">
        <v>1366</v>
      </c>
      <c r="Z315" t="s">
        <v>69</v>
      </c>
      <c r="AC315" t="s">
        <v>1284</v>
      </c>
      <c r="AD315" t="s">
        <v>371</v>
      </c>
      <c r="AE315" t="s">
        <v>1290</v>
      </c>
      <c r="AF315" t="s">
        <v>1285</v>
      </c>
      <c r="AG315" t="s">
        <v>1462</v>
      </c>
      <c r="AH315" t="s">
        <v>371</v>
      </c>
      <c r="AI315" t="s">
        <v>1439</v>
      </c>
      <c r="AJ315">
        <v>0.77083333333333337</v>
      </c>
    </row>
    <row r="316" spans="1:36">
      <c r="A316" t="s">
        <v>8907</v>
      </c>
      <c r="B316" t="s">
        <v>4663</v>
      </c>
      <c r="C316" t="s">
        <v>298</v>
      </c>
      <c r="D316" t="s">
        <v>9393</v>
      </c>
      <c r="E316" t="s">
        <v>6471</v>
      </c>
      <c r="F316" t="s">
        <v>5997</v>
      </c>
      <c r="G316" t="s">
        <v>6431</v>
      </c>
      <c r="H316" t="s">
        <v>298</v>
      </c>
      <c r="I316" t="s">
        <v>344</v>
      </c>
      <c r="J316" t="s">
        <v>443</v>
      </c>
      <c r="K316" t="s">
        <v>1439</v>
      </c>
      <c r="L316" t="s">
        <v>394</v>
      </c>
      <c r="M316" t="s">
        <v>345</v>
      </c>
      <c r="N316">
        <v>5</v>
      </c>
      <c r="O316" t="s">
        <v>1146</v>
      </c>
      <c r="P316" t="s">
        <v>1146</v>
      </c>
      <c r="Q316">
        <v>1</v>
      </c>
      <c r="R316" t="s">
        <v>17</v>
      </c>
      <c r="S316" t="s">
        <v>376</v>
      </c>
      <c r="T316" t="s">
        <v>1126</v>
      </c>
      <c r="U316" t="s">
        <v>1127</v>
      </c>
      <c r="V316" s="127">
        <v>46024</v>
      </c>
      <c r="W316" s="127">
        <v>46387</v>
      </c>
      <c r="X316" t="s">
        <v>345</v>
      </c>
      <c r="Y316" t="s">
        <v>1233</v>
      </c>
      <c r="Z316" t="s">
        <v>122</v>
      </c>
      <c r="AA316" t="s">
        <v>44</v>
      </c>
      <c r="AB316" t="s">
        <v>42</v>
      </c>
      <c r="AC316" t="s">
        <v>1284</v>
      </c>
      <c r="AD316" t="s">
        <v>376</v>
      </c>
      <c r="AE316" t="s">
        <v>1292</v>
      </c>
      <c r="AF316" t="s">
        <v>1285</v>
      </c>
      <c r="AG316" t="s">
        <v>1462</v>
      </c>
      <c r="AH316" t="s">
        <v>371</v>
      </c>
      <c r="AI316" t="s">
        <v>2103</v>
      </c>
      <c r="AJ316">
        <v>0.38541666666666669</v>
      </c>
    </row>
    <row r="317" spans="1:36">
      <c r="A317" t="s">
        <v>8907</v>
      </c>
      <c r="B317" t="s">
        <v>201</v>
      </c>
      <c r="C317" t="s">
        <v>210</v>
      </c>
      <c r="D317" t="s">
        <v>9393</v>
      </c>
      <c r="E317" t="s">
        <v>6471</v>
      </c>
      <c r="F317" t="s">
        <v>5997</v>
      </c>
      <c r="G317" t="s">
        <v>6431</v>
      </c>
      <c r="H317" t="s">
        <v>210</v>
      </c>
      <c r="I317" t="s">
        <v>443</v>
      </c>
      <c r="J317" t="s">
        <v>1266</v>
      </c>
      <c r="K317" t="s">
        <v>1434</v>
      </c>
      <c r="L317" t="s">
        <v>394</v>
      </c>
      <c r="M317" t="s">
        <v>345</v>
      </c>
      <c r="N317">
        <v>10</v>
      </c>
      <c r="O317" t="s">
        <v>1154</v>
      </c>
      <c r="P317" t="s">
        <v>1270</v>
      </c>
      <c r="Q317">
        <v>1</v>
      </c>
      <c r="R317" t="s">
        <v>17</v>
      </c>
      <c r="S317" t="s">
        <v>376</v>
      </c>
      <c r="T317" t="s">
        <v>1126</v>
      </c>
      <c r="U317" t="s">
        <v>1127</v>
      </c>
      <c r="V317" s="127">
        <v>46024</v>
      </c>
      <c r="W317" s="127">
        <v>46387</v>
      </c>
      <c r="X317" t="s">
        <v>345</v>
      </c>
      <c r="Y317" t="s">
        <v>1374</v>
      </c>
      <c r="Z317" t="s">
        <v>76</v>
      </c>
      <c r="AC317" t="s">
        <v>1284</v>
      </c>
      <c r="AD317" t="s">
        <v>376</v>
      </c>
      <c r="AE317" t="s">
        <v>1292</v>
      </c>
      <c r="AF317" t="s">
        <v>1285</v>
      </c>
      <c r="AG317" t="s">
        <v>1462</v>
      </c>
      <c r="AH317" t="s">
        <v>371</v>
      </c>
      <c r="AI317" t="s">
        <v>1439</v>
      </c>
      <c r="AJ317">
        <v>0.4375</v>
      </c>
    </row>
    <row r="318" spans="1:36">
      <c r="A318" t="s">
        <v>8907</v>
      </c>
      <c r="B318" t="s">
        <v>4660</v>
      </c>
      <c r="C318" t="s">
        <v>288</v>
      </c>
      <c r="D318" t="s">
        <v>9393</v>
      </c>
      <c r="E318" t="s">
        <v>6471</v>
      </c>
      <c r="F318" t="s">
        <v>5997</v>
      </c>
      <c r="G318" t="s">
        <v>6431</v>
      </c>
      <c r="H318" t="s">
        <v>288</v>
      </c>
      <c r="I318" t="s">
        <v>344</v>
      </c>
      <c r="J318" t="s">
        <v>443</v>
      </c>
      <c r="K318" t="s">
        <v>1434</v>
      </c>
      <c r="L318" t="s">
        <v>394</v>
      </c>
      <c r="M318" t="s">
        <v>345</v>
      </c>
      <c r="N318">
        <v>15</v>
      </c>
      <c r="O318" t="s">
        <v>1156</v>
      </c>
      <c r="P318" t="s">
        <v>1125</v>
      </c>
      <c r="Q318">
        <v>1</v>
      </c>
      <c r="R318" t="s">
        <v>17</v>
      </c>
      <c r="S318" t="s">
        <v>376</v>
      </c>
      <c r="T318" t="s">
        <v>1126</v>
      </c>
      <c r="U318" t="s">
        <v>1127</v>
      </c>
      <c r="V318" s="127">
        <v>46024</v>
      </c>
      <c r="W318" s="127">
        <v>46387</v>
      </c>
      <c r="X318" t="s">
        <v>345</v>
      </c>
      <c r="Y318" t="s">
        <v>1228</v>
      </c>
      <c r="Z318" t="s">
        <v>106</v>
      </c>
      <c r="AA318" t="s">
        <v>107</v>
      </c>
      <c r="AB318" t="s">
        <v>105</v>
      </c>
      <c r="AC318" t="s">
        <v>1285</v>
      </c>
      <c r="AD318" t="s">
        <v>376</v>
      </c>
      <c r="AE318" t="s">
        <v>1290</v>
      </c>
      <c r="AF318" t="s">
        <v>1285</v>
      </c>
      <c r="AG318" t="s">
        <v>1462</v>
      </c>
      <c r="AH318" t="s">
        <v>371</v>
      </c>
      <c r="AI318" t="s">
        <v>1439</v>
      </c>
      <c r="AJ318">
        <v>0.4375</v>
      </c>
    </row>
    <row r="319" spans="1:36">
      <c r="A319" t="s">
        <v>8907</v>
      </c>
      <c r="B319" t="s">
        <v>256</v>
      </c>
      <c r="C319" t="s">
        <v>276</v>
      </c>
      <c r="D319" t="s">
        <v>9393</v>
      </c>
      <c r="E319" t="s">
        <v>6471</v>
      </c>
      <c r="F319" t="s">
        <v>5997</v>
      </c>
      <c r="G319" t="s">
        <v>6431</v>
      </c>
      <c r="H319" t="s">
        <v>276</v>
      </c>
      <c r="I319" t="s">
        <v>1266</v>
      </c>
      <c r="J319" t="s">
        <v>488</v>
      </c>
      <c r="K319" t="s">
        <v>1432</v>
      </c>
      <c r="L319" t="s">
        <v>394</v>
      </c>
      <c r="M319" t="s">
        <v>345</v>
      </c>
      <c r="N319">
        <v>30</v>
      </c>
      <c r="O319" t="s">
        <v>1146</v>
      </c>
      <c r="P319" t="s">
        <v>1146</v>
      </c>
      <c r="Q319">
        <v>1</v>
      </c>
      <c r="R319" t="s">
        <v>17</v>
      </c>
      <c r="S319" t="s">
        <v>376</v>
      </c>
      <c r="T319" t="s">
        <v>1126</v>
      </c>
      <c r="U319" t="s">
        <v>1127</v>
      </c>
      <c r="V319" s="127">
        <v>46024</v>
      </c>
      <c r="W319" s="127">
        <v>46387</v>
      </c>
      <c r="X319" t="s">
        <v>345</v>
      </c>
      <c r="Y319" t="s">
        <v>1412</v>
      </c>
      <c r="AC319" t="s">
        <v>1284</v>
      </c>
      <c r="AD319" t="s">
        <v>376</v>
      </c>
      <c r="AE319" t="s">
        <v>1292</v>
      </c>
      <c r="AF319" t="s">
        <v>1285</v>
      </c>
      <c r="AG319" t="s">
        <v>1462</v>
      </c>
      <c r="AH319" t="s">
        <v>371</v>
      </c>
      <c r="AI319" t="s">
        <v>1439</v>
      </c>
      <c r="AJ319">
        <v>0.625</v>
      </c>
    </row>
    <row r="320" spans="1:36">
      <c r="A320" t="s">
        <v>8929</v>
      </c>
      <c r="B320" t="s">
        <v>4668</v>
      </c>
      <c r="C320" t="s">
        <v>304</v>
      </c>
      <c r="D320" t="s">
        <v>9393</v>
      </c>
      <c r="E320" t="s">
        <v>6471</v>
      </c>
      <c r="F320" t="s">
        <v>5997</v>
      </c>
      <c r="G320" t="s">
        <v>6431</v>
      </c>
      <c r="H320" t="s">
        <v>304</v>
      </c>
      <c r="I320" t="s">
        <v>344</v>
      </c>
      <c r="J320" t="s">
        <v>443</v>
      </c>
      <c r="K320" t="s">
        <v>1442</v>
      </c>
      <c r="L320" t="s">
        <v>394</v>
      </c>
      <c r="M320" t="s">
        <v>345</v>
      </c>
      <c r="N320">
        <v>15</v>
      </c>
      <c r="O320" t="s">
        <v>1156</v>
      </c>
      <c r="P320" t="s">
        <v>1143</v>
      </c>
      <c r="Q320">
        <v>1</v>
      </c>
      <c r="R320" t="s">
        <v>17</v>
      </c>
      <c r="S320" t="s">
        <v>376</v>
      </c>
      <c r="T320" t="s">
        <v>1126</v>
      </c>
      <c r="U320" t="s">
        <v>1127</v>
      </c>
      <c r="V320" s="127">
        <v>46024</v>
      </c>
      <c r="W320" s="127">
        <v>46387</v>
      </c>
      <c r="X320" t="s">
        <v>345</v>
      </c>
      <c r="Y320" t="s">
        <v>1235</v>
      </c>
      <c r="Z320" t="s">
        <v>131</v>
      </c>
      <c r="AA320" t="s">
        <v>107</v>
      </c>
      <c r="AB320" t="s">
        <v>42</v>
      </c>
      <c r="AC320" t="s">
        <v>1285</v>
      </c>
      <c r="AD320" t="s">
        <v>376</v>
      </c>
      <c r="AE320" t="s">
        <v>1290</v>
      </c>
      <c r="AF320" t="s">
        <v>1285</v>
      </c>
      <c r="AG320" t="s">
        <v>1462</v>
      </c>
      <c r="AH320" t="s">
        <v>371</v>
      </c>
      <c r="AI320" t="s">
        <v>1439</v>
      </c>
      <c r="AJ320">
        <v>0.44791666666666669</v>
      </c>
    </row>
    <row r="321" spans="1:36">
      <c r="A321" t="s">
        <v>9007</v>
      </c>
      <c r="B321" t="s">
        <v>4639</v>
      </c>
      <c r="C321" t="s">
        <v>202</v>
      </c>
      <c r="D321" t="s">
        <v>9393</v>
      </c>
      <c r="E321" t="s">
        <v>6471</v>
      </c>
      <c r="F321" t="s">
        <v>5997</v>
      </c>
      <c r="G321" t="s">
        <v>6431</v>
      </c>
      <c r="H321" t="s">
        <v>202</v>
      </c>
      <c r="I321" t="s">
        <v>443</v>
      </c>
      <c r="J321" t="s">
        <v>1266</v>
      </c>
      <c r="K321" t="s">
        <v>1442</v>
      </c>
      <c r="L321" t="s">
        <v>394</v>
      </c>
      <c r="M321" t="s">
        <v>345</v>
      </c>
      <c r="N321">
        <v>10</v>
      </c>
      <c r="O321" t="s">
        <v>1146</v>
      </c>
      <c r="P321" t="s">
        <v>1149</v>
      </c>
      <c r="Q321">
        <v>1</v>
      </c>
      <c r="R321" t="s">
        <v>17</v>
      </c>
      <c r="S321" t="s">
        <v>376</v>
      </c>
      <c r="T321" t="s">
        <v>1126</v>
      </c>
      <c r="U321" t="s">
        <v>1127</v>
      </c>
      <c r="V321" s="127">
        <v>46024</v>
      </c>
      <c r="W321" s="127">
        <v>46387</v>
      </c>
      <c r="X321" t="s">
        <v>345</v>
      </c>
      <c r="Y321" t="s">
        <v>1367</v>
      </c>
      <c r="Z321" t="s">
        <v>70</v>
      </c>
      <c r="AA321" t="s">
        <v>50</v>
      </c>
      <c r="AC321" t="s">
        <v>1283</v>
      </c>
      <c r="AD321" t="s">
        <v>371</v>
      </c>
      <c r="AE321" t="s">
        <v>1290</v>
      </c>
      <c r="AF321" t="s">
        <v>1285</v>
      </c>
      <c r="AG321" t="s">
        <v>1462</v>
      </c>
      <c r="AH321" t="s">
        <v>371</v>
      </c>
      <c r="AI321" t="s">
        <v>1439</v>
      </c>
      <c r="AJ321">
        <v>0.39583333333333331</v>
      </c>
    </row>
    <row r="322" spans="1:36">
      <c r="A322" t="s">
        <v>9007</v>
      </c>
      <c r="B322" t="s">
        <v>4667</v>
      </c>
      <c r="C322" t="s">
        <v>303</v>
      </c>
      <c r="D322" t="s">
        <v>9393</v>
      </c>
      <c r="E322" t="s">
        <v>6471</v>
      </c>
      <c r="F322" t="s">
        <v>5997</v>
      </c>
      <c r="G322" t="s">
        <v>6431</v>
      </c>
      <c r="H322" t="s">
        <v>303</v>
      </c>
      <c r="I322" t="s">
        <v>344</v>
      </c>
      <c r="J322" t="s">
        <v>443</v>
      </c>
      <c r="K322" t="s">
        <v>1442</v>
      </c>
      <c r="L322" t="s">
        <v>394</v>
      </c>
      <c r="M322" t="s">
        <v>345</v>
      </c>
      <c r="N322">
        <v>50</v>
      </c>
      <c r="O322" t="s">
        <v>1156</v>
      </c>
      <c r="P322" t="s">
        <v>1144</v>
      </c>
      <c r="Q322">
        <v>1</v>
      </c>
      <c r="R322" t="s">
        <v>17</v>
      </c>
      <c r="S322" t="s">
        <v>376</v>
      </c>
      <c r="T322" t="s">
        <v>1126</v>
      </c>
      <c r="U322" t="s">
        <v>1127</v>
      </c>
      <c r="V322" s="127">
        <v>46024</v>
      </c>
      <c r="W322" s="127">
        <v>46387</v>
      </c>
      <c r="X322" t="s">
        <v>1345</v>
      </c>
      <c r="Y322" t="s">
        <v>1234</v>
      </c>
      <c r="Z322" t="s">
        <v>130</v>
      </c>
      <c r="AA322" t="s">
        <v>44</v>
      </c>
      <c r="AB322" t="s">
        <v>42</v>
      </c>
      <c r="AC322" t="s">
        <v>1283</v>
      </c>
      <c r="AD322" t="s">
        <v>376</v>
      </c>
      <c r="AE322" t="s">
        <v>1290</v>
      </c>
      <c r="AF322" t="s">
        <v>1285</v>
      </c>
      <c r="AG322" t="s">
        <v>1462</v>
      </c>
      <c r="AH322" t="s">
        <v>371</v>
      </c>
      <c r="AI322" t="s">
        <v>2103</v>
      </c>
      <c r="AJ322">
        <v>0.625</v>
      </c>
    </row>
    <row r="323" spans="1:36">
      <c r="A323" t="s">
        <v>9213</v>
      </c>
      <c r="B323" t="s">
        <v>250</v>
      </c>
      <c r="C323" t="s">
        <v>268</v>
      </c>
      <c r="D323" t="s">
        <v>9393</v>
      </c>
      <c r="E323" t="s">
        <v>6471</v>
      </c>
      <c r="F323" t="s">
        <v>5997</v>
      </c>
      <c r="G323" t="s">
        <v>6431</v>
      </c>
      <c r="H323" t="s">
        <v>268</v>
      </c>
      <c r="I323" t="s">
        <v>443</v>
      </c>
      <c r="J323" t="s">
        <v>1266</v>
      </c>
      <c r="K323" t="s">
        <v>1431</v>
      </c>
      <c r="L323" t="s">
        <v>394</v>
      </c>
      <c r="M323" t="s">
        <v>345</v>
      </c>
      <c r="N323">
        <v>15</v>
      </c>
      <c r="O323" t="s">
        <v>1158</v>
      </c>
      <c r="P323" t="s">
        <v>1153</v>
      </c>
      <c r="Q323">
        <v>1</v>
      </c>
      <c r="R323" t="s">
        <v>17</v>
      </c>
      <c r="S323" t="s">
        <v>376</v>
      </c>
      <c r="T323" t="s">
        <v>1126</v>
      </c>
      <c r="U323" t="s">
        <v>1127</v>
      </c>
      <c r="V323" s="127">
        <v>46024</v>
      </c>
      <c r="W323" s="127">
        <v>46387</v>
      </c>
      <c r="X323" t="s">
        <v>345</v>
      </c>
      <c r="Y323" t="s">
        <v>1397</v>
      </c>
      <c r="Z323" t="s">
        <v>33</v>
      </c>
      <c r="AC323" t="s">
        <v>1284</v>
      </c>
      <c r="AD323" t="s">
        <v>376</v>
      </c>
      <c r="AE323" t="s">
        <v>1291</v>
      </c>
      <c r="AF323" t="s">
        <v>1285</v>
      </c>
      <c r="AG323" t="s">
        <v>1462</v>
      </c>
      <c r="AH323" t="s">
        <v>371</v>
      </c>
      <c r="AI323" t="s">
        <v>2103</v>
      </c>
      <c r="AJ323">
        <v>0.44791666666666669</v>
      </c>
    </row>
    <row r="324" spans="1:36">
      <c r="A324" t="s">
        <v>9313</v>
      </c>
      <c r="B324" t="s">
        <v>278</v>
      </c>
      <c r="C324" t="s">
        <v>330</v>
      </c>
      <c r="D324" t="s">
        <v>9393</v>
      </c>
      <c r="E324" t="s">
        <v>6471</v>
      </c>
      <c r="F324" t="s">
        <v>5997</v>
      </c>
      <c r="G324" t="s">
        <v>6431</v>
      </c>
      <c r="H324" t="s">
        <v>330</v>
      </c>
      <c r="I324" t="s">
        <v>344</v>
      </c>
      <c r="J324" t="s">
        <v>443</v>
      </c>
      <c r="K324" t="s">
        <v>1437</v>
      </c>
      <c r="L324" t="s">
        <v>394</v>
      </c>
      <c r="M324" t="s">
        <v>345</v>
      </c>
      <c r="N324">
        <v>5</v>
      </c>
      <c r="O324" t="s">
        <v>1161</v>
      </c>
      <c r="P324" t="s">
        <v>1271</v>
      </c>
      <c r="Q324">
        <v>1</v>
      </c>
      <c r="R324" t="s">
        <v>17</v>
      </c>
      <c r="S324" t="s">
        <v>376</v>
      </c>
      <c r="T324" t="s">
        <v>1126</v>
      </c>
      <c r="U324" t="s">
        <v>1127</v>
      </c>
      <c r="V324" s="127">
        <v>46024</v>
      </c>
      <c r="W324" s="127">
        <v>46387</v>
      </c>
      <c r="X324" t="s">
        <v>345</v>
      </c>
      <c r="Y324" t="s">
        <v>1254</v>
      </c>
      <c r="Z324" t="s">
        <v>155</v>
      </c>
      <c r="AA324" t="s">
        <v>107</v>
      </c>
      <c r="AB324" t="s">
        <v>42</v>
      </c>
      <c r="AC324" t="s">
        <v>1284</v>
      </c>
      <c r="AD324" t="s">
        <v>376</v>
      </c>
      <c r="AE324" t="s">
        <v>1292</v>
      </c>
      <c r="AF324" t="s">
        <v>1285</v>
      </c>
      <c r="AG324" t="s">
        <v>1462</v>
      </c>
      <c r="AH324" t="s">
        <v>371</v>
      </c>
      <c r="AI324" t="s">
        <v>1590</v>
      </c>
      <c r="AJ324">
        <v>0.38541666666666669</v>
      </c>
    </row>
    <row r="325" spans="1:36">
      <c r="A325" t="s">
        <v>9333</v>
      </c>
      <c r="B325" t="s">
        <v>4692</v>
      </c>
      <c r="C325" t="s">
        <v>331</v>
      </c>
      <c r="D325" t="s">
        <v>9393</v>
      </c>
      <c r="E325" t="s">
        <v>6471</v>
      </c>
      <c r="F325" t="s">
        <v>5997</v>
      </c>
      <c r="G325" t="s">
        <v>6431</v>
      </c>
      <c r="H325" t="s">
        <v>331</v>
      </c>
      <c r="I325" t="s">
        <v>344</v>
      </c>
      <c r="J325" t="s">
        <v>443</v>
      </c>
      <c r="K325" t="s">
        <v>1440</v>
      </c>
      <c r="L325" t="s">
        <v>394</v>
      </c>
      <c r="M325" t="s">
        <v>345</v>
      </c>
      <c r="N325">
        <v>90</v>
      </c>
      <c r="O325" t="s">
        <v>1159</v>
      </c>
      <c r="P325" t="s">
        <v>1160</v>
      </c>
      <c r="Q325">
        <v>1</v>
      </c>
      <c r="R325" t="s">
        <v>17</v>
      </c>
      <c r="S325" t="s">
        <v>376</v>
      </c>
      <c r="T325" t="s">
        <v>1126</v>
      </c>
      <c r="U325" t="s">
        <v>1127</v>
      </c>
      <c r="V325" s="127">
        <v>46024</v>
      </c>
      <c r="W325" s="127">
        <v>46387</v>
      </c>
      <c r="X325" t="s">
        <v>345</v>
      </c>
      <c r="Y325" t="s">
        <v>1455</v>
      </c>
      <c r="Z325" t="s">
        <v>156</v>
      </c>
      <c r="AA325" t="s">
        <v>157</v>
      </c>
      <c r="AB325" t="s">
        <v>42</v>
      </c>
      <c r="AC325" t="s">
        <v>1285</v>
      </c>
      <c r="AD325" t="s">
        <v>376</v>
      </c>
      <c r="AE325" t="s">
        <v>1291</v>
      </c>
      <c r="AF325" t="s">
        <v>1285</v>
      </c>
      <c r="AG325" t="s">
        <v>1462</v>
      </c>
      <c r="AH325" t="s">
        <v>371</v>
      </c>
      <c r="AI325" t="s">
        <v>1590</v>
      </c>
      <c r="AJ325">
        <v>0.60416666666666663</v>
      </c>
    </row>
    <row r="326" spans="1:36">
      <c r="C326" t="s">
        <v>180</v>
      </c>
      <c r="D326" t="s">
        <v>9384</v>
      </c>
      <c r="H326" t="s">
        <v>180</v>
      </c>
      <c r="I326" t="s">
        <v>443</v>
      </c>
      <c r="J326" t="s">
        <v>1266</v>
      </c>
      <c r="K326" t="s">
        <v>1451</v>
      </c>
      <c r="L326" t="s">
        <v>394</v>
      </c>
      <c r="M326" t="s">
        <v>345</v>
      </c>
      <c r="N326">
        <v>15</v>
      </c>
      <c r="O326" t="s">
        <v>1158</v>
      </c>
      <c r="P326" t="s">
        <v>355</v>
      </c>
      <c r="Q326">
        <v>1</v>
      </c>
      <c r="R326" t="s">
        <v>17</v>
      </c>
      <c r="S326" t="s">
        <v>376</v>
      </c>
      <c r="T326" t="s">
        <v>1126</v>
      </c>
      <c r="U326" t="s">
        <v>1127</v>
      </c>
      <c r="V326" s="127">
        <v>46024</v>
      </c>
      <c r="W326" s="127">
        <v>46387</v>
      </c>
      <c r="X326" t="s">
        <v>345</v>
      </c>
      <c r="Y326" t="s">
        <v>1450</v>
      </c>
      <c r="Z326" t="s">
        <v>49</v>
      </c>
      <c r="AA326" t="s">
        <v>50</v>
      </c>
      <c r="AC326" t="s">
        <v>1284</v>
      </c>
      <c r="AD326" t="s">
        <v>376</v>
      </c>
      <c r="AE326" t="s">
        <v>1292</v>
      </c>
      <c r="AF326" t="s">
        <v>1285</v>
      </c>
      <c r="AG326" t="s">
        <v>1462</v>
      </c>
      <c r="AH326" t="s">
        <v>371</v>
      </c>
      <c r="AI326" t="s">
        <v>1439</v>
      </c>
      <c r="AJ326">
        <v>0.44791666666666669</v>
      </c>
    </row>
    <row r="327" spans="1:36">
      <c r="C327" t="s">
        <v>197</v>
      </c>
      <c r="D327" t="s">
        <v>9384</v>
      </c>
      <c r="H327" t="s">
        <v>197</v>
      </c>
      <c r="I327" t="s">
        <v>443</v>
      </c>
      <c r="J327" t="s">
        <v>1266</v>
      </c>
      <c r="K327" t="s">
        <v>1435</v>
      </c>
      <c r="L327" t="s">
        <v>394</v>
      </c>
      <c r="M327" t="s">
        <v>345</v>
      </c>
      <c r="N327">
        <v>10</v>
      </c>
      <c r="O327" t="s">
        <v>1158</v>
      </c>
      <c r="P327" t="s">
        <v>352</v>
      </c>
      <c r="Q327">
        <v>1</v>
      </c>
      <c r="R327" t="s">
        <v>17</v>
      </c>
      <c r="S327" t="s">
        <v>376</v>
      </c>
      <c r="T327" t="s">
        <v>1126</v>
      </c>
      <c r="U327" t="s">
        <v>1127</v>
      </c>
      <c r="V327" s="127">
        <v>46024</v>
      </c>
      <c r="W327" s="127">
        <v>46387</v>
      </c>
      <c r="X327" t="s">
        <v>345</v>
      </c>
      <c r="Y327" t="s">
        <v>1173</v>
      </c>
      <c r="Z327" t="s">
        <v>65</v>
      </c>
      <c r="AA327" t="s">
        <v>50</v>
      </c>
      <c r="AC327" t="s">
        <v>1283</v>
      </c>
      <c r="AD327" t="s">
        <v>371</v>
      </c>
      <c r="AE327" t="s">
        <v>1292</v>
      </c>
      <c r="AF327" t="s">
        <v>1285</v>
      </c>
      <c r="AG327" t="s">
        <v>1462</v>
      </c>
      <c r="AH327" t="s">
        <v>371</v>
      </c>
      <c r="AI327" t="s">
        <v>1439</v>
      </c>
      <c r="AJ327">
        <v>0.4375</v>
      </c>
    </row>
    <row r="328" spans="1:36">
      <c r="C328" t="s">
        <v>198</v>
      </c>
      <c r="D328" t="s">
        <v>9384</v>
      </c>
      <c r="H328" t="s">
        <v>198</v>
      </c>
      <c r="I328" t="s">
        <v>443</v>
      </c>
      <c r="J328" t="s">
        <v>1266</v>
      </c>
      <c r="K328" t="s">
        <v>1435</v>
      </c>
      <c r="L328" t="s">
        <v>394</v>
      </c>
      <c r="M328" t="s">
        <v>345</v>
      </c>
      <c r="N328">
        <v>15</v>
      </c>
      <c r="O328" t="s">
        <v>1158</v>
      </c>
      <c r="P328" t="s">
        <v>1148</v>
      </c>
      <c r="Q328">
        <v>1</v>
      </c>
      <c r="R328" t="s">
        <v>17</v>
      </c>
      <c r="S328" t="s">
        <v>376</v>
      </c>
      <c r="T328" t="s">
        <v>1126</v>
      </c>
      <c r="U328" t="s">
        <v>1127</v>
      </c>
      <c r="V328" s="127">
        <v>46024</v>
      </c>
      <c r="W328" s="127">
        <v>46387</v>
      </c>
      <c r="X328" t="s">
        <v>345</v>
      </c>
      <c r="Y328" t="s">
        <v>1174</v>
      </c>
      <c r="Z328" t="s">
        <v>66</v>
      </c>
      <c r="AA328" t="s">
        <v>50</v>
      </c>
      <c r="AC328" t="s">
        <v>1283</v>
      </c>
      <c r="AD328" t="s">
        <v>371</v>
      </c>
      <c r="AE328" t="s">
        <v>1292</v>
      </c>
      <c r="AF328" t="s">
        <v>1285</v>
      </c>
      <c r="AG328" t="s">
        <v>1462</v>
      </c>
      <c r="AH328" t="s">
        <v>371</v>
      </c>
      <c r="AI328" t="s">
        <v>1590</v>
      </c>
      <c r="AJ328">
        <v>0.4375</v>
      </c>
    </row>
    <row r="329" spans="1:36">
      <c r="C329" t="s">
        <v>223</v>
      </c>
      <c r="D329" t="s">
        <v>9384</v>
      </c>
      <c r="H329" t="s">
        <v>223</v>
      </c>
      <c r="I329" t="s">
        <v>443</v>
      </c>
      <c r="J329" t="s">
        <v>1266</v>
      </c>
      <c r="K329" t="s">
        <v>1436</v>
      </c>
      <c r="L329" t="s">
        <v>394</v>
      </c>
      <c r="M329" t="s">
        <v>345</v>
      </c>
      <c r="N329">
        <v>10</v>
      </c>
      <c r="O329" t="s">
        <v>1158</v>
      </c>
      <c r="P329" t="s">
        <v>1153</v>
      </c>
      <c r="Q329">
        <v>1</v>
      </c>
      <c r="R329" t="s">
        <v>17</v>
      </c>
      <c r="S329" t="s">
        <v>376</v>
      </c>
      <c r="T329" t="s">
        <v>1126</v>
      </c>
      <c r="U329" t="s">
        <v>1127</v>
      </c>
      <c r="V329" s="127">
        <v>46024</v>
      </c>
      <c r="W329" s="127">
        <v>46387</v>
      </c>
      <c r="X329" t="s">
        <v>345</v>
      </c>
      <c r="Y329" t="s">
        <v>1191</v>
      </c>
      <c r="Z329" t="s">
        <v>86</v>
      </c>
      <c r="AA329" t="s">
        <v>50</v>
      </c>
      <c r="AC329" t="s">
        <v>1284</v>
      </c>
      <c r="AD329" t="s">
        <v>376</v>
      </c>
      <c r="AE329" t="s">
        <v>1292</v>
      </c>
      <c r="AF329" t="s">
        <v>1285</v>
      </c>
      <c r="AG329" t="s">
        <v>1462</v>
      </c>
      <c r="AH329" t="s">
        <v>371</v>
      </c>
      <c r="AI329" t="s">
        <v>1439</v>
      </c>
      <c r="AJ329">
        <v>0.4375</v>
      </c>
    </row>
    <row r="330" spans="1:36">
      <c r="C330" t="s">
        <v>226</v>
      </c>
      <c r="D330" t="s">
        <v>9384</v>
      </c>
      <c r="H330" t="s">
        <v>226</v>
      </c>
      <c r="I330" t="s">
        <v>443</v>
      </c>
      <c r="J330" t="s">
        <v>1266</v>
      </c>
      <c r="K330" t="s">
        <v>1451</v>
      </c>
      <c r="L330" t="s">
        <v>394</v>
      </c>
      <c r="M330" t="s">
        <v>345</v>
      </c>
      <c r="N330">
        <v>10</v>
      </c>
      <c r="O330" t="s">
        <v>1146</v>
      </c>
      <c r="P330" t="s">
        <v>1149</v>
      </c>
      <c r="Q330">
        <v>1</v>
      </c>
      <c r="R330" t="s">
        <v>15</v>
      </c>
      <c r="S330" t="s">
        <v>376</v>
      </c>
      <c r="T330" t="s">
        <v>1126</v>
      </c>
      <c r="U330" t="s">
        <v>1127</v>
      </c>
      <c r="V330" s="127">
        <v>46024</v>
      </c>
      <c r="W330" s="127">
        <v>46387</v>
      </c>
      <c r="X330" t="s">
        <v>345</v>
      </c>
      <c r="Y330" t="s">
        <v>1194</v>
      </c>
      <c r="Z330" t="s">
        <v>89</v>
      </c>
      <c r="AA330" t="s">
        <v>50</v>
      </c>
      <c r="AC330" t="s">
        <v>1284</v>
      </c>
      <c r="AD330" t="s">
        <v>371</v>
      </c>
      <c r="AE330" t="s">
        <v>1292</v>
      </c>
      <c r="AF330" t="s">
        <v>1285</v>
      </c>
      <c r="AG330" t="s">
        <v>1462</v>
      </c>
      <c r="AH330" t="s">
        <v>371</v>
      </c>
      <c r="AI330" t="s">
        <v>1590</v>
      </c>
      <c r="AJ330">
        <v>0.38194444444444442</v>
      </c>
    </row>
    <row r="331" spans="1:36">
      <c r="C331" t="s">
        <v>235</v>
      </c>
      <c r="D331" t="s">
        <v>9384</v>
      </c>
      <c r="H331" t="s">
        <v>235</v>
      </c>
      <c r="I331" t="s">
        <v>1266</v>
      </c>
      <c r="J331" t="s">
        <v>488</v>
      </c>
      <c r="K331" t="s">
        <v>1439</v>
      </c>
      <c r="L331" t="s">
        <v>394</v>
      </c>
      <c r="M331" t="s">
        <v>345</v>
      </c>
      <c r="N331">
        <v>5</v>
      </c>
      <c r="O331" t="s">
        <v>1146</v>
      </c>
      <c r="P331" t="s">
        <v>1146</v>
      </c>
      <c r="Q331">
        <v>1</v>
      </c>
      <c r="R331" t="s">
        <v>16</v>
      </c>
      <c r="S331" t="s">
        <v>376</v>
      </c>
      <c r="T331" t="s">
        <v>1126</v>
      </c>
      <c r="U331" t="s">
        <v>1127</v>
      </c>
      <c r="V331" s="127">
        <v>46024</v>
      </c>
      <c r="W331" s="127">
        <v>46387</v>
      </c>
      <c r="X331" t="s">
        <v>345</v>
      </c>
      <c r="Y331" t="s">
        <v>1201</v>
      </c>
      <c r="Z331" t="s">
        <v>1383</v>
      </c>
      <c r="AA331" t="s">
        <v>1384</v>
      </c>
      <c r="AC331" t="s">
        <v>1284</v>
      </c>
      <c r="AD331" t="s">
        <v>376</v>
      </c>
      <c r="AE331" t="s">
        <v>1292</v>
      </c>
      <c r="AF331" t="s">
        <v>1285</v>
      </c>
      <c r="AG331" t="s">
        <v>1462</v>
      </c>
      <c r="AH331" t="s">
        <v>371</v>
      </c>
      <c r="AI331" t="s">
        <v>2103</v>
      </c>
      <c r="AJ331">
        <v>0.38541666666666669</v>
      </c>
    </row>
    <row r="332" spans="1:36">
      <c r="C332" t="s">
        <v>257</v>
      </c>
      <c r="D332" t="s">
        <v>9384</v>
      </c>
      <c r="H332" t="s">
        <v>257</v>
      </c>
      <c r="I332" t="s">
        <v>1266</v>
      </c>
      <c r="J332" t="s">
        <v>488</v>
      </c>
      <c r="K332" t="s">
        <v>1439</v>
      </c>
      <c r="L332" t="s">
        <v>394</v>
      </c>
      <c r="M332" t="s">
        <v>345</v>
      </c>
      <c r="N332">
        <v>5</v>
      </c>
      <c r="O332" t="s">
        <v>1146</v>
      </c>
      <c r="P332" t="s">
        <v>1146</v>
      </c>
      <c r="Q332">
        <v>1</v>
      </c>
      <c r="R332" t="s">
        <v>17</v>
      </c>
      <c r="S332" t="s">
        <v>376</v>
      </c>
      <c r="T332" t="s">
        <v>1126</v>
      </c>
      <c r="U332" t="s">
        <v>1127</v>
      </c>
      <c r="V332" s="127">
        <v>46024</v>
      </c>
      <c r="W332" s="127">
        <v>46387</v>
      </c>
      <c r="X332" t="s">
        <v>345</v>
      </c>
      <c r="Y332" t="s">
        <v>1403</v>
      </c>
      <c r="AC332" t="s">
        <v>1284</v>
      </c>
      <c r="AD332" t="s">
        <v>376</v>
      </c>
      <c r="AE332" t="s">
        <v>1292</v>
      </c>
      <c r="AF332" t="s">
        <v>1285</v>
      </c>
      <c r="AG332" t="s">
        <v>1462</v>
      </c>
      <c r="AH332" t="s">
        <v>371</v>
      </c>
      <c r="AI332" t="s">
        <v>1439</v>
      </c>
      <c r="AJ332">
        <v>0.44791666666666669</v>
      </c>
    </row>
    <row r="333" spans="1:36">
      <c r="C333" t="s">
        <v>262</v>
      </c>
      <c r="D333" t="s">
        <v>9384</v>
      </c>
      <c r="H333" t="s">
        <v>262</v>
      </c>
      <c r="I333" t="s">
        <v>1266</v>
      </c>
      <c r="J333" t="s">
        <v>488</v>
      </c>
      <c r="K333" t="s">
        <v>1437</v>
      </c>
      <c r="L333" t="s">
        <v>394</v>
      </c>
      <c r="M333" t="s">
        <v>345</v>
      </c>
      <c r="N333">
        <v>15</v>
      </c>
      <c r="O333" t="s">
        <v>1154</v>
      </c>
      <c r="P333" t="s">
        <v>1152</v>
      </c>
      <c r="Q333">
        <v>1</v>
      </c>
      <c r="R333" t="s">
        <v>17</v>
      </c>
      <c r="S333" t="s">
        <v>376</v>
      </c>
      <c r="T333" t="s">
        <v>1126</v>
      </c>
      <c r="U333" t="s">
        <v>1127</v>
      </c>
      <c r="V333" s="127">
        <v>46024</v>
      </c>
      <c r="W333" s="127">
        <v>46387</v>
      </c>
      <c r="X333" t="s">
        <v>345</v>
      </c>
      <c r="Y333" t="s">
        <v>1408</v>
      </c>
      <c r="AC333" t="s">
        <v>1284</v>
      </c>
      <c r="AD333" t="s">
        <v>376</v>
      </c>
      <c r="AE333" t="s">
        <v>1292</v>
      </c>
      <c r="AF333" t="s">
        <v>1285</v>
      </c>
      <c r="AG333" t="s">
        <v>1462</v>
      </c>
      <c r="AH333" t="s">
        <v>371</v>
      </c>
      <c r="AI333" t="s">
        <v>2103</v>
      </c>
      <c r="AJ333">
        <v>0.38541666666666669</v>
      </c>
    </row>
    <row r="334" spans="1:36">
      <c r="C334" t="s">
        <v>280</v>
      </c>
      <c r="D334" t="s">
        <v>9384</v>
      </c>
      <c r="H334" t="s">
        <v>280</v>
      </c>
      <c r="I334" t="s">
        <v>443</v>
      </c>
      <c r="J334" t="s">
        <v>1266</v>
      </c>
      <c r="K334" t="s">
        <v>1436</v>
      </c>
      <c r="L334" t="s">
        <v>394</v>
      </c>
      <c r="M334" t="s">
        <v>345</v>
      </c>
      <c r="N334">
        <v>10</v>
      </c>
      <c r="O334" t="s">
        <v>1334</v>
      </c>
      <c r="P334" t="s">
        <v>1335</v>
      </c>
      <c r="Q334">
        <v>1</v>
      </c>
      <c r="R334" t="s">
        <v>17</v>
      </c>
      <c r="S334" t="s">
        <v>376</v>
      </c>
      <c r="T334" t="s">
        <v>1126</v>
      </c>
      <c r="U334" t="s">
        <v>1127</v>
      </c>
      <c r="V334" s="127">
        <v>46024</v>
      </c>
      <c r="W334" s="127">
        <v>46387</v>
      </c>
      <c r="X334" t="s">
        <v>345</v>
      </c>
      <c r="Y334" t="s">
        <v>1191</v>
      </c>
      <c r="Z334" t="s">
        <v>96</v>
      </c>
      <c r="AC334" t="s">
        <v>1284</v>
      </c>
      <c r="AD334" t="s">
        <v>376</v>
      </c>
      <c r="AE334" t="s">
        <v>1290</v>
      </c>
      <c r="AF334" t="s">
        <v>1285</v>
      </c>
      <c r="AG334" t="s">
        <v>1462</v>
      </c>
      <c r="AH334" t="s">
        <v>371</v>
      </c>
      <c r="AI334" t="s">
        <v>1439</v>
      </c>
      <c r="AJ334">
        <v>0.4375</v>
      </c>
    </row>
    <row r="335" spans="1:36">
      <c r="C335" t="s">
        <v>285</v>
      </c>
      <c r="D335" t="s">
        <v>9384</v>
      </c>
      <c r="H335" t="s">
        <v>285</v>
      </c>
      <c r="I335" t="s">
        <v>1266</v>
      </c>
      <c r="J335" t="s">
        <v>488</v>
      </c>
      <c r="K335" t="s">
        <v>1433</v>
      </c>
      <c r="L335" t="s">
        <v>394</v>
      </c>
      <c r="M335" t="s">
        <v>345</v>
      </c>
      <c r="N335">
        <v>10</v>
      </c>
      <c r="O335" t="s">
        <v>1158</v>
      </c>
      <c r="P335" t="s">
        <v>1125</v>
      </c>
      <c r="Q335">
        <v>1</v>
      </c>
      <c r="R335" t="s">
        <v>17</v>
      </c>
      <c r="S335" t="s">
        <v>376</v>
      </c>
      <c r="T335" t="s">
        <v>1126</v>
      </c>
      <c r="U335" t="s">
        <v>1127</v>
      </c>
      <c r="V335" s="127">
        <v>46024</v>
      </c>
      <c r="W335" s="127">
        <v>46387</v>
      </c>
      <c r="X335" t="s">
        <v>345</v>
      </c>
      <c r="Y335" t="s">
        <v>1417</v>
      </c>
      <c r="Z335" t="s">
        <v>100</v>
      </c>
      <c r="AC335" t="s">
        <v>1284</v>
      </c>
      <c r="AD335" t="s">
        <v>376</v>
      </c>
      <c r="AE335" t="s">
        <v>1390</v>
      </c>
      <c r="AF335" t="s">
        <v>1285</v>
      </c>
      <c r="AG335" t="s">
        <v>1462</v>
      </c>
      <c r="AH335" t="s">
        <v>371</v>
      </c>
      <c r="AI335" t="s">
        <v>1590</v>
      </c>
      <c r="AJ335">
        <v>0.4375</v>
      </c>
    </row>
    <row r="336" spans="1:36">
      <c r="C336" t="s">
        <v>309</v>
      </c>
      <c r="D336" t="s">
        <v>9384</v>
      </c>
      <c r="H336" t="s">
        <v>309</v>
      </c>
      <c r="I336" t="s">
        <v>344</v>
      </c>
      <c r="J336" t="s">
        <v>443</v>
      </c>
      <c r="K336" t="s">
        <v>1431</v>
      </c>
      <c r="L336" t="s">
        <v>394</v>
      </c>
      <c r="M336" t="s">
        <v>345</v>
      </c>
      <c r="N336">
        <v>120</v>
      </c>
      <c r="O336" t="s">
        <v>1154</v>
      </c>
      <c r="P336" t="s">
        <v>1297</v>
      </c>
      <c r="Q336">
        <v>1</v>
      </c>
      <c r="R336" t="s">
        <v>17</v>
      </c>
      <c r="S336" t="s">
        <v>376</v>
      </c>
      <c r="T336" t="s">
        <v>1126</v>
      </c>
      <c r="U336" t="s">
        <v>1127</v>
      </c>
      <c r="V336" s="127">
        <v>46024</v>
      </c>
      <c r="W336" s="127">
        <v>46387</v>
      </c>
      <c r="X336" t="s">
        <v>345</v>
      </c>
      <c r="Y336" t="s">
        <v>1416</v>
      </c>
      <c r="Z336" t="s">
        <v>139</v>
      </c>
      <c r="AA336" t="s">
        <v>140</v>
      </c>
      <c r="AB336" t="s">
        <v>110</v>
      </c>
      <c r="AC336" t="s">
        <v>1283</v>
      </c>
      <c r="AD336" t="s">
        <v>371</v>
      </c>
      <c r="AE336" t="s">
        <v>1292</v>
      </c>
      <c r="AF336" t="s">
        <v>1425</v>
      </c>
      <c r="AG336" t="s">
        <v>1462</v>
      </c>
      <c r="AH336" t="s">
        <v>371</v>
      </c>
      <c r="AI336" t="s">
        <v>1439</v>
      </c>
      <c r="AJ336">
        <v>0.41666666666666669</v>
      </c>
    </row>
    <row r="337" spans="3:36">
      <c r="C337" t="s">
        <v>310</v>
      </c>
      <c r="D337" t="s">
        <v>9384</v>
      </c>
      <c r="H337" t="s">
        <v>310</v>
      </c>
      <c r="I337" t="s">
        <v>443</v>
      </c>
      <c r="J337" t="s">
        <v>1266</v>
      </c>
      <c r="K337" t="s">
        <v>1436</v>
      </c>
      <c r="L337" t="s">
        <v>394</v>
      </c>
      <c r="M337" t="s">
        <v>345</v>
      </c>
      <c r="N337">
        <v>120</v>
      </c>
      <c r="O337" t="s">
        <v>1156</v>
      </c>
      <c r="P337" t="s">
        <v>1307</v>
      </c>
      <c r="Q337">
        <v>1</v>
      </c>
      <c r="R337" t="s">
        <v>17</v>
      </c>
      <c r="S337" t="s">
        <v>376</v>
      </c>
      <c r="T337" t="s">
        <v>1126</v>
      </c>
      <c r="U337" t="s">
        <v>1127</v>
      </c>
      <c r="V337" s="127">
        <v>46024</v>
      </c>
      <c r="W337" s="127">
        <v>46387</v>
      </c>
      <c r="X337" t="s">
        <v>345</v>
      </c>
      <c r="Y337" t="s">
        <v>1308</v>
      </c>
      <c r="Z337" t="s">
        <v>1311</v>
      </c>
      <c r="AA337" t="s">
        <v>107</v>
      </c>
      <c r="AB337" t="s">
        <v>42</v>
      </c>
      <c r="AC337" t="s">
        <v>1285</v>
      </c>
      <c r="AD337" t="s">
        <v>376</v>
      </c>
      <c r="AE337" t="s">
        <v>1292</v>
      </c>
      <c r="AF337" t="s">
        <v>1285</v>
      </c>
      <c r="AG337" t="s">
        <v>1462</v>
      </c>
      <c r="AH337" t="s">
        <v>371</v>
      </c>
      <c r="AI337" t="s">
        <v>1590</v>
      </c>
      <c r="AJ337">
        <v>0.41666666666666669</v>
      </c>
    </row>
    <row r="338" spans="3:36">
      <c r="C338" t="s">
        <v>1309</v>
      </c>
      <c r="D338" t="s">
        <v>9384</v>
      </c>
      <c r="H338" t="s">
        <v>1309</v>
      </c>
      <c r="I338" t="s">
        <v>344</v>
      </c>
      <c r="J338" t="s">
        <v>443</v>
      </c>
      <c r="K338" t="s">
        <v>1436</v>
      </c>
      <c r="L338" t="s">
        <v>394</v>
      </c>
      <c r="M338" t="s">
        <v>345</v>
      </c>
      <c r="N338">
        <v>20</v>
      </c>
      <c r="O338" t="s">
        <v>1156</v>
      </c>
      <c r="P338" t="s">
        <v>1307</v>
      </c>
      <c r="Q338">
        <v>0</v>
      </c>
      <c r="R338" t="s">
        <v>17</v>
      </c>
      <c r="S338" t="s">
        <v>376</v>
      </c>
      <c r="T338" t="s">
        <v>1126</v>
      </c>
      <c r="U338" t="s">
        <v>1127</v>
      </c>
      <c r="V338" s="127">
        <v>46024</v>
      </c>
      <c r="W338" s="127">
        <v>46387</v>
      </c>
      <c r="X338" t="s">
        <v>345</v>
      </c>
      <c r="Y338" t="s">
        <v>1310</v>
      </c>
      <c r="Z338" t="s">
        <v>1312</v>
      </c>
      <c r="AA338" t="s">
        <v>107</v>
      </c>
      <c r="AB338" t="s">
        <v>42</v>
      </c>
      <c r="AC338" t="s">
        <v>1285</v>
      </c>
      <c r="AD338" t="s">
        <v>376</v>
      </c>
      <c r="AE338" t="s">
        <v>1290</v>
      </c>
      <c r="AF338" t="s">
        <v>1285</v>
      </c>
      <c r="AG338" t="s">
        <v>1462</v>
      </c>
      <c r="AH338" t="s">
        <v>371</v>
      </c>
      <c r="AI338" t="s">
        <v>1439</v>
      </c>
      <c r="AJ338">
        <v>0.41666666666666669</v>
      </c>
    </row>
    <row r="339" spans="3:36">
      <c r="C339" t="s">
        <v>311</v>
      </c>
      <c r="D339" t="s">
        <v>9384</v>
      </c>
      <c r="H339" t="s">
        <v>311</v>
      </c>
      <c r="I339" t="s">
        <v>344</v>
      </c>
      <c r="J339" t="s">
        <v>443</v>
      </c>
      <c r="K339" t="s">
        <v>1438</v>
      </c>
      <c r="L339" t="s">
        <v>394</v>
      </c>
      <c r="M339" t="s">
        <v>345</v>
      </c>
      <c r="N339">
        <v>20</v>
      </c>
      <c r="O339" t="s">
        <v>1156</v>
      </c>
      <c r="P339" t="s">
        <v>1143</v>
      </c>
      <c r="Q339">
        <v>1</v>
      </c>
      <c r="R339" t="s">
        <v>17</v>
      </c>
      <c r="S339" t="s">
        <v>376</v>
      </c>
      <c r="T339" t="s">
        <v>1126</v>
      </c>
      <c r="U339" t="s">
        <v>1127</v>
      </c>
      <c r="V339" s="127">
        <v>46024</v>
      </c>
      <c r="W339" s="127">
        <v>46387</v>
      </c>
      <c r="X339" t="s">
        <v>345</v>
      </c>
      <c r="Y339" t="s">
        <v>1238</v>
      </c>
      <c r="Z339" t="s">
        <v>1339</v>
      </c>
      <c r="AA339" t="s">
        <v>107</v>
      </c>
      <c r="AB339" t="s">
        <v>42</v>
      </c>
      <c r="AC339" t="s">
        <v>1285</v>
      </c>
      <c r="AD339" t="s">
        <v>376</v>
      </c>
      <c r="AE339" t="s">
        <v>1292</v>
      </c>
      <c r="AF339" t="s">
        <v>1285</v>
      </c>
      <c r="AG339" t="s">
        <v>1462</v>
      </c>
      <c r="AH339" t="s">
        <v>371</v>
      </c>
      <c r="AI339" t="s">
        <v>2105</v>
      </c>
      <c r="AJ339">
        <v>0.41666666666666669</v>
      </c>
    </row>
    <row r="340" spans="3:36">
      <c r="C340" t="s">
        <v>321</v>
      </c>
      <c r="D340" t="s">
        <v>9384</v>
      </c>
      <c r="H340" t="s">
        <v>321</v>
      </c>
      <c r="I340" t="s">
        <v>344</v>
      </c>
      <c r="J340" t="s">
        <v>443</v>
      </c>
      <c r="K340" t="s">
        <v>1432</v>
      </c>
      <c r="L340" t="s">
        <v>394</v>
      </c>
      <c r="M340" t="s">
        <v>345</v>
      </c>
      <c r="N340">
        <v>15</v>
      </c>
      <c r="O340" t="s">
        <v>1331</v>
      </c>
      <c r="P340" t="s">
        <v>1147</v>
      </c>
      <c r="Q340">
        <v>1</v>
      </c>
      <c r="R340" t="s">
        <v>17</v>
      </c>
      <c r="S340" t="s">
        <v>376</v>
      </c>
      <c r="T340" t="s">
        <v>1126</v>
      </c>
      <c r="U340" t="s">
        <v>1127</v>
      </c>
      <c r="V340" s="127">
        <v>46024</v>
      </c>
      <c r="W340" s="127">
        <v>46387</v>
      </c>
      <c r="X340" t="s">
        <v>345</v>
      </c>
      <c r="Y340" t="s">
        <v>1246</v>
      </c>
      <c r="Z340" t="s">
        <v>150</v>
      </c>
      <c r="AA340" t="s">
        <v>149</v>
      </c>
      <c r="AB340" t="s">
        <v>42</v>
      </c>
      <c r="AC340" t="s">
        <v>1284</v>
      </c>
      <c r="AD340" t="s">
        <v>376</v>
      </c>
      <c r="AE340" t="s">
        <v>1290</v>
      </c>
      <c r="AF340" t="s">
        <v>1285</v>
      </c>
      <c r="AG340" t="s">
        <v>1462</v>
      </c>
      <c r="AH340" t="s">
        <v>371</v>
      </c>
      <c r="AI340" t="s">
        <v>2103</v>
      </c>
      <c r="AJ340">
        <v>0.44791666666666669</v>
      </c>
    </row>
    <row r="341" spans="3:36">
      <c r="C341" t="s">
        <v>322</v>
      </c>
      <c r="D341" t="s">
        <v>9384</v>
      </c>
      <c r="H341" t="s">
        <v>322</v>
      </c>
      <c r="I341" t="s">
        <v>344</v>
      </c>
      <c r="J341" t="s">
        <v>443</v>
      </c>
      <c r="K341" t="s">
        <v>1433</v>
      </c>
      <c r="L341" t="s">
        <v>394</v>
      </c>
      <c r="M341" t="s">
        <v>345</v>
      </c>
      <c r="N341">
        <v>10</v>
      </c>
      <c r="O341" t="s">
        <v>1154</v>
      </c>
      <c r="P341" t="s">
        <v>1272</v>
      </c>
      <c r="Q341">
        <v>1</v>
      </c>
      <c r="R341" t="s">
        <v>17</v>
      </c>
      <c r="S341" t="s">
        <v>376</v>
      </c>
      <c r="T341" t="s">
        <v>1126</v>
      </c>
      <c r="U341" t="s">
        <v>1127</v>
      </c>
      <c r="V341" s="127">
        <v>46024</v>
      </c>
      <c r="W341" s="127">
        <v>46387</v>
      </c>
      <c r="X341" t="s">
        <v>345</v>
      </c>
      <c r="Y341" t="s">
        <v>1247</v>
      </c>
      <c r="Z341" t="s">
        <v>151</v>
      </c>
      <c r="AC341" t="s">
        <v>1284</v>
      </c>
      <c r="AD341" t="s">
        <v>376</v>
      </c>
      <c r="AE341" t="s">
        <v>1290</v>
      </c>
      <c r="AF341" t="s">
        <v>1285</v>
      </c>
      <c r="AG341" t="s">
        <v>1462</v>
      </c>
      <c r="AH341" t="s">
        <v>371</v>
      </c>
      <c r="AI341" t="s">
        <v>1439</v>
      </c>
      <c r="AJ341">
        <v>0.4375</v>
      </c>
    </row>
    <row r="342" spans="3:36">
      <c r="C342" t="s">
        <v>324</v>
      </c>
      <c r="D342" t="s">
        <v>9384</v>
      </c>
      <c r="H342" t="s">
        <v>324</v>
      </c>
      <c r="I342" t="s">
        <v>344</v>
      </c>
      <c r="J342" t="s">
        <v>443</v>
      </c>
      <c r="K342" t="s">
        <v>1436</v>
      </c>
      <c r="L342" t="s">
        <v>394</v>
      </c>
      <c r="M342" t="s">
        <v>345</v>
      </c>
      <c r="N342">
        <v>30</v>
      </c>
      <c r="O342" t="s">
        <v>1156</v>
      </c>
      <c r="P342" t="s">
        <v>1144</v>
      </c>
      <c r="Q342">
        <v>1</v>
      </c>
      <c r="R342" t="s">
        <v>17</v>
      </c>
      <c r="S342" t="s">
        <v>376</v>
      </c>
      <c r="T342" t="s">
        <v>1126</v>
      </c>
      <c r="U342" t="s">
        <v>1127</v>
      </c>
      <c r="V342" s="127">
        <v>46024</v>
      </c>
      <c r="W342" s="127">
        <v>46387</v>
      </c>
      <c r="X342" t="s">
        <v>345</v>
      </c>
      <c r="Y342" t="s">
        <v>1249</v>
      </c>
      <c r="Z342" t="s">
        <v>152</v>
      </c>
      <c r="AA342" t="s">
        <v>107</v>
      </c>
      <c r="AB342" t="s">
        <v>42</v>
      </c>
      <c r="AC342" t="s">
        <v>1285</v>
      </c>
      <c r="AD342" t="s">
        <v>376</v>
      </c>
      <c r="AE342" t="s">
        <v>1290</v>
      </c>
      <c r="AF342" t="s">
        <v>1285</v>
      </c>
      <c r="AG342" t="s">
        <v>1462</v>
      </c>
      <c r="AH342" t="s">
        <v>371</v>
      </c>
      <c r="AI342" t="s">
        <v>2105</v>
      </c>
      <c r="AJ342">
        <v>0.38194444444444442</v>
      </c>
    </row>
    <row r="343" spans="3:36">
      <c r="C343" t="s">
        <v>332</v>
      </c>
      <c r="D343" t="s">
        <v>9384</v>
      </c>
      <c r="H343" t="s">
        <v>332</v>
      </c>
      <c r="I343" t="s">
        <v>344</v>
      </c>
      <c r="J343" t="s">
        <v>443</v>
      </c>
      <c r="K343" t="s">
        <v>1442</v>
      </c>
      <c r="L343" t="s">
        <v>394</v>
      </c>
      <c r="M343" t="s">
        <v>345</v>
      </c>
      <c r="N343">
        <v>30</v>
      </c>
      <c r="O343" t="s">
        <v>1156</v>
      </c>
      <c r="P343" t="s">
        <v>1144</v>
      </c>
      <c r="Q343">
        <v>1</v>
      </c>
      <c r="R343" t="s">
        <v>17</v>
      </c>
      <c r="S343" t="s">
        <v>376</v>
      </c>
      <c r="T343" t="s">
        <v>1126</v>
      </c>
      <c r="U343" t="s">
        <v>1127</v>
      </c>
      <c r="V343" s="127">
        <v>46024</v>
      </c>
      <c r="W343" s="127">
        <v>46387</v>
      </c>
      <c r="X343" t="s">
        <v>1345</v>
      </c>
      <c r="Y343" t="s">
        <v>1255</v>
      </c>
      <c r="Z343" t="s">
        <v>158</v>
      </c>
      <c r="AA343" t="s">
        <v>159</v>
      </c>
      <c r="AB343" t="s">
        <v>42</v>
      </c>
      <c r="AC343" t="s">
        <v>1285</v>
      </c>
      <c r="AD343" t="s">
        <v>376</v>
      </c>
      <c r="AE343" t="s">
        <v>1290</v>
      </c>
      <c r="AF343" t="s">
        <v>1285</v>
      </c>
      <c r="AG343" t="s">
        <v>1462</v>
      </c>
      <c r="AH343" t="s">
        <v>371</v>
      </c>
      <c r="AI343" t="s">
        <v>1590</v>
      </c>
      <c r="AJ343">
        <v>0.625</v>
      </c>
    </row>
    <row r="344" spans="3:36">
      <c r="C344" t="s">
        <v>4699</v>
      </c>
      <c r="D344" t="s">
        <v>9384</v>
      </c>
      <c r="H344" t="s">
        <v>4699</v>
      </c>
      <c r="I344" t="s">
        <v>344</v>
      </c>
      <c r="J344" t="s">
        <v>443</v>
      </c>
      <c r="K344" t="s">
        <v>1431</v>
      </c>
      <c r="L344" t="s">
        <v>394</v>
      </c>
      <c r="M344" t="s">
        <v>345</v>
      </c>
      <c r="N344">
        <v>120</v>
      </c>
      <c r="O344" t="s">
        <v>1154</v>
      </c>
      <c r="P344" t="s">
        <v>1297</v>
      </c>
      <c r="Q344">
        <v>1</v>
      </c>
      <c r="R344" t="s">
        <v>17</v>
      </c>
      <c r="S344" t="s">
        <v>376</v>
      </c>
      <c r="T344" t="s">
        <v>1126</v>
      </c>
      <c r="U344" t="s">
        <v>1127</v>
      </c>
      <c r="V344" s="127">
        <v>46024</v>
      </c>
      <c r="W344" s="127">
        <v>46387</v>
      </c>
      <c r="X344" t="s">
        <v>345</v>
      </c>
      <c r="Y344" t="s">
        <v>1415</v>
      </c>
      <c r="Z344" t="s">
        <v>139</v>
      </c>
      <c r="AA344" t="s">
        <v>140</v>
      </c>
      <c r="AB344" t="s">
        <v>110</v>
      </c>
      <c r="AC344" t="s">
        <v>1283</v>
      </c>
      <c r="AD344" t="s">
        <v>371</v>
      </c>
      <c r="AE344" t="s">
        <v>1292</v>
      </c>
      <c r="AF344" t="s">
        <v>1425</v>
      </c>
      <c r="AG344" t="s">
        <v>1462</v>
      </c>
      <c r="AH344" t="s">
        <v>371</v>
      </c>
      <c r="AI344" t="s">
        <v>1590</v>
      </c>
      <c r="AJ344">
        <v>0.41666666666666669</v>
      </c>
    </row>
  </sheetData>
  <pageMargins left="0.75" right="0.75" top="1" bottom="1" header="0.5" footer="0.5"/>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7529-2D79-47D1-AF88-46250541A7B6}">
  <sheetPr codeName="Hoja78"/>
  <dimension ref="A1:B13"/>
  <sheetViews>
    <sheetView showGridLines="0" workbookViewId="0">
      <pane ySplit="1" topLeftCell="A2" activePane="bottomLeft" state="frozen"/>
      <selection pane="bottomLeft" activeCell="B22" sqref="B22"/>
    </sheetView>
  </sheetViews>
  <sheetFormatPr baseColWidth="10" defaultColWidth="9.125" defaultRowHeight="13.5"/>
  <cols>
    <col min="1" max="1" width="38" customWidth="1"/>
    <col min="2" max="2" width="115" customWidth="1"/>
  </cols>
  <sheetData>
    <row r="1" spans="1:2" ht="14.25">
      <c r="A1" s="124" t="s">
        <v>9395</v>
      </c>
      <c r="B1" s="124" t="s">
        <v>9396</v>
      </c>
    </row>
    <row r="2" spans="1:2">
      <c r="A2" t="s">
        <v>6733</v>
      </c>
      <c r="B2" t="s">
        <v>9397</v>
      </c>
    </row>
    <row r="3" spans="1:2">
      <c r="A3" t="s">
        <v>6734</v>
      </c>
      <c r="B3" t="s">
        <v>9398</v>
      </c>
    </row>
    <row r="4" spans="1:2">
      <c r="A4" t="s">
        <v>6739</v>
      </c>
      <c r="B4" t="s">
        <v>9399</v>
      </c>
    </row>
    <row r="5" spans="1:2">
      <c r="A5" t="s">
        <v>6725</v>
      </c>
      <c r="B5" t="s">
        <v>9400</v>
      </c>
    </row>
    <row r="6" spans="1:2">
      <c r="A6" t="s">
        <v>6726</v>
      </c>
      <c r="B6" t="s">
        <v>9401</v>
      </c>
    </row>
    <row r="7" spans="1:2">
      <c r="A7" t="s">
        <v>6727</v>
      </c>
      <c r="B7" t="s">
        <v>9402</v>
      </c>
    </row>
    <row r="8" spans="1:2">
      <c r="A8" t="s">
        <v>6724</v>
      </c>
      <c r="B8" t="s">
        <v>9403</v>
      </c>
    </row>
    <row r="9" spans="1:2">
      <c r="A9" t="s">
        <v>9384</v>
      </c>
      <c r="B9" t="s">
        <v>9404</v>
      </c>
    </row>
    <row r="10" spans="1:2">
      <c r="A10" t="s">
        <v>9405</v>
      </c>
      <c r="B10" t="s">
        <v>9406</v>
      </c>
    </row>
    <row r="11" spans="1:2">
      <c r="A11" t="s">
        <v>9407</v>
      </c>
      <c r="B11" t="s">
        <v>9408</v>
      </c>
    </row>
    <row r="12" spans="1:2">
      <c r="A12" t="s">
        <v>9409</v>
      </c>
      <c r="B12" t="s">
        <v>9410</v>
      </c>
    </row>
    <row r="13" spans="1:2">
      <c r="A13" t="s">
        <v>9411</v>
      </c>
      <c r="B13" t="s">
        <v>9412</v>
      </c>
    </row>
  </sheetData>
  <pageMargins left="0.75" right="0.75" top="1" bottom="1" header="0.5" footer="0.5"/>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8700C-69B1-42F9-A35F-9D9274371636}">
  <sheetPr codeName="Hoja84"/>
  <dimension ref="A1:S214"/>
  <sheetViews>
    <sheetView workbookViewId="0"/>
  </sheetViews>
  <sheetFormatPr baseColWidth="10" defaultRowHeight="13.5"/>
  <cols>
    <col min="1" max="1" width="13.4375" bestFit="1" customWidth="1"/>
    <col min="2" max="2" width="16.4375" bestFit="1" customWidth="1"/>
    <col min="3" max="3" width="20.125" bestFit="1" customWidth="1"/>
    <col min="4" max="4" width="20.5625" bestFit="1" customWidth="1"/>
    <col min="5" max="5" width="35.6875" bestFit="1" customWidth="1"/>
    <col min="6" max="6" width="200.125" bestFit="1" customWidth="1"/>
    <col min="7" max="7" width="22.3125" bestFit="1" customWidth="1"/>
    <col min="8" max="8" width="21.5625" bestFit="1" customWidth="1"/>
    <col min="9" max="9" width="26.125" bestFit="1" customWidth="1"/>
    <col min="10" max="10" width="17.3125" bestFit="1" customWidth="1"/>
    <col min="11" max="11" width="27.4375" bestFit="1" customWidth="1"/>
    <col min="12" max="12" width="55.875" bestFit="1" customWidth="1"/>
    <col min="13" max="13" width="50.125" bestFit="1" customWidth="1"/>
    <col min="14" max="14" width="25.875" bestFit="1" customWidth="1"/>
    <col min="15" max="15" width="25.125" bestFit="1" customWidth="1"/>
    <col min="16" max="16" width="59" bestFit="1" customWidth="1"/>
    <col min="17" max="17" width="43" bestFit="1" customWidth="1"/>
    <col min="18" max="18" width="40.6875" bestFit="1" customWidth="1"/>
    <col min="19" max="19" width="20.875" bestFit="1" customWidth="1"/>
  </cols>
  <sheetData>
    <row r="1" spans="1:19" ht="13.9">
      <c r="A1" s="63" t="s">
        <v>9413</v>
      </c>
      <c r="B1" s="63" t="s">
        <v>3000</v>
      </c>
      <c r="C1" s="63" t="s">
        <v>6752</v>
      </c>
      <c r="D1" s="63" t="s">
        <v>9427</v>
      </c>
      <c r="E1" s="63" t="s">
        <v>9415</v>
      </c>
      <c r="F1" s="63" t="s">
        <v>9428</v>
      </c>
      <c r="G1" s="63" t="s">
        <v>9429</v>
      </c>
      <c r="H1" s="63" t="s">
        <v>9416</v>
      </c>
      <c r="I1" s="63" t="s">
        <v>9417</v>
      </c>
      <c r="J1" s="63" t="s">
        <v>6763</v>
      </c>
      <c r="K1" s="63" t="s">
        <v>6778</v>
      </c>
      <c r="L1" s="63" t="s">
        <v>9420</v>
      </c>
      <c r="M1" s="63" t="s">
        <v>9421</v>
      </c>
      <c r="N1" s="63" t="s">
        <v>9422</v>
      </c>
      <c r="O1" s="63" t="s">
        <v>9423</v>
      </c>
      <c r="P1" s="63" t="s">
        <v>9430</v>
      </c>
      <c r="Q1" s="63" t="s">
        <v>9424</v>
      </c>
      <c r="R1" s="63" t="s">
        <v>9431</v>
      </c>
      <c r="S1" s="63" t="s">
        <v>9432</v>
      </c>
    </row>
    <row r="2" spans="1:19">
      <c r="A2" t="s">
        <v>6860</v>
      </c>
      <c r="B2" t="s">
        <v>6861</v>
      </c>
      <c r="C2" t="s">
        <v>6712</v>
      </c>
      <c r="D2" t="s">
        <v>6712</v>
      </c>
      <c r="E2" t="s">
        <v>6724</v>
      </c>
      <c r="G2">
        <v>0</v>
      </c>
      <c r="H2" t="s">
        <v>370</v>
      </c>
      <c r="I2" t="s">
        <v>5611</v>
      </c>
      <c r="J2" t="s">
        <v>6877</v>
      </c>
      <c r="K2" t="s">
        <v>6881</v>
      </c>
      <c r="L2" t="s">
        <v>6902</v>
      </c>
      <c r="M2" t="s">
        <v>6885</v>
      </c>
      <c r="N2" t="s">
        <v>1266</v>
      </c>
      <c r="O2" t="s">
        <v>6903</v>
      </c>
      <c r="P2" t="s">
        <v>2219</v>
      </c>
      <c r="Q2" t="s">
        <v>6904</v>
      </c>
      <c r="R2" t="s">
        <v>9433</v>
      </c>
      <c r="S2" t="s">
        <v>370</v>
      </c>
    </row>
    <row r="3" spans="1:19">
      <c r="A3" t="s">
        <v>6907</v>
      </c>
      <c r="B3" t="s">
        <v>6861</v>
      </c>
      <c r="C3" t="s">
        <v>6712</v>
      </c>
      <c r="D3" t="s">
        <v>6712</v>
      </c>
      <c r="E3" t="s">
        <v>6724</v>
      </c>
      <c r="G3">
        <v>0</v>
      </c>
      <c r="H3" t="s">
        <v>370</v>
      </c>
      <c r="I3" t="s">
        <v>5611</v>
      </c>
      <c r="J3" t="s">
        <v>6877</v>
      </c>
      <c r="K3" t="s">
        <v>6877</v>
      </c>
      <c r="L3" t="s">
        <v>6925</v>
      </c>
      <c r="M3" t="s">
        <v>6915</v>
      </c>
      <c r="N3" t="s">
        <v>488</v>
      </c>
      <c r="O3" t="s">
        <v>6903</v>
      </c>
      <c r="P3" t="s">
        <v>2219</v>
      </c>
      <c r="Q3" t="s">
        <v>6904</v>
      </c>
      <c r="R3" t="s">
        <v>9433</v>
      </c>
      <c r="S3" t="s">
        <v>370</v>
      </c>
    </row>
    <row r="4" spans="1:19">
      <c r="A4" t="s">
        <v>6927</v>
      </c>
      <c r="B4" t="s">
        <v>6861</v>
      </c>
      <c r="C4" t="s">
        <v>6712</v>
      </c>
      <c r="D4" t="s">
        <v>6712</v>
      </c>
      <c r="E4" t="s">
        <v>6724</v>
      </c>
      <c r="G4">
        <v>0</v>
      </c>
      <c r="H4" t="s">
        <v>370</v>
      </c>
      <c r="I4" t="s">
        <v>5611</v>
      </c>
      <c r="J4" t="s">
        <v>6932</v>
      </c>
      <c r="K4" t="s">
        <v>6932</v>
      </c>
      <c r="L4" t="s">
        <v>6940</v>
      </c>
      <c r="M4" t="s">
        <v>6885</v>
      </c>
      <c r="N4" t="s">
        <v>1266</v>
      </c>
      <c r="O4" t="s">
        <v>6903</v>
      </c>
      <c r="P4" t="s">
        <v>2221</v>
      </c>
      <c r="Q4" t="s">
        <v>6904</v>
      </c>
      <c r="R4" t="s">
        <v>9433</v>
      </c>
      <c r="S4" t="s">
        <v>370</v>
      </c>
    </row>
    <row r="5" spans="1:19">
      <c r="A5" t="s">
        <v>6941</v>
      </c>
      <c r="B5" t="s">
        <v>6861</v>
      </c>
      <c r="C5" t="s">
        <v>6712</v>
      </c>
      <c r="D5" t="s">
        <v>6712</v>
      </c>
      <c r="E5" t="s">
        <v>6724</v>
      </c>
      <c r="G5">
        <v>0</v>
      </c>
      <c r="H5" t="s">
        <v>370</v>
      </c>
      <c r="I5" t="s">
        <v>5611</v>
      </c>
      <c r="J5" t="s">
        <v>6932</v>
      </c>
      <c r="K5" t="s">
        <v>6932</v>
      </c>
      <c r="L5" t="s">
        <v>6940</v>
      </c>
      <c r="M5" t="s">
        <v>6885</v>
      </c>
      <c r="N5" t="s">
        <v>1266</v>
      </c>
      <c r="O5" t="s">
        <v>6903</v>
      </c>
      <c r="P5" t="s">
        <v>6958</v>
      </c>
      <c r="Q5" t="s">
        <v>6959</v>
      </c>
      <c r="R5" t="s">
        <v>9433</v>
      </c>
      <c r="S5" t="s">
        <v>370</v>
      </c>
    </row>
    <row r="6" spans="1:19">
      <c r="A6" t="s">
        <v>6960</v>
      </c>
      <c r="B6" t="s">
        <v>6861</v>
      </c>
      <c r="C6" t="s">
        <v>6712</v>
      </c>
      <c r="D6" t="s">
        <v>6712</v>
      </c>
      <c r="E6" t="s">
        <v>6724</v>
      </c>
      <c r="G6">
        <v>0</v>
      </c>
      <c r="H6" t="s">
        <v>370</v>
      </c>
      <c r="I6" t="s">
        <v>5611</v>
      </c>
      <c r="J6" t="s">
        <v>6967</v>
      </c>
      <c r="K6" t="s">
        <v>6967</v>
      </c>
      <c r="L6" t="s">
        <v>6976</v>
      </c>
      <c r="M6" t="s">
        <v>6885</v>
      </c>
      <c r="N6" t="s">
        <v>1266</v>
      </c>
      <c r="O6" t="s">
        <v>6903</v>
      </c>
      <c r="P6" t="s">
        <v>2221</v>
      </c>
      <c r="Q6" t="s">
        <v>6904</v>
      </c>
      <c r="R6" t="s">
        <v>9433</v>
      </c>
      <c r="S6" t="s">
        <v>370</v>
      </c>
    </row>
    <row r="7" spans="1:19">
      <c r="A7" t="s">
        <v>6977</v>
      </c>
      <c r="B7" t="s">
        <v>6861</v>
      </c>
      <c r="C7" t="s">
        <v>6712</v>
      </c>
      <c r="D7" t="s">
        <v>6712</v>
      </c>
      <c r="E7" t="s">
        <v>6724</v>
      </c>
      <c r="G7">
        <v>0</v>
      </c>
      <c r="H7" t="s">
        <v>370</v>
      </c>
      <c r="I7" t="s">
        <v>5611</v>
      </c>
      <c r="J7" t="s">
        <v>6932</v>
      </c>
      <c r="K7" t="s">
        <v>6932</v>
      </c>
      <c r="L7" t="s">
        <v>6940</v>
      </c>
      <c r="M7" t="s">
        <v>6984</v>
      </c>
      <c r="N7" t="s">
        <v>565</v>
      </c>
      <c r="O7" t="s">
        <v>6903</v>
      </c>
      <c r="P7" t="s">
        <v>6992</v>
      </c>
      <c r="Q7" t="s">
        <v>6993</v>
      </c>
      <c r="R7" t="s">
        <v>9433</v>
      </c>
      <c r="S7" t="s">
        <v>370</v>
      </c>
    </row>
    <row r="8" spans="1:19">
      <c r="A8" t="s">
        <v>6994</v>
      </c>
      <c r="B8" t="s">
        <v>6861</v>
      </c>
      <c r="C8" t="s">
        <v>6712</v>
      </c>
      <c r="D8" t="s">
        <v>6712</v>
      </c>
      <c r="E8" t="s">
        <v>6724</v>
      </c>
      <c r="G8">
        <v>0</v>
      </c>
      <c r="H8" t="s">
        <v>370</v>
      </c>
      <c r="I8" t="s">
        <v>5611</v>
      </c>
      <c r="J8" t="s">
        <v>6967</v>
      </c>
      <c r="K8" t="s">
        <v>6967</v>
      </c>
      <c r="L8" t="s">
        <v>6976</v>
      </c>
      <c r="M8" t="s">
        <v>6885</v>
      </c>
      <c r="N8" t="s">
        <v>1266</v>
      </c>
      <c r="O8" t="s">
        <v>6903</v>
      </c>
      <c r="P8" t="s">
        <v>6992</v>
      </c>
      <c r="Q8" t="s">
        <v>6993</v>
      </c>
      <c r="R8" t="s">
        <v>9433</v>
      </c>
      <c r="S8" t="s">
        <v>370</v>
      </c>
    </row>
    <row r="9" spans="1:19">
      <c r="A9" t="s">
        <v>7005</v>
      </c>
      <c r="B9" t="s">
        <v>6861</v>
      </c>
      <c r="C9" t="s">
        <v>6712</v>
      </c>
      <c r="D9" t="s">
        <v>6712</v>
      </c>
      <c r="E9" t="s">
        <v>6724</v>
      </c>
      <c r="G9">
        <v>0</v>
      </c>
      <c r="H9" t="s">
        <v>370</v>
      </c>
      <c r="I9" t="s">
        <v>5611</v>
      </c>
      <c r="J9" t="s">
        <v>6877</v>
      </c>
      <c r="K9" t="s">
        <v>6877</v>
      </c>
      <c r="L9" t="s">
        <v>6925</v>
      </c>
      <c r="M9" t="s">
        <v>6885</v>
      </c>
      <c r="N9" t="s">
        <v>1266</v>
      </c>
      <c r="O9" t="s">
        <v>6903</v>
      </c>
      <c r="P9" t="s">
        <v>6958</v>
      </c>
      <c r="Q9" t="s">
        <v>6959</v>
      </c>
      <c r="R9" t="s">
        <v>9433</v>
      </c>
      <c r="S9" t="s">
        <v>370</v>
      </c>
    </row>
    <row r="10" spans="1:19">
      <c r="A10" t="s">
        <v>7018</v>
      </c>
      <c r="B10" t="s">
        <v>6861</v>
      </c>
      <c r="C10" t="s">
        <v>6712</v>
      </c>
      <c r="D10" t="s">
        <v>6712</v>
      </c>
      <c r="E10" t="s">
        <v>6724</v>
      </c>
      <c r="G10">
        <v>0</v>
      </c>
      <c r="H10" t="s">
        <v>370</v>
      </c>
      <c r="I10" t="s">
        <v>5611</v>
      </c>
      <c r="J10" t="s">
        <v>6967</v>
      </c>
      <c r="K10" t="s">
        <v>6967</v>
      </c>
      <c r="L10" t="s">
        <v>6976</v>
      </c>
      <c r="M10" t="s">
        <v>6885</v>
      </c>
      <c r="N10" t="s">
        <v>1266</v>
      </c>
      <c r="O10" t="s">
        <v>6903</v>
      </c>
      <c r="P10" t="s">
        <v>6958</v>
      </c>
      <c r="Q10" t="s">
        <v>6959</v>
      </c>
      <c r="R10" t="s">
        <v>9433</v>
      </c>
      <c r="S10" t="s">
        <v>370</v>
      </c>
    </row>
    <row r="11" spans="1:19">
      <c r="A11" t="s">
        <v>7031</v>
      </c>
      <c r="B11" t="s">
        <v>6861</v>
      </c>
      <c r="C11" t="s">
        <v>6712</v>
      </c>
      <c r="D11" t="s">
        <v>6712</v>
      </c>
      <c r="E11" t="s">
        <v>6726</v>
      </c>
      <c r="F11" t="s">
        <v>7033</v>
      </c>
      <c r="G11">
        <v>9</v>
      </c>
      <c r="H11" t="s">
        <v>370</v>
      </c>
      <c r="I11" t="s">
        <v>5611</v>
      </c>
      <c r="J11" t="s">
        <v>6877</v>
      </c>
      <c r="K11" t="s">
        <v>6877</v>
      </c>
      <c r="L11" t="s">
        <v>6925</v>
      </c>
      <c r="M11" t="s">
        <v>6915</v>
      </c>
      <c r="N11" t="s">
        <v>488</v>
      </c>
      <c r="O11" t="s">
        <v>6903</v>
      </c>
      <c r="P11" t="s">
        <v>7052</v>
      </c>
      <c r="Q11" t="s">
        <v>6993</v>
      </c>
      <c r="R11" t="s">
        <v>9434</v>
      </c>
      <c r="S11" t="s">
        <v>370</v>
      </c>
    </row>
    <row r="12" spans="1:19">
      <c r="A12" t="s">
        <v>7068</v>
      </c>
      <c r="B12" t="s">
        <v>6861</v>
      </c>
      <c r="C12" t="s">
        <v>6712</v>
      </c>
      <c r="D12" t="s">
        <v>6712</v>
      </c>
      <c r="E12" t="s">
        <v>6726</v>
      </c>
      <c r="F12" t="s">
        <v>7070</v>
      </c>
      <c r="G12">
        <v>9</v>
      </c>
      <c r="H12" t="s">
        <v>370</v>
      </c>
      <c r="I12" t="s">
        <v>5611</v>
      </c>
      <c r="J12" t="s">
        <v>6967</v>
      </c>
      <c r="K12" t="s">
        <v>6967</v>
      </c>
      <c r="L12" t="s">
        <v>6976</v>
      </c>
      <c r="M12" t="s">
        <v>6915</v>
      </c>
      <c r="N12" t="s">
        <v>488</v>
      </c>
      <c r="O12" t="s">
        <v>6903</v>
      </c>
      <c r="P12" t="s">
        <v>7080</v>
      </c>
      <c r="Q12" t="s">
        <v>6993</v>
      </c>
      <c r="R12" t="s">
        <v>9434</v>
      </c>
      <c r="S12" t="s">
        <v>370</v>
      </c>
    </row>
    <row r="13" spans="1:19">
      <c r="A13" t="s">
        <v>7095</v>
      </c>
      <c r="B13" t="s">
        <v>6861</v>
      </c>
      <c r="C13" t="s">
        <v>6712</v>
      </c>
      <c r="D13" t="s">
        <v>6712</v>
      </c>
      <c r="E13" t="s">
        <v>6726</v>
      </c>
      <c r="F13" t="s">
        <v>7097</v>
      </c>
      <c r="G13">
        <v>16</v>
      </c>
      <c r="H13" t="s">
        <v>370</v>
      </c>
      <c r="I13" t="s">
        <v>5611</v>
      </c>
      <c r="J13" t="s">
        <v>6877</v>
      </c>
      <c r="K13" t="s">
        <v>6877</v>
      </c>
      <c r="L13" t="s">
        <v>6925</v>
      </c>
      <c r="M13" t="s">
        <v>574</v>
      </c>
      <c r="N13" t="s">
        <v>443</v>
      </c>
      <c r="O13" t="s">
        <v>6903</v>
      </c>
      <c r="P13" t="s">
        <v>2221</v>
      </c>
      <c r="Q13" t="s">
        <v>6904</v>
      </c>
      <c r="R13" t="s">
        <v>9434</v>
      </c>
      <c r="S13" t="s">
        <v>370</v>
      </c>
    </row>
    <row r="14" spans="1:19">
      <c r="A14" t="s">
        <v>7131</v>
      </c>
      <c r="B14" t="s">
        <v>6861</v>
      </c>
      <c r="C14" t="s">
        <v>6712</v>
      </c>
      <c r="D14" t="s">
        <v>6712</v>
      </c>
      <c r="E14" t="s">
        <v>6724</v>
      </c>
      <c r="G14">
        <v>0</v>
      </c>
      <c r="H14" t="s">
        <v>370</v>
      </c>
      <c r="I14" t="s">
        <v>5611</v>
      </c>
      <c r="J14" t="s">
        <v>6967</v>
      </c>
      <c r="K14" t="s">
        <v>6967</v>
      </c>
      <c r="L14" t="s">
        <v>6976</v>
      </c>
      <c r="M14" t="s">
        <v>6885</v>
      </c>
      <c r="N14" t="s">
        <v>1266</v>
      </c>
      <c r="O14" t="s">
        <v>6903</v>
      </c>
      <c r="P14" t="s">
        <v>2221</v>
      </c>
      <c r="Q14" t="s">
        <v>6904</v>
      </c>
      <c r="R14" t="s">
        <v>9433</v>
      </c>
      <c r="S14" t="s">
        <v>370</v>
      </c>
    </row>
    <row r="15" spans="1:19">
      <c r="A15" t="s">
        <v>7145</v>
      </c>
      <c r="B15" t="s">
        <v>6861</v>
      </c>
      <c r="C15" t="s">
        <v>6712</v>
      </c>
      <c r="D15" t="s">
        <v>6712</v>
      </c>
      <c r="E15" t="s">
        <v>6726</v>
      </c>
      <c r="F15" t="s">
        <v>7147</v>
      </c>
      <c r="G15">
        <v>2</v>
      </c>
      <c r="H15" t="s">
        <v>370</v>
      </c>
      <c r="I15" t="s">
        <v>5611</v>
      </c>
      <c r="J15" t="s">
        <v>6932</v>
      </c>
      <c r="K15" t="s">
        <v>6932</v>
      </c>
      <c r="L15" t="s">
        <v>6940</v>
      </c>
      <c r="M15" t="s">
        <v>6984</v>
      </c>
      <c r="N15" t="s">
        <v>565</v>
      </c>
      <c r="O15" t="s">
        <v>6903</v>
      </c>
      <c r="P15" t="s">
        <v>7161</v>
      </c>
      <c r="Q15" t="s">
        <v>6993</v>
      </c>
      <c r="R15" t="s">
        <v>9434</v>
      </c>
      <c r="S15" t="s">
        <v>370</v>
      </c>
    </row>
    <row r="16" spans="1:19">
      <c r="A16" t="s">
        <v>7173</v>
      </c>
      <c r="B16" t="s">
        <v>6861</v>
      </c>
      <c r="C16" t="s">
        <v>6712</v>
      </c>
      <c r="D16" t="s">
        <v>6712</v>
      </c>
      <c r="E16" t="s">
        <v>6724</v>
      </c>
      <c r="G16">
        <v>0</v>
      </c>
      <c r="H16" t="s">
        <v>370</v>
      </c>
      <c r="I16" t="s">
        <v>5611</v>
      </c>
      <c r="J16" t="s">
        <v>6967</v>
      </c>
      <c r="K16" t="s">
        <v>6967</v>
      </c>
      <c r="L16" t="s">
        <v>6976</v>
      </c>
      <c r="M16" t="s">
        <v>6984</v>
      </c>
      <c r="N16" t="s">
        <v>565</v>
      </c>
      <c r="O16" t="s">
        <v>6903</v>
      </c>
      <c r="P16" t="s">
        <v>2221</v>
      </c>
      <c r="Q16" t="s">
        <v>6904</v>
      </c>
      <c r="R16" t="s">
        <v>9433</v>
      </c>
      <c r="S16" t="s">
        <v>370</v>
      </c>
    </row>
    <row r="17" spans="1:19">
      <c r="A17" t="s">
        <v>7184</v>
      </c>
      <c r="B17" t="s">
        <v>6861</v>
      </c>
      <c r="C17" t="s">
        <v>6712</v>
      </c>
      <c r="D17" t="s">
        <v>6712</v>
      </c>
      <c r="E17" t="s">
        <v>6724</v>
      </c>
      <c r="G17">
        <v>0</v>
      </c>
      <c r="H17" t="s">
        <v>370</v>
      </c>
      <c r="I17" t="s">
        <v>5611</v>
      </c>
      <c r="J17" t="s">
        <v>6932</v>
      </c>
      <c r="K17" t="s">
        <v>6932</v>
      </c>
      <c r="L17" t="s">
        <v>6940</v>
      </c>
      <c r="M17" t="s">
        <v>6885</v>
      </c>
      <c r="N17" t="s">
        <v>1266</v>
      </c>
      <c r="O17" t="s">
        <v>6903</v>
      </c>
      <c r="P17" t="s">
        <v>6958</v>
      </c>
      <c r="Q17" t="s">
        <v>6959</v>
      </c>
      <c r="R17" t="s">
        <v>9433</v>
      </c>
      <c r="S17" t="s">
        <v>370</v>
      </c>
    </row>
    <row r="18" spans="1:19">
      <c r="A18" t="s">
        <v>7194</v>
      </c>
      <c r="B18" t="s">
        <v>6861</v>
      </c>
      <c r="C18" t="s">
        <v>6712</v>
      </c>
      <c r="D18" t="s">
        <v>6712</v>
      </c>
      <c r="E18" t="s">
        <v>6724</v>
      </c>
      <c r="G18">
        <v>0</v>
      </c>
      <c r="H18" t="s">
        <v>370</v>
      </c>
      <c r="I18" t="s">
        <v>5611</v>
      </c>
      <c r="J18" t="s">
        <v>6877</v>
      </c>
      <c r="K18" t="s">
        <v>6877</v>
      </c>
      <c r="L18" t="s">
        <v>6925</v>
      </c>
      <c r="M18" t="s">
        <v>6885</v>
      </c>
      <c r="N18" t="s">
        <v>1266</v>
      </c>
      <c r="O18" t="s">
        <v>6903</v>
      </c>
      <c r="P18" t="s">
        <v>2221</v>
      </c>
      <c r="Q18" t="s">
        <v>6904</v>
      </c>
      <c r="R18" t="s">
        <v>9433</v>
      </c>
      <c r="S18" t="s">
        <v>370</v>
      </c>
    </row>
    <row r="19" spans="1:19">
      <c r="A19" t="s">
        <v>7205</v>
      </c>
      <c r="B19" t="s">
        <v>6861</v>
      </c>
      <c r="C19" t="s">
        <v>6712</v>
      </c>
      <c r="D19" t="s">
        <v>6712</v>
      </c>
      <c r="E19" t="s">
        <v>6724</v>
      </c>
      <c r="G19">
        <v>0</v>
      </c>
      <c r="H19" t="s">
        <v>370</v>
      </c>
      <c r="I19" t="s">
        <v>5611</v>
      </c>
      <c r="J19" t="s">
        <v>6877</v>
      </c>
      <c r="K19" t="s">
        <v>6881</v>
      </c>
      <c r="L19" t="s">
        <v>6902</v>
      </c>
      <c r="M19" t="s">
        <v>6885</v>
      </c>
      <c r="N19" t="s">
        <v>1266</v>
      </c>
      <c r="O19" t="s">
        <v>6903</v>
      </c>
      <c r="P19" t="s">
        <v>2219</v>
      </c>
      <c r="Q19" t="s">
        <v>6904</v>
      </c>
      <c r="R19" t="s">
        <v>9433</v>
      </c>
      <c r="S19" t="s">
        <v>370</v>
      </c>
    </row>
    <row r="20" spans="1:19">
      <c r="A20" t="s">
        <v>7220</v>
      </c>
      <c r="B20" t="s">
        <v>6861</v>
      </c>
      <c r="C20" t="s">
        <v>6712</v>
      </c>
      <c r="D20" t="s">
        <v>6712</v>
      </c>
      <c r="E20" t="s">
        <v>6724</v>
      </c>
      <c r="G20">
        <v>0</v>
      </c>
      <c r="H20" t="s">
        <v>370</v>
      </c>
      <c r="I20" t="s">
        <v>5611</v>
      </c>
      <c r="J20" t="s">
        <v>6967</v>
      </c>
      <c r="K20" t="s">
        <v>6967</v>
      </c>
      <c r="L20" t="s">
        <v>6976</v>
      </c>
      <c r="M20" t="s">
        <v>6984</v>
      </c>
      <c r="N20" t="s">
        <v>565</v>
      </c>
      <c r="O20" t="s">
        <v>6903</v>
      </c>
      <c r="P20" t="s">
        <v>7229</v>
      </c>
      <c r="Q20" t="s">
        <v>6993</v>
      </c>
      <c r="R20" t="s">
        <v>9433</v>
      </c>
      <c r="S20" t="s">
        <v>370</v>
      </c>
    </row>
    <row r="21" spans="1:19">
      <c r="A21" t="s">
        <v>7230</v>
      </c>
      <c r="B21" t="s">
        <v>6861</v>
      </c>
      <c r="C21" t="s">
        <v>6712</v>
      </c>
      <c r="D21" t="s">
        <v>6712</v>
      </c>
      <c r="E21" t="s">
        <v>6724</v>
      </c>
      <c r="G21">
        <v>0</v>
      </c>
      <c r="H21" t="s">
        <v>370</v>
      </c>
      <c r="I21" t="s">
        <v>5611</v>
      </c>
      <c r="J21" t="s">
        <v>6967</v>
      </c>
      <c r="K21" t="s">
        <v>6967</v>
      </c>
      <c r="L21" t="s">
        <v>6976</v>
      </c>
      <c r="M21" t="s">
        <v>6984</v>
      </c>
      <c r="N21" t="s">
        <v>565</v>
      </c>
      <c r="O21" t="s">
        <v>6903</v>
      </c>
      <c r="P21" t="s">
        <v>2221</v>
      </c>
      <c r="Q21" t="s">
        <v>6904</v>
      </c>
      <c r="R21" t="s">
        <v>9433</v>
      </c>
      <c r="S21" t="s">
        <v>370</v>
      </c>
    </row>
    <row r="22" spans="1:19">
      <c r="A22" t="s">
        <v>7240</v>
      </c>
      <c r="B22" t="s">
        <v>6861</v>
      </c>
      <c r="C22" t="s">
        <v>6712</v>
      </c>
      <c r="D22" t="s">
        <v>6712</v>
      </c>
      <c r="E22" t="s">
        <v>6726</v>
      </c>
      <c r="F22" t="s">
        <v>7242</v>
      </c>
      <c r="G22">
        <v>7</v>
      </c>
      <c r="H22" t="s">
        <v>370</v>
      </c>
      <c r="I22" t="s">
        <v>5611</v>
      </c>
      <c r="J22" t="s">
        <v>6877</v>
      </c>
      <c r="K22" t="s">
        <v>6881</v>
      </c>
      <c r="L22" t="s">
        <v>6902</v>
      </c>
      <c r="M22" t="s">
        <v>6984</v>
      </c>
      <c r="N22" t="s">
        <v>565</v>
      </c>
      <c r="O22" t="s">
        <v>6903</v>
      </c>
      <c r="P22" t="s">
        <v>2219</v>
      </c>
      <c r="Q22" t="s">
        <v>6904</v>
      </c>
      <c r="R22" t="s">
        <v>9434</v>
      </c>
      <c r="S22" t="s">
        <v>370</v>
      </c>
    </row>
    <row r="23" spans="1:19">
      <c r="A23" t="s">
        <v>7265</v>
      </c>
      <c r="B23" t="s">
        <v>6861</v>
      </c>
      <c r="C23" t="s">
        <v>6712</v>
      </c>
      <c r="D23" t="s">
        <v>6712</v>
      </c>
      <c r="E23" t="s">
        <v>6724</v>
      </c>
      <c r="G23">
        <v>0</v>
      </c>
      <c r="H23" t="s">
        <v>370</v>
      </c>
      <c r="I23" t="s">
        <v>5611</v>
      </c>
      <c r="J23" t="s">
        <v>6877</v>
      </c>
      <c r="K23" t="s">
        <v>6877</v>
      </c>
      <c r="L23" t="s">
        <v>7278</v>
      </c>
      <c r="M23" t="s">
        <v>6984</v>
      </c>
      <c r="N23" t="s">
        <v>565</v>
      </c>
      <c r="O23" t="s">
        <v>6903</v>
      </c>
      <c r="P23" t="s">
        <v>7161</v>
      </c>
      <c r="Q23" t="s">
        <v>6993</v>
      </c>
      <c r="R23" t="s">
        <v>9433</v>
      </c>
      <c r="S23" t="s">
        <v>370</v>
      </c>
    </row>
    <row r="24" spans="1:19">
      <c r="A24" t="s">
        <v>7279</v>
      </c>
      <c r="B24" t="s">
        <v>6861</v>
      </c>
      <c r="C24" t="s">
        <v>6712</v>
      </c>
      <c r="D24" t="s">
        <v>6712</v>
      </c>
      <c r="E24" t="s">
        <v>6724</v>
      </c>
      <c r="G24">
        <v>0</v>
      </c>
      <c r="H24" t="s">
        <v>370</v>
      </c>
      <c r="I24" t="s">
        <v>5611</v>
      </c>
      <c r="J24" t="s">
        <v>6967</v>
      </c>
      <c r="K24" t="s">
        <v>6967</v>
      </c>
      <c r="L24" t="s">
        <v>6976</v>
      </c>
      <c r="M24" t="s">
        <v>7283</v>
      </c>
      <c r="N24" t="s">
        <v>856</v>
      </c>
      <c r="O24" t="s">
        <v>6903</v>
      </c>
      <c r="P24" t="s">
        <v>2221</v>
      </c>
      <c r="Q24" t="s">
        <v>6904</v>
      </c>
      <c r="R24" t="s">
        <v>9433</v>
      </c>
      <c r="S24" t="s">
        <v>370</v>
      </c>
    </row>
    <row r="25" spans="1:19">
      <c r="A25" t="s">
        <v>7289</v>
      </c>
      <c r="B25" t="s">
        <v>6861</v>
      </c>
      <c r="C25" t="s">
        <v>6712</v>
      </c>
      <c r="D25" t="s">
        <v>6712</v>
      </c>
      <c r="E25" t="s">
        <v>6724</v>
      </c>
      <c r="G25">
        <v>0</v>
      </c>
      <c r="H25" t="s">
        <v>370</v>
      </c>
      <c r="I25" t="s">
        <v>5611</v>
      </c>
      <c r="J25" t="s">
        <v>6877</v>
      </c>
      <c r="K25" t="s">
        <v>6877</v>
      </c>
      <c r="L25" t="s">
        <v>6925</v>
      </c>
      <c r="M25" t="s">
        <v>6885</v>
      </c>
      <c r="N25" t="s">
        <v>1266</v>
      </c>
      <c r="O25" t="s">
        <v>6903</v>
      </c>
      <c r="P25" t="s">
        <v>7298</v>
      </c>
      <c r="Q25" t="s">
        <v>6993</v>
      </c>
      <c r="R25" t="s">
        <v>9433</v>
      </c>
      <c r="S25" t="s">
        <v>370</v>
      </c>
    </row>
    <row r="26" spans="1:19">
      <c r="A26" t="s">
        <v>7299</v>
      </c>
      <c r="B26" t="s">
        <v>6861</v>
      </c>
      <c r="C26" t="s">
        <v>6712</v>
      </c>
      <c r="D26" t="s">
        <v>6712</v>
      </c>
      <c r="E26" t="s">
        <v>6724</v>
      </c>
      <c r="G26">
        <v>0</v>
      </c>
      <c r="H26" t="s">
        <v>370</v>
      </c>
      <c r="I26" t="s">
        <v>5611</v>
      </c>
      <c r="J26" t="s">
        <v>6932</v>
      </c>
      <c r="K26" t="s">
        <v>6932</v>
      </c>
      <c r="L26" t="s">
        <v>6940</v>
      </c>
      <c r="M26" t="s">
        <v>6886</v>
      </c>
      <c r="N26" t="s">
        <v>443</v>
      </c>
      <c r="O26" t="s">
        <v>6903</v>
      </c>
      <c r="P26" t="s">
        <v>2219</v>
      </c>
      <c r="Q26" t="s">
        <v>6904</v>
      </c>
      <c r="R26" t="s">
        <v>9433</v>
      </c>
      <c r="S26" t="s">
        <v>370</v>
      </c>
    </row>
    <row r="27" spans="1:19">
      <c r="A27" t="s">
        <v>7310</v>
      </c>
      <c r="B27" t="s">
        <v>6861</v>
      </c>
      <c r="C27" t="s">
        <v>6712</v>
      </c>
      <c r="D27" t="s">
        <v>6712</v>
      </c>
      <c r="E27" t="s">
        <v>6724</v>
      </c>
      <c r="G27">
        <v>0</v>
      </c>
      <c r="H27" t="s">
        <v>370</v>
      </c>
      <c r="I27" t="s">
        <v>5611</v>
      </c>
      <c r="J27" t="s">
        <v>6932</v>
      </c>
      <c r="K27" t="s">
        <v>6932</v>
      </c>
      <c r="L27" t="s">
        <v>6940</v>
      </c>
      <c r="M27" t="s">
        <v>6984</v>
      </c>
      <c r="N27" t="s">
        <v>565</v>
      </c>
      <c r="O27" t="s">
        <v>6903</v>
      </c>
      <c r="P27" t="s">
        <v>6958</v>
      </c>
      <c r="Q27" t="s">
        <v>6959</v>
      </c>
      <c r="R27" t="s">
        <v>9433</v>
      </c>
      <c r="S27" t="s">
        <v>370</v>
      </c>
    </row>
    <row r="28" spans="1:19">
      <c r="A28" t="s">
        <v>7320</v>
      </c>
      <c r="B28" t="s">
        <v>6861</v>
      </c>
      <c r="C28" t="s">
        <v>6712</v>
      </c>
      <c r="D28" t="s">
        <v>6712</v>
      </c>
      <c r="E28" t="s">
        <v>6724</v>
      </c>
      <c r="G28">
        <v>0</v>
      </c>
      <c r="H28" t="s">
        <v>370</v>
      </c>
      <c r="I28" t="s">
        <v>5611</v>
      </c>
      <c r="J28" t="s">
        <v>6967</v>
      </c>
      <c r="K28" t="s">
        <v>6967</v>
      </c>
      <c r="L28" t="s">
        <v>6976</v>
      </c>
      <c r="M28" t="s">
        <v>6885</v>
      </c>
      <c r="N28" t="s">
        <v>1266</v>
      </c>
      <c r="O28" t="s">
        <v>6903</v>
      </c>
      <c r="P28" t="s">
        <v>7161</v>
      </c>
      <c r="Q28" t="s">
        <v>6993</v>
      </c>
      <c r="R28" t="s">
        <v>9433</v>
      </c>
      <c r="S28" t="s">
        <v>370</v>
      </c>
    </row>
    <row r="29" spans="1:19">
      <c r="A29" t="s">
        <v>7338</v>
      </c>
      <c r="B29" t="s">
        <v>6861</v>
      </c>
      <c r="C29" t="s">
        <v>6712</v>
      </c>
      <c r="D29" t="s">
        <v>6712</v>
      </c>
      <c r="E29" t="s">
        <v>6724</v>
      </c>
      <c r="G29">
        <v>0</v>
      </c>
      <c r="H29" t="s">
        <v>370</v>
      </c>
      <c r="I29" t="s">
        <v>5611</v>
      </c>
      <c r="J29" t="s">
        <v>6967</v>
      </c>
      <c r="K29" t="s">
        <v>6967</v>
      </c>
      <c r="L29" t="s">
        <v>6976</v>
      </c>
      <c r="M29" t="s">
        <v>6885</v>
      </c>
      <c r="N29" t="s">
        <v>1266</v>
      </c>
      <c r="O29" t="s">
        <v>6903</v>
      </c>
      <c r="P29" t="s">
        <v>6958</v>
      </c>
      <c r="Q29" t="s">
        <v>6959</v>
      </c>
      <c r="R29" t="s">
        <v>9433</v>
      </c>
      <c r="S29" t="s">
        <v>370</v>
      </c>
    </row>
    <row r="30" spans="1:19">
      <c r="A30" t="s">
        <v>7354</v>
      </c>
      <c r="B30" t="s">
        <v>6861</v>
      </c>
      <c r="C30" t="s">
        <v>6712</v>
      </c>
      <c r="D30" t="s">
        <v>6712</v>
      </c>
      <c r="E30" t="s">
        <v>6724</v>
      </c>
      <c r="G30">
        <v>0</v>
      </c>
      <c r="H30" t="s">
        <v>370</v>
      </c>
      <c r="I30" t="s">
        <v>5611</v>
      </c>
      <c r="J30" t="s">
        <v>6877</v>
      </c>
      <c r="K30" t="s">
        <v>6877</v>
      </c>
      <c r="L30" t="s">
        <v>6925</v>
      </c>
      <c r="M30" t="s">
        <v>6885</v>
      </c>
      <c r="N30" t="s">
        <v>1266</v>
      </c>
      <c r="O30" t="s">
        <v>6903</v>
      </c>
      <c r="P30" t="s">
        <v>7161</v>
      </c>
      <c r="Q30" t="s">
        <v>6993</v>
      </c>
      <c r="R30" t="s">
        <v>9433</v>
      </c>
      <c r="S30" t="s">
        <v>370</v>
      </c>
    </row>
    <row r="31" spans="1:19">
      <c r="A31" t="s">
        <v>7367</v>
      </c>
      <c r="B31" t="s">
        <v>6861</v>
      </c>
      <c r="C31" t="s">
        <v>6712</v>
      </c>
      <c r="D31" t="s">
        <v>6712</v>
      </c>
      <c r="E31" t="s">
        <v>6724</v>
      </c>
      <c r="G31">
        <v>0</v>
      </c>
      <c r="H31" t="s">
        <v>370</v>
      </c>
      <c r="I31" t="s">
        <v>5611</v>
      </c>
      <c r="J31" t="s">
        <v>6877</v>
      </c>
      <c r="K31" t="s">
        <v>6877</v>
      </c>
      <c r="L31" t="s">
        <v>7278</v>
      </c>
      <c r="M31" t="s">
        <v>6885</v>
      </c>
      <c r="N31" t="s">
        <v>1266</v>
      </c>
      <c r="O31" t="s">
        <v>6903</v>
      </c>
      <c r="P31" t="s">
        <v>7161</v>
      </c>
      <c r="Q31" t="s">
        <v>6993</v>
      </c>
      <c r="R31" t="s">
        <v>9433</v>
      </c>
      <c r="S31" t="s">
        <v>370</v>
      </c>
    </row>
    <row r="32" spans="1:19">
      <c r="A32" t="s">
        <v>7379</v>
      </c>
      <c r="B32" t="s">
        <v>6861</v>
      </c>
      <c r="C32" t="s">
        <v>6712</v>
      </c>
      <c r="D32" t="s">
        <v>6712</v>
      </c>
      <c r="E32" t="s">
        <v>6724</v>
      </c>
      <c r="G32">
        <v>0</v>
      </c>
      <c r="H32" t="s">
        <v>370</v>
      </c>
      <c r="I32" t="s">
        <v>5611</v>
      </c>
      <c r="J32" t="s">
        <v>6877</v>
      </c>
      <c r="K32" t="s">
        <v>6877</v>
      </c>
      <c r="L32" t="s">
        <v>6925</v>
      </c>
      <c r="M32" t="s">
        <v>6885</v>
      </c>
      <c r="N32" t="s">
        <v>1266</v>
      </c>
      <c r="O32" t="s">
        <v>6903</v>
      </c>
      <c r="P32" t="s">
        <v>7161</v>
      </c>
      <c r="Q32" t="s">
        <v>6993</v>
      </c>
      <c r="R32" t="s">
        <v>9433</v>
      </c>
      <c r="S32" t="s">
        <v>370</v>
      </c>
    </row>
    <row r="33" spans="1:19">
      <c r="A33" t="s">
        <v>7387</v>
      </c>
      <c r="B33" t="s">
        <v>6861</v>
      </c>
      <c r="C33" t="s">
        <v>6712</v>
      </c>
      <c r="D33" t="s">
        <v>6712</v>
      </c>
      <c r="E33" t="s">
        <v>6726</v>
      </c>
      <c r="F33" t="s">
        <v>7389</v>
      </c>
      <c r="G33">
        <v>5</v>
      </c>
      <c r="H33" t="s">
        <v>370</v>
      </c>
      <c r="I33" t="s">
        <v>5611</v>
      </c>
      <c r="J33" t="s">
        <v>6877</v>
      </c>
      <c r="K33" t="s">
        <v>6877</v>
      </c>
      <c r="L33" t="s">
        <v>6925</v>
      </c>
      <c r="M33" t="s">
        <v>6885</v>
      </c>
      <c r="N33" t="s">
        <v>1266</v>
      </c>
      <c r="O33" t="s">
        <v>6903</v>
      </c>
      <c r="P33" t="s">
        <v>6958</v>
      </c>
      <c r="Q33" t="s">
        <v>6959</v>
      </c>
      <c r="R33" t="s">
        <v>9434</v>
      </c>
      <c r="S33" t="s">
        <v>370</v>
      </c>
    </row>
    <row r="34" spans="1:19">
      <c r="A34" t="s">
        <v>7417</v>
      </c>
      <c r="B34" t="s">
        <v>6861</v>
      </c>
      <c r="C34" t="s">
        <v>6712</v>
      </c>
      <c r="D34" t="s">
        <v>6712</v>
      </c>
      <c r="E34" t="s">
        <v>6724</v>
      </c>
      <c r="G34">
        <v>0</v>
      </c>
      <c r="H34" t="s">
        <v>370</v>
      </c>
      <c r="I34" t="s">
        <v>5611</v>
      </c>
      <c r="J34" t="s">
        <v>6967</v>
      </c>
      <c r="K34" t="s">
        <v>6967</v>
      </c>
      <c r="L34" t="s">
        <v>6976</v>
      </c>
      <c r="M34" t="s">
        <v>6885</v>
      </c>
      <c r="N34" t="s">
        <v>1266</v>
      </c>
      <c r="O34" t="s">
        <v>6903</v>
      </c>
      <c r="P34" t="s">
        <v>2219</v>
      </c>
      <c r="Q34" t="s">
        <v>6904</v>
      </c>
      <c r="R34" t="s">
        <v>9433</v>
      </c>
      <c r="S34" t="s">
        <v>370</v>
      </c>
    </row>
    <row r="35" spans="1:19">
      <c r="A35" t="s">
        <v>7427</v>
      </c>
      <c r="B35" t="s">
        <v>6861</v>
      </c>
      <c r="C35" t="s">
        <v>6712</v>
      </c>
      <c r="D35" t="s">
        <v>6712</v>
      </c>
      <c r="E35" t="s">
        <v>6727</v>
      </c>
      <c r="F35" t="s">
        <v>7429</v>
      </c>
      <c r="G35">
        <v>2</v>
      </c>
      <c r="H35" t="s">
        <v>370</v>
      </c>
      <c r="I35" t="s">
        <v>5611</v>
      </c>
      <c r="J35" t="s">
        <v>6877</v>
      </c>
      <c r="K35" t="s">
        <v>6877</v>
      </c>
      <c r="L35" t="s">
        <v>6925</v>
      </c>
      <c r="M35" t="s">
        <v>7441</v>
      </c>
      <c r="O35" t="s">
        <v>7450</v>
      </c>
      <c r="P35" t="s">
        <v>7451</v>
      </c>
      <c r="Q35" t="s">
        <v>6993</v>
      </c>
      <c r="R35" t="s">
        <v>9435</v>
      </c>
      <c r="S35" t="s">
        <v>370</v>
      </c>
    </row>
    <row r="36" spans="1:19">
      <c r="A36" t="s">
        <v>7458</v>
      </c>
      <c r="B36" t="s">
        <v>6861</v>
      </c>
      <c r="C36" t="s">
        <v>6712</v>
      </c>
      <c r="D36" t="s">
        <v>6712</v>
      </c>
      <c r="E36" t="s">
        <v>6727</v>
      </c>
      <c r="F36" t="s">
        <v>7460</v>
      </c>
      <c r="G36">
        <v>3</v>
      </c>
      <c r="H36" t="s">
        <v>370</v>
      </c>
      <c r="I36" t="s">
        <v>5611</v>
      </c>
      <c r="J36" t="s">
        <v>6877</v>
      </c>
      <c r="K36" t="s">
        <v>6877</v>
      </c>
      <c r="L36" t="s">
        <v>6925</v>
      </c>
      <c r="M36" t="s">
        <v>6885</v>
      </c>
      <c r="N36" t="s">
        <v>1266</v>
      </c>
      <c r="O36" t="s">
        <v>6903</v>
      </c>
      <c r="P36" t="s">
        <v>7229</v>
      </c>
      <c r="Q36" t="s">
        <v>6993</v>
      </c>
      <c r="R36" t="s">
        <v>9435</v>
      </c>
      <c r="S36" t="s">
        <v>370</v>
      </c>
    </row>
    <row r="37" spans="1:19">
      <c r="A37" t="s">
        <v>7478</v>
      </c>
      <c r="B37" t="s">
        <v>6861</v>
      </c>
      <c r="C37" t="s">
        <v>6712</v>
      </c>
      <c r="D37" t="s">
        <v>6712</v>
      </c>
      <c r="E37" t="s">
        <v>6726</v>
      </c>
      <c r="F37" t="s">
        <v>7480</v>
      </c>
      <c r="G37">
        <v>10</v>
      </c>
      <c r="H37" t="s">
        <v>370</v>
      </c>
      <c r="I37" t="s">
        <v>5611</v>
      </c>
      <c r="J37" t="s">
        <v>6932</v>
      </c>
      <c r="K37" t="s">
        <v>6932</v>
      </c>
      <c r="L37" t="s">
        <v>6940</v>
      </c>
      <c r="M37" t="s">
        <v>574</v>
      </c>
      <c r="N37" t="s">
        <v>443</v>
      </c>
      <c r="O37" t="s">
        <v>6903</v>
      </c>
      <c r="P37" t="s">
        <v>7229</v>
      </c>
      <c r="Q37" t="s">
        <v>6993</v>
      </c>
      <c r="R37" t="s">
        <v>9434</v>
      </c>
      <c r="S37" t="s">
        <v>370</v>
      </c>
    </row>
    <row r="38" spans="1:19">
      <c r="A38" t="s">
        <v>7504</v>
      </c>
      <c r="B38" t="s">
        <v>6861</v>
      </c>
      <c r="C38" t="s">
        <v>6712</v>
      </c>
      <c r="D38" t="s">
        <v>6712</v>
      </c>
      <c r="E38" t="s">
        <v>6726</v>
      </c>
      <c r="F38" t="s">
        <v>7506</v>
      </c>
      <c r="G38">
        <v>2</v>
      </c>
      <c r="H38" t="s">
        <v>370</v>
      </c>
      <c r="I38" t="s">
        <v>5611</v>
      </c>
      <c r="J38" t="s">
        <v>6967</v>
      </c>
      <c r="K38" t="s">
        <v>6967</v>
      </c>
      <c r="L38" t="s">
        <v>6976</v>
      </c>
      <c r="M38" t="s">
        <v>6885</v>
      </c>
      <c r="N38" t="s">
        <v>1266</v>
      </c>
      <c r="O38" t="s">
        <v>6903</v>
      </c>
      <c r="P38" t="s">
        <v>6992</v>
      </c>
      <c r="Q38" t="s">
        <v>6993</v>
      </c>
      <c r="R38" t="s">
        <v>9434</v>
      </c>
      <c r="S38" t="s">
        <v>370</v>
      </c>
    </row>
    <row r="39" spans="1:19">
      <c r="A39" t="s">
        <v>7529</v>
      </c>
      <c r="B39" t="s">
        <v>6861</v>
      </c>
      <c r="C39" t="s">
        <v>6712</v>
      </c>
      <c r="D39" t="s">
        <v>6712</v>
      </c>
      <c r="E39" t="s">
        <v>6726</v>
      </c>
      <c r="F39" t="s">
        <v>7506</v>
      </c>
      <c r="G39">
        <v>2</v>
      </c>
      <c r="H39" t="s">
        <v>370</v>
      </c>
      <c r="I39" t="s">
        <v>5611</v>
      </c>
      <c r="J39" t="s">
        <v>6932</v>
      </c>
      <c r="K39" t="s">
        <v>6932</v>
      </c>
      <c r="L39" t="s">
        <v>6940</v>
      </c>
      <c r="M39" t="s">
        <v>6885</v>
      </c>
      <c r="N39" t="s">
        <v>1266</v>
      </c>
      <c r="O39" t="s">
        <v>6903</v>
      </c>
      <c r="P39" t="s">
        <v>7538</v>
      </c>
      <c r="Q39" t="s">
        <v>6993</v>
      </c>
      <c r="R39" t="s">
        <v>9434</v>
      </c>
      <c r="S39" t="s">
        <v>370</v>
      </c>
    </row>
    <row r="40" spans="1:19">
      <c r="A40" t="s">
        <v>7539</v>
      </c>
      <c r="B40" t="s">
        <v>6861</v>
      </c>
      <c r="C40" t="s">
        <v>6712</v>
      </c>
      <c r="D40" t="s">
        <v>6712</v>
      </c>
      <c r="E40" t="s">
        <v>6726</v>
      </c>
      <c r="F40" t="s">
        <v>7541</v>
      </c>
      <c r="G40">
        <v>8</v>
      </c>
      <c r="H40" t="s">
        <v>370</v>
      </c>
      <c r="I40" t="s">
        <v>5611</v>
      </c>
      <c r="J40" t="s">
        <v>6967</v>
      </c>
      <c r="K40" t="s">
        <v>6967</v>
      </c>
      <c r="L40" t="s">
        <v>6976</v>
      </c>
      <c r="M40" t="s">
        <v>488</v>
      </c>
      <c r="N40" t="s">
        <v>488</v>
      </c>
      <c r="O40" t="s">
        <v>7551</v>
      </c>
      <c r="P40" t="s">
        <v>6958</v>
      </c>
      <c r="Q40" t="s">
        <v>6959</v>
      </c>
      <c r="R40" t="s">
        <v>9434</v>
      </c>
      <c r="S40" t="s">
        <v>370</v>
      </c>
    </row>
    <row r="41" spans="1:19">
      <c r="A41" t="s">
        <v>7565</v>
      </c>
      <c r="B41" t="s">
        <v>6861</v>
      </c>
      <c r="C41" t="s">
        <v>6712</v>
      </c>
      <c r="D41" t="s">
        <v>6712</v>
      </c>
      <c r="E41" t="s">
        <v>6726</v>
      </c>
      <c r="F41" t="s">
        <v>7567</v>
      </c>
      <c r="G41">
        <v>3</v>
      </c>
      <c r="H41" t="s">
        <v>370</v>
      </c>
      <c r="I41" t="s">
        <v>5611</v>
      </c>
      <c r="J41" t="s">
        <v>6967</v>
      </c>
      <c r="K41" t="s">
        <v>6967</v>
      </c>
      <c r="L41" t="s">
        <v>6976</v>
      </c>
      <c r="M41" t="s">
        <v>6885</v>
      </c>
      <c r="N41" t="s">
        <v>1266</v>
      </c>
      <c r="O41" t="s">
        <v>6903</v>
      </c>
      <c r="P41" t="s">
        <v>7576</v>
      </c>
      <c r="Q41" t="s">
        <v>6993</v>
      </c>
      <c r="R41" t="s">
        <v>9434</v>
      </c>
      <c r="S41" t="s">
        <v>370</v>
      </c>
    </row>
    <row r="42" spans="1:19">
      <c r="A42" t="s">
        <v>7585</v>
      </c>
      <c r="B42" t="s">
        <v>6861</v>
      </c>
      <c r="C42" t="s">
        <v>6712</v>
      </c>
      <c r="D42" t="s">
        <v>6712</v>
      </c>
      <c r="E42" t="s">
        <v>6726</v>
      </c>
      <c r="F42" t="s">
        <v>7587</v>
      </c>
      <c r="G42">
        <v>7</v>
      </c>
      <c r="H42" t="s">
        <v>370</v>
      </c>
      <c r="I42" t="s">
        <v>5611</v>
      </c>
      <c r="J42" t="s">
        <v>6877</v>
      </c>
      <c r="K42" t="s">
        <v>6877</v>
      </c>
      <c r="L42" t="s">
        <v>6925</v>
      </c>
      <c r="M42" t="s">
        <v>6885</v>
      </c>
      <c r="N42" t="s">
        <v>1266</v>
      </c>
      <c r="O42" t="s">
        <v>6903</v>
      </c>
      <c r="P42" t="s">
        <v>7229</v>
      </c>
      <c r="Q42" t="s">
        <v>6993</v>
      </c>
      <c r="R42" t="s">
        <v>9434</v>
      </c>
      <c r="S42" t="s">
        <v>370</v>
      </c>
    </row>
    <row r="43" spans="1:19">
      <c r="A43" t="s">
        <v>7607</v>
      </c>
      <c r="B43" t="s">
        <v>6861</v>
      </c>
      <c r="C43" t="s">
        <v>6712</v>
      </c>
      <c r="D43" t="s">
        <v>6712</v>
      </c>
      <c r="E43" t="s">
        <v>6724</v>
      </c>
      <c r="G43">
        <v>0</v>
      </c>
      <c r="H43" t="s">
        <v>370</v>
      </c>
      <c r="I43" t="s">
        <v>5611</v>
      </c>
      <c r="J43" t="s">
        <v>6932</v>
      </c>
      <c r="K43" t="s">
        <v>6932</v>
      </c>
      <c r="L43" t="s">
        <v>6940</v>
      </c>
      <c r="M43" t="s">
        <v>6885</v>
      </c>
      <c r="N43" t="s">
        <v>1266</v>
      </c>
      <c r="O43" t="s">
        <v>6903</v>
      </c>
      <c r="P43" t="s">
        <v>7229</v>
      </c>
      <c r="Q43" t="s">
        <v>6993</v>
      </c>
      <c r="R43" t="s">
        <v>9433</v>
      </c>
      <c r="S43" t="s">
        <v>370</v>
      </c>
    </row>
    <row r="44" spans="1:19">
      <c r="A44" t="s">
        <v>7623</v>
      </c>
      <c r="B44" t="s">
        <v>6861</v>
      </c>
      <c r="C44" t="s">
        <v>6712</v>
      </c>
      <c r="D44" t="s">
        <v>6712</v>
      </c>
      <c r="E44" t="s">
        <v>6725</v>
      </c>
      <c r="F44" t="s">
        <v>184</v>
      </c>
      <c r="G44">
        <v>1</v>
      </c>
      <c r="H44" t="s">
        <v>370</v>
      </c>
      <c r="I44" t="s">
        <v>5611</v>
      </c>
      <c r="J44" t="s">
        <v>6967</v>
      </c>
      <c r="K44" t="s">
        <v>6967</v>
      </c>
      <c r="L44" t="s">
        <v>6976</v>
      </c>
      <c r="M44" t="s">
        <v>7629</v>
      </c>
      <c r="O44" t="s">
        <v>7636</v>
      </c>
      <c r="P44" t="s">
        <v>6958</v>
      </c>
      <c r="Q44" t="s">
        <v>6959</v>
      </c>
      <c r="R44" t="s">
        <v>9436</v>
      </c>
      <c r="S44" t="s">
        <v>370</v>
      </c>
    </row>
    <row r="45" spans="1:19">
      <c r="A45" t="s">
        <v>7637</v>
      </c>
      <c r="B45" t="s">
        <v>6861</v>
      </c>
      <c r="C45" t="s">
        <v>6712</v>
      </c>
      <c r="D45" t="s">
        <v>6712</v>
      </c>
      <c r="E45" t="s">
        <v>6724</v>
      </c>
      <c r="G45">
        <v>0</v>
      </c>
      <c r="H45" t="s">
        <v>370</v>
      </c>
      <c r="I45" t="s">
        <v>5611</v>
      </c>
      <c r="J45" t="s">
        <v>6967</v>
      </c>
      <c r="K45" t="s">
        <v>6967</v>
      </c>
      <c r="L45" t="s">
        <v>6976</v>
      </c>
      <c r="M45" t="s">
        <v>7629</v>
      </c>
      <c r="O45" t="s">
        <v>7636</v>
      </c>
      <c r="P45" t="s">
        <v>2221</v>
      </c>
      <c r="Q45" t="s">
        <v>6904</v>
      </c>
      <c r="R45" t="s">
        <v>9433</v>
      </c>
      <c r="S45" t="s">
        <v>370</v>
      </c>
    </row>
    <row r="46" spans="1:19">
      <c r="A46" t="s">
        <v>7649</v>
      </c>
      <c r="B46" t="s">
        <v>6861</v>
      </c>
      <c r="C46" t="s">
        <v>6712</v>
      </c>
      <c r="D46" t="s">
        <v>6712</v>
      </c>
      <c r="E46" t="s">
        <v>6724</v>
      </c>
      <c r="G46">
        <v>0</v>
      </c>
      <c r="H46" t="s">
        <v>370</v>
      </c>
      <c r="I46" t="s">
        <v>5611</v>
      </c>
      <c r="J46" t="s">
        <v>6877</v>
      </c>
      <c r="K46" t="s">
        <v>6877</v>
      </c>
      <c r="L46" t="s">
        <v>6925</v>
      </c>
      <c r="M46" t="s">
        <v>7629</v>
      </c>
      <c r="O46" t="s">
        <v>7636</v>
      </c>
      <c r="P46" t="s">
        <v>6958</v>
      </c>
      <c r="Q46" t="s">
        <v>6959</v>
      </c>
      <c r="R46" t="s">
        <v>9433</v>
      </c>
      <c r="S46" t="s">
        <v>370</v>
      </c>
    </row>
    <row r="47" spans="1:19">
      <c r="A47" t="s">
        <v>7659</v>
      </c>
      <c r="B47" t="s">
        <v>6861</v>
      </c>
      <c r="C47" t="s">
        <v>6712</v>
      </c>
      <c r="D47" t="s">
        <v>6712</v>
      </c>
      <c r="E47" t="s">
        <v>6726</v>
      </c>
      <c r="F47" t="s">
        <v>7661</v>
      </c>
      <c r="G47">
        <v>2</v>
      </c>
      <c r="H47" t="s">
        <v>370</v>
      </c>
      <c r="I47" t="s">
        <v>5611</v>
      </c>
      <c r="J47" t="s">
        <v>6877</v>
      </c>
      <c r="K47" t="s">
        <v>6877</v>
      </c>
      <c r="L47" t="s">
        <v>6925</v>
      </c>
      <c r="M47" t="s">
        <v>7629</v>
      </c>
      <c r="O47" t="s">
        <v>7636</v>
      </c>
      <c r="P47" t="s">
        <v>7674</v>
      </c>
      <c r="Q47" t="s">
        <v>6993</v>
      </c>
      <c r="R47" t="s">
        <v>9434</v>
      </c>
      <c r="S47" t="s">
        <v>370</v>
      </c>
    </row>
    <row r="48" spans="1:19">
      <c r="A48" t="s">
        <v>7677</v>
      </c>
      <c r="B48" t="s">
        <v>6861</v>
      </c>
      <c r="C48" t="s">
        <v>6712</v>
      </c>
      <c r="D48" t="s">
        <v>6712</v>
      </c>
      <c r="E48" t="s">
        <v>6724</v>
      </c>
      <c r="G48">
        <v>0</v>
      </c>
      <c r="H48" t="s">
        <v>370</v>
      </c>
      <c r="I48" t="s">
        <v>5611</v>
      </c>
      <c r="J48" t="s">
        <v>6967</v>
      </c>
      <c r="K48" t="s">
        <v>6967</v>
      </c>
      <c r="L48" t="s">
        <v>6976</v>
      </c>
      <c r="M48" t="s">
        <v>6934</v>
      </c>
      <c r="N48" t="s">
        <v>344</v>
      </c>
      <c r="O48" t="s">
        <v>6903</v>
      </c>
      <c r="P48" t="s">
        <v>2219</v>
      </c>
      <c r="Q48" t="s">
        <v>6904</v>
      </c>
      <c r="R48" t="s">
        <v>9433</v>
      </c>
      <c r="S48" t="s">
        <v>370</v>
      </c>
    </row>
    <row r="49" spans="1:19">
      <c r="A49" t="s">
        <v>7686</v>
      </c>
      <c r="B49" t="s">
        <v>6861</v>
      </c>
      <c r="C49" t="s">
        <v>6712</v>
      </c>
      <c r="D49" t="s">
        <v>6712</v>
      </c>
      <c r="E49" t="s">
        <v>6724</v>
      </c>
      <c r="G49">
        <v>0</v>
      </c>
      <c r="H49" t="s">
        <v>370</v>
      </c>
      <c r="I49" t="s">
        <v>5611</v>
      </c>
      <c r="J49" t="s">
        <v>6967</v>
      </c>
      <c r="K49" t="s">
        <v>6967</v>
      </c>
      <c r="L49" t="s">
        <v>6976</v>
      </c>
      <c r="M49" t="s">
        <v>7629</v>
      </c>
      <c r="O49" t="s">
        <v>7636</v>
      </c>
      <c r="P49" t="s">
        <v>2219</v>
      </c>
      <c r="Q49" t="s">
        <v>6904</v>
      </c>
      <c r="R49" t="s">
        <v>9433</v>
      </c>
      <c r="S49" t="s">
        <v>370</v>
      </c>
    </row>
    <row r="50" spans="1:19">
      <c r="A50" t="s">
        <v>7696</v>
      </c>
      <c r="B50" t="s">
        <v>6861</v>
      </c>
      <c r="C50" t="s">
        <v>6712</v>
      </c>
      <c r="D50" t="s">
        <v>6712</v>
      </c>
      <c r="E50" t="s">
        <v>6724</v>
      </c>
      <c r="G50">
        <v>0</v>
      </c>
      <c r="H50" t="s">
        <v>370</v>
      </c>
      <c r="I50" t="s">
        <v>5611</v>
      </c>
      <c r="J50" t="s">
        <v>6967</v>
      </c>
      <c r="K50" t="s">
        <v>6967</v>
      </c>
      <c r="L50" t="s">
        <v>6976</v>
      </c>
      <c r="M50" t="s">
        <v>6885</v>
      </c>
      <c r="N50" t="s">
        <v>1266</v>
      </c>
      <c r="O50" t="s">
        <v>6903</v>
      </c>
      <c r="P50" t="s">
        <v>7712</v>
      </c>
      <c r="Q50" t="s">
        <v>6993</v>
      </c>
      <c r="R50" t="s">
        <v>9433</v>
      </c>
      <c r="S50" t="s">
        <v>370</v>
      </c>
    </row>
    <row r="51" spans="1:19">
      <c r="A51" t="s">
        <v>7713</v>
      </c>
      <c r="B51" t="s">
        <v>6861</v>
      </c>
      <c r="C51" t="s">
        <v>6712</v>
      </c>
      <c r="D51" t="s">
        <v>6712</v>
      </c>
      <c r="E51" t="s">
        <v>6726</v>
      </c>
      <c r="F51" t="s">
        <v>7715</v>
      </c>
      <c r="G51">
        <v>2</v>
      </c>
      <c r="H51" t="s">
        <v>370</v>
      </c>
      <c r="I51" t="s">
        <v>5611</v>
      </c>
      <c r="J51" t="s">
        <v>6877</v>
      </c>
      <c r="K51" t="s">
        <v>6877</v>
      </c>
      <c r="L51" t="s">
        <v>6925</v>
      </c>
      <c r="M51" t="s">
        <v>13</v>
      </c>
      <c r="O51" t="s">
        <v>7450</v>
      </c>
      <c r="P51" t="s">
        <v>6958</v>
      </c>
      <c r="Q51" t="s">
        <v>6959</v>
      </c>
      <c r="R51" t="s">
        <v>9434</v>
      </c>
      <c r="S51" t="s">
        <v>370</v>
      </c>
    </row>
    <row r="52" spans="1:19">
      <c r="A52" t="s">
        <v>7738</v>
      </c>
      <c r="B52" t="s">
        <v>6861</v>
      </c>
      <c r="C52" t="s">
        <v>6712</v>
      </c>
      <c r="D52" t="s">
        <v>6712</v>
      </c>
      <c r="E52" t="s">
        <v>6726</v>
      </c>
      <c r="F52" t="s">
        <v>7740</v>
      </c>
      <c r="G52">
        <v>9</v>
      </c>
      <c r="H52" t="s">
        <v>370</v>
      </c>
      <c r="I52" t="s">
        <v>5611</v>
      </c>
      <c r="J52" t="s">
        <v>6877</v>
      </c>
      <c r="K52" t="s">
        <v>6877</v>
      </c>
      <c r="L52" t="s">
        <v>6925</v>
      </c>
      <c r="M52" t="s">
        <v>6885</v>
      </c>
      <c r="N52" t="s">
        <v>1266</v>
      </c>
      <c r="O52" t="s">
        <v>6903</v>
      </c>
      <c r="P52" t="s">
        <v>2219</v>
      </c>
      <c r="Q52" t="s">
        <v>6904</v>
      </c>
      <c r="R52" t="s">
        <v>9434</v>
      </c>
      <c r="S52" t="s">
        <v>370</v>
      </c>
    </row>
    <row r="53" spans="1:19">
      <c r="A53" t="s">
        <v>7765</v>
      </c>
      <c r="B53" t="s">
        <v>6861</v>
      </c>
      <c r="C53" t="s">
        <v>6712</v>
      </c>
      <c r="D53" t="s">
        <v>6712</v>
      </c>
      <c r="E53" t="s">
        <v>6724</v>
      </c>
      <c r="G53">
        <v>0</v>
      </c>
      <c r="H53" t="s">
        <v>370</v>
      </c>
      <c r="I53" t="s">
        <v>5611</v>
      </c>
      <c r="J53" t="s">
        <v>6877</v>
      </c>
      <c r="K53" t="s">
        <v>6877</v>
      </c>
      <c r="L53" t="s">
        <v>6925</v>
      </c>
      <c r="M53" t="s">
        <v>6885</v>
      </c>
      <c r="N53" t="s">
        <v>1266</v>
      </c>
      <c r="O53" t="s">
        <v>6903</v>
      </c>
      <c r="P53" t="s">
        <v>6958</v>
      </c>
      <c r="Q53" t="s">
        <v>6959</v>
      </c>
      <c r="R53" t="s">
        <v>9433</v>
      </c>
      <c r="S53" t="s">
        <v>370</v>
      </c>
    </row>
    <row r="54" spans="1:19">
      <c r="A54" t="s">
        <v>7774</v>
      </c>
      <c r="B54" t="s">
        <v>6861</v>
      </c>
      <c r="C54" t="s">
        <v>6712</v>
      </c>
      <c r="D54" t="s">
        <v>6712</v>
      </c>
      <c r="E54" t="s">
        <v>6724</v>
      </c>
      <c r="G54">
        <v>0</v>
      </c>
      <c r="H54" t="s">
        <v>370</v>
      </c>
      <c r="I54" t="s">
        <v>5611</v>
      </c>
      <c r="J54" t="s">
        <v>6877</v>
      </c>
      <c r="K54" t="s">
        <v>6877</v>
      </c>
      <c r="L54" t="s">
        <v>6925</v>
      </c>
      <c r="M54" t="s">
        <v>6885</v>
      </c>
      <c r="N54" t="s">
        <v>1266</v>
      </c>
      <c r="O54" t="s">
        <v>6903</v>
      </c>
      <c r="P54" t="s">
        <v>7783</v>
      </c>
      <c r="Q54" t="s">
        <v>6993</v>
      </c>
      <c r="R54" t="s">
        <v>9433</v>
      </c>
      <c r="S54" t="s">
        <v>370</v>
      </c>
    </row>
    <row r="55" spans="1:19">
      <c r="A55" t="s">
        <v>7784</v>
      </c>
      <c r="B55" t="s">
        <v>6861</v>
      </c>
      <c r="C55" t="s">
        <v>6712</v>
      </c>
      <c r="D55" t="s">
        <v>6712</v>
      </c>
      <c r="E55" t="s">
        <v>6724</v>
      </c>
      <c r="G55">
        <v>0</v>
      </c>
      <c r="H55" t="s">
        <v>370</v>
      </c>
      <c r="I55" t="s">
        <v>5611</v>
      </c>
      <c r="J55" t="s">
        <v>6877</v>
      </c>
      <c r="K55" t="s">
        <v>6877</v>
      </c>
      <c r="L55" t="s">
        <v>6925</v>
      </c>
      <c r="M55" t="s">
        <v>6934</v>
      </c>
      <c r="N55" t="s">
        <v>344</v>
      </c>
      <c r="O55" t="s">
        <v>6903</v>
      </c>
      <c r="P55" t="s">
        <v>6958</v>
      </c>
      <c r="Q55" t="s">
        <v>6959</v>
      </c>
      <c r="R55" t="s">
        <v>9433</v>
      </c>
      <c r="S55" t="s">
        <v>370</v>
      </c>
    </row>
    <row r="56" spans="1:19">
      <c r="A56" t="s">
        <v>7795</v>
      </c>
      <c r="B56" t="s">
        <v>6861</v>
      </c>
      <c r="C56" t="s">
        <v>6712</v>
      </c>
      <c r="D56" t="s">
        <v>6712</v>
      </c>
      <c r="E56" t="s">
        <v>6724</v>
      </c>
      <c r="G56">
        <v>0</v>
      </c>
      <c r="H56" t="s">
        <v>370</v>
      </c>
      <c r="I56" t="s">
        <v>5611</v>
      </c>
      <c r="J56" t="s">
        <v>6877</v>
      </c>
      <c r="K56" t="s">
        <v>6877</v>
      </c>
      <c r="L56" t="s">
        <v>7278</v>
      </c>
      <c r="M56" t="s">
        <v>574</v>
      </c>
      <c r="N56" t="s">
        <v>443</v>
      </c>
      <c r="O56" t="s">
        <v>6903</v>
      </c>
      <c r="P56" t="s">
        <v>6958</v>
      </c>
      <c r="Q56" t="s">
        <v>6959</v>
      </c>
      <c r="R56" t="s">
        <v>9433</v>
      </c>
      <c r="S56" t="s">
        <v>370</v>
      </c>
    </row>
    <row r="57" spans="1:19">
      <c r="A57" t="s">
        <v>7811</v>
      </c>
      <c r="B57" t="s">
        <v>6861</v>
      </c>
      <c r="C57" t="s">
        <v>6712</v>
      </c>
      <c r="D57" t="s">
        <v>6712</v>
      </c>
      <c r="E57" t="s">
        <v>6724</v>
      </c>
      <c r="G57">
        <v>0</v>
      </c>
      <c r="H57" t="s">
        <v>370</v>
      </c>
      <c r="I57" t="s">
        <v>5611</v>
      </c>
      <c r="J57" t="s">
        <v>6877</v>
      </c>
      <c r="K57" t="s">
        <v>6877</v>
      </c>
      <c r="L57" t="s">
        <v>7278</v>
      </c>
      <c r="M57" t="s">
        <v>574</v>
      </c>
      <c r="N57" t="s">
        <v>443</v>
      </c>
      <c r="O57" t="s">
        <v>6903</v>
      </c>
      <c r="P57" t="s">
        <v>2215</v>
      </c>
      <c r="Q57" t="s">
        <v>6904</v>
      </c>
      <c r="R57" t="s">
        <v>9433</v>
      </c>
      <c r="S57" t="s">
        <v>370</v>
      </c>
    </row>
    <row r="58" spans="1:19">
      <c r="A58" t="s">
        <v>7822</v>
      </c>
      <c r="B58" t="s">
        <v>6861</v>
      </c>
      <c r="C58" t="s">
        <v>6712</v>
      </c>
      <c r="D58" t="s">
        <v>6712</v>
      </c>
      <c r="E58" t="s">
        <v>6724</v>
      </c>
      <c r="G58">
        <v>0</v>
      </c>
      <c r="H58" t="s">
        <v>370</v>
      </c>
      <c r="I58" t="s">
        <v>5611</v>
      </c>
      <c r="J58" t="s">
        <v>6877</v>
      </c>
      <c r="K58" t="s">
        <v>6877</v>
      </c>
      <c r="L58" t="s">
        <v>6925</v>
      </c>
      <c r="M58" t="s">
        <v>6885</v>
      </c>
      <c r="N58" t="s">
        <v>1266</v>
      </c>
      <c r="O58" t="s">
        <v>6903</v>
      </c>
      <c r="P58" t="s">
        <v>6958</v>
      </c>
      <c r="Q58" t="s">
        <v>6959</v>
      </c>
      <c r="R58" t="s">
        <v>9433</v>
      </c>
      <c r="S58" t="s">
        <v>370</v>
      </c>
    </row>
    <row r="59" spans="1:19">
      <c r="A59" t="s">
        <v>7829</v>
      </c>
      <c r="B59" t="s">
        <v>6861</v>
      </c>
      <c r="C59" t="s">
        <v>6712</v>
      </c>
      <c r="D59" t="s">
        <v>6712</v>
      </c>
      <c r="E59" t="s">
        <v>6724</v>
      </c>
      <c r="G59">
        <v>0</v>
      </c>
      <c r="H59" t="s">
        <v>370</v>
      </c>
      <c r="I59" t="s">
        <v>5611</v>
      </c>
      <c r="J59" t="s">
        <v>6932</v>
      </c>
      <c r="K59" t="s">
        <v>6932</v>
      </c>
      <c r="L59" t="s">
        <v>6940</v>
      </c>
      <c r="M59" t="s">
        <v>574</v>
      </c>
      <c r="N59" t="s">
        <v>443</v>
      </c>
      <c r="O59" t="s">
        <v>6903</v>
      </c>
      <c r="P59" t="s">
        <v>7229</v>
      </c>
      <c r="Q59" t="s">
        <v>6993</v>
      </c>
      <c r="R59" t="s">
        <v>9433</v>
      </c>
      <c r="S59" t="s">
        <v>370</v>
      </c>
    </row>
    <row r="60" spans="1:19">
      <c r="A60" t="s">
        <v>7839</v>
      </c>
      <c r="B60" t="s">
        <v>6861</v>
      </c>
      <c r="C60" t="s">
        <v>6712</v>
      </c>
      <c r="D60" t="s">
        <v>6712</v>
      </c>
      <c r="E60" t="s">
        <v>6724</v>
      </c>
      <c r="G60">
        <v>0</v>
      </c>
      <c r="H60" t="s">
        <v>370</v>
      </c>
      <c r="I60" t="s">
        <v>5611</v>
      </c>
      <c r="J60" t="s">
        <v>6877</v>
      </c>
      <c r="K60" t="s">
        <v>6877</v>
      </c>
      <c r="L60" t="s">
        <v>6925</v>
      </c>
      <c r="M60" t="s">
        <v>574</v>
      </c>
      <c r="N60" t="s">
        <v>443</v>
      </c>
      <c r="O60" t="s">
        <v>6903</v>
      </c>
      <c r="P60" t="s">
        <v>2215</v>
      </c>
      <c r="Q60" t="s">
        <v>6904</v>
      </c>
      <c r="R60" t="s">
        <v>9433</v>
      </c>
      <c r="S60" t="s">
        <v>370</v>
      </c>
    </row>
    <row r="61" spans="1:19">
      <c r="A61" t="s">
        <v>7847</v>
      </c>
      <c r="B61" t="s">
        <v>6861</v>
      </c>
      <c r="C61" t="s">
        <v>6712</v>
      </c>
      <c r="D61" t="s">
        <v>6712</v>
      </c>
      <c r="E61" t="s">
        <v>6724</v>
      </c>
      <c r="G61">
        <v>0</v>
      </c>
      <c r="H61" t="s">
        <v>370</v>
      </c>
      <c r="I61" t="s">
        <v>5611</v>
      </c>
      <c r="J61" t="s">
        <v>6877</v>
      </c>
      <c r="K61" t="s">
        <v>6877</v>
      </c>
      <c r="L61" t="s">
        <v>6925</v>
      </c>
      <c r="M61" t="s">
        <v>6885</v>
      </c>
      <c r="N61" t="s">
        <v>1266</v>
      </c>
      <c r="O61" t="s">
        <v>6903</v>
      </c>
      <c r="P61" t="s">
        <v>6958</v>
      </c>
      <c r="Q61" t="s">
        <v>6959</v>
      </c>
      <c r="R61" t="s">
        <v>9433</v>
      </c>
      <c r="S61" t="s">
        <v>370</v>
      </c>
    </row>
    <row r="62" spans="1:19">
      <c r="A62" t="s">
        <v>7858</v>
      </c>
      <c r="B62" t="s">
        <v>6861</v>
      </c>
      <c r="C62" t="s">
        <v>6712</v>
      </c>
      <c r="D62" t="s">
        <v>6712</v>
      </c>
      <c r="E62" t="s">
        <v>6724</v>
      </c>
      <c r="G62">
        <v>0</v>
      </c>
      <c r="H62" t="s">
        <v>370</v>
      </c>
      <c r="I62" t="s">
        <v>5611</v>
      </c>
      <c r="J62" t="s">
        <v>6877</v>
      </c>
      <c r="K62" t="s">
        <v>6877</v>
      </c>
      <c r="L62" t="s">
        <v>6925</v>
      </c>
      <c r="M62" t="s">
        <v>6886</v>
      </c>
      <c r="N62" t="s">
        <v>443</v>
      </c>
      <c r="O62" t="s">
        <v>6903</v>
      </c>
      <c r="P62" t="s">
        <v>7052</v>
      </c>
      <c r="Q62" t="s">
        <v>6993</v>
      </c>
      <c r="R62" t="s">
        <v>9433</v>
      </c>
      <c r="S62" t="s">
        <v>370</v>
      </c>
    </row>
    <row r="63" spans="1:19">
      <c r="A63" t="s">
        <v>7868</v>
      </c>
      <c r="B63" t="s">
        <v>6861</v>
      </c>
      <c r="C63" t="s">
        <v>6712</v>
      </c>
      <c r="D63" t="s">
        <v>6712</v>
      </c>
      <c r="E63" t="s">
        <v>6724</v>
      </c>
      <c r="G63">
        <v>0</v>
      </c>
      <c r="H63" t="s">
        <v>370</v>
      </c>
      <c r="I63" t="s">
        <v>5611</v>
      </c>
      <c r="J63" t="s">
        <v>6967</v>
      </c>
      <c r="K63" t="s">
        <v>6967</v>
      </c>
      <c r="L63" t="s">
        <v>6976</v>
      </c>
      <c r="M63" t="s">
        <v>6885</v>
      </c>
      <c r="N63" t="s">
        <v>1266</v>
      </c>
      <c r="O63" t="s">
        <v>6903</v>
      </c>
      <c r="P63" t="s">
        <v>2219</v>
      </c>
      <c r="Q63" t="s">
        <v>6904</v>
      </c>
      <c r="R63" t="s">
        <v>9433</v>
      </c>
      <c r="S63" t="s">
        <v>370</v>
      </c>
    </row>
    <row r="64" spans="1:19">
      <c r="A64" t="s">
        <v>7881</v>
      </c>
      <c r="B64" t="s">
        <v>6861</v>
      </c>
      <c r="C64" t="s">
        <v>6712</v>
      </c>
      <c r="D64" t="s">
        <v>6712</v>
      </c>
      <c r="E64" t="s">
        <v>6724</v>
      </c>
      <c r="G64">
        <v>0</v>
      </c>
      <c r="H64" t="s">
        <v>370</v>
      </c>
      <c r="I64" t="s">
        <v>5611</v>
      </c>
      <c r="J64" t="s">
        <v>6877</v>
      </c>
      <c r="K64" t="s">
        <v>6877</v>
      </c>
      <c r="L64" t="s">
        <v>6925</v>
      </c>
      <c r="M64" t="s">
        <v>6885</v>
      </c>
      <c r="N64" t="s">
        <v>1266</v>
      </c>
      <c r="O64" t="s">
        <v>6903</v>
      </c>
      <c r="P64" t="s">
        <v>2223</v>
      </c>
      <c r="Q64" t="s">
        <v>6904</v>
      </c>
      <c r="R64" t="s">
        <v>9433</v>
      </c>
      <c r="S64" t="s">
        <v>370</v>
      </c>
    </row>
    <row r="65" spans="1:19">
      <c r="A65" t="s">
        <v>7890</v>
      </c>
      <c r="B65" t="s">
        <v>6861</v>
      </c>
      <c r="C65" t="s">
        <v>6712</v>
      </c>
      <c r="D65" t="s">
        <v>6712</v>
      </c>
      <c r="E65" t="s">
        <v>6724</v>
      </c>
      <c r="G65">
        <v>0</v>
      </c>
      <c r="H65" t="s">
        <v>370</v>
      </c>
      <c r="I65" t="s">
        <v>5611</v>
      </c>
      <c r="J65" t="s">
        <v>6967</v>
      </c>
      <c r="K65" t="s">
        <v>6967</v>
      </c>
      <c r="L65" t="s">
        <v>6976</v>
      </c>
      <c r="M65" t="s">
        <v>574</v>
      </c>
      <c r="N65" t="s">
        <v>443</v>
      </c>
      <c r="O65" t="s">
        <v>6903</v>
      </c>
      <c r="P65" t="s">
        <v>2219</v>
      </c>
      <c r="Q65" t="s">
        <v>6904</v>
      </c>
      <c r="R65" t="s">
        <v>9433</v>
      </c>
      <c r="S65" t="s">
        <v>370</v>
      </c>
    </row>
    <row r="66" spans="1:19">
      <c r="A66" t="s">
        <v>7897</v>
      </c>
      <c r="B66" t="s">
        <v>6861</v>
      </c>
      <c r="C66" t="s">
        <v>6712</v>
      </c>
      <c r="D66" t="s">
        <v>6712</v>
      </c>
      <c r="E66" t="s">
        <v>6724</v>
      </c>
      <c r="G66">
        <v>0</v>
      </c>
      <c r="H66" t="s">
        <v>370</v>
      </c>
      <c r="I66" t="s">
        <v>5611</v>
      </c>
      <c r="J66" t="s">
        <v>6877</v>
      </c>
      <c r="K66" t="s">
        <v>6877</v>
      </c>
      <c r="L66" t="s">
        <v>6925</v>
      </c>
      <c r="M66" t="s">
        <v>6885</v>
      </c>
      <c r="N66" t="s">
        <v>1266</v>
      </c>
      <c r="O66" t="s">
        <v>6903</v>
      </c>
      <c r="P66" t="s">
        <v>7783</v>
      </c>
      <c r="Q66" t="s">
        <v>6993</v>
      </c>
      <c r="R66" t="s">
        <v>9433</v>
      </c>
      <c r="S66" t="s">
        <v>370</v>
      </c>
    </row>
    <row r="67" spans="1:19">
      <c r="A67" t="s">
        <v>7909</v>
      </c>
      <c r="B67" t="s">
        <v>6861</v>
      </c>
      <c r="C67" t="s">
        <v>6712</v>
      </c>
      <c r="D67" t="s">
        <v>6712</v>
      </c>
      <c r="E67" t="s">
        <v>6724</v>
      </c>
      <c r="G67">
        <v>0</v>
      </c>
      <c r="H67" t="s">
        <v>370</v>
      </c>
      <c r="I67" t="s">
        <v>5611</v>
      </c>
      <c r="J67" t="s">
        <v>6967</v>
      </c>
      <c r="K67" t="s">
        <v>6967</v>
      </c>
      <c r="L67" t="s">
        <v>6976</v>
      </c>
      <c r="M67" t="s">
        <v>6885</v>
      </c>
      <c r="N67" t="s">
        <v>1266</v>
      </c>
      <c r="O67" t="s">
        <v>6903</v>
      </c>
      <c r="P67" t="s">
        <v>7161</v>
      </c>
      <c r="Q67" t="s">
        <v>6993</v>
      </c>
      <c r="R67" t="s">
        <v>9433</v>
      </c>
      <c r="S67" t="s">
        <v>370</v>
      </c>
    </row>
    <row r="68" spans="1:19">
      <c r="A68" t="s">
        <v>7923</v>
      </c>
      <c r="B68" t="s">
        <v>6861</v>
      </c>
      <c r="C68" t="s">
        <v>6712</v>
      </c>
      <c r="D68" t="s">
        <v>6712</v>
      </c>
      <c r="E68" t="s">
        <v>6724</v>
      </c>
      <c r="G68">
        <v>0</v>
      </c>
      <c r="H68" t="s">
        <v>370</v>
      </c>
      <c r="I68" t="s">
        <v>5611</v>
      </c>
      <c r="J68" t="s">
        <v>6877</v>
      </c>
      <c r="K68" t="s">
        <v>6877</v>
      </c>
      <c r="L68" t="s">
        <v>7278</v>
      </c>
      <c r="M68" t="s">
        <v>6885</v>
      </c>
      <c r="N68" t="s">
        <v>1266</v>
      </c>
      <c r="O68" t="s">
        <v>6903</v>
      </c>
      <c r="P68" t="s">
        <v>6958</v>
      </c>
      <c r="Q68" t="s">
        <v>6959</v>
      </c>
      <c r="R68" t="s">
        <v>9433</v>
      </c>
      <c r="S68" t="s">
        <v>370</v>
      </c>
    </row>
    <row r="69" spans="1:19">
      <c r="A69" t="s">
        <v>7936</v>
      </c>
      <c r="B69" t="s">
        <v>6861</v>
      </c>
      <c r="C69" t="s">
        <v>6712</v>
      </c>
      <c r="D69" t="s">
        <v>6712</v>
      </c>
      <c r="E69" t="s">
        <v>6724</v>
      </c>
      <c r="G69">
        <v>0</v>
      </c>
      <c r="H69" t="s">
        <v>370</v>
      </c>
      <c r="I69" t="s">
        <v>5611</v>
      </c>
      <c r="J69" t="s">
        <v>6932</v>
      </c>
      <c r="K69" t="s">
        <v>6932</v>
      </c>
      <c r="L69" t="s">
        <v>6940</v>
      </c>
      <c r="M69" t="s">
        <v>6885</v>
      </c>
      <c r="N69" t="s">
        <v>1266</v>
      </c>
      <c r="O69" t="s">
        <v>6903</v>
      </c>
      <c r="P69" t="s">
        <v>7229</v>
      </c>
      <c r="Q69" t="s">
        <v>6993</v>
      </c>
      <c r="R69" t="s">
        <v>9433</v>
      </c>
      <c r="S69" t="s">
        <v>370</v>
      </c>
    </row>
    <row r="70" spans="1:19">
      <c r="A70" t="s">
        <v>7948</v>
      </c>
      <c r="B70" t="s">
        <v>6861</v>
      </c>
      <c r="C70" t="s">
        <v>6712</v>
      </c>
      <c r="D70" t="s">
        <v>6712</v>
      </c>
      <c r="E70" t="s">
        <v>6724</v>
      </c>
      <c r="G70">
        <v>0</v>
      </c>
      <c r="H70" t="s">
        <v>370</v>
      </c>
      <c r="I70" t="s">
        <v>5611</v>
      </c>
      <c r="J70" t="s">
        <v>6967</v>
      </c>
      <c r="K70" t="s">
        <v>6967</v>
      </c>
      <c r="L70" t="s">
        <v>6976</v>
      </c>
      <c r="M70" t="s">
        <v>6885</v>
      </c>
      <c r="N70" t="s">
        <v>1266</v>
      </c>
      <c r="O70" t="s">
        <v>6903</v>
      </c>
      <c r="P70" t="s">
        <v>2219</v>
      </c>
      <c r="Q70" t="s">
        <v>6904</v>
      </c>
      <c r="R70" t="s">
        <v>9433</v>
      </c>
      <c r="S70" t="s">
        <v>370</v>
      </c>
    </row>
    <row r="71" spans="1:19">
      <c r="A71" t="s">
        <v>7959</v>
      </c>
      <c r="B71" t="s">
        <v>6861</v>
      </c>
      <c r="C71" t="s">
        <v>6712</v>
      </c>
      <c r="D71" t="s">
        <v>6712</v>
      </c>
      <c r="E71" t="s">
        <v>6726</v>
      </c>
      <c r="F71" t="s">
        <v>7961</v>
      </c>
      <c r="G71">
        <v>2</v>
      </c>
      <c r="H71" t="s">
        <v>370</v>
      </c>
      <c r="I71" t="s">
        <v>5611</v>
      </c>
      <c r="J71" t="s">
        <v>6877</v>
      </c>
      <c r="K71" t="s">
        <v>6877</v>
      </c>
      <c r="L71" t="s">
        <v>6925</v>
      </c>
      <c r="M71" t="s">
        <v>6885</v>
      </c>
      <c r="N71" t="s">
        <v>1266</v>
      </c>
      <c r="O71" t="s">
        <v>6903</v>
      </c>
      <c r="P71" t="s">
        <v>7978</v>
      </c>
      <c r="Q71" t="s">
        <v>6993</v>
      </c>
      <c r="R71" t="s">
        <v>9434</v>
      </c>
      <c r="S71" t="s">
        <v>370</v>
      </c>
    </row>
    <row r="72" spans="1:19">
      <c r="A72" t="s">
        <v>7987</v>
      </c>
      <c r="B72" t="s">
        <v>6861</v>
      </c>
      <c r="C72" t="s">
        <v>6712</v>
      </c>
      <c r="D72" t="s">
        <v>6712</v>
      </c>
      <c r="E72" t="s">
        <v>6724</v>
      </c>
      <c r="G72">
        <v>0</v>
      </c>
      <c r="H72" t="s">
        <v>370</v>
      </c>
      <c r="I72" t="s">
        <v>5611</v>
      </c>
      <c r="J72" t="s">
        <v>6967</v>
      </c>
      <c r="K72" t="s">
        <v>6967</v>
      </c>
      <c r="L72" t="s">
        <v>6976</v>
      </c>
      <c r="M72" t="s">
        <v>6885</v>
      </c>
      <c r="N72" t="s">
        <v>1266</v>
      </c>
      <c r="O72" t="s">
        <v>6903</v>
      </c>
      <c r="P72" t="s">
        <v>7229</v>
      </c>
      <c r="Q72" t="s">
        <v>6993</v>
      </c>
      <c r="R72" t="s">
        <v>9433</v>
      </c>
      <c r="S72" t="s">
        <v>370</v>
      </c>
    </row>
    <row r="73" spans="1:19">
      <c r="A73" t="s">
        <v>8000</v>
      </c>
      <c r="B73" t="s">
        <v>6861</v>
      </c>
      <c r="C73" t="s">
        <v>6712</v>
      </c>
      <c r="D73" t="s">
        <v>6712</v>
      </c>
      <c r="E73" t="s">
        <v>6724</v>
      </c>
      <c r="G73">
        <v>0</v>
      </c>
      <c r="H73" t="s">
        <v>370</v>
      </c>
      <c r="I73" t="s">
        <v>5611</v>
      </c>
      <c r="J73" t="s">
        <v>6932</v>
      </c>
      <c r="K73" t="s">
        <v>6932</v>
      </c>
      <c r="L73" t="s">
        <v>6940</v>
      </c>
      <c r="M73" t="s">
        <v>6984</v>
      </c>
      <c r="N73" t="s">
        <v>565</v>
      </c>
      <c r="O73" t="s">
        <v>6903</v>
      </c>
      <c r="P73" t="s">
        <v>7229</v>
      </c>
      <c r="Q73" t="s">
        <v>6993</v>
      </c>
      <c r="R73" t="s">
        <v>9433</v>
      </c>
      <c r="S73" t="s">
        <v>370</v>
      </c>
    </row>
    <row r="74" spans="1:19">
      <c r="A74" t="s">
        <v>8007</v>
      </c>
      <c r="B74" t="s">
        <v>6861</v>
      </c>
      <c r="C74" t="s">
        <v>6712</v>
      </c>
      <c r="D74" t="s">
        <v>6712</v>
      </c>
      <c r="E74" t="s">
        <v>6724</v>
      </c>
      <c r="G74">
        <v>0</v>
      </c>
      <c r="H74" t="s">
        <v>370</v>
      </c>
      <c r="I74" t="s">
        <v>5611</v>
      </c>
      <c r="J74" t="s">
        <v>6932</v>
      </c>
      <c r="K74" t="s">
        <v>6932</v>
      </c>
      <c r="L74" t="s">
        <v>6940</v>
      </c>
      <c r="M74" t="s">
        <v>6984</v>
      </c>
      <c r="N74" t="s">
        <v>565</v>
      </c>
      <c r="O74" t="s">
        <v>6903</v>
      </c>
      <c r="P74" t="s">
        <v>2219</v>
      </c>
      <c r="Q74" t="s">
        <v>6904</v>
      </c>
      <c r="R74" t="s">
        <v>9433</v>
      </c>
      <c r="S74" t="s">
        <v>370</v>
      </c>
    </row>
    <row r="75" spans="1:19">
      <c r="A75" t="s">
        <v>8018</v>
      </c>
      <c r="B75" t="s">
        <v>6861</v>
      </c>
      <c r="C75" t="s">
        <v>6712</v>
      </c>
      <c r="D75" t="s">
        <v>6712</v>
      </c>
      <c r="E75" t="s">
        <v>6724</v>
      </c>
      <c r="G75">
        <v>0</v>
      </c>
      <c r="H75" t="s">
        <v>370</v>
      </c>
      <c r="I75" t="s">
        <v>5611</v>
      </c>
      <c r="J75" t="s">
        <v>6967</v>
      </c>
      <c r="K75" t="s">
        <v>6967</v>
      </c>
      <c r="L75" t="s">
        <v>6976</v>
      </c>
      <c r="M75" t="s">
        <v>6885</v>
      </c>
      <c r="N75" t="s">
        <v>1266</v>
      </c>
      <c r="O75" t="s">
        <v>6903</v>
      </c>
      <c r="P75" t="s">
        <v>7161</v>
      </c>
      <c r="Q75" t="s">
        <v>6993</v>
      </c>
      <c r="R75" t="s">
        <v>9433</v>
      </c>
      <c r="S75" t="s">
        <v>370</v>
      </c>
    </row>
    <row r="76" spans="1:19">
      <c r="A76" t="s">
        <v>8029</v>
      </c>
      <c r="B76" t="s">
        <v>6861</v>
      </c>
      <c r="C76" t="s">
        <v>6712</v>
      </c>
      <c r="D76" t="s">
        <v>6712</v>
      </c>
      <c r="E76" t="s">
        <v>6724</v>
      </c>
      <c r="G76">
        <v>0</v>
      </c>
      <c r="H76" t="s">
        <v>370</v>
      </c>
      <c r="I76" t="s">
        <v>5611</v>
      </c>
      <c r="J76" t="s">
        <v>6877</v>
      </c>
      <c r="K76" t="s">
        <v>6881</v>
      </c>
      <c r="L76" t="s">
        <v>6902</v>
      </c>
      <c r="M76" t="s">
        <v>6885</v>
      </c>
      <c r="N76" t="s">
        <v>1266</v>
      </c>
      <c r="O76" t="s">
        <v>6903</v>
      </c>
      <c r="P76" t="s">
        <v>7576</v>
      </c>
      <c r="Q76" t="s">
        <v>6993</v>
      </c>
      <c r="R76" t="s">
        <v>9433</v>
      </c>
      <c r="S76" t="s">
        <v>370</v>
      </c>
    </row>
    <row r="77" spans="1:19">
      <c r="A77" t="s">
        <v>8040</v>
      </c>
      <c r="B77" t="s">
        <v>6861</v>
      </c>
      <c r="C77" t="s">
        <v>6712</v>
      </c>
      <c r="D77" t="s">
        <v>6712</v>
      </c>
      <c r="E77" t="s">
        <v>6724</v>
      </c>
      <c r="G77">
        <v>0</v>
      </c>
      <c r="H77" t="s">
        <v>370</v>
      </c>
      <c r="I77" t="s">
        <v>5611</v>
      </c>
      <c r="J77" t="s">
        <v>6877</v>
      </c>
      <c r="K77" t="s">
        <v>6881</v>
      </c>
      <c r="L77" t="s">
        <v>6902</v>
      </c>
      <c r="M77" t="s">
        <v>6885</v>
      </c>
      <c r="N77" t="s">
        <v>1266</v>
      </c>
      <c r="O77" t="s">
        <v>6903</v>
      </c>
      <c r="P77" t="s">
        <v>7229</v>
      </c>
      <c r="Q77" t="s">
        <v>6993</v>
      </c>
      <c r="R77" t="s">
        <v>9433</v>
      </c>
      <c r="S77" t="s">
        <v>370</v>
      </c>
    </row>
    <row r="78" spans="1:19">
      <c r="A78" t="s">
        <v>8048</v>
      </c>
      <c r="B78" t="s">
        <v>6861</v>
      </c>
      <c r="C78" t="s">
        <v>6712</v>
      </c>
      <c r="D78" t="s">
        <v>6712</v>
      </c>
      <c r="E78" t="s">
        <v>6726</v>
      </c>
      <c r="F78" t="s">
        <v>8050</v>
      </c>
      <c r="G78">
        <v>5</v>
      </c>
      <c r="H78" t="s">
        <v>370</v>
      </c>
      <c r="I78" t="s">
        <v>5611</v>
      </c>
      <c r="J78" t="s">
        <v>6877</v>
      </c>
      <c r="K78" t="s">
        <v>6881</v>
      </c>
      <c r="L78" t="s">
        <v>6902</v>
      </c>
      <c r="M78" t="s">
        <v>6885</v>
      </c>
      <c r="N78" t="s">
        <v>1266</v>
      </c>
      <c r="O78" t="s">
        <v>6903</v>
      </c>
      <c r="P78" t="s">
        <v>7229</v>
      </c>
      <c r="Q78" t="s">
        <v>6993</v>
      </c>
      <c r="R78" t="s">
        <v>9434</v>
      </c>
      <c r="S78" t="s">
        <v>370</v>
      </c>
    </row>
    <row r="79" spans="1:19">
      <c r="A79" t="s">
        <v>8068</v>
      </c>
      <c r="B79" t="s">
        <v>6861</v>
      </c>
      <c r="C79" t="s">
        <v>6712</v>
      </c>
      <c r="D79" t="s">
        <v>6712</v>
      </c>
      <c r="E79" t="s">
        <v>6724</v>
      </c>
      <c r="G79">
        <v>0</v>
      </c>
      <c r="H79" t="s">
        <v>370</v>
      </c>
      <c r="I79" t="s">
        <v>5611</v>
      </c>
      <c r="J79" t="s">
        <v>6877</v>
      </c>
      <c r="K79" t="s">
        <v>6877</v>
      </c>
      <c r="L79" t="s">
        <v>6925</v>
      </c>
      <c r="M79" t="s">
        <v>6885</v>
      </c>
      <c r="N79" t="s">
        <v>1266</v>
      </c>
      <c r="O79" t="s">
        <v>6903</v>
      </c>
      <c r="P79" t="s">
        <v>6958</v>
      </c>
      <c r="Q79" t="s">
        <v>6959</v>
      </c>
      <c r="R79" t="s">
        <v>9433</v>
      </c>
      <c r="S79" t="s">
        <v>370</v>
      </c>
    </row>
    <row r="80" spans="1:19">
      <c r="A80" t="s">
        <v>8079</v>
      </c>
      <c r="B80" t="s">
        <v>6861</v>
      </c>
      <c r="C80" t="s">
        <v>6712</v>
      </c>
      <c r="D80" t="s">
        <v>6712</v>
      </c>
      <c r="E80" t="s">
        <v>6724</v>
      </c>
      <c r="G80">
        <v>0</v>
      </c>
      <c r="H80" t="s">
        <v>370</v>
      </c>
      <c r="I80" t="s">
        <v>5611</v>
      </c>
      <c r="J80" t="s">
        <v>6877</v>
      </c>
      <c r="K80" t="s">
        <v>6877</v>
      </c>
      <c r="L80" t="s">
        <v>6925</v>
      </c>
      <c r="M80" t="s">
        <v>6885</v>
      </c>
      <c r="N80" t="s">
        <v>1266</v>
      </c>
      <c r="O80" t="s">
        <v>6903</v>
      </c>
      <c r="P80" t="s">
        <v>2221</v>
      </c>
      <c r="Q80" t="s">
        <v>6904</v>
      </c>
      <c r="R80" t="s">
        <v>9433</v>
      </c>
      <c r="S80" t="s">
        <v>370</v>
      </c>
    </row>
    <row r="81" spans="1:19">
      <c r="A81" t="s">
        <v>8090</v>
      </c>
      <c r="B81" t="s">
        <v>6861</v>
      </c>
      <c r="C81" t="s">
        <v>6712</v>
      </c>
      <c r="D81" t="s">
        <v>6712</v>
      </c>
      <c r="E81" t="s">
        <v>6725</v>
      </c>
      <c r="F81" t="s">
        <v>185</v>
      </c>
      <c r="G81">
        <v>1</v>
      </c>
      <c r="H81" t="s">
        <v>370</v>
      </c>
      <c r="I81" t="s">
        <v>5611</v>
      </c>
      <c r="J81" t="s">
        <v>6932</v>
      </c>
      <c r="K81" t="s">
        <v>6932</v>
      </c>
      <c r="L81" t="s">
        <v>6940</v>
      </c>
      <c r="M81" t="s">
        <v>6885</v>
      </c>
      <c r="N81" t="s">
        <v>1266</v>
      </c>
      <c r="O81" t="s">
        <v>6903</v>
      </c>
      <c r="P81" t="s">
        <v>2221</v>
      </c>
      <c r="Q81" t="s">
        <v>6904</v>
      </c>
      <c r="R81" t="s">
        <v>9436</v>
      </c>
      <c r="S81" t="s">
        <v>370</v>
      </c>
    </row>
    <row r="82" spans="1:19">
      <c r="A82" t="s">
        <v>8101</v>
      </c>
      <c r="B82" t="s">
        <v>6861</v>
      </c>
      <c r="C82" t="s">
        <v>6712</v>
      </c>
      <c r="D82" t="s">
        <v>6712</v>
      </c>
      <c r="E82" t="s">
        <v>6724</v>
      </c>
      <c r="G82">
        <v>0</v>
      </c>
      <c r="H82" t="s">
        <v>370</v>
      </c>
      <c r="I82" t="s">
        <v>5611</v>
      </c>
      <c r="J82" t="s">
        <v>6877</v>
      </c>
      <c r="K82" t="s">
        <v>6877</v>
      </c>
      <c r="L82" t="s">
        <v>6925</v>
      </c>
      <c r="M82" t="s">
        <v>6885</v>
      </c>
      <c r="N82" t="s">
        <v>1266</v>
      </c>
      <c r="O82" t="s">
        <v>6903</v>
      </c>
      <c r="P82" t="s">
        <v>2219</v>
      </c>
      <c r="Q82" t="s">
        <v>6904</v>
      </c>
      <c r="R82" t="s">
        <v>9433</v>
      </c>
      <c r="S82" t="s">
        <v>370</v>
      </c>
    </row>
    <row r="83" spans="1:19">
      <c r="A83" t="s">
        <v>8110</v>
      </c>
      <c r="B83" t="s">
        <v>6861</v>
      </c>
      <c r="C83" t="s">
        <v>6712</v>
      </c>
      <c r="D83" t="s">
        <v>6712</v>
      </c>
      <c r="E83" t="s">
        <v>6726</v>
      </c>
      <c r="F83" t="s">
        <v>8112</v>
      </c>
      <c r="G83">
        <v>2</v>
      </c>
      <c r="H83" t="s">
        <v>370</v>
      </c>
      <c r="I83" t="s">
        <v>5611</v>
      </c>
      <c r="J83" t="s">
        <v>6967</v>
      </c>
      <c r="K83" t="s">
        <v>6967</v>
      </c>
      <c r="L83" t="s">
        <v>6976</v>
      </c>
      <c r="M83" t="s">
        <v>488</v>
      </c>
      <c r="N83" t="s">
        <v>488</v>
      </c>
      <c r="O83" t="s">
        <v>7551</v>
      </c>
      <c r="P83" t="s">
        <v>7161</v>
      </c>
      <c r="Q83" t="s">
        <v>6993</v>
      </c>
      <c r="R83" t="s">
        <v>9434</v>
      </c>
      <c r="S83" t="s">
        <v>370</v>
      </c>
    </row>
    <row r="84" spans="1:19">
      <c r="A84" t="s">
        <v>8130</v>
      </c>
      <c r="B84" t="s">
        <v>6861</v>
      </c>
      <c r="C84" t="s">
        <v>6712</v>
      </c>
      <c r="D84" t="s">
        <v>6712</v>
      </c>
      <c r="E84" t="s">
        <v>6726</v>
      </c>
      <c r="F84" t="s">
        <v>8132</v>
      </c>
      <c r="G84">
        <v>13</v>
      </c>
      <c r="H84" t="s">
        <v>370</v>
      </c>
      <c r="I84" t="s">
        <v>5611</v>
      </c>
      <c r="J84" t="s">
        <v>6877</v>
      </c>
      <c r="K84" t="s">
        <v>6877</v>
      </c>
      <c r="L84" t="s">
        <v>6925</v>
      </c>
      <c r="M84" t="s">
        <v>6886</v>
      </c>
      <c r="N84" t="s">
        <v>443</v>
      </c>
      <c r="O84" t="s">
        <v>6903</v>
      </c>
      <c r="P84" t="s">
        <v>7052</v>
      </c>
      <c r="Q84" t="s">
        <v>6993</v>
      </c>
      <c r="R84" t="s">
        <v>9434</v>
      </c>
      <c r="S84" t="s">
        <v>370</v>
      </c>
    </row>
    <row r="85" spans="1:19">
      <c r="A85" t="s">
        <v>8153</v>
      </c>
      <c r="B85" t="s">
        <v>6861</v>
      </c>
      <c r="C85" t="s">
        <v>6712</v>
      </c>
      <c r="D85" t="s">
        <v>6712</v>
      </c>
      <c r="E85" t="s">
        <v>6724</v>
      </c>
      <c r="G85">
        <v>0</v>
      </c>
      <c r="H85" t="s">
        <v>370</v>
      </c>
      <c r="I85" t="s">
        <v>5611</v>
      </c>
      <c r="J85" t="s">
        <v>6967</v>
      </c>
      <c r="K85" t="s">
        <v>6967</v>
      </c>
      <c r="L85" t="s">
        <v>6976</v>
      </c>
      <c r="M85" t="s">
        <v>6885</v>
      </c>
      <c r="N85" t="s">
        <v>1266</v>
      </c>
      <c r="O85" t="s">
        <v>6903</v>
      </c>
      <c r="P85" t="s">
        <v>2219</v>
      </c>
      <c r="Q85" t="s">
        <v>6904</v>
      </c>
      <c r="R85" t="s">
        <v>9433</v>
      </c>
      <c r="S85" t="s">
        <v>370</v>
      </c>
    </row>
    <row r="86" spans="1:19">
      <c r="A86" t="s">
        <v>8163</v>
      </c>
      <c r="B86" t="s">
        <v>6861</v>
      </c>
      <c r="C86" t="s">
        <v>6712</v>
      </c>
      <c r="D86" t="s">
        <v>6712</v>
      </c>
      <c r="E86" t="s">
        <v>6726</v>
      </c>
      <c r="F86" t="s">
        <v>8165</v>
      </c>
      <c r="G86">
        <v>8</v>
      </c>
      <c r="H86" t="s">
        <v>370</v>
      </c>
      <c r="I86" t="s">
        <v>5611</v>
      </c>
      <c r="J86" t="s">
        <v>6877</v>
      </c>
      <c r="K86" t="s">
        <v>6877</v>
      </c>
      <c r="L86" t="s">
        <v>7278</v>
      </c>
      <c r="M86" t="s">
        <v>6885</v>
      </c>
      <c r="N86" t="s">
        <v>1266</v>
      </c>
      <c r="O86" t="s">
        <v>6903</v>
      </c>
      <c r="P86" t="s">
        <v>7080</v>
      </c>
      <c r="Q86" t="s">
        <v>6993</v>
      </c>
      <c r="R86" t="s">
        <v>9434</v>
      </c>
      <c r="S86" t="s">
        <v>370</v>
      </c>
    </row>
    <row r="87" spans="1:19">
      <c r="A87" t="s">
        <v>8185</v>
      </c>
      <c r="B87" t="s">
        <v>6861</v>
      </c>
      <c r="C87" t="s">
        <v>6712</v>
      </c>
      <c r="D87" t="s">
        <v>6712</v>
      </c>
      <c r="E87" t="s">
        <v>6726</v>
      </c>
      <c r="F87" t="s">
        <v>8187</v>
      </c>
      <c r="G87">
        <v>13</v>
      </c>
      <c r="H87" t="s">
        <v>370</v>
      </c>
      <c r="I87" t="s">
        <v>5611</v>
      </c>
      <c r="J87" t="s">
        <v>6967</v>
      </c>
      <c r="K87" t="s">
        <v>6967</v>
      </c>
      <c r="L87" t="s">
        <v>6976</v>
      </c>
      <c r="M87" t="s">
        <v>6915</v>
      </c>
      <c r="N87" t="s">
        <v>488</v>
      </c>
      <c r="O87" t="s">
        <v>6903</v>
      </c>
      <c r="P87" t="s">
        <v>7052</v>
      </c>
      <c r="Q87" t="s">
        <v>6993</v>
      </c>
      <c r="R87" t="s">
        <v>9434</v>
      </c>
      <c r="S87" t="s">
        <v>370</v>
      </c>
    </row>
    <row r="88" spans="1:19">
      <c r="A88" t="s">
        <v>8208</v>
      </c>
      <c r="B88" t="s">
        <v>6861</v>
      </c>
      <c r="C88" t="s">
        <v>6712</v>
      </c>
      <c r="D88" t="s">
        <v>6712</v>
      </c>
      <c r="E88" t="s">
        <v>6726</v>
      </c>
      <c r="F88" t="s">
        <v>8210</v>
      </c>
      <c r="G88">
        <v>4</v>
      </c>
      <c r="H88" t="s">
        <v>370</v>
      </c>
      <c r="I88" t="s">
        <v>5611</v>
      </c>
      <c r="J88" t="s">
        <v>6877</v>
      </c>
      <c r="K88" t="s">
        <v>6877</v>
      </c>
      <c r="L88" t="s">
        <v>6925</v>
      </c>
      <c r="M88" t="s">
        <v>6885</v>
      </c>
      <c r="N88" t="s">
        <v>1266</v>
      </c>
      <c r="O88" t="s">
        <v>6903</v>
      </c>
      <c r="P88" t="s">
        <v>7080</v>
      </c>
      <c r="Q88" t="s">
        <v>6993</v>
      </c>
      <c r="R88" t="s">
        <v>9434</v>
      </c>
      <c r="S88" t="s">
        <v>370</v>
      </c>
    </row>
    <row r="89" spans="1:19">
      <c r="A89" t="s">
        <v>8230</v>
      </c>
      <c r="B89" t="s">
        <v>6861</v>
      </c>
      <c r="C89" t="s">
        <v>6712</v>
      </c>
      <c r="D89" t="s">
        <v>6712</v>
      </c>
      <c r="E89" t="s">
        <v>6726</v>
      </c>
      <c r="F89" t="s">
        <v>8232</v>
      </c>
      <c r="G89">
        <v>5</v>
      </c>
      <c r="H89" t="s">
        <v>370</v>
      </c>
      <c r="I89" t="s">
        <v>5611</v>
      </c>
      <c r="J89" t="s">
        <v>6967</v>
      </c>
      <c r="K89" t="s">
        <v>6967</v>
      </c>
      <c r="L89" t="s">
        <v>6976</v>
      </c>
      <c r="M89" t="s">
        <v>6885</v>
      </c>
      <c r="N89" t="s">
        <v>1266</v>
      </c>
      <c r="O89" t="s">
        <v>6903</v>
      </c>
      <c r="P89" t="s">
        <v>7052</v>
      </c>
      <c r="Q89" t="s">
        <v>6993</v>
      </c>
      <c r="R89" t="s">
        <v>9434</v>
      </c>
      <c r="S89" t="s">
        <v>370</v>
      </c>
    </row>
    <row r="90" spans="1:19">
      <c r="A90" t="s">
        <v>8251</v>
      </c>
      <c r="B90" t="s">
        <v>6861</v>
      </c>
      <c r="C90" t="s">
        <v>6712</v>
      </c>
      <c r="D90" t="s">
        <v>6712</v>
      </c>
      <c r="E90" t="s">
        <v>6724</v>
      </c>
      <c r="G90">
        <v>0</v>
      </c>
      <c r="H90" t="s">
        <v>370</v>
      </c>
      <c r="I90" t="s">
        <v>5611</v>
      </c>
      <c r="J90" t="s">
        <v>6877</v>
      </c>
      <c r="K90" t="s">
        <v>6877</v>
      </c>
      <c r="L90" t="s">
        <v>7278</v>
      </c>
      <c r="M90" t="s">
        <v>6885</v>
      </c>
      <c r="N90" t="s">
        <v>1266</v>
      </c>
      <c r="O90" t="s">
        <v>6903</v>
      </c>
      <c r="P90" t="s">
        <v>2219</v>
      </c>
      <c r="Q90" t="s">
        <v>6904</v>
      </c>
      <c r="R90" t="s">
        <v>9433</v>
      </c>
      <c r="S90" t="s">
        <v>370</v>
      </c>
    </row>
    <row r="91" spans="1:19">
      <c r="A91" t="s">
        <v>8263</v>
      </c>
      <c r="B91" t="s">
        <v>6861</v>
      </c>
      <c r="C91" t="s">
        <v>8267</v>
      </c>
      <c r="D91" t="s">
        <v>6713</v>
      </c>
      <c r="E91" t="s">
        <v>6725</v>
      </c>
      <c r="F91" t="s">
        <v>207</v>
      </c>
      <c r="G91">
        <v>1</v>
      </c>
      <c r="H91" t="s">
        <v>370</v>
      </c>
      <c r="I91" t="s">
        <v>5611</v>
      </c>
      <c r="J91" t="s">
        <v>6877</v>
      </c>
      <c r="K91" t="s">
        <v>6877</v>
      </c>
      <c r="L91" t="s">
        <v>6925</v>
      </c>
      <c r="M91" t="s">
        <v>1266</v>
      </c>
      <c r="N91" t="s">
        <v>1266</v>
      </c>
      <c r="O91" t="s">
        <v>7551</v>
      </c>
      <c r="P91" t="s">
        <v>2215</v>
      </c>
      <c r="Q91" t="s">
        <v>6904</v>
      </c>
      <c r="R91" t="s">
        <v>9437</v>
      </c>
      <c r="S91" t="s">
        <v>370</v>
      </c>
    </row>
    <row r="92" spans="1:19">
      <c r="A92" t="s">
        <v>8277</v>
      </c>
      <c r="B92" t="s">
        <v>6861</v>
      </c>
      <c r="C92" t="s">
        <v>8267</v>
      </c>
      <c r="D92" t="s">
        <v>6713</v>
      </c>
      <c r="E92" t="s">
        <v>6726</v>
      </c>
      <c r="F92" t="s">
        <v>8279</v>
      </c>
      <c r="G92">
        <v>3</v>
      </c>
      <c r="H92" t="s">
        <v>370</v>
      </c>
      <c r="I92" t="s">
        <v>5611</v>
      </c>
      <c r="J92" t="s">
        <v>6877</v>
      </c>
      <c r="K92" t="s">
        <v>6877</v>
      </c>
      <c r="L92" t="s">
        <v>6925</v>
      </c>
      <c r="M92" t="s">
        <v>443</v>
      </c>
      <c r="N92" t="s">
        <v>443</v>
      </c>
      <c r="O92" t="s">
        <v>7551</v>
      </c>
      <c r="P92" t="s">
        <v>7576</v>
      </c>
      <c r="Q92" t="s">
        <v>6993</v>
      </c>
      <c r="R92" t="s">
        <v>9437</v>
      </c>
      <c r="S92" t="s">
        <v>370</v>
      </c>
    </row>
    <row r="93" spans="1:19">
      <c r="A93" t="s">
        <v>8300</v>
      </c>
      <c r="B93" t="s">
        <v>6861</v>
      </c>
      <c r="C93" t="s">
        <v>8267</v>
      </c>
      <c r="D93" t="s">
        <v>6713</v>
      </c>
      <c r="E93" t="s">
        <v>6726</v>
      </c>
      <c r="F93" t="s">
        <v>8302</v>
      </c>
      <c r="G93">
        <v>4</v>
      </c>
      <c r="H93" t="s">
        <v>370</v>
      </c>
      <c r="I93" t="s">
        <v>5611</v>
      </c>
      <c r="J93" t="s">
        <v>6877</v>
      </c>
      <c r="K93" t="s">
        <v>6877</v>
      </c>
      <c r="L93" t="s">
        <v>6925</v>
      </c>
      <c r="M93" t="s">
        <v>443</v>
      </c>
      <c r="N93" t="s">
        <v>443</v>
      </c>
      <c r="O93" t="s">
        <v>7551</v>
      </c>
      <c r="P93" t="s">
        <v>2231</v>
      </c>
      <c r="Q93" t="s">
        <v>8307</v>
      </c>
      <c r="R93" t="s">
        <v>9437</v>
      </c>
      <c r="S93" t="s">
        <v>370</v>
      </c>
    </row>
    <row r="94" spans="1:19">
      <c r="A94" t="s">
        <v>8314</v>
      </c>
      <c r="B94" t="s">
        <v>6861</v>
      </c>
      <c r="C94" t="s">
        <v>8267</v>
      </c>
      <c r="D94" t="s">
        <v>6713</v>
      </c>
      <c r="E94" t="s">
        <v>6726</v>
      </c>
      <c r="F94" t="s">
        <v>8279</v>
      </c>
      <c r="G94">
        <v>3</v>
      </c>
      <c r="H94" t="s">
        <v>370</v>
      </c>
      <c r="I94" t="s">
        <v>5611</v>
      </c>
      <c r="J94" t="s">
        <v>6877</v>
      </c>
      <c r="K94" t="s">
        <v>6877</v>
      </c>
      <c r="L94" t="s">
        <v>6925</v>
      </c>
      <c r="M94" t="s">
        <v>443</v>
      </c>
      <c r="N94" t="s">
        <v>443</v>
      </c>
      <c r="O94" t="s">
        <v>7551</v>
      </c>
      <c r="P94" t="s">
        <v>7576</v>
      </c>
      <c r="Q94" t="s">
        <v>6993</v>
      </c>
      <c r="R94" t="s">
        <v>9437</v>
      </c>
      <c r="S94" t="s">
        <v>370</v>
      </c>
    </row>
    <row r="95" spans="1:19">
      <c r="A95" t="s">
        <v>8316</v>
      </c>
      <c r="B95" t="s">
        <v>6861</v>
      </c>
      <c r="C95" t="s">
        <v>8267</v>
      </c>
      <c r="D95" t="s">
        <v>6713</v>
      </c>
      <c r="E95" t="s">
        <v>6726</v>
      </c>
      <c r="F95" t="s">
        <v>8279</v>
      </c>
      <c r="G95">
        <v>3</v>
      </c>
      <c r="H95" t="s">
        <v>370</v>
      </c>
      <c r="I95" t="s">
        <v>5611</v>
      </c>
      <c r="J95" t="s">
        <v>6877</v>
      </c>
      <c r="K95" t="s">
        <v>6877</v>
      </c>
      <c r="L95" t="s">
        <v>6925</v>
      </c>
      <c r="M95" t="s">
        <v>443</v>
      </c>
      <c r="N95" t="s">
        <v>443</v>
      </c>
      <c r="O95" t="s">
        <v>7551</v>
      </c>
      <c r="P95" t="s">
        <v>7576</v>
      </c>
      <c r="Q95" t="s">
        <v>6993</v>
      </c>
      <c r="R95" t="s">
        <v>9437</v>
      </c>
      <c r="S95" t="s">
        <v>370</v>
      </c>
    </row>
    <row r="96" spans="1:19">
      <c r="A96" t="s">
        <v>8318</v>
      </c>
      <c r="B96" t="s">
        <v>6861</v>
      </c>
      <c r="C96" t="s">
        <v>6712</v>
      </c>
      <c r="D96" t="s">
        <v>6712</v>
      </c>
      <c r="E96" t="s">
        <v>6724</v>
      </c>
      <c r="G96">
        <v>0</v>
      </c>
      <c r="H96" t="s">
        <v>370</v>
      </c>
      <c r="I96" t="s">
        <v>5611</v>
      </c>
      <c r="J96" t="s">
        <v>6877</v>
      </c>
      <c r="K96" t="s">
        <v>6877</v>
      </c>
      <c r="L96" t="s">
        <v>7278</v>
      </c>
      <c r="M96" t="s">
        <v>6886</v>
      </c>
      <c r="N96" t="s">
        <v>443</v>
      </c>
      <c r="O96" t="s">
        <v>6903</v>
      </c>
      <c r="P96" t="s">
        <v>2219</v>
      </c>
      <c r="Q96" t="s">
        <v>6904</v>
      </c>
      <c r="R96" t="s">
        <v>9433</v>
      </c>
      <c r="S96" t="s">
        <v>370</v>
      </c>
    </row>
    <row r="97" spans="1:19">
      <c r="A97" t="s">
        <v>8330</v>
      </c>
      <c r="B97" t="s">
        <v>6861</v>
      </c>
      <c r="C97" t="s">
        <v>6712</v>
      </c>
      <c r="D97" t="s">
        <v>6712</v>
      </c>
      <c r="E97" t="s">
        <v>6724</v>
      </c>
      <c r="G97">
        <v>0</v>
      </c>
      <c r="H97" t="s">
        <v>370</v>
      </c>
      <c r="I97" t="s">
        <v>5611</v>
      </c>
      <c r="J97" t="s">
        <v>6877</v>
      </c>
      <c r="K97" t="s">
        <v>6877</v>
      </c>
      <c r="L97" t="s">
        <v>6925</v>
      </c>
      <c r="M97" t="s">
        <v>6886</v>
      </c>
      <c r="N97" t="s">
        <v>443</v>
      </c>
      <c r="O97" t="s">
        <v>6903</v>
      </c>
      <c r="P97" t="s">
        <v>7229</v>
      </c>
      <c r="Q97" t="s">
        <v>6993</v>
      </c>
      <c r="R97" t="s">
        <v>9433</v>
      </c>
      <c r="S97" t="s">
        <v>370</v>
      </c>
    </row>
    <row r="98" spans="1:19">
      <c r="A98" t="s">
        <v>8343</v>
      </c>
      <c r="B98" t="s">
        <v>6861</v>
      </c>
      <c r="C98" t="s">
        <v>6712</v>
      </c>
      <c r="D98" t="s">
        <v>6712</v>
      </c>
      <c r="E98" t="s">
        <v>6726</v>
      </c>
      <c r="F98" t="s">
        <v>8345</v>
      </c>
      <c r="G98">
        <v>3</v>
      </c>
      <c r="H98" t="s">
        <v>370</v>
      </c>
      <c r="I98" t="s">
        <v>5611</v>
      </c>
      <c r="J98" t="s">
        <v>6877</v>
      </c>
      <c r="K98" t="s">
        <v>6877</v>
      </c>
      <c r="L98" t="s">
        <v>6925</v>
      </c>
      <c r="M98" t="s">
        <v>6984</v>
      </c>
      <c r="N98" t="s">
        <v>565</v>
      </c>
      <c r="O98" t="s">
        <v>6903</v>
      </c>
      <c r="P98" t="s">
        <v>7576</v>
      </c>
      <c r="Q98" t="s">
        <v>6993</v>
      </c>
      <c r="R98" t="s">
        <v>9434</v>
      </c>
      <c r="S98" t="s">
        <v>370</v>
      </c>
    </row>
    <row r="99" spans="1:19">
      <c r="A99" t="s">
        <v>8366</v>
      </c>
      <c r="B99" t="s">
        <v>6861</v>
      </c>
      <c r="C99" t="s">
        <v>6712</v>
      </c>
      <c r="D99" t="s">
        <v>6712</v>
      </c>
      <c r="E99" t="s">
        <v>6724</v>
      </c>
      <c r="G99">
        <v>0</v>
      </c>
      <c r="H99" t="s">
        <v>370</v>
      </c>
      <c r="I99" t="s">
        <v>5611</v>
      </c>
      <c r="J99" t="s">
        <v>6877</v>
      </c>
      <c r="K99" t="s">
        <v>6877</v>
      </c>
      <c r="L99" t="s">
        <v>6925</v>
      </c>
      <c r="M99" t="s">
        <v>6885</v>
      </c>
      <c r="N99" t="s">
        <v>1266</v>
      </c>
      <c r="O99" t="s">
        <v>6903</v>
      </c>
      <c r="P99" t="s">
        <v>7161</v>
      </c>
      <c r="Q99" t="s">
        <v>6993</v>
      </c>
      <c r="R99" t="s">
        <v>9433</v>
      </c>
      <c r="S99" t="s">
        <v>370</v>
      </c>
    </row>
    <row r="100" spans="1:19">
      <c r="A100" t="s">
        <v>8375</v>
      </c>
      <c r="B100" t="s">
        <v>6861</v>
      </c>
      <c r="C100" t="s">
        <v>6712</v>
      </c>
      <c r="D100" t="s">
        <v>6712</v>
      </c>
      <c r="E100" t="s">
        <v>6724</v>
      </c>
      <c r="G100">
        <v>0</v>
      </c>
      <c r="H100" t="s">
        <v>370</v>
      </c>
      <c r="I100" t="s">
        <v>5611</v>
      </c>
      <c r="J100" t="s">
        <v>6877</v>
      </c>
      <c r="K100" t="s">
        <v>6877</v>
      </c>
      <c r="L100" t="s">
        <v>6925</v>
      </c>
      <c r="M100" t="s">
        <v>6984</v>
      </c>
      <c r="N100" t="s">
        <v>565</v>
      </c>
      <c r="O100" t="s">
        <v>6903</v>
      </c>
      <c r="P100" t="s">
        <v>7576</v>
      </c>
      <c r="Q100" t="s">
        <v>6993</v>
      </c>
      <c r="R100" t="s">
        <v>9433</v>
      </c>
      <c r="S100" t="s">
        <v>370</v>
      </c>
    </row>
    <row r="101" spans="1:19">
      <c r="A101" t="s">
        <v>8385</v>
      </c>
      <c r="B101" t="s">
        <v>6861</v>
      </c>
      <c r="C101" t="s">
        <v>6712</v>
      </c>
      <c r="D101" t="s">
        <v>6712</v>
      </c>
      <c r="E101" t="s">
        <v>6726</v>
      </c>
      <c r="F101" t="s">
        <v>8387</v>
      </c>
      <c r="G101">
        <v>2</v>
      </c>
      <c r="H101" t="s">
        <v>370</v>
      </c>
      <c r="I101" t="s">
        <v>5611</v>
      </c>
      <c r="J101" t="s">
        <v>6877</v>
      </c>
      <c r="K101" t="s">
        <v>6877</v>
      </c>
      <c r="L101" t="s">
        <v>6925</v>
      </c>
      <c r="M101" t="s">
        <v>6984</v>
      </c>
      <c r="N101" t="s">
        <v>565</v>
      </c>
      <c r="O101" t="s">
        <v>6903</v>
      </c>
      <c r="P101" t="s">
        <v>7161</v>
      </c>
      <c r="Q101" t="s">
        <v>6993</v>
      </c>
      <c r="R101" t="s">
        <v>9434</v>
      </c>
      <c r="S101" t="s">
        <v>370</v>
      </c>
    </row>
    <row r="102" spans="1:19">
      <c r="A102" t="s">
        <v>8400</v>
      </c>
      <c r="B102" t="s">
        <v>6861</v>
      </c>
      <c r="C102" t="s">
        <v>6712</v>
      </c>
      <c r="D102" t="s">
        <v>6712</v>
      </c>
      <c r="E102" t="s">
        <v>6725</v>
      </c>
      <c r="F102" t="s">
        <v>307</v>
      </c>
      <c r="G102">
        <v>1</v>
      </c>
      <c r="H102" t="s">
        <v>370</v>
      </c>
      <c r="I102" t="s">
        <v>5611</v>
      </c>
      <c r="J102" t="s">
        <v>6877</v>
      </c>
      <c r="K102" t="s">
        <v>6877</v>
      </c>
      <c r="L102" t="s">
        <v>6925</v>
      </c>
      <c r="M102" t="s">
        <v>6885</v>
      </c>
      <c r="N102" t="s">
        <v>1266</v>
      </c>
      <c r="O102" t="s">
        <v>6903</v>
      </c>
      <c r="P102" t="s">
        <v>2221</v>
      </c>
      <c r="Q102" t="s">
        <v>6904</v>
      </c>
      <c r="R102" t="s">
        <v>9436</v>
      </c>
      <c r="S102" t="s">
        <v>370</v>
      </c>
    </row>
    <row r="103" spans="1:19">
      <c r="A103" t="s">
        <v>8409</v>
      </c>
      <c r="B103" t="s">
        <v>6861</v>
      </c>
      <c r="C103" t="s">
        <v>6712</v>
      </c>
      <c r="D103" t="s">
        <v>6712</v>
      </c>
      <c r="E103" t="s">
        <v>6724</v>
      </c>
      <c r="G103">
        <v>0</v>
      </c>
      <c r="H103" t="s">
        <v>370</v>
      </c>
      <c r="I103" t="s">
        <v>5611</v>
      </c>
      <c r="J103" t="s">
        <v>6967</v>
      </c>
      <c r="K103" t="s">
        <v>6967</v>
      </c>
      <c r="L103" t="s">
        <v>6976</v>
      </c>
      <c r="M103" t="s">
        <v>6984</v>
      </c>
      <c r="N103" t="s">
        <v>565</v>
      </c>
      <c r="O103" t="s">
        <v>6903</v>
      </c>
      <c r="P103" t="s">
        <v>7298</v>
      </c>
      <c r="Q103" t="s">
        <v>6993</v>
      </c>
      <c r="R103" t="s">
        <v>9433</v>
      </c>
      <c r="S103" t="s">
        <v>370</v>
      </c>
    </row>
    <row r="104" spans="1:19">
      <c r="A104" t="s">
        <v>8417</v>
      </c>
      <c r="B104" t="s">
        <v>6861</v>
      </c>
      <c r="C104" t="s">
        <v>6712</v>
      </c>
      <c r="D104" t="s">
        <v>6712</v>
      </c>
      <c r="E104" t="s">
        <v>6725</v>
      </c>
      <c r="F104" t="s">
        <v>189</v>
      </c>
      <c r="G104">
        <v>1</v>
      </c>
      <c r="H104" t="s">
        <v>370</v>
      </c>
      <c r="I104" t="s">
        <v>5611</v>
      </c>
      <c r="J104" t="s">
        <v>6967</v>
      </c>
      <c r="K104" t="s">
        <v>6967</v>
      </c>
      <c r="L104" t="s">
        <v>6976</v>
      </c>
      <c r="M104" t="s">
        <v>6984</v>
      </c>
      <c r="N104" t="s">
        <v>565</v>
      </c>
      <c r="O104" t="s">
        <v>6903</v>
      </c>
      <c r="P104" t="s">
        <v>7298</v>
      </c>
      <c r="Q104" t="s">
        <v>6993</v>
      </c>
      <c r="R104" t="s">
        <v>9436</v>
      </c>
      <c r="S104" t="s">
        <v>370</v>
      </c>
    </row>
    <row r="105" spans="1:19">
      <c r="A105" t="s">
        <v>8427</v>
      </c>
      <c r="B105" t="s">
        <v>6861</v>
      </c>
      <c r="C105" t="s">
        <v>6712</v>
      </c>
      <c r="D105" t="s">
        <v>6712</v>
      </c>
      <c r="E105" t="s">
        <v>6724</v>
      </c>
      <c r="G105">
        <v>0</v>
      </c>
      <c r="H105" t="s">
        <v>370</v>
      </c>
      <c r="I105" t="s">
        <v>5611</v>
      </c>
      <c r="J105" t="s">
        <v>6877</v>
      </c>
      <c r="K105" t="s">
        <v>6877</v>
      </c>
      <c r="L105" t="s">
        <v>6925</v>
      </c>
      <c r="M105" t="s">
        <v>7283</v>
      </c>
      <c r="N105" t="s">
        <v>856</v>
      </c>
      <c r="O105" t="s">
        <v>6903</v>
      </c>
      <c r="P105" t="s">
        <v>7576</v>
      </c>
      <c r="Q105" t="s">
        <v>6993</v>
      </c>
      <c r="R105" t="s">
        <v>9433</v>
      </c>
      <c r="S105" t="s">
        <v>370</v>
      </c>
    </row>
    <row r="106" spans="1:19">
      <c r="A106" t="s">
        <v>8437</v>
      </c>
      <c r="B106" t="s">
        <v>6861</v>
      </c>
      <c r="C106" t="s">
        <v>6712</v>
      </c>
      <c r="D106" t="s">
        <v>6712</v>
      </c>
      <c r="E106" t="s">
        <v>6724</v>
      </c>
      <c r="G106">
        <v>0</v>
      </c>
      <c r="H106" t="s">
        <v>370</v>
      </c>
      <c r="I106" t="s">
        <v>5611</v>
      </c>
      <c r="J106" t="s">
        <v>6877</v>
      </c>
      <c r="K106" t="s">
        <v>6877</v>
      </c>
      <c r="L106" t="s">
        <v>6925</v>
      </c>
      <c r="M106" t="s">
        <v>6885</v>
      </c>
      <c r="N106" t="s">
        <v>1266</v>
      </c>
      <c r="O106" t="s">
        <v>6903</v>
      </c>
      <c r="P106" t="s">
        <v>7576</v>
      </c>
      <c r="Q106" t="s">
        <v>6993</v>
      </c>
      <c r="R106" t="s">
        <v>9433</v>
      </c>
      <c r="S106" t="s">
        <v>370</v>
      </c>
    </row>
    <row r="107" spans="1:19">
      <c r="A107" t="s">
        <v>8445</v>
      </c>
      <c r="B107" t="s">
        <v>6861</v>
      </c>
      <c r="C107" t="s">
        <v>6712</v>
      </c>
      <c r="D107" t="s">
        <v>6712</v>
      </c>
      <c r="E107" t="s">
        <v>6725</v>
      </c>
      <c r="F107" t="s">
        <v>189</v>
      </c>
      <c r="G107">
        <v>1</v>
      </c>
      <c r="H107" t="s">
        <v>370</v>
      </c>
      <c r="I107" t="s">
        <v>5611</v>
      </c>
      <c r="J107" t="s">
        <v>6932</v>
      </c>
      <c r="K107" t="s">
        <v>6932</v>
      </c>
      <c r="L107" t="s">
        <v>6940</v>
      </c>
      <c r="M107" t="s">
        <v>6885</v>
      </c>
      <c r="N107" t="s">
        <v>1266</v>
      </c>
      <c r="O107" t="s">
        <v>6903</v>
      </c>
      <c r="P107" t="s">
        <v>2221</v>
      </c>
      <c r="Q107" t="s">
        <v>6904</v>
      </c>
      <c r="R107" t="s">
        <v>9436</v>
      </c>
      <c r="S107" t="s">
        <v>370</v>
      </c>
    </row>
    <row r="108" spans="1:19">
      <c r="A108" t="s">
        <v>8457</v>
      </c>
      <c r="B108" t="s">
        <v>6861</v>
      </c>
      <c r="C108" t="s">
        <v>6712</v>
      </c>
      <c r="D108" t="s">
        <v>6712</v>
      </c>
      <c r="E108" t="s">
        <v>6724</v>
      </c>
      <c r="G108">
        <v>0</v>
      </c>
      <c r="H108" t="s">
        <v>370</v>
      </c>
      <c r="I108" t="s">
        <v>5611</v>
      </c>
      <c r="J108" t="s">
        <v>6932</v>
      </c>
      <c r="K108" t="s">
        <v>6932</v>
      </c>
      <c r="L108" t="s">
        <v>6940</v>
      </c>
      <c r="M108" t="s">
        <v>6934</v>
      </c>
      <c r="N108" t="s">
        <v>344</v>
      </c>
      <c r="O108" t="s">
        <v>6903</v>
      </c>
      <c r="P108" t="s">
        <v>7161</v>
      </c>
      <c r="Q108" t="s">
        <v>6993</v>
      </c>
      <c r="R108" t="s">
        <v>9433</v>
      </c>
      <c r="S108" t="s">
        <v>370</v>
      </c>
    </row>
    <row r="109" spans="1:19">
      <c r="A109" t="s">
        <v>8464</v>
      </c>
      <c r="B109" t="s">
        <v>6861</v>
      </c>
      <c r="C109" t="s">
        <v>6712</v>
      </c>
      <c r="D109" t="s">
        <v>6712</v>
      </c>
      <c r="E109" t="s">
        <v>6724</v>
      </c>
      <c r="G109">
        <v>0</v>
      </c>
      <c r="H109" t="s">
        <v>370</v>
      </c>
      <c r="I109" t="s">
        <v>5611</v>
      </c>
      <c r="J109" t="s">
        <v>6877</v>
      </c>
      <c r="K109" t="s">
        <v>6877</v>
      </c>
      <c r="L109" t="s">
        <v>6925</v>
      </c>
      <c r="M109" t="s">
        <v>6885</v>
      </c>
      <c r="N109" t="s">
        <v>1266</v>
      </c>
      <c r="O109" t="s">
        <v>6903</v>
      </c>
      <c r="P109" t="s">
        <v>7161</v>
      </c>
      <c r="Q109" t="s">
        <v>6993</v>
      </c>
      <c r="R109" t="s">
        <v>9433</v>
      </c>
      <c r="S109" t="s">
        <v>370</v>
      </c>
    </row>
    <row r="110" spans="1:19">
      <c r="A110" t="s">
        <v>8473</v>
      </c>
      <c r="B110" t="s">
        <v>6861</v>
      </c>
      <c r="C110" t="s">
        <v>6712</v>
      </c>
      <c r="D110" t="s">
        <v>6712</v>
      </c>
      <c r="E110" t="s">
        <v>6724</v>
      </c>
      <c r="G110">
        <v>0</v>
      </c>
      <c r="H110" t="s">
        <v>370</v>
      </c>
      <c r="I110" t="s">
        <v>5611</v>
      </c>
      <c r="J110" t="s">
        <v>6932</v>
      </c>
      <c r="K110" t="s">
        <v>6932</v>
      </c>
      <c r="L110" t="s">
        <v>6940</v>
      </c>
      <c r="M110" t="s">
        <v>6984</v>
      </c>
      <c r="N110" t="s">
        <v>565</v>
      </c>
      <c r="O110" t="s">
        <v>6903</v>
      </c>
      <c r="P110" t="s">
        <v>7576</v>
      </c>
      <c r="Q110" t="s">
        <v>6993</v>
      </c>
      <c r="R110" t="s">
        <v>9433</v>
      </c>
      <c r="S110" t="s">
        <v>370</v>
      </c>
    </row>
    <row r="111" spans="1:19">
      <c r="A111" t="s">
        <v>8480</v>
      </c>
      <c r="B111" t="s">
        <v>6861</v>
      </c>
      <c r="C111" t="s">
        <v>6712</v>
      </c>
      <c r="D111" t="s">
        <v>6712</v>
      </c>
      <c r="E111" t="s">
        <v>6725</v>
      </c>
      <c r="F111" t="s">
        <v>189</v>
      </c>
      <c r="G111">
        <v>1</v>
      </c>
      <c r="H111" t="s">
        <v>370</v>
      </c>
      <c r="I111" t="s">
        <v>5611</v>
      </c>
      <c r="J111" t="s">
        <v>6877</v>
      </c>
      <c r="K111" t="s">
        <v>6877</v>
      </c>
      <c r="L111" t="s">
        <v>6925</v>
      </c>
      <c r="M111" t="s">
        <v>6984</v>
      </c>
      <c r="N111" t="s">
        <v>565</v>
      </c>
      <c r="O111" t="s">
        <v>6903</v>
      </c>
      <c r="P111" t="s">
        <v>7576</v>
      </c>
      <c r="Q111" t="s">
        <v>6993</v>
      </c>
      <c r="R111" t="s">
        <v>9436</v>
      </c>
      <c r="S111" t="s">
        <v>370</v>
      </c>
    </row>
    <row r="112" spans="1:19">
      <c r="A112" t="s">
        <v>8489</v>
      </c>
      <c r="B112" t="s">
        <v>6861</v>
      </c>
      <c r="C112" t="s">
        <v>6712</v>
      </c>
      <c r="D112" t="s">
        <v>6712</v>
      </c>
      <c r="E112" t="s">
        <v>6724</v>
      </c>
      <c r="G112">
        <v>0</v>
      </c>
      <c r="H112" t="s">
        <v>370</v>
      </c>
      <c r="I112" t="s">
        <v>5611</v>
      </c>
      <c r="J112" t="s">
        <v>6932</v>
      </c>
      <c r="K112" t="s">
        <v>6932</v>
      </c>
      <c r="L112" t="s">
        <v>6940</v>
      </c>
      <c r="M112" t="s">
        <v>6984</v>
      </c>
      <c r="N112" t="s">
        <v>565</v>
      </c>
      <c r="O112" t="s">
        <v>6903</v>
      </c>
      <c r="P112" t="s">
        <v>7161</v>
      </c>
      <c r="Q112" t="s">
        <v>6993</v>
      </c>
      <c r="R112" t="s">
        <v>9433</v>
      </c>
      <c r="S112" t="s">
        <v>370</v>
      </c>
    </row>
    <row r="113" spans="1:19">
      <c r="A113" t="s">
        <v>8497</v>
      </c>
      <c r="B113" t="s">
        <v>6861</v>
      </c>
      <c r="C113" t="s">
        <v>6712</v>
      </c>
      <c r="D113" t="s">
        <v>6712</v>
      </c>
      <c r="E113" t="s">
        <v>6726</v>
      </c>
      <c r="F113" t="s">
        <v>8499</v>
      </c>
      <c r="G113">
        <v>2</v>
      </c>
      <c r="H113" t="s">
        <v>370</v>
      </c>
      <c r="I113" t="s">
        <v>5611</v>
      </c>
      <c r="J113" t="s">
        <v>6932</v>
      </c>
      <c r="K113" t="s">
        <v>6932</v>
      </c>
      <c r="L113" t="s">
        <v>6940</v>
      </c>
      <c r="M113" t="s">
        <v>7283</v>
      </c>
      <c r="N113" t="s">
        <v>856</v>
      </c>
      <c r="O113" t="s">
        <v>6903</v>
      </c>
      <c r="P113" t="s">
        <v>7576</v>
      </c>
      <c r="Q113" t="s">
        <v>6993</v>
      </c>
      <c r="R113" t="s">
        <v>9434</v>
      </c>
      <c r="S113" t="s">
        <v>370</v>
      </c>
    </row>
    <row r="114" spans="1:19">
      <c r="A114" t="s">
        <v>8516</v>
      </c>
      <c r="B114" t="s">
        <v>6861</v>
      </c>
      <c r="C114" t="s">
        <v>6712</v>
      </c>
      <c r="D114" t="s">
        <v>6712</v>
      </c>
      <c r="E114" t="s">
        <v>6724</v>
      </c>
      <c r="G114">
        <v>0</v>
      </c>
      <c r="H114" t="s">
        <v>370</v>
      </c>
      <c r="I114" t="s">
        <v>5611</v>
      </c>
      <c r="J114" t="s">
        <v>6932</v>
      </c>
      <c r="K114" t="s">
        <v>6932</v>
      </c>
      <c r="L114" t="s">
        <v>6940</v>
      </c>
      <c r="M114" t="s">
        <v>6984</v>
      </c>
      <c r="N114" t="s">
        <v>565</v>
      </c>
      <c r="O114" t="s">
        <v>6903</v>
      </c>
      <c r="P114" t="s">
        <v>7576</v>
      </c>
      <c r="Q114" t="s">
        <v>6993</v>
      </c>
      <c r="R114" t="s">
        <v>9433</v>
      </c>
      <c r="S114" t="s">
        <v>370</v>
      </c>
    </row>
    <row r="115" spans="1:19">
      <c r="A115" t="s">
        <v>8525</v>
      </c>
      <c r="B115" t="s">
        <v>6861</v>
      </c>
      <c r="C115" t="s">
        <v>6712</v>
      </c>
      <c r="D115" t="s">
        <v>6712</v>
      </c>
      <c r="E115" t="s">
        <v>6724</v>
      </c>
      <c r="G115">
        <v>0</v>
      </c>
      <c r="H115" t="s">
        <v>370</v>
      </c>
      <c r="I115" t="s">
        <v>5611</v>
      </c>
      <c r="J115" t="s">
        <v>6932</v>
      </c>
      <c r="K115" t="s">
        <v>6932</v>
      </c>
      <c r="L115" t="s">
        <v>6940</v>
      </c>
      <c r="M115" t="s">
        <v>6934</v>
      </c>
      <c r="N115" t="s">
        <v>344</v>
      </c>
      <c r="O115" t="s">
        <v>6903</v>
      </c>
      <c r="P115" t="s">
        <v>6958</v>
      </c>
      <c r="Q115" t="s">
        <v>6959</v>
      </c>
      <c r="R115" t="s">
        <v>9433</v>
      </c>
      <c r="S115" t="s">
        <v>370</v>
      </c>
    </row>
    <row r="116" spans="1:19">
      <c r="A116" t="s">
        <v>8535</v>
      </c>
      <c r="B116" t="s">
        <v>6861</v>
      </c>
      <c r="C116" t="s">
        <v>6712</v>
      </c>
      <c r="D116" t="s">
        <v>6712</v>
      </c>
      <c r="E116" t="s">
        <v>6724</v>
      </c>
      <c r="G116">
        <v>0</v>
      </c>
      <c r="H116" t="s">
        <v>370</v>
      </c>
      <c r="I116" t="s">
        <v>5611</v>
      </c>
      <c r="J116" t="s">
        <v>6877</v>
      </c>
      <c r="K116" t="s">
        <v>6877</v>
      </c>
      <c r="L116" t="s">
        <v>6925</v>
      </c>
      <c r="M116" t="s">
        <v>6885</v>
      </c>
      <c r="N116" t="s">
        <v>1266</v>
      </c>
      <c r="O116" t="s">
        <v>6903</v>
      </c>
      <c r="P116" t="s">
        <v>2215</v>
      </c>
      <c r="Q116" t="s">
        <v>6904</v>
      </c>
      <c r="R116" t="s">
        <v>9433</v>
      </c>
      <c r="S116" t="s">
        <v>370</v>
      </c>
    </row>
    <row r="117" spans="1:19">
      <c r="A117" t="s">
        <v>8549</v>
      </c>
      <c r="B117" t="s">
        <v>6861</v>
      </c>
      <c r="C117" t="s">
        <v>6712</v>
      </c>
      <c r="D117" t="s">
        <v>6712</v>
      </c>
      <c r="E117" t="s">
        <v>6727</v>
      </c>
      <c r="F117" t="s">
        <v>8551</v>
      </c>
      <c r="G117">
        <v>10</v>
      </c>
      <c r="H117" t="s">
        <v>370</v>
      </c>
      <c r="I117" t="s">
        <v>5611</v>
      </c>
      <c r="J117" t="s">
        <v>6877</v>
      </c>
      <c r="K117" t="s">
        <v>6877</v>
      </c>
      <c r="L117" t="s">
        <v>6925</v>
      </c>
      <c r="M117" t="s">
        <v>6885</v>
      </c>
      <c r="N117" t="s">
        <v>1266</v>
      </c>
      <c r="O117" t="s">
        <v>6903</v>
      </c>
      <c r="P117" t="s">
        <v>2219</v>
      </c>
      <c r="Q117" t="s">
        <v>6904</v>
      </c>
      <c r="R117" t="s">
        <v>9435</v>
      </c>
      <c r="S117" t="s">
        <v>370</v>
      </c>
    </row>
    <row r="118" spans="1:19">
      <c r="A118" t="s">
        <v>8577</v>
      </c>
      <c r="B118" t="s">
        <v>6861</v>
      </c>
      <c r="C118" t="s">
        <v>6712</v>
      </c>
      <c r="D118" t="s">
        <v>6712</v>
      </c>
      <c r="E118" t="s">
        <v>6724</v>
      </c>
      <c r="G118">
        <v>0</v>
      </c>
      <c r="H118" t="s">
        <v>370</v>
      </c>
      <c r="I118" t="s">
        <v>5611</v>
      </c>
      <c r="J118" t="s">
        <v>6967</v>
      </c>
      <c r="K118" t="s">
        <v>6967</v>
      </c>
      <c r="L118" t="s">
        <v>6976</v>
      </c>
      <c r="M118" t="s">
        <v>6885</v>
      </c>
      <c r="N118" t="s">
        <v>1266</v>
      </c>
      <c r="O118" t="s">
        <v>6903</v>
      </c>
      <c r="P118" t="s">
        <v>2215</v>
      </c>
      <c r="Q118" t="s">
        <v>6904</v>
      </c>
      <c r="R118" t="s">
        <v>9433</v>
      </c>
      <c r="S118" t="s">
        <v>370</v>
      </c>
    </row>
    <row r="119" spans="1:19">
      <c r="A119" t="s">
        <v>8588</v>
      </c>
      <c r="B119" t="s">
        <v>6861</v>
      </c>
      <c r="C119" t="s">
        <v>6712</v>
      </c>
      <c r="D119" t="s">
        <v>6712</v>
      </c>
      <c r="E119" t="s">
        <v>6726</v>
      </c>
      <c r="F119" t="s">
        <v>8590</v>
      </c>
      <c r="G119">
        <v>3</v>
      </c>
      <c r="H119" t="s">
        <v>370</v>
      </c>
      <c r="I119" t="s">
        <v>5611</v>
      </c>
      <c r="J119" t="s">
        <v>6877</v>
      </c>
      <c r="K119" t="s">
        <v>6877</v>
      </c>
      <c r="L119" t="s">
        <v>6925</v>
      </c>
      <c r="M119" t="s">
        <v>574</v>
      </c>
      <c r="N119" t="s">
        <v>443</v>
      </c>
      <c r="O119" t="s">
        <v>6903</v>
      </c>
      <c r="P119" t="s">
        <v>2215</v>
      </c>
      <c r="Q119" t="s">
        <v>6904</v>
      </c>
      <c r="R119" t="s">
        <v>9434</v>
      </c>
      <c r="S119" t="s">
        <v>370</v>
      </c>
    </row>
    <row r="120" spans="1:19">
      <c r="A120" t="s">
        <v>8609</v>
      </c>
      <c r="B120" t="s">
        <v>6861</v>
      </c>
      <c r="C120" t="s">
        <v>6712</v>
      </c>
      <c r="D120" t="s">
        <v>6712</v>
      </c>
      <c r="E120" t="s">
        <v>6726</v>
      </c>
      <c r="F120" t="s">
        <v>8590</v>
      </c>
      <c r="G120">
        <v>3</v>
      </c>
      <c r="H120" t="s">
        <v>370</v>
      </c>
      <c r="I120" t="s">
        <v>5611</v>
      </c>
      <c r="J120" t="s">
        <v>6932</v>
      </c>
      <c r="K120" t="s">
        <v>6932</v>
      </c>
      <c r="L120" t="s">
        <v>6940</v>
      </c>
      <c r="M120" t="s">
        <v>574</v>
      </c>
      <c r="N120" t="s">
        <v>443</v>
      </c>
      <c r="O120" t="s">
        <v>6903</v>
      </c>
      <c r="P120" t="s">
        <v>7674</v>
      </c>
      <c r="Q120" t="s">
        <v>6993</v>
      </c>
      <c r="R120" t="s">
        <v>9434</v>
      </c>
      <c r="S120" t="s">
        <v>370</v>
      </c>
    </row>
    <row r="121" spans="1:19">
      <c r="A121" t="s">
        <v>8617</v>
      </c>
      <c r="B121" t="s">
        <v>6861</v>
      </c>
      <c r="C121" t="s">
        <v>6712</v>
      </c>
      <c r="D121" t="s">
        <v>6712</v>
      </c>
      <c r="E121" t="s">
        <v>6726</v>
      </c>
      <c r="F121" t="s">
        <v>8619</v>
      </c>
      <c r="G121">
        <v>39</v>
      </c>
      <c r="H121" t="s">
        <v>370</v>
      </c>
      <c r="I121" t="s">
        <v>5611</v>
      </c>
      <c r="J121" t="s">
        <v>6877</v>
      </c>
      <c r="K121" t="s">
        <v>6877</v>
      </c>
      <c r="L121" t="s">
        <v>6925</v>
      </c>
      <c r="M121" t="s">
        <v>6885</v>
      </c>
      <c r="N121" t="s">
        <v>1266</v>
      </c>
      <c r="O121" t="s">
        <v>6903</v>
      </c>
      <c r="P121" t="s">
        <v>2215</v>
      </c>
      <c r="Q121" t="s">
        <v>6904</v>
      </c>
      <c r="R121" t="s">
        <v>9434</v>
      </c>
      <c r="S121" t="s">
        <v>370</v>
      </c>
    </row>
    <row r="122" spans="1:19">
      <c r="A122" t="s">
        <v>8640</v>
      </c>
      <c r="B122" t="s">
        <v>6861</v>
      </c>
      <c r="C122" t="s">
        <v>8267</v>
      </c>
      <c r="D122" t="s">
        <v>6713</v>
      </c>
      <c r="E122" t="s">
        <v>6726</v>
      </c>
      <c r="F122" t="s">
        <v>8642</v>
      </c>
      <c r="G122">
        <v>5</v>
      </c>
      <c r="H122" t="s">
        <v>370</v>
      </c>
      <c r="I122" t="s">
        <v>5611</v>
      </c>
      <c r="J122" t="s">
        <v>6877</v>
      </c>
      <c r="K122" t="s">
        <v>6877</v>
      </c>
      <c r="L122" t="s">
        <v>7278</v>
      </c>
      <c r="M122" t="s">
        <v>488</v>
      </c>
      <c r="N122" t="s">
        <v>488</v>
      </c>
      <c r="O122" t="s">
        <v>7551</v>
      </c>
      <c r="P122" t="s">
        <v>2215</v>
      </c>
      <c r="Q122" t="s">
        <v>6904</v>
      </c>
      <c r="R122" t="s">
        <v>9437</v>
      </c>
      <c r="S122" t="s">
        <v>370</v>
      </c>
    </row>
    <row r="123" spans="1:19">
      <c r="A123" t="s">
        <v>8658</v>
      </c>
      <c r="B123" t="s">
        <v>6861</v>
      </c>
      <c r="C123" t="s">
        <v>8267</v>
      </c>
      <c r="D123" t="s">
        <v>6713</v>
      </c>
      <c r="E123" t="s">
        <v>6726</v>
      </c>
      <c r="F123" t="s">
        <v>8642</v>
      </c>
      <c r="G123">
        <v>5</v>
      </c>
      <c r="H123" t="s">
        <v>370</v>
      </c>
      <c r="I123" t="s">
        <v>5611</v>
      </c>
      <c r="J123" t="s">
        <v>6877</v>
      </c>
      <c r="K123" t="s">
        <v>6877</v>
      </c>
      <c r="L123" t="s">
        <v>7278</v>
      </c>
      <c r="M123" t="s">
        <v>488</v>
      </c>
      <c r="N123" t="s">
        <v>488</v>
      </c>
      <c r="O123" t="s">
        <v>7551</v>
      </c>
      <c r="P123" t="s">
        <v>2215</v>
      </c>
      <c r="Q123" t="s">
        <v>6904</v>
      </c>
      <c r="R123" t="s">
        <v>9437</v>
      </c>
      <c r="S123" t="s">
        <v>370</v>
      </c>
    </row>
    <row r="124" spans="1:19">
      <c r="A124" t="s">
        <v>8660</v>
      </c>
      <c r="B124" t="s">
        <v>6861</v>
      </c>
      <c r="C124" t="s">
        <v>8267</v>
      </c>
      <c r="D124" t="s">
        <v>6713</v>
      </c>
      <c r="E124" t="s">
        <v>6725</v>
      </c>
      <c r="F124" t="s">
        <v>242</v>
      </c>
      <c r="G124">
        <v>1</v>
      </c>
      <c r="H124" t="s">
        <v>370</v>
      </c>
      <c r="I124" t="s">
        <v>5611</v>
      </c>
      <c r="J124" t="s">
        <v>6877</v>
      </c>
      <c r="K124" t="s">
        <v>6877</v>
      </c>
      <c r="L124" t="s">
        <v>6925</v>
      </c>
      <c r="M124" t="s">
        <v>488</v>
      </c>
      <c r="N124" t="s">
        <v>488</v>
      </c>
      <c r="O124" t="s">
        <v>7551</v>
      </c>
      <c r="P124" t="s">
        <v>6958</v>
      </c>
      <c r="Q124" t="s">
        <v>6959</v>
      </c>
      <c r="R124" t="s">
        <v>9437</v>
      </c>
      <c r="S124" t="s">
        <v>370</v>
      </c>
    </row>
    <row r="125" spans="1:19">
      <c r="A125" t="s">
        <v>8668</v>
      </c>
      <c r="B125" t="s">
        <v>6861</v>
      </c>
      <c r="C125" t="s">
        <v>8267</v>
      </c>
      <c r="D125" t="s">
        <v>6713</v>
      </c>
      <c r="E125" t="s">
        <v>6726</v>
      </c>
      <c r="F125" t="s">
        <v>8642</v>
      </c>
      <c r="G125">
        <v>5</v>
      </c>
      <c r="H125" t="s">
        <v>370</v>
      </c>
      <c r="I125" t="s">
        <v>5611</v>
      </c>
      <c r="J125" t="s">
        <v>6877</v>
      </c>
      <c r="K125" t="s">
        <v>6877</v>
      </c>
      <c r="L125" t="s">
        <v>7278</v>
      </c>
      <c r="M125" t="s">
        <v>488</v>
      </c>
      <c r="N125" t="s">
        <v>488</v>
      </c>
      <c r="O125" t="s">
        <v>7551</v>
      </c>
      <c r="P125" t="s">
        <v>2215</v>
      </c>
      <c r="Q125" t="s">
        <v>6904</v>
      </c>
      <c r="R125" t="s">
        <v>9437</v>
      </c>
      <c r="S125" t="s">
        <v>370</v>
      </c>
    </row>
    <row r="126" spans="1:19">
      <c r="A126" t="s">
        <v>8669</v>
      </c>
      <c r="B126" t="s">
        <v>6861</v>
      </c>
      <c r="C126" t="s">
        <v>8267</v>
      </c>
      <c r="D126" t="s">
        <v>6713</v>
      </c>
      <c r="E126" t="s">
        <v>6725</v>
      </c>
      <c r="F126" t="s">
        <v>271</v>
      </c>
      <c r="G126">
        <v>1</v>
      </c>
      <c r="H126" t="s">
        <v>370</v>
      </c>
      <c r="I126" t="s">
        <v>5611</v>
      </c>
      <c r="J126" t="s">
        <v>6877</v>
      </c>
      <c r="K126" t="s">
        <v>6877</v>
      </c>
      <c r="L126" t="s">
        <v>6925</v>
      </c>
      <c r="M126" t="s">
        <v>488</v>
      </c>
      <c r="N126" t="s">
        <v>488</v>
      </c>
      <c r="O126" t="s">
        <v>7551</v>
      </c>
      <c r="P126" t="s">
        <v>2215</v>
      </c>
      <c r="Q126" t="s">
        <v>6904</v>
      </c>
      <c r="R126" t="s">
        <v>9437</v>
      </c>
      <c r="S126" t="s">
        <v>370</v>
      </c>
    </row>
    <row r="127" spans="1:19">
      <c r="A127" t="s">
        <v>8676</v>
      </c>
      <c r="B127" t="s">
        <v>6861</v>
      </c>
      <c r="C127" t="s">
        <v>8267</v>
      </c>
      <c r="D127" t="s">
        <v>6713</v>
      </c>
      <c r="E127" t="s">
        <v>6726</v>
      </c>
      <c r="F127" t="s">
        <v>8642</v>
      </c>
      <c r="G127">
        <v>5</v>
      </c>
      <c r="H127" t="s">
        <v>370</v>
      </c>
      <c r="I127" t="s">
        <v>5611</v>
      </c>
      <c r="J127" t="s">
        <v>6877</v>
      </c>
      <c r="K127" t="s">
        <v>6877</v>
      </c>
      <c r="L127" t="s">
        <v>7278</v>
      </c>
      <c r="M127" t="s">
        <v>488</v>
      </c>
      <c r="N127" t="s">
        <v>488</v>
      </c>
      <c r="O127" t="s">
        <v>7551</v>
      </c>
      <c r="P127" t="s">
        <v>2215</v>
      </c>
      <c r="Q127" t="s">
        <v>6904</v>
      </c>
      <c r="R127" t="s">
        <v>9437</v>
      </c>
      <c r="S127" t="s">
        <v>370</v>
      </c>
    </row>
    <row r="128" spans="1:19">
      <c r="A128" t="s">
        <v>8678</v>
      </c>
      <c r="B128" t="s">
        <v>6861</v>
      </c>
      <c r="C128" t="s">
        <v>8267</v>
      </c>
      <c r="D128" t="s">
        <v>6713</v>
      </c>
      <c r="E128" t="s">
        <v>6726</v>
      </c>
      <c r="F128" t="s">
        <v>8642</v>
      </c>
      <c r="G128">
        <v>5</v>
      </c>
      <c r="H128" t="s">
        <v>370</v>
      </c>
      <c r="I128" t="s">
        <v>5611</v>
      </c>
      <c r="J128" t="s">
        <v>6877</v>
      </c>
      <c r="K128" t="s">
        <v>6877</v>
      </c>
      <c r="L128" t="s">
        <v>7278</v>
      </c>
      <c r="M128" t="s">
        <v>488</v>
      </c>
      <c r="N128" t="s">
        <v>488</v>
      </c>
      <c r="O128" t="s">
        <v>7551</v>
      </c>
      <c r="P128" t="s">
        <v>2215</v>
      </c>
      <c r="Q128" t="s">
        <v>6904</v>
      </c>
      <c r="R128" t="s">
        <v>9437</v>
      </c>
      <c r="S128" t="s">
        <v>370</v>
      </c>
    </row>
    <row r="129" spans="1:19">
      <c r="A129" t="s">
        <v>8680</v>
      </c>
      <c r="B129" t="s">
        <v>6861</v>
      </c>
      <c r="C129" t="s">
        <v>6712</v>
      </c>
      <c r="D129" t="s">
        <v>6712</v>
      </c>
      <c r="E129" t="s">
        <v>6724</v>
      </c>
      <c r="G129">
        <v>0</v>
      </c>
      <c r="H129" t="s">
        <v>370</v>
      </c>
      <c r="I129" t="s">
        <v>5611</v>
      </c>
      <c r="J129" t="s">
        <v>6877</v>
      </c>
      <c r="K129" t="s">
        <v>6877</v>
      </c>
      <c r="L129" t="s">
        <v>7278</v>
      </c>
      <c r="M129" t="s">
        <v>6885</v>
      </c>
      <c r="N129" t="s">
        <v>1266</v>
      </c>
      <c r="O129" t="s">
        <v>6903</v>
      </c>
      <c r="P129" t="s">
        <v>7229</v>
      </c>
      <c r="Q129" t="s">
        <v>6993</v>
      </c>
      <c r="R129" t="s">
        <v>9433</v>
      </c>
      <c r="S129" t="s">
        <v>370</v>
      </c>
    </row>
    <row r="130" spans="1:19">
      <c r="A130" t="s">
        <v>8689</v>
      </c>
      <c r="B130" t="s">
        <v>6861</v>
      </c>
      <c r="C130" t="s">
        <v>6712</v>
      </c>
      <c r="D130" t="s">
        <v>6712</v>
      </c>
      <c r="E130" t="s">
        <v>6724</v>
      </c>
      <c r="G130">
        <v>0</v>
      </c>
      <c r="H130" t="s">
        <v>370</v>
      </c>
      <c r="I130" t="s">
        <v>5611</v>
      </c>
      <c r="J130" t="s">
        <v>6877</v>
      </c>
      <c r="K130" t="s">
        <v>6877</v>
      </c>
      <c r="L130" t="s">
        <v>6925</v>
      </c>
      <c r="M130" t="s">
        <v>6885</v>
      </c>
      <c r="N130" t="s">
        <v>1266</v>
      </c>
      <c r="O130" t="s">
        <v>6903</v>
      </c>
      <c r="P130" t="s">
        <v>7161</v>
      </c>
      <c r="Q130" t="s">
        <v>6993</v>
      </c>
      <c r="R130" t="s">
        <v>9433</v>
      </c>
      <c r="S130" t="s">
        <v>370</v>
      </c>
    </row>
    <row r="131" spans="1:19">
      <c r="A131" t="s">
        <v>8697</v>
      </c>
      <c r="B131" t="s">
        <v>6861</v>
      </c>
      <c r="C131" t="s">
        <v>6712</v>
      </c>
      <c r="D131" t="s">
        <v>6712</v>
      </c>
      <c r="E131" t="s">
        <v>6724</v>
      </c>
      <c r="G131">
        <v>0</v>
      </c>
      <c r="H131" t="s">
        <v>370</v>
      </c>
      <c r="I131" t="s">
        <v>5611</v>
      </c>
      <c r="J131" t="s">
        <v>6877</v>
      </c>
      <c r="K131" t="s">
        <v>6877</v>
      </c>
      <c r="L131" t="s">
        <v>6925</v>
      </c>
      <c r="M131" t="s">
        <v>6885</v>
      </c>
      <c r="N131" t="s">
        <v>1266</v>
      </c>
      <c r="O131" t="s">
        <v>6903</v>
      </c>
      <c r="P131" t="s">
        <v>7161</v>
      </c>
      <c r="Q131" t="s">
        <v>6993</v>
      </c>
      <c r="R131" t="s">
        <v>9433</v>
      </c>
      <c r="S131" t="s">
        <v>370</v>
      </c>
    </row>
    <row r="132" spans="1:19">
      <c r="A132" t="s">
        <v>8703</v>
      </c>
      <c r="B132" t="s">
        <v>6861</v>
      </c>
      <c r="C132" t="s">
        <v>6712</v>
      </c>
      <c r="D132" t="s">
        <v>6712</v>
      </c>
      <c r="E132" t="s">
        <v>6726</v>
      </c>
      <c r="F132" t="s">
        <v>8705</v>
      </c>
      <c r="G132">
        <v>4</v>
      </c>
      <c r="H132" t="s">
        <v>370</v>
      </c>
      <c r="I132" t="s">
        <v>5611</v>
      </c>
      <c r="J132" t="s">
        <v>6877</v>
      </c>
      <c r="K132" t="s">
        <v>6877</v>
      </c>
      <c r="L132" t="s">
        <v>6925</v>
      </c>
      <c r="M132" t="s">
        <v>6885</v>
      </c>
      <c r="N132" t="s">
        <v>1266</v>
      </c>
      <c r="O132" t="s">
        <v>6903</v>
      </c>
      <c r="P132" t="s">
        <v>7161</v>
      </c>
      <c r="Q132" t="s">
        <v>6993</v>
      </c>
      <c r="R132" t="s">
        <v>9434</v>
      </c>
      <c r="S132" t="s">
        <v>370</v>
      </c>
    </row>
    <row r="133" spans="1:19">
      <c r="A133" t="s">
        <v>8723</v>
      </c>
      <c r="B133" t="s">
        <v>6861</v>
      </c>
      <c r="C133" t="s">
        <v>6712</v>
      </c>
      <c r="D133" t="s">
        <v>6712</v>
      </c>
      <c r="E133" t="s">
        <v>6724</v>
      </c>
      <c r="G133">
        <v>0</v>
      </c>
      <c r="H133" t="s">
        <v>370</v>
      </c>
      <c r="I133" t="s">
        <v>5611</v>
      </c>
      <c r="J133" t="s">
        <v>6877</v>
      </c>
      <c r="K133" t="s">
        <v>6877</v>
      </c>
      <c r="L133" t="s">
        <v>6925</v>
      </c>
      <c r="M133" t="s">
        <v>6885</v>
      </c>
      <c r="N133" t="s">
        <v>1266</v>
      </c>
      <c r="O133" t="s">
        <v>6903</v>
      </c>
      <c r="P133" t="s">
        <v>7161</v>
      </c>
      <c r="Q133" t="s">
        <v>6993</v>
      </c>
      <c r="R133" t="s">
        <v>9433</v>
      </c>
      <c r="S133" t="s">
        <v>370</v>
      </c>
    </row>
    <row r="134" spans="1:19">
      <c r="A134" t="s">
        <v>8732</v>
      </c>
      <c r="B134" t="s">
        <v>6861</v>
      </c>
      <c r="C134" t="s">
        <v>6712</v>
      </c>
      <c r="D134" t="s">
        <v>6712</v>
      </c>
      <c r="E134" t="s">
        <v>6724</v>
      </c>
      <c r="G134">
        <v>0</v>
      </c>
      <c r="H134" t="s">
        <v>370</v>
      </c>
      <c r="I134" t="s">
        <v>5611</v>
      </c>
      <c r="J134" t="s">
        <v>6877</v>
      </c>
      <c r="K134" t="s">
        <v>6877</v>
      </c>
      <c r="L134" t="s">
        <v>6925</v>
      </c>
      <c r="M134" t="s">
        <v>6885</v>
      </c>
      <c r="N134" t="s">
        <v>1266</v>
      </c>
      <c r="O134" t="s">
        <v>6903</v>
      </c>
      <c r="P134" t="s">
        <v>2219</v>
      </c>
      <c r="Q134" t="s">
        <v>6904</v>
      </c>
      <c r="R134" t="s">
        <v>9433</v>
      </c>
      <c r="S134" t="s">
        <v>370</v>
      </c>
    </row>
    <row r="135" spans="1:19">
      <c r="A135" t="s">
        <v>8742</v>
      </c>
      <c r="B135" t="s">
        <v>6861</v>
      </c>
      <c r="C135" t="s">
        <v>8267</v>
      </c>
      <c r="D135" t="s">
        <v>6713</v>
      </c>
      <c r="E135" t="s">
        <v>6725</v>
      </c>
      <c r="F135" t="s">
        <v>320</v>
      </c>
      <c r="G135">
        <v>1</v>
      </c>
      <c r="H135" t="s">
        <v>370</v>
      </c>
      <c r="I135" t="s">
        <v>5611</v>
      </c>
      <c r="J135" t="s">
        <v>6877</v>
      </c>
      <c r="K135" t="s">
        <v>6877</v>
      </c>
      <c r="L135" t="s">
        <v>6925</v>
      </c>
      <c r="M135" t="s">
        <v>443</v>
      </c>
      <c r="N135" t="s">
        <v>443</v>
      </c>
      <c r="O135" t="s">
        <v>7551</v>
      </c>
      <c r="P135" t="s">
        <v>6958</v>
      </c>
      <c r="Q135" t="s">
        <v>6959</v>
      </c>
      <c r="R135" t="s">
        <v>9437</v>
      </c>
      <c r="S135" t="s">
        <v>370</v>
      </c>
    </row>
    <row r="136" spans="1:19">
      <c r="A136" t="s">
        <v>8754</v>
      </c>
      <c r="B136" t="s">
        <v>6861</v>
      </c>
      <c r="C136" t="s">
        <v>6712</v>
      </c>
      <c r="D136" t="s">
        <v>6712</v>
      </c>
      <c r="E136" t="s">
        <v>6726</v>
      </c>
      <c r="F136" t="s">
        <v>8705</v>
      </c>
      <c r="G136">
        <v>4</v>
      </c>
      <c r="H136" t="s">
        <v>370</v>
      </c>
      <c r="I136" t="s">
        <v>5611</v>
      </c>
      <c r="J136" t="s">
        <v>6967</v>
      </c>
      <c r="K136" t="s">
        <v>6967</v>
      </c>
      <c r="L136" t="s">
        <v>6976</v>
      </c>
      <c r="M136" t="s">
        <v>6934</v>
      </c>
      <c r="N136" t="s">
        <v>344</v>
      </c>
      <c r="O136" t="s">
        <v>6903</v>
      </c>
      <c r="P136" t="s">
        <v>6958</v>
      </c>
      <c r="Q136" t="s">
        <v>6959</v>
      </c>
      <c r="R136" t="s">
        <v>9434</v>
      </c>
      <c r="S136" t="s">
        <v>370</v>
      </c>
    </row>
    <row r="137" spans="1:19">
      <c r="A137" t="s">
        <v>8766</v>
      </c>
      <c r="B137" t="s">
        <v>6861</v>
      </c>
      <c r="C137" t="s">
        <v>6712</v>
      </c>
      <c r="D137" t="s">
        <v>6712</v>
      </c>
      <c r="E137" t="s">
        <v>6726</v>
      </c>
      <c r="F137" t="s">
        <v>8768</v>
      </c>
      <c r="G137">
        <v>5</v>
      </c>
      <c r="H137" t="s">
        <v>370</v>
      </c>
      <c r="I137" t="s">
        <v>5611</v>
      </c>
      <c r="J137" t="s">
        <v>6932</v>
      </c>
      <c r="K137" t="s">
        <v>6932</v>
      </c>
      <c r="L137" t="s">
        <v>6940</v>
      </c>
      <c r="M137" t="s">
        <v>574</v>
      </c>
      <c r="N137" t="s">
        <v>443</v>
      </c>
      <c r="O137" t="s">
        <v>6903</v>
      </c>
      <c r="P137" t="s">
        <v>8780</v>
      </c>
      <c r="Q137" t="s">
        <v>6993</v>
      </c>
      <c r="R137" t="s">
        <v>9434</v>
      </c>
      <c r="S137" t="s">
        <v>370</v>
      </c>
    </row>
    <row r="138" spans="1:19">
      <c r="A138" t="s">
        <v>8788</v>
      </c>
      <c r="B138" t="s">
        <v>6861</v>
      </c>
      <c r="C138" t="s">
        <v>6712</v>
      </c>
      <c r="D138" t="s">
        <v>6712</v>
      </c>
      <c r="E138" t="s">
        <v>6726</v>
      </c>
      <c r="F138" t="s">
        <v>8790</v>
      </c>
      <c r="G138">
        <v>2</v>
      </c>
      <c r="H138" t="s">
        <v>370</v>
      </c>
      <c r="I138" t="s">
        <v>5611</v>
      </c>
      <c r="J138" t="s">
        <v>6967</v>
      </c>
      <c r="K138" t="s">
        <v>6967</v>
      </c>
      <c r="L138" t="s">
        <v>6976</v>
      </c>
      <c r="M138" t="s">
        <v>6885</v>
      </c>
      <c r="N138" t="s">
        <v>1266</v>
      </c>
      <c r="O138" t="s">
        <v>6903</v>
      </c>
      <c r="P138" t="s">
        <v>7576</v>
      </c>
      <c r="Q138" t="s">
        <v>6993</v>
      </c>
      <c r="R138" t="s">
        <v>9434</v>
      </c>
      <c r="S138" t="s">
        <v>370</v>
      </c>
    </row>
    <row r="139" spans="1:19">
      <c r="A139" t="s">
        <v>8811</v>
      </c>
      <c r="B139" t="s">
        <v>6861</v>
      </c>
      <c r="C139" t="s">
        <v>6712</v>
      </c>
      <c r="D139" t="s">
        <v>6712</v>
      </c>
      <c r="E139" t="s">
        <v>6724</v>
      </c>
      <c r="G139">
        <v>0</v>
      </c>
      <c r="H139" t="s">
        <v>370</v>
      </c>
      <c r="I139" t="s">
        <v>5611</v>
      </c>
      <c r="J139" t="s">
        <v>6967</v>
      </c>
      <c r="K139" t="s">
        <v>6967</v>
      </c>
      <c r="L139" t="s">
        <v>6976</v>
      </c>
      <c r="M139" t="s">
        <v>6984</v>
      </c>
      <c r="N139" t="s">
        <v>565</v>
      </c>
      <c r="O139" t="s">
        <v>6903</v>
      </c>
      <c r="P139" t="s">
        <v>6958</v>
      </c>
      <c r="Q139" t="s">
        <v>6959</v>
      </c>
      <c r="R139" t="s">
        <v>9433</v>
      </c>
      <c r="S139" t="s">
        <v>370</v>
      </c>
    </row>
    <row r="140" spans="1:19">
      <c r="A140" t="s">
        <v>8822</v>
      </c>
      <c r="B140" t="s">
        <v>6861</v>
      </c>
      <c r="C140" t="s">
        <v>6712</v>
      </c>
      <c r="D140" t="s">
        <v>6712</v>
      </c>
      <c r="E140" t="s">
        <v>6726</v>
      </c>
      <c r="F140" t="s">
        <v>8824</v>
      </c>
      <c r="G140">
        <v>18</v>
      </c>
      <c r="H140" t="s">
        <v>370</v>
      </c>
      <c r="I140" t="s">
        <v>5611</v>
      </c>
      <c r="J140" t="s">
        <v>6967</v>
      </c>
      <c r="K140" t="s">
        <v>6967</v>
      </c>
      <c r="L140" t="s">
        <v>6976</v>
      </c>
      <c r="M140" t="s">
        <v>6885</v>
      </c>
      <c r="N140" t="s">
        <v>1266</v>
      </c>
      <c r="O140" t="s">
        <v>6903</v>
      </c>
      <c r="P140" t="s">
        <v>2213</v>
      </c>
      <c r="Q140" t="s">
        <v>6904</v>
      </c>
      <c r="R140" t="s">
        <v>9434</v>
      </c>
      <c r="S140" t="s">
        <v>370</v>
      </c>
    </row>
    <row r="141" spans="1:19">
      <c r="A141" t="s">
        <v>8846</v>
      </c>
      <c r="B141" t="s">
        <v>6861</v>
      </c>
      <c r="C141" t="s">
        <v>6712</v>
      </c>
      <c r="D141" t="s">
        <v>6712</v>
      </c>
      <c r="E141" t="s">
        <v>6726</v>
      </c>
      <c r="F141" t="s">
        <v>8848</v>
      </c>
      <c r="G141">
        <v>2</v>
      </c>
      <c r="H141" t="s">
        <v>370</v>
      </c>
      <c r="I141" t="s">
        <v>5611</v>
      </c>
      <c r="J141" t="s">
        <v>6967</v>
      </c>
      <c r="K141" t="s">
        <v>6967</v>
      </c>
      <c r="L141" t="s">
        <v>6976</v>
      </c>
      <c r="M141" t="s">
        <v>6885</v>
      </c>
      <c r="N141" t="s">
        <v>1266</v>
      </c>
      <c r="O141" t="s">
        <v>6903</v>
      </c>
      <c r="P141" t="s">
        <v>2219</v>
      </c>
      <c r="Q141" t="s">
        <v>6904</v>
      </c>
      <c r="R141" t="s">
        <v>9434</v>
      </c>
      <c r="S141" t="s">
        <v>370</v>
      </c>
    </row>
    <row r="142" spans="1:19">
      <c r="A142" t="s">
        <v>8866</v>
      </c>
      <c r="B142" t="s">
        <v>6861</v>
      </c>
      <c r="C142" t="s">
        <v>8267</v>
      </c>
      <c r="D142" t="s">
        <v>6713</v>
      </c>
      <c r="E142" t="s">
        <v>6725</v>
      </c>
      <c r="F142" t="s">
        <v>335</v>
      </c>
      <c r="G142">
        <v>1</v>
      </c>
      <c r="H142" t="s">
        <v>370</v>
      </c>
      <c r="I142" t="s">
        <v>5611</v>
      </c>
      <c r="J142" t="s">
        <v>6877</v>
      </c>
      <c r="K142" t="s">
        <v>6877</v>
      </c>
      <c r="L142" t="s">
        <v>6925</v>
      </c>
      <c r="M142" t="s">
        <v>443</v>
      </c>
      <c r="N142" t="s">
        <v>443</v>
      </c>
      <c r="O142" t="s">
        <v>7551</v>
      </c>
      <c r="P142" t="s">
        <v>2231</v>
      </c>
      <c r="Q142" t="s">
        <v>8307</v>
      </c>
      <c r="R142" t="s">
        <v>9437</v>
      </c>
      <c r="S142" t="s">
        <v>370</v>
      </c>
    </row>
    <row r="143" spans="1:19">
      <c r="A143" t="s">
        <v>8870</v>
      </c>
      <c r="B143" t="s">
        <v>6861</v>
      </c>
      <c r="C143" t="s">
        <v>8267</v>
      </c>
      <c r="D143" t="s">
        <v>6713</v>
      </c>
      <c r="E143" t="s">
        <v>6725</v>
      </c>
      <c r="F143" t="s">
        <v>317</v>
      </c>
      <c r="G143">
        <v>1</v>
      </c>
      <c r="H143" t="s">
        <v>370</v>
      </c>
      <c r="I143" t="s">
        <v>5611</v>
      </c>
      <c r="J143" t="s">
        <v>6877</v>
      </c>
      <c r="K143" t="s">
        <v>6877</v>
      </c>
      <c r="L143" t="s">
        <v>6925</v>
      </c>
      <c r="M143" t="s">
        <v>443</v>
      </c>
      <c r="N143" t="s">
        <v>443</v>
      </c>
      <c r="O143" t="s">
        <v>7551</v>
      </c>
      <c r="P143" t="s">
        <v>2231</v>
      </c>
      <c r="Q143" t="s">
        <v>8307</v>
      </c>
      <c r="R143" t="s">
        <v>9437</v>
      </c>
      <c r="S143" t="s">
        <v>370</v>
      </c>
    </row>
    <row r="144" spans="1:19">
      <c r="A144" t="s">
        <v>8872</v>
      </c>
      <c r="B144" t="s">
        <v>6861</v>
      </c>
      <c r="C144" t="s">
        <v>8267</v>
      </c>
      <c r="D144" t="s">
        <v>6713</v>
      </c>
      <c r="E144" t="s">
        <v>6725</v>
      </c>
      <c r="F144" t="s">
        <v>336</v>
      </c>
      <c r="G144">
        <v>1</v>
      </c>
      <c r="H144" t="s">
        <v>370</v>
      </c>
      <c r="I144" t="s">
        <v>5611</v>
      </c>
      <c r="J144" t="s">
        <v>6877</v>
      </c>
      <c r="K144" t="s">
        <v>6877</v>
      </c>
      <c r="L144" t="s">
        <v>6925</v>
      </c>
      <c r="M144" t="s">
        <v>443</v>
      </c>
      <c r="N144" t="s">
        <v>443</v>
      </c>
      <c r="O144" t="s">
        <v>7551</v>
      </c>
      <c r="P144" t="s">
        <v>2231</v>
      </c>
      <c r="Q144" t="s">
        <v>8307</v>
      </c>
      <c r="R144" t="s">
        <v>9437</v>
      </c>
      <c r="S144" t="s">
        <v>370</v>
      </c>
    </row>
    <row r="145" spans="1:19">
      <c r="A145" t="s">
        <v>8874</v>
      </c>
      <c r="B145" t="s">
        <v>6861</v>
      </c>
      <c r="C145" t="s">
        <v>6712</v>
      </c>
      <c r="D145" t="s">
        <v>6712</v>
      </c>
      <c r="E145" t="s">
        <v>6724</v>
      </c>
      <c r="G145">
        <v>0</v>
      </c>
      <c r="H145" t="s">
        <v>370</v>
      </c>
      <c r="I145" t="s">
        <v>5611</v>
      </c>
      <c r="J145" t="s">
        <v>6967</v>
      </c>
      <c r="K145" t="s">
        <v>6967</v>
      </c>
      <c r="L145" t="s">
        <v>6976</v>
      </c>
      <c r="M145" t="s">
        <v>6885</v>
      </c>
      <c r="N145" t="s">
        <v>1266</v>
      </c>
      <c r="O145" t="s">
        <v>6903</v>
      </c>
      <c r="P145" t="s">
        <v>2219</v>
      </c>
      <c r="Q145" t="s">
        <v>6904</v>
      </c>
      <c r="R145" t="s">
        <v>9433</v>
      </c>
      <c r="S145" t="s">
        <v>370</v>
      </c>
    </row>
    <row r="146" spans="1:19">
      <c r="A146" t="s">
        <v>8883</v>
      </c>
      <c r="B146" t="s">
        <v>6861</v>
      </c>
      <c r="C146" t="s">
        <v>6712</v>
      </c>
      <c r="D146" t="s">
        <v>6712</v>
      </c>
      <c r="E146" t="s">
        <v>6726</v>
      </c>
      <c r="F146" t="s">
        <v>8885</v>
      </c>
      <c r="G146">
        <v>4</v>
      </c>
      <c r="H146" t="s">
        <v>370</v>
      </c>
      <c r="I146" t="s">
        <v>5611</v>
      </c>
      <c r="J146" t="s">
        <v>6967</v>
      </c>
      <c r="K146" t="s">
        <v>6967</v>
      </c>
      <c r="L146" t="s">
        <v>6976</v>
      </c>
      <c r="M146" t="s">
        <v>6885</v>
      </c>
      <c r="N146" t="s">
        <v>1266</v>
      </c>
      <c r="O146" t="s">
        <v>6903</v>
      </c>
      <c r="P146" t="s">
        <v>8897</v>
      </c>
      <c r="Q146" t="s">
        <v>6993</v>
      </c>
      <c r="R146" t="s">
        <v>9434</v>
      </c>
      <c r="S146" t="s">
        <v>370</v>
      </c>
    </row>
    <row r="147" spans="1:19">
      <c r="A147" t="s">
        <v>8907</v>
      </c>
      <c r="B147" t="s">
        <v>6861</v>
      </c>
      <c r="C147" t="s">
        <v>6712</v>
      </c>
      <c r="D147" t="s">
        <v>6712</v>
      </c>
      <c r="E147" t="s">
        <v>6727</v>
      </c>
      <c r="F147" t="s">
        <v>8909</v>
      </c>
      <c r="G147">
        <v>10</v>
      </c>
      <c r="H147" t="s">
        <v>370</v>
      </c>
      <c r="I147" t="s">
        <v>5611</v>
      </c>
      <c r="J147" t="s">
        <v>6967</v>
      </c>
      <c r="K147" t="s">
        <v>6967</v>
      </c>
      <c r="L147" t="s">
        <v>6976</v>
      </c>
      <c r="M147" t="s">
        <v>574</v>
      </c>
      <c r="N147" t="s">
        <v>443</v>
      </c>
      <c r="O147" t="s">
        <v>6903</v>
      </c>
      <c r="P147" t="s">
        <v>8919</v>
      </c>
      <c r="Q147" t="s">
        <v>6993</v>
      </c>
      <c r="R147" t="s">
        <v>9435</v>
      </c>
      <c r="S147" t="s">
        <v>370</v>
      </c>
    </row>
    <row r="148" spans="1:19">
      <c r="A148" t="s">
        <v>8929</v>
      </c>
      <c r="B148" t="s">
        <v>6861</v>
      </c>
      <c r="C148" t="s">
        <v>8267</v>
      </c>
      <c r="D148" t="s">
        <v>6713</v>
      </c>
      <c r="E148" t="s">
        <v>6725</v>
      </c>
      <c r="F148" t="s">
        <v>304</v>
      </c>
      <c r="G148">
        <v>1</v>
      </c>
      <c r="H148" t="s">
        <v>370</v>
      </c>
      <c r="I148" t="s">
        <v>5611</v>
      </c>
      <c r="J148" t="s">
        <v>6877</v>
      </c>
      <c r="K148" t="s">
        <v>6877</v>
      </c>
      <c r="L148" t="s">
        <v>6925</v>
      </c>
      <c r="M148" t="s">
        <v>443</v>
      </c>
      <c r="N148" t="s">
        <v>443</v>
      </c>
      <c r="O148" t="s">
        <v>7551</v>
      </c>
      <c r="P148" t="s">
        <v>6958</v>
      </c>
      <c r="Q148" t="s">
        <v>6959</v>
      </c>
      <c r="R148" t="s">
        <v>9437</v>
      </c>
      <c r="S148" t="s">
        <v>370</v>
      </c>
    </row>
    <row r="149" spans="1:19">
      <c r="A149" t="s">
        <v>8936</v>
      </c>
      <c r="B149" t="s">
        <v>6861</v>
      </c>
      <c r="C149" t="s">
        <v>6712</v>
      </c>
      <c r="D149" t="s">
        <v>6712</v>
      </c>
      <c r="E149" t="s">
        <v>6724</v>
      </c>
      <c r="G149">
        <v>0</v>
      </c>
      <c r="H149" t="s">
        <v>370</v>
      </c>
      <c r="I149" t="s">
        <v>5611</v>
      </c>
      <c r="J149" t="s">
        <v>6967</v>
      </c>
      <c r="K149" t="s">
        <v>6967</v>
      </c>
      <c r="L149" t="s">
        <v>6976</v>
      </c>
      <c r="M149" t="s">
        <v>6885</v>
      </c>
      <c r="N149" t="s">
        <v>1266</v>
      </c>
      <c r="O149" t="s">
        <v>6903</v>
      </c>
      <c r="P149" t="s">
        <v>6958</v>
      </c>
      <c r="Q149" t="s">
        <v>6959</v>
      </c>
      <c r="R149" t="s">
        <v>9433</v>
      </c>
      <c r="S149" t="s">
        <v>370</v>
      </c>
    </row>
    <row r="150" spans="1:19">
      <c r="A150" t="s">
        <v>8945</v>
      </c>
      <c r="B150" t="s">
        <v>6861</v>
      </c>
      <c r="C150" t="s">
        <v>6712</v>
      </c>
      <c r="D150" t="s">
        <v>6712</v>
      </c>
      <c r="E150" t="s">
        <v>6724</v>
      </c>
      <c r="G150">
        <v>0</v>
      </c>
      <c r="H150" t="s">
        <v>370</v>
      </c>
      <c r="I150" t="s">
        <v>5611</v>
      </c>
      <c r="J150" t="s">
        <v>6967</v>
      </c>
      <c r="K150" t="s">
        <v>6967</v>
      </c>
      <c r="L150" t="s">
        <v>6976</v>
      </c>
      <c r="M150" t="s">
        <v>6934</v>
      </c>
      <c r="N150" t="s">
        <v>344</v>
      </c>
      <c r="O150" t="s">
        <v>6903</v>
      </c>
      <c r="P150" t="s">
        <v>2219</v>
      </c>
      <c r="Q150" t="s">
        <v>6904</v>
      </c>
      <c r="R150" t="s">
        <v>9433</v>
      </c>
      <c r="S150" t="s">
        <v>370</v>
      </c>
    </row>
    <row r="151" spans="1:19">
      <c r="A151" t="s">
        <v>8956</v>
      </c>
      <c r="B151" t="s">
        <v>6861</v>
      </c>
      <c r="C151" t="s">
        <v>6712</v>
      </c>
      <c r="D151" t="s">
        <v>6712</v>
      </c>
      <c r="E151" t="s">
        <v>6724</v>
      </c>
      <c r="G151">
        <v>0</v>
      </c>
      <c r="H151" t="s">
        <v>370</v>
      </c>
      <c r="I151" t="s">
        <v>5611</v>
      </c>
      <c r="J151" t="s">
        <v>6877</v>
      </c>
      <c r="K151" t="s">
        <v>6877</v>
      </c>
      <c r="L151" t="s">
        <v>6925</v>
      </c>
      <c r="M151" t="s">
        <v>6934</v>
      </c>
      <c r="N151" t="s">
        <v>344</v>
      </c>
      <c r="O151" t="s">
        <v>6903</v>
      </c>
      <c r="P151" t="s">
        <v>6958</v>
      </c>
      <c r="Q151" t="s">
        <v>6959</v>
      </c>
      <c r="R151" t="s">
        <v>9433</v>
      </c>
      <c r="S151" t="s">
        <v>370</v>
      </c>
    </row>
    <row r="152" spans="1:19">
      <c r="A152" t="s">
        <v>8965</v>
      </c>
      <c r="B152" t="s">
        <v>6861</v>
      </c>
      <c r="C152" t="s">
        <v>6712</v>
      </c>
      <c r="D152" t="s">
        <v>6712</v>
      </c>
      <c r="E152" t="s">
        <v>6724</v>
      </c>
      <c r="G152">
        <v>0</v>
      </c>
      <c r="H152" t="s">
        <v>370</v>
      </c>
      <c r="I152" t="s">
        <v>5611</v>
      </c>
      <c r="J152" t="s">
        <v>6877</v>
      </c>
      <c r="K152" t="s">
        <v>6877</v>
      </c>
      <c r="L152" t="s">
        <v>6925</v>
      </c>
      <c r="M152" t="s">
        <v>6885</v>
      </c>
      <c r="N152" t="s">
        <v>1266</v>
      </c>
      <c r="O152" t="s">
        <v>6903</v>
      </c>
      <c r="P152" t="s">
        <v>6958</v>
      </c>
      <c r="Q152" t="s">
        <v>6959</v>
      </c>
      <c r="R152" t="s">
        <v>9433</v>
      </c>
      <c r="S152" t="s">
        <v>370</v>
      </c>
    </row>
    <row r="153" spans="1:19">
      <c r="A153" t="s">
        <v>8975</v>
      </c>
      <c r="B153" t="s">
        <v>6861</v>
      </c>
      <c r="C153" t="s">
        <v>6712</v>
      </c>
      <c r="D153" t="s">
        <v>6712</v>
      </c>
      <c r="E153" t="s">
        <v>6724</v>
      </c>
      <c r="G153">
        <v>0</v>
      </c>
      <c r="H153" t="s">
        <v>370</v>
      </c>
      <c r="I153" t="s">
        <v>5611</v>
      </c>
      <c r="J153" t="s">
        <v>6877</v>
      </c>
      <c r="K153" t="s">
        <v>6877</v>
      </c>
      <c r="L153" t="s">
        <v>6925</v>
      </c>
      <c r="M153" t="s">
        <v>6886</v>
      </c>
      <c r="N153" t="s">
        <v>443</v>
      </c>
      <c r="O153" t="s">
        <v>6903</v>
      </c>
      <c r="P153" t="s">
        <v>8987</v>
      </c>
      <c r="Q153" t="s">
        <v>6993</v>
      </c>
      <c r="R153" t="s">
        <v>9433</v>
      </c>
      <c r="S153" t="s">
        <v>370</v>
      </c>
    </row>
    <row r="154" spans="1:19">
      <c r="A154" t="s">
        <v>8988</v>
      </c>
      <c r="B154" t="s">
        <v>6861</v>
      </c>
      <c r="C154" t="s">
        <v>6712</v>
      </c>
      <c r="D154" t="s">
        <v>6712</v>
      </c>
      <c r="E154" t="s">
        <v>6724</v>
      </c>
      <c r="G154">
        <v>0</v>
      </c>
      <c r="H154" t="s">
        <v>370</v>
      </c>
      <c r="I154" t="s">
        <v>5611</v>
      </c>
      <c r="J154" t="s">
        <v>6877</v>
      </c>
      <c r="K154" t="s">
        <v>6877</v>
      </c>
      <c r="L154" t="s">
        <v>6925</v>
      </c>
      <c r="M154" t="s">
        <v>6885</v>
      </c>
      <c r="N154" t="s">
        <v>1266</v>
      </c>
      <c r="O154" t="s">
        <v>6903</v>
      </c>
      <c r="P154" t="s">
        <v>2219</v>
      </c>
      <c r="Q154" t="s">
        <v>6904</v>
      </c>
      <c r="R154" t="s">
        <v>9433</v>
      </c>
      <c r="S154" t="s">
        <v>370</v>
      </c>
    </row>
    <row r="155" spans="1:19">
      <c r="A155" t="s">
        <v>8997</v>
      </c>
      <c r="B155" t="s">
        <v>6861</v>
      </c>
      <c r="C155" t="s">
        <v>6712</v>
      </c>
      <c r="D155" t="s">
        <v>6712</v>
      </c>
      <c r="E155" t="s">
        <v>6724</v>
      </c>
      <c r="G155">
        <v>0</v>
      </c>
      <c r="H155" t="s">
        <v>370</v>
      </c>
      <c r="I155" t="s">
        <v>5611</v>
      </c>
      <c r="J155" t="s">
        <v>6877</v>
      </c>
      <c r="K155" t="s">
        <v>6877</v>
      </c>
      <c r="L155" t="s">
        <v>7278</v>
      </c>
      <c r="M155" t="s">
        <v>6885</v>
      </c>
      <c r="N155" t="s">
        <v>1266</v>
      </c>
      <c r="O155" t="s">
        <v>6903</v>
      </c>
      <c r="P155" t="s">
        <v>7161</v>
      </c>
      <c r="Q155" t="s">
        <v>6993</v>
      </c>
      <c r="R155" t="s">
        <v>9433</v>
      </c>
      <c r="S155" t="s">
        <v>370</v>
      </c>
    </row>
    <row r="156" spans="1:19">
      <c r="A156" t="s">
        <v>9007</v>
      </c>
      <c r="B156" t="s">
        <v>6861</v>
      </c>
      <c r="C156" t="s">
        <v>6712</v>
      </c>
      <c r="D156" t="s">
        <v>6712</v>
      </c>
      <c r="E156" t="s">
        <v>6726</v>
      </c>
      <c r="F156" t="s">
        <v>7715</v>
      </c>
      <c r="G156">
        <v>2</v>
      </c>
      <c r="H156" t="s">
        <v>370</v>
      </c>
      <c r="I156" t="s">
        <v>5611</v>
      </c>
      <c r="J156" t="s">
        <v>6877</v>
      </c>
      <c r="K156" t="s">
        <v>6877</v>
      </c>
      <c r="L156" t="s">
        <v>6925</v>
      </c>
      <c r="M156" t="s">
        <v>488</v>
      </c>
      <c r="N156" t="s">
        <v>488</v>
      </c>
      <c r="O156" t="s">
        <v>7551</v>
      </c>
      <c r="P156" t="s">
        <v>6958</v>
      </c>
      <c r="Q156" t="s">
        <v>6959</v>
      </c>
      <c r="R156" t="s">
        <v>9434</v>
      </c>
      <c r="S156" t="s">
        <v>370</v>
      </c>
    </row>
    <row r="157" spans="1:19">
      <c r="A157" t="s">
        <v>9016</v>
      </c>
      <c r="B157" t="s">
        <v>6861</v>
      </c>
      <c r="C157" t="s">
        <v>6712</v>
      </c>
      <c r="D157" t="s">
        <v>6712</v>
      </c>
      <c r="E157" t="s">
        <v>6724</v>
      </c>
      <c r="G157">
        <v>0</v>
      </c>
      <c r="H157" t="s">
        <v>370</v>
      </c>
      <c r="I157" t="s">
        <v>5611</v>
      </c>
      <c r="J157" t="s">
        <v>6877</v>
      </c>
      <c r="K157" t="s">
        <v>6877</v>
      </c>
      <c r="L157" t="s">
        <v>6925</v>
      </c>
      <c r="M157" t="s">
        <v>6885</v>
      </c>
      <c r="N157" t="s">
        <v>1266</v>
      </c>
      <c r="O157" t="s">
        <v>6903</v>
      </c>
      <c r="P157" t="s">
        <v>6958</v>
      </c>
      <c r="Q157" t="s">
        <v>6959</v>
      </c>
      <c r="R157" t="s">
        <v>9433</v>
      </c>
      <c r="S157" t="s">
        <v>370</v>
      </c>
    </row>
    <row r="158" spans="1:19">
      <c r="A158" t="s">
        <v>9024</v>
      </c>
      <c r="B158" t="s">
        <v>6861</v>
      </c>
      <c r="C158" t="s">
        <v>6712</v>
      </c>
      <c r="D158" t="s">
        <v>6712</v>
      </c>
      <c r="E158" t="s">
        <v>6724</v>
      </c>
      <c r="G158">
        <v>0</v>
      </c>
      <c r="H158" t="s">
        <v>370</v>
      </c>
      <c r="I158" t="s">
        <v>5611</v>
      </c>
      <c r="J158" t="s">
        <v>6932</v>
      </c>
      <c r="K158" t="s">
        <v>6932</v>
      </c>
      <c r="L158" t="s">
        <v>6940</v>
      </c>
      <c r="M158" t="s">
        <v>6886</v>
      </c>
      <c r="N158" t="s">
        <v>443</v>
      </c>
      <c r="O158" t="s">
        <v>6903</v>
      </c>
      <c r="P158" t="s">
        <v>6958</v>
      </c>
      <c r="Q158" t="s">
        <v>6959</v>
      </c>
      <c r="R158" t="s">
        <v>9433</v>
      </c>
      <c r="S158" t="s">
        <v>370</v>
      </c>
    </row>
    <row r="159" spans="1:19">
      <c r="A159" t="s">
        <v>9034</v>
      </c>
      <c r="B159" t="s">
        <v>6861</v>
      </c>
      <c r="C159" t="s">
        <v>6712</v>
      </c>
      <c r="D159" t="s">
        <v>6712</v>
      </c>
      <c r="E159" t="s">
        <v>6724</v>
      </c>
      <c r="G159">
        <v>0</v>
      </c>
      <c r="H159" t="s">
        <v>370</v>
      </c>
      <c r="I159" t="s">
        <v>5611</v>
      </c>
      <c r="J159" t="s">
        <v>6877</v>
      </c>
      <c r="K159" t="s">
        <v>6877</v>
      </c>
      <c r="L159" t="s">
        <v>6925</v>
      </c>
      <c r="M159" t="s">
        <v>6885</v>
      </c>
      <c r="N159" t="s">
        <v>1266</v>
      </c>
      <c r="O159" t="s">
        <v>6903</v>
      </c>
      <c r="P159" t="s">
        <v>2219</v>
      </c>
      <c r="Q159" t="s">
        <v>6904</v>
      </c>
      <c r="R159" t="s">
        <v>9433</v>
      </c>
      <c r="S159" t="s">
        <v>370</v>
      </c>
    </row>
    <row r="160" spans="1:19">
      <c r="A160" t="s">
        <v>9046</v>
      </c>
      <c r="B160" t="s">
        <v>6861</v>
      </c>
      <c r="C160" t="s">
        <v>6712</v>
      </c>
      <c r="D160" t="s">
        <v>6712</v>
      </c>
      <c r="E160" t="s">
        <v>6724</v>
      </c>
      <c r="G160">
        <v>0</v>
      </c>
      <c r="H160" t="s">
        <v>370</v>
      </c>
      <c r="I160" t="s">
        <v>5611</v>
      </c>
      <c r="J160" t="s">
        <v>6877</v>
      </c>
      <c r="K160" t="s">
        <v>6877</v>
      </c>
      <c r="L160" t="s">
        <v>6925</v>
      </c>
      <c r="M160" t="s">
        <v>6885</v>
      </c>
      <c r="N160" t="s">
        <v>1266</v>
      </c>
      <c r="O160" t="s">
        <v>6903</v>
      </c>
      <c r="P160" t="s">
        <v>2219</v>
      </c>
      <c r="Q160" t="s">
        <v>6904</v>
      </c>
      <c r="R160" t="s">
        <v>9433</v>
      </c>
      <c r="S160" t="s">
        <v>370</v>
      </c>
    </row>
    <row r="161" spans="1:19">
      <c r="A161" t="s">
        <v>9055</v>
      </c>
      <c r="B161" t="s">
        <v>6861</v>
      </c>
      <c r="C161" t="s">
        <v>6712</v>
      </c>
      <c r="D161" t="s">
        <v>6712</v>
      </c>
      <c r="E161" t="s">
        <v>6724</v>
      </c>
      <c r="G161">
        <v>0</v>
      </c>
      <c r="H161" t="s">
        <v>370</v>
      </c>
      <c r="I161" t="s">
        <v>5611</v>
      </c>
      <c r="J161" t="s">
        <v>6877</v>
      </c>
      <c r="K161" t="s">
        <v>6877</v>
      </c>
      <c r="L161" t="s">
        <v>6925</v>
      </c>
      <c r="M161" t="s">
        <v>6885</v>
      </c>
      <c r="N161" t="s">
        <v>1266</v>
      </c>
      <c r="O161" t="s">
        <v>6903</v>
      </c>
      <c r="P161" t="s">
        <v>2219</v>
      </c>
      <c r="Q161" t="s">
        <v>6904</v>
      </c>
      <c r="R161" t="s">
        <v>9433</v>
      </c>
      <c r="S161" t="s">
        <v>370</v>
      </c>
    </row>
    <row r="162" spans="1:19">
      <c r="A162" t="s">
        <v>9064</v>
      </c>
      <c r="B162" t="s">
        <v>6861</v>
      </c>
      <c r="C162" t="s">
        <v>6712</v>
      </c>
      <c r="D162" t="s">
        <v>6712</v>
      </c>
      <c r="E162" t="s">
        <v>6724</v>
      </c>
      <c r="G162">
        <v>0</v>
      </c>
      <c r="H162" t="s">
        <v>370</v>
      </c>
      <c r="I162" t="s">
        <v>5611</v>
      </c>
      <c r="J162" t="s">
        <v>6967</v>
      </c>
      <c r="K162" t="s">
        <v>6967</v>
      </c>
      <c r="L162" t="s">
        <v>6976</v>
      </c>
      <c r="M162" t="s">
        <v>6886</v>
      </c>
      <c r="N162" t="s">
        <v>443</v>
      </c>
      <c r="O162" t="s">
        <v>6903</v>
      </c>
      <c r="P162" t="s">
        <v>2219</v>
      </c>
      <c r="Q162" t="s">
        <v>6904</v>
      </c>
      <c r="R162" t="s">
        <v>9433</v>
      </c>
      <c r="S162" t="s">
        <v>370</v>
      </c>
    </row>
    <row r="163" spans="1:19">
      <c r="A163" t="s">
        <v>9073</v>
      </c>
      <c r="B163" t="s">
        <v>6861</v>
      </c>
      <c r="C163" t="s">
        <v>6712</v>
      </c>
      <c r="D163" t="s">
        <v>6712</v>
      </c>
      <c r="E163" t="s">
        <v>6724</v>
      </c>
      <c r="G163">
        <v>0</v>
      </c>
      <c r="H163" t="s">
        <v>370</v>
      </c>
      <c r="I163" t="s">
        <v>5611</v>
      </c>
      <c r="J163" t="s">
        <v>6967</v>
      </c>
      <c r="K163" t="s">
        <v>6967</v>
      </c>
      <c r="L163" t="s">
        <v>6976</v>
      </c>
      <c r="M163" t="s">
        <v>6886</v>
      </c>
      <c r="N163" t="s">
        <v>443</v>
      </c>
      <c r="O163" t="s">
        <v>6903</v>
      </c>
      <c r="P163" t="s">
        <v>6958</v>
      </c>
      <c r="Q163" t="s">
        <v>6959</v>
      </c>
      <c r="R163" t="s">
        <v>9433</v>
      </c>
      <c r="S163" t="s">
        <v>370</v>
      </c>
    </row>
    <row r="164" spans="1:19">
      <c r="A164" t="s">
        <v>9082</v>
      </c>
      <c r="B164" t="s">
        <v>6861</v>
      </c>
      <c r="C164" t="s">
        <v>6712</v>
      </c>
      <c r="D164" t="s">
        <v>6712</v>
      </c>
      <c r="E164" t="s">
        <v>6724</v>
      </c>
      <c r="G164">
        <v>0</v>
      </c>
      <c r="H164" t="s">
        <v>370</v>
      </c>
      <c r="I164" t="s">
        <v>5611</v>
      </c>
      <c r="J164" t="s">
        <v>6932</v>
      </c>
      <c r="K164" t="s">
        <v>6932</v>
      </c>
      <c r="L164" t="s">
        <v>6940</v>
      </c>
      <c r="M164" t="s">
        <v>13</v>
      </c>
      <c r="O164" t="s">
        <v>7450</v>
      </c>
      <c r="P164" t="s">
        <v>9092</v>
      </c>
      <c r="Q164" t="s">
        <v>6993</v>
      </c>
      <c r="R164" t="s">
        <v>9433</v>
      </c>
      <c r="S164" t="s">
        <v>370</v>
      </c>
    </row>
    <row r="165" spans="1:19">
      <c r="A165" t="s">
        <v>9093</v>
      </c>
      <c r="B165" t="s">
        <v>6861</v>
      </c>
      <c r="C165" t="s">
        <v>6712</v>
      </c>
      <c r="D165" t="s">
        <v>6712</v>
      </c>
      <c r="E165" t="s">
        <v>6724</v>
      </c>
      <c r="G165">
        <v>0</v>
      </c>
      <c r="H165" t="s">
        <v>370</v>
      </c>
      <c r="I165" t="s">
        <v>5611</v>
      </c>
      <c r="J165" t="s">
        <v>6877</v>
      </c>
      <c r="K165" t="s">
        <v>6877</v>
      </c>
      <c r="L165" t="s">
        <v>6925</v>
      </c>
      <c r="M165" t="s">
        <v>6885</v>
      </c>
      <c r="N165" t="s">
        <v>1266</v>
      </c>
      <c r="O165" t="s">
        <v>6903</v>
      </c>
      <c r="P165" t="s">
        <v>2223</v>
      </c>
      <c r="Q165" t="s">
        <v>6904</v>
      </c>
      <c r="R165" t="s">
        <v>9433</v>
      </c>
      <c r="S165" t="s">
        <v>370</v>
      </c>
    </row>
    <row r="166" spans="1:19">
      <c r="A166" t="s">
        <v>9101</v>
      </c>
      <c r="B166" t="s">
        <v>6861</v>
      </c>
      <c r="C166" t="s">
        <v>6712</v>
      </c>
      <c r="D166" t="s">
        <v>6712</v>
      </c>
      <c r="E166" t="s">
        <v>6724</v>
      </c>
      <c r="G166">
        <v>0</v>
      </c>
      <c r="H166" t="s">
        <v>370</v>
      </c>
      <c r="I166" t="s">
        <v>5611</v>
      </c>
      <c r="J166" t="s">
        <v>6967</v>
      </c>
      <c r="K166" t="s">
        <v>6967</v>
      </c>
      <c r="L166" t="s">
        <v>6976</v>
      </c>
      <c r="M166" t="s">
        <v>6886</v>
      </c>
      <c r="N166" t="s">
        <v>443</v>
      </c>
      <c r="O166" t="s">
        <v>6903</v>
      </c>
      <c r="P166" t="s">
        <v>2223</v>
      </c>
      <c r="Q166" t="s">
        <v>6904</v>
      </c>
      <c r="R166" t="s">
        <v>9433</v>
      </c>
      <c r="S166" t="s">
        <v>370</v>
      </c>
    </row>
    <row r="167" spans="1:19">
      <c r="A167" t="s">
        <v>9112</v>
      </c>
      <c r="B167" t="s">
        <v>6861</v>
      </c>
      <c r="C167" t="s">
        <v>6712</v>
      </c>
      <c r="D167" t="s">
        <v>6712</v>
      </c>
      <c r="E167" t="s">
        <v>6724</v>
      </c>
      <c r="G167">
        <v>0</v>
      </c>
      <c r="H167" t="s">
        <v>370</v>
      </c>
      <c r="I167" t="s">
        <v>5611</v>
      </c>
      <c r="J167" t="s">
        <v>6877</v>
      </c>
      <c r="K167" t="s">
        <v>6877</v>
      </c>
      <c r="L167" t="s">
        <v>6925</v>
      </c>
      <c r="M167" t="s">
        <v>574</v>
      </c>
      <c r="N167" t="s">
        <v>443</v>
      </c>
      <c r="O167" t="s">
        <v>6903</v>
      </c>
      <c r="P167" t="s">
        <v>6958</v>
      </c>
      <c r="Q167" t="s">
        <v>6959</v>
      </c>
      <c r="R167" t="s">
        <v>9433</v>
      </c>
      <c r="S167" t="s">
        <v>370</v>
      </c>
    </row>
    <row r="168" spans="1:19">
      <c r="A168" t="s">
        <v>9120</v>
      </c>
      <c r="B168" t="s">
        <v>6861</v>
      </c>
      <c r="C168" t="s">
        <v>6712</v>
      </c>
      <c r="D168" t="s">
        <v>6712</v>
      </c>
      <c r="E168" t="s">
        <v>6724</v>
      </c>
      <c r="G168">
        <v>0</v>
      </c>
      <c r="H168" t="s">
        <v>370</v>
      </c>
      <c r="I168" t="s">
        <v>5611</v>
      </c>
      <c r="J168" t="s">
        <v>6932</v>
      </c>
      <c r="K168" t="s">
        <v>6932</v>
      </c>
      <c r="L168" t="s">
        <v>6940</v>
      </c>
      <c r="M168" t="s">
        <v>574</v>
      </c>
      <c r="N168" t="s">
        <v>443</v>
      </c>
      <c r="O168" t="s">
        <v>6903</v>
      </c>
      <c r="P168" t="s">
        <v>2219</v>
      </c>
      <c r="Q168" t="s">
        <v>6904</v>
      </c>
      <c r="R168" t="s">
        <v>9433</v>
      </c>
      <c r="S168" t="s">
        <v>370</v>
      </c>
    </row>
    <row r="169" spans="1:19">
      <c r="A169" t="s">
        <v>9128</v>
      </c>
      <c r="B169" t="s">
        <v>6861</v>
      </c>
      <c r="C169" t="s">
        <v>6712</v>
      </c>
      <c r="D169" t="s">
        <v>6712</v>
      </c>
      <c r="E169" t="s">
        <v>6724</v>
      </c>
      <c r="G169">
        <v>0</v>
      </c>
      <c r="H169" t="s">
        <v>370</v>
      </c>
      <c r="I169" t="s">
        <v>5611</v>
      </c>
      <c r="J169" t="s">
        <v>6932</v>
      </c>
      <c r="K169" t="s">
        <v>6932</v>
      </c>
      <c r="L169" t="s">
        <v>6940</v>
      </c>
      <c r="M169" t="s">
        <v>6886</v>
      </c>
      <c r="N169" t="s">
        <v>443</v>
      </c>
      <c r="O169" t="s">
        <v>6903</v>
      </c>
      <c r="P169" t="s">
        <v>9092</v>
      </c>
      <c r="Q169" t="s">
        <v>6993</v>
      </c>
      <c r="R169" t="s">
        <v>9433</v>
      </c>
      <c r="S169" t="s">
        <v>370</v>
      </c>
    </row>
    <row r="170" spans="1:19">
      <c r="A170" t="s">
        <v>9138</v>
      </c>
      <c r="B170" t="s">
        <v>6861</v>
      </c>
      <c r="C170" t="s">
        <v>6712</v>
      </c>
      <c r="D170" t="s">
        <v>6712</v>
      </c>
      <c r="E170" t="s">
        <v>6724</v>
      </c>
      <c r="G170">
        <v>0</v>
      </c>
      <c r="H170" t="s">
        <v>370</v>
      </c>
      <c r="I170" t="s">
        <v>5611</v>
      </c>
      <c r="J170" t="s">
        <v>6877</v>
      </c>
      <c r="K170" t="s">
        <v>6877</v>
      </c>
      <c r="L170" t="s">
        <v>6925</v>
      </c>
      <c r="M170" t="s">
        <v>574</v>
      </c>
      <c r="N170" t="s">
        <v>443</v>
      </c>
      <c r="O170" t="s">
        <v>6903</v>
      </c>
      <c r="P170" t="s">
        <v>2215</v>
      </c>
      <c r="Q170" t="s">
        <v>6904</v>
      </c>
      <c r="R170" t="s">
        <v>9433</v>
      </c>
      <c r="S170" t="s">
        <v>370</v>
      </c>
    </row>
    <row r="171" spans="1:19">
      <c r="A171" t="s">
        <v>9147</v>
      </c>
      <c r="B171" t="s">
        <v>6861</v>
      </c>
      <c r="C171" t="s">
        <v>6712</v>
      </c>
      <c r="D171" t="s">
        <v>6712</v>
      </c>
      <c r="E171" t="s">
        <v>6724</v>
      </c>
      <c r="G171">
        <v>0</v>
      </c>
      <c r="H171" t="s">
        <v>370</v>
      </c>
      <c r="I171" t="s">
        <v>5611</v>
      </c>
      <c r="J171" t="s">
        <v>6967</v>
      </c>
      <c r="K171" t="s">
        <v>6967</v>
      </c>
      <c r="L171" t="s">
        <v>6976</v>
      </c>
      <c r="M171" t="s">
        <v>6885</v>
      </c>
      <c r="N171" t="s">
        <v>1266</v>
      </c>
      <c r="O171" t="s">
        <v>6903</v>
      </c>
      <c r="P171" t="s">
        <v>6958</v>
      </c>
      <c r="Q171" t="s">
        <v>6959</v>
      </c>
      <c r="R171" t="s">
        <v>9433</v>
      </c>
      <c r="S171" t="s">
        <v>370</v>
      </c>
    </row>
    <row r="172" spans="1:19">
      <c r="A172" t="s">
        <v>9156</v>
      </c>
      <c r="B172" t="s">
        <v>6861</v>
      </c>
      <c r="C172" t="s">
        <v>6712</v>
      </c>
      <c r="D172" t="s">
        <v>6712</v>
      </c>
      <c r="E172" t="s">
        <v>6724</v>
      </c>
      <c r="G172">
        <v>0</v>
      </c>
      <c r="H172" t="s">
        <v>370</v>
      </c>
      <c r="I172" t="s">
        <v>5611</v>
      </c>
      <c r="J172" t="s">
        <v>6877</v>
      </c>
      <c r="K172" t="s">
        <v>6877</v>
      </c>
      <c r="L172" t="s">
        <v>7278</v>
      </c>
      <c r="M172" t="s">
        <v>6885</v>
      </c>
      <c r="N172" t="s">
        <v>1266</v>
      </c>
      <c r="O172" t="s">
        <v>6903</v>
      </c>
      <c r="P172" t="s">
        <v>7298</v>
      </c>
      <c r="Q172" t="s">
        <v>6993</v>
      </c>
      <c r="R172" t="s">
        <v>9433</v>
      </c>
      <c r="S172" t="s">
        <v>370</v>
      </c>
    </row>
    <row r="173" spans="1:19">
      <c r="A173" t="s">
        <v>9166</v>
      </c>
      <c r="B173" t="s">
        <v>6861</v>
      </c>
      <c r="C173" t="s">
        <v>6712</v>
      </c>
      <c r="D173" t="s">
        <v>6712</v>
      </c>
      <c r="E173" t="s">
        <v>6724</v>
      </c>
      <c r="G173">
        <v>0</v>
      </c>
      <c r="H173" t="s">
        <v>370</v>
      </c>
      <c r="I173" t="s">
        <v>5611</v>
      </c>
      <c r="J173" t="s">
        <v>6877</v>
      </c>
      <c r="K173" t="s">
        <v>6877</v>
      </c>
      <c r="L173" t="s">
        <v>6925</v>
      </c>
      <c r="M173" t="s">
        <v>6885</v>
      </c>
      <c r="N173" t="s">
        <v>1266</v>
      </c>
      <c r="O173" t="s">
        <v>6903</v>
      </c>
      <c r="P173" t="s">
        <v>7161</v>
      </c>
      <c r="Q173" t="s">
        <v>6993</v>
      </c>
      <c r="R173" t="s">
        <v>9433</v>
      </c>
      <c r="S173" t="s">
        <v>370</v>
      </c>
    </row>
    <row r="174" spans="1:19">
      <c r="A174" t="s">
        <v>9175</v>
      </c>
      <c r="B174" t="s">
        <v>6861</v>
      </c>
      <c r="C174" t="s">
        <v>6712</v>
      </c>
      <c r="D174" t="s">
        <v>6712</v>
      </c>
      <c r="E174" t="s">
        <v>6724</v>
      </c>
      <c r="G174">
        <v>0</v>
      </c>
      <c r="H174" t="s">
        <v>370</v>
      </c>
      <c r="I174" t="s">
        <v>5611</v>
      </c>
      <c r="J174" t="s">
        <v>6967</v>
      </c>
      <c r="K174" t="s">
        <v>6967</v>
      </c>
      <c r="L174" t="s">
        <v>6976</v>
      </c>
      <c r="M174" t="s">
        <v>6886</v>
      </c>
      <c r="N174" t="s">
        <v>443</v>
      </c>
      <c r="O174" t="s">
        <v>6903</v>
      </c>
      <c r="P174" t="s">
        <v>2223</v>
      </c>
      <c r="Q174" t="s">
        <v>6904</v>
      </c>
      <c r="R174" t="s">
        <v>9433</v>
      </c>
      <c r="S174" t="s">
        <v>370</v>
      </c>
    </row>
    <row r="175" spans="1:19">
      <c r="A175" t="s">
        <v>9186</v>
      </c>
      <c r="B175" t="s">
        <v>6861</v>
      </c>
      <c r="C175" t="s">
        <v>6712</v>
      </c>
      <c r="D175" t="s">
        <v>6712</v>
      </c>
      <c r="E175" t="s">
        <v>6724</v>
      </c>
      <c r="G175">
        <v>0</v>
      </c>
      <c r="H175" t="s">
        <v>370</v>
      </c>
      <c r="I175" t="s">
        <v>5611</v>
      </c>
      <c r="J175" t="s">
        <v>6932</v>
      </c>
      <c r="K175" t="s">
        <v>6932</v>
      </c>
      <c r="L175" t="s">
        <v>6940</v>
      </c>
      <c r="M175" t="s">
        <v>6886</v>
      </c>
      <c r="N175" t="s">
        <v>443</v>
      </c>
      <c r="O175" t="s">
        <v>6903</v>
      </c>
      <c r="P175" t="s">
        <v>6958</v>
      </c>
      <c r="Q175" t="s">
        <v>6959</v>
      </c>
      <c r="R175" t="s">
        <v>9433</v>
      </c>
      <c r="S175" t="s">
        <v>370</v>
      </c>
    </row>
    <row r="176" spans="1:19">
      <c r="A176" t="s">
        <v>9195</v>
      </c>
      <c r="B176" t="s">
        <v>6861</v>
      </c>
      <c r="C176" t="s">
        <v>6712</v>
      </c>
      <c r="D176" t="s">
        <v>6712</v>
      </c>
      <c r="E176" t="s">
        <v>6724</v>
      </c>
      <c r="G176">
        <v>0</v>
      </c>
      <c r="H176" t="s">
        <v>370</v>
      </c>
      <c r="I176" t="s">
        <v>5611</v>
      </c>
      <c r="J176" t="s">
        <v>6967</v>
      </c>
      <c r="K176" t="s">
        <v>6967</v>
      </c>
      <c r="L176" t="s">
        <v>6976</v>
      </c>
      <c r="M176" t="s">
        <v>6885</v>
      </c>
      <c r="N176" t="s">
        <v>1266</v>
      </c>
      <c r="O176" t="s">
        <v>6903</v>
      </c>
      <c r="P176" t="s">
        <v>7161</v>
      </c>
      <c r="Q176" t="s">
        <v>6993</v>
      </c>
      <c r="R176" t="s">
        <v>9433</v>
      </c>
      <c r="S176" t="s">
        <v>370</v>
      </c>
    </row>
    <row r="177" spans="1:19">
      <c r="A177" t="s">
        <v>9204</v>
      </c>
      <c r="B177" t="s">
        <v>6861</v>
      </c>
      <c r="C177" t="s">
        <v>6712</v>
      </c>
      <c r="D177" t="s">
        <v>6712</v>
      </c>
      <c r="E177" t="s">
        <v>6724</v>
      </c>
      <c r="G177">
        <v>0</v>
      </c>
      <c r="H177" t="s">
        <v>370</v>
      </c>
      <c r="I177" t="s">
        <v>5611</v>
      </c>
      <c r="J177" t="s">
        <v>6967</v>
      </c>
      <c r="K177" t="s">
        <v>6967</v>
      </c>
      <c r="L177" t="s">
        <v>6976</v>
      </c>
      <c r="M177" t="s">
        <v>6885</v>
      </c>
      <c r="N177" t="s">
        <v>1266</v>
      </c>
      <c r="O177" t="s">
        <v>6903</v>
      </c>
      <c r="P177" t="s">
        <v>7161</v>
      </c>
      <c r="Q177" t="s">
        <v>6993</v>
      </c>
      <c r="R177" t="s">
        <v>9433</v>
      </c>
      <c r="S177" t="s">
        <v>370</v>
      </c>
    </row>
    <row r="178" spans="1:19">
      <c r="A178" t="s">
        <v>9213</v>
      </c>
      <c r="B178" t="s">
        <v>6861</v>
      </c>
      <c r="C178" t="s">
        <v>6712</v>
      </c>
      <c r="D178" t="s">
        <v>6712</v>
      </c>
      <c r="E178" t="s">
        <v>6725</v>
      </c>
      <c r="F178" t="s">
        <v>268</v>
      </c>
      <c r="G178">
        <v>1</v>
      </c>
      <c r="H178" t="s">
        <v>370</v>
      </c>
      <c r="I178" t="s">
        <v>5611</v>
      </c>
      <c r="J178" t="s">
        <v>6877</v>
      </c>
      <c r="K178" t="s">
        <v>6877</v>
      </c>
      <c r="L178" t="s">
        <v>7278</v>
      </c>
      <c r="M178" t="s">
        <v>6885</v>
      </c>
      <c r="N178" t="s">
        <v>1266</v>
      </c>
      <c r="O178" t="s">
        <v>6903</v>
      </c>
      <c r="P178" t="s">
        <v>7161</v>
      </c>
      <c r="Q178" t="s">
        <v>6993</v>
      </c>
      <c r="R178" t="s">
        <v>9436</v>
      </c>
      <c r="S178" t="s">
        <v>370</v>
      </c>
    </row>
    <row r="179" spans="1:19">
      <c r="A179" t="s">
        <v>9224</v>
      </c>
      <c r="B179" t="s">
        <v>6861</v>
      </c>
      <c r="C179" t="s">
        <v>6712</v>
      </c>
      <c r="D179" t="s">
        <v>6712</v>
      </c>
      <c r="E179" t="s">
        <v>6724</v>
      </c>
      <c r="G179">
        <v>0</v>
      </c>
      <c r="H179" t="s">
        <v>370</v>
      </c>
      <c r="I179" t="s">
        <v>5611</v>
      </c>
      <c r="J179" t="s">
        <v>6877</v>
      </c>
      <c r="K179" t="s">
        <v>6877</v>
      </c>
      <c r="L179" t="s">
        <v>7278</v>
      </c>
      <c r="M179" t="s">
        <v>6885</v>
      </c>
      <c r="N179" t="s">
        <v>1266</v>
      </c>
      <c r="O179" t="s">
        <v>6903</v>
      </c>
      <c r="P179" t="s">
        <v>2221</v>
      </c>
      <c r="Q179" t="s">
        <v>6904</v>
      </c>
      <c r="R179" t="s">
        <v>9433</v>
      </c>
      <c r="S179" t="s">
        <v>370</v>
      </c>
    </row>
    <row r="180" spans="1:19">
      <c r="A180" t="s">
        <v>9233</v>
      </c>
      <c r="B180" t="s">
        <v>6861</v>
      </c>
      <c r="C180" t="s">
        <v>6712</v>
      </c>
      <c r="D180" t="s">
        <v>6712</v>
      </c>
      <c r="E180" t="s">
        <v>6724</v>
      </c>
      <c r="G180">
        <v>0</v>
      </c>
      <c r="H180" t="s">
        <v>370</v>
      </c>
      <c r="I180" t="s">
        <v>5611</v>
      </c>
      <c r="J180" t="s">
        <v>6932</v>
      </c>
      <c r="K180" t="s">
        <v>6932</v>
      </c>
      <c r="L180" t="s">
        <v>6940</v>
      </c>
      <c r="M180" t="s">
        <v>6885</v>
      </c>
      <c r="N180" t="s">
        <v>1266</v>
      </c>
      <c r="O180" t="s">
        <v>6903</v>
      </c>
      <c r="P180" t="s">
        <v>2219</v>
      </c>
      <c r="Q180" t="s">
        <v>6904</v>
      </c>
      <c r="R180" t="s">
        <v>9433</v>
      </c>
      <c r="S180" t="s">
        <v>370</v>
      </c>
    </row>
    <row r="181" spans="1:19">
      <c r="A181" t="s">
        <v>9241</v>
      </c>
      <c r="B181" t="s">
        <v>6861</v>
      </c>
      <c r="C181" t="s">
        <v>6712</v>
      </c>
      <c r="D181" t="s">
        <v>6712</v>
      </c>
      <c r="E181" t="s">
        <v>6724</v>
      </c>
      <c r="G181">
        <v>0</v>
      </c>
      <c r="H181" t="s">
        <v>370</v>
      </c>
      <c r="I181" t="s">
        <v>5611</v>
      </c>
      <c r="J181" t="s">
        <v>6877</v>
      </c>
      <c r="K181" t="s">
        <v>6877</v>
      </c>
      <c r="L181" t="s">
        <v>6925</v>
      </c>
      <c r="M181" t="s">
        <v>6885</v>
      </c>
      <c r="N181" t="s">
        <v>1266</v>
      </c>
      <c r="O181" t="s">
        <v>6903</v>
      </c>
      <c r="P181" t="s">
        <v>2219</v>
      </c>
      <c r="Q181" t="s">
        <v>6904</v>
      </c>
      <c r="R181" t="s">
        <v>9433</v>
      </c>
      <c r="S181" t="s">
        <v>370</v>
      </c>
    </row>
    <row r="182" spans="1:19">
      <c r="A182" t="s">
        <v>9252</v>
      </c>
      <c r="B182" t="s">
        <v>6861</v>
      </c>
      <c r="C182" t="s">
        <v>6712</v>
      </c>
      <c r="D182" t="s">
        <v>6712</v>
      </c>
      <c r="E182" t="s">
        <v>6724</v>
      </c>
      <c r="G182">
        <v>0</v>
      </c>
      <c r="H182" t="s">
        <v>370</v>
      </c>
      <c r="I182" t="s">
        <v>5611</v>
      </c>
      <c r="J182" t="s">
        <v>6932</v>
      </c>
      <c r="K182" t="s">
        <v>6932</v>
      </c>
      <c r="L182" t="s">
        <v>6940</v>
      </c>
      <c r="M182" t="s">
        <v>6885</v>
      </c>
      <c r="N182" t="s">
        <v>1266</v>
      </c>
      <c r="O182" t="s">
        <v>6903</v>
      </c>
      <c r="P182" t="s">
        <v>2219</v>
      </c>
      <c r="Q182" t="s">
        <v>6904</v>
      </c>
      <c r="R182" t="s">
        <v>9433</v>
      </c>
      <c r="S182" t="s">
        <v>370</v>
      </c>
    </row>
    <row r="183" spans="1:19">
      <c r="A183" t="s">
        <v>9260</v>
      </c>
      <c r="B183" t="s">
        <v>6861</v>
      </c>
      <c r="C183" t="s">
        <v>6712</v>
      </c>
      <c r="D183" t="s">
        <v>6712</v>
      </c>
      <c r="E183" t="s">
        <v>6724</v>
      </c>
      <c r="G183">
        <v>0</v>
      </c>
      <c r="H183" t="s">
        <v>370</v>
      </c>
      <c r="I183" t="s">
        <v>5611</v>
      </c>
      <c r="J183" t="s">
        <v>6877</v>
      </c>
      <c r="K183" t="s">
        <v>6877</v>
      </c>
      <c r="L183" t="s">
        <v>6925</v>
      </c>
      <c r="M183" t="s">
        <v>6885</v>
      </c>
      <c r="N183" t="s">
        <v>1266</v>
      </c>
      <c r="O183" t="s">
        <v>6903</v>
      </c>
      <c r="P183" t="s">
        <v>6958</v>
      </c>
      <c r="Q183" t="s">
        <v>6959</v>
      </c>
      <c r="R183" t="s">
        <v>9433</v>
      </c>
      <c r="S183" t="s">
        <v>370</v>
      </c>
    </row>
    <row r="184" spans="1:19">
      <c r="A184" t="s">
        <v>9269</v>
      </c>
      <c r="B184" t="s">
        <v>6861</v>
      </c>
      <c r="C184" t="s">
        <v>6712</v>
      </c>
      <c r="D184" t="s">
        <v>6712</v>
      </c>
      <c r="E184" t="s">
        <v>6724</v>
      </c>
      <c r="G184">
        <v>0</v>
      </c>
      <c r="H184" t="s">
        <v>370</v>
      </c>
      <c r="I184" t="s">
        <v>5611</v>
      </c>
      <c r="J184" t="s">
        <v>6877</v>
      </c>
      <c r="K184" t="s">
        <v>6877</v>
      </c>
      <c r="L184" t="s">
        <v>6925</v>
      </c>
      <c r="M184" t="s">
        <v>6885</v>
      </c>
      <c r="N184" t="s">
        <v>1266</v>
      </c>
      <c r="O184" t="s">
        <v>6903</v>
      </c>
      <c r="P184" t="s">
        <v>2215</v>
      </c>
      <c r="Q184" t="s">
        <v>6904</v>
      </c>
      <c r="R184" t="s">
        <v>9433</v>
      </c>
      <c r="S184" t="s">
        <v>370</v>
      </c>
    </row>
    <row r="185" spans="1:19">
      <c r="A185" t="s">
        <v>9277</v>
      </c>
      <c r="B185" t="s">
        <v>6861</v>
      </c>
      <c r="C185" t="s">
        <v>6712</v>
      </c>
      <c r="D185" t="s">
        <v>6712</v>
      </c>
      <c r="E185" t="s">
        <v>6724</v>
      </c>
      <c r="G185">
        <v>0</v>
      </c>
      <c r="H185" t="s">
        <v>370</v>
      </c>
      <c r="I185" t="s">
        <v>5611</v>
      </c>
      <c r="J185" t="s">
        <v>6877</v>
      </c>
      <c r="K185" t="s">
        <v>6877</v>
      </c>
      <c r="L185" t="s">
        <v>6925</v>
      </c>
      <c r="M185" t="s">
        <v>6885</v>
      </c>
      <c r="N185" t="s">
        <v>1266</v>
      </c>
      <c r="O185" t="s">
        <v>6903</v>
      </c>
      <c r="P185" t="s">
        <v>7229</v>
      </c>
      <c r="Q185" t="s">
        <v>6993</v>
      </c>
      <c r="R185" t="s">
        <v>9433</v>
      </c>
      <c r="S185" t="s">
        <v>370</v>
      </c>
    </row>
    <row r="186" spans="1:19">
      <c r="A186" t="s">
        <v>9287</v>
      </c>
      <c r="B186" t="s">
        <v>6861</v>
      </c>
      <c r="C186" t="s">
        <v>6712</v>
      </c>
      <c r="D186" t="s">
        <v>6712</v>
      </c>
      <c r="E186" t="s">
        <v>6724</v>
      </c>
      <c r="G186">
        <v>0</v>
      </c>
      <c r="H186" t="s">
        <v>370</v>
      </c>
      <c r="I186" t="s">
        <v>5611</v>
      </c>
      <c r="J186" t="s">
        <v>6877</v>
      </c>
      <c r="K186" t="s">
        <v>6877</v>
      </c>
      <c r="L186" t="s">
        <v>6925</v>
      </c>
      <c r="M186" t="s">
        <v>6885</v>
      </c>
      <c r="N186" t="s">
        <v>1266</v>
      </c>
      <c r="O186" t="s">
        <v>6903</v>
      </c>
      <c r="P186" t="s">
        <v>6958</v>
      </c>
      <c r="Q186" t="s">
        <v>6959</v>
      </c>
      <c r="R186" t="s">
        <v>9433</v>
      </c>
      <c r="S186" t="s">
        <v>370</v>
      </c>
    </row>
    <row r="187" spans="1:19">
      <c r="A187" t="s">
        <v>9296</v>
      </c>
      <c r="B187" t="s">
        <v>6861</v>
      </c>
      <c r="C187" t="s">
        <v>6712</v>
      </c>
      <c r="D187" t="s">
        <v>6712</v>
      </c>
      <c r="E187" t="s">
        <v>6724</v>
      </c>
      <c r="G187">
        <v>0</v>
      </c>
      <c r="H187" t="s">
        <v>370</v>
      </c>
      <c r="I187" t="s">
        <v>5611</v>
      </c>
      <c r="J187" t="s">
        <v>6877</v>
      </c>
      <c r="K187" t="s">
        <v>6877</v>
      </c>
      <c r="L187" t="s">
        <v>7278</v>
      </c>
      <c r="M187" t="s">
        <v>6885</v>
      </c>
      <c r="N187" t="s">
        <v>1266</v>
      </c>
      <c r="O187" t="s">
        <v>6903</v>
      </c>
      <c r="P187" t="s">
        <v>7978</v>
      </c>
      <c r="Q187" t="s">
        <v>6993</v>
      </c>
      <c r="R187" t="s">
        <v>9433</v>
      </c>
      <c r="S187" t="s">
        <v>370</v>
      </c>
    </row>
    <row r="188" spans="1:19">
      <c r="A188" t="s">
        <v>9304</v>
      </c>
      <c r="B188" t="s">
        <v>6861</v>
      </c>
      <c r="C188" t="s">
        <v>6712</v>
      </c>
      <c r="D188" t="s">
        <v>6712</v>
      </c>
      <c r="E188" t="s">
        <v>6724</v>
      </c>
      <c r="G188">
        <v>0</v>
      </c>
      <c r="H188" t="s">
        <v>370</v>
      </c>
      <c r="I188" t="s">
        <v>5611</v>
      </c>
      <c r="J188" t="s">
        <v>6932</v>
      </c>
      <c r="K188" t="s">
        <v>6932</v>
      </c>
      <c r="L188" t="s">
        <v>6940</v>
      </c>
      <c r="M188" t="s">
        <v>6984</v>
      </c>
      <c r="N188" t="s">
        <v>565</v>
      </c>
      <c r="O188" t="s">
        <v>6903</v>
      </c>
      <c r="P188" t="s">
        <v>2219</v>
      </c>
      <c r="Q188" t="s">
        <v>6904</v>
      </c>
      <c r="R188" t="s">
        <v>9433</v>
      </c>
      <c r="S188" t="s">
        <v>370</v>
      </c>
    </row>
    <row r="189" spans="1:19">
      <c r="A189" t="s">
        <v>9313</v>
      </c>
      <c r="B189" t="s">
        <v>6861</v>
      </c>
      <c r="C189" t="s">
        <v>8267</v>
      </c>
      <c r="D189" t="s">
        <v>6713</v>
      </c>
      <c r="E189" t="s">
        <v>6725</v>
      </c>
      <c r="F189" t="s">
        <v>330</v>
      </c>
      <c r="G189">
        <v>1</v>
      </c>
      <c r="H189" t="s">
        <v>370</v>
      </c>
      <c r="I189" t="s">
        <v>5611</v>
      </c>
      <c r="J189" t="s">
        <v>6877</v>
      </c>
      <c r="K189" t="s">
        <v>6877</v>
      </c>
      <c r="L189" t="s">
        <v>6925</v>
      </c>
      <c r="M189" t="s">
        <v>443</v>
      </c>
      <c r="N189" t="s">
        <v>443</v>
      </c>
      <c r="O189" t="s">
        <v>7551</v>
      </c>
      <c r="P189" t="s">
        <v>2219</v>
      </c>
      <c r="Q189" t="s">
        <v>6904</v>
      </c>
      <c r="R189" t="s">
        <v>9437</v>
      </c>
      <c r="S189" t="s">
        <v>370</v>
      </c>
    </row>
    <row r="190" spans="1:19">
      <c r="A190" t="s">
        <v>9324</v>
      </c>
      <c r="B190" t="s">
        <v>6861</v>
      </c>
      <c r="C190" t="s">
        <v>6712</v>
      </c>
      <c r="D190" t="s">
        <v>6712</v>
      </c>
      <c r="E190" t="s">
        <v>6724</v>
      </c>
      <c r="G190">
        <v>0</v>
      </c>
      <c r="H190" t="s">
        <v>370</v>
      </c>
      <c r="I190" t="s">
        <v>5611</v>
      </c>
      <c r="J190" t="s">
        <v>6967</v>
      </c>
      <c r="K190" t="s">
        <v>6967</v>
      </c>
      <c r="L190" t="s">
        <v>6976</v>
      </c>
      <c r="M190" t="s">
        <v>6886</v>
      </c>
      <c r="N190" t="s">
        <v>443</v>
      </c>
      <c r="O190" t="s">
        <v>6903</v>
      </c>
      <c r="P190" t="s">
        <v>2219</v>
      </c>
      <c r="Q190" t="s">
        <v>6904</v>
      </c>
      <c r="R190" t="s">
        <v>9433</v>
      </c>
      <c r="S190" t="s">
        <v>370</v>
      </c>
    </row>
    <row r="191" spans="1:19">
      <c r="A191" t="s">
        <v>9333</v>
      </c>
      <c r="B191" t="s">
        <v>6861</v>
      </c>
      <c r="C191" t="s">
        <v>8267</v>
      </c>
      <c r="D191" t="s">
        <v>6713</v>
      </c>
      <c r="E191" t="s">
        <v>6725</v>
      </c>
      <c r="F191" t="s">
        <v>331</v>
      </c>
      <c r="G191">
        <v>1</v>
      </c>
      <c r="H191" t="s">
        <v>370</v>
      </c>
      <c r="I191" t="s">
        <v>5611</v>
      </c>
      <c r="J191" t="s">
        <v>6877</v>
      </c>
      <c r="K191" t="s">
        <v>6877</v>
      </c>
      <c r="L191" t="s">
        <v>7278</v>
      </c>
      <c r="M191" t="s">
        <v>443</v>
      </c>
      <c r="N191" t="s">
        <v>443</v>
      </c>
      <c r="O191" t="s">
        <v>7551</v>
      </c>
      <c r="P191" t="s">
        <v>2231</v>
      </c>
      <c r="Q191" t="s">
        <v>8307</v>
      </c>
      <c r="R191" t="s">
        <v>9437</v>
      </c>
      <c r="S191" t="s">
        <v>370</v>
      </c>
    </row>
    <row r="192" spans="1:19">
      <c r="A192" t="s">
        <v>9337</v>
      </c>
      <c r="B192" t="s">
        <v>6861</v>
      </c>
      <c r="C192" t="s">
        <v>6712</v>
      </c>
      <c r="D192" t="s">
        <v>6712</v>
      </c>
      <c r="E192" t="s">
        <v>6724</v>
      </c>
      <c r="G192">
        <v>0</v>
      </c>
      <c r="H192" t="s">
        <v>370</v>
      </c>
      <c r="I192" t="s">
        <v>5611</v>
      </c>
      <c r="J192" t="s">
        <v>6967</v>
      </c>
      <c r="K192" t="s">
        <v>6967</v>
      </c>
      <c r="L192" t="s">
        <v>6976</v>
      </c>
      <c r="M192" t="s">
        <v>6885</v>
      </c>
      <c r="N192" t="s">
        <v>1266</v>
      </c>
      <c r="O192" t="s">
        <v>6903</v>
      </c>
      <c r="P192" t="s">
        <v>2219</v>
      </c>
      <c r="Q192" t="s">
        <v>6904</v>
      </c>
      <c r="R192" t="s">
        <v>9433</v>
      </c>
      <c r="S192" t="s">
        <v>370</v>
      </c>
    </row>
    <row r="193" spans="1:19">
      <c r="A193" t="s">
        <v>9346</v>
      </c>
      <c r="B193" t="s">
        <v>6861</v>
      </c>
      <c r="C193" t="s">
        <v>6712</v>
      </c>
      <c r="D193" t="s">
        <v>6712</v>
      </c>
      <c r="E193" t="s">
        <v>6724</v>
      </c>
      <c r="G193">
        <v>0</v>
      </c>
      <c r="H193" t="s">
        <v>370</v>
      </c>
      <c r="I193" t="s">
        <v>5611</v>
      </c>
      <c r="J193" t="s">
        <v>6877</v>
      </c>
      <c r="K193" t="s">
        <v>6877</v>
      </c>
      <c r="L193" t="s">
        <v>6925</v>
      </c>
      <c r="M193" t="s">
        <v>9354</v>
      </c>
      <c r="O193" t="s">
        <v>9359</v>
      </c>
      <c r="P193" t="s">
        <v>7576</v>
      </c>
      <c r="Q193" t="s">
        <v>6993</v>
      </c>
      <c r="R193" t="s">
        <v>9433</v>
      </c>
      <c r="S193" t="s">
        <v>370</v>
      </c>
    </row>
    <row r="194" spans="1:19">
      <c r="A194" t="s">
        <v>9360</v>
      </c>
      <c r="B194" t="s">
        <v>6861</v>
      </c>
      <c r="C194" t="s">
        <v>6712</v>
      </c>
      <c r="D194" t="s">
        <v>6712</v>
      </c>
      <c r="E194" t="s">
        <v>6724</v>
      </c>
      <c r="G194">
        <v>0</v>
      </c>
      <c r="H194" t="s">
        <v>370</v>
      </c>
      <c r="I194" t="s">
        <v>5611</v>
      </c>
      <c r="J194" t="s">
        <v>6967</v>
      </c>
      <c r="K194" t="s">
        <v>6967</v>
      </c>
      <c r="L194" t="s">
        <v>6976</v>
      </c>
      <c r="M194" t="s">
        <v>6885</v>
      </c>
      <c r="N194" t="s">
        <v>1266</v>
      </c>
      <c r="O194" t="s">
        <v>6903</v>
      </c>
      <c r="P194" t="s">
        <v>2219</v>
      </c>
      <c r="Q194" t="s">
        <v>6904</v>
      </c>
      <c r="R194" t="s">
        <v>9433</v>
      </c>
      <c r="S194" t="s">
        <v>370</v>
      </c>
    </row>
    <row r="195" spans="1:19">
      <c r="A195" t="s">
        <v>9370</v>
      </c>
      <c r="B195" t="s">
        <v>6861</v>
      </c>
      <c r="C195" t="s">
        <v>6712</v>
      </c>
      <c r="D195" t="s">
        <v>6712</v>
      </c>
      <c r="E195" t="s">
        <v>6724</v>
      </c>
      <c r="G195">
        <v>0</v>
      </c>
      <c r="H195" t="s">
        <v>370</v>
      </c>
      <c r="I195" t="s">
        <v>5611</v>
      </c>
      <c r="J195" t="s">
        <v>6877</v>
      </c>
      <c r="K195" t="s">
        <v>6877</v>
      </c>
      <c r="L195" t="s">
        <v>6925</v>
      </c>
      <c r="M195" t="s">
        <v>6885</v>
      </c>
      <c r="N195" t="s">
        <v>1266</v>
      </c>
      <c r="O195" t="s">
        <v>6903</v>
      </c>
      <c r="P195" t="s">
        <v>7161</v>
      </c>
      <c r="Q195" t="s">
        <v>6993</v>
      </c>
      <c r="R195" t="s">
        <v>9433</v>
      </c>
      <c r="S195" t="s">
        <v>370</v>
      </c>
    </row>
    <row r="196" spans="1:19">
      <c r="A196" t="s">
        <v>180</v>
      </c>
      <c r="B196" t="s">
        <v>9380</v>
      </c>
      <c r="E196" t="s">
        <v>9384</v>
      </c>
      <c r="F196" t="s">
        <v>180</v>
      </c>
      <c r="G196">
        <v>1</v>
      </c>
      <c r="H196" t="s">
        <v>9381</v>
      </c>
      <c r="I196" t="s">
        <v>9382</v>
      </c>
      <c r="R196" t="s">
        <v>9438</v>
      </c>
      <c r="S196" t="s">
        <v>5611</v>
      </c>
    </row>
    <row r="197" spans="1:19">
      <c r="A197" t="s">
        <v>197</v>
      </c>
      <c r="B197" t="s">
        <v>9380</v>
      </c>
      <c r="E197" t="s">
        <v>9384</v>
      </c>
      <c r="F197" t="s">
        <v>197</v>
      </c>
      <c r="G197">
        <v>1</v>
      </c>
      <c r="H197" t="s">
        <v>9381</v>
      </c>
      <c r="I197" t="s">
        <v>9382</v>
      </c>
      <c r="R197" t="s">
        <v>9438</v>
      </c>
      <c r="S197" t="s">
        <v>5611</v>
      </c>
    </row>
    <row r="198" spans="1:19">
      <c r="A198" t="s">
        <v>198</v>
      </c>
      <c r="B198" t="s">
        <v>9380</v>
      </c>
      <c r="E198" t="s">
        <v>9384</v>
      </c>
      <c r="F198" t="s">
        <v>198</v>
      </c>
      <c r="G198">
        <v>1</v>
      </c>
      <c r="H198" t="s">
        <v>9381</v>
      </c>
      <c r="I198" t="s">
        <v>9382</v>
      </c>
      <c r="R198" t="s">
        <v>9438</v>
      </c>
      <c r="S198" t="s">
        <v>5611</v>
      </c>
    </row>
    <row r="199" spans="1:19">
      <c r="A199" t="s">
        <v>223</v>
      </c>
      <c r="B199" t="s">
        <v>9380</v>
      </c>
      <c r="E199" t="s">
        <v>9384</v>
      </c>
      <c r="F199" t="s">
        <v>223</v>
      </c>
      <c r="G199">
        <v>1</v>
      </c>
      <c r="H199" t="s">
        <v>9381</v>
      </c>
      <c r="I199" t="s">
        <v>9382</v>
      </c>
      <c r="R199" t="s">
        <v>9438</v>
      </c>
      <c r="S199" t="s">
        <v>5611</v>
      </c>
    </row>
    <row r="200" spans="1:19">
      <c r="A200" t="s">
        <v>226</v>
      </c>
      <c r="B200" t="s">
        <v>9380</v>
      </c>
      <c r="E200" t="s">
        <v>9384</v>
      </c>
      <c r="F200" t="s">
        <v>226</v>
      </c>
      <c r="G200">
        <v>1</v>
      </c>
      <c r="H200" t="s">
        <v>9381</v>
      </c>
      <c r="I200" t="s">
        <v>9382</v>
      </c>
      <c r="R200" t="s">
        <v>9438</v>
      </c>
      <c r="S200" t="s">
        <v>5611</v>
      </c>
    </row>
    <row r="201" spans="1:19">
      <c r="A201" t="s">
        <v>235</v>
      </c>
      <c r="B201" t="s">
        <v>9380</v>
      </c>
      <c r="E201" t="s">
        <v>9384</v>
      </c>
      <c r="F201" t="s">
        <v>235</v>
      </c>
      <c r="G201">
        <v>1</v>
      </c>
      <c r="H201" t="s">
        <v>9381</v>
      </c>
      <c r="I201" t="s">
        <v>9382</v>
      </c>
      <c r="R201" t="s">
        <v>9438</v>
      </c>
      <c r="S201" t="s">
        <v>5611</v>
      </c>
    </row>
    <row r="202" spans="1:19">
      <c r="A202" t="s">
        <v>257</v>
      </c>
      <c r="B202" t="s">
        <v>9380</v>
      </c>
      <c r="E202" t="s">
        <v>9384</v>
      </c>
      <c r="F202" t="s">
        <v>257</v>
      </c>
      <c r="G202">
        <v>1</v>
      </c>
      <c r="H202" t="s">
        <v>9381</v>
      </c>
      <c r="I202" t="s">
        <v>9382</v>
      </c>
      <c r="R202" t="s">
        <v>9438</v>
      </c>
      <c r="S202" t="s">
        <v>5611</v>
      </c>
    </row>
    <row r="203" spans="1:19">
      <c r="A203" t="s">
        <v>262</v>
      </c>
      <c r="B203" t="s">
        <v>9380</v>
      </c>
      <c r="E203" t="s">
        <v>9384</v>
      </c>
      <c r="F203" t="s">
        <v>262</v>
      </c>
      <c r="G203">
        <v>1</v>
      </c>
      <c r="H203" t="s">
        <v>9381</v>
      </c>
      <c r="I203" t="s">
        <v>9382</v>
      </c>
      <c r="R203" t="s">
        <v>9438</v>
      </c>
      <c r="S203" t="s">
        <v>5611</v>
      </c>
    </row>
    <row r="204" spans="1:19">
      <c r="A204" t="s">
        <v>280</v>
      </c>
      <c r="B204" t="s">
        <v>9380</v>
      </c>
      <c r="E204" t="s">
        <v>9384</v>
      </c>
      <c r="F204" t="s">
        <v>280</v>
      </c>
      <c r="G204">
        <v>1</v>
      </c>
      <c r="H204" t="s">
        <v>9381</v>
      </c>
      <c r="I204" t="s">
        <v>9382</v>
      </c>
      <c r="R204" t="s">
        <v>9438</v>
      </c>
      <c r="S204" t="s">
        <v>5611</v>
      </c>
    </row>
    <row r="205" spans="1:19">
      <c r="A205" t="s">
        <v>285</v>
      </c>
      <c r="B205" t="s">
        <v>9380</v>
      </c>
      <c r="E205" t="s">
        <v>9384</v>
      </c>
      <c r="F205" t="s">
        <v>285</v>
      </c>
      <c r="G205">
        <v>1</v>
      </c>
      <c r="H205" t="s">
        <v>9381</v>
      </c>
      <c r="I205" t="s">
        <v>9382</v>
      </c>
      <c r="R205" t="s">
        <v>9438</v>
      </c>
      <c r="S205" t="s">
        <v>5611</v>
      </c>
    </row>
    <row r="206" spans="1:19">
      <c r="A206" t="s">
        <v>309</v>
      </c>
      <c r="B206" t="s">
        <v>9380</v>
      </c>
      <c r="E206" t="s">
        <v>9384</v>
      </c>
      <c r="F206" t="s">
        <v>309</v>
      </c>
      <c r="G206">
        <v>1</v>
      </c>
      <c r="H206" t="s">
        <v>9381</v>
      </c>
      <c r="I206" t="s">
        <v>9382</v>
      </c>
      <c r="R206" t="s">
        <v>9438</v>
      </c>
      <c r="S206" t="s">
        <v>5611</v>
      </c>
    </row>
    <row r="207" spans="1:19">
      <c r="A207" t="s">
        <v>310</v>
      </c>
      <c r="B207" t="s">
        <v>9380</v>
      </c>
      <c r="E207" t="s">
        <v>9384</v>
      </c>
      <c r="F207" t="s">
        <v>310</v>
      </c>
      <c r="G207">
        <v>1</v>
      </c>
      <c r="H207" t="s">
        <v>9381</v>
      </c>
      <c r="I207" t="s">
        <v>9382</v>
      </c>
      <c r="R207" t="s">
        <v>9438</v>
      </c>
      <c r="S207" t="s">
        <v>5611</v>
      </c>
    </row>
    <row r="208" spans="1:19">
      <c r="A208" t="s">
        <v>1309</v>
      </c>
      <c r="B208" t="s">
        <v>9380</v>
      </c>
      <c r="E208" t="s">
        <v>9384</v>
      </c>
      <c r="F208" t="s">
        <v>1309</v>
      </c>
      <c r="G208">
        <v>1</v>
      </c>
      <c r="H208" t="s">
        <v>9381</v>
      </c>
      <c r="I208" t="s">
        <v>9382</v>
      </c>
      <c r="R208" t="s">
        <v>9438</v>
      </c>
      <c r="S208" t="s">
        <v>5611</v>
      </c>
    </row>
    <row r="209" spans="1:19">
      <c r="A209" t="s">
        <v>311</v>
      </c>
      <c r="B209" t="s">
        <v>9380</v>
      </c>
      <c r="E209" t="s">
        <v>9384</v>
      </c>
      <c r="F209" t="s">
        <v>311</v>
      </c>
      <c r="G209">
        <v>1</v>
      </c>
      <c r="H209" t="s">
        <v>9381</v>
      </c>
      <c r="I209" t="s">
        <v>9382</v>
      </c>
      <c r="R209" t="s">
        <v>9438</v>
      </c>
      <c r="S209" t="s">
        <v>5611</v>
      </c>
    </row>
    <row r="210" spans="1:19">
      <c r="A210" t="s">
        <v>321</v>
      </c>
      <c r="B210" t="s">
        <v>9380</v>
      </c>
      <c r="E210" t="s">
        <v>9384</v>
      </c>
      <c r="F210" t="s">
        <v>321</v>
      </c>
      <c r="G210">
        <v>1</v>
      </c>
      <c r="H210" t="s">
        <v>9381</v>
      </c>
      <c r="I210" t="s">
        <v>9382</v>
      </c>
      <c r="R210" t="s">
        <v>9438</v>
      </c>
      <c r="S210" t="s">
        <v>5611</v>
      </c>
    </row>
    <row r="211" spans="1:19">
      <c r="A211" t="s">
        <v>322</v>
      </c>
      <c r="B211" t="s">
        <v>9380</v>
      </c>
      <c r="E211" t="s">
        <v>9384</v>
      </c>
      <c r="F211" t="s">
        <v>322</v>
      </c>
      <c r="G211">
        <v>1</v>
      </c>
      <c r="H211" t="s">
        <v>9381</v>
      </c>
      <c r="I211" t="s">
        <v>9382</v>
      </c>
      <c r="R211" t="s">
        <v>9438</v>
      </c>
      <c r="S211" t="s">
        <v>5611</v>
      </c>
    </row>
    <row r="212" spans="1:19">
      <c r="A212" t="s">
        <v>324</v>
      </c>
      <c r="B212" t="s">
        <v>9380</v>
      </c>
      <c r="E212" t="s">
        <v>9384</v>
      </c>
      <c r="F212" t="s">
        <v>324</v>
      </c>
      <c r="G212">
        <v>1</v>
      </c>
      <c r="H212" t="s">
        <v>9381</v>
      </c>
      <c r="I212" t="s">
        <v>9382</v>
      </c>
      <c r="R212" t="s">
        <v>9438</v>
      </c>
      <c r="S212" t="s">
        <v>5611</v>
      </c>
    </row>
    <row r="213" spans="1:19">
      <c r="A213" t="s">
        <v>332</v>
      </c>
      <c r="B213" t="s">
        <v>9380</v>
      </c>
      <c r="E213" t="s">
        <v>9384</v>
      </c>
      <c r="F213" t="s">
        <v>332</v>
      </c>
      <c r="G213">
        <v>1</v>
      </c>
      <c r="H213" t="s">
        <v>9381</v>
      </c>
      <c r="I213" t="s">
        <v>9382</v>
      </c>
      <c r="R213" t="s">
        <v>9438</v>
      </c>
      <c r="S213" t="s">
        <v>5611</v>
      </c>
    </row>
    <row r="214" spans="1:19">
      <c r="A214" t="s">
        <v>4699</v>
      </c>
      <c r="B214" t="s">
        <v>9380</v>
      </c>
      <c r="E214" t="s">
        <v>9384</v>
      </c>
      <c r="F214" t="s">
        <v>4699</v>
      </c>
      <c r="G214">
        <v>1</v>
      </c>
      <c r="H214" t="s">
        <v>9381</v>
      </c>
      <c r="I214" t="s">
        <v>9382</v>
      </c>
      <c r="R214" t="s">
        <v>9438</v>
      </c>
      <c r="S214" t="s">
        <v>5611</v>
      </c>
    </row>
  </sheetData>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FCC53-0A80-4138-98A5-51D6B5A9E448}">
  <sheetPr codeName="Hoja90"/>
  <dimension ref="A1:AC191"/>
  <sheetViews>
    <sheetView workbookViewId="0"/>
  </sheetViews>
  <sheetFormatPr baseColWidth="10" defaultRowHeight="13.5"/>
  <cols>
    <col min="1" max="1" width="9" bestFit="1" customWidth="1"/>
    <col min="2" max="3" width="21.3125" bestFit="1" customWidth="1"/>
    <col min="4" max="4" width="24.5625" bestFit="1" customWidth="1"/>
    <col min="5" max="5" width="20.4375" bestFit="1" customWidth="1"/>
    <col min="6" max="6" width="9.4375" bestFit="1" customWidth="1"/>
    <col min="7" max="7" width="25.3125" bestFit="1" customWidth="1"/>
    <col min="8" max="8" width="17.125" bestFit="1" customWidth="1"/>
    <col min="9" max="9" width="88.125" bestFit="1" customWidth="1"/>
    <col min="10" max="10" width="12.875" bestFit="1" customWidth="1"/>
    <col min="11" max="11" width="10.6875" bestFit="1" customWidth="1"/>
    <col min="12" max="12" width="17.875" bestFit="1" customWidth="1"/>
    <col min="13" max="13" width="22.6875" bestFit="1" customWidth="1"/>
    <col min="14" max="14" width="21.4375" bestFit="1" customWidth="1"/>
    <col min="15" max="15" width="14" bestFit="1" customWidth="1"/>
    <col min="17" max="17" width="15.3125" bestFit="1" customWidth="1"/>
    <col min="18" max="18" width="75.6875" bestFit="1" customWidth="1"/>
    <col min="19" max="19" width="255.6875" bestFit="1" customWidth="1"/>
    <col min="20" max="20" width="62.5625" bestFit="1" customWidth="1"/>
    <col min="21" max="21" width="239.125" bestFit="1" customWidth="1"/>
    <col min="22" max="22" width="21.4375" bestFit="1" customWidth="1"/>
    <col min="23" max="23" width="32.6875" bestFit="1" customWidth="1"/>
    <col min="24" max="24" width="22.125" bestFit="1" customWidth="1"/>
    <col min="25" max="25" width="68" bestFit="1" customWidth="1"/>
    <col min="26" max="26" width="25.3125" bestFit="1" customWidth="1"/>
    <col min="27" max="27" width="26.3125" bestFit="1" customWidth="1"/>
    <col min="28" max="28" width="15.875" bestFit="1" customWidth="1"/>
    <col min="29" max="29" width="16.125" bestFit="1" customWidth="1"/>
  </cols>
  <sheetData>
    <row r="1" spans="1:29">
      <c r="A1" t="s">
        <v>3</v>
      </c>
      <c r="B1" t="s">
        <v>37</v>
      </c>
      <c r="C1" t="s">
        <v>647</v>
      </c>
      <c r="D1" t="s">
        <v>4</v>
      </c>
      <c r="E1" t="s">
        <v>1456</v>
      </c>
      <c r="F1" t="s">
        <v>6</v>
      </c>
      <c r="G1" t="s">
        <v>1457</v>
      </c>
      <c r="H1" t="s">
        <v>7</v>
      </c>
      <c r="I1" t="s">
        <v>8</v>
      </c>
      <c r="J1" t="s">
        <v>346</v>
      </c>
      <c r="K1" t="s">
        <v>21</v>
      </c>
      <c r="L1" t="s">
        <v>1135</v>
      </c>
      <c r="M1" t="s">
        <v>1137</v>
      </c>
      <c r="N1" t="s">
        <v>1136</v>
      </c>
      <c r="O1" t="s">
        <v>9</v>
      </c>
      <c r="P1" t="s">
        <v>10</v>
      </c>
      <c r="Q1" t="s">
        <v>1128</v>
      </c>
      <c r="R1" t="s">
        <v>38</v>
      </c>
      <c r="S1" t="s">
        <v>39</v>
      </c>
      <c r="T1" t="s">
        <v>40</v>
      </c>
      <c r="U1" t="s">
        <v>41</v>
      </c>
      <c r="V1" t="s">
        <v>1282</v>
      </c>
      <c r="W1" t="s">
        <v>1286</v>
      </c>
      <c r="X1" t="s">
        <v>1289</v>
      </c>
      <c r="Y1" t="s">
        <v>1419</v>
      </c>
      <c r="Z1" t="s">
        <v>1458</v>
      </c>
      <c r="AA1" t="s">
        <v>1459</v>
      </c>
      <c r="AB1" t="s">
        <v>2102</v>
      </c>
      <c r="AC1" t="s">
        <v>3874</v>
      </c>
    </row>
    <row r="2" spans="1:29">
      <c r="A2" t="s">
        <v>176</v>
      </c>
      <c r="B2" t="s">
        <v>344</v>
      </c>
      <c r="C2" t="s">
        <v>443</v>
      </c>
      <c r="D2" t="s">
        <v>1439</v>
      </c>
      <c r="E2" t="s">
        <v>394</v>
      </c>
      <c r="F2" t="s">
        <v>345</v>
      </c>
      <c r="G2">
        <v>15</v>
      </c>
      <c r="H2" t="s">
        <v>1146</v>
      </c>
      <c r="I2" t="s">
        <v>1146</v>
      </c>
      <c r="J2">
        <v>1</v>
      </c>
      <c r="K2" t="s">
        <v>17</v>
      </c>
      <c r="L2" t="s">
        <v>376</v>
      </c>
      <c r="M2" t="s">
        <v>1126</v>
      </c>
      <c r="N2" t="s">
        <v>1127</v>
      </c>
      <c r="O2">
        <v>46024</v>
      </c>
      <c r="P2">
        <v>46387</v>
      </c>
      <c r="Q2" t="s">
        <v>1345</v>
      </c>
      <c r="R2" t="s">
        <v>1454</v>
      </c>
      <c r="S2" t="s">
        <v>43</v>
      </c>
      <c r="T2" t="s">
        <v>44</v>
      </c>
      <c r="U2" t="s">
        <v>42</v>
      </c>
      <c r="V2" t="s">
        <v>1284</v>
      </c>
      <c r="W2" t="s">
        <v>376</v>
      </c>
      <c r="X2" t="s">
        <v>1292</v>
      </c>
      <c r="Y2" t="s">
        <v>1285</v>
      </c>
      <c r="Z2" t="s">
        <v>1462</v>
      </c>
      <c r="AA2" t="s">
        <v>371</v>
      </c>
      <c r="AB2" t="s">
        <v>1590</v>
      </c>
      <c r="AC2">
        <v>0.38541666666666669</v>
      </c>
    </row>
    <row r="3" spans="1:29">
      <c r="A3" t="s">
        <v>177</v>
      </c>
      <c r="B3" t="s">
        <v>344</v>
      </c>
      <c r="C3" t="s">
        <v>443</v>
      </c>
      <c r="D3" t="s">
        <v>1433</v>
      </c>
      <c r="E3" t="s">
        <v>394</v>
      </c>
      <c r="F3" t="s">
        <v>345</v>
      </c>
      <c r="G3">
        <v>120</v>
      </c>
      <c r="H3" t="s">
        <v>1154</v>
      </c>
      <c r="I3" t="s">
        <v>1360</v>
      </c>
      <c r="J3">
        <v>1</v>
      </c>
      <c r="K3" t="s">
        <v>17</v>
      </c>
      <c r="L3" t="s">
        <v>376</v>
      </c>
      <c r="M3" t="s">
        <v>1126</v>
      </c>
      <c r="N3" t="s">
        <v>1127</v>
      </c>
      <c r="O3">
        <v>46024</v>
      </c>
      <c r="P3">
        <v>46387</v>
      </c>
      <c r="Q3" t="s">
        <v>345</v>
      </c>
      <c r="R3" t="s">
        <v>1359</v>
      </c>
      <c r="S3" t="s">
        <v>1362</v>
      </c>
      <c r="V3" t="s">
        <v>1283</v>
      </c>
      <c r="W3" t="s">
        <v>371</v>
      </c>
      <c r="X3" t="s">
        <v>1290</v>
      </c>
      <c r="Y3" t="s">
        <v>1285</v>
      </c>
      <c r="Z3" t="s">
        <v>1462</v>
      </c>
      <c r="AA3" t="s">
        <v>371</v>
      </c>
      <c r="AB3" t="s">
        <v>1590</v>
      </c>
      <c r="AC3">
        <v>0.42708333333333331</v>
      </c>
    </row>
    <row r="4" spans="1:29">
      <c r="A4" t="s">
        <v>178</v>
      </c>
      <c r="B4" t="s">
        <v>344</v>
      </c>
      <c r="C4" t="s">
        <v>443</v>
      </c>
      <c r="D4" t="s">
        <v>1434</v>
      </c>
      <c r="E4" t="s">
        <v>394</v>
      </c>
      <c r="F4" t="s">
        <v>345</v>
      </c>
      <c r="G4">
        <v>10</v>
      </c>
      <c r="H4" t="s">
        <v>1158</v>
      </c>
      <c r="I4" t="s">
        <v>1124</v>
      </c>
      <c r="J4">
        <v>1</v>
      </c>
      <c r="K4" t="s">
        <v>17</v>
      </c>
      <c r="L4" t="s">
        <v>376</v>
      </c>
      <c r="M4" t="s">
        <v>1126</v>
      </c>
      <c r="N4" t="s">
        <v>1127</v>
      </c>
      <c r="O4">
        <v>46024</v>
      </c>
      <c r="P4">
        <v>46387</v>
      </c>
      <c r="Q4" t="s">
        <v>345</v>
      </c>
      <c r="R4" t="s">
        <v>1444</v>
      </c>
      <c r="S4" t="s">
        <v>46</v>
      </c>
      <c r="T4" t="s">
        <v>1304</v>
      </c>
      <c r="V4" t="s">
        <v>1285</v>
      </c>
      <c r="W4" t="s">
        <v>376</v>
      </c>
      <c r="X4" t="s">
        <v>1291</v>
      </c>
      <c r="Y4" t="s">
        <v>1285</v>
      </c>
      <c r="Z4" t="s">
        <v>1462</v>
      </c>
      <c r="AA4" t="s">
        <v>371</v>
      </c>
      <c r="AB4" t="s">
        <v>2104</v>
      </c>
      <c r="AC4">
        <v>0.4375</v>
      </c>
    </row>
    <row r="5" spans="1:29">
      <c r="A5" t="s">
        <v>1316</v>
      </c>
      <c r="B5" t="s">
        <v>344</v>
      </c>
      <c r="C5" t="s">
        <v>443</v>
      </c>
      <c r="D5" t="s">
        <v>1431</v>
      </c>
      <c r="E5" t="s">
        <v>394</v>
      </c>
      <c r="F5" t="s">
        <v>345</v>
      </c>
      <c r="G5">
        <v>10</v>
      </c>
      <c r="H5" t="s">
        <v>1156</v>
      </c>
      <c r="I5" t="s">
        <v>1141</v>
      </c>
      <c r="J5">
        <v>1</v>
      </c>
      <c r="K5" t="s">
        <v>17</v>
      </c>
      <c r="L5" t="s">
        <v>376</v>
      </c>
      <c r="M5" t="s">
        <v>1126</v>
      </c>
      <c r="N5" t="s">
        <v>1127</v>
      </c>
      <c r="O5">
        <v>46024</v>
      </c>
      <c r="P5">
        <v>46387</v>
      </c>
      <c r="Q5" t="s">
        <v>345</v>
      </c>
      <c r="R5" t="s">
        <v>1315</v>
      </c>
      <c r="S5" t="s">
        <v>47</v>
      </c>
      <c r="V5" t="s">
        <v>1285</v>
      </c>
      <c r="W5" t="s">
        <v>376</v>
      </c>
      <c r="X5" t="s">
        <v>1292</v>
      </c>
      <c r="Y5" t="s">
        <v>1285</v>
      </c>
      <c r="Z5" t="s">
        <v>1462</v>
      </c>
      <c r="AA5" t="s">
        <v>371</v>
      </c>
      <c r="AB5" t="s">
        <v>2103</v>
      </c>
      <c r="AC5">
        <v>0.41666666666666669</v>
      </c>
    </row>
    <row r="6" spans="1:29">
      <c r="A6" t="s">
        <v>1317</v>
      </c>
      <c r="B6" t="s">
        <v>344</v>
      </c>
      <c r="C6" t="s">
        <v>443</v>
      </c>
      <c r="D6" t="s">
        <v>1431</v>
      </c>
      <c r="E6" t="s">
        <v>394</v>
      </c>
      <c r="F6" t="s">
        <v>345</v>
      </c>
      <c r="G6">
        <v>10</v>
      </c>
      <c r="H6" t="s">
        <v>1156</v>
      </c>
      <c r="I6" t="s">
        <v>1141</v>
      </c>
      <c r="J6">
        <v>1</v>
      </c>
      <c r="K6" t="s">
        <v>17</v>
      </c>
      <c r="L6" t="s">
        <v>376</v>
      </c>
      <c r="M6" t="s">
        <v>1126</v>
      </c>
      <c r="N6" t="s">
        <v>1127</v>
      </c>
      <c r="O6">
        <v>46024</v>
      </c>
      <c r="P6">
        <v>46387</v>
      </c>
      <c r="Q6" t="s">
        <v>345</v>
      </c>
      <c r="R6" t="s">
        <v>1313</v>
      </c>
      <c r="S6" t="s">
        <v>47</v>
      </c>
      <c r="V6" t="s">
        <v>1285</v>
      </c>
      <c r="W6" t="s">
        <v>376</v>
      </c>
      <c r="X6" t="s">
        <v>1292</v>
      </c>
      <c r="Y6" t="s">
        <v>1285</v>
      </c>
      <c r="Z6" t="s">
        <v>1462</v>
      </c>
      <c r="AA6" t="s">
        <v>371</v>
      </c>
      <c r="AB6" t="s">
        <v>2103</v>
      </c>
      <c r="AC6">
        <v>0.41666666666666669</v>
      </c>
    </row>
    <row r="7" spans="1:29">
      <c r="A7" t="s">
        <v>1318</v>
      </c>
      <c r="B7" t="s">
        <v>344</v>
      </c>
      <c r="C7" t="s">
        <v>443</v>
      </c>
      <c r="D7" t="s">
        <v>1431</v>
      </c>
      <c r="E7" t="s">
        <v>394</v>
      </c>
      <c r="F7" t="s">
        <v>345</v>
      </c>
      <c r="G7">
        <v>10</v>
      </c>
      <c r="H7" t="s">
        <v>1156</v>
      </c>
      <c r="I7" t="s">
        <v>1141</v>
      </c>
      <c r="J7">
        <v>1</v>
      </c>
      <c r="K7" t="s">
        <v>17</v>
      </c>
      <c r="L7" t="s">
        <v>376</v>
      </c>
      <c r="M7" t="s">
        <v>1126</v>
      </c>
      <c r="N7" t="s">
        <v>1127</v>
      </c>
      <c r="O7">
        <v>46024</v>
      </c>
      <c r="P7">
        <v>46387</v>
      </c>
      <c r="Q7" t="s">
        <v>345</v>
      </c>
      <c r="R7" t="s">
        <v>1314</v>
      </c>
      <c r="S7" t="s">
        <v>47</v>
      </c>
      <c r="V7" t="s">
        <v>1285</v>
      </c>
      <c r="W7" t="s">
        <v>376</v>
      </c>
      <c r="X7" t="s">
        <v>1292</v>
      </c>
      <c r="Y7" t="s">
        <v>1285</v>
      </c>
      <c r="Z7" t="s">
        <v>1462</v>
      </c>
      <c r="AA7" t="s">
        <v>371</v>
      </c>
      <c r="AB7" t="s">
        <v>2103</v>
      </c>
      <c r="AC7">
        <v>0.41666666666666669</v>
      </c>
    </row>
    <row r="8" spans="1:29">
      <c r="A8" t="s">
        <v>179</v>
      </c>
      <c r="B8" t="s">
        <v>344</v>
      </c>
      <c r="C8" t="s">
        <v>443</v>
      </c>
      <c r="D8" t="s">
        <v>1436</v>
      </c>
      <c r="E8" t="s">
        <v>394</v>
      </c>
      <c r="F8" t="s">
        <v>345</v>
      </c>
      <c r="G8">
        <v>10</v>
      </c>
      <c r="H8" t="s">
        <v>1156</v>
      </c>
      <c r="I8" t="s">
        <v>1141</v>
      </c>
      <c r="J8">
        <v>1</v>
      </c>
      <c r="K8" t="s">
        <v>17</v>
      </c>
      <c r="L8" t="s">
        <v>376</v>
      </c>
      <c r="M8" t="s">
        <v>1126</v>
      </c>
      <c r="N8" t="s">
        <v>1127</v>
      </c>
      <c r="O8">
        <v>46024</v>
      </c>
      <c r="P8">
        <v>46387</v>
      </c>
      <c r="Q8" t="s">
        <v>345</v>
      </c>
      <c r="R8" t="s">
        <v>1164</v>
      </c>
      <c r="S8" t="s">
        <v>48</v>
      </c>
      <c r="V8" t="s">
        <v>1283</v>
      </c>
      <c r="W8" t="s">
        <v>376</v>
      </c>
      <c r="X8" t="s">
        <v>1290</v>
      </c>
      <c r="Y8" t="s">
        <v>1285</v>
      </c>
      <c r="Z8" t="s">
        <v>1462</v>
      </c>
      <c r="AA8" t="s">
        <v>371</v>
      </c>
      <c r="AB8" t="s">
        <v>2104</v>
      </c>
      <c r="AC8">
        <v>0.4375</v>
      </c>
    </row>
    <row r="9" spans="1:29">
      <c r="A9" t="s">
        <v>180</v>
      </c>
      <c r="B9" t="s">
        <v>443</v>
      </c>
      <c r="C9" t="s">
        <v>1266</v>
      </c>
      <c r="D9" t="s">
        <v>1451</v>
      </c>
      <c r="E9" t="s">
        <v>394</v>
      </c>
      <c r="F9" t="s">
        <v>345</v>
      </c>
      <c r="G9">
        <v>15</v>
      </c>
      <c r="H9" t="s">
        <v>1158</v>
      </c>
      <c r="I9" t="s">
        <v>355</v>
      </c>
      <c r="J9">
        <v>1</v>
      </c>
      <c r="K9" t="s">
        <v>17</v>
      </c>
      <c r="L9" t="s">
        <v>376</v>
      </c>
      <c r="M9" t="s">
        <v>1126</v>
      </c>
      <c r="N9" t="s">
        <v>1127</v>
      </c>
      <c r="O9">
        <v>46024</v>
      </c>
      <c r="P9">
        <v>46387</v>
      </c>
      <c r="Q9" t="s">
        <v>345</v>
      </c>
      <c r="R9" t="s">
        <v>1450</v>
      </c>
      <c r="S9" t="s">
        <v>49</v>
      </c>
      <c r="T9" t="s">
        <v>50</v>
      </c>
      <c r="V9" t="s">
        <v>1284</v>
      </c>
      <c r="W9" t="s">
        <v>376</v>
      </c>
      <c r="X9" t="s">
        <v>1292</v>
      </c>
      <c r="Y9" t="s">
        <v>1285</v>
      </c>
      <c r="Z9" t="s">
        <v>1462</v>
      </c>
      <c r="AA9" t="s">
        <v>371</v>
      </c>
      <c r="AB9" t="s">
        <v>1439</v>
      </c>
      <c r="AC9">
        <v>0.44791666666666669</v>
      </c>
    </row>
    <row r="10" spans="1:29">
      <c r="A10" t="s">
        <v>181</v>
      </c>
      <c r="B10" t="s">
        <v>443</v>
      </c>
      <c r="C10" t="s">
        <v>1266</v>
      </c>
      <c r="D10" t="s">
        <v>1439</v>
      </c>
      <c r="E10" t="s">
        <v>394</v>
      </c>
      <c r="F10" t="s">
        <v>345</v>
      </c>
      <c r="G10">
        <v>120</v>
      </c>
      <c r="H10" t="s">
        <v>1156</v>
      </c>
      <c r="I10" t="s">
        <v>1144</v>
      </c>
      <c r="J10">
        <v>1</v>
      </c>
      <c r="K10" t="s">
        <v>17</v>
      </c>
      <c r="L10" t="s">
        <v>376</v>
      </c>
      <c r="M10" t="s">
        <v>1126</v>
      </c>
      <c r="N10" t="s">
        <v>1127</v>
      </c>
      <c r="O10">
        <v>46024</v>
      </c>
      <c r="P10">
        <v>46387</v>
      </c>
      <c r="Q10" t="s">
        <v>345</v>
      </c>
      <c r="R10" t="s">
        <v>1358</v>
      </c>
      <c r="S10" t="s">
        <v>51</v>
      </c>
      <c r="V10" t="s">
        <v>1283</v>
      </c>
      <c r="W10" t="s">
        <v>371</v>
      </c>
      <c r="X10" t="s">
        <v>1290</v>
      </c>
      <c r="Y10" t="s">
        <v>1285</v>
      </c>
      <c r="Z10" t="s">
        <v>1462</v>
      </c>
      <c r="AA10" t="s">
        <v>371</v>
      </c>
      <c r="AB10" t="s">
        <v>2103</v>
      </c>
      <c r="AC10">
        <v>0.58333333333333337</v>
      </c>
    </row>
    <row r="11" spans="1:29">
      <c r="A11" t="s">
        <v>182</v>
      </c>
      <c r="B11" t="s">
        <v>443</v>
      </c>
      <c r="C11" t="s">
        <v>1266</v>
      </c>
      <c r="D11" t="s">
        <v>1433</v>
      </c>
      <c r="E11" t="s">
        <v>394</v>
      </c>
      <c r="F11" t="s">
        <v>345</v>
      </c>
      <c r="G11">
        <v>10</v>
      </c>
      <c r="H11" t="s">
        <v>1159</v>
      </c>
      <c r="I11" t="s">
        <v>1160</v>
      </c>
      <c r="J11">
        <v>1</v>
      </c>
      <c r="K11" t="s">
        <v>17</v>
      </c>
      <c r="L11" t="s">
        <v>376</v>
      </c>
      <c r="M11" t="s">
        <v>1126</v>
      </c>
      <c r="N11" t="s">
        <v>1127</v>
      </c>
      <c r="O11">
        <v>46024</v>
      </c>
      <c r="P11">
        <v>46387</v>
      </c>
      <c r="Q11" t="s">
        <v>345</v>
      </c>
      <c r="R11" t="s">
        <v>1165</v>
      </c>
      <c r="S11" t="s">
        <v>52</v>
      </c>
      <c r="V11" t="s">
        <v>1284</v>
      </c>
      <c r="W11" t="s">
        <v>376</v>
      </c>
      <c r="X11" t="s">
        <v>1290</v>
      </c>
      <c r="Y11" t="s">
        <v>1285</v>
      </c>
      <c r="Z11" t="s">
        <v>1462</v>
      </c>
      <c r="AA11" t="s">
        <v>371</v>
      </c>
      <c r="AB11" t="s">
        <v>1590</v>
      </c>
      <c r="AC11">
        <v>0.44791666666666669</v>
      </c>
    </row>
    <row r="12" spans="1:29">
      <c r="A12" t="s">
        <v>183</v>
      </c>
      <c r="B12" t="s">
        <v>443</v>
      </c>
      <c r="C12" t="s">
        <v>1266</v>
      </c>
      <c r="D12" t="s">
        <v>1432</v>
      </c>
      <c r="E12" t="s">
        <v>394</v>
      </c>
      <c r="F12" t="s">
        <v>345</v>
      </c>
      <c r="G12">
        <v>15</v>
      </c>
      <c r="H12" t="s">
        <v>1156</v>
      </c>
      <c r="I12" t="s">
        <v>1138</v>
      </c>
      <c r="J12">
        <v>1</v>
      </c>
      <c r="K12" t="s">
        <v>17</v>
      </c>
      <c r="L12" t="s">
        <v>376</v>
      </c>
      <c r="M12" t="s">
        <v>1126</v>
      </c>
      <c r="N12" t="s">
        <v>1127</v>
      </c>
      <c r="O12">
        <v>46024</v>
      </c>
      <c r="P12">
        <v>46387</v>
      </c>
      <c r="Q12" t="s">
        <v>345</v>
      </c>
      <c r="R12" t="s">
        <v>1166</v>
      </c>
      <c r="S12" t="s">
        <v>53</v>
      </c>
      <c r="V12" t="s">
        <v>1284</v>
      </c>
      <c r="W12" t="s">
        <v>376</v>
      </c>
      <c r="X12" t="s">
        <v>1292</v>
      </c>
      <c r="Y12" t="s">
        <v>1285</v>
      </c>
      <c r="Z12" t="s">
        <v>1462</v>
      </c>
      <c r="AA12" t="s">
        <v>371</v>
      </c>
      <c r="AB12" t="s">
        <v>2103</v>
      </c>
      <c r="AC12">
        <v>0.4375</v>
      </c>
    </row>
    <row r="13" spans="1:29">
      <c r="A13" t="s">
        <v>184</v>
      </c>
      <c r="B13" t="s">
        <v>443</v>
      </c>
      <c r="C13" t="s">
        <v>1266</v>
      </c>
      <c r="D13" t="s">
        <v>1442</v>
      </c>
      <c r="E13" t="s">
        <v>394</v>
      </c>
      <c r="F13" t="s">
        <v>345</v>
      </c>
      <c r="G13">
        <v>20</v>
      </c>
      <c r="H13" t="s">
        <v>1158</v>
      </c>
      <c r="I13" t="s">
        <v>1122</v>
      </c>
      <c r="J13">
        <v>1</v>
      </c>
      <c r="K13" t="s">
        <v>17</v>
      </c>
      <c r="L13" t="s">
        <v>376</v>
      </c>
      <c r="M13" t="s">
        <v>1126</v>
      </c>
      <c r="N13" t="s">
        <v>1127</v>
      </c>
      <c r="O13">
        <v>46024</v>
      </c>
      <c r="P13">
        <v>46387</v>
      </c>
      <c r="Q13" t="s">
        <v>1345</v>
      </c>
      <c r="R13" t="s">
        <v>1167</v>
      </c>
      <c r="S13" t="s">
        <v>54</v>
      </c>
      <c r="V13" t="s">
        <v>1285</v>
      </c>
      <c r="W13" t="s">
        <v>376</v>
      </c>
      <c r="X13" t="s">
        <v>1290</v>
      </c>
      <c r="Y13" t="s">
        <v>1285</v>
      </c>
      <c r="Z13" t="s">
        <v>1462</v>
      </c>
      <c r="AA13" t="s">
        <v>371</v>
      </c>
      <c r="AB13" t="s">
        <v>1439</v>
      </c>
      <c r="AC13">
        <v>0.41666666666666669</v>
      </c>
    </row>
    <row r="14" spans="1:29">
      <c r="A14" t="s">
        <v>185</v>
      </c>
      <c r="B14" t="s">
        <v>443</v>
      </c>
      <c r="C14" t="s">
        <v>1266</v>
      </c>
      <c r="D14" t="s">
        <v>1435</v>
      </c>
      <c r="E14" t="s">
        <v>394</v>
      </c>
      <c r="F14" t="s">
        <v>345</v>
      </c>
      <c r="G14">
        <v>5</v>
      </c>
      <c r="H14" t="s">
        <v>1156</v>
      </c>
      <c r="I14" t="s">
        <v>1141</v>
      </c>
      <c r="J14">
        <v>1</v>
      </c>
      <c r="K14" t="s">
        <v>17</v>
      </c>
      <c r="L14" t="s">
        <v>376</v>
      </c>
      <c r="M14" t="s">
        <v>1126</v>
      </c>
      <c r="N14" t="s">
        <v>1127</v>
      </c>
      <c r="O14">
        <v>46024</v>
      </c>
      <c r="P14">
        <v>46387</v>
      </c>
      <c r="Q14" t="s">
        <v>345</v>
      </c>
      <c r="R14" t="s">
        <v>1168</v>
      </c>
      <c r="S14" t="s">
        <v>55</v>
      </c>
      <c r="V14" t="s">
        <v>1284</v>
      </c>
      <c r="W14" t="s">
        <v>376</v>
      </c>
      <c r="X14" t="s">
        <v>1292</v>
      </c>
      <c r="Y14" t="s">
        <v>1285</v>
      </c>
      <c r="Z14" t="s">
        <v>1462</v>
      </c>
      <c r="AA14" t="s">
        <v>371</v>
      </c>
      <c r="AB14" t="s">
        <v>1439</v>
      </c>
      <c r="AC14">
        <v>0.41666666666666669</v>
      </c>
    </row>
    <row r="15" spans="1:29">
      <c r="A15" t="s">
        <v>186</v>
      </c>
      <c r="B15" t="s">
        <v>443</v>
      </c>
      <c r="C15" t="s">
        <v>1266</v>
      </c>
      <c r="D15" t="s">
        <v>1432</v>
      </c>
      <c r="E15" t="s">
        <v>394</v>
      </c>
      <c r="F15" t="s">
        <v>345</v>
      </c>
      <c r="G15">
        <v>15</v>
      </c>
      <c r="H15" t="s">
        <v>1156</v>
      </c>
      <c r="I15" t="s">
        <v>1143</v>
      </c>
      <c r="J15">
        <v>1</v>
      </c>
      <c r="K15" t="s">
        <v>17</v>
      </c>
      <c r="L15" t="s">
        <v>376</v>
      </c>
      <c r="M15" t="s">
        <v>1126</v>
      </c>
      <c r="N15" t="s">
        <v>1127</v>
      </c>
      <c r="O15">
        <v>46024</v>
      </c>
      <c r="P15">
        <v>46387</v>
      </c>
      <c r="Q15" t="s">
        <v>345</v>
      </c>
      <c r="R15" t="s">
        <v>1169</v>
      </c>
      <c r="S15" t="s">
        <v>56</v>
      </c>
      <c r="V15" t="s">
        <v>1284</v>
      </c>
      <c r="W15" t="s">
        <v>376</v>
      </c>
      <c r="X15" t="s">
        <v>1291</v>
      </c>
      <c r="Y15" t="s">
        <v>1285</v>
      </c>
      <c r="Z15" t="s">
        <v>1462</v>
      </c>
      <c r="AA15" t="s">
        <v>371</v>
      </c>
      <c r="AB15" t="s">
        <v>1590</v>
      </c>
      <c r="AC15">
        <v>0.625</v>
      </c>
    </row>
    <row r="16" spans="1:29">
      <c r="A16" t="s">
        <v>187</v>
      </c>
      <c r="B16" t="s">
        <v>443</v>
      </c>
      <c r="C16" t="s">
        <v>1266</v>
      </c>
      <c r="D16" t="s">
        <v>1435</v>
      </c>
      <c r="E16" t="s">
        <v>394</v>
      </c>
      <c r="F16" t="s">
        <v>345</v>
      </c>
      <c r="G16">
        <v>20</v>
      </c>
      <c r="H16" t="s">
        <v>1154</v>
      </c>
      <c r="I16" t="s">
        <v>1149</v>
      </c>
      <c r="J16">
        <v>1</v>
      </c>
      <c r="K16" t="s">
        <v>17</v>
      </c>
      <c r="L16" t="s">
        <v>376</v>
      </c>
      <c r="M16" t="s">
        <v>1126</v>
      </c>
      <c r="N16" t="s">
        <v>1127</v>
      </c>
      <c r="O16">
        <v>46024</v>
      </c>
      <c r="P16">
        <v>46387</v>
      </c>
      <c r="Q16" t="s">
        <v>345</v>
      </c>
      <c r="R16" t="s">
        <v>1353</v>
      </c>
      <c r="S16" t="s">
        <v>1355</v>
      </c>
      <c r="T16" t="s">
        <v>1354</v>
      </c>
      <c r="V16" t="s">
        <v>1283</v>
      </c>
      <c r="W16" t="s">
        <v>371</v>
      </c>
      <c r="X16" t="s">
        <v>1290</v>
      </c>
      <c r="Y16" t="s">
        <v>1285</v>
      </c>
      <c r="Z16" t="s">
        <v>1462</v>
      </c>
      <c r="AA16" t="s">
        <v>371</v>
      </c>
      <c r="AB16" t="s">
        <v>1439</v>
      </c>
      <c r="AC16">
        <v>0.39583333333333331</v>
      </c>
    </row>
    <row r="17" spans="1:29">
      <c r="A17" t="s">
        <v>188</v>
      </c>
      <c r="B17" t="s">
        <v>443</v>
      </c>
      <c r="C17" t="s">
        <v>1266</v>
      </c>
      <c r="D17" t="s">
        <v>1438</v>
      </c>
      <c r="E17" t="s">
        <v>394</v>
      </c>
      <c r="F17" t="s">
        <v>345</v>
      </c>
      <c r="G17">
        <v>10</v>
      </c>
      <c r="H17" t="s">
        <v>1156</v>
      </c>
      <c r="I17" t="s">
        <v>1141</v>
      </c>
      <c r="J17">
        <v>1</v>
      </c>
      <c r="K17" t="s">
        <v>17</v>
      </c>
      <c r="L17" t="s">
        <v>376</v>
      </c>
      <c r="M17" t="s">
        <v>1126</v>
      </c>
      <c r="N17" t="s">
        <v>1127</v>
      </c>
      <c r="O17">
        <v>46024</v>
      </c>
      <c r="P17">
        <v>46387</v>
      </c>
      <c r="Q17" t="s">
        <v>345</v>
      </c>
      <c r="R17" t="s">
        <v>57</v>
      </c>
      <c r="S17" t="s">
        <v>58</v>
      </c>
      <c r="V17" t="s">
        <v>1284</v>
      </c>
      <c r="W17" t="s">
        <v>376</v>
      </c>
      <c r="X17" t="s">
        <v>1292</v>
      </c>
      <c r="Y17" t="s">
        <v>1285</v>
      </c>
      <c r="Z17" t="s">
        <v>1462</v>
      </c>
      <c r="AA17" t="s">
        <v>371</v>
      </c>
      <c r="AB17" t="s">
        <v>2105</v>
      </c>
      <c r="AC17">
        <v>0.625</v>
      </c>
    </row>
    <row r="18" spans="1:29">
      <c r="A18" t="s">
        <v>189</v>
      </c>
      <c r="B18" t="s">
        <v>344</v>
      </c>
      <c r="C18" t="s">
        <v>443</v>
      </c>
      <c r="D18" t="s">
        <v>1433</v>
      </c>
      <c r="E18" t="s">
        <v>394</v>
      </c>
      <c r="F18" t="s">
        <v>345</v>
      </c>
      <c r="G18">
        <v>30</v>
      </c>
      <c r="H18" t="s">
        <v>1154</v>
      </c>
      <c r="I18" t="s">
        <v>1361</v>
      </c>
      <c r="J18">
        <v>1</v>
      </c>
      <c r="K18" t="s">
        <v>17</v>
      </c>
      <c r="L18" t="s">
        <v>376</v>
      </c>
      <c r="M18" t="s">
        <v>1126</v>
      </c>
      <c r="N18" t="s">
        <v>1127</v>
      </c>
      <c r="O18">
        <v>46024</v>
      </c>
      <c r="P18">
        <v>46387</v>
      </c>
      <c r="Q18" t="s">
        <v>345</v>
      </c>
      <c r="R18" t="s">
        <v>1299</v>
      </c>
      <c r="S18" t="s">
        <v>1300</v>
      </c>
      <c r="V18" t="s">
        <v>1283</v>
      </c>
      <c r="W18" t="s">
        <v>371</v>
      </c>
      <c r="X18" t="s">
        <v>1292</v>
      </c>
      <c r="Y18" t="s">
        <v>1285</v>
      </c>
      <c r="Z18" t="s">
        <v>1462</v>
      </c>
      <c r="AA18" t="s">
        <v>371</v>
      </c>
      <c r="AB18" t="s">
        <v>2103</v>
      </c>
      <c r="AC18">
        <v>0.42708333333333331</v>
      </c>
    </row>
    <row r="19" spans="1:29">
      <c r="A19" t="s">
        <v>190</v>
      </c>
      <c r="B19" t="s">
        <v>443</v>
      </c>
      <c r="C19" t="s">
        <v>1266</v>
      </c>
      <c r="D19" t="s">
        <v>1439</v>
      </c>
      <c r="E19" t="s">
        <v>394</v>
      </c>
      <c r="F19" t="s">
        <v>345</v>
      </c>
      <c r="G19">
        <v>10</v>
      </c>
      <c r="H19" t="s">
        <v>1146</v>
      </c>
      <c r="I19" t="s">
        <v>1146</v>
      </c>
      <c r="J19">
        <v>1</v>
      </c>
      <c r="K19" t="s">
        <v>17</v>
      </c>
      <c r="L19" t="s">
        <v>376</v>
      </c>
      <c r="M19" t="s">
        <v>1126</v>
      </c>
      <c r="N19" t="s">
        <v>1127</v>
      </c>
      <c r="O19">
        <v>46024</v>
      </c>
      <c r="P19">
        <v>46387</v>
      </c>
      <c r="Q19" t="s">
        <v>345</v>
      </c>
      <c r="R19" t="s">
        <v>59</v>
      </c>
      <c r="S19" t="s">
        <v>60</v>
      </c>
      <c r="V19" t="s">
        <v>1284</v>
      </c>
      <c r="W19" t="s">
        <v>376</v>
      </c>
      <c r="X19" t="s">
        <v>1292</v>
      </c>
      <c r="Y19" t="s">
        <v>1285</v>
      </c>
      <c r="Z19" t="s">
        <v>1462</v>
      </c>
      <c r="AA19" t="s">
        <v>371</v>
      </c>
      <c r="AB19" t="s">
        <v>2103</v>
      </c>
      <c r="AC19">
        <v>0.77777777777777779</v>
      </c>
    </row>
    <row r="20" spans="1:29">
      <c r="A20" t="s">
        <v>191</v>
      </c>
      <c r="B20" t="s">
        <v>443</v>
      </c>
      <c r="C20" t="s">
        <v>1266</v>
      </c>
      <c r="D20" t="s">
        <v>1433</v>
      </c>
      <c r="E20" t="s">
        <v>394</v>
      </c>
      <c r="F20" t="s">
        <v>345</v>
      </c>
      <c r="G20">
        <v>25</v>
      </c>
      <c r="H20" t="s">
        <v>1154</v>
      </c>
      <c r="I20" t="s">
        <v>1382</v>
      </c>
      <c r="J20">
        <v>1</v>
      </c>
      <c r="K20" t="s">
        <v>17</v>
      </c>
      <c r="L20" t="s">
        <v>376</v>
      </c>
      <c r="M20" t="s">
        <v>1126</v>
      </c>
      <c r="N20" t="s">
        <v>1127</v>
      </c>
      <c r="O20">
        <v>46024</v>
      </c>
      <c r="P20">
        <v>46387</v>
      </c>
      <c r="Q20" t="s">
        <v>345</v>
      </c>
      <c r="R20" t="s">
        <v>1418</v>
      </c>
      <c r="S20" t="s">
        <v>61</v>
      </c>
      <c r="T20" t="s">
        <v>50</v>
      </c>
      <c r="V20" t="s">
        <v>1284</v>
      </c>
      <c r="W20" t="s">
        <v>376</v>
      </c>
      <c r="X20" t="s">
        <v>1291</v>
      </c>
      <c r="Y20" t="s">
        <v>1285</v>
      </c>
      <c r="Z20" t="s">
        <v>1462</v>
      </c>
      <c r="AA20" t="s">
        <v>371</v>
      </c>
      <c r="AB20" t="s">
        <v>1590</v>
      </c>
      <c r="AC20">
        <v>0.44791666666666669</v>
      </c>
    </row>
    <row r="21" spans="1:29">
      <c r="A21" t="s">
        <v>192</v>
      </c>
      <c r="B21" t="s">
        <v>443</v>
      </c>
      <c r="C21" t="s">
        <v>1266</v>
      </c>
      <c r="D21" t="s">
        <v>452</v>
      </c>
      <c r="E21" t="s">
        <v>394</v>
      </c>
      <c r="F21" t="s">
        <v>345</v>
      </c>
      <c r="G21">
        <v>5</v>
      </c>
      <c r="H21" t="s">
        <v>1155</v>
      </c>
      <c r="I21" t="s">
        <v>1125</v>
      </c>
      <c r="J21">
        <v>1</v>
      </c>
      <c r="K21" t="s">
        <v>17</v>
      </c>
      <c r="L21" t="s">
        <v>376</v>
      </c>
      <c r="M21" t="s">
        <v>1126</v>
      </c>
      <c r="N21" t="s">
        <v>1127</v>
      </c>
      <c r="O21">
        <v>46024</v>
      </c>
      <c r="P21">
        <v>46387</v>
      </c>
      <c r="Q21" t="s">
        <v>345</v>
      </c>
      <c r="R21" t="s">
        <v>1170</v>
      </c>
      <c r="S21" t="s">
        <v>1363</v>
      </c>
      <c r="V21" t="s">
        <v>1284</v>
      </c>
      <c r="W21" t="s">
        <v>371</v>
      </c>
      <c r="X21" t="s">
        <v>1291</v>
      </c>
      <c r="Y21" t="s">
        <v>1285</v>
      </c>
      <c r="Z21" t="s">
        <v>1462</v>
      </c>
      <c r="AA21" t="s">
        <v>371</v>
      </c>
      <c r="AB21" t="s">
        <v>1590</v>
      </c>
      <c r="AC21">
        <v>0.4375</v>
      </c>
    </row>
    <row r="22" spans="1:29">
      <c r="A22" t="s">
        <v>193</v>
      </c>
      <c r="B22" t="s">
        <v>443</v>
      </c>
      <c r="C22" t="s">
        <v>1266</v>
      </c>
      <c r="D22" t="s">
        <v>1439</v>
      </c>
      <c r="E22" t="s">
        <v>394</v>
      </c>
      <c r="F22" t="s">
        <v>345</v>
      </c>
      <c r="G22">
        <v>5</v>
      </c>
      <c r="H22" t="s">
        <v>1158</v>
      </c>
      <c r="I22" t="s">
        <v>1148</v>
      </c>
      <c r="J22">
        <v>1</v>
      </c>
      <c r="K22" t="s">
        <v>17</v>
      </c>
      <c r="L22" t="s">
        <v>376</v>
      </c>
      <c r="M22" t="s">
        <v>1126</v>
      </c>
      <c r="N22" t="s">
        <v>1127</v>
      </c>
      <c r="O22">
        <v>46024</v>
      </c>
      <c r="P22">
        <v>46387</v>
      </c>
      <c r="Q22" t="s">
        <v>345</v>
      </c>
      <c r="R22" t="s">
        <v>1171</v>
      </c>
      <c r="S22" t="s">
        <v>62</v>
      </c>
      <c r="T22" t="s">
        <v>50</v>
      </c>
      <c r="V22" t="s">
        <v>1284</v>
      </c>
      <c r="W22" t="s">
        <v>376</v>
      </c>
      <c r="X22" t="s">
        <v>1292</v>
      </c>
      <c r="Y22" t="s">
        <v>1285</v>
      </c>
      <c r="Z22" t="s">
        <v>1462</v>
      </c>
      <c r="AA22" t="s">
        <v>371</v>
      </c>
      <c r="AB22" t="s">
        <v>2103</v>
      </c>
      <c r="AC22">
        <v>0.4375</v>
      </c>
    </row>
    <row r="23" spans="1:29">
      <c r="A23" t="s">
        <v>194</v>
      </c>
      <c r="B23" t="s">
        <v>443</v>
      </c>
      <c r="C23" t="s">
        <v>1266</v>
      </c>
      <c r="D23" t="s">
        <v>1439</v>
      </c>
      <c r="E23" t="s">
        <v>394</v>
      </c>
      <c r="F23" t="s">
        <v>345</v>
      </c>
      <c r="G23">
        <v>10</v>
      </c>
      <c r="H23" t="s">
        <v>1146</v>
      </c>
      <c r="I23" t="s">
        <v>1146</v>
      </c>
      <c r="J23">
        <v>1</v>
      </c>
      <c r="K23" t="s">
        <v>17</v>
      </c>
      <c r="L23" t="s">
        <v>376</v>
      </c>
      <c r="M23" t="s">
        <v>1126</v>
      </c>
      <c r="N23" t="s">
        <v>1127</v>
      </c>
      <c r="O23">
        <v>46024</v>
      </c>
      <c r="P23">
        <v>46387</v>
      </c>
      <c r="Q23" t="s">
        <v>345</v>
      </c>
      <c r="R23" t="s">
        <v>1172</v>
      </c>
      <c r="S23" t="s">
        <v>63</v>
      </c>
      <c r="V23" t="s">
        <v>1284</v>
      </c>
      <c r="W23" t="s">
        <v>371</v>
      </c>
      <c r="X23" t="s">
        <v>1292</v>
      </c>
      <c r="Y23" t="s">
        <v>1285</v>
      </c>
      <c r="Z23" t="s">
        <v>1462</v>
      </c>
      <c r="AA23" t="s">
        <v>371</v>
      </c>
      <c r="AB23" t="s">
        <v>2103</v>
      </c>
      <c r="AC23">
        <v>0.38194444444444442</v>
      </c>
    </row>
    <row r="24" spans="1:29">
      <c r="A24" t="s">
        <v>195</v>
      </c>
      <c r="B24" t="s">
        <v>443</v>
      </c>
      <c r="C24" t="s">
        <v>1266</v>
      </c>
      <c r="D24" t="s">
        <v>1435</v>
      </c>
      <c r="E24" t="s">
        <v>394</v>
      </c>
      <c r="F24" t="s">
        <v>345</v>
      </c>
      <c r="G24">
        <v>15</v>
      </c>
      <c r="H24" t="s">
        <v>1156</v>
      </c>
      <c r="I24" t="s">
        <v>1143</v>
      </c>
      <c r="J24">
        <v>1</v>
      </c>
      <c r="K24" t="s">
        <v>17</v>
      </c>
      <c r="L24" t="s">
        <v>376</v>
      </c>
      <c r="M24" t="s">
        <v>1126</v>
      </c>
      <c r="N24" t="s">
        <v>1127</v>
      </c>
      <c r="O24">
        <v>46024</v>
      </c>
      <c r="P24">
        <v>46387</v>
      </c>
      <c r="Q24" t="s">
        <v>345</v>
      </c>
      <c r="R24" t="s">
        <v>1357</v>
      </c>
      <c r="S24" t="s">
        <v>64</v>
      </c>
      <c r="V24" t="s">
        <v>1284</v>
      </c>
      <c r="W24" t="s">
        <v>371</v>
      </c>
      <c r="X24" t="s">
        <v>1290</v>
      </c>
      <c r="Y24" t="s">
        <v>1285</v>
      </c>
      <c r="Z24" t="s">
        <v>1462</v>
      </c>
      <c r="AA24" t="s">
        <v>371</v>
      </c>
      <c r="AB24" t="s">
        <v>2103</v>
      </c>
      <c r="AC24">
        <v>0.44791666666666669</v>
      </c>
    </row>
    <row r="25" spans="1:29">
      <c r="A25" t="s">
        <v>196</v>
      </c>
      <c r="B25" t="s">
        <v>443</v>
      </c>
      <c r="C25" t="s">
        <v>1266</v>
      </c>
      <c r="D25" t="s">
        <v>1435</v>
      </c>
      <c r="E25" t="s">
        <v>394</v>
      </c>
      <c r="F25" t="s">
        <v>345</v>
      </c>
      <c r="G25">
        <v>5</v>
      </c>
      <c r="H25" t="s">
        <v>1158</v>
      </c>
      <c r="I25" t="s">
        <v>1335</v>
      </c>
      <c r="J25">
        <v>1</v>
      </c>
      <c r="K25" t="s">
        <v>17</v>
      </c>
      <c r="L25" t="s">
        <v>376</v>
      </c>
      <c r="M25" t="s">
        <v>1126</v>
      </c>
      <c r="N25" t="s">
        <v>1127</v>
      </c>
      <c r="O25">
        <v>46024</v>
      </c>
      <c r="P25">
        <v>46387</v>
      </c>
      <c r="Q25" t="s">
        <v>345</v>
      </c>
      <c r="R25" t="s">
        <v>1364</v>
      </c>
      <c r="S25" t="s">
        <v>1365</v>
      </c>
      <c r="V25" t="s">
        <v>1284</v>
      </c>
      <c r="W25" t="s">
        <v>371</v>
      </c>
      <c r="X25" t="s">
        <v>1290</v>
      </c>
      <c r="Y25" t="s">
        <v>1285</v>
      </c>
      <c r="Z25" t="s">
        <v>1462</v>
      </c>
      <c r="AA25" t="s">
        <v>371</v>
      </c>
      <c r="AB25" t="s">
        <v>1590</v>
      </c>
      <c r="AC25">
        <v>0.77083333333333337</v>
      </c>
    </row>
    <row r="26" spans="1:29">
      <c r="A26" t="s">
        <v>197</v>
      </c>
      <c r="B26" t="s">
        <v>443</v>
      </c>
      <c r="C26" t="s">
        <v>1266</v>
      </c>
      <c r="D26" t="s">
        <v>1435</v>
      </c>
      <c r="E26" t="s">
        <v>394</v>
      </c>
      <c r="F26" t="s">
        <v>345</v>
      </c>
      <c r="G26">
        <v>10</v>
      </c>
      <c r="H26" t="s">
        <v>1158</v>
      </c>
      <c r="I26" t="s">
        <v>352</v>
      </c>
      <c r="J26">
        <v>1</v>
      </c>
      <c r="K26" t="s">
        <v>17</v>
      </c>
      <c r="L26" t="s">
        <v>376</v>
      </c>
      <c r="M26" t="s">
        <v>1126</v>
      </c>
      <c r="N26" t="s">
        <v>1127</v>
      </c>
      <c r="O26">
        <v>46024</v>
      </c>
      <c r="P26">
        <v>46387</v>
      </c>
      <c r="Q26" t="s">
        <v>345</v>
      </c>
      <c r="R26" t="s">
        <v>1173</v>
      </c>
      <c r="S26" t="s">
        <v>65</v>
      </c>
      <c r="T26" t="s">
        <v>50</v>
      </c>
      <c r="V26" t="s">
        <v>1283</v>
      </c>
      <c r="W26" t="s">
        <v>371</v>
      </c>
      <c r="X26" t="s">
        <v>1292</v>
      </c>
      <c r="Y26" t="s">
        <v>1285</v>
      </c>
      <c r="Z26" t="s">
        <v>1462</v>
      </c>
      <c r="AA26" t="s">
        <v>371</v>
      </c>
      <c r="AB26" t="s">
        <v>1439</v>
      </c>
      <c r="AC26">
        <v>0.4375</v>
      </c>
    </row>
    <row r="27" spans="1:29">
      <c r="A27" t="s">
        <v>198</v>
      </c>
      <c r="B27" t="s">
        <v>443</v>
      </c>
      <c r="C27" t="s">
        <v>1266</v>
      </c>
      <c r="D27" t="s">
        <v>1435</v>
      </c>
      <c r="E27" t="s">
        <v>394</v>
      </c>
      <c r="F27" t="s">
        <v>345</v>
      </c>
      <c r="G27">
        <v>15</v>
      </c>
      <c r="H27" t="s">
        <v>1158</v>
      </c>
      <c r="I27" t="s">
        <v>1148</v>
      </c>
      <c r="J27">
        <v>1</v>
      </c>
      <c r="K27" t="s">
        <v>17</v>
      </c>
      <c r="L27" t="s">
        <v>376</v>
      </c>
      <c r="M27" t="s">
        <v>1126</v>
      </c>
      <c r="N27" t="s">
        <v>1127</v>
      </c>
      <c r="O27">
        <v>46024</v>
      </c>
      <c r="P27">
        <v>46387</v>
      </c>
      <c r="Q27" t="s">
        <v>345</v>
      </c>
      <c r="R27" t="s">
        <v>1174</v>
      </c>
      <c r="S27" t="s">
        <v>66</v>
      </c>
      <c r="T27" t="s">
        <v>50</v>
      </c>
      <c r="V27" t="s">
        <v>1283</v>
      </c>
      <c r="W27" t="s">
        <v>371</v>
      </c>
      <c r="X27" t="s">
        <v>1292</v>
      </c>
      <c r="Y27" t="s">
        <v>1285</v>
      </c>
      <c r="Z27" t="s">
        <v>1462</v>
      </c>
      <c r="AA27" t="s">
        <v>371</v>
      </c>
      <c r="AB27" t="s">
        <v>1590</v>
      </c>
      <c r="AC27">
        <v>0.4375</v>
      </c>
    </row>
    <row r="28" spans="1:29">
      <c r="A28" t="s">
        <v>199</v>
      </c>
      <c r="B28" t="s">
        <v>443</v>
      </c>
      <c r="C28" t="s">
        <v>1266</v>
      </c>
      <c r="D28" t="s">
        <v>1442</v>
      </c>
      <c r="E28" t="s">
        <v>394</v>
      </c>
      <c r="F28" t="s">
        <v>345</v>
      </c>
      <c r="G28">
        <v>5</v>
      </c>
      <c r="H28" t="s">
        <v>1158</v>
      </c>
      <c r="I28" t="s">
        <v>1148</v>
      </c>
      <c r="J28">
        <v>1</v>
      </c>
      <c r="K28" t="s">
        <v>17</v>
      </c>
      <c r="L28" t="s">
        <v>376</v>
      </c>
      <c r="M28" t="s">
        <v>1126</v>
      </c>
      <c r="N28" t="s">
        <v>1127</v>
      </c>
      <c r="O28">
        <v>46024</v>
      </c>
      <c r="P28">
        <v>46387</v>
      </c>
      <c r="Q28" t="s">
        <v>345</v>
      </c>
      <c r="R28" t="s">
        <v>1175</v>
      </c>
      <c r="S28" t="s">
        <v>67</v>
      </c>
      <c r="T28" t="s">
        <v>50</v>
      </c>
      <c r="V28" t="s">
        <v>1283</v>
      </c>
      <c r="W28" t="s">
        <v>371</v>
      </c>
      <c r="X28" t="s">
        <v>1290</v>
      </c>
      <c r="Y28" t="s">
        <v>1285</v>
      </c>
      <c r="Z28" t="s">
        <v>1462</v>
      </c>
      <c r="AA28" t="s">
        <v>371</v>
      </c>
      <c r="AB28" t="s">
        <v>1439</v>
      </c>
      <c r="AC28">
        <v>0.4375</v>
      </c>
    </row>
    <row r="29" spans="1:29">
      <c r="A29" t="s">
        <v>200</v>
      </c>
      <c r="B29" t="s">
        <v>443</v>
      </c>
      <c r="C29" t="s">
        <v>1266</v>
      </c>
      <c r="D29" t="s">
        <v>1435</v>
      </c>
      <c r="E29" t="s">
        <v>394</v>
      </c>
      <c r="F29" t="s">
        <v>345</v>
      </c>
      <c r="G29">
        <v>10</v>
      </c>
      <c r="H29" t="s">
        <v>1158</v>
      </c>
      <c r="I29" t="s">
        <v>1148</v>
      </c>
      <c r="J29">
        <v>1</v>
      </c>
      <c r="K29" t="s">
        <v>17</v>
      </c>
      <c r="L29" t="s">
        <v>376</v>
      </c>
      <c r="M29" t="s">
        <v>1126</v>
      </c>
      <c r="N29" t="s">
        <v>1127</v>
      </c>
      <c r="O29">
        <v>46024</v>
      </c>
      <c r="P29">
        <v>46387</v>
      </c>
      <c r="Q29" t="s">
        <v>345</v>
      </c>
      <c r="R29" t="s">
        <v>1176</v>
      </c>
      <c r="S29" t="s">
        <v>68</v>
      </c>
      <c r="T29" t="s">
        <v>50</v>
      </c>
      <c r="V29" t="s">
        <v>1283</v>
      </c>
      <c r="W29" t="s">
        <v>371</v>
      </c>
      <c r="X29" t="s">
        <v>1290</v>
      </c>
      <c r="Y29" t="s">
        <v>1285</v>
      </c>
      <c r="Z29" t="s">
        <v>1462</v>
      </c>
      <c r="AA29" t="s">
        <v>371</v>
      </c>
      <c r="AB29" t="s">
        <v>1590</v>
      </c>
      <c r="AC29">
        <v>0.39583333333333331</v>
      </c>
    </row>
    <row r="30" spans="1:29">
      <c r="A30" t="s">
        <v>201</v>
      </c>
      <c r="B30" t="s">
        <v>443</v>
      </c>
      <c r="C30" t="s">
        <v>1266</v>
      </c>
      <c r="D30" t="s">
        <v>1439</v>
      </c>
      <c r="E30" t="s">
        <v>394</v>
      </c>
      <c r="F30" t="s">
        <v>345</v>
      </c>
      <c r="G30">
        <v>5</v>
      </c>
      <c r="H30" t="s">
        <v>1146</v>
      </c>
      <c r="I30" t="s">
        <v>1149</v>
      </c>
      <c r="J30">
        <v>1</v>
      </c>
      <c r="K30" t="s">
        <v>17</v>
      </c>
      <c r="L30" t="s">
        <v>376</v>
      </c>
      <c r="M30" t="s">
        <v>1126</v>
      </c>
      <c r="N30" t="s">
        <v>1127</v>
      </c>
      <c r="O30">
        <v>46024</v>
      </c>
      <c r="P30">
        <v>46387</v>
      </c>
      <c r="Q30" t="s">
        <v>345</v>
      </c>
      <c r="R30" t="s">
        <v>1366</v>
      </c>
      <c r="S30" t="s">
        <v>69</v>
      </c>
      <c r="V30" t="s">
        <v>1284</v>
      </c>
      <c r="W30" t="s">
        <v>371</v>
      </c>
      <c r="X30" t="s">
        <v>1290</v>
      </c>
      <c r="Y30" t="s">
        <v>1285</v>
      </c>
      <c r="Z30" t="s">
        <v>1462</v>
      </c>
      <c r="AA30" t="s">
        <v>371</v>
      </c>
      <c r="AB30" t="s">
        <v>1439</v>
      </c>
      <c r="AC30">
        <v>0.77083333333333337</v>
      </c>
    </row>
    <row r="31" spans="1:29">
      <c r="A31" t="s">
        <v>202</v>
      </c>
      <c r="B31" t="s">
        <v>443</v>
      </c>
      <c r="C31" t="s">
        <v>1266</v>
      </c>
      <c r="D31" t="s">
        <v>1442</v>
      </c>
      <c r="E31" t="s">
        <v>394</v>
      </c>
      <c r="F31" t="s">
        <v>345</v>
      </c>
      <c r="G31">
        <v>10</v>
      </c>
      <c r="H31" t="s">
        <v>1146</v>
      </c>
      <c r="I31" t="s">
        <v>1149</v>
      </c>
      <c r="J31">
        <v>1</v>
      </c>
      <c r="K31" t="s">
        <v>17</v>
      </c>
      <c r="L31" t="s">
        <v>376</v>
      </c>
      <c r="M31" t="s">
        <v>1126</v>
      </c>
      <c r="N31" t="s">
        <v>1127</v>
      </c>
      <c r="O31">
        <v>46024</v>
      </c>
      <c r="P31">
        <v>46387</v>
      </c>
      <c r="Q31" t="s">
        <v>345</v>
      </c>
      <c r="R31" t="s">
        <v>1367</v>
      </c>
      <c r="S31" t="s">
        <v>70</v>
      </c>
      <c r="T31" t="s">
        <v>50</v>
      </c>
      <c r="V31" t="s">
        <v>1283</v>
      </c>
      <c r="W31" t="s">
        <v>371</v>
      </c>
      <c r="X31" t="s">
        <v>1290</v>
      </c>
      <c r="Y31" t="s">
        <v>1285</v>
      </c>
      <c r="Z31" t="s">
        <v>1462</v>
      </c>
      <c r="AA31" t="s">
        <v>371</v>
      </c>
      <c r="AB31" t="s">
        <v>1439</v>
      </c>
      <c r="AC31">
        <v>0.39583333333333331</v>
      </c>
    </row>
    <row r="32" spans="1:29">
      <c r="A32" t="s">
        <v>203</v>
      </c>
      <c r="B32" t="s">
        <v>443</v>
      </c>
      <c r="C32" t="s">
        <v>1266</v>
      </c>
      <c r="D32" t="s">
        <v>1439</v>
      </c>
      <c r="E32" t="s">
        <v>394</v>
      </c>
      <c r="F32" t="s">
        <v>345</v>
      </c>
      <c r="G32">
        <v>60</v>
      </c>
      <c r="H32" t="s">
        <v>1158</v>
      </c>
      <c r="I32" t="s">
        <v>352</v>
      </c>
      <c r="J32">
        <v>1</v>
      </c>
      <c r="K32" t="s">
        <v>17</v>
      </c>
      <c r="L32" t="s">
        <v>376</v>
      </c>
      <c r="M32" t="s">
        <v>1126</v>
      </c>
      <c r="N32" t="s">
        <v>1127</v>
      </c>
      <c r="O32">
        <v>46024</v>
      </c>
      <c r="P32">
        <v>46387</v>
      </c>
      <c r="Q32" t="s">
        <v>345</v>
      </c>
      <c r="R32" t="s">
        <v>1368</v>
      </c>
      <c r="S32" t="s">
        <v>71</v>
      </c>
      <c r="T32" t="s">
        <v>50</v>
      </c>
      <c r="V32" t="s">
        <v>1283</v>
      </c>
      <c r="W32" t="s">
        <v>371</v>
      </c>
      <c r="X32" t="s">
        <v>1290</v>
      </c>
      <c r="Y32" t="s">
        <v>1285</v>
      </c>
      <c r="Z32" t="s">
        <v>1462</v>
      </c>
      <c r="AA32" t="s">
        <v>371</v>
      </c>
      <c r="AB32" t="s">
        <v>1439</v>
      </c>
      <c r="AC32">
        <v>0.375</v>
      </c>
    </row>
    <row r="33" spans="1:29">
      <c r="A33" t="s">
        <v>204</v>
      </c>
      <c r="B33" t="s">
        <v>443</v>
      </c>
      <c r="C33" t="s">
        <v>1266</v>
      </c>
      <c r="D33" t="s">
        <v>1435</v>
      </c>
      <c r="E33" t="s">
        <v>394</v>
      </c>
      <c r="F33" t="s">
        <v>345</v>
      </c>
      <c r="G33">
        <v>5</v>
      </c>
      <c r="H33" t="s">
        <v>1158</v>
      </c>
      <c r="I33" t="s">
        <v>1124</v>
      </c>
      <c r="J33">
        <v>1</v>
      </c>
      <c r="K33" t="s">
        <v>17</v>
      </c>
      <c r="L33" t="s">
        <v>376</v>
      </c>
      <c r="M33" t="s">
        <v>1126</v>
      </c>
      <c r="N33" t="s">
        <v>1127</v>
      </c>
      <c r="O33">
        <v>46024</v>
      </c>
      <c r="P33">
        <v>46387</v>
      </c>
      <c r="Q33" t="s">
        <v>345</v>
      </c>
      <c r="R33" t="s">
        <v>1369</v>
      </c>
      <c r="S33" t="s">
        <v>1379</v>
      </c>
      <c r="V33" t="s">
        <v>1284</v>
      </c>
      <c r="W33" t="s">
        <v>376</v>
      </c>
      <c r="X33" t="s">
        <v>1376</v>
      </c>
      <c r="Y33" t="s">
        <v>1285</v>
      </c>
      <c r="Z33" t="s">
        <v>1462</v>
      </c>
      <c r="AA33" t="s">
        <v>371</v>
      </c>
      <c r="AB33" t="s">
        <v>2103</v>
      </c>
      <c r="AC33">
        <v>0.4375</v>
      </c>
    </row>
    <row r="34" spans="1:29">
      <c r="A34" t="s">
        <v>205</v>
      </c>
      <c r="B34" t="s">
        <v>1266</v>
      </c>
      <c r="C34" t="s">
        <v>488</v>
      </c>
      <c r="D34" t="s">
        <v>1435</v>
      </c>
      <c r="E34" t="s">
        <v>394</v>
      </c>
      <c r="F34" t="s">
        <v>345</v>
      </c>
      <c r="G34">
        <v>10</v>
      </c>
      <c r="H34" t="s">
        <v>1146</v>
      </c>
      <c r="I34" t="s">
        <v>1149</v>
      </c>
      <c r="J34">
        <v>2</v>
      </c>
      <c r="K34" t="s">
        <v>17</v>
      </c>
      <c r="L34" t="s">
        <v>376</v>
      </c>
      <c r="M34" t="s">
        <v>1126</v>
      </c>
      <c r="N34" t="s">
        <v>1127</v>
      </c>
      <c r="O34">
        <v>46024</v>
      </c>
      <c r="P34">
        <v>46387</v>
      </c>
      <c r="Q34" t="s">
        <v>345</v>
      </c>
      <c r="R34" t="s">
        <v>1370</v>
      </c>
      <c r="S34" t="s">
        <v>72</v>
      </c>
      <c r="V34" t="s">
        <v>1284</v>
      </c>
      <c r="W34" t="s">
        <v>371</v>
      </c>
      <c r="X34" t="s">
        <v>1292</v>
      </c>
      <c r="Y34" t="s">
        <v>1285</v>
      </c>
      <c r="Z34" t="s">
        <v>1462</v>
      </c>
      <c r="AA34" t="s">
        <v>371</v>
      </c>
      <c r="AB34" t="s">
        <v>1590</v>
      </c>
      <c r="AC34">
        <v>0.77083333333333337</v>
      </c>
    </row>
    <row r="35" spans="1:29">
      <c r="A35" t="s">
        <v>4696</v>
      </c>
      <c r="B35" t="s">
        <v>344</v>
      </c>
      <c r="C35" t="s">
        <v>1266</v>
      </c>
      <c r="D35" t="s">
        <v>1434</v>
      </c>
      <c r="E35" t="s">
        <v>394</v>
      </c>
      <c r="F35" t="s">
        <v>345</v>
      </c>
      <c r="G35">
        <v>30</v>
      </c>
      <c r="H35" t="s">
        <v>1154</v>
      </c>
      <c r="I35" t="s">
        <v>1270</v>
      </c>
      <c r="J35">
        <v>1</v>
      </c>
      <c r="K35" t="s">
        <v>17</v>
      </c>
      <c r="L35" t="s">
        <v>376</v>
      </c>
      <c r="M35" t="s">
        <v>1126</v>
      </c>
      <c r="N35" t="s">
        <v>1127</v>
      </c>
      <c r="O35">
        <v>46024</v>
      </c>
      <c r="P35">
        <v>46387</v>
      </c>
      <c r="Q35" t="s">
        <v>345</v>
      </c>
      <c r="R35" t="s">
        <v>1372</v>
      </c>
      <c r="S35" t="s">
        <v>1371</v>
      </c>
      <c r="V35" t="s">
        <v>1283</v>
      </c>
      <c r="W35" t="s">
        <v>371</v>
      </c>
      <c r="X35" t="s">
        <v>1290</v>
      </c>
      <c r="Y35" t="s">
        <v>1285</v>
      </c>
      <c r="Z35" t="s">
        <v>1462</v>
      </c>
      <c r="AA35" t="s">
        <v>371</v>
      </c>
      <c r="AB35" t="s">
        <v>2103</v>
      </c>
      <c r="AC35">
        <v>0.77083333333333337</v>
      </c>
    </row>
    <row r="36" spans="1:29">
      <c r="A36" t="s">
        <v>206</v>
      </c>
      <c r="B36" t="s">
        <v>443</v>
      </c>
      <c r="C36" t="s">
        <v>1266</v>
      </c>
      <c r="D36" t="s">
        <v>1434</v>
      </c>
      <c r="E36" t="s">
        <v>394</v>
      </c>
      <c r="F36" t="s">
        <v>345</v>
      </c>
      <c r="G36">
        <v>15</v>
      </c>
      <c r="H36" t="s">
        <v>1158</v>
      </c>
      <c r="I36" t="s">
        <v>1148</v>
      </c>
      <c r="J36">
        <v>1</v>
      </c>
      <c r="K36" t="s">
        <v>17</v>
      </c>
      <c r="L36" t="s">
        <v>376</v>
      </c>
      <c r="M36" t="s">
        <v>1126</v>
      </c>
      <c r="N36" t="s">
        <v>1127</v>
      </c>
      <c r="O36">
        <v>46024</v>
      </c>
      <c r="P36">
        <v>46387</v>
      </c>
      <c r="Q36" t="s">
        <v>1345</v>
      </c>
      <c r="R36" t="s">
        <v>1177</v>
      </c>
      <c r="S36" t="s">
        <v>73</v>
      </c>
      <c r="V36" t="s">
        <v>1285</v>
      </c>
      <c r="W36" t="s">
        <v>376</v>
      </c>
      <c r="X36" t="s">
        <v>1290</v>
      </c>
      <c r="Y36" t="s">
        <v>1285</v>
      </c>
      <c r="Z36" t="s">
        <v>1462</v>
      </c>
      <c r="AA36" t="s">
        <v>371</v>
      </c>
      <c r="AB36" t="s">
        <v>1590</v>
      </c>
      <c r="AC36">
        <v>0.625</v>
      </c>
    </row>
    <row r="37" spans="1:29">
      <c r="A37" t="s">
        <v>207</v>
      </c>
      <c r="B37" t="s">
        <v>443</v>
      </c>
      <c r="C37" t="s">
        <v>1266</v>
      </c>
      <c r="D37" t="s">
        <v>1434</v>
      </c>
      <c r="E37" t="s">
        <v>394</v>
      </c>
      <c r="F37" t="s">
        <v>345</v>
      </c>
      <c r="G37">
        <v>20</v>
      </c>
      <c r="H37" t="s">
        <v>1146</v>
      </c>
      <c r="I37" t="s">
        <v>1149</v>
      </c>
      <c r="J37">
        <v>1</v>
      </c>
      <c r="K37" t="s">
        <v>17</v>
      </c>
      <c r="L37" t="s">
        <v>376</v>
      </c>
      <c r="M37" t="s">
        <v>1126</v>
      </c>
      <c r="N37" t="s">
        <v>1127</v>
      </c>
      <c r="O37">
        <v>46024</v>
      </c>
      <c r="P37">
        <v>46387</v>
      </c>
      <c r="Q37" t="s">
        <v>345</v>
      </c>
      <c r="R37" t="s">
        <v>1219</v>
      </c>
      <c r="S37" t="s">
        <v>1380</v>
      </c>
      <c r="T37" t="s">
        <v>50</v>
      </c>
      <c r="V37" t="s">
        <v>1284</v>
      </c>
      <c r="W37" t="s">
        <v>371</v>
      </c>
      <c r="X37" t="s">
        <v>1292</v>
      </c>
      <c r="Y37" t="s">
        <v>1285</v>
      </c>
      <c r="Z37" t="s">
        <v>1462</v>
      </c>
      <c r="AA37" t="s">
        <v>371</v>
      </c>
      <c r="AB37" t="s">
        <v>2103</v>
      </c>
      <c r="AC37">
        <v>0.38194444444444442</v>
      </c>
    </row>
    <row r="38" spans="1:29">
      <c r="A38" t="s">
        <v>208</v>
      </c>
      <c r="B38" t="s">
        <v>443</v>
      </c>
      <c r="C38" t="s">
        <v>1266</v>
      </c>
      <c r="D38" t="s">
        <v>1434</v>
      </c>
      <c r="E38" t="s">
        <v>394</v>
      </c>
      <c r="F38" t="s">
        <v>345</v>
      </c>
      <c r="G38">
        <v>10</v>
      </c>
      <c r="H38" t="s">
        <v>1158</v>
      </c>
      <c r="I38" t="s">
        <v>1123</v>
      </c>
      <c r="J38">
        <v>1</v>
      </c>
      <c r="K38" t="s">
        <v>17</v>
      </c>
      <c r="L38" t="s">
        <v>376</v>
      </c>
      <c r="M38" t="s">
        <v>1126</v>
      </c>
      <c r="N38" t="s">
        <v>1127</v>
      </c>
      <c r="O38">
        <v>46024</v>
      </c>
      <c r="P38">
        <v>46387</v>
      </c>
      <c r="Q38" t="s">
        <v>345</v>
      </c>
      <c r="R38" t="s">
        <v>1178</v>
      </c>
      <c r="S38" t="s">
        <v>74</v>
      </c>
      <c r="T38" t="s">
        <v>1373</v>
      </c>
      <c r="V38" t="s">
        <v>1284</v>
      </c>
      <c r="W38" t="s">
        <v>376</v>
      </c>
      <c r="X38" t="s">
        <v>1292</v>
      </c>
      <c r="Y38" t="s">
        <v>1285</v>
      </c>
      <c r="Z38" t="s">
        <v>1462</v>
      </c>
      <c r="AA38" t="s">
        <v>371</v>
      </c>
      <c r="AB38" t="s">
        <v>2103</v>
      </c>
      <c r="AC38">
        <v>0.41666666666666669</v>
      </c>
    </row>
    <row r="39" spans="1:29">
      <c r="A39" t="s">
        <v>209</v>
      </c>
      <c r="B39" t="s">
        <v>443</v>
      </c>
      <c r="C39" t="s">
        <v>1266</v>
      </c>
      <c r="D39" t="s">
        <v>1434</v>
      </c>
      <c r="E39" t="s">
        <v>394</v>
      </c>
      <c r="F39" t="s">
        <v>345</v>
      </c>
      <c r="G39">
        <v>10</v>
      </c>
      <c r="H39" t="s">
        <v>1158</v>
      </c>
      <c r="I39" t="s">
        <v>1124</v>
      </c>
      <c r="J39">
        <v>1</v>
      </c>
      <c r="K39" t="s">
        <v>17</v>
      </c>
      <c r="L39" t="s">
        <v>376</v>
      </c>
      <c r="M39" t="s">
        <v>1126</v>
      </c>
      <c r="N39" t="s">
        <v>1127</v>
      </c>
      <c r="O39">
        <v>46024</v>
      </c>
      <c r="P39">
        <v>46387</v>
      </c>
      <c r="Q39" t="s">
        <v>345</v>
      </c>
      <c r="R39" t="s">
        <v>1179</v>
      </c>
      <c r="S39" t="s">
        <v>75</v>
      </c>
      <c r="T39" t="s">
        <v>1373</v>
      </c>
      <c r="V39" t="s">
        <v>1284</v>
      </c>
      <c r="W39" t="s">
        <v>376</v>
      </c>
      <c r="X39" t="s">
        <v>1292</v>
      </c>
      <c r="Y39" t="s">
        <v>1285</v>
      </c>
      <c r="Z39" t="s">
        <v>1462</v>
      </c>
      <c r="AA39" t="s">
        <v>371</v>
      </c>
      <c r="AB39" t="s">
        <v>2103</v>
      </c>
      <c r="AC39">
        <v>0.4375</v>
      </c>
    </row>
    <row r="40" spans="1:29">
      <c r="A40" t="s">
        <v>210</v>
      </c>
      <c r="B40" t="s">
        <v>443</v>
      </c>
      <c r="C40" t="s">
        <v>1266</v>
      </c>
      <c r="D40" t="s">
        <v>1434</v>
      </c>
      <c r="E40" t="s">
        <v>394</v>
      </c>
      <c r="F40" t="s">
        <v>345</v>
      </c>
      <c r="G40">
        <v>10</v>
      </c>
      <c r="H40" t="s">
        <v>1154</v>
      </c>
      <c r="I40" t="s">
        <v>1270</v>
      </c>
      <c r="J40">
        <v>1</v>
      </c>
      <c r="K40" t="s">
        <v>17</v>
      </c>
      <c r="L40" t="s">
        <v>376</v>
      </c>
      <c r="M40" t="s">
        <v>1126</v>
      </c>
      <c r="N40" t="s">
        <v>1127</v>
      </c>
      <c r="O40">
        <v>46024</v>
      </c>
      <c r="P40">
        <v>46387</v>
      </c>
      <c r="Q40" t="s">
        <v>345</v>
      </c>
      <c r="R40" t="s">
        <v>1374</v>
      </c>
      <c r="S40" t="s">
        <v>76</v>
      </c>
      <c r="V40" t="s">
        <v>1284</v>
      </c>
      <c r="W40" t="s">
        <v>376</v>
      </c>
      <c r="X40" t="s">
        <v>1292</v>
      </c>
      <c r="Y40" t="s">
        <v>1285</v>
      </c>
      <c r="Z40" t="s">
        <v>1462</v>
      </c>
      <c r="AA40" t="s">
        <v>371</v>
      </c>
      <c r="AB40" t="s">
        <v>1439</v>
      </c>
      <c r="AC40">
        <v>0.4375</v>
      </c>
    </row>
    <row r="41" spans="1:29">
      <c r="A41" t="s">
        <v>211</v>
      </c>
      <c r="B41" t="s">
        <v>1266</v>
      </c>
      <c r="C41" t="s">
        <v>488</v>
      </c>
      <c r="D41" t="s">
        <v>1434</v>
      </c>
      <c r="E41" t="s">
        <v>394</v>
      </c>
      <c r="F41" t="s">
        <v>345</v>
      </c>
      <c r="G41">
        <v>10</v>
      </c>
      <c r="H41" t="s">
        <v>1146</v>
      </c>
      <c r="I41" t="s">
        <v>1149</v>
      </c>
      <c r="J41">
        <v>1</v>
      </c>
      <c r="K41" t="s">
        <v>17</v>
      </c>
      <c r="L41" t="s">
        <v>376</v>
      </c>
      <c r="M41" t="s">
        <v>1126</v>
      </c>
      <c r="N41" t="s">
        <v>1127</v>
      </c>
      <c r="O41">
        <v>46024</v>
      </c>
      <c r="P41">
        <v>46387</v>
      </c>
      <c r="Q41" t="s">
        <v>345</v>
      </c>
      <c r="R41" t="s">
        <v>1180</v>
      </c>
      <c r="S41" t="s">
        <v>77</v>
      </c>
      <c r="V41" t="s">
        <v>1284</v>
      </c>
      <c r="W41" t="s">
        <v>376</v>
      </c>
      <c r="X41" t="s">
        <v>1292</v>
      </c>
      <c r="Y41" t="s">
        <v>1285</v>
      </c>
      <c r="Z41" t="s">
        <v>1462</v>
      </c>
      <c r="AA41" t="s">
        <v>371</v>
      </c>
      <c r="AB41" t="s">
        <v>1439</v>
      </c>
      <c r="AC41">
        <v>0.76388888888888884</v>
      </c>
    </row>
    <row r="42" spans="1:29">
      <c r="A42" t="s">
        <v>212</v>
      </c>
      <c r="B42" t="s">
        <v>344</v>
      </c>
      <c r="C42" t="s">
        <v>443</v>
      </c>
      <c r="D42" t="s">
        <v>1432</v>
      </c>
      <c r="E42" t="s">
        <v>394</v>
      </c>
      <c r="F42" t="s">
        <v>345</v>
      </c>
      <c r="G42">
        <v>10</v>
      </c>
      <c r="H42" t="s">
        <v>1156</v>
      </c>
      <c r="I42" t="s">
        <v>1272</v>
      </c>
      <c r="J42">
        <v>1</v>
      </c>
      <c r="K42" t="s">
        <v>17</v>
      </c>
      <c r="L42" t="s">
        <v>376</v>
      </c>
      <c r="M42" t="s">
        <v>1126</v>
      </c>
      <c r="N42" t="s">
        <v>1127</v>
      </c>
      <c r="O42">
        <v>46024</v>
      </c>
      <c r="P42">
        <v>46387</v>
      </c>
      <c r="Q42" t="s">
        <v>345</v>
      </c>
      <c r="R42" t="s">
        <v>1181</v>
      </c>
      <c r="S42" t="s">
        <v>78</v>
      </c>
      <c r="V42" t="s">
        <v>1284</v>
      </c>
      <c r="W42" t="s">
        <v>376</v>
      </c>
      <c r="X42" t="s">
        <v>1290</v>
      </c>
      <c r="Y42" t="s">
        <v>1285</v>
      </c>
      <c r="Z42" t="s">
        <v>1462</v>
      </c>
      <c r="AA42" t="s">
        <v>371</v>
      </c>
      <c r="AB42" t="s">
        <v>1439</v>
      </c>
      <c r="AC42">
        <v>0.4375</v>
      </c>
    </row>
    <row r="43" spans="1:29">
      <c r="A43" t="s">
        <v>213</v>
      </c>
      <c r="B43" t="s">
        <v>443</v>
      </c>
      <c r="C43" t="s">
        <v>1266</v>
      </c>
      <c r="D43" t="s">
        <v>1441</v>
      </c>
      <c r="E43" t="s">
        <v>394</v>
      </c>
      <c r="F43" t="s">
        <v>345</v>
      </c>
      <c r="G43">
        <v>10</v>
      </c>
      <c r="H43" t="s">
        <v>1158</v>
      </c>
      <c r="I43" t="s">
        <v>1150</v>
      </c>
      <c r="J43">
        <v>1</v>
      </c>
      <c r="K43" t="s">
        <v>17</v>
      </c>
      <c r="L43" t="s">
        <v>376</v>
      </c>
      <c r="M43" t="s">
        <v>1126</v>
      </c>
      <c r="N43" t="s">
        <v>1127</v>
      </c>
      <c r="O43">
        <v>46024</v>
      </c>
      <c r="P43">
        <v>46387</v>
      </c>
      <c r="Q43" t="s">
        <v>345</v>
      </c>
      <c r="R43" t="s">
        <v>1182</v>
      </c>
      <c r="S43" t="s">
        <v>1399</v>
      </c>
      <c r="T43" t="s">
        <v>50</v>
      </c>
      <c r="V43" t="s">
        <v>1285</v>
      </c>
      <c r="W43" t="s">
        <v>376</v>
      </c>
      <c r="X43" t="s">
        <v>1292</v>
      </c>
      <c r="Y43" t="s">
        <v>1285</v>
      </c>
      <c r="Z43" t="s">
        <v>1462</v>
      </c>
      <c r="AA43" t="s">
        <v>371</v>
      </c>
      <c r="AB43" t="s">
        <v>2103</v>
      </c>
      <c r="AC43">
        <v>0.4375</v>
      </c>
    </row>
    <row r="44" spans="1:29">
      <c r="A44" t="s">
        <v>214</v>
      </c>
      <c r="B44" t="s">
        <v>443</v>
      </c>
      <c r="C44" t="s">
        <v>1266</v>
      </c>
      <c r="D44" t="s">
        <v>1441</v>
      </c>
      <c r="E44" t="s">
        <v>394</v>
      </c>
      <c r="F44" t="s">
        <v>345</v>
      </c>
      <c r="G44">
        <v>10</v>
      </c>
      <c r="H44" t="s">
        <v>1154</v>
      </c>
      <c r="I44" t="s">
        <v>1138</v>
      </c>
      <c r="J44">
        <v>1</v>
      </c>
      <c r="K44" t="s">
        <v>17</v>
      </c>
      <c r="L44" t="s">
        <v>376</v>
      </c>
      <c r="M44" t="s">
        <v>1126</v>
      </c>
      <c r="N44" t="s">
        <v>1127</v>
      </c>
      <c r="O44">
        <v>46024</v>
      </c>
      <c r="P44">
        <v>46387</v>
      </c>
      <c r="Q44" t="s">
        <v>345</v>
      </c>
      <c r="R44" t="s">
        <v>1375</v>
      </c>
      <c r="S44" t="s">
        <v>79</v>
      </c>
      <c r="V44" t="s">
        <v>1285</v>
      </c>
      <c r="W44" t="s">
        <v>376</v>
      </c>
      <c r="X44" t="s">
        <v>1292</v>
      </c>
      <c r="Y44" t="s">
        <v>1285</v>
      </c>
      <c r="Z44" t="s">
        <v>1462</v>
      </c>
      <c r="AA44" t="s">
        <v>371</v>
      </c>
      <c r="AB44" t="s">
        <v>1439</v>
      </c>
      <c r="AC44">
        <v>0.625</v>
      </c>
    </row>
    <row r="45" spans="1:29">
      <c r="A45" t="s">
        <v>215</v>
      </c>
      <c r="B45" t="s">
        <v>443</v>
      </c>
      <c r="C45" t="s">
        <v>1266</v>
      </c>
      <c r="D45" t="s">
        <v>1441</v>
      </c>
      <c r="E45" t="s">
        <v>394</v>
      </c>
      <c r="F45" t="s">
        <v>345</v>
      </c>
      <c r="G45">
        <v>10</v>
      </c>
      <c r="H45" t="s">
        <v>1158</v>
      </c>
      <c r="I45" t="s">
        <v>1123</v>
      </c>
      <c r="J45">
        <v>1</v>
      </c>
      <c r="K45" t="s">
        <v>17</v>
      </c>
      <c r="L45" t="s">
        <v>376</v>
      </c>
      <c r="M45" t="s">
        <v>1126</v>
      </c>
      <c r="N45" t="s">
        <v>1127</v>
      </c>
      <c r="O45">
        <v>46024</v>
      </c>
      <c r="P45">
        <v>46387</v>
      </c>
      <c r="Q45" t="s">
        <v>1345</v>
      </c>
      <c r="R45" t="s">
        <v>1183</v>
      </c>
      <c r="S45" t="s">
        <v>1377</v>
      </c>
      <c r="V45" t="s">
        <v>1285</v>
      </c>
      <c r="W45" t="s">
        <v>376</v>
      </c>
      <c r="X45" t="s">
        <v>1292</v>
      </c>
      <c r="Y45" t="s">
        <v>1285</v>
      </c>
      <c r="Z45" t="s">
        <v>1462</v>
      </c>
      <c r="AA45" t="s">
        <v>371</v>
      </c>
      <c r="AB45" t="s">
        <v>1439</v>
      </c>
      <c r="AC45">
        <v>0.4375</v>
      </c>
    </row>
    <row r="46" spans="1:29">
      <c r="A46" t="s">
        <v>216</v>
      </c>
      <c r="B46" t="s">
        <v>443</v>
      </c>
      <c r="C46" t="s">
        <v>1266</v>
      </c>
      <c r="D46" t="s">
        <v>1441</v>
      </c>
      <c r="E46" t="s">
        <v>394</v>
      </c>
      <c r="F46" t="s">
        <v>345</v>
      </c>
      <c r="G46">
        <v>10</v>
      </c>
      <c r="H46" t="s">
        <v>1158</v>
      </c>
      <c r="I46" t="s">
        <v>1124</v>
      </c>
      <c r="J46">
        <v>1</v>
      </c>
      <c r="K46" t="s">
        <v>17</v>
      </c>
      <c r="L46" t="s">
        <v>376</v>
      </c>
      <c r="M46" t="s">
        <v>1126</v>
      </c>
      <c r="N46" t="s">
        <v>1127</v>
      </c>
      <c r="O46">
        <v>46024</v>
      </c>
      <c r="P46">
        <v>46387</v>
      </c>
      <c r="Q46" t="s">
        <v>345</v>
      </c>
      <c r="R46" t="s">
        <v>1398</v>
      </c>
      <c r="S46" t="s">
        <v>80</v>
      </c>
      <c r="V46" t="s">
        <v>1285</v>
      </c>
      <c r="W46" t="s">
        <v>376</v>
      </c>
      <c r="X46" t="s">
        <v>1292</v>
      </c>
      <c r="Y46" t="s">
        <v>1285</v>
      </c>
      <c r="Z46" t="s">
        <v>1462</v>
      </c>
      <c r="AA46" t="s">
        <v>371</v>
      </c>
      <c r="AB46" t="s">
        <v>2104</v>
      </c>
      <c r="AC46">
        <v>0.4375</v>
      </c>
    </row>
    <row r="47" spans="1:29">
      <c r="A47" t="s">
        <v>217</v>
      </c>
      <c r="B47" t="s">
        <v>443</v>
      </c>
      <c r="C47" t="s">
        <v>1266</v>
      </c>
      <c r="D47" t="s">
        <v>1441</v>
      </c>
      <c r="E47" t="s">
        <v>394</v>
      </c>
      <c r="F47" t="s">
        <v>345</v>
      </c>
      <c r="G47">
        <v>10</v>
      </c>
      <c r="H47" t="s">
        <v>1158</v>
      </c>
      <c r="I47" t="s">
        <v>1124</v>
      </c>
      <c r="J47">
        <v>1</v>
      </c>
      <c r="K47" t="s">
        <v>17</v>
      </c>
      <c r="L47" t="s">
        <v>376</v>
      </c>
      <c r="M47" t="s">
        <v>1126</v>
      </c>
      <c r="N47" t="s">
        <v>1127</v>
      </c>
      <c r="O47">
        <v>46024</v>
      </c>
      <c r="P47">
        <v>46387</v>
      </c>
      <c r="Q47" t="s">
        <v>345</v>
      </c>
      <c r="R47" t="s">
        <v>1184</v>
      </c>
      <c r="S47" t="s">
        <v>81</v>
      </c>
      <c r="V47" t="s">
        <v>1285</v>
      </c>
      <c r="W47" t="s">
        <v>376</v>
      </c>
      <c r="X47" t="s">
        <v>1292</v>
      </c>
      <c r="Y47" t="s">
        <v>1285</v>
      </c>
      <c r="Z47" t="s">
        <v>1462</v>
      </c>
      <c r="AA47" t="s">
        <v>371</v>
      </c>
      <c r="AB47" t="s">
        <v>1590</v>
      </c>
      <c r="AC47">
        <v>0.625</v>
      </c>
    </row>
    <row r="48" spans="1:29">
      <c r="A48" t="s">
        <v>218</v>
      </c>
      <c r="B48" t="s">
        <v>443</v>
      </c>
      <c r="C48" t="s">
        <v>1266</v>
      </c>
      <c r="D48" t="s">
        <v>1437</v>
      </c>
      <c r="E48" t="s">
        <v>394</v>
      </c>
      <c r="F48" t="s">
        <v>345</v>
      </c>
      <c r="G48">
        <v>10</v>
      </c>
      <c r="H48" t="s">
        <v>1158</v>
      </c>
      <c r="I48" t="s">
        <v>1147</v>
      </c>
      <c r="J48">
        <v>1</v>
      </c>
      <c r="K48" t="s">
        <v>17</v>
      </c>
      <c r="L48" t="s">
        <v>376</v>
      </c>
      <c r="M48" t="s">
        <v>1126</v>
      </c>
      <c r="N48" t="s">
        <v>1127</v>
      </c>
      <c r="O48">
        <v>46024</v>
      </c>
      <c r="P48">
        <v>46387</v>
      </c>
      <c r="Q48" t="s">
        <v>345</v>
      </c>
      <c r="R48" t="s">
        <v>1185</v>
      </c>
      <c r="S48" t="s">
        <v>82</v>
      </c>
      <c r="T48" t="s">
        <v>50</v>
      </c>
      <c r="V48" t="s">
        <v>1284</v>
      </c>
      <c r="W48" t="s">
        <v>376</v>
      </c>
      <c r="X48" t="s">
        <v>1292</v>
      </c>
      <c r="Y48" t="s">
        <v>1285</v>
      </c>
      <c r="Z48" t="s">
        <v>1462</v>
      </c>
      <c r="AA48" t="s">
        <v>371</v>
      </c>
      <c r="AB48" t="s">
        <v>2103</v>
      </c>
      <c r="AC48">
        <v>0.38541666666666669</v>
      </c>
    </row>
    <row r="49" spans="1:29">
      <c r="A49" t="s">
        <v>219</v>
      </c>
      <c r="B49" t="s">
        <v>443</v>
      </c>
      <c r="C49" t="s">
        <v>1266</v>
      </c>
      <c r="D49" t="s">
        <v>1437</v>
      </c>
      <c r="E49" t="s">
        <v>394</v>
      </c>
      <c r="F49" t="s">
        <v>345</v>
      </c>
      <c r="G49">
        <v>10</v>
      </c>
      <c r="H49" t="s">
        <v>1158</v>
      </c>
      <c r="I49" t="s">
        <v>1148</v>
      </c>
      <c r="J49">
        <v>1</v>
      </c>
      <c r="K49" t="s">
        <v>17</v>
      </c>
      <c r="L49" t="s">
        <v>376</v>
      </c>
      <c r="M49" t="s">
        <v>1126</v>
      </c>
      <c r="N49" t="s">
        <v>1127</v>
      </c>
      <c r="O49">
        <v>46024</v>
      </c>
      <c r="P49">
        <v>46387</v>
      </c>
      <c r="Q49" t="s">
        <v>345</v>
      </c>
      <c r="R49" t="s">
        <v>1186</v>
      </c>
      <c r="S49" t="s">
        <v>83</v>
      </c>
      <c r="V49" t="s">
        <v>1284</v>
      </c>
      <c r="W49" t="s">
        <v>376</v>
      </c>
      <c r="X49" t="s">
        <v>1292</v>
      </c>
      <c r="Y49" t="s">
        <v>1285</v>
      </c>
      <c r="Z49" t="s">
        <v>1462</v>
      </c>
      <c r="AA49" t="s">
        <v>371</v>
      </c>
      <c r="AB49" t="s">
        <v>1590</v>
      </c>
      <c r="AC49">
        <v>0.38541666666666669</v>
      </c>
    </row>
    <row r="50" spans="1:29">
      <c r="A50" t="s">
        <v>220</v>
      </c>
      <c r="B50" t="s">
        <v>443</v>
      </c>
      <c r="C50" t="s">
        <v>1266</v>
      </c>
      <c r="D50" t="s">
        <v>1433</v>
      </c>
      <c r="E50" t="s">
        <v>394</v>
      </c>
      <c r="F50" t="s">
        <v>345</v>
      </c>
      <c r="G50">
        <v>10</v>
      </c>
      <c r="H50" t="s">
        <v>1158</v>
      </c>
      <c r="I50" t="s">
        <v>1123</v>
      </c>
      <c r="J50">
        <v>1</v>
      </c>
      <c r="K50" t="s">
        <v>17</v>
      </c>
      <c r="L50" t="s">
        <v>376</v>
      </c>
      <c r="M50" t="s">
        <v>1126</v>
      </c>
      <c r="N50" t="s">
        <v>1127</v>
      </c>
      <c r="O50">
        <v>46024</v>
      </c>
      <c r="P50">
        <v>46387</v>
      </c>
      <c r="Q50" t="s">
        <v>345</v>
      </c>
      <c r="R50" t="s">
        <v>1188</v>
      </c>
      <c r="S50" t="s">
        <v>84</v>
      </c>
      <c r="T50" t="s">
        <v>50</v>
      </c>
      <c r="V50" t="s">
        <v>1284</v>
      </c>
      <c r="W50" t="s">
        <v>376</v>
      </c>
      <c r="X50" t="s">
        <v>1292</v>
      </c>
      <c r="Y50" t="s">
        <v>1285</v>
      </c>
      <c r="Z50" t="s">
        <v>1462</v>
      </c>
      <c r="AA50" t="s">
        <v>371</v>
      </c>
      <c r="AB50" t="s">
        <v>2103</v>
      </c>
      <c r="AC50">
        <v>0.4375</v>
      </c>
    </row>
    <row r="51" spans="1:29">
      <c r="A51" t="s">
        <v>221</v>
      </c>
      <c r="B51" t="s">
        <v>443</v>
      </c>
      <c r="C51" t="s">
        <v>1266</v>
      </c>
      <c r="D51" t="s">
        <v>1433</v>
      </c>
      <c r="E51" t="s">
        <v>394</v>
      </c>
      <c r="F51" t="s">
        <v>345</v>
      </c>
      <c r="G51">
        <v>10</v>
      </c>
      <c r="H51" t="s">
        <v>1158</v>
      </c>
      <c r="I51" t="s">
        <v>1124</v>
      </c>
      <c r="J51">
        <v>1</v>
      </c>
      <c r="K51" t="s">
        <v>17</v>
      </c>
      <c r="L51" t="s">
        <v>376</v>
      </c>
      <c r="M51" t="s">
        <v>1126</v>
      </c>
      <c r="N51" t="s">
        <v>1127</v>
      </c>
      <c r="O51">
        <v>46024</v>
      </c>
      <c r="P51">
        <v>46387</v>
      </c>
      <c r="Q51" t="s">
        <v>1345</v>
      </c>
      <c r="R51" t="s">
        <v>1189</v>
      </c>
      <c r="S51" t="s">
        <v>85</v>
      </c>
      <c r="V51" t="s">
        <v>1284</v>
      </c>
      <c r="W51" t="s">
        <v>376</v>
      </c>
      <c r="X51" t="s">
        <v>1292</v>
      </c>
      <c r="Y51" t="s">
        <v>1285</v>
      </c>
      <c r="Z51" t="s">
        <v>1462</v>
      </c>
      <c r="AA51" t="s">
        <v>371</v>
      </c>
      <c r="AB51" t="s">
        <v>1439</v>
      </c>
      <c r="AC51">
        <v>0.41666666666666669</v>
      </c>
    </row>
    <row r="52" spans="1:29">
      <c r="A52" t="s">
        <v>222</v>
      </c>
      <c r="B52" t="s">
        <v>443</v>
      </c>
      <c r="C52" t="s">
        <v>1266</v>
      </c>
      <c r="D52" t="s">
        <v>1433</v>
      </c>
      <c r="E52" t="s">
        <v>394</v>
      </c>
      <c r="F52" t="s">
        <v>345</v>
      </c>
      <c r="G52">
        <v>10</v>
      </c>
      <c r="H52" t="s">
        <v>1158</v>
      </c>
      <c r="I52" t="s">
        <v>1125</v>
      </c>
      <c r="J52">
        <v>1</v>
      </c>
      <c r="K52" t="s">
        <v>17</v>
      </c>
      <c r="L52" t="s">
        <v>376</v>
      </c>
      <c r="M52" t="s">
        <v>1126</v>
      </c>
      <c r="N52" t="s">
        <v>1127</v>
      </c>
      <c r="O52">
        <v>46024</v>
      </c>
      <c r="P52">
        <v>46387</v>
      </c>
      <c r="Q52" t="s">
        <v>345</v>
      </c>
      <c r="R52" t="s">
        <v>1190</v>
      </c>
      <c r="V52" t="s">
        <v>1284</v>
      </c>
      <c r="W52" t="s">
        <v>376</v>
      </c>
      <c r="X52" t="s">
        <v>1292</v>
      </c>
      <c r="Y52" t="s">
        <v>1285</v>
      </c>
      <c r="Z52" t="s">
        <v>1462</v>
      </c>
      <c r="AA52" t="s">
        <v>371</v>
      </c>
      <c r="AB52" t="s">
        <v>1439</v>
      </c>
      <c r="AC52">
        <v>0.4375</v>
      </c>
    </row>
    <row r="53" spans="1:29">
      <c r="A53" t="s">
        <v>223</v>
      </c>
      <c r="B53" t="s">
        <v>443</v>
      </c>
      <c r="C53" t="s">
        <v>1266</v>
      </c>
      <c r="D53" t="s">
        <v>1436</v>
      </c>
      <c r="E53" t="s">
        <v>394</v>
      </c>
      <c r="F53" t="s">
        <v>345</v>
      </c>
      <c r="G53">
        <v>10</v>
      </c>
      <c r="H53" t="s">
        <v>1158</v>
      </c>
      <c r="I53" t="s">
        <v>1153</v>
      </c>
      <c r="J53">
        <v>1</v>
      </c>
      <c r="K53" t="s">
        <v>17</v>
      </c>
      <c r="L53" t="s">
        <v>376</v>
      </c>
      <c r="M53" t="s">
        <v>1126</v>
      </c>
      <c r="N53" t="s">
        <v>1127</v>
      </c>
      <c r="O53">
        <v>46024</v>
      </c>
      <c r="P53">
        <v>46387</v>
      </c>
      <c r="Q53" t="s">
        <v>345</v>
      </c>
      <c r="R53" t="s">
        <v>1191</v>
      </c>
      <c r="S53" t="s">
        <v>86</v>
      </c>
      <c r="T53" t="s">
        <v>50</v>
      </c>
      <c r="V53" t="s">
        <v>1284</v>
      </c>
      <c r="W53" t="s">
        <v>376</v>
      </c>
      <c r="X53" t="s">
        <v>1292</v>
      </c>
      <c r="Y53" t="s">
        <v>1285</v>
      </c>
      <c r="Z53" t="s">
        <v>1462</v>
      </c>
      <c r="AA53" t="s">
        <v>371</v>
      </c>
      <c r="AB53" t="s">
        <v>1439</v>
      </c>
      <c r="AC53">
        <v>0.4375</v>
      </c>
    </row>
    <row r="54" spans="1:29">
      <c r="A54" t="s">
        <v>224</v>
      </c>
      <c r="B54" t="s">
        <v>443</v>
      </c>
      <c r="C54" t="s">
        <v>1266</v>
      </c>
      <c r="D54" t="s">
        <v>1433</v>
      </c>
      <c r="E54" t="s">
        <v>394</v>
      </c>
      <c r="F54" t="s">
        <v>345</v>
      </c>
      <c r="G54">
        <v>10</v>
      </c>
      <c r="H54" t="s">
        <v>1158</v>
      </c>
      <c r="I54" t="s">
        <v>1147</v>
      </c>
      <c r="J54">
        <v>1</v>
      </c>
      <c r="K54" t="s">
        <v>17</v>
      </c>
      <c r="L54" t="s">
        <v>376</v>
      </c>
      <c r="M54" t="s">
        <v>1126</v>
      </c>
      <c r="N54" t="s">
        <v>1127</v>
      </c>
      <c r="O54">
        <v>46024</v>
      </c>
      <c r="P54">
        <v>46387</v>
      </c>
      <c r="Q54" t="s">
        <v>345</v>
      </c>
      <c r="R54" t="s">
        <v>1192</v>
      </c>
      <c r="S54" t="s">
        <v>87</v>
      </c>
      <c r="T54" t="s">
        <v>50</v>
      </c>
      <c r="V54" t="s">
        <v>1284</v>
      </c>
      <c r="W54" t="s">
        <v>376</v>
      </c>
      <c r="X54" t="s">
        <v>1292</v>
      </c>
      <c r="Y54" t="s">
        <v>1285</v>
      </c>
      <c r="Z54" t="s">
        <v>1462</v>
      </c>
      <c r="AA54" t="s">
        <v>371</v>
      </c>
      <c r="AB54" t="s">
        <v>2103</v>
      </c>
      <c r="AC54">
        <v>0.4375</v>
      </c>
    </row>
    <row r="55" spans="1:29">
      <c r="A55" t="s">
        <v>225</v>
      </c>
      <c r="B55" t="s">
        <v>443</v>
      </c>
      <c r="C55" t="s">
        <v>1266</v>
      </c>
      <c r="D55" t="s">
        <v>1436</v>
      </c>
      <c r="E55" t="s">
        <v>394</v>
      </c>
      <c r="F55" t="s">
        <v>345</v>
      </c>
      <c r="G55">
        <v>10</v>
      </c>
      <c r="H55" t="s">
        <v>1158</v>
      </c>
      <c r="I55" t="s">
        <v>1150</v>
      </c>
      <c r="J55">
        <v>1</v>
      </c>
      <c r="K55" t="s">
        <v>17</v>
      </c>
      <c r="L55" t="s">
        <v>376</v>
      </c>
      <c r="M55" t="s">
        <v>1126</v>
      </c>
      <c r="N55" t="s">
        <v>1127</v>
      </c>
      <c r="O55">
        <v>46024</v>
      </c>
      <c r="P55">
        <v>46387</v>
      </c>
      <c r="Q55" t="s">
        <v>345</v>
      </c>
      <c r="R55" t="s">
        <v>1193</v>
      </c>
      <c r="S55" t="s">
        <v>88</v>
      </c>
      <c r="T55" t="s">
        <v>50</v>
      </c>
      <c r="V55" t="s">
        <v>1283</v>
      </c>
      <c r="W55" t="s">
        <v>371</v>
      </c>
      <c r="X55" t="s">
        <v>1292</v>
      </c>
      <c r="Y55" t="s">
        <v>1285</v>
      </c>
      <c r="Z55" t="s">
        <v>1462</v>
      </c>
      <c r="AA55" t="s">
        <v>371</v>
      </c>
      <c r="AB55" t="s">
        <v>2103</v>
      </c>
      <c r="AC55">
        <v>0.4375</v>
      </c>
    </row>
    <row r="56" spans="1:29">
      <c r="A56" t="s">
        <v>226</v>
      </c>
      <c r="B56" t="s">
        <v>443</v>
      </c>
      <c r="C56" t="s">
        <v>1266</v>
      </c>
      <c r="D56" t="s">
        <v>1451</v>
      </c>
      <c r="E56" t="s">
        <v>394</v>
      </c>
      <c r="F56" t="s">
        <v>345</v>
      </c>
      <c r="G56">
        <v>10</v>
      </c>
      <c r="H56" t="s">
        <v>1146</v>
      </c>
      <c r="I56" t="s">
        <v>1149</v>
      </c>
      <c r="J56">
        <v>1</v>
      </c>
      <c r="K56" t="s">
        <v>15</v>
      </c>
      <c r="L56" t="s">
        <v>376</v>
      </c>
      <c r="M56" t="s">
        <v>1126</v>
      </c>
      <c r="N56" t="s">
        <v>1127</v>
      </c>
      <c r="O56">
        <v>46024</v>
      </c>
      <c r="P56">
        <v>46387</v>
      </c>
      <c r="Q56" t="s">
        <v>345</v>
      </c>
      <c r="R56" t="s">
        <v>1194</v>
      </c>
      <c r="S56" t="s">
        <v>89</v>
      </c>
      <c r="T56" t="s">
        <v>50</v>
      </c>
      <c r="V56" t="s">
        <v>1284</v>
      </c>
      <c r="W56" t="s">
        <v>371</v>
      </c>
      <c r="X56" t="s">
        <v>1292</v>
      </c>
      <c r="Y56" t="s">
        <v>1285</v>
      </c>
      <c r="Z56" t="s">
        <v>1462</v>
      </c>
      <c r="AA56" t="s">
        <v>371</v>
      </c>
      <c r="AB56" t="s">
        <v>1590</v>
      </c>
      <c r="AC56">
        <v>0.38194444444444442</v>
      </c>
    </row>
    <row r="57" spans="1:29">
      <c r="A57" t="s">
        <v>227</v>
      </c>
      <c r="B57" t="s">
        <v>443</v>
      </c>
      <c r="C57" t="s">
        <v>1266</v>
      </c>
      <c r="D57" t="s">
        <v>1436</v>
      </c>
      <c r="E57" t="s">
        <v>394</v>
      </c>
      <c r="F57" t="s">
        <v>345</v>
      </c>
      <c r="G57">
        <v>10</v>
      </c>
      <c r="H57" t="s">
        <v>1158</v>
      </c>
      <c r="I57" t="s">
        <v>1123</v>
      </c>
      <c r="J57">
        <v>1</v>
      </c>
      <c r="K57" t="s">
        <v>17</v>
      </c>
      <c r="L57" t="s">
        <v>376</v>
      </c>
      <c r="M57" t="s">
        <v>1126</v>
      </c>
      <c r="N57" t="s">
        <v>1127</v>
      </c>
      <c r="O57">
        <v>46024</v>
      </c>
      <c r="P57">
        <v>46387</v>
      </c>
      <c r="Q57" t="s">
        <v>1345</v>
      </c>
      <c r="R57" t="s">
        <v>1195</v>
      </c>
      <c r="S57" t="s">
        <v>90</v>
      </c>
      <c r="T57" t="s">
        <v>50</v>
      </c>
      <c r="V57" t="s">
        <v>1284</v>
      </c>
      <c r="W57" t="s">
        <v>376</v>
      </c>
      <c r="X57" t="s">
        <v>1290</v>
      </c>
      <c r="Y57" t="s">
        <v>1285</v>
      </c>
      <c r="Z57" t="s">
        <v>1462</v>
      </c>
      <c r="AA57" t="s">
        <v>371</v>
      </c>
      <c r="AB57" t="s">
        <v>1439</v>
      </c>
      <c r="AC57">
        <v>0.4375</v>
      </c>
    </row>
    <row r="58" spans="1:29">
      <c r="A58" t="s">
        <v>228</v>
      </c>
      <c r="B58" t="s">
        <v>443</v>
      </c>
      <c r="C58" t="s">
        <v>1266</v>
      </c>
      <c r="D58" t="s">
        <v>1436</v>
      </c>
      <c r="E58" t="s">
        <v>394</v>
      </c>
      <c r="F58" t="s">
        <v>345</v>
      </c>
      <c r="G58">
        <v>10</v>
      </c>
      <c r="H58" t="s">
        <v>1158</v>
      </c>
      <c r="I58" t="s">
        <v>1124</v>
      </c>
      <c r="J58">
        <v>1</v>
      </c>
      <c r="K58" t="s">
        <v>17</v>
      </c>
      <c r="L58" t="s">
        <v>376</v>
      </c>
      <c r="M58" t="s">
        <v>1126</v>
      </c>
      <c r="N58" t="s">
        <v>1127</v>
      </c>
      <c r="O58">
        <v>46024</v>
      </c>
      <c r="P58">
        <v>46387</v>
      </c>
      <c r="Q58" t="s">
        <v>345</v>
      </c>
      <c r="R58" t="s">
        <v>1196</v>
      </c>
      <c r="S58" t="s">
        <v>91</v>
      </c>
      <c r="V58" t="s">
        <v>1284</v>
      </c>
      <c r="W58" t="s">
        <v>371</v>
      </c>
      <c r="X58" t="s">
        <v>1292</v>
      </c>
      <c r="Y58" t="s">
        <v>1285</v>
      </c>
      <c r="Z58" t="s">
        <v>1462</v>
      </c>
      <c r="AA58" t="s">
        <v>371</v>
      </c>
      <c r="AB58" t="s">
        <v>1439</v>
      </c>
      <c r="AC58">
        <v>0.4375</v>
      </c>
    </row>
    <row r="59" spans="1:29">
      <c r="A59" t="s">
        <v>229</v>
      </c>
      <c r="B59" t="s">
        <v>443</v>
      </c>
      <c r="C59" t="s">
        <v>1266</v>
      </c>
      <c r="D59" t="s">
        <v>1436</v>
      </c>
      <c r="E59" t="s">
        <v>394</v>
      </c>
      <c r="F59" t="s">
        <v>345</v>
      </c>
      <c r="G59">
        <v>5</v>
      </c>
      <c r="H59" t="s">
        <v>1146</v>
      </c>
      <c r="I59" t="s">
        <v>1149</v>
      </c>
      <c r="J59">
        <v>1</v>
      </c>
      <c r="K59" t="s">
        <v>17</v>
      </c>
      <c r="L59" t="s">
        <v>376</v>
      </c>
      <c r="M59" t="s">
        <v>1126</v>
      </c>
      <c r="N59" t="s">
        <v>1127</v>
      </c>
      <c r="O59">
        <v>46024</v>
      </c>
      <c r="P59">
        <v>46387</v>
      </c>
      <c r="Q59" t="s">
        <v>345</v>
      </c>
      <c r="R59" t="s">
        <v>1197</v>
      </c>
      <c r="S59" t="s">
        <v>92</v>
      </c>
      <c r="V59" t="s">
        <v>1284</v>
      </c>
      <c r="W59" t="s">
        <v>376</v>
      </c>
      <c r="X59" t="s">
        <v>1292</v>
      </c>
      <c r="Y59" t="s">
        <v>1285</v>
      </c>
      <c r="Z59" t="s">
        <v>1462</v>
      </c>
      <c r="AA59" t="s">
        <v>371</v>
      </c>
      <c r="AB59" t="s">
        <v>1439</v>
      </c>
      <c r="AC59">
        <v>0.44791666666666669</v>
      </c>
    </row>
    <row r="60" spans="1:29">
      <c r="A60" t="s">
        <v>230</v>
      </c>
      <c r="B60" t="s">
        <v>443</v>
      </c>
      <c r="C60" t="s">
        <v>1266</v>
      </c>
      <c r="D60" t="s">
        <v>1442</v>
      </c>
      <c r="E60" t="s">
        <v>394</v>
      </c>
      <c r="F60" t="s">
        <v>345</v>
      </c>
      <c r="G60">
        <v>10</v>
      </c>
      <c r="H60" t="s">
        <v>1158</v>
      </c>
      <c r="I60" t="s">
        <v>1153</v>
      </c>
      <c r="J60">
        <v>1</v>
      </c>
      <c r="K60" t="s">
        <v>17</v>
      </c>
      <c r="L60" t="s">
        <v>376</v>
      </c>
      <c r="M60" t="s">
        <v>1126</v>
      </c>
      <c r="N60" t="s">
        <v>1127</v>
      </c>
      <c r="O60">
        <v>46024</v>
      </c>
      <c r="P60">
        <v>46387</v>
      </c>
      <c r="Q60" t="s">
        <v>1345</v>
      </c>
      <c r="R60" t="s">
        <v>1198</v>
      </c>
      <c r="S60" t="s">
        <v>1386</v>
      </c>
      <c r="V60" t="s">
        <v>1284</v>
      </c>
      <c r="W60" t="s">
        <v>376</v>
      </c>
      <c r="X60" t="s">
        <v>1376</v>
      </c>
      <c r="Y60" t="s">
        <v>1285</v>
      </c>
      <c r="Z60" t="s">
        <v>1462</v>
      </c>
      <c r="AA60" t="s">
        <v>371</v>
      </c>
      <c r="AB60" t="s">
        <v>1439</v>
      </c>
      <c r="AC60">
        <v>0.38541666666666669</v>
      </c>
    </row>
    <row r="61" spans="1:29">
      <c r="A61" t="s">
        <v>231</v>
      </c>
      <c r="B61" t="s">
        <v>443</v>
      </c>
      <c r="C61" t="s">
        <v>1266</v>
      </c>
      <c r="D61" t="s">
        <v>452</v>
      </c>
      <c r="E61" t="s">
        <v>394</v>
      </c>
      <c r="F61" t="s">
        <v>345</v>
      </c>
      <c r="G61">
        <v>10</v>
      </c>
      <c r="H61" t="s">
        <v>1158</v>
      </c>
      <c r="I61" t="s">
        <v>353</v>
      </c>
      <c r="J61">
        <v>1</v>
      </c>
      <c r="K61" t="s">
        <v>17</v>
      </c>
      <c r="L61" t="s">
        <v>376</v>
      </c>
      <c r="M61" t="s">
        <v>1126</v>
      </c>
      <c r="N61" t="s">
        <v>1127</v>
      </c>
      <c r="O61">
        <v>46024</v>
      </c>
      <c r="P61">
        <v>46387</v>
      </c>
      <c r="Q61" t="s">
        <v>345</v>
      </c>
      <c r="R61" t="s">
        <v>1199</v>
      </c>
      <c r="S61" t="s">
        <v>1385</v>
      </c>
      <c r="V61" t="s">
        <v>1284</v>
      </c>
      <c r="W61" t="s">
        <v>376</v>
      </c>
      <c r="X61" t="s">
        <v>1292</v>
      </c>
      <c r="Y61" t="s">
        <v>1285</v>
      </c>
      <c r="Z61" t="s">
        <v>1462</v>
      </c>
      <c r="AA61" t="s">
        <v>371</v>
      </c>
      <c r="AB61" t="s">
        <v>2103</v>
      </c>
      <c r="AC61">
        <v>0.4375</v>
      </c>
    </row>
    <row r="62" spans="1:29">
      <c r="A62" t="s">
        <v>232</v>
      </c>
      <c r="B62" t="s">
        <v>443</v>
      </c>
      <c r="C62" t="s">
        <v>1266</v>
      </c>
      <c r="D62" t="s">
        <v>1451</v>
      </c>
      <c r="E62" t="s">
        <v>394</v>
      </c>
      <c r="F62" t="s">
        <v>345</v>
      </c>
      <c r="G62">
        <v>10</v>
      </c>
      <c r="H62" t="s">
        <v>1158</v>
      </c>
      <c r="I62" t="s">
        <v>1148</v>
      </c>
      <c r="J62">
        <v>1</v>
      </c>
      <c r="K62" t="s">
        <v>17</v>
      </c>
      <c r="L62" t="s">
        <v>376</v>
      </c>
      <c r="M62" t="s">
        <v>1126</v>
      </c>
      <c r="N62" t="s">
        <v>1127</v>
      </c>
      <c r="O62">
        <v>46024</v>
      </c>
      <c r="P62">
        <v>46387</v>
      </c>
      <c r="Q62" t="s">
        <v>1345</v>
      </c>
      <c r="R62" t="s">
        <v>1200</v>
      </c>
      <c r="S62" t="s">
        <v>93</v>
      </c>
      <c r="V62" t="s">
        <v>1284</v>
      </c>
      <c r="W62" t="s">
        <v>376</v>
      </c>
      <c r="X62" t="s">
        <v>1292</v>
      </c>
      <c r="Y62" t="s">
        <v>1285</v>
      </c>
      <c r="Z62" t="s">
        <v>1462</v>
      </c>
      <c r="AA62" t="s">
        <v>371</v>
      </c>
      <c r="AB62" t="s">
        <v>1590</v>
      </c>
      <c r="AC62">
        <v>0.4375</v>
      </c>
    </row>
    <row r="63" spans="1:29">
      <c r="A63" t="s">
        <v>233</v>
      </c>
      <c r="B63" t="s">
        <v>1266</v>
      </c>
      <c r="C63" t="s">
        <v>488</v>
      </c>
      <c r="D63" t="s">
        <v>1437</v>
      </c>
      <c r="E63" t="s">
        <v>394</v>
      </c>
      <c r="F63" t="s">
        <v>345</v>
      </c>
      <c r="G63">
        <v>60</v>
      </c>
      <c r="H63" t="s">
        <v>1159</v>
      </c>
      <c r="I63" t="s">
        <v>1160</v>
      </c>
      <c r="J63">
        <v>1</v>
      </c>
      <c r="K63" t="s">
        <v>17</v>
      </c>
      <c r="L63" t="s">
        <v>376</v>
      </c>
      <c r="M63" t="s">
        <v>1126</v>
      </c>
      <c r="N63" t="s">
        <v>1127</v>
      </c>
      <c r="O63">
        <v>46024</v>
      </c>
      <c r="P63">
        <v>46387</v>
      </c>
      <c r="Q63" t="s">
        <v>345</v>
      </c>
      <c r="R63" t="s">
        <v>1388</v>
      </c>
      <c r="S63" t="s">
        <v>22</v>
      </c>
      <c r="V63" t="s">
        <v>1284</v>
      </c>
      <c r="W63" t="s">
        <v>376</v>
      </c>
      <c r="X63" t="s">
        <v>1292</v>
      </c>
      <c r="Y63" t="s">
        <v>1285</v>
      </c>
      <c r="Z63" t="s">
        <v>1462</v>
      </c>
      <c r="AA63" t="s">
        <v>371</v>
      </c>
      <c r="AB63" t="s">
        <v>1590</v>
      </c>
      <c r="AC63">
        <v>0.38541666666666669</v>
      </c>
    </row>
    <row r="64" spans="1:29">
      <c r="A64" t="s">
        <v>234</v>
      </c>
      <c r="B64" t="s">
        <v>1266</v>
      </c>
      <c r="C64" t="s">
        <v>488</v>
      </c>
      <c r="D64" t="s">
        <v>1437</v>
      </c>
      <c r="E64" t="s">
        <v>394</v>
      </c>
      <c r="F64" t="s">
        <v>345</v>
      </c>
      <c r="G64">
        <v>10</v>
      </c>
      <c r="H64" t="s">
        <v>1154</v>
      </c>
      <c r="I64" t="s">
        <v>1150</v>
      </c>
      <c r="J64">
        <v>1</v>
      </c>
      <c r="K64" t="s">
        <v>17</v>
      </c>
      <c r="L64" t="s">
        <v>376</v>
      </c>
      <c r="M64" t="s">
        <v>1126</v>
      </c>
      <c r="N64" t="s">
        <v>1127</v>
      </c>
      <c r="O64">
        <v>46024</v>
      </c>
      <c r="P64">
        <v>46387</v>
      </c>
      <c r="Q64" t="s">
        <v>345</v>
      </c>
      <c r="R64" t="s">
        <v>1452</v>
      </c>
      <c r="S64" t="s">
        <v>23</v>
      </c>
      <c r="V64" t="s">
        <v>1284</v>
      </c>
      <c r="W64" t="s">
        <v>376</v>
      </c>
      <c r="X64" t="s">
        <v>1292</v>
      </c>
      <c r="Y64" t="s">
        <v>1285</v>
      </c>
      <c r="Z64" t="s">
        <v>1462</v>
      </c>
      <c r="AA64" t="s">
        <v>371</v>
      </c>
      <c r="AB64" t="s">
        <v>2103</v>
      </c>
      <c r="AC64">
        <v>0.38541666666666669</v>
      </c>
    </row>
    <row r="65" spans="1:29">
      <c r="A65" t="s">
        <v>235</v>
      </c>
      <c r="B65" t="s">
        <v>1266</v>
      </c>
      <c r="C65" t="s">
        <v>488</v>
      </c>
      <c r="D65" t="s">
        <v>1439</v>
      </c>
      <c r="E65" t="s">
        <v>394</v>
      </c>
      <c r="F65" t="s">
        <v>345</v>
      </c>
      <c r="G65">
        <v>5</v>
      </c>
      <c r="H65" t="s">
        <v>1146</v>
      </c>
      <c r="I65" t="s">
        <v>1146</v>
      </c>
      <c r="J65">
        <v>1</v>
      </c>
      <c r="K65" t="s">
        <v>16</v>
      </c>
      <c r="L65" t="s">
        <v>376</v>
      </c>
      <c r="M65" t="s">
        <v>1126</v>
      </c>
      <c r="N65" t="s">
        <v>1127</v>
      </c>
      <c r="O65">
        <v>46024</v>
      </c>
      <c r="P65">
        <v>46387</v>
      </c>
      <c r="Q65" t="s">
        <v>345</v>
      </c>
      <c r="R65" t="s">
        <v>1201</v>
      </c>
      <c r="S65" t="s">
        <v>1383</v>
      </c>
      <c r="T65" t="s">
        <v>1384</v>
      </c>
      <c r="V65" t="s">
        <v>1284</v>
      </c>
      <c r="W65" t="s">
        <v>376</v>
      </c>
      <c r="X65" t="s">
        <v>1292</v>
      </c>
      <c r="Y65" t="s">
        <v>1285</v>
      </c>
      <c r="Z65" t="s">
        <v>1462</v>
      </c>
      <c r="AA65" t="s">
        <v>371</v>
      </c>
      <c r="AB65" t="s">
        <v>2103</v>
      </c>
      <c r="AC65">
        <v>0.38541666666666669</v>
      </c>
    </row>
    <row r="66" spans="1:29">
      <c r="A66" t="s">
        <v>236</v>
      </c>
      <c r="B66" t="s">
        <v>1266</v>
      </c>
      <c r="C66" t="s">
        <v>488</v>
      </c>
      <c r="D66" t="s">
        <v>1439</v>
      </c>
      <c r="E66" t="s">
        <v>394</v>
      </c>
      <c r="F66" t="s">
        <v>345</v>
      </c>
      <c r="G66">
        <v>5</v>
      </c>
      <c r="H66" t="s">
        <v>1146</v>
      </c>
      <c r="I66" t="s">
        <v>1146</v>
      </c>
      <c r="J66">
        <v>1</v>
      </c>
      <c r="K66" t="s">
        <v>17</v>
      </c>
      <c r="L66" t="s">
        <v>376</v>
      </c>
      <c r="M66" t="s">
        <v>1126</v>
      </c>
      <c r="N66" t="s">
        <v>1127</v>
      </c>
      <c r="O66">
        <v>46024</v>
      </c>
      <c r="P66">
        <v>46387</v>
      </c>
      <c r="Q66" t="s">
        <v>345</v>
      </c>
      <c r="R66" t="s">
        <v>24</v>
      </c>
      <c r="S66" t="s">
        <v>25</v>
      </c>
      <c r="V66" t="s">
        <v>1284</v>
      </c>
      <c r="W66" t="s">
        <v>371</v>
      </c>
      <c r="X66" t="s">
        <v>1292</v>
      </c>
      <c r="Y66" t="s">
        <v>1285</v>
      </c>
      <c r="Z66" t="s">
        <v>1462</v>
      </c>
      <c r="AA66" t="s">
        <v>371</v>
      </c>
      <c r="AB66" t="s">
        <v>1590</v>
      </c>
      <c r="AC66">
        <v>0.70833333333333337</v>
      </c>
    </row>
    <row r="67" spans="1:29">
      <c r="A67" t="s">
        <v>237</v>
      </c>
      <c r="B67" t="s">
        <v>1266</v>
      </c>
      <c r="C67" t="s">
        <v>488</v>
      </c>
      <c r="D67" t="s">
        <v>1437</v>
      </c>
      <c r="E67" t="s">
        <v>394</v>
      </c>
      <c r="F67" t="s">
        <v>345</v>
      </c>
      <c r="G67">
        <v>15</v>
      </c>
      <c r="H67" t="s">
        <v>1146</v>
      </c>
      <c r="I67" t="s">
        <v>1146</v>
      </c>
      <c r="J67">
        <v>1</v>
      </c>
      <c r="K67" t="s">
        <v>17</v>
      </c>
      <c r="L67" t="s">
        <v>376</v>
      </c>
      <c r="M67" t="s">
        <v>1126</v>
      </c>
      <c r="N67" t="s">
        <v>1127</v>
      </c>
      <c r="O67">
        <v>46024</v>
      </c>
      <c r="P67">
        <v>46387</v>
      </c>
      <c r="Q67" t="s">
        <v>345</v>
      </c>
      <c r="R67" t="s">
        <v>1202</v>
      </c>
      <c r="S67" t="s">
        <v>26</v>
      </c>
      <c r="V67" t="s">
        <v>1284</v>
      </c>
      <c r="W67" t="s">
        <v>371</v>
      </c>
      <c r="X67" t="s">
        <v>1292</v>
      </c>
      <c r="Y67" t="s">
        <v>1285</v>
      </c>
      <c r="Z67" t="s">
        <v>1462</v>
      </c>
      <c r="AA67" t="s">
        <v>371</v>
      </c>
      <c r="AB67" t="s">
        <v>1590</v>
      </c>
      <c r="AC67">
        <v>0.38541666666666669</v>
      </c>
    </row>
    <row r="68" spans="1:29">
      <c r="A68" t="s">
        <v>238</v>
      </c>
      <c r="B68" t="s">
        <v>1266</v>
      </c>
      <c r="C68" t="s">
        <v>488</v>
      </c>
      <c r="D68" t="s">
        <v>1437</v>
      </c>
      <c r="E68" t="s">
        <v>394</v>
      </c>
      <c r="F68" t="s">
        <v>345</v>
      </c>
      <c r="G68">
        <v>30</v>
      </c>
      <c r="H68" t="s">
        <v>1146</v>
      </c>
      <c r="I68" t="s">
        <v>1146</v>
      </c>
      <c r="J68">
        <v>1</v>
      </c>
      <c r="K68" t="s">
        <v>17</v>
      </c>
      <c r="L68" t="s">
        <v>376</v>
      </c>
      <c r="M68" t="s">
        <v>1126</v>
      </c>
      <c r="N68" t="s">
        <v>1127</v>
      </c>
      <c r="O68">
        <v>46024</v>
      </c>
      <c r="P68">
        <v>46387</v>
      </c>
      <c r="Q68" t="s">
        <v>345</v>
      </c>
      <c r="R68" t="s">
        <v>1203</v>
      </c>
      <c r="S68" t="s">
        <v>27</v>
      </c>
      <c r="V68" t="s">
        <v>1284</v>
      </c>
      <c r="W68" t="s">
        <v>376</v>
      </c>
      <c r="X68" t="s">
        <v>1292</v>
      </c>
      <c r="Y68" t="s">
        <v>1285</v>
      </c>
      <c r="Z68" t="s">
        <v>1462</v>
      </c>
      <c r="AA68" t="s">
        <v>371</v>
      </c>
      <c r="AB68" t="s">
        <v>1439</v>
      </c>
      <c r="AC68">
        <v>0.38541666666666669</v>
      </c>
    </row>
    <row r="69" spans="1:29">
      <c r="A69" t="s">
        <v>239</v>
      </c>
      <c r="B69" t="s">
        <v>1266</v>
      </c>
      <c r="C69" t="s">
        <v>488</v>
      </c>
      <c r="D69" t="s">
        <v>1441</v>
      </c>
      <c r="E69" t="s">
        <v>394</v>
      </c>
      <c r="F69" t="s">
        <v>345</v>
      </c>
      <c r="G69">
        <v>10</v>
      </c>
      <c r="H69" t="s">
        <v>1158</v>
      </c>
      <c r="I69" t="s">
        <v>1122</v>
      </c>
      <c r="J69">
        <v>1</v>
      </c>
      <c r="K69" t="s">
        <v>17</v>
      </c>
      <c r="L69" t="s">
        <v>376</v>
      </c>
      <c r="M69" t="s">
        <v>1126</v>
      </c>
      <c r="N69" t="s">
        <v>1127</v>
      </c>
      <c r="O69">
        <v>46024</v>
      </c>
      <c r="P69">
        <v>46387</v>
      </c>
      <c r="Q69" t="s">
        <v>345</v>
      </c>
      <c r="R69" t="s">
        <v>1204</v>
      </c>
      <c r="S69" t="s">
        <v>28</v>
      </c>
      <c r="V69" t="s">
        <v>1284</v>
      </c>
      <c r="W69" t="s">
        <v>376</v>
      </c>
      <c r="X69" t="s">
        <v>1292</v>
      </c>
      <c r="Y69" t="s">
        <v>1285</v>
      </c>
      <c r="Z69" t="s">
        <v>1462</v>
      </c>
      <c r="AA69" t="s">
        <v>371</v>
      </c>
      <c r="AB69" t="s">
        <v>1439</v>
      </c>
      <c r="AC69">
        <v>0.625</v>
      </c>
    </row>
    <row r="70" spans="1:29">
      <c r="A70" t="s">
        <v>240</v>
      </c>
      <c r="B70" t="s">
        <v>1266</v>
      </c>
      <c r="C70" t="s">
        <v>488</v>
      </c>
      <c r="D70" t="s">
        <v>452</v>
      </c>
      <c r="E70" t="s">
        <v>394</v>
      </c>
      <c r="F70" t="s">
        <v>345</v>
      </c>
      <c r="G70">
        <v>15</v>
      </c>
      <c r="H70" t="s">
        <v>1146</v>
      </c>
      <c r="I70" t="s">
        <v>1146</v>
      </c>
      <c r="J70">
        <v>1</v>
      </c>
      <c r="K70" t="s">
        <v>16</v>
      </c>
      <c r="L70" t="s">
        <v>376</v>
      </c>
      <c r="M70" t="s">
        <v>1126</v>
      </c>
      <c r="N70" t="s">
        <v>1127</v>
      </c>
      <c r="O70">
        <v>46024</v>
      </c>
      <c r="P70">
        <v>46387</v>
      </c>
      <c r="Q70" t="s">
        <v>345</v>
      </c>
      <c r="R70" t="s">
        <v>1205</v>
      </c>
      <c r="S70" t="s">
        <v>29</v>
      </c>
      <c r="V70" t="s">
        <v>1284</v>
      </c>
      <c r="W70" t="s">
        <v>376</v>
      </c>
      <c r="X70" t="s">
        <v>1292</v>
      </c>
      <c r="Y70" t="s">
        <v>1285</v>
      </c>
      <c r="Z70" t="s">
        <v>1462</v>
      </c>
      <c r="AA70" t="s">
        <v>371</v>
      </c>
      <c r="AB70" t="s">
        <v>2103</v>
      </c>
      <c r="AC70">
        <v>0.4375</v>
      </c>
    </row>
    <row r="71" spans="1:29">
      <c r="A71" t="s">
        <v>241</v>
      </c>
      <c r="B71" t="s">
        <v>1266</v>
      </c>
      <c r="C71" t="s">
        <v>488</v>
      </c>
      <c r="D71" t="s">
        <v>1433</v>
      </c>
      <c r="E71" t="s">
        <v>394</v>
      </c>
      <c r="F71" t="s">
        <v>345</v>
      </c>
      <c r="G71">
        <v>60</v>
      </c>
      <c r="H71" t="s">
        <v>1155</v>
      </c>
      <c r="I71" t="s">
        <v>1270</v>
      </c>
      <c r="J71">
        <v>1</v>
      </c>
      <c r="K71" t="s">
        <v>17</v>
      </c>
      <c r="L71" t="s">
        <v>376</v>
      </c>
      <c r="M71" t="s">
        <v>1126</v>
      </c>
      <c r="N71" t="s">
        <v>1127</v>
      </c>
      <c r="O71">
        <v>46024</v>
      </c>
      <c r="P71">
        <v>46387</v>
      </c>
      <c r="Q71" t="s">
        <v>345</v>
      </c>
      <c r="R71" t="s">
        <v>1206</v>
      </c>
      <c r="S71" t="s">
        <v>30</v>
      </c>
      <c r="V71" t="s">
        <v>1284</v>
      </c>
      <c r="W71" t="s">
        <v>371</v>
      </c>
      <c r="X71" t="s">
        <v>1292</v>
      </c>
      <c r="Y71" t="s">
        <v>1285</v>
      </c>
      <c r="Z71" t="s">
        <v>1462</v>
      </c>
      <c r="AA71" t="s">
        <v>371</v>
      </c>
      <c r="AB71" t="s">
        <v>2103</v>
      </c>
      <c r="AC71">
        <v>0.58333333333333337</v>
      </c>
    </row>
    <row r="72" spans="1:29">
      <c r="A72" t="s">
        <v>242</v>
      </c>
      <c r="B72" t="s">
        <v>1266</v>
      </c>
      <c r="C72" t="s">
        <v>488</v>
      </c>
      <c r="D72" t="s">
        <v>1437</v>
      </c>
      <c r="E72" t="s">
        <v>394</v>
      </c>
      <c r="F72" t="s">
        <v>345</v>
      </c>
      <c r="G72">
        <v>10</v>
      </c>
      <c r="H72" t="s">
        <v>1158</v>
      </c>
      <c r="I72" t="s">
        <v>1123</v>
      </c>
      <c r="J72">
        <v>1</v>
      </c>
      <c r="K72" t="s">
        <v>17</v>
      </c>
      <c r="L72" t="s">
        <v>376</v>
      </c>
      <c r="M72" t="s">
        <v>1126</v>
      </c>
      <c r="N72" t="s">
        <v>1127</v>
      </c>
      <c r="O72">
        <v>46024</v>
      </c>
      <c r="P72">
        <v>46387</v>
      </c>
      <c r="Q72" t="s">
        <v>345</v>
      </c>
      <c r="R72" t="s">
        <v>1207</v>
      </c>
      <c r="S72" t="s">
        <v>31</v>
      </c>
      <c r="V72" t="s">
        <v>1285</v>
      </c>
      <c r="W72" t="s">
        <v>376</v>
      </c>
      <c r="X72" t="s">
        <v>1292</v>
      </c>
      <c r="Y72" t="s">
        <v>1285</v>
      </c>
      <c r="Z72" t="s">
        <v>1462</v>
      </c>
      <c r="AA72" t="s">
        <v>371</v>
      </c>
      <c r="AB72" t="s">
        <v>2103</v>
      </c>
      <c r="AC72">
        <v>0.38541666666666669</v>
      </c>
    </row>
    <row r="73" spans="1:29">
      <c r="A73" t="s">
        <v>243</v>
      </c>
      <c r="B73" t="s">
        <v>1266</v>
      </c>
      <c r="C73" t="s">
        <v>488</v>
      </c>
      <c r="D73" t="s">
        <v>1437</v>
      </c>
      <c r="E73" t="s">
        <v>394</v>
      </c>
      <c r="F73" t="s">
        <v>345</v>
      </c>
      <c r="G73">
        <v>15</v>
      </c>
      <c r="H73" t="s">
        <v>1158</v>
      </c>
      <c r="I73" t="s">
        <v>1124</v>
      </c>
      <c r="J73">
        <v>1</v>
      </c>
      <c r="K73" t="s">
        <v>17</v>
      </c>
      <c r="L73" t="s">
        <v>376</v>
      </c>
      <c r="M73" t="s">
        <v>1126</v>
      </c>
      <c r="N73" t="s">
        <v>1127</v>
      </c>
      <c r="O73">
        <v>46024</v>
      </c>
      <c r="P73">
        <v>46387</v>
      </c>
      <c r="Q73" t="s">
        <v>345</v>
      </c>
      <c r="R73" t="s">
        <v>1208</v>
      </c>
      <c r="V73" t="s">
        <v>1285</v>
      </c>
      <c r="W73" t="s">
        <v>376</v>
      </c>
      <c r="X73" t="s">
        <v>1292</v>
      </c>
      <c r="Y73" t="s">
        <v>1285</v>
      </c>
      <c r="Z73" t="s">
        <v>1462</v>
      </c>
      <c r="AA73" t="s">
        <v>371</v>
      </c>
      <c r="AB73" t="s">
        <v>2103</v>
      </c>
      <c r="AC73">
        <v>0.38541666666666669</v>
      </c>
    </row>
    <row r="74" spans="1:29">
      <c r="A74" t="s">
        <v>244</v>
      </c>
      <c r="B74" t="s">
        <v>1266</v>
      </c>
      <c r="C74" t="s">
        <v>488</v>
      </c>
      <c r="D74" t="s">
        <v>1437</v>
      </c>
      <c r="E74" t="s">
        <v>394</v>
      </c>
      <c r="F74" t="s">
        <v>345</v>
      </c>
      <c r="G74">
        <v>15</v>
      </c>
      <c r="H74" t="s">
        <v>1154</v>
      </c>
      <c r="I74" t="s">
        <v>1152</v>
      </c>
      <c r="J74">
        <v>1</v>
      </c>
      <c r="K74" t="s">
        <v>17</v>
      </c>
      <c r="L74" t="s">
        <v>376</v>
      </c>
      <c r="M74" t="s">
        <v>1126</v>
      </c>
      <c r="N74" t="s">
        <v>1127</v>
      </c>
      <c r="O74">
        <v>46024</v>
      </c>
      <c r="P74">
        <v>46387</v>
      </c>
      <c r="Q74" t="s">
        <v>345</v>
      </c>
      <c r="R74" t="s">
        <v>1209</v>
      </c>
      <c r="V74" t="s">
        <v>1284</v>
      </c>
      <c r="W74" t="s">
        <v>376</v>
      </c>
      <c r="X74" t="s">
        <v>1292</v>
      </c>
      <c r="Y74" t="s">
        <v>1285</v>
      </c>
      <c r="Z74" t="s">
        <v>1462</v>
      </c>
      <c r="AA74" t="s">
        <v>371</v>
      </c>
      <c r="AB74" t="s">
        <v>2103</v>
      </c>
      <c r="AC74">
        <v>0.38541666666666669</v>
      </c>
    </row>
    <row r="75" spans="1:29">
      <c r="A75" t="s">
        <v>245</v>
      </c>
      <c r="B75" t="s">
        <v>1266</v>
      </c>
      <c r="C75" t="s">
        <v>488</v>
      </c>
      <c r="D75" t="s">
        <v>1437</v>
      </c>
      <c r="E75" t="s">
        <v>394</v>
      </c>
      <c r="F75" t="s">
        <v>345</v>
      </c>
      <c r="G75">
        <v>15</v>
      </c>
      <c r="H75" t="s">
        <v>1154</v>
      </c>
      <c r="I75" t="s">
        <v>1269</v>
      </c>
      <c r="J75">
        <v>1</v>
      </c>
      <c r="K75" t="s">
        <v>17</v>
      </c>
      <c r="L75" t="s">
        <v>376</v>
      </c>
      <c r="M75" t="s">
        <v>1126</v>
      </c>
      <c r="N75" t="s">
        <v>1127</v>
      </c>
      <c r="O75">
        <v>46024</v>
      </c>
      <c r="P75">
        <v>46387</v>
      </c>
      <c r="Q75" t="s">
        <v>345</v>
      </c>
      <c r="R75" t="s">
        <v>1210</v>
      </c>
      <c r="V75" t="s">
        <v>1285</v>
      </c>
      <c r="W75" t="s">
        <v>376</v>
      </c>
      <c r="X75" t="s">
        <v>1292</v>
      </c>
      <c r="Y75" t="s">
        <v>1285</v>
      </c>
      <c r="Z75" t="s">
        <v>1462</v>
      </c>
      <c r="AA75" t="s">
        <v>371</v>
      </c>
      <c r="AB75" t="s">
        <v>1590</v>
      </c>
      <c r="AC75">
        <v>0.38541666666666669</v>
      </c>
    </row>
    <row r="76" spans="1:29">
      <c r="A76" t="s">
        <v>246</v>
      </c>
      <c r="B76" t="s">
        <v>1266</v>
      </c>
      <c r="C76" t="s">
        <v>488</v>
      </c>
      <c r="D76" t="s">
        <v>1437</v>
      </c>
      <c r="E76" t="s">
        <v>394</v>
      </c>
      <c r="F76" t="s">
        <v>345</v>
      </c>
      <c r="G76">
        <v>20</v>
      </c>
      <c r="H76" t="s">
        <v>1158</v>
      </c>
      <c r="I76" t="s">
        <v>1125</v>
      </c>
      <c r="J76">
        <v>1</v>
      </c>
      <c r="K76" t="s">
        <v>17</v>
      </c>
      <c r="L76" t="s">
        <v>376</v>
      </c>
      <c r="M76" t="s">
        <v>1126</v>
      </c>
      <c r="N76" t="s">
        <v>1127</v>
      </c>
      <c r="O76">
        <v>46024</v>
      </c>
      <c r="P76">
        <v>46387</v>
      </c>
      <c r="Q76" t="s">
        <v>345</v>
      </c>
      <c r="R76" t="s">
        <v>1211</v>
      </c>
      <c r="V76" t="s">
        <v>1284</v>
      </c>
      <c r="W76" t="s">
        <v>376</v>
      </c>
      <c r="X76" t="s">
        <v>1292</v>
      </c>
      <c r="Y76" t="s">
        <v>1285</v>
      </c>
      <c r="Z76" t="s">
        <v>1462</v>
      </c>
      <c r="AA76" t="s">
        <v>371</v>
      </c>
      <c r="AB76" t="s">
        <v>2103</v>
      </c>
      <c r="AC76">
        <v>0.38541666666666669</v>
      </c>
    </row>
    <row r="77" spans="1:29">
      <c r="A77" t="s">
        <v>247</v>
      </c>
      <c r="B77" t="s">
        <v>1266</v>
      </c>
      <c r="C77" t="s">
        <v>488</v>
      </c>
      <c r="D77" t="s">
        <v>1437</v>
      </c>
      <c r="E77" t="s">
        <v>394</v>
      </c>
      <c r="F77" t="s">
        <v>345</v>
      </c>
      <c r="G77">
        <v>30</v>
      </c>
      <c r="H77" t="s">
        <v>1154</v>
      </c>
      <c r="I77" t="s">
        <v>1152</v>
      </c>
      <c r="J77">
        <v>1</v>
      </c>
      <c r="K77" t="s">
        <v>17</v>
      </c>
      <c r="L77" t="s">
        <v>376</v>
      </c>
      <c r="M77" t="s">
        <v>1126</v>
      </c>
      <c r="N77" t="s">
        <v>1127</v>
      </c>
      <c r="O77">
        <v>46024</v>
      </c>
      <c r="P77">
        <v>46387</v>
      </c>
      <c r="Q77" t="s">
        <v>345</v>
      </c>
      <c r="R77" t="s">
        <v>1212</v>
      </c>
      <c r="V77" t="s">
        <v>1284</v>
      </c>
      <c r="W77" t="s">
        <v>376</v>
      </c>
      <c r="X77" t="s">
        <v>1292</v>
      </c>
      <c r="Y77" t="s">
        <v>1285</v>
      </c>
      <c r="Z77" t="s">
        <v>1462</v>
      </c>
      <c r="AA77" t="s">
        <v>371</v>
      </c>
      <c r="AB77" t="s">
        <v>2103</v>
      </c>
      <c r="AC77">
        <v>0.38541666666666669</v>
      </c>
    </row>
    <row r="78" spans="1:29">
      <c r="A78" t="s">
        <v>248</v>
      </c>
      <c r="B78" t="s">
        <v>1266</v>
      </c>
      <c r="C78" t="s">
        <v>488</v>
      </c>
      <c r="D78" t="s">
        <v>1437</v>
      </c>
      <c r="E78" t="s">
        <v>394</v>
      </c>
      <c r="F78" t="s">
        <v>345</v>
      </c>
      <c r="G78">
        <v>10</v>
      </c>
      <c r="H78" t="s">
        <v>1154</v>
      </c>
      <c r="I78" t="s">
        <v>1151</v>
      </c>
      <c r="J78">
        <v>1</v>
      </c>
      <c r="K78" t="s">
        <v>17</v>
      </c>
      <c r="L78" t="s">
        <v>376</v>
      </c>
      <c r="M78" t="s">
        <v>1126</v>
      </c>
      <c r="N78" t="s">
        <v>1127</v>
      </c>
      <c r="O78">
        <v>46024</v>
      </c>
      <c r="P78">
        <v>46387</v>
      </c>
      <c r="Q78" t="s">
        <v>345</v>
      </c>
      <c r="R78" t="s">
        <v>1213</v>
      </c>
      <c r="V78" t="s">
        <v>1284</v>
      </c>
      <c r="W78" t="s">
        <v>376</v>
      </c>
      <c r="X78" t="s">
        <v>1292</v>
      </c>
      <c r="Y78" t="s">
        <v>1285</v>
      </c>
      <c r="Z78" t="s">
        <v>1462</v>
      </c>
      <c r="AA78" t="s">
        <v>371</v>
      </c>
      <c r="AB78" t="s">
        <v>2103</v>
      </c>
      <c r="AC78">
        <v>0.38541666666666669</v>
      </c>
    </row>
    <row r="79" spans="1:29">
      <c r="A79" t="s">
        <v>249</v>
      </c>
      <c r="B79" t="s">
        <v>1266</v>
      </c>
      <c r="C79" t="s">
        <v>488</v>
      </c>
      <c r="D79" t="s">
        <v>1437</v>
      </c>
      <c r="E79" t="s">
        <v>394</v>
      </c>
      <c r="F79" t="s">
        <v>345</v>
      </c>
      <c r="G79">
        <v>30</v>
      </c>
      <c r="H79" t="s">
        <v>1154</v>
      </c>
      <c r="I79" t="s">
        <v>1152</v>
      </c>
      <c r="J79">
        <v>1</v>
      </c>
      <c r="K79" t="s">
        <v>17</v>
      </c>
      <c r="L79" t="s">
        <v>376</v>
      </c>
      <c r="M79" t="s">
        <v>1126</v>
      </c>
      <c r="N79" t="s">
        <v>1127</v>
      </c>
      <c r="O79">
        <v>46024</v>
      </c>
      <c r="P79">
        <v>46387</v>
      </c>
      <c r="Q79" t="s">
        <v>345</v>
      </c>
      <c r="R79" t="s">
        <v>1395</v>
      </c>
      <c r="V79" t="s">
        <v>1284</v>
      </c>
      <c r="W79" t="s">
        <v>376</v>
      </c>
      <c r="X79" t="s">
        <v>1292</v>
      </c>
      <c r="Y79" t="s">
        <v>1285</v>
      </c>
      <c r="Z79" t="s">
        <v>1462</v>
      </c>
      <c r="AA79" t="s">
        <v>371</v>
      </c>
      <c r="AB79" t="s">
        <v>2103</v>
      </c>
      <c r="AC79">
        <v>0.38541666666666669</v>
      </c>
    </row>
    <row r="80" spans="1:29">
      <c r="A80" t="s">
        <v>250</v>
      </c>
      <c r="B80" t="s">
        <v>1266</v>
      </c>
      <c r="C80" t="s">
        <v>488</v>
      </c>
      <c r="D80" t="s">
        <v>1437</v>
      </c>
      <c r="E80" t="s">
        <v>394</v>
      </c>
      <c r="F80" t="s">
        <v>345</v>
      </c>
      <c r="G80">
        <v>10</v>
      </c>
      <c r="H80" t="s">
        <v>1154</v>
      </c>
      <c r="I80" t="s">
        <v>1150</v>
      </c>
      <c r="J80">
        <v>1</v>
      </c>
      <c r="K80" t="s">
        <v>17</v>
      </c>
      <c r="L80" t="s">
        <v>376</v>
      </c>
      <c r="M80" t="s">
        <v>1126</v>
      </c>
      <c r="N80" t="s">
        <v>1127</v>
      </c>
      <c r="O80">
        <v>46024</v>
      </c>
      <c r="P80">
        <v>46387</v>
      </c>
      <c r="Q80" t="s">
        <v>345</v>
      </c>
      <c r="R80" t="s">
        <v>1381</v>
      </c>
      <c r="V80" t="s">
        <v>1284</v>
      </c>
      <c r="W80" t="s">
        <v>376</v>
      </c>
      <c r="X80" t="s">
        <v>1292</v>
      </c>
      <c r="Y80" t="s">
        <v>1285</v>
      </c>
      <c r="Z80" t="s">
        <v>1462</v>
      </c>
      <c r="AA80" t="s">
        <v>371</v>
      </c>
      <c r="AB80" t="s">
        <v>2103</v>
      </c>
      <c r="AC80">
        <v>0.38541666666666669</v>
      </c>
    </row>
    <row r="81" spans="1:29">
      <c r="A81" t="s">
        <v>251</v>
      </c>
      <c r="B81" t="s">
        <v>1266</v>
      </c>
      <c r="C81" t="s">
        <v>488</v>
      </c>
      <c r="D81" t="s">
        <v>1437</v>
      </c>
      <c r="E81" t="s">
        <v>394</v>
      </c>
      <c r="F81" t="s">
        <v>345</v>
      </c>
      <c r="G81">
        <v>20</v>
      </c>
      <c r="H81" t="s">
        <v>1154</v>
      </c>
      <c r="I81" t="s">
        <v>1149</v>
      </c>
      <c r="J81">
        <v>1</v>
      </c>
      <c r="K81" t="s">
        <v>17</v>
      </c>
      <c r="L81" t="s">
        <v>376</v>
      </c>
      <c r="M81" t="s">
        <v>1126</v>
      </c>
      <c r="N81" t="s">
        <v>1127</v>
      </c>
      <c r="O81">
        <v>46024</v>
      </c>
      <c r="P81">
        <v>46387</v>
      </c>
      <c r="Q81" t="s">
        <v>345</v>
      </c>
      <c r="R81" t="s">
        <v>1214</v>
      </c>
      <c r="V81" t="s">
        <v>1284</v>
      </c>
      <c r="W81" t="s">
        <v>376</v>
      </c>
      <c r="X81" t="s">
        <v>1292</v>
      </c>
      <c r="Y81" t="s">
        <v>1285</v>
      </c>
      <c r="Z81" t="s">
        <v>1462</v>
      </c>
      <c r="AA81" t="s">
        <v>371</v>
      </c>
      <c r="AB81" t="s">
        <v>2103</v>
      </c>
      <c r="AC81">
        <v>0.38541666666666669</v>
      </c>
    </row>
    <row r="82" spans="1:29">
      <c r="A82" t="s">
        <v>252</v>
      </c>
      <c r="B82" t="s">
        <v>1266</v>
      </c>
      <c r="C82" t="s">
        <v>488</v>
      </c>
      <c r="D82" t="s">
        <v>1434</v>
      </c>
      <c r="E82" t="s">
        <v>394</v>
      </c>
      <c r="F82" t="s">
        <v>345</v>
      </c>
      <c r="G82">
        <v>15</v>
      </c>
      <c r="H82" t="s">
        <v>1146</v>
      </c>
      <c r="I82" t="s">
        <v>1146</v>
      </c>
      <c r="J82">
        <v>1</v>
      </c>
      <c r="K82" t="s">
        <v>17</v>
      </c>
      <c r="L82" t="s">
        <v>376</v>
      </c>
      <c r="M82" t="s">
        <v>1126</v>
      </c>
      <c r="N82" t="s">
        <v>1127</v>
      </c>
      <c r="O82">
        <v>46024</v>
      </c>
      <c r="P82">
        <v>46387</v>
      </c>
      <c r="Q82" t="s">
        <v>345</v>
      </c>
      <c r="R82" t="s">
        <v>1215</v>
      </c>
      <c r="V82" t="s">
        <v>1284</v>
      </c>
      <c r="W82" t="s">
        <v>376</v>
      </c>
      <c r="X82" t="s">
        <v>1292</v>
      </c>
      <c r="Y82" t="s">
        <v>1285</v>
      </c>
      <c r="Z82" t="s">
        <v>1462</v>
      </c>
      <c r="AA82" t="s">
        <v>371</v>
      </c>
      <c r="AB82" t="s">
        <v>1439</v>
      </c>
      <c r="AC82">
        <v>0.38541666666666669</v>
      </c>
    </row>
    <row r="83" spans="1:29">
      <c r="A83" t="s">
        <v>253</v>
      </c>
      <c r="B83" t="s">
        <v>1266</v>
      </c>
      <c r="C83" t="s">
        <v>488</v>
      </c>
      <c r="D83" t="s">
        <v>1434</v>
      </c>
      <c r="E83" t="s">
        <v>394</v>
      </c>
      <c r="F83" t="s">
        <v>345</v>
      </c>
      <c r="G83">
        <v>15</v>
      </c>
      <c r="H83" t="s">
        <v>1146</v>
      </c>
      <c r="I83" t="s">
        <v>1146</v>
      </c>
      <c r="J83">
        <v>1</v>
      </c>
      <c r="K83" t="s">
        <v>17</v>
      </c>
      <c r="L83" t="s">
        <v>376</v>
      </c>
      <c r="M83" t="s">
        <v>1126</v>
      </c>
      <c r="N83" t="s">
        <v>1127</v>
      </c>
      <c r="O83">
        <v>46024</v>
      </c>
      <c r="P83">
        <v>46387</v>
      </c>
      <c r="Q83" t="s">
        <v>345</v>
      </c>
      <c r="R83" t="s">
        <v>1216</v>
      </c>
      <c r="V83" t="s">
        <v>1284</v>
      </c>
      <c r="W83" t="s">
        <v>376</v>
      </c>
      <c r="X83" t="s">
        <v>1292</v>
      </c>
      <c r="Y83" t="s">
        <v>1285</v>
      </c>
      <c r="Z83" t="s">
        <v>1462</v>
      </c>
      <c r="AA83" t="s">
        <v>371</v>
      </c>
      <c r="AB83" t="s">
        <v>2103</v>
      </c>
      <c r="AC83">
        <v>0.38541666666666669</v>
      </c>
    </row>
    <row r="84" spans="1:29">
      <c r="A84" t="s">
        <v>254</v>
      </c>
      <c r="B84" t="s">
        <v>1266</v>
      </c>
      <c r="C84" t="s">
        <v>488</v>
      </c>
      <c r="D84" t="s">
        <v>1437</v>
      </c>
      <c r="E84" t="s">
        <v>394</v>
      </c>
      <c r="F84" t="s">
        <v>345</v>
      </c>
      <c r="G84">
        <v>15</v>
      </c>
      <c r="H84" t="s">
        <v>1158</v>
      </c>
      <c r="I84" t="s">
        <v>1125</v>
      </c>
      <c r="J84">
        <v>1</v>
      </c>
      <c r="K84" t="s">
        <v>15</v>
      </c>
      <c r="L84" t="s">
        <v>376</v>
      </c>
      <c r="M84" t="s">
        <v>1126</v>
      </c>
      <c r="N84" t="s">
        <v>1127</v>
      </c>
      <c r="O84">
        <v>46024</v>
      </c>
      <c r="P84">
        <v>46387</v>
      </c>
      <c r="Q84" t="s">
        <v>345</v>
      </c>
      <c r="R84" t="s">
        <v>1217</v>
      </c>
      <c r="V84" t="s">
        <v>1285</v>
      </c>
      <c r="W84" t="s">
        <v>376</v>
      </c>
      <c r="X84" t="s">
        <v>1292</v>
      </c>
      <c r="Y84" t="s">
        <v>1285</v>
      </c>
      <c r="Z84" t="s">
        <v>1462</v>
      </c>
      <c r="AA84" t="s">
        <v>371</v>
      </c>
      <c r="AB84" t="s">
        <v>2103</v>
      </c>
      <c r="AC84">
        <v>0.38194444444444442</v>
      </c>
    </row>
    <row r="85" spans="1:29">
      <c r="A85" t="s">
        <v>255</v>
      </c>
      <c r="B85" t="s">
        <v>1266</v>
      </c>
      <c r="C85" t="s">
        <v>488</v>
      </c>
      <c r="D85" t="s">
        <v>1437</v>
      </c>
      <c r="E85" t="s">
        <v>394</v>
      </c>
      <c r="F85" t="s">
        <v>345</v>
      </c>
      <c r="G85">
        <v>60</v>
      </c>
      <c r="H85" t="s">
        <v>1158</v>
      </c>
      <c r="I85" t="s">
        <v>1148</v>
      </c>
      <c r="J85">
        <v>1</v>
      </c>
      <c r="K85" t="s">
        <v>17</v>
      </c>
      <c r="L85" t="s">
        <v>376</v>
      </c>
      <c r="M85" t="s">
        <v>1126</v>
      </c>
      <c r="N85" t="s">
        <v>1127</v>
      </c>
      <c r="O85">
        <v>46024</v>
      </c>
      <c r="P85">
        <v>46387</v>
      </c>
      <c r="Q85" t="s">
        <v>345</v>
      </c>
      <c r="R85" t="s">
        <v>1218</v>
      </c>
      <c r="V85" t="s">
        <v>1285</v>
      </c>
      <c r="W85" t="s">
        <v>376</v>
      </c>
      <c r="X85" t="s">
        <v>1292</v>
      </c>
      <c r="Y85" t="s">
        <v>1285</v>
      </c>
      <c r="Z85" t="s">
        <v>1462</v>
      </c>
      <c r="AA85" t="s">
        <v>371</v>
      </c>
      <c r="AB85" t="s">
        <v>1439</v>
      </c>
      <c r="AC85">
        <v>0.38541666666666669</v>
      </c>
    </row>
    <row r="86" spans="1:29">
      <c r="A86" t="s">
        <v>256</v>
      </c>
      <c r="B86" t="s">
        <v>1266</v>
      </c>
      <c r="C86" t="s">
        <v>488</v>
      </c>
      <c r="D86" t="s">
        <v>1437</v>
      </c>
      <c r="E86" t="s">
        <v>394</v>
      </c>
      <c r="F86" t="s">
        <v>345</v>
      </c>
      <c r="G86">
        <v>20</v>
      </c>
      <c r="H86" t="s">
        <v>1146</v>
      </c>
      <c r="I86" t="s">
        <v>1146</v>
      </c>
      <c r="J86">
        <v>1</v>
      </c>
      <c r="K86" t="s">
        <v>17</v>
      </c>
      <c r="L86" t="s">
        <v>376</v>
      </c>
      <c r="M86" t="s">
        <v>1126</v>
      </c>
      <c r="N86" t="s">
        <v>1127</v>
      </c>
      <c r="O86">
        <v>46024</v>
      </c>
      <c r="P86">
        <v>46387</v>
      </c>
      <c r="Q86" t="s">
        <v>345</v>
      </c>
      <c r="R86" t="s">
        <v>1393</v>
      </c>
      <c r="V86" t="s">
        <v>1284</v>
      </c>
      <c r="W86" t="s">
        <v>376</v>
      </c>
      <c r="X86" t="s">
        <v>1292</v>
      </c>
      <c r="Y86" t="s">
        <v>1285</v>
      </c>
      <c r="Z86" t="s">
        <v>1462</v>
      </c>
      <c r="AA86" t="s">
        <v>371</v>
      </c>
      <c r="AB86" t="s">
        <v>1439</v>
      </c>
      <c r="AC86">
        <v>0.38541666666666669</v>
      </c>
    </row>
    <row r="87" spans="1:29">
      <c r="A87" t="s">
        <v>257</v>
      </c>
      <c r="B87" t="s">
        <v>1266</v>
      </c>
      <c r="C87" t="s">
        <v>488</v>
      </c>
      <c r="D87" t="s">
        <v>1439</v>
      </c>
      <c r="E87" t="s">
        <v>394</v>
      </c>
      <c r="F87" t="s">
        <v>345</v>
      </c>
      <c r="G87">
        <v>5</v>
      </c>
      <c r="H87" t="s">
        <v>1146</v>
      </c>
      <c r="I87" t="s">
        <v>1146</v>
      </c>
      <c r="J87">
        <v>1</v>
      </c>
      <c r="K87" t="s">
        <v>17</v>
      </c>
      <c r="L87" t="s">
        <v>376</v>
      </c>
      <c r="M87" t="s">
        <v>1126</v>
      </c>
      <c r="N87" t="s">
        <v>1127</v>
      </c>
      <c r="O87">
        <v>46024</v>
      </c>
      <c r="P87">
        <v>46387</v>
      </c>
      <c r="Q87" t="s">
        <v>345</v>
      </c>
      <c r="R87" t="s">
        <v>1403</v>
      </c>
      <c r="V87" t="s">
        <v>1284</v>
      </c>
      <c r="W87" t="s">
        <v>376</v>
      </c>
      <c r="X87" t="s">
        <v>1292</v>
      </c>
      <c r="Y87" t="s">
        <v>1285</v>
      </c>
      <c r="Z87" t="s">
        <v>1462</v>
      </c>
      <c r="AA87" t="s">
        <v>371</v>
      </c>
      <c r="AB87" t="s">
        <v>1439</v>
      </c>
      <c r="AC87">
        <v>0.44791666666666669</v>
      </c>
    </row>
    <row r="88" spans="1:29">
      <c r="A88" t="s">
        <v>258</v>
      </c>
      <c r="B88" t="s">
        <v>1266</v>
      </c>
      <c r="C88" t="s">
        <v>488</v>
      </c>
      <c r="D88" t="s">
        <v>1432</v>
      </c>
      <c r="E88" t="s">
        <v>394</v>
      </c>
      <c r="F88" t="s">
        <v>345</v>
      </c>
      <c r="G88">
        <v>960</v>
      </c>
      <c r="H88" t="s">
        <v>1156</v>
      </c>
      <c r="I88" t="s">
        <v>1302</v>
      </c>
      <c r="J88">
        <v>1</v>
      </c>
      <c r="K88" t="s">
        <v>17</v>
      </c>
      <c r="L88" t="s">
        <v>376</v>
      </c>
      <c r="M88" t="s">
        <v>1126</v>
      </c>
      <c r="N88" t="s">
        <v>1127</v>
      </c>
      <c r="O88">
        <v>46024</v>
      </c>
      <c r="P88">
        <v>46387</v>
      </c>
      <c r="Q88" t="s">
        <v>345</v>
      </c>
      <c r="R88" t="s">
        <v>1301</v>
      </c>
      <c r="S88" t="s">
        <v>95</v>
      </c>
      <c r="T88" t="s">
        <v>1303</v>
      </c>
      <c r="V88" t="s">
        <v>1285</v>
      </c>
      <c r="W88" t="s">
        <v>376</v>
      </c>
      <c r="X88" t="s">
        <v>1292</v>
      </c>
      <c r="Y88" t="s">
        <v>1285</v>
      </c>
      <c r="Z88" t="s">
        <v>1462</v>
      </c>
      <c r="AA88" t="s">
        <v>371</v>
      </c>
      <c r="AB88" t="s">
        <v>1439</v>
      </c>
      <c r="AC88">
        <v>0.58333333333333337</v>
      </c>
    </row>
    <row r="89" spans="1:29">
      <c r="A89" t="s">
        <v>259</v>
      </c>
      <c r="B89" t="s">
        <v>1266</v>
      </c>
      <c r="C89" t="s">
        <v>488</v>
      </c>
      <c r="D89" t="s">
        <v>1434</v>
      </c>
      <c r="E89" t="s">
        <v>394</v>
      </c>
      <c r="F89" t="s">
        <v>345</v>
      </c>
      <c r="G89">
        <v>40</v>
      </c>
      <c r="H89" t="s">
        <v>1156</v>
      </c>
      <c r="I89" t="s">
        <v>1144</v>
      </c>
      <c r="J89">
        <v>1</v>
      </c>
      <c r="K89" t="s">
        <v>17</v>
      </c>
      <c r="L89" t="s">
        <v>376</v>
      </c>
      <c r="M89" t="s">
        <v>1126</v>
      </c>
      <c r="N89" t="s">
        <v>1127</v>
      </c>
      <c r="O89">
        <v>46024</v>
      </c>
      <c r="P89">
        <v>46387</v>
      </c>
      <c r="Q89" t="s">
        <v>345</v>
      </c>
      <c r="R89" t="s">
        <v>1220</v>
      </c>
      <c r="V89" t="s">
        <v>1284</v>
      </c>
      <c r="W89" t="s">
        <v>376</v>
      </c>
      <c r="X89" t="s">
        <v>1290</v>
      </c>
      <c r="Y89" t="s">
        <v>1285</v>
      </c>
      <c r="Z89" t="s">
        <v>1462</v>
      </c>
      <c r="AA89" t="s">
        <v>371</v>
      </c>
      <c r="AB89" t="s">
        <v>1590</v>
      </c>
      <c r="AC89">
        <v>0.625</v>
      </c>
    </row>
    <row r="90" spans="1:29">
      <c r="A90" t="s">
        <v>260</v>
      </c>
      <c r="B90" t="s">
        <v>1266</v>
      </c>
      <c r="C90" t="s">
        <v>488</v>
      </c>
      <c r="D90" t="s">
        <v>1439</v>
      </c>
      <c r="E90" t="s">
        <v>394</v>
      </c>
      <c r="F90" t="s">
        <v>345</v>
      </c>
      <c r="G90">
        <v>5</v>
      </c>
      <c r="H90" t="s">
        <v>1146</v>
      </c>
      <c r="I90" t="s">
        <v>1146</v>
      </c>
      <c r="J90">
        <v>1</v>
      </c>
      <c r="K90" t="s">
        <v>17</v>
      </c>
      <c r="L90" t="s">
        <v>376</v>
      </c>
      <c r="M90" t="s">
        <v>1126</v>
      </c>
      <c r="N90" t="s">
        <v>1127</v>
      </c>
      <c r="O90">
        <v>46024</v>
      </c>
      <c r="P90">
        <v>46387</v>
      </c>
      <c r="Q90" t="s">
        <v>345</v>
      </c>
      <c r="R90" t="s">
        <v>1221</v>
      </c>
      <c r="V90" t="s">
        <v>1284</v>
      </c>
      <c r="W90" t="s">
        <v>371</v>
      </c>
      <c r="X90" t="s">
        <v>1292</v>
      </c>
      <c r="Y90" t="s">
        <v>1285</v>
      </c>
      <c r="Z90" t="s">
        <v>1462</v>
      </c>
      <c r="AA90" t="s">
        <v>371</v>
      </c>
      <c r="AB90" t="s">
        <v>2103</v>
      </c>
      <c r="AC90">
        <v>0.38194444444444442</v>
      </c>
    </row>
    <row r="91" spans="1:29">
      <c r="A91" t="s">
        <v>261</v>
      </c>
      <c r="B91" t="s">
        <v>1266</v>
      </c>
      <c r="C91" t="s">
        <v>488</v>
      </c>
      <c r="D91" t="s">
        <v>1441</v>
      </c>
      <c r="E91" t="s">
        <v>394</v>
      </c>
      <c r="F91" t="s">
        <v>345</v>
      </c>
      <c r="G91">
        <v>30</v>
      </c>
      <c r="H91" t="s">
        <v>1146</v>
      </c>
      <c r="I91" t="s">
        <v>1146</v>
      </c>
      <c r="J91">
        <v>1</v>
      </c>
      <c r="K91" t="s">
        <v>17</v>
      </c>
      <c r="L91" t="s">
        <v>376</v>
      </c>
      <c r="M91" t="s">
        <v>1126</v>
      </c>
      <c r="N91" t="s">
        <v>1127</v>
      </c>
      <c r="O91">
        <v>46024</v>
      </c>
      <c r="P91">
        <v>46387</v>
      </c>
      <c r="Q91" t="s">
        <v>345</v>
      </c>
      <c r="R91" t="s">
        <v>1401</v>
      </c>
      <c r="S91" t="s">
        <v>32</v>
      </c>
      <c r="V91" t="s">
        <v>1284</v>
      </c>
      <c r="W91" t="s">
        <v>376</v>
      </c>
      <c r="X91" t="s">
        <v>1292</v>
      </c>
      <c r="Y91" t="s">
        <v>1285</v>
      </c>
      <c r="Z91" t="s">
        <v>1462</v>
      </c>
      <c r="AA91" t="s">
        <v>371</v>
      </c>
      <c r="AB91" t="s">
        <v>2103</v>
      </c>
      <c r="AC91">
        <v>0.625</v>
      </c>
    </row>
    <row r="92" spans="1:29">
      <c r="A92" t="s">
        <v>262</v>
      </c>
      <c r="B92" t="s">
        <v>1266</v>
      </c>
      <c r="C92" t="s">
        <v>488</v>
      </c>
      <c r="D92" t="s">
        <v>1437</v>
      </c>
      <c r="E92" t="s">
        <v>394</v>
      </c>
      <c r="F92" t="s">
        <v>345</v>
      </c>
      <c r="G92">
        <v>15</v>
      </c>
      <c r="H92" t="s">
        <v>1154</v>
      </c>
      <c r="I92" t="s">
        <v>1152</v>
      </c>
      <c r="J92">
        <v>1</v>
      </c>
      <c r="K92" t="s">
        <v>17</v>
      </c>
      <c r="L92" t="s">
        <v>376</v>
      </c>
      <c r="M92" t="s">
        <v>1126</v>
      </c>
      <c r="N92" t="s">
        <v>1127</v>
      </c>
      <c r="O92">
        <v>46024</v>
      </c>
      <c r="P92">
        <v>46387</v>
      </c>
      <c r="Q92" t="s">
        <v>345</v>
      </c>
      <c r="R92" t="s">
        <v>1408</v>
      </c>
      <c r="V92" t="s">
        <v>1284</v>
      </c>
      <c r="W92" t="s">
        <v>376</v>
      </c>
      <c r="X92" t="s">
        <v>1292</v>
      </c>
      <c r="Y92" t="s">
        <v>1285</v>
      </c>
      <c r="Z92" t="s">
        <v>1462</v>
      </c>
      <c r="AA92" t="s">
        <v>371</v>
      </c>
      <c r="AB92" t="s">
        <v>2103</v>
      </c>
      <c r="AC92">
        <v>0.38541666666666669</v>
      </c>
    </row>
    <row r="93" spans="1:29">
      <c r="A93" t="s">
        <v>263</v>
      </c>
      <c r="B93" t="s">
        <v>1266</v>
      </c>
      <c r="C93" t="s">
        <v>488</v>
      </c>
      <c r="D93" t="s">
        <v>452</v>
      </c>
      <c r="E93" t="s">
        <v>394</v>
      </c>
      <c r="F93" t="s">
        <v>345</v>
      </c>
      <c r="G93">
        <v>5</v>
      </c>
      <c r="H93" t="s">
        <v>1158</v>
      </c>
      <c r="I93" t="s">
        <v>352</v>
      </c>
      <c r="J93">
        <v>1</v>
      </c>
      <c r="K93" t="s">
        <v>17</v>
      </c>
      <c r="L93" t="s">
        <v>376</v>
      </c>
      <c r="M93" t="s">
        <v>1126</v>
      </c>
      <c r="N93" t="s">
        <v>1127</v>
      </c>
      <c r="O93">
        <v>46024</v>
      </c>
      <c r="P93">
        <v>46387</v>
      </c>
      <c r="Q93" t="s">
        <v>345</v>
      </c>
      <c r="R93" t="s">
        <v>1389</v>
      </c>
      <c r="V93" t="s">
        <v>1283</v>
      </c>
      <c r="W93" t="s">
        <v>371</v>
      </c>
      <c r="X93" t="s">
        <v>1292</v>
      </c>
      <c r="Y93" t="s">
        <v>1285</v>
      </c>
      <c r="Z93" t="s">
        <v>1462</v>
      </c>
      <c r="AA93" t="s">
        <v>371</v>
      </c>
      <c r="AB93" t="s">
        <v>2104</v>
      </c>
      <c r="AC93">
        <v>0.4375</v>
      </c>
    </row>
    <row r="94" spans="1:29">
      <c r="A94" t="s">
        <v>264</v>
      </c>
      <c r="B94" t="s">
        <v>1266</v>
      </c>
      <c r="C94" t="s">
        <v>488</v>
      </c>
      <c r="D94" t="s">
        <v>1434</v>
      </c>
      <c r="E94" t="s">
        <v>394</v>
      </c>
      <c r="F94" t="s">
        <v>345</v>
      </c>
      <c r="G94">
        <v>60</v>
      </c>
      <c r="H94" t="s">
        <v>1155</v>
      </c>
      <c r="I94" t="s">
        <v>1392</v>
      </c>
      <c r="J94">
        <v>1</v>
      </c>
      <c r="K94" t="s">
        <v>17</v>
      </c>
      <c r="L94" t="s">
        <v>376</v>
      </c>
      <c r="M94" t="s">
        <v>1126</v>
      </c>
      <c r="N94" t="s">
        <v>1127</v>
      </c>
      <c r="O94">
        <v>46024</v>
      </c>
      <c r="P94">
        <v>46387</v>
      </c>
      <c r="Q94" t="s">
        <v>345</v>
      </c>
      <c r="R94" t="s">
        <v>1391</v>
      </c>
      <c r="S94" t="s">
        <v>35</v>
      </c>
      <c r="V94" t="s">
        <v>1283</v>
      </c>
      <c r="W94" t="s">
        <v>376</v>
      </c>
      <c r="X94" t="s">
        <v>1390</v>
      </c>
      <c r="Y94" t="s">
        <v>1285</v>
      </c>
      <c r="Z94" t="s">
        <v>1462</v>
      </c>
      <c r="AA94" t="s">
        <v>371</v>
      </c>
      <c r="AB94" t="s">
        <v>1590</v>
      </c>
      <c r="AC94">
        <v>0.76388888888888884</v>
      </c>
    </row>
    <row r="95" spans="1:29">
      <c r="A95" t="s">
        <v>265</v>
      </c>
      <c r="B95" t="s">
        <v>1266</v>
      </c>
      <c r="C95" t="s">
        <v>488</v>
      </c>
      <c r="D95" t="s">
        <v>1434</v>
      </c>
      <c r="E95" t="s">
        <v>394</v>
      </c>
      <c r="F95" t="s">
        <v>345</v>
      </c>
      <c r="G95">
        <v>5</v>
      </c>
      <c r="H95" t="s">
        <v>1154</v>
      </c>
      <c r="I95" t="s">
        <v>1150</v>
      </c>
      <c r="J95">
        <v>1</v>
      </c>
      <c r="K95" t="s">
        <v>17</v>
      </c>
      <c r="L95" t="s">
        <v>376</v>
      </c>
      <c r="M95" t="s">
        <v>1126</v>
      </c>
      <c r="N95" t="s">
        <v>1127</v>
      </c>
      <c r="O95">
        <v>46024</v>
      </c>
      <c r="P95">
        <v>46387</v>
      </c>
      <c r="Q95" t="s">
        <v>345</v>
      </c>
      <c r="R95" t="s">
        <v>1396</v>
      </c>
      <c r="V95" t="s">
        <v>1285</v>
      </c>
      <c r="W95" t="s">
        <v>376</v>
      </c>
      <c r="X95" t="s">
        <v>1292</v>
      </c>
      <c r="Y95" t="s">
        <v>1285</v>
      </c>
      <c r="Z95" t="s">
        <v>1462</v>
      </c>
      <c r="AA95" t="s">
        <v>371</v>
      </c>
      <c r="AB95" t="s">
        <v>2103</v>
      </c>
      <c r="AC95">
        <v>0.4375</v>
      </c>
    </row>
    <row r="96" spans="1:29">
      <c r="A96" t="s">
        <v>266</v>
      </c>
      <c r="B96" t="s">
        <v>344</v>
      </c>
      <c r="C96" t="s">
        <v>443</v>
      </c>
      <c r="D96" t="s">
        <v>1438</v>
      </c>
      <c r="E96" t="s">
        <v>394</v>
      </c>
      <c r="F96" t="s">
        <v>345</v>
      </c>
      <c r="G96">
        <v>20</v>
      </c>
      <c r="H96" t="s">
        <v>1158</v>
      </c>
      <c r="I96" t="s">
        <v>1153</v>
      </c>
      <c r="J96">
        <v>1</v>
      </c>
      <c r="K96" t="s">
        <v>17</v>
      </c>
      <c r="L96" t="s">
        <v>376</v>
      </c>
      <c r="M96" t="s">
        <v>1126</v>
      </c>
      <c r="N96" t="s">
        <v>1127</v>
      </c>
      <c r="O96">
        <v>46024</v>
      </c>
      <c r="P96">
        <v>46387</v>
      </c>
      <c r="Q96" t="s">
        <v>345</v>
      </c>
      <c r="R96" t="s">
        <v>1413</v>
      </c>
      <c r="V96" t="s">
        <v>1284</v>
      </c>
      <c r="W96" t="s">
        <v>376</v>
      </c>
      <c r="X96" t="s">
        <v>1292</v>
      </c>
      <c r="Y96" t="s">
        <v>1285</v>
      </c>
      <c r="Z96" t="s">
        <v>1462</v>
      </c>
      <c r="AA96" t="s">
        <v>371</v>
      </c>
      <c r="AB96" t="s">
        <v>1439</v>
      </c>
      <c r="AC96">
        <v>0.44791666666666669</v>
      </c>
    </row>
    <row r="97" spans="1:29">
      <c r="A97" t="s">
        <v>267</v>
      </c>
      <c r="B97" t="s">
        <v>1266</v>
      </c>
      <c r="C97" t="s">
        <v>488</v>
      </c>
      <c r="D97" t="s">
        <v>1433</v>
      </c>
      <c r="E97" t="s">
        <v>394</v>
      </c>
      <c r="F97" t="s">
        <v>345</v>
      </c>
      <c r="G97">
        <v>10</v>
      </c>
      <c r="H97" t="s">
        <v>1158</v>
      </c>
      <c r="I97" t="s">
        <v>1125</v>
      </c>
      <c r="J97">
        <v>1</v>
      </c>
      <c r="K97" t="s">
        <v>17</v>
      </c>
      <c r="L97" t="s">
        <v>376</v>
      </c>
      <c r="M97" t="s">
        <v>1126</v>
      </c>
      <c r="N97" t="s">
        <v>1127</v>
      </c>
      <c r="O97">
        <v>46024</v>
      </c>
      <c r="P97">
        <v>46387</v>
      </c>
      <c r="Q97" t="s">
        <v>345</v>
      </c>
      <c r="R97" t="s">
        <v>1222</v>
      </c>
      <c r="V97" t="s">
        <v>1284</v>
      </c>
      <c r="W97" t="s">
        <v>376</v>
      </c>
      <c r="X97" t="s">
        <v>1292</v>
      </c>
      <c r="Y97" t="s">
        <v>1285</v>
      </c>
      <c r="Z97" t="s">
        <v>1462</v>
      </c>
      <c r="AA97" t="s">
        <v>371</v>
      </c>
      <c r="AB97" t="s">
        <v>1590</v>
      </c>
      <c r="AC97">
        <v>0.4375</v>
      </c>
    </row>
    <row r="98" spans="1:29">
      <c r="A98" t="s">
        <v>268</v>
      </c>
      <c r="B98" t="s">
        <v>443</v>
      </c>
      <c r="C98" t="s">
        <v>1266</v>
      </c>
      <c r="D98" t="s">
        <v>1431</v>
      </c>
      <c r="E98" t="s">
        <v>394</v>
      </c>
      <c r="F98" t="s">
        <v>345</v>
      </c>
      <c r="G98">
        <v>15</v>
      </c>
      <c r="H98" t="s">
        <v>1158</v>
      </c>
      <c r="I98" t="s">
        <v>1153</v>
      </c>
      <c r="J98">
        <v>1</v>
      </c>
      <c r="K98" t="s">
        <v>17</v>
      </c>
      <c r="L98" t="s">
        <v>376</v>
      </c>
      <c r="M98" t="s">
        <v>1126</v>
      </c>
      <c r="N98" t="s">
        <v>1127</v>
      </c>
      <c r="O98">
        <v>46024</v>
      </c>
      <c r="P98">
        <v>46387</v>
      </c>
      <c r="Q98" t="s">
        <v>345</v>
      </c>
      <c r="R98" t="s">
        <v>1397</v>
      </c>
      <c r="S98" t="s">
        <v>33</v>
      </c>
      <c r="V98" t="s">
        <v>1284</v>
      </c>
      <c r="W98" t="s">
        <v>376</v>
      </c>
      <c r="X98" t="s">
        <v>1291</v>
      </c>
      <c r="Y98" t="s">
        <v>1285</v>
      </c>
      <c r="Z98" t="s">
        <v>1462</v>
      </c>
      <c r="AA98" t="s">
        <v>371</v>
      </c>
      <c r="AB98" t="s">
        <v>2103</v>
      </c>
      <c r="AC98">
        <v>0.44791666666666669</v>
      </c>
    </row>
    <row r="99" spans="1:29">
      <c r="A99" t="s">
        <v>269</v>
      </c>
      <c r="B99" t="s">
        <v>1266</v>
      </c>
      <c r="C99" t="s">
        <v>488</v>
      </c>
      <c r="D99" t="s">
        <v>1441</v>
      </c>
      <c r="E99" t="s">
        <v>394</v>
      </c>
      <c r="F99" t="s">
        <v>345</v>
      </c>
      <c r="G99">
        <v>10</v>
      </c>
      <c r="H99" t="s">
        <v>1158</v>
      </c>
      <c r="I99" t="s">
        <v>1147</v>
      </c>
      <c r="J99">
        <v>1</v>
      </c>
      <c r="K99" t="s">
        <v>17</v>
      </c>
      <c r="L99" t="s">
        <v>376</v>
      </c>
      <c r="M99" t="s">
        <v>1126</v>
      </c>
      <c r="N99" t="s">
        <v>1127</v>
      </c>
      <c r="O99">
        <v>46024</v>
      </c>
      <c r="P99">
        <v>46387</v>
      </c>
      <c r="Q99" t="s">
        <v>345</v>
      </c>
      <c r="R99" t="s">
        <v>1400</v>
      </c>
      <c r="V99" t="s">
        <v>1284</v>
      </c>
      <c r="W99" t="s">
        <v>376</v>
      </c>
      <c r="X99" t="s">
        <v>1292</v>
      </c>
      <c r="Y99" t="s">
        <v>1285</v>
      </c>
      <c r="Z99" t="s">
        <v>1462</v>
      </c>
      <c r="AA99" t="s">
        <v>371</v>
      </c>
      <c r="AB99" t="s">
        <v>1590</v>
      </c>
      <c r="AC99">
        <v>0.4375</v>
      </c>
    </row>
    <row r="100" spans="1:29">
      <c r="A100" t="s">
        <v>270</v>
      </c>
      <c r="B100" t="s">
        <v>1266</v>
      </c>
      <c r="C100" t="s">
        <v>488</v>
      </c>
      <c r="D100" t="s">
        <v>1435</v>
      </c>
      <c r="E100" t="s">
        <v>394</v>
      </c>
      <c r="F100" t="s">
        <v>345</v>
      </c>
      <c r="G100">
        <v>5</v>
      </c>
      <c r="H100" t="s">
        <v>1158</v>
      </c>
      <c r="I100" t="s">
        <v>1148</v>
      </c>
      <c r="J100">
        <v>1</v>
      </c>
      <c r="K100" t="s">
        <v>17</v>
      </c>
      <c r="L100" t="s">
        <v>376</v>
      </c>
      <c r="M100" t="s">
        <v>1126</v>
      </c>
      <c r="N100" t="s">
        <v>1127</v>
      </c>
      <c r="O100">
        <v>46024</v>
      </c>
      <c r="P100">
        <v>46387</v>
      </c>
      <c r="Q100" t="s">
        <v>345</v>
      </c>
      <c r="R100" t="s">
        <v>1402</v>
      </c>
      <c r="V100" t="s">
        <v>1285</v>
      </c>
      <c r="W100" t="s">
        <v>376</v>
      </c>
      <c r="X100" t="s">
        <v>1292</v>
      </c>
      <c r="Y100" t="s">
        <v>1285</v>
      </c>
      <c r="Z100" t="s">
        <v>1462</v>
      </c>
      <c r="AA100" t="s">
        <v>371</v>
      </c>
      <c r="AB100" t="s">
        <v>1439</v>
      </c>
      <c r="AC100">
        <v>0.625</v>
      </c>
    </row>
    <row r="101" spans="1:29">
      <c r="A101" t="s">
        <v>271</v>
      </c>
      <c r="B101" t="s">
        <v>1266</v>
      </c>
      <c r="C101" t="s">
        <v>488</v>
      </c>
      <c r="D101" t="s">
        <v>1440</v>
      </c>
      <c r="E101" t="s">
        <v>394</v>
      </c>
      <c r="F101" t="s">
        <v>345</v>
      </c>
      <c r="G101">
        <v>10</v>
      </c>
      <c r="H101" t="s">
        <v>1156</v>
      </c>
      <c r="I101" t="s">
        <v>1394</v>
      </c>
      <c r="J101">
        <v>1</v>
      </c>
      <c r="K101" t="s">
        <v>17</v>
      </c>
      <c r="L101" t="s">
        <v>376</v>
      </c>
      <c r="M101" t="s">
        <v>1126</v>
      </c>
      <c r="N101" t="s">
        <v>1127</v>
      </c>
      <c r="O101">
        <v>46024</v>
      </c>
      <c r="P101">
        <v>46387</v>
      </c>
      <c r="Q101" t="s">
        <v>345</v>
      </c>
      <c r="R101" t="s">
        <v>1223</v>
      </c>
      <c r="V101" t="s">
        <v>1284</v>
      </c>
      <c r="W101" t="s">
        <v>376</v>
      </c>
      <c r="X101" t="s">
        <v>1292</v>
      </c>
      <c r="Y101" t="s">
        <v>1285</v>
      </c>
      <c r="Z101" t="s">
        <v>1462</v>
      </c>
      <c r="AA101" t="s">
        <v>371</v>
      </c>
      <c r="AB101" t="s">
        <v>2104</v>
      </c>
      <c r="AC101">
        <v>0.4375</v>
      </c>
    </row>
    <row r="102" spans="1:29">
      <c r="A102" t="s">
        <v>272</v>
      </c>
      <c r="B102" t="s">
        <v>1266</v>
      </c>
      <c r="C102" t="s">
        <v>488</v>
      </c>
      <c r="D102" t="s">
        <v>1433</v>
      </c>
      <c r="E102" t="s">
        <v>394</v>
      </c>
      <c r="F102" t="s">
        <v>345</v>
      </c>
      <c r="G102">
        <v>20</v>
      </c>
      <c r="H102" t="s">
        <v>1156</v>
      </c>
      <c r="I102" t="s">
        <v>1404</v>
      </c>
      <c r="J102">
        <v>1</v>
      </c>
      <c r="K102" t="s">
        <v>17</v>
      </c>
      <c r="L102" t="s">
        <v>376</v>
      </c>
      <c r="M102" t="s">
        <v>1126</v>
      </c>
      <c r="N102" t="s">
        <v>1127</v>
      </c>
      <c r="O102">
        <v>46024</v>
      </c>
      <c r="P102">
        <v>46387</v>
      </c>
      <c r="Q102" t="s">
        <v>345</v>
      </c>
      <c r="R102" t="s">
        <v>1224</v>
      </c>
      <c r="V102" t="s">
        <v>1284</v>
      </c>
      <c r="W102" t="s">
        <v>376</v>
      </c>
      <c r="X102" t="s">
        <v>1292</v>
      </c>
      <c r="Y102" t="s">
        <v>1285</v>
      </c>
      <c r="Z102" t="s">
        <v>1462</v>
      </c>
      <c r="AA102" t="s">
        <v>371</v>
      </c>
      <c r="AB102" t="s">
        <v>2104</v>
      </c>
      <c r="AC102">
        <v>0.44791666666666669</v>
      </c>
    </row>
    <row r="103" spans="1:29">
      <c r="A103" t="s">
        <v>273</v>
      </c>
      <c r="B103" t="s">
        <v>1266</v>
      </c>
      <c r="C103" t="s">
        <v>488</v>
      </c>
      <c r="D103" t="s">
        <v>1432</v>
      </c>
      <c r="E103" t="s">
        <v>394</v>
      </c>
      <c r="F103" t="s">
        <v>345</v>
      </c>
      <c r="G103">
        <v>10</v>
      </c>
      <c r="H103" t="s">
        <v>1156</v>
      </c>
      <c r="I103" t="s">
        <v>1141</v>
      </c>
      <c r="J103">
        <v>1</v>
      </c>
      <c r="K103" t="s">
        <v>17</v>
      </c>
      <c r="L103" t="s">
        <v>376</v>
      </c>
      <c r="M103" t="s">
        <v>1126</v>
      </c>
      <c r="N103" t="s">
        <v>1127</v>
      </c>
      <c r="O103">
        <v>46024</v>
      </c>
      <c r="P103">
        <v>46387</v>
      </c>
      <c r="Q103" t="s">
        <v>345</v>
      </c>
      <c r="R103" t="s">
        <v>1405</v>
      </c>
      <c r="S103" t="s">
        <v>34</v>
      </c>
      <c r="V103" t="s">
        <v>1284</v>
      </c>
      <c r="W103" t="s">
        <v>376</v>
      </c>
      <c r="X103" t="s">
        <v>1292</v>
      </c>
      <c r="Y103" t="s">
        <v>1285</v>
      </c>
      <c r="Z103" t="s">
        <v>1462</v>
      </c>
      <c r="AA103" t="s">
        <v>371</v>
      </c>
      <c r="AB103" t="s">
        <v>1439</v>
      </c>
      <c r="AC103">
        <v>0.625</v>
      </c>
    </row>
    <row r="104" spans="1:29">
      <c r="A104" t="s">
        <v>274</v>
      </c>
      <c r="B104" t="s">
        <v>1266</v>
      </c>
      <c r="C104" t="s">
        <v>488</v>
      </c>
      <c r="D104" t="s">
        <v>1441</v>
      </c>
      <c r="E104" t="s">
        <v>394</v>
      </c>
      <c r="F104" t="s">
        <v>345</v>
      </c>
      <c r="G104">
        <v>20</v>
      </c>
      <c r="H104" t="s">
        <v>1158</v>
      </c>
      <c r="I104" t="s">
        <v>1124</v>
      </c>
      <c r="J104">
        <v>1</v>
      </c>
      <c r="K104" t="s">
        <v>17</v>
      </c>
      <c r="L104" t="s">
        <v>376</v>
      </c>
      <c r="M104" t="s">
        <v>1126</v>
      </c>
      <c r="N104" t="s">
        <v>1127</v>
      </c>
      <c r="O104">
        <v>46024</v>
      </c>
      <c r="P104">
        <v>46387</v>
      </c>
      <c r="Q104" t="s">
        <v>345</v>
      </c>
      <c r="R104" t="s">
        <v>1407</v>
      </c>
      <c r="V104" t="s">
        <v>1284</v>
      </c>
      <c r="W104" t="s">
        <v>376</v>
      </c>
      <c r="X104" t="s">
        <v>1292</v>
      </c>
      <c r="Y104" t="s">
        <v>1285</v>
      </c>
      <c r="Z104" t="s">
        <v>1462</v>
      </c>
      <c r="AA104" t="s">
        <v>371</v>
      </c>
      <c r="AB104" t="s">
        <v>2103</v>
      </c>
      <c r="AC104">
        <v>0.44791666666666669</v>
      </c>
    </row>
    <row r="105" spans="1:29">
      <c r="A105" t="s">
        <v>275</v>
      </c>
      <c r="B105" t="s">
        <v>1266</v>
      </c>
      <c r="C105" t="s">
        <v>488</v>
      </c>
      <c r="D105" t="s">
        <v>1437</v>
      </c>
      <c r="E105" t="s">
        <v>394</v>
      </c>
      <c r="F105" t="s">
        <v>345</v>
      </c>
      <c r="G105">
        <v>15</v>
      </c>
      <c r="H105" t="s">
        <v>1157</v>
      </c>
      <c r="I105" t="s">
        <v>1272</v>
      </c>
      <c r="J105">
        <v>1</v>
      </c>
      <c r="K105" t="s">
        <v>17</v>
      </c>
      <c r="L105" t="s">
        <v>376</v>
      </c>
      <c r="M105" t="s">
        <v>1126</v>
      </c>
      <c r="N105" t="s">
        <v>1127</v>
      </c>
      <c r="O105">
        <v>46024</v>
      </c>
      <c r="P105">
        <v>46387</v>
      </c>
      <c r="Q105" t="s">
        <v>345</v>
      </c>
      <c r="R105" t="s">
        <v>1225</v>
      </c>
      <c r="V105" t="s">
        <v>1284</v>
      </c>
      <c r="W105" t="s">
        <v>376</v>
      </c>
      <c r="X105" t="s">
        <v>1292</v>
      </c>
      <c r="Y105" t="s">
        <v>1285</v>
      </c>
      <c r="Z105" t="s">
        <v>1462</v>
      </c>
      <c r="AA105" t="s">
        <v>371</v>
      </c>
      <c r="AB105" t="s">
        <v>2103</v>
      </c>
      <c r="AC105">
        <v>0.38541666666666669</v>
      </c>
    </row>
    <row r="106" spans="1:29">
      <c r="A106" t="s">
        <v>276</v>
      </c>
      <c r="B106" t="s">
        <v>1266</v>
      </c>
      <c r="C106" t="s">
        <v>488</v>
      </c>
      <c r="D106" t="s">
        <v>1432</v>
      </c>
      <c r="E106" t="s">
        <v>394</v>
      </c>
      <c r="F106" t="s">
        <v>345</v>
      </c>
      <c r="G106">
        <v>30</v>
      </c>
      <c r="H106" t="s">
        <v>1146</v>
      </c>
      <c r="I106" t="s">
        <v>1146</v>
      </c>
      <c r="J106">
        <v>1</v>
      </c>
      <c r="K106" t="s">
        <v>17</v>
      </c>
      <c r="L106" t="s">
        <v>376</v>
      </c>
      <c r="M106" t="s">
        <v>1126</v>
      </c>
      <c r="N106" t="s">
        <v>1127</v>
      </c>
      <c r="O106">
        <v>46024</v>
      </c>
      <c r="P106">
        <v>46387</v>
      </c>
      <c r="Q106" t="s">
        <v>345</v>
      </c>
      <c r="R106" t="s">
        <v>1412</v>
      </c>
      <c r="V106" t="s">
        <v>1284</v>
      </c>
      <c r="W106" t="s">
        <v>376</v>
      </c>
      <c r="X106" t="s">
        <v>1292</v>
      </c>
      <c r="Y106" t="s">
        <v>1285</v>
      </c>
      <c r="Z106" t="s">
        <v>1462</v>
      </c>
      <c r="AA106" t="s">
        <v>371</v>
      </c>
      <c r="AB106" t="s">
        <v>1439</v>
      </c>
      <c r="AC106">
        <v>0.625</v>
      </c>
    </row>
    <row r="107" spans="1:29">
      <c r="A107" t="s">
        <v>277</v>
      </c>
      <c r="B107" t="s">
        <v>1266</v>
      </c>
      <c r="C107" t="s">
        <v>488</v>
      </c>
      <c r="D107" t="s">
        <v>1436</v>
      </c>
      <c r="E107" t="s">
        <v>394</v>
      </c>
      <c r="F107" t="s">
        <v>345</v>
      </c>
      <c r="G107">
        <v>15</v>
      </c>
      <c r="H107" t="s">
        <v>1154</v>
      </c>
      <c r="I107" t="s">
        <v>1410</v>
      </c>
      <c r="J107">
        <v>1</v>
      </c>
      <c r="K107" t="s">
        <v>17</v>
      </c>
      <c r="L107" t="s">
        <v>376</v>
      </c>
      <c r="M107" t="s">
        <v>1126</v>
      </c>
      <c r="N107" t="s">
        <v>1127</v>
      </c>
      <c r="O107">
        <v>46024</v>
      </c>
      <c r="P107">
        <v>46387</v>
      </c>
      <c r="Q107" t="s">
        <v>345</v>
      </c>
      <c r="R107" t="s">
        <v>1411</v>
      </c>
      <c r="S107" t="s">
        <v>36</v>
      </c>
      <c r="V107" t="s">
        <v>1284</v>
      </c>
      <c r="W107" t="s">
        <v>376</v>
      </c>
      <c r="X107" t="s">
        <v>1292</v>
      </c>
      <c r="Y107" t="s">
        <v>1285</v>
      </c>
      <c r="Z107" t="s">
        <v>1462</v>
      </c>
      <c r="AA107" t="s">
        <v>371</v>
      </c>
      <c r="AB107" t="s">
        <v>1590</v>
      </c>
      <c r="AC107">
        <v>0.44791666666666669</v>
      </c>
    </row>
    <row r="108" spans="1:29">
      <c r="A108" t="s">
        <v>278</v>
      </c>
      <c r="B108" t="s">
        <v>443</v>
      </c>
      <c r="C108" t="s">
        <v>1266</v>
      </c>
      <c r="D108" t="s">
        <v>1432</v>
      </c>
      <c r="E108" t="s">
        <v>394</v>
      </c>
      <c r="F108" t="s">
        <v>345</v>
      </c>
      <c r="G108">
        <v>10</v>
      </c>
      <c r="H108" t="s">
        <v>1156</v>
      </c>
      <c r="I108" t="s">
        <v>1302</v>
      </c>
      <c r="J108">
        <v>1</v>
      </c>
      <c r="K108" t="s">
        <v>17</v>
      </c>
      <c r="L108" t="s">
        <v>376</v>
      </c>
      <c r="M108" t="s">
        <v>1126</v>
      </c>
      <c r="N108" t="s">
        <v>1127</v>
      </c>
      <c r="O108">
        <v>46024</v>
      </c>
      <c r="P108">
        <v>46387</v>
      </c>
      <c r="Q108" t="s">
        <v>345</v>
      </c>
      <c r="R108" t="s">
        <v>1449</v>
      </c>
      <c r="S108" t="s">
        <v>94</v>
      </c>
      <c r="V108" t="s">
        <v>1284</v>
      </c>
      <c r="W108" t="s">
        <v>376</v>
      </c>
      <c r="X108" t="s">
        <v>1290</v>
      </c>
      <c r="Y108" t="s">
        <v>1285</v>
      </c>
      <c r="Z108" t="s">
        <v>1462</v>
      </c>
      <c r="AA108" t="s">
        <v>371</v>
      </c>
      <c r="AB108" t="s">
        <v>1439</v>
      </c>
      <c r="AC108">
        <v>0.44791666666666669</v>
      </c>
    </row>
    <row r="109" spans="1:29">
      <c r="A109" t="s">
        <v>279</v>
      </c>
      <c r="B109" t="s">
        <v>443</v>
      </c>
      <c r="C109" t="s">
        <v>1266</v>
      </c>
      <c r="D109" t="s">
        <v>1432</v>
      </c>
      <c r="E109" t="s">
        <v>394</v>
      </c>
      <c r="F109" t="s">
        <v>345</v>
      </c>
      <c r="G109">
        <v>10</v>
      </c>
      <c r="H109" t="s">
        <v>1156</v>
      </c>
      <c r="I109" t="s">
        <v>1142</v>
      </c>
      <c r="J109">
        <v>1</v>
      </c>
      <c r="K109" t="s">
        <v>17</v>
      </c>
      <c r="L109" t="s">
        <v>376</v>
      </c>
      <c r="M109" t="s">
        <v>1126</v>
      </c>
      <c r="N109" t="s">
        <v>1127</v>
      </c>
      <c r="O109">
        <v>46024</v>
      </c>
      <c r="P109">
        <v>46387</v>
      </c>
      <c r="Q109" t="s">
        <v>345</v>
      </c>
      <c r="R109" t="s">
        <v>1226</v>
      </c>
      <c r="S109" t="s">
        <v>1344</v>
      </c>
      <c r="V109" t="s">
        <v>1284</v>
      </c>
      <c r="W109" t="s">
        <v>376</v>
      </c>
      <c r="X109" t="s">
        <v>1290</v>
      </c>
      <c r="Y109" t="s">
        <v>1285</v>
      </c>
      <c r="Z109" t="s">
        <v>1462</v>
      </c>
      <c r="AA109" t="s">
        <v>371</v>
      </c>
      <c r="AB109" t="s">
        <v>2104</v>
      </c>
      <c r="AC109">
        <v>0.625</v>
      </c>
    </row>
    <row r="110" spans="1:29">
      <c r="A110" t="s">
        <v>280</v>
      </c>
      <c r="B110" t="s">
        <v>443</v>
      </c>
      <c r="C110" t="s">
        <v>1266</v>
      </c>
      <c r="D110" t="s">
        <v>1436</v>
      </c>
      <c r="E110" t="s">
        <v>394</v>
      </c>
      <c r="F110" t="s">
        <v>345</v>
      </c>
      <c r="G110">
        <v>10</v>
      </c>
      <c r="H110" t="s">
        <v>1334</v>
      </c>
      <c r="I110" t="s">
        <v>1335</v>
      </c>
      <c r="J110">
        <v>1</v>
      </c>
      <c r="K110" t="s">
        <v>17</v>
      </c>
      <c r="L110" t="s">
        <v>376</v>
      </c>
      <c r="M110" t="s">
        <v>1126</v>
      </c>
      <c r="N110" t="s">
        <v>1127</v>
      </c>
      <c r="O110">
        <v>46024</v>
      </c>
      <c r="P110">
        <v>46387</v>
      </c>
      <c r="Q110" t="s">
        <v>345</v>
      </c>
      <c r="R110" t="s">
        <v>1191</v>
      </c>
      <c r="S110" t="s">
        <v>96</v>
      </c>
      <c r="V110" t="s">
        <v>1284</v>
      </c>
      <c r="W110" t="s">
        <v>376</v>
      </c>
      <c r="X110" t="s">
        <v>1290</v>
      </c>
      <c r="Y110" t="s">
        <v>1285</v>
      </c>
      <c r="Z110" t="s">
        <v>1462</v>
      </c>
      <c r="AA110" t="s">
        <v>371</v>
      </c>
      <c r="AB110" t="s">
        <v>1439</v>
      </c>
      <c r="AC110">
        <v>0.4375</v>
      </c>
    </row>
    <row r="111" spans="1:29">
      <c r="A111" t="s">
        <v>281</v>
      </c>
      <c r="B111" t="s">
        <v>443</v>
      </c>
      <c r="C111" t="s">
        <v>1266</v>
      </c>
      <c r="D111" t="s">
        <v>1432</v>
      </c>
      <c r="E111" t="s">
        <v>394</v>
      </c>
      <c r="F111" t="s">
        <v>345</v>
      </c>
      <c r="G111">
        <v>10</v>
      </c>
      <c r="H111" t="s">
        <v>1334</v>
      </c>
      <c r="I111" t="s">
        <v>352</v>
      </c>
      <c r="J111">
        <v>1</v>
      </c>
      <c r="K111" t="s">
        <v>17</v>
      </c>
      <c r="L111" t="s">
        <v>376</v>
      </c>
      <c r="M111" t="s">
        <v>1126</v>
      </c>
      <c r="N111" t="s">
        <v>1127</v>
      </c>
      <c r="O111">
        <v>46024</v>
      </c>
      <c r="P111">
        <v>46387</v>
      </c>
      <c r="Q111" t="s">
        <v>345</v>
      </c>
      <c r="R111" t="s">
        <v>1227</v>
      </c>
      <c r="S111" t="s">
        <v>1409</v>
      </c>
      <c r="V111" t="s">
        <v>1284</v>
      </c>
      <c r="W111" t="s">
        <v>376</v>
      </c>
      <c r="X111" t="s">
        <v>1290</v>
      </c>
      <c r="Y111" t="s">
        <v>1285</v>
      </c>
      <c r="Z111" t="s">
        <v>1462</v>
      </c>
      <c r="AA111" t="s">
        <v>371</v>
      </c>
      <c r="AB111" t="s">
        <v>1439</v>
      </c>
      <c r="AC111">
        <v>0.625</v>
      </c>
    </row>
    <row r="112" spans="1:29">
      <c r="A112" t="s">
        <v>282</v>
      </c>
      <c r="B112" t="s">
        <v>443</v>
      </c>
      <c r="C112" t="s">
        <v>1266</v>
      </c>
      <c r="D112" t="s">
        <v>1441</v>
      </c>
      <c r="E112" t="s">
        <v>394</v>
      </c>
      <c r="F112" t="s">
        <v>345</v>
      </c>
      <c r="G112">
        <v>10</v>
      </c>
      <c r="H112" t="s">
        <v>1156</v>
      </c>
      <c r="I112" t="s">
        <v>1142</v>
      </c>
      <c r="J112">
        <v>1</v>
      </c>
      <c r="K112" t="s">
        <v>17</v>
      </c>
      <c r="L112" t="s">
        <v>376</v>
      </c>
      <c r="M112" t="s">
        <v>1126</v>
      </c>
      <c r="N112" t="s">
        <v>1127</v>
      </c>
      <c r="O112">
        <v>46024</v>
      </c>
      <c r="P112">
        <v>46387</v>
      </c>
      <c r="Q112" t="s">
        <v>345</v>
      </c>
      <c r="R112" t="s">
        <v>1343</v>
      </c>
      <c r="S112" t="s">
        <v>1342</v>
      </c>
      <c r="T112" t="s">
        <v>1337</v>
      </c>
      <c r="V112" t="s">
        <v>1284</v>
      </c>
      <c r="W112" t="s">
        <v>376</v>
      </c>
      <c r="X112" t="s">
        <v>1290</v>
      </c>
      <c r="Y112" t="s">
        <v>1285</v>
      </c>
      <c r="Z112" t="s">
        <v>1462</v>
      </c>
      <c r="AA112" t="s">
        <v>371</v>
      </c>
      <c r="AB112" t="s">
        <v>1590</v>
      </c>
      <c r="AC112">
        <v>0.44791666666666669</v>
      </c>
    </row>
    <row r="113" spans="1:29">
      <c r="A113" t="s">
        <v>283</v>
      </c>
      <c r="B113" t="s">
        <v>443</v>
      </c>
      <c r="C113" t="s">
        <v>1266</v>
      </c>
      <c r="D113" t="s">
        <v>1440</v>
      </c>
      <c r="E113" t="s">
        <v>394</v>
      </c>
      <c r="F113" t="s">
        <v>345</v>
      </c>
      <c r="G113">
        <v>10</v>
      </c>
      <c r="H113" t="s">
        <v>1156</v>
      </c>
      <c r="I113" t="s">
        <v>1142</v>
      </c>
      <c r="J113">
        <v>1</v>
      </c>
      <c r="K113" t="s">
        <v>17</v>
      </c>
      <c r="L113" t="s">
        <v>376</v>
      </c>
      <c r="M113" t="s">
        <v>1126</v>
      </c>
      <c r="N113" t="s">
        <v>1127</v>
      </c>
      <c r="O113">
        <v>46024</v>
      </c>
      <c r="P113">
        <v>46387</v>
      </c>
      <c r="Q113" t="s">
        <v>345</v>
      </c>
      <c r="R113" t="s">
        <v>1338</v>
      </c>
      <c r="S113" t="s">
        <v>97</v>
      </c>
      <c r="V113" t="s">
        <v>1285</v>
      </c>
      <c r="W113" t="s">
        <v>376</v>
      </c>
      <c r="X113" t="s">
        <v>1292</v>
      </c>
      <c r="Y113" t="s">
        <v>1285</v>
      </c>
      <c r="Z113" t="s">
        <v>1462</v>
      </c>
      <c r="AA113" t="s">
        <v>371</v>
      </c>
      <c r="AB113" t="s">
        <v>2105</v>
      </c>
      <c r="AC113">
        <v>0.76041666666666663</v>
      </c>
    </row>
    <row r="114" spans="1:29">
      <c r="A114" t="s">
        <v>284</v>
      </c>
      <c r="B114" t="s">
        <v>344</v>
      </c>
      <c r="C114" t="s">
        <v>1266</v>
      </c>
      <c r="D114" t="s">
        <v>1439</v>
      </c>
      <c r="E114" t="s">
        <v>394</v>
      </c>
      <c r="F114" t="s">
        <v>345</v>
      </c>
      <c r="G114">
        <v>10</v>
      </c>
      <c r="H114" t="s">
        <v>1146</v>
      </c>
      <c r="I114" t="s">
        <v>1146</v>
      </c>
      <c r="J114">
        <v>1</v>
      </c>
      <c r="K114" t="s">
        <v>17</v>
      </c>
      <c r="L114" t="s">
        <v>376</v>
      </c>
      <c r="M114" t="s">
        <v>1126</v>
      </c>
      <c r="N114" t="s">
        <v>1127</v>
      </c>
      <c r="O114">
        <v>46024</v>
      </c>
      <c r="P114">
        <v>46387</v>
      </c>
      <c r="Q114" t="s">
        <v>345</v>
      </c>
      <c r="R114" t="s">
        <v>98</v>
      </c>
      <c r="S114" t="s">
        <v>99</v>
      </c>
      <c r="V114" t="s">
        <v>1284</v>
      </c>
      <c r="W114" t="s">
        <v>376</v>
      </c>
      <c r="X114" t="s">
        <v>1292</v>
      </c>
      <c r="Y114" t="s">
        <v>1285</v>
      </c>
      <c r="Z114" t="s">
        <v>1462</v>
      </c>
      <c r="AA114" t="s">
        <v>371</v>
      </c>
      <c r="AB114" t="s">
        <v>2103</v>
      </c>
      <c r="AC114">
        <v>0.44791666666666669</v>
      </c>
    </row>
    <row r="115" spans="1:29">
      <c r="A115" t="s">
        <v>285</v>
      </c>
      <c r="B115" t="s">
        <v>1266</v>
      </c>
      <c r="C115" t="s">
        <v>488</v>
      </c>
      <c r="D115" t="s">
        <v>1433</v>
      </c>
      <c r="E115" t="s">
        <v>394</v>
      </c>
      <c r="F115" t="s">
        <v>345</v>
      </c>
      <c r="G115">
        <v>10</v>
      </c>
      <c r="H115" t="s">
        <v>1158</v>
      </c>
      <c r="I115" t="s">
        <v>1125</v>
      </c>
      <c r="J115">
        <v>1</v>
      </c>
      <c r="K115" t="s">
        <v>17</v>
      </c>
      <c r="L115" t="s">
        <v>376</v>
      </c>
      <c r="M115" t="s">
        <v>1126</v>
      </c>
      <c r="N115" t="s">
        <v>1127</v>
      </c>
      <c r="O115">
        <v>46024</v>
      </c>
      <c r="P115">
        <v>46387</v>
      </c>
      <c r="Q115" t="s">
        <v>345</v>
      </c>
      <c r="R115" t="s">
        <v>1417</v>
      </c>
      <c r="S115" t="s">
        <v>100</v>
      </c>
      <c r="V115" t="s">
        <v>1284</v>
      </c>
      <c r="W115" t="s">
        <v>376</v>
      </c>
      <c r="X115" t="s">
        <v>1390</v>
      </c>
      <c r="Y115" t="s">
        <v>1285</v>
      </c>
      <c r="Z115" t="s">
        <v>1462</v>
      </c>
      <c r="AA115" t="s">
        <v>371</v>
      </c>
      <c r="AB115" t="s">
        <v>1590</v>
      </c>
      <c r="AC115">
        <v>0.4375</v>
      </c>
    </row>
    <row r="116" spans="1:29">
      <c r="A116" t="s">
        <v>286</v>
      </c>
      <c r="B116" t="s">
        <v>443</v>
      </c>
      <c r="C116" t="s">
        <v>1266</v>
      </c>
      <c r="D116" t="s">
        <v>1434</v>
      </c>
      <c r="E116" t="s">
        <v>394</v>
      </c>
      <c r="F116" t="s">
        <v>345</v>
      </c>
      <c r="G116">
        <v>10</v>
      </c>
      <c r="H116" t="s">
        <v>1158</v>
      </c>
      <c r="I116" t="s">
        <v>1153</v>
      </c>
      <c r="J116">
        <v>1</v>
      </c>
      <c r="K116" t="s">
        <v>17</v>
      </c>
      <c r="L116" t="s">
        <v>376</v>
      </c>
      <c r="M116" t="s">
        <v>1126</v>
      </c>
      <c r="N116" t="s">
        <v>1127</v>
      </c>
      <c r="O116">
        <v>46024</v>
      </c>
      <c r="P116">
        <v>46387</v>
      </c>
      <c r="Q116" t="s">
        <v>345</v>
      </c>
      <c r="R116" t="s">
        <v>101</v>
      </c>
      <c r="S116" t="s">
        <v>102</v>
      </c>
      <c r="V116" t="s">
        <v>1283</v>
      </c>
      <c r="W116" t="s">
        <v>376</v>
      </c>
      <c r="X116" t="s">
        <v>1290</v>
      </c>
      <c r="Y116" t="s">
        <v>1285</v>
      </c>
      <c r="Z116" t="s">
        <v>1462</v>
      </c>
      <c r="AA116" t="s">
        <v>371</v>
      </c>
      <c r="AB116" t="s">
        <v>1439</v>
      </c>
      <c r="AC116">
        <v>0.41666666666666669</v>
      </c>
    </row>
    <row r="117" spans="1:29">
      <c r="A117" t="s">
        <v>287</v>
      </c>
      <c r="B117" t="s">
        <v>344</v>
      </c>
      <c r="C117" t="s">
        <v>443</v>
      </c>
      <c r="D117" t="s">
        <v>1436</v>
      </c>
      <c r="E117" t="s">
        <v>394</v>
      </c>
      <c r="F117" t="s">
        <v>345</v>
      </c>
      <c r="G117">
        <v>60</v>
      </c>
      <c r="H117" t="s">
        <v>1158</v>
      </c>
      <c r="I117" t="s">
        <v>1125</v>
      </c>
      <c r="J117">
        <v>1</v>
      </c>
      <c r="K117" t="s">
        <v>17</v>
      </c>
      <c r="L117" t="s">
        <v>376</v>
      </c>
      <c r="M117" t="s">
        <v>1126</v>
      </c>
      <c r="N117" t="s">
        <v>1127</v>
      </c>
      <c r="O117">
        <v>46024</v>
      </c>
      <c r="P117">
        <v>46387</v>
      </c>
      <c r="Q117" t="s">
        <v>345</v>
      </c>
      <c r="R117" t="s">
        <v>1378</v>
      </c>
      <c r="S117" t="s">
        <v>103</v>
      </c>
      <c r="T117" t="s">
        <v>104</v>
      </c>
      <c r="U117" t="s">
        <v>105</v>
      </c>
      <c r="V117" t="s">
        <v>1283</v>
      </c>
      <c r="W117" t="s">
        <v>371</v>
      </c>
      <c r="X117" t="s">
        <v>1290</v>
      </c>
      <c r="Y117" t="s">
        <v>1285</v>
      </c>
      <c r="Z117" t="s">
        <v>1462</v>
      </c>
      <c r="AA117" t="s">
        <v>371</v>
      </c>
      <c r="AB117" t="s">
        <v>2103</v>
      </c>
      <c r="AC117">
        <v>0.76388888888888884</v>
      </c>
    </row>
    <row r="118" spans="1:29">
      <c r="A118" t="s">
        <v>288</v>
      </c>
      <c r="B118" t="s">
        <v>344</v>
      </c>
      <c r="C118" t="s">
        <v>443</v>
      </c>
      <c r="D118" t="s">
        <v>1434</v>
      </c>
      <c r="E118" t="s">
        <v>394</v>
      </c>
      <c r="F118" t="s">
        <v>345</v>
      </c>
      <c r="G118">
        <v>15</v>
      </c>
      <c r="H118" t="s">
        <v>1156</v>
      </c>
      <c r="I118" t="s">
        <v>1125</v>
      </c>
      <c r="J118">
        <v>1</v>
      </c>
      <c r="K118" t="s">
        <v>17</v>
      </c>
      <c r="L118" t="s">
        <v>376</v>
      </c>
      <c r="M118" t="s">
        <v>1126</v>
      </c>
      <c r="N118" t="s">
        <v>1127</v>
      </c>
      <c r="O118">
        <v>46024</v>
      </c>
      <c r="P118">
        <v>46387</v>
      </c>
      <c r="Q118" t="s">
        <v>345</v>
      </c>
      <c r="R118" t="s">
        <v>1228</v>
      </c>
      <c r="S118" t="s">
        <v>106</v>
      </c>
      <c r="T118" t="s">
        <v>107</v>
      </c>
      <c r="U118" t="s">
        <v>105</v>
      </c>
      <c r="V118" t="s">
        <v>1285</v>
      </c>
      <c r="W118" t="s">
        <v>376</v>
      </c>
      <c r="X118" t="s">
        <v>1290</v>
      </c>
      <c r="Y118" t="s">
        <v>1285</v>
      </c>
      <c r="Z118" t="s">
        <v>1462</v>
      </c>
      <c r="AA118" t="s">
        <v>371</v>
      </c>
      <c r="AB118" t="s">
        <v>1439</v>
      </c>
      <c r="AC118">
        <v>0.4375</v>
      </c>
    </row>
    <row r="119" spans="1:29">
      <c r="A119" t="s">
        <v>289</v>
      </c>
      <c r="B119" t="s">
        <v>344</v>
      </c>
      <c r="C119" t="s">
        <v>443</v>
      </c>
      <c r="D119" t="s">
        <v>1435</v>
      </c>
      <c r="E119" t="s">
        <v>394</v>
      </c>
      <c r="F119" t="s">
        <v>345</v>
      </c>
      <c r="G119">
        <v>30</v>
      </c>
      <c r="H119" t="s">
        <v>1146</v>
      </c>
      <c r="I119" t="s">
        <v>1146</v>
      </c>
      <c r="J119">
        <v>1</v>
      </c>
      <c r="K119" t="s">
        <v>17</v>
      </c>
      <c r="L119" t="s">
        <v>376</v>
      </c>
      <c r="M119" t="s">
        <v>1126</v>
      </c>
      <c r="N119" t="s">
        <v>1127</v>
      </c>
      <c r="O119">
        <v>46024</v>
      </c>
      <c r="P119">
        <v>46387</v>
      </c>
      <c r="Q119" t="s">
        <v>345</v>
      </c>
      <c r="R119" t="s">
        <v>108</v>
      </c>
      <c r="S119" t="s">
        <v>109</v>
      </c>
      <c r="T119" t="s">
        <v>107</v>
      </c>
      <c r="U119" t="s">
        <v>110</v>
      </c>
      <c r="V119" t="s">
        <v>1284</v>
      </c>
      <c r="W119" t="s">
        <v>376</v>
      </c>
      <c r="X119" t="s">
        <v>1292</v>
      </c>
      <c r="Y119" t="s">
        <v>1285</v>
      </c>
      <c r="Z119" t="s">
        <v>1462</v>
      </c>
      <c r="AA119" t="s">
        <v>371</v>
      </c>
      <c r="AB119" t="s">
        <v>1590</v>
      </c>
      <c r="AC119">
        <v>0.4375</v>
      </c>
    </row>
    <row r="120" spans="1:29">
      <c r="A120" t="s">
        <v>290</v>
      </c>
      <c r="B120" t="s">
        <v>344</v>
      </c>
      <c r="C120" t="s">
        <v>443</v>
      </c>
      <c r="D120" t="s">
        <v>1435</v>
      </c>
      <c r="E120" t="s">
        <v>394</v>
      </c>
      <c r="F120" t="s">
        <v>345</v>
      </c>
      <c r="G120">
        <v>20</v>
      </c>
      <c r="H120" t="s">
        <v>1158</v>
      </c>
      <c r="I120" t="s">
        <v>352</v>
      </c>
      <c r="J120">
        <v>1</v>
      </c>
      <c r="K120" t="s">
        <v>17</v>
      </c>
      <c r="L120" t="s">
        <v>376</v>
      </c>
      <c r="M120" t="s">
        <v>1126</v>
      </c>
      <c r="N120" t="s">
        <v>1127</v>
      </c>
      <c r="O120">
        <v>46024</v>
      </c>
      <c r="P120">
        <v>46387</v>
      </c>
      <c r="Q120" t="s">
        <v>345</v>
      </c>
      <c r="R120" t="s">
        <v>1229</v>
      </c>
      <c r="S120" t="s">
        <v>111</v>
      </c>
      <c r="T120" t="s">
        <v>112</v>
      </c>
      <c r="U120" t="s">
        <v>110</v>
      </c>
      <c r="V120" t="s">
        <v>1283</v>
      </c>
      <c r="W120" t="s">
        <v>371</v>
      </c>
      <c r="X120" t="s">
        <v>1290</v>
      </c>
      <c r="Y120" t="s">
        <v>1285</v>
      </c>
      <c r="Z120" t="s">
        <v>1462</v>
      </c>
      <c r="AA120" t="s">
        <v>371</v>
      </c>
      <c r="AB120" t="s">
        <v>1439</v>
      </c>
      <c r="AC120">
        <v>0.4375</v>
      </c>
    </row>
    <row r="121" spans="1:29">
      <c r="A121" t="s">
        <v>291</v>
      </c>
      <c r="B121" t="s">
        <v>344</v>
      </c>
      <c r="C121" t="s">
        <v>443</v>
      </c>
      <c r="D121" t="s">
        <v>1436</v>
      </c>
      <c r="E121" t="s">
        <v>394</v>
      </c>
      <c r="F121" t="s">
        <v>345</v>
      </c>
      <c r="G121">
        <v>5</v>
      </c>
      <c r="H121" t="s">
        <v>1158</v>
      </c>
      <c r="I121" t="s">
        <v>1148</v>
      </c>
      <c r="J121">
        <v>1</v>
      </c>
      <c r="K121" t="s">
        <v>17</v>
      </c>
      <c r="L121" t="s">
        <v>376</v>
      </c>
      <c r="M121" t="s">
        <v>1126</v>
      </c>
      <c r="N121" t="s">
        <v>1127</v>
      </c>
      <c r="O121">
        <v>46024</v>
      </c>
      <c r="P121">
        <v>46387</v>
      </c>
      <c r="Q121" t="s">
        <v>345</v>
      </c>
      <c r="R121" t="s">
        <v>1230</v>
      </c>
      <c r="S121" t="s">
        <v>113</v>
      </c>
      <c r="T121" t="s">
        <v>114</v>
      </c>
      <c r="U121" t="s">
        <v>42</v>
      </c>
      <c r="V121" t="s">
        <v>1284</v>
      </c>
      <c r="W121" t="s">
        <v>376</v>
      </c>
      <c r="X121" t="s">
        <v>1290</v>
      </c>
      <c r="Y121" t="s">
        <v>1285</v>
      </c>
      <c r="Z121" t="s">
        <v>1462</v>
      </c>
      <c r="AA121" t="s">
        <v>371</v>
      </c>
      <c r="AB121" t="s">
        <v>2103</v>
      </c>
      <c r="AC121">
        <v>0.4375</v>
      </c>
    </row>
    <row r="122" spans="1:29">
      <c r="A122" t="s">
        <v>292</v>
      </c>
      <c r="B122" t="s">
        <v>344</v>
      </c>
      <c r="C122" t="s">
        <v>443</v>
      </c>
      <c r="D122" t="s">
        <v>452</v>
      </c>
      <c r="E122" t="s">
        <v>394</v>
      </c>
      <c r="F122" t="s">
        <v>345</v>
      </c>
      <c r="G122">
        <v>10</v>
      </c>
      <c r="H122" t="s">
        <v>1158</v>
      </c>
      <c r="I122" t="s">
        <v>1147</v>
      </c>
      <c r="J122">
        <v>1</v>
      </c>
      <c r="K122" t="s">
        <v>17</v>
      </c>
      <c r="L122" t="s">
        <v>376</v>
      </c>
      <c r="M122" t="s">
        <v>1126</v>
      </c>
      <c r="N122" t="s">
        <v>1127</v>
      </c>
      <c r="O122">
        <v>46024</v>
      </c>
      <c r="P122">
        <v>46387</v>
      </c>
      <c r="Q122" t="s">
        <v>345</v>
      </c>
      <c r="R122" t="s">
        <v>1305</v>
      </c>
      <c r="S122" t="s">
        <v>115</v>
      </c>
      <c r="T122" t="s">
        <v>107</v>
      </c>
      <c r="U122" t="s">
        <v>42</v>
      </c>
      <c r="V122" t="s">
        <v>1285</v>
      </c>
      <c r="W122" t="s">
        <v>376</v>
      </c>
      <c r="X122" t="s">
        <v>1290</v>
      </c>
      <c r="Y122" t="s">
        <v>1285</v>
      </c>
      <c r="Z122" t="s">
        <v>1462</v>
      </c>
      <c r="AA122" t="s">
        <v>371</v>
      </c>
      <c r="AB122" t="s">
        <v>2103</v>
      </c>
      <c r="AC122">
        <v>0.4375</v>
      </c>
    </row>
    <row r="123" spans="1:29">
      <c r="A123" t="s">
        <v>293</v>
      </c>
      <c r="B123" t="s">
        <v>344</v>
      </c>
      <c r="C123" t="s">
        <v>443</v>
      </c>
      <c r="D123" t="s">
        <v>1431</v>
      </c>
      <c r="E123" t="s">
        <v>394</v>
      </c>
      <c r="F123" t="s">
        <v>345</v>
      </c>
      <c r="G123">
        <v>120</v>
      </c>
      <c r="H123" t="s">
        <v>1155</v>
      </c>
      <c r="I123" t="s">
        <v>1268</v>
      </c>
      <c r="J123">
        <v>1</v>
      </c>
      <c r="K123" t="s">
        <v>17</v>
      </c>
      <c r="L123" t="s">
        <v>376</v>
      </c>
      <c r="M123" t="s">
        <v>1126</v>
      </c>
      <c r="N123" t="s">
        <v>1127</v>
      </c>
      <c r="O123">
        <v>46024</v>
      </c>
      <c r="P123">
        <v>46387</v>
      </c>
      <c r="Q123" t="s">
        <v>345</v>
      </c>
      <c r="R123" t="s">
        <v>1430</v>
      </c>
      <c r="S123" t="s">
        <v>116</v>
      </c>
      <c r="T123" t="s">
        <v>117</v>
      </c>
      <c r="U123" t="s">
        <v>110</v>
      </c>
      <c r="V123" t="s">
        <v>1284</v>
      </c>
      <c r="W123" t="s">
        <v>376</v>
      </c>
      <c r="X123" t="s">
        <v>1290</v>
      </c>
      <c r="Y123" t="s">
        <v>1425</v>
      </c>
      <c r="Z123" t="s">
        <v>1462</v>
      </c>
      <c r="AA123" t="s">
        <v>371</v>
      </c>
      <c r="AB123" t="s">
        <v>2103</v>
      </c>
      <c r="AC123">
        <v>0.41666666666666669</v>
      </c>
    </row>
    <row r="124" spans="1:29">
      <c r="A124" t="s">
        <v>294</v>
      </c>
      <c r="B124" t="s">
        <v>344</v>
      </c>
      <c r="C124" t="s">
        <v>443</v>
      </c>
      <c r="D124" t="s">
        <v>1431</v>
      </c>
      <c r="E124" t="s">
        <v>394</v>
      </c>
      <c r="F124" t="s">
        <v>345</v>
      </c>
      <c r="G124">
        <v>10</v>
      </c>
      <c r="H124" t="s">
        <v>1155</v>
      </c>
      <c r="I124" t="s">
        <v>1125</v>
      </c>
      <c r="J124">
        <v>1</v>
      </c>
      <c r="K124" t="s">
        <v>17</v>
      </c>
      <c r="L124" t="s">
        <v>376</v>
      </c>
      <c r="M124" t="s">
        <v>1126</v>
      </c>
      <c r="N124" t="s">
        <v>1127</v>
      </c>
      <c r="O124">
        <v>46024</v>
      </c>
      <c r="P124">
        <v>46387</v>
      </c>
      <c r="Q124" t="s">
        <v>345</v>
      </c>
      <c r="R124" t="s">
        <v>1306</v>
      </c>
      <c r="S124" t="s">
        <v>118</v>
      </c>
      <c r="V124" t="s">
        <v>1285</v>
      </c>
      <c r="W124" t="s">
        <v>376</v>
      </c>
      <c r="X124" t="s">
        <v>1290</v>
      </c>
      <c r="Y124" t="s">
        <v>1285</v>
      </c>
      <c r="Z124" t="s">
        <v>1462</v>
      </c>
      <c r="AA124" t="s">
        <v>371</v>
      </c>
      <c r="AB124" t="s">
        <v>1439</v>
      </c>
      <c r="AC124">
        <v>0.4375</v>
      </c>
    </row>
    <row r="125" spans="1:29">
      <c r="A125" t="s">
        <v>295</v>
      </c>
      <c r="B125" t="s">
        <v>344</v>
      </c>
      <c r="C125" t="s">
        <v>443</v>
      </c>
      <c r="D125" t="s">
        <v>1431</v>
      </c>
      <c r="E125" t="s">
        <v>394</v>
      </c>
      <c r="F125" t="s">
        <v>345</v>
      </c>
      <c r="G125">
        <v>10</v>
      </c>
      <c r="H125" t="s">
        <v>1155</v>
      </c>
      <c r="I125" t="s">
        <v>1268</v>
      </c>
      <c r="J125">
        <v>1</v>
      </c>
      <c r="K125" t="s">
        <v>17</v>
      </c>
      <c r="L125" t="s">
        <v>376</v>
      </c>
      <c r="M125" t="s">
        <v>1126</v>
      </c>
      <c r="N125" t="s">
        <v>1127</v>
      </c>
      <c r="O125">
        <v>46024</v>
      </c>
      <c r="P125">
        <v>46387</v>
      </c>
      <c r="Q125" t="s">
        <v>345</v>
      </c>
      <c r="R125" t="s">
        <v>1231</v>
      </c>
      <c r="S125" t="s">
        <v>119</v>
      </c>
      <c r="V125" t="s">
        <v>1284</v>
      </c>
      <c r="W125" t="s">
        <v>376</v>
      </c>
      <c r="X125" t="s">
        <v>1290</v>
      </c>
      <c r="Y125" t="s">
        <v>1285</v>
      </c>
      <c r="Z125" t="s">
        <v>1462</v>
      </c>
      <c r="AA125" t="s">
        <v>371</v>
      </c>
      <c r="AB125" t="s">
        <v>2105</v>
      </c>
      <c r="AC125">
        <v>0.4375</v>
      </c>
    </row>
    <row r="126" spans="1:29">
      <c r="A126" t="s">
        <v>296</v>
      </c>
      <c r="B126" t="s">
        <v>344</v>
      </c>
      <c r="C126" t="s">
        <v>443</v>
      </c>
      <c r="D126" t="s">
        <v>1431</v>
      </c>
      <c r="E126" t="s">
        <v>394</v>
      </c>
      <c r="F126" t="s">
        <v>345</v>
      </c>
      <c r="G126">
        <v>10</v>
      </c>
      <c r="H126" t="s">
        <v>1155</v>
      </c>
      <c r="I126" t="s">
        <v>1268</v>
      </c>
      <c r="J126">
        <v>1</v>
      </c>
      <c r="K126" t="s">
        <v>17</v>
      </c>
      <c r="L126" t="s">
        <v>376</v>
      </c>
      <c r="M126" t="s">
        <v>1126</v>
      </c>
      <c r="N126" t="s">
        <v>1127</v>
      </c>
      <c r="O126">
        <v>46024</v>
      </c>
      <c r="P126">
        <v>46387</v>
      </c>
      <c r="Q126" t="s">
        <v>345</v>
      </c>
      <c r="R126" t="s">
        <v>1443</v>
      </c>
      <c r="S126" t="s">
        <v>120</v>
      </c>
      <c r="T126" t="s">
        <v>1298</v>
      </c>
      <c r="V126" t="s">
        <v>1285</v>
      </c>
      <c r="W126" t="s">
        <v>376</v>
      </c>
      <c r="X126" t="s">
        <v>1290</v>
      </c>
      <c r="Y126" t="s">
        <v>1285</v>
      </c>
      <c r="Z126" t="s">
        <v>1462</v>
      </c>
      <c r="AA126" t="s">
        <v>371</v>
      </c>
      <c r="AB126" t="s">
        <v>1590</v>
      </c>
      <c r="AC126">
        <v>0.41666666666666669</v>
      </c>
    </row>
    <row r="127" spans="1:29">
      <c r="A127" t="s">
        <v>297</v>
      </c>
      <c r="B127" t="s">
        <v>344</v>
      </c>
      <c r="C127" t="s">
        <v>443</v>
      </c>
      <c r="D127" t="s">
        <v>1437</v>
      </c>
      <c r="E127" t="s">
        <v>394</v>
      </c>
      <c r="F127" t="s">
        <v>345</v>
      </c>
      <c r="G127">
        <v>10</v>
      </c>
      <c r="H127" t="s">
        <v>1158</v>
      </c>
      <c r="I127" t="s">
        <v>1148</v>
      </c>
      <c r="J127">
        <v>1</v>
      </c>
      <c r="K127" t="s">
        <v>17</v>
      </c>
      <c r="L127" t="s">
        <v>376</v>
      </c>
      <c r="M127" t="s">
        <v>1126</v>
      </c>
      <c r="N127" t="s">
        <v>1127</v>
      </c>
      <c r="O127">
        <v>46024</v>
      </c>
      <c r="P127">
        <v>46387</v>
      </c>
      <c r="Q127" t="s">
        <v>345</v>
      </c>
      <c r="R127" t="s">
        <v>1232</v>
      </c>
      <c r="S127" t="s">
        <v>121</v>
      </c>
      <c r="T127" t="s">
        <v>107</v>
      </c>
      <c r="U127" t="s">
        <v>42</v>
      </c>
      <c r="V127" t="s">
        <v>1285</v>
      </c>
      <c r="W127" t="s">
        <v>376</v>
      </c>
      <c r="X127" t="s">
        <v>1292</v>
      </c>
      <c r="Y127" t="s">
        <v>1285</v>
      </c>
      <c r="Z127" t="s">
        <v>1462</v>
      </c>
      <c r="AA127" t="s">
        <v>371</v>
      </c>
      <c r="AB127" t="s">
        <v>1439</v>
      </c>
      <c r="AC127">
        <v>0.38541666666666669</v>
      </c>
    </row>
    <row r="128" spans="1:29">
      <c r="A128" t="s">
        <v>298</v>
      </c>
      <c r="B128" t="s">
        <v>344</v>
      </c>
      <c r="C128" t="s">
        <v>443</v>
      </c>
      <c r="D128" t="s">
        <v>1439</v>
      </c>
      <c r="E128" t="s">
        <v>394</v>
      </c>
      <c r="F128" t="s">
        <v>345</v>
      </c>
      <c r="G128">
        <v>5</v>
      </c>
      <c r="H128" t="s">
        <v>1146</v>
      </c>
      <c r="I128" t="s">
        <v>1146</v>
      </c>
      <c r="J128">
        <v>1</v>
      </c>
      <c r="K128" t="s">
        <v>17</v>
      </c>
      <c r="L128" t="s">
        <v>376</v>
      </c>
      <c r="M128" t="s">
        <v>1126</v>
      </c>
      <c r="N128" t="s">
        <v>1127</v>
      </c>
      <c r="O128">
        <v>46024</v>
      </c>
      <c r="P128">
        <v>46387</v>
      </c>
      <c r="Q128" t="s">
        <v>345</v>
      </c>
      <c r="R128" t="s">
        <v>1233</v>
      </c>
      <c r="S128" t="s">
        <v>122</v>
      </c>
      <c r="T128" t="s">
        <v>44</v>
      </c>
      <c r="U128" t="s">
        <v>42</v>
      </c>
      <c r="V128" t="s">
        <v>1284</v>
      </c>
      <c r="W128" t="s">
        <v>376</v>
      </c>
      <c r="X128" t="s">
        <v>1292</v>
      </c>
      <c r="Y128" t="s">
        <v>1285</v>
      </c>
      <c r="Z128" t="s">
        <v>1462</v>
      </c>
      <c r="AA128" t="s">
        <v>371</v>
      </c>
      <c r="AB128" t="s">
        <v>2103</v>
      </c>
      <c r="AC128">
        <v>0.38541666666666669</v>
      </c>
    </row>
    <row r="129" spans="1:29">
      <c r="A129" t="s">
        <v>299</v>
      </c>
      <c r="B129" t="s">
        <v>344</v>
      </c>
      <c r="C129" t="s">
        <v>443</v>
      </c>
      <c r="D129" t="s">
        <v>1442</v>
      </c>
      <c r="E129" t="s">
        <v>394</v>
      </c>
      <c r="F129" t="s">
        <v>345</v>
      </c>
      <c r="G129">
        <v>15</v>
      </c>
      <c r="H129" t="s">
        <v>1158</v>
      </c>
      <c r="I129" t="s">
        <v>1153</v>
      </c>
      <c r="J129">
        <v>1</v>
      </c>
      <c r="K129" t="s">
        <v>17</v>
      </c>
      <c r="L129" t="s">
        <v>376</v>
      </c>
      <c r="M129" t="s">
        <v>1126</v>
      </c>
      <c r="N129" t="s">
        <v>1127</v>
      </c>
      <c r="O129">
        <v>46024</v>
      </c>
      <c r="P129">
        <v>46387</v>
      </c>
      <c r="Q129" t="s">
        <v>345</v>
      </c>
      <c r="R129" t="s">
        <v>1445</v>
      </c>
      <c r="S129" t="s">
        <v>123</v>
      </c>
      <c r="T129" t="s">
        <v>124</v>
      </c>
      <c r="U129" t="s">
        <v>110</v>
      </c>
      <c r="V129" t="s">
        <v>1284</v>
      </c>
      <c r="W129" t="s">
        <v>376</v>
      </c>
      <c r="X129" t="s">
        <v>1290</v>
      </c>
      <c r="Y129" t="s">
        <v>1285</v>
      </c>
      <c r="Z129" t="s">
        <v>1462</v>
      </c>
      <c r="AA129" t="s">
        <v>371</v>
      </c>
      <c r="AB129" t="s">
        <v>1439</v>
      </c>
      <c r="AC129">
        <v>0.41666666666666669</v>
      </c>
    </row>
    <row r="130" spans="1:29">
      <c r="A130" t="s">
        <v>4697</v>
      </c>
      <c r="B130" t="s">
        <v>344</v>
      </c>
      <c r="C130" t="s">
        <v>443</v>
      </c>
      <c r="D130" t="s">
        <v>1442</v>
      </c>
      <c r="E130" t="s">
        <v>394</v>
      </c>
      <c r="F130" t="s">
        <v>345</v>
      </c>
      <c r="G130">
        <v>15</v>
      </c>
      <c r="H130" t="s">
        <v>1158</v>
      </c>
      <c r="I130" t="s">
        <v>1153</v>
      </c>
      <c r="J130">
        <v>1</v>
      </c>
      <c r="K130" t="s">
        <v>17</v>
      </c>
      <c r="L130" t="s">
        <v>376</v>
      </c>
      <c r="M130" t="s">
        <v>1126</v>
      </c>
      <c r="N130" t="s">
        <v>1127</v>
      </c>
      <c r="O130">
        <v>46024</v>
      </c>
      <c r="P130">
        <v>46387</v>
      </c>
      <c r="Q130" t="s">
        <v>345</v>
      </c>
      <c r="R130" t="s">
        <v>1446</v>
      </c>
      <c r="S130" t="s">
        <v>123</v>
      </c>
      <c r="T130" t="s">
        <v>124</v>
      </c>
      <c r="U130" t="s">
        <v>110</v>
      </c>
      <c r="V130" t="s">
        <v>1284</v>
      </c>
      <c r="W130" t="s">
        <v>376</v>
      </c>
      <c r="X130" t="s">
        <v>1290</v>
      </c>
      <c r="Y130" t="s">
        <v>1285</v>
      </c>
      <c r="Z130" t="s">
        <v>1462</v>
      </c>
      <c r="AA130" t="s">
        <v>371</v>
      </c>
      <c r="AB130" t="s">
        <v>1439</v>
      </c>
      <c r="AC130">
        <v>0.41666666666666669</v>
      </c>
    </row>
    <row r="131" spans="1:29">
      <c r="A131" t="s">
        <v>300</v>
      </c>
      <c r="B131" t="s">
        <v>443</v>
      </c>
      <c r="C131" t="s">
        <v>1266</v>
      </c>
      <c r="D131" t="s">
        <v>1442</v>
      </c>
      <c r="E131" t="s">
        <v>394</v>
      </c>
      <c r="F131" t="s">
        <v>345</v>
      </c>
      <c r="G131">
        <v>60</v>
      </c>
      <c r="H131" t="s">
        <v>1158</v>
      </c>
      <c r="I131" t="s">
        <v>352</v>
      </c>
      <c r="J131">
        <v>1</v>
      </c>
      <c r="K131" t="s">
        <v>17</v>
      </c>
      <c r="L131" t="s">
        <v>376</v>
      </c>
      <c r="M131" t="s">
        <v>1126</v>
      </c>
      <c r="N131" t="s">
        <v>1127</v>
      </c>
      <c r="O131">
        <v>46024</v>
      </c>
      <c r="P131">
        <v>46387</v>
      </c>
      <c r="Q131" t="s">
        <v>345</v>
      </c>
      <c r="R131" t="s">
        <v>1447</v>
      </c>
      <c r="S131" t="s">
        <v>1350</v>
      </c>
      <c r="T131" t="s">
        <v>124</v>
      </c>
      <c r="U131" t="s">
        <v>110</v>
      </c>
      <c r="V131" t="s">
        <v>1284</v>
      </c>
      <c r="W131" t="s">
        <v>376</v>
      </c>
      <c r="X131" t="s">
        <v>1290</v>
      </c>
      <c r="Y131" t="s">
        <v>1285</v>
      </c>
      <c r="Z131" t="s">
        <v>1462</v>
      </c>
      <c r="AA131" t="s">
        <v>371</v>
      </c>
      <c r="AB131" t="s">
        <v>1439</v>
      </c>
      <c r="AC131">
        <v>0.4375</v>
      </c>
    </row>
    <row r="132" spans="1:29">
      <c r="A132" t="s">
        <v>301</v>
      </c>
      <c r="B132" t="s">
        <v>344</v>
      </c>
      <c r="C132" t="s">
        <v>443</v>
      </c>
      <c r="D132" t="s">
        <v>1438</v>
      </c>
      <c r="E132" t="s">
        <v>394</v>
      </c>
      <c r="F132" t="s">
        <v>345</v>
      </c>
      <c r="G132">
        <v>10</v>
      </c>
      <c r="H132" t="s">
        <v>1156</v>
      </c>
      <c r="I132" t="s">
        <v>1122</v>
      </c>
      <c r="J132">
        <v>1</v>
      </c>
      <c r="K132" t="s">
        <v>17</v>
      </c>
      <c r="L132" t="s">
        <v>376</v>
      </c>
      <c r="M132" t="s">
        <v>1126</v>
      </c>
      <c r="N132" t="s">
        <v>1127</v>
      </c>
      <c r="O132">
        <v>46024</v>
      </c>
      <c r="P132">
        <v>46387</v>
      </c>
      <c r="Q132" t="s">
        <v>345</v>
      </c>
      <c r="R132" t="s">
        <v>1352</v>
      </c>
      <c r="S132" t="s">
        <v>125</v>
      </c>
      <c r="T132" t="s">
        <v>124</v>
      </c>
      <c r="U132" t="s">
        <v>42</v>
      </c>
      <c r="V132" t="s">
        <v>1284</v>
      </c>
      <c r="W132" t="s">
        <v>376</v>
      </c>
      <c r="X132" t="s">
        <v>1290</v>
      </c>
      <c r="Y132" t="s">
        <v>1285</v>
      </c>
      <c r="Z132" t="s">
        <v>1462</v>
      </c>
      <c r="AA132" t="s">
        <v>371</v>
      </c>
      <c r="AB132" t="s">
        <v>1439</v>
      </c>
      <c r="AC132">
        <v>0.4375</v>
      </c>
    </row>
    <row r="133" spans="1:29">
      <c r="A133" t="s">
        <v>4698</v>
      </c>
      <c r="B133" t="s">
        <v>344</v>
      </c>
      <c r="C133" t="s">
        <v>443</v>
      </c>
      <c r="D133" t="s">
        <v>1438</v>
      </c>
      <c r="E133" t="s">
        <v>394</v>
      </c>
      <c r="F133" t="s">
        <v>345</v>
      </c>
      <c r="G133">
        <v>10</v>
      </c>
      <c r="H133" t="s">
        <v>1156</v>
      </c>
      <c r="I133" t="s">
        <v>1122</v>
      </c>
      <c r="J133">
        <v>1</v>
      </c>
      <c r="K133" t="s">
        <v>17</v>
      </c>
      <c r="L133" t="s">
        <v>376</v>
      </c>
      <c r="M133" t="s">
        <v>1126</v>
      </c>
      <c r="N133" t="s">
        <v>1127</v>
      </c>
      <c r="O133">
        <v>46024</v>
      </c>
      <c r="P133">
        <v>46387</v>
      </c>
      <c r="Q133" t="s">
        <v>345</v>
      </c>
      <c r="R133" t="s">
        <v>1351</v>
      </c>
      <c r="S133" t="s">
        <v>125</v>
      </c>
      <c r="T133" t="s">
        <v>124</v>
      </c>
      <c r="U133" t="s">
        <v>42</v>
      </c>
      <c r="V133" t="s">
        <v>1284</v>
      </c>
      <c r="W133" t="s">
        <v>376</v>
      </c>
      <c r="X133" t="s">
        <v>1290</v>
      </c>
      <c r="Y133" t="s">
        <v>1285</v>
      </c>
      <c r="Z133" t="s">
        <v>1462</v>
      </c>
      <c r="AA133" t="s">
        <v>371</v>
      </c>
      <c r="AB133" t="s">
        <v>1439</v>
      </c>
      <c r="AC133">
        <v>0.4375</v>
      </c>
    </row>
    <row r="134" spans="1:29">
      <c r="A134" t="s">
        <v>302</v>
      </c>
      <c r="B134" t="s">
        <v>344</v>
      </c>
      <c r="C134" t="s">
        <v>443</v>
      </c>
      <c r="D134" t="s">
        <v>1442</v>
      </c>
      <c r="E134" t="s">
        <v>394</v>
      </c>
      <c r="F134" t="s">
        <v>345</v>
      </c>
      <c r="G134">
        <v>30</v>
      </c>
      <c r="H134" t="s">
        <v>1158</v>
      </c>
      <c r="I134" t="s">
        <v>1147</v>
      </c>
      <c r="J134">
        <v>1</v>
      </c>
      <c r="K134" t="s">
        <v>17</v>
      </c>
      <c r="L134" t="s">
        <v>376</v>
      </c>
      <c r="M134" t="s">
        <v>1126</v>
      </c>
      <c r="N134" t="s">
        <v>1127</v>
      </c>
      <c r="O134">
        <v>46024</v>
      </c>
      <c r="P134">
        <v>46387</v>
      </c>
      <c r="Q134" t="s">
        <v>345</v>
      </c>
      <c r="R134" t="s">
        <v>128</v>
      </c>
      <c r="S134" t="s">
        <v>129</v>
      </c>
      <c r="T134" t="s">
        <v>127</v>
      </c>
      <c r="U134" t="s">
        <v>42</v>
      </c>
      <c r="V134" t="s">
        <v>1284</v>
      </c>
      <c r="W134" t="s">
        <v>376</v>
      </c>
      <c r="X134" t="s">
        <v>1290</v>
      </c>
      <c r="Y134" t="s">
        <v>1285</v>
      </c>
      <c r="Z134" t="s">
        <v>1462</v>
      </c>
      <c r="AA134" t="s">
        <v>371</v>
      </c>
      <c r="AB134" t="s">
        <v>1439</v>
      </c>
      <c r="AC134">
        <v>0.41666666666666669</v>
      </c>
    </row>
    <row r="135" spans="1:29">
      <c r="A135" t="s">
        <v>303</v>
      </c>
      <c r="B135" t="s">
        <v>344</v>
      </c>
      <c r="C135" t="s">
        <v>443</v>
      </c>
      <c r="D135" t="s">
        <v>1442</v>
      </c>
      <c r="E135" t="s">
        <v>394</v>
      </c>
      <c r="F135" t="s">
        <v>345</v>
      </c>
      <c r="G135">
        <v>50</v>
      </c>
      <c r="H135" t="s">
        <v>1156</v>
      </c>
      <c r="I135" t="s">
        <v>1144</v>
      </c>
      <c r="J135">
        <v>1</v>
      </c>
      <c r="K135" t="s">
        <v>17</v>
      </c>
      <c r="L135" t="s">
        <v>376</v>
      </c>
      <c r="M135" t="s">
        <v>1126</v>
      </c>
      <c r="N135" t="s">
        <v>1127</v>
      </c>
      <c r="O135">
        <v>46024</v>
      </c>
      <c r="P135">
        <v>46387</v>
      </c>
      <c r="Q135" t="s">
        <v>1345</v>
      </c>
      <c r="R135" t="s">
        <v>1234</v>
      </c>
      <c r="S135" t="s">
        <v>130</v>
      </c>
      <c r="T135" t="s">
        <v>44</v>
      </c>
      <c r="U135" t="s">
        <v>42</v>
      </c>
      <c r="V135" t="s">
        <v>1283</v>
      </c>
      <c r="W135" t="s">
        <v>376</v>
      </c>
      <c r="X135" t="s">
        <v>1290</v>
      </c>
      <c r="Y135" t="s">
        <v>1285</v>
      </c>
      <c r="Z135" t="s">
        <v>1462</v>
      </c>
      <c r="AA135" t="s">
        <v>371</v>
      </c>
      <c r="AB135" t="s">
        <v>2103</v>
      </c>
      <c r="AC135">
        <v>0.625</v>
      </c>
    </row>
    <row r="136" spans="1:29">
      <c r="A136" t="s">
        <v>304</v>
      </c>
      <c r="B136" t="s">
        <v>344</v>
      </c>
      <c r="C136" t="s">
        <v>443</v>
      </c>
      <c r="D136" t="s">
        <v>1442</v>
      </c>
      <c r="E136" t="s">
        <v>394</v>
      </c>
      <c r="F136" t="s">
        <v>345</v>
      </c>
      <c r="G136">
        <v>15</v>
      </c>
      <c r="H136" t="s">
        <v>1156</v>
      </c>
      <c r="I136" t="s">
        <v>1143</v>
      </c>
      <c r="J136">
        <v>1</v>
      </c>
      <c r="K136" t="s">
        <v>17</v>
      </c>
      <c r="L136" t="s">
        <v>376</v>
      </c>
      <c r="M136" t="s">
        <v>1126</v>
      </c>
      <c r="N136" t="s">
        <v>1127</v>
      </c>
      <c r="O136">
        <v>46024</v>
      </c>
      <c r="P136">
        <v>46387</v>
      </c>
      <c r="Q136" t="s">
        <v>345</v>
      </c>
      <c r="R136" t="s">
        <v>1235</v>
      </c>
      <c r="S136" t="s">
        <v>131</v>
      </c>
      <c r="T136" t="s">
        <v>107</v>
      </c>
      <c r="U136" t="s">
        <v>42</v>
      </c>
      <c r="V136" t="s">
        <v>1285</v>
      </c>
      <c r="W136" t="s">
        <v>376</v>
      </c>
      <c r="X136" t="s">
        <v>1290</v>
      </c>
      <c r="Y136" t="s">
        <v>1285</v>
      </c>
      <c r="Z136" t="s">
        <v>1462</v>
      </c>
      <c r="AA136" t="s">
        <v>371</v>
      </c>
      <c r="AB136" t="s">
        <v>1439</v>
      </c>
      <c r="AC136">
        <v>0.44791666666666669</v>
      </c>
    </row>
    <row r="137" spans="1:29">
      <c r="A137" t="s">
        <v>305</v>
      </c>
      <c r="B137" t="s">
        <v>344</v>
      </c>
      <c r="C137" t="s">
        <v>443</v>
      </c>
      <c r="D137" t="s">
        <v>1439</v>
      </c>
      <c r="E137" t="s">
        <v>394</v>
      </c>
      <c r="F137" t="s">
        <v>345</v>
      </c>
      <c r="G137">
        <v>5</v>
      </c>
      <c r="H137" t="s">
        <v>1156</v>
      </c>
      <c r="I137" t="s">
        <v>1141</v>
      </c>
      <c r="J137">
        <v>1</v>
      </c>
      <c r="K137" t="s">
        <v>17</v>
      </c>
      <c r="L137" t="s">
        <v>376</v>
      </c>
      <c r="M137" t="s">
        <v>1126</v>
      </c>
      <c r="N137" t="s">
        <v>1127</v>
      </c>
      <c r="O137">
        <v>46024</v>
      </c>
      <c r="P137">
        <v>46387</v>
      </c>
      <c r="Q137" t="s">
        <v>345</v>
      </c>
      <c r="R137" t="s">
        <v>1236</v>
      </c>
      <c r="S137" t="s">
        <v>132</v>
      </c>
      <c r="T137" t="s">
        <v>107</v>
      </c>
      <c r="U137" t="s">
        <v>42</v>
      </c>
      <c r="V137" t="s">
        <v>1283</v>
      </c>
      <c r="W137" t="s">
        <v>376</v>
      </c>
      <c r="X137" t="s">
        <v>1290</v>
      </c>
      <c r="Y137" t="s">
        <v>1285</v>
      </c>
      <c r="Z137" t="s">
        <v>1462</v>
      </c>
      <c r="AA137" t="s">
        <v>371</v>
      </c>
      <c r="AB137" t="s">
        <v>2103</v>
      </c>
      <c r="AC137">
        <v>0.44791666666666669</v>
      </c>
    </row>
    <row r="138" spans="1:29">
      <c r="A138" t="s">
        <v>1326</v>
      </c>
      <c r="B138" t="s">
        <v>344</v>
      </c>
      <c r="C138" t="s">
        <v>443</v>
      </c>
      <c r="D138" t="s">
        <v>1431</v>
      </c>
      <c r="E138" t="s">
        <v>394</v>
      </c>
      <c r="F138" t="s">
        <v>345</v>
      </c>
      <c r="G138">
        <v>5</v>
      </c>
      <c r="H138" t="s">
        <v>1156</v>
      </c>
      <c r="I138" t="s">
        <v>1143</v>
      </c>
      <c r="J138">
        <v>1</v>
      </c>
      <c r="K138" t="s">
        <v>17</v>
      </c>
      <c r="L138" t="s">
        <v>376</v>
      </c>
      <c r="M138" t="s">
        <v>1126</v>
      </c>
      <c r="N138" t="s">
        <v>1127</v>
      </c>
      <c r="O138">
        <v>46024</v>
      </c>
      <c r="P138">
        <v>46387</v>
      </c>
      <c r="Q138" t="s">
        <v>345</v>
      </c>
      <c r="R138" t="s">
        <v>1320</v>
      </c>
      <c r="S138" t="s">
        <v>133</v>
      </c>
      <c r="T138" t="s">
        <v>1325</v>
      </c>
      <c r="U138" t="s">
        <v>42</v>
      </c>
      <c r="V138" t="s">
        <v>1284</v>
      </c>
      <c r="W138" t="s">
        <v>376</v>
      </c>
      <c r="X138" t="s">
        <v>1290</v>
      </c>
      <c r="Y138" t="s">
        <v>1285</v>
      </c>
      <c r="Z138" t="s">
        <v>1462</v>
      </c>
      <c r="AA138" t="s">
        <v>371</v>
      </c>
      <c r="AB138" t="s">
        <v>2103</v>
      </c>
      <c r="AC138">
        <v>0.41666666666666669</v>
      </c>
    </row>
    <row r="139" spans="1:29">
      <c r="A139" t="s">
        <v>1327</v>
      </c>
      <c r="B139" t="s">
        <v>344</v>
      </c>
      <c r="C139" t="s">
        <v>443</v>
      </c>
      <c r="D139" t="s">
        <v>1431</v>
      </c>
      <c r="E139" t="s">
        <v>394</v>
      </c>
      <c r="F139" t="s">
        <v>345</v>
      </c>
      <c r="G139">
        <v>5</v>
      </c>
      <c r="H139" t="s">
        <v>1156</v>
      </c>
      <c r="I139" t="s">
        <v>1144</v>
      </c>
      <c r="J139">
        <v>1</v>
      </c>
      <c r="K139" t="s">
        <v>17</v>
      </c>
      <c r="L139" t="s">
        <v>376</v>
      </c>
      <c r="M139" t="s">
        <v>1126</v>
      </c>
      <c r="N139" t="s">
        <v>1127</v>
      </c>
      <c r="O139">
        <v>46024</v>
      </c>
      <c r="P139">
        <v>46387</v>
      </c>
      <c r="Q139" t="s">
        <v>345</v>
      </c>
      <c r="R139" t="s">
        <v>1324</v>
      </c>
      <c r="S139" t="s">
        <v>133</v>
      </c>
      <c r="T139" t="s">
        <v>1325</v>
      </c>
      <c r="U139" t="s">
        <v>42</v>
      </c>
      <c r="V139" t="s">
        <v>1284</v>
      </c>
      <c r="W139" t="s">
        <v>376</v>
      </c>
      <c r="X139" t="s">
        <v>1290</v>
      </c>
      <c r="Y139" t="s">
        <v>1285</v>
      </c>
      <c r="Z139" t="s">
        <v>1462</v>
      </c>
      <c r="AA139" t="s">
        <v>371</v>
      </c>
      <c r="AB139" t="s">
        <v>2103</v>
      </c>
      <c r="AC139">
        <v>0.41666666666666669</v>
      </c>
    </row>
    <row r="140" spans="1:29">
      <c r="A140" t="s">
        <v>1328</v>
      </c>
      <c r="B140" t="s">
        <v>344</v>
      </c>
      <c r="C140" t="s">
        <v>443</v>
      </c>
      <c r="D140" t="s">
        <v>1431</v>
      </c>
      <c r="E140" t="s">
        <v>394</v>
      </c>
      <c r="F140" t="s">
        <v>345</v>
      </c>
      <c r="G140">
        <v>5</v>
      </c>
      <c r="H140" t="s">
        <v>1156</v>
      </c>
      <c r="I140" t="s">
        <v>1145</v>
      </c>
      <c r="J140">
        <v>1</v>
      </c>
      <c r="K140" t="s">
        <v>17</v>
      </c>
      <c r="L140" t="s">
        <v>376</v>
      </c>
      <c r="M140" t="s">
        <v>1126</v>
      </c>
      <c r="N140" t="s">
        <v>1127</v>
      </c>
      <c r="O140">
        <v>46024</v>
      </c>
      <c r="P140">
        <v>46387</v>
      </c>
      <c r="Q140" t="s">
        <v>345</v>
      </c>
      <c r="R140" t="s">
        <v>1323</v>
      </c>
      <c r="S140" t="s">
        <v>133</v>
      </c>
      <c r="T140" t="s">
        <v>1325</v>
      </c>
      <c r="U140" t="s">
        <v>42</v>
      </c>
      <c r="V140" t="s">
        <v>1284</v>
      </c>
      <c r="W140" t="s">
        <v>376</v>
      </c>
      <c r="X140" t="s">
        <v>1290</v>
      </c>
      <c r="Y140" t="s">
        <v>1285</v>
      </c>
      <c r="Z140" t="s">
        <v>1462</v>
      </c>
      <c r="AA140" t="s">
        <v>371</v>
      </c>
      <c r="AB140" t="s">
        <v>2103</v>
      </c>
      <c r="AC140">
        <v>0.41666666666666669</v>
      </c>
    </row>
    <row r="141" spans="1:29">
      <c r="A141" t="s">
        <v>1329</v>
      </c>
      <c r="B141" t="s">
        <v>344</v>
      </c>
      <c r="C141" t="s">
        <v>443</v>
      </c>
      <c r="D141" t="s">
        <v>1431</v>
      </c>
      <c r="E141" t="s">
        <v>394</v>
      </c>
      <c r="F141" t="s">
        <v>345</v>
      </c>
      <c r="G141">
        <v>5</v>
      </c>
      <c r="H141" t="s">
        <v>1156</v>
      </c>
      <c r="I141" t="s">
        <v>1297</v>
      </c>
      <c r="J141">
        <v>1</v>
      </c>
      <c r="K141" t="s">
        <v>17</v>
      </c>
      <c r="L141" t="s">
        <v>376</v>
      </c>
      <c r="M141" t="s">
        <v>1126</v>
      </c>
      <c r="N141" t="s">
        <v>1127</v>
      </c>
      <c r="O141">
        <v>46024</v>
      </c>
      <c r="P141">
        <v>46387</v>
      </c>
      <c r="Q141" t="s">
        <v>345</v>
      </c>
      <c r="R141" t="s">
        <v>1322</v>
      </c>
      <c r="S141" t="s">
        <v>133</v>
      </c>
      <c r="T141" t="s">
        <v>1325</v>
      </c>
      <c r="U141" t="s">
        <v>42</v>
      </c>
      <c r="V141" t="s">
        <v>1284</v>
      </c>
      <c r="W141" t="s">
        <v>376</v>
      </c>
      <c r="X141" t="s">
        <v>1290</v>
      </c>
      <c r="Y141" t="s">
        <v>1285</v>
      </c>
      <c r="Z141" t="s">
        <v>1462</v>
      </c>
      <c r="AA141" t="s">
        <v>371</v>
      </c>
      <c r="AB141" t="s">
        <v>1590</v>
      </c>
      <c r="AC141">
        <v>0.41666666666666669</v>
      </c>
    </row>
    <row r="142" spans="1:29">
      <c r="A142" t="s">
        <v>1330</v>
      </c>
      <c r="B142" t="s">
        <v>344</v>
      </c>
      <c r="C142" t="s">
        <v>443</v>
      </c>
      <c r="D142" t="s">
        <v>1431</v>
      </c>
      <c r="E142" t="s">
        <v>394</v>
      </c>
      <c r="F142" t="s">
        <v>345</v>
      </c>
      <c r="G142">
        <v>5</v>
      </c>
      <c r="H142" t="s">
        <v>1156</v>
      </c>
      <c r="I142" t="s">
        <v>1319</v>
      </c>
      <c r="J142">
        <v>1</v>
      </c>
      <c r="K142" t="s">
        <v>17</v>
      </c>
      <c r="L142" t="s">
        <v>376</v>
      </c>
      <c r="M142" t="s">
        <v>1126</v>
      </c>
      <c r="N142" t="s">
        <v>1127</v>
      </c>
      <c r="O142">
        <v>46024</v>
      </c>
      <c r="P142">
        <v>46387</v>
      </c>
      <c r="Q142" t="s">
        <v>345</v>
      </c>
      <c r="R142" t="s">
        <v>1321</v>
      </c>
      <c r="S142" t="s">
        <v>133</v>
      </c>
      <c r="T142" t="s">
        <v>1325</v>
      </c>
      <c r="U142" t="s">
        <v>42</v>
      </c>
      <c r="V142" t="s">
        <v>1284</v>
      </c>
      <c r="W142" t="s">
        <v>376</v>
      </c>
      <c r="X142" t="s">
        <v>1290</v>
      </c>
      <c r="Y142" t="s">
        <v>1285</v>
      </c>
      <c r="Z142" t="s">
        <v>1462</v>
      </c>
      <c r="AA142" t="s">
        <v>371</v>
      </c>
      <c r="AB142" t="s">
        <v>1439</v>
      </c>
      <c r="AC142">
        <v>0.41666666666666669</v>
      </c>
    </row>
    <row r="143" spans="1:29">
      <c r="A143" t="s">
        <v>306</v>
      </c>
      <c r="B143" t="s">
        <v>344</v>
      </c>
      <c r="C143" t="s">
        <v>443</v>
      </c>
      <c r="D143" t="s">
        <v>1439</v>
      </c>
      <c r="E143" t="s">
        <v>394</v>
      </c>
      <c r="F143" t="s">
        <v>345</v>
      </c>
      <c r="G143">
        <v>120</v>
      </c>
      <c r="H143" t="s">
        <v>1158</v>
      </c>
      <c r="I143" t="s">
        <v>1147</v>
      </c>
      <c r="J143">
        <v>1</v>
      </c>
      <c r="K143" t="s">
        <v>17</v>
      </c>
      <c r="L143" t="s">
        <v>376</v>
      </c>
      <c r="M143" t="s">
        <v>1126</v>
      </c>
      <c r="N143" t="s">
        <v>1127</v>
      </c>
      <c r="O143">
        <v>46024</v>
      </c>
      <c r="P143">
        <v>46387</v>
      </c>
      <c r="Q143" t="s">
        <v>345</v>
      </c>
      <c r="R143" t="s">
        <v>1237</v>
      </c>
      <c r="S143" t="s">
        <v>134</v>
      </c>
      <c r="T143" t="s">
        <v>124</v>
      </c>
      <c r="U143" t="s">
        <v>42</v>
      </c>
      <c r="V143" t="s">
        <v>1283</v>
      </c>
      <c r="W143" t="s">
        <v>376</v>
      </c>
      <c r="X143" t="s">
        <v>1290</v>
      </c>
      <c r="Y143" t="s">
        <v>1285</v>
      </c>
      <c r="Z143" t="s">
        <v>1462</v>
      </c>
      <c r="AA143" t="s">
        <v>371</v>
      </c>
      <c r="AB143" t="s">
        <v>2103</v>
      </c>
      <c r="AC143">
        <v>0.41666666666666669</v>
      </c>
    </row>
    <row r="144" spans="1:29">
      <c r="A144" t="s">
        <v>307</v>
      </c>
      <c r="B144" t="s">
        <v>344</v>
      </c>
      <c r="C144" t="s">
        <v>443</v>
      </c>
      <c r="D144" t="s">
        <v>1431</v>
      </c>
      <c r="E144" t="s">
        <v>394</v>
      </c>
      <c r="F144" t="s">
        <v>345</v>
      </c>
      <c r="G144">
        <v>60</v>
      </c>
      <c r="H144" t="s">
        <v>1154</v>
      </c>
      <c r="I144" t="s">
        <v>1297</v>
      </c>
      <c r="J144">
        <v>1</v>
      </c>
      <c r="K144" t="s">
        <v>17</v>
      </c>
      <c r="L144" t="s">
        <v>376</v>
      </c>
      <c r="M144" t="s">
        <v>1126</v>
      </c>
      <c r="N144" t="s">
        <v>1127</v>
      </c>
      <c r="O144">
        <v>46024</v>
      </c>
      <c r="P144">
        <v>46387</v>
      </c>
      <c r="Q144" t="s">
        <v>345</v>
      </c>
      <c r="R144" t="s">
        <v>1414</v>
      </c>
      <c r="S144" t="s">
        <v>135</v>
      </c>
      <c r="T144" t="s">
        <v>136</v>
      </c>
      <c r="U144" t="s">
        <v>42</v>
      </c>
      <c r="V144" t="s">
        <v>1283</v>
      </c>
      <c r="W144" t="s">
        <v>371</v>
      </c>
      <c r="X144" t="s">
        <v>1290</v>
      </c>
      <c r="Y144" t="s">
        <v>1425</v>
      </c>
      <c r="Z144" t="s">
        <v>1462</v>
      </c>
      <c r="AA144" t="s">
        <v>371</v>
      </c>
      <c r="AB144" t="s">
        <v>2103</v>
      </c>
      <c r="AC144">
        <v>0.41666666666666669</v>
      </c>
    </row>
    <row r="145" spans="1:29">
      <c r="A145" t="s">
        <v>308</v>
      </c>
      <c r="B145" t="s">
        <v>344</v>
      </c>
      <c r="C145" t="s">
        <v>443</v>
      </c>
      <c r="D145" t="s">
        <v>1431</v>
      </c>
      <c r="E145" t="s">
        <v>394</v>
      </c>
      <c r="F145" t="s">
        <v>345</v>
      </c>
      <c r="G145">
        <v>5</v>
      </c>
      <c r="H145" t="s">
        <v>1155</v>
      </c>
      <c r="I145" t="s">
        <v>1307</v>
      </c>
      <c r="J145">
        <v>1</v>
      </c>
      <c r="K145" t="s">
        <v>17</v>
      </c>
      <c r="L145" t="s">
        <v>376</v>
      </c>
      <c r="M145" t="s">
        <v>1126</v>
      </c>
      <c r="N145" t="s">
        <v>1127</v>
      </c>
      <c r="O145">
        <v>46024</v>
      </c>
      <c r="P145">
        <v>46387</v>
      </c>
      <c r="Q145" t="s">
        <v>345</v>
      </c>
      <c r="R145" t="s">
        <v>1448</v>
      </c>
      <c r="S145" t="s">
        <v>137</v>
      </c>
      <c r="T145" t="s">
        <v>138</v>
      </c>
      <c r="U145" t="s">
        <v>42</v>
      </c>
      <c r="V145" t="s">
        <v>1284</v>
      </c>
      <c r="W145" t="s">
        <v>376</v>
      </c>
      <c r="X145" t="s">
        <v>1290</v>
      </c>
      <c r="Y145" t="s">
        <v>1285</v>
      </c>
      <c r="Z145" t="s">
        <v>1462</v>
      </c>
      <c r="AA145" t="s">
        <v>371</v>
      </c>
      <c r="AB145" t="s">
        <v>2103</v>
      </c>
      <c r="AC145">
        <v>0.41666666666666669</v>
      </c>
    </row>
    <row r="146" spans="1:29">
      <c r="A146" t="s">
        <v>309</v>
      </c>
      <c r="B146" t="s">
        <v>344</v>
      </c>
      <c r="C146" t="s">
        <v>443</v>
      </c>
      <c r="D146" t="s">
        <v>1431</v>
      </c>
      <c r="E146" t="s">
        <v>394</v>
      </c>
      <c r="F146" t="s">
        <v>345</v>
      </c>
      <c r="G146">
        <v>120</v>
      </c>
      <c r="H146" t="s">
        <v>1154</v>
      </c>
      <c r="I146" t="s">
        <v>1297</v>
      </c>
      <c r="J146">
        <v>1</v>
      </c>
      <c r="K146" t="s">
        <v>17</v>
      </c>
      <c r="L146" t="s">
        <v>376</v>
      </c>
      <c r="M146" t="s">
        <v>1126</v>
      </c>
      <c r="N146" t="s">
        <v>1127</v>
      </c>
      <c r="O146">
        <v>46024</v>
      </c>
      <c r="P146">
        <v>46387</v>
      </c>
      <c r="Q146" t="s">
        <v>345</v>
      </c>
      <c r="R146" t="s">
        <v>1416</v>
      </c>
      <c r="S146" t="s">
        <v>139</v>
      </c>
      <c r="T146" t="s">
        <v>140</v>
      </c>
      <c r="U146" t="s">
        <v>110</v>
      </c>
      <c r="V146" t="s">
        <v>1283</v>
      </c>
      <c r="W146" t="s">
        <v>371</v>
      </c>
      <c r="X146" t="s">
        <v>1292</v>
      </c>
      <c r="Y146" t="s">
        <v>1425</v>
      </c>
      <c r="Z146" t="s">
        <v>1462</v>
      </c>
      <c r="AA146" t="s">
        <v>371</v>
      </c>
      <c r="AB146" t="s">
        <v>1439</v>
      </c>
      <c r="AC146">
        <v>0.41666666666666669</v>
      </c>
    </row>
    <row r="147" spans="1:29">
      <c r="A147" t="s">
        <v>4699</v>
      </c>
      <c r="B147" t="s">
        <v>344</v>
      </c>
      <c r="C147" t="s">
        <v>443</v>
      </c>
      <c r="D147" t="s">
        <v>1431</v>
      </c>
      <c r="E147" t="s">
        <v>394</v>
      </c>
      <c r="F147" t="s">
        <v>345</v>
      </c>
      <c r="G147">
        <v>120</v>
      </c>
      <c r="H147" t="s">
        <v>1154</v>
      </c>
      <c r="I147" t="s">
        <v>1297</v>
      </c>
      <c r="J147">
        <v>1</v>
      </c>
      <c r="K147" t="s">
        <v>17</v>
      </c>
      <c r="L147" t="s">
        <v>376</v>
      </c>
      <c r="M147" t="s">
        <v>1126</v>
      </c>
      <c r="N147" t="s">
        <v>1127</v>
      </c>
      <c r="O147">
        <v>46024</v>
      </c>
      <c r="P147">
        <v>46387</v>
      </c>
      <c r="Q147" t="s">
        <v>345</v>
      </c>
      <c r="R147" t="s">
        <v>1415</v>
      </c>
      <c r="S147" t="s">
        <v>139</v>
      </c>
      <c r="T147" t="s">
        <v>140</v>
      </c>
      <c r="U147" t="s">
        <v>110</v>
      </c>
      <c r="V147" t="s">
        <v>1283</v>
      </c>
      <c r="W147" t="s">
        <v>371</v>
      </c>
      <c r="X147" t="s">
        <v>1292</v>
      </c>
      <c r="Y147" t="s">
        <v>1425</v>
      </c>
      <c r="Z147" t="s">
        <v>1462</v>
      </c>
      <c r="AA147" t="s">
        <v>371</v>
      </c>
      <c r="AB147" t="s">
        <v>1590</v>
      </c>
      <c r="AC147">
        <v>0.41666666666666669</v>
      </c>
    </row>
    <row r="148" spans="1:29">
      <c r="A148" t="s">
        <v>310</v>
      </c>
      <c r="B148" t="s">
        <v>443</v>
      </c>
      <c r="C148" t="s">
        <v>1266</v>
      </c>
      <c r="D148" t="s">
        <v>1436</v>
      </c>
      <c r="E148" t="s">
        <v>394</v>
      </c>
      <c r="F148" t="s">
        <v>345</v>
      </c>
      <c r="G148">
        <v>120</v>
      </c>
      <c r="H148" t="s">
        <v>1156</v>
      </c>
      <c r="I148" t="s">
        <v>1307</v>
      </c>
      <c r="J148">
        <v>1</v>
      </c>
      <c r="K148" t="s">
        <v>17</v>
      </c>
      <c r="L148" t="s">
        <v>376</v>
      </c>
      <c r="M148" t="s">
        <v>1126</v>
      </c>
      <c r="N148" t="s">
        <v>1127</v>
      </c>
      <c r="O148">
        <v>46024</v>
      </c>
      <c r="P148">
        <v>46387</v>
      </c>
      <c r="Q148" t="s">
        <v>345</v>
      </c>
      <c r="R148" t="s">
        <v>1308</v>
      </c>
      <c r="S148" t="s">
        <v>1311</v>
      </c>
      <c r="T148" t="s">
        <v>107</v>
      </c>
      <c r="U148" t="s">
        <v>42</v>
      </c>
      <c r="V148" t="s">
        <v>1285</v>
      </c>
      <c r="W148" t="s">
        <v>376</v>
      </c>
      <c r="X148" t="s">
        <v>1292</v>
      </c>
      <c r="Y148" t="s">
        <v>1285</v>
      </c>
      <c r="Z148" t="s">
        <v>1462</v>
      </c>
      <c r="AA148" t="s">
        <v>371</v>
      </c>
      <c r="AB148" t="s">
        <v>1590</v>
      </c>
      <c r="AC148">
        <v>0.41666666666666669</v>
      </c>
    </row>
    <row r="149" spans="1:29">
      <c r="A149" t="s">
        <v>1309</v>
      </c>
      <c r="B149" t="s">
        <v>344</v>
      </c>
      <c r="C149" t="s">
        <v>443</v>
      </c>
      <c r="D149" t="s">
        <v>1436</v>
      </c>
      <c r="E149" t="s">
        <v>394</v>
      </c>
      <c r="F149" t="s">
        <v>345</v>
      </c>
      <c r="G149">
        <v>20</v>
      </c>
      <c r="H149" t="s">
        <v>1156</v>
      </c>
      <c r="I149" t="s">
        <v>1307</v>
      </c>
      <c r="J149">
        <v>0</v>
      </c>
      <c r="K149" t="s">
        <v>17</v>
      </c>
      <c r="L149" t="s">
        <v>376</v>
      </c>
      <c r="M149" t="s">
        <v>1126</v>
      </c>
      <c r="N149" t="s">
        <v>1127</v>
      </c>
      <c r="O149">
        <v>46024</v>
      </c>
      <c r="P149">
        <v>46387</v>
      </c>
      <c r="Q149" t="s">
        <v>345</v>
      </c>
      <c r="R149" t="s">
        <v>1310</v>
      </c>
      <c r="S149" t="s">
        <v>1312</v>
      </c>
      <c r="T149" t="s">
        <v>107</v>
      </c>
      <c r="U149" t="s">
        <v>42</v>
      </c>
      <c r="V149" t="s">
        <v>1285</v>
      </c>
      <c r="W149" t="s">
        <v>376</v>
      </c>
      <c r="X149" t="s">
        <v>1290</v>
      </c>
      <c r="Y149" t="s">
        <v>1285</v>
      </c>
      <c r="Z149" t="s">
        <v>1462</v>
      </c>
      <c r="AA149" t="s">
        <v>371</v>
      </c>
      <c r="AB149" t="s">
        <v>1439</v>
      </c>
      <c r="AC149">
        <v>0.41666666666666669</v>
      </c>
    </row>
    <row r="150" spans="1:29">
      <c r="A150" t="s">
        <v>311</v>
      </c>
      <c r="B150" t="s">
        <v>344</v>
      </c>
      <c r="C150" t="s">
        <v>443</v>
      </c>
      <c r="D150" t="s">
        <v>1438</v>
      </c>
      <c r="E150" t="s">
        <v>394</v>
      </c>
      <c r="F150" t="s">
        <v>345</v>
      </c>
      <c r="G150">
        <v>20</v>
      </c>
      <c r="H150" t="s">
        <v>1156</v>
      </c>
      <c r="I150" t="s">
        <v>1143</v>
      </c>
      <c r="J150">
        <v>1</v>
      </c>
      <c r="K150" t="s">
        <v>17</v>
      </c>
      <c r="L150" t="s">
        <v>376</v>
      </c>
      <c r="M150" t="s">
        <v>1126</v>
      </c>
      <c r="N150" t="s">
        <v>1127</v>
      </c>
      <c r="O150">
        <v>46024</v>
      </c>
      <c r="P150">
        <v>46387</v>
      </c>
      <c r="Q150" t="s">
        <v>345</v>
      </c>
      <c r="R150" t="s">
        <v>1238</v>
      </c>
      <c r="S150" t="s">
        <v>1339</v>
      </c>
      <c r="T150" t="s">
        <v>107</v>
      </c>
      <c r="U150" t="s">
        <v>42</v>
      </c>
      <c r="V150" t="s">
        <v>1285</v>
      </c>
      <c r="W150" t="s">
        <v>376</v>
      </c>
      <c r="X150" t="s">
        <v>1292</v>
      </c>
      <c r="Y150" t="s">
        <v>1285</v>
      </c>
      <c r="Z150" t="s">
        <v>1462</v>
      </c>
      <c r="AA150" t="s">
        <v>371</v>
      </c>
      <c r="AB150" t="s">
        <v>2105</v>
      </c>
      <c r="AC150">
        <v>0.41666666666666669</v>
      </c>
    </row>
    <row r="151" spans="1:29">
      <c r="A151" t="s">
        <v>312</v>
      </c>
      <c r="B151" t="s">
        <v>344</v>
      </c>
      <c r="C151" t="s">
        <v>443</v>
      </c>
      <c r="D151" t="s">
        <v>1431</v>
      </c>
      <c r="E151" t="s">
        <v>394</v>
      </c>
      <c r="F151" t="s">
        <v>345</v>
      </c>
      <c r="G151">
        <v>30</v>
      </c>
      <c r="H151" t="s">
        <v>1156</v>
      </c>
      <c r="I151" t="s">
        <v>1349</v>
      </c>
      <c r="J151">
        <v>1</v>
      </c>
      <c r="K151" t="s">
        <v>17</v>
      </c>
      <c r="L151" t="s">
        <v>376</v>
      </c>
      <c r="M151" t="s">
        <v>1126</v>
      </c>
      <c r="N151" t="s">
        <v>1127</v>
      </c>
      <c r="O151">
        <v>46024</v>
      </c>
      <c r="P151">
        <v>46387</v>
      </c>
      <c r="Q151" t="s">
        <v>345</v>
      </c>
      <c r="R151" t="s">
        <v>1348</v>
      </c>
      <c r="S151" t="s">
        <v>141</v>
      </c>
      <c r="T151" t="s">
        <v>107</v>
      </c>
      <c r="U151" t="s">
        <v>42</v>
      </c>
      <c r="V151" t="s">
        <v>1284</v>
      </c>
      <c r="W151" t="s">
        <v>376</v>
      </c>
      <c r="X151" t="s">
        <v>1290</v>
      </c>
      <c r="Y151" t="s">
        <v>1425</v>
      </c>
      <c r="Z151" t="s">
        <v>1462</v>
      </c>
      <c r="AA151" t="s">
        <v>371</v>
      </c>
      <c r="AB151" t="s">
        <v>2104</v>
      </c>
      <c r="AC151">
        <v>0.41666666666666669</v>
      </c>
    </row>
    <row r="152" spans="1:29">
      <c r="A152" t="s">
        <v>313</v>
      </c>
      <c r="B152" t="s">
        <v>344</v>
      </c>
      <c r="C152" t="s">
        <v>443</v>
      </c>
      <c r="D152" t="s">
        <v>1431</v>
      </c>
      <c r="E152" t="s">
        <v>394</v>
      </c>
      <c r="F152" t="s">
        <v>345</v>
      </c>
      <c r="G152">
        <v>5</v>
      </c>
      <c r="H152" t="s">
        <v>1156</v>
      </c>
      <c r="I152" t="s">
        <v>1141</v>
      </c>
      <c r="J152">
        <v>1</v>
      </c>
      <c r="K152" t="s">
        <v>17</v>
      </c>
      <c r="L152" t="s">
        <v>376</v>
      </c>
      <c r="M152" t="s">
        <v>1126</v>
      </c>
      <c r="N152" t="s">
        <v>1127</v>
      </c>
      <c r="O152">
        <v>46024</v>
      </c>
      <c r="P152">
        <v>46387</v>
      </c>
      <c r="Q152" t="s">
        <v>345</v>
      </c>
      <c r="R152" t="s">
        <v>1239</v>
      </c>
      <c r="S152" t="s">
        <v>142</v>
      </c>
      <c r="T152" t="s">
        <v>107</v>
      </c>
      <c r="U152" t="s">
        <v>42</v>
      </c>
      <c r="V152" t="s">
        <v>1283</v>
      </c>
      <c r="W152" t="s">
        <v>376</v>
      </c>
      <c r="X152" t="s">
        <v>1290</v>
      </c>
      <c r="Y152" t="s">
        <v>1285</v>
      </c>
      <c r="Z152" t="s">
        <v>1462</v>
      </c>
      <c r="AA152" t="s">
        <v>371</v>
      </c>
      <c r="AB152" t="s">
        <v>2103</v>
      </c>
      <c r="AC152">
        <v>0.41666666666666669</v>
      </c>
    </row>
    <row r="153" spans="1:29">
      <c r="A153" t="s">
        <v>314</v>
      </c>
      <c r="B153" t="s">
        <v>344</v>
      </c>
      <c r="C153" t="s">
        <v>443</v>
      </c>
      <c r="D153" t="s">
        <v>1431</v>
      </c>
      <c r="E153" t="s">
        <v>394</v>
      </c>
      <c r="F153" t="s">
        <v>345</v>
      </c>
      <c r="G153">
        <v>5</v>
      </c>
      <c r="H153" t="s">
        <v>1156</v>
      </c>
      <c r="I153" t="s">
        <v>1294</v>
      </c>
      <c r="J153">
        <v>1</v>
      </c>
      <c r="K153" t="s">
        <v>17</v>
      </c>
      <c r="L153" t="s">
        <v>376</v>
      </c>
      <c r="M153" t="s">
        <v>1126</v>
      </c>
      <c r="N153" t="s">
        <v>1127</v>
      </c>
      <c r="O153">
        <v>46024</v>
      </c>
      <c r="P153">
        <v>46387</v>
      </c>
      <c r="Q153" t="s">
        <v>345</v>
      </c>
      <c r="R153" t="s">
        <v>1240</v>
      </c>
      <c r="S153" t="s">
        <v>142</v>
      </c>
      <c r="T153" t="s">
        <v>1295</v>
      </c>
      <c r="U153" t="s">
        <v>42</v>
      </c>
      <c r="V153" t="s">
        <v>1283</v>
      </c>
      <c r="W153" t="s">
        <v>371</v>
      </c>
      <c r="X153" t="s">
        <v>1290</v>
      </c>
      <c r="Y153" t="s">
        <v>1425</v>
      </c>
      <c r="Z153" t="s">
        <v>1462</v>
      </c>
      <c r="AA153" t="s">
        <v>371</v>
      </c>
      <c r="AB153" t="s">
        <v>2103</v>
      </c>
      <c r="AC153">
        <v>0.41666666666666669</v>
      </c>
    </row>
    <row r="154" spans="1:29">
      <c r="A154" t="s">
        <v>315</v>
      </c>
      <c r="B154" t="s">
        <v>344</v>
      </c>
      <c r="C154" t="s">
        <v>443</v>
      </c>
      <c r="D154" t="s">
        <v>1431</v>
      </c>
      <c r="E154" t="s">
        <v>394</v>
      </c>
      <c r="F154" t="s">
        <v>345</v>
      </c>
      <c r="G154">
        <v>5</v>
      </c>
      <c r="H154" t="s">
        <v>1156</v>
      </c>
      <c r="I154" t="s">
        <v>1138</v>
      </c>
      <c r="J154">
        <v>1</v>
      </c>
      <c r="K154" t="s">
        <v>17</v>
      </c>
      <c r="L154" t="s">
        <v>376</v>
      </c>
      <c r="M154" t="s">
        <v>1126</v>
      </c>
      <c r="N154" t="s">
        <v>1127</v>
      </c>
      <c r="O154">
        <v>46024</v>
      </c>
      <c r="P154">
        <v>46387</v>
      </c>
      <c r="Q154" t="s">
        <v>345</v>
      </c>
      <c r="R154" t="s">
        <v>1241</v>
      </c>
      <c r="S154" t="s">
        <v>143</v>
      </c>
      <c r="T154" t="s">
        <v>1295</v>
      </c>
      <c r="U154" t="s">
        <v>42</v>
      </c>
      <c r="V154" t="s">
        <v>1283</v>
      </c>
      <c r="W154" t="s">
        <v>371</v>
      </c>
      <c r="X154" t="s">
        <v>1290</v>
      </c>
      <c r="Y154" t="s">
        <v>1425</v>
      </c>
      <c r="Z154" t="s">
        <v>1462</v>
      </c>
      <c r="AA154" t="s">
        <v>371</v>
      </c>
      <c r="AB154" t="s">
        <v>2103</v>
      </c>
      <c r="AC154">
        <v>0.41666666666666669</v>
      </c>
    </row>
    <row r="155" spans="1:29">
      <c r="A155" t="s">
        <v>316</v>
      </c>
      <c r="B155" t="s">
        <v>344</v>
      </c>
      <c r="C155" t="s">
        <v>443</v>
      </c>
      <c r="D155" t="s">
        <v>1431</v>
      </c>
      <c r="E155" t="s">
        <v>394</v>
      </c>
      <c r="F155" t="s">
        <v>345</v>
      </c>
      <c r="G155">
        <v>5</v>
      </c>
      <c r="H155" t="s">
        <v>1156</v>
      </c>
      <c r="I155" t="s">
        <v>1294</v>
      </c>
      <c r="J155">
        <v>1</v>
      </c>
      <c r="K155" t="s">
        <v>17</v>
      </c>
      <c r="L155" t="s">
        <v>376</v>
      </c>
      <c r="M155" t="s">
        <v>1126</v>
      </c>
      <c r="N155" t="s">
        <v>1127</v>
      </c>
      <c r="O155">
        <v>46024</v>
      </c>
      <c r="P155">
        <v>46387</v>
      </c>
      <c r="Q155" t="s">
        <v>345</v>
      </c>
      <c r="R155" t="s">
        <v>1242</v>
      </c>
      <c r="S155" t="s">
        <v>142</v>
      </c>
      <c r="T155" t="s">
        <v>1295</v>
      </c>
      <c r="U155" t="s">
        <v>42</v>
      </c>
      <c r="V155" t="s">
        <v>1283</v>
      </c>
      <c r="W155" t="s">
        <v>371</v>
      </c>
      <c r="X155" t="s">
        <v>1290</v>
      </c>
      <c r="Y155" t="s">
        <v>1425</v>
      </c>
      <c r="Z155" t="s">
        <v>1462</v>
      </c>
      <c r="AA155" t="s">
        <v>371</v>
      </c>
      <c r="AB155" t="s">
        <v>2103</v>
      </c>
      <c r="AC155">
        <v>0.41666666666666669</v>
      </c>
    </row>
    <row r="156" spans="1:29">
      <c r="A156" t="s">
        <v>317</v>
      </c>
      <c r="B156" t="s">
        <v>344</v>
      </c>
      <c r="C156" t="s">
        <v>443</v>
      </c>
      <c r="D156" t="s">
        <v>1432</v>
      </c>
      <c r="E156" t="s">
        <v>394</v>
      </c>
      <c r="F156" t="s">
        <v>345</v>
      </c>
      <c r="G156">
        <v>120</v>
      </c>
      <c r="H156" t="s">
        <v>1156</v>
      </c>
      <c r="I156" t="s">
        <v>1272</v>
      </c>
      <c r="J156">
        <v>1</v>
      </c>
      <c r="K156" t="s">
        <v>17</v>
      </c>
      <c r="L156" t="s">
        <v>376</v>
      </c>
      <c r="M156" t="s">
        <v>1126</v>
      </c>
      <c r="N156" t="s">
        <v>1127</v>
      </c>
      <c r="O156">
        <v>46024</v>
      </c>
      <c r="P156">
        <v>46387</v>
      </c>
      <c r="Q156" t="s">
        <v>345</v>
      </c>
      <c r="R156" t="s">
        <v>1243</v>
      </c>
      <c r="S156" t="s">
        <v>144</v>
      </c>
      <c r="T156" t="s">
        <v>145</v>
      </c>
      <c r="U156" t="s">
        <v>42</v>
      </c>
      <c r="V156" t="s">
        <v>1284</v>
      </c>
      <c r="W156" t="s">
        <v>376</v>
      </c>
      <c r="X156" t="s">
        <v>1292</v>
      </c>
      <c r="Y156" t="s">
        <v>1285</v>
      </c>
      <c r="Z156" t="s">
        <v>1462</v>
      </c>
      <c r="AA156" t="s">
        <v>371</v>
      </c>
      <c r="AB156" t="s">
        <v>2103</v>
      </c>
      <c r="AC156">
        <v>0.58333333333333337</v>
      </c>
    </row>
    <row r="157" spans="1:29">
      <c r="A157" t="s">
        <v>318</v>
      </c>
      <c r="B157" t="s">
        <v>344</v>
      </c>
      <c r="C157" t="s">
        <v>443</v>
      </c>
      <c r="D157" t="s">
        <v>1435</v>
      </c>
      <c r="E157" t="s">
        <v>394</v>
      </c>
      <c r="F157" t="s">
        <v>345</v>
      </c>
      <c r="G157">
        <v>20</v>
      </c>
      <c r="H157" t="s">
        <v>1156</v>
      </c>
      <c r="I157" t="s">
        <v>1143</v>
      </c>
      <c r="J157">
        <v>1</v>
      </c>
      <c r="K157" t="s">
        <v>17</v>
      </c>
      <c r="L157" t="s">
        <v>376</v>
      </c>
      <c r="M157" t="s">
        <v>1126</v>
      </c>
      <c r="N157" t="s">
        <v>1127</v>
      </c>
      <c r="O157">
        <v>46024</v>
      </c>
      <c r="P157">
        <v>46387</v>
      </c>
      <c r="Q157" t="s">
        <v>345</v>
      </c>
      <c r="R157" t="s">
        <v>1244</v>
      </c>
      <c r="S157" t="s">
        <v>146</v>
      </c>
      <c r="T157" t="s">
        <v>107</v>
      </c>
      <c r="U157" t="s">
        <v>110</v>
      </c>
      <c r="V157" t="s">
        <v>1285</v>
      </c>
      <c r="W157" t="s">
        <v>376</v>
      </c>
      <c r="X157" t="s">
        <v>1290</v>
      </c>
      <c r="Y157" t="s">
        <v>1285</v>
      </c>
      <c r="Z157" t="s">
        <v>1462</v>
      </c>
      <c r="AA157" t="s">
        <v>371</v>
      </c>
      <c r="AB157" t="s">
        <v>2103</v>
      </c>
      <c r="AC157">
        <v>0.4375</v>
      </c>
    </row>
    <row r="158" spans="1:29">
      <c r="A158" t="s">
        <v>319</v>
      </c>
      <c r="B158" t="s">
        <v>344</v>
      </c>
      <c r="C158" t="s">
        <v>443</v>
      </c>
      <c r="D158" t="s">
        <v>1432</v>
      </c>
      <c r="E158" t="s">
        <v>394</v>
      </c>
      <c r="F158" t="s">
        <v>345</v>
      </c>
      <c r="G158">
        <v>120</v>
      </c>
      <c r="H158" t="s">
        <v>1156</v>
      </c>
      <c r="I158" t="s">
        <v>1272</v>
      </c>
      <c r="J158">
        <v>1</v>
      </c>
      <c r="K158" t="s">
        <v>17</v>
      </c>
      <c r="L158" t="s">
        <v>376</v>
      </c>
      <c r="M158" t="s">
        <v>1126</v>
      </c>
      <c r="N158" t="s">
        <v>1127</v>
      </c>
      <c r="O158">
        <v>46024</v>
      </c>
      <c r="P158">
        <v>46387</v>
      </c>
      <c r="Q158" t="s">
        <v>345</v>
      </c>
      <c r="R158" t="s">
        <v>1245</v>
      </c>
      <c r="S158" t="s">
        <v>147</v>
      </c>
      <c r="T158" t="s">
        <v>148</v>
      </c>
      <c r="U158" t="s">
        <v>110</v>
      </c>
      <c r="V158" t="s">
        <v>1284</v>
      </c>
      <c r="W158" t="s">
        <v>376</v>
      </c>
      <c r="X158" t="s">
        <v>1292</v>
      </c>
      <c r="Y158" t="s">
        <v>1285</v>
      </c>
      <c r="Z158" t="s">
        <v>1462</v>
      </c>
      <c r="AA158" t="s">
        <v>371</v>
      </c>
      <c r="AB158" t="s">
        <v>2103</v>
      </c>
      <c r="AC158">
        <v>0.58333333333333337</v>
      </c>
    </row>
    <row r="159" spans="1:29">
      <c r="A159" t="s">
        <v>320</v>
      </c>
      <c r="B159" t="s">
        <v>344</v>
      </c>
      <c r="C159" t="s">
        <v>443</v>
      </c>
      <c r="D159" t="s">
        <v>1432</v>
      </c>
      <c r="E159" t="s">
        <v>394</v>
      </c>
      <c r="F159" t="s">
        <v>345</v>
      </c>
      <c r="G159">
        <v>30</v>
      </c>
      <c r="H159" t="s">
        <v>1331</v>
      </c>
      <c r="I159" t="s">
        <v>1141</v>
      </c>
      <c r="J159">
        <v>1</v>
      </c>
      <c r="K159" t="s">
        <v>17</v>
      </c>
      <c r="L159" t="s">
        <v>376</v>
      </c>
      <c r="M159" t="s">
        <v>1126</v>
      </c>
      <c r="N159" t="s">
        <v>1127</v>
      </c>
      <c r="O159">
        <v>46024</v>
      </c>
      <c r="P159">
        <v>46387</v>
      </c>
      <c r="Q159" t="s">
        <v>345</v>
      </c>
      <c r="R159" t="s">
        <v>1332</v>
      </c>
      <c r="S159" t="s">
        <v>1333</v>
      </c>
      <c r="T159" t="s">
        <v>149</v>
      </c>
      <c r="U159" t="s">
        <v>42</v>
      </c>
      <c r="V159" t="s">
        <v>1284</v>
      </c>
      <c r="W159" t="s">
        <v>376</v>
      </c>
      <c r="X159" t="s">
        <v>1290</v>
      </c>
      <c r="Y159" t="s">
        <v>1285</v>
      </c>
      <c r="Z159" t="s">
        <v>1462</v>
      </c>
      <c r="AA159" t="s">
        <v>371</v>
      </c>
      <c r="AB159" t="s">
        <v>2103</v>
      </c>
      <c r="AC159">
        <v>0.625</v>
      </c>
    </row>
    <row r="160" spans="1:29">
      <c r="A160" t="s">
        <v>321</v>
      </c>
      <c r="B160" t="s">
        <v>344</v>
      </c>
      <c r="C160" t="s">
        <v>443</v>
      </c>
      <c r="D160" t="s">
        <v>1432</v>
      </c>
      <c r="E160" t="s">
        <v>394</v>
      </c>
      <c r="F160" t="s">
        <v>345</v>
      </c>
      <c r="G160">
        <v>15</v>
      </c>
      <c r="H160" t="s">
        <v>1331</v>
      </c>
      <c r="I160" t="s">
        <v>1147</v>
      </c>
      <c r="J160">
        <v>1</v>
      </c>
      <c r="K160" t="s">
        <v>17</v>
      </c>
      <c r="L160" t="s">
        <v>376</v>
      </c>
      <c r="M160" t="s">
        <v>1126</v>
      </c>
      <c r="N160" t="s">
        <v>1127</v>
      </c>
      <c r="O160">
        <v>46024</v>
      </c>
      <c r="P160">
        <v>46387</v>
      </c>
      <c r="Q160" t="s">
        <v>345</v>
      </c>
      <c r="R160" t="s">
        <v>1246</v>
      </c>
      <c r="S160" t="s">
        <v>150</v>
      </c>
      <c r="T160" t="s">
        <v>149</v>
      </c>
      <c r="U160" t="s">
        <v>42</v>
      </c>
      <c r="V160" t="s">
        <v>1284</v>
      </c>
      <c r="W160" t="s">
        <v>376</v>
      </c>
      <c r="X160" t="s">
        <v>1290</v>
      </c>
      <c r="Y160" t="s">
        <v>1285</v>
      </c>
      <c r="Z160" t="s">
        <v>1462</v>
      </c>
      <c r="AA160" t="s">
        <v>371</v>
      </c>
      <c r="AB160" t="s">
        <v>2103</v>
      </c>
      <c r="AC160">
        <v>0.44791666666666669</v>
      </c>
    </row>
    <row r="161" spans="1:29">
      <c r="A161" t="s">
        <v>322</v>
      </c>
      <c r="B161" t="s">
        <v>344</v>
      </c>
      <c r="C161" t="s">
        <v>443</v>
      </c>
      <c r="D161" t="s">
        <v>1433</v>
      </c>
      <c r="E161" t="s">
        <v>394</v>
      </c>
      <c r="F161" t="s">
        <v>345</v>
      </c>
      <c r="G161">
        <v>10</v>
      </c>
      <c r="H161" t="s">
        <v>1154</v>
      </c>
      <c r="I161" t="s">
        <v>1272</v>
      </c>
      <c r="J161">
        <v>1</v>
      </c>
      <c r="K161" t="s">
        <v>17</v>
      </c>
      <c r="L161" t="s">
        <v>376</v>
      </c>
      <c r="M161" t="s">
        <v>1126</v>
      </c>
      <c r="N161" t="s">
        <v>1127</v>
      </c>
      <c r="O161">
        <v>46024</v>
      </c>
      <c r="P161">
        <v>46387</v>
      </c>
      <c r="Q161" t="s">
        <v>345</v>
      </c>
      <c r="R161" t="s">
        <v>1247</v>
      </c>
      <c r="S161" t="s">
        <v>151</v>
      </c>
      <c r="V161" t="s">
        <v>1284</v>
      </c>
      <c r="W161" t="s">
        <v>376</v>
      </c>
      <c r="X161" t="s">
        <v>1290</v>
      </c>
      <c r="Y161" t="s">
        <v>1285</v>
      </c>
      <c r="Z161" t="s">
        <v>1462</v>
      </c>
      <c r="AA161" t="s">
        <v>371</v>
      </c>
      <c r="AB161" t="s">
        <v>1439</v>
      </c>
      <c r="AC161">
        <v>0.4375</v>
      </c>
    </row>
    <row r="162" spans="1:29">
      <c r="A162" t="s">
        <v>323</v>
      </c>
      <c r="B162" t="s">
        <v>344</v>
      </c>
      <c r="C162" t="s">
        <v>443</v>
      </c>
      <c r="D162" t="s">
        <v>1433</v>
      </c>
      <c r="E162" t="s">
        <v>394</v>
      </c>
      <c r="F162" t="s">
        <v>345</v>
      </c>
      <c r="G162">
        <v>10</v>
      </c>
      <c r="H162" t="s">
        <v>1154</v>
      </c>
      <c r="I162" t="s">
        <v>1272</v>
      </c>
      <c r="J162">
        <v>1</v>
      </c>
      <c r="K162" t="s">
        <v>17</v>
      </c>
      <c r="L162" t="s">
        <v>376</v>
      </c>
      <c r="M162" t="s">
        <v>1126</v>
      </c>
      <c r="N162" t="s">
        <v>1127</v>
      </c>
      <c r="O162">
        <v>46024</v>
      </c>
      <c r="P162">
        <v>46387</v>
      </c>
      <c r="Q162" t="s">
        <v>345</v>
      </c>
      <c r="R162" t="s">
        <v>1248</v>
      </c>
      <c r="S162" t="s">
        <v>45</v>
      </c>
      <c r="V162" t="s">
        <v>1284</v>
      </c>
      <c r="W162" t="s">
        <v>376</v>
      </c>
      <c r="X162" t="s">
        <v>1292</v>
      </c>
      <c r="Y162" t="s">
        <v>1285</v>
      </c>
      <c r="Z162" t="s">
        <v>1462</v>
      </c>
      <c r="AA162" t="s">
        <v>371</v>
      </c>
      <c r="AB162" t="s">
        <v>1590</v>
      </c>
      <c r="AC162">
        <v>0.4375</v>
      </c>
    </row>
    <row r="163" spans="1:29">
      <c r="A163" t="s">
        <v>324</v>
      </c>
      <c r="B163" t="s">
        <v>344</v>
      </c>
      <c r="C163" t="s">
        <v>443</v>
      </c>
      <c r="D163" t="s">
        <v>1436</v>
      </c>
      <c r="E163" t="s">
        <v>394</v>
      </c>
      <c r="F163" t="s">
        <v>345</v>
      </c>
      <c r="G163">
        <v>30</v>
      </c>
      <c r="H163" t="s">
        <v>1156</v>
      </c>
      <c r="I163" t="s">
        <v>1144</v>
      </c>
      <c r="J163">
        <v>1</v>
      </c>
      <c r="K163" t="s">
        <v>17</v>
      </c>
      <c r="L163" t="s">
        <v>376</v>
      </c>
      <c r="M163" t="s">
        <v>1126</v>
      </c>
      <c r="N163" t="s">
        <v>1127</v>
      </c>
      <c r="O163">
        <v>46024</v>
      </c>
      <c r="P163">
        <v>46387</v>
      </c>
      <c r="Q163" t="s">
        <v>345</v>
      </c>
      <c r="R163" t="s">
        <v>1249</v>
      </c>
      <c r="S163" t="s">
        <v>152</v>
      </c>
      <c r="T163" t="s">
        <v>107</v>
      </c>
      <c r="U163" t="s">
        <v>42</v>
      </c>
      <c r="V163" t="s">
        <v>1285</v>
      </c>
      <c r="W163" t="s">
        <v>376</v>
      </c>
      <c r="X163" t="s">
        <v>1290</v>
      </c>
      <c r="Y163" t="s">
        <v>1285</v>
      </c>
      <c r="Z163" t="s">
        <v>1462</v>
      </c>
      <c r="AA163" t="s">
        <v>371</v>
      </c>
      <c r="AB163" t="s">
        <v>2105</v>
      </c>
      <c r="AC163">
        <v>0.38194444444444442</v>
      </c>
    </row>
    <row r="164" spans="1:29">
      <c r="A164" t="s">
        <v>325</v>
      </c>
      <c r="B164" t="s">
        <v>344</v>
      </c>
      <c r="C164" t="s">
        <v>443</v>
      </c>
      <c r="D164" t="s">
        <v>1432</v>
      </c>
      <c r="E164" t="s">
        <v>394</v>
      </c>
      <c r="F164" t="s">
        <v>345</v>
      </c>
      <c r="G164">
        <v>10</v>
      </c>
      <c r="H164" t="s">
        <v>1157</v>
      </c>
      <c r="I164" t="s">
        <v>1144</v>
      </c>
      <c r="J164">
        <v>1</v>
      </c>
      <c r="K164" t="s">
        <v>17</v>
      </c>
      <c r="L164" t="s">
        <v>376</v>
      </c>
      <c r="M164" t="s">
        <v>1126</v>
      </c>
      <c r="N164" t="s">
        <v>1127</v>
      </c>
      <c r="O164">
        <v>46024</v>
      </c>
      <c r="P164">
        <v>46387</v>
      </c>
      <c r="Q164" t="s">
        <v>345</v>
      </c>
      <c r="R164" t="s">
        <v>1250</v>
      </c>
      <c r="S164" t="s">
        <v>153</v>
      </c>
      <c r="V164" t="s">
        <v>1284</v>
      </c>
      <c r="W164" t="s">
        <v>376</v>
      </c>
      <c r="X164" t="s">
        <v>1290</v>
      </c>
      <c r="Y164" t="s">
        <v>1285</v>
      </c>
      <c r="Z164" t="s">
        <v>1462</v>
      </c>
      <c r="AA164" t="s">
        <v>371</v>
      </c>
      <c r="AB164" t="s">
        <v>1439</v>
      </c>
      <c r="AC164">
        <v>0.625</v>
      </c>
    </row>
    <row r="165" spans="1:29">
      <c r="A165" t="s">
        <v>326</v>
      </c>
      <c r="B165" t="s">
        <v>344</v>
      </c>
      <c r="C165" t="s">
        <v>443</v>
      </c>
      <c r="D165" t="s">
        <v>1432</v>
      </c>
      <c r="E165" t="s">
        <v>394</v>
      </c>
      <c r="F165" t="s">
        <v>345</v>
      </c>
      <c r="G165">
        <v>10</v>
      </c>
      <c r="H165" t="s">
        <v>1156</v>
      </c>
      <c r="I165" t="s">
        <v>1144</v>
      </c>
      <c r="J165">
        <v>1</v>
      </c>
      <c r="K165" t="s">
        <v>17</v>
      </c>
      <c r="L165" t="s">
        <v>376</v>
      </c>
      <c r="M165" t="s">
        <v>1126</v>
      </c>
      <c r="N165" t="s">
        <v>1127</v>
      </c>
      <c r="O165">
        <v>46024</v>
      </c>
      <c r="P165">
        <v>46387</v>
      </c>
      <c r="Q165" t="s">
        <v>345</v>
      </c>
      <c r="R165" t="s">
        <v>1251</v>
      </c>
      <c r="S165" t="s">
        <v>153</v>
      </c>
      <c r="V165" t="s">
        <v>1284</v>
      </c>
      <c r="W165" t="s">
        <v>376</v>
      </c>
      <c r="X165" t="s">
        <v>1290</v>
      </c>
      <c r="Y165" t="s">
        <v>1285</v>
      </c>
      <c r="Z165" t="s">
        <v>1462</v>
      </c>
      <c r="AA165" t="s">
        <v>371</v>
      </c>
      <c r="AB165" t="s">
        <v>2103</v>
      </c>
      <c r="AC165">
        <v>0.625</v>
      </c>
    </row>
    <row r="166" spans="1:29">
      <c r="A166" t="s">
        <v>327</v>
      </c>
      <c r="B166" t="s">
        <v>344</v>
      </c>
      <c r="C166" t="s">
        <v>443</v>
      </c>
      <c r="D166" t="s">
        <v>1432</v>
      </c>
      <c r="E166" t="s">
        <v>394</v>
      </c>
      <c r="F166" t="s">
        <v>345</v>
      </c>
      <c r="G166">
        <v>10</v>
      </c>
      <c r="H166" t="s">
        <v>1156</v>
      </c>
      <c r="I166" t="s">
        <v>1144</v>
      </c>
      <c r="J166">
        <v>1</v>
      </c>
      <c r="K166" t="s">
        <v>17</v>
      </c>
      <c r="L166" t="s">
        <v>376</v>
      </c>
      <c r="M166" t="s">
        <v>1126</v>
      </c>
      <c r="N166" t="s">
        <v>1127</v>
      </c>
      <c r="O166">
        <v>46024</v>
      </c>
      <c r="P166">
        <v>46387</v>
      </c>
      <c r="Q166" t="s">
        <v>345</v>
      </c>
      <c r="R166" t="s">
        <v>1252</v>
      </c>
      <c r="S166" t="s">
        <v>153</v>
      </c>
      <c r="V166" t="s">
        <v>1284</v>
      </c>
      <c r="W166" t="s">
        <v>376</v>
      </c>
      <c r="X166" t="s">
        <v>1290</v>
      </c>
      <c r="Y166" t="s">
        <v>1285</v>
      </c>
      <c r="Z166" t="s">
        <v>1462</v>
      </c>
      <c r="AA166" t="s">
        <v>371</v>
      </c>
      <c r="AB166" t="s">
        <v>2105</v>
      </c>
      <c r="AC166">
        <v>0.625</v>
      </c>
    </row>
    <row r="167" spans="1:29">
      <c r="A167" t="s">
        <v>328</v>
      </c>
      <c r="B167" t="s">
        <v>344</v>
      </c>
      <c r="C167" t="s">
        <v>443</v>
      </c>
      <c r="D167" t="s">
        <v>1435</v>
      </c>
      <c r="E167" t="s">
        <v>394</v>
      </c>
      <c r="F167" t="s">
        <v>345</v>
      </c>
      <c r="G167">
        <v>10</v>
      </c>
      <c r="H167" t="s">
        <v>1156</v>
      </c>
      <c r="I167" t="s">
        <v>1138</v>
      </c>
      <c r="J167">
        <v>1</v>
      </c>
      <c r="K167" t="s">
        <v>17</v>
      </c>
      <c r="L167" t="s">
        <v>376</v>
      </c>
      <c r="M167" t="s">
        <v>1126</v>
      </c>
      <c r="N167" t="s">
        <v>1127</v>
      </c>
      <c r="O167">
        <v>46024</v>
      </c>
      <c r="P167">
        <v>46387</v>
      </c>
      <c r="Q167" t="s">
        <v>345</v>
      </c>
      <c r="R167" t="s">
        <v>1253</v>
      </c>
      <c r="S167" t="s">
        <v>154</v>
      </c>
      <c r="T167" t="s">
        <v>107</v>
      </c>
      <c r="U167" t="s">
        <v>42</v>
      </c>
      <c r="V167" t="s">
        <v>1285</v>
      </c>
      <c r="W167" t="s">
        <v>376</v>
      </c>
      <c r="X167" t="s">
        <v>1290</v>
      </c>
      <c r="Y167" t="s">
        <v>1285</v>
      </c>
      <c r="Z167" t="s">
        <v>1462</v>
      </c>
      <c r="AA167" t="s">
        <v>371</v>
      </c>
      <c r="AB167" t="s">
        <v>2103</v>
      </c>
      <c r="AC167">
        <v>0.44791666666666669</v>
      </c>
    </row>
    <row r="168" spans="1:29">
      <c r="A168" t="s">
        <v>329</v>
      </c>
      <c r="B168" t="s">
        <v>344</v>
      </c>
      <c r="C168" t="s">
        <v>443</v>
      </c>
      <c r="D168" t="s">
        <v>1433</v>
      </c>
      <c r="E168" t="s">
        <v>394</v>
      </c>
      <c r="F168" t="s">
        <v>345</v>
      </c>
      <c r="G168">
        <v>10</v>
      </c>
      <c r="H168" t="s">
        <v>1159</v>
      </c>
      <c r="I168" t="s">
        <v>1160</v>
      </c>
      <c r="J168">
        <v>1</v>
      </c>
      <c r="K168" t="s">
        <v>17</v>
      </c>
      <c r="L168" t="s">
        <v>376</v>
      </c>
      <c r="M168" t="s">
        <v>1126</v>
      </c>
      <c r="N168" t="s">
        <v>1127</v>
      </c>
      <c r="O168">
        <v>46024</v>
      </c>
      <c r="P168">
        <v>46387</v>
      </c>
      <c r="Q168" t="s">
        <v>345</v>
      </c>
      <c r="R168" t="s">
        <v>1187</v>
      </c>
      <c r="T168" t="s">
        <v>1336</v>
      </c>
      <c r="V168" t="s">
        <v>1284</v>
      </c>
      <c r="W168" t="s">
        <v>376</v>
      </c>
      <c r="X168" t="s">
        <v>1290</v>
      </c>
      <c r="Y168" t="s">
        <v>1285</v>
      </c>
      <c r="Z168" t="s">
        <v>1462</v>
      </c>
      <c r="AA168" t="s">
        <v>371</v>
      </c>
      <c r="AB168" t="s">
        <v>2103</v>
      </c>
      <c r="AC168">
        <v>0.625</v>
      </c>
    </row>
    <row r="169" spans="1:29">
      <c r="A169" t="s">
        <v>330</v>
      </c>
      <c r="B169" t="s">
        <v>344</v>
      </c>
      <c r="C169" t="s">
        <v>443</v>
      </c>
      <c r="D169" t="s">
        <v>1437</v>
      </c>
      <c r="E169" t="s">
        <v>394</v>
      </c>
      <c r="F169" t="s">
        <v>345</v>
      </c>
      <c r="G169">
        <v>5</v>
      </c>
      <c r="H169" t="s">
        <v>1161</v>
      </c>
      <c r="I169" t="s">
        <v>1271</v>
      </c>
      <c r="J169">
        <v>1</v>
      </c>
      <c r="K169" t="s">
        <v>17</v>
      </c>
      <c r="L169" t="s">
        <v>376</v>
      </c>
      <c r="M169" t="s">
        <v>1126</v>
      </c>
      <c r="N169" t="s">
        <v>1127</v>
      </c>
      <c r="O169">
        <v>46024</v>
      </c>
      <c r="P169">
        <v>46387</v>
      </c>
      <c r="Q169" t="s">
        <v>345</v>
      </c>
      <c r="R169" t="s">
        <v>1254</v>
      </c>
      <c r="S169" t="s">
        <v>155</v>
      </c>
      <c r="T169" t="s">
        <v>107</v>
      </c>
      <c r="U169" t="s">
        <v>42</v>
      </c>
      <c r="V169" t="s">
        <v>1284</v>
      </c>
      <c r="W169" t="s">
        <v>376</v>
      </c>
      <c r="X169" t="s">
        <v>1292</v>
      </c>
      <c r="Y169" t="s">
        <v>1285</v>
      </c>
      <c r="Z169" t="s">
        <v>1462</v>
      </c>
      <c r="AA169" t="s">
        <v>371</v>
      </c>
      <c r="AB169" t="s">
        <v>1590</v>
      </c>
      <c r="AC169">
        <v>0.38541666666666669</v>
      </c>
    </row>
    <row r="170" spans="1:29">
      <c r="A170" t="s">
        <v>331</v>
      </c>
      <c r="B170" t="s">
        <v>344</v>
      </c>
      <c r="C170" t="s">
        <v>443</v>
      </c>
      <c r="D170" t="s">
        <v>1440</v>
      </c>
      <c r="E170" t="s">
        <v>394</v>
      </c>
      <c r="F170" t="s">
        <v>345</v>
      </c>
      <c r="G170">
        <v>90</v>
      </c>
      <c r="H170" t="s">
        <v>1159</v>
      </c>
      <c r="I170" t="s">
        <v>1160</v>
      </c>
      <c r="J170">
        <v>1</v>
      </c>
      <c r="K170" t="s">
        <v>17</v>
      </c>
      <c r="L170" t="s">
        <v>376</v>
      </c>
      <c r="M170" t="s">
        <v>1126</v>
      </c>
      <c r="N170" t="s">
        <v>1127</v>
      </c>
      <c r="O170">
        <v>46024</v>
      </c>
      <c r="P170">
        <v>46387</v>
      </c>
      <c r="Q170" t="s">
        <v>345</v>
      </c>
      <c r="R170" t="s">
        <v>1455</v>
      </c>
      <c r="S170" t="s">
        <v>156</v>
      </c>
      <c r="T170" t="s">
        <v>157</v>
      </c>
      <c r="U170" t="s">
        <v>42</v>
      </c>
      <c r="V170" t="s">
        <v>1285</v>
      </c>
      <c r="W170" t="s">
        <v>376</v>
      </c>
      <c r="X170" t="s">
        <v>1291</v>
      </c>
      <c r="Y170" t="s">
        <v>1285</v>
      </c>
      <c r="Z170" t="s">
        <v>1462</v>
      </c>
      <c r="AA170" t="s">
        <v>371</v>
      </c>
      <c r="AB170" t="s">
        <v>1590</v>
      </c>
      <c r="AC170">
        <v>0.60416666666666663</v>
      </c>
    </row>
    <row r="171" spans="1:29">
      <c r="A171" t="s">
        <v>332</v>
      </c>
      <c r="B171" t="s">
        <v>344</v>
      </c>
      <c r="C171" t="s">
        <v>443</v>
      </c>
      <c r="D171" t="s">
        <v>1442</v>
      </c>
      <c r="E171" t="s">
        <v>394</v>
      </c>
      <c r="F171" t="s">
        <v>345</v>
      </c>
      <c r="G171">
        <v>30</v>
      </c>
      <c r="H171" t="s">
        <v>1156</v>
      </c>
      <c r="I171" t="s">
        <v>1144</v>
      </c>
      <c r="J171">
        <v>1</v>
      </c>
      <c r="K171" t="s">
        <v>17</v>
      </c>
      <c r="L171" t="s">
        <v>376</v>
      </c>
      <c r="M171" t="s">
        <v>1126</v>
      </c>
      <c r="N171" t="s">
        <v>1127</v>
      </c>
      <c r="O171">
        <v>46024</v>
      </c>
      <c r="P171">
        <v>46387</v>
      </c>
      <c r="Q171" t="s">
        <v>1345</v>
      </c>
      <c r="R171" t="s">
        <v>1255</v>
      </c>
      <c r="S171" t="s">
        <v>158</v>
      </c>
      <c r="T171" t="s">
        <v>159</v>
      </c>
      <c r="U171" t="s">
        <v>42</v>
      </c>
      <c r="V171" t="s">
        <v>1285</v>
      </c>
      <c r="W171" t="s">
        <v>376</v>
      </c>
      <c r="X171" t="s">
        <v>1290</v>
      </c>
      <c r="Y171" t="s">
        <v>1285</v>
      </c>
      <c r="Z171" t="s">
        <v>1462</v>
      </c>
      <c r="AA171" t="s">
        <v>371</v>
      </c>
      <c r="AB171" t="s">
        <v>1590</v>
      </c>
      <c r="AC171">
        <v>0.625</v>
      </c>
    </row>
    <row r="172" spans="1:29">
      <c r="A172" t="s">
        <v>333</v>
      </c>
      <c r="B172" t="s">
        <v>344</v>
      </c>
      <c r="C172" t="s">
        <v>443</v>
      </c>
      <c r="D172" t="s">
        <v>1432</v>
      </c>
      <c r="E172" t="s">
        <v>394</v>
      </c>
      <c r="F172" t="s">
        <v>345</v>
      </c>
      <c r="G172">
        <v>180</v>
      </c>
      <c r="H172" t="s">
        <v>1156</v>
      </c>
      <c r="I172" t="s">
        <v>1139</v>
      </c>
      <c r="J172">
        <v>1</v>
      </c>
      <c r="K172" t="s">
        <v>17</v>
      </c>
      <c r="L172" t="s">
        <v>376</v>
      </c>
      <c r="M172" t="s">
        <v>1126</v>
      </c>
      <c r="N172" t="s">
        <v>1127</v>
      </c>
      <c r="O172">
        <v>46024</v>
      </c>
      <c r="P172">
        <v>46387</v>
      </c>
      <c r="Q172" t="s">
        <v>345</v>
      </c>
      <c r="R172" t="s">
        <v>1256</v>
      </c>
      <c r="S172" t="s">
        <v>160</v>
      </c>
      <c r="T172" t="s">
        <v>1296</v>
      </c>
      <c r="U172" t="s">
        <v>42</v>
      </c>
      <c r="V172" t="s">
        <v>1284</v>
      </c>
      <c r="W172" t="s">
        <v>376</v>
      </c>
      <c r="X172" t="s">
        <v>1290</v>
      </c>
      <c r="Y172" t="s">
        <v>1285</v>
      </c>
      <c r="Z172" t="s">
        <v>1462</v>
      </c>
      <c r="AA172" t="s">
        <v>371</v>
      </c>
      <c r="AB172" t="s">
        <v>1439</v>
      </c>
      <c r="AC172">
        <v>0.58333333333333337</v>
      </c>
    </row>
    <row r="173" spans="1:29">
      <c r="A173" t="s">
        <v>334</v>
      </c>
      <c r="B173" t="s">
        <v>344</v>
      </c>
      <c r="C173" t="s">
        <v>443</v>
      </c>
      <c r="D173" t="s">
        <v>1432</v>
      </c>
      <c r="E173" t="s">
        <v>394</v>
      </c>
      <c r="F173" t="s">
        <v>345</v>
      </c>
      <c r="G173">
        <v>5</v>
      </c>
      <c r="H173" t="s">
        <v>1157</v>
      </c>
      <c r="I173" t="s">
        <v>1140</v>
      </c>
      <c r="J173">
        <v>1</v>
      </c>
      <c r="K173" t="s">
        <v>17</v>
      </c>
      <c r="L173" t="s">
        <v>376</v>
      </c>
      <c r="M173" t="s">
        <v>1126</v>
      </c>
      <c r="N173" t="s">
        <v>1127</v>
      </c>
      <c r="O173">
        <v>46024</v>
      </c>
      <c r="P173">
        <v>46387</v>
      </c>
      <c r="Q173" t="s">
        <v>345</v>
      </c>
      <c r="R173" t="s">
        <v>1257</v>
      </c>
      <c r="S173" t="s">
        <v>161</v>
      </c>
      <c r="T173" t="s">
        <v>162</v>
      </c>
      <c r="U173" t="s">
        <v>42</v>
      </c>
      <c r="V173" t="s">
        <v>1284</v>
      </c>
      <c r="W173" t="s">
        <v>376</v>
      </c>
      <c r="X173" t="s">
        <v>1292</v>
      </c>
      <c r="Y173" t="s">
        <v>1285</v>
      </c>
      <c r="Z173" t="s">
        <v>1462</v>
      </c>
      <c r="AA173" t="s">
        <v>371</v>
      </c>
      <c r="AB173" t="s">
        <v>2103</v>
      </c>
      <c r="AC173">
        <v>0.42708333333333331</v>
      </c>
    </row>
    <row r="174" spans="1:29">
      <c r="A174" t="s">
        <v>335</v>
      </c>
      <c r="B174" t="s">
        <v>344</v>
      </c>
      <c r="C174" t="s">
        <v>443</v>
      </c>
      <c r="D174" t="s">
        <v>1432</v>
      </c>
      <c r="E174" t="s">
        <v>394</v>
      </c>
      <c r="F174" t="s">
        <v>345</v>
      </c>
      <c r="G174">
        <v>120</v>
      </c>
      <c r="H174" t="s">
        <v>1156</v>
      </c>
      <c r="I174" t="s">
        <v>1140</v>
      </c>
      <c r="J174">
        <v>1</v>
      </c>
      <c r="K174" t="s">
        <v>17</v>
      </c>
      <c r="L174" t="s">
        <v>376</v>
      </c>
      <c r="M174" t="s">
        <v>1126</v>
      </c>
      <c r="N174" t="s">
        <v>1127</v>
      </c>
      <c r="O174">
        <v>46024</v>
      </c>
      <c r="P174">
        <v>46387</v>
      </c>
      <c r="Q174" t="s">
        <v>345</v>
      </c>
      <c r="R174" t="s">
        <v>1258</v>
      </c>
      <c r="S174" t="s">
        <v>163</v>
      </c>
      <c r="T174" t="s">
        <v>164</v>
      </c>
      <c r="U174" t="s">
        <v>42</v>
      </c>
      <c r="V174" t="s">
        <v>1284</v>
      </c>
      <c r="W174" t="s">
        <v>376</v>
      </c>
      <c r="X174" t="s">
        <v>1290</v>
      </c>
      <c r="Y174" t="s">
        <v>1285</v>
      </c>
      <c r="Z174" t="s">
        <v>1462</v>
      </c>
      <c r="AA174" t="s">
        <v>371</v>
      </c>
      <c r="AB174" t="s">
        <v>2103</v>
      </c>
      <c r="AC174">
        <v>0.58333333333333337</v>
      </c>
    </row>
    <row r="175" spans="1:29">
      <c r="A175" t="s">
        <v>336</v>
      </c>
      <c r="B175" t="s">
        <v>344</v>
      </c>
      <c r="C175" t="s">
        <v>443</v>
      </c>
      <c r="D175" t="s">
        <v>1432</v>
      </c>
      <c r="E175" t="s">
        <v>394</v>
      </c>
      <c r="F175" t="s">
        <v>345</v>
      </c>
      <c r="G175">
        <v>120</v>
      </c>
      <c r="H175" t="s">
        <v>1156</v>
      </c>
      <c r="I175" t="s">
        <v>1143</v>
      </c>
      <c r="J175">
        <v>1</v>
      </c>
      <c r="K175" t="s">
        <v>17</v>
      </c>
      <c r="L175" t="s">
        <v>376</v>
      </c>
      <c r="M175" t="s">
        <v>1126</v>
      </c>
      <c r="N175" t="s">
        <v>1127</v>
      </c>
      <c r="O175">
        <v>46024</v>
      </c>
      <c r="P175">
        <v>46387</v>
      </c>
      <c r="Q175" t="s">
        <v>345</v>
      </c>
      <c r="R175" t="s">
        <v>1340</v>
      </c>
      <c r="S175" t="s">
        <v>165</v>
      </c>
      <c r="T175" t="s">
        <v>166</v>
      </c>
      <c r="U175" t="s">
        <v>42</v>
      </c>
      <c r="V175" t="s">
        <v>1283</v>
      </c>
      <c r="W175" t="s">
        <v>376</v>
      </c>
      <c r="X175" t="s">
        <v>1290</v>
      </c>
      <c r="Y175" t="s">
        <v>1285</v>
      </c>
      <c r="Z175" t="s">
        <v>1462</v>
      </c>
      <c r="AA175" t="s">
        <v>371</v>
      </c>
      <c r="AB175" t="s">
        <v>2103</v>
      </c>
      <c r="AC175">
        <v>0.58333333333333337</v>
      </c>
    </row>
    <row r="176" spans="1:29">
      <c r="A176" t="s">
        <v>337</v>
      </c>
      <c r="B176" t="s">
        <v>344</v>
      </c>
      <c r="C176" t="s">
        <v>443</v>
      </c>
      <c r="D176" t="s">
        <v>1432</v>
      </c>
      <c r="E176" t="s">
        <v>394</v>
      </c>
      <c r="F176" t="s">
        <v>345</v>
      </c>
      <c r="G176">
        <v>20</v>
      </c>
      <c r="H176" t="s">
        <v>1156</v>
      </c>
      <c r="I176" t="s">
        <v>1143</v>
      </c>
      <c r="J176">
        <v>1</v>
      </c>
      <c r="K176" t="s">
        <v>17</v>
      </c>
      <c r="L176" t="s">
        <v>376</v>
      </c>
      <c r="M176" t="s">
        <v>1126</v>
      </c>
      <c r="N176" t="s">
        <v>1127</v>
      </c>
      <c r="O176">
        <v>46024</v>
      </c>
      <c r="P176">
        <v>46387</v>
      </c>
      <c r="Q176" t="s">
        <v>345</v>
      </c>
      <c r="R176" t="s">
        <v>1406</v>
      </c>
      <c r="S176" t="s">
        <v>167</v>
      </c>
      <c r="T176" t="s">
        <v>168</v>
      </c>
      <c r="U176" t="s">
        <v>42</v>
      </c>
      <c r="V176" t="s">
        <v>1284</v>
      </c>
      <c r="W176" t="s">
        <v>376</v>
      </c>
      <c r="X176" t="s">
        <v>1290</v>
      </c>
      <c r="Y176" t="s">
        <v>1285</v>
      </c>
      <c r="Z176" t="s">
        <v>1462</v>
      </c>
      <c r="AA176" t="s">
        <v>371</v>
      </c>
      <c r="AB176" t="s">
        <v>2105</v>
      </c>
      <c r="AC176">
        <v>0.44791666666666669</v>
      </c>
    </row>
    <row r="177" spans="1:29">
      <c r="A177" t="s">
        <v>338</v>
      </c>
      <c r="B177" t="s">
        <v>344</v>
      </c>
      <c r="C177" t="s">
        <v>443</v>
      </c>
      <c r="D177" t="s">
        <v>1432</v>
      </c>
      <c r="E177" t="s">
        <v>394</v>
      </c>
      <c r="F177" t="s">
        <v>345</v>
      </c>
      <c r="G177">
        <v>15</v>
      </c>
      <c r="H177" t="s">
        <v>1156</v>
      </c>
      <c r="I177" t="s">
        <v>1143</v>
      </c>
      <c r="J177">
        <v>1</v>
      </c>
      <c r="K177" t="s">
        <v>17</v>
      </c>
      <c r="L177" t="s">
        <v>376</v>
      </c>
      <c r="M177" t="s">
        <v>1126</v>
      </c>
      <c r="N177" t="s">
        <v>1127</v>
      </c>
      <c r="O177">
        <v>46024</v>
      </c>
      <c r="P177">
        <v>46387</v>
      </c>
      <c r="Q177" t="s">
        <v>345</v>
      </c>
      <c r="R177" t="s">
        <v>1341</v>
      </c>
      <c r="S177" t="s">
        <v>169</v>
      </c>
      <c r="T177" t="s">
        <v>170</v>
      </c>
      <c r="U177" t="s">
        <v>42</v>
      </c>
      <c r="V177" t="s">
        <v>1284</v>
      </c>
      <c r="W177" t="s">
        <v>376</v>
      </c>
      <c r="X177" t="s">
        <v>1290</v>
      </c>
      <c r="Y177" t="s">
        <v>1285</v>
      </c>
      <c r="Z177" t="s">
        <v>1462</v>
      </c>
      <c r="AA177" t="s">
        <v>371</v>
      </c>
      <c r="AB177" t="s">
        <v>1439</v>
      </c>
      <c r="AC177">
        <v>0.625</v>
      </c>
    </row>
    <row r="178" spans="1:29">
      <c r="A178" t="s">
        <v>339</v>
      </c>
      <c r="B178" t="s">
        <v>344</v>
      </c>
      <c r="C178" t="s">
        <v>443</v>
      </c>
      <c r="D178" t="s">
        <v>1440</v>
      </c>
      <c r="E178" t="s">
        <v>394</v>
      </c>
      <c r="F178" t="s">
        <v>345</v>
      </c>
      <c r="G178">
        <v>5</v>
      </c>
      <c r="H178" t="s">
        <v>1156</v>
      </c>
      <c r="I178" t="s">
        <v>1141</v>
      </c>
      <c r="J178">
        <v>1</v>
      </c>
      <c r="K178" t="s">
        <v>17</v>
      </c>
      <c r="L178" t="s">
        <v>376</v>
      </c>
      <c r="M178" t="s">
        <v>1126</v>
      </c>
      <c r="N178" t="s">
        <v>1127</v>
      </c>
      <c r="O178">
        <v>46024</v>
      </c>
      <c r="P178">
        <v>46387</v>
      </c>
      <c r="Q178" t="s">
        <v>345</v>
      </c>
      <c r="R178" t="s">
        <v>1387</v>
      </c>
      <c r="S178" t="s">
        <v>171</v>
      </c>
      <c r="T178" t="s">
        <v>107</v>
      </c>
      <c r="U178" t="s">
        <v>42</v>
      </c>
      <c r="V178" t="s">
        <v>1283</v>
      </c>
      <c r="W178" t="s">
        <v>376</v>
      </c>
      <c r="X178" t="s">
        <v>1290</v>
      </c>
      <c r="Y178" t="s">
        <v>1285</v>
      </c>
      <c r="Z178" t="s">
        <v>1462</v>
      </c>
      <c r="AA178" t="s">
        <v>371</v>
      </c>
      <c r="AB178" t="s">
        <v>2103</v>
      </c>
      <c r="AC178">
        <v>0.4375</v>
      </c>
    </row>
    <row r="179" spans="1:29">
      <c r="A179" t="s">
        <v>340</v>
      </c>
      <c r="B179" t="s">
        <v>344</v>
      </c>
      <c r="C179" t="s">
        <v>443</v>
      </c>
      <c r="D179" t="s">
        <v>1432</v>
      </c>
      <c r="E179" t="s">
        <v>394</v>
      </c>
      <c r="F179" t="s">
        <v>345</v>
      </c>
      <c r="G179">
        <v>480</v>
      </c>
      <c r="H179" t="s">
        <v>1156</v>
      </c>
      <c r="I179" t="s">
        <v>1144</v>
      </c>
      <c r="J179">
        <v>1</v>
      </c>
      <c r="K179" t="s">
        <v>17</v>
      </c>
      <c r="L179" t="s">
        <v>376</v>
      </c>
      <c r="M179" t="s">
        <v>1126</v>
      </c>
      <c r="N179" t="s">
        <v>1127</v>
      </c>
      <c r="O179">
        <v>46024</v>
      </c>
      <c r="P179">
        <v>46387</v>
      </c>
      <c r="Q179" t="s">
        <v>345</v>
      </c>
      <c r="R179" t="s">
        <v>1356</v>
      </c>
      <c r="S179" t="s">
        <v>172</v>
      </c>
      <c r="T179" t="s">
        <v>168</v>
      </c>
      <c r="U179" t="s">
        <v>105</v>
      </c>
      <c r="V179" t="s">
        <v>1284</v>
      </c>
      <c r="W179" t="s">
        <v>371</v>
      </c>
      <c r="X179" t="s">
        <v>1290</v>
      </c>
      <c r="Y179" t="s">
        <v>1285</v>
      </c>
      <c r="Z179" t="s">
        <v>1462</v>
      </c>
      <c r="AA179" t="s">
        <v>371</v>
      </c>
      <c r="AB179" t="s">
        <v>1590</v>
      </c>
      <c r="AC179">
        <v>0.375</v>
      </c>
    </row>
    <row r="180" spans="1:29">
      <c r="A180" t="s">
        <v>341</v>
      </c>
      <c r="B180" t="s">
        <v>344</v>
      </c>
      <c r="C180" t="s">
        <v>443</v>
      </c>
      <c r="D180" t="s">
        <v>1432</v>
      </c>
      <c r="E180" t="s">
        <v>394</v>
      </c>
      <c r="F180" t="s">
        <v>345</v>
      </c>
      <c r="G180">
        <v>5</v>
      </c>
      <c r="H180" t="s">
        <v>1331</v>
      </c>
      <c r="I180" t="s">
        <v>1122</v>
      </c>
      <c r="J180">
        <v>1</v>
      </c>
      <c r="K180" t="s">
        <v>17</v>
      </c>
      <c r="L180" t="s">
        <v>376</v>
      </c>
      <c r="M180" t="s">
        <v>1126</v>
      </c>
      <c r="N180" t="s">
        <v>1127</v>
      </c>
      <c r="O180">
        <v>46024</v>
      </c>
      <c r="P180">
        <v>46387</v>
      </c>
      <c r="Q180" t="s">
        <v>345</v>
      </c>
      <c r="R180" t="s">
        <v>1259</v>
      </c>
      <c r="S180" t="s">
        <v>173</v>
      </c>
      <c r="T180" t="s">
        <v>1325</v>
      </c>
      <c r="U180" t="s">
        <v>42</v>
      </c>
      <c r="V180" t="s">
        <v>1284</v>
      </c>
      <c r="W180" t="s">
        <v>376</v>
      </c>
      <c r="X180" t="s">
        <v>1290</v>
      </c>
      <c r="Y180" t="s">
        <v>1285</v>
      </c>
      <c r="Z180" t="s">
        <v>1462</v>
      </c>
      <c r="AA180" t="s">
        <v>371</v>
      </c>
      <c r="AB180" t="s">
        <v>2103</v>
      </c>
      <c r="AC180">
        <v>0.625</v>
      </c>
    </row>
    <row r="181" spans="1:29">
      <c r="A181" t="s">
        <v>342</v>
      </c>
      <c r="B181" t="s">
        <v>344</v>
      </c>
      <c r="C181" t="s">
        <v>443</v>
      </c>
      <c r="D181" t="s">
        <v>1432</v>
      </c>
      <c r="E181" t="s">
        <v>394</v>
      </c>
      <c r="F181" t="s">
        <v>345</v>
      </c>
      <c r="G181">
        <v>50</v>
      </c>
      <c r="H181" t="s">
        <v>1158</v>
      </c>
      <c r="I181" t="s">
        <v>1148</v>
      </c>
      <c r="J181">
        <v>1</v>
      </c>
      <c r="K181" t="s">
        <v>17</v>
      </c>
      <c r="L181" t="s">
        <v>376</v>
      </c>
      <c r="M181" t="s">
        <v>1126</v>
      </c>
      <c r="N181" t="s">
        <v>1127</v>
      </c>
      <c r="O181">
        <v>46024</v>
      </c>
      <c r="P181">
        <v>46387</v>
      </c>
      <c r="Q181" t="s">
        <v>345</v>
      </c>
      <c r="R181" t="s">
        <v>1260</v>
      </c>
      <c r="S181" t="s">
        <v>174</v>
      </c>
      <c r="T181" t="s">
        <v>168</v>
      </c>
      <c r="U181" t="s">
        <v>42</v>
      </c>
      <c r="V181" t="s">
        <v>1284</v>
      </c>
      <c r="W181" t="s">
        <v>376</v>
      </c>
      <c r="X181" t="s">
        <v>1290</v>
      </c>
      <c r="Y181" t="s">
        <v>1285</v>
      </c>
      <c r="Z181" t="s">
        <v>1462</v>
      </c>
      <c r="AA181" t="s">
        <v>371</v>
      </c>
      <c r="AB181" t="s">
        <v>2103</v>
      </c>
      <c r="AC181">
        <v>0.625</v>
      </c>
    </row>
    <row r="182" spans="1:29">
      <c r="A182" t="s">
        <v>343</v>
      </c>
      <c r="B182" t="s">
        <v>344</v>
      </c>
      <c r="C182" t="s">
        <v>443</v>
      </c>
      <c r="D182" t="s">
        <v>1439</v>
      </c>
      <c r="E182" t="s">
        <v>394</v>
      </c>
      <c r="F182" t="s">
        <v>345</v>
      </c>
      <c r="G182">
        <v>5</v>
      </c>
      <c r="H182" t="s">
        <v>1156</v>
      </c>
      <c r="I182" t="s">
        <v>1141</v>
      </c>
      <c r="J182">
        <v>1</v>
      </c>
      <c r="K182" t="s">
        <v>17</v>
      </c>
      <c r="L182" t="s">
        <v>376</v>
      </c>
      <c r="M182" t="s">
        <v>1126</v>
      </c>
      <c r="N182" t="s">
        <v>1127</v>
      </c>
      <c r="O182">
        <v>46024</v>
      </c>
      <c r="P182">
        <v>46387</v>
      </c>
      <c r="Q182" t="s">
        <v>345</v>
      </c>
      <c r="R182" t="s">
        <v>1261</v>
      </c>
      <c r="S182" t="s">
        <v>175</v>
      </c>
      <c r="T182" t="s">
        <v>107</v>
      </c>
      <c r="U182" t="s">
        <v>42</v>
      </c>
      <c r="V182" t="s">
        <v>1283</v>
      </c>
      <c r="W182" t="s">
        <v>376</v>
      </c>
      <c r="X182" t="s">
        <v>1290</v>
      </c>
      <c r="Y182" t="s">
        <v>1285</v>
      </c>
      <c r="Z182" t="s">
        <v>1462</v>
      </c>
      <c r="AA182" t="s">
        <v>371</v>
      </c>
      <c r="AB182" t="s">
        <v>2103</v>
      </c>
      <c r="AC182">
        <v>0.44791666666666669</v>
      </c>
    </row>
    <row r="183" spans="1:29">
      <c r="A183" t="s">
        <v>4695</v>
      </c>
      <c r="B183" t="s">
        <v>344</v>
      </c>
      <c r="C183" t="s">
        <v>443</v>
      </c>
      <c r="D183" t="s">
        <v>1442</v>
      </c>
      <c r="E183" t="s">
        <v>394</v>
      </c>
      <c r="F183" t="s">
        <v>345</v>
      </c>
      <c r="G183">
        <v>120</v>
      </c>
      <c r="H183" t="s">
        <v>1158</v>
      </c>
      <c r="I183" t="s">
        <v>1153</v>
      </c>
      <c r="J183">
        <v>1</v>
      </c>
      <c r="K183" t="s">
        <v>17</v>
      </c>
      <c r="L183" t="s">
        <v>376</v>
      </c>
      <c r="M183" t="s">
        <v>1126</v>
      </c>
      <c r="N183" t="s">
        <v>1127</v>
      </c>
      <c r="O183">
        <v>46024</v>
      </c>
      <c r="P183">
        <v>46387</v>
      </c>
      <c r="Q183" t="s">
        <v>345</v>
      </c>
      <c r="R183" t="s">
        <v>1453</v>
      </c>
      <c r="S183" t="s">
        <v>126</v>
      </c>
      <c r="T183" t="s">
        <v>127</v>
      </c>
      <c r="U183" t="s">
        <v>42</v>
      </c>
      <c r="V183" t="s">
        <v>1284</v>
      </c>
      <c r="W183" t="s">
        <v>376</v>
      </c>
      <c r="X183" t="s">
        <v>1290</v>
      </c>
      <c r="Y183" t="s">
        <v>1285</v>
      </c>
      <c r="Z183" t="s">
        <v>1462</v>
      </c>
      <c r="AA183" t="s">
        <v>371</v>
      </c>
      <c r="AB183" t="s">
        <v>1439</v>
      </c>
      <c r="AC183">
        <v>0.39583333333333331</v>
      </c>
    </row>
    <row r="184" spans="1:29">
      <c r="A184" t="s">
        <v>6860</v>
      </c>
      <c r="B184" t="s">
        <v>443</v>
      </c>
      <c r="C184" t="s">
        <v>1266</v>
      </c>
      <c r="F184" t="s">
        <v>1345</v>
      </c>
      <c r="H184" t="s">
        <v>1154</v>
      </c>
      <c r="I184" t="s">
        <v>6882</v>
      </c>
      <c r="M184" t="s">
        <v>9426</v>
      </c>
      <c r="N184" t="s">
        <v>1487</v>
      </c>
      <c r="Q184" t="s">
        <v>1345</v>
      </c>
      <c r="R184" t="s">
        <v>6866</v>
      </c>
      <c r="S184" t="s">
        <v>6867</v>
      </c>
      <c r="T184" t="s">
        <v>2219</v>
      </c>
      <c r="U184" t="s">
        <v>6867</v>
      </c>
      <c r="W184" t="s">
        <v>6890</v>
      </c>
      <c r="X184" t="s">
        <v>6887</v>
      </c>
      <c r="Y184" t="s">
        <v>6889</v>
      </c>
      <c r="AB184" t="s">
        <v>2103</v>
      </c>
    </row>
    <row r="185" spans="1:29">
      <c r="A185" t="s">
        <v>6907</v>
      </c>
      <c r="B185" t="s">
        <v>1266</v>
      </c>
      <c r="C185" t="s">
        <v>488</v>
      </c>
      <c r="F185" t="s">
        <v>1345</v>
      </c>
      <c r="H185" t="s">
        <v>1154</v>
      </c>
      <c r="I185" t="s">
        <v>6914</v>
      </c>
      <c r="M185" t="s">
        <v>9426</v>
      </c>
      <c r="N185" t="s">
        <v>1487</v>
      </c>
      <c r="Q185" t="s">
        <v>1345</v>
      </c>
      <c r="R185" t="s">
        <v>6909</v>
      </c>
      <c r="S185" t="s">
        <v>6910</v>
      </c>
      <c r="T185" t="s">
        <v>2219</v>
      </c>
      <c r="U185" t="s">
        <v>6910</v>
      </c>
      <c r="W185" t="s">
        <v>6890</v>
      </c>
      <c r="X185" t="s">
        <v>6887</v>
      </c>
      <c r="Y185" t="s">
        <v>6916</v>
      </c>
      <c r="AB185" t="s">
        <v>2103</v>
      </c>
    </row>
    <row r="186" spans="1:29">
      <c r="A186" t="s">
        <v>6927</v>
      </c>
      <c r="B186" t="s">
        <v>344</v>
      </c>
      <c r="C186" t="s">
        <v>1266</v>
      </c>
      <c r="F186" t="s">
        <v>1345</v>
      </c>
      <c r="I186" t="s">
        <v>6933</v>
      </c>
      <c r="M186" t="s">
        <v>9426</v>
      </c>
      <c r="N186" t="s">
        <v>1487</v>
      </c>
      <c r="Q186" t="s">
        <v>1345</v>
      </c>
      <c r="R186" t="s">
        <v>6929</v>
      </c>
      <c r="S186" t="s">
        <v>6930</v>
      </c>
      <c r="T186" t="s">
        <v>2221</v>
      </c>
      <c r="U186" t="s">
        <v>6930</v>
      </c>
      <c r="W186" t="s">
        <v>6890</v>
      </c>
      <c r="X186" t="s">
        <v>6887</v>
      </c>
      <c r="Y186" t="s">
        <v>6935</v>
      </c>
      <c r="AB186" t="s">
        <v>2105</v>
      </c>
    </row>
    <row r="187" spans="1:29">
      <c r="A187" t="s">
        <v>6960</v>
      </c>
      <c r="B187" t="s">
        <v>344</v>
      </c>
      <c r="C187" t="s">
        <v>1266</v>
      </c>
      <c r="F187" t="s">
        <v>1345</v>
      </c>
      <c r="I187" t="s">
        <v>6968</v>
      </c>
      <c r="M187" t="s">
        <v>9426</v>
      </c>
      <c r="N187" t="s">
        <v>1487</v>
      </c>
      <c r="Q187" t="s">
        <v>1345</v>
      </c>
      <c r="R187" t="s">
        <v>6962</v>
      </c>
      <c r="S187" t="s">
        <v>6963</v>
      </c>
      <c r="T187" t="s">
        <v>2221</v>
      </c>
      <c r="U187" t="s">
        <v>6963</v>
      </c>
      <c r="W187" t="s">
        <v>6890</v>
      </c>
      <c r="X187" t="s">
        <v>6887</v>
      </c>
      <c r="Y187" t="s">
        <v>6969</v>
      </c>
      <c r="AB187" t="s">
        <v>2104</v>
      </c>
    </row>
    <row r="188" spans="1:29">
      <c r="A188" t="s">
        <v>7031</v>
      </c>
      <c r="B188" t="s">
        <v>1266</v>
      </c>
      <c r="C188" t="s">
        <v>488</v>
      </c>
      <c r="F188" t="s">
        <v>1345</v>
      </c>
      <c r="H188" t="s">
        <v>1154</v>
      </c>
      <c r="I188" t="s">
        <v>7042</v>
      </c>
      <c r="M188" t="s">
        <v>9426</v>
      </c>
      <c r="N188" t="s">
        <v>1487</v>
      </c>
      <c r="Q188" t="s">
        <v>1345</v>
      </c>
      <c r="R188" t="s">
        <v>7035</v>
      </c>
      <c r="S188" t="s">
        <v>7036</v>
      </c>
      <c r="T188" t="s">
        <v>7052</v>
      </c>
      <c r="U188" t="s">
        <v>7036</v>
      </c>
      <c r="W188" t="s">
        <v>6890</v>
      </c>
      <c r="X188" t="s">
        <v>6887</v>
      </c>
      <c r="Y188" t="s">
        <v>6969</v>
      </c>
      <c r="AB188" t="s">
        <v>2103</v>
      </c>
    </row>
    <row r="189" spans="1:29">
      <c r="A189" t="s">
        <v>7095</v>
      </c>
      <c r="B189" t="s">
        <v>344</v>
      </c>
      <c r="C189" t="s">
        <v>443</v>
      </c>
      <c r="F189" t="s">
        <v>1345</v>
      </c>
      <c r="H189" t="s">
        <v>1154</v>
      </c>
      <c r="I189" t="s">
        <v>7109</v>
      </c>
      <c r="M189" t="s">
        <v>9426</v>
      </c>
      <c r="N189" t="s">
        <v>1487</v>
      </c>
      <c r="Q189" t="s">
        <v>1345</v>
      </c>
      <c r="R189" t="s">
        <v>7099</v>
      </c>
      <c r="S189" t="s">
        <v>7100</v>
      </c>
      <c r="T189" t="s">
        <v>2221</v>
      </c>
      <c r="U189" t="s">
        <v>7100</v>
      </c>
      <c r="W189" t="s">
        <v>6890</v>
      </c>
      <c r="X189" t="s">
        <v>6887</v>
      </c>
      <c r="Y189" t="s">
        <v>6916</v>
      </c>
      <c r="AB189" t="s">
        <v>2103</v>
      </c>
    </row>
    <row r="190" spans="1:29">
      <c r="A190" t="s">
        <v>7504</v>
      </c>
      <c r="B190" t="s">
        <v>443</v>
      </c>
      <c r="C190" t="s">
        <v>1266</v>
      </c>
      <c r="F190" t="s">
        <v>1345</v>
      </c>
      <c r="I190" t="s">
        <v>7514</v>
      </c>
      <c r="M190" t="s">
        <v>9426</v>
      </c>
      <c r="N190" t="s">
        <v>1487</v>
      </c>
      <c r="Q190" t="s">
        <v>1345</v>
      </c>
      <c r="R190" t="s">
        <v>7507</v>
      </c>
      <c r="S190" t="s">
        <v>7508</v>
      </c>
      <c r="T190" t="s">
        <v>6992</v>
      </c>
      <c r="U190" t="s">
        <v>7508</v>
      </c>
      <c r="W190" t="s">
        <v>6890</v>
      </c>
      <c r="X190" t="s">
        <v>6887</v>
      </c>
      <c r="Y190" t="s">
        <v>6969</v>
      </c>
      <c r="AB190" t="s">
        <v>2104</v>
      </c>
    </row>
    <row r="191" spans="1:29">
      <c r="A191" t="s">
        <v>7529</v>
      </c>
      <c r="B191" t="s">
        <v>443</v>
      </c>
      <c r="C191" t="s">
        <v>1266</v>
      </c>
      <c r="F191" t="s">
        <v>1345</v>
      </c>
      <c r="I191" t="s">
        <v>7533</v>
      </c>
      <c r="M191" t="s">
        <v>9426</v>
      </c>
      <c r="N191" t="s">
        <v>1487</v>
      </c>
      <c r="Q191" t="s">
        <v>1345</v>
      </c>
      <c r="R191" t="s">
        <v>7530</v>
      </c>
      <c r="S191" t="s">
        <v>7531</v>
      </c>
      <c r="T191" t="s">
        <v>7538</v>
      </c>
      <c r="U191" t="s">
        <v>7531</v>
      </c>
      <c r="W191" t="s">
        <v>6890</v>
      </c>
      <c r="X191" t="s">
        <v>6887</v>
      </c>
      <c r="Y191" t="s">
        <v>6951</v>
      </c>
      <c r="AB191" t="s">
        <v>2105</v>
      </c>
    </row>
  </sheetData>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C1176-819F-4616-85FB-1596FE83DF68}">
  <sheetPr codeName="Hoja93"/>
  <dimension ref="A1:N9"/>
  <sheetViews>
    <sheetView workbookViewId="0"/>
  </sheetViews>
  <sheetFormatPr baseColWidth="10" defaultColWidth="11.4375" defaultRowHeight="13.5"/>
  <cols>
    <col min="1" max="1" width="14.6875" style="113" bestFit="1" customWidth="1"/>
    <col min="2" max="2" width="17.3125" style="113" bestFit="1" customWidth="1"/>
    <col min="3" max="3" width="25" style="113" bestFit="1" customWidth="1"/>
    <col min="4" max="4" width="26.125" style="113" bestFit="1" customWidth="1"/>
    <col min="5" max="5" width="29.4375" style="113" bestFit="1" customWidth="1"/>
    <col min="6" max="6" width="13.5625" style="113" bestFit="1" customWidth="1"/>
    <col min="7" max="7" width="16.6875" style="113" bestFit="1" customWidth="1"/>
    <col min="8" max="8" width="16.4375" style="113" bestFit="1" customWidth="1"/>
    <col min="9" max="9" width="17.4375" style="113" bestFit="1" customWidth="1"/>
    <col min="10" max="10" width="21.4375" style="113" bestFit="1" customWidth="1"/>
    <col min="11" max="11" width="23" style="113" bestFit="1" customWidth="1"/>
    <col min="12" max="12" width="22.4375" style="113" bestFit="1" customWidth="1"/>
    <col min="13" max="13" width="27.3125" style="113" bestFit="1" customWidth="1"/>
    <col min="14" max="14" width="20" style="113" bestFit="1" customWidth="1"/>
    <col min="15" max="16384" width="11.4375" style="113"/>
  </cols>
  <sheetData>
    <row r="1" spans="1:14" s="83" customFormat="1" ht="13.9">
      <c r="A1" s="111" t="s">
        <v>9414</v>
      </c>
      <c r="B1" s="111" t="s">
        <v>6763</v>
      </c>
      <c r="C1" s="111" t="s">
        <v>9418</v>
      </c>
      <c r="D1" s="111" t="s">
        <v>9419</v>
      </c>
      <c r="E1" s="111" t="s">
        <v>9440</v>
      </c>
      <c r="F1" s="111" t="s">
        <v>9441</v>
      </c>
      <c r="G1" s="111" t="s">
        <v>9442</v>
      </c>
      <c r="H1" s="111" t="s">
        <v>9443</v>
      </c>
      <c r="I1" s="111" t="s">
        <v>9444</v>
      </c>
      <c r="J1" s="111" t="s">
        <v>1136</v>
      </c>
      <c r="K1" s="111" t="s">
        <v>9445</v>
      </c>
      <c r="L1" s="111" t="s">
        <v>9446</v>
      </c>
      <c r="M1" s="111" t="s">
        <v>9420</v>
      </c>
      <c r="N1" s="111" t="s">
        <v>9425</v>
      </c>
    </row>
    <row r="2" spans="1:14" ht="202.5">
      <c r="A2" s="112" t="s">
        <v>6860</v>
      </c>
      <c r="B2" s="112" t="s">
        <v>6877</v>
      </c>
      <c r="C2" s="112" t="s">
        <v>6881</v>
      </c>
      <c r="D2" s="112" t="s">
        <v>6882</v>
      </c>
      <c r="E2" s="112" t="s">
        <v>1154</v>
      </c>
      <c r="F2" s="112" t="s">
        <v>9447</v>
      </c>
      <c r="G2" s="112"/>
      <c r="H2" s="112" t="s">
        <v>9448</v>
      </c>
      <c r="I2" s="112" t="s">
        <v>5611</v>
      </c>
      <c r="J2" s="112" t="s">
        <v>5611</v>
      </c>
      <c r="K2" s="112" t="s">
        <v>9449</v>
      </c>
      <c r="L2" s="112" t="s">
        <v>9450</v>
      </c>
      <c r="M2" s="112" t="s">
        <v>6902</v>
      </c>
      <c r="N2" s="112" t="s">
        <v>6865</v>
      </c>
    </row>
    <row r="3" spans="1:14" ht="229.5">
      <c r="A3" s="112" t="s">
        <v>6907</v>
      </c>
      <c r="B3" s="112" t="s">
        <v>6877</v>
      </c>
      <c r="C3" s="112" t="s">
        <v>6877</v>
      </c>
      <c r="D3" s="112" t="s">
        <v>6914</v>
      </c>
      <c r="E3" s="112" t="s">
        <v>1154</v>
      </c>
      <c r="F3" s="112" t="s">
        <v>9447</v>
      </c>
      <c r="G3" s="112"/>
      <c r="H3" s="112" t="s">
        <v>9448</v>
      </c>
      <c r="I3" s="112" t="s">
        <v>5611</v>
      </c>
      <c r="J3" s="112" t="s">
        <v>5611</v>
      </c>
      <c r="K3" s="112" t="s">
        <v>9451</v>
      </c>
      <c r="L3" s="112" t="s">
        <v>9452</v>
      </c>
      <c r="M3" s="112" t="s">
        <v>6925</v>
      </c>
      <c r="N3" s="112" t="s">
        <v>6908</v>
      </c>
    </row>
    <row r="4" spans="1:14" ht="175.5">
      <c r="A4" s="112" t="s">
        <v>6927</v>
      </c>
      <c r="B4" s="112" t="s">
        <v>6932</v>
      </c>
      <c r="C4" s="112" t="s">
        <v>6932</v>
      </c>
      <c r="D4" s="112" t="s">
        <v>6933</v>
      </c>
      <c r="E4" s="112"/>
      <c r="F4" s="112" t="s">
        <v>9453</v>
      </c>
      <c r="G4" s="112"/>
      <c r="H4" s="112" t="s">
        <v>9454</v>
      </c>
      <c r="I4" s="112" t="s">
        <v>5611</v>
      </c>
      <c r="J4" s="112" t="s">
        <v>5611</v>
      </c>
      <c r="K4" s="112" t="s">
        <v>9455</v>
      </c>
      <c r="L4" s="112" t="s">
        <v>9456</v>
      </c>
      <c r="M4" s="112" t="s">
        <v>6940</v>
      </c>
      <c r="N4" s="112" t="s">
        <v>6928</v>
      </c>
    </row>
    <row r="5" spans="1:14" ht="175.5">
      <c r="A5" s="112" t="s">
        <v>6960</v>
      </c>
      <c r="B5" s="112" t="s">
        <v>6967</v>
      </c>
      <c r="C5" s="112" t="s">
        <v>6967</v>
      </c>
      <c r="D5" s="112" t="s">
        <v>6968</v>
      </c>
      <c r="E5" s="112"/>
      <c r="F5" s="112" t="s">
        <v>9457</v>
      </c>
      <c r="G5" s="112"/>
      <c r="H5" s="112" t="s">
        <v>9458</v>
      </c>
      <c r="I5" s="112" t="s">
        <v>5611</v>
      </c>
      <c r="J5" s="112" t="s">
        <v>5611</v>
      </c>
      <c r="K5" s="112" t="s">
        <v>9459</v>
      </c>
      <c r="L5" s="112" t="s">
        <v>9460</v>
      </c>
      <c r="M5" s="112" t="s">
        <v>6976</v>
      </c>
      <c r="N5" s="112" t="s">
        <v>6961</v>
      </c>
    </row>
    <row r="6" spans="1:14" ht="229.5">
      <c r="A6" s="112" t="s">
        <v>7031</v>
      </c>
      <c r="B6" s="112" t="s">
        <v>6877</v>
      </c>
      <c r="C6" s="112" t="s">
        <v>6877</v>
      </c>
      <c r="D6" s="112" t="s">
        <v>7042</v>
      </c>
      <c r="E6" s="112" t="s">
        <v>1154</v>
      </c>
      <c r="F6" s="112" t="s">
        <v>9447</v>
      </c>
      <c r="G6" s="112"/>
      <c r="H6" s="112" t="s">
        <v>9448</v>
      </c>
      <c r="I6" s="112" t="s">
        <v>5611</v>
      </c>
      <c r="J6" s="112" t="s">
        <v>5611</v>
      </c>
      <c r="K6" s="112" t="s">
        <v>9461</v>
      </c>
      <c r="L6" s="112" t="s">
        <v>9462</v>
      </c>
      <c r="M6" s="112" t="s">
        <v>6925</v>
      </c>
      <c r="N6" s="112" t="s">
        <v>7034</v>
      </c>
    </row>
    <row r="7" spans="1:14" ht="189">
      <c r="A7" s="112" t="s">
        <v>7095</v>
      </c>
      <c r="B7" s="112" t="s">
        <v>6877</v>
      </c>
      <c r="C7" s="112" t="s">
        <v>6877</v>
      </c>
      <c r="D7" s="112" t="s">
        <v>7109</v>
      </c>
      <c r="E7" s="112" t="s">
        <v>1154</v>
      </c>
      <c r="F7" s="112" t="s">
        <v>9447</v>
      </c>
      <c r="G7" s="112"/>
      <c r="H7" s="112" t="s">
        <v>9448</v>
      </c>
      <c r="I7" s="112" t="s">
        <v>5611</v>
      </c>
      <c r="J7" s="112" t="s">
        <v>5611</v>
      </c>
      <c r="K7" s="112" t="s">
        <v>9463</v>
      </c>
      <c r="L7" s="112" t="s">
        <v>9464</v>
      </c>
      <c r="M7" s="112" t="s">
        <v>6925</v>
      </c>
      <c r="N7" s="112" t="s">
        <v>7098</v>
      </c>
    </row>
    <row r="8" spans="1:14" ht="216">
      <c r="A8" s="112" t="s">
        <v>7504</v>
      </c>
      <c r="B8" s="112" t="s">
        <v>6967</v>
      </c>
      <c r="C8" s="112" t="s">
        <v>6967</v>
      </c>
      <c r="D8" s="112" t="s">
        <v>7514</v>
      </c>
      <c r="E8" s="112"/>
      <c r="F8" s="112" t="s">
        <v>9457</v>
      </c>
      <c r="G8" s="112"/>
      <c r="H8" s="112" t="s">
        <v>9458</v>
      </c>
      <c r="I8" s="112" t="s">
        <v>5611</v>
      </c>
      <c r="J8" s="112" t="s">
        <v>5611</v>
      </c>
      <c r="K8" s="112" t="s">
        <v>9465</v>
      </c>
      <c r="L8" s="112" t="s">
        <v>9466</v>
      </c>
      <c r="M8" s="112" t="s">
        <v>6976</v>
      </c>
      <c r="N8" s="112" t="s">
        <v>6995</v>
      </c>
    </row>
    <row r="9" spans="1:14" ht="216">
      <c r="A9" s="112" t="s">
        <v>7529</v>
      </c>
      <c r="B9" s="112" t="s">
        <v>6932</v>
      </c>
      <c r="C9" s="112" t="s">
        <v>6932</v>
      </c>
      <c r="D9" s="112" t="s">
        <v>7533</v>
      </c>
      <c r="E9" s="112"/>
      <c r="F9" s="112" t="s">
        <v>9453</v>
      </c>
      <c r="G9" s="112"/>
      <c r="H9" s="112" t="s">
        <v>9454</v>
      </c>
      <c r="I9" s="112" t="s">
        <v>5611</v>
      </c>
      <c r="J9" s="112" t="s">
        <v>5611</v>
      </c>
      <c r="K9" s="112" t="s">
        <v>9467</v>
      </c>
      <c r="L9" s="112" t="s">
        <v>9468</v>
      </c>
      <c r="M9" s="112" t="s">
        <v>6940</v>
      </c>
      <c r="N9" s="112" t="s">
        <v>6978</v>
      </c>
    </row>
  </sheetData>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A34CD-9E34-4FD0-AF95-3627FB45E109}">
  <sheetPr codeName="Hoja95"/>
  <dimension ref="A1:N5"/>
  <sheetViews>
    <sheetView workbookViewId="0">
      <selection activeCell="E7" sqref="E7"/>
    </sheetView>
  </sheetViews>
  <sheetFormatPr baseColWidth="10" defaultColWidth="11.4375" defaultRowHeight="13.5"/>
  <cols>
    <col min="1" max="1" width="14.6875" style="52" bestFit="1" customWidth="1"/>
    <col min="2" max="2" width="24.4375" style="52" bestFit="1" customWidth="1"/>
    <col min="3" max="3" width="25" style="52" bestFit="1" customWidth="1"/>
    <col min="4" max="4" width="26.125" style="52" bestFit="1" customWidth="1"/>
    <col min="5" max="5" width="29.4375" style="52" bestFit="1" customWidth="1"/>
    <col min="6" max="6" width="30.3125" style="52" bestFit="1" customWidth="1"/>
    <col min="7" max="7" width="27" style="52" bestFit="1" customWidth="1"/>
    <col min="8" max="9" width="20.5625" style="52" bestFit="1" customWidth="1"/>
    <col min="10" max="10" width="19" style="52" bestFit="1" customWidth="1"/>
    <col min="11" max="11" width="17.4375" style="52" bestFit="1" customWidth="1"/>
    <col min="12" max="12" width="18.875" style="52" bestFit="1" customWidth="1"/>
    <col min="13" max="13" width="26.4375" style="52" bestFit="1" customWidth="1"/>
    <col min="14" max="14" width="14.5625" style="52" bestFit="1" customWidth="1"/>
    <col min="15" max="16384" width="11.4375" style="52"/>
  </cols>
  <sheetData>
    <row r="1" spans="1:14">
      <c r="A1" s="52" t="s">
        <v>9414</v>
      </c>
      <c r="B1" s="52" t="s">
        <v>9469</v>
      </c>
      <c r="C1" s="52" t="s">
        <v>9418</v>
      </c>
      <c r="D1" s="52" t="s">
        <v>9419</v>
      </c>
      <c r="E1" s="52" t="s">
        <v>9470</v>
      </c>
      <c r="F1" s="52" t="s">
        <v>9471</v>
      </c>
      <c r="G1" s="52" t="s">
        <v>9472</v>
      </c>
      <c r="H1" s="52" t="s">
        <v>9473</v>
      </c>
      <c r="I1" s="52" t="s">
        <v>9474</v>
      </c>
      <c r="J1" s="52" t="s">
        <v>9475</v>
      </c>
      <c r="K1" s="52" t="s">
        <v>9444</v>
      </c>
      <c r="L1" s="52" t="s">
        <v>9476</v>
      </c>
      <c r="M1" s="52" t="s">
        <v>9477</v>
      </c>
      <c r="N1" s="52" t="s">
        <v>9439</v>
      </c>
    </row>
    <row r="2" spans="1:14" ht="94.5">
      <c r="A2" s="52" t="s">
        <v>6860</v>
      </c>
      <c r="B2" s="52" t="s">
        <v>6877</v>
      </c>
      <c r="C2" s="52" t="s">
        <v>6881</v>
      </c>
      <c r="D2" s="52" t="s">
        <v>6882</v>
      </c>
      <c r="E2" s="52" t="s">
        <v>1154</v>
      </c>
      <c r="F2" s="52" t="s">
        <v>9478</v>
      </c>
      <c r="H2" s="52" t="s">
        <v>9479</v>
      </c>
      <c r="I2" s="52" t="s">
        <v>9480</v>
      </c>
      <c r="J2" s="52" t="s">
        <v>9481</v>
      </c>
      <c r="K2" s="52" t="s">
        <v>5611</v>
      </c>
      <c r="L2" s="52" t="s">
        <v>9482</v>
      </c>
      <c r="M2" s="52" t="s">
        <v>5611</v>
      </c>
      <c r="N2" s="52" t="s">
        <v>9483</v>
      </c>
    </row>
    <row r="3" spans="1:14" ht="54">
      <c r="A3" s="52" t="s">
        <v>6907</v>
      </c>
      <c r="B3" s="52" t="s">
        <v>6877</v>
      </c>
      <c r="C3" s="52" t="s">
        <v>6877</v>
      </c>
      <c r="D3" s="52" t="s">
        <v>6914</v>
      </c>
      <c r="E3" s="52" t="s">
        <v>1154</v>
      </c>
      <c r="F3" s="52" t="s">
        <v>9484</v>
      </c>
      <c r="H3" s="52" t="s">
        <v>9485</v>
      </c>
      <c r="I3" s="52" t="s">
        <v>9486</v>
      </c>
      <c r="J3" s="52" t="s">
        <v>9487</v>
      </c>
      <c r="K3" s="52" t="s">
        <v>5611</v>
      </c>
      <c r="L3" s="52" t="s">
        <v>9488</v>
      </c>
      <c r="M3" s="52" t="s">
        <v>5611</v>
      </c>
      <c r="N3" s="52" t="s">
        <v>9489</v>
      </c>
    </row>
    <row r="4" spans="1:14" ht="94.5">
      <c r="A4" s="52" t="s">
        <v>7031</v>
      </c>
      <c r="B4" s="52" t="s">
        <v>6877</v>
      </c>
      <c r="C4" s="52" t="s">
        <v>6877</v>
      </c>
      <c r="D4" s="52" t="s">
        <v>7042</v>
      </c>
      <c r="E4" s="52" t="s">
        <v>9490</v>
      </c>
      <c r="F4" s="52" t="s">
        <v>9491</v>
      </c>
      <c r="H4" s="52" t="s">
        <v>9492</v>
      </c>
      <c r="I4" s="52" t="s">
        <v>9493</v>
      </c>
      <c r="J4" s="52" t="s">
        <v>9494</v>
      </c>
      <c r="K4" s="52" t="s">
        <v>5611</v>
      </c>
      <c r="L4" s="52" t="s">
        <v>9495</v>
      </c>
      <c r="M4" s="52" t="s">
        <v>370</v>
      </c>
      <c r="N4" s="52" t="s">
        <v>9496</v>
      </c>
    </row>
    <row r="5" spans="1:14" ht="81">
      <c r="A5" s="52" t="s">
        <v>7095</v>
      </c>
      <c r="B5" s="52" t="s">
        <v>6877</v>
      </c>
      <c r="C5" s="52" t="s">
        <v>6877</v>
      </c>
      <c r="D5" s="52" t="s">
        <v>7109</v>
      </c>
      <c r="E5" s="52" t="s">
        <v>1154</v>
      </c>
      <c r="F5" s="52" t="s">
        <v>9497</v>
      </c>
      <c r="H5" s="52" t="s">
        <v>9498</v>
      </c>
      <c r="I5" s="52" t="s">
        <v>9499</v>
      </c>
      <c r="J5" s="52" t="s">
        <v>9500</v>
      </c>
      <c r="K5" s="52" t="s">
        <v>5611</v>
      </c>
      <c r="L5" s="52" t="s">
        <v>9501</v>
      </c>
      <c r="M5" s="52" t="s">
        <v>5611</v>
      </c>
      <c r="N5" s="52" t="s">
        <v>9502</v>
      </c>
    </row>
  </sheetData>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0A66F5-B99A-4C6C-843C-F9996CFF7D20}">
  <sheetPr codeName="Hoja30"/>
  <dimension ref="A1:G30"/>
  <sheetViews>
    <sheetView workbookViewId="0">
      <selection activeCell="A34" sqref="A34:I36"/>
    </sheetView>
  </sheetViews>
  <sheetFormatPr baseColWidth="10" defaultRowHeight="13.5"/>
  <cols>
    <col min="1" max="1" width="55" bestFit="1" customWidth="1"/>
    <col min="2" max="2" width="13" bestFit="1" customWidth="1"/>
    <col min="3" max="3" width="27.3125" bestFit="1" customWidth="1"/>
    <col min="4" max="4" width="34" bestFit="1" customWidth="1"/>
    <col min="5" max="5" width="14" bestFit="1" customWidth="1"/>
    <col min="6" max="6" width="10.5625" bestFit="1" customWidth="1"/>
    <col min="7" max="7" width="52.875" bestFit="1" customWidth="1"/>
  </cols>
  <sheetData>
    <row r="1" spans="1:7" ht="20.65">
      <c r="A1" s="119" t="s">
        <v>9623</v>
      </c>
    </row>
    <row r="2" spans="1:7">
      <c r="A2" t="s">
        <v>9709</v>
      </c>
    </row>
    <row r="4" spans="1:7" ht="13.9">
      <c r="A4" s="63" t="s">
        <v>3</v>
      </c>
      <c r="B4" s="63" t="s">
        <v>5925</v>
      </c>
      <c r="C4" s="63" t="s">
        <v>6708</v>
      </c>
      <c r="D4" s="63" t="s">
        <v>5807</v>
      </c>
      <c r="E4" s="63" t="s">
        <v>5808</v>
      </c>
      <c r="F4" s="63" t="s">
        <v>6</v>
      </c>
      <c r="G4" s="63" t="s">
        <v>1880</v>
      </c>
    </row>
    <row r="5" spans="1:7">
      <c r="A5" t="s">
        <v>9624</v>
      </c>
      <c r="B5" t="s">
        <v>9625</v>
      </c>
      <c r="C5" t="s">
        <v>1741</v>
      </c>
      <c r="D5" t="s">
        <v>9626</v>
      </c>
      <c r="E5" t="s">
        <v>5896</v>
      </c>
      <c r="F5" t="s">
        <v>5814</v>
      </c>
      <c r="G5" t="s">
        <v>9677</v>
      </c>
    </row>
    <row r="6" spans="1:7">
      <c r="A6" t="s">
        <v>9627</v>
      </c>
      <c r="B6" t="s">
        <v>9625</v>
      </c>
      <c r="C6" t="s">
        <v>3815</v>
      </c>
      <c r="D6" t="s">
        <v>3844</v>
      </c>
      <c r="E6" t="s">
        <v>3844</v>
      </c>
      <c r="F6" t="s">
        <v>5814</v>
      </c>
    </row>
    <row r="7" spans="1:7">
      <c r="A7" t="s">
        <v>9628</v>
      </c>
      <c r="B7" t="s">
        <v>9625</v>
      </c>
      <c r="C7" t="s">
        <v>6161</v>
      </c>
      <c r="D7">
        <v>182</v>
      </c>
      <c r="E7">
        <v>182</v>
      </c>
      <c r="F7" t="s">
        <v>5814</v>
      </c>
    </row>
    <row r="8" spans="1:7">
      <c r="A8" t="s">
        <v>9629</v>
      </c>
      <c r="B8" t="s">
        <v>9625</v>
      </c>
      <c r="C8" t="s">
        <v>5609</v>
      </c>
      <c r="D8">
        <v>186</v>
      </c>
      <c r="E8">
        <v>186</v>
      </c>
      <c r="F8" t="s">
        <v>5814</v>
      </c>
    </row>
    <row r="9" spans="1:7">
      <c r="A9" t="s">
        <v>9630</v>
      </c>
      <c r="B9" t="s">
        <v>9625</v>
      </c>
      <c r="C9" t="s">
        <v>9631</v>
      </c>
      <c r="D9">
        <v>190</v>
      </c>
      <c r="E9">
        <v>190</v>
      </c>
      <c r="F9" t="s">
        <v>5814</v>
      </c>
    </row>
    <row r="10" spans="1:7">
      <c r="A10" t="s">
        <v>9632</v>
      </c>
      <c r="B10" t="s">
        <v>9625</v>
      </c>
      <c r="C10" t="s">
        <v>5830</v>
      </c>
      <c r="D10">
        <v>214</v>
      </c>
      <c r="E10">
        <v>214</v>
      </c>
      <c r="F10" t="s">
        <v>5814</v>
      </c>
    </row>
    <row r="11" spans="1:7">
      <c r="A11" t="s">
        <v>9633</v>
      </c>
      <c r="B11" t="s">
        <v>9625</v>
      </c>
      <c r="C11" t="s">
        <v>5834</v>
      </c>
      <c r="D11">
        <v>214</v>
      </c>
      <c r="E11">
        <v>214</v>
      </c>
      <c r="F11" t="s">
        <v>5814</v>
      </c>
    </row>
    <row r="12" spans="1:7">
      <c r="A12" t="s">
        <v>9634</v>
      </c>
      <c r="B12" t="s">
        <v>5850</v>
      </c>
      <c r="C12" t="s">
        <v>9635</v>
      </c>
      <c r="D12">
        <v>0</v>
      </c>
      <c r="E12">
        <v>0</v>
      </c>
      <c r="F12" t="s">
        <v>5814</v>
      </c>
    </row>
    <row r="13" spans="1:7">
      <c r="A13" t="s">
        <v>9636</v>
      </c>
      <c r="B13" t="s">
        <v>5850</v>
      </c>
      <c r="C13" t="s">
        <v>9637</v>
      </c>
      <c r="D13">
        <v>0</v>
      </c>
      <c r="E13">
        <v>0</v>
      </c>
      <c r="F13" t="s">
        <v>5814</v>
      </c>
    </row>
    <row r="14" spans="1:7">
      <c r="A14" t="s">
        <v>9638</v>
      </c>
      <c r="B14" t="s">
        <v>9639</v>
      </c>
      <c r="C14" t="s">
        <v>2918</v>
      </c>
      <c r="D14">
        <v>5</v>
      </c>
      <c r="E14">
        <v>5</v>
      </c>
      <c r="F14" t="s">
        <v>5814</v>
      </c>
    </row>
    <row r="15" spans="1:7">
      <c r="A15" t="s">
        <v>9640</v>
      </c>
      <c r="B15" t="s">
        <v>9639</v>
      </c>
      <c r="C15" t="s">
        <v>9641</v>
      </c>
      <c r="D15" t="s">
        <v>9642</v>
      </c>
      <c r="E15" t="s">
        <v>9642</v>
      </c>
      <c r="F15" t="s">
        <v>5814</v>
      </c>
    </row>
    <row r="16" spans="1:7">
      <c r="A16" t="s">
        <v>9643</v>
      </c>
      <c r="B16" t="s">
        <v>9639</v>
      </c>
      <c r="C16" t="s">
        <v>7031</v>
      </c>
      <c r="D16" t="s">
        <v>6967</v>
      </c>
      <c r="E16" t="s">
        <v>6967</v>
      </c>
      <c r="F16" t="s">
        <v>5814</v>
      </c>
      <c r="G16" t="s">
        <v>9644</v>
      </c>
    </row>
    <row r="17" spans="1:7">
      <c r="A17" t="s">
        <v>9645</v>
      </c>
      <c r="B17" t="s">
        <v>9646</v>
      </c>
      <c r="C17" t="s">
        <v>9647</v>
      </c>
      <c r="D17">
        <v>6</v>
      </c>
      <c r="E17">
        <v>6</v>
      </c>
      <c r="F17" t="s">
        <v>5814</v>
      </c>
    </row>
    <row r="18" spans="1:7">
      <c r="A18" t="s">
        <v>9648</v>
      </c>
      <c r="B18" t="s">
        <v>9646</v>
      </c>
      <c r="C18" t="s">
        <v>9649</v>
      </c>
      <c r="D18">
        <v>0</v>
      </c>
      <c r="E18">
        <v>0</v>
      </c>
      <c r="F18" t="s">
        <v>5814</v>
      </c>
    </row>
    <row r="19" spans="1:7">
      <c r="A19" t="s">
        <v>9650</v>
      </c>
      <c r="B19" t="s">
        <v>9646</v>
      </c>
      <c r="C19" t="s">
        <v>9641</v>
      </c>
      <c r="D19" t="s">
        <v>9651</v>
      </c>
      <c r="E19" t="s">
        <v>9651</v>
      </c>
      <c r="F19" t="s">
        <v>5814</v>
      </c>
    </row>
    <row r="20" spans="1:7">
      <c r="A20" t="s">
        <v>9652</v>
      </c>
      <c r="B20" t="s">
        <v>9646</v>
      </c>
      <c r="C20" t="s">
        <v>9653</v>
      </c>
      <c r="D20" t="s">
        <v>9549</v>
      </c>
      <c r="E20" t="s">
        <v>9549</v>
      </c>
      <c r="F20" t="s">
        <v>5814</v>
      </c>
    </row>
    <row r="21" spans="1:7">
      <c r="A21" t="s">
        <v>9654</v>
      </c>
      <c r="B21" t="s">
        <v>9655</v>
      </c>
      <c r="C21" t="s">
        <v>2918</v>
      </c>
      <c r="D21">
        <v>6</v>
      </c>
      <c r="E21">
        <v>6</v>
      </c>
      <c r="F21" t="s">
        <v>5814</v>
      </c>
    </row>
    <row r="22" spans="1:7">
      <c r="A22" t="s">
        <v>9656</v>
      </c>
      <c r="B22" t="s">
        <v>9655</v>
      </c>
      <c r="C22" t="s">
        <v>9641</v>
      </c>
      <c r="D22" t="s">
        <v>9651</v>
      </c>
      <c r="E22" t="s">
        <v>9651</v>
      </c>
      <c r="F22" t="s">
        <v>5814</v>
      </c>
    </row>
    <row r="23" spans="1:7">
      <c r="A23" t="s">
        <v>9657</v>
      </c>
      <c r="B23" t="s">
        <v>9655</v>
      </c>
      <c r="C23" t="s">
        <v>9658</v>
      </c>
      <c r="D23">
        <v>0</v>
      </c>
      <c r="E23">
        <v>0</v>
      </c>
      <c r="F23" t="s">
        <v>5814</v>
      </c>
    </row>
    <row r="24" spans="1:7">
      <c r="A24" t="s">
        <v>9659</v>
      </c>
      <c r="B24" t="s">
        <v>9655</v>
      </c>
      <c r="C24" t="s">
        <v>9660</v>
      </c>
      <c r="D24">
        <v>0</v>
      </c>
      <c r="E24">
        <v>0</v>
      </c>
      <c r="F24" t="s">
        <v>5814</v>
      </c>
    </row>
    <row r="25" spans="1:7">
      <c r="A25" t="s">
        <v>9661</v>
      </c>
      <c r="B25" t="s">
        <v>9662</v>
      </c>
      <c r="C25" t="s">
        <v>2918</v>
      </c>
      <c r="D25">
        <v>8</v>
      </c>
      <c r="E25">
        <v>8</v>
      </c>
      <c r="F25" t="s">
        <v>5814</v>
      </c>
    </row>
    <row r="26" spans="1:7">
      <c r="A26" t="s">
        <v>9663</v>
      </c>
      <c r="B26" t="s">
        <v>9662</v>
      </c>
      <c r="C26" t="s">
        <v>9641</v>
      </c>
      <c r="D26" t="s">
        <v>9664</v>
      </c>
      <c r="E26" t="s">
        <v>9678</v>
      </c>
      <c r="F26" t="s">
        <v>5814</v>
      </c>
    </row>
    <row r="27" spans="1:7">
      <c r="A27" t="s">
        <v>9665</v>
      </c>
      <c r="B27" t="s">
        <v>9662</v>
      </c>
      <c r="C27" t="s">
        <v>9666</v>
      </c>
      <c r="D27" t="s">
        <v>9667</v>
      </c>
      <c r="E27">
        <v>2</v>
      </c>
      <c r="F27" t="s">
        <v>5814</v>
      </c>
    </row>
    <row r="28" spans="1:7">
      <c r="A28" t="s">
        <v>9668</v>
      </c>
      <c r="B28" t="s">
        <v>9662</v>
      </c>
      <c r="C28" t="s">
        <v>9669</v>
      </c>
      <c r="D28" t="s">
        <v>9670</v>
      </c>
      <c r="E28" t="s">
        <v>9670</v>
      </c>
      <c r="F28" t="s">
        <v>5814</v>
      </c>
    </row>
    <row r="29" spans="1:7">
      <c r="A29" t="s">
        <v>9671</v>
      </c>
      <c r="B29" t="s">
        <v>9589</v>
      </c>
      <c r="C29" t="s">
        <v>9672</v>
      </c>
      <c r="D29" t="s">
        <v>9673</v>
      </c>
      <c r="E29" s="6">
        <v>36892</v>
      </c>
      <c r="F29" t="s">
        <v>5814</v>
      </c>
    </row>
    <row r="30" spans="1:7">
      <c r="A30" t="s">
        <v>9674</v>
      </c>
      <c r="B30" t="s">
        <v>5856</v>
      </c>
      <c r="C30" t="s">
        <v>9675</v>
      </c>
      <c r="D30" t="s">
        <v>5852</v>
      </c>
      <c r="E30" t="s">
        <v>5852</v>
      </c>
      <c r="F30" t="s">
        <v>5814</v>
      </c>
      <c r="G30" t="s">
        <v>9676</v>
      </c>
    </row>
  </sheetData>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F750B-F55B-45A5-9F74-95D317D79ED3}">
  <sheetPr codeName="Hoja59"/>
  <dimension ref="A1:G20"/>
  <sheetViews>
    <sheetView workbookViewId="0">
      <selection activeCell="B27" sqref="B27"/>
    </sheetView>
  </sheetViews>
  <sheetFormatPr baseColWidth="10" defaultRowHeight="13.5"/>
  <cols>
    <col min="1" max="1" width="69.125" bestFit="1" customWidth="1"/>
    <col min="2" max="2" width="13.6875" bestFit="1" customWidth="1"/>
    <col min="3" max="3" width="22" bestFit="1" customWidth="1"/>
    <col min="4" max="5" width="23" bestFit="1" customWidth="1"/>
    <col min="6" max="6" width="10.5625" bestFit="1" customWidth="1"/>
    <col min="7" max="7" width="16.6875" bestFit="1" customWidth="1"/>
  </cols>
  <sheetData>
    <row r="1" spans="1:7" ht="20.65">
      <c r="A1" s="119" t="s">
        <v>9679</v>
      </c>
    </row>
    <row r="2" spans="1:7">
      <c r="A2" t="s">
        <v>9710</v>
      </c>
    </row>
    <row r="4" spans="1:7" ht="13.9">
      <c r="A4" s="63" t="s">
        <v>3</v>
      </c>
      <c r="B4" s="63" t="s">
        <v>5925</v>
      </c>
      <c r="C4" s="63" t="s">
        <v>6708</v>
      </c>
      <c r="D4" s="63" t="s">
        <v>5807</v>
      </c>
      <c r="E4" s="63" t="s">
        <v>5808</v>
      </c>
      <c r="F4" s="63" t="s">
        <v>6</v>
      </c>
      <c r="G4" s="63" t="s">
        <v>1880</v>
      </c>
    </row>
    <row r="5" spans="1:7">
      <c r="A5" t="s">
        <v>9680</v>
      </c>
      <c r="B5" t="s">
        <v>9681</v>
      </c>
      <c r="C5" t="s">
        <v>9682</v>
      </c>
      <c r="D5">
        <v>214</v>
      </c>
      <c r="E5">
        <v>214</v>
      </c>
      <c r="F5" t="s">
        <v>5814</v>
      </c>
    </row>
    <row r="6" spans="1:7">
      <c r="A6" t="s">
        <v>9683</v>
      </c>
      <c r="B6" t="s">
        <v>9681</v>
      </c>
      <c r="C6" t="s">
        <v>9684</v>
      </c>
      <c r="D6">
        <v>214</v>
      </c>
      <c r="E6">
        <v>214</v>
      </c>
      <c r="F6" t="s">
        <v>5814</v>
      </c>
    </row>
    <row r="7" spans="1:7">
      <c r="A7" t="s">
        <v>9689</v>
      </c>
      <c r="B7" t="s">
        <v>9681</v>
      </c>
      <c r="C7" t="s">
        <v>9690</v>
      </c>
      <c r="D7">
        <v>216</v>
      </c>
      <c r="E7">
        <v>216</v>
      </c>
      <c r="F7" t="s">
        <v>5814</v>
      </c>
    </row>
    <row r="8" spans="1:7">
      <c r="A8" t="s">
        <v>9691</v>
      </c>
      <c r="B8" t="s">
        <v>9681</v>
      </c>
      <c r="C8" t="s">
        <v>9692</v>
      </c>
      <c r="D8">
        <v>216</v>
      </c>
      <c r="E8">
        <v>216</v>
      </c>
      <c r="F8" t="s">
        <v>5814</v>
      </c>
    </row>
    <row r="9" spans="1:7">
      <c r="A9" t="s">
        <v>9693</v>
      </c>
      <c r="B9" t="s">
        <v>9681</v>
      </c>
      <c r="C9" t="s">
        <v>9694</v>
      </c>
      <c r="D9">
        <v>1</v>
      </c>
      <c r="E9">
        <v>1</v>
      </c>
      <c r="F9" t="s">
        <v>5814</v>
      </c>
    </row>
    <row r="10" spans="1:7">
      <c r="A10" t="s">
        <v>9695</v>
      </c>
      <c r="B10" t="s">
        <v>9681</v>
      </c>
      <c r="C10" t="s">
        <v>9696</v>
      </c>
      <c r="D10">
        <v>1</v>
      </c>
      <c r="E10">
        <v>1</v>
      </c>
      <c r="F10" t="s">
        <v>5814</v>
      </c>
    </row>
    <row r="11" spans="1:7">
      <c r="A11" t="s">
        <v>9697</v>
      </c>
      <c r="B11" t="s">
        <v>9681</v>
      </c>
      <c r="C11" t="s">
        <v>9698</v>
      </c>
      <c r="D11">
        <v>1</v>
      </c>
      <c r="E11">
        <v>1</v>
      </c>
      <c r="F11" t="s">
        <v>5814</v>
      </c>
    </row>
    <row r="12" spans="1:7">
      <c r="A12" t="s">
        <v>9699</v>
      </c>
      <c r="B12" t="s">
        <v>9681</v>
      </c>
      <c r="C12" t="s">
        <v>9700</v>
      </c>
      <c r="D12">
        <v>1</v>
      </c>
      <c r="E12">
        <v>1</v>
      </c>
      <c r="F12" t="s">
        <v>5814</v>
      </c>
    </row>
    <row r="13" spans="1:7">
      <c r="A13" t="s">
        <v>9701</v>
      </c>
      <c r="B13" t="s">
        <v>9681</v>
      </c>
      <c r="C13" t="s">
        <v>9702</v>
      </c>
      <c r="D13" t="s">
        <v>9685</v>
      </c>
      <c r="E13" t="s">
        <v>9685</v>
      </c>
      <c r="F13" t="s">
        <v>5814</v>
      </c>
    </row>
    <row r="14" spans="1:7">
      <c r="A14" t="s">
        <v>9703</v>
      </c>
      <c r="B14" t="s">
        <v>9681</v>
      </c>
      <c r="C14" t="s">
        <v>9704</v>
      </c>
      <c r="D14" t="s">
        <v>9687</v>
      </c>
      <c r="E14" t="s">
        <v>9687</v>
      </c>
      <c r="F14" t="s">
        <v>5814</v>
      </c>
    </row>
    <row r="15" spans="1:7">
      <c r="A15" t="s">
        <v>9705</v>
      </c>
      <c r="B15" t="s">
        <v>9681</v>
      </c>
      <c r="C15" t="s">
        <v>9706</v>
      </c>
      <c r="D15" t="s">
        <v>9686</v>
      </c>
      <c r="E15" t="s">
        <v>9686</v>
      </c>
      <c r="F15" t="s">
        <v>5814</v>
      </c>
    </row>
    <row r="16" spans="1:7">
      <c r="A16" t="s">
        <v>9707</v>
      </c>
      <c r="B16" t="s">
        <v>9681</v>
      </c>
      <c r="C16" t="s">
        <v>9708</v>
      </c>
      <c r="D16" t="s">
        <v>9688</v>
      </c>
      <c r="E16" t="s">
        <v>9688</v>
      </c>
      <c r="F16" t="s">
        <v>5814</v>
      </c>
    </row>
    <row r="17" spans="1:6">
      <c r="A17" t="s">
        <v>9711</v>
      </c>
      <c r="B17" t="s">
        <v>9681</v>
      </c>
      <c r="C17" t="s">
        <v>9712</v>
      </c>
      <c r="D17">
        <v>214</v>
      </c>
      <c r="E17">
        <v>214</v>
      </c>
      <c r="F17" t="s">
        <v>5814</v>
      </c>
    </row>
    <row r="18" spans="1:6">
      <c r="A18" t="s">
        <v>9713</v>
      </c>
      <c r="B18" t="s">
        <v>9681</v>
      </c>
      <c r="C18" t="s">
        <v>9714</v>
      </c>
      <c r="D18">
        <v>214</v>
      </c>
      <c r="E18">
        <v>214</v>
      </c>
      <c r="F18" t="s">
        <v>5814</v>
      </c>
    </row>
    <row r="19" spans="1:6">
      <c r="A19" t="s">
        <v>9715</v>
      </c>
      <c r="B19" t="s">
        <v>9681</v>
      </c>
      <c r="C19" t="s">
        <v>9716</v>
      </c>
      <c r="D19">
        <v>0</v>
      </c>
      <c r="E19">
        <v>0</v>
      </c>
      <c r="F19" t="s">
        <v>5814</v>
      </c>
    </row>
    <row r="20" spans="1:6">
      <c r="A20" t="s">
        <v>9717</v>
      </c>
      <c r="B20" t="s">
        <v>9681</v>
      </c>
      <c r="C20" t="s">
        <v>9718</v>
      </c>
      <c r="D20">
        <v>0</v>
      </c>
      <c r="E20">
        <v>0</v>
      </c>
      <c r="F20" t="s">
        <v>5814</v>
      </c>
    </row>
  </sheetData>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57279-6AE1-45CF-93A2-789D982046B8}">
  <sheetPr codeName="Hoja60"/>
  <dimension ref="A1:S27"/>
  <sheetViews>
    <sheetView workbookViewId="0">
      <selection activeCell="B33" sqref="B33"/>
    </sheetView>
  </sheetViews>
  <sheetFormatPr baseColWidth="10" defaultRowHeight="13.5"/>
  <cols>
    <col min="1" max="1" width="74.3125" bestFit="1" customWidth="1"/>
    <col min="2" max="2" width="75.6875" bestFit="1" customWidth="1"/>
    <col min="3" max="3" width="17.3125" bestFit="1" customWidth="1"/>
    <col min="4" max="4" width="94.875" bestFit="1" customWidth="1"/>
    <col min="5" max="5" width="255.6875" bestFit="1" customWidth="1"/>
    <col min="6" max="6" width="25" bestFit="1" customWidth="1"/>
    <col min="7" max="7" width="42.125" bestFit="1" customWidth="1"/>
    <col min="8" max="8" width="28.4375" bestFit="1" customWidth="1"/>
    <col min="9" max="9" width="27.4375" bestFit="1" customWidth="1"/>
    <col min="10" max="10" width="25.875" bestFit="1" customWidth="1"/>
    <col min="11" max="11" width="24.3125" bestFit="1" customWidth="1"/>
    <col min="12" max="12" width="114.125" bestFit="1" customWidth="1"/>
    <col min="14" max="14" width="14.5625" bestFit="1" customWidth="1"/>
    <col min="15" max="15" width="22.6875" bestFit="1" customWidth="1"/>
    <col min="16" max="16" width="25.875" bestFit="1" customWidth="1"/>
    <col min="17" max="17" width="24.3125" bestFit="1" customWidth="1"/>
    <col min="18" max="18" width="24.125" bestFit="1" customWidth="1"/>
    <col min="19" max="19" width="93.3125" bestFit="1" customWidth="1"/>
  </cols>
  <sheetData>
    <row r="1" spans="1:19" ht="20.65">
      <c r="A1" s="119" t="s">
        <v>9719</v>
      </c>
    </row>
    <row r="2" spans="1:19">
      <c r="A2" t="s">
        <v>9720</v>
      </c>
    </row>
    <row r="4" spans="1:19" ht="13.9">
      <c r="A4" s="63" t="s">
        <v>6168</v>
      </c>
      <c r="B4" s="63" t="s">
        <v>9721</v>
      </c>
      <c r="C4" s="63" t="s">
        <v>6763</v>
      </c>
      <c r="D4" s="63" t="s">
        <v>9722</v>
      </c>
      <c r="E4" s="63" t="s">
        <v>9723</v>
      </c>
      <c r="F4" s="63" t="s">
        <v>9724</v>
      </c>
      <c r="G4" s="63" t="s">
        <v>9725</v>
      </c>
      <c r="H4" s="63" t="s">
        <v>6172</v>
      </c>
      <c r="I4" s="63" t="s">
        <v>9726</v>
      </c>
      <c r="J4" s="63" t="s">
        <v>9727</v>
      </c>
      <c r="K4" s="63" t="s">
        <v>9728</v>
      </c>
      <c r="L4" s="63" t="s">
        <v>1880</v>
      </c>
      <c r="N4" s="63" t="s">
        <v>6168</v>
      </c>
      <c r="O4" s="63" t="s">
        <v>9737</v>
      </c>
      <c r="P4" s="63" t="s">
        <v>9727</v>
      </c>
      <c r="Q4" s="63" t="s">
        <v>9728</v>
      </c>
      <c r="R4" s="63" t="s">
        <v>9738</v>
      </c>
      <c r="S4" s="63" t="s">
        <v>5989</v>
      </c>
    </row>
    <row r="5" spans="1:19">
      <c r="A5" t="s">
        <v>6860</v>
      </c>
      <c r="B5" t="s">
        <v>6866</v>
      </c>
      <c r="C5" t="s">
        <v>6877</v>
      </c>
      <c r="E5" t="s">
        <v>9729</v>
      </c>
      <c r="F5">
        <v>0</v>
      </c>
      <c r="G5">
        <v>0</v>
      </c>
      <c r="H5" t="s">
        <v>9730</v>
      </c>
      <c r="I5" t="s">
        <v>5611</v>
      </c>
      <c r="J5" t="s">
        <v>5611</v>
      </c>
      <c r="K5" t="s">
        <v>5611</v>
      </c>
      <c r="L5" t="s">
        <v>9731</v>
      </c>
      <c r="N5" t="s">
        <v>6860</v>
      </c>
      <c r="O5" t="s">
        <v>10192</v>
      </c>
      <c r="P5" t="s">
        <v>370</v>
      </c>
      <c r="Q5" t="s">
        <v>5611</v>
      </c>
      <c r="R5" t="s">
        <v>10191</v>
      </c>
      <c r="S5" t="s">
        <v>10193</v>
      </c>
    </row>
    <row r="6" spans="1:19">
      <c r="A6" t="s">
        <v>6907</v>
      </c>
      <c r="B6" t="s">
        <v>6909</v>
      </c>
      <c r="C6" t="s">
        <v>6877</v>
      </c>
      <c r="E6" t="s">
        <v>9729</v>
      </c>
      <c r="F6">
        <v>0</v>
      </c>
      <c r="G6">
        <v>0</v>
      </c>
      <c r="H6" t="s">
        <v>9730</v>
      </c>
      <c r="I6" t="s">
        <v>5611</v>
      </c>
      <c r="J6" t="s">
        <v>5611</v>
      </c>
      <c r="K6" t="s">
        <v>5611</v>
      </c>
      <c r="L6" t="s">
        <v>9731</v>
      </c>
      <c r="N6" t="s">
        <v>6907</v>
      </c>
      <c r="O6" t="s">
        <v>10192</v>
      </c>
      <c r="P6" t="s">
        <v>370</v>
      </c>
      <c r="Q6" t="s">
        <v>5611</v>
      </c>
      <c r="R6" t="s">
        <v>10191</v>
      </c>
      <c r="S6" t="s">
        <v>10193</v>
      </c>
    </row>
    <row r="7" spans="1:19">
      <c r="A7" t="s">
        <v>6927</v>
      </c>
      <c r="B7" t="s">
        <v>6929</v>
      </c>
      <c r="C7" t="s">
        <v>6932</v>
      </c>
      <c r="E7" t="s">
        <v>9729</v>
      </c>
      <c r="F7">
        <v>0</v>
      </c>
      <c r="G7">
        <v>0</v>
      </c>
      <c r="H7" t="s">
        <v>9730</v>
      </c>
      <c r="I7" t="s">
        <v>5611</v>
      </c>
      <c r="J7" t="s">
        <v>5611</v>
      </c>
      <c r="K7" t="s">
        <v>5611</v>
      </c>
      <c r="L7" t="s">
        <v>9731</v>
      </c>
      <c r="N7" t="s">
        <v>6927</v>
      </c>
      <c r="O7" t="s">
        <v>10192</v>
      </c>
      <c r="P7" t="s">
        <v>370</v>
      </c>
      <c r="Q7" t="s">
        <v>5611</v>
      </c>
      <c r="R7" t="s">
        <v>10191</v>
      </c>
      <c r="S7" t="s">
        <v>10193</v>
      </c>
    </row>
    <row r="8" spans="1:19">
      <c r="A8" t="s">
        <v>6960</v>
      </c>
      <c r="B8" t="s">
        <v>6962</v>
      </c>
      <c r="C8" t="s">
        <v>6967</v>
      </c>
      <c r="E8" t="s">
        <v>9729</v>
      </c>
      <c r="F8">
        <v>0</v>
      </c>
      <c r="G8">
        <v>0</v>
      </c>
      <c r="H8" t="s">
        <v>9730</v>
      </c>
      <c r="I8" t="s">
        <v>5611</v>
      </c>
      <c r="J8" t="s">
        <v>5611</v>
      </c>
      <c r="K8" t="s">
        <v>5611</v>
      </c>
      <c r="L8" t="s">
        <v>9731</v>
      </c>
      <c r="N8" t="s">
        <v>6960</v>
      </c>
      <c r="O8" t="s">
        <v>10192</v>
      </c>
      <c r="P8" t="s">
        <v>370</v>
      </c>
      <c r="Q8" t="s">
        <v>5611</v>
      </c>
      <c r="R8" t="s">
        <v>10191</v>
      </c>
      <c r="S8" t="s">
        <v>10193</v>
      </c>
    </row>
    <row r="9" spans="1:19">
      <c r="A9" t="s">
        <v>7031</v>
      </c>
      <c r="B9" t="s">
        <v>7035</v>
      </c>
      <c r="C9" t="s">
        <v>6877</v>
      </c>
      <c r="D9" t="s">
        <v>7033</v>
      </c>
      <c r="E9" t="s">
        <v>9732</v>
      </c>
      <c r="F9">
        <v>6</v>
      </c>
      <c r="G9">
        <v>0</v>
      </c>
      <c r="H9" t="s">
        <v>9733</v>
      </c>
      <c r="I9" t="s">
        <v>5611</v>
      </c>
      <c r="J9" t="s">
        <v>5611</v>
      </c>
      <c r="K9" t="s">
        <v>5611</v>
      </c>
      <c r="L9" t="s">
        <v>9734</v>
      </c>
      <c r="N9" t="s">
        <v>7031</v>
      </c>
      <c r="O9" t="s">
        <v>10194</v>
      </c>
      <c r="P9" t="s">
        <v>370</v>
      </c>
      <c r="Q9" t="s">
        <v>5611</v>
      </c>
      <c r="R9" t="s">
        <v>10191</v>
      </c>
      <c r="S9" t="s">
        <v>10195</v>
      </c>
    </row>
    <row r="10" spans="1:19">
      <c r="A10" t="s">
        <v>7095</v>
      </c>
      <c r="B10" t="s">
        <v>7099</v>
      </c>
      <c r="C10" t="s">
        <v>6877</v>
      </c>
      <c r="D10" t="s">
        <v>7097</v>
      </c>
      <c r="E10" t="s">
        <v>9735</v>
      </c>
      <c r="F10">
        <v>5</v>
      </c>
      <c r="G10">
        <v>0</v>
      </c>
      <c r="H10" t="s">
        <v>9733</v>
      </c>
      <c r="I10" t="s">
        <v>5611</v>
      </c>
      <c r="J10" t="s">
        <v>5611</v>
      </c>
      <c r="K10" t="s">
        <v>5611</v>
      </c>
      <c r="L10" t="s">
        <v>9734</v>
      </c>
      <c r="N10" t="s">
        <v>7095</v>
      </c>
      <c r="O10" t="s">
        <v>10196</v>
      </c>
      <c r="P10" t="s">
        <v>370</v>
      </c>
      <c r="Q10" t="s">
        <v>5611</v>
      </c>
      <c r="R10" t="s">
        <v>10191</v>
      </c>
      <c r="S10" t="s">
        <v>10197</v>
      </c>
    </row>
    <row r="11" spans="1:19">
      <c r="A11" t="s">
        <v>7504</v>
      </c>
      <c r="B11" t="s">
        <v>7507</v>
      </c>
      <c r="C11" t="s">
        <v>6967</v>
      </c>
      <c r="D11" t="s">
        <v>7506</v>
      </c>
      <c r="E11" t="s">
        <v>9736</v>
      </c>
      <c r="F11">
        <v>6</v>
      </c>
      <c r="G11">
        <v>0</v>
      </c>
      <c r="H11" t="s">
        <v>9733</v>
      </c>
      <c r="I11" t="s">
        <v>5611</v>
      </c>
      <c r="J11" t="s">
        <v>5611</v>
      </c>
      <c r="K11" t="s">
        <v>5611</v>
      </c>
      <c r="L11" t="s">
        <v>9734</v>
      </c>
      <c r="N11" t="s">
        <v>7504</v>
      </c>
      <c r="O11" t="s">
        <v>10198</v>
      </c>
      <c r="P11" t="s">
        <v>370</v>
      </c>
      <c r="Q11" t="s">
        <v>5611</v>
      </c>
      <c r="R11" t="s">
        <v>10191</v>
      </c>
      <c r="S11" t="s">
        <v>10199</v>
      </c>
    </row>
    <row r="12" spans="1:19">
      <c r="A12" t="s">
        <v>7529</v>
      </c>
      <c r="B12" t="s">
        <v>7530</v>
      </c>
      <c r="C12" t="s">
        <v>6932</v>
      </c>
      <c r="D12" t="s">
        <v>7506</v>
      </c>
      <c r="E12" t="s">
        <v>9736</v>
      </c>
      <c r="F12">
        <v>6</v>
      </c>
      <c r="G12">
        <v>0</v>
      </c>
      <c r="H12" t="s">
        <v>9733</v>
      </c>
      <c r="I12" t="s">
        <v>5611</v>
      </c>
      <c r="J12" t="s">
        <v>5611</v>
      </c>
      <c r="K12" t="s">
        <v>5611</v>
      </c>
      <c r="L12" t="s">
        <v>9734</v>
      </c>
      <c r="N12" t="s">
        <v>7529</v>
      </c>
      <c r="O12" t="s">
        <v>10198</v>
      </c>
      <c r="P12" t="s">
        <v>370</v>
      </c>
      <c r="Q12" t="s">
        <v>5611</v>
      </c>
      <c r="R12" t="s">
        <v>10191</v>
      </c>
      <c r="S12" t="s">
        <v>10199</v>
      </c>
    </row>
    <row r="15" spans="1:19" ht="13.9">
      <c r="A15" s="63" t="s">
        <v>3</v>
      </c>
      <c r="B15" s="63" t="s">
        <v>6708</v>
      </c>
      <c r="C15" s="63" t="s">
        <v>5807</v>
      </c>
      <c r="D15" s="63" t="s">
        <v>5808</v>
      </c>
      <c r="E15" s="63" t="s">
        <v>6</v>
      </c>
      <c r="F15" s="63" t="s">
        <v>2052</v>
      </c>
      <c r="G15" s="63" t="s">
        <v>1880</v>
      </c>
    </row>
    <row r="16" spans="1:19">
      <c r="A16" t="s">
        <v>9739</v>
      </c>
      <c r="B16" t="s">
        <v>9740</v>
      </c>
      <c r="C16">
        <v>214</v>
      </c>
      <c r="D16">
        <v>214</v>
      </c>
      <c r="E16" t="s">
        <v>5814</v>
      </c>
      <c r="F16" t="s">
        <v>5815</v>
      </c>
      <c r="G16" t="s">
        <v>9625</v>
      </c>
    </row>
    <row r="17" spans="1:7">
      <c r="A17" t="s">
        <v>9741</v>
      </c>
      <c r="B17" t="s">
        <v>5834</v>
      </c>
      <c r="C17">
        <v>214</v>
      </c>
      <c r="D17">
        <v>214</v>
      </c>
      <c r="E17" t="s">
        <v>5814</v>
      </c>
      <c r="F17" t="s">
        <v>5815</v>
      </c>
      <c r="G17" t="s">
        <v>9625</v>
      </c>
    </row>
    <row r="18" spans="1:7">
      <c r="A18" t="s">
        <v>9742</v>
      </c>
      <c r="B18" t="s">
        <v>9635</v>
      </c>
      <c r="C18">
        <v>0</v>
      </c>
      <c r="D18">
        <v>0</v>
      </c>
      <c r="E18" t="s">
        <v>5814</v>
      </c>
      <c r="F18" t="s">
        <v>5815</v>
      </c>
      <c r="G18" t="s">
        <v>5850</v>
      </c>
    </row>
    <row r="19" spans="1:7">
      <c r="A19" t="s">
        <v>9743</v>
      </c>
      <c r="B19" t="s">
        <v>9637</v>
      </c>
      <c r="C19">
        <v>0</v>
      </c>
      <c r="D19">
        <v>0</v>
      </c>
      <c r="E19" t="s">
        <v>5814</v>
      </c>
      <c r="F19" t="s">
        <v>5815</v>
      </c>
      <c r="G19" t="s">
        <v>5850</v>
      </c>
    </row>
    <row r="20" spans="1:7">
      <c r="A20" t="s">
        <v>9744</v>
      </c>
      <c r="B20" t="s">
        <v>9745</v>
      </c>
      <c r="C20">
        <v>0</v>
      </c>
      <c r="D20">
        <v>0</v>
      </c>
      <c r="E20" t="s">
        <v>5814</v>
      </c>
      <c r="F20" t="s">
        <v>5815</v>
      </c>
      <c r="G20" t="s">
        <v>9746</v>
      </c>
    </row>
    <row r="21" spans="1:7">
      <c r="A21" t="s">
        <v>9747</v>
      </c>
      <c r="B21" t="s">
        <v>9748</v>
      </c>
      <c r="C21" t="s">
        <v>9749</v>
      </c>
      <c r="D21" t="s">
        <v>9749</v>
      </c>
      <c r="E21" t="s">
        <v>5814</v>
      </c>
      <c r="F21" t="s">
        <v>5815</v>
      </c>
      <c r="G21" t="s">
        <v>9750</v>
      </c>
    </row>
    <row r="22" spans="1:7">
      <c r="A22" t="s">
        <v>9751</v>
      </c>
      <c r="B22" t="s">
        <v>9752</v>
      </c>
      <c r="C22" t="s">
        <v>9749</v>
      </c>
      <c r="D22" t="s">
        <v>9749</v>
      </c>
      <c r="E22" t="s">
        <v>5814</v>
      </c>
      <c r="F22" t="s">
        <v>5815</v>
      </c>
      <c r="G22" t="s">
        <v>9750</v>
      </c>
    </row>
    <row r="23" spans="1:7">
      <c r="A23" t="s">
        <v>9753</v>
      </c>
      <c r="B23" t="s">
        <v>9754</v>
      </c>
      <c r="C23" t="s">
        <v>9749</v>
      </c>
      <c r="D23" t="s">
        <v>9749</v>
      </c>
      <c r="E23" t="s">
        <v>5814</v>
      </c>
      <c r="F23" t="s">
        <v>5815</v>
      </c>
      <c r="G23" t="s">
        <v>9750</v>
      </c>
    </row>
    <row r="24" spans="1:7">
      <c r="A24" t="s">
        <v>9755</v>
      </c>
      <c r="B24" t="s">
        <v>9756</v>
      </c>
      <c r="C24" t="s">
        <v>9678</v>
      </c>
      <c r="D24" t="s">
        <v>9678</v>
      </c>
      <c r="E24" t="s">
        <v>5814</v>
      </c>
      <c r="F24" t="s">
        <v>5815</v>
      </c>
      <c r="G24" t="s">
        <v>9757</v>
      </c>
    </row>
    <row r="25" spans="1:7">
      <c r="A25" t="s">
        <v>9758</v>
      </c>
      <c r="B25" t="s">
        <v>9759</v>
      </c>
      <c r="C25" t="s">
        <v>9678</v>
      </c>
      <c r="D25" t="s">
        <v>9678</v>
      </c>
      <c r="E25" t="s">
        <v>5814</v>
      </c>
      <c r="F25" t="s">
        <v>5815</v>
      </c>
      <c r="G25" t="s">
        <v>9760</v>
      </c>
    </row>
    <row r="26" spans="1:7">
      <c r="A26" t="s">
        <v>9761</v>
      </c>
      <c r="B26" t="s">
        <v>9762</v>
      </c>
      <c r="C26" t="s">
        <v>9749</v>
      </c>
      <c r="D26" t="s">
        <v>9749</v>
      </c>
      <c r="E26" t="s">
        <v>5814</v>
      </c>
      <c r="F26" t="s">
        <v>5815</v>
      </c>
      <c r="G26" t="s">
        <v>9763</v>
      </c>
    </row>
    <row r="27" spans="1:7">
      <c r="A27" t="s">
        <v>9764</v>
      </c>
      <c r="B27" t="s">
        <v>9765</v>
      </c>
      <c r="C27" t="s">
        <v>5852</v>
      </c>
      <c r="D27" t="s">
        <v>5852</v>
      </c>
      <c r="E27" t="s">
        <v>5814</v>
      </c>
      <c r="F27" t="s">
        <v>5815</v>
      </c>
      <c r="G27" t="s">
        <v>9766</v>
      </c>
    </row>
  </sheetData>
  <pageMargins left="0.7" right="0.7" top="0.75" bottom="0.75" header="0.3" footer="0.3"/>
  <tableParts count="3">
    <tablePart r:id="rId1"/>
    <tablePart r:id="rId2"/>
    <tablePart r:id="rId3"/>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452D3-5721-4731-8E96-DA565DC9128E}">
  <sheetPr codeName="Hoja61"/>
  <dimension ref="A1:G35"/>
  <sheetViews>
    <sheetView workbookViewId="0">
      <selection activeCell="I8" sqref="I8"/>
    </sheetView>
  </sheetViews>
  <sheetFormatPr baseColWidth="10" defaultRowHeight="13.5"/>
  <cols>
    <col min="1" max="1" width="45.875" bestFit="1" customWidth="1"/>
    <col min="2" max="2" width="11.125" bestFit="1" customWidth="1"/>
    <col min="3" max="3" width="28.6875" bestFit="1" customWidth="1"/>
    <col min="4" max="5" width="34.125" bestFit="1" customWidth="1"/>
    <col min="6" max="6" width="10.5625" bestFit="1" customWidth="1"/>
    <col min="7" max="7" width="16.6875" bestFit="1" customWidth="1"/>
  </cols>
  <sheetData>
    <row r="1" spans="1:7" ht="20.65">
      <c r="A1" s="119" t="s">
        <v>9767</v>
      </c>
    </row>
    <row r="2" spans="1:7">
      <c r="A2" t="s">
        <v>9768</v>
      </c>
    </row>
    <row r="4" spans="1:7" ht="13.9">
      <c r="A4" s="63" t="s">
        <v>3</v>
      </c>
      <c r="B4" s="63" t="s">
        <v>5925</v>
      </c>
      <c r="C4" s="63" t="s">
        <v>6708</v>
      </c>
      <c r="D4" s="63" t="s">
        <v>5807</v>
      </c>
      <c r="E4" s="63" t="s">
        <v>5808</v>
      </c>
      <c r="F4" s="63" t="s">
        <v>6</v>
      </c>
      <c r="G4" s="63" t="s">
        <v>1880</v>
      </c>
    </row>
    <row r="5" spans="1:7">
      <c r="A5" t="s">
        <v>9769</v>
      </c>
      <c r="B5" t="s">
        <v>9625</v>
      </c>
      <c r="C5" t="s">
        <v>9770</v>
      </c>
      <c r="D5">
        <v>214</v>
      </c>
      <c r="E5">
        <v>214</v>
      </c>
      <c r="F5" t="s">
        <v>5814</v>
      </c>
    </row>
    <row r="6" spans="1:7">
      <c r="A6" t="s">
        <v>9771</v>
      </c>
      <c r="B6" t="s">
        <v>9625</v>
      </c>
      <c r="C6" t="s">
        <v>9772</v>
      </c>
      <c r="D6">
        <v>214</v>
      </c>
      <c r="E6">
        <v>214</v>
      </c>
      <c r="F6" t="s">
        <v>5814</v>
      </c>
    </row>
    <row r="7" spans="1:7">
      <c r="A7" t="s">
        <v>9773</v>
      </c>
      <c r="B7" t="s">
        <v>9625</v>
      </c>
      <c r="C7" t="s">
        <v>9774</v>
      </c>
      <c r="D7">
        <v>214</v>
      </c>
      <c r="E7">
        <v>214</v>
      </c>
      <c r="F7" t="s">
        <v>5814</v>
      </c>
    </row>
    <row r="8" spans="1:7">
      <c r="A8" t="s">
        <v>9775</v>
      </c>
      <c r="B8" t="s">
        <v>9625</v>
      </c>
      <c r="C8" t="s">
        <v>9776</v>
      </c>
      <c r="D8">
        <v>214</v>
      </c>
      <c r="E8">
        <v>214</v>
      </c>
      <c r="F8" t="s">
        <v>5814</v>
      </c>
    </row>
    <row r="9" spans="1:7">
      <c r="A9" t="s">
        <v>9779</v>
      </c>
      <c r="B9" t="s">
        <v>9780</v>
      </c>
      <c r="C9" t="s">
        <v>9690</v>
      </c>
      <c r="D9">
        <v>215</v>
      </c>
      <c r="E9">
        <v>215</v>
      </c>
      <c r="F9" t="s">
        <v>5814</v>
      </c>
    </row>
    <row r="10" spans="1:7">
      <c r="A10" t="s">
        <v>9781</v>
      </c>
      <c r="B10" t="s">
        <v>9780</v>
      </c>
      <c r="C10" t="s">
        <v>9692</v>
      </c>
      <c r="D10">
        <v>215</v>
      </c>
      <c r="E10">
        <v>215</v>
      </c>
      <c r="F10" t="s">
        <v>5814</v>
      </c>
    </row>
    <row r="11" spans="1:7">
      <c r="A11" t="s">
        <v>9782</v>
      </c>
      <c r="B11" t="s">
        <v>1137</v>
      </c>
      <c r="C11" t="s">
        <v>9783</v>
      </c>
      <c r="D11" t="s">
        <v>9777</v>
      </c>
      <c r="E11" t="s">
        <v>9777</v>
      </c>
      <c r="F11" t="s">
        <v>5814</v>
      </c>
    </row>
    <row r="12" spans="1:7">
      <c r="A12" t="s">
        <v>9784</v>
      </c>
      <c r="B12" t="s">
        <v>1137</v>
      </c>
      <c r="C12" t="s">
        <v>9785</v>
      </c>
      <c r="D12" t="s">
        <v>9777</v>
      </c>
      <c r="E12" t="s">
        <v>9777</v>
      </c>
      <c r="F12" t="s">
        <v>5814</v>
      </c>
    </row>
    <row r="13" spans="1:7">
      <c r="A13" t="s">
        <v>9786</v>
      </c>
      <c r="B13" t="s">
        <v>9787</v>
      </c>
      <c r="C13" t="s">
        <v>9788</v>
      </c>
      <c r="D13" t="s">
        <v>2183</v>
      </c>
      <c r="E13" t="s">
        <v>2183</v>
      </c>
      <c r="F13" t="s">
        <v>5814</v>
      </c>
    </row>
    <row r="14" spans="1:7">
      <c r="A14" t="s">
        <v>9789</v>
      </c>
      <c r="B14" t="s">
        <v>9790</v>
      </c>
      <c r="C14" t="s">
        <v>9791</v>
      </c>
      <c r="D14">
        <v>1</v>
      </c>
      <c r="E14">
        <v>1</v>
      </c>
      <c r="F14" t="s">
        <v>5814</v>
      </c>
    </row>
    <row r="15" spans="1:7">
      <c r="A15" t="s">
        <v>9793</v>
      </c>
      <c r="B15" t="s">
        <v>9794</v>
      </c>
      <c r="C15" t="s">
        <v>9795</v>
      </c>
      <c r="D15" t="s">
        <v>2186</v>
      </c>
      <c r="E15" t="s">
        <v>2186</v>
      </c>
      <c r="F15" t="s">
        <v>5814</v>
      </c>
    </row>
    <row r="16" spans="1:7">
      <c r="A16" t="s">
        <v>9796</v>
      </c>
      <c r="B16" t="s">
        <v>40</v>
      </c>
      <c r="C16" t="s">
        <v>9797</v>
      </c>
      <c r="D16" t="s">
        <v>370</v>
      </c>
      <c r="E16" t="s">
        <v>370</v>
      </c>
      <c r="F16" t="s">
        <v>5814</v>
      </c>
    </row>
    <row r="17" spans="1:6">
      <c r="A17" t="s">
        <v>9798</v>
      </c>
      <c r="B17" t="s">
        <v>40</v>
      </c>
      <c r="C17" t="s">
        <v>9799</v>
      </c>
      <c r="D17" t="s">
        <v>2221</v>
      </c>
      <c r="E17" t="s">
        <v>2221</v>
      </c>
      <c r="F17" t="s">
        <v>5814</v>
      </c>
    </row>
    <row r="18" spans="1:6">
      <c r="A18" t="s">
        <v>9800</v>
      </c>
      <c r="B18" t="s">
        <v>40</v>
      </c>
      <c r="C18" t="s">
        <v>9801</v>
      </c>
      <c r="D18" t="s">
        <v>9792</v>
      </c>
      <c r="E18" t="s">
        <v>9792</v>
      </c>
      <c r="F18" t="s">
        <v>5814</v>
      </c>
    </row>
    <row r="19" spans="1:6">
      <c r="A19" t="s">
        <v>9802</v>
      </c>
      <c r="B19" t="s">
        <v>9790</v>
      </c>
      <c r="C19" t="s">
        <v>9803</v>
      </c>
      <c r="D19">
        <v>1</v>
      </c>
      <c r="E19">
        <v>1</v>
      </c>
      <c r="F19" t="s">
        <v>5814</v>
      </c>
    </row>
    <row r="20" spans="1:6">
      <c r="A20" t="s">
        <v>9804</v>
      </c>
      <c r="B20" t="s">
        <v>6089</v>
      </c>
      <c r="C20" t="s">
        <v>9805</v>
      </c>
      <c r="D20" t="s">
        <v>2188</v>
      </c>
      <c r="E20" t="s">
        <v>2188</v>
      </c>
      <c r="F20" t="s">
        <v>5814</v>
      </c>
    </row>
    <row r="21" spans="1:6">
      <c r="A21" t="s">
        <v>9806</v>
      </c>
      <c r="B21" t="s">
        <v>6089</v>
      </c>
      <c r="C21" t="s">
        <v>2300</v>
      </c>
      <c r="D21" t="s">
        <v>370</v>
      </c>
      <c r="E21" t="s">
        <v>370</v>
      </c>
      <c r="F21" t="s">
        <v>5814</v>
      </c>
    </row>
    <row r="22" spans="1:6">
      <c r="A22" t="s">
        <v>9807</v>
      </c>
      <c r="B22" t="s">
        <v>6089</v>
      </c>
      <c r="C22" t="s">
        <v>3823</v>
      </c>
      <c r="D22" t="s">
        <v>9808</v>
      </c>
      <c r="E22" t="s">
        <v>9808</v>
      </c>
      <c r="F22" t="s">
        <v>5814</v>
      </c>
    </row>
    <row r="23" spans="1:6">
      <c r="A23" t="s">
        <v>9809</v>
      </c>
      <c r="B23" t="s">
        <v>6089</v>
      </c>
      <c r="C23" t="s">
        <v>9810</v>
      </c>
      <c r="D23">
        <v>0</v>
      </c>
      <c r="E23">
        <v>0</v>
      </c>
      <c r="F23" t="s">
        <v>5814</v>
      </c>
    </row>
    <row r="24" spans="1:6">
      <c r="A24" t="s">
        <v>9811</v>
      </c>
      <c r="B24" t="s">
        <v>1716</v>
      </c>
      <c r="C24" t="s">
        <v>9812</v>
      </c>
      <c r="D24" t="s">
        <v>5611</v>
      </c>
      <c r="E24" t="s">
        <v>5611</v>
      </c>
      <c r="F24" t="s">
        <v>5814</v>
      </c>
    </row>
    <row r="25" spans="1:6">
      <c r="A25" t="s">
        <v>9813</v>
      </c>
      <c r="B25" t="s">
        <v>16</v>
      </c>
      <c r="C25" t="s">
        <v>9814</v>
      </c>
      <c r="D25" t="s">
        <v>370</v>
      </c>
      <c r="E25" t="s">
        <v>370</v>
      </c>
      <c r="F25" t="s">
        <v>5814</v>
      </c>
    </row>
    <row r="26" spans="1:6">
      <c r="A26" t="s">
        <v>9815</v>
      </c>
      <c r="B26" t="s">
        <v>16</v>
      </c>
      <c r="C26" t="s">
        <v>9816</v>
      </c>
      <c r="D26" t="s">
        <v>9778</v>
      </c>
      <c r="E26" t="s">
        <v>9778</v>
      </c>
      <c r="F26" t="s">
        <v>5814</v>
      </c>
    </row>
    <row r="27" spans="1:6">
      <c r="A27" t="s">
        <v>9817</v>
      </c>
      <c r="B27" t="s">
        <v>16</v>
      </c>
      <c r="C27" t="s">
        <v>9818</v>
      </c>
      <c r="D27" t="s">
        <v>370</v>
      </c>
      <c r="E27" t="s">
        <v>370</v>
      </c>
      <c r="F27" t="s">
        <v>5814</v>
      </c>
    </row>
    <row r="28" spans="1:6">
      <c r="A28" t="s">
        <v>9819</v>
      </c>
      <c r="B28" t="s">
        <v>16</v>
      </c>
      <c r="C28" t="s">
        <v>9820</v>
      </c>
      <c r="D28" t="s">
        <v>9601</v>
      </c>
      <c r="E28" t="s">
        <v>9601</v>
      </c>
      <c r="F28" t="s">
        <v>5814</v>
      </c>
    </row>
    <row r="29" spans="1:6">
      <c r="A29" t="s">
        <v>9821</v>
      </c>
      <c r="B29" t="s">
        <v>9790</v>
      </c>
      <c r="C29" t="s">
        <v>9822</v>
      </c>
      <c r="D29">
        <v>215</v>
      </c>
      <c r="E29">
        <v>215</v>
      </c>
      <c r="F29" t="s">
        <v>5814</v>
      </c>
    </row>
    <row r="30" spans="1:6">
      <c r="A30" t="s">
        <v>9823</v>
      </c>
      <c r="B30" t="s">
        <v>5809</v>
      </c>
      <c r="C30" t="s">
        <v>5975</v>
      </c>
      <c r="D30">
        <v>214</v>
      </c>
      <c r="E30">
        <v>214</v>
      </c>
      <c r="F30" t="s">
        <v>5814</v>
      </c>
    </row>
    <row r="31" spans="1:6">
      <c r="A31" t="s">
        <v>9824</v>
      </c>
      <c r="B31" t="s">
        <v>5809</v>
      </c>
      <c r="C31" t="s">
        <v>9825</v>
      </c>
      <c r="D31">
        <v>214</v>
      </c>
      <c r="E31">
        <v>214</v>
      </c>
      <c r="F31" t="s">
        <v>5814</v>
      </c>
    </row>
    <row r="32" spans="1:6">
      <c r="A32" t="s">
        <v>9826</v>
      </c>
      <c r="B32" t="s">
        <v>5809</v>
      </c>
      <c r="C32" t="s">
        <v>9827</v>
      </c>
      <c r="D32" t="s">
        <v>9828</v>
      </c>
      <c r="E32" t="s">
        <v>9828</v>
      </c>
      <c r="F32" t="s">
        <v>5814</v>
      </c>
    </row>
    <row r="33" spans="1:6">
      <c r="A33" t="s">
        <v>9829</v>
      </c>
      <c r="B33" t="s">
        <v>5809</v>
      </c>
      <c r="C33" t="s">
        <v>9830</v>
      </c>
      <c r="D33">
        <v>214</v>
      </c>
      <c r="E33">
        <v>214</v>
      </c>
      <c r="F33" t="s">
        <v>5814</v>
      </c>
    </row>
    <row r="34" spans="1:6">
      <c r="A34" t="s">
        <v>9831</v>
      </c>
      <c r="B34" t="s">
        <v>5809</v>
      </c>
      <c r="C34" t="s">
        <v>9832</v>
      </c>
      <c r="D34">
        <v>1</v>
      </c>
      <c r="E34">
        <v>1</v>
      </c>
      <c r="F34" t="s">
        <v>5814</v>
      </c>
    </row>
    <row r="35" spans="1:6">
      <c r="A35" t="s">
        <v>9833</v>
      </c>
      <c r="B35" t="s">
        <v>5809</v>
      </c>
      <c r="C35" t="s">
        <v>9834</v>
      </c>
      <c r="D35">
        <v>214</v>
      </c>
      <c r="E35">
        <v>214</v>
      </c>
      <c r="F35" t="s">
        <v>5814</v>
      </c>
    </row>
  </sheetData>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62F81-AB7C-4B0A-9594-FF3AD921B13A}">
  <sheetPr codeName="Hoja62"/>
  <dimension ref="A1:O12"/>
  <sheetViews>
    <sheetView workbookViewId="0">
      <selection activeCell="B19" sqref="B19"/>
    </sheetView>
  </sheetViews>
  <sheetFormatPr baseColWidth="10" defaultRowHeight="13.5"/>
  <cols>
    <col min="1" max="1" width="64.4375" bestFit="1" customWidth="1"/>
    <col min="2" max="2" width="75.6875" bestFit="1" customWidth="1"/>
    <col min="3" max="3" width="17.3125" bestFit="1" customWidth="1"/>
    <col min="4" max="4" width="33.4375" bestFit="1" customWidth="1"/>
    <col min="5" max="5" width="22" bestFit="1" customWidth="1"/>
    <col min="6" max="6" width="79.3125" bestFit="1" customWidth="1"/>
    <col min="7" max="7" width="32.875" bestFit="1" customWidth="1"/>
    <col min="8" max="8" width="27.6875" bestFit="1" customWidth="1"/>
    <col min="9" max="9" width="25.125" bestFit="1" customWidth="1"/>
    <col min="10" max="10" width="19" bestFit="1" customWidth="1"/>
    <col min="11" max="12" width="34.875" bestFit="1" customWidth="1"/>
    <col min="13" max="13" width="18.875" bestFit="1" customWidth="1"/>
    <col min="14" max="14" width="27" bestFit="1" customWidth="1"/>
    <col min="15" max="15" width="103" bestFit="1" customWidth="1"/>
  </cols>
  <sheetData>
    <row r="1" spans="1:15" ht="20.65">
      <c r="A1" s="119" t="s">
        <v>9876</v>
      </c>
    </row>
    <row r="2" spans="1:15">
      <c r="A2" t="s">
        <v>9877</v>
      </c>
    </row>
    <row r="4" spans="1:15" ht="13.9">
      <c r="A4" s="63" t="s">
        <v>1129</v>
      </c>
      <c r="B4" s="63" t="s">
        <v>11</v>
      </c>
      <c r="C4" s="63" t="s">
        <v>6763</v>
      </c>
      <c r="D4" s="63" t="s">
        <v>9836</v>
      </c>
      <c r="E4" s="63" t="s">
        <v>9835</v>
      </c>
      <c r="F4" s="63" t="s">
        <v>9841</v>
      </c>
      <c r="G4" s="63" t="s">
        <v>9837</v>
      </c>
      <c r="H4" s="63" t="s">
        <v>9838</v>
      </c>
      <c r="I4" s="63" t="s">
        <v>2060</v>
      </c>
      <c r="J4" s="63" t="s">
        <v>9842</v>
      </c>
      <c r="K4" s="63" t="s">
        <v>9843</v>
      </c>
      <c r="L4" s="63" t="s">
        <v>9844</v>
      </c>
      <c r="M4" s="63" t="s">
        <v>9840</v>
      </c>
      <c r="N4" s="63" t="s">
        <v>9845</v>
      </c>
      <c r="O4" s="63" t="s">
        <v>1880</v>
      </c>
    </row>
    <row r="5" spans="1:15">
      <c r="A5" t="s">
        <v>6860</v>
      </c>
      <c r="B5" t="s">
        <v>6866</v>
      </c>
      <c r="C5" t="s">
        <v>6877</v>
      </c>
      <c r="D5" t="s">
        <v>1266</v>
      </c>
      <c r="F5" t="s">
        <v>391</v>
      </c>
      <c r="G5" t="s">
        <v>391</v>
      </c>
      <c r="H5" t="s">
        <v>9846</v>
      </c>
      <c r="I5" t="s">
        <v>9847</v>
      </c>
      <c r="J5" t="s">
        <v>344</v>
      </c>
      <c r="K5" t="s">
        <v>388</v>
      </c>
      <c r="L5" t="s">
        <v>388</v>
      </c>
      <c r="M5" t="s">
        <v>9850</v>
      </c>
      <c r="N5" t="s">
        <v>370</v>
      </c>
      <c r="O5" t="s">
        <v>9849</v>
      </c>
    </row>
    <row r="6" spans="1:15">
      <c r="A6" t="s">
        <v>6907</v>
      </c>
      <c r="B6" t="s">
        <v>6909</v>
      </c>
      <c r="C6" t="s">
        <v>6877</v>
      </c>
      <c r="D6" t="s">
        <v>9863</v>
      </c>
      <c r="H6" t="s">
        <v>9853</v>
      </c>
      <c r="I6" t="s">
        <v>9864</v>
      </c>
      <c r="J6" t="s">
        <v>1266</v>
      </c>
      <c r="K6" t="s">
        <v>391</v>
      </c>
      <c r="L6" t="s">
        <v>391</v>
      </c>
      <c r="M6" t="s">
        <v>9850</v>
      </c>
      <c r="N6" t="s">
        <v>370</v>
      </c>
      <c r="O6" t="s">
        <v>9865</v>
      </c>
    </row>
    <row r="7" spans="1:15">
      <c r="A7" t="s">
        <v>6927</v>
      </c>
      <c r="B7" t="s">
        <v>6929</v>
      </c>
      <c r="C7" t="s">
        <v>6932</v>
      </c>
      <c r="D7" t="s">
        <v>1266</v>
      </c>
      <c r="F7" t="s">
        <v>391</v>
      </c>
      <c r="G7" t="s">
        <v>391</v>
      </c>
      <c r="H7" t="s">
        <v>9846</v>
      </c>
      <c r="I7" t="s">
        <v>9847</v>
      </c>
      <c r="J7" t="s">
        <v>344</v>
      </c>
      <c r="K7" t="s">
        <v>388</v>
      </c>
      <c r="L7" t="s">
        <v>388</v>
      </c>
      <c r="M7" t="s">
        <v>9850</v>
      </c>
      <c r="N7" t="s">
        <v>370</v>
      </c>
      <c r="O7" t="s">
        <v>9849</v>
      </c>
    </row>
    <row r="8" spans="1:15">
      <c r="A8" t="s">
        <v>6960</v>
      </c>
      <c r="B8" t="s">
        <v>6962</v>
      </c>
      <c r="C8" t="s">
        <v>6967</v>
      </c>
      <c r="D8" t="s">
        <v>1266</v>
      </c>
      <c r="F8" t="s">
        <v>391</v>
      </c>
      <c r="G8" t="s">
        <v>391</v>
      </c>
      <c r="H8" t="s">
        <v>9846</v>
      </c>
      <c r="I8" t="s">
        <v>9847</v>
      </c>
      <c r="J8" t="s">
        <v>344</v>
      </c>
      <c r="K8" t="s">
        <v>388</v>
      </c>
      <c r="L8" t="s">
        <v>388</v>
      </c>
      <c r="M8" t="s">
        <v>9850</v>
      </c>
      <c r="N8" t="s">
        <v>370</v>
      </c>
      <c r="O8" t="s">
        <v>9849</v>
      </c>
    </row>
    <row r="9" spans="1:15">
      <c r="A9" t="s">
        <v>7031</v>
      </c>
      <c r="B9" t="s">
        <v>7035</v>
      </c>
      <c r="C9" t="s">
        <v>6967</v>
      </c>
      <c r="D9" t="s">
        <v>488</v>
      </c>
      <c r="F9" t="s">
        <v>389</v>
      </c>
      <c r="G9" t="s">
        <v>389</v>
      </c>
      <c r="H9" t="s">
        <v>9866</v>
      </c>
      <c r="I9" t="s">
        <v>9867</v>
      </c>
      <c r="J9" t="s">
        <v>1266</v>
      </c>
      <c r="K9" t="s">
        <v>391</v>
      </c>
      <c r="L9" t="s">
        <v>391</v>
      </c>
      <c r="M9" t="s">
        <v>9850</v>
      </c>
      <c r="N9" t="s">
        <v>370</v>
      </c>
      <c r="O9" t="s">
        <v>9868</v>
      </c>
    </row>
    <row r="10" spans="1:15">
      <c r="A10" t="s">
        <v>7095</v>
      </c>
      <c r="B10" t="s">
        <v>7099</v>
      </c>
      <c r="C10" t="s">
        <v>6877</v>
      </c>
      <c r="D10" t="s">
        <v>443</v>
      </c>
      <c r="F10" t="s">
        <v>9848</v>
      </c>
      <c r="G10" t="s">
        <v>387</v>
      </c>
      <c r="H10" t="s">
        <v>9869</v>
      </c>
      <c r="I10" t="s">
        <v>9870</v>
      </c>
      <c r="J10" t="s">
        <v>344</v>
      </c>
      <c r="K10" t="s">
        <v>388</v>
      </c>
      <c r="L10" t="s">
        <v>388</v>
      </c>
      <c r="M10" t="s">
        <v>9850</v>
      </c>
      <c r="N10" t="s">
        <v>370</v>
      </c>
      <c r="O10" t="s">
        <v>9871</v>
      </c>
    </row>
    <row r="11" spans="1:15">
      <c r="A11" t="s">
        <v>7504</v>
      </c>
      <c r="B11" t="s">
        <v>7507</v>
      </c>
      <c r="C11" t="s">
        <v>6967</v>
      </c>
      <c r="D11" t="s">
        <v>1266</v>
      </c>
      <c r="F11" t="s">
        <v>391</v>
      </c>
      <c r="G11" t="s">
        <v>391</v>
      </c>
      <c r="H11" t="s">
        <v>9846</v>
      </c>
      <c r="I11" t="s">
        <v>9847</v>
      </c>
      <c r="J11" t="s">
        <v>344</v>
      </c>
      <c r="K11" t="s">
        <v>388</v>
      </c>
      <c r="L11" t="s">
        <v>388</v>
      </c>
      <c r="M11" t="s">
        <v>9850</v>
      </c>
      <c r="N11" t="s">
        <v>370</v>
      </c>
      <c r="O11" t="s">
        <v>9849</v>
      </c>
    </row>
    <row r="12" spans="1:15">
      <c r="A12" t="s">
        <v>7529</v>
      </c>
      <c r="B12" t="s">
        <v>7530</v>
      </c>
      <c r="C12" t="s">
        <v>6932</v>
      </c>
      <c r="D12" t="s">
        <v>1266</v>
      </c>
      <c r="F12" t="s">
        <v>391</v>
      </c>
      <c r="G12" t="s">
        <v>391</v>
      </c>
      <c r="H12" t="s">
        <v>9846</v>
      </c>
      <c r="I12" t="s">
        <v>9847</v>
      </c>
      <c r="J12" t="s">
        <v>344</v>
      </c>
      <c r="K12" t="s">
        <v>388</v>
      </c>
      <c r="L12" t="s">
        <v>388</v>
      </c>
      <c r="M12" t="s">
        <v>9850</v>
      </c>
      <c r="N12" t="s">
        <v>370</v>
      </c>
      <c r="O12" t="s">
        <v>9849</v>
      </c>
    </row>
  </sheetData>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EC99D-2D3A-4BC1-8E27-917F7FFD1504}">
  <sheetPr codeName="Hoja63"/>
  <dimension ref="A1:F9"/>
  <sheetViews>
    <sheetView workbookViewId="0">
      <selection activeCell="E18" sqref="E18"/>
    </sheetView>
  </sheetViews>
  <sheetFormatPr baseColWidth="10" defaultRowHeight="13.5"/>
  <cols>
    <col min="1" max="1" width="16.6875" bestFit="1" customWidth="1"/>
    <col min="2" max="2" width="11" bestFit="1" customWidth="1"/>
    <col min="3" max="3" width="17.125" bestFit="1" customWidth="1"/>
    <col min="4" max="4" width="33" bestFit="1" customWidth="1"/>
    <col min="6" max="6" width="9.4375" bestFit="1" customWidth="1"/>
  </cols>
  <sheetData>
    <row r="1" spans="1:6">
      <c r="A1" t="s">
        <v>1499</v>
      </c>
      <c r="B1" t="s">
        <v>1129</v>
      </c>
      <c r="C1" t="s">
        <v>9577</v>
      </c>
      <c r="D1" t="s">
        <v>9851</v>
      </c>
      <c r="E1" t="s">
        <v>5</v>
      </c>
      <c r="F1" t="s">
        <v>6</v>
      </c>
    </row>
    <row r="2" spans="1:6">
      <c r="A2" t="s">
        <v>9852</v>
      </c>
      <c r="B2" t="s">
        <v>6907</v>
      </c>
      <c r="C2" t="s">
        <v>9853</v>
      </c>
      <c r="D2" t="s">
        <v>9854</v>
      </c>
      <c r="E2">
        <v>1</v>
      </c>
      <c r="F2" t="s">
        <v>9855</v>
      </c>
    </row>
    <row r="3" spans="1:6">
      <c r="A3" t="s">
        <v>9856</v>
      </c>
      <c r="B3" t="s">
        <v>7031</v>
      </c>
      <c r="C3" t="s">
        <v>9857</v>
      </c>
      <c r="D3" t="s">
        <v>389</v>
      </c>
      <c r="E3">
        <v>1</v>
      </c>
      <c r="F3" t="s">
        <v>9855</v>
      </c>
    </row>
    <row r="4" spans="1:6">
      <c r="A4" t="s">
        <v>9858</v>
      </c>
      <c r="B4" t="s">
        <v>7095</v>
      </c>
      <c r="C4" t="s">
        <v>9859</v>
      </c>
      <c r="D4" t="s">
        <v>443</v>
      </c>
      <c r="E4">
        <v>1</v>
      </c>
      <c r="F4" t="s">
        <v>9855</v>
      </c>
    </row>
    <row r="5" spans="1:6">
      <c r="A5" t="s">
        <v>9860</v>
      </c>
      <c r="B5" t="s">
        <v>7095</v>
      </c>
      <c r="C5" t="s">
        <v>9859</v>
      </c>
      <c r="D5" t="s">
        <v>574</v>
      </c>
      <c r="E5">
        <v>2</v>
      </c>
      <c r="F5" t="s">
        <v>9855</v>
      </c>
    </row>
    <row r="6" spans="1:6">
      <c r="A6" t="s">
        <v>9861</v>
      </c>
      <c r="B6" t="s">
        <v>7095</v>
      </c>
      <c r="C6" t="s">
        <v>9859</v>
      </c>
      <c r="D6" t="s">
        <v>9862</v>
      </c>
      <c r="E6">
        <v>3</v>
      </c>
      <c r="F6" t="s">
        <v>9855</v>
      </c>
    </row>
    <row r="7" spans="1:6">
      <c r="A7" t="s">
        <v>9872</v>
      </c>
      <c r="B7" t="s">
        <v>6860</v>
      </c>
      <c r="C7" t="s">
        <v>9873</v>
      </c>
      <c r="D7" t="s">
        <v>344</v>
      </c>
      <c r="E7">
        <v>1</v>
      </c>
      <c r="F7" t="s">
        <v>9855</v>
      </c>
    </row>
    <row r="8" spans="1:6">
      <c r="A8" t="s">
        <v>9874</v>
      </c>
      <c r="B8" t="s">
        <v>7504</v>
      </c>
      <c r="C8" t="s">
        <v>9873</v>
      </c>
      <c r="D8" t="s">
        <v>344</v>
      </c>
      <c r="E8">
        <v>1</v>
      </c>
      <c r="F8" t="s">
        <v>9855</v>
      </c>
    </row>
    <row r="9" spans="1:6">
      <c r="A9" t="s">
        <v>9875</v>
      </c>
      <c r="B9" t="s">
        <v>7529</v>
      </c>
      <c r="C9" t="s">
        <v>9873</v>
      </c>
      <c r="D9" t="s">
        <v>344</v>
      </c>
      <c r="E9">
        <v>1</v>
      </c>
      <c r="F9" t="s">
        <v>9855</v>
      </c>
    </row>
  </sheetData>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2AA44-6DA6-4C61-A7FC-7FAC940C2568}">
  <sheetPr codeName="Hoja64"/>
  <dimension ref="A1:H27"/>
  <sheetViews>
    <sheetView workbookViewId="0">
      <selection activeCell="B30" sqref="B30"/>
    </sheetView>
  </sheetViews>
  <sheetFormatPr baseColWidth="10" defaultRowHeight="13.5"/>
  <cols>
    <col min="1" max="1" width="61" bestFit="1" customWidth="1"/>
    <col min="2" max="2" width="30.3125" bestFit="1" customWidth="1"/>
    <col min="3" max="3" width="23.125" bestFit="1" customWidth="1"/>
    <col min="4" max="4" width="26.875" bestFit="1" customWidth="1"/>
    <col min="5" max="5" width="55" bestFit="1" customWidth="1"/>
    <col min="6" max="6" width="31.3125" bestFit="1" customWidth="1"/>
    <col min="7" max="7" width="24" bestFit="1" customWidth="1"/>
    <col min="8" max="8" width="70.6875" bestFit="1" customWidth="1"/>
  </cols>
  <sheetData>
    <row r="1" spans="1:8" ht="20.65">
      <c r="A1" s="119" t="s">
        <v>10018</v>
      </c>
    </row>
    <row r="2" spans="1:8">
      <c r="A2" t="s">
        <v>10078</v>
      </c>
    </row>
    <row r="4" spans="1:8" ht="13.9">
      <c r="A4" s="63" t="s">
        <v>1129</v>
      </c>
      <c r="B4" s="63" t="s">
        <v>10019</v>
      </c>
      <c r="C4" s="63" t="s">
        <v>10020</v>
      </c>
      <c r="D4" s="63" t="s">
        <v>6763</v>
      </c>
      <c r="E4" s="63" t="s">
        <v>10021</v>
      </c>
      <c r="F4" s="63" t="s">
        <v>10022</v>
      </c>
      <c r="G4" s="63" t="s">
        <v>10023</v>
      </c>
      <c r="H4" s="63" t="s">
        <v>1880</v>
      </c>
    </row>
    <row r="5" spans="1:8">
      <c r="A5" t="s">
        <v>6860</v>
      </c>
      <c r="B5" t="s">
        <v>10024</v>
      </c>
      <c r="C5" t="s">
        <v>10025</v>
      </c>
      <c r="D5" t="s">
        <v>10026</v>
      </c>
      <c r="E5" t="s">
        <v>10027</v>
      </c>
      <c r="F5" t="s">
        <v>10028</v>
      </c>
      <c r="G5" t="s">
        <v>5611</v>
      </c>
      <c r="H5" t="s">
        <v>10029</v>
      </c>
    </row>
    <row r="6" spans="1:8">
      <c r="A6" t="s">
        <v>6907</v>
      </c>
      <c r="B6" t="s">
        <v>9940</v>
      </c>
      <c r="C6" t="s">
        <v>10025</v>
      </c>
      <c r="D6" t="s">
        <v>10030</v>
      </c>
      <c r="E6" t="s">
        <v>10031</v>
      </c>
      <c r="F6" t="s">
        <v>10032</v>
      </c>
      <c r="G6" t="s">
        <v>5611</v>
      </c>
      <c r="H6" t="s">
        <v>10033</v>
      </c>
    </row>
    <row r="7" spans="1:8">
      <c r="A7" t="s">
        <v>6927</v>
      </c>
      <c r="B7" t="s">
        <v>10024</v>
      </c>
      <c r="C7" t="s">
        <v>10025</v>
      </c>
      <c r="D7" t="s">
        <v>6932</v>
      </c>
      <c r="E7" t="s">
        <v>10034</v>
      </c>
      <c r="F7" t="s">
        <v>10028</v>
      </c>
      <c r="G7" t="s">
        <v>5611</v>
      </c>
      <c r="H7" t="s">
        <v>10035</v>
      </c>
    </row>
    <row r="8" spans="1:8">
      <c r="A8" t="s">
        <v>6960</v>
      </c>
      <c r="B8" t="s">
        <v>10024</v>
      </c>
      <c r="C8" t="s">
        <v>10025</v>
      </c>
      <c r="D8" t="s">
        <v>6967</v>
      </c>
      <c r="E8" t="s">
        <v>10036</v>
      </c>
      <c r="F8" t="s">
        <v>10028</v>
      </c>
      <c r="G8" t="s">
        <v>5611</v>
      </c>
      <c r="H8" t="s">
        <v>10035</v>
      </c>
    </row>
    <row r="9" spans="1:8">
      <c r="A9" t="s">
        <v>7031</v>
      </c>
      <c r="B9" t="s">
        <v>10024</v>
      </c>
      <c r="C9" t="s">
        <v>10025</v>
      </c>
      <c r="D9" t="s">
        <v>6967</v>
      </c>
      <c r="E9" t="s">
        <v>9492</v>
      </c>
      <c r="F9" t="s">
        <v>10028</v>
      </c>
      <c r="G9" t="s">
        <v>5611</v>
      </c>
      <c r="H9" t="s">
        <v>10037</v>
      </c>
    </row>
    <row r="10" spans="1:8">
      <c r="A10" t="s">
        <v>7095</v>
      </c>
      <c r="B10" t="s">
        <v>10024</v>
      </c>
      <c r="C10" t="s">
        <v>10025</v>
      </c>
      <c r="D10" t="s">
        <v>10038</v>
      </c>
      <c r="E10" t="s">
        <v>10039</v>
      </c>
      <c r="F10" t="s">
        <v>10028</v>
      </c>
      <c r="G10" t="s">
        <v>5611</v>
      </c>
      <c r="H10" t="s">
        <v>10040</v>
      </c>
    </row>
    <row r="11" spans="1:8">
      <c r="A11" t="s">
        <v>7504</v>
      </c>
      <c r="B11" t="s">
        <v>10024</v>
      </c>
      <c r="C11" t="s">
        <v>10025</v>
      </c>
      <c r="D11" t="s">
        <v>6967</v>
      </c>
      <c r="E11" t="s">
        <v>10041</v>
      </c>
      <c r="F11" t="s">
        <v>10028</v>
      </c>
      <c r="G11" t="s">
        <v>5611</v>
      </c>
      <c r="H11" t="s">
        <v>10042</v>
      </c>
    </row>
    <row r="12" spans="1:8">
      <c r="A12" t="s">
        <v>7529</v>
      </c>
      <c r="B12" t="s">
        <v>10024</v>
      </c>
      <c r="C12" t="s">
        <v>10025</v>
      </c>
      <c r="D12" t="s">
        <v>10043</v>
      </c>
      <c r="E12" t="s">
        <v>10044</v>
      </c>
      <c r="F12" t="s">
        <v>10028</v>
      </c>
      <c r="G12" t="s">
        <v>5611</v>
      </c>
      <c r="H12" t="s">
        <v>10045</v>
      </c>
    </row>
    <row r="15" spans="1:8" ht="13.9">
      <c r="A15" s="63" t="s">
        <v>3</v>
      </c>
      <c r="B15" s="63" t="s">
        <v>6708</v>
      </c>
      <c r="C15" s="63" t="s">
        <v>5807</v>
      </c>
      <c r="D15" s="63" t="s">
        <v>5808</v>
      </c>
      <c r="E15" s="63" t="s">
        <v>6</v>
      </c>
      <c r="F15" s="63" t="s">
        <v>2052</v>
      </c>
      <c r="G15" s="63" t="s">
        <v>1880</v>
      </c>
    </row>
    <row r="16" spans="1:8">
      <c r="A16" t="s">
        <v>10046</v>
      </c>
      <c r="B16" t="s">
        <v>10047</v>
      </c>
      <c r="C16">
        <v>8</v>
      </c>
      <c r="D16">
        <v>8</v>
      </c>
      <c r="E16" t="s">
        <v>5814</v>
      </c>
      <c r="F16" t="s">
        <v>5815</v>
      </c>
    </row>
    <row r="17" spans="1:7">
      <c r="A17" t="s">
        <v>10048</v>
      </c>
      <c r="B17" t="s">
        <v>10049</v>
      </c>
      <c r="C17">
        <v>0</v>
      </c>
      <c r="D17">
        <v>0</v>
      </c>
      <c r="E17" t="s">
        <v>5814</v>
      </c>
      <c r="F17" t="s">
        <v>5815</v>
      </c>
    </row>
    <row r="18" spans="1:7">
      <c r="A18" t="s">
        <v>10050</v>
      </c>
      <c r="B18" t="s">
        <v>10051</v>
      </c>
      <c r="C18" s="47">
        <v>0.5</v>
      </c>
      <c r="D18" s="47">
        <v>0.5</v>
      </c>
      <c r="E18" t="s">
        <v>5814</v>
      </c>
      <c r="F18" t="s">
        <v>5815</v>
      </c>
    </row>
    <row r="19" spans="1:7">
      <c r="A19" t="s">
        <v>10052</v>
      </c>
      <c r="B19" t="s">
        <v>10053</v>
      </c>
      <c r="C19" s="47">
        <v>0.70833333333333337</v>
      </c>
      <c r="D19" s="47">
        <v>0.70833333333333337</v>
      </c>
      <c r="E19" t="s">
        <v>5814</v>
      </c>
      <c r="F19" t="s">
        <v>5815</v>
      </c>
    </row>
    <row r="20" spans="1:7">
      <c r="A20" t="s">
        <v>10054</v>
      </c>
      <c r="B20" t="s">
        <v>10055</v>
      </c>
      <c r="C20" s="47" t="s">
        <v>10056</v>
      </c>
      <c r="D20" s="47" t="s">
        <v>10056</v>
      </c>
      <c r="E20" t="s">
        <v>5814</v>
      </c>
      <c r="F20" t="s">
        <v>5815</v>
      </c>
    </row>
    <row r="21" spans="1:7">
      <c r="A21" t="s">
        <v>10057</v>
      </c>
      <c r="B21" t="s">
        <v>10058</v>
      </c>
      <c r="C21" s="47" t="s">
        <v>10059</v>
      </c>
      <c r="D21" s="47" t="s">
        <v>10059</v>
      </c>
      <c r="E21" t="s">
        <v>5814</v>
      </c>
      <c r="F21" t="s">
        <v>5815</v>
      </c>
    </row>
    <row r="22" spans="1:7">
      <c r="A22" t="s">
        <v>10060</v>
      </c>
      <c r="B22" t="s">
        <v>10061</v>
      </c>
      <c r="C22" s="47" t="s">
        <v>10062</v>
      </c>
      <c r="D22" s="47" t="s">
        <v>10062</v>
      </c>
      <c r="E22" t="s">
        <v>5814</v>
      </c>
      <c r="F22" t="s">
        <v>5815</v>
      </c>
    </row>
    <row r="23" spans="1:7">
      <c r="A23" t="s">
        <v>10063</v>
      </c>
      <c r="B23" t="s">
        <v>10064</v>
      </c>
      <c r="C23" s="47" t="s">
        <v>10065</v>
      </c>
      <c r="D23" s="47" t="s">
        <v>10065</v>
      </c>
      <c r="E23" t="s">
        <v>5814</v>
      </c>
      <c r="F23" t="s">
        <v>5815</v>
      </c>
    </row>
    <row r="24" spans="1:7">
      <c r="A24" t="s">
        <v>10066</v>
      </c>
      <c r="B24" t="s">
        <v>10067</v>
      </c>
      <c r="C24" s="47" t="s">
        <v>10068</v>
      </c>
      <c r="D24" s="47" t="s">
        <v>10069</v>
      </c>
      <c r="E24" t="s">
        <v>5814</v>
      </c>
      <c r="F24" t="s">
        <v>5825</v>
      </c>
      <c r="G24" t="s">
        <v>10070</v>
      </c>
    </row>
    <row r="25" spans="1:7">
      <c r="A25" t="s">
        <v>10071</v>
      </c>
      <c r="B25" t="s">
        <v>10072</v>
      </c>
      <c r="C25" s="47" t="s">
        <v>9749</v>
      </c>
      <c r="D25" s="47" t="s">
        <v>9749</v>
      </c>
      <c r="E25" t="s">
        <v>5814</v>
      </c>
      <c r="F25" t="s">
        <v>5815</v>
      </c>
    </row>
    <row r="26" spans="1:7">
      <c r="A26" t="s">
        <v>10073</v>
      </c>
      <c r="B26" t="s">
        <v>10074</v>
      </c>
      <c r="C26" s="47">
        <v>214</v>
      </c>
      <c r="D26" s="47">
        <v>214</v>
      </c>
      <c r="E26" t="s">
        <v>5814</v>
      </c>
      <c r="F26" t="s">
        <v>5815</v>
      </c>
      <c r="G26" t="s">
        <v>10075</v>
      </c>
    </row>
    <row r="27" spans="1:7">
      <c r="A27" t="s">
        <v>10076</v>
      </c>
      <c r="B27" t="s">
        <v>10077</v>
      </c>
      <c r="C27" s="47">
        <v>214</v>
      </c>
      <c r="D27" s="47">
        <v>214</v>
      </c>
      <c r="E27" t="s">
        <v>5814</v>
      </c>
      <c r="F27" t="s">
        <v>5815</v>
      </c>
      <c r="G27" t="s">
        <v>10075</v>
      </c>
    </row>
  </sheetData>
  <pageMargins left="0.7" right="0.7" top="0.75" bottom="0.75" header="0.3" footer="0.3"/>
  <tableParts count="2">
    <tablePart r:id="rId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179F4-F3E3-4A8D-A419-3ED6D0E23F5B}">
  <sheetPr codeName="Hoja65"/>
  <dimension ref="A1:G9"/>
  <sheetViews>
    <sheetView workbookViewId="0"/>
  </sheetViews>
  <sheetFormatPr baseColWidth="10" defaultRowHeight="13.5"/>
  <cols>
    <col min="1" max="1" width="11" bestFit="1" customWidth="1"/>
    <col min="2" max="2" width="24.875" bestFit="1" customWidth="1"/>
    <col min="3" max="3" width="20.5625" bestFit="1" customWidth="1"/>
    <col min="4" max="4" width="16.125" bestFit="1" customWidth="1"/>
    <col min="5" max="5" width="13.5625" bestFit="1" customWidth="1"/>
    <col min="6" max="6" width="16.125" bestFit="1" customWidth="1"/>
    <col min="7" max="7" width="69.5625" bestFit="1" customWidth="1"/>
  </cols>
  <sheetData>
    <row r="1" spans="1:7">
      <c r="A1" t="s">
        <v>1129</v>
      </c>
      <c r="B1" t="s">
        <v>10085</v>
      </c>
      <c r="C1" t="s">
        <v>10086</v>
      </c>
      <c r="D1" t="s">
        <v>10087</v>
      </c>
      <c r="E1" t="s">
        <v>6038</v>
      </c>
      <c r="F1" t="s">
        <v>10088</v>
      </c>
      <c r="G1" t="s">
        <v>1880</v>
      </c>
    </row>
    <row r="2" spans="1:7">
      <c r="A2" t="s">
        <v>6860</v>
      </c>
      <c r="B2" t="s">
        <v>10089</v>
      </c>
      <c r="G2" t="s">
        <v>10090</v>
      </c>
    </row>
    <row r="3" spans="1:7">
      <c r="A3" t="s">
        <v>6907</v>
      </c>
      <c r="B3" t="s">
        <v>10089</v>
      </c>
      <c r="G3" t="s">
        <v>10090</v>
      </c>
    </row>
    <row r="4" spans="1:7">
      <c r="A4" t="s">
        <v>6927</v>
      </c>
      <c r="B4" t="s">
        <v>10089</v>
      </c>
      <c r="G4" t="s">
        <v>10090</v>
      </c>
    </row>
    <row r="5" spans="1:7">
      <c r="A5" t="s">
        <v>6960</v>
      </c>
      <c r="B5" t="s">
        <v>10089</v>
      </c>
      <c r="G5" t="s">
        <v>10090</v>
      </c>
    </row>
    <row r="6" spans="1:7">
      <c r="A6" t="s">
        <v>7031</v>
      </c>
      <c r="B6" t="s">
        <v>10089</v>
      </c>
      <c r="G6" t="s">
        <v>10090</v>
      </c>
    </row>
    <row r="7" spans="1:7">
      <c r="A7" t="s">
        <v>7095</v>
      </c>
      <c r="B7" t="s">
        <v>10089</v>
      </c>
      <c r="G7" t="s">
        <v>10090</v>
      </c>
    </row>
    <row r="8" spans="1:7">
      <c r="A8" t="s">
        <v>7504</v>
      </c>
      <c r="B8" t="s">
        <v>10089</v>
      </c>
      <c r="G8" t="s">
        <v>10090</v>
      </c>
    </row>
    <row r="9" spans="1:7">
      <c r="A9" t="s">
        <v>7529</v>
      </c>
      <c r="B9" t="s">
        <v>10089</v>
      </c>
      <c r="G9" t="s">
        <v>10090</v>
      </c>
    </row>
  </sheetData>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263B1-4808-47A7-85F4-B971C7133DCE}">
  <sheetPr codeName="Hoja66"/>
  <dimension ref="A1:G44"/>
  <sheetViews>
    <sheetView workbookViewId="0">
      <selection activeCell="C2" sqref="C2"/>
    </sheetView>
  </sheetViews>
  <sheetFormatPr baseColWidth="10" defaultRowHeight="13.5"/>
  <cols>
    <col min="1" max="1" width="63.875" bestFit="1" customWidth="1"/>
    <col min="2" max="2" width="11.6875" bestFit="1" customWidth="1"/>
    <col min="3" max="3" width="29" bestFit="1" customWidth="1"/>
    <col min="4" max="4" width="15.6875" bestFit="1" customWidth="1"/>
    <col min="5" max="5" width="65.125" bestFit="1" customWidth="1"/>
    <col min="6" max="6" width="10.5625" bestFit="1" customWidth="1"/>
    <col min="7" max="7" width="65" bestFit="1" customWidth="1"/>
  </cols>
  <sheetData>
    <row r="1" spans="1:7" ht="20.65">
      <c r="A1" s="119" t="s">
        <v>10091</v>
      </c>
    </row>
    <row r="2" spans="1:7">
      <c r="A2" t="s">
        <v>10092</v>
      </c>
    </row>
    <row r="4" spans="1:7" ht="13.9">
      <c r="A4" s="63" t="s">
        <v>3</v>
      </c>
      <c r="B4" s="63" t="s">
        <v>5925</v>
      </c>
      <c r="C4" s="63" t="s">
        <v>6708</v>
      </c>
      <c r="D4" s="63" t="s">
        <v>5807</v>
      </c>
      <c r="E4" s="63" t="s">
        <v>5808</v>
      </c>
      <c r="F4" s="63" t="s">
        <v>6</v>
      </c>
      <c r="G4" s="63" t="s">
        <v>1880</v>
      </c>
    </row>
    <row r="5" spans="1:7">
      <c r="A5" t="s">
        <v>10093</v>
      </c>
      <c r="B5" t="s">
        <v>9625</v>
      </c>
      <c r="C5" t="s">
        <v>10094</v>
      </c>
      <c r="D5" t="s">
        <v>9626</v>
      </c>
      <c r="E5" t="s">
        <v>5896</v>
      </c>
      <c r="F5" t="s">
        <v>5814</v>
      </c>
    </row>
    <row r="6" spans="1:7">
      <c r="A6" t="s">
        <v>10095</v>
      </c>
      <c r="B6" t="s">
        <v>9625</v>
      </c>
      <c r="C6" t="s">
        <v>3815</v>
      </c>
      <c r="D6" t="s">
        <v>3844</v>
      </c>
      <c r="E6" t="s">
        <v>3844</v>
      </c>
      <c r="F6" t="s">
        <v>5814</v>
      </c>
      <c r="G6" t="s">
        <v>10096</v>
      </c>
    </row>
    <row r="7" spans="1:7">
      <c r="A7" t="s">
        <v>10097</v>
      </c>
      <c r="B7" t="s">
        <v>9625</v>
      </c>
      <c r="C7" t="s">
        <v>9770</v>
      </c>
      <c r="D7">
        <v>214</v>
      </c>
      <c r="E7">
        <v>214</v>
      </c>
      <c r="F7" t="s">
        <v>5814</v>
      </c>
    </row>
    <row r="8" spans="1:7">
      <c r="A8" t="s">
        <v>10098</v>
      </c>
      <c r="B8" t="s">
        <v>9625</v>
      </c>
      <c r="C8" t="s">
        <v>9772</v>
      </c>
      <c r="D8">
        <v>214</v>
      </c>
      <c r="E8">
        <v>214</v>
      </c>
      <c r="F8" t="s">
        <v>5814</v>
      </c>
    </row>
    <row r="9" spans="1:7">
      <c r="A9" t="s">
        <v>10099</v>
      </c>
      <c r="B9" t="s">
        <v>10100</v>
      </c>
      <c r="C9" t="s">
        <v>10101</v>
      </c>
      <c r="D9">
        <v>8</v>
      </c>
      <c r="E9">
        <v>8</v>
      </c>
      <c r="F9" t="s">
        <v>5814</v>
      </c>
    </row>
    <row r="10" spans="1:7">
      <c r="A10" t="s">
        <v>10102</v>
      </c>
      <c r="B10" t="s">
        <v>10100</v>
      </c>
      <c r="C10" t="s">
        <v>10103</v>
      </c>
      <c r="D10">
        <v>0</v>
      </c>
      <c r="E10">
        <v>0</v>
      </c>
      <c r="F10" t="s">
        <v>5814</v>
      </c>
    </row>
    <row r="11" spans="1:7">
      <c r="A11" t="s">
        <v>10104</v>
      </c>
      <c r="B11" t="s">
        <v>1137</v>
      </c>
      <c r="C11" t="s">
        <v>10105</v>
      </c>
      <c r="D11">
        <v>8</v>
      </c>
      <c r="E11">
        <v>8</v>
      </c>
      <c r="F11" t="s">
        <v>5814</v>
      </c>
    </row>
    <row r="12" spans="1:7">
      <c r="A12" t="s">
        <v>10106</v>
      </c>
      <c r="B12" t="s">
        <v>1137</v>
      </c>
      <c r="C12" t="s">
        <v>10107</v>
      </c>
      <c r="D12">
        <v>8</v>
      </c>
      <c r="E12">
        <v>8</v>
      </c>
      <c r="F12" t="s">
        <v>5814</v>
      </c>
    </row>
    <row r="13" spans="1:7">
      <c r="A13" t="s">
        <v>10108</v>
      </c>
      <c r="B13" t="s">
        <v>1137</v>
      </c>
      <c r="C13" t="s">
        <v>10109</v>
      </c>
      <c r="D13">
        <v>0</v>
      </c>
      <c r="E13">
        <v>0</v>
      </c>
      <c r="F13" t="s">
        <v>5814</v>
      </c>
      <c r="G13" t="s">
        <v>10110</v>
      </c>
    </row>
    <row r="14" spans="1:7">
      <c r="A14" t="s">
        <v>10111</v>
      </c>
      <c r="B14" t="s">
        <v>9888</v>
      </c>
      <c r="C14" t="s">
        <v>10112</v>
      </c>
      <c r="D14">
        <v>8</v>
      </c>
      <c r="E14">
        <v>8</v>
      </c>
      <c r="F14" t="s">
        <v>5814</v>
      </c>
    </row>
    <row r="15" spans="1:7">
      <c r="A15" t="s">
        <v>10113</v>
      </c>
      <c r="B15" t="s">
        <v>9888</v>
      </c>
      <c r="C15" t="s">
        <v>10114</v>
      </c>
      <c r="D15" t="s">
        <v>10115</v>
      </c>
      <c r="E15" t="s">
        <v>10115</v>
      </c>
      <c r="F15" t="s">
        <v>5814</v>
      </c>
    </row>
    <row r="16" spans="1:7">
      <c r="A16" t="s">
        <v>10116</v>
      </c>
      <c r="B16" t="s">
        <v>9888</v>
      </c>
      <c r="C16" t="s">
        <v>10117</v>
      </c>
      <c r="D16" t="s">
        <v>9749</v>
      </c>
      <c r="E16" t="s">
        <v>9749</v>
      </c>
      <c r="F16" t="s">
        <v>5814</v>
      </c>
      <c r="G16" t="s">
        <v>10118</v>
      </c>
    </row>
    <row r="17" spans="1:7">
      <c r="A17" t="s">
        <v>10119</v>
      </c>
      <c r="B17" t="s">
        <v>9888</v>
      </c>
      <c r="C17" t="s">
        <v>9896</v>
      </c>
      <c r="D17" t="s">
        <v>9749</v>
      </c>
      <c r="E17" t="s">
        <v>9749</v>
      </c>
      <c r="F17" t="s">
        <v>5814</v>
      </c>
    </row>
    <row r="18" spans="1:7">
      <c r="A18" t="s">
        <v>10120</v>
      </c>
      <c r="B18" t="s">
        <v>9662</v>
      </c>
      <c r="C18" t="s">
        <v>10051</v>
      </c>
      <c r="D18" s="47">
        <v>0.5</v>
      </c>
      <c r="E18" s="47">
        <v>0.5</v>
      </c>
      <c r="F18" t="s">
        <v>5814</v>
      </c>
    </row>
    <row r="19" spans="1:7">
      <c r="A19" t="s">
        <v>10121</v>
      </c>
      <c r="B19" t="s">
        <v>9662</v>
      </c>
      <c r="C19" t="s">
        <v>10053</v>
      </c>
      <c r="D19" s="47">
        <v>0.70833333333333337</v>
      </c>
      <c r="E19" s="47">
        <v>0.70833333333333337</v>
      </c>
      <c r="F19" t="s">
        <v>5814</v>
      </c>
    </row>
    <row r="20" spans="1:7">
      <c r="A20" t="s">
        <v>10122</v>
      </c>
      <c r="B20" t="s">
        <v>9662</v>
      </c>
      <c r="C20" t="s">
        <v>10055</v>
      </c>
      <c r="D20">
        <v>90</v>
      </c>
      <c r="E20">
        <v>90</v>
      </c>
      <c r="F20" t="s">
        <v>5814</v>
      </c>
    </row>
    <row r="21" spans="1:7">
      <c r="A21" t="s">
        <v>10123</v>
      </c>
      <c r="B21" t="s">
        <v>9662</v>
      </c>
      <c r="C21" t="s">
        <v>10124</v>
      </c>
      <c r="D21">
        <v>24</v>
      </c>
      <c r="E21">
        <v>24</v>
      </c>
      <c r="F21" t="s">
        <v>5814</v>
      </c>
      <c r="G21" t="s">
        <v>10125</v>
      </c>
    </row>
    <row r="22" spans="1:7">
      <c r="A22" t="s">
        <v>10126</v>
      </c>
      <c r="B22" t="s">
        <v>9662</v>
      </c>
      <c r="C22" t="s">
        <v>10058</v>
      </c>
      <c r="D22">
        <v>30</v>
      </c>
      <c r="E22">
        <v>30</v>
      </c>
      <c r="F22" t="s">
        <v>5814</v>
      </c>
      <c r="G22" t="s">
        <v>10127</v>
      </c>
    </row>
    <row r="23" spans="1:7">
      <c r="A23" t="s">
        <v>10128</v>
      </c>
      <c r="B23" t="s">
        <v>9662</v>
      </c>
      <c r="C23" t="s">
        <v>10061</v>
      </c>
      <c r="D23">
        <v>7</v>
      </c>
      <c r="E23">
        <v>7</v>
      </c>
      <c r="F23" t="s">
        <v>5814</v>
      </c>
      <c r="G23" t="s">
        <v>10129</v>
      </c>
    </row>
    <row r="24" spans="1:7">
      <c r="A24" t="s">
        <v>10130</v>
      </c>
      <c r="B24" t="s">
        <v>9662</v>
      </c>
      <c r="C24" t="s">
        <v>10131</v>
      </c>
      <c r="D24" t="s">
        <v>10132</v>
      </c>
      <c r="E24" t="s">
        <v>9945</v>
      </c>
      <c r="F24" t="s">
        <v>5814</v>
      </c>
    </row>
    <row r="25" spans="1:7">
      <c r="A25" t="s">
        <v>10133</v>
      </c>
      <c r="B25" t="s">
        <v>9662</v>
      </c>
      <c r="C25" t="s">
        <v>10064</v>
      </c>
      <c r="D25">
        <v>3</v>
      </c>
      <c r="E25">
        <v>3</v>
      </c>
      <c r="F25" t="s">
        <v>5814</v>
      </c>
      <c r="G25" t="s">
        <v>10134</v>
      </c>
    </row>
    <row r="26" spans="1:7">
      <c r="A26" t="s">
        <v>10135</v>
      </c>
      <c r="B26" t="s">
        <v>9662</v>
      </c>
      <c r="C26" t="s">
        <v>10067</v>
      </c>
      <c r="D26">
        <v>45</v>
      </c>
      <c r="E26">
        <v>45</v>
      </c>
      <c r="F26" t="s">
        <v>5814</v>
      </c>
      <c r="G26" t="s">
        <v>10136</v>
      </c>
    </row>
    <row r="27" spans="1:7">
      <c r="A27" t="s">
        <v>10137</v>
      </c>
      <c r="B27" t="s">
        <v>9662</v>
      </c>
      <c r="C27" t="s">
        <v>10138</v>
      </c>
      <c r="D27" t="s">
        <v>7504</v>
      </c>
      <c r="E27" t="s">
        <v>7504</v>
      </c>
      <c r="F27" t="s">
        <v>5814</v>
      </c>
    </row>
    <row r="28" spans="1:7">
      <c r="A28" t="s">
        <v>10139</v>
      </c>
      <c r="B28" t="s">
        <v>9655</v>
      </c>
      <c r="C28" t="s">
        <v>10140</v>
      </c>
      <c r="D28">
        <v>8</v>
      </c>
      <c r="E28">
        <v>8</v>
      </c>
      <c r="F28" t="s">
        <v>5814</v>
      </c>
    </row>
    <row r="29" spans="1:7">
      <c r="A29" t="s">
        <v>10141</v>
      </c>
      <c r="B29" t="s">
        <v>9770</v>
      </c>
      <c r="C29" t="s">
        <v>10142</v>
      </c>
      <c r="D29">
        <v>222</v>
      </c>
      <c r="E29">
        <v>222</v>
      </c>
      <c r="F29" t="s">
        <v>5814</v>
      </c>
    </row>
    <row r="30" spans="1:7">
      <c r="A30" t="s">
        <v>10143</v>
      </c>
      <c r="B30" t="s">
        <v>9903</v>
      </c>
      <c r="C30" t="s">
        <v>10142</v>
      </c>
      <c r="D30">
        <v>222</v>
      </c>
      <c r="E30">
        <v>222</v>
      </c>
      <c r="F30" t="s">
        <v>5814</v>
      </c>
    </row>
    <row r="31" spans="1:7">
      <c r="A31" t="s">
        <v>10144</v>
      </c>
      <c r="B31" t="s">
        <v>5850</v>
      </c>
      <c r="C31" t="s">
        <v>10145</v>
      </c>
      <c r="D31">
        <v>8</v>
      </c>
      <c r="E31">
        <v>8</v>
      </c>
      <c r="F31" t="s">
        <v>5814</v>
      </c>
    </row>
    <row r="32" spans="1:7">
      <c r="A32" t="s">
        <v>10146</v>
      </c>
      <c r="B32" t="s">
        <v>5850</v>
      </c>
      <c r="C32" t="s">
        <v>10147</v>
      </c>
      <c r="D32">
        <v>8</v>
      </c>
      <c r="E32">
        <v>8</v>
      </c>
      <c r="F32" t="s">
        <v>5814</v>
      </c>
    </row>
    <row r="33" spans="1:7">
      <c r="A33" t="s">
        <v>10148</v>
      </c>
      <c r="B33" t="s">
        <v>5850</v>
      </c>
      <c r="C33" t="s">
        <v>10149</v>
      </c>
      <c r="D33">
        <v>8</v>
      </c>
      <c r="E33">
        <v>8</v>
      </c>
      <c r="F33" t="s">
        <v>5814</v>
      </c>
    </row>
    <row r="34" spans="1:7">
      <c r="A34" t="s">
        <v>10150</v>
      </c>
      <c r="B34" t="s">
        <v>5850</v>
      </c>
      <c r="C34" t="s">
        <v>10151</v>
      </c>
      <c r="D34">
        <v>8</v>
      </c>
      <c r="E34">
        <v>8</v>
      </c>
      <c r="F34" t="s">
        <v>5814</v>
      </c>
    </row>
    <row r="35" spans="1:7">
      <c r="A35" t="s">
        <v>10152</v>
      </c>
      <c r="B35" t="s">
        <v>1137</v>
      </c>
      <c r="C35" t="s">
        <v>10153</v>
      </c>
      <c r="D35">
        <v>8</v>
      </c>
      <c r="E35">
        <v>8</v>
      </c>
      <c r="F35" t="s">
        <v>5814</v>
      </c>
    </row>
    <row r="36" spans="1:7">
      <c r="A36" t="s">
        <v>10154</v>
      </c>
      <c r="B36" t="s">
        <v>6089</v>
      </c>
      <c r="C36" t="s">
        <v>10155</v>
      </c>
      <c r="D36">
        <v>8</v>
      </c>
      <c r="E36">
        <v>8</v>
      </c>
      <c r="F36" t="s">
        <v>5814</v>
      </c>
    </row>
    <row r="37" spans="1:7">
      <c r="A37" t="s">
        <v>10156</v>
      </c>
      <c r="B37" t="s">
        <v>10157</v>
      </c>
      <c r="C37" t="s">
        <v>10158</v>
      </c>
      <c r="D37" t="s">
        <v>370</v>
      </c>
      <c r="E37" t="s">
        <v>370</v>
      </c>
      <c r="F37" t="s">
        <v>5814</v>
      </c>
    </row>
    <row r="38" spans="1:7">
      <c r="A38" t="s">
        <v>10159</v>
      </c>
      <c r="B38" t="s">
        <v>5856</v>
      </c>
      <c r="C38" t="s">
        <v>403</v>
      </c>
      <c r="D38" t="s">
        <v>9678</v>
      </c>
      <c r="E38" t="s">
        <v>9678</v>
      </c>
      <c r="F38" t="s">
        <v>5814</v>
      </c>
    </row>
    <row r="39" spans="1:7">
      <c r="A39" t="s">
        <v>10160</v>
      </c>
      <c r="B39" t="s">
        <v>5809</v>
      </c>
      <c r="C39" t="s">
        <v>5975</v>
      </c>
      <c r="D39">
        <v>214</v>
      </c>
      <c r="E39">
        <v>214</v>
      </c>
      <c r="F39" t="s">
        <v>5814</v>
      </c>
    </row>
    <row r="40" spans="1:7">
      <c r="A40" t="s">
        <v>10161</v>
      </c>
      <c r="B40" t="s">
        <v>5809</v>
      </c>
      <c r="C40" t="s">
        <v>9825</v>
      </c>
      <c r="D40">
        <v>214</v>
      </c>
      <c r="E40">
        <v>214</v>
      </c>
      <c r="F40" t="s">
        <v>5814</v>
      </c>
    </row>
    <row r="41" spans="1:7">
      <c r="A41" t="s">
        <v>10162</v>
      </c>
      <c r="B41" t="s">
        <v>5809</v>
      </c>
      <c r="C41" t="s">
        <v>9827</v>
      </c>
      <c r="D41" t="s">
        <v>5852</v>
      </c>
      <c r="E41" t="s">
        <v>5852</v>
      </c>
      <c r="F41" t="s">
        <v>5814</v>
      </c>
    </row>
    <row r="42" spans="1:7">
      <c r="A42" t="s">
        <v>10163</v>
      </c>
      <c r="B42" t="s">
        <v>9888</v>
      </c>
      <c r="C42" t="s">
        <v>10164</v>
      </c>
      <c r="D42" t="s">
        <v>5852</v>
      </c>
      <c r="E42" t="s">
        <v>5852</v>
      </c>
      <c r="F42" t="s">
        <v>5814</v>
      </c>
    </row>
    <row r="43" spans="1:7">
      <c r="A43" t="s">
        <v>10165</v>
      </c>
      <c r="B43" t="s">
        <v>10166</v>
      </c>
      <c r="C43" t="s">
        <v>10167</v>
      </c>
      <c r="D43">
        <v>8</v>
      </c>
      <c r="E43">
        <v>8</v>
      </c>
      <c r="F43" t="s">
        <v>5814</v>
      </c>
    </row>
    <row r="44" spans="1:7">
      <c r="A44" t="s">
        <v>10168</v>
      </c>
      <c r="B44" t="s">
        <v>10166</v>
      </c>
      <c r="C44" t="s">
        <v>10169</v>
      </c>
      <c r="D44">
        <v>8</v>
      </c>
      <c r="E44">
        <v>8</v>
      </c>
      <c r="F44" t="s">
        <v>5814</v>
      </c>
      <c r="G44" t="s">
        <v>10170</v>
      </c>
    </row>
  </sheetData>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0AA-8605-46F1-B3AC-F09A40E56158}">
  <sheetPr codeName="Hoja67"/>
  <dimension ref="A1:AU214"/>
  <sheetViews>
    <sheetView zoomScale="130" zoomScaleNormal="130" workbookViewId="0">
      <pane ySplit="1" topLeftCell="A2" activePane="bottomLeft" state="frozen"/>
      <selection pane="bottomLeft" activeCell="A2" sqref="A2"/>
    </sheetView>
  </sheetViews>
  <sheetFormatPr baseColWidth="10" defaultRowHeight="13.5"/>
  <cols>
    <col min="1" max="1" width="14.6875" customWidth="1"/>
    <col min="2" max="2" width="55.6875" style="52" customWidth="1"/>
    <col min="3" max="6" width="22.6875" customWidth="1"/>
    <col min="7" max="8" width="24.6875" customWidth="1"/>
    <col min="9" max="10" width="28.6875" customWidth="1"/>
    <col min="11" max="11" width="35.6875" customWidth="1"/>
    <col min="12" max="12" width="35.6875" style="52" customWidth="1"/>
    <col min="13" max="13" width="14.6875" style="47" customWidth="1"/>
    <col min="14" max="14" width="14.6875" customWidth="1"/>
    <col min="15" max="23" width="20.6875" customWidth="1"/>
    <col min="24" max="24" width="60.6875" style="52" customWidth="1"/>
    <col min="25" max="25" width="45.6875" style="52" customWidth="1"/>
    <col min="26" max="36" width="22.6875" customWidth="1"/>
    <col min="37" max="37" width="54.125" style="52" customWidth="1"/>
    <col min="38" max="38" width="156.3125" style="52" customWidth="1"/>
    <col min="39" max="40" width="22.6875" customWidth="1"/>
    <col min="41" max="41" width="22.6875" style="6" customWidth="1"/>
    <col min="42" max="42" width="14.6875" style="6" customWidth="1"/>
    <col min="43" max="43" width="14.6875" customWidth="1"/>
    <col min="44" max="44" width="24.6875" customWidth="1"/>
    <col min="45" max="45" width="24.6875" style="48" customWidth="1"/>
    <col min="46" max="46" width="24.6875" customWidth="1"/>
    <col min="47" max="47" width="166.875" style="52" customWidth="1"/>
  </cols>
  <sheetData>
    <row r="1" spans="1:47" s="64" customFormat="1" ht="13.9">
      <c r="A1" s="83" t="s">
        <v>1129</v>
      </c>
      <c r="B1" s="111" t="s">
        <v>11</v>
      </c>
      <c r="C1" s="83" t="s">
        <v>3000</v>
      </c>
      <c r="D1" s="83" t="s">
        <v>10234</v>
      </c>
      <c r="E1" s="83" t="s">
        <v>10235</v>
      </c>
      <c r="F1" s="83" t="s">
        <v>6763</v>
      </c>
      <c r="G1" s="83" t="s">
        <v>2257</v>
      </c>
      <c r="H1" s="83" t="s">
        <v>6788</v>
      </c>
      <c r="I1" s="83" t="s">
        <v>2133</v>
      </c>
      <c r="J1" s="83" t="s">
        <v>6761</v>
      </c>
      <c r="K1" s="83" t="s">
        <v>1130</v>
      </c>
      <c r="L1" s="111" t="s">
        <v>1131</v>
      </c>
      <c r="M1" s="134" t="s">
        <v>2128</v>
      </c>
      <c r="N1" s="83" t="s">
        <v>1132</v>
      </c>
      <c r="O1" s="83" t="s">
        <v>2052</v>
      </c>
      <c r="P1" s="83" t="s">
        <v>2260</v>
      </c>
      <c r="Q1" s="83" t="s">
        <v>2209</v>
      </c>
      <c r="R1" s="83" t="s">
        <v>6754</v>
      </c>
      <c r="S1" s="83" t="s">
        <v>1136</v>
      </c>
      <c r="T1" s="83" t="s">
        <v>9880</v>
      </c>
      <c r="U1" s="83" t="s">
        <v>9728</v>
      </c>
      <c r="V1" s="83" t="s">
        <v>6752</v>
      </c>
      <c r="W1" s="83" t="s">
        <v>9427</v>
      </c>
      <c r="X1" s="111" t="s">
        <v>2169</v>
      </c>
      <c r="Y1" s="111" t="s">
        <v>6750</v>
      </c>
      <c r="Z1" s="83" t="s">
        <v>2254</v>
      </c>
      <c r="AA1" s="83" t="s">
        <v>6757</v>
      </c>
      <c r="AB1" s="83" t="s">
        <v>6758</v>
      </c>
      <c r="AC1" s="83" t="s">
        <v>6759</v>
      </c>
      <c r="AD1" s="83" t="s">
        <v>6760</v>
      </c>
      <c r="AE1" s="83" t="s">
        <v>6780</v>
      </c>
      <c r="AF1" s="83" t="s">
        <v>21</v>
      </c>
      <c r="AG1" s="83" t="s">
        <v>1135</v>
      </c>
      <c r="AH1" s="83" t="s">
        <v>10236</v>
      </c>
      <c r="AI1" s="83" t="s">
        <v>6793</v>
      </c>
      <c r="AJ1" s="83" t="s">
        <v>1419</v>
      </c>
      <c r="AK1" s="111" t="s">
        <v>6796</v>
      </c>
      <c r="AL1" s="111" t="s">
        <v>6799</v>
      </c>
      <c r="AM1" s="83" t="s">
        <v>6794</v>
      </c>
      <c r="AN1" s="83" t="s">
        <v>6801</v>
      </c>
      <c r="AO1" s="136" t="s">
        <v>6783</v>
      </c>
      <c r="AP1" s="136" t="s">
        <v>6784</v>
      </c>
      <c r="AQ1" s="83" t="s">
        <v>10237</v>
      </c>
      <c r="AR1" s="83" t="s">
        <v>10238</v>
      </c>
      <c r="AS1" s="138" t="s">
        <v>10239</v>
      </c>
      <c r="AT1" s="83" t="s">
        <v>10240</v>
      </c>
      <c r="AU1" s="111" t="s">
        <v>1880</v>
      </c>
    </row>
    <row r="2" spans="1:47" ht="27">
      <c r="A2" s="113" t="s">
        <v>6860</v>
      </c>
      <c r="B2" s="112" t="s">
        <v>6866</v>
      </c>
      <c r="C2" s="113" t="s">
        <v>6861</v>
      </c>
      <c r="D2" s="113" t="s">
        <v>10232</v>
      </c>
      <c r="E2" s="113" t="s">
        <v>6478</v>
      </c>
      <c r="F2" s="113" t="s">
        <v>6877</v>
      </c>
      <c r="G2" s="113" t="s">
        <v>1266</v>
      </c>
      <c r="H2" s="113" t="s">
        <v>443</v>
      </c>
      <c r="I2" s="113" t="s">
        <v>6873</v>
      </c>
      <c r="J2" s="113" t="s">
        <v>6875</v>
      </c>
      <c r="K2" s="113" t="s">
        <v>6881</v>
      </c>
      <c r="L2" s="112" t="s">
        <v>6882</v>
      </c>
      <c r="M2" s="135"/>
      <c r="N2" s="113"/>
      <c r="O2" s="113"/>
      <c r="P2" s="113" t="s">
        <v>1473</v>
      </c>
      <c r="Q2" s="113" t="s">
        <v>2219</v>
      </c>
      <c r="R2" s="113" t="s">
        <v>1473</v>
      </c>
      <c r="S2" s="113" t="s">
        <v>1473</v>
      </c>
      <c r="T2" s="113" t="s">
        <v>370</v>
      </c>
      <c r="U2" s="113" t="s">
        <v>5611</v>
      </c>
      <c r="V2" s="113" t="s">
        <v>6712</v>
      </c>
      <c r="W2" s="113" t="s">
        <v>6712</v>
      </c>
      <c r="X2" s="112" t="s">
        <v>6867</v>
      </c>
      <c r="Y2" s="112" t="s">
        <v>6868</v>
      </c>
      <c r="Z2" s="113"/>
      <c r="AA2" s="113" t="s">
        <v>6870</v>
      </c>
      <c r="AB2" s="113" t="s">
        <v>6871</v>
      </c>
      <c r="AC2" s="113" t="s">
        <v>6872</v>
      </c>
      <c r="AD2" s="113" t="s">
        <v>6874</v>
      </c>
      <c r="AE2" s="113"/>
      <c r="AF2" s="113"/>
      <c r="AG2" s="113"/>
      <c r="AH2" s="113" t="s">
        <v>6887</v>
      </c>
      <c r="AI2" s="113" t="s">
        <v>6890</v>
      </c>
      <c r="AJ2" s="113" t="s">
        <v>6889</v>
      </c>
      <c r="AK2" s="112" t="s">
        <v>6893</v>
      </c>
      <c r="AL2" s="112" t="s">
        <v>6894</v>
      </c>
      <c r="AM2" s="113" t="s">
        <v>6891</v>
      </c>
      <c r="AN2" s="113" t="s">
        <v>6895</v>
      </c>
      <c r="AO2" s="137"/>
      <c r="AP2" s="137"/>
      <c r="AQ2" s="113"/>
      <c r="AR2" s="113" t="s">
        <v>10241</v>
      </c>
      <c r="AS2" s="139">
        <v>46255.651689814818</v>
      </c>
      <c r="AT2" s="113" t="s">
        <v>10242</v>
      </c>
      <c r="AU2" s="112" t="s">
        <v>6900</v>
      </c>
    </row>
    <row r="3" spans="1:47" ht="40.5">
      <c r="A3" s="113" t="s">
        <v>6907</v>
      </c>
      <c r="B3" s="112" t="s">
        <v>6909</v>
      </c>
      <c r="C3" s="113" t="s">
        <v>6861</v>
      </c>
      <c r="D3" s="113" t="s">
        <v>10232</v>
      </c>
      <c r="E3" s="113" t="s">
        <v>6478</v>
      </c>
      <c r="F3" s="113" t="s">
        <v>10331</v>
      </c>
      <c r="G3" s="113" t="s">
        <v>488</v>
      </c>
      <c r="H3" s="113" t="s">
        <v>1266</v>
      </c>
      <c r="I3" s="113" t="s">
        <v>6873</v>
      </c>
      <c r="J3" s="113" t="s">
        <v>6913</v>
      </c>
      <c r="K3" s="113" t="s">
        <v>10331</v>
      </c>
      <c r="L3" s="112" t="s">
        <v>6914</v>
      </c>
      <c r="M3" s="135"/>
      <c r="N3" s="113"/>
      <c r="O3" s="113"/>
      <c r="P3" s="113" t="s">
        <v>1473</v>
      </c>
      <c r="Q3" s="113" t="s">
        <v>2219</v>
      </c>
      <c r="R3" s="113" t="s">
        <v>1473</v>
      </c>
      <c r="S3" s="113" t="s">
        <v>1473</v>
      </c>
      <c r="T3" s="113" t="s">
        <v>370</v>
      </c>
      <c r="U3" s="113" t="s">
        <v>5611</v>
      </c>
      <c r="V3" s="113" t="s">
        <v>6712</v>
      </c>
      <c r="W3" s="113" t="s">
        <v>6712</v>
      </c>
      <c r="X3" s="112" t="s">
        <v>6910</v>
      </c>
      <c r="Y3" s="112" t="s">
        <v>6911</v>
      </c>
      <c r="Z3" s="113"/>
      <c r="AA3" s="113" t="s">
        <v>6870</v>
      </c>
      <c r="AB3" s="113" t="s">
        <v>6871</v>
      </c>
      <c r="AC3" s="113" t="s">
        <v>6872</v>
      </c>
      <c r="AD3" s="113" t="s">
        <v>6912</v>
      </c>
      <c r="AE3" s="113"/>
      <c r="AF3" s="113"/>
      <c r="AG3" s="113"/>
      <c r="AH3" s="113" t="s">
        <v>6887</v>
      </c>
      <c r="AI3" s="113" t="s">
        <v>6890</v>
      </c>
      <c r="AJ3" s="113" t="s">
        <v>6916</v>
      </c>
      <c r="AK3" s="112" t="s">
        <v>6918</v>
      </c>
      <c r="AL3" s="112" t="s">
        <v>6919</v>
      </c>
      <c r="AM3" s="113" t="s">
        <v>6917</v>
      </c>
      <c r="AN3" s="113" t="s">
        <v>6920</v>
      </c>
      <c r="AO3" s="137"/>
      <c r="AP3" s="137"/>
      <c r="AQ3" s="113"/>
      <c r="AR3" s="113" t="s">
        <v>10241</v>
      </c>
      <c r="AS3" s="139">
        <v>46255.665451388886</v>
      </c>
      <c r="AT3" s="113" t="s">
        <v>10332</v>
      </c>
      <c r="AU3" s="112" t="s">
        <v>10333</v>
      </c>
    </row>
    <row r="4" spans="1:47" ht="40.5">
      <c r="A4" s="113" t="s">
        <v>6927</v>
      </c>
      <c r="B4" s="112" t="s">
        <v>6929</v>
      </c>
      <c r="C4" s="113" t="s">
        <v>6861</v>
      </c>
      <c r="D4" s="113" t="s">
        <v>10232</v>
      </c>
      <c r="E4" s="113" t="s">
        <v>6478</v>
      </c>
      <c r="F4" s="113" t="s">
        <v>6932</v>
      </c>
      <c r="G4" s="113" t="s">
        <v>1266</v>
      </c>
      <c r="H4" s="113" t="s">
        <v>344</v>
      </c>
      <c r="I4" s="113" t="s">
        <v>6873</v>
      </c>
      <c r="J4" s="113" t="s">
        <v>6913</v>
      </c>
      <c r="K4" s="113" t="s">
        <v>6932</v>
      </c>
      <c r="L4" s="112" t="s">
        <v>6933</v>
      </c>
      <c r="M4" s="135"/>
      <c r="N4" s="113"/>
      <c r="O4" s="113"/>
      <c r="P4" s="113" t="s">
        <v>1473</v>
      </c>
      <c r="Q4" s="113" t="s">
        <v>2221</v>
      </c>
      <c r="R4" s="113" t="s">
        <v>1473</v>
      </c>
      <c r="S4" s="113" t="s">
        <v>1473</v>
      </c>
      <c r="T4" s="113" t="s">
        <v>370</v>
      </c>
      <c r="U4" s="113" t="s">
        <v>5611</v>
      </c>
      <c r="V4" s="113" t="s">
        <v>6712</v>
      </c>
      <c r="W4" s="113" t="s">
        <v>6712</v>
      </c>
      <c r="X4" s="112" t="s">
        <v>6930</v>
      </c>
      <c r="Y4" s="112" t="s">
        <v>6931</v>
      </c>
      <c r="Z4" s="113"/>
      <c r="AA4" s="113" t="s">
        <v>6870</v>
      </c>
      <c r="AB4" s="113" t="s">
        <v>6871</v>
      </c>
      <c r="AC4" s="113" t="s">
        <v>6872</v>
      </c>
      <c r="AD4" s="113" t="s">
        <v>6912</v>
      </c>
      <c r="AE4" s="113"/>
      <c r="AF4" s="113"/>
      <c r="AG4" s="113"/>
      <c r="AH4" s="113" t="s">
        <v>6887</v>
      </c>
      <c r="AI4" s="113" t="s">
        <v>6890</v>
      </c>
      <c r="AJ4" s="113" t="s">
        <v>6935</v>
      </c>
      <c r="AK4" s="112" t="s">
        <v>6936</v>
      </c>
      <c r="AL4" s="112" t="s">
        <v>6937</v>
      </c>
      <c r="AM4" s="113" t="s">
        <v>6917</v>
      </c>
      <c r="AN4" s="113" t="s">
        <v>6895</v>
      </c>
      <c r="AO4" s="137"/>
      <c r="AP4" s="137"/>
      <c r="AQ4" s="113"/>
      <c r="AR4" s="113" t="s">
        <v>10241</v>
      </c>
      <c r="AS4" s="139">
        <v>46255.651689814818</v>
      </c>
      <c r="AT4" s="113" t="s">
        <v>10242</v>
      </c>
      <c r="AU4" s="112" t="s">
        <v>6939</v>
      </c>
    </row>
    <row r="5" spans="1:47" ht="54">
      <c r="A5" s="113" t="s">
        <v>6941</v>
      </c>
      <c r="B5" s="112" t="s">
        <v>6943</v>
      </c>
      <c r="C5" s="113" t="s">
        <v>6861</v>
      </c>
      <c r="D5" s="113" t="s">
        <v>6863</v>
      </c>
      <c r="E5" s="113" t="s">
        <v>6478</v>
      </c>
      <c r="F5" s="113" t="s">
        <v>6932</v>
      </c>
      <c r="G5" s="113" t="s">
        <v>1266</v>
      </c>
      <c r="H5" s="113" t="s">
        <v>1266</v>
      </c>
      <c r="I5" s="113" t="s">
        <v>6947</v>
      </c>
      <c r="J5" s="113" t="s">
        <v>6949</v>
      </c>
      <c r="K5" s="113" t="s">
        <v>6932</v>
      </c>
      <c r="L5" s="112" t="s">
        <v>6950</v>
      </c>
      <c r="M5" s="135"/>
      <c r="N5" s="113"/>
      <c r="O5" s="113"/>
      <c r="P5" s="113" t="s">
        <v>1473</v>
      </c>
      <c r="Q5" s="113" t="s">
        <v>6958</v>
      </c>
      <c r="R5" s="113" t="s">
        <v>1473</v>
      </c>
      <c r="S5" s="113" t="s">
        <v>1473</v>
      </c>
      <c r="T5" s="113" t="s">
        <v>5611</v>
      </c>
      <c r="U5" s="113" t="s">
        <v>5611</v>
      </c>
      <c r="V5" s="113" t="s">
        <v>6712</v>
      </c>
      <c r="W5" s="113" t="s">
        <v>6712</v>
      </c>
      <c r="X5" s="112" t="s">
        <v>6944</v>
      </c>
      <c r="Y5" s="112" t="s">
        <v>6945</v>
      </c>
      <c r="Z5" s="113"/>
      <c r="AA5" s="113" t="s">
        <v>6870</v>
      </c>
      <c r="AB5" s="113" t="s">
        <v>6871</v>
      </c>
      <c r="AC5" s="113" t="s">
        <v>6946</v>
      </c>
      <c r="AD5" s="113" t="s">
        <v>6948</v>
      </c>
      <c r="AE5" s="113"/>
      <c r="AF5" s="113"/>
      <c r="AG5" s="113"/>
      <c r="AH5" s="113" t="s">
        <v>6887</v>
      </c>
      <c r="AI5" s="113" t="s">
        <v>6890</v>
      </c>
      <c r="AJ5" s="113" t="s">
        <v>6951</v>
      </c>
      <c r="AK5" s="112" t="s">
        <v>6952</v>
      </c>
      <c r="AL5" s="112" t="s">
        <v>6953</v>
      </c>
      <c r="AM5" s="113" t="s">
        <v>6917</v>
      </c>
      <c r="AN5" s="113" t="s">
        <v>6895</v>
      </c>
      <c r="AO5" s="137"/>
      <c r="AP5" s="137"/>
      <c r="AQ5" s="113"/>
      <c r="AR5" s="113" t="s">
        <v>10241</v>
      </c>
      <c r="AS5" s="139">
        <v>46255.651689814818</v>
      </c>
      <c r="AT5" s="113" t="s">
        <v>10242</v>
      </c>
      <c r="AU5" s="112" t="s">
        <v>6957</v>
      </c>
    </row>
    <row r="6" spans="1:47" ht="40.5">
      <c r="A6" s="113" t="s">
        <v>6960</v>
      </c>
      <c r="B6" s="112" t="s">
        <v>6962</v>
      </c>
      <c r="C6" s="113" t="s">
        <v>6861</v>
      </c>
      <c r="D6" s="113" t="s">
        <v>10232</v>
      </c>
      <c r="E6" s="113" t="s">
        <v>6478</v>
      </c>
      <c r="F6" s="113" t="s">
        <v>6967</v>
      </c>
      <c r="G6" s="113" t="s">
        <v>1266</v>
      </c>
      <c r="H6" s="113" t="s">
        <v>344</v>
      </c>
      <c r="I6" s="113" t="s">
        <v>6947</v>
      </c>
      <c r="J6" s="113" t="s">
        <v>6966</v>
      </c>
      <c r="K6" s="113" t="s">
        <v>6967</v>
      </c>
      <c r="L6" s="112" t="s">
        <v>6968</v>
      </c>
      <c r="M6" s="135"/>
      <c r="N6" s="113"/>
      <c r="O6" s="113"/>
      <c r="P6" s="113" t="s">
        <v>1473</v>
      </c>
      <c r="Q6" s="113" t="s">
        <v>2221</v>
      </c>
      <c r="R6" s="113" t="s">
        <v>1473</v>
      </c>
      <c r="S6" s="113" t="s">
        <v>1473</v>
      </c>
      <c r="T6" s="113" t="s">
        <v>370</v>
      </c>
      <c r="U6" s="113" t="s">
        <v>5611</v>
      </c>
      <c r="V6" s="113" t="s">
        <v>6712</v>
      </c>
      <c r="W6" s="113" t="s">
        <v>6712</v>
      </c>
      <c r="X6" s="112" t="s">
        <v>6963</v>
      </c>
      <c r="Y6" s="112" t="s">
        <v>6964</v>
      </c>
      <c r="Z6" s="113"/>
      <c r="AA6" s="113" t="s">
        <v>6870</v>
      </c>
      <c r="AB6" s="113" t="s">
        <v>6871</v>
      </c>
      <c r="AC6" s="113" t="s">
        <v>6946</v>
      </c>
      <c r="AD6" s="113" t="s">
        <v>6965</v>
      </c>
      <c r="AE6" s="113"/>
      <c r="AF6" s="113"/>
      <c r="AG6" s="113"/>
      <c r="AH6" s="113" t="s">
        <v>6887</v>
      </c>
      <c r="AI6" s="113" t="s">
        <v>6890</v>
      </c>
      <c r="AJ6" s="113" t="s">
        <v>6969</v>
      </c>
      <c r="AK6" s="112" t="s">
        <v>6970</v>
      </c>
      <c r="AL6" s="112" t="s">
        <v>6971</v>
      </c>
      <c r="AM6" s="113" t="s">
        <v>6917</v>
      </c>
      <c r="AN6" s="113" t="s">
        <v>6972</v>
      </c>
      <c r="AO6" s="137"/>
      <c r="AP6" s="137"/>
      <c r="AQ6" s="113"/>
      <c r="AR6" s="113" t="s">
        <v>10241</v>
      </c>
      <c r="AS6" s="139">
        <v>46255.651689814818</v>
      </c>
      <c r="AT6" s="113" t="s">
        <v>10242</v>
      </c>
      <c r="AU6" s="112" t="s">
        <v>6975</v>
      </c>
    </row>
    <row r="7" spans="1:47" ht="40.5">
      <c r="A7" s="113" t="s">
        <v>6977</v>
      </c>
      <c r="B7" s="112" t="s">
        <v>6979</v>
      </c>
      <c r="C7" s="113" t="s">
        <v>6861</v>
      </c>
      <c r="D7" s="113" t="s">
        <v>6863</v>
      </c>
      <c r="E7" s="113" t="s">
        <v>6478</v>
      </c>
      <c r="F7" s="113" t="s">
        <v>6932</v>
      </c>
      <c r="G7" s="113" t="s">
        <v>565</v>
      </c>
      <c r="H7" s="113" t="s">
        <v>6985</v>
      </c>
      <c r="I7" s="113" t="s">
        <v>6947</v>
      </c>
      <c r="J7" s="113" t="s">
        <v>6982</v>
      </c>
      <c r="K7" s="113" t="s">
        <v>6932</v>
      </c>
      <c r="L7" s="112" t="s">
        <v>6983</v>
      </c>
      <c r="M7" s="135"/>
      <c r="N7" s="113">
        <v>10</v>
      </c>
      <c r="O7" s="113"/>
      <c r="P7" s="113" t="s">
        <v>1473</v>
      </c>
      <c r="Q7" s="113" t="s">
        <v>6992</v>
      </c>
      <c r="R7" s="113" t="s">
        <v>1473</v>
      </c>
      <c r="S7" s="113" t="s">
        <v>1473</v>
      </c>
      <c r="T7" s="113" t="s">
        <v>5611</v>
      </c>
      <c r="U7" s="113" t="s">
        <v>5611</v>
      </c>
      <c r="V7" s="113" t="s">
        <v>6712</v>
      </c>
      <c r="W7" s="113" t="s">
        <v>6712</v>
      </c>
      <c r="X7" s="112" t="s">
        <v>6980</v>
      </c>
      <c r="Y7" s="112" t="s">
        <v>6981</v>
      </c>
      <c r="Z7" s="113"/>
      <c r="AA7" s="113" t="s">
        <v>6870</v>
      </c>
      <c r="AB7" s="113" t="s">
        <v>6871</v>
      </c>
      <c r="AC7" s="113" t="s">
        <v>6946</v>
      </c>
      <c r="AD7" s="113" t="s">
        <v>6965</v>
      </c>
      <c r="AE7" s="113"/>
      <c r="AF7" s="113"/>
      <c r="AG7" s="113"/>
      <c r="AH7" s="113" t="s">
        <v>6887</v>
      </c>
      <c r="AI7" s="113" t="s">
        <v>6890</v>
      </c>
      <c r="AJ7" s="113" t="s">
        <v>6935</v>
      </c>
      <c r="AK7" s="112" t="s">
        <v>6986</v>
      </c>
      <c r="AL7" s="112" t="s">
        <v>6987</v>
      </c>
      <c r="AM7" s="113" t="s">
        <v>6917</v>
      </c>
      <c r="AN7" s="113" t="s">
        <v>6972</v>
      </c>
      <c r="AO7" s="137"/>
      <c r="AP7" s="137"/>
      <c r="AQ7" s="113"/>
      <c r="AR7" s="113" t="s">
        <v>10241</v>
      </c>
      <c r="AS7" s="139">
        <v>46255.651701388888</v>
      </c>
      <c r="AT7" s="113" t="s">
        <v>10242</v>
      </c>
      <c r="AU7" s="112" t="s">
        <v>6990</v>
      </c>
    </row>
    <row r="8" spans="1:47" ht="40.5">
      <c r="A8" s="113" t="s">
        <v>6994</v>
      </c>
      <c r="B8" s="112" t="s">
        <v>6996</v>
      </c>
      <c r="C8" s="113" t="s">
        <v>6861</v>
      </c>
      <c r="D8" s="113" t="s">
        <v>6863</v>
      </c>
      <c r="E8" s="113" t="s">
        <v>6478</v>
      </c>
      <c r="F8" s="113" t="s">
        <v>6967</v>
      </c>
      <c r="G8" s="113" t="s">
        <v>1266</v>
      </c>
      <c r="H8" s="113" t="s">
        <v>443</v>
      </c>
      <c r="I8" s="113" t="s">
        <v>6947</v>
      </c>
      <c r="J8" s="113" t="s">
        <v>6982</v>
      </c>
      <c r="K8" s="113" t="s">
        <v>6967</v>
      </c>
      <c r="L8" s="112" t="s">
        <v>6999</v>
      </c>
      <c r="M8" s="135"/>
      <c r="N8" s="113"/>
      <c r="O8" s="113"/>
      <c r="P8" s="113" t="s">
        <v>1473</v>
      </c>
      <c r="Q8" s="113" t="s">
        <v>6992</v>
      </c>
      <c r="R8" s="113" t="s">
        <v>1473</v>
      </c>
      <c r="S8" s="113" t="s">
        <v>1473</v>
      </c>
      <c r="T8" s="113" t="s">
        <v>5611</v>
      </c>
      <c r="U8" s="113" t="s">
        <v>5611</v>
      </c>
      <c r="V8" s="113" t="s">
        <v>6712</v>
      </c>
      <c r="W8" s="113" t="s">
        <v>6712</v>
      </c>
      <c r="X8" s="112" t="s">
        <v>6997</v>
      </c>
      <c r="Y8" s="112" t="s">
        <v>6998</v>
      </c>
      <c r="Z8" s="113"/>
      <c r="AA8" s="113" t="s">
        <v>6870</v>
      </c>
      <c r="AB8" s="113" t="s">
        <v>6871</v>
      </c>
      <c r="AC8" s="113" t="s">
        <v>6946</v>
      </c>
      <c r="AD8" s="113" t="s">
        <v>6965</v>
      </c>
      <c r="AE8" s="113"/>
      <c r="AF8" s="113"/>
      <c r="AG8" s="113"/>
      <c r="AH8" s="113" t="s">
        <v>6887</v>
      </c>
      <c r="AI8" s="113" t="s">
        <v>6890</v>
      </c>
      <c r="AJ8" s="113" t="s">
        <v>6969</v>
      </c>
      <c r="AK8" s="112" t="s">
        <v>7000</v>
      </c>
      <c r="AL8" s="112" t="s">
        <v>7001</v>
      </c>
      <c r="AM8" s="113" t="s">
        <v>6917</v>
      </c>
      <c r="AN8" s="113" t="s">
        <v>6972</v>
      </c>
      <c r="AO8" s="137"/>
      <c r="AP8" s="137"/>
      <c r="AQ8" s="113"/>
      <c r="AR8" s="113" t="s">
        <v>10241</v>
      </c>
      <c r="AS8" s="139">
        <v>46255.651701388888</v>
      </c>
      <c r="AT8" s="113" t="s">
        <v>10242</v>
      </c>
      <c r="AU8" s="112" t="s">
        <v>7004</v>
      </c>
    </row>
    <row r="9" spans="1:47" ht="27">
      <c r="A9" s="113" t="s">
        <v>7005</v>
      </c>
      <c r="B9" s="112" t="s">
        <v>7007</v>
      </c>
      <c r="C9" s="113" t="s">
        <v>6861</v>
      </c>
      <c r="D9" s="113" t="s">
        <v>6863</v>
      </c>
      <c r="E9" s="113" t="s">
        <v>6478</v>
      </c>
      <c r="F9" s="113" t="s">
        <v>6877</v>
      </c>
      <c r="G9" s="113" t="s">
        <v>1266</v>
      </c>
      <c r="H9" s="113" t="s">
        <v>443</v>
      </c>
      <c r="I9" s="113" t="s">
        <v>6947</v>
      </c>
      <c r="J9" s="113" t="s">
        <v>7011</v>
      </c>
      <c r="K9" s="113" t="s">
        <v>6877</v>
      </c>
      <c r="L9" s="112" t="s">
        <v>7012</v>
      </c>
      <c r="M9" s="135"/>
      <c r="N9" s="113"/>
      <c r="O9" s="113"/>
      <c r="P9" s="113" t="s">
        <v>1473</v>
      </c>
      <c r="Q9" s="113" t="s">
        <v>6958</v>
      </c>
      <c r="R9" s="113" t="s">
        <v>1473</v>
      </c>
      <c r="S9" s="113" t="s">
        <v>1473</v>
      </c>
      <c r="T9" s="113" t="s">
        <v>5611</v>
      </c>
      <c r="U9" s="113" t="s">
        <v>5611</v>
      </c>
      <c r="V9" s="113" t="s">
        <v>6712</v>
      </c>
      <c r="W9" s="113" t="s">
        <v>6712</v>
      </c>
      <c r="X9" s="112" t="s">
        <v>7008</v>
      </c>
      <c r="Y9" s="112" t="s">
        <v>7009</v>
      </c>
      <c r="Z9" s="113"/>
      <c r="AA9" s="113" t="s">
        <v>6870</v>
      </c>
      <c r="AB9" s="113" t="s">
        <v>6871</v>
      </c>
      <c r="AC9" s="113" t="s">
        <v>6946</v>
      </c>
      <c r="AD9" s="113" t="s">
        <v>7010</v>
      </c>
      <c r="AE9" s="113"/>
      <c r="AF9" s="113"/>
      <c r="AG9" s="113"/>
      <c r="AH9" s="113" t="s">
        <v>6887</v>
      </c>
      <c r="AI9" s="113" t="s">
        <v>6890</v>
      </c>
      <c r="AJ9" s="113" t="s">
        <v>6916</v>
      </c>
      <c r="AK9" s="112" t="s">
        <v>7013</v>
      </c>
      <c r="AL9" s="112" t="s">
        <v>7014</v>
      </c>
      <c r="AM9" s="113" t="s">
        <v>6917</v>
      </c>
      <c r="AN9" s="113" t="s">
        <v>6972</v>
      </c>
      <c r="AO9" s="137"/>
      <c r="AP9" s="137"/>
      <c r="AQ9" s="113"/>
      <c r="AR9" s="113" t="s">
        <v>10241</v>
      </c>
      <c r="AS9" s="139">
        <v>46255.651701388888</v>
      </c>
      <c r="AT9" s="113" t="s">
        <v>10242</v>
      </c>
      <c r="AU9" s="112" t="s">
        <v>7017</v>
      </c>
    </row>
    <row r="10" spans="1:47" ht="27">
      <c r="A10" s="113" t="s">
        <v>7018</v>
      </c>
      <c r="B10" s="112" t="s">
        <v>7020</v>
      </c>
      <c r="C10" s="113" t="s">
        <v>6861</v>
      </c>
      <c r="D10" s="113" t="s">
        <v>6863</v>
      </c>
      <c r="E10" s="113" t="s">
        <v>6478</v>
      </c>
      <c r="F10" s="113" t="s">
        <v>6967</v>
      </c>
      <c r="G10" s="113" t="s">
        <v>1266</v>
      </c>
      <c r="H10" s="113" t="s">
        <v>443</v>
      </c>
      <c r="I10" s="113" t="s">
        <v>6947</v>
      </c>
      <c r="J10" s="113" t="s">
        <v>7024</v>
      </c>
      <c r="K10" s="113" t="s">
        <v>6967</v>
      </c>
      <c r="L10" s="112" t="s">
        <v>7025</v>
      </c>
      <c r="M10" s="135"/>
      <c r="N10" s="113"/>
      <c r="O10" s="113"/>
      <c r="P10" s="113" t="s">
        <v>1473</v>
      </c>
      <c r="Q10" s="113" t="s">
        <v>6958</v>
      </c>
      <c r="R10" s="113" t="s">
        <v>1473</v>
      </c>
      <c r="S10" s="113" t="s">
        <v>1473</v>
      </c>
      <c r="T10" s="113" t="s">
        <v>5611</v>
      </c>
      <c r="U10" s="113" t="s">
        <v>5611</v>
      </c>
      <c r="V10" s="113" t="s">
        <v>6712</v>
      </c>
      <c r="W10" s="113" t="s">
        <v>6712</v>
      </c>
      <c r="X10" s="112" t="s">
        <v>7021</v>
      </c>
      <c r="Y10" s="112" t="s">
        <v>7022</v>
      </c>
      <c r="Z10" s="113"/>
      <c r="AA10" s="113" t="s">
        <v>6870</v>
      </c>
      <c r="AB10" s="113" t="s">
        <v>6871</v>
      </c>
      <c r="AC10" s="113" t="s">
        <v>6946</v>
      </c>
      <c r="AD10" s="113" t="s">
        <v>7023</v>
      </c>
      <c r="AE10" s="113"/>
      <c r="AF10" s="113"/>
      <c r="AG10" s="113"/>
      <c r="AH10" s="113" t="s">
        <v>6887</v>
      </c>
      <c r="AI10" s="113" t="s">
        <v>6890</v>
      </c>
      <c r="AJ10" s="113" t="s">
        <v>6969</v>
      </c>
      <c r="AK10" s="112" t="s">
        <v>7026</v>
      </c>
      <c r="AL10" s="112" t="s">
        <v>7027</v>
      </c>
      <c r="AM10" s="113" t="s">
        <v>6917</v>
      </c>
      <c r="AN10" s="113" t="s">
        <v>6972</v>
      </c>
      <c r="AO10" s="137"/>
      <c r="AP10" s="137"/>
      <c r="AQ10" s="113"/>
      <c r="AR10" s="113" t="s">
        <v>10241</v>
      </c>
      <c r="AS10" s="139">
        <v>46255.651701388888</v>
      </c>
      <c r="AT10" s="113" t="s">
        <v>10242</v>
      </c>
      <c r="AU10" s="112" t="s">
        <v>7030</v>
      </c>
    </row>
    <row r="11" spans="1:47" ht="54">
      <c r="A11" s="113" t="s">
        <v>7031</v>
      </c>
      <c r="B11" s="112" t="s">
        <v>7035</v>
      </c>
      <c r="C11" s="113" t="s">
        <v>6861</v>
      </c>
      <c r="D11" s="113" t="s">
        <v>10232</v>
      </c>
      <c r="E11" s="113" t="s">
        <v>6478</v>
      </c>
      <c r="F11" s="113" t="s">
        <v>6967</v>
      </c>
      <c r="G11" s="113" t="s">
        <v>488</v>
      </c>
      <c r="H11" s="113" t="s">
        <v>1266</v>
      </c>
      <c r="I11" s="113" t="s">
        <v>7039</v>
      </c>
      <c r="J11" s="113" t="s">
        <v>7041</v>
      </c>
      <c r="K11" s="113" t="s">
        <v>6967</v>
      </c>
      <c r="L11" s="112" t="s">
        <v>7042</v>
      </c>
      <c r="M11" s="135"/>
      <c r="N11" s="113"/>
      <c r="O11" s="113"/>
      <c r="P11" s="113" t="s">
        <v>1473</v>
      </c>
      <c r="Q11" s="113" t="s">
        <v>7052</v>
      </c>
      <c r="R11" s="113" t="s">
        <v>1473</v>
      </c>
      <c r="S11" s="113" t="s">
        <v>1473</v>
      </c>
      <c r="T11" s="113" t="s">
        <v>370</v>
      </c>
      <c r="U11" s="113" t="s">
        <v>5611</v>
      </c>
      <c r="V11" s="113" t="s">
        <v>6712</v>
      </c>
      <c r="W11" s="113" t="s">
        <v>6712</v>
      </c>
      <c r="X11" s="112" t="s">
        <v>7036</v>
      </c>
      <c r="Y11" s="112" t="s">
        <v>7037</v>
      </c>
      <c r="Z11" s="113"/>
      <c r="AA11" s="113" t="s">
        <v>6870</v>
      </c>
      <c r="AB11" s="113" t="s">
        <v>6871</v>
      </c>
      <c r="AC11" s="113" t="s">
        <v>7038</v>
      </c>
      <c r="AD11" s="113" t="s">
        <v>7040</v>
      </c>
      <c r="AE11" s="113"/>
      <c r="AF11" s="113"/>
      <c r="AG11" s="113"/>
      <c r="AH11" s="113" t="s">
        <v>6887</v>
      </c>
      <c r="AI11" s="113" t="s">
        <v>6890</v>
      </c>
      <c r="AJ11" s="113" t="s">
        <v>6969</v>
      </c>
      <c r="AK11" s="112" t="s">
        <v>7043</v>
      </c>
      <c r="AL11" s="112" t="s">
        <v>7044</v>
      </c>
      <c r="AM11" s="113" t="s">
        <v>6917</v>
      </c>
      <c r="AN11" s="113" t="s">
        <v>6895</v>
      </c>
      <c r="AO11" s="137"/>
      <c r="AP11" s="137"/>
      <c r="AQ11" s="113" t="s">
        <v>7033</v>
      </c>
      <c r="AR11" s="113" t="s">
        <v>10241</v>
      </c>
      <c r="AS11" s="139">
        <v>46255.665451388886</v>
      </c>
      <c r="AT11" s="113" t="s">
        <v>10332</v>
      </c>
      <c r="AU11" s="112" t="s">
        <v>10342</v>
      </c>
    </row>
    <row r="12" spans="1:47" ht="54">
      <c r="A12" s="113" t="s">
        <v>7068</v>
      </c>
      <c r="B12" s="112" t="s">
        <v>7071</v>
      </c>
      <c r="C12" s="113" t="s">
        <v>6861</v>
      </c>
      <c r="D12" s="113" t="s">
        <v>6863</v>
      </c>
      <c r="E12" s="113" t="s">
        <v>6478</v>
      </c>
      <c r="F12" s="113" t="s">
        <v>6967</v>
      </c>
      <c r="G12" s="113" t="s">
        <v>488</v>
      </c>
      <c r="H12" s="113" t="s">
        <v>1266</v>
      </c>
      <c r="I12" s="113" t="s">
        <v>7039</v>
      </c>
      <c r="J12" s="113" t="s">
        <v>7041</v>
      </c>
      <c r="K12" s="113" t="s">
        <v>6967</v>
      </c>
      <c r="L12" s="112" t="s">
        <v>7074</v>
      </c>
      <c r="M12" s="135"/>
      <c r="N12" s="113"/>
      <c r="O12" s="113"/>
      <c r="P12" s="113" t="s">
        <v>1473</v>
      </c>
      <c r="Q12" s="113" t="s">
        <v>7080</v>
      </c>
      <c r="R12" s="113" t="s">
        <v>1473</v>
      </c>
      <c r="S12" s="113" t="s">
        <v>1473</v>
      </c>
      <c r="T12" s="113" t="s">
        <v>5611</v>
      </c>
      <c r="U12" s="113" t="s">
        <v>5611</v>
      </c>
      <c r="V12" s="113" t="s">
        <v>6712</v>
      </c>
      <c r="W12" s="113" t="s">
        <v>6712</v>
      </c>
      <c r="X12" s="112" t="s">
        <v>7072</v>
      </c>
      <c r="Y12" s="112" t="s">
        <v>7073</v>
      </c>
      <c r="Z12" s="113"/>
      <c r="AA12" s="113" t="s">
        <v>6870</v>
      </c>
      <c r="AB12" s="113" t="s">
        <v>6871</v>
      </c>
      <c r="AC12" s="113" t="s">
        <v>7038</v>
      </c>
      <c r="AD12" s="113" t="s">
        <v>7040</v>
      </c>
      <c r="AE12" s="113"/>
      <c r="AF12" s="113"/>
      <c r="AG12" s="113"/>
      <c r="AH12" s="113" t="s">
        <v>6887</v>
      </c>
      <c r="AI12" s="113" t="s">
        <v>6890</v>
      </c>
      <c r="AJ12" s="113" t="s">
        <v>6969</v>
      </c>
      <c r="AK12" s="112" t="s">
        <v>7075</v>
      </c>
      <c r="AL12" s="112" t="s">
        <v>7076</v>
      </c>
      <c r="AM12" s="113" t="s">
        <v>6917</v>
      </c>
      <c r="AN12" s="113" t="s">
        <v>6895</v>
      </c>
      <c r="AO12" s="137"/>
      <c r="AP12" s="137"/>
      <c r="AQ12" s="113" t="s">
        <v>7070</v>
      </c>
      <c r="AR12" s="113" t="s">
        <v>10241</v>
      </c>
      <c r="AS12" s="139">
        <v>46255.651701388888</v>
      </c>
      <c r="AT12" s="113" t="s">
        <v>10242</v>
      </c>
      <c r="AU12" s="112" t="s">
        <v>7078</v>
      </c>
    </row>
    <row r="13" spans="1:47" ht="54">
      <c r="A13" s="113" t="s">
        <v>7095</v>
      </c>
      <c r="B13" s="112" t="s">
        <v>7099</v>
      </c>
      <c r="C13" s="113" t="s">
        <v>6861</v>
      </c>
      <c r="D13" s="113" t="s">
        <v>10232</v>
      </c>
      <c r="E13" s="113" t="s">
        <v>6478</v>
      </c>
      <c r="F13" s="113" t="s">
        <v>6877</v>
      </c>
      <c r="G13" s="113" t="s">
        <v>443</v>
      </c>
      <c r="H13" s="113" t="s">
        <v>344</v>
      </c>
      <c r="I13" s="113" t="s">
        <v>7105</v>
      </c>
      <c r="J13" s="113" t="s">
        <v>7107</v>
      </c>
      <c r="K13" s="113" t="s">
        <v>6877</v>
      </c>
      <c r="L13" s="112" t="s">
        <v>7109</v>
      </c>
      <c r="M13" s="135"/>
      <c r="N13" s="113">
        <v>30</v>
      </c>
      <c r="O13" s="113"/>
      <c r="P13" s="113" t="s">
        <v>1473</v>
      </c>
      <c r="Q13" s="113" t="s">
        <v>2221</v>
      </c>
      <c r="R13" s="113" t="s">
        <v>1473</v>
      </c>
      <c r="S13" s="113" t="s">
        <v>1473</v>
      </c>
      <c r="T13" s="113" t="s">
        <v>370</v>
      </c>
      <c r="U13" s="113" t="s">
        <v>5611</v>
      </c>
      <c r="V13" s="113" t="s">
        <v>6712</v>
      </c>
      <c r="W13" s="113" t="s">
        <v>6712</v>
      </c>
      <c r="X13" s="112" t="s">
        <v>7100</v>
      </c>
      <c r="Y13" s="112" t="s">
        <v>7101</v>
      </c>
      <c r="Z13" s="113"/>
      <c r="AA13" s="113" t="s">
        <v>7102</v>
      </c>
      <c r="AB13" s="113" t="s">
        <v>7103</v>
      </c>
      <c r="AC13" s="113" t="s">
        <v>7104</v>
      </c>
      <c r="AD13" s="113" t="s">
        <v>7106</v>
      </c>
      <c r="AE13" s="113"/>
      <c r="AF13" s="113"/>
      <c r="AG13" s="113"/>
      <c r="AH13" s="113" t="s">
        <v>6887</v>
      </c>
      <c r="AI13" s="113" t="s">
        <v>6890</v>
      </c>
      <c r="AJ13" s="113" t="s">
        <v>6916</v>
      </c>
      <c r="AK13" s="112" t="s">
        <v>7110</v>
      </c>
      <c r="AL13" s="112" t="s">
        <v>7111</v>
      </c>
      <c r="AM13" s="113" t="s">
        <v>6917</v>
      </c>
      <c r="AN13" s="113" t="s">
        <v>7112</v>
      </c>
      <c r="AO13" s="137"/>
      <c r="AP13" s="137"/>
      <c r="AQ13" s="113" t="s">
        <v>7097</v>
      </c>
      <c r="AR13" s="113" t="s">
        <v>10241</v>
      </c>
      <c r="AS13" s="139">
        <v>46255.651701388888</v>
      </c>
      <c r="AT13" s="113" t="s">
        <v>10242</v>
      </c>
      <c r="AU13" s="112" t="s">
        <v>7115</v>
      </c>
    </row>
    <row r="14" spans="1:47" ht="27">
      <c r="A14" s="113" t="s">
        <v>7131</v>
      </c>
      <c r="B14" s="112" t="s">
        <v>7132</v>
      </c>
      <c r="C14" s="113" t="s">
        <v>6861</v>
      </c>
      <c r="D14" s="113" t="s">
        <v>6863</v>
      </c>
      <c r="E14" s="113" t="s">
        <v>6478</v>
      </c>
      <c r="F14" s="113" t="s">
        <v>6967</v>
      </c>
      <c r="G14" s="113" t="s">
        <v>1266</v>
      </c>
      <c r="H14" s="113" t="s">
        <v>443</v>
      </c>
      <c r="I14" s="113" t="s">
        <v>7136</v>
      </c>
      <c r="J14" s="113" t="s">
        <v>7138</v>
      </c>
      <c r="K14" s="113" t="s">
        <v>6967</v>
      </c>
      <c r="L14" s="112" t="s">
        <v>7139</v>
      </c>
      <c r="M14" s="135"/>
      <c r="N14" s="113"/>
      <c r="O14" s="113"/>
      <c r="P14" s="113" t="s">
        <v>1473</v>
      </c>
      <c r="Q14" s="113" t="s">
        <v>2221</v>
      </c>
      <c r="R14" s="113" t="s">
        <v>1473</v>
      </c>
      <c r="S14" s="113" t="s">
        <v>1473</v>
      </c>
      <c r="T14" s="113" t="s">
        <v>5611</v>
      </c>
      <c r="U14" s="113" t="s">
        <v>5611</v>
      </c>
      <c r="V14" s="113" t="s">
        <v>6712</v>
      </c>
      <c r="W14" s="113" t="s">
        <v>6712</v>
      </c>
      <c r="X14" s="112" t="s">
        <v>7133</v>
      </c>
      <c r="Y14" s="112" t="s">
        <v>7134</v>
      </c>
      <c r="Z14" s="113"/>
      <c r="AA14" s="113" t="s">
        <v>7102</v>
      </c>
      <c r="AB14" s="113" t="s">
        <v>7103</v>
      </c>
      <c r="AC14" s="113" t="s">
        <v>7135</v>
      </c>
      <c r="AD14" s="113" t="s">
        <v>7137</v>
      </c>
      <c r="AE14" s="113"/>
      <c r="AF14" s="113"/>
      <c r="AG14" s="113"/>
      <c r="AH14" s="113" t="s">
        <v>6887</v>
      </c>
      <c r="AI14" s="113" t="s">
        <v>6890</v>
      </c>
      <c r="AJ14" s="113" t="s">
        <v>6969</v>
      </c>
      <c r="AK14" s="112" t="s">
        <v>7140</v>
      </c>
      <c r="AL14" s="112" t="s">
        <v>7141</v>
      </c>
      <c r="AM14" s="113" t="s">
        <v>6917</v>
      </c>
      <c r="AN14" s="113" t="s">
        <v>6895</v>
      </c>
      <c r="AO14" s="137"/>
      <c r="AP14" s="137"/>
      <c r="AQ14" s="113"/>
      <c r="AR14" s="113" t="s">
        <v>10241</v>
      </c>
      <c r="AS14" s="139">
        <v>46255.651701388888</v>
      </c>
      <c r="AT14" s="113" t="s">
        <v>10242</v>
      </c>
      <c r="AU14" s="112" t="s">
        <v>7144</v>
      </c>
    </row>
    <row r="15" spans="1:47" ht="40.5">
      <c r="A15" s="113" t="s">
        <v>7145</v>
      </c>
      <c r="B15" s="112" t="s">
        <v>7148</v>
      </c>
      <c r="C15" s="113" t="s">
        <v>6861</v>
      </c>
      <c r="D15" s="113" t="s">
        <v>6863</v>
      </c>
      <c r="E15" s="113" t="s">
        <v>6478</v>
      </c>
      <c r="F15" s="113" t="s">
        <v>6932</v>
      </c>
      <c r="G15" s="113" t="s">
        <v>565</v>
      </c>
      <c r="H15" s="113" t="s">
        <v>1266</v>
      </c>
      <c r="I15" s="113" t="s">
        <v>7136</v>
      </c>
      <c r="J15" s="113" t="s">
        <v>7152</v>
      </c>
      <c r="K15" s="113" t="s">
        <v>6932</v>
      </c>
      <c r="L15" s="112" t="s">
        <v>6983</v>
      </c>
      <c r="M15" s="135"/>
      <c r="N15" s="113">
        <v>2</v>
      </c>
      <c r="O15" s="113"/>
      <c r="P15" s="113" t="s">
        <v>1473</v>
      </c>
      <c r="Q15" s="113" t="s">
        <v>7161</v>
      </c>
      <c r="R15" s="113" t="s">
        <v>1473</v>
      </c>
      <c r="S15" s="113" t="s">
        <v>1473</v>
      </c>
      <c r="T15" s="113" t="s">
        <v>5611</v>
      </c>
      <c r="U15" s="113" t="s">
        <v>5611</v>
      </c>
      <c r="V15" s="113" t="s">
        <v>6712</v>
      </c>
      <c r="W15" s="113" t="s">
        <v>6712</v>
      </c>
      <c r="X15" s="112" t="s">
        <v>7149</v>
      </c>
      <c r="Y15" s="112" t="s">
        <v>7150</v>
      </c>
      <c r="Z15" s="113"/>
      <c r="AA15" s="113" t="s">
        <v>7102</v>
      </c>
      <c r="AB15" s="113" t="s">
        <v>7103</v>
      </c>
      <c r="AC15" s="113" t="s">
        <v>7135</v>
      </c>
      <c r="AD15" s="113" t="s">
        <v>7151</v>
      </c>
      <c r="AE15" s="113"/>
      <c r="AF15" s="113"/>
      <c r="AG15" s="113"/>
      <c r="AH15" s="113" t="s">
        <v>6887</v>
      </c>
      <c r="AI15" s="113" t="s">
        <v>6890</v>
      </c>
      <c r="AJ15" s="113" t="s">
        <v>6935</v>
      </c>
      <c r="AK15" s="112" t="s">
        <v>7153</v>
      </c>
      <c r="AL15" s="112" t="s">
        <v>7154</v>
      </c>
      <c r="AM15" s="113" t="s">
        <v>6917</v>
      </c>
      <c r="AN15" s="113" t="s">
        <v>7155</v>
      </c>
      <c r="AO15" s="137"/>
      <c r="AP15" s="137"/>
      <c r="AQ15" s="113" t="s">
        <v>7147</v>
      </c>
      <c r="AR15" s="113" t="s">
        <v>10241</v>
      </c>
      <c r="AS15" s="139">
        <v>46255.651701388888</v>
      </c>
      <c r="AT15" s="113" t="s">
        <v>10242</v>
      </c>
      <c r="AU15" s="112" t="s">
        <v>7159</v>
      </c>
    </row>
    <row r="16" spans="1:47" ht="27">
      <c r="A16" s="113" t="s">
        <v>7173</v>
      </c>
      <c r="B16" s="112" t="s">
        <v>7174</v>
      </c>
      <c r="C16" s="113" t="s">
        <v>6861</v>
      </c>
      <c r="D16" s="113" t="s">
        <v>6863</v>
      </c>
      <c r="E16" s="113" t="s">
        <v>6478</v>
      </c>
      <c r="F16" s="113" t="s">
        <v>6967</v>
      </c>
      <c r="G16" s="113" t="s">
        <v>565</v>
      </c>
      <c r="H16" s="113" t="s">
        <v>1266</v>
      </c>
      <c r="I16" s="113" t="s">
        <v>7136</v>
      </c>
      <c r="J16" s="113" t="s">
        <v>7178</v>
      </c>
      <c r="K16" s="113" t="s">
        <v>6967</v>
      </c>
      <c r="L16" s="112" t="s">
        <v>7179</v>
      </c>
      <c r="M16" s="135"/>
      <c r="N16" s="113"/>
      <c r="O16" s="113"/>
      <c r="P16" s="113" t="s">
        <v>1473</v>
      </c>
      <c r="Q16" s="113" t="s">
        <v>2221</v>
      </c>
      <c r="R16" s="113" t="s">
        <v>1473</v>
      </c>
      <c r="S16" s="113" t="s">
        <v>1473</v>
      </c>
      <c r="T16" s="113" t="s">
        <v>5611</v>
      </c>
      <c r="U16" s="113" t="s">
        <v>5611</v>
      </c>
      <c r="V16" s="113" t="s">
        <v>6712</v>
      </c>
      <c r="W16" s="113" t="s">
        <v>6712</v>
      </c>
      <c r="X16" s="112" t="s">
        <v>7175</v>
      </c>
      <c r="Y16" s="112" t="s">
        <v>7176</v>
      </c>
      <c r="Z16" s="113"/>
      <c r="AA16" s="113" t="s">
        <v>7102</v>
      </c>
      <c r="AB16" s="113" t="s">
        <v>7103</v>
      </c>
      <c r="AC16" s="113" t="s">
        <v>7135</v>
      </c>
      <c r="AD16" s="113" t="s">
        <v>7177</v>
      </c>
      <c r="AE16" s="113"/>
      <c r="AF16" s="113"/>
      <c r="AG16" s="113"/>
      <c r="AH16" s="113" t="s">
        <v>6887</v>
      </c>
      <c r="AI16" s="113" t="s">
        <v>6890</v>
      </c>
      <c r="AJ16" s="113" t="s">
        <v>6969</v>
      </c>
      <c r="AK16" s="112" t="s">
        <v>7180</v>
      </c>
      <c r="AL16" s="112" t="s">
        <v>7181</v>
      </c>
      <c r="AM16" s="113" t="s">
        <v>6917</v>
      </c>
      <c r="AN16" s="113" t="s">
        <v>7155</v>
      </c>
      <c r="AO16" s="137"/>
      <c r="AP16" s="137"/>
      <c r="AQ16" s="113"/>
      <c r="AR16" s="113" t="s">
        <v>10241</v>
      </c>
      <c r="AS16" s="139">
        <v>46255.651701388888</v>
      </c>
      <c r="AT16" s="113" t="s">
        <v>10242</v>
      </c>
      <c r="AU16" s="112" t="s">
        <v>7183</v>
      </c>
    </row>
    <row r="17" spans="1:47" ht="40.5">
      <c r="A17" s="113" t="s">
        <v>7184</v>
      </c>
      <c r="B17" s="112" t="s">
        <v>7185</v>
      </c>
      <c r="C17" s="113" t="s">
        <v>6861</v>
      </c>
      <c r="D17" s="113" t="s">
        <v>6863</v>
      </c>
      <c r="E17" s="113" t="s">
        <v>6478</v>
      </c>
      <c r="F17" s="113" t="s">
        <v>6932</v>
      </c>
      <c r="G17" s="113" t="s">
        <v>1266</v>
      </c>
      <c r="H17" s="113" t="s">
        <v>443</v>
      </c>
      <c r="I17" s="113" t="s">
        <v>7136</v>
      </c>
      <c r="J17" s="113" t="s">
        <v>7188</v>
      </c>
      <c r="K17" s="113" t="s">
        <v>6932</v>
      </c>
      <c r="L17" s="112" t="s">
        <v>7190</v>
      </c>
      <c r="M17" s="135"/>
      <c r="N17" s="113"/>
      <c r="O17" s="113"/>
      <c r="P17" s="113" t="s">
        <v>1473</v>
      </c>
      <c r="Q17" s="113" t="s">
        <v>6958</v>
      </c>
      <c r="R17" s="113" t="s">
        <v>1473</v>
      </c>
      <c r="S17" s="113" t="s">
        <v>1473</v>
      </c>
      <c r="T17" s="113" t="s">
        <v>5611</v>
      </c>
      <c r="U17" s="113" t="s">
        <v>5611</v>
      </c>
      <c r="V17" s="113" t="s">
        <v>6712</v>
      </c>
      <c r="W17" s="113" t="s">
        <v>6712</v>
      </c>
      <c r="X17" s="112" t="s">
        <v>7186</v>
      </c>
      <c r="Y17" s="112" t="s">
        <v>7187</v>
      </c>
      <c r="Z17" s="113"/>
      <c r="AA17" s="113"/>
      <c r="AB17" s="113" t="s">
        <v>7103</v>
      </c>
      <c r="AC17" s="113"/>
      <c r="AD17" s="113"/>
      <c r="AE17" s="113"/>
      <c r="AF17" s="113"/>
      <c r="AG17" s="113"/>
      <c r="AH17" s="113" t="s">
        <v>6887</v>
      </c>
      <c r="AI17" s="113" t="s">
        <v>6890</v>
      </c>
      <c r="AJ17" s="113"/>
      <c r="AK17" s="112" t="s">
        <v>7191</v>
      </c>
      <c r="AL17" s="112" t="s">
        <v>7192</v>
      </c>
      <c r="AM17" s="113" t="s">
        <v>6917</v>
      </c>
      <c r="AN17" s="113"/>
      <c r="AO17" s="137"/>
      <c r="AP17" s="137"/>
      <c r="AQ17" s="113"/>
      <c r="AR17" s="113" t="s">
        <v>10241</v>
      </c>
      <c r="AS17" s="139">
        <v>46255.651701388888</v>
      </c>
      <c r="AT17" s="113" t="s">
        <v>10242</v>
      </c>
      <c r="AU17" s="112" t="s">
        <v>7193</v>
      </c>
    </row>
    <row r="18" spans="1:47" ht="27">
      <c r="A18" s="113" t="s">
        <v>7194</v>
      </c>
      <c r="B18" s="112" t="s">
        <v>7195</v>
      </c>
      <c r="C18" s="113" t="s">
        <v>6861</v>
      </c>
      <c r="D18" s="113" t="s">
        <v>6863</v>
      </c>
      <c r="E18" s="113" t="s">
        <v>6478</v>
      </c>
      <c r="F18" s="113" t="s">
        <v>6877</v>
      </c>
      <c r="G18" s="113" t="s">
        <v>1266</v>
      </c>
      <c r="H18" s="113" t="s">
        <v>443</v>
      </c>
      <c r="I18" s="113" t="s">
        <v>7136</v>
      </c>
      <c r="J18" s="113" t="s">
        <v>7152</v>
      </c>
      <c r="K18" s="113" t="s">
        <v>6877</v>
      </c>
      <c r="L18" s="112" t="s">
        <v>7199</v>
      </c>
      <c r="M18" s="135"/>
      <c r="N18" s="113"/>
      <c r="O18" s="113"/>
      <c r="P18" s="113" t="s">
        <v>1473</v>
      </c>
      <c r="Q18" s="113" t="s">
        <v>2221</v>
      </c>
      <c r="R18" s="113" t="s">
        <v>1473</v>
      </c>
      <c r="S18" s="113" t="s">
        <v>1473</v>
      </c>
      <c r="T18" s="113" t="s">
        <v>5611</v>
      </c>
      <c r="U18" s="113" t="s">
        <v>5611</v>
      </c>
      <c r="V18" s="113" t="s">
        <v>6712</v>
      </c>
      <c r="W18" s="113" t="s">
        <v>6712</v>
      </c>
      <c r="X18" s="112" t="s">
        <v>7196</v>
      </c>
      <c r="Y18" s="112" t="s">
        <v>7197</v>
      </c>
      <c r="Z18" s="113"/>
      <c r="AA18" s="113" t="s">
        <v>7102</v>
      </c>
      <c r="AB18" s="113" t="s">
        <v>7103</v>
      </c>
      <c r="AC18" s="113" t="s">
        <v>7135</v>
      </c>
      <c r="AD18" s="113" t="s">
        <v>7151</v>
      </c>
      <c r="AE18" s="113"/>
      <c r="AF18" s="113"/>
      <c r="AG18" s="113"/>
      <c r="AH18" s="113" t="s">
        <v>6887</v>
      </c>
      <c r="AI18" s="113" t="s">
        <v>6890</v>
      </c>
      <c r="AJ18" s="113" t="s">
        <v>6916</v>
      </c>
      <c r="AK18" s="112" t="s">
        <v>7200</v>
      </c>
      <c r="AL18" s="112" t="s">
        <v>7201</v>
      </c>
      <c r="AM18" s="113" t="s">
        <v>6917</v>
      </c>
      <c r="AN18" s="113" t="s">
        <v>7155</v>
      </c>
      <c r="AO18" s="137"/>
      <c r="AP18" s="137"/>
      <c r="AQ18" s="113"/>
      <c r="AR18" s="113" t="s">
        <v>10241</v>
      </c>
      <c r="AS18" s="139">
        <v>46255.651701388888</v>
      </c>
      <c r="AT18" s="113" t="s">
        <v>10242</v>
      </c>
      <c r="AU18" s="112" t="s">
        <v>7204</v>
      </c>
    </row>
    <row r="19" spans="1:47" ht="27">
      <c r="A19" s="113" t="s">
        <v>7205</v>
      </c>
      <c r="B19" s="112" t="s">
        <v>7206</v>
      </c>
      <c r="C19" s="113" t="s">
        <v>6861</v>
      </c>
      <c r="D19" s="113" t="s">
        <v>6863</v>
      </c>
      <c r="E19" s="113" t="s">
        <v>6478</v>
      </c>
      <c r="F19" s="113" t="s">
        <v>6877</v>
      </c>
      <c r="G19" s="113" t="s">
        <v>1266</v>
      </c>
      <c r="H19" s="113" t="s">
        <v>443</v>
      </c>
      <c r="I19" s="113" t="s">
        <v>7210</v>
      </c>
      <c r="J19" s="113" t="s">
        <v>7212</v>
      </c>
      <c r="K19" s="113" t="s">
        <v>6881</v>
      </c>
      <c r="L19" s="112" t="s">
        <v>7213</v>
      </c>
      <c r="M19" s="135"/>
      <c r="N19" s="113"/>
      <c r="O19" s="113"/>
      <c r="P19" s="113" t="s">
        <v>1473</v>
      </c>
      <c r="Q19" s="113" t="s">
        <v>2219</v>
      </c>
      <c r="R19" s="113" t="s">
        <v>1473</v>
      </c>
      <c r="S19" s="113" t="s">
        <v>1473</v>
      </c>
      <c r="T19" s="113" t="s">
        <v>5611</v>
      </c>
      <c r="U19" s="113" t="s">
        <v>5611</v>
      </c>
      <c r="V19" s="113" t="s">
        <v>6712</v>
      </c>
      <c r="W19" s="113" t="s">
        <v>6712</v>
      </c>
      <c r="X19" s="112" t="s">
        <v>7207</v>
      </c>
      <c r="Y19" s="112" t="s">
        <v>7208</v>
      </c>
      <c r="Z19" s="113"/>
      <c r="AA19" s="113" t="s">
        <v>7102</v>
      </c>
      <c r="AB19" s="113" t="s">
        <v>7103</v>
      </c>
      <c r="AC19" s="113" t="s">
        <v>7209</v>
      </c>
      <c r="AD19" s="113" t="s">
        <v>7211</v>
      </c>
      <c r="AE19" s="113"/>
      <c r="AF19" s="113"/>
      <c r="AG19" s="113"/>
      <c r="AH19" s="113" t="s">
        <v>6887</v>
      </c>
      <c r="AI19" s="113" t="s">
        <v>6890</v>
      </c>
      <c r="AJ19" s="113" t="s">
        <v>6889</v>
      </c>
      <c r="AK19" s="112" t="s">
        <v>7214</v>
      </c>
      <c r="AL19" s="112" t="s">
        <v>7215</v>
      </c>
      <c r="AM19" s="113" t="s">
        <v>6891</v>
      </c>
      <c r="AN19" s="113" t="s">
        <v>6895</v>
      </c>
      <c r="AO19" s="137"/>
      <c r="AP19" s="137"/>
      <c r="AQ19" s="113"/>
      <c r="AR19" s="113" t="s">
        <v>10241</v>
      </c>
      <c r="AS19" s="139">
        <v>46255.651701388888</v>
      </c>
      <c r="AT19" s="113" t="s">
        <v>10242</v>
      </c>
      <c r="AU19" s="112" t="s">
        <v>7219</v>
      </c>
    </row>
    <row r="20" spans="1:47" ht="40.5">
      <c r="A20" s="113" t="s">
        <v>7220</v>
      </c>
      <c r="B20" s="112" t="s">
        <v>7221</v>
      </c>
      <c r="C20" s="113" t="s">
        <v>6861</v>
      </c>
      <c r="D20" s="113" t="s">
        <v>6863</v>
      </c>
      <c r="E20" s="113" t="s">
        <v>6478</v>
      </c>
      <c r="F20" s="113" t="s">
        <v>6967</v>
      </c>
      <c r="G20" s="113" t="s">
        <v>565</v>
      </c>
      <c r="H20" s="113" t="s">
        <v>1266</v>
      </c>
      <c r="I20" s="113" t="s">
        <v>7210</v>
      </c>
      <c r="J20" s="113" t="s">
        <v>7212</v>
      </c>
      <c r="K20" s="113" t="s">
        <v>6967</v>
      </c>
      <c r="L20" s="112" t="s">
        <v>6983</v>
      </c>
      <c r="M20" s="135"/>
      <c r="N20" s="113">
        <v>3</v>
      </c>
      <c r="O20" s="113"/>
      <c r="P20" s="113" t="s">
        <v>1473</v>
      </c>
      <c r="Q20" s="113" t="s">
        <v>7229</v>
      </c>
      <c r="R20" s="113" t="s">
        <v>1473</v>
      </c>
      <c r="S20" s="113" t="s">
        <v>1473</v>
      </c>
      <c r="T20" s="113" t="s">
        <v>5611</v>
      </c>
      <c r="U20" s="113" t="s">
        <v>5611</v>
      </c>
      <c r="V20" s="113" t="s">
        <v>6712</v>
      </c>
      <c r="W20" s="113" t="s">
        <v>6712</v>
      </c>
      <c r="X20" s="112" t="s">
        <v>7222</v>
      </c>
      <c r="Y20" s="112" t="s">
        <v>7223</v>
      </c>
      <c r="Z20" s="113"/>
      <c r="AA20" s="113" t="s">
        <v>7102</v>
      </c>
      <c r="AB20" s="113" t="s">
        <v>7103</v>
      </c>
      <c r="AC20" s="113" t="s">
        <v>7209</v>
      </c>
      <c r="AD20" s="113" t="s">
        <v>7211</v>
      </c>
      <c r="AE20" s="113"/>
      <c r="AF20" s="113"/>
      <c r="AG20" s="113"/>
      <c r="AH20" s="113" t="s">
        <v>6887</v>
      </c>
      <c r="AI20" s="113" t="s">
        <v>6890</v>
      </c>
      <c r="AJ20" s="113" t="s">
        <v>6969</v>
      </c>
      <c r="AK20" s="112" t="s">
        <v>7224</v>
      </c>
      <c r="AL20" s="112" t="s">
        <v>7225</v>
      </c>
      <c r="AM20" s="113" t="s">
        <v>6917</v>
      </c>
      <c r="AN20" s="113" t="s">
        <v>6895</v>
      </c>
      <c r="AO20" s="137"/>
      <c r="AP20" s="137"/>
      <c r="AQ20" s="113"/>
      <c r="AR20" s="113" t="s">
        <v>10241</v>
      </c>
      <c r="AS20" s="139">
        <v>46255.651701388888</v>
      </c>
      <c r="AT20" s="113" t="s">
        <v>10242</v>
      </c>
      <c r="AU20" s="112" t="s">
        <v>7228</v>
      </c>
    </row>
    <row r="21" spans="1:47" ht="27">
      <c r="A21" s="113" t="s">
        <v>7230</v>
      </c>
      <c r="B21" s="112" t="s">
        <v>7231</v>
      </c>
      <c r="C21" s="113" t="s">
        <v>6861</v>
      </c>
      <c r="D21" s="113" t="s">
        <v>6863</v>
      </c>
      <c r="E21" s="113" t="s">
        <v>6478</v>
      </c>
      <c r="F21" s="113" t="s">
        <v>6967</v>
      </c>
      <c r="G21" s="113" t="s">
        <v>565</v>
      </c>
      <c r="H21" s="113" t="s">
        <v>443</v>
      </c>
      <c r="I21" s="113" t="s">
        <v>7210</v>
      </c>
      <c r="J21" s="113" t="s">
        <v>7234</v>
      </c>
      <c r="K21" s="113" t="s">
        <v>6967</v>
      </c>
      <c r="L21" s="112" t="s">
        <v>7235</v>
      </c>
      <c r="M21" s="135"/>
      <c r="N21" s="113"/>
      <c r="O21" s="113"/>
      <c r="P21" s="113" t="s">
        <v>1473</v>
      </c>
      <c r="Q21" s="113" t="s">
        <v>2221</v>
      </c>
      <c r="R21" s="113" t="s">
        <v>1473</v>
      </c>
      <c r="S21" s="113" t="s">
        <v>1473</v>
      </c>
      <c r="T21" s="113" t="s">
        <v>5611</v>
      </c>
      <c r="U21" s="113" t="s">
        <v>5611</v>
      </c>
      <c r="V21" s="113" t="s">
        <v>6712</v>
      </c>
      <c r="W21" s="113" t="s">
        <v>6712</v>
      </c>
      <c r="X21" s="112" t="s">
        <v>7232</v>
      </c>
      <c r="Y21" s="112" t="s">
        <v>7233</v>
      </c>
      <c r="Z21" s="113"/>
      <c r="AA21" s="113" t="s">
        <v>7102</v>
      </c>
      <c r="AB21" s="113" t="s">
        <v>7103</v>
      </c>
      <c r="AC21" s="113" t="s">
        <v>7209</v>
      </c>
      <c r="AD21" s="113" t="s">
        <v>7211</v>
      </c>
      <c r="AE21" s="113"/>
      <c r="AF21" s="113"/>
      <c r="AG21" s="113"/>
      <c r="AH21" s="113" t="s">
        <v>6887</v>
      </c>
      <c r="AI21" s="113" t="s">
        <v>6890</v>
      </c>
      <c r="AJ21" s="113" t="s">
        <v>6969</v>
      </c>
      <c r="AK21" s="112" t="s">
        <v>7236</v>
      </c>
      <c r="AL21" s="112" t="s">
        <v>7237</v>
      </c>
      <c r="AM21" s="113" t="s">
        <v>6917</v>
      </c>
      <c r="AN21" s="113" t="s">
        <v>6895</v>
      </c>
      <c r="AO21" s="137"/>
      <c r="AP21" s="137"/>
      <c r="AQ21" s="113"/>
      <c r="AR21" s="113" t="s">
        <v>10241</v>
      </c>
      <c r="AS21" s="139">
        <v>46255.651701388888</v>
      </c>
      <c r="AT21" s="113" t="s">
        <v>10242</v>
      </c>
      <c r="AU21" s="112" t="s">
        <v>7239</v>
      </c>
    </row>
    <row r="22" spans="1:47" ht="40.5">
      <c r="A22" s="113" t="s">
        <v>7240</v>
      </c>
      <c r="B22" s="112" t="s">
        <v>7243</v>
      </c>
      <c r="C22" s="113" t="s">
        <v>6861</v>
      </c>
      <c r="D22" s="113" t="s">
        <v>6863</v>
      </c>
      <c r="E22" s="113" t="s">
        <v>6478</v>
      </c>
      <c r="F22" s="113" t="s">
        <v>6877</v>
      </c>
      <c r="G22" s="113" t="s">
        <v>565</v>
      </c>
      <c r="H22" s="113" t="s">
        <v>1266</v>
      </c>
      <c r="I22" s="113" t="s">
        <v>7210</v>
      </c>
      <c r="J22" s="113" t="s">
        <v>7212</v>
      </c>
      <c r="K22" s="113" t="s">
        <v>6881</v>
      </c>
      <c r="L22" s="112" t="s">
        <v>7246</v>
      </c>
      <c r="M22" s="135"/>
      <c r="N22" s="113">
        <v>20</v>
      </c>
      <c r="O22" s="113"/>
      <c r="P22" s="113" t="s">
        <v>1473</v>
      </c>
      <c r="Q22" s="113" t="s">
        <v>2219</v>
      </c>
      <c r="R22" s="113" t="s">
        <v>1473</v>
      </c>
      <c r="S22" s="113" t="s">
        <v>1473</v>
      </c>
      <c r="T22" s="113" t="s">
        <v>5611</v>
      </c>
      <c r="U22" s="113" t="s">
        <v>5611</v>
      </c>
      <c r="V22" s="113" t="s">
        <v>6712</v>
      </c>
      <c r="W22" s="113" t="s">
        <v>6712</v>
      </c>
      <c r="X22" s="112" t="s">
        <v>7244</v>
      </c>
      <c r="Y22" s="112" t="s">
        <v>7245</v>
      </c>
      <c r="Z22" s="113"/>
      <c r="AA22" s="113" t="s">
        <v>7102</v>
      </c>
      <c r="AB22" s="113" t="s">
        <v>7103</v>
      </c>
      <c r="AC22" s="113" t="s">
        <v>7209</v>
      </c>
      <c r="AD22" s="113" t="s">
        <v>7211</v>
      </c>
      <c r="AE22" s="113"/>
      <c r="AF22" s="113"/>
      <c r="AG22" s="113"/>
      <c r="AH22" s="113" t="s">
        <v>6887</v>
      </c>
      <c r="AI22" s="113" t="s">
        <v>6890</v>
      </c>
      <c r="AJ22" s="113" t="s">
        <v>6889</v>
      </c>
      <c r="AK22" s="112" t="s">
        <v>7247</v>
      </c>
      <c r="AL22" s="112" t="s">
        <v>7248</v>
      </c>
      <c r="AM22" s="113" t="s">
        <v>6891</v>
      </c>
      <c r="AN22" s="113" t="s">
        <v>6895</v>
      </c>
      <c r="AO22" s="137"/>
      <c r="AP22" s="137"/>
      <c r="AQ22" s="113" t="s">
        <v>7242</v>
      </c>
      <c r="AR22" s="113" t="s">
        <v>10241</v>
      </c>
      <c r="AS22" s="139">
        <v>46255.651701388888</v>
      </c>
      <c r="AT22" s="113" t="s">
        <v>10242</v>
      </c>
      <c r="AU22" s="112" t="s">
        <v>7252</v>
      </c>
    </row>
    <row r="23" spans="1:47" ht="40.5">
      <c r="A23" s="113" t="s">
        <v>7265</v>
      </c>
      <c r="B23" s="112" t="s">
        <v>7267</v>
      </c>
      <c r="C23" s="113" t="s">
        <v>6861</v>
      </c>
      <c r="D23" s="113" t="s">
        <v>6863</v>
      </c>
      <c r="E23" s="113" t="s">
        <v>6478</v>
      </c>
      <c r="F23" s="113" t="s">
        <v>6877</v>
      </c>
      <c r="G23" s="113" t="s">
        <v>565</v>
      </c>
      <c r="H23" s="113" t="s">
        <v>1266</v>
      </c>
      <c r="I23" s="113" t="s">
        <v>7210</v>
      </c>
      <c r="J23" s="113" t="s">
        <v>7271</v>
      </c>
      <c r="K23" s="113" t="s">
        <v>6877</v>
      </c>
      <c r="L23" s="112" t="s">
        <v>7272</v>
      </c>
      <c r="M23" s="135"/>
      <c r="N23" s="113">
        <v>10</v>
      </c>
      <c r="O23" s="113"/>
      <c r="P23" s="113" t="s">
        <v>1473</v>
      </c>
      <c r="Q23" s="113" t="s">
        <v>7161</v>
      </c>
      <c r="R23" s="113" t="s">
        <v>1473</v>
      </c>
      <c r="S23" s="113" t="s">
        <v>1473</v>
      </c>
      <c r="T23" s="113" t="s">
        <v>5611</v>
      </c>
      <c r="U23" s="113" t="s">
        <v>5611</v>
      </c>
      <c r="V23" s="113" t="s">
        <v>6712</v>
      </c>
      <c r="W23" s="113" t="s">
        <v>6712</v>
      </c>
      <c r="X23" s="112" t="s">
        <v>7268</v>
      </c>
      <c r="Y23" s="112" t="s">
        <v>7269</v>
      </c>
      <c r="Z23" s="113"/>
      <c r="AA23" s="113" t="s">
        <v>7102</v>
      </c>
      <c r="AB23" s="113" t="s">
        <v>7103</v>
      </c>
      <c r="AC23" s="113" t="s">
        <v>7209</v>
      </c>
      <c r="AD23" s="113" t="s">
        <v>7270</v>
      </c>
      <c r="AE23" s="113"/>
      <c r="AF23" s="113"/>
      <c r="AG23" s="113"/>
      <c r="AH23" s="113" t="s">
        <v>6887</v>
      </c>
      <c r="AI23" s="113" t="s">
        <v>6890</v>
      </c>
      <c r="AJ23" s="113" t="s">
        <v>6916</v>
      </c>
      <c r="AK23" s="112" t="s">
        <v>7273</v>
      </c>
      <c r="AL23" s="112" t="s">
        <v>7274</v>
      </c>
      <c r="AM23" s="113" t="s">
        <v>6917</v>
      </c>
      <c r="AN23" s="113" t="s">
        <v>6895</v>
      </c>
      <c r="AO23" s="137"/>
      <c r="AP23" s="137"/>
      <c r="AQ23" s="113"/>
      <c r="AR23" s="113" t="s">
        <v>10241</v>
      </c>
      <c r="AS23" s="139">
        <v>46255.651701388888</v>
      </c>
      <c r="AT23" s="113" t="s">
        <v>10242</v>
      </c>
      <c r="AU23" s="112" t="s">
        <v>7277</v>
      </c>
    </row>
    <row r="24" spans="1:47" ht="40.5">
      <c r="A24" s="113" t="s">
        <v>7279</v>
      </c>
      <c r="B24" s="112" t="s">
        <v>7280</v>
      </c>
      <c r="C24" s="113" t="s">
        <v>6861</v>
      </c>
      <c r="D24" s="113" t="s">
        <v>6863</v>
      </c>
      <c r="E24" s="113" t="s">
        <v>6478</v>
      </c>
      <c r="F24" s="113" t="s">
        <v>6967</v>
      </c>
      <c r="G24" s="113" t="s">
        <v>856</v>
      </c>
      <c r="H24" s="113" t="s">
        <v>1266</v>
      </c>
      <c r="I24" s="113" t="s">
        <v>7210</v>
      </c>
      <c r="J24" s="113" t="s">
        <v>7271</v>
      </c>
      <c r="K24" s="113" t="s">
        <v>6967</v>
      </c>
      <c r="L24" s="112" t="s">
        <v>6983</v>
      </c>
      <c r="M24" s="135"/>
      <c r="N24" s="113">
        <v>10</v>
      </c>
      <c r="O24" s="113"/>
      <c r="P24" s="113" t="s">
        <v>1473</v>
      </c>
      <c r="Q24" s="113" t="s">
        <v>2221</v>
      </c>
      <c r="R24" s="113" t="s">
        <v>1473</v>
      </c>
      <c r="S24" s="113" t="s">
        <v>1473</v>
      </c>
      <c r="T24" s="113" t="s">
        <v>5611</v>
      </c>
      <c r="U24" s="113" t="s">
        <v>5611</v>
      </c>
      <c r="V24" s="113" t="s">
        <v>6712</v>
      </c>
      <c r="W24" s="113" t="s">
        <v>6712</v>
      </c>
      <c r="X24" s="112" t="s">
        <v>7281</v>
      </c>
      <c r="Y24" s="112" t="s">
        <v>7282</v>
      </c>
      <c r="Z24" s="113"/>
      <c r="AA24" s="113" t="s">
        <v>7102</v>
      </c>
      <c r="AB24" s="113" t="s">
        <v>7103</v>
      </c>
      <c r="AC24" s="113" t="s">
        <v>7209</v>
      </c>
      <c r="AD24" s="113" t="s">
        <v>7270</v>
      </c>
      <c r="AE24" s="113"/>
      <c r="AF24" s="113"/>
      <c r="AG24" s="113"/>
      <c r="AH24" s="113" t="s">
        <v>6887</v>
      </c>
      <c r="AI24" s="113" t="s">
        <v>6890</v>
      </c>
      <c r="AJ24" s="113" t="s">
        <v>6969</v>
      </c>
      <c r="AK24" s="112" t="s">
        <v>7284</v>
      </c>
      <c r="AL24" s="112" t="s">
        <v>7285</v>
      </c>
      <c r="AM24" s="113" t="s">
        <v>6917</v>
      </c>
      <c r="AN24" s="113" t="s">
        <v>6895</v>
      </c>
      <c r="AO24" s="137"/>
      <c r="AP24" s="137"/>
      <c r="AQ24" s="113"/>
      <c r="AR24" s="113" t="s">
        <v>10241</v>
      </c>
      <c r="AS24" s="139">
        <v>46255.651701388888</v>
      </c>
      <c r="AT24" s="113" t="s">
        <v>10242</v>
      </c>
      <c r="AU24" s="112" t="s">
        <v>7288</v>
      </c>
    </row>
    <row r="25" spans="1:47" ht="40.5">
      <c r="A25" s="113" t="s">
        <v>7289</v>
      </c>
      <c r="B25" s="112" t="s">
        <v>7290</v>
      </c>
      <c r="C25" s="113" t="s">
        <v>6861</v>
      </c>
      <c r="D25" s="113" t="s">
        <v>6863</v>
      </c>
      <c r="E25" s="113" t="s">
        <v>6478</v>
      </c>
      <c r="F25" s="113" t="s">
        <v>6877</v>
      </c>
      <c r="G25" s="113" t="s">
        <v>1266</v>
      </c>
      <c r="H25" s="113" t="s">
        <v>1266</v>
      </c>
      <c r="I25" s="113" t="s">
        <v>7210</v>
      </c>
      <c r="J25" s="113" t="s">
        <v>7271</v>
      </c>
      <c r="K25" s="113" t="s">
        <v>6877</v>
      </c>
      <c r="L25" s="112" t="s">
        <v>6983</v>
      </c>
      <c r="M25" s="135"/>
      <c r="N25" s="113">
        <v>20</v>
      </c>
      <c r="O25" s="113"/>
      <c r="P25" s="113" t="s">
        <v>1473</v>
      </c>
      <c r="Q25" s="113" t="s">
        <v>7298</v>
      </c>
      <c r="R25" s="113" t="s">
        <v>1473</v>
      </c>
      <c r="S25" s="113" t="s">
        <v>1473</v>
      </c>
      <c r="T25" s="113" t="s">
        <v>5611</v>
      </c>
      <c r="U25" s="113" t="s">
        <v>5611</v>
      </c>
      <c r="V25" s="113" t="s">
        <v>6712</v>
      </c>
      <c r="W25" s="113" t="s">
        <v>6712</v>
      </c>
      <c r="X25" s="112" t="s">
        <v>7291</v>
      </c>
      <c r="Y25" s="112" t="s">
        <v>7292</v>
      </c>
      <c r="Z25" s="113"/>
      <c r="AA25" s="113" t="s">
        <v>7102</v>
      </c>
      <c r="AB25" s="113" t="s">
        <v>7103</v>
      </c>
      <c r="AC25" s="113" t="s">
        <v>7209</v>
      </c>
      <c r="AD25" s="113" t="s">
        <v>7270</v>
      </c>
      <c r="AE25" s="113"/>
      <c r="AF25" s="113"/>
      <c r="AG25" s="113"/>
      <c r="AH25" s="113" t="s">
        <v>6887</v>
      </c>
      <c r="AI25" s="113" t="s">
        <v>6890</v>
      </c>
      <c r="AJ25" s="113" t="s">
        <v>6969</v>
      </c>
      <c r="AK25" s="112" t="s">
        <v>7293</v>
      </c>
      <c r="AL25" s="112" t="s">
        <v>7294</v>
      </c>
      <c r="AM25" s="113" t="s">
        <v>6917</v>
      </c>
      <c r="AN25" s="113" t="s">
        <v>6895</v>
      </c>
      <c r="AO25" s="137"/>
      <c r="AP25" s="137"/>
      <c r="AQ25" s="113"/>
      <c r="AR25" s="113" t="s">
        <v>10241</v>
      </c>
      <c r="AS25" s="139">
        <v>46255.651701388888</v>
      </c>
      <c r="AT25" s="113" t="s">
        <v>10242</v>
      </c>
      <c r="AU25" s="112" t="s">
        <v>7297</v>
      </c>
    </row>
    <row r="26" spans="1:47" ht="40.5">
      <c r="A26" s="113" t="s">
        <v>7299</v>
      </c>
      <c r="B26" s="112" t="s">
        <v>7300</v>
      </c>
      <c r="C26" s="113" t="s">
        <v>6861</v>
      </c>
      <c r="D26" s="113" t="s">
        <v>6863</v>
      </c>
      <c r="E26" s="113" t="s">
        <v>6478</v>
      </c>
      <c r="F26" s="113" t="s">
        <v>6932</v>
      </c>
      <c r="G26" s="113" t="s">
        <v>443</v>
      </c>
      <c r="H26" s="113" t="s">
        <v>7305</v>
      </c>
      <c r="I26" s="113" t="s">
        <v>7210</v>
      </c>
      <c r="J26" s="113" t="s">
        <v>7303</v>
      </c>
      <c r="K26" s="113" t="s">
        <v>6932</v>
      </c>
      <c r="L26" s="112" t="s">
        <v>7304</v>
      </c>
      <c r="M26" s="135"/>
      <c r="N26" s="113"/>
      <c r="O26" s="113"/>
      <c r="P26" s="113" t="s">
        <v>1473</v>
      </c>
      <c r="Q26" s="113" t="s">
        <v>2219</v>
      </c>
      <c r="R26" s="113" t="s">
        <v>1473</v>
      </c>
      <c r="S26" s="113" t="s">
        <v>1473</v>
      </c>
      <c r="T26" s="113" t="s">
        <v>5611</v>
      </c>
      <c r="U26" s="113" t="s">
        <v>5611</v>
      </c>
      <c r="V26" s="113" t="s">
        <v>6712</v>
      </c>
      <c r="W26" s="113" t="s">
        <v>6712</v>
      </c>
      <c r="X26" s="112" t="s">
        <v>7301</v>
      </c>
      <c r="Y26" s="112" t="s">
        <v>7302</v>
      </c>
      <c r="Z26" s="113"/>
      <c r="AA26" s="113"/>
      <c r="AB26" s="113" t="s">
        <v>7103</v>
      </c>
      <c r="AC26" s="113"/>
      <c r="AD26" s="113"/>
      <c r="AE26" s="113"/>
      <c r="AF26" s="113"/>
      <c r="AG26" s="113"/>
      <c r="AH26" s="113" t="s">
        <v>6887</v>
      </c>
      <c r="AI26" s="113" t="s">
        <v>6890</v>
      </c>
      <c r="AJ26" s="113"/>
      <c r="AK26" s="112" t="s">
        <v>7306</v>
      </c>
      <c r="AL26" s="112" t="s">
        <v>7307</v>
      </c>
      <c r="AM26" s="113" t="s">
        <v>6917</v>
      </c>
      <c r="AN26" s="113"/>
      <c r="AO26" s="137"/>
      <c r="AP26" s="137"/>
      <c r="AQ26" s="113"/>
      <c r="AR26" s="113" t="s">
        <v>10241</v>
      </c>
      <c r="AS26" s="139">
        <v>46255.651712962965</v>
      </c>
      <c r="AT26" s="113" t="s">
        <v>10242</v>
      </c>
      <c r="AU26" s="112" t="s">
        <v>7308</v>
      </c>
    </row>
    <row r="27" spans="1:47" ht="40.5">
      <c r="A27" s="113" t="s">
        <v>7310</v>
      </c>
      <c r="B27" s="112" t="s">
        <v>7311</v>
      </c>
      <c r="C27" s="113" t="s">
        <v>6861</v>
      </c>
      <c r="D27" s="113" t="s">
        <v>6863</v>
      </c>
      <c r="E27" s="113" t="s">
        <v>6478</v>
      </c>
      <c r="F27" s="113" t="s">
        <v>6932</v>
      </c>
      <c r="G27" s="113" t="s">
        <v>565</v>
      </c>
      <c r="H27" s="113" t="s">
        <v>7314</v>
      </c>
      <c r="I27" s="113" t="s">
        <v>7210</v>
      </c>
      <c r="J27" s="113" t="s">
        <v>7271</v>
      </c>
      <c r="K27" s="113" t="s">
        <v>6932</v>
      </c>
      <c r="L27" s="112" t="s">
        <v>6983</v>
      </c>
      <c r="M27" s="135"/>
      <c r="N27" s="113">
        <v>5</v>
      </c>
      <c r="O27" s="113"/>
      <c r="P27" s="113" t="s">
        <v>1473</v>
      </c>
      <c r="Q27" s="113" t="s">
        <v>6958</v>
      </c>
      <c r="R27" s="113" t="s">
        <v>1473</v>
      </c>
      <c r="S27" s="113" t="s">
        <v>1473</v>
      </c>
      <c r="T27" s="113" t="s">
        <v>5611</v>
      </c>
      <c r="U27" s="113" t="s">
        <v>5611</v>
      </c>
      <c r="V27" s="113" t="s">
        <v>6712</v>
      </c>
      <c r="W27" s="113" t="s">
        <v>6712</v>
      </c>
      <c r="X27" s="112" t="s">
        <v>7312</v>
      </c>
      <c r="Y27" s="112" t="s">
        <v>7313</v>
      </c>
      <c r="Z27" s="113"/>
      <c r="AA27" s="113" t="s">
        <v>7102</v>
      </c>
      <c r="AB27" s="113" t="s">
        <v>7103</v>
      </c>
      <c r="AC27" s="113" t="s">
        <v>7209</v>
      </c>
      <c r="AD27" s="113" t="s">
        <v>7270</v>
      </c>
      <c r="AE27" s="113"/>
      <c r="AF27" s="113"/>
      <c r="AG27" s="113"/>
      <c r="AH27" s="113" t="s">
        <v>6887</v>
      </c>
      <c r="AI27" s="113" t="s">
        <v>6890</v>
      </c>
      <c r="AJ27" s="113" t="s">
        <v>6935</v>
      </c>
      <c r="AK27" s="112" t="s">
        <v>7315</v>
      </c>
      <c r="AL27" s="112" t="s">
        <v>7316</v>
      </c>
      <c r="AM27" s="113" t="s">
        <v>6917</v>
      </c>
      <c r="AN27" s="113" t="s">
        <v>6895</v>
      </c>
      <c r="AO27" s="137"/>
      <c r="AP27" s="137"/>
      <c r="AQ27" s="113"/>
      <c r="AR27" s="113" t="s">
        <v>10241</v>
      </c>
      <c r="AS27" s="139">
        <v>46255.651712962965</v>
      </c>
      <c r="AT27" s="113" t="s">
        <v>10242</v>
      </c>
      <c r="AU27" s="112" t="s">
        <v>7319</v>
      </c>
    </row>
    <row r="28" spans="1:47" ht="54">
      <c r="A28" s="113" t="s">
        <v>7320</v>
      </c>
      <c r="B28" s="112" t="s">
        <v>7321</v>
      </c>
      <c r="C28" s="113" t="s">
        <v>6861</v>
      </c>
      <c r="D28" s="113" t="s">
        <v>6863</v>
      </c>
      <c r="E28" s="113" t="s">
        <v>6478</v>
      </c>
      <c r="F28" s="113" t="s">
        <v>6967</v>
      </c>
      <c r="G28" s="113" t="s">
        <v>1266</v>
      </c>
      <c r="H28" s="113" t="s">
        <v>344</v>
      </c>
      <c r="I28" s="113" t="s">
        <v>7327</v>
      </c>
      <c r="J28" s="113" t="s">
        <v>7329</v>
      </c>
      <c r="K28" s="113" t="s">
        <v>6967</v>
      </c>
      <c r="L28" s="112" t="s">
        <v>7330</v>
      </c>
      <c r="M28" s="135"/>
      <c r="N28" s="113"/>
      <c r="O28" s="113"/>
      <c r="P28" s="113" t="s">
        <v>1473</v>
      </c>
      <c r="Q28" s="113" t="s">
        <v>7161</v>
      </c>
      <c r="R28" s="113" t="s">
        <v>1473</v>
      </c>
      <c r="S28" s="113" t="s">
        <v>1473</v>
      </c>
      <c r="T28" s="113" t="s">
        <v>5611</v>
      </c>
      <c r="U28" s="113" t="s">
        <v>5611</v>
      </c>
      <c r="V28" s="113" t="s">
        <v>6712</v>
      </c>
      <c r="W28" s="113" t="s">
        <v>6712</v>
      </c>
      <c r="X28" s="112" t="s">
        <v>7322</v>
      </c>
      <c r="Y28" s="112" t="s">
        <v>7323</v>
      </c>
      <c r="Z28" s="113"/>
      <c r="AA28" s="113" t="s">
        <v>7324</v>
      </c>
      <c r="AB28" s="113" t="s">
        <v>7325</v>
      </c>
      <c r="AC28" s="113" t="s">
        <v>7326</v>
      </c>
      <c r="AD28" s="113" t="s">
        <v>7328</v>
      </c>
      <c r="AE28" s="113"/>
      <c r="AF28" s="113"/>
      <c r="AG28" s="113"/>
      <c r="AH28" s="113" t="s">
        <v>6887</v>
      </c>
      <c r="AI28" s="113" t="s">
        <v>6890</v>
      </c>
      <c r="AJ28" s="113" t="s">
        <v>6969</v>
      </c>
      <c r="AK28" s="112" t="s">
        <v>7331</v>
      </c>
      <c r="AL28" s="112" t="s">
        <v>7332</v>
      </c>
      <c r="AM28" s="113" t="s">
        <v>6917</v>
      </c>
      <c r="AN28" s="113" t="s">
        <v>7333</v>
      </c>
      <c r="AO28" s="137"/>
      <c r="AP28" s="137"/>
      <c r="AQ28" s="113"/>
      <c r="AR28" s="113" t="s">
        <v>10241</v>
      </c>
      <c r="AS28" s="139">
        <v>46255.651712962965</v>
      </c>
      <c r="AT28" s="113" t="s">
        <v>10242</v>
      </c>
      <c r="AU28" s="112" t="s">
        <v>7337</v>
      </c>
    </row>
    <row r="29" spans="1:47" ht="27">
      <c r="A29" s="113" t="s">
        <v>7338</v>
      </c>
      <c r="B29" s="112" t="s">
        <v>7339</v>
      </c>
      <c r="C29" s="113" t="s">
        <v>6861</v>
      </c>
      <c r="D29" s="113" t="s">
        <v>6863</v>
      </c>
      <c r="E29" s="113" t="s">
        <v>6478</v>
      </c>
      <c r="F29" s="113" t="s">
        <v>6967</v>
      </c>
      <c r="G29" s="113" t="s">
        <v>1266</v>
      </c>
      <c r="H29" s="113" t="s">
        <v>443</v>
      </c>
      <c r="I29" s="113" t="s">
        <v>7343</v>
      </c>
      <c r="J29" s="113" t="s">
        <v>7345</v>
      </c>
      <c r="K29" s="113" t="s">
        <v>6967</v>
      </c>
      <c r="L29" s="112" t="s">
        <v>7347</v>
      </c>
      <c r="M29" s="135"/>
      <c r="N29" s="113"/>
      <c r="O29" s="113"/>
      <c r="P29" s="113" t="s">
        <v>1473</v>
      </c>
      <c r="Q29" s="113" t="s">
        <v>6958</v>
      </c>
      <c r="R29" s="113" t="s">
        <v>1473</v>
      </c>
      <c r="S29" s="113" t="s">
        <v>1473</v>
      </c>
      <c r="T29" s="113" t="s">
        <v>5611</v>
      </c>
      <c r="U29" s="113" t="s">
        <v>5611</v>
      </c>
      <c r="V29" s="113" t="s">
        <v>6712</v>
      </c>
      <c r="W29" s="113" t="s">
        <v>6712</v>
      </c>
      <c r="X29" s="112" t="s">
        <v>7340</v>
      </c>
      <c r="Y29" s="112" t="s">
        <v>7341</v>
      </c>
      <c r="Z29" s="113"/>
      <c r="AA29" s="113" t="s">
        <v>7324</v>
      </c>
      <c r="AB29" s="113" t="s">
        <v>7325</v>
      </c>
      <c r="AC29" s="113" t="s">
        <v>7342</v>
      </c>
      <c r="AD29" s="113" t="s">
        <v>7344</v>
      </c>
      <c r="AE29" s="113"/>
      <c r="AF29" s="113"/>
      <c r="AG29" s="113"/>
      <c r="AH29" s="113" t="s">
        <v>6887</v>
      </c>
      <c r="AI29" s="113" t="s">
        <v>6890</v>
      </c>
      <c r="AJ29" s="113" t="s">
        <v>6969</v>
      </c>
      <c r="AK29" s="112" t="s">
        <v>7348</v>
      </c>
      <c r="AL29" s="112" t="s">
        <v>7349</v>
      </c>
      <c r="AM29" s="113" t="s">
        <v>6917</v>
      </c>
      <c r="AN29" s="113" t="s">
        <v>7333</v>
      </c>
      <c r="AO29" s="137"/>
      <c r="AP29" s="137"/>
      <c r="AQ29" s="113"/>
      <c r="AR29" s="113" t="s">
        <v>10241</v>
      </c>
      <c r="AS29" s="139">
        <v>46255.651712962965</v>
      </c>
      <c r="AT29" s="113" t="s">
        <v>10242</v>
      </c>
      <c r="AU29" s="112" t="s">
        <v>7353</v>
      </c>
    </row>
    <row r="30" spans="1:47" ht="27">
      <c r="A30" s="113" t="s">
        <v>7354</v>
      </c>
      <c r="B30" s="112" t="s">
        <v>7355</v>
      </c>
      <c r="C30" s="113" t="s">
        <v>6861</v>
      </c>
      <c r="D30" s="113" t="s">
        <v>6863</v>
      </c>
      <c r="E30" s="113" t="s">
        <v>6478</v>
      </c>
      <c r="F30" s="113" t="s">
        <v>6877</v>
      </c>
      <c r="G30" s="113" t="s">
        <v>1266</v>
      </c>
      <c r="H30" s="113" t="s">
        <v>443</v>
      </c>
      <c r="I30" s="113" t="s">
        <v>7358</v>
      </c>
      <c r="J30" s="113" t="s">
        <v>7359</v>
      </c>
      <c r="K30" s="113" t="s">
        <v>6877</v>
      </c>
      <c r="L30" s="112" t="s">
        <v>7360</v>
      </c>
      <c r="M30" s="135"/>
      <c r="N30" s="113"/>
      <c r="O30" s="113"/>
      <c r="P30" s="113" t="s">
        <v>1473</v>
      </c>
      <c r="Q30" s="113" t="s">
        <v>7161</v>
      </c>
      <c r="R30" s="113" t="s">
        <v>1473</v>
      </c>
      <c r="S30" s="113" t="s">
        <v>1473</v>
      </c>
      <c r="T30" s="113" t="s">
        <v>5611</v>
      </c>
      <c r="U30" s="113" t="s">
        <v>5611</v>
      </c>
      <c r="V30" s="113" t="s">
        <v>6712</v>
      </c>
      <c r="W30" s="113" t="s">
        <v>6712</v>
      </c>
      <c r="X30" s="112" t="s">
        <v>7356</v>
      </c>
      <c r="Y30" s="112" t="s">
        <v>7357</v>
      </c>
      <c r="Z30" s="113"/>
      <c r="AA30" s="113" t="s">
        <v>7324</v>
      </c>
      <c r="AB30" s="113" t="s">
        <v>7325</v>
      </c>
      <c r="AC30" s="113" t="s">
        <v>7326</v>
      </c>
      <c r="AD30" s="113" t="s">
        <v>7328</v>
      </c>
      <c r="AE30" s="113"/>
      <c r="AF30" s="113"/>
      <c r="AG30" s="113"/>
      <c r="AH30" s="113" t="s">
        <v>6887</v>
      </c>
      <c r="AI30" s="113" t="s">
        <v>6890</v>
      </c>
      <c r="AJ30" s="113" t="s">
        <v>6916</v>
      </c>
      <c r="AK30" s="112" t="s">
        <v>7361</v>
      </c>
      <c r="AL30" s="112" t="s">
        <v>7362</v>
      </c>
      <c r="AM30" s="113" t="s">
        <v>6917</v>
      </c>
      <c r="AN30" s="113" t="s">
        <v>6895</v>
      </c>
      <c r="AO30" s="137"/>
      <c r="AP30" s="137"/>
      <c r="AQ30" s="113"/>
      <c r="AR30" s="113" t="s">
        <v>10241</v>
      </c>
      <c r="AS30" s="139">
        <v>46255.651712962965</v>
      </c>
      <c r="AT30" s="113" t="s">
        <v>10242</v>
      </c>
      <c r="AU30" s="112" t="s">
        <v>7366</v>
      </c>
    </row>
    <row r="31" spans="1:47" ht="27">
      <c r="A31" s="113" t="s">
        <v>7367</v>
      </c>
      <c r="B31" s="112" t="s">
        <v>7368</v>
      </c>
      <c r="C31" s="113" t="s">
        <v>6861</v>
      </c>
      <c r="D31" s="113" t="s">
        <v>6863</v>
      </c>
      <c r="E31" s="113" t="s">
        <v>6478</v>
      </c>
      <c r="F31" s="113" t="s">
        <v>6877</v>
      </c>
      <c r="G31" s="113" t="s">
        <v>1266</v>
      </c>
      <c r="H31" s="113" t="s">
        <v>443</v>
      </c>
      <c r="I31" s="113" t="s">
        <v>7358</v>
      </c>
      <c r="J31" s="113" t="s">
        <v>7372</v>
      </c>
      <c r="K31" s="113" t="s">
        <v>6877</v>
      </c>
      <c r="L31" s="112" t="s">
        <v>7373</v>
      </c>
      <c r="M31" s="135"/>
      <c r="N31" s="113"/>
      <c r="O31" s="113"/>
      <c r="P31" s="113" t="s">
        <v>1473</v>
      </c>
      <c r="Q31" s="113" t="s">
        <v>7161</v>
      </c>
      <c r="R31" s="113" t="s">
        <v>1473</v>
      </c>
      <c r="S31" s="113" t="s">
        <v>1473</v>
      </c>
      <c r="T31" s="113" t="s">
        <v>5611</v>
      </c>
      <c r="U31" s="113" t="s">
        <v>5611</v>
      </c>
      <c r="V31" s="113" t="s">
        <v>6712</v>
      </c>
      <c r="W31" s="113" t="s">
        <v>6712</v>
      </c>
      <c r="X31" s="112" t="s">
        <v>7369</v>
      </c>
      <c r="Y31" s="112" t="s">
        <v>7370</v>
      </c>
      <c r="Z31" s="113"/>
      <c r="AA31" s="113" t="s">
        <v>7324</v>
      </c>
      <c r="AB31" s="113" t="s">
        <v>7325</v>
      </c>
      <c r="AC31" s="113" t="s">
        <v>7326</v>
      </c>
      <c r="AD31" s="113" t="s">
        <v>7371</v>
      </c>
      <c r="AE31" s="113"/>
      <c r="AF31" s="113"/>
      <c r="AG31" s="113"/>
      <c r="AH31" s="113" t="s">
        <v>6887</v>
      </c>
      <c r="AI31" s="113" t="s">
        <v>6890</v>
      </c>
      <c r="AJ31" s="113" t="s">
        <v>6916</v>
      </c>
      <c r="AK31" s="112" t="s">
        <v>7374</v>
      </c>
      <c r="AL31" s="112" t="s">
        <v>7375</v>
      </c>
      <c r="AM31" s="113" t="s">
        <v>6917</v>
      </c>
      <c r="AN31" s="113" t="s">
        <v>6895</v>
      </c>
      <c r="AO31" s="137"/>
      <c r="AP31" s="137"/>
      <c r="AQ31" s="113"/>
      <c r="AR31" s="113" t="s">
        <v>10241</v>
      </c>
      <c r="AS31" s="139">
        <v>46255.651712962965</v>
      </c>
      <c r="AT31" s="113" t="s">
        <v>10242</v>
      </c>
      <c r="AU31" s="112" t="s">
        <v>7378</v>
      </c>
    </row>
    <row r="32" spans="1:47" ht="27">
      <c r="A32" s="113" t="s">
        <v>7379</v>
      </c>
      <c r="B32" s="112" t="s">
        <v>7380</v>
      </c>
      <c r="C32" s="113" t="s">
        <v>6861</v>
      </c>
      <c r="D32" s="113" t="s">
        <v>6863</v>
      </c>
      <c r="E32" s="113" t="s">
        <v>6478</v>
      </c>
      <c r="F32" s="113" t="s">
        <v>6877</v>
      </c>
      <c r="G32" s="113" t="s">
        <v>1266</v>
      </c>
      <c r="H32" s="113" t="s">
        <v>443</v>
      </c>
      <c r="I32" s="113" t="s">
        <v>7358</v>
      </c>
      <c r="J32" s="113" t="s">
        <v>7372</v>
      </c>
      <c r="K32" s="113" t="s">
        <v>6877</v>
      </c>
      <c r="L32" s="112" t="s">
        <v>7383</v>
      </c>
      <c r="M32" s="135"/>
      <c r="N32" s="113"/>
      <c r="O32" s="113"/>
      <c r="P32" s="113" t="s">
        <v>1473</v>
      </c>
      <c r="Q32" s="113" t="s">
        <v>7161</v>
      </c>
      <c r="R32" s="113" t="s">
        <v>1473</v>
      </c>
      <c r="S32" s="113" t="s">
        <v>1473</v>
      </c>
      <c r="T32" s="113" t="s">
        <v>5611</v>
      </c>
      <c r="U32" s="113" t="s">
        <v>5611</v>
      </c>
      <c r="V32" s="113" t="s">
        <v>6712</v>
      </c>
      <c r="W32" s="113" t="s">
        <v>6712</v>
      </c>
      <c r="X32" s="112" t="s">
        <v>7381</v>
      </c>
      <c r="Y32" s="112" t="s">
        <v>7382</v>
      </c>
      <c r="Z32" s="113"/>
      <c r="AA32" s="113" t="s">
        <v>7324</v>
      </c>
      <c r="AB32" s="113" t="s">
        <v>7325</v>
      </c>
      <c r="AC32" s="113" t="s">
        <v>7326</v>
      </c>
      <c r="AD32" s="113" t="s">
        <v>7371</v>
      </c>
      <c r="AE32" s="113"/>
      <c r="AF32" s="113"/>
      <c r="AG32" s="113"/>
      <c r="AH32" s="113" t="s">
        <v>6887</v>
      </c>
      <c r="AI32" s="113" t="s">
        <v>6890</v>
      </c>
      <c r="AJ32" s="113" t="s">
        <v>6916</v>
      </c>
      <c r="AK32" s="112" t="s">
        <v>7384</v>
      </c>
      <c r="AL32" s="112" t="s">
        <v>7385</v>
      </c>
      <c r="AM32" s="113" t="s">
        <v>6917</v>
      </c>
      <c r="AN32" s="113" t="s">
        <v>6895</v>
      </c>
      <c r="AO32" s="137"/>
      <c r="AP32" s="137"/>
      <c r="AQ32" s="113"/>
      <c r="AR32" s="113" t="s">
        <v>10241</v>
      </c>
      <c r="AS32" s="139">
        <v>46255.651712962965</v>
      </c>
      <c r="AT32" s="113" t="s">
        <v>10242</v>
      </c>
      <c r="AU32" s="112" t="s">
        <v>7378</v>
      </c>
    </row>
    <row r="33" spans="1:47" ht="27">
      <c r="A33" s="113" t="s">
        <v>7387</v>
      </c>
      <c r="B33" s="112" t="s">
        <v>7390</v>
      </c>
      <c r="C33" s="113" t="s">
        <v>6861</v>
      </c>
      <c r="D33" s="113" t="s">
        <v>6863</v>
      </c>
      <c r="E33" s="113" t="s">
        <v>6478</v>
      </c>
      <c r="F33" s="113" t="s">
        <v>6877</v>
      </c>
      <c r="G33" s="113" t="s">
        <v>1266</v>
      </c>
      <c r="H33" s="113" t="s">
        <v>443</v>
      </c>
      <c r="I33" s="113" t="s">
        <v>7394</v>
      </c>
      <c r="J33" s="113" t="s">
        <v>7396</v>
      </c>
      <c r="K33" s="113" t="s">
        <v>6877</v>
      </c>
      <c r="L33" s="112" t="s">
        <v>7397</v>
      </c>
      <c r="M33" s="135"/>
      <c r="N33" s="113"/>
      <c r="O33" s="113"/>
      <c r="P33" s="113" t="s">
        <v>1473</v>
      </c>
      <c r="Q33" s="113" t="s">
        <v>6958</v>
      </c>
      <c r="R33" s="113" t="s">
        <v>1473</v>
      </c>
      <c r="S33" s="113" t="s">
        <v>1473</v>
      </c>
      <c r="T33" s="113" t="s">
        <v>5611</v>
      </c>
      <c r="U33" s="113" t="s">
        <v>5611</v>
      </c>
      <c r="V33" s="113" t="s">
        <v>6712</v>
      </c>
      <c r="W33" s="113" t="s">
        <v>6712</v>
      </c>
      <c r="X33" s="112" t="s">
        <v>7391</v>
      </c>
      <c r="Y33" s="112" t="s">
        <v>7392</v>
      </c>
      <c r="Z33" s="113"/>
      <c r="AA33" s="113" t="s">
        <v>7324</v>
      </c>
      <c r="AB33" s="113" t="s">
        <v>7325</v>
      </c>
      <c r="AC33" s="113" t="s">
        <v>7393</v>
      </c>
      <c r="AD33" s="113" t="s">
        <v>7395</v>
      </c>
      <c r="AE33" s="113"/>
      <c r="AF33" s="113"/>
      <c r="AG33" s="113"/>
      <c r="AH33" s="113" t="s">
        <v>6887</v>
      </c>
      <c r="AI33" s="113" t="s">
        <v>6890</v>
      </c>
      <c r="AJ33" s="113" t="s">
        <v>6916</v>
      </c>
      <c r="AK33" s="112" t="s">
        <v>7398</v>
      </c>
      <c r="AL33" s="112" t="s">
        <v>7399</v>
      </c>
      <c r="AM33" s="113" t="s">
        <v>6917</v>
      </c>
      <c r="AN33" s="113" t="s">
        <v>6895</v>
      </c>
      <c r="AO33" s="137"/>
      <c r="AP33" s="137"/>
      <c r="AQ33" s="113" t="s">
        <v>7389</v>
      </c>
      <c r="AR33" s="113" t="s">
        <v>10241</v>
      </c>
      <c r="AS33" s="139">
        <v>46255.651712962965</v>
      </c>
      <c r="AT33" s="113" t="s">
        <v>10242</v>
      </c>
      <c r="AU33" s="112" t="s">
        <v>7403</v>
      </c>
    </row>
    <row r="34" spans="1:47" ht="27">
      <c r="A34" s="113" t="s">
        <v>7417</v>
      </c>
      <c r="B34" s="112" t="s">
        <v>7418</v>
      </c>
      <c r="C34" s="113" t="s">
        <v>6861</v>
      </c>
      <c r="D34" s="113" t="s">
        <v>6863</v>
      </c>
      <c r="E34" s="113" t="s">
        <v>6478</v>
      </c>
      <c r="F34" s="113" t="s">
        <v>6967</v>
      </c>
      <c r="G34" s="113" t="s">
        <v>1266</v>
      </c>
      <c r="H34" s="113" t="s">
        <v>443</v>
      </c>
      <c r="I34" s="113" t="s">
        <v>7394</v>
      </c>
      <c r="J34" s="113" t="s">
        <v>7396</v>
      </c>
      <c r="K34" s="113" t="s">
        <v>6967</v>
      </c>
      <c r="L34" s="112" t="s">
        <v>7421</v>
      </c>
      <c r="M34" s="135"/>
      <c r="N34" s="113"/>
      <c r="O34" s="113"/>
      <c r="P34" s="113" t="s">
        <v>1473</v>
      </c>
      <c r="Q34" s="113" t="s">
        <v>2219</v>
      </c>
      <c r="R34" s="113" t="s">
        <v>1473</v>
      </c>
      <c r="S34" s="113" t="s">
        <v>1473</v>
      </c>
      <c r="T34" s="113" t="s">
        <v>5611</v>
      </c>
      <c r="U34" s="113" t="s">
        <v>5611</v>
      </c>
      <c r="V34" s="113" t="s">
        <v>6712</v>
      </c>
      <c r="W34" s="113" t="s">
        <v>6712</v>
      </c>
      <c r="X34" s="112" t="s">
        <v>7419</v>
      </c>
      <c r="Y34" s="112" t="s">
        <v>7420</v>
      </c>
      <c r="Z34" s="113"/>
      <c r="AA34" s="113" t="s">
        <v>7324</v>
      </c>
      <c r="AB34" s="113" t="s">
        <v>7325</v>
      </c>
      <c r="AC34" s="113" t="s">
        <v>7393</v>
      </c>
      <c r="AD34" s="113" t="s">
        <v>7395</v>
      </c>
      <c r="AE34" s="113"/>
      <c r="AF34" s="113"/>
      <c r="AG34" s="113"/>
      <c r="AH34" s="113" t="s">
        <v>6887</v>
      </c>
      <c r="AI34" s="113" t="s">
        <v>6890</v>
      </c>
      <c r="AJ34" s="113" t="s">
        <v>6969</v>
      </c>
      <c r="AK34" s="112" t="s">
        <v>7422</v>
      </c>
      <c r="AL34" s="112" t="s">
        <v>7423</v>
      </c>
      <c r="AM34" s="113" t="s">
        <v>6917</v>
      </c>
      <c r="AN34" s="113" t="s">
        <v>6895</v>
      </c>
      <c r="AO34" s="137"/>
      <c r="AP34" s="137"/>
      <c r="AQ34" s="113"/>
      <c r="AR34" s="113" t="s">
        <v>10241</v>
      </c>
      <c r="AS34" s="139">
        <v>46255.651712962965</v>
      </c>
      <c r="AT34" s="113" t="s">
        <v>10242</v>
      </c>
      <c r="AU34" s="112" t="s">
        <v>7426</v>
      </c>
    </row>
    <row r="35" spans="1:47" ht="40.5">
      <c r="A35" s="113" t="s">
        <v>7427</v>
      </c>
      <c r="B35" s="112" t="s">
        <v>7431</v>
      </c>
      <c r="C35" s="113" t="s">
        <v>6861</v>
      </c>
      <c r="D35" s="113" t="s">
        <v>6863</v>
      </c>
      <c r="E35" s="113" t="s">
        <v>6478</v>
      </c>
      <c r="F35" s="113" t="s">
        <v>6877</v>
      </c>
      <c r="G35" s="113" t="s">
        <v>7441</v>
      </c>
      <c r="H35" s="113" t="s">
        <v>443</v>
      </c>
      <c r="I35" s="113" t="s">
        <v>7437</v>
      </c>
      <c r="J35" s="113" t="s">
        <v>7439</v>
      </c>
      <c r="K35" s="113" t="s">
        <v>6877</v>
      </c>
      <c r="L35" s="112" t="s">
        <v>7440</v>
      </c>
      <c r="M35" s="135"/>
      <c r="N35" s="113">
        <v>120</v>
      </c>
      <c r="O35" s="113"/>
      <c r="P35" s="113" t="s">
        <v>1473</v>
      </c>
      <c r="Q35" s="113" t="s">
        <v>7451</v>
      </c>
      <c r="R35" s="113" t="s">
        <v>1473</v>
      </c>
      <c r="S35" s="113" t="s">
        <v>1473</v>
      </c>
      <c r="T35" s="113" t="s">
        <v>5611</v>
      </c>
      <c r="U35" s="113" t="s">
        <v>5611</v>
      </c>
      <c r="V35" s="113" t="s">
        <v>6712</v>
      </c>
      <c r="W35" s="113" t="s">
        <v>6712</v>
      </c>
      <c r="X35" s="112" t="s">
        <v>7432</v>
      </c>
      <c r="Y35" s="112" t="s">
        <v>7433</v>
      </c>
      <c r="Z35" s="113"/>
      <c r="AA35" s="113" t="s">
        <v>7434</v>
      </c>
      <c r="AB35" s="113" t="s">
        <v>7435</v>
      </c>
      <c r="AC35" s="113" t="s">
        <v>7436</v>
      </c>
      <c r="AD35" s="113" t="s">
        <v>7438</v>
      </c>
      <c r="AE35" s="113"/>
      <c r="AF35" s="113"/>
      <c r="AG35" s="113"/>
      <c r="AH35" s="113" t="s">
        <v>6887</v>
      </c>
      <c r="AI35" s="113" t="s">
        <v>6890</v>
      </c>
      <c r="AJ35" s="113" t="s">
        <v>6916</v>
      </c>
      <c r="AK35" s="112" t="s">
        <v>7442</v>
      </c>
      <c r="AL35" s="112" t="s">
        <v>7443</v>
      </c>
      <c r="AM35" s="113" t="s">
        <v>6917</v>
      </c>
      <c r="AN35" s="113" t="s">
        <v>7444</v>
      </c>
      <c r="AO35" s="137"/>
      <c r="AP35" s="137"/>
      <c r="AQ35" s="113" t="s">
        <v>7429</v>
      </c>
      <c r="AR35" s="113" t="s">
        <v>10241</v>
      </c>
      <c r="AS35" s="139">
        <v>46255.651712962965</v>
      </c>
      <c r="AT35" s="113" t="s">
        <v>10242</v>
      </c>
      <c r="AU35" s="112" t="s">
        <v>7448</v>
      </c>
    </row>
    <row r="36" spans="1:47" ht="27">
      <c r="A36" s="113" t="s">
        <v>7458</v>
      </c>
      <c r="B36" s="112" t="s">
        <v>7461</v>
      </c>
      <c r="C36" s="113" t="s">
        <v>6861</v>
      </c>
      <c r="D36" s="113" t="s">
        <v>6863</v>
      </c>
      <c r="E36" s="113" t="s">
        <v>6478</v>
      </c>
      <c r="F36" s="113" t="s">
        <v>6877</v>
      </c>
      <c r="G36" s="113" t="s">
        <v>1266</v>
      </c>
      <c r="H36" s="113" t="s">
        <v>443</v>
      </c>
      <c r="I36" s="113" t="s">
        <v>7437</v>
      </c>
      <c r="J36" s="113" t="s">
        <v>7439</v>
      </c>
      <c r="K36" s="113" t="s">
        <v>6877</v>
      </c>
      <c r="L36" s="112" t="s">
        <v>7464</v>
      </c>
      <c r="M36" s="135"/>
      <c r="N36" s="113"/>
      <c r="O36" s="113"/>
      <c r="P36" s="113" t="s">
        <v>1473</v>
      </c>
      <c r="Q36" s="113" t="s">
        <v>7229</v>
      </c>
      <c r="R36" s="113" t="s">
        <v>1473</v>
      </c>
      <c r="S36" s="113" t="s">
        <v>1473</v>
      </c>
      <c r="T36" s="113" t="s">
        <v>5611</v>
      </c>
      <c r="U36" s="113" t="s">
        <v>5611</v>
      </c>
      <c r="V36" s="113" t="s">
        <v>6712</v>
      </c>
      <c r="W36" s="113" t="s">
        <v>6712</v>
      </c>
      <c r="X36" s="112" t="s">
        <v>7462</v>
      </c>
      <c r="Y36" s="112" t="s">
        <v>7463</v>
      </c>
      <c r="Z36" s="113"/>
      <c r="AA36" s="113" t="s">
        <v>7434</v>
      </c>
      <c r="AB36" s="113" t="s">
        <v>7435</v>
      </c>
      <c r="AC36" s="113" t="s">
        <v>7436</v>
      </c>
      <c r="AD36" s="113" t="s">
        <v>7438</v>
      </c>
      <c r="AE36" s="113"/>
      <c r="AF36" s="113"/>
      <c r="AG36" s="113"/>
      <c r="AH36" s="113" t="s">
        <v>6887</v>
      </c>
      <c r="AI36" s="113" t="s">
        <v>6890</v>
      </c>
      <c r="AJ36" s="113" t="s">
        <v>6916</v>
      </c>
      <c r="AK36" s="112" t="s">
        <v>7465</v>
      </c>
      <c r="AL36" s="112" t="s">
        <v>7466</v>
      </c>
      <c r="AM36" s="113" t="s">
        <v>6917</v>
      </c>
      <c r="AN36" s="113" t="s">
        <v>6895</v>
      </c>
      <c r="AO36" s="137"/>
      <c r="AP36" s="137"/>
      <c r="AQ36" s="113" t="s">
        <v>7460</v>
      </c>
      <c r="AR36" s="113" t="s">
        <v>10241</v>
      </c>
      <c r="AS36" s="139">
        <v>46255.651712962965</v>
      </c>
      <c r="AT36" s="113" t="s">
        <v>10242</v>
      </c>
      <c r="AU36" s="112" t="s">
        <v>7470</v>
      </c>
    </row>
    <row r="37" spans="1:47" ht="40.5">
      <c r="A37" s="113" t="s">
        <v>7478</v>
      </c>
      <c r="B37" s="112" t="s">
        <v>7481</v>
      </c>
      <c r="C37" s="113" t="s">
        <v>6861</v>
      </c>
      <c r="D37" s="113" t="s">
        <v>6863</v>
      </c>
      <c r="E37" s="113" t="s">
        <v>6478</v>
      </c>
      <c r="F37" s="113" t="s">
        <v>6932</v>
      </c>
      <c r="G37" s="113" t="s">
        <v>443</v>
      </c>
      <c r="H37" s="113" t="s">
        <v>344</v>
      </c>
      <c r="I37" s="113" t="s">
        <v>7437</v>
      </c>
      <c r="J37" s="113" t="s">
        <v>7485</v>
      </c>
      <c r="K37" s="113" t="s">
        <v>6932</v>
      </c>
      <c r="L37" s="112" t="s">
        <v>7486</v>
      </c>
      <c r="M37" s="135"/>
      <c r="N37" s="113"/>
      <c r="O37" s="113"/>
      <c r="P37" s="113" t="s">
        <v>1473</v>
      </c>
      <c r="Q37" s="113" t="s">
        <v>7229</v>
      </c>
      <c r="R37" s="113" t="s">
        <v>1473</v>
      </c>
      <c r="S37" s="113" t="s">
        <v>1473</v>
      </c>
      <c r="T37" s="113" t="s">
        <v>5611</v>
      </c>
      <c r="U37" s="113" t="s">
        <v>5611</v>
      </c>
      <c r="V37" s="113" t="s">
        <v>6712</v>
      </c>
      <c r="W37" s="113" t="s">
        <v>6712</v>
      </c>
      <c r="X37" s="112" t="s">
        <v>7482</v>
      </c>
      <c r="Y37" s="112" t="s">
        <v>7483</v>
      </c>
      <c r="Z37" s="113"/>
      <c r="AA37" s="113" t="s">
        <v>7434</v>
      </c>
      <c r="AB37" s="113" t="s">
        <v>7435</v>
      </c>
      <c r="AC37" s="113" t="s">
        <v>7436</v>
      </c>
      <c r="AD37" s="113" t="s">
        <v>7484</v>
      </c>
      <c r="AE37" s="113"/>
      <c r="AF37" s="113"/>
      <c r="AG37" s="113"/>
      <c r="AH37" s="113" t="s">
        <v>6887</v>
      </c>
      <c r="AI37" s="113" t="s">
        <v>6890</v>
      </c>
      <c r="AJ37" s="113" t="s">
        <v>6935</v>
      </c>
      <c r="AK37" s="112" t="s">
        <v>7487</v>
      </c>
      <c r="AL37" s="112" t="s">
        <v>7488</v>
      </c>
      <c r="AM37" s="113" t="s">
        <v>6917</v>
      </c>
      <c r="AN37" s="113" t="s">
        <v>6920</v>
      </c>
      <c r="AO37" s="137"/>
      <c r="AP37" s="137"/>
      <c r="AQ37" s="113" t="s">
        <v>7480</v>
      </c>
      <c r="AR37" s="113" t="s">
        <v>10241</v>
      </c>
      <c r="AS37" s="139">
        <v>46255.651712962965</v>
      </c>
      <c r="AT37" s="113" t="s">
        <v>10242</v>
      </c>
      <c r="AU37" s="112" t="s">
        <v>7491</v>
      </c>
    </row>
    <row r="38" spans="1:47" ht="27">
      <c r="A38" s="113" t="s">
        <v>7504</v>
      </c>
      <c r="B38" s="112" t="s">
        <v>7507</v>
      </c>
      <c r="C38" s="113" t="s">
        <v>6861</v>
      </c>
      <c r="D38" s="113" t="s">
        <v>10232</v>
      </c>
      <c r="E38" s="113" t="s">
        <v>6478</v>
      </c>
      <c r="F38" s="113" t="s">
        <v>6967</v>
      </c>
      <c r="G38" s="113" t="s">
        <v>1266</v>
      </c>
      <c r="H38" s="113" t="s">
        <v>443</v>
      </c>
      <c r="I38" s="113" t="s">
        <v>7511</v>
      </c>
      <c r="J38" s="113" t="s">
        <v>7513</v>
      </c>
      <c r="K38" s="113" t="s">
        <v>6967</v>
      </c>
      <c r="L38" s="112" t="s">
        <v>7514</v>
      </c>
      <c r="M38" s="135"/>
      <c r="N38" s="113"/>
      <c r="O38" s="113"/>
      <c r="P38" s="113" t="s">
        <v>1473</v>
      </c>
      <c r="Q38" s="113" t="s">
        <v>6992</v>
      </c>
      <c r="R38" s="113" t="s">
        <v>1473</v>
      </c>
      <c r="S38" s="113" t="s">
        <v>1473</v>
      </c>
      <c r="T38" s="113" t="s">
        <v>370</v>
      </c>
      <c r="U38" s="113" t="s">
        <v>5611</v>
      </c>
      <c r="V38" s="113" t="s">
        <v>6712</v>
      </c>
      <c r="W38" s="113" t="s">
        <v>6712</v>
      </c>
      <c r="X38" s="112" t="s">
        <v>7508</v>
      </c>
      <c r="Y38" s="112" t="s">
        <v>7509</v>
      </c>
      <c r="Z38" s="113"/>
      <c r="AA38" s="113" t="s">
        <v>7434</v>
      </c>
      <c r="AB38" s="113" t="s">
        <v>7435</v>
      </c>
      <c r="AC38" s="113" t="s">
        <v>7510</v>
      </c>
      <c r="AD38" s="113" t="s">
        <v>7512</v>
      </c>
      <c r="AE38" s="113"/>
      <c r="AF38" s="113"/>
      <c r="AG38" s="113"/>
      <c r="AH38" s="113" t="s">
        <v>6887</v>
      </c>
      <c r="AI38" s="113" t="s">
        <v>6890</v>
      </c>
      <c r="AJ38" s="113" t="s">
        <v>6969</v>
      </c>
      <c r="AK38" s="112" t="s">
        <v>7515</v>
      </c>
      <c r="AL38" s="112" t="s">
        <v>7516</v>
      </c>
      <c r="AM38" s="113" t="s">
        <v>6917</v>
      </c>
      <c r="AN38" s="113" t="s">
        <v>6920</v>
      </c>
      <c r="AO38" s="137"/>
      <c r="AP38" s="137"/>
      <c r="AQ38" s="113" t="s">
        <v>7506</v>
      </c>
      <c r="AR38" s="113" t="s">
        <v>10241</v>
      </c>
      <c r="AS38" s="139">
        <v>46255.651712962965</v>
      </c>
      <c r="AT38" s="113" t="s">
        <v>10242</v>
      </c>
      <c r="AU38" s="112" t="s">
        <v>7518</v>
      </c>
    </row>
    <row r="39" spans="1:47" ht="40.5">
      <c r="A39" s="113" t="s">
        <v>7529</v>
      </c>
      <c r="B39" s="112" t="s">
        <v>7530</v>
      </c>
      <c r="C39" s="113" t="s">
        <v>6861</v>
      </c>
      <c r="D39" s="113" t="s">
        <v>10232</v>
      </c>
      <c r="E39" s="113" t="s">
        <v>6478</v>
      </c>
      <c r="F39" s="113" t="s">
        <v>6932</v>
      </c>
      <c r="G39" s="113" t="s">
        <v>1266</v>
      </c>
      <c r="H39" s="113" t="s">
        <v>443</v>
      </c>
      <c r="I39" s="113" t="s">
        <v>7511</v>
      </c>
      <c r="J39" s="113" t="s">
        <v>7513</v>
      </c>
      <c r="K39" s="113" t="s">
        <v>6932</v>
      </c>
      <c r="L39" s="112" t="s">
        <v>7533</v>
      </c>
      <c r="M39" s="135"/>
      <c r="N39" s="113"/>
      <c r="O39" s="113"/>
      <c r="P39" s="113" t="s">
        <v>1473</v>
      </c>
      <c r="Q39" s="113" t="s">
        <v>7538</v>
      </c>
      <c r="R39" s="113" t="s">
        <v>1473</v>
      </c>
      <c r="S39" s="113" t="s">
        <v>1473</v>
      </c>
      <c r="T39" s="113" t="s">
        <v>370</v>
      </c>
      <c r="U39" s="113" t="s">
        <v>5611</v>
      </c>
      <c r="V39" s="113" t="s">
        <v>6712</v>
      </c>
      <c r="W39" s="113" t="s">
        <v>6712</v>
      </c>
      <c r="X39" s="112" t="s">
        <v>7531</v>
      </c>
      <c r="Y39" s="112" t="s">
        <v>7532</v>
      </c>
      <c r="Z39" s="113"/>
      <c r="AA39" s="113" t="s">
        <v>7434</v>
      </c>
      <c r="AB39" s="113" t="s">
        <v>7435</v>
      </c>
      <c r="AC39" s="113" t="s">
        <v>7510</v>
      </c>
      <c r="AD39" s="113" t="s">
        <v>7512</v>
      </c>
      <c r="AE39" s="113"/>
      <c r="AF39" s="113"/>
      <c r="AG39" s="113"/>
      <c r="AH39" s="113" t="s">
        <v>6887</v>
      </c>
      <c r="AI39" s="113" t="s">
        <v>6890</v>
      </c>
      <c r="AJ39" s="113" t="s">
        <v>6951</v>
      </c>
      <c r="AK39" s="112" t="s">
        <v>7534</v>
      </c>
      <c r="AL39" s="112" t="s">
        <v>7535</v>
      </c>
      <c r="AM39" s="113" t="s">
        <v>6917</v>
      </c>
      <c r="AN39" s="113" t="s">
        <v>6920</v>
      </c>
      <c r="AO39" s="137"/>
      <c r="AP39" s="137"/>
      <c r="AQ39" s="113" t="s">
        <v>7506</v>
      </c>
      <c r="AR39" s="113" t="s">
        <v>10241</v>
      </c>
      <c r="AS39" s="139">
        <v>46255.651712962965</v>
      </c>
      <c r="AT39" s="113" t="s">
        <v>10242</v>
      </c>
      <c r="AU39" s="112" t="s">
        <v>7537</v>
      </c>
    </row>
    <row r="40" spans="1:47" ht="40.5">
      <c r="A40" s="113" t="s">
        <v>7539</v>
      </c>
      <c r="B40" s="112" t="s">
        <v>7542</v>
      </c>
      <c r="C40" s="113" t="s">
        <v>6861</v>
      </c>
      <c r="D40" s="113" t="s">
        <v>6863</v>
      </c>
      <c r="E40" s="113" t="s">
        <v>6478</v>
      </c>
      <c r="F40" s="113" t="s">
        <v>6967</v>
      </c>
      <c r="G40" s="113" t="s">
        <v>488</v>
      </c>
      <c r="H40" s="113" t="s">
        <v>1266</v>
      </c>
      <c r="I40" s="113" t="s">
        <v>7511</v>
      </c>
      <c r="J40" s="113" t="s">
        <v>7513</v>
      </c>
      <c r="K40" s="113" t="s">
        <v>6967</v>
      </c>
      <c r="L40" s="112" t="s">
        <v>7545</v>
      </c>
      <c r="M40" s="135"/>
      <c r="N40" s="113"/>
      <c r="O40" s="113"/>
      <c r="P40" s="113" t="s">
        <v>1473</v>
      </c>
      <c r="Q40" s="113" t="s">
        <v>6958</v>
      </c>
      <c r="R40" s="113" t="s">
        <v>1473</v>
      </c>
      <c r="S40" s="113" t="s">
        <v>1473</v>
      </c>
      <c r="T40" s="113" t="s">
        <v>5611</v>
      </c>
      <c r="U40" s="113" t="s">
        <v>5611</v>
      </c>
      <c r="V40" s="113" t="s">
        <v>6712</v>
      </c>
      <c r="W40" s="113" t="s">
        <v>6712</v>
      </c>
      <c r="X40" s="112" t="s">
        <v>7543</v>
      </c>
      <c r="Y40" s="112" t="s">
        <v>7544</v>
      </c>
      <c r="Z40" s="113"/>
      <c r="AA40" s="113" t="s">
        <v>7434</v>
      </c>
      <c r="AB40" s="113" t="s">
        <v>7435</v>
      </c>
      <c r="AC40" s="113" t="s">
        <v>7510</v>
      </c>
      <c r="AD40" s="113" t="s">
        <v>7512</v>
      </c>
      <c r="AE40" s="113"/>
      <c r="AF40" s="113"/>
      <c r="AG40" s="113"/>
      <c r="AH40" s="113" t="s">
        <v>6887</v>
      </c>
      <c r="AI40" s="113" t="s">
        <v>6890</v>
      </c>
      <c r="AJ40" s="113" t="s">
        <v>6969</v>
      </c>
      <c r="AK40" s="112" t="s">
        <v>7546</v>
      </c>
      <c r="AL40" s="112" t="s">
        <v>7547</v>
      </c>
      <c r="AM40" s="113" t="s">
        <v>6917</v>
      </c>
      <c r="AN40" s="113" t="s">
        <v>6895</v>
      </c>
      <c r="AO40" s="137"/>
      <c r="AP40" s="137"/>
      <c r="AQ40" s="113" t="s">
        <v>7541</v>
      </c>
      <c r="AR40" s="113" t="s">
        <v>10241</v>
      </c>
      <c r="AS40" s="139">
        <v>46255.651712962965</v>
      </c>
      <c r="AT40" s="113" t="s">
        <v>10242</v>
      </c>
      <c r="AU40" s="112" t="s">
        <v>7549</v>
      </c>
    </row>
    <row r="41" spans="1:47" ht="40.5">
      <c r="A41" s="113" t="s">
        <v>7565</v>
      </c>
      <c r="B41" s="112" t="s">
        <v>7568</v>
      </c>
      <c r="C41" s="113" t="s">
        <v>6861</v>
      </c>
      <c r="D41" s="113" t="s">
        <v>6863</v>
      </c>
      <c r="E41" s="113" t="s">
        <v>6478</v>
      </c>
      <c r="F41" s="113" t="s">
        <v>6967</v>
      </c>
      <c r="G41" s="113" t="s">
        <v>1266</v>
      </c>
      <c r="H41" s="113" t="s">
        <v>443</v>
      </c>
      <c r="I41" s="113" t="s">
        <v>7511</v>
      </c>
      <c r="J41" s="113" t="s">
        <v>7513</v>
      </c>
      <c r="K41" s="113" t="s">
        <v>6967</v>
      </c>
      <c r="L41" s="112" t="s">
        <v>7571</v>
      </c>
      <c r="M41" s="135"/>
      <c r="N41" s="113"/>
      <c r="O41" s="113"/>
      <c r="P41" s="113" t="s">
        <v>1473</v>
      </c>
      <c r="Q41" s="113" t="s">
        <v>7576</v>
      </c>
      <c r="R41" s="113" t="s">
        <v>1473</v>
      </c>
      <c r="S41" s="113" t="s">
        <v>1473</v>
      </c>
      <c r="T41" s="113" t="s">
        <v>5611</v>
      </c>
      <c r="U41" s="113" t="s">
        <v>5611</v>
      </c>
      <c r="V41" s="113" t="s">
        <v>6712</v>
      </c>
      <c r="W41" s="113" t="s">
        <v>6712</v>
      </c>
      <c r="X41" s="112" t="s">
        <v>7569</v>
      </c>
      <c r="Y41" s="112" t="s">
        <v>7570</v>
      </c>
      <c r="Z41" s="113"/>
      <c r="AA41" s="113" t="s">
        <v>7434</v>
      </c>
      <c r="AB41" s="113" t="s">
        <v>7435</v>
      </c>
      <c r="AC41" s="113" t="s">
        <v>7510</v>
      </c>
      <c r="AD41" s="113" t="s">
        <v>7512</v>
      </c>
      <c r="AE41" s="113"/>
      <c r="AF41" s="113"/>
      <c r="AG41" s="113"/>
      <c r="AH41" s="113" t="s">
        <v>6887</v>
      </c>
      <c r="AI41" s="113" t="s">
        <v>6890</v>
      </c>
      <c r="AJ41" s="113" t="s">
        <v>6969</v>
      </c>
      <c r="AK41" s="112" t="s">
        <v>7572</v>
      </c>
      <c r="AL41" s="112" t="s">
        <v>7573</v>
      </c>
      <c r="AM41" s="113" t="s">
        <v>6917</v>
      </c>
      <c r="AN41" s="113" t="s">
        <v>6920</v>
      </c>
      <c r="AO41" s="137"/>
      <c r="AP41" s="137"/>
      <c r="AQ41" s="113" t="s">
        <v>7567</v>
      </c>
      <c r="AR41" s="113" t="s">
        <v>10241</v>
      </c>
      <c r="AS41" s="139">
        <v>46255.651712962965</v>
      </c>
      <c r="AT41" s="113" t="s">
        <v>10242</v>
      </c>
      <c r="AU41" s="112" t="s">
        <v>7518</v>
      </c>
    </row>
    <row r="42" spans="1:47" ht="40.5">
      <c r="A42" s="113" t="s">
        <v>7585</v>
      </c>
      <c r="B42" s="112" t="s">
        <v>7588</v>
      </c>
      <c r="C42" s="113" t="s">
        <v>6861</v>
      </c>
      <c r="D42" s="113" t="s">
        <v>6863</v>
      </c>
      <c r="E42" s="113" t="s">
        <v>6478</v>
      </c>
      <c r="F42" s="113" t="s">
        <v>6877</v>
      </c>
      <c r="G42" s="113" t="s">
        <v>1266</v>
      </c>
      <c r="H42" s="113" t="s">
        <v>443</v>
      </c>
      <c r="I42" s="113" t="s">
        <v>7511</v>
      </c>
      <c r="J42" s="113" t="s">
        <v>7592</v>
      </c>
      <c r="K42" s="113" t="s">
        <v>6877</v>
      </c>
      <c r="L42" s="112" t="s">
        <v>7593</v>
      </c>
      <c r="M42" s="135"/>
      <c r="N42" s="113"/>
      <c r="O42" s="113"/>
      <c r="P42" s="113" t="s">
        <v>1473</v>
      </c>
      <c r="Q42" s="113" t="s">
        <v>7229</v>
      </c>
      <c r="R42" s="113" t="s">
        <v>1473</v>
      </c>
      <c r="S42" s="113" t="s">
        <v>1473</v>
      </c>
      <c r="T42" s="113" t="s">
        <v>5611</v>
      </c>
      <c r="U42" s="113" t="s">
        <v>5611</v>
      </c>
      <c r="V42" s="113" t="s">
        <v>6712</v>
      </c>
      <c r="W42" s="113" t="s">
        <v>6712</v>
      </c>
      <c r="X42" s="112" t="s">
        <v>7589</v>
      </c>
      <c r="Y42" s="112" t="s">
        <v>7590</v>
      </c>
      <c r="Z42" s="113"/>
      <c r="AA42" s="113" t="s">
        <v>7434</v>
      </c>
      <c r="AB42" s="113" t="s">
        <v>7435</v>
      </c>
      <c r="AC42" s="113" t="s">
        <v>7510</v>
      </c>
      <c r="AD42" s="113" t="s">
        <v>7591</v>
      </c>
      <c r="AE42" s="113"/>
      <c r="AF42" s="113"/>
      <c r="AG42" s="113"/>
      <c r="AH42" s="113" t="s">
        <v>6887</v>
      </c>
      <c r="AI42" s="113" t="s">
        <v>6890</v>
      </c>
      <c r="AJ42" s="113" t="s">
        <v>6969</v>
      </c>
      <c r="AK42" s="112" t="s">
        <v>7594</v>
      </c>
      <c r="AL42" s="112" t="s">
        <v>7595</v>
      </c>
      <c r="AM42" s="113" t="s">
        <v>6917</v>
      </c>
      <c r="AN42" s="113" t="s">
        <v>6920</v>
      </c>
      <c r="AO42" s="137"/>
      <c r="AP42" s="137"/>
      <c r="AQ42" s="113" t="s">
        <v>7587</v>
      </c>
      <c r="AR42" s="113" t="s">
        <v>10241</v>
      </c>
      <c r="AS42" s="139">
        <v>46255.651712962965</v>
      </c>
      <c r="AT42" s="113" t="s">
        <v>10242</v>
      </c>
      <c r="AU42" s="112" t="s">
        <v>7598</v>
      </c>
    </row>
    <row r="43" spans="1:47" ht="40.5">
      <c r="A43" s="113" t="s">
        <v>7607</v>
      </c>
      <c r="B43" s="112" t="s">
        <v>7608</v>
      </c>
      <c r="C43" s="113" t="s">
        <v>6861</v>
      </c>
      <c r="D43" s="113" t="s">
        <v>6863</v>
      </c>
      <c r="E43" s="113" t="s">
        <v>6478</v>
      </c>
      <c r="F43" s="113" t="s">
        <v>6932</v>
      </c>
      <c r="G43" s="113" t="s">
        <v>1266</v>
      </c>
      <c r="H43" s="113" t="s">
        <v>443</v>
      </c>
      <c r="I43" s="113" t="s">
        <v>7614</v>
      </c>
      <c r="J43" s="113" t="s">
        <v>7616</v>
      </c>
      <c r="K43" s="113" t="s">
        <v>6932</v>
      </c>
      <c r="L43" s="112" t="s">
        <v>7617</v>
      </c>
      <c r="M43" s="135"/>
      <c r="N43" s="113"/>
      <c r="O43" s="113"/>
      <c r="P43" s="113" t="s">
        <v>1473</v>
      </c>
      <c r="Q43" s="113" t="s">
        <v>7229</v>
      </c>
      <c r="R43" s="113" t="s">
        <v>1473</v>
      </c>
      <c r="S43" s="113" t="s">
        <v>1473</v>
      </c>
      <c r="T43" s="113" t="s">
        <v>5611</v>
      </c>
      <c r="U43" s="113" t="s">
        <v>5611</v>
      </c>
      <c r="V43" s="113" t="s">
        <v>6712</v>
      </c>
      <c r="W43" s="113" t="s">
        <v>6712</v>
      </c>
      <c r="X43" s="112" t="s">
        <v>7609</v>
      </c>
      <c r="Y43" s="112" t="s">
        <v>7610</v>
      </c>
      <c r="Z43" s="113"/>
      <c r="AA43" s="113" t="s">
        <v>7611</v>
      </c>
      <c r="AB43" s="113" t="s">
        <v>7612</v>
      </c>
      <c r="AC43" s="113" t="s">
        <v>7613</v>
      </c>
      <c r="AD43" s="113" t="s">
        <v>7615</v>
      </c>
      <c r="AE43" s="113"/>
      <c r="AF43" s="113"/>
      <c r="AG43" s="113"/>
      <c r="AH43" s="113" t="s">
        <v>6887</v>
      </c>
      <c r="AI43" s="113" t="s">
        <v>6890</v>
      </c>
      <c r="AJ43" s="113" t="s">
        <v>6935</v>
      </c>
      <c r="AK43" s="112" t="s">
        <v>7618</v>
      </c>
      <c r="AL43" s="112" t="s">
        <v>7619</v>
      </c>
      <c r="AM43" s="113" t="s">
        <v>6917</v>
      </c>
      <c r="AN43" s="113" t="s">
        <v>6895</v>
      </c>
      <c r="AO43" s="137"/>
      <c r="AP43" s="137"/>
      <c r="AQ43" s="113"/>
      <c r="AR43" s="113" t="s">
        <v>10241</v>
      </c>
      <c r="AS43" s="139">
        <v>46255.651712962965</v>
      </c>
      <c r="AT43" s="113" t="s">
        <v>10242</v>
      </c>
      <c r="AU43" s="112" t="s">
        <v>7622</v>
      </c>
    </row>
    <row r="44" spans="1:47" ht="40.5">
      <c r="A44" s="113" t="s">
        <v>7623</v>
      </c>
      <c r="B44" s="112" t="s">
        <v>7625</v>
      </c>
      <c r="C44" s="113" t="s">
        <v>6861</v>
      </c>
      <c r="D44" s="113" t="s">
        <v>6863</v>
      </c>
      <c r="E44" s="113" t="s">
        <v>6478</v>
      </c>
      <c r="F44" s="113" t="s">
        <v>6967</v>
      </c>
      <c r="G44" s="113" t="s">
        <v>7629</v>
      </c>
      <c r="H44" s="113" t="s">
        <v>344</v>
      </c>
      <c r="I44" s="113" t="s">
        <v>7614</v>
      </c>
      <c r="J44" s="113" t="s">
        <v>7616</v>
      </c>
      <c r="K44" s="113" t="s">
        <v>6967</v>
      </c>
      <c r="L44" s="112" t="s">
        <v>7628</v>
      </c>
      <c r="M44" s="135"/>
      <c r="N44" s="113"/>
      <c r="O44" s="113"/>
      <c r="P44" s="113" t="s">
        <v>1473</v>
      </c>
      <c r="Q44" s="113" t="s">
        <v>6958</v>
      </c>
      <c r="R44" s="113" t="s">
        <v>1473</v>
      </c>
      <c r="S44" s="113" t="s">
        <v>1473</v>
      </c>
      <c r="T44" s="113" t="s">
        <v>5611</v>
      </c>
      <c r="U44" s="113" t="s">
        <v>5611</v>
      </c>
      <c r="V44" s="113" t="s">
        <v>6712</v>
      </c>
      <c r="W44" s="113" t="s">
        <v>6712</v>
      </c>
      <c r="X44" s="112" t="s">
        <v>7626</v>
      </c>
      <c r="Y44" s="112" t="s">
        <v>7627</v>
      </c>
      <c r="Z44" s="113"/>
      <c r="AA44" s="113" t="s">
        <v>7611</v>
      </c>
      <c r="AB44" s="113" t="s">
        <v>7612</v>
      </c>
      <c r="AC44" s="113" t="s">
        <v>7613</v>
      </c>
      <c r="AD44" s="113" t="s">
        <v>7615</v>
      </c>
      <c r="AE44" s="113"/>
      <c r="AF44" s="113"/>
      <c r="AG44" s="113"/>
      <c r="AH44" s="113" t="s">
        <v>6887</v>
      </c>
      <c r="AI44" s="113" t="s">
        <v>6890</v>
      </c>
      <c r="AJ44" s="113" t="s">
        <v>6969</v>
      </c>
      <c r="AK44" s="112" t="s">
        <v>7630</v>
      </c>
      <c r="AL44" s="112" t="s">
        <v>7631</v>
      </c>
      <c r="AM44" s="113" t="s">
        <v>6917</v>
      </c>
      <c r="AN44" s="113" t="s">
        <v>6895</v>
      </c>
      <c r="AO44" s="137"/>
      <c r="AP44" s="137"/>
      <c r="AQ44" s="113" t="s">
        <v>184</v>
      </c>
      <c r="AR44" s="113" t="s">
        <v>10241</v>
      </c>
      <c r="AS44" s="139">
        <v>46255.651712962965</v>
      </c>
      <c r="AT44" s="113" t="s">
        <v>10242</v>
      </c>
      <c r="AU44" s="112" t="s">
        <v>7634</v>
      </c>
    </row>
    <row r="45" spans="1:47" ht="40.5">
      <c r="A45" s="113" t="s">
        <v>7637</v>
      </c>
      <c r="B45" s="112" t="s">
        <v>7639</v>
      </c>
      <c r="C45" s="113" t="s">
        <v>6861</v>
      </c>
      <c r="D45" s="113" t="s">
        <v>6863</v>
      </c>
      <c r="E45" s="113" t="s">
        <v>6478</v>
      </c>
      <c r="F45" s="113" t="s">
        <v>6967</v>
      </c>
      <c r="G45" s="113" t="s">
        <v>7629</v>
      </c>
      <c r="H45" s="113" t="s">
        <v>344</v>
      </c>
      <c r="I45" s="113" t="s">
        <v>7614</v>
      </c>
      <c r="J45" s="113" t="s">
        <v>7643</v>
      </c>
      <c r="K45" s="113" t="s">
        <v>6967</v>
      </c>
      <c r="L45" s="112" t="s">
        <v>7644</v>
      </c>
      <c r="M45" s="135"/>
      <c r="N45" s="113"/>
      <c r="O45" s="113"/>
      <c r="P45" s="113" t="s">
        <v>1473</v>
      </c>
      <c r="Q45" s="113" t="s">
        <v>2221</v>
      </c>
      <c r="R45" s="113" t="s">
        <v>1473</v>
      </c>
      <c r="S45" s="113" t="s">
        <v>1473</v>
      </c>
      <c r="T45" s="113" t="s">
        <v>5611</v>
      </c>
      <c r="U45" s="113" t="s">
        <v>5611</v>
      </c>
      <c r="V45" s="113" t="s">
        <v>6712</v>
      </c>
      <c r="W45" s="113" t="s">
        <v>6712</v>
      </c>
      <c r="X45" s="112" t="s">
        <v>7640</v>
      </c>
      <c r="Y45" s="112" t="s">
        <v>7641</v>
      </c>
      <c r="Z45" s="113"/>
      <c r="AA45" s="113" t="s">
        <v>7611</v>
      </c>
      <c r="AB45" s="113" t="s">
        <v>7612</v>
      </c>
      <c r="AC45" s="113" t="s">
        <v>7613</v>
      </c>
      <c r="AD45" s="113" t="s">
        <v>7642</v>
      </c>
      <c r="AE45" s="113"/>
      <c r="AF45" s="113"/>
      <c r="AG45" s="113"/>
      <c r="AH45" s="113" t="s">
        <v>6887</v>
      </c>
      <c r="AI45" s="113" t="s">
        <v>6890</v>
      </c>
      <c r="AJ45" s="113" t="s">
        <v>6969</v>
      </c>
      <c r="AK45" s="112" t="s">
        <v>7645</v>
      </c>
      <c r="AL45" s="112" t="s">
        <v>7646</v>
      </c>
      <c r="AM45" s="113" t="s">
        <v>6917</v>
      </c>
      <c r="AN45" s="113" t="s">
        <v>6895</v>
      </c>
      <c r="AO45" s="137"/>
      <c r="AP45" s="137"/>
      <c r="AQ45" s="113"/>
      <c r="AR45" s="113" t="s">
        <v>10241</v>
      </c>
      <c r="AS45" s="139">
        <v>46255.651712962965</v>
      </c>
      <c r="AT45" s="113" t="s">
        <v>10242</v>
      </c>
      <c r="AU45" s="112" t="s">
        <v>7648</v>
      </c>
    </row>
    <row r="46" spans="1:47" ht="40.5">
      <c r="A46" s="113" t="s">
        <v>7649</v>
      </c>
      <c r="B46" s="112" t="s">
        <v>7651</v>
      </c>
      <c r="C46" s="113" t="s">
        <v>6861</v>
      </c>
      <c r="D46" s="113" t="s">
        <v>6863</v>
      </c>
      <c r="E46" s="113" t="s">
        <v>6478</v>
      </c>
      <c r="F46" s="113" t="s">
        <v>6877</v>
      </c>
      <c r="G46" s="113" t="s">
        <v>7629</v>
      </c>
      <c r="H46" s="113" t="s">
        <v>344</v>
      </c>
      <c r="I46" s="113" t="s">
        <v>7614</v>
      </c>
      <c r="J46" s="113" t="s">
        <v>7643</v>
      </c>
      <c r="K46" s="113" t="s">
        <v>6877</v>
      </c>
      <c r="L46" s="112" t="s">
        <v>7654</v>
      </c>
      <c r="M46" s="135"/>
      <c r="N46" s="113"/>
      <c r="O46" s="113"/>
      <c r="P46" s="113" t="s">
        <v>1473</v>
      </c>
      <c r="Q46" s="113" t="s">
        <v>6958</v>
      </c>
      <c r="R46" s="113" t="s">
        <v>1473</v>
      </c>
      <c r="S46" s="113" t="s">
        <v>1473</v>
      </c>
      <c r="T46" s="113" t="s">
        <v>5611</v>
      </c>
      <c r="U46" s="113" t="s">
        <v>5611</v>
      </c>
      <c r="V46" s="113" t="s">
        <v>6712</v>
      </c>
      <c r="W46" s="113" t="s">
        <v>6712</v>
      </c>
      <c r="X46" s="112" t="s">
        <v>7652</v>
      </c>
      <c r="Y46" s="112" t="s">
        <v>7653</v>
      </c>
      <c r="Z46" s="113"/>
      <c r="AA46" s="113" t="s">
        <v>7611</v>
      </c>
      <c r="AB46" s="113" t="s">
        <v>7612</v>
      </c>
      <c r="AC46" s="113" t="s">
        <v>7613</v>
      </c>
      <c r="AD46" s="113" t="s">
        <v>7642</v>
      </c>
      <c r="AE46" s="113"/>
      <c r="AF46" s="113"/>
      <c r="AG46" s="113"/>
      <c r="AH46" s="113" t="s">
        <v>6887</v>
      </c>
      <c r="AI46" s="113" t="s">
        <v>6890</v>
      </c>
      <c r="AJ46" s="113" t="s">
        <v>6916</v>
      </c>
      <c r="AK46" s="112" t="s">
        <v>7655</v>
      </c>
      <c r="AL46" s="112" t="s">
        <v>7656</v>
      </c>
      <c r="AM46" s="113" t="s">
        <v>6917</v>
      </c>
      <c r="AN46" s="113" t="s">
        <v>6895</v>
      </c>
      <c r="AO46" s="137"/>
      <c r="AP46" s="137"/>
      <c r="AQ46" s="113"/>
      <c r="AR46" s="113" t="s">
        <v>10241</v>
      </c>
      <c r="AS46" s="139">
        <v>46255.651724537034</v>
      </c>
      <c r="AT46" s="113" t="s">
        <v>10242</v>
      </c>
      <c r="AU46" s="112" t="s">
        <v>7658</v>
      </c>
    </row>
    <row r="47" spans="1:47" ht="40.5">
      <c r="A47" s="113" t="s">
        <v>7659</v>
      </c>
      <c r="B47" s="112" t="s">
        <v>7663</v>
      </c>
      <c r="C47" s="113" t="s">
        <v>6861</v>
      </c>
      <c r="D47" s="113" t="s">
        <v>6863</v>
      </c>
      <c r="E47" s="113" t="s">
        <v>6478</v>
      </c>
      <c r="F47" s="113" t="s">
        <v>6877</v>
      </c>
      <c r="G47" s="113" t="s">
        <v>7629</v>
      </c>
      <c r="H47" s="113" t="s">
        <v>344</v>
      </c>
      <c r="I47" s="113" t="s">
        <v>7614</v>
      </c>
      <c r="J47" s="113" t="s">
        <v>7667</v>
      </c>
      <c r="K47" s="113" t="s">
        <v>6877</v>
      </c>
      <c r="L47" s="112" t="s">
        <v>7668</v>
      </c>
      <c r="M47" s="135"/>
      <c r="N47" s="113"/>
      <c r="O47" s="113"/>
      <c r="P47" s="113" t="s">
        <v>1473</v>
      </c>
      <c r="Q47" s="113" t="s">
        <v>7674</v>
      </c>
      <c r="R47" s="113" t="s">
        <v>1473</v>
      </c>
      <c r="S47" s="113" t="s">
        <v>1473</v>
      </c>
      <c r="T47" s="113" t="s">
        <v>5611</v>
      </c>
      <c r="U47" s="113" t="s">
        <v>5611</v>
      </c>
      <c r="V47" s="113" t="s">
        <v>6712</v>
      </c>
      <c r="W47" s="113" t="s">
        <v>6712</v>
      </c>
      <c r="X47" s="112" t="s">
        <v>7664</v>
      </c>
      <c r="Y47" s="112" t="s">
        <v>7665</v>
      </c>
      <c r="Z47" s="113"/>
      <c r="AA47" s="113" t="s">
        <v>7611</v>
      </c>
      <c r="AB47" s="113" t="s">
        <v>7612</v>
      </c>
      <c r="AC47" s="113" t="s">
        <v>7613</v>
      </c>
      <c r="AD47" s="113" t="s">
        <v>7666</v>
      </c>
      <c r="AE47" s="113"/>
      <c r="AF47" s="113"/>
      <c r="AG47" s="113"/>
      <c r="AH47" s="113" t="s">
        <v>6887</v>
      </c>
      <c r="AI47" s="113" t="s">
        <v>6890</v>
      </c>
      <c r="AJ47" s="113" t="s">
        <v>6916</v>
      </c>
      <c r="AK47" s="112" t="s">
        <v>7669</v>
      </c>
      <c r="AL47" s="112" t="s">
        <v>7670</v>
      </c>
      <c r="AM47" s="113" t="s">
        <v>6917</v>
      </c>
      <c r="AN47" s="113" t="s">
        <v>6895</v>
      </c>
      <c r="AO47" s="137"/>
      <c r="AP47" s="137"/>
      <c r="AQ47" s="113" t="s">
        <v>7661</v>
      </c>
      <c r="AR47" s="113" t="s">
        <v>10241</v>
      </c>
      <c r="AS47" s="139">
        <v>46255.651724537034</v>
      </c>
      <c r="AT47" s="113" t="s">
        <v>10242</v>
      </c>
      <c r="AU47" s="112" t="s">
        <v>7672</v>
      </c>
    </row>
    <row r="48" spans="1:47" ht="40.5">
      <c r="A48" s="113" t="s">
        <v>7677</v>
      </c>
      <c r="B48" s="112" t="s">
        <v>7678</v>
      </c>
      <c r="C48" s="113" t="s">
        <v>6861</v>
      </c>
      <c r="D48" s="113" t="s">
        <v>6863</v>
      </c>
      <c r="E48" s="113" t="s">
        <v>6478</v>
      </c>
      <c r="F48" s="113" t="s">
        <v>6967</v>
      </c>
      <c r="G48" s="113" t="s">
        <v>344</v>
      </c>
      <c r="H48" s="113" t="s">
        <v>344</v>
      </c>
      <c r="I48" s="113" t="s">
        <v>7614</v>
      </c>
      <c r="J48" s="113" t="s">
        <v>7616</v>
      </c>
      <c r="K48" s="113" t="s">
        <v>6967</v>
      </c>
      <c r="L48" s="112" t="s">
        <v>7681</v>
      </c>
      <c r="M48" s="135"/>
      <c r="N48" s="113"/>
      <c r="O48" s="113"/>
      <c r="P48" s="113" t="s">
        <v>1473</v>
      </c>
      <c r="Q48" s="113" t="s">
        <v>2219</v>
      </c>
      <c r="R48" s="113" t="s">
        <v>1473</v>
      </c>
      <c r="S48" s="113" t="s">
        <v>1473</v>
      </c>
      <c r="T48" s="113" t="s">
        <v>5611</v>
      </c>
      <c r="U48" s="113" t="s">
        <v>5611</v>
      </c>
      <c r="V48" s="113" t="s">
        <v>6712</v>
      </c>
      <c r="W48" s="113" t="s">
        <v>6712</v>
      </c>
      <c r="X48" s="112" t="s">
        <v>7679</v>
      </c>
      <c r="Y48" s="112" t="s">
        <v>7680</v>
      </c>
      <c r="Z48" s="113"/>
      <c r="AA48" s="113" t="s">
        <v>7611</v>
      </c>
      <c r="AB48" s="113" t="s">
        <v>7612</v>
      </c>
      <c r="AC48" s="113" t="s">
        <v>7613</v>
      </c>
      <c r="AD48" s="113" t="s">
        <v>7615</v>
      </c>
      <c r="AE48" s="113"/>
      <c r="AF48" s="113"/>
      <c r="AG48" s="113"/>
      <c r="AH48" s="113" t="s">
        <v>6887</v>
      </c>
      <c r="AI48" s="113" t="s">
        <v>6890</v>
      </c>
      <c r="AJ48" s="113" t="s">
        <v>6969</v>
      </c>
      <c r="AK48" s="112" t="s">
        <v>7682</v>
      </c>
      <c r="AL48" s="112" t="s">
        <v>7683</v>
      </c>
      <c r="AM48" s="113" t="s">
        <v>6917</v>
      </c>
      <c r="AN48" s="113" t="s">
        <v>6895</v>
      </c>
      <c r="AO48" s="137"/>
      <c r="AP48" s="137"/>
      <c r="AQ48" s="113"/>
      <c r="AR48" s="113" t="s">
        <v>10241</v>
      </c>
      <c r="AS48" s="139">
        <v>46255.651724537034</v>
      </c>
      <c r="AT48" s="113" t="s">
        <v>10242</v>
      </c>
      <c r="AU48" s="112" t="s">
        <v>7685</v>
      </c>
    </row>
    <row r="49" spans="1:47" ht="27">
      <c r="A49" s="113" t="s">
        <v>7686</v>
      </c>
      <c r="B49" s="112" t="s">
        <v>7687</v>
      </c>
      <c r="C49" s="113" t="s">
        <v>6861</v>
      </c>
      <c r="D49" s="113" t="s">
        <v>6863</v>
      </c>
      <c r="E49" s="113" t="s">
        <v>6478</v>
      </c>
      <c r="F49" s="113" t="s">
        <v>6967</v>
      </c>
      <c r="G49" s="113" t="s">
        <v>7629</v>
      </c>
      <c r="H49" s="113" t="s">
        <v>344</v>
      </c>
      <c r="I49" s="113" t="s">
        <v>7614</v>
      </c>
      <c r="J49" s="113" t="s">
        <v>7643</v>
      </c>
      <c r="K49" s="113" t="s">
        <v>6967</v>
      </c>
      <c r="L49" s="112" t="s">
        <v>7690</v>
      </c>
      <c r="M49" s="135"/>
      <c r="N49" s="113"/>
      <c r="O49" s="113"/>
      <c r="P49" s="113" t="s">
        <v>1473</v>
      </c>
      <c r="Q49" s="113" t="s">
        <v>2219</v>
      </c>
      <c r="R49" s="113" t="s">
        <v>1473</v>
      </c>
      <c r="S49" s="113" t="s">
        <v>1473</v>
      </c>
      <c r="T49" s="113" t="s">
        <v>5611</v>
      </c>
      <c r="U49" s="113" t="s">
        <v>5611</v>
      </c>
      <c r="V49" s="113" t="s">
        <v>6712</v>
      </c>
      <c r="W49" s="113" t="s">
        <v>6712</v>
      </c>
      <c r="X49" s="112" t="s">
        <v>7688</v>
      </c>
      <c r="Y49" s="112" t="s">
        <v>7689</v>
      </c>
      <c r="Z49" s="113"/>
      <c r="AA49" s="113" t="s">
        <v>7611</v>
      </c>
      <c r="AB49" s="113" t="s">
        <v>7612</v>
      </c>
      <c r="AC49" s="113" t="s">
        <v>7613</v>
      </c>
      <c r="AD49" s="113" t="s">
        <v>7642</v>
      </c>
      <c r="AE49" s="113"/>
      <c r="AF49" s="113"/>
      <c r="AG49" s="113"/>
      <c r="AH49" s="113" t="s">
        <v>6887</v>
      </c>
      <c r="AI49" s="113" t="s">
        <v>6890</v>
      </c>
      <c r="AJ49" s="113" t="s">
        <v>6969</v>
      </c>
      <c r="AK49" s="112" t="s">
        <v>7691</v>
      </c>
      <c r="AL49" s="112" t="s">
        <v>7692</v>
      </c>
      <c r="AM49" s="113" t="s">
        <v>6917</v>
      </c>
      <c r="AN49" s="113" t="s">
        <v>6895</v>
      </c>
      <c r="AO49" s="137"/>
      <c r="AP49" s="137"/>
      <c r="AQ49" s="113"/>
      <c r="AR49" s="113" t="s">
        <v>10241</v>
      </c>
      <c r="AS49" s="139">
        <v>46255.651724537034</v>
      </c>
      <c r="AT49" s="113" t="s">
        <v>10242</v>
      </c>
      <c r="AU49" s="112" t="s">
        <v>7695</v>
      </c>
    </row>
    <row r="50" spans="1:47" ht="27">
      <c r="A50" s="113" t="s">
        <v>7696</v>
      </c>
      <c r="B50" s="112" t="s">
        <v>7697</v>
      </c>
      <c r="C50" s="113" t="s">
        <v>6861</v>
      </c>
      <c r="D50" s="113" t="s">
        <v>6863</v>
      </c>
      <c r="E50" s="113" t="s">
        <v>6478</v>
      </c>
      <c r="F50" s="113" t="s">
        <v>6967</v>
      </c>
      <c r="G50" s="113" t="s">
        <v>1266</v>
      </c>
      <c r="H50" s="113" t="s">
        <v>443</v>
      </c>
      <c r="I50" s="113" t="s">
        <v>7701</v>
      </c>
      <c r="J50" s="113" t="s">
        <v>7703</v>
      </c>
      <c r="K50" s="113" t="s">
        <v>6967</v>
      </c>
      <c r="L50" s="112" t="s">
        <v>7704</v>
      </c>
      <c r="M50" s="135"/>
      <c r="N50" s="113"/>
      <c r="O50" s="113"/>
      <c r="P50" s="113" t="s">
        <v>1473</v>
      </c>
      <c r="Q50" s="113" t="s">
        <v>7712</v>
      </c>
      <c r="R50" s="113" t="s">
        <v>1473</v>
      </c>
      <c r="S50" s="113" t="s">
        <v>1473</v>
      </c>
      <c r="T50" s="113" t="s">
        <v>5611</v>
      </c>
      <c r="U50" s="113" t="s">
        <v>5611</v>
      </c>
      <c r="V50" s="113" t="s">
        <v>6712</v>
      </c>
      <c r="W50" s="113" t="s">
        <v>6712</v>
      </c>
      <c r="X50" s="112" t="s">
        <v>7698</v>
      </c>
      <c r="Y50" s="112" t="s">
        <v>7699</v>
      </c>
      <c r="Z50" s="113"/>
      <c r="AA50" s="113" t="s">
        <v>7611</v>
      </c>
      <c r="AB50" s="113" t="s">
        <v>7612</v>
      </c>
      <c r="AC50" s="113" t="s">
        <v>7700</v>
      </c>
      <c r="AD50" s="113" t="s">
        <v>7702</v>
      </c>
      <c r="AE50" s="113"/>
      <c r="AF50" s="113"/>
      <c r="AG50" s="113"/>
      <c r="AH50" s="113" t="s">
        <v>6887</v>
      </c>
      <c r="AI50" s="113" t="s">
        <v>6890</v>
      </c>
      <c r="AJ50" s="113" t="s">
        <v>6969</v>
      </c>
      <c r="AK50" s="112" t="s">
        <v>7705</v>
      </c>
      <c r="AL50" s="112" t="s">
        <v>7706</v>
      </c>
      <c r="AM50" s="113" t="s">
        <v>6917</v>
      </c>
      <c r="AN50" s="113" t="s">
        <v>7707</v>
      </c>
      <c r="AO50" s="137"/>
      <c r="AP50" s="137"/>
      <c r="AQ50" s="113"/>
      <c r="AR50" s="113" t="s">
        <v>10241</v>
      </c>
      <c r="AS50" s="139">
        <v>46255.651724537034</v>
      </c>
      <c r="AT50" s="113" t="s">
        <v>10242</v>
      </c>
      <c r="AU50" s="112" t="s">
        <v>7711</v>
      </c>
    </row>
    <row r="51" spans="1:47" ht="40.5">
      <c r="A51" s="113" t="s">
        <v>7713</v>
      </c>
      <c r="B51" s="112" t="s">
        <v>7717</v>
      </c>
      <c r="C51" s="113" t="s">
        <v>6861</v>
      </c>
      <c r="D51" s="113" t="s">
        <v>6863</v>
      </c>
      <c r="E51" s="113" t="s">
        <v>6478</v>
      </c>
      <c r="F51" s="113" t="s">
        <v>6877</v>
      </c>
      <c r="G51" s="113" t="s">
        <v>13</v>
      </c>
      <c r="H51" s="113" t="s">
        <v>1266</v>
      </c>
      <c r="I51" s="113" t="s">
        <v>7720</v>
      </c>
      <c r="J51" s="113" t="s">
        <v>7722</v>
      </c>
      <c r="K51" s="113" t="s">
        <v>6877</v>
      </c>
      <c r="L51" s="112" t="s">
        <v>7723</v>
      </c>
      <c r="M51" s="135"/>
      <c r="N51" s="113"/>
      <c r="O51" s="113"/>
      <c r="P51" s="113" t="s">
        <v>1473</v>
      </c>
      <c r="Q51" s="113" t="s">
        <v>6958</v>
      </c>
      <c r="R51" s="113" t="s">
        <v>1473</v>
      </c>
      <c r="S51" s="113" t="s">
        <v>1473</v>
      </c>
      <c r="T51" s="113" t="s">
        <v>5611</v>
      </c>
      <c r="U51" s="113" t="s">
        <v>5611</v>
      </c>
      <c r="V51" s="113" t="s">
        <v>6712</v>
      </c>
      <c r="W51" s="113" t="s">
        <v>6712</v>
      </c>
      <c r="X51" s="112" t="s">
        <v>7718</v>
      </c>
      <c r="Y51" s="112" t="s">
        <v>7719</v>
      </c>
      <c r="Z51" s="113"/>
      <c r="AA51" s="113" t="s">
        <v>7611</v>
      </c>
      <c r="AB51" s="113" t="s">
        <v>7612</v>
      </c>
      <c r="AC51" s="113" t="s">
        <v>7700</v>
      </c>
      <c r="AD51" s="113" t="s">
        <v>7721</v>
      </c>
      <c r="AE51" s="113"/>
      <c r="AF51" s="113"/>
      <c r="AG51" s="113"/>
      <c r="AH51" s="113" t="s">
        <v>6887</v>
      </c>
      <c r="AI51" s="113" t="s">
        <v>6890</v>
      </c>
      <c r="AJ51" s="113" t="s">
        <v>6916</v>
      </c>
      <c r="AK51" s="112" t="s">
        <v>7724</v>
      </c>
      <c r="AL51" s="112" t="s">
        <v>7725</v>
      </c>
      <c r="AM51" s="113" t="s">
        <v>6917</v>
      </c>
      <c r="AN51" s="113" t="s">
        <v>7707</v>
      </c>
      <c r="AO51" s="137"/>
      <c r="AP51" s="137"/>
      <c r="AQ51" s="113" t="s">
        <v>7715</v>
      </c>
      <c r="AR51" s="113" t="s">
        <v>10241</v>
      </c>
      <c r="AS51" s="139">
        <v>46255.651724537034</v>
      </c>
      <c r="AT51" s="113" t="s">
        <v>10242</v>
      </c>
      <c r="AU51" s="112" t="s">
        <v>7727</v>
      </c>
    </row>
    <row r="52" spans="1:47" ht="54">
      <c r="A52" s="113" t="s">
        <v>7738</v>
      </c>
      <c r="B52" s="112" t="s">
        <v>7741</v>
      </c>
      <c r="C52" s="113" t="s">
        <v>6861</v>
      </c>
      <c r="D52" s="113" t="s">
        <v>6863</v>
      </c>
      <c r="E52" s="113" t="s">
        <v>6478</v>
      </c>
      <c r="F52" s="113" t="s">
        <v>6877</v>
      </c>
      <c r="G52" s="113" t="s">
        <v>1266</v>
      </c>
      <c r="H52" s="113" t="s">
        <v>443</v>
      </c>
      <c r="I52" s="113" t="s">
        <v>7745</v>
      </c>
      <c r="J52" s="113" t="s">
        <v>7747</v>
      </c>
      <c r="K52" s="113" t="s">
        <v>6877</v>
      </c>
      <c r="L52" s="112" t="s">
        <v>7748</v>
      </c>
      <c r="M52" s="135"/>
      <c r="N52" s="113"/>
      <c r="O52" s="113"/>
      <c r="P52" s="113" t="s">
        <v>1473</v>
      </c>
      <c r="Q52" s="113" t="s">
        <v>2219</v>
      </c>
      <c r="R52" s="113" t="s">
        <v>1473</v>
      </c>
      <c r="S52" s="113" t="s">
        <v>1473</v>
      </c>
      <c r="T52" s="113" t="s">
        <v>5611</v>
      </c>
      <c r="U52" s="113" t="s">
        <v>5611</v>
      </c>
      <c r="V52" s="113" t="s">
        <v>6712</v>
      </c>
      <c r="W52" s="113" t="s">
        <v>6712</v>
      </c>
      <c r="X52" s="112" t="s">
        <v>7742</v>
      </c>
      <c r="Y52" s="112" t="s">
        <v>7743</v>
      </c>
      <c r="Z52" s="113"/>
      <c r="AA52" s="113" t="s">
        <v>7611</v>
      </c>
      <c r="AB52" s="113" t="s">
        <v>7612</v>
      </c>
      <c r="AC52" s="113" t="s">
        <v>7744</v>
      </c>
      <c r="AD52" s="113" t="s">
        <v>7746</v>
      </c>
      <c r="AE52" s="113"/>
      <c r="AF52" s="113"/>
      <c r="AG52" s="113"/>
      <c r="AH52" s="113" t="s">
        <v>6887</v>
      </c>
      <c r="AI52" s="113" t="s">
        <v>6890</v>
      </c>
      <c r="AJ52" s="113" t="s">
        <v>6916</v>
      </c>
      <c r="AK52" s="112" t="s">
        <v>7749</v>
      </c>
      <c r="AL52" s="112" t="s">
        <v>7750</v>
      </c>
      <c r="AM52" s="113" t="s">
        <v>6917</v>
      </c>
      <c r="AN52" s="113" t="s">
        <v>6895</v>
      </c>
      <c r="AO52" s="137"/>
      <c r="AP52" s="137"/>
      <c r="AQ52" s="113" t="s">
        <v>7740</v>
      </c>
      <c r="AR52" s="113" t="s">
        <v>10241</v>
      </c>
      <c r="AS52" s="139">
        <v>46255.651724537034</v>
      </c>
      <c r="AT52" s="113" t="s">
        <v>10242</v>
      </c>
      <c r="AU52" s="112" t="s">
        <v>7753</v>
      </c>
    </row>
    <row r="53" spans="1:47" ht="40.5">
      <c r="A53" s="113" t="s">
        <v>7765</v>
      </c>
      <c r="B53" s="112" t="s">
        <v>7766</v>
      </c>
      <c r="C53" s="113" t="s">
        <v>6861</v>
      </c>
      <c r="D53" s="113" t="s">
        <v>6863</v>
      </c>
      <c r="E53" s="113" t="s">
        <v>6478</v>
      </c>
      <c r="F53" s="113" t="s">
        <v>6877</v>
      </c>
      <c r="G53" s="113" t="s">
        <v>1266</v>
      </c>
      <c r="H53" s="113" t="s">
        <v>443</v>
      </c>
      <c r="I53" s="113" t="s">
        <v>7745</v>
      </c>
      <c r="J53" s="113" t="s">
        <v>7747</v>
      </c>
      <c r="K53" s="113" t="s">
        <v>6877</v>
      </c>
      <c r="L53" s="112" t="s">
        <v>7769</v>
      </c>
      <c r="M53" s="135"/>
      <c r="N53" s="113"/>
      <c r="O53" s="113"/>
      <c r="P53" s="113" t="s">
        <v>1473</v>
      </c>
      <c r="Q53" s="113" t="s">
        <v>6958</v>
      </c>
      <c r="R53" s="113" t="s">
        <v>1473</v>
      </c>
      <c r="S53" s="113" t="s">
        <v>1473</v>
      </c>
      <c r="T53" s="113" t="s">
        <v>5611</v>
      </c>
      <c r="U53" s="113" t="s">
        <v>5611</v>
      </c>
      <c r="V53" s="113" t="s">
        <v>6712</v>
      </c>
      <c r="W53" s="113" t="s">
        <v>6712</v>
      </c>
      <c r="X53" s="112" t="s">
        <v>7767</v>
      </c>
      <c r="Y53" s="112" t="s">
        <v>7768</v>
      </c>
      <c r="Z53" s="113"/>
      <c r="AA53" s="113" t="s">
        <v>7611</v>
      </c>
      <c r="AB53" s="113" t="s">
        <v>7612</v>
      </c>
      <c r="AC53" s="113" t="s">
        <v>7744</v>
      </c>
      <c r="AD53" s="113" t="s">
        <v>7746</v>
      </c>
      <c r="AE53" s="113"/>
      <c r="AF53" s="113"/>
      <c r="AG53" s="113"/>
      <c r="AH53" s="113" t="s">
        <v>6887</v>
      </c>
      <c r="AI53" s="113" t="s">
        <v>6890</v>
      </c>
      <c r="AJ53" s="113" t="s">
        <v>6916</v>
      </c>
      <c r="AK53" s="112" t="s">
        <v>7770</v>
      </c>
      <c r="AL53" s="112" t="s">
        <v>7771</v>
      </c>
      <c r="AM53" s="113" t="s">
        <v>6917</v>
      </c>
      <c r="AN53" s="113" t="s">
        <v>6895</v>
      </c>
      <c r="AO53" s="137"/>
      <c r="AP53" s="137"/>
      <c r="AQ53" s="113"/>
      <c r="AR53" s="113" t="s">
        <v>10241</v>
      </c>
      <c r="AS53" s="139">
        <v>46255.651724537034</v>
      </c>
      <c r="AT53" s="113" t="s">
        <v>10242</v>
      </c>
      <c r="AU53" s="112" t="s">
        <v>7773</v>
      </c>
    </row>
    <row r="54" spans="1:47" ht="54">
      <c r="A54" s="113" t="s">
        <v>7774</v>
      </c>
      <c r="B54" s="112" t="s">
        <v>7775</v>
      </c>
      <c r="C54" s="113" t="s">
        <v>6861</v>
      </c>
      <c r="D54" s="113" t="s">
        <v>6863</v>
      </c>
      <c r="E54" s="113" t="s">
        <v>6478</v>
      </c>
      <c r="F54" s="113" t="s">
        <v>6877</v>
      </c>
      <c r="G54" s="113" t="s">
        <v>1266</v>
      </c>
      <c r="H54" s="113" t="s">
        <v>443</v>
      </c>
      <c r="I54" s="113" t="s">
        <v>7745</v>
      </c>
      <c r="J54" s="113" t="s">
        <v>7747</v>
      </c>
      <c r="K54" s="113" t="s">
        <v>6877</v>
      </c>
      <c r="L54" s="112" t="s">
        <v>7778</v>
      </c>
      <c r="M54" s="135"/>
      <c r="N54" s="113"/>
      <c r="O54" s="113"/>
      <c r="P54" s="113" t="s">
        <v>1473</v>
      </c>
      <c r="Q54" s="113" t="s">
        <v>7783</v>
      </c>
      <c r="R54" s="113" t="s">
        <v>1473</v>
      </c>
      <c r="S54" s="113" t="s">
        <v>1473</v>
      </c>
      <c r="T54" s="113" t="s">
        <v>5611</v>
      </c>
      <c r="U54" s="113" t="s">
        <v>5611</v>
      </c>
      <c r="V54" s="113" t="s">
        <v>6712</v>
      </c>
      <c r="W54" s="113" t="s">
        <v>6712</v>
      </c>
      <c r="X54" s="112" t="s">
        <v>7776</v>
      </c>
      <c r="Y54" s="112" t="s">
        <v>7777</v>
      </c>
      <c r="Z54" s="113"/>
      <c r="AA54" s="113" t="s">
        <v>7611</v>
      </c>
      <c r="AB54" s="113" t="s">
        <v>7612</v>
      </c>
      <c r="AC54" s="113" t="s">
        <v>7744</v>
      </c>
      <c r="AD54" s="113" t="s">
        <v>7746</v>
      </c>
      <c r="AE54" s="113"/>
      <c r="AF54" s="113"/>
      <c r="AG54" s="113"/>
      <c r="AH54" s="113" t="s">
        <v>6887</v>
      </c>
      <c r="AI54" s="113" t="s">
        <v>6890</v>
      </c>
      <c r="AJ54" s="113" t="s">
        <v>6916</v>
      </c>
      <c r="AK54" s="112" t="s">
        <v>7779</v>
      </c>
      <c r="AL54" s="112" t="s">
        <v>7780</v>
      </c>
      <c r="AM54" s="113" t="s">
        <v>6917</v>
      </c>
      <c r="AN54" s="113" t="s">
        <v>6895</v>
      </c>
      <c r="AO54" s="137"/>
      <c r="AP54" s="137"/>
      <c r="AQ54" s="113"/>
      <c r="AR54" s="113" t="s">
        <v>10241</v>
      </c>
      <c r="AS54" s="139">
        <v>46255.651724537034</v>
      </c>
      <c r="AT54" s="113" t="s">
        <v>10242</v>
      </c>
      <c r="AU54" s="112" t="s">
        <v>7782</v>
      </c>
    </row>
    <row r="55" spans="1:47" ht="27">
      <c r="A55" s="113" t="s">
        <v>7784</v>
      </c>
      <c r="B55" s="112" t="s">
        <v>7785</v>
      </c>
      <c r="C55" s="113" t="s">
        <v>6861</v>
      </c>
      <c r="D55" s="113" t="s">
        <v>6863</v>
      </c>
      <c r="E55" s="113" t="s">
        <v>6478</v>
      </c>
      <c r="F55" s="113" t="s">
        <v>6877</v>
      </c>
      <c r="G55" s="113" t="s">
        <v>344</v>
      </c>
      <c r="H55" s="113" t="s">
        <v>344</v>
      </c>
      <c r="I55" s="113" t="s">
        <v>7788</v>
      </c>
      <c r="J55" s="113" t="s">
        <v>7789</v>
      </c>
      <c r="K55" s="113" t="s">
        <v>6877</v>
      </c>
      <c r="L55" s="112" t="s">
        <v>7790</v>
      </c>
      <c r="M55" s="135"/>
      <c r="N55" s="113"/>
      <c r="O55" s="113"/>
      <c r="P55" s="113" t="s">
        <v>1473</v>
      </c>
      <c r="Q55" s="113" t="s">
        <v>6958</v>
      </c>
      <c r="R55" s="113" t="s">
        <v>1473</v>
      </c>
      <c r="S55" s="113" t="s">
        <v>1473</v>
      </c>
      <c r="T55" s="113" t="s">
        <v>5611</v>
      </c>
      <c r="U55" s="113" t="s">
        <v>5611</v>
      </c>
      <c r="V55" s="113" t="s">
        <v>6712</v>
      </c>
      <c r="W55" s="113" t="s">
        <v>6712</v>
      </c>
      <c r="X55" s="112" t="s">
        <v>7786</v>
      </c>
      <c r="Y55" s="112" t="s">
        <v>7787</v>
      </c>
      <c r="Z55" s="113"/>
      <c r="AA55" s="113" t="s">
        <v>7611</v>
      </c>
      <c r="AB55" s="113" t="s">
        <v>7612</v>
      </c>
      <c r="AC55" s="113" t="s">
        <v>7744</v>
      </c>
      <c r="AD55" s="113" t="s">
        <v>7746</v>
      </c>
      <c r="AE55" s="113"/>
      <c r="AF55" s="113"/>
      <c r="AG55" s="113"/>
      <c r="AH55" s="113" t="s">
        <v>6887</v>
      </c>
      <c r="AI55" s="113" t="s">
        <v>6890</v>
      </c>
      <c r="AJ55" s="113" t="s">
        <v>6916</v>
      </c>
      <c r="AK55" s="112" t="s">
        <v>7791</v>
      </c>
      <c r="AL55" s="112" t="s">
        <v>7792</v>
      </c>
      <c r="AM55" s="113" t="s">
        <v>6917</v>
      </c>
      <c r="AN55" s="113" t="s">
        <v>7707</v>
      </c>
      <c r="AO55" s="137"/>
      <c r="AP55" s="137"/>
      <c r="AQ55" s="113"/>
      <c r="AR55" s="113" t="s">
        <v>10241</v>
      </c>
      <c r="AS55" s="139">
        <v>46255.651724537034</v>
      </c>
      <c r="AT55" s="113" t="s">
        <v>10242</v>
      </c>
      <c r="AU55" s="112" t="s">
        <v>7794</v>
      </c>
    </row>
    <row r="56" spans="1:47" ht="40.5">
      <c r="A56" s="113" t="s">
        <v>7795</v>
      </c>
      <c r="B56" s="112" t="s">
        <v>7797</v>
      </c>
      <c r="C56" s="113" t="s">
        <v>6861</v>
      </c>
      <c r="D56" s="113" t="s">
        <v>6863</v>
      </c>
      <c r="E56" s="113" t="s">
        <v>6478</v>
      </c>
      <c r="F56" s="113" t="s">
        <v>6877</v>
      </c>
      <c r="G56" s="113" t="s">
        <v>443</v>
      </c>
      <c r="H56" s="113" t="s">
        <v>344</v>
      </c>
      <c r="I56" s="113" t="s">
        <v>7803</v>
      </c>
      <c r="J56" s="113" t="s">
        <v>7805</v>
      </c>
      <c r="K56" s="113" t="s">
        <v>6877</v>
      </c>
      <c r="L56" s="112" t="s">
        <v>7806</v>
      </c>
      <c r="M56" s="135"/>
      <c r="N56" s="113">
        <v>20</v>
      </c>
      <c r="O56" s="113"/>
      <c r="P56" s="113" t="s">
        <v>1473</v>
      </c>
      <c r="Q56" s="113" t="s">
        <v>6958</v>
      </c>
      <c r="R56" s="113" t="s">
        <v>1473</v>
      </c>
      <c r="S56" s="113" t="s">
        <v>1473</v>
      </c>
      <c r="T56" s="113" t="s">
        <v>5611</v>
      </c>
      <c r="U56" s="113" t="s">
        <v>5611</v>
      </c>
      <c r="V56" s="113" t="s">
        <v>6712</v>
      </c>
      <c r="W56" s="113" t="s">
        <v>6712</v>
      </c>
      <c r="X56" s="112" t="s">
        <v>7798</v>
      </c>
      <c r="Y56" s="112" t="s">
        <v>7799</v>
      </c>
      <c r="Z56" s="113"/>
      <c r="AA56" s="113" t="s">
        <v>7800</v>
      </c>
      <c r="AB56" s="113" t="s">
        <v>7801</v>
      </c>
      <c r="AC56" s="113" t="s">
        <v>7802</v>
      </c>
      <c r="AD56" s="113" t="s">
        <v>7804</v>
      </c>
      <c r="AE56" s="113"/>
      <c r="AF56" s="113"/>
      <c r="AG56" s="113"/>
      <c r="AH56" s="113" t="s">
        <v>6887</v>
      </c>
      <c r="AI56" s="113" t="s">
        <v>6890</v>
      </c>
      <c r="AJ56" s="113" t="s">
        <v>6916</v>
      </c>
      <c r="AK56" s="112" t="s">
        <v>7807</v>
      </c>
      <c r="AL56" s="112" t="s">
        <v>7799</v>
      </c>
      <c r="AM56" s="113" t="s">
        <v>6917</v>
      </c>
      <c r="AN56" s="113" t="s">
        <v>7444</v>
      </c>
      <c r="AO56" s="137"/>
      <c r="AP56" s="137"/>
      <c r="AQ56" s="113"/>
      <c r="AR56" s="113" t="s">
        <v>10241</v>
      </c>
      <c r="AS56" s="139">
        <v>46255.651724537034</v>
      </c>
      <c r="AT56" s="113" t="s">
        <v>10242</v>
      </c>
      <c r="AU56" s="112" t="s">
        <v>7810</v>
      </c>
    </row>
    <row r="57" spans="1:47" ht="40.5">
      <c r="A57" s="113" t="s">
        <v>7811</v>
      </c>
      <c r="B57" s="112" t="s">
        <v>7813</v>
      </c>
      <c r="C57" s="113" t="s">
        <v>6861</v>
      </c>
      <c r="D57" s="113" t="s">
        <v>6863</v>
      </c>
      <c r="E57" s="113" t="s">
        <v>6478</v>
      </c>
      <c r="F57" s="113" t="s">
        <v>6877</v>
      </c>
      <c r="G57" s="113" t="s">
        <v>443</v>
      </c>
      <c r="H57" s="113" t="s">
        <v>1266</v>
      </c>
      <c r="I57" s="113" t="s">
        <v>7803</v>
      </c>
      <c r="J57" s="113" t="s">
        <v>7805</v>
      </c>
      <c r="K57" s="113" t="s">
        <v>6877</v>
      </c>
      <c r="L57" s="112" t="s">
        <v>7816</v>
      </c>
      <c r="M57" s="135"/>
      <c r="N57" s="113">
        <v>30</v>
      </c>
      <c r="O57" s="113"/>
      <c r="P57" s="113" t="s">
        <v>1473</v>
      </c>
      <c r="Q57" s="113" t="s">
        <v>2215</v>
      </c>
      <c r="R57" s="113" t="s">
        <v>1473</v>
      </c>
      <c r="S57" s="113" t="s">
        <v>1473</v>
      </c>
      <c r="T57" s="113" t="s">
        <v>5611</v>
      </c>
      <c r="U57" s="113" t="s">
        <v>5611</v>
      </c>
      <c r="V57" s="113" t="s">
        <v>6712</v>
      </c>
      <c r="W57" s="113" t="s">
        <v>6712</v>
      </c>
      <c r="X57" s="112" t="s">
        <v>7814</v>
      </c>
      <c r="Y57" s="112" t="s">
        <v>7815</v>
      </c>
      <c r="Z57" s="113"/>
      <c r="AA57" s="113" t="s">
        <v>7800</v>
      </c>
      <c r="AB57" s="113" t="s">
        <v>7801</v>
      </c>
      <c r="AC57" s="113" t="s">
        <v>7802</v>
      </c>
      <c r="AD57" s="113" t="s">
        <v>7804</v>
      </c>
      <c r="AE57" s="113"/>
      <c r="AF57" s="113"/>
      <c r="AG57" s="113"/>
      <c r="AH57" s="113" t="s">
        <v>6887</v>
      </c>
      <c r="AI57" s="113" t="s">
        <v>6890</v>
      </c>
      <c r="AJ57" s="113" t="s">
        <v>6916</v>
      </c>
      <c r="AK57" s="112" t="s">
        <v>7817</v>
      </c>
      <c r="AL57" s="112" t="s">
        <v>7818</v>
      </c>
      <c r="AM57" s="113" t="s">
        <v>6917</v>
      </c>
      <c r="AN57" s="113" t="s">
        <v>7444</v>
      </c>
      <c r="AO57" s="137"/>
      <c r="AP57" s="137"/>
      <c r="AQ57" s="113"/>
      <c r="AR57" s="113" t="s">
        <v>10241</v>
      </c>
      <c r="AS57" s="139">
        <v>46255.651724537034</v>
      </c>
      <c r="AT57" s="113" t="s">
        <v>10242</v>
      </c>
      <c r="AU57" s="112" t="s">
        <v>7821</v>
      </c>
    </row>
    <row r="58" spans="1:47" ht="40.5">
      <c r="A58" s="113" t="s">
        <v>7822</v>
      </c>
      <c r="B58" s="112" t="s">
        <v>7823</v>
      </c>
      <c r="C58" s="113" t="s">
        <v>6861</v>
      </c>
      <c r="D58" s="113" t="s">
        <v>6863</v>
      </c>
      <c r="E58" s="113" t="s">
        <v>6478</v>
      </c>
      <c r="F58" s="113" t="s">
        <v>6877</v>
      </c>
      <c r="G58" s="113" t="s">
        <v>1266</v>
      </c>
      <c r="H58" s="113" t="s">
        <v>443</v>
      </c>
      <c r="I58" s="113" t="s">
        <v>7803</v>
      </c>
      <c r="J58" s="113" t="s">
        <v>7805</v>
      </c>
      <c r="K58" s="113" t="s">
        <v>6877</v>
      </c>
      <c r="L58" s="112" t="s">
        <v>7826</v>
      </c>
      <c r="M58" s="135"/>
      <c r="N58" s="113">
        <v>60</v>
      </c>
      <c r="O58" s="113"/>
      <c r="P58" s="113" t="s">
        <v>1473</v>
      </c>
      <c r="Q58" s="113" t="s">
        <v>6958</v>
      </c>
      <c r="R58" s="113" t="s">
        <v>1473</v>
      </c>
      <c r="S58" s="113" t="s">
        <v>1473</v>
      </c>
      <c r="T58" s="113" t="s">
        <v>5611</v>
      </c>
      <c r="U58" s="113" t="s">
        <v>5611</v>
      </c>
      <c r="V58" s="113" t="s">
        <v>6712</v>
      </c>
      <c r="W58" s="113" t="s">
        <v>6712</v>
      </c>
      <c r="X58" s="112" t="s">
        <v>7824</v>
      </c>
      <c r="Y58" s="112" t="s">
        <v>7825</v>
      </c>
      <c r="Z58" s="113"/>
      <c r="AA58" s="113" t="s">
        <v>7800</v>
      </c>
      <c r="AB58" s="113" t="s">
        <v>7801</v>
      </c>
      <c r="AC58" s="113" t="s">
        <v>7802</v>
      </c>
      <c r="AD58" s="113" t="s">
        <v>7804</v>
      </c>
      <c r="AE58" s="113"/>
      <c r="AF58" s="113"/>
      <c r="AG58" s="113"/>
      <c r="AH58" s="113" t="s">
        <v>6887</v>
      </c>
      <c r="AI58" s="113" t="s">
        <v>6890</v>
      </c>
      <c r="AJ58" s="113" t="s">
        <v>6916</v>
      </c>
      <c r="AK58" s="112" t="s">
        <v>7827</v>
      </c>
      <c r="AL58" s="112" t="s">
        <v>7825</v>
      </c>
      <c r="AM58" s="113" t="s">
        <v>6917</v>
      </c>
      <c r="AN58" s="113" t="s">
        <v>7444</v>
      </c>
      <c r="AO58" s="137"/>
      <c r="AP58" s="137"/>
      <c r="AQ58" s="113"/>
      <c r="AR58" s="113" t="s">
        <v>10241</v>
      </c>
      <c r="AS58" s="139">
        <v>46255.651724537034</v>
      </c>
      <c r="AT58" s="113" t="s">
        <v>10242</v>
      </c>
      <c r="AU58" s="112" t="s">
        <v>7810</v>
      </c>
    </row>
    <row r="59" spans="1:47" ht="40.5">
      <c r="A59" s="113" t="s">
        <v>7829</v>
      </c>
      <c r="B59" s="112" t="s">
        <v>7830</v>
      </c>
      <c r="C59" s="113" t="s">
        <v>6861</v>
      </c>
      <c r="D59" s="113" t="s">
        <v>6863</v>
      </c>
      <c r="E59" s="113" t="s">
        <v>6478</v>
      </c>
      <c r="F59" s="113" t="s">
        <v>6932</v>
      </c>
      <c r="G59" s="113" t="s">
        <v>443</v>
      </c>
      <c r="H59" s="113" t="s">
        <v>7834</v>
      </c>
      <c r="I59" s="113" t="s">
        <v>7803</v>
      </c>
      <c r="J59" s="113" t="s">
        <v>7805</v>
      </c>
      <c r="K59" s="113" t="s">
        <v>6932</v>
      </c>
      <c r="L59" s="112" t="s">
        <v>7833</v>
      </c>
      <c r="M59" s="135"/>
      <c r="N59" s="113">
        <v>15</v>
      </c>
      <c r="O59" s="113"/>
      <c r="P59" s="113" t="s">
        <v>1473</v>
      </c>
      <c r="Q59" s="113" t="s">
        <v>7229</v>
      </c>
      <c r="R59" s="113" t="s">
        <v>1473</v>
      </c>
      <c r="S59" s="113" t="s">
        <v>1473</v>
      </c>
      <c r="T59" s="113" t="s">
        <v>5611</v>
      </c>
      <c r="U59" s="113" t="s">
        <v>5611</v>
      </c>
      <c r="V59" s="113" t="s">
        <v>6712</v>
      </c>
      <c r="W59" s="113" t="s">
        <v>6712</v>
      </c>
      <c r="X59" s="112" t="s">
        <v>7831</v>
      </c>
      <c r="Y59" s="112" t="s">
        <v>7832</v>
      </c>
      <c r="Z59" s="113"/>
      <c r="AA59" s="113" t="s">
        <v>7800</v>
      </c>
      <c r="AB59" s="113" t="s">
        <v>7801</v>
      </c>
      <c r="AC59" s="113" t="s">
        <v>7802</v>
      </c>
      <c r="AD59" s="113" t="s">
        <v>7804</v>
      </c>
      <c r="AE59" s="113"/>
      <c r="AF59" s="113"/>
      <c r="AG59" s="113"/>
      <c r="AH59" s="113" t="s">
        <v>6887</v>
      </c>
      <c r="AI59" s="113" t="s">
        <v>6890</v>
      </c>
      <c r="AJ59" s="113" t="s">
        <v>6935</v>
      </c>
      <c r="AK59" s="112" t="s">
        <v>7835</v>
      </c>
      <c r="AL59" s="112" t="s">
        <v>7832</v>
      </c>
      <c r="AM59" s="113" t="s">
        <v>6917</v>
      </c>
      <c r="AN59" s="113" t="s">
        <v>7444</v>
      </c>
      <c r="AO59" s="137"/>
      <c r="AP59" s="137"/>
      <c r="AQ59" s="113"/>
      <c r="AR59" s="113" t="s">
        <v>10241</v>
      </c>
      <c r="AS59" s="139">
        <v>46255.651724537034</v>
      </c>
      <c r="AT59" s="113" t="s">
        <v>10242</v>
      </c>
      <c r="AU59" s="112" t="s">
        <v>7837</v>
      </c>
    </row>
    <row r="60" spans="1:47" ht="40.5">
      <c r="A60" s="113" t="s">
        <v>7839</v>
      </c>
      <c r="B60" s="112" t="s">
        <v>7840</v>
      </c>
      <c r="C60" s="113" t="s">
        <v>6861</v>
      </c>
      <c r="D60" s="113" t="s">
        <v>6863</v>
      </c>
      <c r="E60" s="113" t="s">
        <v>6478</v>
      </c>
      <c r="F60" s="113" t="s">
        <v>6877</v>
      </c>
      <c r="G60" s="113" t="s">
        <v>443</v>
      </c>
      <c r="H60" s="113" t="s">
        <v>1266</v>
      </c>
      <c r="I60" s="113" t="s">
        <v>7803</v>
      </c>
      <c r="J60" s="113" t="s">
        <v>7805</v>
      </c>
      <c r="K60" s="113" t="s">
        <v>6877</v>
      </c>
      <c r="L60" s="112" t="s">
        <v>7843</v>
      </c>
      <c r="M60" s="135"/>
      <c r="N60" s="113">
        <v>20</v>
      </c>
      <c r="O60" s="113"/>
      <c r="P60" s="113" t="s">
        <v>1473</v>
      </c>
      <c r="Q60" s="113" t="s">
        <v>2215</v>
      </c>
      <c r="R60" s="113" t="s">
        <v>1473</v>
      </c>
      <c r="S60" s="113" t="s">
        <v>1473</v>
      </c>
      <c r="T60" s="113" t="s">
        <v>5611</v>
      </c>
      <c r="U60" s="113" t="s">
        <v>5611</v>
      </c>
      <c r="V60" s="113" t="s">
        <v>6712</v>
      </c>
      <c r="W60" s="113" t="s">
        <v>6712</v>
      </c>
      <c r="X60" s="112" t="s">
        <v>7841</v>
      </c>
      <c r="Y60" s="112" t="s">
        <v>7842</v>
      </c>
      <c r="Z60" s="113"/>
      <c r="AA60" s="113" t="s">
        <v>7800</v>
      </c>
      <c r="AB60" s="113" t="s">
        <v>7801</v>
      </c>
      <c r="AC60" s="113" t="s">
        <v>7802</v>
      </c>
      <c r="AD60" s="113" t="s">
        <v>7804</v>
      </c>
      <c r="AE60" s="113"/>
      <c r="AF60" s="113"/>
      <c r="AG60" s="113"/>
      <c r="AH60" s="113" t="s">
        <v>6887</v>
      </c>
      <c r="AI60" s="113" t="s">
        <v>6890</v>
      </c>
      <c r="AJ60" s="113" t="s">
        <v>6916</v>
      </c>
      <c r="AK60" s="112" t="s">
        <v>7844</v>
      </c>
      <c r="AL60" s="112" t="s">
        <v>7845</v>
      </c>
      <c r="AM60" s="113" t="s">
        <v>6917</v>
      </c>
      <c r="AN60" s="113" t="s">
        <v>7444</v>
      </c>
      <c r="AO60" s="137"/>
      <c r="AP60" s="137"/>
      <c r="AQ60" s="113"/>
      <c r="AR60" s="113" t="s">
        <v>10241</v>
      </c>
      <c r="AS60" s="139">
        <v>46255.651724537034</v>
      </c>
      <c r="AT60" s="113" t="s">
        <v>10242</v>
      </c>
      <c r="AU60" s="112" t="s">
        <v>7810</v>
      </c>
    </row>
    <row r="61" spans="1:47" ht="27">
      <c r="A61" s="113" t="s">
        <v>7847</v>
      </c>
      <c r="B61" s="112" t="s">
        <v>7848</v>
      </c>
      <c r="C61" s="113" t="s">
        <v>6861</v>
      </c>
      <c r="D61" s="113" t="s">
        <v>6863</v>
      </c>
      <c r="E61" s="113" t="s">
        <v>6478</v>
      </c>
      <c r="F61" s="113" t="s">
        <v>6877</v>
      </c>
      <c r="G61" s="113" t="s">
        <v>1266</v>
      </c>
      <c r="H61" s="113" t="s">
        <v>443</v>
      </c>
      <c r="I61" s="113" t="s">
        <v>7803</v>
      </c>
      <c r="J61" s="113" t="s">
        <v>7805</v>
      </c>
      <c r="K61" s="113" t="s">
        <v>6877</v>
      </c>
      <c r="L61" s="112" t="s">
        <v>7851</v>
      </c>
      <c r="M61" s="135"/>
      <c r="N61" s="113"/>
      <c r="O61" s="113"/>
      <c r="P61" s="113" t="s">
        <v>1473</v>
      </c>
      <c r="Q61" s="113" t="s">
        <v>6958</v>
      </c>
      <c r="R61" s="113" t="s">
        <v>1473</v>
      </c>
      <c r="S61" s="113" t="s">
        <v>1473</v>
      </c>
      <c r="T61" s="113" t="s">
        <v>5611</v>
      </c>
      <c r="U61" s="113" t="s">
        <v>5611</v>
      </c>
      <c r="V61" s="113" t="s">
        <v>6712</v>
      </c>
      <c r="W61" s="113" t="s">
        <v>6712</v>
      </c>
      <c r="X61" s="112" t="s">
        <v>7849</v>
      </c>
      <c r="Y61" s="112" t="s">
        <v>7850</v>
      </c>
      <c r="Z61" s="113"/>
      <c r="AA61" s="113" t="s">
        <v>7800</v>
      </c>
      <c r="AB61" s="113" t="s">
        <v>7801</v>
      </c>
      <c r="AC61" s="113" t="s">
        <v>7802</v>
      </c>
      <c r="AD61" s="113" t="s">
        <v>7804</v>
      </c>
      <c r="AE61" s="113"/>
      <c r="AF61" s="113"/>
      <c r="AG61" s="113"/>
      <c r="AH61" s="113" t="s">
        <v>6887</v>
      </c>
      <c r="AI61" s="113" t="s">
        <v>6890</v>
      </c>
      <c r="AJ61" s="113" t="s">
        <v>6916</v>
      </c>
      <c r="AK61" s="112" t="s">
        <v>7852</v>
      </c>
      <c r="AL61" s="112" t="s">
        <v>7853</v>
      </c>
      <c r="AM61" s="113" t="s">
        <v>6917</v>
      </c>
      <c r="AN61" s="113" t="s">
        <v>7444</v>
      </c>
      <c r="AO61" s="137"/>
      <c r="AP61" s="137"/>
      <c r="AQ61" s="113"/>
      <c r="AR61" s="113" t="s">
        <v>10241</v>
      </c>
      <c r="AS61" s="139">
        <v>46255.651724537034</v>
      </c>
      <c r="AT61" s="113" t="s">
        <v>10242</v>
      </c>
      <c r="AU61" s="112" t="s">
        <v>7857</v>
      </c>
    </row>
    <row r="62" spans="1:47" ht="40.5">
      <c r="A62" s="113" t="s">
        <v>7858</v>
      </c>
      <c r="B62" s="112" t="s">
        <v>7859</v>
      </c>
      <c r="C62" s="113" t="s">
        <v>6861</v>
      </c>
      <c r="D62" s="113" t="s">
        <v>6863</v>
      </c>
      <c r="E62" s="113" t="s">
        <v>6478</v>
      </c>
      <c r="F62" s="113" t="s">
        <v>6877</v>
      </c>
      <c r="G62" s="113" t="s">
        <v>443</v>
      </c>
      <c r="H62" s="113" t="s">
        <v>1266</v>
      </c>
      <c r="I62" s="113" t="s">
        <v>7803</v>
      </c>
      <c r="J62" s="113" t="s">
        <v>7805</v>
      </c>
      <c r="K62" s="113" t="s">
        <v>6877</v>
      </c>
      <c r="L62" s="112" t="s">
        <v>7862</v>
      </c>
      <c r="M62" s="135"/>
      <c r="N62" s="113"/>
      <c r="O62" s="113"/>
      <c r="P62" s="113" t="s">
        <v>1473</v>
      </c>
      <c r="Q62" s="113" t="s">
        <v>7052</v>
      </c>
      <c r="R62" s="113" t="s">
        <v>1473</v>
      </c>
      <c r="S62" s="113" t="s">
        <v>1473</v>
      </c>
      <c r="T62" s="113" t="s">
        <v>5611</v>
      </c>
      <c r="U62" s="113" t="s">
        <v>5611</v>
      </c>
      <c r="V62" s="113" t="s">
        <v>6712</v>
      </c>
      <c r="W62" s="113" t="s">
        <v>6712</v>
      </c>
      <c r="X62" s="112" t="s">
        <v>7860</v>
      </c>
      <c r="Y62" s="112" t="s">
        <v>7861</v>
      </c>
      <c r="Z62" s="113"/>
      <c r="AA62" s="113" t="s">
        <v>7800</v>
      </c>
      <c r="AB62" s="113" t="s">
        <v>7801</v>
      </c>
      <c r="AC62" s="113" t="s">
        <v>7802</v>
      </c>
      <c r="AD62" s="113" t="s">
        <v>7804</v>
      </c>
      <c r="AE62" s="113"/>
      <c r="AF62" s="113"/>
      <c r="AG62" s="113"/>
      <c r="AH62" s="113" t="s">
        <v>6887</v>
      </c>
      <c r="AI62" s="113" t="s">
        <v>6890</v>
      </c>
      <c r="AJ62" s="113" t="s">
        <v>6916</v>
      </c>
      <c r="AK62" s="112" t="s">
        <v>7863</v>
      </c>
      <c r="AL62" s="112" t="s">
        <v>7864</v>
      </c>
      <c r="AM62" s="113" t="s">
        <v>6917</v>
      </c>
      <c r="AN62" s="113" t="s">
        <v>7444</v>
      </c>
      <c r="AO62" s="137"/>
      <c r="AP62" s="137"/>
      <c r="AQ62" s="113"/>
      <c r="AR62" s="113" t="s">
        <v>10241</v>
      </c>
      <c r="AS62" s="139">
        <v>46255.651724537034</v>
      </c>
      <c r="AT62" s="113" t="s">
        <v>10242</v>
      </c>
      <c r="AU62" s="112" t="s">
        <v>7867</v>
      </c>
    </row>
    <row r="63" spans="1:47" ht="40.5">
      <c r="A63" s="113" t="s">
        <v>7868</v>
      </c>
      <c r="B63" s="112" t="s">
        <v>7869</v>
      </c>
      <c r="C63" s="113" t="s">
        <v>6861</v>
      </c>
      <c r="D63" s="113" t="s">
        <v>6863</v>
      </c>
      <c r="E63" s="113" t="s">
        <v>6478</v>
      </c>
      <c r="F63" s="113" t="s">
        <v>6967</v>
      </c>
      <c r="G63" s="113" t="s">
        <v>1266</v>
      </c>
      <c r="H63" s="113" t="s">
        <v>443</v>
      </c>
      <c r="I63" s="113" t="s">
        <v>7803</v>
      </c>
      <c r="J63" s="113" t="s">
        <v>7873</v>
      </c>
      <c r="K63" s="113" t="s">
        <v>6967</v>
      </c>
      <c r="L63" s="112" t="s">
        <v>7874</v>
      </c>
      <c r="M63" s="135"/>
      <c r="N63" s="113"/>
      <c r="O63" s="113"/>
      <c r="P63" s="113" t="s">
        <v>1473</v>
      </c>
      <c r="Q63" s="113" t="s">
        <v>2219</v>
      </c>
      <c r="R63" s="113" t="s">
        <v>1473</v>
      </c>
      <c r="S63" s="113" t="s">
        <v>1473</v>
      </c>
      <c r="T63" s="113" t="s">
        <v>5611</v>
      </c>
      <c r="U63" s="113" t="s">
        <v>5611</v>
      </c>
      <c r="V63" s="113" t="s">
        <v>6712</v>
      </c>
      <c r="W63" s="113" t="s">
        <v>6712</v>
      </c>
      <c r="X63" s="112" t="s">
        <v>7870</v>
      </c>
      <c r="Y63" s="112" t="s">
        <v>7871</v>
      </c>
      <c r="Z63" s="113"/>
      <c r="AA63" s="113" t="s">
        <v>7800</v>
      </c>
      <c r="AB63" s="113" t="s">
        <v>7801</v>
      </c>
      <c r="AC63" s="113" t="s">
        <v>7802</v>
      </c>
      <c r="AD63" s="113" t="s">
        <v>7872</v>
      </c>
      <c r="AE63" s="113"/>
      <c r="AF63" s="113"/>
      <c r="AG63" s="113"/>
      <c r="AH63" s="113" t="s">
        <v>6887</v>
      </c>
      <c r="AI63" s="113" t="s">
        <v>6890</v>
      </c>
      <c r="AJ63" s="113" t="s">
        <v>6969</v>
      </c>
      <c r="AK63" s="112" t="s">
        <v>7875</v>
      </c>
      <c r="AL63" s="112" t="s">
        <v>7876</v>
      </c>
      <c r="AM63" s="113" t="s">
        <v>6917</v>
      </c>
      <c r="AN63" s="113" t="s">
        <v>7444</v>
      </c>
      <c r="AO63" s="137"/>
      <c r="AP63" s="137"/>
      <c r="AQ63" s="113"/>
      <c r="AR63" s="113" t="s">
        <v>10241</v>
      </c>
      <c r="AS63" s="139">
        <v>46255.651724537034</v>
      </c>
      <c r="AT63" s="113" t="s">
        <v>10242</v>
      </c>
      <c r="AU63" s="112" t="s">
        <v>7880</v>
      </c>
    </row>
    <row r="64" spans="1:47" ht="27">
      <c r="A64" s="113" t="s">
        <v>7881</v>
      </c>
      <c r="B64" s="112" t="s">
        <v>7882</v>
      </c>
      <c r="C64" s="113" t="s">
        <v>6861</v>
      </c>
      <c r="D64" s="113" t="s">
        <v>6863</v>
      </c>
      <c r="E64" s="113" t="s">
        <v>6478</v>
      </c>
      <c r="F64" s="113" t="s">
        <v>6877</v>
      </c>
      <c r="G64" s="113" t="s">
        <v>1266</v>
      </c>
      <c r="H64" s="113" t="s">
        <v>443</v>
      </c>
      <c r="I64" s="113" t="s">
        <v>7803</v>
      </c>
      <c r="J64" s="113" t="s">
        <v>7805</v>
      </c>
      <c r="K64" s="113" t="s">
        <v>6877</v>
      </c>
      <c r="L64" s="112" t="s">
        <v>7862</v>
      </c>
      <c r="M64" s="135"/>
      <c r="N64" s="113"/>
      <c r="O64" s="113"/>
      <c r="P64" s="113" t="s">
        <v>1473</v>
      </c>
      <c r="Q64" s="113" t="s">
        <v>2223</v>
      </c>
      <c r="R64" s="113" t="s">
        <v>1473</v>
      </c>
      <c r="S64" s="113" t="s">
        <v>1473</v>
      </c>
      <c r="T64" s="113" t="s">
        <v>5611</v>
      </c>
      <c r="U64" s="113" t="s">
        <v>5611</v>
      </c>
      <c r="V64" s="113" t="s">
        <v>6712</v>
      </c>
      <c r="W64" s="113" t="s">
        <v>6712</v>
      </c>
      <c r="X64" s="112" t="s">
        <v>7883</v>
      </c>
      <c r="Y64" s="112" t="s">
        <v>7884</v>
      </c>
      <c r="Z64" s="113"/>
      <c r="AA64" s="113" t="s">
        <v>7800</v>
      </c>
      <c r="AB64" s="113" t="s">
        <v>7801</v>
      </c>
      <c r="AC64" s="113" t="s">
        <v>7802</v>
      </c>
      <c r="AD64" s="113" t="s">
        <v>7804</v>
      </c>
      <c r="AE64" s="113"/>
      <c r="AF64" s="113"/>
      <c r="AG64" s="113"/>
      <c r="AH64" s="113" t="s">
        <v>6887</v>
      </c>
      <c r="AI64" s="113" t="s">
        <v>6890</v>
      </c>
      <c r="AJ64" s="113" t="s">
        <v>6916</v>
      </c>
      <c r="AK64" s="112" t="s">
        <v>7885</v>
      </c>
      <c r="AL64" s="112" t="s">
        <v>7886</v>
      </c>
      <c r="AM64" s="113" t="s">
        <v>6917</v>
      </c>
      <c r="AN64" s="113" t="s">
        <v>6972</v>
      </c>
      <c r="AO64" s="137"/>
      <c r="AP64" s="137"/>
      <c r="AQ64" s="113"/>
      <c r="AR64" s="113" t="s">
        <v>10241</v>
      </c>
      <c r="AS64" s="139">
        <v>46255.651724537034</v>
      </c>
      <c r="AT64" s="113" t="s">
        <v>10242</v>
      </c>
      <c r="AU64" s="112" t="s">
        <v>7889</v>
      </c>
    </row>
    <row r="65" spans="1:47" ht="40.5">
      <c r="A65" s="113" t="s">
        <v>7890</v>
      </c>
      <c r="B65" s="112" t="s">
        <v>7891</v>
      </c>
      <c r="C65" s="113" t="s">
        <v>6861</v>
      </c>
      <c r="D65" s="113" t="s">
        <v>6863</v>
      </c>
      <c r="E65" s="113" t="s">
        <v>6478</v>
      </c>
      <c r="F65" s="113" t="s">
        <v>6967</v>
      </c>
      <c r="G65" s="113" t="s">
        <v>443</v>
      </c>
      <c r="H65" s="113" t="s">
        <v>7834</v>
      </c>
      <c r="I65" s="113" t="s">
        <v>7803</v>
      </c>
      <c r="J65" s="113" t="s">
        <v>7805</v>
      </c>
      <c r="K65" s="113" t="s">
        <v>6967</v>
      </c>
      <c r="L65" s="112" t="s">
        <v>7894</v>
      </c>
      <c r="M65" s="135"/>
      <c r="N65" s="113">
        <v>10</v>
      </c>
      <c r="O65" s="113"/>
      <c r="P65" s="113" t="s">
        <v>1473</v>
      </c>
      <c r="Q65" s="113" t="s">
        <v>2219</v>
      </c>
      <c r="R65" s="113" t="s">
        <v>1473</v>
      </c>
      <c r="S65" s="113" t="s">
        <v>1473</v>
      </c>
      <c r="T65" s="113" t="s">
        <v>5611</v>
      </c>
      <c r="U65" s="113" t="s">
        <v>5611</v>
      </c>
      <c r="V65" s="113" t="s">
        <v>6712</v>
      </c>
      <c r="W65" s="113" t="s">
        <v>6712</v>
      </c>
      <c r="X65" s="112" t="s">
        <v>7892</v>
      </c>
      <c r="Y65" s="112" t="s">
        <v>7893</v>
      </c>
      <c r="Z65" s="113"/>
      <c r="AA65" s="113" t="s">
        <v>7800</v>
      </c>
      <c r="AB65" s="113" t="s">
        <v>7801</v>
      </c>
      <c r="AC65" s="113" t="s">
        <v>7802</v>
      </c>
      <c r="AD65" s="113" t="s">
        <v>7804</v>
      </c>
      <c r="AE65" s="113"/>
      <c r="AF65" s="113"/>
      <c r="AG65" s="113"/>
      <c r="AH65" s="113" t="s">
        <v>6887</v>
      </c>
      <c r="AI65" s="113" t="s">
        <v>6890</v>
      </c>
      <c r="AJ65" s="113" t="s">
        <v>6969</v>
      </c>
      <c r="AK65" s="112" t="s">
        <v>7895</v>
      </c>
      <c r="AL65" s="112" t="s">
        <v>7893</v>
      </c>
      <c r="AM65" s="113" t="s">
        <v>6917</v>
      </c>
      <c r="AN65" s="113" t="s">
        <v>6972</v>
      </c>
      <c r="AO65" s="137"/>
      <c r="AP65" s="137"/>
      <c r="AQ65" s="113"/>
      <c r="AR65" s="113" t="s">
        <v>10241</v>
      </c>
      <c r="AS65" s="139">
        <v>46255.651736111111</v>
      </c>
      <c r="AT65" s="113" t="s">
        <v>10242</v>
      </c>
      <c r="AU65" s="112" t="s">
        <v>7896</v>
      </c>
    </row>
    <row r="66" spans="1:47" ht="40.5">
      <c r="A66" s="113" t="s">
        <v>7897</v>
      </c>
      <c r="B66" s="112" t="s">
        <v>7898</v>
      </c>
      <c r="C66" s="113" t="s">
        <v>6861</v>
      </c>
      <c r="D66" s="113" t="s">
        <v>6863</v>
      </c>
      <c r="E66" s="113" t="s">
        <v>6478</v>
      </c>
      <c r="F66" s="113" t="s">
        <v>6877</v>
      </c>
      <c r="G66" s="113" t="s">
        <v>1266</v>
      </c>
      <c r="H66" s="113" t="s">
        <v>443</v>
      </c>
      <c r="I66" s="113" t="s">
        <v>7803</v>
      </c>
      <c r="J66" s="113" t="s">
        <v>7902</v>
      </c>
      <c r="K66" s="113" t="s">
        <v>6877</v>
      </c>
      <c r="L66" s="112" t="s">
        <v>7903</v>
      </c>
      <c r="M66" s="135"/>
      <c r="N66" s="113"/>
      <c r="O66" s="113"/>
      <c r="P66" s="113" t="s">
        <v>1473</v>
      </c>
      <c r="Q66" s="113" t="s">
        <v>7783</v>
      </c>
      <c r="R66" s="113" t="s">
        <v>1473</v>
      </c>
      <c r="S66" s="113" t="s">
        <v>1473</v>
      </c>
      <c r="T66" s="113" t="s">
        <v>5611</v>
      </c>
      <c r="U66" s="113" t="s">
        <v>5611</v>
      </c>
      <c r="V66" s="113" t="s">
        <v>6712</v>
      </c>
      <c r="W66" s="113" t="s">
        <v>6712</v>
      </c>
      <c r="X66" s="112" t="s">
        <v>7899</v>
      </c>
      <c r="Y66" s="112" t="s">
        <v>7900</v>
      </c>
      <c r="Z66" s="113"/>
      <c r="AA66" s="113" t="s">
        <v>7800</v>
      </c>
      <c r="AB66" s="113" t="s">
        <v>7801</v>
      </c>
      <c r="AC66" s="113" t="s">
        <v>7802</v>
      </c>
      <c r="AD66" s="113" t="s">
        <v>7901</v>
      </c>
      <c r="AE66" s="113"/>
      <c r="AF66" s="113"/>
      <c r="AG66" s="113"/>
      <c r="AH66" s="113" t="s">
        <v>6887</v>
      </c>
      <c r="AI66" s="113" t="s">
        <v>6890</v>
      </c>
      <c r="AJ66" s="113" t="s">
        <v>6916</v>
      </c>
      <c r="AK66" s="112" t="s">
        <v>7904</v>
      </c>
      <c r="AL66" s="112" t="s">
        <v>7905</v>
      </c>
      <c r="AM66" s="113" t="s">
        <v>6917</v>
      </c>
      <c r="AN66" s="113" t="s">
        <v>6895</v>
      </c>
      <c r="AO66" s="137"/>
      <c r="AP66" s="137"/>
      <c r="AQ66" s="113"/>
      <c r="AR66" s="113" t="s">
        <v>10241</v>
      </c>
      <c r="AS66" s="139">
        <v>46255.651736111111</v>
      </c>
      <c r="AT66" s="113" t="s">
        <v>10242</v>
      </c>
      <c r="AU66" s="112" t="s">
        <v>7908</v>
      </c>
    </row>
    <row r="67" spans="1:47" ht="40.5">
      <c r="A67" s="113" t="s">
        <v>7909</v>
      </c>
      <c r="B67" s="112" t="s">
        <v>7910</v>
      </c>
      <c r="C67" s="113" t="s">
        <v>6861</v>
      </c>
      <c r="D67" s="113" t="s">
        <v>6863</v>
      </c>
      <c r="E67" s="113" t="s">
        <v>6478</v>
      </c>
      <c r="F67" s="113" t="s">
        <v>6967</v>
      </c>
      <c r="G67" s="113" t="s">
        <v>1266</v>
      </c>
      <c r="H67" s="113" t="s">
        <v>443</v>
      </c>
      <c r="I67" s="113" t="s">
        <v>7914</v>
      </c>
      <c r="J67" s="113" t="s">
        <v>7916</v>
      </c>
      <c r="K67" s="113" t="s">
        <v>6967</v>
      </c>
      <c r="L67" s="112" t="s">
        <v>7917</v>
      </c>
      <c r="M67" s="135"/>
      <c r="N67" s="113"/>
      <c r="O67" s="113"/>
      <c r="P67" s="113" t="s">
        <v>1473</v>
      </c>
      <c r="Q67" s="113" t="s">
        <v>7161</v>
      </c>
      <c r="R67" s="113" t="s">
        <v>1473</v>
      </c>
      <c r="S67" s="113" t="s">
        <v>1473</v>
      </c>
      <c r="T67" s="113" t="s">
        <v>5611</v>
      </c>
      <c r="U67" s="113" t="s">
        <v>5611</v>
      </c>
      <c r="V67" s="113" t="s">
        <v>6712</v>
      </c>
      <c r="W67" s="113" t="s">
        <v>6712</v>
      </c>
      <c r="X67" s="112" t="s">
        <v>7911</v>
      </c>
      <c r="Y67" s="112" t="s">
        <v>7912</v>
      </c>
      <c r="Z67" s="113"/>
      <c r="AA67" s="113" t="s">
        <v>7800</v>
      </c>
      <c r="AB67" s="113" t="s">
        <v>7801</v>
      </c>
      <c r="AC67" s="113" t="s">
        <v>7913</v>
      </c>
      <c r="AD67" s="113" t="s">
        <v>7915</v>
      </c>
      <c r="AE67" s="113"/>
      <c r="AF67" s="113"/>
      <c r="AG67" s="113"/>
      <c r="AH67" s="113" t="s">
        <v>6887</v>
      </c>
      <c r="AI67" s="113" t="s">
        <v>6890</v>
      </c>
      <c r="AJ67" s="113" t="s">
        <v>6969</v>
      </c>
      <c r="AK67" s="112" t="s">
        <v>7918</v>
      </c>
      <c r="AL67" s="112" t="s">
        <v>7919</v>
      </c>
      <c r="AM67" s="113" t="s">
        <v>6917</v>
      </c>
      <c r="AN67" s="113" t="s">
        <v>6895</v>
      </c>
      <c r="AO67" s="137"/>
      <c r="AP67" s="137"/>
      <c r="AQ67" s="113"/>
      <c r="AR67" s="113" t="s">
        <v>10241</v>
      </c>
      <c r="AS67" s="139">
        <v>46255.651736111111</v>
      </c>
      <c r="AT67" s="113" t="s">
        <v>10242</v>
      </c>
      <c r="AU67" s="112" t="s">
        <v>7922</v>
      </c>
    </row>
    <row r="68" spans="1:47" ht="27">
      <c r="A68" s="113" t="s">
        <v>7923</v>
      </c>
      <c r="B68" s="112" t="s">
        <v>7924</v>
      </c>
      <c r="C68" s="113" t="s">
        <v>6861</v>
      </c>
      <c r="D68" s="113" t="s">
        <v>6863</v>
      </c>
      <c r="E68" s="113" t="s">
        <v>6478</v>
      </c>
      <c r="F68" s="113" t="s">
        <v>6877</v>
      </c>
      <c r="G68" s="113" t="s">
        <v>1266</v>
      </c>
      <c r="H68" s="113" t="s">
        <v>443</v>
      </c>
      <c r="I68" s="113" t="s">
        <v>7928</v>
      </c>
      <c r="J68" s="113" t="s">
        <v>7930</v>
      </c>
      <c r="K68" s="113" t="s">
        <v>6877</v>
      </c>
      <c r="L68" s="112" t="s">
        <v>7931</v>
      </c>
      <c r="M68" s="135"/>
      <c r="N68" s="113"/>
      <c r="O68" s="113"/>
      <c r="P68" s="113" t="s">
        <v>1473</v>
      </c>
      <c r="Q68" s="113" t="s">
        <v>6958</v>
      </c>
      <c r="R68" s="113" t="s">
        <v>1473</v>
      </c>
      <c r="S68" s="113" t="s">
        <v>1473</v>
      </c>
      <c r="T68" s="113" t="s">
        <v>5611</v>
      </c>
      <c r="U68" s="113" t="s">
        <v>5611</v>
      </c>
      <c r="V68" s="113" t="s">
        <v>6712</v>
      </c>
      <c r="W68" s="113" t="s">
        <v>6712</v>
      </c>
      <c r="X68" s="112" t="s">
        <v>7925</v>
      </c>
      <c r="Y68" s="112" t="s">
        <v>7926</v>
      </c>
      <c r="Z68" s="113"/>
      <c r="AA68" s="113" t="s">
        <v>7800</v>
      </c>
      <c r="AB68" s="113" t="s">
        <v>7801</v>
      </c>
      <c r="AC68" s="113" t="s">
        <v>7927</v>
      </c>
      <c r="AD68" s="113" t="s">
        <v>7929</v>
      </c>
      <c r="AE68" s="113"/>
      <c r="AF68" s="113"/>
      <c r="AG68" s="113"/>
      <c r="AH68" s="113" t="s">
        <v>6887</v>
      </c>
      <c r="AI68" s="113" t="s">
        <v>6890</v>
      </c>
      <c r="AJ68" s="113" t="s">
        <v>6916</v>
      </c>
      <c r="AK68" s="112" t="s">
        <v>7932</v>
      </c>
      <c r="AL68" s="112" t="s">
        <v>7933</v>
      </c>
      <c r="AM68" s="113" t="s">
        <v>6917</v>
      </c>
      <c r="AN68" s="113" t="s">
        <v>6895</v>
      </c>
      <c r="AO68" s="137"/>
      <c r="AP68" s="137"/>
      <c r="AQ68" s="113"/>
      <c r="AR68" s="113" t="s">
        <v>10241</v>
      </c>
      <c r="AS68" s="139">
        <v>46255.651736111111</v>
      </c>
      <c r="AT68" s="113" t="s">
        <v>10242</v>
      </c>
      <c r="AU68" s="112" t="s">
        <v>7935</v>
      </c>
    </row>
    <row r="69" spans="1:47" ht="27">
      <c r="A69" s="113" t="s">
        <v>7936</v>
      </c>
      <c r="B69" s="112" t="s">
        <v>7937</v>
      </c>
      <c r="C69" s="113" t="s">
        <v>6861</v>
      </c>
      <c r="D69" s="113" t="s">
        <v>6863</v>
      </c>
      <c r="E69" s="113" t="s">
        <v>6478</v>
      </c>
      <c r="F69" s="113" t="s">
        <v>6932</v>
      </c>
      <c r="G69" s="113" t="s">
        <v>1266</v>
      </c>
      <c r="H69" s="113" t="s">
        <v>443</v>
      </c>
      <c r="I69" s="113" t="s">
        <v>7928</v>
      </c>
      <c r="J69" s="113" t="s">
        <v>7941</v>
      </c>
      <c r="K69" s="113" t="s">
        <v>6932</v>
      </c>
      <c r="L69" s="112" t="s">
        <v>6115</v>
      </c>
      <c r="M69" s="135"/>
      <c r="N69" s="113"/>
      <c r="O69" s="113"/>
      <c r="P69" s="113" t="s">
        <v>1473</v>
      </c>
      <c r="Q69" s="113" t="s">
        <v>7229</v>
      </c>
      <c r="R69" s="113" t="s">
        <v>1473</v>
      </c>
      <c r="S69" s="113" t="s">
        <v>1473</v>
      </c>
      <c r="T69" s="113" t="s">
        <v>5611</v>
      </c>
      <c r="U69" s="113" t="s">
        <v>5611</v>
      </c>
      <c r="V69" s="113" t="s">
        <v>6712</v>
      </c>
      <c r="W69" s="113" t="s">
        <v>6712</v>
      </c>
      <c r="X69" s="112" t="s">
        <v>7938</v>
      </c>
      <c r="Y69" s="112" t="s">
        <v>7939</v>
      </c>
      <c r="Z69" s="113"/>
      <c r="AA69" s="113" t="s">
        <v>7800</v>
      </c>
      <c r="AB69" s="113" t="s">
        <v>7801</v>
      </c>
      <c r="AC69" s="113" t="s">
        <v>7927</v>
      </c>
      <c r="AD69" s="113" t="s">
        <v>7940</v>
      </c>
      <c r="AE69" s="113"/>
      <c r="AF69" s="113"/>
      <c r="AG69" s="113"/>
      <c r="AH69" s="113" t="s">
        <v>6887</v>
      </c>
      <c r="AI69" s="113" t="s">
        <v>6890</v>
      </c>
      <c r="AJ69" s="113" t="s">
        <v>6951</v>
      </c>
      <c r="AK69" s="112" t="s">
        <v>7943</v>
      </c>
      <c r="AL69" s="112" t="s">
        <v>7944</v>
      </c>
      <c r="AM69" s="113" t="s">
        <v>6917</v>
      </c>
      <c r="AN69" s="113" t="s">
        <v>7333</v>
      </c>
      <c r="AO69" s="137"/>
      <c r="AP69" s="137"/>
      <c r="AQ69" s="113"/>
      <c r="AR69" s="113" t="s">
        <v>10241</v>
      </c>
      <c r="AS69" s="139">
        <v>46255.651736111111</v>
      </c>
      <c r="AT69" s="113" t="s">
        <v>10242</v>
      </c>
      <c r="AU69" s="112" t="s">
        <v>7947</v>
      </c>
    </row>
    <row r="70" spans="1:47" ht="27">
      <c r="A70" s="113" t="s">
        <v>7948</v>
      </c>
      <c r="B70" s="112" t="s">
        <v>7949</v>
      </c>
      <c r="C70" s="113" t="s">
        <v>6861</v>
      </c>
      <c r="D70" s="113" t="s">
        <v>6863</v>
      </c>
      <c r="E70" s="113" t="s">
        <v>6478</v>
      </c>
      <c r="F70" s="113" t="s">
        <v>6967</v>
      </c>
      <c r="G70" s="113" t="s">
        <v>1266</v>
      </c>
      <c r="H70" s="113" t="s">
        <v>1266</v>
      </c>
      <c r="I70" s="113" t="s">
        <v>7952</v>
      </c>
      <c r="J70" s="113" t="s">
        <v>7953</v>
      </c>
      <c r="K70" s="113" t="s">
        <v>6967</v>
      </c>
      <c r="L70" s="112" t="s">
        <v>7954</v>
      </c>
      <c r="M70" s="135"/>
      <c r="N70" s="113"/>
      <c r="O70" s="113"/>
      <c r="P70" s="113" t="s">
        <v>1473</v>
      </c>
      <c r="Q70" s="113" t="s">
        <v>2219</v>
      </c>
      <c r="R70" s="113" t="s">
        <v>1473</v>
      </c>
      <c r="S70" s="113" t="s">
        <v>1473</v>
      </c>
      <c r="T70" s="113" t="s">
        <v>5611</v>
      </c>
      <c r="U70" s="113" t="s">
        <v>5611</v>
      </c>
      <c r="V70" s="113" t="s">
        <v>6712</v>
      </c>
      <c r="W70" s="113" t="s">
        <v>6712</v>
      </c>
      <c r="X70" s="112" t="s">
        <v>7950</v>
      </c>
      <c r="Y70" s="112" t="s">
        <v>7951</v>
      </c>
      <c r="Z70" s="113"/>
      <c r="AA70" s="113" t="s">
        <v>7800</v>
      </c>
      <c r="AB70" s="113" t="s">
        <v>7801</v>
      </c>
      <c r="AC70" s="113" t="s">
        <v>7913</v>
      </c>
      <c r="AD70" s="113" t="s">
        <v>7915</v>
      </c>
      <c r="AE70" s="113"/>
      <c r="AF70" s="113"/>
      <c r="AG70" s="113"/>
      <c r="AH70" s="113" t="s">
        <v>6887</v>
      </c>
      <c r="AI70" s="113" t="s">
        <v>6890</v>
      </c>
      <c r="AJ70" s="113" t="s">
        <v>6969</v>
      </c>
      <c r="AK70" s="112" t="s">
        <v>7955</v>
      </c>
      <c r="AL70" s="112" t="s">
        <v>7956</v>
      </c>
      <c r="AM70" s="113" t="s">
        <v>6917</v>
      </c>
      <c r="AN70" s="113" t="s">
        <v>6895</v>
      </c>
      <c r="AO70" s="137"/>
      <c r="AP70" s="137"/>
      <c r="AQ70" s="113"/>
      <c r="AR70" s="113" t="s">
        <v>10241</v>
      </c>
      <c r="AS70" s="139">
        <v>46255.651736111111</v>
      </c>
      <c r="AT70" s="113" t="s">
        <v>10242</v>
      </c>
      <c r="AU70" s="112" t="s">
        <v>7958</v>
      </c>
    </row>
    <row r="71" spans="1:47" ht="27">
      <c r="A71" s="113" t="s">
        <v>7959</v>
      </c>
      <c r="B71" s="112" t="s">
        <v>7962</v>
      </c>
      <c r="C71" s="113" t="s">
        <v>6861</v>
      </c>
      <c r="D71" s="113" t="s">
        <v>6863</v>
      </c>
      <c r="E71" s="113" t="s">
        <v>6478</v>
      </c>
      <c r="F71" s="113" t="s">
        <v>6877</v>
      </c>
      <c r="G71" s="113" t="s">
        <v>1266</v>
      </c>
      <c r="H71" s="113" t="s">
        <v>443</v>
      </c>
      <c r="I71" s="113" t="s">
        <v>7968</v>
      </c>
      <c r="J71" s="113" t="s">
        <v>7970</v>
      </c>
      <c r="K71" s="113" t="s">
        <v>6877</v>
      </c>
      <c r="L71" s="112" t="s">
        <v>7971</v>
      </c>
      <c r="M71" s="135"/>
      <c r="N71" s="113"/>
      <c r="O71" s="113"/>
      <c r="P71" s="113" t="s">
        <v>1473</v>
      </c>
      <c r="Q71" s="113" t="s">
        <v>7978</v>
      </c>
      <c r="R71" s="113" t="s">
        <v>1473</v>
      </c>
      <c r="S71" s="113" t="s">
        <v>1473</v>
      </c>
      <c r="T71" s="113" t="s">
        <v>5611</v>
      </c>
      <c r="U71" s="113" t="s">
        <v>5611</v>
      </c>
      <c r="V71" s="113" t="s">
        <v>6712</v>
      </c>
      <c r="W71" s="113" t="s">
        <v>6712</v>
      </c>
      <c r="X71" s="112" t="s">
        <v>7963</v>
      </c>
      <c r="Y71" s="112" t="s">
        <v>7964</v>
      </c>
      <c r="Z71" s="113"/>
      <c r="AA71" s="113" t="s">
        <v>7965</v>
      </c>
      <c r="AB71" s="113" t="s">
        <v>7966</v>
      </c>
      <c r="AC71" s="113" t="s">
        <v>7967</v>
      </c>
      <c r="AD71" s="113" t="s">
        <v>7969</v>
      </c>
      <c r="AE71" s="113"/>
      <c r="AF71" s="113"/>
      <c r="AG71" s="113"/>
      <c r="AH71" s="113" t="s">
        <v>6887</v>
      </c>
      <c r="AI71" s="113" t="s">
        <v>6890</v>
      </c>
      <c r="AJ71" s="113" t="s">
        <v>6916</v>
      </c>
      <c r="AK71" s="112" t="s">
        <v>7972</v>
      </c>
      <c r="AL71" s="112" t="s">
        <v>7973</v>
      </c>
      <c r="AM71" s="113" t="s">
        <v>6917</v>
      </c>
      <c r="AN71" s="113" t="s">
        <v>7333</v>
      </c>
      <c r="AO71" s="137"/>
      <c r="AP71" s="137"/>
      <c r="AQ71" s="113" t="s">
        <v>7961</v>
      </c>
      <c r="AR71" s="113" t="s">
        <v>10241</v>
      </c>
      <c r="AS71" s="139">
        <v>46255.651736111111</v>
      </c>
      <c r="AT71" s="113" t="s">
        <v>10242</v>
      </c>
      <c r="AU71" s="112" t="s">
        <v>7976</v>
      </c>
    </row>
    <row r="72" spans="1:47" ht="27">
      <c r="A72" s="113" t="s">
        <v>7987</v>
      </c>
      <c r="B72" s="112" t="s">
        <v>7988</v>
      </c>
      <c r="C72" s="113" t="s">
        <v>6861</v>
      </c>
      <c r="D72" s="113" t="s">
        <v>6863</v>
      </c>
      <c r="E72" s="113" t="s">
        <v>6478</v>
      </c>
      <c r="F72" s="113" t="s">
        <v>6967</v>
      </c>
      <c r="G72" s="113" t="s">
        <v>1266</v>
      </c>
      <c r="H72" s="113" t="s">
        <v>443</v>
      </c>
      <c r="I72" s="113" t="s">
        <v>7992</v>
      </c>
      <c r="J72" s="113" t="s">
        <v>7994</v>
      </c>
      <c r="K72" s="113" t="s">
        <v>6967</v>
      </c>
      <c r="L72" s="112" t="s">
        <v>7995</v>
      </c>
      <c r="M72" s="135"/>
      <c r="N72" s="113"/>
      <c r="O72" s="113"/>
      <c r="P72" s="113" t="s">
        <v>1473</v>
      </c>
      <c r="Q72" s="113" t="s">
        <v>7229</v>
      </c>
      <c r="R72" s="113" t="s">
        <v>1473</v>
      </c>
      <c r="S72" s="113" t="s">
        <v>1473</v>
      </c>
      <c r="T72" s="113" t="s">
        <v>5611</v>
      </c>
      <c r="U72" s="113" t="s">
        <v>5611</v>
      </c>
      <c r="V72" s="113" t="s">
        <v>6712</v>
      </c>
      <c r="W72" s="113" t="s">
        <v>6712</v>
      </c>
      <c r="X72" s="112" t="s">
        <v>7989</v>
      </c>
      <c r="Y72" s="112" t="s">
        <v>7990</v>
      </c>
      <c r="Z72" s="113"/>
      <c r="AA72" s="113" t="s">
        <v>7965</v>
      </c>
      <c r="AB72" s="113" t="s">
        <v>7966</v>
      </c>
      <c r="AC72" s="113" t="s">
        <v>7991</v>
      </c>
      <c r="AD72" s="113" t="s">
        <v>7993</v>
      </c>
      <c r="AE72" s="113"/>
      <c r="AF72" s="113"/>
      <c r="AG72" s="113"/>
      <c r="AH72" s="113" t="s">
        <v>6887</v>
      </c>
      <c r="AI72" s="113" t="s">
        <v>6890</v>
      </c>
      <c r="AJ72" s="113" t="s">
        <v>6969</v>
      </c>
      <c r="AK72" s="112" t="s">
        <v>7996</v>
      </c>
      <c r="AL72" s="112" t="s">
        <v>7997</v>
      </c>
      <c r="AM72" s="113" t="s">
        <v>6917</v>
      </c>
      <c r="AN72" s="113" t="s">
        <v>6895</v>
      </c>
      <c r="AO72" s="137"/>
      <c r="AP72" s="137"/>
      <c r="AQ72" s="113"/>
      <c r="AR72" s="113" t="s">
        <v>10241</v>
      </c>
      <c r="AS72" s="139">
        <v>46255.651736111111</v>
      </c>
      <c r="AT72" s="113" t="s">
        <v>10242</v>
      </c>
      <c r="AU72" s="112" t="s">
        <v>7922</v>
      </c>
    </row>
    <row r="73" spans="1:47" ht="40.5">
      <c r="A73" s="113" t="s">
        <v>8000</v>
      </c>
      <c r="B73" s="112" t="s">
        <v>8001</v>
      </c>
      <c r="C73" s="113" t="s">
        <v>6861</v>
      </c>
      <c r="D73" s="113" t="s">
        <v>6863</v>
      </c>
      <c r="E73" s="113" t="s">
        <v>6478</v>
      </c>
      <c r="F73" s="113" t="s">
        <v>6932</v>
      </c>
      <c r="G73" s="113" t="s">
        <v>565</v>
      </c>
      <c r="H73" s="113" t="s">
        <v>1266</v>
      </c>
      <c r="I73" s="113" t="s">
        <v>7992</v>
      </c>
      <c r="J73" s="113" t="s">
        <v>7994</v>
      </c>
      <c r="K73" s="113" t="s">
        <v>6932</v>
      </c>
      <c r="L73" s="112" t="s">
        <v>6983</v>
      </c>
      <c r="M73" s="135"/>
      <c r="N73" s="113">
        <v>3</v>
      </c>
      <c r="O73" s="113"/>
      <c r="P73" s="113" t="s">
        <v>1473</v>
      </c>
      <c r="Q73" s="113" t="s">
        <v>7229</v>
      </c>
      <c r="R73" s="113" t="s">
        <v>1473</v>
      </c>
      <c r="S73" s="113" t="s">
        <v>1473</v>
      </c>
      <c r="T73" s="113" t="s">
        <v>5611</v>
      </c>
      <c r="U73" s="113" t="s">
        <v>5611</v>
      </c>
      <c r="V73" s="113" t="s">
        <v>6712</v>
      </c>
      <c r="W73" s="113" t="s">
        <v>6712</v>
      </c>
      <c r="X73" s="112" t="s">
        <v>8002</v>
      </c>
      <c r="Y73" s="112" t="s">
        <v>8003</v>
      </c>
      <c r="Z73" s="113"/>
      <c r="AA73" s="113" t="s">
        <v>7965</v>
      </c>
      <c r="AB73" s="113" t="s">
        <v>7966</v>
      </c>
      <c r="AC73" s="113" t="s">
        <v>7991</v>
      </c>
      <c r="AD73" s="113" t="s">
        <v>7993</v>
      </c>
      <c r="AE73" s="113"/>
      <c r="AF73" s="113"/>
      <c r="AG73" s="113"/>
      <c r="AH73" s="113" t="s">
        <v>6887</v>
      </c>
      <c r="AI73" s="113" t="s">
        <v>6890</v>
      </c>
      <c r="AJ73" s="113" t="s">
        <v>6935</v>
      </c>
      <c r="AK73" s="112" t="s">
        <v>8004</v>
      </c>
      <c r="AL73" s="112" t="s">
        <v>8005</v>
      </c>
      <c r="AM73" s="113" t="s">
        <v>6917</v>
      </c>
      <c r="AN73" s="113" t="s">
        <v>7155</v>
      </c>
      <c r="AO73" s="137"/>
      <c r="AP73" s="137"/>
      <c r="AQ73" s="113"/>
      <c r="AR73" s="113" t="s">
        <v>10241</v>
      </c>
      <c r="AS73" s="139">
        <v>46255.651736111111</v>
      </c>
      <c r="AT73" s="113" t="s">
        <v>10242</v>
      </c>
      <c r="AU73" s="112" t="s">
        <v>7159</v>
      </c>
    </row>
    <row r="74" spans="1:47" ht="40.5">
      <c r="A74" s="113" t="s">
        <v>8007</v>
      </c>
      <c r="B74" s="112" t="s">
        <v>8008</v>
      </c>
      <c r="C74" s="113" t="s">
        <v>6861</v>
      </c>
      <c r="D74" s="113" t="s">
        <v>6863</v>
      </c>
      <c r="E74" s="113" t="s">
        <v>6478</v>
      </c>
      <c r="F74" s="113" t="s">
        <v>6932</v>
      </c>
      <c r="G74" s="113" t="s">
        <v>565</v>
      </c>
      <c r="H74" s="113" t="s">
        <v>1266</v>
      </c>
      <c r="I74" s="113" t="s">
        <v>7992</v>
      </c>
      <c r="J74" s="113" t="s">
        <v>8012</v>
      </c>
      <c r="K74" s="113" t="s">
        <v>6932</v>
      </c>
      <c r="L74" s="112" t="s">
        <v>6983</v>
      </c>
      <c r="M74" s="135"/>
      <c r="N74" s="113">
        <v>15</v>
      </c>
      <c r="O74" s="113"/>
      <c r="P74" s="113" t="s">
        <v>1473</v>
      </c>
      <c r="Q74" s="113" t="s">
        <v>2219</v>
      </c>
      <c r="R74" s="113" t="s">
        <v>1473</v>
      </c>
      <c r="S74" s="113" t="s">
        <v>1473</v>
      </c>
      <c r="T74" s="113" t="s">
        <v>5611</v>
      </c>
      <c r="U74" s="113" t="s">
        <v>5611</v>
      </c>
      <c r="V74" s="113" t="s">
        <v>6712</v>
      </c>
      <c r="W74" s="113" t="s">
        <v>6712</v>
      </c>
      <c r="X74" s="112" t="s">
        <v>8009</v>
      </c>
      <c r="Y74" s="112" t="s">
        <v>8010</v>
      </c>
      <c r="Z74" s="113"/>
      <c r="AA74" s="113" t="s">
        <v>7965</v>
      </c>
      <c r="AB74" s="113" t="s">
        <v>7966</v>
      </c>
      <c r="AC74" s="113" t="s">
        <v>7991</v>
      </c>
      <c r="AD74" s="113" t="s">
        <v>8011</v>
      </c>
      <c r="AE74" s="113"/>
      <c r="AF74" s="113"/>
      <c r="AG74" s="113"/>
      <c r="AH74" s="113" t="s">
        <v>6887</v>
      </c>
      <c r="AI74" s="113" t="s">
        <v>6890</v>
      </c>
      <c r="AJ74" s="113" t="s">
        <v>6935</v>
      </c>
      <c r="AK74" s="112" t="s">
        <v>8013</v>
      </c>
      <c r="AL74" s="112" t="s">
        <v>8014</v>
      </c>
      <c r="AM74" s="113" t="s">
        <v>6917</v>
      </c>
      <c r="AN74" s="113" t="s">
        <v>7155</v>
      </c>
      <c r="AO74" s="137"/>
      <c r="AP74" s="137"/>
      <c r="AQ74" s="113"/>
      <c r="AR74" s="113" t="s">
        <v>10241</v>
      </c>
      <c r="AS74" s="139">
        <v>46255.651736111111</v>
      </c>
      <c r="AT74" s="113" t="s">
        <v>10242</v>
      </c>
      <c r="AU74" s="112" t="s">
        <v>8017</v>
      </c>
    </row>
    <row r="75" spans="1:47" ht="27">
      <c r="A75" s="113" t="s">
        <v>8018</v>
      </c>
      <c r="B75" s="112" t="s">
        <v>8019</v>
      </c>
      <c r="C75" s="113" t="s">
        <v>6861</v>
      </c>
      <c r="D75" s="113" t="s">
        <v>6863</v>
      </c>
      <c r="E75" s="113" t="s">
        <v>6478</v>
      </c>
      <c r="F75" s="113" t="s">
        <v>6967</v>
      </c>
      <c r="G75" s="113" t="s">
        <v>1266</v>
      </c>
      <c r="H75" s="113" t="s">
        <v>443</v>
      </c>
      <c r="I75" s="113" t="s">
        <v>7992</v>
      </c>
      <c r="J75" s="113" t="s">
        <v>8012</v>
      </c>
      <c r="K75" s="113" t="s">
        <v>6967</v>
      </c>
      <c r="L75" s="112" t="s">
        <v>8022</v>
      </c>
      <c r="M75" s="135"/>
      <c r="N75" s="113"/>
      <c r="O75" s="113"/>
      <c r="P75" s="113" t="s">
        <v>1473</v>
      </c>
      <c r="Q75" s="113" t="s">
        <v>7161</v>
      </c>
      <c r="R75" s="113" t="s">
        <v>1473</v>
      </c>
      <c r="S75" s="113" t="s">
        <v>1473</v>
      </c>
      <c r="T75" s="113" t="s">
        <v>5611</v>
      </c>
      <c r="U75" s="113" t="s">
        <v>5611</v>
      </c>
      <c r="V75" s="113" t="s">
        <v>6712</v>
      </c>
      <c r="W75" s="113" t="s">
        <v>6712</v>
      </c>
      <c r="X75" s="112" t="s">
        <v>8020</v>
      </c>
      <c r="Y75" s="112" t="s">
        <v>8021</v>
      </c>
      <c r="Z75" s="113"/>
      <c r="AA75" s="113" t="s">
        <v>7965</v>
      </c>
      <c r="AB75" s="113" t="s">
        <v>7966</v>
      </c>
      <c r="AC75" s="113" t="s">
        <v>7991</v>
      </c>
      <c r="AD75" s="113" t="s">
        <v>8011</v>
      </c>
      <c r="AE75" s="113"/>
      <c r="AF75" s="113"/>
      <c r="AG75" s="113"/>
      <c r="AH75" s="113" t="s">
        <v>6887</v>
      </c>
      <c r="AI75" s="113" t="s">
        <v>6890</v>
      </c>
      <c r="AJ75" s="113" t="s">
        <v>6969</v>
      </c>
      <c r="AK75" s="112" t="s">
        <v>8023</v>
      </c>
      <c r="AL75" s="112" t="s">
        <v>8024</v>
      </c>
      <c r="AM75" s="113" t="s">
        <v>6917</v>
      </c>
      <c r="AN75" s="113" t="s">
        <v>7333</v>
      </c>
      <c r="AO75" s="137"/>
      <c r="AP75" s="137"/>
      <c r="AQ75" s="113"/>
      <c r="AR75" s="113" t="s">
        <v>10241</v>
      </c>
      <c r="AS75" s="139">
        <v>46255.651736111111</v>
      </c>
      <c r="AT75" s="113" t="s">
        <v>10242</v>
      </c>
      <c r="AU75" s="112" t="s">
        <v>8028</v>
      </c>
    </row>
    <row r="76" spans="1:47" ht="27">
      <c r="A76" s="113" t="s">
        <v>8029</v>
      </c>
      <c r="B76" s="112" t="s">
        <v>8031</v>
      </c>
      <c r="C76" s="113" t="s">
        <v>6861</v>
      </c>
      <c r="D76" s="113" t="s">
        <v>6863</v>
      </c>
      <c r="E76" s="113" t="s">
        <v>6478</v>
      </c>
      <c r="F76" s="113" t="s">
        <v>6877</v>
      </c>
      <c r="G76" s="113" t="s">
        <v>1266</v>
      </c>
      <c r="H76" s="113" t="s">
        <v>443</v>
      </c>
      <c r="I76" s="113" t="s">
        <v>6873</v>
      </c>
      <c r="J76" s="113" t="s">
        <v>6875</v>
      </c>
      <c r="K76" s="113" t="s">
        <v>6881</v>
      </c>
      <c r="L76" s="112" t="s">
        <v>8035</v>
      </c>
      <c r="M76" s="135"/>
      <c r="N76" s="113"/>
      <c r="O76" s="113"/>
      <c r="P76" s="113" t="s">
        <v>1473</v>
      </c>
      <c r="Q76" s="113" t="s">
        <v>7576</v>
      </c>
      <c r="R76" s="113" t="s">
        <v>1473</v>
      </c>
      <c r="S76" s="113" t="s">
        <v>1473</v>
      </c>
      <c r="T76" s="113" t="s">
        <v>5611</v>
      </c>
      <c r="U76" s="113" t="s">
        <v>5611</v>
      </c>
      <c r="V76" s="113" t="s">
        <v>6712</v>
      </c>
      <c r="W76" s="113" t="s">
        <v>6712</v>
      </c>
      <c r="X76" s="112" t="s">
        <v>8032</v>
      </c>
      <c r="Y76" s="112" t="s">
        <v>8033</v>
      </c>
      <c r="Z76" s="113"/>
      <c r="AA76" s="113" t="s">
        <v>6870</v>
      </c>
      <c r="AB76" s="113" t="s">
        <v>6871</v>
      </c>
      <c r="AC76" s="113" t="s">
        <v>6872</v>
      </c>
      <c r="AD76" s="113" t="s">
        <v>6874</v>
      </c>
      <c r="AE76" s="113"/>
      <c r="AF76" s="113"/>
      <c r="AG76" s="113"/>
      <c r="AH76" s="113" t="s">
        <v>6887</v>
      </c>
      <c r="AI76" s="113" t="s">
        <v>6890</v>
      </c>
      <c r="AJ76" s="113" t="s">
        <v>6889</v>
      </c>
      <c r="AK76" s="112" t="s">
        <v>8036</v>
      </c>
      <c r="AL76" s="112" t="s">
        <v>8037</v>
      </c>
      <c r="AM76" s="113" t="s">
        <v>6891</v>
      </c>
      <c r="AN76" s="113" t="s">
        <v>6895</v>
      </c>
      <c r="AO76" s="137"/>
      <c r="AP76" s="137"/>
      <c r="AQ76" s="113"/>
      <c r="AR76" s="113" t="s">
        <v>10241</v>
      </c>
      <c r="AS76" s="139">
        <v>46255.651736111111</v>
      </c>
      <c r="AT76" s="113" t="s">
        <v>10242</v>
      </c>
      <c r="AU76" s="112" t="s">
        <v>8039</v>
      </c>
    </row>
    <row r="77" spans="1:47" ht="27">
      <c r="A77" s="113" t="s">
        <v>8040</v>
      </c>
      <c r="B77" s="112" t="s">
        <v>8041</v>
      </c>
      <c r="C77" s="113" t="s">
        <v>6861</v>
      </c>
      <c r="D77" s="113" t="s">
        <v>6863</v>
      </c>
      <c r="E77" s="113" t="s">
        <v>6478</v>
      </c>
      <c r="F77" s="113" t="s">
        <v>6877</v>
      </c>
      <c r="G77" s="113" t="s">
        <v>1266</v>
      </c>
      <c r="H77" s="113" t="s">
        <v>443</v>
      </c>
      <c r="I77" s="113" t="s">
        <v>6947</v>
      </c>
      <c r="J77" s="113" t="s">
        <v>7011</v>
      </c>
      <c r="K77" s="113" t="s">
        <v>6881</v>
      </c>
      <c r="L77" s="112" t="s">
        <v>8044</v>
      </c>
      <c r="M77" s="135"/>
      <c r="N77" s="113"/>
      <c r="O77" s="113"/>
      <c r="P77" s="113" t="s">
        <v>1473</v>
      </c>
      <c r="Q77" s="113" t="s">
        <v>7229</v>
      </c>
      <c r="R77" s="113" t="s">
        <v>1473</v>
      </c>
      <c r="S77" s="113" t="s">
        <v>1473</v>
      </c>
      <c r="T77" s="113" t="s">
        <v>5611</v>
      </c>
      <c r="U77" s="113" t="s">
        <v>5611</v>
      </c>
      <c r="V77" s="113" t="s">
        <v>6712</v>
      </c>
      <c r="W77" s="113" t="s">
        <v>6712</v>
      </c>
      <c r="X77" s="112" t="s">
        <v>8042</v>
      </c>
      <c r="Y77" s="112" t="s">
        <v>8043</v>
      </c>
      <c r="Z77" s="113"/>
      <c r="AA77" s="113" t="s">
        <v>6870</v>
      </c>
      <c r="AB77" s="113" t="s">
        <v>6871</v>
      </c>
      <c r="AC77" s="113" t="s">
        <v>6946</v>
      </c>
      <c r="AD77" s="113" t="s">
        <v>7010</v>
      </c>
      <c r="AE77" s="113"/>
      <c r="AF77" s="113"/>
      <c r="AG77" s="113"/>
      <c r="AH77" s="113" t="s">
        <v>6887</v>
      </c>
      <c r="AI77" s="113" t="s">
        <v>6890</v>
      </c>
      <c r="AJ77" s="113" t="s">
        <v>6889</v>
      </c>
      <c r="AK77" s="112" t="s">
        <v>8045</v>
      </c>
      <c r="AL77" s="112" t="s">
        <v>8046</v>
      </c>
      <c r="AM77" s="113" t="s">
        <v>6891</v>
      </c>
      <c r="AN77" s="113" t="s">
        <v>6972</v>
      </c>
      <c r="AO77" s="137"/>
      <c r="AP77" s="137"/>
      <c r="AQ77" s="113"/>
      <c r="AR77" s="113" t="s">
        <v>10241</v>
      </c>
      <c r="AS77" s="139">
        <v>46255.651736111111</v>
      </c>
      <c r="AT77" s="113" t="s">
        <v>10242</v>
      </c>
      <c r="AU77" s="112" t="s">
        <v>8047</v>
      </c>
    </row>
    <row r="78" spans="1:47" ht="27">
      <c r="A78" s="113" t="s">
        <v>8048</v>
      </c>
      <c r="B78" s="112" t="s">
        <v>8051</v>
      </c>
      <c r="C78" s="113" t="s">
        <v>6861</v>
      </c>
      <c r="D78" s="113" t="s">
        <v>6863</v>
      </c>
      <c r="E78" s="113" t="s">
        <v>6478</v>
      </c>
      <c r="F78" s="113" t="s">
        <v>6877</v>
      </c>
      <c r="G78" s="113" t="s">
        <v>1266</v>
      </c>
      <c r="H78" s="113" t="s">
        <v>443</v>
      </c>
      <c r="I78" s="113" t="s">
        <v>7614</v>
      </c>
      <c r="J78" s="113" t="s">
        <v>7616</v>
      </c>
      <c r="K78" s="113" t="s">
        <v>6881</v>
      </c>
      <c r="L78" s="112" t="s">
        <v>8054</v>
      </c>
      <c r="M78" s="135"/>
      <c r="N78" s="113"/>
      <c r="O78" s="113"/>
      <c r="P78" s="113" t="s">
        <v>1473</v>
      </c>
      <c r="Q78" s="113" t="s">
        <v>7229</v>
      </c>
      <c r="R78" s="113" t="s">
        <v>1473</v>
      </c>
      <c r="S78" s="113" t="s">
        <v>1473</v>
      </c>
      <c r="T78" s="113" t="s">
        <v>5611</v>
      </c>
      <c r="U78" s="113" t="s">
        <v>5611</v>
      </c>
      <c r="V78" s="113" t="s">
        <v>6712</v>
      </c>
      <c r="W78" s="113" t="s">
        <v>6712</v>
      </c>
      <c r="X78" s="112" t="s">
        <v>8052</v>
      </c>
      <c r="Y78" s="112" t="s">
        <v>8053</v>
      </c>
      <c r="Z78" s="113"/>
      <c r="AA78" s="113" t="s">
        <v>7611</v>
      </c>
      <c r="AB78" s="113" t="s">
        <v>7612</v>
      </c>
      <c r="AC78" s="113" t="s">
        <v>7613</v>
      </c>
      <c r="AD78" s="113" t="s">
        <v>7615</v>
      </c>
      <c r="AE78" s="113"/>
      <c r="AF78" s="113"/>
      <c r="AG78" s="113"/>
      <c r="AH78" s="113" t="s">
        <v>6887</v>
      </c>
      <c r="AI78" s="113" t="s">
        <v>6890</v>
      </c>
      <c r="AJ78" s="113" t="s">
        <v>6889</v>
      </c>
      <c r="AK78" s="112" t="s">
        <v>8055</v>
      </c>
      <c r="AL78" s="112" t="s">
        <v>8056</v>
      </c>
      <c r="AM78" s="113" t="s">
        <v>6891</v>
      </c>
      <c r="AN78" s="113" t="s">
        <v>7333</v>
      </c>
      <c r="AO78" s="137"/>
      <c r="AP78" s="137"/>
      <c r="AQ78" s="113" t="s">
        <v>8050</v>
      </c>
      <c r="AR78" s="113" t="s">
        <v>10241</v>
      </c>
      <c r="AS78" s="139">
        <v>46255.651736111111</v>
      </c>
      <c r="AT78" s="113" t="s">
        <v>10242</v>
      </c>
      <c r="AU78" s="112" t="s">
        <v>8058</v>
      </c>
    </row>
    <row r="79" spans="1:47" ht="27">
      <c r="A79" s="113" t="s">
        <v>8068</v>
      </c>
      <c r="B79" s="112" t="s">
        <v>8069</v>
      </c>
      <c r="C79" s="113" t="s">
        <v>6861</v>
      </c>
      <c r="D79" s="113" t="s">
        <v>6863</v>
      </c>
      <c r="E79" s="113" t="s">
        <v>6478</v>
      </c>
      <c r="F79" s="113" t="s">
        <v>6877</v>
      </c>
      <c r="G79" s="113" t="s">
        <v>1266</v>
      </c>
      <c r="H79" s="113" t="s">
        <v>443</v>
      </c>
      <c r="I79" s="113" t="s">
        <v>6873</v>
      </c>
      <c r="J79" s="113" t="s">
        <v>8072</v>
      </c>
      <c r="K79" s="113" t="s">
        <v>6877</v>
      </c>
      <c r="L79" s="112" t="s">
        <v>8073</v>
      </c>
      <c r="M79" s="135"/>
      <c r="N79" s="113"/>
      <c r="O79" s="113"/>
      <c r="P79" s="113" t="s">
        <v>1473</v>
      </c>
      <c r="Q79" s="113" t="s">
        <v>6958</v>
      </c>
      <c r="R79" s="113" t="s">
        <v>1473</v>
      </c>
      <c r="S79" s="113" t="s">
        <v>1473</v>
      </c>
      <c r="T79" s="113" t="s">
        <v>5611</v>
      </c>
      <c r="U79" s="113" t="s">
        <v>5611</v>
      </c>
      <c r="V79" s="113" t="s">
        <v>6712</v>
      </c>
      <c r="W79" s="113" t="s">
        <v>6712</v>
      </c>
      <c r="X79" s="112" t="s">
        <v>8070</v>
      </c>
      <c r="Y79" s="112" t="s">
        <v>8071</v>
      </c>
      <c r="Z79" s="113"/>
      <c r="AA79" s="113" t="s">
        <v>6870</v>
      </c>
      <c r="AB79" s="113" t="s">
        <v>6871</v>
      </c>
      <c r="AC79" s="113" t="s">
        <v>6872</v>
      </c>
      <c r="AD79" s="113" t="s">
        <v>6912</v>
      </c>
      <c r="AE79" s="113"/>
      <c r="AF79" s="113"/>
      <c r="AG79" s="113"/>
      <c r="AH79" s="113" t="s">
        <v>6887</v>
      </c>
      <c r="AI79" s="113" t="s">
        <v>6890</v>
      </c>
      <c r="AJ79" s="113" t="s">
        <v>6916</v>
      </c>
      <c r="AK79" s="112" t="s">
        <v>8074</v>
      </c>
      <c r="AL79" s="112" t="s">
        <v>8075</v>
      </c>
      <c r="AM79" s="113" t="s">
        <v>6917</v>
      </c>
      <c r="AN79" s="113" t="s">
        <v>6895</v>
      </c>
      <c r="AO79" s="137"/>
      <c r="AP79" s="137"/>
      <c r="AQ79" s="113"/>
      <c r="AR79" s="113" t="s">
        <v>10241</v>
      </c>
      <c r="AS79" s="139">
        <v>46255.651736111111</v>
      </c>
      <c r="AT79" s="113" t="s">
        <v>10242</v>
      </c>
      <c r="AU79" s="112" t="s">
        <v>8078</v>
      </c>
    </row>
    <row r="80" spans="1:47" ht="40.5">
      <c r="A80" s="113" t="s">
        <v>8079</v>
      </c>
      <c r="B80" s="112" t="s">
        <v>8080</v>
      </c>
      <c r="C80" s="113" t="s">
        <v>6861</v>
      </c>
      <c r="D80" s="113" t="s">
        <v>6863</v>
      </c>
      <c r="E80" s="113" t="s">
        <v>6478</v>
      </c>
      <c r="F80" s="113" t="s">
        <v>6877</v>
      </c>
      <c r="G80" s="113" t="s">
        <v>1266</v>
      </c>
      <c r="H80" s="113" t="s">
        <v>443</v>
      </c>
      <c r="I80" s="113" t="s">
        <v>6873</v>
      </c>
      <c r="J80" s="113" t="s">
        <v>8084</v>
      </c>
      <c r="K80" s="113" t="s">
        <v>6877</v>
      </c>
      <c r="L80" s="112" t="s">
        <v>7903</v>
      </c>
      <c r="M80" s="135"/>
      <c r="N80" s="113"/>
      <c r="O80" s="113"/>
      <c r="P80" s="113" t="s">
        <v>1473</v>
      </c>
      <c r="Q80" s="113" t="s">
        <v>2221</v>
      </c>
      <c r="R80" s="113" t="s">
        <v>1473</v>
      </c>
      <c r="S80" s="113" t="s">
        <v>1473</v>
      </c>
      <c r="T80" s="113" t="s">
        <v>5611</v>
      </c>
      <c r="U80" s="113" t="s">
        <v>5611</v>
      </c>
      <c r="V80" s="113" t="s">
        <v>6712</v>
      </c>
      <c r="W80" s="113" t="s">
        <v>6712</v>
      </c>
      <c r="X80" s="112" t="s">
        <v>8081</v>
      </c>
      <c r="Y80" s="112" t="s">
        <v>8082</v>
      </c>
      <c r="Z80" s="113"/>
      <c r="AA80" s="113" t="s">
        <v>6870</v>
      </c>
      <c r="AB80" s="113" t="s">
        <v>6871</v>
      </c>
      <c r="AC80" s="113" t="s">
        <v>6872</v>
      </c>
      <c r="AD80" s="113" t="s">
        <v>8083</v>
      </c>
      <c r="AE80" s="113"/>
      <c r="AF80" s="113"/>
      <c r="AG80" s="113"/>
      <c r="AH80" s="113" t="s">
        <v>6887</v>
      </c>
      <c r="AI80" s="113" t="s">
        <v>6890</v>
      </c>
      <c r="AJ80" s="113" t="s">
        <v>6916</v>
      </c>
      <c r="AK80" s="112" t="s">
        <v>8085</v>
      </c>
      <c r="AL80" s="112" t="s">
        <v>8086</v>
      </c>
      <c r="AM80" s="113" t="s">
        <v>6917</v>
      </c>
      <c r="AN80" s="113" t="s">
        <v>6895</v>
      </c>
      <c r="AO80" s="137"/>
      <c r="AP80" s="137"/>
      <c r="AQ80" s="113"/>
      <c r="AR80" s="113" t="s">
        <v>10241</v>
      </c>
      <c r="AS80" s="139">
        <v>46255.651736111111</v>
      </c>
      <c r="AT80" s="113" t="s">
        <v>10242</v>
      </c>
      <c r="AU80" s="112" t="s">
        <v>8089</v>
      </c>
    </row>
    <row r="81" spans="1:47" ht="40.5">
      <c r="A81" s="113" t="s">
        <v>8090</v>
      </c>
      <c r="B81" s="112" t="s">
        <v>8091</v>
      </c>
      <c r="C81" s="113" t="s">
        <v>6861</v>
      </c>
      <c r="D81" s="113" t="s">
        <v>6863</v>
      </c>
      <c r="E81" s="113" t="s">
        <v>6478</v>
      </c>
      <c r="F81" s="113" t="s">
        <v>6932</v>
      </c>
      <c r="G81" s="113" t="s">
        <v>1266</v>
      </c>
      <c r="H81" s="113" t="s">
        <v>443</v>
      </c>
      <c r="I81" s="113" t="s">
        <v>6873</v>
      </c>
      <c r="J81" s="113" t="s">
        <v>8084</v>
      </c>
      <c r="K81" s="113" t="s">
        <v>6932</v>
      </c>
      <c r="L81" s="112" t="s">
        <v>8094</v>
      </c>
      <c r="M81" s="135"/>
      <c r="N81" s="113"/>
      <c r="O81" s="113"/>
      <c r="P81" s="113" t="s">
        <v>1473</v>
      </c>
      <c r="Q81" s="113" t="s">
        <v>2221</v>
      </c>
      <c r="R81" s="113" t="s">
        <v>1473</v>
      </c>
      <c r="S81" s="113" t="s">
        <v>1473</v>
      </c>
      <c r="T81" s="113" t="s">
        <v>5611</v>
      </c>
      <c r="U81" s="113" t="s">
        <v>5611</v>
      </c>
      <c r="V81" s="113" t="s">
        <v>6712</v>
      </c>
      <c r="W81" s="113" t="s">
        <v>6712</v>
      </c>
      <c r="X81" s="112" t="s">
        <v>8092</v>
      </c>
      <c r="Y81" s="112" t="s">
        <v>8093</v>
      </c>
      <c r="Z81" s="113"/>
      <c r="AA81" s="113" t="s">
        <v>6870</v>
      </c>
      <c r="AB81" s="113" t="s">
        <v>6871</v>
      </c>
      <c r="AC81" s="113" t="s">
        <v>6872</v>
      </c>
      <c r="AD81" s="113" t="s">
        <v>8083</v>
      </c>
      <c r="AE81" s="113"/>
      <c r="AF81" s="113"/>
      <c r="AG81" s="113"/>
      <c r="AH81" s="113" t="s">
        <v>6887</v>
      </c>
      <c r="AI81" s="113" t="s">
        <v>6890</v>
      </c>
      <c r="AJ81" s="113" t="s">
        <v>6935</v>
      </c>
      <c r="AK81" s="112" t="s">
        <v>8095</v>
      </c>
      <c r="AL81" s="112" t="s">
        <v>8096</v>
      </c>
      <c r="AM81" s="113" t="s">
        <v>6917</v>
      </c>
      <c r="AN81" s="113" t="s">
        <v>6895</v>
      </c>
      <c r="AO81" s="137"/>
      <c r="AP81" s="137"/>
      <c r="AQ81" s="113" t="s">
        <v>185</v>
      </c>
      <c r="AR81" s="113" t="s">
        <v>10241</v>
      </c>
      <c r="AS81" s="139">
        <v>46255.651736111111</v>
      </c>
      <c r="AT81" s="113" t="s">
        <v>10242</v>
      </c>
      <c r="AU81" s="112" t="s">
        <v>8099</v>
      </c>
    </row>
    <row r="82" spans="1:47" ht="27">
      <c r="A82" s="113" t="s">
        <v>8101</v>
      </c>
      <c r="B82" s="112" t="s">
        <v>8102</v>
      </c>
      <c r="C82" s="113" t="s">
        <v>6861</v>
      </c>
      <c r="D82" s="113" t="s">
        <v>6863</v>
      </c>
      <c r="E82" s="113" t="s">
        <v>6478</v>
      </c>
      <c r="F82" s="113" t="s">
        <v>6877</v>
      </c>
      <c r="G82" s="113" t="s">
        <v>1266</v>
      </c>
      <c r="H82" s="113" t="s">
        <v>443</v>
      </c>
      <c r="I82" s="113" t="s">
        <v>6873</v>
      </c>
      <c r="J82" s="113" t="s">
        <v>6875</v>
      </c>
      <c r="K82" s="113" t="s">
        <v>6877</v>
      </c>
      <c r="L82" s="133">
        <v>0.79166666666666663</v>
      </c>
      <c r="M82" s="135"/>
      <c r="N82" s="113"/>
      <c r="O82" s="113"/>
      <c r="P82" s="113" t="s">
        <v>1473</v>
      </c>
      <c r="Q82" s="113" t="s">
        <v>2219</v>
      </c>
      <c r="R82" s="113" t="s">
        <v>1473</v>
      </c>
      <c r="S82" s="113" t="s">
        <v>1473</v>
      </c>
      <c r="T82" s="113" t="s">
        <v>5611</v>
      </c>
      <c r="U82" s="113" t="s">
        <v>5611</v>
      </c>
      <c r="V82" s="113" t="s">
        <v>6712</v>
      </c>
      <c r="W82" s="113" t="s">
        <v>6712</v>
      </c>
      <c r="X82" s="112" t="s">
        <v>8103</v>
      </c>
      <c r="Y82" s="112" t="s">
        <v>8104</v>
      </c>
      <c r="Z82" s="113"/>
      <c r="AA82" s="113" t="s">
        <v>6870</v>
      </c>
      <c r="AB82" s="113" t="s">
        <v>6871</v>
      </c>
      <c r="AC82" s="113" t="s">
        <v>6872</v>
      </c>
      <c r="AD82" s="113" t="s">
        <v>6874</v>
      </c>
      <c r="AE82" s="113"/>
      <c r="AF82" s="113"/>
      <c r="AG82" s="113"/>
      <c r="AH82" s="113" t="s">
        <v>6887</v>
      </c>
      <c r="AI82" s="113" t="s">
        <v>6890</v>
      </c>
      <c r="AJ82" s="113" t="s">
        <v>6916</v>
      </c>
      <c r="AK82" s="112" t="s">
        <v>8106</v>
      </c>
      <c r="AL82" s="112" t="s">
        <v>8107</v>
      </c>
      <c r="AM82" s="113" t="s">
        <v>6917</v>
      </c>
      <c r="AN82" s="113" t="s">
        <v>7155</v>
      </c>
      <c r="AO82" s="137"/>
      <c r="AP82" s="137"/>
      <c r="AQ82" s="113"/>
      <c r="AR82" s="113" t="s">
        <v>10241</v>
      </c>
      <c r="AS82" s="139">
        <v>46255.651736111111</v>
      </c>
      <c r="AT82" s="113" t="s">
        <v>10242</v>
      </c>
      <c r="AU82" s="112" t="s">
        <v>8109</v>
      </c>
    </row>
    <row r="83" spans="1:47" ht="40.5">
      <c r="A83" s="113" t="s">
        <v>8110</v>
      </c>
      <c r="B83" s="112" t="s">
        <v>8113</v>
      </c>
      <c r="C83" s="113" t="s">
        <v>6861</v>
      </c>
      <c r="D83" s="113" t="s">
        <v>6863</v>
      </c>
      <c r="E83" s="113" t="s">
        <v>6478</v>
      </c>
      <c r="F83" s="113" t="s">
        <v>6967</v>
      </c>
      <c r="G83" s="113" t="s">
        <v>488</v>
      </c>
      <c r="H83" s="113" t="s">
        <v>1266</v>
      </c>
      <c r="I83" s="113" t="s">
        <v>6947</v>
      </c>
      <c r="J83" s="113" t="s">
        <v>6982</v>
      </c>
      <c r="K83" s="113" t="s">
        <v>6967</v>
      </c>
      <c r="L83" s="112" t="s">
        <v>8116</v>
      </c>
      <c r="M83" s="135"/>
      <c r="N83" s="113">
        <v>5</v>
      </c>
      <c r="O83" s="113"/>
      <c r="P83" s="113" t="s">
        <v>1473</v>
      </c>
      <c r="Q83" s="113" t="s">
        <v>7161</v>
      </c>
      <c r="R83" s="113" t="s">
        <v>1473</v>
      </c>
      <c r="S83" s="113" t="s">
        <v>1473</v>
      </c>
      <c r="T83" s="113" t="s">
        <v>5611</v>
      </c>
      <c r="U83" s="113" t="s">
        <v>5611</v>
      </c>
      <c r="V83" s="113" t="s">
        <v>6712</v>
      </c>
      <c r="W83" s="113" t="s">
        <v>6712</v>
      </c>
      <c r="X83" s="112" t="s">
        <v>8114</v>
      </c>
      <c r="Y83" s="112" t="s">
        <v>8115</v>
      </c>
      <c r="Z83" s="113"/>
      <c r="AA83" s="113" t="s">
        <v>6870</v>
      </c>
      <c r="AB83" s="113" t="s">
        <v>6871</v>
      </c>
      <c r="AC83" s="113" t="s">
        <v>6946</v>
      </c>
      <c r="AD83" s="113" t="s">
        <v>6965</v>
      </c>
      <c r="AE83" s="113"/>
      <c r="AF83" s="113"/>
      <c r="AG83" s="113"/>
      <c r="AH83" s="113" t="s">
        <v>6887</v>
      </c>
      <c r="AI83" s="113" t="s">
        <v>6890</v>
      </c>
      <c r="AJ83" s="113" t="s">
        <v>6969</v>
      </c>
      <c r="AK83" s="112" t="s">
        <v>8117</v>
      </c>
      <c r="AL83" s="112" t="s">
        <v>8118</v>
      </c>
      <c r="AM83" s="113" t="s">
        <v>6917</v>
      </c>
      <c r="AN83" s="113" t="s">
        <v>6895</v>
      </c>
      <c r="AO83" s="137"/>
      <c r="AP83" s="137"/>
      <c r="AQ83" s="113" t="s">
        <v>8112</v>
      </c>
      <c r="AR83" s="113" t="s">
        <v>10241</v>
      </c>
      <c r="AS83" s="139">
        <v>46255.651747685188</v>
      </c>
      <c r="AT83" s="113" t="s">
        <v>10242</v>
      </c>
      <c r="AU83" s="112" t="s">
        <v>8121</v>
      </c>
    </row>
    <row r="84" spans="1:47" ht="40.5">
      <c r="A84" s="113" t="s">
        <v>8130</v>
      </c>
      <c r="B84" s="112" t="s">
        <v>8133</v>
      </c>
      <c r="C84" s="113" t="s">
        <v>6861</v>
      </c>
      <c r="D84" s="113" t="s">
        <v>6863</v>
      </c>
      <c r="E84" s="113" t="s">
        <v>6478</v>
      </c>
      <c r="F84" s="113" t="s">
        <v>6877</v>
      </c>
      <c r="G84" s="113" t="s">
        <v>443</v>
      </c>
      <c r="H84" s="113" t="s">
        <v>344</v>
      </c>
      <c r="I84" s="113" t="s">
        <v>7039</v>
      </c>
      <c r="J84" s="113" t="s">
        <v>7041</v>
      </c>
      <c r="K84" s="113" t="s">
        <v>6877</v>
      </c>
      <c r="L84" s="112" t="s">
        <v>8136</v>
      </c>
      <c r="M84" s="135"/>
      <c r="N84" s="113"/>
      <c r="O84" s="113"/>
      <c r="P84" s="113" t="s">
        <v>1473</v>
      </c>
      <c r="Q84" s="113" t="s">
        <v>7052</v>
      </c>
      <c r="R84" s="113" t="s">
        <v>1473</v>
      </c>
      <c r="S84" s="113" t="s">
        <v>1473</v>
      </c>
      <c r="T84" s="113" t="s">
        <v>5611</v>
      </c>
      <c r="U84" s="113" t="s">
        <v>5611</v>
      </c>
      <c r="V84" s="113" t="s">
        <v>6712</v>
      </c>
      <c r="W84" s="113" t="s">
        <v>6712</v>
      </c>
      <c r="X84" s="112" t="s">
        <v>8134</v>
      </c>
      <c r="Y84" s="112" t="s">
        <v>8135</v>
      </c>
      <c r="Z84" s="113"/>
      <c r="AA84" s="113" t="s">
        <v>6870</v>
      </c>
      <c r="AB84" s="113" t="s">
        <v>6871</v>
      </c>
      <c r="AC84" s="113" t="s">
        <v>7038</v>
      </c>
      <c r="AD84" s="113" t="s">
        <v>7040</v>
      </c>
      <c r="AE84" s="113"/>
      <c r="AF84" s="113"/>
      <c r="AG84" s="113"/>
      <c r="AH84" s="113" t="s">
        <v>6887</v>
      </c>
      <c r="AI84" s="113" t="s">
        <v>6890</v>
      </c>
      <c r="AJ84" s="113" t="s">
        <v>6916</v>
      </c>
      <c r="AK84" s="112" t="s">
        <v>8137</v>
      </c>
      <c r="AL84" s="112" t="s">
        <v>8138</v>
      </c>
      <c r="AM84" s="113" t="s">
        <v>6917</v>
      </c>
      <c r="AN84" s="113" t="s">
        <v>6895</v>
      </c>
      <c r="AO84" s="137"/>
      <c r="AP84" s="137"/>
      <c r="AQ84" s="113" t="s">
        <v>8132</v>
      </c>
      <c r="AR84" s="113" t="s">
        <v>10241</v>
      </c>
      <c r="AS84" s="139">
        <v>46255.651747685188</v>
      </c>
      <c r="AT84" s="113" t="s">
        <v>10242</v>
      </c>
      <c r="AU84" s="112" t="s">
        <v>8140</v>
      </c>
    </row>
    <row r="85" spans="1:47" ht="40.5">
      <c r="A85" s="113" t="s">
        <v>8153</v>
      </c>
      <c r="B85" s="112" t="s">
        <v>8154</v>
      </c>
      <c r="C85" s="113" t="s">
        <v>6861</v>
      </c>
      <c r="D85" s="113" t="s">
        <v>6863</v>
      </c>
      <c r="E85" s="113" t="s">
        <v>6478</v>
      </c>
      <c r="F85" s="113" t="s">
        <v>6967</v>
      </c>
      <c r="G85" s="113" t="s">
        <v>1266</v>
      </c>
      <c r="H85" s="113" t="s">
        <v>443</v>
      </c>
      <c r="I85" s="113" t="s">
        <v>7039</v>
      </c>
      <c r="J85" s="113" t="s">
        <v>7041</v>
      </c>
      <c r="K85" s="113" t="s">
        <v>6967</v>
      </c>
      <c r="L85" s="112" t="s">
        <v>8157</v>
      </c>
      <c r="M85" s="135"/>
      <c r="N85" s="113"/>
      <c r="O85" s="113"/>
      <c r="P85" s="113" t="s">
        <v>1473</v>
      </c>
      <c r="Q85" s="113" t="s">
        <v>2219</v>
      </c>
      <c r="R85" s="113" t="s">
        <v>1473</v>
      </c>
      <c r="S85" s="113" t="s">
        <v>1473</v>
      </c>
      <c r="T85" s="113" t="s">
        <v>5611</v>
      </c>
      <c r="U85" s="113" t="s">
        <v>5611</v>
      </c>
      <c r="V85" s="113" t="s">
        <v>6712</v>
      </c>
      <c r="W85" s="113" t="s">
        <v>6712</v>
      </c>
      <c r="X85" s="112" t="s">
        <v>8155</v>
      </c>
      <c r="Y85" s="112" t="s">
        <v>8156</v>
      </c>
      <c r="Z85" s="113"/>
      <c r="AA85" s="113" t="s">
        <v>6870</v>
      </c>
      <c r="AB85" s="113" t="s">
        <v>6871</v>
      </c>
      <c r="AC85" s="113" t="s">
        <v>7038</v>
      </c>
      <c r="AD85" s="113" t="s">
        <v>7040</v>
      </c>
      <c r="AE85" s="113"/>
      <c r="AF85" s="113"/>
      <c r="AG85" s="113"/>
      <c r="AH85" s="113" t="s">
        <v>6887</v>
      </c>
      <c r="AI85" s="113" t="s">
        <v>6890</v>
      </c>
      <c r="AJ85" s="113" t="s">
        <v>6969</v>
      </c>
      <c r="AK85" s="112" t="s">
        <v>8158</v>
      </c>
      <c r="AL85" s="112" t="s">
        <v>8159</v>
      </c>
      <c r="AM85" s="113" t="s">
        <v>6917</v>
      </c>
      <c r="AN85" s="113" t="s">
        <v>6972</v>
      </c>
      <c r="AO85" s="137"/>
      <c r="AP85" s="137"/>
      <c r="AQ85" s="113"/>
      <c r="AR85" s="113" t="s">
        <v>10241</v>
      </c>
      <c r="AS85" s="139">
        <v>46255.651747685188</v>
      </c>
      <c r="AT85" s="113" t="s">
        <v>10242</v>
      </c>
      <c r="AU85" s="112" t="s">
        <v>8162</v>
      </c>
    </row>
    <row r="86" spans="1:47" ht="40.5">
      <c r="A86" s="113" t="s">
        <v>8163</v>
      </c>
      <c r="B86" s="112" t="s">
        <v>8166</v>
      </c>
      <c r="C86" s="113" t="s">
        <v>6861</v>
      </c>
      <c r="D86" s="113" t="s">
        <v>6863</v>
      </c>
      <c r="E86" s="113" t="s">
        <v>6478</v>
      </c>
      <c r="F86" s="113" t="s">
        <v>6877</v>
      </c>
      <c r="G86" s="113" t="s">
        <v>1266</v>
      </c>
      <c r="H86" s="113" t="s">
        <v>443</v>
      </c>
      <c r="I86" s="113" t="s">
        <v>7039</v>
      </c>
      <c r="J86" s="113" t="s">
        <v>7041</v>
      </c>
      <c r="K86" s="113" t="s">
        <v>6877</v>
      </c>
      <c r="L86" s="112" t="s">
        <v>8169</v>
      </c>
      <c r="M86" s="135"/>
      <c r="N86" s="113"/>
      <c r="O86" s="113"/>
      <c r="P86" s="113" t="s">
        <v>1473</v>
      </c>
      <c r="Q86" s="113" t="s">
        <v>7080</v>
      </c>
      <c r="R86" s="113" t="s">
        <v>1473</v>
      </c>
      <c r="S86" s="113" t="s">
        <v>1473</v>
      </c>
      <c r="T86" s="113" t="s">
        <v>5611</v>
      </c>
      <c r="U86" s="113" t="s">
        <v>5611</v>
      </c>
      <c r="V86" s="113" t="s">
        <v>6712</v>
      </c>
      <c r="W86" s="113" t="s">
        <v>6712</v>
      </c>
      <c r="X86" s="112" t="s">
        <v>8167</v>
      </c>
      <c r="Y86" s="112" t="s">
        <v>8168</v>
      </c>
      <c r="Z86" s="113"/>
      <c r="AA86" s="113" t="s">
        <v>6870</v>
      </c>
      <c r="AB86" s="113" t="s">
        <v>6871</v>
      </c>
      <c r="AC86" s="113" t="s">
        <v>7038</v>
      </c>
      <c r="AD86" s="113" t="s">
        <v>7040</v>
      </c>
      <c r="AE86" s="113"/>
      <c r="AF86" s="113"/>
      <c r="AG86" s="113"/>
      <c r="AH86" s="113" t="s">
        <v>6887</v>
      </c>
      <c r="AI86" s="113" t="s">
        <v>6890</v>
      </c>
      <c r="AJ86" s="113" t="s">
        <v>6916</v>
      </c>
      <c r="AK86" s="112" t="s">
        <v>8170</v>
      </c>
      <c r="AL86" s="112" t="s">
        <v>8171</v>
      </c>
      <c r="AM86" s="113" t="s">
        <v>6917</v>
      </c>
      <c r="AN86" s="113" t="s">
        <v>6895</v>
      </c>
      <c r="AO86" s="137"/>
      <c r="AP86" s="137"/>
      <c r="AQ86" s="113" t="s">
        <v>8165</v>
      </c>
      <c r="AR86" s="113" t="s">
        <v>10241</v>
      </c>
      <c r="AS86" s="139">
        <v>46255.651747685188</v>
      </c>
      <c r="AT86" s="113" t="s">
        <v>10242</v>
      </c>
      <c r="AU86" s="112" t="s">
        <v>8173</v>
      </c>
    </row>
    <row r="87" spans="1:47" ht="54">
      <c r="A87" s="113" t="s">
        <v>8185</v>
      </c>
      <c r="B87" s="112" t="s">
        <v>8188</v>
      </c>
      <c r="C87" s="113" t="s">
        <v>6861</v>
      </c>
      <c r="D87" s="113" t="s">
        <v>6863</v>
      </c>
      <c r="E87" s="113" t="s">
        <v>6478</v>
      </c>
      <c r="F87" s="113" t="s">
        <v>6967</v>
      </c>
      <c r="G87" s="113" t="s">
        <v>488</v>
      </c>
      <c r="H87" s="113" t="s">
        <v>1266</v>
      </c>
      <c r="I87" s="113" t="s">
        <v>7039</v>
      </c>
      <c r="J87" s="113" t="s">
        <v>7041</v>
      </c>
      <c r="K87" s="113" t="s">
        <v>6967</v>
      </c>
      <c r="L87" s="112" t="s">
        <v>8191</v>
      </c>
      <c r="M87" s="135"/>
      <c r="N87" s="113"/>
      <c r="O87" s="113"/>
      <c r="P87" s="113" t="s">
        <v>1473</v>
      </c>
      <c r="Q87" s="113" t="s">
        <v>7052</v>
      </c>
      <c r="R87" s="113" t="s">
        <v>1473</v>
      </c>
      <c r="S87" s="113" t="s">
        <v>1473</v>
      </c>
      <c r="T87" s="113" t="s">
        <v>5611</v>
      </c>
      <c r="U87" s="113" t="s">
        <v>5611</v>
      </c>
      <c r="V87" s="113" t="s">
        <v>6712</v>
      </c>
      <c r="W87" s="113" t="s">
        <v>6712</v>
      </c>
      <c r="X87" s="112" t="s">
        <v>8189</v>
      </c>
      <c r="Y87" s="112" t="s">
        <v>8190</v>
      </c>
      <c r="Z87" s="113"/>
      <c r="AA87" s="113" t="s">
        <v>6870</v>
      </c>
      <c r="AB87" s="113" t="s">
        <v>6871</v>
      </c>
      <c r="AC87" s="113" t="s">
        <v>7038</v>
      </c>
      <c r="AD87" s="113" t="s">
        <v>7040</v>
      </c>
      <c r="AE87" s="113"/>
      <c r="AF87" s="113"/>
      <c r="AG87" s="113"/>
      <c r="AH87" s="113" t="s">
        <v>6887</v>
      </c>
      <c r="AI87" s="113" t="s">
        <v>6890</v>
      </c>
      <c r="AJ87" s="113" t="s">
        <v>6969</v>
      </c>
      <c r="AK87" s="112" t="s">
        <v>8192</v>
      </c>
      <c r="AL87" s="112" t="s">
        <v>8193</v>
      </c>
      <c r="AM87" s="113" t="s">
        <v>6917</v>
      </c>
      <c r="AN87" s="113" t="s">
        <v>6895</v>
      </c>
      <c r="AO87" s="137"/>
      <c r="AP87" s="137"/>
      <c r="AQ87" s="113" t="s">
        <v>8187</v>
      </c>
      <c r="AR87" s="113" t="s">
        <v>10241</v>
      </c>
      <c r="AS87" s="139">
        <v>46255.651747685188</v>
      </c>
      <c r="AT87" s="113" t="s">
        <v>10242</v>
      </c>
      <c r="AU87" s="112" t="s">
        <v>8195</v>
      </c>
    </row>
    <row r="88" spans="1:47" ht="27">
      <c r="A88" s="113" t="s">
        <v>8208</v>
      </c>
      <c r="B88" s="112" t="s">
        <v>8211</v>
      </c>
      <c r="C88" s="113" t="s">
        <v>6861</v>
      </c>
      <c r="D88" s="113" t="s">
        <v>6863</v>
      </c>
      <c r="E88" s="113" t="s">
        <v>6478</v>
      </c>
      <c r="F88" s="113" t="s">
        <v>6877</v>
      </c>
      <c r="G88" s="113" t="s">
        <v>1266</v>
      </c>
      <c r="H88" s="113" t="s">
        <v>344</v>
      </c>
      <c r="I88" s="113" t="s">
        <v>7039</v>
      </c>
      <c r="J88" s="113" t="s">
        <v>7041</v>
      </c>
      <c r="K88" s="113" t="s">
        <v>6877</v>
      </c>
      <c r="L88" s="112" t="s">
        <v>8215</v>
      </c>
      <c r="M88" s="135"/>
      <c r="N88" s="113"/>
      <c r="O88" s="113"/>
      <c r="P88" s="113" t="s">
        <v>1473</v>
      </c>
      <c r="Q88" s="113" t="s">
        <v>7080</v>
      </c>
      <c r="R88" s="113" t="s">
        <v>1473</v>
      </c>
      <c r="S88" s="113" t="s">
        <v>1473</v>
      </c>
      <c r="T88" s="113" t="s">
        <v>5611</v>
      </c>
      <c r="U88" s="113" t="s">
        <v>5611</v>
      </c>
      <c r="V88" s="113" t="s">
        <v>6712</v>
      </c>
      <c r="W88" s="113" t="s">
        <v>6712</v>
      </c>
      <c r="X88" s="112" t="s">
        <v>8212</v>
      </c>
      <c r="Y88" s="112" t="s">
        <v>8213</v>
      </c>
      <c r="Z88" s="113"/>
      <c r="AA88" s="113" t="s">
        <v>6870</v>
      </c>
      <c r="AB88" s="113" t="s">
        <v>6871</v>
      </c>
      <c r="AC88" s="113" t="s">
        <v>7038</v>
      </c>
      <c r="AD88" s="113" t="s">
        <v>7040</v>
      </c>
      <c r="AE88" s="113"/>
      <c r="AF88" s="113"/>
      <c r="AG88" s="113"/>
      <c r="AH88" s="113" t="s">
        <v>6887</v>
      </c>
      <c r="AI88" s="113" t="s">
        <v>6890</v>
      </c>
      <c r="AJ88" s="113" t="s">
        <v>6916</v>
      </c>
      <c r="AK88" s="112" t="s">
        <v>8216</v>
      </c>
      <c r="AL88" s="112" t="s">
        <v>8217</v>
      </c>
      <c r="AM88" s="113" t="s">
        <v>6917</v>
      </c>
      <c r="AN88" s="113" t="s">
        <v>6895</v>
      </c>
      <c r="AO88" s="137"/>
      <c r="AP88" s="137"/>
      <c r="AQ88" s="113" t="s">
        <v>8210</v>
      </c>
      <c r="AR88" s="113" t="s">
        <v>10241</v>
      </c>
      <c r="AS88" s="139">
        <v>46255.651747685188</v>
      </c>
      <c r="AT88" s="113" t="s">
        <v>10242</v>
      </c>
      <c r="AU88" s="112" t="s">
        <v>8219</v>
      </c>
    </row>
    <row r="89" spans="1:47" ht="40.5">
      <c r="A89" s="113" t="s">
        <v>8230</v>
      </c>
      <c r="B89" s="112" t="s">
        <v>8233</v>
      </c>
      <c r="C89" s="113" t="s">
        <v>6861</v>
      </c>
      <c r="D89" s="113" t="s">
        <v>6863</v>
      </c>
      <c r="E89" s="113" t="s">
        <v>6478</v>
      </c>
      <c r="F89" s="113" t="s">
        <v>6967</v>
      </c>
      <c r="G89" s="113" t="s">
        <v>1266</v>
      </c>
      <c r="H89" s="113" t="s">
        <v>443</v>
      </c>
      <c r="I89" s="113" t="s">
        <v>7039</v>
      </c>
      <c r="J89" s="113" t="s">
        <v>7041</v>
      </c>
      <c r="K89" s="113" t="s">
        <v>6967</v>
      </c>
      <c r="L89" s="112" t="s">
        <v>8236</v>
      </c>
      <c r="M89" s="135"/>
      <c r="N89" s="113"/>
      <c r="O89" s="113"/>
      <c r="P89" s="113" t="s">
        <v>1473</v>
      </c>
      <c r="Q89" s="113" t="s">
        <v>7052</v>
      </c>
      <c r="R89" s="113" t="s">
        <v>1473</v>
      </c>
      <c r="S89" s="113" t="s">
        <v>1473</v>
      </c>
      <c r="T89" s="113" t="s">
        <v>5611</v>
      </c>
      <c r="U89" s="113" t="s">
        <v>5611</v>
      </c>
      <c r="V89" s="113" t="s">
        <v>6712</v>
      </c>
      <c r="W89" s="113" t="s">
        <v>6712</v>
      </c>
      <c r="X89" s="112" t="s">
        <v>8234</v>
      </c>
      <c r="Y89" s="112" t="s">
        <v>8235</v>
      </c>
      <c r="Z89" s="113"/>
      <c r="AA89" s="113" t="s">
        <v>6870</v>
      </c>
      <c r="AB89" s="113" t="s">
        <v>6871</v>
      </c>
      <c r="AC89" s="113" t="s">
        <v>7038</v>
      </c>
      <c r="AD89" s="113" t="s">
        <v>7040</v>
      </c>
      <c r="AE89" s="113"/>
      <c r="AF89" s="113"/>
      <c r="AG89" s="113"/>
      <c r="AH89" s="113" t="s">
        <v>6887</v>
      </c>
      <c r="AI89" s="113" t="s">
        <v>6890</v>
      </c>
      <c r="AJ89" s="113" t="s">
        <v>6969</v>
      </c>
      <c r="AK89" s="112" t="s">
        <v>8237</v>
      </c>
      <c r="AL89" s="112" t="s">
        <v>8238</v>
      </c>
      <c r="AM89" s="113" t="s">
        <v>6917</v>
      </c>
      <c r="AN89" s="113" t="s">
        <v>6895</v>
      </c>
      <c r="AO89" s="137"/>
      <c r="AP89" s="137"/>
      <c r="AQ89" s="113" t="s">
        <v>8232</v>
      </c>
      <c r="AR89" s="113" t="s">
        <v>10241</v>
      </c>
      <c r="AS89" s="139">
        <v>46255.651747685188</v>
      </c>
      <c r="AT89" s="113" t="s">
        <v>10242</v>
      </c>
      <c r="AU89" s="112" t="s">
        <v>8195</v>
      </c>
    </row>
    <row r="90" spans="1:47" ht="27">
      <c r="A90" s="113" t="s">
        <v>8251</v>
      </c>
      <c r="B90" s="112" t="s">
        <v>8252</v>
      </c>
      <c r="C90" s="113" t="s">
        <v>6861</v>
      </c>
      <c r="D90" s="113" t="s">
        <v>6863</v>
      </c>
      <c r="E90" s="113" t="s">
        <v>6478</v>
      </c>
      <c r="F90" s="113" t="s">
        <v>6877</v>
      </c>
      <c r="G90" s="113" t="s">
        <v>1266</v>
      </c>
      <c r="H90" s="113" t="s">
        <v>443</v>
      </c>
      <c r="I90" s="113" t="s">
        <v>7039</v>
      </c>
      <c r="J90" s="113" t="s">
        <v>8256</v>
      </c>
      <c r="K90" s="113" t="s">
        <v>6877</v>
      </c>
      <c r="L90" s="112" t="s">
        <v>8257</v>
      </c>
      <c r="M90" s="135"/>
      <c r="N90" s="113"/>
      <c r="O90" s="113"/>
      <c r="P90" s="113" t="s">
        <v>1473</v>
      </c>
      <c r="Q90" s="113" t="s">
        <v>2219</v>
      </c>
      <c r="R90" s="113" t="s">
        <v>1473</v>
      </c>
      <c r="S90" s="113" t="s">
        <v>1473</v>
      </c>
      <c r="T90" s="113" t="s">
        <v>5611</v>
      </c>
      <c r="U90" s="113" t="s">
        <v>5611</v>
      </c>
      <c r="V90" s="113" t="s">
        <v>6712</v>
      </c>
      <c r="W90" s="113" t="s">
        <v>6712</v>
      </c>
      <c r="X90" s="112" t="s">
        <v>8253</v>
      </c>
      <c r="Y90" s="112" t="s">
        <v>8254</v>
      </c>
      <c r="Z90" s="113"/>
      <c r="AA90" s="113" t="s">
        <v>6870</v>
      </c>
      <c r="AB90" s="113" t="s">
        <v>6871</v>
      </c>
      <c r="AC90" s="113" t="s">
        <v>7038</v>
      </c>
      <c r="AD90" s="113" t="s">
        <v>8255</v>
      </c>
      <c r="AE90" s="113"/>
      <c r="AF90" s="113"/>
      <c r="AG90" s="113"/>
      <c r="AH90" s="113" t="s">
        <v>6887</v>
      </c>
      <c r="AI90" s="113" t="s">
        <v>6890</v>
      </c>
      <c r="AJ90" s="113" t="s">
        <v>6916</v>
      </c>
      <c r="AK90" s="112" t="s">
        <v>8258</v>
      </c>
      <c r="AL90" s="112" t="s">
        <v>8259</v>
      </c>
      <c r="AM90" s="113" t="s">
        <v>6917</v>
      </c>
      <c r="AN90" s="113" t="s">
        <v>6895</v>
      </c>
      <c r="AO90" s="137"/>
      <c r="AP90" s="137"/>
      <c r="AQ90" s="113"/>
      <c r="AR90" s="113" t="s">
        <v>10241</v>
      </c>
      <c r="AS90" s="139">
        <v>46255.651747685188</v>
      </c>
      <c r="AT90" s="113" t="s">
        <v>10242</v>
      </c>
      <c r="AU90" s="112" t="s">
        <v>8262</v>
      </c>
    </row>
    <row r="91" spans="1:47" ht="27">
      <c r="A91" s="113" t="s">
        <v>8263</v>
      </c>
      <c r="B91" s="112" t="s">
        <v>8264</v>
      </c>
      <c r="C91" s="113" t="s">
        <v>6861</v>
      </c>
      <c r="D91" s="113" t="s">
        <v>6713</v>
      </c>
      <c r="E91" s="113" t="s">
        <v>6478</v>
      </c>
      <c r="F91" s="113" t="s">
        <v>6877</v>
      </c>
      <c r="G91" s="113" t="s">
        <v>1266</v>
      </c>
      <c r="H91" s="113" t="s">
        <v>1266</v>
      </c>
      <c r="I91" s="113" t="s">
        <v>7039</v>
      </c>
      <c r="J91" s="113" t="s">
        <v>8256</v>
      </c>
      <c r="K91" s="113" t="s">
        <v>6877</v>
      </c>
      <c r="L91" s="112" t="s">
        <v>1149</v>
      </c>
      <c r="M91" s="135"/>
      <c r="N91" s="113"/>
      <c r="O91" s="113"/>
      <c r="P91" s="113" t="s">
        <v>1473</v>
      </c>
      <c r="Q91" s="113" t="s">
        <v>2215</v>
      </c>
      <c r="R91" s="113" t="s">
        <v>1487</v>
      </c>
      <c r="S91" s="113" t="s">
        <v>1473</v>
      </c>
      <c r="T91" s="113" t="s">
        <v>5611</v>
      </c>
      <c r="U91" s="113" t="s">
        <v>5611</v>
      </c>
      <c r="V91" s="113" t="s">
        <v>8267</v>
      </c>
      <c r="W91" s="113" t="s">
        <v>6713</v>
      </c>
      <c r="X91" s="112" t="s">
        <v>8265</v>
      </c>
      <c r="Y91" s="112" t="s">
        <v>8266</v>
      </c>
      <c r="Z91" s="113"/>
      <c r="AA91" s="113"/>
      <c r="AB91" s="113" t="s">
        <v>6871</v>
      </c>
      <c r="AC91" s="113"/>
      <c r="AD91" s="113"/>
      <c r="AE91" s="113"/>
      <c r="AF91" s="113"/>
      <c r="AG91" s="113"/>
      <c r="AH91" s="113" t="s">
        <v>6887</v>
      </c>
      <c r="AI91" s="113" t="s">
        <v>6890</v>
      </c>
      <c r="AJ91" s="113"/>
      <c r="AK91" s="112" t="s">
        <v>8270</v>
      </c>
      <c r="AL91" s="112" t="s">
        <v>8271</v>
      </c>
      <c r="AM91" s="113" t="s">
        <v>8269</v>
      </c>
      <c r="AN91" s="113"/>
      <c r="AO91" s="137"/>
      <c r="AP91" s="137"/>
      <c r="AQ91" s="113" t="s">
        <v>207</v>
      </c>
      <c r="AR91" s="113" t="s">
        <v>10241</v>
      </c>
      <c r="AS91" s="139">
        <v>46255.651747685188</v>
      </c>
      <c r="AT91" s="113" t="s">
        <v>10242</v>
      </c>
      <c r="AU91" s="112" t="s">
        <v>8274</v>
      </c>
    </row>
    <row r="92" spans="1:47" ht="108">
      <c r="A92" s="113" t="s">
        <v>8277</v>
      </c>
      <c r="B92" s="112" t="s">
        <v>8280</v>
      </c>
      <c r="C92" s="113" t="s">
        <v>6861</v>
      </c>
      <c r="D92" s="113" t="s">
        <v>6713</v>
      </c>
      <c r="E92" s="113" t="s">
        <v>6478</v>
      </c>
      <c r="F92" s="113" t="s">
        <v>6877</v>
      </c>
      <c r="G92" s="113" t="s">
        <v>443</v>
      </c>
      <c r="H92" s="113" t="s">
        <v>344</v>
      </c>
      <c r="I92" s="113" t="s">
        <v>7105</v>
      </c>
      <c r="J92" s="113" t="s">
        <v>8283</v>
      </c>
      <c r="K92" s="113" t="s">
        <v>6877</v>
      </c>
      <c r="L92" s="112" t="s">
        <v>8284</v>
      </c>
      <c r="M92" s="135"/>
      <c r="N92" s="113"/>
      <c r="O92" s="113"/>
      <c r="P92" s="113" t="s">
        <v>1473</v>
      </c>
      <c r="Q92" s="113" t="s">
        <v>7576</v>
      </c>
      <c r="R92" s="113" t="s">
        <v>1487</v>
      </c>
      <c r="S92" s="113" t="s">
        <v>1473</v>
      </c>
      <c r="T92" s="113" t="s">
        <v>5611</v>
      </c>
      <c r="U92" s="113" t="s">
        <v>5611</v>
      </c>
      <c r="V92" s="113" t="s">
        <v>8267</v>
      </c>
      <c r="W92" s="113" t="s">
        <v>6713</v>
      </c>
      <c r="X92" s="112" t="s">
        <v>8281</v>
      </c>
      <c r="Y92" s="112" t="s">
        <v>8282</v>
      </c>
      <c r="Z92" s="113"/>
      <c r="AA92" s="113"/>
      <c r="AB92" s="113" t="s">
        <v>7103</v>
      </c>
      <c r="AC92" s="113"/>
      <c r="AD92" s="113"/>
      <c r="AE92" s="113"/>
      <c r="AF92" s="113"/>
      <c r="AG92" s="113"/>
      <c r="AH92" s="113" t="s">
        <v>6887</v>
      </c>
      <c r="AI92" s="113" t="s">
        <v>6890</v>
      </c>
      <c r="AJ92" s="113"/>
      <c r="AK92" s="112" t="s">
        <v>8285</v>
      </c>
      <c r="AL92" s="112" t="s">
        <v>8286</v>
      </c>
      <c r="AM92" s="113" t="s">
        <v>8269</v>
      </c>
      <c r="AN92" s="113"/>
      <c r="AO92" s="137"/>
      <c r="AP92" s="137"/>
      <c r="AQ92" s="113" t="s">
        <v>8279</v>
      </c>
      <c r="AR92" s="113" t="s">
        <v>10241</v>
      </c>
      <c r="AS92" s="139">
        <v>46255.651747685188</v>
      </c>
      <c r="AT92" s="113" t="s">
        <v>10242</v>
      </c>
      <c r="AU92" s="112" t="s">
        <v>8289</v>
      </c>
    </row>
    <row r="93" spans="1:47" ht="27">
      <c r="A93" s="113" t="s">
        <v>8300</v>
      </c>
      <c r="B93" s="112" t="s">
        <v>8303</v>
      </c>
      <c r="C93" s="113" t="s">
        <v>6861</v>
      </c>
      <c r="D93" s="113" t="s">
        <v>6713</v>
      </c>
      <c r="E93" s="113" t="s">
        <v>6478</v>
      </c>
      <c r="F93" s="113" t="s">
        <v>6877</v>
      </c>
      <c r="G93" s="113" t="s">
        <v>443</v>
      </c>
      <c r="H93" s="113" t="s">
        <v>344</v>
      </c>
      <c r="I93" s="113" t="s">
        <v>7105</v>
      </c>
      <c r="J93" s="113" t="s">
        <v>7107</v>
      </c>
      <c r="K93" s="113" t="s">
        <v>6877</v>
      </c>
      <c r="L93" s="112" t="s">
        <v>8305</v>
      </c>
      <c r="M93" s="135"/>
      <c r="N93" s="113"/>
      <c r="O93" s="113"/>
      <c r="P93" s="113" t="s">
        <v>1487</v>
      </c>
      <c r="Q93" s="113" t="s">
        <v>2231</v>
      </c>
      <c r="R93" s="113" t="s">
        <v>1487</v>
      </c>
      <c r="S93" s="113" t="s">
        <v>1473</v>
      </c>
      <c r="T93" s="113" t="s">
        <v>5611</v>
      </c>
      <c r="U93" s="113" t="s">
        <v>5611</v>
      </c>
      <c r="V93" s="113" t="s">
        <v>8267</v>
      </c>
      <c r="W93" s="113" t="s">
        <v>6713</v>
      </c>
      <c r="X93" s="112" t="s">
        <v>8304</v>
      </c>
      <c r="Y93" s="112"/>
      <c r="Z93" s="113"/>
      <c r="AA93" s="113"/>
      <c r="AB93" s="113" t="s">
        <v>7103</v>
      </c>
      <c r="AC93" s="113"/>
      <c r="AD93" s="113"/>
      <c r="AE93" s="113"/>
      <c r="AF93" s="113"/>
      <c r="AG93" s="113"/>
      <c r="AH93" s="113" t="s">
        <v>6887</v>
      </c>
      <c r="AI93" s="113" t="s">
        <v>6890</v>
      </c>
      <c r="AJ93" s="113"/>
      <c r="AK93" s="112"/>
      <c r="AL93" s="112"/>
      <c r="AM93" s="113" t="s">
        <v>8269</v>
      </c>
      <c r="AN93" s="113"/>
      <c r="AO93" s="137"/>
      <c r="AP93" s="137"/>
      <c r="AQ93" s="113" t="s">
        <v>8302</v>
      </c>
      <c r="AR93" s="113" t="s">
        <v>10241</v>
      </c>
      <c r="AS93" s="139">
        <v>46255.651747685188</v>
      </c>
      <c r="AT93" s="113" t="s">
        <v>10242</v>
      </c>
      <c r="AU93" s="112" t="s">
        <v>8289</v>
      </c>
    </row>
    <row r="94" spans="1:47" ht="108">
      <c r="A94" s="113" t="s">
        <v>8314</v>
      </c>
      <c r="B94" s="112" t="s">
        <v>8315</v>
      </c>
      <c r="C94" s="113" t="s">
        <v>6861</v>
      </c>
      <c r="D94" s="113" t="s">
        <v>6713</v>
      </c>
      <c r="E94" s="113" t="s">
        <v>6478</v>
      </c>
      <c r="F94" s="113" t="s">
        <v>6877</v>
      </c>
      <c r="G94" s="113" t="s">
        <v>443</v>
      </c>
      <c r="H94" s="113" t="s">
        <v>344</v>
      </c>
      <c r="I94" s="113" t="s">
        <v>7105</v>
      </c>
      <c r="J94" s="113" t="s">
        <v>8283</v>
      </c>
      <c r="K94" s="113" t="s">
        <v>6877</v>
      </c>
      <c r="L94" s="112" t="s">
        <v>8284</v>
      </c>
      <c r="M94" s="135"/>
      <c r="N94" s="113"/>
      <c r="O94" s="113"/>
      <c r="P94" s="113" t="s">
        <v>1473</v>
      </c>
      <c r="Q94" s="113" t="s">
        <v>7576</v>
      </c>
      <c r="R94" s="113" t="s">
        <v>1487</v>
      </c>
      <c r="S94" s="113" t="s">
        <v>1473</v>
      </c>
      <c r="T94" s="113" t="s">
        <v>5611</v>
      </c>
      <c r="U94" s="113" t="s">
        <v>5611</v>
      </c>
      <c r="V94" s="113" t="s">
        <v>8267</v>
      </c>
      <c r="W94" s="113" t="s">
        <v>6713</v>
      </c>
      <c r="X94" s="112" t="s">
        <v>8281</v>
      </c>
      <c r="Y94" s="112" t="s">
        <v>8282</v>
      </c>
      <c r="Z94" s="113"/>
      <c r="AA94" s="113"/>
      <c r="AB94" s="113" t="s">
        <v>7103</v>
      </c>
      <c r="AC94" s="113"/>
      <c r="AD94" s="113"/>
      <c r="AE94" s="113"/>
      <c r="AF94" s="113"/>
      <c r="AG94" s="113"/>
      <c r="AH94" s="113" t="s">
        <v>6887</v>
      </c>
      <c r="AI94" s="113" t="s">
        <v>6890</v>
      </c>
      <c r="AJ94" s="113"/>
      <c r="AK94" s="112" t="s">
        <v>8285</v>
      </c>
      <c r="AL94" s="112" t="s">
        <v>8286</v>
      </c>
      <c r="AM94" s="113" t="s">
        <v>8269</v>
      </c>
      <c r="AN94" s="113"/>
      <c r="AO94" s="137"/>
      <c r="AP94" s="137"/>
      <c r="AQ94" s="113" t="s">
        <v>8279</v>
      </c>
      <c r="AR94" s="113" t="s">
        <v>10241</v>
      </c>
      <c r="AS94" s="139">
        <v>46255.651747685188</v>
      </c>
      <c r="AT94" s="113" t="s">
        <v>10242</v>
      </c>
      <c r="AU94" s="112" t="s">
        <v>8289</v>
      </c>
    </row>
    <row r="95" spans="1:47" ht="108">
      <c r="A95" s="113" t="s">
        <v>8316</v>
      </c>
      <c r="B95" s="112" t="s">
        <v>8317</v>
      </c>
      <c r="C95" s="113" t="s">
        <v>6861</v>
      </c>
      <c r="D95" s="113" t="s">
        <v>6713</v>
      </c>
      <c r="E95" s="113" t="s">
        <v>6478</v>
      </c>
      <c r="F95" s="113" t="s">
        <v>6877</v>
      </c>
      <c r="G95" s="113" t="s">
        <v>443</v>
      </c>
      <c r="H95" s="113" t="s">
        <v>344</v>
      </c>
      <c r="I95" s="113" t="s">
        <v>7105</v>
      </c>
      <c r="J95" s="113" t="s">
        <v>8283</v>
      </c>
      <c r="K95" s="113" t="s">
        <v>6877</v>
      </c>
      <c r="L95" s="112" t="s">
        <v>8284</v>
      </c>
      <c r="M95" s="135"/>
      <c r="N95" s="113"/>
      <c r="O95" s="113"/>
      <c r="P95" s="113" t="s">
        <v>1473</v>
      </c>
      <c r="Q95" s="113" t="s">
        <v>7576</v>
      </c>
      <c r="R95" s="113" t="s">
        <v>1487</v>
      </c>
      <c r="S95" s="113" t="s">
        <v>1473</v>
      </c>
      <c r="T95" s="113" t="s">
        <v>5611</v>
      </c>
      <c r="U95" s="113" t="s">
        <v>5611</v>
      </c>
      <c r="V95" s="113" t="s">
        <v>8267</v>
      </c>
      <c r="W95" s="113" t="s">
        <v>6713</v>
      </c>
      <c r="X95" s="112" t="s">
        <v>8281</v>
      </c>
      <c r="Y95" s="112" t="s">
        <v>8282</v>
      </c>
      <c r="Z95" s="113"/>
      <c r="AA95" s="113"/>
      <c r="AB95" s="113" t="s">
        <v>7103</v>
      </c>
      <c r="AC95" s="113"/>
      <c r="AD95" s="113"/>
      <c r="AE95" s="113"/>
      <c r="AF95" s="113"/>
      <c r="AG95" s="113"/>
      <c r="AH95" s="113" t="s">
        <v>6887</v>
      </c>
      <c r="AI95" s="113" t="s">
        <v>6890</v>
      </c>
      <c r="AJ95" s="113"/>
      <c r="AK95" s="112" t="s">
        <v>8285</v>
      </c>
      <c r="AL95" s="112" t="s">
        <v>8286</v>
      </c>
      <c r="AM95" s="113" t="s">
        <v>8269</v>
      </c>
      <c r="AN95" s="113"/>
      <c r="AO95" s="137"/>
      <c r="AP95" s="137"/>
      <c r="AQ95" s="113" t="s">
        <v>8279</v>
      </c>
      <c r="AR95" s="113" t="s">
        <v>10241</v>
      </c>
      <c r="AS95" s="139">
        <v>46255.651747685188</v>
      </c>
      <c r="AT95" s="113" t="s">
        <v>10242</v>
      </c>
      <c r="AU95" s="112" t="s">
        <v>8289</v>
      </c>
    </row>
    <row r="96" spans="1:47" ht="40.5">
      <c r="A96" s="113" t="s">
        <v>8318</v>
      </c>
      <c r="B96" s="112" t="s">
        <v>8319</v>
      </c>
      <c r="C96" s="113" t="s">
        <v>6861</v>
      </c>
      <c r="D96" s="113" t="s">
        <v>6863</v>
      </c>
      <c r="E96" s="113" t="s">
        <v>6478</v>
      </c>
      <c r="F96" s="113" t="s">
        <v>6877</v>
      </c>
      <c r="G96" s="113" t="s">
        <v>443</v>
      </c>
      <c r="H96" s="113" t="s">
        <v>344</v>
      </c>
      <c r="I96" s="113" t="s">
        <v>7105</v>
      </c>
      <c r="J96" s="113" t="s">
        <v>8323</v>
      </c>
      <c r="K96" s="113" t="s">
        <v>6877</v>
      </c>
      <c r="L96" s="112" t="s">
        <v>8324</v>
      </c>
      <c r="M96" s="135"/>
      <c r="N96" s="113">
        <v>480</v>
      </c>
      <c r="O96" s="113"/>
      <c r="P96" s="113" t="s">
        <v>1473</v>
      </c>
      <c r="Q96" s="113" t="s">
        <v>2219</v>
      </c>
      <c r="R96" s="113" t="s">
        <v>1473</v>
      </c>
      <c r="S96" s="113" t="s">
        <v>1473</v>
      </c>
      <c r="T96" s="113" t="s">
        <v>5611</v>
      </c>
      <c r="U96" s="113" t="s">
        <v>5611</v>
      </c>
      <c r="V96" s="113" t="s">
        <v>6712</v>
      </c>
      <c r="W96" s="113" t="s">
        <v>6712</v>
      </c>
      <c r="X96" s="112" t="s">
        <v>8320</v>
      </c>
      <c r="Y96" s="112" t="s">
        <v>8321</v>
      </c>
      <c r="Z96" s="113"/>
      <c r="AA96" s="113" t="s">
        <v>7102</v>
      </c>
      <c r="AB96" s="113" t="s">
        <v>7103</v>
      </c>
      <c r="AC96" s="113" t="s">
        <v>7104</v>
      </c>
      <c r="AD96" s="113" t="s">
        <v>8322</v>
      </c>
      <c r="AE96" s="113"/>
      <c r="AF96" s="113"/>
      <c r="AG96" s="113"/>
      <c r="AH96" s="113" t="s">
        <v>6887</v>
      </c>
      <c r="AI96" s="113" t="s">
        <v>6890</v>
      </c>
      <c r="AJ96" s="113" t="s">
        <v>6916</v>
      </c>
      <c r="AK96" s="112" t="s">
        <v>8325</v>
      </c>
      <c r="AL96" s="112" t="s">
        <v>8326</v>
      </c>
      <c r="AM96" s="113" t="s">
        <v>6917</v>
      </c>
      <c r="AN96" s="113" t="s">
        <v>6895</v>
      </c>
      <c r="AO96" s="137"/>
      <c r="AP96" s="137"/>
      <c r="AQ96" s="113"/>
      <c r="AR96" s="113" t="s">
        <v>10241</v>
      </c>
      <c r="AS96" s="139">
        <v>46255.651747685188</v>
      </c>
      <c r="AT96" s="113" t="s">
        <v>10242</v>
      </c>
      <c r="AU96" s="112" t="s">
        <v>8329</v>
      </c>
    </row>
    <row r="97" spans="1:47" ht="40.5">
      <c r="A97" s="113" t="s">
        <v>8330</v>
      </c>
      <c r="B97" s="112" t="s">
        <v>8331</v>
      </c>
      <c r="C97" s="113" t="s">
        <v>6861</v>
      </c>
      <c r="D97" s="113" t="s">
        <v>6863</v>
      </c>
      <c r="E97" s="113" t="s">
        <v>6478</v>
      </c>
      <c r="F97" s="113" t="s">
        <v>6877</v>
      </c>
      <c r="G97" s="113" t="s">
        <v>443</v>
      </c>
      <c r="H97" s="113" t="s">
        <v>443</v>
      </c>
      <c r="I97" s="113" t="s">
        <v>7105</v>
      </c>
      <c r="J97" s="113" t="s">
        <v>8335</v>
      </c>
      <c r="K97" s="113" t="s">
        <v>6877</v>
      </c>
      <c r="L97" s="112" t="s">
        <v>8336</v>
      </c>
      <c r="M97" s="135"/>
      <c r="N97" s="113"/>
      <c r="O97" s="113"/>
      <c r="P97" s="113" t="s">
        <v>1473</v>
      </c>
      <c r="Q97" s="113" t="s">
        <v>7229</v>
      </c>
      <c r="R97" s="113" t="s">
        <v>1473</v>
      </c>
      <c r="S97" s="113" t="s">
        <v>1473</v>
      </c>
      <c r="T97" s="113" t="s">
        <v>5611</v>
      </c>
      <c r="U97" s="113" t="s">
        <v>5611</v>
      </c>
      <c r="V97" s="113" t="s">
        <v>6712</v>
      </c>
      <c r="W97" s="113" t="s">
        <v>6712</v>
      </c>
      <c r="X97" s="112" t="s">
        <v>8332</v>
      </c>
      <c r="Y97" s="112" t="s">
        <v>8333</v>
      </c>
      <c r="Z97" s="113"/>
      <c r="AA97" s="113" t="s">
        <v>7102</v>
      </c>
      <c r="AB97" s="113" t="s">
        <v>7103</v>
      </c>
      <c r="AC97" s="113" t="s">
        <v>7104</v>
      </c>
      <c r="AD97" s="113" t="s">
        <v>8334</v>
      </c>
      <c r="AE97" s="113"/>
      <c r="AF97" s="113"/>
      <c r="AG97" s="113"/>
      <c r="AH97" s="113" t="s">
        <v>6887</v>
      </c>
      <c r="AI97" s="113" t="s">
        <v>6890</v>
      </c>
      <c r="AJ97" s="113" t="s">
        <v>6916</v>
      </c>
      <c r="AK97" s="112" t="s">
        <v>8337</v>
      </c>
      <c r="AL97" s="112" t="s">
        <v>8338</v>
      </c>
      <c r="AM97" s="113" t="s">
        <v>6917</v>
      </c>
      <c r="AN97" s="113" t="s">
        <v>6895</v>
      </c>
      <c r="AO97" s="137"/>
      <c r="AP97" s="137"/>
      <c r="AQ97" s="113"/>
      <c r="AR97" s="113" t="s">
        <v>10241</v>
      </c>
      <c r="AS97" s="139">
        <v>46255.651747685188</v>
      </c>
      <c r="AT97" s="113" t="s">
        <v>10242</v>
      </c>
      <c r="AU97" s="112" t="s">
        <v>8342</v>
      </c>
    </row>
    <row r="98" spans="1:47" ht="40.5">
      <c r="A98" s="113" t="s">
        <v>8343</v>
      </c>
      <c r="B98" s="112" t="s">
        <v>8346</v>
      </c>
      <c r="C98" s="113" t="s">
        <v>6861</v>
      </c>
      <c r="D98" s="113" t="s">
        <v>6863</v>
      </c>
      <c r="E98" s="113" t="s">
        <v>6478</v>
      </c>
      <c r="F98" s="113" t="s">
        <v>6877</v>
      </c>
      <c r="G98" s="113" t="s">
        <v>565</v>
      </c>
      <c r="H98" s="113" t="s">
        <v>1266</v>
      </c>
      <c r="I98" s="113" t="s">
        <v>7136</v>
      </c>
      <c r="J98" s="113" t="s">
        <v>8349</v>
      </c>
      <c r="K98" s="113" t="s">
        <v>6877</v>
      </c>
      <c r="L98" s="112" t="s">
        <v>8350</v>
      </c>
      <c r="M98" s="135"/>
      <c r="N98" s="113">
        <v>15</v>
      </c>
      <c r="O98" s="113"/>
      <c r="P98" s="113" t="s">
        <v>1473</v>
      </c>
      <c r="Q98" s="113" t="s">
        <v>7576</v>
      </c>
      <c r="R98" s="113" t="s">
        <v>1473</v>
      </c>
      <c r="S98" s="113" t="s">
        <v>1473</v>
      </c>
      <c r="T98" s="113" t="s">
        <v>5611</v>
      </c>
      <c r="U98" s="113" t="s">
        <v>5611</v>
      </c>
      <c r="V98" s="113" t="s">
        <v>6712</v>
      </c>
      <c r="W98" s="113" t="s">
        <v>6712</v>
      </c>
      <c r="X98" s="112" t="s">
        <v>8347</v>
      </c>
      <c r="Y98" s="112" t="s">
        <v>8348</v>
      </c>
      <c r="Z98" s="113"/>
      <c r="AA98" s="113" t="s">
        <v>7102</v>
      </c>
      <c r="AB98" s="113" t="s">
        <v>7103</v>
      </c>
      <c r="AC98" s="113" t="s">
        <v>7135</v>
      </c>
      <c r="AD98" s="113" t="s">
        <v>7177</v>
      </c>
      <c r="AE98" s="113"/>
      <c r="AF98" s="113"/>
      <c r="AG98" s="113"/>
      <c r="AH98" s="113" t="s">
        <v>6887</v>
      </c>
      <c r="AI98" s="113" t="s">
        <v>6890</v>
      </c>
      <c r="AJ98" s="113" t="s">
        <v>6916</v>
      </c>
      <c r="AK98" s="112" t="s">
        <v>8351</v>
      </c>
      <c r="AL98" s="112" t="s">
        <v>8352</v>
      </c>
      <c r="AM98" s="113" t="s">
        <v>6917</v>
      </c>
      <c r="AN98" s="113" t="s">
        <v>7155</v>
      </c>
      <c r="AO98" s="137"/>
      <c r="AP98" s="137"/>
      <c r="AQ98" s="113" t="s">
        <v>8345</v>
      </c>
      <c r="AR98" s="113" t="s">
        <v>10241</v>
      </c>
      <c r="AS98" s="139">
        <v>46255.651747685188</v>
      </c>
      <c r="AT98" s="113" t="s">
        <v>10242</v>
      </c>
      <c r="AU98" s="112" t="s">
        <v>8355</v>
      </c>
    </row>
    <row r="99" spans="1:47" ht="27">
      <c r="A99" s="113" t="s">
        <v>8366</v>
      </c>
      <c r="B99" s="112" t="s">
        <v>8367</v>
      </c>
      <c r="C99" s="113" t="s">
        <v>6861</v>
      </c>
      <c r="D99" s="113" t="s">
        <v>6863</v>
      </c>
      <c r="E99" s="113" t="s">
        <v>6478</v>
      </c>
      <c r="F99" s="113" t="s">
        <v>6877</v>
      </c>
      <c r="G99" s="113" t="s">
        <v>1266</v>
      </c>
      <c r="H99" s="113" t="s">
        <v>344</v>
      </c>
      <c r="I99" s="113" t="s">
        <v>7136</v>
      </c>
      <c r="J99" s="113" t="s">
        <v>7152</v>
      </c>
      <c r="K99" s="113" t="s">
        <v>6877</v>
      </c>
      <c r="L99" s="112" t="s">
        <v>8370</v>
      </c>
      <c r="M99" s="135"/>
      <c r="N99" s="113"/>
      <c r="O99" s="113"/>
      <c r="P99" s="113" t="s">
        <v>1473</v>
      </c>
      <c r="Q99" s="113" t="s">
        <v>7161</v>
      </c>
      <c r="R99" s="113" t="s">
        <v>1473</v>
      </c>
      <c r="S99" s="113" t="s">
        <v>1473</v>
      </c>
      <c r="T99" s="113" t="s">
        <v>5611</v>
      </c>
      <c r="U99" s="113" t="s">
        <v>5611</v>
      </c>
      <c r="V99" s="113" t="s">
        <v>6712</v>
      </c>
      <c r="W99" s="113" t="s">
        <v>6712</v>
      </c>
      <c r="X99" s="112" t="s">
        <v>8368</v>
      </c>
      <c r="Y99" s="112" t="s">
        <v>8369</v>
      </c>
      <c r="Z99" s="113"/>
      <c r="AA99" s="113" t="s">
        <v>7102</v>
      </c>
      <c r="AB99" s="113" t="s">
        <v>7103</v>
      </c>
      <c r="AC99" s="113" t="s">
        <v>7135</v>
      </c>
      <c r="AD99" s="113" t="s">
        <v>7151</v>
      </c>
      <c r="AE99" s="113"/>
      <c r="AF99" s="113"/>
      <c r="AG99" s="113"/>
      <c r="AH99" s="113" t="s">
        <v>6887</v>
      </c>
      <c r="AI99" s="113" t="s">
        <v>6890</v>
      </c>
      <c r="AJ99" s="113" t="s">
        <v>6916</v>
      </c>
      <c r="AK99" s="112" t="s">
        <v>8371</v>
      </c>
      <c r="AL99" s="112" t="s">
        <v>8372</v>
      </c>
      <c r="AM99" s="113" t="s">
        <v>6917</v>
      </c>
      <c r="AN99" s="113" t="s">
        <v>7155</v>
      </c>
      <c r="AO99" s="137"/>
      <c r="AP99" s="137"/>
      <c r="AQ99" s="113"/>
      <c r="AR99" s="113" t="s">
        <v>10241</v>
      </c>
      <c r="AS99" s="139">
        <v>46255.651747685188</v>
      </c>
      <c r="AT99" s="113" t="s">
        <v>10242</v>
      </c>
      <c r="AU99" s="112" t="s">
        <v>8374</v>
      </c>
    </row>
    <row r="100" spans="1:47" ht="40.5">
      <c r="A100" s="113" t="s">
        <v>8375</v>
      </c>
      <c r="B100" s="112" t="s">
        <v>8376</v>
      </c>
      <c r="C100" s="113" t="s">
        <v>6861</v>
      </c>
      <c r="D100" s="113" t="s">
        <v>6863</v>
      </c>
      <c r="E100" s="113" t="s">
        <v>6478</v>
      </c>
      <c r="F100" s="113" t="s">
        <v>6877</v>
      </c>
      <c r="G100" s="113" t="s">
        <v>565</v>
      </c>
      <c r="H100" s="113" t="s">
        <v>1266</v>
      </c>
      <c r="I100" s="113" t="s">
        <v>7136</v>
      </c>
      <c r="J100" s="113" t="s">
        <v>8349</v>
      </c>
      <c r="K100" s="113" t="s">
        <v>6877</v>
      </c>
      <c r="L100" s="112" t="s">
        <v>8379</v>
      </c>
      <c r="M100" s="135"/>
      <c r="N100" s="113">
        <v>10</v>
      </c>
      <c r="O100" s="113"/>
      <c r="P100" s="113" t="s">
        <v>1473</v>
      </c>
      <c r="Q100" s="113" t="s">
        <v>7576</v>
      </c>
      <c r="R100" s="113" t="s">
        <v>1473</v>
      </c>
      <c r="S100" s="113" t="s">
        <v>1473</v>
      </c>
      <c r="T100" s="113" t="s">
        <v>5611</v>
      </c>
      <c r="U100" s="113" t="s">
        <v>5611</v>
      </c>
      <c r="V100" s="113" t="s">
        <v>6712</v>
      </c>
      <c r="W100" s="113" t="s">
        <v>6712</v>
      </c>
      <c r="X100" s="112" t="s">
        <v>8377</v>
      </c>
      <c r="Y100" s="112" t="s">
        <v>8378</v>
      </c>
      <c r="Z100" s="113"/>
      <c r="AA100" s="113" t="s">
        <v>7102</v>
      </c>
      <c r="AB100" s="113" t="s">
        <v>7103</v>
      </c>
      <c r="AC100" s="113" t="s">
        <v>7135</v>
      </c>
      <c r="AD100" s="113" t="s">
        <v>7177</v>
      </c>
      <c r="AE100" s="113"/>
      <c r="AF100" s="113"/>
      <c r="AG100" s="113"/>
      <c r="AH100" s="113" t="s">
        <v>6887</v>
      </c>
      <c r="AI100" s="113" t="s">
        <v>6890</v>
      </c>
      <c r="AJ100" s="113" t="s">
        <v>6969</v>
      </c>
      <c r="AK100" s="112" t="s">
        <v>8380</v>
      </c>
      <c r="AL100" s="112" t="s">
        <v>8381</v>
      </c>
      <c r="AM100" s="113" t="s">
        <v>6917</v>
      </c>
      <c r="AN100" s="113" t="s">
        <v>7155</v>
      </c>
      <c r="AO100" s="137"/>
      <c r="AP100" s="137"/>
      <c r="AQ100" s="113"/>
      <c r="AR100" s="113" t="s">
        <v>10241</v>
      </c>
      <c r="AS100" s="139">
        <v>46255.651747685188</v>
      </c>
      <c r="AT100" s="113" t="s">
        <v>10242</v>
      </c>
      <c r="AU100" s="112" t="s">
        <v>8384</v>
      </c>
    </row>
    <row r="101" spans="1:47" ht="40.5">
      <c r="A101" s="113" t="s">
        <v>8385</v>
      </c>
      <c r="B101" s="112" t="s">
        <v>8388</v>
      </c>
      <c r="C101" s="113" t="s">
        <v>6861</v>
      </c>
      <c r="D101" s="113" t="s">
        <v>6863</v>
      </c>
      <c r="E101" s="113" t="s">
        <v>6478</v>
      </c>
      <c r="F101" s="113" t="s">
        <v>6877</v>
      </c>
      <c r="G101" s="113" t="s">
        <v>565</v>
      </c>
      <c r="H101" s="113" t="s">
        <v>1266</v>
      </c>
      <c r="I101" s="113" t="s">
        <v>7136</v>
      </c>
      <c r="J101" s="113" t="s">
        <v>7138</v>
      </c>
      <c r="K101" s="113" t="s">
        <v>6877</v>
      </c>
      <c r="L101" s="112" t="s">
        <v>8391</v>
      </c>
      <c r="M101" s="135"/>
      <c r="N101" s="113">
        <v>10</v>
      </c>
      <c r="O101" s="113"/>
      <c r="P101" s="113" t="s">
        <v>1473</v>
      </c>
      <c r="Q101" s="113" t="s">
        <v>7161</v>
      </c>
      <c r="R101" s="113" t="s">
        <v>1473</v>
      </c>
      <c r="S101" s="113" t="s">
        <v>1473</v>
      </c>
      <c r="T101" s="113" t="s">
        <v>5611</v>
      </c>
      <c r="U101" s="113" t="s">
        <v>5611</v>
      </c>
      <c r="V101" s="113" t="s">
        <v>6712</v>
      </c>
      <c r="W101" s="113" t="s">
        <v>6712</v>
      </c>
      <c r="X101" s="112" t="s">
        <v>8389</v>
      </c>
      <c r="Y101" s="112" t="s">
        <v>8390</v>
      </c>
      <c r="Z101" s="113"/>
      <c r="AA101" s="113" t="s">
        <v>7102</v>
      </c>
      <c r="AB101" s="113" t="s">
        <v>7103</v>
      </c>
      <c r="AC101" s="113" t="s">
        <v>7135</v>
      </c>
      <c r="AD101" s="113" t="s">
        <v>7137</v>
      </c>
      <c r="AE101" s="113"/>
      <c r="AF101" s="113"/>
      <c r="AG101" s="113"/>
      <c r="AH101" s="113" t="s">
        <v>6887</v>
      </c>
      <c r="AI101" s="113" t="s">
        <v>6890</v>
      </c>
      <c r="AJ101" s="113" t="s">
        <v>6916</v>
      </c>
      <c r="AK101" s="112" t="s">
        <v>8392</v>
      </c>
      <c r="AL101" s="112" t="s">
        <v>8393</v>
      </c>
      <c r="AM101" s="113" t="s">
        <v>6917</v>
      </c>
      <c r="AN101" s="113" t="s">
        <v>7155</v>
      </c>
      <c r="AO101" s="137"/>
      <c r="AP101" s="137"/>
      <c r="AQ101" s="113" t="s">
        <v>8387</v>
      </c>
      <c r="AR101" s="113" t="s">
        <v>10241</v>
      </c>
      <c r="AS101" s="139">
        <v>46255.651747685188</v>
      </c>
      <c r="AT101" s="113" t="s">
        <v>10242</v>
      </c>
      <c r="AU101" s="112" t="s">
        <v>8374</v>
      </c>
    </row>
    <row r="102" spans="1:47" ht="27">
      <c r="A102" s="113" t="s">
        <v>8400</v>
      </c>
      <c r="B102" s="112" t="s">
        <v>8401</v>
      </c>
      <c r="C102" s="113" t="s">
        <v>6861</v>
      </c>
      <c r="D102" s="113" t="s">
        <v>6863</v>
      </c>
      <c r="E102" s="113" t="s">
        <v>6478</v>
      </c>
      <c r="F102" s="113" t="s">
        <v>6877</v>
      </c>
      <c r="G102" s="113" t="s">
        <v>1266</v>
      </c>
      <c r="H102" s="113" t="s">
        <v>344</v>
      </c>
      <c r="I102" s="113" t="s">
        <v>7136</v>
      </c>
      <c r="J102" s="113" t="s">
        <v>8349</v>
      </c>
      <c r="K102" s="113" t="s">
        <v>6877</v>
      </c>
      <c r="L102" s="112" t="s">
        <v>8404</v>
      </c>
      <c r="M102" s="135"/>
      <c r="N102" s="113"/>
      <c r="O102" s="113"/>
      <c r="P102" s="113" t="s">
        <v>1473</v>
      </c>
      <c r="Q102" s="113" t="s">
        <v>2221</v>
      </c>
      <c r="R102" s="113" t="s">
        <v>1473</v>
      </c>
      <c r="S102" s="113" t="s">
        <v>1473</v>
      </c>
      <c r="T102" s="113" t="s">
        <v>5611</v>
      </c>
      <c r="U102" s="113" t="s">
        <v>5611</v>
      </c>
      <c r="V102" s="113" t="s">
        <v>6712</v>
      </c>
      <c r="W102" s="113" t="s">
        <v>6712</v>
      </c>
      <c r="X102" s="112" t="s">
        <v>8402</v>
      </c>
      <c r="Y102" s="112" t="s">
        <v>8403</v>
      </c>
      <c r="Z102" s="113"/>
      <c r="AA102" s="113" t="s">
        <v>7102</v>
      </c>
      <c r="AB102" s="113" t="s">
        <v>7103</v>
      </c>
      <c r="AC102" s="113" t="s">
        <v>7135</v>
      </c>
      <c r="AD102" s="113" t="s">
        <v>7177</v>
      </c>
      <c r="AE102" s="113"/>
      <c r="AF102" s="113"/>
      <c r="AG102" s="113"/>
      <c r="AH102" s="113" t="s">
        <v>6887</v>
      </c>
      <c r="AI102" s="113" t="s">
        <v>6890</v>
      </c>
      <c r="AJ102" s="113" t="s">
        <v>6916</v>
      </c>
      <c r="AK102" s="112" t="s">
        <v>8405</v>
      </c>
      <c r="AL102" s="112" t="s">
        <v>8406</v>
      </c>
      <c r="AM102" s="113" t="s">
        <v>6917</v>
      </c>
      <c r="AN102" s="113" t="s">
        <v>7155</v>
      </c>
      <c r="AO102" s="137"/>
      <c r="AP102" s="137"/>
      <c r="AQ102" s="113" t="s">
        <v>307</v>
      </c>
      <c r="AR102" s="113" t="s">
        <v>10241</v>
      </c>
      <c r="AS102" s="139">
        <v>46255.651759259257</v>
      </c>
      <c r="AT102" s="113" t="s">
        <v>10242</v>
      </c>
      <c r="AU102" s="112" t="s">
        <v>8374</v>
      </c>
    </row>
    <row r="103" spans="1:47" ht="40.5">
      <c r="A103" s="113" t="s">
        <v>8409</v>
      </c>
      <c r="B103" s="112" t="s">
        <v>8410</v>
      </c>
      <c r="C103" s="113" t="s">
        <v>6861</v>
      </c>
      <c r="D103" s="113" t="s">
        <v>6863</v>
      </c>
      <c r="E103" s="113" t="s">
        <v>6478</v>
      </c>
      <c r="F103" s="113" t="s">
        <v>6967</v>
      </c>
      <c r="G103" s="113" t="s">
        <v>565</v>
      </c>
      <c r="H103" s="113" t="s">
        <v>1266</v>
      </c>
      <c r="I103" s="113" t="s">
        <v>7210</v>
      </c>
      <c r="J103" s="113" t="s">
        <v>7271</v>
      </c>
      <c r="K103" s="113" t="s">
        <v>6967</v>
      </c>
      <c r="L103" s="112" t="s">
        <v>6983</v>
      </c>
      <c r="M103" s="135"/>
      <c r="N103" s="113">
        <v>15</v>
      </c>
      <c r="O103" s="113"/>
      <c r="P103" s="113" t="s">
        <v>1473</v>
      </c>
      <c r="Q103" s="113" t="s">
        <v>7298</v>
      </c>
      <c r="R103" s="113" t="s">
        <v>1473</v>
      </c>
      <c r="S103" s="113" t="s">
        <v>1473</v>
      </c>
      <c r="T103" s="113" t="s">
        <v>5611</v>
      </c>
      <c r="U103" s="113" t="s">
        <v>5611</v>
      </c>
      <c r="V103" s="113" t="s">
        <v>6712</v>
      </c>
      <c r="W103" s="113" t="s">
        <v>6712</v>
      </c>
      <c r="X103" s="112" t="s">
        <v>8411</v>
      </c>
      <c r="Y103" s="112" t="s">
        <v>8412</v>
      </c>
      <c r="Z103" s="113"/>
      <c r="AA103" s="113" t="s">
        <v>7102</v>
      </c>
      <c r="AB103" s="113" t="s">
        <v>7103</v>
      </c>
      <c r="AC103" s="113" t="s">
        <v>7209</v>
      </c>
      <c r="AD103" s="113" t="s">
        <v>7270</v>
      </c>
      <c r="AE103" s="113"/>
      <c r="AF103" s="113"/>
      <c r="AG103" s="113"/>
      <c r="AH103" s="113" t="s">
        <v>6887</v>
      </c>
      <c r="AI103" s="113" t="s">
        <v>6890</v>
      </c>
      <c r="AJ103" s="113" t="s">
        <v>6969</v>
      </c>
      <c r="AK103" s="112" t="s">
        <v>8413</v>
      </c>
      <c r="AL103" s="112" t="s">
        <v>8414</v>
      </c>
      <c r="AM103" s="113" t="s">
        <v>6917</v>
      </c>
      <c r="AN103" s="113" t="s">
        <v>6895</v>
      </c>
      <c r="AO103" s="137"/>
      <c r="AP103" s="137"/>
      <c r="AQ103" s="113"/>
      <c r="AR103" s="113" t="s">
        <v>10241</v>
      </c>
      <c r="AS103" s="139">
        <v>46255.651759259257</v>
      </c>
      <c r="AT103" s="113" t="s">
        <v>10242</v>
      </c>
      <c r="AU103" s="112" t="s">
        <v>8416</v>
      </c>
    </row>
    <row r="104" spans="1:47" ht="40.5">
      <c r="A104" s="113" t="s">
        <v>8417</v>
      </c>
      <c r="B104" s="112" t="s">
        <v>8418</v>
      </c>
      <c r="C104" s="113" t="s">
        <v>6861</v>
      </c>
      <c r="D104" s="113" t="s">
        <v>6863</v>
      </c>
      <c r="E104" s="113" t="s">
        <v>6478</v>
      </c>
      <c r="F104" s="113" t="s">
        <v>6967</v>
      </c>
      <c r="G104" s="113" t="s">
        <v>565</v>
      </c>
      <c r="H104" s="113" t="s">
        <v>1266</v>
      </c>
      <c r="I104" s="113" t="s">
        <v>7210</v>
      </c>
      <c r="J104" s="113" t="s">
        <v>7271</v>
      </c>
      <c r="K104" s="113" t="s">
        <v>6967</v>
      </c>
      <c r="L104" s="112" t="s">
        <v>6983</v>
      </c>
      <c r="M104" s="135"/>
      <c r="N104" s="113">
        <v>3</v>
      </c>
      <c r="O104" s="113"/>
      <c r="P104" s="113" t="s">
        <v>1473</v>
      </c>
      <c r="Q104" s="113" t="s">
        <v>7298</v>
      </c>
      <c r="R104" s="113" t="s">
        <v>1473</v>
      </c>
      <c r="S104" s="113" t="s">
        <v>1473</v>
      </c>
      <c r="T104" s="113" t="s">
        <v>5611</v>
      </c>
      <c r="U104" s="113" t="s">
        <v>5611</v>
      </c>
      <c r="V104" s="113" t="s">
        <v>6712</v>
      </c>
      <c r="W104" s="113" t="s">
        <v>6712</v>
      </c>
      <c r="X104" s="112" t="s">
        <v>8419</v>
      </c>
      <c r="Y104" s="112" t="s">
        <v>8420</v>
      </c>
      <c r="Z104" s="113"/>
      <c r="AA104" s="113" t="s">
        <v>7102</v>
      </c>
      <c r="AB104" s="113" t="s">
        <v>7103</v>
      </c>
      <c r="AC104" s="113" t="s">
        <v>7209</v>
      </c>
      <c r="AD104" s="113" t="s">
        <v>7270</v>
      </c>
      <c r="AE104" s="113"/>
      <c r="AF104" s="113"/>
      <c r="AG104" s="113"/>
      <c r="AH104" s="113" t="s">
        <v>6887</v>
      </c>
      <c r="AI104" s="113" t="s">
        <v>6890</v>
      </c>
      <c r="AJ104" s="113" t="s">
        <v>6969</v>
      </c>
      <c r="AK104" s="112" t="s">
        <v>8421</v>
      </c>
      <c r="AL104" s="112" t="s">
        <v>8422</v>
      </c>
      <c r="AM104" s="113" t="s">
        <v>6917</v>
      </c>
      <c r="AN104" s="113" t="s">
        <v>6895</v>
      </c>
      <c r="AO104" s="137"/>
      <c r="AP104" s="137"/>
      <c r="AQ104" s="113" t="s">
        <v>189</v>
      </c>
      <c r="AR104" s="113" t="s">
        <v>10241</v>
      </c>
      <c r="AS104" s="139">
        <v>46255.651759259257</v>
      </c>
      <c r="AT104" s="113" t="s">
        <v>10242</v>
      </c>
      <c r="AU104" s="112" t="s">
        <v>8425</v>
      </c>
    </row>
    <row r="105" spans="1:47" ht="40.5">
      <c r="A105" s="113" t="s">
        <v>8427</v>
      </c>
      <c r="B105" s="112" t="s">
        <v>8428</v>
      </c>
      <c r="C105" s="113" t="s">
        <v>6861</v>
      </c>
      <c r="D105" s="113" t="s">
        <v>6863</v>
      </c>
      <c r="E105" s="113" t="s">
        <v>6478</v>
      </c>
      <c r="F105" s="113" t="s">
        <v>6877</v>
      </c>
      <c r="G105" s="113" t="s">
        <v>856</v>
      </c>
      <c r="H105" s="113" t="s">
        <v>1266</v>
      </c>
      <c r="I105" s="113" t="s">
        <v>7210</v>
      </c>
      <c r="J105" s="113" t="s">
        <v>7212</v>
      </c>
      <c r="K105" s="113" t="s">
        <v>6877</v>
      </c>
      <c r="L105" s="112" t="s">
        <v>8431</v>
      </c>
      <c r="M105" s="135"/>
      <c r="N105" s="113">
        <v>30</v>
      </c>
      <c r="O105" s="113"/>
      <c r="P105" s="113" t="s">
        <v>1473</v>
      </c>
      <c r="Q105" s="113" t="s">
        <v>7576</v>
      </c>
      <c r="R105" s="113" t="s">
        <v>1473</v>
      </c>
      <c r="S105" s="113" t="s">
        <v>1473</v>
      </c>
      <c r="T105" s="113" t="s">
        <v>5611</v>
      </c>
      <c r="U105" s="113" t="s">
        <v>5611</v>
      </c>
      <c r="V105" s="113" t="s">
        <v>6712</v>
      </c>
      <c r="W105" s="113" t="s">
        <v>6712</v>
      </c>
      <c r="X105" s="112" t="s">
        <v>8429</v>
      </c>
      <c r="Y105" s="112" t="s">
        <v>8430</v>
      </c>
      <c r="Z105" s="113"/>
      <c r="AA105" s="113" t="s">
        <v>7102</v>
      </c>
      <c r="AB105" s="113" t="s">
        <v>7103</v>
      </c>
      <c r="AC105" s="113" t="s">
        <v>7209</v>
      </c>
      <c r="AD105" s="113" t="s">
        <v>7211</v>
      </c>
      <c r="AE105" s="113"/>
      <c r="AF105" s="113"/>
      <c r="AG105" s="113"/>
      <c r="AH105" s="113" t="s">
        <v>6887</v>
      </c>
      <c r="AI105" s="113" t="s">
        <v>6890</v>
      </c>
      <c r="AJ105" s="113" t="s">
        <v>6916</v>
      </c>
      <c r="AK105" s="112" t="s">
        <v>8432</v>
      </c>
      <c r="AL105" s="112" t="s">
        <v>8433</v>
      </c>
      <c r="AM105" s="113" t="s">
        <v>6917</v>
      </c>
      <c r="AN105" s="113" t="s">
        <v>6895</v>
      </c>
      <c r="AO105" s="137"/>
      <c r="AP105" s="137"/>
      <c r="AQ105" s="113"/>
      <c r="AR105" s="113" t="s">
        <v>10241</v>
      </c>
      <c r="AS105" s="139">
        <v>46255.651759259257</v>
      </c>
      <c r="AT105" s="113" t="s">
        <v>10242</v>
      </c>
      <c r="AU105" s="112" t="s">
        <v>8436</v>
      </c>
    </row>
    <row r="106" spans="1:47" ht="40.5">
      <c r="A106" s="113" t="s">
        <v>8437</v>
      </c>
      <c r="B106" s="112" t="s">
        <v>8438</v>
      </c>
      <c r="C106" s="113" t="s">
        <v>6861</v>
      </c>
      <c r="D106" s="113" t="s">
        <v>6863</v>
      </c>
      <c r="E106" s="113" t="s">
        <v>6478</v>
      </c>
      <c r="F106" s="113" t="s">
        <v>6877</v>
      </c>
      <c r="G106" s="113" t="s">
        <v>1266</v>
      </c>
      <c r="H106" s="113" t="s">
        <v>1266</v>
      </c>
      <c r="I106" s="113" t="s">
        <v>7210</v>
      </c>
      <c r="J106" s="113" t="s">
        <v>7212</v>
      </c>
      <c r="K106" s="113" t="s">
        <v>6877</v>
      </c>
      <c r="L106" s="112" t="s">
        <v>8441</v>
      </c>
      <c r="M106" s="135"/>
      <c r="N106" s="113">
        <v>30</v>
      </c>
      <c r="O106" s="113"/>
      <c r="P106" s="113" t="s">
        <v>1473</v>
      </c>
      <c r="Q106" s="113" t="s">
        <v>7576</v>
      </c>
      <c r="R106" s="113" t="s">
        <v>1473</v>
      </c>
      <c r="S106" s="113" t="s">
        <v>1473</v>
      </c>
      <c r="T106" s="113" t="s">
        <v>5611</v>
      </c>
      <c r="U106" s="113" t="s">
        <v>5611</v>
      </c>
      <c r="V106" s="113" t="s">
        <v>6712</v>
      </c>
      <c r="W106" s="113" t="s">
        <v>6712</v>
      </c>
      <c r="X106" s="112" t="s">
        <v>8439</v>
      </c>
      <c r="Y106" s="112" t="s">
        <v>8440</v>
      </c>
      <c r="Z106" s="113"/>
      <c r="AA106" s="113" t="s">
        <v>7102</v>
      </c>
      <c r="AB106" s="113" t="s">
        <v>7103</v>
      </c>
      <c r="AC106" s="113" t="s">
        <v>7209</v>
      </c>
      <c r="AD106" s="113" t="s">
        <v>7211</v>
      </c>
      <c r="AE106" s="113"/>
      <c r="AF106" s="113"/>
      <c r="AG106" s="113"/>
      <c r="AH106" s="113" t="s">
        <v>6887</v>
      </c>
      <c r="AI106" s="113" t="s">
        <v>6890</v>
      </c>
      <c r="AJ106" s="113" t="s">
        <v>6916</v>
      </c>
      <c r="AK106" s="112" t="s">
        <v>8442</v>
      </c>
      <c r="AL106" s="112" t="s">
        <v>8443</v>
      </c>
      <c r="AM106" s="113" t="s">
        <v>6917</v>
      </c>
      <c r="AN106" s="113" t="s">
        <v>6895</v>
      </c>
      <c r="AO106" s="137"/>
      <c r="AP106" s="137"/>
      <c r="AQ106" s="113"/>
      <c r="AR106" s="113" t="s">
        <v>10241</v>
      </c>
      <c r="AS106" s="139">
        <v>46255.651759259257</v>
      </c>
      <c r="AT106" s="113" t="s">
        <v>10242</v>
      </c>
      <c r="AU106" s="112" t="s">
        <v>8436</v>
      </c>
    </row>
    <row r="107" spans="1:47" ht="40.5">
      <c r="A107" s="113" t="s">
        <v>8445</v>
      </c>
      <c r="B107" s="112" t="s">
        <v>8446</v>
      </c>
      <c r="C107" s="113" t="s">
        <v>6861</v>
      </c>
      <c r="D107" s="113" t="s">
        <v>6863</v>
      </c>
      <c r="E107" s="113" t="s">
        <v>6478</v>
      </c>
      <c r="F107" s="113" t="s">
        <v>6932</v>
      </c>
      <c r="G107" s="113" t="s">
        <v>1266</v>
      </c>
      <c r="H107" s="113" t="s">
        <v>1266</v>
      </c>
      <c r="I107" s="113" t="s">
        <v>7210</v>
      </c>
      <c r="J107" s="113" t="s">
        <v>8450</v>
      </c>
      <c r="K107" s="113" t="s">
        <v>6932</v>
      </c>
      <c r="L107" s="112" t="s">
        <v>6983</v>
      </c>
      <c r="M107" s="135"/>
      <c r="N107" s="113">
        <v>20</v>
      </c>
      <c r="O107" s="113"/>
      <c r="P107" s="113" t="s">
        <v>1473</v>
      </c>
      <c r="Q107" s="113" t="s">
        <v>2221</v>
      </c>
      <c r="R107" s="113" t="s">
        <v>1473</v>
      </c>
      <c r="S107" s="113" t="s">
        <v>1473</v>
      </c>
      <c r="T107" s="113" t="s">
        <v>5611</v>
      </c>
      <c r="U107" s="113" t="s">
        <v>5611</v>
      </c>
      <c r="V107" s="113" t="s">
        <v>6712</v>
      </c>
      <c r="W107" s="113" t="s">
        <v>6712</v>
      </c>
      <c r="X107" s="112" t="s">
        <v>8447</v>
      </c>
      <c r="Y107" s="112" t="s">
        <v>8448</v>
      </c>
      <c r="Z107" s="113"/>
      <c r="AA107" s="113" t="s">
        <v>7102</v>
      </c>
      <c r="AB107" s="113" t="s">
        <v>7103</v>
      </c>
      <c r="AC107" s="113" t="s">
        <v>7209</v>
      </c>
      <c r="AD107" s="113" t="s">
        <v>8449</v>
      </c>
      <c r="AE107" s="113"/>
      <c r="AF107" s="113"/>
      <c r="AG107" s="113"/>
      <c r="AH107" s="113" t="s">
        <v>6887</v>
      </c>
      <c r="AI107" s="113" t="s">
        <v>6890</v>
      </c>
      <c r="AJ107" s="113" t="s">
        <v>8451</v>
      </c>
      <c r="AK107" s="112" t="s">
        <v>8452</v>
      </c>
      <c r="AL107" s="112" t="s">
        <v>8453</v>
      </c>
      <c r="AM107" s="113" t="s">
        <v>6917</v>
      </c>
      <c r="AN107" s="113" t="s">
        <v>6895</v>
      </c>
      <c r="AO107" s="137"/>
      <c r="AP107" s="137"/>
      <c r="AQ107" s="113" t="s">
        <v>189</v>
      </c>
      <c r="AR107" s="113" t="s">
        <v>10241</v>
      </c>
      <c r="AS107" s="139">
        <v>46255.651759259257</v>
      </c>
      <c r="AT107" s="113" t="s">
        <v>10242</v>
      </c>
      <c r="AU107" s="112" t="s">
        <v>8456</v>
      </c>
    </row>
    <row r="108" spans="1:47" ht="40.5">
      <c r="A108" s="113" t="s">
        <v>8457</v>
      </c>
      <c r="B108" s="112" t="s">
        <v>8458</v>
      </c>
      <c r="C108" s="113" t="s">
        <v>6861</v>
      </c>
      <c r="D108" s="113" t="s">
        <v>6863</v>
      </c>
      <c r="E108" s="113" t="s">
        <v>6478</v>
      </c>
      <c r="F108" s="113" t="s">
        <v>6932</v>
      </c>
      <c r="G108" s="113" t="s">
        <v>344</v>
      </c>
      <c r="H108" s="113" t="s">
        <v>344</v>
      </c>
      <c r="I108" s="113" t="s">
        <v>7210</v>
      </c>
      <c r="J108" s="113" t="s">
        <v>7212</v>
      </c>
      <c r="K108" s="113" t="s">
        <v>6932</v>
      </c>
      <c r="L108" s="112" t="s">
        <v>6983</v>
      </c>
      <c r="M108" s="135"/>
      <c r="N108" s="113">
        <v>20</v>
      </c>
      <c r="O108" s="113"/>
      <c r="P108" s="113" t="s">
        <v>1473</v>
      </c>
      <c r="Q108" s="113" t="s">
        <v>7161</v>
      </c>
      <c r="R108" s="113" t="s">
        <v>1473</v>
      </c>
      <c r="S108" s="113" t="s">
        <v>1473</v>
      </c>
      <c r="T108" s="113" t="s">
        <v>5611</v>
      </c>
      <c r="U108" s="113" t="s">
        <v>5611</v>
      </c>
      <c r="V108" s="113" t="s">
        <v>6712</v>
      </c>
      <c r="W108" s="113" t="s">
        <v>6712</v>
      </c>
      <c r="X108" s="112" t="s">
        <v>8459</v>
      </c>
      <c r="Y108" s="112" t="s">
        <v>8460</v>
      </c>
      <c r="Z108" s="113"/>
      <c r="AA108" s="113" t="s">
        <v>7102</v>
      </c>
      <c r="AB108" s="113" t="s">
        <v>7103</v>
      </c>
      <c r="AC108" s="113" t="s">
        <v>7209</v>
      </c>
      <c r="AD108" s="113" t="s">
        <v>7211</v>
      </c>
      <c r="AE108" s="113"/>
      <c r="AF108" s="113"/>
      <c r="AG108" s="113"/>
      <c r="AH108" s="113" t="s">
        <v>6887</v>
      </c>
      <c r="AI108" s="113" t="s">
        <v>6890</v>
      </c>
      <c r="AJ108" s="113" t="s">
        <v>6935</v>
      </c>
      <c r="AK108" s="112" t="s">
        <v>8461</v>
      </c>
      <c r="AL108" s="112" t="s">
        <v>8462</v>
      </c>
      <c r="AM108" s="113" t="s">
        <v>6917</v>
      </c>
      <c r="AN108" s="113" t="s">
        <v>6895</v>
      </c>
      <c r="AO108" s="137"/>
      <c r="AP108" s="137"/>
      <c r="AQ108" s="113"/>
      <c r="AR108" s="113" t="s">
        <v>10241</v>
      </c>
      <c r="AS108" s="139">
        <v>46255.651759259257</v>
      </c>
      <c r="AT108" s="113" t="s">
        <v>10242</v>
      </c>
      <c r="AU108" s="112" t="s">
        <v>8463</v>
      </c>
    </row>
    <row r="109" spans="1:47" ht="40.5">
      <c r="A109" s="113" t="s">
        <v>8464</v>
      </c>
      <c r="B109" s="112" t="s">
        <v>8465</v>
      </c>
      <c r="C109" s="113" t="s">
        <v>6861</v>
      </c>
      <c r="D109" s="113" t="s">
        <v>6863</v>
      </c>
      <c r="E109" s="113" t="s">
        <v>6478</v>
      </c>
      <c r="F109" s="113" t="s">
        <v>6877</v>
      </c>
      <c r="G109" s="113" t="s">
        <v>1266</v>
      </c>
      <c r="H109" s="113" t="s">
        <v>1266</v>
      </c>
      <c r="I109" s="113" t="s">
        <v>7210</v>
      </c>
      <c r="J109" s="113" t="s">
        <v>7271</v>
      </c>
      <c r="K109" s="113" t="s">
        <v>6877</v>
      </c>
      <c r="L109" s="112" t="s">
        <v>6983</v>
      </c>
      <c r="M109" s="135"/>
      <c r="N109" s="113">
        <v>15</v>
      </c>
      <c r="O109" s="113"/>
      <c r="P109" s="113" t="s">
        <v>1473</v>
      </c>
      <c r="Q109" s="113" t="s">
        <v>7161</v>
      </c>
      <c r="R109" s="113" t="s">
        <v>1473</v>
      </c>
      <c r="S109" s="113" t="s">
        <v>1473</v>
      </c>
      <c r="T109" s="113" t="s">
        <v>5611</v>
      </c>
      <c r="U109" s="113" t="s">
        <v>5611</v>
      </c>
      <c r="V109" s="113" t="s">
        <v>6712</v>
      </c>
      <c r="W109" s="113" t="s">
        <v>6712</v>
      </c>
      <c r="X109" s="112" t="s">
        <v>8466</v>
      </c>
      <c r="Y109" s="112" t="s">
        <v>8467</v>
      </c>
      <c r="Z109" s="113"/>
      <c r="AA109" s="113" t="s">
        <v>7102</v>
      </c>
      <c r="AB109" s="113" t="s">
        <v>7103</v>
      </c>
      <c r="AC109" s="113" t="s">
        <v>7209</v>
      </c>
      <c r="AD109" s="113" t="s">
        <v>7270</v>
      </c>
      <c r="AE109" s="113"/>
      <c r="AF109" s="113"/>
      <c r="AG109" s="113"/>
      <c r="AH109" s="113" t="s">
        <v>6887</v>
      </c>
      <c r="AI109" s="113" t="s">
        <v>6890</v>
      </c>
      <c r="AJ109" s="113" t="s">
        <v>6969</v>
      </c>
      <c r="AK109" s="112" t="s">
        <v>8468</v>
      </c>
      <c r="AL109" s="112" t="s">
        <v>8469</v>
      </c>
      <c r="AM109" s="113" t="s">
        <v>6917</v>
      </c>
      <c r="AN109" s="113" t="s">
        <v>6895</v>
      </c>
      <c r="AO109" s="137"/>
      <c r="AP109" s="137"/>
      <c r="AQ109" s="113"/>
      <c r="AR109" s="113" t="s">
        <v>10241</v>
      </c>
      <c r="AS109" s="139">
        <v>46255.651759259257</v>
      </c>
      <c r="AT109" s="113" t="s">
        <v>10242</v>
      </c>
      <c r="AU109" s="112" t="s">
        <v>8472</v>
      </c>
    </row>
    <row r="110" spans="1:47" ht="54">
      <c r="A110" s="113" t="s">
        <v>8473</v>
      </c>
      <c r="B110" s="112" t="s">
        <v>8474</v>
      </c>
      <c r="C110" s="113" t="s">
        <v>6861</v>
      </c>
      <c r="D110" s="113" t="s">
        <v>6863</v>
      </c>
      <c r="E110" s="113" t="s">
        <v>6478</v>
      </c>
      <c r="F110" s="113" t="s">
        <v>6932</v>
      </c>
      <c r="G110" s="113" t="s">
        <v>565</v>
      </c>
      <c r="H110" s="113" t="s">
        <v>1266</v>
      </c>
      <c r="I110" s="113" t="s">
        <v>7210</v>
      </c>
      <c r="J110" s="113" t="s">
        <v>7271</v>
      </c>
      <c r="K110" s="113" t="s">
        <v>6932</v>
      </c>
      <c r="L110" s="112" t="s">
        <v>6983</v>
      </c>
      <c r="M110" s="135"/>
      <c r="N110" s="113">
        <v>10</v>
      </c>
      <c r="O110" s="113"/>
      <c r="P110" s="113" t="s">
        <v>1473</v>
      </c>
      <c r="Q110" s="113" t="s">
        <v>7576</v>
      </c>
      <c r="R110" s="113" t="s">
        <v>1473</v>
      </c>
      <c r="S110" s="113" t="s">
        <v>1473</v>
      </c>
      <c r="T110" s="113" t="s">
        <v>5611</v>
      </c>
      <c r="U110" s="113" t="s">
        <v>5611</v>
      </c>
      <c r="V110" s="113" t="s">
        <v>6712</v>
      </c>
      <c r="W110" s="113" t="s">
        <v>6712</v>
      </c>
      <c r="X110" s="112" t="s">
        <v>8475</v>
      </c>
      <c r="Y110" s="112" t="s">
        <v>8476</v>
      </c>
      <c r="Z110" s="113"/>
      <c r="AA110" s="113" t="s">
        <v>7102</v>
      </c>
      <c r="AB110" s="113" t="s">
        <v>7103</v>
      </c>
      <c r="AC110" s="113" t="s">
        <v>7209</v>
      </c>
      <c r="AD110" s="113" t="s">
        <v>7270</v>
      </c>
      <c r="AE110" s="113"/>
      <c r="AF110" s="113"/>
      <c r="AG110" s="113"/>
      <c r="AH110" s="113" t="s">
        <v>6887</v>
      </c>
      <c r="AI110" s="113" t="s">
        <v>6890</v>
      </c>
      <c r="AJ110" s="113" t="s">
        <v>6935</v>
      </c>
      <c r="AK110" s="112" t="s">
        <v>8477</v>
      </c>
      <c r="AL110" s="112" t="s">
        <v>8478</v>
      </c>
      <c r="AM110" s="113" t="s">
        <v>6917</v>
      </c>
      <c r="AN110" s="113" t="s">
        <v>6895</v>
      </c>
      <c r="AO110" s="137"/>
      <c r="AP110" s="137"/>
      <c r="AQ110" s="113"/>
      <c r="AR110" s="113" t="s">
        <v>10241</v>
      </c>
      <c r="AS110" s="139">
        <v>46255.651759259257</v>
      </c>
      <c r="AT110" s="113" t="s">
        <v>10242</v>
      </c>
      <c r="AU110" s="112" t="s">
        <v>8463</v>
      </c>
    </row>
    <row r="111" spans="1:47" ht="40.5">
      <c r="A111" s="113" t="s">
        <v>8480</v>
      </c>
      <c r="B111" s="112" t="s">
        <v>8481</v>
      </c>
      <c r="C111" s="113" t="s">
        <v>6861</v>
      </c>
      <c r="D111" s="113" t="s">
        <v>6863</v>
      </c>
      <c r="E111" s="113" t="s">
        <v>6478</v>
      </c>
      <c r="F111" s="113" t="s">
        <v>6877</v>
      </c>
      <c r="G111" s="113" t="s">
        <v>565</v>
      </c>
      <c r="H111" s="113" t="s">
        <v>1266</v>
      </c>
      <c r="I111" s="113" t="s">
        <v>7210</v>
      </c>
      <c r="J111" s="113" t="s">
        <v>7271</v>
      </c>
      <c r="K111" s="113" t="s">
        <v>6877</v>
      </c>
      <c r="L111" s="112" t="s">
        <v>6983</v>
      </c>
      <c r="M111" s="135"/>
      <c r="N111" s="113">
        <v>5</v>
      </c>
      <c r="O111" s="113"/>
      <c r="P111" s="113" t="s">
        <v>1473</v>
      </c>
      <c r="Q111" s="113" t="s">
        <v>7576</v>
      </c>
      <c r="R111" s="113" t="s">
        <v>1473</v>
      </c>
      <c r="S111" s="113" t="s">
        <v>1473</v>
      </c>
      <c r="T111" s="113" t="s">
        <v>5611</v>
      </c>
      <c r="U111" s="113" t="s">
        <v>5611</v>
      </c>
      <c r="V111" s="113" t="s">
        <v>6712</v>
      </c>
      <c r="W111" s="113" t="s">
        <v>6712</v>
      </c>
      <c r="X111" s="112" t="s">
        <v>8482</v>
      </c>
      <c r="Y111" s="112" t="s">
        <v>8483</v>
      </c>
      <c r="Z111" s="113"/>
      <c r="AA111" s="113" t="s">
        <v>7102</v>
      </c>
      <c r="AB111" s="113" t="s">
        <v>7103</v>
      </c>
      <c r="AC111" s="113" t="s">
        <v>7209</v>
      </c>
      <c r="AD111" s="113" t="s">
        <v>7270</v>
      </c>
      <c r="AE111" s="113"/>
      <c r="AF111" s="113"/>
      <c r="AG111" s="113"/>
      <c r="AH111" s="113" t="s">
        <v>6887</v>
      </c>
      <c r="AI111" s="113" t="s">
        <v>6890</v>
      </c>
      <c r="AJ111" s="113" t="s">
        <v>6969</v>
      </c>
      <c r="AK111" s="112" t="s">
        <v>8484</v>
      </c>
      <c r="AL111" s="112" t="s">
        <v>8485</v>
      </c>
      <c r="AM111" s="113" t="s">
        <v>6917</v>
      </c>
      <c r="AN111" s="113" t="s">
        <v>6895</v>
      </c>
      <c r="AO111" s="137"/>
      <c r="AP111" s="137"/>
      <c r="AQ111" s="113" t="s">
        <v>189</v>
      </c>
      <c r="AR111" s="113" t="s">
        <v>10241</v>
      </c>
      <c r="AS111" s="139">
        <v>46255.651759259257</v>
      </c>
      <c r="AT111" s="113" t="s">
        <v>10242</v>
      </c>
      <c r="AU111" s="112" t="s">
        <v>8488</v>
      </c>
    </row>
    <row r="112" spans="1:47" ht="40.5">
      <c r="A112" s="113" t="s">
        <v>8489</v>
      </c>
      <c r="B112" s="112" t="s">
        <v>8490</v>
      </c>
      <c r="C112" s="113" t="s">
        <v>6861</v>
      </c>
      <c r="D112" s="113" t="s">
        <v>6863</v>
      </c>
      <c r="E112" s="113" t="s">
        <v>6478</v>
      </c>
      <c r="F112" s="113" t="s">
        <v>6932</v>
      </c>
      <c r="G112" s="113" t="s">
        <v>565</v>
      </c>
      <c r="H112" s="113" t="s">
        <v>344</v>
      </c>
      <c r="I112" s="113" t="s">
        <v>7210</v>
      </c>
      <c r="J112" s="113" t="s">
        <v>7271</v>
      </c>
      <c r="K112" s="113" t="s">
        <v>6932</v>
      </c>
      <c r="L112" s="112" t="s">
        <v>6983</v>
      </c>
      <c r="M112" s="135"/>
      <c r="N112" s="113">
        <v>5</v>
      </c>
      <c r="O112" s="113"/>
      <c r="P112" s="113" t="s">
        <v>1473</v>
      </c>
      <c r="Q112" s="113" t="s">
        <v>7161</v>
      </c>
      <c r="R112" s="113" t="s">
        <v>1473</v>
      </c>
      <c r="S112" s="113" t="s">
        <v>1473</v>
      </c>
      <c r="T112" s="113" t="s">
        <v>5611</v>
      </c>
      <c r="U112" s="113" t="s">
        <v>5611</v>
      </c>
      <c r="V112" s="113" t="s">
        <v>6712</v>
      </c>
      <c r="W112" s="113" t="s">
        <v>6712</v>
      </c>
      <c r="X112" s="112" t="s">
        <v>8491</v>
      </c>
      <c r="Y112" s="112" t="s">
        <v>8492</v>
      </c>
      <c r="Z112" s="113"/>
      <c r="AA112" s="113" t="s">
        <v>7102</v>
      </c>
      <c r="AB112" s="113" t="s">
        <v>7103</v>
      </c>
      <c r="AC112" s="113" t="s">
        <v>7209</v>
      </c>
      <c r="AD112" s="113" t="s">
        <v>7270</v>
      </c>
      <c r="AE112" s="113"/>
      <c r="AF112" s="113"/>
      <c r="AG112" s="113"/>
      <c r="AH112" s="113" t="s">
        <v>6887</v>
      </c>
      <c r="AI112" s="113" t="s">
        <v>6890</v>
      </c>
      <c r="AJ112" s="113" t="s">
        <v>6935</v>
      </c>
      <c r="AK112" s="112" t="s">
        <v>8493</v>
      </c>
      <c r="AL112" s="112" t="s">
        <v>8494</v>
      </c>
      <c r="AM112" s="113" t="s">
        <v>6917</v>
      </c>
      <c r="AN112" s="113" t="s">
        <v>6895</v>
      </c>
      <c r="AO112" s="137"/>
      <c r="AP112" s="137"/>
      <c r="AQ112" s="113"/>
      <c r="AR112" s="113" t="s">
        <v>10241</v>
      </c>
      <c r="AS112" s="139">
        <v>46255.651759259257</v>
      </c>
      <c r="AT112" s="113" t="s">
        <v>10242</v>
      </c>
      <c r="AU112" s="112" t="s">
        <v>8463</v>
      </c>
    </row>
    <row r="113" spans="1:47" ht="40.5">
      <c r="A113" s="113" t="s">
        <v>8497</v>
      </c>
      <c r="B113" s="112" t="s">
        <v>8500</v>
      </c>
      <c r="C113" s="113" t="s">
        <v>6861</v>
      </c>
      <c r="D113" s="113" t="s">
        <v>6863</v>
      </c>
      <c r="E113" s="113" t="s">
        <v>6478</v>
      </c>
      <c r="F113" s="113" t="s">
        <v>6932</v>
      </c>
      <c r="G113" s="113" t="s">
        <v>856</v>
      </c>
      <c r="H113" s="113" t="s">
        <v>344</v>
      </c>
      <c r="I113" s="113" t="s">
        <v>7210</v>
      </c>
      <c r="J113" s="113" t="s">
        <v>7212</v>
      </c>
      <c r="K113" s="113" t="s">
        <v>6932</v>
      </c>
      <c r="L113" s="112" t="s">
        <v>6983</v>
      </c>
      <c r="M113" s="135"/>
      <c r="N113" s="113">
        <v>20</v>
      </c>
      <c r="O113" s="113"/>
      <c r="P113" s="113" t="s">
        <v>1473</v>
      </c>
      <c r="Q113" s="113" t="s">
        <v>7576</v>
      </c>
      <c r="R113" s="113" t="s">
        <v>1473</v>
      </c>
      <c r="S113" s="113" t="s">
        <v>1473</v>
      </c>
      <c r="T113" s="113" t="s">
        <v>5611</v>
      </c>
      <c r="U113" s="113" t="s">
        <v>5611</v>
      </c>
      <c r="V113" s="113" t="s">
        <v>6712</v>
      </c>
      <c r="W113" s="113" t="s">
        <v>6712</v>
      </c>
      <c r="X113" s="112" t="s">
        <v>8501</v>
      </c>
      <c r="Y113" s="112" t="s">
        <v>8502</v>
      </c>
      <c r="Z113" s="113"/>
      <c r="AA113" s="113" t="s">
        <v>7102</v>
      </c>
      <c r="AB113" s="113" t="s">
        <v>7103</v>
      </c>
      <c r="AC113" s="113" t="s">
        <v>7209</v>
      </c>
      <c r="AD113" s="113" t="s">
        <v>7211</v>
      </c>
      <c r="AE113" s="113"/>
      <c r="AF113" s="113"/>
      <c r="AG113" s="113"/>
      <c r="AH113" s="113" t="s">
        <v>6887</v>
      </c>
      <c r="AI113" s="113" t="s">
        <v>6890</v>
      </c>
      <c r="AJ113" s="113" t="s">
        <v>6935</v>
      </c>
      <c r="AK113" s="112" t="s">
        <v>8503</v>
      </c>
      <c r="AL113" s="112" t="s">
        <v>8504</v>
      </c>
      <c r="AM113" s="113" t="s">
        <v>6917</v>
      </c>
      <c r="AN113" s="113" t="s">
        <v>6895</v>
      </c>
      <c r="AO113" s="137"/>
      <c r="AP113" s="137"/>
      <c r="AQ113" s="113" t="s">
        <v>8499</v>
      </c>
      <c r="AR113" s="113" t="s">
        <v>10241</v>
      </c>
      <c r="AS113" s="139">
        <v>46255.651759259257</v>
      </c>
      <c r="AT113" s="113" t="s">
        <v>10242</v>
      </c>
      <c r="AU113" s="112" t="s">
        <v>8463</v>
      </c>
    </row>
    <row r="114" spans="1:47" ht="81">
      <c r="A114" s="113" t="s">
        <v>8516</v>
      </c>
      <c r="B114" s="112" t="s">
        <v>8517</v>
      </c>
      <c r="C114" s="113" t="s">
        <v>6861</v>
      </c>
      <c r="D114" s="113" t="s">
        <v>6863</v>
      </c>
      <c r="E114" s="113" t="s">
        <v>6478</v>
      </c>
      <c r="F114" s="113" t="s">
        <v>6932</v>
      </c>
      <c r="G114" s="113" t="s">
        <v>565</v>
      </c>
      <c r="H114" s="113" t="s">
        <v>1266</v>
      </c>
      <c r="I114" s="113" t="s">
        <v>7210</v>
      </c>
      <c r="J114" s="113" t="s">
        <v>7271</v>
      </c>
      <c r="K114" s="113" t="s">
        <v>6932</v>
      </c>
      <c r="L114" s="112" t="s">
        <v>6983</v>
      </c>
      <c r="M114" s="135"/>
      <c r="N114" s="113">
        <v>5</v>
      </c>
      <c r="O114" s="113"/>
      <c r="P114" s="113" t="s">
        <v>1473</v>
      </c>
      <c r="Q114" s="113" t="s">
        <v>7576</v>
      </c>
      <c r="R114" s="113" t="s">
        <v>1473</v>
      </c>
      <c r="S114" s="113" t="s">
        <v>1473</v>
      </c>
      <c r="T114" s="113" t="s">
        <v>5611</v>
      </c>
      <c r="U114" s="113" t="s">
        <v>5611</v>
      </c>
      <c r="V114" s="113" t="s">
        <v>6712</v>
      </c>
      <c r="W114" s="113" t="s">
        <v>6712</v>
      </c>
      <c r="X114" s="112" t="s">
        <v>8518</v>
      </c>
      <c r="Y114" s="112" t="s">
        <v>8519</v>
      </c>
      <c r="Z114" s="113"/>
      <c r="AA114" s="113" t="s">
        <v>7102</v>
      </c>
      <c r="AB114" s="113" t="s">
        <v>7103</v>
      </c>
      <c r="AC114" s="113" t="s">
        <v>7209</v>
      </c>
      <c r="AD114" s="113" t="s">
        <v>7270</v>
      </c>
      <c r="AE114" s="113"/>
      <c r="AF114" s="113"/>
      <c r="AG114" s="113"/>
      <c r="AH114" s="113" t="s">
        <v>6887</v>
      </c>
      <c r="AI114" s="113" t="s">
        <v>6890</v>
      </c>
      <c r="AJ114" s="113" t="s">
        <v>6935</v>
      </c>
      <c r="AK114" s="112" t="s">
        <v>8520</v>
      </c>
      <c r="AL114" s="112" t="s">
        <v>8521</v>
      </c>
      <c r="AM114" s="113" t="s">
        <v>6917</v>
      </c>
      <c r="AN114" s="113" t="s">
        <v>7155</v>
      </c>
      <c r="AO114" s="137"/>
      <c r="AP114" s="137"/>
      <c r="AQ114" s="113"/>
      <c r="AR114" s="113" t="s">
        <v>10241</v>
      </c>
      <c r="AS114" s="139">
        <v>46255.651759259257</v>
      </c>
      <c r="AT114" s="113" t="s">
        <v>10242</v>
      </c>
      <c r="AU114" s="112" t="s">
        <v>8524</v>
      </c>
    </row>
    <row r="115" spans="1:47" ht="40.5">
      <c r="A115" s="113" t="s">
        <v>8525</v>
      </c>
      <c r="B115" s="112" t="s">
        <v>8526</v>
      </c>
      <c r="C115" s="113" t="s">
        <v>6861</v>
      </c>
      <c r="D115" s="113" t="s">
        <v>6863</v>
      </c>
      <c r="E115" s="113" t="s">
        <v>6478</v>
      </c>
      <c r="F115" s="113" t="s">
        <v>6932</v>
      </c>
      <c r="G115" s="113" t="s">
        <v>344</v>
      </c>
      <c r="H115" s="113" t="s">
        <v>344</v>
      </c>
      <c r="I115" s="113" t="s">
        <v>7327</v>
      </c>
      <c r="J115" s="113" t="s">
        <v>8529</v>
      </c>
      <c r="K115" s="113" t="s">
        <v>6932</v>
      </c>
      <c r="L115" s="112" t="s">
        <v>8530</v>
      </c>
      <c r="M115" s="135"/>
      <c r="N115" s="113"/>
      <c r="O115" s="113"/>
      <c r="P115" s="113" t="s">
        <v>1473</v>
      </c>
      <c r="Q115" s="113" t="s">
        <v>6958</v>
      </c>
      <c r="R115" s="113" t="s">
        <v>1473</v>
      </c>
      <c r="S115" s="113" t="s">
        <v>1473</v>
      </c>
      <c r="T115" s="113" t="s">
        <v>5611</v>
      </c>
      <c r="U115" s="113" t="s">
        <v>5611</v>
      </c>
      <c r="V115" s="113" t="s">
        <v>6712</v>
      </c>
      <c r="W115" s="113" t="s">
        <v>6712</v>
      </c>
      <c r="X115" s="112" t="s">
        <v>8527</v>
      </c>
      <c r="Y115" s="112" t="s">
        <v>8528</v>
      </c>
      <c r="Z115" s="113"/>
      <c r="AA115" s="113" t="s">
        <v>7324</v>
      </c>
      <c r="AB115" s="113" t="s">
        <v>7325</v>
      </c>
      <c r="AC115" s="113" t="s">
        <v>7326</v>
      </c>
      <c r="AD115" s="113" t="s">
        <v>7371</v>
      </c>
      <c r="AE115" s="113"/>
      <c r="AF115" s="113"/>
      <c r="AG115" s="113"/>
      <c r="AH115" s="113" t="s">
        <v>6887</v>
      </c>
      <c r="AI115" s="113" t="s">
        <v>6890</v>
      </c>
      <c r="AJ115" s="113" t="s">
        <v>6935</v>
      </c>
      <c r="AK115" s="112" t="s">
        <v>8531</v>
      </c>
      <c r="AL115" s="112" t="s">
        <v>8532</v>
      </c>
      <c r="AM115" s="113" t="s">
        <v>6917</v>
      </c>
      <c r="AN115" s="113" t="s">
        <v>6895</v>
      </c>
      <c r="AO115" s="137"/>
      <c r="AP115" s="137"/>
      <c r="AQ115" s="113"/>
      <c r="AR115" s="113" t="s">
        <v>10241</v>
      </c>
      <c r="AS115" s="139">
        <v>46255.651759259257</v>
      </c>
      <c r="AT115" s="113" t="s">
        <v>10242</v>
      </c>
      <c r="AU115" s="112" t="s">
        <v>8534</v>
      </c>
    </row>
    <row r="116" spans="1:47" ht="27">
      <c r="A116" s="113" t="s">
        <v>8535</v>
      </c>
      <c r="B116" s="112" t="s">
        <v>8536</v>
      </c>
      <c r="C116" s="113" t="s">
        <v>6861</v>
      </c>
      <c r="D116" s="113" t="s">
        <v>6863</v>
      </c>
      <c r="E116" s="113" t="s">
        <v>6478</v>
      </c>
      <c r="F116" s="113" t="s">
        <v>6877</v>
      </c>
      <c r="G116" s="113" t="s">
        <v>1266</v>
      </c>
      <c r="H116" s="113" t="s">
        <v>344</v>
      </c>
      <c r="I116" s="113" t="s">
        <v>8540</v>
      </c>
      <c r="J116" s="113" t="s">
        <v>8542</v>
      </c>
      <c r="K116" s="113" t="s">
        <v>6877</v>
      </c>
      <c r="L116" s="112" t="s">
        <v>8543</v>
      </c>
      <c r="M116" s="135"/>
      <c r="N116" s="113"/>
      <c r="O116" s="113"/>
      <c r="P116" s="113" t="s">
        <v>1473</v>
      </c>
      <c r="Q116" s="113" t="s">
        <v>2215</v>
      </c>
      <c r="R116" s="113" t="s">
        <v>1473</v>
      </c>
      <c r="S116" s="113" t="s">
        <v>1473</v>
      </c>
      <c r="T116" s="113" t="s">
        <v>5611</v>
      </c>
      <c r="U116" s="113" t="s">
        <v>5611</v>
      </c>
      <c r="V116" s="113" t="s">
        <v>6712</v>
      </c>
      <c r="W116" s="113" t="s">
        <v>6712</v>
      </c>
      <c r="X116" s="112" t="s">
        <v>8537</v>
      </c>
      <c r="Y116" s="112" t="s">
        <v>8538</v>
      </c>
      <c r="Z116" s="113"/>
      <c r="AA116" s="113" t="s">
        <v>7324</v>
      </c>
      <c r="AB116" s="113" t="s">
        <v>7325</v>
      </c>
      <c r="AC116" s="113" t="s">
        <v>8539</v>
      </c>
      <c r="AD116" s="113" t="s">
        <v>8541</v>
      </c>
      <c r="AE116" s="113"/>
      <c r="AF116" s="113"/>
      <c r="AG116" s="113"/>
      <c r="AH116" s="113" t="s">
        <v>6887</v>
      </c>
      <c r="AI116" s="113" t="s">
        <v>6890</v>
      </c>
      <c r="AJ116" s="113" t="s">
        <v>6916</v>
      </c>
      <c r="AK116" s="112" t="s">
        <v>8544</v>
      </c>
      <c r="AL116" s="112" t="s">
        <v>8545</v>
      </c>
      <c r="AM116" s="113" t="s">
        <v>6917</v>
      </c>
      <c r="AN116" s="113" t="s">
        <v>6895</v>
      </c>
      <c r="AO116" s="137"/>
      <c r="AP116" s="137"/>
      <c r="AQ116" s="113"/>
      <c r="AR116" s="113" t="s">
        <v>10241</v>
      </c>
      <c r="AS116" s="139">
        <v>46255.651759259257</v>
      </c>
      <c r="AT116" s="113" t="s">
        <v>10242</v>
      </c>
      <c r="AU116" s="112" t="s">
        <v>8548</v>
      </c>
    </row>
    <row r="117" spans="1:47" ht="54">
      <c r="A117" s="113" t="s">
        <v>8549</v>
      </c>
      <c r="B117" s="112" t="s">
        <v>8552</v>
      </c>
      <c r="C117" s="113" t="s">
        <v>6861</v>
      </c>
      <c r="D117" s="113" t="s">
        <v>6863</v>
      </c>
      <c r="E117" s="113" t="s">
        <v>6478</v>
      </c>
      <c r="F117" s="113" t="s">
        <v>6877</v>
      </c>
      <c r="G117" s="113" t="s">
        <v>1266</v>
      </c>
      <c r="H117" s="113" t="s">
        <v>443</v>
      </c>
      <c r="I117" s="113" t="s">
        <v>7343</v>
      </c>
      <c r="J117" s="113" t="s">
        <v>8556</v>
      </c>
      <c r="K117" s="113" t="s">
        <v>6877</v>
      </c>
      <c r="L117" s="112" t="s">
        <v>8557</v>
      </c>
      <c r="M117" s="135"/>
      <c r="N117" s="113"/>
      <c r="O117" s="113"/>
      <c r="P117" s="113" t="s">
        <v>1473</v>
      </c>
      <c r="Q117" s="113" t="s">
        <v>2219</v>
      </c>
      <c r="R117" s="113" t="s">
        <v>1473</v>
      </c>
      <c r="S117" s="113" t="s">
        <v>1473</v>
      </c>
      <c r="T117" s="113" t="s">
        <v>5611</v>
      </c>
      <c r="U117" s="113" t="s">
        <v>5611</v>
      </c>
      <c r="V117" s="113" t="s">
        <v>6712</v>
      </c>
      <c r="W117" s="113" t="s">
        <v>6712</v>
      </c>
      <c r="X117" s="112" t="s">
        <v>8553</v>
      </c>
      <c r="Y117" s="112" t="s">
        <v>8554</v>
      </c>
      <c r="Z117" s="113"/>
      <c r="AA117" s="113" t="s">
        <v>7324</v>
      </c>
      <c r="AB117" s="113" t="s">
        <v>7325</v>
      </c>
      <c r="AC117" s="113" t="s">
        <v>7342</v>
      </c>
      <c r="AD117" s="113" t="s">
        <v>8555</v>
      </c>
      <c r="AE117" s="113"/>
      <c r="AF117" s="113"/>
      <c r="AG117" s="113"/>
      <c r="AH117" s="113" t="s">
        <v>6887</v>
      </c>
      <c r="AI117" s="113" t="s">
        <v>6890</v>
      </c>
      <c r="AJ117" s="113" t="s">
        <v>6916</v>
      </c>
      <c r="AK117" s="112" t="s">
        <v>8558</v>
      </c>
      <c r="AL117" s="112" t="s">
        <v>8559</v>
      </c>
      <c r="AM117" s="113" t="s">
        <v>6917</v>
      </c>
      <c r="AN117" s="113" t="s">
        <v>7333</v>
      </c>
      <c r="AO117" s="137"/>
      <c r="AP117" s="137"/>
      <c r="AQ117" s="113" t="s">
        <v>8551</v>
      </c>
      <c r="AR117" s="113" t="s">
        <v>10241</v>
      </c>
      <c r="AS117" s="139">
        <v>46255.651759259257</v>
      </c>
      <c r="AT117" s="113" t="s">
        <v>10242</v>
      </c>
      <c r="AU117" s="112" t="s">
        <v>8561</v>
      </c>
    </row>
    <row r="118" spans="1:47" ht="40.5">
      <c r="A118" s="113" t="s">
        <v>8577</v>
      </c>
      <c r="B118" s="112" t="s">
        <v>8578</v>
      </c>
      <c r="C118" s="113" t="s">
        <v>6861</v>
      </c>
      <c r="D118" s="113" t="s">
        <v>6863</v>
      </c>
      <c r="E118" s="113" t="s">
        <v>6478</v>
      </c>
      <c r="F118" s="113" t="s">
        <v>6967</v>
      </c>
      <c r="G118" s="113" t="s">
        <v>1266</v>
      </c>
      <c r="H118" s="113" t="s">
        <v>344</v>
      </c>
      <c r="I118" s="113" t="s">
        <v>7343</v>
      </c>
      <c r="J118" s="113" t="s">
        <v>7345</v>
      </c>
      <c r="K118" s="113" t="s">
        <v>6967</v>
      </c>
      <c r="L118" s="112" t="s">
        <v>8581</v>
      </c>
      <c r="M118" s="135"/>
      <c r="N118" s="113"/>
      <c r="O118" s="113"/>
      <c r="P118" s="113" t="s">
        <v>1473</v>
      </c>
      <c r="Q118" s="113" t="s">
        <v>2215</v>
      </c>
      <c r="R118" s="113" t="s">
        <v>1473</v>
      </c>
      <c r="S118" s="113" t="s">
        <v>1473</v>
      </c>
      <c r="T118" s="113" t="s">
        <v>5611</v>
      </c>
      <c r="U118" s="113" t="s">
        <v>5611</v>
      </c>
      <c r="V118" s="113" t="s">
        <v>6712</v>
      </c>
      <c r="W118" s="113" t="s">
        <v>6712</v>
      </c>
      <c r="X118" s="112" t="s">
        <v>8579</v>
      </c>
      <c r="Y118" s="112" t="s">
        <v>8580</v>
      </c>
      <c r="Z118" s="113"/>
      <c r="AA118" s="113" t="s">
        <v>7324</v>
      </c>
      <c r="AB118" s="113" t="s">
        <v>7325</v>
      </c>
      <c r="AC118" s="113" t="s">
        <v>7342</v>
      </c>
      <c r="AD118" s="113" t="s">
        <v>7344</v>
      </c>
      <c r="AE118" s="113"/>
      <c r="AF118" s="113"/>
      <c r="AG118" s="113"/>
      <c r="AH118" s="113" t="s">
        <v>6887</v>
      </c>
      <c r="AI118" s="113" t="s">
        <v>6890</v>
      </c>
      <c r="AJ118" s="113" t="s">
        <v>8582</v>
      </c>
      <c r="AK118" s="112" t="s">
        <v>8583</v>
      </c>
      <c r="AL118" s="112" t="s">
        <v>8584</v>
      </c>
      <c r="AM118" s="113" t="s">
        <v>6917</v>
      </c>
      <c r="AN118" s="113" t="s">
        <v>7333</v>
      </c>
      <c r="AO118" s="137"/>
      <c r="AP118" s="137"/>
      <c r="AQ118" s="113"/>
      <c r="AR118" s="113" t="s">
        <v>10241</v>
      </c>
      <c r="AS118" s="139">
        <v>46255.651759259257</v>
      </c>
      <c r="AT118" s="113" t="s">
        <v>10242</v>
      </c>
      <c r="AU118" s="112" t="s">
        <v>8587</v>
      </c>
    </row>
    <row r="119" spans="1:47" ht="27">
      <c r="A119" s="113" t="s">
        <v>8588</v>
      </c>
      <c r="B119" s="112" t="s">
        <v>8591</v>
      </c>
      <c r="C119" s="113" t="s">
        <v>6861</v>
      </c>
      <c r="D119" s="113" t="s">
        <v>6863</v>
      </c>
      <c r="E119" s="113" t="s">
        <v>6478</v>
      </c>
      <c r="F119" s="113" t="s">
        <v>6877</v>
      </c>
      <c r="G119" s="113" t="s">
        <v>443</v>
      </c>
      <c r="H119" s="113" t="s">
        <v>443</v>
      </c>
      <c r="I119" s="113" t="s">
        <v>7343</v>
      </c>
      <c r="J119" s="113" t="s">
        <v>8595</v>
      </c>
      <c r="K119" s="113" t="s">
        <v>6877</v>
      </c>
      <c r="L119" s="112" t="s">
        <v>8596</v>
      </c>
      <c r="M119" s="135"/>
      <c r="N119" s="113"/>
      <c r="O119" s="113"/>
      <c r="P119" s="113" t="s">
        <v>1473</v>
      </c>
      <c r="Q119" s="113" t="s">
        <v>2215</v>
      </c>
      <c r="R119" s="113" t="s">
        <v>1473</v>
      </c>
      <c r="S119" s="113" t="s">
        <v>1473</v>
      </c>
      <c r="T119" s="113" t="s">
        <v>5611</v>
      </c>
      <c r="U119" s="113" t="s">
        <v>5611</v>
      </c>
      <c r="V119" s="113" t="s">
        <v>6712</v>
      </c>
      <c r="W119" s="113" t="s">
        <v>6712</v>
      </c>
      <c r="X119" s="112" t="s">
        <v>8592</v>
      </c>
      <c r="Y119" s="112" t="s">
        <v>8593</v>
      </c>
      <c r="Z119" s="113"/>
      <c r="AA119" s="113" t="s">
        <v>7324</v>
      </c>
      <c r="AB119" s="113" t="s">
        <v>7325</v>
      </c>
      <c r="AC119" s="113" t="s">
        <v>7342</v>
      </c>
      <c r="AD119" s="113" t="s">
        <v>8594</v>
      </c>
      <c r="AE119" s="113"/>
      <c r="AF119" s="113"/>
      <c r="AG119" s="113"/>
      <c r="AH119" s="113" t="s">
        <v>6887</v>
      </c>
      <c r="AI119" s="113" t="s">
        <v>6890</v>
      </c>
      <c r="AJ119" s="113" t="s">
        <v>6916</v>
      </c>
      <c r="AK119" s="112" t="s">
        <v>8597</v>
      </c>
      <c r="AL119" s="112" t="s">
        <v>8598</v>
      </c>
      <c r="AM119" s="113" t="s">
        <v>6917</v>
      </c>
      <c r="AN119" s="113" t="s">
        <v>7333</v>
      </c>
      <c r="AO119" s="137"/>
      <c r="AP119" s="137"/>
      <c r="AQ119" s="113" t="s">
        <v>8590</v>
      </c>
      <c r="AR119" s="113" t="s">
        <v>10241</v>
      </c>
      <c r="AS119" s="139">
        <v>46255.651759259257</v>
      </c>
      <c r="AT119" s="113" t="s">
        <v>10242</v>
      </c>
      <c r="AU119" s="112" t="s">
        <v>8600</v>
      </c>
    </row>
    <row r="120" spans="1:47" ht="40.5">
      <c r="A120" s="113" t="s">
        <v>8609</v>
      </c>
      <c r="B120" s="112" t="s">
        <v>8610</v>
      </c>
      <c r="C120" s="113" t="s">
        <v>6861</v>
      </c>
      <c r="D120" s="113" t="s">
        <v>6863</v>
      </c>
      <c r="E120" s="113" t="s">
        <v>6478</v>
      </c>
      <c r="F120" s="113" t="s">
        <v>6932</v>
      </c>
      <c r="G120" s="113" t="s">
        <v>443</v>
      </c>
      <c r="H120" s="113" t="s">
        <v>443</v>
      </c>
      <c r="I120" s="113" t="s">
        <v>7343</v>
      </c>
      <c r="J120" s="113" t="s">
        <v>8595</v>
      </c>
      <c r="K120" s="113" t="s">
        <v>6932</v>
      </c>
      <c r="L120" s="112" t="s">
        <v>8613</v>
      </c>
      <c r="M120" s="135"/>
      <c r="N120" s="113"/>
      <c r="O120" s="113"/>
      <c r="P120" s="113" t="s">
        <v>1473</v>
      </c>
      <c r="Q120" s="113" t="s">
        <v>7674</v>
      </c>
      <c r="R120" s="113" t="s">
        <v>1473</v>
      </c>
      <c r="S120" s="113" t="s">
        <v>1473</v>
      </c>
      <c r="T120" s="113" t="s">
        <v>5611</v>
      </c>
      <c r="U120" s="113" t="s">
        <v>5611</v>
      </c>
      <c r="V120" s="113" t="s">
        <v>6712</v>
      </c>
      <c r="W120" s="113" t="s">
        <v>6712</v>
      </c>
      <c r="X120" s="112" t="s">
        <v>8611</v>
      </c>
      <c r="Y120" s="112" t="s">
        <v>8612</v>
      </c>
      <c r="Z120" s="113"/>
      <c r="AA120" s="113" t="s">
        <v>7324</v>
      </c>
      <c r="AB120" s="113" t="s">
        <v>7325</v>
      </c>
      <c r="AC120" s="113" t="s">
        <v>7342</v>
      </c>
      <c r="AD120" s="113" t="s">
        <v>8594</v>
      </c>
      <c r="AE120" s="113"/>
      <c r="AF120" s="113"/>
      <c r="AG120" s="113"/>
      <c r="AH120" s="113" t="s">
        <v>6887</v>
      </c>
      <c r="AI120" s="113" t="s">
        <v>6890</v>
      </c>
      <c r="AJ120" s="113" t="s">
        <v>6935</v>
      </c>
      <c r="AK120" s="112" t="s">
        <v>8614</v>
      </c>
      <c r="AL120" s="112" t="s">
        <v>8615</v>
      </c>
      <c r="AM120" s="113" t="s">
        <v>6917</v>
      </c>
      <c r="AN120" s="113" t="s">
        <v>7333</v>
      </c>
      <c r="AO120" s="137"/>
      <c r="AP120" s="137"/>
      <c r="AQ120" s="113" t="s">
        <v>8590</v>
      </c>
      <c r="AR120" s="113" t="s">
        <v>10241</v>
      </c>
      <c r="AS120" s="139">
        <v>46255.651759259257</v>
      </c>
      <c r="AT120" s="113" t="s">
        <v>10242</v>
      </c>
      <c r="AU120" s="112" t="s">
        <v>8616</v>
      </c>
    </row>
    <row r="121" spans="1:47" ht="27">
      <c r="A121" s="113" t="s">
        <v>8617</v>
      </c>
      <c r="B121" s="112" t="s">
        <v>8620</v>
      </c>
      <c r="C121" s="113" t="s">
        <v>6861</v>
      </c>
      <c r="D121" s="113" t="s">
        <v>6863</v>
      </c>
      <c r="E121" s="113" t="s">
        <v>6478</v>
      </c>
      <c r="F121" s="113" t="s">
        <v>6877</v>
      </c>
      <c r="G121" s="113" t="s">
        <v>1266</v>
      </c>
      <c r="H121" s="113" t="s">
        <v>443</v>
      </c>
      <c r="I121" s="113" t="s">
        <v>7343</v>
      </c>
      <c r="J121" s="113" t="s">
        <v>8556</v>
      </c>
      <c r="K121" s="113" t="s">
        <v>6877</v>
      </c>
      <c r="L121" s="112" t="s">
        <v>8623</v>
      </c>
      <c r="M121" s="135"/>
      <c r="N121" s="113"/>
      <c r="O121" s="113"/>
      <c r="P121" s="113" t="s">
        <v>1473</v>
      </c>
      <c r="Q121" s="113" t="s">
        <v>2215</v>
      </c>
      <c r="R121" s="113" t="s">
        <v>1473</v>
      </c>
      <c r="S121" s="113" t="s">
        <v>1473</v>
      </c>
      <c r="T121" s="113" t="s">
        <v>5611</v>
      </c>
      <c r="U121" s="113" t="s">
        <v>5611</v>
      </c>
      <c r="V121" s="113" t="s">
        <v>6712</v>
      </c>
      <c r="W121" s="113" t="s">
        <v>6712</v>
      </c>
      <c r="X121" s="112" t="s">
        <v>8621</v>
      </c>
      <c r="Y121" s="112" t="s">
        <v>8622</v>
      </c>
      <c r="Z121" s="113"/>
      <c r="AA121" s="113" t="s">
        <v>7324</v>
      </c>
      <c r="AB121" s="113" t="s">
        <v>7325</v>
      </c>
      <c r="AC121" s="113" t="s">
        <v>7342</v>
      </c>
      <c r="AD121" s="113" t="s">
        <v>8555</v>
      </c>
      <c r="AE121" s="113"/>
      <c r="AF121" s="113"/>
      <c r="AG121" s="113"/>
      <c r="AH121" s="113" t="s">
        <v>6887</v>
      </c>
      <c r="AI121" s="113" t="s">
        <v>6890</v>
      </c>
      <c r="AJ121" s="113" t="s">
        <v>6916</v>
      </c>
      <c r="AK121" s="112" t="s">
        <v>8624</v>
      </c>
      <c r="AL121" s="112" t="s">
        <v>8625</v>
      </c>
      <c r="AM121" s="113" t="s">
        <v>6917</v>
      </c>
      <c r="AN121" s="113" t="s">
        <v>6972</v>
      </c>
      <c r="AO121" s="137"/>
      <c r="AP121" s="137"/>
      <c r="AQ121" s="113" t="s">
        <v>8619</v>
      </c>
      <c r="AR121" s="113" t="s">
        <v>10241</v>
      </c>
      <c r="AS121" s="139">
        <v>46255.651770833334</v>
      </c>
      <c r="AT121" s="113" t="s">
        <v>10242</v>
      </c>
      <c r="AU121" s="112" t="s">
        <v>8627</v>
      </c>
    </row>
    <row r="122" spans="1:47" ht="67.5">
      <c r="A122" s="113" t="s">
        <v>8640</v>
      </c>
      <c r="B122" s="112" t="s">
        <v>1452</v>
      </c>
      <c r="C122" s="113" t="s">
        <v>6861</v>
      </c>
      <c r="D122" s="113" t="s">
        <v>6713</v>
      </c>
      <c r="E122" s="113" t="s">
        <v>6478</v>
      </c>
      <c r="F122" s="113" t="s">
        <v>6877</v>
      </c>
      <c r="G122" s="113" t="s">
        <v>488</v>
      </c>
      <c r="H122" s="113" t="s">
        <v>1266</v>
      </c>
      <c r="I122" s="113" t="s">
        <v>7343</v>
      </c>
      <c r="J122" s="113" t="s">
        <v>8556</v>
      </c>
      <c r="K122" s="113" t="s">
        <v>6877</v>
      </c>
      <c r="L122" s="112" t="s">
        <v>8645</v>
      </c>
      <c r="M122" s="135"/>
      <c r="N122" s="113"/>
      <c r="O122" s="113"/>
      <c r="P122" s="113" t="s">
        <v>1473</v>
      </c>
      <c r="Q122" s="113" t="s">
        <v>2215</v>
      </c>
      <c r="R122" s="113" t="s">
        <v>1487</v>
      </c>
      <c r="S122" s="113" t="s">
        <v>1473</v>
      </c>
      <c r="T122" s="113" t="s">
        <v>5611</v>
      </c>
      <c r="U122" s="113" t="s">
        <v>5611</v>
      </c>
      <c r="V122" s="113" t="s">
        <v>8267</v>
      </c>
      <c r="W122" s="113" t="s">
        <v>6713</v>
      </c>
      <c r="X122" s="112" t="s">
        <v>8643</v>
      </c>
      <c r="Y122" s="112" t="s">
        <v>8644</v>
      </c>
      <c r="Z122" s="113"/>
      <c r="AA122" s="113"/>
      <c r="AB122" s="113" t="s">
        <v>7325</v>
      </c>
      <c r="AC122" s="113"/>
      <c r="AD122" s="113"/>
      <c r="AE122" s="113"/>
      <c r="AF122" s="113"/>
      <c r="AG122" s="113"/>
      <c r="AH122" s="113" t="s">
        <v>6887</v>
      </c>
      <c r="AI122" s="113" t="s">
        <v>6890</v>
      </c>
      <c r="AJ122" s="113"/>
      <c r="AK122" s="112" t="s">
        <v>8646</v>
      </c>
      <c r="AL122" s="112" t="s">
        <v>8647</v>
      </c>
      <c r="AM122" s="113" t="s">
        <v>8269</v>
      </c>
      <c r="AN122" s="113"/>
      <c r="AO122" s="137"/>
      <c r="AP122" s="137"/>
      <c r="AQ122" s="113" t="s">
        <v>8642</v>
      </c>
      <c r="AR122" s="113" t="s">
        <v>10241</v>
      </c>
      <c r="AS122" s="139">
        <v>46255.651770833334</v>
      </c>
      <c r="AT122" s="113" t="s">
        <v>10242</v>
      </c>
      <c r="AU122" s="112" t="s">
        <v>8650</v>
      </c>
    </row>
    <row r="123" spans="1:47" ht="67.5">
      <c r="A123" s="113" t="s">
        <v>8658</v>
      </c>
      <c r="B123" s="112" t="s">
        <v>8659</v>
      </c>
      <c r="C123" s="113" t="s">
        <v>6861</v>
      </c>
      <c r="D123" s="113" t="s">
        <v>6713</v>
      </c>
      <c r="E123" s="113" t="s">
        <v>6478</v>
      </c>
      <c r="F123" s="113" t="s">
        <v>6877</v>
      </c>
      <c r="G123" s="113" t="s">
        <v>488</v>
      </c>
      <c r="H123" s="113" t="s">
        <v>1266</v>
      </c>
      <c r="I123" s="113" t="s">
        <v>7343</v>
      </c>
      <c r="J123" s="113" t="s">
        <v>8556</v>
      </c>
      <c r="K123" s="113" t="s">
        <v>6877</v>
      </c>
      <c r="L123" s="112" t="s">
        <v>8645</v>
      </c>
      <c r="M123" s="135"/>
      <c r="N123" s="113"/>
      <c r="O123" s="113"/>
      <c r="P123" s="113" t="s">
        <v>1473</v>
      </c>
      <c r="Q123" s="113" t="s">
        <v>2215</v>
      </c>
      <c r="R123" s="113" t="s">
        <v>1487</v>
      </c>
      <c r="S123" s="113" t="s">
        <v>1473</v>
      </c>
      <c r="T123" s="113" t="s">
        <v>5611</v>
      </c>
      <c r="U123" s="113" t="s">
        <v>5611</v>
      </c>
      <c r="V123" s="113" t="s">
        <v>8267</v>
      </c>
      <c r="W123" s="113" t="s">
        <v>6713</v>
      </c>
      <c r="X123" s="112" t="s">
        <v>8643</v>
      </c>
      <c r="Y123" s="112" t="s">
        <v>8644</v>
      </c>
      <c r="Z123" s="113"/>
      <c r="AA123" s="113"/>
      <c r="AB123" s="113" t="s">
        <v>7325</v>
      </c>
      <c r="AC123" s="113"/>
      <c r="AD123" s="113"/>
      <c r="AE123" s="113"/>
      <c r="AF123" s="113"/>
      <c r="AG123" s="113"/>
      <c r="AH123" s="113" t="s">
        <v>6887</v>
      </c>
      <c r="AI123" s="113" t="s">
        <v>6890</v>
      </c>
      <c r="AJ123" s="113"/>
      <c r="AK123" s="112" t="s">
        <v>8646</v>
      </c>
      <c r="AL123" s="112" t="s">
        <v>8647</v>
      </c>
      <c r="AM123" s="113" t="s">
        <v>8269</v>
      </c>
      <c r="AN123" s="113"/>
      <c r="AO123" s="137"/>
      <c r="AP123" s="137"/>
      <c r="AQ123" s="113" t="s">
        <v>8642</v>
      </c>
      <c r="AR123" s="113" t="s">
        <v>10241</v>
      </c>
      <c r="AS123" s="139">
        <v>46255.651770833334</v>
      </c>
      <c r="AT123" s="113" t="s">
        <v>10242</v>
      </c>
      <c r="AU123" s="112" t="s">
        <v>8650</v>
      </c>
    </row>
    <row r="124" spans="1:47" ht="27">
      <c r="A124" s="113" t="s">
        <v>8660</v>
      </c>
      <c r="B124" s="112" t="s">
        <v>8661</v>
      </c>
      <c r="C124" s="113" t="s">
        <v>6861</v>
      </c>
      <c r="D124" s="113" t="s">
        <v>6713</v>
      </c>
      <c r="E124" s="113" t="s">
        <v>6478</v>
      </c>
      <c r="F124" s="113" t="s">
        <v>6877</v>
      </c>
      <c r="G124" s="113" t="s">
        <v>488</v>
      </c>
      <c r="H124" s="113" t="s">
        <v>1266</v>
      </c>
      <c r="I124" s="113" t="s">
        <v>7343</v>
      </c>
      <c r="J124" s="113" t="s">
        <v>8556</v>
      </c>
      <c r="K124" s="113" t="s">
        <v>6877</v>
      </c>
      <c r="L124" s="112" t="s">
        <v>1123</v>
      </c>
      <c r="M124" s="135"/>
      <c r="N124" s="113"/>
      <c r="O124" s="113"/>
      <c r="P124" s="113" t="s">
        <v>1473</v>
      </c>
      <c r="Q124" s="113" t="s">
        <v>6958</v>
      </c>
      <c r="R124" s="113" t="s">
        <v>1487</v>
      </c>
      <c r="S124" s="113" t="s">
        <v>1473</v>
      </c>
      <c r="T124" s="113" t="s">
        <v>5611</v>
      </c>
      <c r="U124" s="113" t="s">
        <v>5611</v>
      </c>
      <c r="V124" s="113" t="s">
        <v>8267</v>
      </c>
      <c r="W124" s="113" t="s">
        <v>6713</v>
      </c>
      <c r="X124" s="112" t="s">
        <v>8662</v>
      </c>
      <c r="Y124" s="112" t="s">
        <v>8663</v>
      </c>
      <c r="Z124" s="113"/>
      <c r="AA124" s="113"/>
      <c r="AB124" s="113" t="s">
        <v>7325</v>
      </c>
      <c r="AC124" s="113"/>
      <c r="AD124" s="113"/>
      <c r="AE124" s="113"/>
      <c r="AF124" s="113"/>
      <c r="AG124" s="113"/>
      <c r="AH124" s="113" t="s">
        <v>6887</v>
      </c>
      <c r="AI124" s="113" t="s">
        <v>6890</v>
      </c>
      <c r="AJ124" s="113"/>
      <c r="AK124" s="112" t="s">
        <v>8664</v>
      </c>
      <c r="AL124" s="112" t="s">
        <v>8665</v>
      </c>
      <c r="AM124" s="113" t="s">
        <v>8269</v>
      </c>
      <c r="AN124" s="113"/>
      <c r="AO124" s="137"/>
      <c r="AP124" s="137"/>
      <c r="AQ124" s="113" t="s">
        <v>242</v>
      </c>
      <c r="AR124" s="113" t="s">
        <v>10241</v>
      </c>
      <c r="AS124" s="139">
        <v>46255.651770833334</v>
      </c>
      <c r="AT124" s="113" t="s">
        <v>10242</v>
      </c>
      <c r="AU124" s="112" t="s">
        <v>8650</v>
      </c>
    </row>
    <row r="125" spans="1:47" ht="67.5">
      <c r="A125" s="113" t="s">
        <v>8668</v>
      </c>
      <c r="B125" s="112" t="s">
        <v>1210</v>
      </c>
      <c r="C125" s="113" t="s">
        <v>6861</v>
      </c>
      <c r="D125" s="113" t="s">
        <v>6713</v>
      </c>
      <c r="E125" s="113" t="s">
        <v>6478</v>
      </c>
      <c r="F125" s="113" t="s">
        <v>6877</v>
      </c>
      <c r="G125" s="113" t="s">
        <v>488</v>
      </c>
      <c r="H125" s="113" t="s">
        <v>1266</v>
      </c>
      <c r="I125" s="113" t="s">
        <v>7343</v>
      </c>
      <c r="J125" s="113" t="s">
        <v>8556</v>
      </c>
      <c r="K125" s="113" t="s">
        <v>6877</v>
      </c>
      <c r="L125" s="112" t="s">
        <v>8645</v>
      </c>
      <c r="M125" s="135"/>
      <c r="N125" s="113"/>
      <c r="O125" s="113"/>
      <c r="P125" s="113" t="s">
        <v>1473</v>
      </c>
      <c r="Q125" s="113" t="s">
        <v>2215</v>
      </c>
      <c r="R125" s="113" t="s">
        <v>1487</v>
      </c>
      <c r="S125" s="113" t="s">
        <v>1473</v>
      </c>
      <c r="T125" s="113" t="s">
        <v>5611</v>
      </c>
      <c r="U125" s="113" t="s">
        <v>5611</v>
      </c>
      <c r="V125" s="113" t="s">
        <v>8267</v>
      </c>
      <c r="W125" s="113" t="s">
        <v>6713</v>
      </c>
      <c r="X125" s="112" t="s">
        <v>8643</v>
      </c>
      <c r="Y125" s="112" t="s">
        <v>8644</v>
      </c>
      <c r="Z125" s="113"/>
      <c r="AA125" s="113"/>
      <c r="AB125" s="113" t="s">
        <v>7325</v>
      </c>
      <c r="AC125" s="113"/>
      <c r="AD125" s="113"/>
      <c r="AE125" s="113"/>
      <c r="AF125" s="113"/>
      <c r="AG125" s="113"/>
      <c r="AH125" s="113" t="s">
        <v>6887</v>
      </c>
      <c r="AI125" s="113" t="s">
        <v>6890</v>
      </c>
      <c r="AJ125" s="113"/>
      <c r="AK125" s="112" t="s">
        <v>8646</v>
      </c>
      <c r="AL125" s="112" t="s">
        <v>8647</v>
      </c>
      <c r="AM125" s="113" t="s">
        <v>8269</v>
      </c>
      <c r="AN125" s="113"/>
      <c r="AO125" s="137"/>
      <c r="AP125" s="137"/>
      <c r="AQ125" s="113" t="s">
        <v>8642</v>
      </c>
      <c r="AR125" s="113" t="s">
        <v>10241</v>
      </c>
      <c r="AS125" s="139">
        <v>46255.651770833334</v>
      </c>
      <c r="AT125" s="113" t="s">
        <v>10242</v>
      </c>
      <c r="AU125" s="112" t="s">
        <v>8650</v>
      </c>
    </row>
    <row r="126" spans="1:47" ht="27">
      <c r="A126" s="113" t="s">
        <v>8669</v>
      </c>
      <c r="B126" s="112" t="s">
        <v>8670</v>
      </c>
      <c r="C126" s="113" t="s">
        <v>6861</v>
      </c>
      <c r="D126" s="113" t="s">
        <v>6713</v>
      </c>
      <c r="E126" s="113" t="s">
        <v>6478</v>
      </c>
      <c r="F126" s="113" t="s">
        <v>6877</v>
      </c>
      <c r="G126" s="113" t="s">
        <v>488</v>
      </c>
      <c r="H126" s="113" t="s">
        <v>1266</v>
      </c>
      <c r="I126" s="113" t="s">
        <v>7343</v>
      </c>
      <c r="J126" s="113" t="s">
        <v>7345</v>
      </c>
      <c r="K126" s="113" t="s">
        <v>6877</v>
      </c>
      <c r="L126" s="112" t="s">
        <v>1394</v>
      </c>
      <c r="M126" s="135"/>
      <c r="N126" s="113"/>
      <c r="O126" s="113"/>
      <c r="P126" s="113" t="s">
        <v>1473</v>
      </c>
      <c r="Q126" s="113" t="s">
        <v>2215</v>
      </c>
      <c r="R126" s="113" t="s">
        <v>1487</v>
      </c>
      <c r="S126" s="113" t="s">
        <v>1473</v>
      </c>
      <c r="T126" s="113" t="s">
        <v>5611</v>
      </c>
      <c r="U126" s="113" t="s">
        <v>5611</v>
      </c>
      <c r="V126" s="113" t="s">
        <v>8267</v>
      </c>
      <c r="W126" s="113" t="s">
        <v>6713</v>
      </c>
      <c r="X126" s="112" t="s">
        <v>8671</v>
      </c>
      <c r="Y126" s="112" t="s">
        <v>8672</v>
      </c>
      <c r="Z126" s="113"/>
      <c r="AA126" s="113"/>
      <c r="AB126" s="113" t="s">
        <v>7325</v>
      </c>
      <c r="AC126" s="113"/>
      <c r="AD126" s="113"/>
      <c r="AE126" s="113"/>
      <c r="AF126" s="113"/>
      <c r="AG126" s="113"/>
      <c r="AH126" s="113" t="s">
        <v>6887</v>
      </c>
      <c r="AI126" s="113" t="s">
        <v>6890</v>
      </c>
      <c r="AJ126" s="113"/>
      <c r="AK126" s="112" t="s">
        <v>8673</v>
      </c>
      <c r="AL126" s="112" t="s">
        <v>8674</v>
      </c>
      <c r="AM126" s="113" t="s">
        <v>8269</v>
      </c>
      <c r="AN126" s="113"/>
      <c r="AO126" s="137"/>
      <c r="AP126" s="137"/>
      <c r="AQ126" s="113" t="s">
        <v>271</v>
      </c>
      <c r="AR126" s="113" t="s">
        <v>10241</v>
      </c>
      <c r="AS126" s="139">
        <v>46255.651770833334</v>
      </c>
      <c r="AT126" s="113" t="s">
        <v>10242</v>
      </c>
      <c r="AU126" s="112" t="s">
        <v>8650</v>
      </c>
    </row>
    <row r="127" spans="1:47" ht="67.5">
      <c r="A127" s="113" t="s">
        <v>8676</v>
      </c>
      <c r="B127" s="112" t="s">
        <v>8677</v>
      </c>
      <c r="C127" s="113" t="s">
        <v>6861</v>
      </c>
      <c r="D127" s="113" t="s">
        <v>6713</v>
      </c>
      <c r="E127" s="113" t="s">
        <v>6478</v>
      </c>
      <c r="F127" s="113" t="s">
        <v>6877</v>
      </c>
      <c r="G127" s="113" t="s">
        <v>488</v>
      </c>
      <c r="H127" s="113" t="s">
        <v>1266</v>
      </c>
      <c r="I127" s="113" t="s">
        <v>7343</v>
      </c>
      <c r="J127" s="113" t="s">
        <v>8556</v>
      </c>
      <c r="K127" s="113" t="s">
        <v>6877</v>
      </c>
      <c r="L127" s="112" t="s">
        <v>8645</v>
      </c>
      <c r="M127" s="135"/>
      <c r="N127" s="113"/>
      <c r="O127" s="113"/>
      <c r="P127" s="113" t="s">
        <v>1473</v>
      </c>
      <c r="Q127" s="113" t="s">
        <v>2215</v>
      </c>
      <c r="R127" s="113" t="s">
        <v>1487</v>
      </c>
      <c r="S127" s="113" t="s">
        <v>1473</v>
      </c>
      <c r="T127" s="113" t="s">
        <v>5611</v>
      </c>
      <c r="U127" s="113" t="s">
        <v>5611</v>
      </c>
      <c r="V127" s="113" t="s">
        <v>8267</v>
      </c>
      <c r="W127" s="113" t="s">
        <v>6713</v>
      </c>
      <c r="X127" s="112" t="s">
        <v>8643</v>
      </c>
      <c r="Y127" s="112" t="s">
        <v>8644</v>
      </c>
      <c r="Z127" s="113"/>
      <c r="AA127" s="113"/>
      <c r="AB127" s="113" t="s">
        <v>7325</v>
      </c>
      <c r="AC127" s="113"/>
      <c r="AD127" s="113"/>
      <c r="AE127" s="113"/>
      <c r="AF127" s="113"/>
      <c r="AG127" s="113"/>
      <c r="AH127" s="113" t="s">
        <v>6887</v>
      </c>
      <c r="AI127" s="113" t="s">
        <v>6890</v>
      </c>
      <c r="AJ127" s="113"/>
      <c r="AK127" s="112" t="s">
        <v>8646</v>
      </c>
      <c r="AL127" s="112" t="s">
        <v>8647</v>
      </c>
      <c r="AM127" s="113" t="s">
        <v>8269</v>
      </c>
      <c r="AN127" s="113"/>
      <c r="AO127" s="137"/>
      <c r="AP127" s="137"/>
      <c r="AQ127" s="113" t="s">
        <v>8642</v>
      </c>
      <c r="AR127" s="113" t="s">
        <v>10241</v>
      </c>
      <c r="AS127" s="139">
        <v>46255.651770833334</v>
      </c>
      <c r="AT127" s="113" t="s">
        <v>10242</v>
      </c>
      <c r="AU127" s="112" t="s">
        <v>8650</v>
      </c>
    </row>
    <row r="128" spans="1:47" ht="67.5">
      <c r="A128" s="113" t="s">
        <v>8678</v>
      </c>
      <c r="B128" s="112" t="s">
        <v>8679</v>
      </c>
      <c r="C128" s="113" t="s">
        <v>6861</v>
      </c>
      <c r="D128" s="113" t="s">
        <v>6713</v>
      </c>
      <c r="E128" s="113" t="s">
        <v>6478</v>
      </c>
      <c r="F128" s="113" t="s">
        <v>6877</v>
      </c>
      <c r="G128" s="113" t="s">
        <v>488</v>
      </c>
      <c r="H128" s="113" t="s">
        <v>1266</v>
      </c>
      <c r="I128" s="113" t="s">
        <v>7343</v>
      </c>
      <c r="J128" s="113" t="s">
        <v>8556</v>
      </c>
      <c r="K128" s="113" t="s">
        <v>6877</v>
      </c>
      <c r="L128" s="112" t="s">
        <v>8645</v>
      </c>
      <c r="M128" s="135"/>
      <c r="N128" s="113"/>
      <c r="O128" s="113"/>
      <c r="P128" s="113" t="s">
        <v>1473</v>
      </c>
      <c r="Q128" s="113" t="s">
        <v>2215</v>
      </c>
      <c r="R128" s="113" t="s">
        <v>1487</v>
      </c>
      <c r="S128" s="113" t="s">
        <v>1473</v>
      </c>
      <c r="T128" s="113" t="s">
        <v>5611</v>
      </c>
      <c r="U128" s="113" t="s">
        <v>5611</v>
      </c>
      <c r="V128" s="113" t="s">
        <v>8267</v>
      </c>
      <c r="W128" s="113" t="s">
        <v>6713</v>
      </c>
      <c r="X128" s="112" t="s">
        <v>8643</v>
      </c>
      <c r="Y128" s="112" t="s">
        <v>8644</v>
      </c>
      <c r="Z128" s="113"/>
      <c r="AA128" s="113"/>
      <c r="AB128" s="113" t="s">
        <v>7325</v>
      </c>
      <c r="AC128" s="113"/>
      <c r="AD128" s="113"/>
      <c r="AE128" s="113"/>
      <c r="AF128" s="113"/>
      <c r="AG128" s="113"/>
      <c r="AH128" s="113" t="s">
        <v>6887</v>
      </c>
      <c r="AI128" s="113" t="s">
        <v>6890</v>
      </c>
      <c r="AJ128" s="113"/>
      <c r="AK128" s="112" t="s">
        <v>8646</v>
      </c>
      <c r="AL128" s="112" t="s">
        <v>8647</v>
      </c>
      <c r="AM128" s="113" t="s">
        <v>8269</v>
      </c>
      <c r="AN128" s="113"/>
      <c r="AO128" s="137"/>
      <c r="AP128" s="137"/>
      <c r="AQ128" s="113" t="s">
        <v>8642</v>
      </c>
      <c r="AR128" s="113" t="s">
        <v>10241</v>
      </c>
      <c r="AS128" s="139">
        <v>46255.651770833334</v>
      </c>
      <c r="AT128" s="113" t="s">
        <v>10242</v>
      </c>
      <c r="AU128" s="112" t="s">
        <v>8650</v>
      </c>
    </row>
    <row r="129" spans="1:47" ht="27">
      <c r="A129" s="113" t="s">
        <v>8680</v>
      </c>
      <c r="B129" s="112" t="s">
        <v>8681</v>
      </c>
      <c r="C129" s="113" t="s">
        <v>6861</v>
      </c>
      <c r="D129" s="113" t="s">
        <v>6863</v>
      </c>
      <c r="E129" s="113" t="s">
        <v>6478</v>
      </c>
      <c r="F129" s="113" t="s">
        <v>6877</v>
      </c>
      <c r="G129" s="113" t="s">
        <v>1266</v>
      </c>
      <c r="H129" s="113" t="s">
        <v>344</v>
      </c>
      <c r="I129" s="113" t="s">
        <v>7358</v>
      </c>
      <c r="J129" s="113" t="s">
        <v>7359</v>
      </c>
      <c r="K129" s="113" t="s">
        <v>6877</v>
      </c>
      <c r="L129" s="112" t="s">
        <v>8684</v>
      </c>
      <c r="M129" s="135"/>
      <c r="N129" s="113"/>
      <c r="O129" s="113"/>
      <c r="P129" s="113" t="s">
        <v>1473</v>
      </c>
      <c r="Q129" s="113" t="s">
        <v>7229</v>
      </c>
      <c r="R129" s="113" t="s">
        <v>1473</v>
      </c>
      <c r="S129" s="113" t="s">
        <v>1473</v>
      </c>
      <c r="T129" s="113" t="s">
        <v>5611</v>
      </c>
      <c r="U129" s="113" t="s">
        <v>5611</v>
      </c>
      <c r="V129" s="113" t="s">
        <v>6712</v>
      </c>
      <c r="W129" s="113" t="s">
        <v>6712</v>
      </c>
      <c r="X129" s="112" t="s">
        <v>8682</v>
      </c>
      <c r="Y129" s="112" t="s">
        <v>8683</v>
      </c>
      <c r="Z129" s="113"/>
      <c r="AA129" s="113" t="s">
        <v>7324</v>
      </c>
      <c r="AB129" s="113" t="s">
        <v>7325</v>
      </c>
      <c r="AC129" s="113" t="s">
        <v>7326</v>
      </c>
      <c r="AD129" s="113" t="s">
        <v>7328</v>
      </c>
      <c r="AE129" s="113"/>
      <c r="AF129" s="113"/>
      <c r="AG129" s="113"/>
      <c r="AH129" s="113" t="s">
        <v>6887</v>
      </c>
      <c r="AI129" s="113" t="s">
        <v>6890</v>
      </c>
      <c r="AJ129" s="113" t="s">
        <v>6916</v>
      </c>
      <c r="AK129" s="112" t="s">
        <v>8685</v>
      </c>
      <c r="AL129" s="112" t="s">
        <v>8686</v>
      </c>
      <c r="AM129" s="113" t="s">
        <v>6917</v>
      </c>
      <c r="AN129" s="113" t="s">
        <v>6895</v>
      </c>
      <c r="AO129" s="137"/>
      <c r="AP129" s="137"/>
      <c r="AQ129" s="113"/>
      <c r="AR129" s="113" t="s">
        <v>10241</v>
      </c>
      <c r="AS129" s="139">
        <v>46255.651770833334</v>
      </c>
      <c r="AT129" s="113" t="s">
        <v>10242</v>
      </c>
      <c r="AU129" s="112" t="s">
        <v>8688</v>
      </c>
    </row>
    <row r="130" spans="1:47" ht="27">
      <c r="A130" s="113" t="s">
        <v>8689</v>
      </c>
      <c r="B130" s="112" t="s">
        <v>8690</v>
      </c>
      <c r="C130" s="113" t="s">
        <v>6861</v>
      </c>
      <c r="D130" s="113" t="s">
        <v>6863</v>
      </c>
      <c r="E130" s="113" t="s">
        <v>6478</v>
      </c>
      <c r="F130" s="113" t="s">
        <v>6877</v>
      </c>
      <c r="G130" s="113" t="s">
        <v>1266</v>
      </c>
      <c r="H130" s="113" t="s">
        <v>344</v>
      </c>
      <c r="I130" s="113" t="s">
        <v>7358</v>
      </c>
      <c r="J130" s="113" t="s">
        <v>7359</v>
      </c>
      <c r="K130" s="113" t="s">
        <v>6877</v>
      </c>
      <c r="L130" s="112" t="s">
        <v>8693</v>
      </c>
      <c r="M130" s="135"/>
      <c r="N130" s="113"/>
      <c r="O130" s="113"/>
      <c r="P130" s="113" t="s">
        <v>1473</v>
      </c>
      <c r="Q130" s="113" t="s">
        <v>7161</v>
      </c>
      <c r="R130" s="113" t="s">
        <v>1473</v>
      </c>
      <c r="S130" s="113" t="s">
        <v>1473</v>
      </c>
      <c r="T130" s="113" t="s">
        <v>5611</v>
      </c>
      <c r="U130" s="113" t="s">
        <v>5611</v>
      </c>
      <c r="V130" s="113" t="s">
        <v>6712</v>
      </c>
      <c r="W130" s="113" t="s">
        <v>6712</v>
      </c>
      <c r="X130" s="112" t="s">
        <v>8691</v>
      </c>
      <c r="Y130" s="112" t="s">
        <v>8692</v>
      </c>
      <c r="Z130" s="113"/>
      <c r="AA130" s="113" t="s">
        <v>7324</v>
      </c>
      <c r="AB130" s="113" t="s">
        <v>7325</v>
      </c>
      <c r="AC130" s="113" t="s">
        <v>7326</v>
      </c>
      <c r="AD130" s="113" t="s">
        <v>7328</v>
      </c>
      <c r="AE130" s="113"/>
      <c r="AF130" s="113"/>
      <c r="AG130" s="113"/>
      <c r="AH130" s="113" t="s">
        <v>6887</v>
      </c>
      <c r="AI130" s="113" t="s">
        <v>6890</v>
      </c>
      <c r="AJ130" s="113" t="s">
        <v>6916</v>
      </c>
      <c r="AK130" s="112" t="s">
        <v>8694</v>
      </c>
      <c r="AL130" s="112" t="s">
        <v>8695</v>
      </c>
      <c r="AM130" s="113" t="s">
        <v>6917</v>
      </c>
      <c r="AN130" s="113" t="s">
        <v>6895</v>
      </c>
      <c r="AO130" s="137"/>
      <c r="AP130" s="137"/>
      <c r="AQ130" s="113"/>
      <c r="AR130" s="113" t="s">
        <v>10241</v>
      </c>
      <c r="AS130" s="139">
        <v>46255.651770833334</v>
      </c>
      <c r="AT130" s="113" t="s">
        <v>10242</v>
      </c>
      <c r="AU130" s="112" t="s">
        <v>8696</v>
      </c>
    </row>
    <row r="131" spans="1:47" ht="27">
      <c r="A131" s="113" t="s">
        <v>8697</v>
      </c>
      <c r="B131" s="112" t="s">
        <v>8698</v>
      </c>
      <c r="C131" s="113" t="s">
        <v>6861</v>
      </c>
      <c r="D131" s="113" t="s">
        <v>6863</v>
      </c>
      <c r="E131" s="113" t="s">
        <v>6478</v>
      </c>
      <c r="F131" s="113" t="s">
        <v>6877</v>
      </c>
      <c r="G131" s="113" t="s">
        <v>1266</v>
      </c>
      <c r="H131" s="113" t="s">
        <v>344</v>
      </c>
      <c r="I131" s="113" t="s">
        <v>7358</v>
      </c>
      <c r="J131" s="113" t="s">
        <v>7359</v>
      </c>
      <c r="K131" s="113" t="s">
        <v>6877</v>
      </c>
      <c r="L131" s="112" t="s">
        <v>8693</v>
      </c>
      <c r="M131" s="135"/>
      <c r="N131" s="113"/>
      <c r="O131" s="113"/>
      <c r="P131" s="113" t="s">
        <v>1473</v>
      </c>
      <c r="Q131" s="113" t="s">
        <v>7161</v>
      </c>
      <c r="R131" s="113" t="s">
        <v>1473</v>
      </c>
      <c r="S131" s="113" t="s">
        <v>1473</v>
      </c>
      <c r="T131" s="113" t="s">
        <v>5611</v>
      </c>
      <c r="U131" s="113" t="s">
        <v>5611</v>
      </c>
      <c r="V131" s="113" t="s">
        <v>6712</v>
      </c>
      <c r="W131" s="113" t="s">
        <v>6712</v>
      </c>
      <c r="X131" s="112" t="s">
        <v>8699</v>
      </c>
      <c r="Y131" s="112" t="s">
        <v>8700</v>
      </c>
      <c r="Z131" s="113"/>
      <c r="AA131" s="113" t="s">
        <v>7324</v>
      </c>
      <c r="AB131" s="113" t="s">
        <v>7325</v>
      </c>
      <c r="AC131" s="113" t="s">
        <v>7326</v>
      </c>
      <c r="AD131" s="113" t="s">
        <v>7328</v>
      </c>
      <c r="AE131" s="113"/>
      <c r="AF131" s="113"/>
      <c r="AG131" s="113"/>
      <c r="AH131" s="113" t="s">
        <v>6887</v>
      </c>
      <c r="AI131" s="113" t="s">
        <v>6890</v>
      </c>
      <c r="AJ131" s="113" t="s">
        <v>6916</v>
      </c>
      <c r="AK131" s="112" t="s">
        <v>8701</v>
      </c>
      <c r="AL131" s="112" t="s">
        <v>8702</v>
      </c>
      <c r="AM131" s="113" t="s">
        <v>6917</v>
      </c>
      <c r="AN131" s="113" t="s">
        <v>7155</v>
      </c>
      <c r="AO131" s="137"/>
      <c r="AP131" s="137"/>
      <c r="AQ131" s="113"/>
      <c r="AR131" s="113" t="s">
        <v>10241</v>
      </c>
      <c r="AS131" s="139">
        <v>46255.651770833334</v>
      </c>
      <c r="AT131" s="113" t="s">
        <v>10242</v>
      </c>
      <c r="AU131" s="112" t="s">
        <v>8374</v>
      </c>
    </row>
    <row r="132" spans="1:47" ht="67.5">
      <c r="A132" s="113" t="s">
        <v>8703</v>
      </c>
      <c r="B132" s="112" t="s">
        <v>8706</v>
      </c>
      <c r="C132" s="113" t="s">
        <v>6861</v>
      </c>
      <c r="D132" s="113" t="s">
        <v>6863</v>
      </c>
      <c r="E132" s="113" t="s">
        <v>6478</v>
      </c>
      <c r="F132" s="113" t="s">
        <v>6877</v>
      </c>
      <c r="G132" s="113" t="s">
        <v>1266</v>
      </c>
      <c r="H132" s="113" t="s">
        <v>443</v>
      </c>
      <c r="I132" s="113" t="s">
        <v>7358</v>
      </c>
      <c r="J132" s="113" t="s">
        <v>7372</v>
      </c>
      <c r="K132" s="113" t="s">
        <v>6877</v>
      </c>
      <c r="L132" s="112" t="s">
        <v>8709</v>
      </c>
      <c r="M132" s="135"/>
      <c r="N132" s="113"/>
      <c r="O132" s="113"/>
      <c r="P132" s="113" t="s">
        <v>1473</v>
      </c>
      <c r="Q132" s="113" t="s">
        <v>7161</v>
      </c>
      <c r="R132" s="113" t="s">
        <v>1473</v>
      </c>
      <c r="S132" s="113" t="s">
        <v>1473</v>
      </c>
      <c r="T132" s="113" t="s">
        <v>5611</v>
      </c>
      <c r="U132" s="113" t="s">
        <v>5611</v>
      </c>
      <c r="V132" s="113" t="s">
        <v>6712</v>
      </c>
      <c r="W132" s="113" t="s">
        <v>6712</v>
      </c>
      <c r="X132" s="112" t="s">
        <v>8707</v>
      </c>
      <c r="Y132" s="112" t="s">
        <v>8708</v>
      </c>
      <c r="Z132" s="113"/>
      <c r="AA132" s="113" t="s">
        <v>7324</v>
      </c>
      <c r="AB132" s="113" t="s">
        <v>7325</v>
      </c>
      <c r="AC132" s="113" t="s">
        <v>7326</v>
      </c>
      <c r="AD132" s="113" t="s">
        <v>7371</v>
      </c>
      <c r="AE132" s="113"/>
      <c r="AF132" s="113"/>
      <c r="AG132" s="113"/>
      <c r="AH132" s="113" t="s">
        <v>6887</v>
      </c>
      <c r="AI132" s="113" t="s">
        <v>6890</v>
      </c>
      <c r="AJ132" s="113" t="s">
        <v>6916</v>
      </c>
      <c r="AK132" s="112" t="s">
        <v>8710</v>
      </c>
      <c r="AL132" s="112" t="s">
        <v>8711</v>
      </c>
      <c r="AM132" s="113" t="s">
        <v>6917</v>
      </c>
      <c r="AN132" s="113" t="s">
        <v>6895</v>
      </c>
      <c r="AO132" s="137"/>
      <c r="AP132" s="137"/>
      <c r="AQ132" s="113" t="s">
        <v>8705</v>
      </c>
      <c r="AR132" s="113" t="s">
        <v>10241</v>
      </c>
      <c r="AS132" s="139">
        <v>46255.651770833334</v>
      </c>
      <c r="AT132" s="113" t="s">
        <v>10242</v>
      </c>
      <c r="AU132" s="112" t="s">
        <v>8714</v>
      </c>
    </row>
    <row r="133" spans="1:47" ht="27">
      <c r="A133" s="113" t="s">
        <v>8723</v>
      </c>
      <c r="B133" s="112" t="s">
        <v>8724</v>
      </c>
      <c r="C133" s="113" t="s">
        <v>6861</v>
      </c>
      <c r="D133" s="113" t="s">
        <v>6863</v>
      </c>
      <c r="E133" s="113" t="s">
        <v>6478</v>
      </c>
      <c r="F133" s="113" t="s">
        <v>6877</v>
      </c>
      <c r="G133" s="113" t="s">
        <v>1266</v>
      </c>
      <c r="H133" s="113" t="s">
        <v>443</v>
      </c>
      <c r="I133" s="113" t="s">
        <v>7358</v>
      </c>
      <c r="J133" s="113" t="s">
        <v>7372</v>
      </c>
      <c r="K133" s="113" t="s">
        <v>6877</v>
      </c>
      <c r="L133" s="112" t="s">
        <v>8727</v>
      </c>
      <c r="M133" s="135"/>
      <c r="N133" s="113"/>
      <c r="O133" s="113"/>
      <c r="P133" s="113" t="s">
        <v>1473</v>
      </c>
      <c r="Q133" s="113" t="s">
        <v>7161</v>
      </c>
      <c r="R133" s="113" t="s">
        <v>1473</v>
      </c>
      <c r="S133" s="113" t="s">
        <v>1473</v>
      </c>
      <c r="T133" s="113" t="s">
        <v>5611</v>
      </c>
      <c r="U133" s="113" t="s">
        <v>5611</v>
      </c>
      <c r="V133" s="113" t="s">
        <v>6712</v>
      </c>
      <c r="W133" s="113" t="s">
        <v>6712</v>
      </c>
      <c r="X133" s="112" t="s">
        <v>8725</v>
      </c>
      <c r="Y133" s="112" t="s">
        <v>8726</v>
      </c>
      <c r="Z133" s="113"/>
      <c r="AA133" s="113" t="s">
        <v>7324</v>
      </c>
      <c r="AB133" s="113" t="s">
        <v>7325</v>
      </c>
      <c r="AC133" s="113" t="s">
        <v>7326</v>
      </c>
      <c r="AD133" s="113" t="s">
        <v>7371</v>
      </c>
      <c r="AE133" s="113"/>
      <c r="AF133" s="113"/>
      <c r="AG133" s="113"/>
      <c r="AH133" s="113" t="s">
        <v>6887</v>
      </c>
      <c r="AI133" s="113" t="s">
        <v>6890</v>
      </c>
      <c r="AJ133" s="113" t="s">
        <v>6916</v>
      </c>
      <c r="AK133" s="112" t="s">
        <v>8728</v>
      </c>
      <c r="AL133" s="112" t="s">
        <v>8729</v>
      </c>
      <c r="AM133" s="113" t="s">
        <v>6917</v>
      </c>
      <c r="AN133" s="113" t="s">
        <v>7333</v>
      </c>
      <c r="AO133" s="137"/>
      <c r="AP133" s="137"/>
      <c r="AQ133" s="113"/>
      <c r="AR133" s="113" t="s">
        <v>10241</v>
      </c>
      <c r="AS133" s="139">
        <v>46255.651770833334</v>
      </c>
      <c r="AT133" s="113" t="s">
        <v>10242</v>
      </c>
      <c r="AU133" s="112" t="s">
        <v>8731</v>
      </c>
    </row>
    <row r="134" spans="1:47" ht="27">
      <c r="A134" s="113" t="s">
        <v>8732</v>
      </c>
      <c r="B134" s="112" t="s">
        <v>8733</v>
      </c>
      <c r="C134" s="113" t="s">
        <v>6861</v>
      </c>
      <c r="D134" s="113" t="s">
        <v>6863</v>
      </c>
      <c r="E134" s="113" t="s">
        <v>6478</v>
      </c>
      <c r="F134" s="113" t="s">
        <v>6877</v>
      </c>
      <c r="G134" s="113" t="s">
        <v>1266</v>
      </c>
      <c r="H134" s="113" t="s">
        <v>443</v>
      </c>
      <c r="I134" s="113" t="s">
        <v>7394</v>
      </c>
      <c r="J134" s="113" t="s">
        <v>7396</v>
      </c>
      <c r="K134" s="113" t="s">
        <v>6877</v>
      </c>
      <c r="L134" s="112" t="s">
        <v>8737</v>
      </c>
      <c r="M134" s="135"/>
      <c r="N134" s="113"/>
      <c r="O134" s="113"/>
      <c r="P134" s="113" t="s">
        <v>1473</v>
      </c>
      <c r="Q134" s="113" t="s">
        <v>2219</v>
      </c>
      <c r="R134" s="113" t="s">
        <v>1473</v>
      </c>
      <c r="S134" s="113" t="s">
        <v>1473</v>
      </c>
      <c r="T134" s="113" t="s">
        <v>5611</v>
      </c>
      <c r="U134" s="113" t="s">
        <v>5611</v>
      </c>
      <c r="V134" s="113" t="s">
        <v>6712</v>
      </c>
      <c r="W134" s="113" t="s">
        <v>6712</v>
      </c>
      <c r="X134" s="112" t="s">
        <v>8734</v>
      </c>
      <c r="Y134" s="112" t="s">
        <v>8735</v>
      </c>
      <c r="Z134" s="113"/>
      <c r="AA134" s="113" t="s">
        <v>7324</v>
      </c>
      <c r="AB134" s="113" t="s">
        <v>7325</v>
      </c>
      <c r="AC134" s="113" t="s">
        <v>7393</v>
      </c>
      <c r="AD134" s="113" t="s">
        <v>7395</v>
      </c>
      <c r="AE134" s="113"/>
      <c r="AF134" s="113"/>
      <c r="AG134" s="113"/>
      <c r="AH134" s="113" t="s">
        <v>6887</v>
      </c>
      <c r="AI134" s="113" t="s">
        <v>6890</v>
      </c>
      <c r="AJ134" s="113" t="s">
        <v>6916</v>
      </c>
      <c r="AK134" s="112" t="s">
        <v>8738</v>
      </c>
      <c r="AL134" s="112" t="s">
        <v>8739</v>
      </c>
      <c r="AM134" s="113" t="s">
        <v>6917</v>
      </c>
      <c r="AN134" s="113" t="s">
        <v>6895</v>
      </c>
      <c r="AO134" s="137"/>
      <c r="AP134" s="137"/>
      <c r="AQ134" s="113"/>
      <c r="AR134" s="113" t="s">
        <v>10241</v>
      </c>
      <c r="AS134" s="139">
        <v>46255.651770833334</v>
      </c>
      <c r="AT134" s="113" t="s">
        <v>10242</v>
      </c>
      <c r="AU134" s="112" t="s">
        <v>8741</v>
      </c>
    </row>
    <row r="135" spans="1:47" ht="40.5">
      <c r="A135" s="113" t="s">
        <v>8742</v>
      </c>
      <c r="B135" s="112" t="s">
        <v>8743</v>
      </c>
      <c r="C135" s="113" t="s">
        <v>6861</v>
      </c>
      <c r="D135" s="113" t="s">
        <v>6713</v>
      </c>
      <c r="E135" s="113" t="s">
        <v>6478</v>
      </c>
      <c r="F135" s="113" t="s">
        <v>6877</v>
      </c>
      <c r="G135" s="113" t="s">
        <v>443</v>
      </c>
      <c r="H135" s="113" t="s">
        <v>344</v>
      </c>
      <c r="I135" s="113" t="s">
        <v>8746</v>
      </c>
      <c r="J135" s="113" t="s">
        <v>8747</v>
      </c>
      <c r="K135" s="113" t="s">
        <v>6877</v>
      </c>
      <c r="L135" s="112" t="s">
        <v>1141</v>
      </c>
      <c r="M135" s="135"/>
      <c r="N135" s="113"/>
      <c r="O135" s="113"/>
      <c r="P135" s="113" t="s">
        <v>1473</v>
      </c>
      <c r="Q135" s="113" t="s">
        <v>6958</v>
      </c>
      <c r="R135" s="113" t="s">
        <v>1487</v>
      </c>
      <c r="S135" s="113" t="s">
        <v>1473</v>
      </c>
      <c r="T135" s="113" t="s">
        <v>5611</v>
      </c>
      <c r="U135" s="113" t="s">
        <v>5611</v>
      </c>
      <c r="V135" s="113" t="s">
        <v>8267</v>
      </c>
      <c r="W135" s="113" t="s">
        <v>6713</v>
      </c>
      <c r="X135" s="112" t="s">
        <v>8744</v>
      </c>
      <c r="Y135" s="112" t="s">
        <v>8745</v>
      </c>
      <c r="Z135" s="113"/>
      <c r="AA135" s="113"/>
      <c r="AB135" s="113" t="s">
        <v>7435</v>
      </c>
      <c r="AC135" s="113"/>
      <c r="AD135" s="113"/>
      <c r="AE135" s="113"/>
      <c r="AF135" s="113"/>
      <c r="AG135" s="113"/>
      <c r="AH135" s="113" t="s">
        <v>6887</v>
      </c>
      <c r="AI135" s="113" t="s">
        <v>6890</v>
      </c>
      <c r="AJ135" s="113"/>
      <c r="AK135" s="112" t="s">
        <v>8748</v>
      </c>
      <c r="AL135" s="112" t="s">
        <v>8749</v>
      </c>
      <c r="AM135" s="113" t="s">
        <v>8269</v>
      </c>
      <c r="AN135" s="113"/>
      <c r="AO135" s="137"/>
      <c r="AP135" s="137"/>
      <c r="AQ135" s="113" t="s">
        <v>320</v>
      </c>
      <c r="AR135" s="113" t="s">
        <v>10241</v>
      </c>
      <c r="AS135" s="139">
        <v>46255.651770833334</v>
      </c>
      <c r="AT135" s="113" t="s">
        <v>10242</v>
      </c>
      <c r="AU135" s="112" t="s">
        <v>8752</v>
      </c>
    </row>
    <row r="136" spans="1:47" ht="40.5">
      <c r="A136" s="113" t="s">
        <v>8754</v>
      </c>
      <c r="B136" s="112" t="s">
        <v>8755</v>
      </c>
      <c r="C136" s="113" t="s">
        <v>6861</v>
      </c>
      <c r="D136" s="113" t="s">
        <v>6863</v>
      </c>
      <c r="E136" s="113" t="s">
        <v>6478</v>
      </c>
      <c r="F136" s="113" t="s">
        <v>6967</v>
      </c>
      <c r="G136" s="113" t="s">
        <v>344</v>
      </c>
      <c r="H136" s="113" t="s">
        <v>344</v>
      </c>
      <c r="I136" s="113" t="s">
        <v>8746</v>
      </c>
      <c r="J136" s="113" t="s">
        <v>8760</v>
      </c>
      <c r="K136" s="113" t="s">
        <v>6967</v>
      </c>
      <c r="L136" s="112" t="s">
        <v>8761</v>
      </c>
      <c r="M136" s="135"/>
      <c r="N136" s="113"/>
      <c r="O136" s="113"/>
      <c r="P136" s="113" t="s">
        <v>1473</v>
      </c>
      <c r="Q136" s="113" t="s">
        <v>6958</v>
      </c>
      <c r="R136" s="113" t="s">
        <v>1473</v>
      </c>
      <c r="S136" s="113" t="s">
        <v>1473</v>
      </c>
      <c r="T136" s="113" t="s">
        <v>5611</v>
      </c>
      <c r="U136" s="113" t="s">
        <v>5611</v>
      </c>
      <c r="V136" s="113" t="s">
        <v>6712</v>
      </c>
      <c r="W136" s="113" t="s">
        <v>6712</v>
      </c>
      <c r="X136" s="112" t="s">
        <v>8756</v>
      </c>
      <c r="Y136" s="112" t="s">
        <v>8757</v>
      </c>
      <c r="Z136" s="113"/>
      <c r="AA136" s="113" t="s">
        <v>7434</v>
      </c>
      <c r="AB136" s="113" t="s">
        <v>7435</v>
      </c>
      <c r="AC136" s="113" t="s">
        <v>8758</v>
      </c>
      <c r="AD136" s="113" t="s">
        <v>8759</v>
      </c>
      <c r="AE136" s="113"/>
      <c r="AF136" s="113"/>
      <c r="AG136" s="113"/>
      <c r="AH136" s="113" t="s">
        <v>6887</v>
      </c>
      <c r="AI136" s="113" t="s">
        <v>6890</v>
      </c>
      <c r="AJ136" s="113" t="s">
        <v>6969</v>
      </c>
      <c r="AK136" s="112" t="s">
        <v>8762</v>
      </c>
      <c r="AL136" s="112" t="s">
        <v>8763</v>
      </c>
      <c r="AM136" s="113" t="s">
        <v>6917</v>
      </c>
      <c r="AN136" s="113" t="s">
        <v>6895</v>
      </c>
      <c r="AO136" s="137"/>
      <c r="AP136" s="137"/>
      <c r="AQ136" s="113" t="s">
        <v>8705</v>
      </c>
      <c r="AR136" s="113" t="s">
        <v>10241</v>
      </c>
      <c r="AS136" s="139">
        <v>46255.651770833334</v>
      </c>
      <c r="AT136" s="113" t="s">
        <v>10242</v>
      </c>
      <c r="AU136" s="112" t="s">
        <v>8765</v>
      </c>
    </row>
    <row r="137" spans="1:47" ht="40.5">
      <c r="A137" s="113" t="s">
        <v>8766</v>
      </c>
      <c r="B137" s="112" t="s">
        <v>8769</v>
      </c>
      <c r="C137" s="113" t="s">
        <v>6861</v>
      </c>
      <c r="D137" s="113" t="s">
        <v>6863</v>
      </c>
      <c r="E137" s="113" t="s">
        <v>6478</v>
      </c>
      <c r="F137" s="113" t="s">
        <v>6932</v>
      </c>
      <c r="G137" s="113" t="s">
        <v>443</v>
      </c>
      <c r="H137" s="113" t="s">
        <v>344</v>
      </c>
      <c r="I137" s="113" t="s">
        <v>8746</v>
      </c>
      <c r="J137" s="113" t="s">
        <v>8773</v>
      </c>
      <c r="K137" s="113" t="s">
        <v>6932</v>
      </c>
      <c r="L137" s="112" t="s">
        <v>8774</v>
      </c>
      <c r="M137" s="135"/>
      <c r="N137" s="113"/>
      <c r="O137" s="113"/>
      <c r="P137" s="113" t="s">
        <v>1473</v>
      </c>
      <c r="Q137" s="113" t="s">
        <v>8780</v>
      </c>
      <c r="R137" s="113" t="s">
        <v>1473</v>
      </c>
      <c r="S137" s="113" t="s">
        <v>1473</v>
      </c>
      <c r="T137" s="113" t="s">
        <v>5611</v>
      </c>
      <c r="U137" s="113" t="s">
        <v>5611</v>
      </c>
      <c r="V137" s="113" t="s">
        <v>6712</v>
      </c>
      <c r="W137" s="113" t="s">
        <v>6712</v>
      </c>
      <c r="X137" s="112" t="s">
        <v>8770</v>
      </c>
      <c r="Y137" s="112" t="s">
        <v>8771</v>
      </c>
      <c r="Z137" s="113"/>
      <c r="AA137" s="113" t="s">
        <v>7434</v>
      </c>
      <c r="AB137" s="113" t="s">
        <v>7435</v>
      </c>
      <c r="AC137" s="113" t="s">
        <v>8758</v>
      </c>
      <c r="AD137" s="113" t="s">
        <v>8772</v>
      </c>
      <c r="AE137" s="113"/>
      <c r="AF137" s="113"/>
      <c r="AG137" s="113"/>
      <c r="AH137" s="113" t="s">
        <v>6887</v>
      </c>
      <c r="AI137" s="113" t="s">
        <v>6890</v>
      </c>
      <c r="AJ137" s="113" t="s">
        <v>6935</v>
      </c>
      <c r="AK137" s="112" t="s">
        <v>8775</v>
      </c>
      <c r="AL137" s="112" t="s">
        <v>8776</v>
      </c>
      <c r="AM137" s="113" t="s">
        <v>6917</v>
      </c>
      <c r="AN137" s="113" t="s">
        <v>6895</v>
      </c>
      <c r="AO137" s="137"/>
      <c r="AP137" s="137"/>
      <c r="AQ137" s="113" t="s">
        <v>8768</v>
      </c>
      <c r="AR137" s="113" t="s">
        <v>10241</v>
      </c>
      <c r="AS137" s="139">
        <v>46255.651770833334</v>
      </c>
      <c r="AT137" s="113" t="s">
        <v>10242</v>
      </c>
      <c r="AU137" s="112" t="s">
        <v>8778</v>
      </c>
    </row>
    <row r="138" spans="1:47" ht="27">
      <c r="A138" s="113" t="s">
        <v>8788</v>
      </c>
      <c r="B138" s="112" t="s">
        <v>8791</v>
      </c>
      <c r="C138" s="113" t="s">
        <v>6861</v>
      </c>
      <c r="D138" s="113" t="s">
        <v>6863</v>
      </c>
      <c r="E138" s="113" t="s">
        <v>6478</v>
      </c>
      <c r="F138" s="113" t="s">
        <v>6967</v>
      </c>
      <c r="G138" s="113" t="s">
        <v>1266</v>
      </c>
      <c r="H138" s="113" t="s">
        <v>344</v>
      </c>
      <c r="I138" s="113" t="s">
        <v>8795</v>
      </c>
      <c r="J138" s="113" t="s">
        <v>8797</v>
      </c>
      <c r="K138" s="113" t="s">
        <v>6967</v>
      </c>
      <c r="L138" s="112" t="s">
        <v>8798</v>
      </c>
      <c r="M138" s="135"/>
      <c r="N138" s="113"/>
      <c r="O138" s="113"/>
      <c r="P138" s="113" t="s">
        <v>1473</v>
      </c>
      <c r="Q138" s="113" t="s">
        <v>7576</v>
      </c>
      <c r="R138" s="113" t="s">
        <v>1473</v>
      </c>
      <c r="S138" s="113" t="s">
        <v>1473</v>
      </c>
      <c r="T138" s="113" t="s">
        <v>5611</v>
      </c>
      <c r="U138" s="113" t="s">
        <v>5611</v>
      </c>
      <c r="V138" s="113" t="s">
        <v>6712</v>
      </c>
      <c r="W138" s="113" t="s">
        <v>6712</v>
      </c>
      <c r="X138" s="112" t="s">
        <v>8792</v>
      </c>
      <c r="Y138" s="112" t="s">
        <v>8793</v>
      </c>
      <c r="Z138" s="113"/>
      <c r="AA138" s="113" t="s">
        <v>7434</v>
      </c>
      <c r="AB138" s="113" t="s">
        <v>7435</v>
      </c>
      <c r="AC138" s="113" t="s">
        <v>8794</v>
      </c>
      <c r="AD138" s="113" t="s">
        <v>8796</v>
      </c>
      <c r="AE138" s="113"/>
      <c r="AF138" s="113"/>
      <c r="AG138" s="113"/>
      <c r="AH138" s="113" t="s">
        <v>6887</v>
      </c>
      <c r="AI138" s="113" t="s">
        <v>6890</v>
      </c>
      <c r="AJ138" s="113" t="s">
        <v>6969</v>
      </c>
      <c r="AK138" s="112" t="s">
        <v>8799</v>
      </c>
      <c r="AL138" s="112" t="s">
        <v>8800</v>
      </c>
      <c r="AM138" s="113" t="s">
        <v>6917</v>
      </c>
      <c r="AN138" s="113" t="s">
        <v>6920</v>
      </c>
      <c r="AO138" s="137"/>
      <c r="AP138" s="137"/>
      <c r="AQ138" s="113" t="s">
        <v>8790</v>
      </c>
      <c r="AR138" s="113" t="s">
        <v>10241</v>
      </c>
      <c r="AS138" s="139">
        <v>46255.651770833334</v>
      </c>
      <c r="AT138" s="113" t="s">
        <v>10242</v>
      </c>
      <c r="AU138" s="112" t="s">
        <v>8803</v>
      </c>
    </row>
    <row r="139" spans="1:47" ht="40.5">
      <c r="A139" s="113" t="s">
        <v>8811</v>
      </c>
      <c r="B139" s="112" t="s">
        <v>8812</v>
      </c>
      <c r="C139" s="113" t="s">
        <v>6861</v>
      </c>
      <c r="D139" s="113" t="s">
        <v>6863</v>
      </c>
      <c r="E139" s="113" t="s">
        <v>6478</v>
      </c>
      <c r="F139" s="113" t="s">
        <v>6967</v>
      </c>
      <c r="G139" s="113" t="s">
        <v>565</v>
      </c>
      <c r="H139" s="113" t="s">
        <v>1266</v>
      </c>
      <c r="I139" s="113" t="s">
        <v>8795</v>
      </c>
      <c r="J139" s="113" t="s">
        <v>8816</v>
      </c>
      <c r="K139" s="113" t="s">
        <v>6967</v>
      </c>
      <c r="L139" s="112" t="s">
        <v>8817</v>
      </c>
      <c r="M139" s="135"/>
      <c r="N139" s="113"/>
      <c r="O139" s="113"/>
      <c r="P139" s="113" t="s">
        <v>1473</v>
      </c>
      <c r="Q139" s="113" t="s">
        <v>6958</v>
      </c>
      <c r="R139" s="113" t="s">
        <v>1473</v>
      </c>
      <c r="S139" s="113" t="s">
        <v>1473</v>
      </c>
      <c r="T139" s="113" t="s">
        <v>5611</v>
      </c>
      <c r="U139" s="113" t="s">
        <v>5611</v>
      </c>
      <c r="V139" s="113" t="s">
        <v>6712</v>
      </c>
      <c r="W139" s="113" t="s">
        <v>6712</v>
      </c>
      <c r="X139" s="112" t="s">
        <v>8813</v>
      </c>
      <c r="Y139" s="112" t="s">
        <v>8814</v>
      </c>
      <c r="Z139" s="113"/>
      <c r="AA139" s="113" t="s">
        <v>7434</v>
      </c>
      <c r="AB139" s="113" t="s">
        <v>7435</v>
      </c>
      <c r="AC139" s="113" t="s">
        <v>8794</v>
      </c>
      <c r="AD139" s="113" t="s">
        <v>8815</v>
      </c>
      <c r="AE139" s="113"/>
      <c r="AF139" s="113"/>
      <c r="AG139" s="113"/>
      <c r="AH139" s="113" t="s">
        <v>6887</v>
      </c>
      <c r="AI139" s="113" t="s">
        <v>6890</v>
      </c>
      <c r="AJ139" s="113" t="s">
        <v>6969</v>
      </c>
      <c r="AK139" s="112" t="s">
        <v>8818</v>
      </c>
      <c r="AL139" s="112" t="s">
        <v>8819</v>
      </c>
      <c r="AM139" s="113" t="s">
        <v>6917</v>
      </c>
      <c r="AN139" s="113" t="s">
        <v>7155</v>
      </c>
      <c r="AO139" s="137"/>
      <c r="AP139" s="137"/>
      <c r="AQ139" s="113"/>
      <c r="AR139" s="113" t="s">
        <v>10241</v>
      </c>
      <c r="AS139" s="139">
        <v>46255.651770833334</v>
      </c>
      <c r="AT139" s="113" t="s">
        <v>10242</v>
      </c>
      <c r="AU139" s="112" t="s">
        <v>8821</v>
      </c>
    </row>
    <row r="140" spans="1:47" ht="40.5">
      <c r="A140" s="113" t="s">
        <v>8822</v>
      </c>
      <c r="B140" s="112" t="s">
        <v>8825</v>
      </c>
      <c r="C140" s="113" t="s">
        <v>6861</v>
      </c>
      <c r="D140" s="113" t="s">
        <v>6863</v>
      </c>
      <c r="E140" s="113" t="s">
        <v>6478</v>
      </c>
      <c r="F140" s="113" t="s">
        <v>6967</v>
      </c>
      <c r="G140" s="113" t="s">
        <v>1266</v>
      </c>
      <c r="H140" s="113" t="s">
        <v>443</v>
      </c>
      <c r="I140" s="113" t="s">
        <v>8795</v>
      </c>
      <c r="J140" s="113" t="s">
        <v>8797</v>
      </c>
      <c r="K140" s="113" t="s">
        <v>6967</v>
      </c>
      <c r="L140" s="112" t="s">
        <v>8828</v>
      </c>
      <c r="M140" s="135"/>
      <c r="N140" s="113"/>
      <c r="O140" s="113"/>
      <c r="P140" s="113" t="s">
        <v>1473</v>
      </c>
      <c r="Q140" s="113" t="s">
        <v>2213</v>
      </c>
      <c r="R140" s="113" t="s">
        <v>1473</v>
      </c>
      <c r="S140" s="113" t="s">
        <v>1473</v>
      </c>
      <c r="T140" s="113" t="s">
        <v>5611</v>
      </c>
      <c r="U140" s="113" t="s">
        <v>5611</v>
      </c>
      <c r="V140" s="113" t="s">
        <v>6712</v>
      </c>
      <c r="W140" s="113" t="s">
        <v>6712</v>
      </c>
      <c r="X140" s="112" t="s">
        <v>8826</v>
      </c>
      <c r="Y140" s="112" t="s">
        <v>8827</v>
      </c>
      <c r="Z140" s="113"/>
      <c r="AA140" s="113" t="s">
        <v>7434</v>
      </c>
      <c r="AB140" s="113" t="s">
        <v>7435</v>
      </c>
      <c r="AC140" s="113" t="s">
        <v>8794</v>
      </c>
      <c r="AD140" s="113" t="s">
        <v>8796</v>
      </c>
      <c r="AE140" s="113"/>
      <c r="AF140" s="113"/>
      <c r="AG140" s="113"/>
      <c r="AH140" s="113" t="s">
        <v>6887</v>
      </c>
      <c r="AI140" s="113" t="s">
        <v>6890</v>
      </c>
      <c r="AJ140" s="113" t="s">
        <v>6969</v>
      </c>
      <c r="AK140" s="112" t="s">
        <v>8829</v>
      </c>
      <c r="AL140" s="112" t="s">
        <v>8830</v>
      </c>
      <c r="AM140" s="113" t="s">
        <v>6917</v>
      </c>
      <c r="AN140" s="113" t="s">
        <v>6920</v>
      </c>
      <c r="AO140" s="137"/>
      <c r="AP140" s="137"/>
      <c r="AQ140" s="113" t="s">
        <v>8824</v>
      </c>
      <c r="AR140" s="113" t="s">
        <v>10241</v>
      </c>
      <c r="AS140" s="139">
        <v>46255.651782407411</v>
      </c>
      <c r="AT140" s="113" t="s">
        <v>10242</v>
      </c>
      <c r="AU140" s="112" t="s">
        <v>8832</v>
      </c>
    </row>
    <row r="141" spans="1:47" ht="40.5">
      <c r="A141" s="113" t="s">
        <v>8846</v>
      </c>
      <c r="B141" s="112" t="s">
        <v>8849</v>
      </c>
      <c r="C141" s="113" t="s">
        <v>6861</v>
      </c>
      <c r="D141" s="113" t="s">
        <v>6863</v>
      </c>
      <c r="E141" s="113" t="s">
        <v>6478</v>
      </c>
      <c r="F141" s="113" t="s">
        <v>6967</v>
      </c>
      <c r="G141" s="113" t="s">
        <v>1266</v>
      </c>
      <c r="H141" s="113" t="s">
        <v>443</v>
      </c>
      <c r="I141" s="113" t="s">
        <v>7437</v>
      </c>
      <c r="J141" s="113" t="s">
        <v>7439</v>
      </c>
      <c r="K141" s="113" t="s">
        <v>6967</v>
      </c>
      <c r="L141" s="112" t="s">
        <v>8852</v>
      </c>
      <c r="M141" s="135"/>
      <c r="N141" s="113"/>
      <c r="O141" s="113"/>
      <c r="P141" s="113" t="s">
        <v>1473</v>
      </c>
      <c r="Q141" s="113" t="s">
        <v>2219</v>
      </c>
      <c r="R141" s="113" t="s">
        <v>1473</v>
      </c>
      <c r="S141" s="113" t="s">
        <v>1473</v>
      </c>
      <c r="T141" s="113" t="s">
        <v>5611</v>
      </c>
      <c r="U141" s="113" t="s">
        <v>5611</v>
      </c>
      <c r="V141" s="113" t="s">
        <v>6712</v>
      </c>
      <c r="W141" s="113" t="s">
        <v>6712</v>
      </c>
      <c r="X141" s="112" t="s">
        <v>8850</v>
      </c>
      <c r="Y141" s="112" t="s">
        <v>8851</v>
      </c>
      <c r="Z141" s="113"/>
      <c r="AA141" s="113" t="s">
        <v>7434</v>
      </c>
      <c r="AB141" s="113" t="s">
        <v>7435</v>
      </c>
      <c r="AC141" s="113" t="s">
        <v>7436</v>
      </c>
      <c r="AD141" s="113" t="s">
        <v>7438</v>
      </c>
      <c r="AE141" s="113"/>
      <c r="AF141" s="113"/>
      <c r="AG141" s="113"/>
      <c r="AH141" s="113" t="s">
        <v>6887</v>
      </c>
      <c r="AI141" s="113" t="s">
        <v>6890</v>
      </c>
      <c r="AJ141" s="113" t="s">
        <v>6969</v>
      </c>
      <c r="AK141" s="112" t="s">
        <v>8853</v>
      </c>
      <c r="AL141" s="112" t="s">
        <v>8854</v>
      </c>
      <c r="AM141" s="113" t="s">
        <v>6917</v>
      </c>
      <c r="AN141" s="113" t="s">
        <v>6895</v>
      </c>
      <c r="AO141" s="137"/>
      <c r="AP141" s="137"/>
      <c r="AQ141" s="113" t="s">
        <v>8848</v>
      </c>
      <c r="AR141" s="113" t="s">
        <v>10241</v>
      </c>
      <c r="AS141" s="139">
        <v>46255.651782407411</v>
      </c>
      <c r="AT141" s="113" t="s">
        <v>10242</v>
      </c>
      <c r="AU141" s="112" t="s">
        <v>8856</v>
      </c>
    </row>
    <row r="142" spans="1:47" ht="27">
      <c r="A142" s="113" t="s">
        <v>8866</v>
      </c>
      <c r="B142" s="112" t="s">
        <v>1258</v>
      </c>
      <c r="C142" s="113" t="s">
        <v>6861</v>
      </c>
      <c r="D142" s="113" t="s">
        <v>6713</v>
      </c>
      <c r="E142" s="113" t="s">
        <v>6478</v>
      </c>
      <c r="F142" s="113" t="s">
        <v>6877</v>
      </c>
      <c r="G142" s="113" t="s">
        <v>443</v>
      </c>
      <c r="H142" s="113" t="s">
        <v>344</v>
      </c>
      <c r="I142" s="113" t="s">
        <v>7437</v>
      </c>
      <c r="J142" s="113" t="s">
        <v>7439</v>
      </c>
      <c r="K142" s="113" t="s">
        <v>6877</v>
      </c>
      <c r="L142" s="112" t="s">
        <v>1140</v>
      </c>
      <c r="M142" s="135"/>
      <c r="N142" s="113"/>
      <c r="O142" s="113"/>
      <c r="P142" s="113" t="s">
        <v>1487</v>
      </c>
      <c r="Q142" s="113" t="s">
        <v>2231</v>
      </c>
      <c r="R142" s="113" t="s">
        <v>1487</v>
      </c>
      <c r="S142" s="113" t="s">
        <v>1473</v>
      </c>
      <c r="T142" s="113" t="s">
        <v>5611</v>
      </c>
      <c r="U142" s="113" t="s">
        <v>5611</v>
      </c>
      <c r="V142" s="113" t="s">
        <v>8267</v>
      </c>
      <c r="W142" s="113" t="s">
        <v>6713</v>
      </c>
      <c r="X142" s="112" t="s">
        <v>163</v>
      </c>
      <c r="Y142" s="112"/>
      <c r="Z142" s="113"/>
      <c r="AA142" s="113"/>
      <c r="AB142" s="113" t="s">
        <v>7435</v>
      </c>
      <c r="AC142" s="113"/>
      <c r="AD142" s="113"/>
      <c r="AE142" s="113"/>
      <c r="AF142" s="113"/>
      <c r="AG142" s="113"/>
      <c r="AH142" s="113" t="s">
        <v>6887</v>
      </c>
      <c r="AI142" s="113" t="s">
        <v>6890</v>
      </c>
      <c r="AJ142" s="113"/>
      <c r="AK142" s="112"/>
      <c r="AL142" s="112"/>
      <c r="AM142" s="113" t="s">
        <v>8269</v>
      </c>
      <c r="AN142" s="113"/>
      <c r="AO142" s="137"/>
      <c r="AP142" s="137"/>
      <c r="AQ142" s="113" t="s">
        <v>335</v>
      </c>
      <c r="AR142" s="113" t="s">
        <v>10241</v>
      </c>
      <c r="AS142" s="139">
        <v>46255.651782407411</v>
      </c>
      <c r="AT142" s="113" t="s">
        <v>10242</v>
      </c>
      <c r="AU142" s="112" t="s">
        <v>8868</v>
      </c>
    </row>
    <row r="143" spans="1:47" ht="54">
      <c r="A143" s="113" t="s">
        <v>8870</v>
      </c>
      <c r="B143" s="112" t="s">
        <v>1243</v>
      </c>
      <c r="C143" s="113" t="s">
        <v>6861</v>
      </c>
      <c r="D143" s="113" t="s">
        <v>6713</v>
      </c>
      <c r="E143" s="113" t="s">
        <v>6478</v>
      </c>
      <c r="F143" s="113" t="s">
        <v>6877</v>
      </c>
      <c r="G143" s="113" t="s">
        <v>443</v>
      </c>
      <c r="H143" s="113" t="s">
        <v>344</v>
      </c>
      <c r="I143" s="113" t="s">
        <v>7437</v>
      </c>
      <c r="J143" s="113" t="s">
        <v>7439</v>
      </c>
      <c r="K143" s="113" t="s">
        <v>6877</v>
      </c>
      <c r="L143" s="112" t="s">
        <v>1272</v>
      </c>
      <c r="M143" s="135"/>
      <c r="N143" s="113"/>
      <c r="O143" s="113"/>
      <c r="P143" s="113" t="s">
        <v>1487</v>
      </c>
      <c r="Q143" s="113" t="s">
        <v>2231</v>
      </c>
      <c r="R143" s="113" t="s">
        <v>1487</v>
      </c>
      <c r="S143" s="113" t="s">
        <v>1473</v>
      </c>
      <c r="T143" s="113" t="s">
        <v>5611</v>
      </c>
      <c r="U143" s="113" t="s">
        <v>5611</v>
      </c>
      <c r="V143" s="113" t="s">
        <v>8267</v>
      </c>
      <c r="W143" s="113" t="s">
        <v>6713</v>
      </c>
      <c r="X143" s="112" t="s">
        <v>144</v>
      </c>
      <c r="Y143" s="112"/>
      <c r="Z143" s="113"/>
      <c r="AA143" s="113"/>
      <c r="AB143" s="113" t="s">
        <v>7435</v>
      </c>
      <c r="AC143" s="113"/>
      <c r="AD143" s="113"/>
      <c r="AE143" s="113"/>
      <c r="AF143" s="113"/>
      <c r="AG143" s="113"/>
      <c r="AH143" s="113" t="s">
        <v>6887</v>
      </c>
      <c r="AI143" s="113" t="s">
        <v>6890</v>
      </c>
      <c r="AJ143" s="113"/>
      <c r="AK143" s="112"/>
      <c r="AL143" s="112"/>
      <c r="AM143" s="113" t="s">
        <v>8269</v>
      </c>
      <c r="AN143" s="113"/>
      <c r="AO143" s="137"/>
      <c r="AP143" s="137"/>
      <c r="AQ143" s="113" t="s">
        <v>317</v>
      </c>
      <c r="AR143" s="113" t="s">
        <v>10241</v>
      </c>
      <c r="AS143" s="139">
        <v>46255.651782407411</v>
      </c>
      <c r="AT143" s="113" t="s">
        <v>10242</v>
      </c>
      <c r="AU143" s="112" t="s">
        <v>8868</v>
      </c>
    </row>
    <row r="144" spans="1:47" ht="54">
      <c r="A144" s="113" t="s">
        <v>8872</v>
      </c>
      <c r="B144" s="112" t="s">
        <v>1340</v>
      </c>
      <c r="C144" s="113" t="s">
        <v>6861</v>
      </c>
      <c r="D144" s="113" t="s">
        <v>6713</v>
      </c>
      <c r="E144" s="113" t="s">
        <v>6478</v>
      </c>
      <c r="F144" s="113" t="s">
        <v>6877</v>
      </c>
      <c r="G144" s="113" t="s">
        <v>443</v>
      </c>
      <c r="H144" s="113" t="s">
        <v>344</v>
      </c>
      <c r="I144" s="113" t="s">
        <v>7437</v>
      </c>
      <c r="J144" s="113" t="s">
        <v>7439</v>
      </c>
      <c r="K144" s="113" t="s">
        <v>6877</v>
      </c>
      <c r="L144" s="112" t="s">
        <v>1143</v>
      </c>
      <c r="M144" s="135"/>
      <c r="N144" s="113"/>
      <c r="O144" s="113"/>
      <c r="P144" s="113" t="s">
        <v>1487</v>
      </c>
      <c r="Q144" s="113" t="s">
        <v>2231</v>
      </c>
      <c r="R144" s="113" t="s">
        <v>1487</v>
      </c>
      <c r="S144" s="113" t="s">
        <v>1473</v>
      </c>
      <c r="T144" s="113" t="s">
        <v>5611</v>
      </c>
      <c r="U144" s="113" t="s">
        <v>5611</v>
      </c>
      <c r="V144" s="113" t="s">
        <v>8267</v>
      </c>
      <c r="W144" s="113" t="s">
        <v>6713</v>
      </c>
      <c r="X144" s="112" t="s">
        <v>165</v>
      </c>
      <c r="Y144" s="112"/>
      <c r="Z144" s="113"/>
      <c r="AA144" s="113"/>
      <c r="AB144" s="113" t="s">
        <v>7435</v>
      </c>
      <c r="AC144" s="113"/>
      <c r="AD144" s="113"/>
      <c r="AE144" s="113"/>
      <c r="AF144" s="113"/>
      <c r="AG144" s="113"/>
      <c r="AH144" s="113" t="s">
        <v>6887</v>
      </c>
      <c r="AI144" s="113" t="s">
        <v>6890</v>
      </c>
      <c r="AJ144" s="113"/>
      <c r="AK144" s="112"/>
      <c r="AL144" s="112"/>
      <c r="AM144" s="113" t="s">
        <v>8269</v>
      </c>
      <c r="AN144" s="113"/>
      <c r="AO144" s="137"/>
      <c r="AP144" s="137"/>
      <c r="AQ144" s="113" t="s">
        <v>336</v>
      </c>
      <c r="AR144" s="113" t="s">
        <v>10241</v>
      </c>
      <c r="AS144" s="139">
        <v>46255.651782407411</v>
      </c>
      <c r="AT144" s="113" t="s">
        <v>10242</v>
      </c>
      <c r="AU144" s="112" t="s">
        <v>8868</v>
      </c>
    </row>
    <row r="145" spans="1:47" ht="40.5">
      <c r="A145" s="113" t="s">
        <v>8874</v>
      </c>
      <c r="B145" s="112" t="s">
        <v>8875</v>
      </c>
      <c r="C145" s="113" t="s">
        <v>6861</v>
      </c>
      <c r="D145" s="113" t="s">
        <v>6863</v>
      </c>
      <c r="E145" s="113" t="s">
        <v>6478</v>
      </c>
      <c r="F145" s="113" t="s">
        <v>6967</v>
      </c>
      <c r="G145" s="113" t="s">
        <v>1266</v>
      </c>
      <c r="H145" s="113" t="s">
        <v>344</v>
      </c>
      <c r="I145" s="113" t="s">
        <v>7437</v>
      </c>
      <c r="J145" s="113" t="s">
        <v>7485</v>
      </c>
      <c r="K145" s="113" t="s">
        <v>6967</v>
      </c>
      <c r="L145" s="112" t="s">
        <v>8878</v>
      </c>
      <c r="M145" s="135"/>
      <c r="N145" s="113"/>
      <c r="O145" s="113"/>
      <c r="P145" s="113" t="s">
        <v>1473</v>
      </c>
      <c r="Q145" s="113" t="s">
        <v>2219</v>
      </c>
      <c r="R145" s="113" t="s">
        <v>1473</v>
      </c>
      <c r="S145" s="113" t="s">
        <v>1473</v>
      </c>
      <c r="T145" s="113" t="s">
        <v>5611</v>
      </c>
      <c r="U145" s="113" t="s">
        <v>5611</v>
      </c>
      <c r="V145" s="113" t="s">
        <v>6712</v>
      </c>
      <c r="W145" s="113" t="s">
        <v>6712</v>
      </c>
      <c r="X145" s="112" t="s">
        <v>8876</v>
      </c>
      <c r="Y145" s="112" t="s">
        <v>8877</v>
      </c>
      <c r="Z145" s="113"/>
      <c r="AA145" s="113" t="s">
        <v>7434</v>
      </c>
      <c r="AB145" s="113" t="s">
        <v>7435</v>
      </c>
      <c r="AC145" s="113" t="s">
        <v>7436</v>
      </c>
      <c r="AD145" s="113" t="s">
        <v>7484</v>
      </c>
      <c r="AE145" s="113"/>
      <c r="AF145" s="113"/>
      <c r="AG145" s="113"/>
      <c r="AH145" s="113" t="s">
        <v>6887</v>
      </c>
      <c r="AI145" s="113" t="s">
        <v>6890</v>
      </c>
      <c r="AJ145" s="113" t="s">
        <v>6969</v>
      </c>
      <c r="AK145" s="112" t="s">
        <v>8879</v>
      </c>
      <c r="AL145" s="112" t="s">
        <v>8880</v>
      </c>
      <c r="AM145" s="113" t="s">
        <v>6917</v>
      </c>
      <c r="AN145" s="113" t="s">
        <v>6895</v>
      </c>
      <c r="AO145" s="137"/>
      <c r="AP145" s="137"/>
      <c r="AQ145" s="113"/>
      <c r="AR145" s="113" t="s">
        <v>10241</v>
      </c>
      <c r="AS145" s="139">
        <v>46255.651782407411</v>
      </c>
      <c r="AT145" s="113" t="s">
        <v>10242</v>
      </c>
      <c r="AU145" s="112" t="s">
        <v>8882</v>
      </c>
    </row>
    <row r="146" spans="1:47" ht="40.5">
      <c r="A146" s="113" t="s">
        <v>8883</v>
      </c>
      <c r="B146" s="112" t="s">
        <v>8886</v>
      </c>
      <c r="C146" s="113" t="s">
        <v>6861</v>
      </c>
      <c r="D146" s="113" t="s">
        <v>6863</v>
      </c>
      <c r="E146" s="113" t="s">
        <v>6478</v>
      </c>
      <c r="F146" s="113" t="s">
        <v>6967</v>
      </c>
      <c r="G146" s="113" t="s">
        <v>1266</v>
      </c>
      <c r="H146" s="113" t="s">
        <v>344</v>
      </c>
      <c r="I146" s="113" t="s">
        <v>7511</v>
      </c>
      <c r="J146" s="113" t="s">
        <v>7592</v>
      </c>
      <c r="K146" s="113" t="s">
        <v>6967</v>
      </c>
      <c r="L146" s="112" t="s">
        <v>8889</v>
      </c>
      <c r="M146" s="135"/>
      <c r="N146" s="113"/>
      <c r="O146" s="113"/>
      <c r="P146" s="113" t="s">
        <v>1473</v>
      </c>
      <c r="Q146" s="113" t="s">
        <v>8897</v>
      </c>
      <c r="R146" s="113" t="s">
        <v>1473</v>
      </c>
      <c r="S146" s="113" t="s">
        <v>1473</v>
      </c>
      <c r="T146" s="113" t="s">
        <v>5611</v>
      </c>
      <c r="U146" s="113" t="s">
        <v>5611</v>
      </c>
      <c r="V146" s="113" t="s">
        <v>6712</v>
      </c>
      <c r="W146" s="113" t="s">
        <v>6712</v>
      </c>
      <c r="X146" s="112" t="s">
        <v>8887</v>
      </c>
      <c r="Y146" s="112" t="s">
        <v>8888</v>
      </c>
      <c r="Z146" s="113"/>
      <c r="AA146" s="113" t="s">
        <v>7434</v>
      </c>
      <c r="AB146" s="113" t="s">
        <v>7435</v>
      </c>
      <c r="AC146" s="113" t="s">
        <v>7510</v>
      </c>
      <c r="AD146" s="113" t="s">
        <v>7591</v>
      </c>
      <c r="AE146" s="113"/>
      <c r="AF146" s="113"/>
      <c r="AG146" s="113"/>
      <c r="AH146" s="113" t="s">
        <v>6887</v>
      </c>
      <c r="AI146" s="113" t="s">
        <v>6890</v>
      </c>
      <c r="AJ146" s="113" t="s">
        <v>6969</v>
      </c>
      <c r="AK146" s="112" t="s">
        <v>8890</v>
      </c>
      <c r="AL146" s="112" t="s">
        <v>8891</v>
      </c>
      <c r="AM146" s="113" t="s">
        <v>6917</v>
      </c>
      <c r="AN146" s="113" t="s">
        <v>6895</v>
      </c>
      <c r="AO146" s="137"/>
      <c r="AP146" s="137"/>
      <c r="AQ146" s="113" t="s">
        <v>8885</v>
      </c>
      <c r="AR146" s="113" t="s">
        <v>10241</v>
      </c>
      <c r="AS146" s="139">
        <v>46255.651782407411</v>
      </c>
      <c r="AT146" s="113" t="s">
        <v>10242</v>
      </c>
      <c r="AU146" s="112" t="s">
        <v>8895</v>
      </c>
    </row>
    <row r="147" spans="1:47" ht="40.5">
      <c r="A147" s="113" t="s">
        <v>8907</v>
      </c>
      <c r="B147" s="112" t="s">
        <v>8910</v>
      </c>
      <c r="C147" s="113" t="s">
        <v>6861</v>
      </c>
      <c r="D147" s="113" t="s">
        <v>6863</v>
      </c>
      <c r="E147" s="113" t="s">
        <v>6478</v>
      </c>
      <c r="F147" s="113" t="s">
        <v>6967</v>
      </c>
      <c r="G147" s="113" t="s">
        <v>443</v>
      </c>
      <c r="H147" s="113" t="s">
        <v>7834</v>
      </c>
      <c r="I147" s="113" t="s">
        <v>7511</v>
      </c>
      <c r="J147" s="113" t="s">
        <v>7513</v>
      </c>
      <c r="K147" s="113" t="s">
        <v>6967</v>
      </c>
      <c r="L147" s="112" t="s">
        <v>8913</v>
      </c>
      <c r="M147" s="135"/>
      <c r="N147" s="113"/>
      <c r="O147" s="113"/>
      <c r="P147" s="113" t="s">
        <v>1473</v>
      </c>
      <c r="Q147" s="113" t="s">
        <v>8919</v>
      </c>
      <c r="R147" s="113" t="s">
        <v>1473</v>
      </c>
      <c r="S147" s="113" t="s">
        <v>1473</v>
      </c>
      <c r="T147" s="113" t="s">
        <v>5611</v>
      </c>
      <c r="U147" s="113" t="s">
        <v>5611</v>
      </c>
      <c r="V147" s="113" t="s">
        <v>6712</v>
      </c>
      <c r="W147" s="113" t="s">
        <v>6712</v>
      </c>
      <c r="X147" s="112" t="s">
        <v>8911</v>
      </c>
      <c r="Y147" s="112" t="s">
        <v>8912</v>
      </c>
      <c r="Z147" s="113"/>
      <c r="AA147" s="113" t="s">
        <v>7434</v>
      </c>
      <c r="AB147" s="113" t="s">
        <v>7435</v>
      </c>
      <c r="AC147" s="113" t="s">
        <v>7510</v>
      </c>
      <c r="AD147" s="113" t="s">
        <v>7512</v>
      </c>
      <c r="AE147" s="113"/>
      <c r="AF147" s="113"/>
      <c r="AG147" s="113"/>
      <c r="AH147" s="113" t="s">
        <v>6887</v>
      </c>
      <c r="AI147" s="113" t="s">
        <v>6890</v>
      </c>
      <c r="AJ147" s="113" t="s">
        <v>6969</v>
      </c>
      <c r="AK147" s="112" t="s">
        <v>8914</v>
      </c>
      <c r="AL147" s="112" t="s">
        <v>8915</v>
      </c>
      <c r="AM147" s="113" t="s">
        <v>6917</v>
      </c>
      <c r="AN147" s="113" t="s">
        <v>6895</v>
      </c>
      <c r="AO147" s="137"/>
      <c r="AP147" s="137"/>
      <c r="AQ147" s="113" t="s">
        <v>8909</v>
      </c>
      <c r="AR147" s="113" t="s">
        <v>10241</v>
      </c>
      <c r="AS147" s="139">
        <v>46255.651782407411</v>
      </c>
      <c r="AT147" s="113" t="s">
        <v>10242</v>
      </c>
      <c r="AU147" s="112" t="s">
        <v>8917</v>
      </c>
    </row>
    <row r="148" spans="1:47" ht="27">
      <c r="A148" s="113" t="s">
        <v>8929</v>
      </c>
      <c r="B148" s="112" t="s">
        <v>1235</v>
      </c>
      <c r="C148" s="113" t="s">
        <v>6861</v>
      </c>
      <c r="D148" s="113" t="s">
        <v>6713</v>
      </c>
      <c r="E148" s="113" t="s">
        <v>6478</v>
      </c>
      <c r="F148" s="113" t="s">
        <v>6877</v>
      </c>
      <c r="G148" s="113" t="s">
        <v>443</v>
      </c>
      <c r="H148" s="113" t="s">
        <v>344</v>
      </c>
      <c r="I148" s="113" t="s">
        <v>7614</v>
      </c>
      <c r="J148" s="113" t="s">
        <v>7616</v>
      </c>
      <c r="K148" s="113" t="s">
        <v>6877</v>
      </c>
      <c r="L148" s="112" t="s">
        <v>1143</v>
      </c>
      <c r="M148" s="135"/>
      <c r="N148" s="113"/>
      <c r="O148" s="113"/>
      <c r="P148" s="113" t="s">
        <v>1473</v>
      </c>
      <c r="Q148" s="113" t="s">
        <v>6958</v>
      </c>
      <c r="R148" s="113" t="s">
        <v>1487</v>
      </c>
      <c r="S148" s="113" t="s">
        <v>1473</v>
      </c>
      <c r="T148" s="113" t="s">
        <v>5611</v>
      </c>
      <c r="U148" s="113" t="s">
        <v>5611</v>
      </c>
      <c r="V148" s="113" t="s">
        <v>8267</v>
      </c>
      <c r="W148" s="113" t="s">
        <v>6713</v>
      </c>
      <c r="X148" s="112" t="s">
        <v>131</v>
      </c>
      <c r="Y148" s="112"/>
      <c r="Z148" s="113"/>
      <c r="AA148" s="113"/>
      <c r="AB148" s="113" t="s">
        <v>7612</v>
      </c>
      <c r="AC148" s="113"/>
      <c r="AD148" s="113"/>
      <c r="AE148" s="113"/>
      <c r="AF148" s="113"/>
      <c r="AG148" s="113"/>
      <c r="AH148" s="113" t="s">
        <v>6887</v>
      </c>
      <c r="AI148" s="113" t="s">
        <v>6890</v>
      </c>
      <c r="AJ148" s="113"/>
      <c r="AK148" s="112" t="s">
        <v>8930</v>
      </c>
      <c r="AL148" s="112" t="s">
        <v>8931</v>
      </c>
      <c r="AM148" s="113" t="s">
        <v>8269</v>
      </c>
      <c r="AN148" s="113"/>
      <c r="AO148" s="137"/>
      <c r="AP148" s="137"/>
      <c r="AQ148" s="113" t="s">
        <v>304</v>
      </c>
      <c r="AR148" s="113" t="s">
        <v>10241</v>
      </c>
      <c r="AS148" s="139">
        <v>46255.651782407411</v>
      </c>
      <c r="AT148" s="113" t="s">
        <v>10242</v>
      </c>
      <c r="AU148" s="112" t="s">
        <v>8934</v>
      </c>
    </row>
    <row r="149" spans="1:47" ht="40.5">
      <c r="A149" s="113" t="s">
        <v>8936</v>
      </c>
      <c r="B149" s="112" t="s">
        <v>8937</v>
      </c>
      <c r="C149" s="113" t="s">
        <v>6861</v>
      </c>
      <c r="D149" s="113" t="s">
        <v>6863</v>
      </c>
      <c r="E149" s="113" t="s">
        <v>6478</v>
      </c>
      <c r="F149" s="113" t="s">
        <v>6967</v>
      </c>
      <c r="G149" s="113" t="s">
        <v>1266</v>
      </c>
      <c r="H149" s="113" t="s">
        <v>344</v>
      </c>
      <c r="I149" s="113" t="s">
        <v>7614</v>
      </c>
      <c r="J149" s="113" t="s">
        <v>7616</v>
      </c>
      <c r="K149" s="113" t="s">
        <v>6967</v>
      </c>
      <c r="L149" s="112" t="s">
        <v>8940</v>
      </c>
      <c r="M149" s="135"/>
      <c r="N149" s="113"/>
      <c r="O149" s="113"/>
      <c r="P149" s="113" t="s">
        <v>1473</v>
      </c>
      <c r="Q149" s="113" t="s">
        <v>6958</v>
      </c>
      <c r="R149" s="113" t="s">
        <v>1473</v>
      </c>
      <c r="S149" s="113" t="s">
        <v>1473</v>
      </c>
      <c r="T149" s="113" t="s">
        <v>5611</v>
      </c>
      <c r="U149" s="113" t="s">
        <v>5611</v>
      </c>
      <c r="V149" s="113" t="s">
        <v>6712</v>
      </c>
      <c r="W149" s="113" t="s">
        <v>6712</v>
      </c>
      <c r="X149" s="112" t="s">
        <v>8938</v>
      </c>
      <c r="Y149" s="112" t="s">
        <v>8939</v>
      </c>
      <c r="Z149" s="113"/>
      <c r="AA149" s="113" t="s">
        <v>7611</v>
      </c>
      <c r="AB149" s="113" t="s">
        <v>7612</v>
      </c>
      <c r="AC149" s="113" t="s">
        <v>7613</v>
      </c>
      <c r="AD149" s="113" t="s">
        <v>7615</v>
      </c>
      <c r="AE149" s="113"/>
      <c r="AF149" s="113"/>
      <c r="AG149" s="113"/>
      <c r="AH149" s="113" t="s">
        <v>6887</v>
      </c>
      <c r="AI149" s="113" t="s">
        <v>6890</v>
      </c>
      <c r="AJ149" s="113" t="s">
        <v>6969</v>
      </c>
      <c r="AK149" s="112" t="s">
        <v>8941</v>
      </c>
      <c r="AL149" s="112" t="s">
        <v>8942</v>
      </c>
      <c r="AM149" s="113" t="s">
        <v>6917</v>
      </c>
      <c r="AN149" s="113" t="s">
        <v>6895</v>
      </c>
      <c r="AO149" s="137"/>
      <c r="AP149" s="137"/>
      <c r="AQ149" s="113"/>
      <c r="AR149" s="113" t="s">
        <v>10241</v>
      </c>
      <c r="AS149" s="139">
        <v>46255.651782407411</v>
      </c>
      <c r="AT149" s="113" t="s">
        <v>10242</v>
      </c>
      <c r="AU149" s="112" t="s">
        <v>8944</v>
      </c>
    </row>
    <row r="150" spans="1:47" ht="54">
      <c r="A150" s="113" t="s">
        <v>8945</v>
      </c>
      <c r="B150" s="112" t="s">
        <v>8946</v>
      </c>
      <c r="C150" s="113" t="s">
        <v>6861</v>
      </c>
      <c r="D150" s="113" t="s">
        <v>6863</v>
      </c>
      <c r="E150" s="113" t="s">
        <v>6478</v>
      </c>
      <c r="F150" s="113" t="s">
        <v>6967</v>
      </c>
      <c r="G150" s="113" t="s">
        <v>344</v>
      </c>
      <c r="H150" s="113" t="s">
        <v>344</v>
      </c>
      <c r="I150" s="113" t="s">
        <v>7614</v>
      </c>
      <c r="J150" s="113" t="s">
        <v>8950</v>
      </c>
      <c r="K150" s="113" t="s">
        <v>6967</v>
      </c>
      <c r="L150" s="112" t="s">
        <v>8951</v>
      </c>
      <c r="M150" s="135"/>
      <c r="N150" s="113"/>
      <c r="O150" s="113"/>
      <c r="P150" s="113" t="s">
        <v>1473</v>
      </c>
      <c r="Q150" s="113" t="s">
        <v>2219</v>
      </c>
      <c r="R150" s="113" t="s">
        <v>1473</v>
      </c>
      <c r="S150" s="113" t="s">
        <v>1473</v>
      </c>
      <c r="T150" s="113" t="s">
        <v>5611</v>
      </c>
      <c r="U150" s="113" t="s">
        <v>5611</v>
      </c>
      <c r="V150" s="113" t="s">
        <v>6712</v>
      </c>
      <c r="W150" s="113" t="s">
        <v>6712</v>
      </c>
      <c r="X150" s="112" t="s">
        <v>8947</v>
      </c>
      <c r="Y150" s="112" t="s">
        <v>8948</v>
      </c>
      <c r="Z150" s="113"/>
      <c r="AA150" s="113" t="s">
        <v>7611</v>
      </c>
      <c r="AB150" s="113" t="s">
        <v>7612</v>
      </c>
      <c r="AC150" s="113" t="s">
        <v>7613</v>
      </c>
      <c r="AD150" s="113" t="s">
        <v>8949</v>
      </c>
      <c r="AE150" s="113"/>
      <c r="AF150" s="113"/>
      <c r="AG150" s="113"/>
      <c r="AH150" s="113" t="s">
        <v>6887</v>
      </c>
      <c r="AI150" s="113" t="s">
        <v>6890</v>
      </c>
      <c r="AJ150" s="113" t="s">
        <v>6969</v>
      </c>
      <c r="AK150" s="112" t="s">
        <v>8952</v>
      </c>
      <c r="AL150" s="112" t="s">
        <v>8953</v>
      </c>
      <c r="AM150" s="113" t="s">
        <v>6917</v>
      </c>
      <c r="AN150" s="113" t="s">
        <v>6895</v>
      </c>
      <c r="AO150" s="137"/>
      <c r="AP150" s="137"/>
      <c r="AQ150" s="113"/>
      <c r="AR150" s="113" t="s">
        <v>10241</v>
      </c>
      <c r="AS150" s="139">
        <v>46255.651782407411</v>
      </c>
      <c r="AT150" s="113" t="s">
        <v>10242</v>
      </c>
      <c r="AU150" s="112" t="s">
        <v>8955</v>
      </c>
    </row>
    <row r="151" spans="1:47" ht="40.5">
      <c r="A151" s="113" t="s">
        <v>8956</v>
      </c>
      <c r="B151" s="112" t="s">
        <v>8957</v>
      </c>
      <c r="C151" s="113" t="s">
        <v>6861</v>
      </c>
      <c r="D151" s="113" t="s">
        <v>6863</v>
      </c>
      <c r="E151" s="113" t="s">
        <v>6478</v>
      </c>
      <c r="F151" s="113" t="s">
        <v>6877</v>
      </c>
      <c r="G151" s="113" t="s">
        <v>344</v>
      </c>
      <c r="H151" s="113" t="s">
        <v>344</v>
      </c>
      <c r="I151" s="113" t="s">
        <v>7614</v>
      </c>
      <c r="J151" s="113" t="s">
        <v>8950</v>
      </c>
      <c r="K151" s="113" t="s">
        <v>6877</v>
      </c>
      <c r="L151" s="112" t="s">
        <v>8960</v>
      </c>
      <c r="M151" s="135"/>
      <c r="N151" s="113"/>
      <c r="O151" s="113"/>
      <c r="P151" s="113" t="s">
        <v>1473</v>
      </c>
      <c r="Q151" s="113" t="s">
        <v>6958</v>
      </c>
      <c r="R151" s="113" t="s">
        <v>1473</v>
      </c>
      <c r="S151" s="113" t="s">
        <v>1473</v>
      </c>
      <c r="T151" s="113" t="s">
        <v>5611</v>
      </c>
      <c r="U151" s="113" t="s">
        <v>5611</v>
      </c>
      <c r="V151" s="113" t="s">
        <v>6712</v>
      </c>
      <c r="W151" s="113" t="s">
        <v>6712</v>
      </c>
      <c r="X151" s="112" t="s">
        <v>8958</v>
      </c>
      <c r="Y151" s="112" t="s">
        <v>8959</v>
      </c>
      <c r="Z151" s="113"/>
      <c r="AA151" s="113" t="s">
        <v>7611</v>
      </c>
      <c r="AB151" s="113" t="s">
        <v>7612</v>
      </c>
      <c r="AC151" s="113" t="s">
        <v>7613</v>
      </c>
      <c r="AD151" s="113" t="s">
        <v>8949</v>
      </c>
      <c r="AE151" s="113"/>
      <c r="AF151" s="113"/>
      <c r="AG151" s="113"/>
      <c r="AH151" s="113" t="s">
        <v>6887</v>
      </c>
      <c r="AI151" s="113" t="s">
        <v>6890</v>
      </c>
      <c r="AJ151" s="113" t="s">
        <v>6969</v>
      </c>
      <c r="AK151" s="112" t="s">
        <v>8961</v>
      </c>
      <c r="AL151" s="112" t="s">
        <v>8962</v>
      </c>
      <c r="AM151" s="113" t="s">
        <v>6917</v>
      </c>
      <c r="AN151" s="113" t="s">
        <v>6895</v>
      </c>
      <c r="AO151" s="137"/>
      <c r="AP151" s="137"/>
      <c r="AQ151" s="113"/>
      <c r="AR151" s="113" t="s">
        <v>10241</v>
      </c>
      <c r="AS151" s="139">
        <v>46255.651782407411</v>
      </c>
      <c r="AT151" s="113" t="s">
        <v>10242</v>
      </c>
      <c r="AU151" s="112" t="s">
        <v>8964</v>
      </c>
    </row>
    <row r="152" spans="1:47" ht="54">
      <c r="A152" s="113" t="s">
        <v>8965</v>
      </c>
      <c r="B152" s="112" t="s">
        <v>8966</v>
      </c>
      <c r="C152" s="113" t="s">
        <v>6861</v>
      </c>
      <c r="D152" s="113" t="s">
        <v>6863</v>
      </c>
      <c r="E152" s="113" t="s">
        <v>6478</v>
      </c>
      <c r="F152" s="113" t="s">
        <v>6877</v>
      </c>
      <c r="G152" s="113" t="s">
        <v>1266</v>
      </c>
      <c r="H152" s="113" t="s">
        <v>443</v>
      </c>
      <c r="I152" s="113" t="s">
        <v>7701</v>
      </c>
      <c r="J152" s="113" t="s">
        <v>8969</v>
      </c>
      <c r="K152" s="113" t="s">
        <v>6877</v>
      </c>
      <c r="L152" s="112" t="s">
        <v>7851</v>
      </c>
      <c r="M152" s="135"/>
      <c r="N152" s="113"/>
      <c r="O152" s="113"/>
      <c r="P152" s="113" t="s">
        <v>1473</v>
      </c>
      <c r="Q152" s="113" t="s">
        <v>6958</v>
      </c>
      <c r="R152" s="113" t="s">
        <v>1473</v>
      </c>
      <c r="S152" s="113" t="s">
        <v>1473</v>
      </c>
      <c r="T152" s="113" t="s">
        <v>5611</v>
      </c>
      <c r="U152" s="113" t="s">
        <v>5611</v>
      </c>
      <c r="V152" s="113" t="s">
        <v>6712</v>
      </c>
      <c r="W152" s="113" t="s">
        <v>6712</v>
      </c>
      <c r="X152" s="112" t="s">
        <v>8967</v>
      </c>
      <c r="Y152" s="112" t="s">
        <v>8968</v>
      </c>
      <c r="Z152" s="113"/>
      <c r="AA152" s="113" t="s">
        <v>7611</v>
      </c>
      <c r="AB152" s="113" t="s">
        <v>7612</v>
      </c>
      <c r="AC152" s="113" t="s">
        <v>7700</v>
      </c>
      <c r="AD152" s="113" t="s">
        <v>7721</v>
      </c>
      <c r="AE152" s="113"/>
      <c r="AF152" s="113"/>
      <c r="AG152" s="113"/>
      <c r="AH152" s="113" t="s">
        <v>6887</v>
      </c>
      <c r="AI152" s="113" t="s">
        <v>6890</v>
      </c>
      <c r="AJ152" s="113" t="s">
        <v>6916</v>
      </c>
      <c r="AK152" s="112" t="s">
        <v>8970</v>
      </c>
      <c r="AL152" s="112" t="s">
        <v>8971</v>
      </c>
      <c r="AM152" s="113" t="s">
        <v>6917</v>
      </c>
      <c r="AN152" s="113" t="s">
        <v>7707</v>
      </c>
      <c r="AO152" s="137"/>
      <c r="AP152" s="137"/>
      <c r="AQ152" s="113"/>
      <c r="AR152" s="113" t="s">
        <v>10241</v>
      </c>
      <c r="AS152" s="139">
        <v>46255.651782407411</v>
      </c>
      <c r="AT152" s="113" t="s">
        <v>10242</v>
      </c>
      <c r="AU152" s="112" t="s">
        <v>8974</v>
      </c>
    </row>
    <row r="153" spans="1:47" ht="67.5">
      <c r="A153" s="113" t="s">
        <v>8975</v>
      </c>
      <c r="B153" s="112" t="s">
        <v>8976</v>
      </c>
      <c r="C153" s="113" t="s">
        <v>6861</v>
      </c>
      <c r="D153" s="113" t="s">
        <v>6863</v>
      </c>
      <c r="E153" s="113" t="s">
        <v>6478</v>
      </c>
      <c r="F153" s="113" t="s">
        <v>6877</v>
      </c>
      <c r="G153" s="113" t="s">
        <v>443</v>
      </c>
      <c r="H153" s="113" t="s">
        <v>1266</v>
      </c>
      <c r="I153" s="113" t="s">
        <v>7701</v>
      </c>
      <c r="J153" s="113" t="s">
        <v>8980</v>
      </c>
      <c r="K153" s="113" t="s">
        <v>6877</v>
      </c>
      <c r="L153" s="112" t="s">
        <v>8981</v>
      </c>
      <c r="M153" s="135"/>
      <c r="N153" s="113">
        <v>120</v>
      </c>
      <c r="O153" s="113"/>
      <c r="P153" s="113" t="s">
        <v>1473</v>
      </c>
      <c r="Q153" s="113" t="s">
        <v>8987</v>
      </c>
      <c r="R153" s="113" t="s">
        <v>1473</v>
      </c>
      <c r="S153" s="113" t="s">
        <v>1473</v>
      </c>
      <c r="T153" s="113" t="s">
        <v>5611</v>
      </c>
      <c r="U153" s="113" t="s">
        <v>5611</v>
      </c>
      <c r="V153" s="113" t="s">
        <v>6712</v>
      </c>
      <c r="W153" s="113" t="s">
        <v>6712</v>
      </c>
      <c r="X153" s="112" t="s">
        <v>8977</v>
      </c>
      <c r="Y153" s="112" t="s">
        <v>8978</v>
      </c>
      <c r="Z153" s="113"/>
      <c r="AA153" s="113" t="s">
        <v>7611</v>
      </c>
      <c r="AB153" s="113" t="s">
        <v>7612</v>
      </c>
      <c r="AC153" s="113" t="s">
        <v>7700</v>
      </c>
      <c r="AD153" s="113" t="s">
        <v>8979</v>
      </c>
      <c r="AE153" s="113"/>
      <c r="AF153" s="113"/>
      <c r="AG153" s="113"/>
      <c r="AH153" s="113" t="s">
        <v>6887</v>
      </c>
      <c r="AI153" s="113" t="s">
        <v>6890</v>
      </c>
      <c r="AJ153" s="113" t="s">
        <v>6916</v>
      </c>
      <c r="AK153" s="112" t="s">
        <v>8982</v>
      </c>
      <c r="AL153" s="112" t="s">
        <v>8983</v>
      </c>
      <c r="AM153" s="113" t="s">
        <v>6917</v>
      </c>
      <c r="AN153" s="113" t="s">
        <v>7707</v>
      </c>
      <c r="AO153" s="137"/>
      <c r="AP153" s="137"/>
      <c r="AQ153" s="113"/>
      <c r="AR153" s="113" t="s">
        <v>10241</v>
      </c>
      <c r="AS153" s="139">
        <v>46255.651782407411</v>
      </c>
      <c r="AT153" s="113" t="s">
        <v>10242</v>
      </c>
      <c r="AU153" s="112" t="s">
        <v>8986</v>
      </c>
    </row>
    <row r="154" spans="1:47" ht="54">
      <c r="A154" s="113" t="s">
        <v>8988</v>
      </c>
      <c r="B154" s="112" t="s">
        <v>8989</v>
      </c>
      <c r="C154" s="113" t="s">
        <v>6861</v>
      </c>
      <c r="D154" s="113" t="s">
        <v>6863</v>
      </c>
      <c r="E154" s="113" t="s">
        <v>6478</v>
      </c>
      <c r="F154" s="113" t="s">
        <v>6877</v>
      </c>
      <c r="G154" s="113" t="s">
        <v>1266</v>
      </c>
      <c r="H154" s="113" t="s">
        <v>443</v>
      </c>
      <c r="I154" s="113" t="s">
        <v>7701</v>
      </c>
      <c r="J154" s="113" t="s">
        <v>8980</v>
      </c>
      <c r="K154" s="113" t="s">
        <v>6877</v>
      </c>
      <c r="L154" s="112" t="s">
        <v>8992</v>
      </c>
      <c r="M154" s="135"/>
      <c r="N154" s="113"/>
      <c r="O154" s="113"/>
      <c r="P154" s="113" t="s">
        <v>1473</v>
      </c>
      <c r="Q154" s="113" t="s">
        <v>2219</v>
      </c>
      <c r="R154" s="113" t="s">
        <v>1473</v>
      </c>
      <c r="S154" s="113" t="s">
        <v>1473</v>
      </c>
      <c r="T154" s="113" t="s">
        <v>5611</v>
      </c>
      <c r="U154" s="113" t="s">
        <v>5611</v>
      </c>
      <c r="V154" s="113" t="s">
        <v>6712</v>
      </c>
      <c r="W154" s="113" t="s">
        <v>6712</v>
      </c>
      <c r="X154" s="112" t="s">
        <v>8990</v>
      </c>
      <c r="Y154" s="112" t="s">
        <v>8991</v>
      </c>
      <c r="Z154" s="113"/>
      <c r="AA154" s="113" t="s">
        <v>7611</v>
      </c>
      <c r="AB154" s="113" t="s">
        <v>7612</v>
      </c>
      <c r="AC154" s="113" t="s">
        <v>7700</v>
      </c>
      <c r="AD154" s="113" t="s">
        <v>8979</v>
      </c>
      <c r="AE154" s="113"/>
      <c r="AF154" s="113"/>
      <c r="AG154" s="113"/>
      <c r="AH154" s="113" t="s">
        <v>6887</v>
      </c>
      <c r="AI154" s="113" t="s">
        <v>6890</v>
      </c>
      <c r="AJ154" s="113" t="s">
        <v>6916</v>
      </c>
      <c r="AK154" s="112" t="s">
        <v>8993</v>
      </c>
      <c r="AL154" s="112" t="s">
        <v>8994</v>
      </c>
      <c r="AM154" s="113" t="s">
        <v>6917</v>
      </c>
      <c r="AN154" s="113" t="s">
        <v>7707</v>
      </c>
      <c r="AO154" s="137"/>
      <c r="AP154" s="137"/>
      <c r="AQ154" s="113"/>
      <c r="AR154" s="113" t="s">
        <v>10241</v>
      </c>
      <c r="AS154" s="139">
        <v>46255.651782407411</v>
      </c>
      <c r="AT154" s="113" t="s">
        <v>10242</v>
      </c>
      <c r="AU154" s="112" t="s">
        <v>8996</v>
      </c>
    </row>
    <row r="155" spans="1:47" ht="27">
      <c r="A155" s="113" t="s">
        <v>8997</v>
      </c>
      <c r="B155" s="112" t="s">
        <v>8998</v>
      </c>
      <c r="C155" s="113" t="s">
        <v>6861</v>
      </c>
      <c r="D155" s="113" t="s">
        <v>6863</v>
      </c>
      <c r="E155" s="113" t="s">
        <v>6478</v>
      </c>
      <c r="F155" s="113" t="s">
        <v>6877</v>
      </c>
      <c r="G155" s="113" t="s">
        <v>1266</v>
      </c>
      <c r="H155" s="113" t="s">
        <v>443</v>
      </c>
      <c r="I155" s="113" t="s">
        <v>7701</v>
      </c>
      <c r="J155" s="113" t="s">
        <v>8980</v>
      </c>
      <c r="K155" s="113" t="s">
        <v>6877</v>
      </c>
      <c r="L155" s="112" t="s">
        <v>9001</v>
      </c>
      <c r="M155" s="135"/>
      <c r="N155" s="113"/>
      <c r="O155" s="113"/>
      <c r="P155" s="113" t="s">
        <v>1473</v>
      </c>
      <c r="Q155" s="113" t="s">
        <v>7161</v>
      </c>
      <c r="R155" s="113" t="s">
        <v>1473</v>
      </c>
      <c r="S155" s="113" t="s">
        <v>1473</v>
      </c>
      <c r="T155" s="113" t="s">
        <v>5611</v>
      </c>
      <c r="U155" s="113" t="s">
        <v>5611</v>
      </c>
      <c r="V155" s="113" t="s">
        <v>6712</v>
      </c>
      <c r="W155" s="113" t="s">
        <v>6712</v>
      </c>
      <c r="X155" s="112" t="s">
        <v>8999</v>
      </c>
      <c r="Y155" s="112" t="s">
        <v>9000</v>
      </c>
      <c r="Z155" s="113"/>
      <c r="AA155" s="113" t="s">
        <v>7611</v>
      </c>
      <c r="AB155" s="113" t="s">
        <v>7612</v>
      </c>
      <c r="AC155" s="113" t="s">
        <v>7700</v>
      </c>
      <c r="AD155" s="113" t="s">
        <v>8979</v>
      </c>
      <c r="AE155" s="113"/>
      <c r="AF155" s="113"/>
      <c r="AG155" s="113"/>
      <c r="AH155" s="113" t="s">
        <v>6887</v>
      </c>
      <c r="AI155" s="113" t="s">
        <v>6890</v>
      </c>
      <c r="AJ155" s="113" t="s">
        <v>6916</v>
      </c>
      <c r="AK155" s="112" t="s">
        <v>9002</v>
      </c>
      <c r="AL155" s="112" t="s">
        <v>9003</v>
      </c>
      <c r="AM155" s="113" t="s">
        <v>6917</v>
      </c>
      <c r="AN155" s="113" t="s">
        <v>7707</v>
      </c>
      <c r="AO155" s="137"/>
      <c r="AP155" s="137"/>
      <c r="AQ155" s="113"/>
      <c r="AR155" s="113" t="s">
        <v>10241</v>
      </c>
      <c r="AS155" s="139">
        <v>46255.651782407411</v>
      </c>
      <c r="AT155" s="113" t="s">
        <v>10242</v>
      </c>
      <c r="AU155" s="112" t="s">
        <v>9006</v>
      </c>
    </row>
    <row r="156" spans="1:47" ht="40.5">
      <c r="A156" s="113" t="s">
        <v>9007</v>
      </c>
      <c r="B156" s="112" t="s">
        <v>9008</v>
      </c>
      <c r="C156" s="113" t="s">
        <v>6861</v>
      </c>
      <c r="D156" s="113" t="s">
        <v>6863</v>
      </c>
      <c r="E156" s="113" t="s">
        <v>6478</v>
      </c>
      <c r="F156" s="113" t="s">
        <v>6877</v>
      </c>
      <c r="G156" s="113" t="s">
        <v>488</v>
      </c>
      <c r="H156" s="113" t="s">
        <v>1266</v>
      </c>
      <c r="I156" s="113" t="s">
        <v>7701</v>
      </c>
      <c r="J156" s="113" t="s">
        <v>8980</v>
      </c>
      <c r="K156" s="113" t="s">
        <v>6877</v>
      </c>
      <c r="L156" s="112" t="s">
        <v>9011</v>
      </c>
      <c r="M156" s="135"/>
      <c r="N156" s="113">
        <v>30</v>
      </c>
      <c r="O156" s="113"/>
      <c r="P156" s="113" t="s">
        <v>1473</v>
      </c>
      <c r="Q156" s="113" t="s">
        <v>6958</v>
      </c>
      <c r="R156" s="113" t="s">
        <v>1473</v>
      </c>
      <c r="S156" s="113" t="s">
        <v>1473</v>
      </c>
      <c r="T156" s="113" t="s">
        <v>5611</v>
      </c>
      <c r="U156" s="113" t="s">
        <v>5611</v>
      </c>
      <c r="V156" s="113" t="s">
        <v>6712</v>
      </c>
      <c r="W156" s="113" t="s">
        <v>6712</v>
      </c>
      <c r="X156" s="112" t="s">
        <v>9009</v>
      </c>
      <c r="Y156" s="112" t="s">
        <v>9010</v>
      </c>
      <c r="Z156" s="113"/>
      <c r="AA156" s="113" t="s">
        <v>7611</v>
      </c>
      <c r="AB156" s="113" t="s">
        <v>7612</v>
      </c>
      <c r="AC156" s="113" t="s">
        <v>7700</v>
      </c>
      <c r="AD156" s="113" t="s">
        <v>8979</v>
      </c>
      <c r="AE156" s="113"/>
      <c r="AF156" s="113"/>
      <c r="AG156" s="113"/>
      <c r="AH156" s="113" t="s">
        <v>6887</v>
      </c>
      <c r="AI156" s="113" t="s">
        <v>6890</v>
      </c>
      <c r="AJ156" s="113" t="s">
        <v>6916</v>
      </c>
      <c r="AK156" s="112" t="s">
        <v>9012</v>
      </c>
      <c r="AL156" s="112" t="s">
        <v>9013</v>
      </c>
      <c r="AM156" s="113" t="s">
        <v>6917</v>
      </c>
      <c r="AN156" s="113" t="s">
        <v>7707</v>
      </c>
      <c r="AO156" s="137"/>
      <c r="AP156" s="137"/>
      <c r="AQ156" s="113" t="s">
        <v>7715</v>
      </c>
      <c r="AR156" s="113" t="s">
        <v>10241</v>
      </c>
      <c r="AS156" s="139">
        <v>46255.651782407411</v>
      </c>
      <c r="AT156" s="113" t="s">
        <v>10242</v>
      </c>
      <c r="AU156" s="112" t="s">
        <v>8986</v>
      </c>
    </row>
    <row r="157" spans="1:47" ht="27">
      <c r="A157" s="113" t="s">
        <v>9016</v>
      </c>
      <c r="B157" s="112" t="s">
        <v>9017</v>
      </c>
      <c r="C157" s="113" t="s">
        <v>6861</v>
      </c>
      <c r="D157" s="113" t="s">
        <v>6863</v>
      </c>
      <c r="E157" s="113" t="s">
        <v>6478</v>
      </c>
      <c r="F157" s="113" t="s">
        <v>6877</v>
      </c>
      <c r="G157" s="113" t="s">
        <v>1266</v>
      </c>
      <c r="H157" s="113" t="s">
        <v>443</v>
      </c>
      <c r="I157" s="113" t="s">
        <v>7701</v>
      </c>
      <c r="J157" s="113" t="s">
        <v>8969</v>
      </c>
      <c r="K157" s="113" t="s">
        <v>6877</v>
      </c>
      <c r="L157" s="112" t="s">
        <v>9020</v>
      </c>
      <c r="M157" s="135"/>
      <c r="N157" s="113"/>
      <c r="O157" s="113"/>
      <c r="P157" s="113" t="s">
        <v>1473</v>
      </c>
      <c r="Q157" s="113" t="s">
        <v>6958</v>
      </c>
      <c r="R157" s="113" t="s">
        <v>1473</v>
      </c>
      <c r="S157" s="113" t="s">
        <v>1473</v>
      </c>
      <c r="T157" s="113" t="s">
        <v>5611</v>
      </c>
      <c r="U157" s="113" t="s">
        <v>5611</v>
      </c>
      <c r="V157" s="113" t="s">
        <v>6712</v>
      </c>
      <c r="W157" s="113" t="s">
        <v>6712</v>
      </c>
      <c r="X157" s="112" t="s">
        <v>9018</v>
      </c>
      <c r="Y157" s="112" t="s">
        <v>9019</v>
      </c>
      <c r="Z157" s="113"/>
      <c r="AA157" s="113" t="s">
        <v>7611</v>
      </c>
      <c r="AB157" s="113" t="s">
        <v>7612</v>
      </c>
      <c r="AC157" s="113" t="s">
        <v>7700</v>
      </c>
      <c r="AD157" s="113" t="s">
        <v>7721</v>
      </c>
      <c r="AE157" s="113"/>
      <c r="AF157" s="113"/>
      <c r="AG157" s="113"/>
      <c r="AH157" s="113" t="s">
        <v>6887</v>
      </c>
      <c r="AI157" s="113" t="s">
        <v>6890</v>
      </c>
      <c r="AJ157" s="113" t="s">
        <v>6916</v>
      </c>
      <c r="AK157" s="112" t="s">
        <v>9021</v>
      </c>
      <c r="AL157" s="112" t="s">
        <v>9022</v>
      </c>
      <c r="AM157" s="113" t="s">
        <v>6917</v>
      </c>
      <c r="AN157" s="113" t="s">
        <v>7707</v>
      </c>
      <c r="AO157" s="137"/>
      <c r="AP157" s="137"/>
      <c r="AQ157" s="113"/>
      <c r="AR157" s="113" t="s">
        <v>10241</v>
      </c>
      <c r="AS157" s="139">
        <v>46255.651782407411</v>
      </c>
      <c r="AT157" s="113" t="s">
        <v>10242</v>
      </c>
      <c r="AU157" s="112" t="s">
        <v>8986</v>
      </c>
    </row>
    <row r="158" spans="1:47" ht="40.5">
      <c r="A158" s="113" t="s">
        <v>9024</v>
      </c>
      <c r="B158" s="112" t="s">
        <v>9025</v>
      </c>
      <c r="C158" s="113" t="s">
        <v>6861</v>
      </c>
      <c r="D158" s="113" t="s">
        <v>6863</v>
      </c>
      <c r="E158" s="113" t="s">
        <v>6478</v>
      </c>
      <c r="F158" s="113" t="s">
        <v>6932</v>
      </c>
      <c r="G158" s="113" t="s">
        <v>443</v>
      </c>
      <c r="H158" s="113" t="s">
        <v>344</v>
      </c>
      <c r="I158" s="113" t="s">
        <v>7720</v>
      </c>
      <c r="J158" s="113" t="s">
        <v>9028</v>
      </c>
      <c r="K158" s="113" t="s">
        <v>6932</v>
      </c>
      <c r="L158" s="112" t="s">
        <v>9029</v>
      </c>
      <c r="M158" s="135"/>
      <c r="N158" s="113"/>
      <c r="O158" s="113"/>
      <c r="P158" s="113" t="s">
        <v>1473</v>
      </c>
      <c r="Q158" s="113" t="s">
        <v>6958</v>
      </c>
      <c r="R158" s="113" t="s">
        <v>1473</v>
      </c>
      <c r="S158" s="113" t="s">
        <v>1473</v>
      </c>
      <c r="T158" s="113" t="s">
        <v>5611</v>
      </c>
      <c r="U158" s="113" t="s">
        <v>5611</v>
      </c>
      <c r="V158" s="113" t="s">
        <v>6712</v>
      </c>
      <c r="W158" s="113" t="s">
        <v>6712</v>
      </c>
      <c r="X158" s="112" t="s">
        <v>9026</v>
      </c>
      <c r="Y158" s="112" t="s">
        <v>9027</v>
      </c>
      <c r="Z158" s="113"/>
      <c r="AA158" s="113" t="s">
        <v>7611</v>
      </c>
      <c r="AB158" s="113" t="s">
        <v>7612</v>
      </c>
      <c r="AC158" s="113" t="s">
        <v>7700</v>
      </c>
      <c r="AD158" s="113" t="s">
        <v>8979</v>
      </c>
      <c r="AE158" s="113"/>
      <c r="AF158" s="113"/>
      <c r="AG158" s="113"/>
      <c r="AH158" s="113" t="s">
        <v>6887</v>
      </c>
      <c r="AI158" s="113" t="s">
        <v>6890</v>
      </c>
      <c r="AJ158" s="113" t="s">
        <v>6935</v>
      </c>
      <c r="AK158" s="112" t="s">
        <v>9030</v>
      </c>
      <c r="AL158" s="112" t="s">
        <v>9031</v>
      </c>
      <c r="AM158" s="113" t="s">
        <v>6917</v>
      </c>
      <c r="AN158" s="113" t="s">
        <v>6972</v>
      </c>
      <c r="AO158" s="137"/>
      <c r="AP158" s="137"/>
      <c r="AQ158" s="113"/>
      <c r="AR158" s="113" t="s">
        <v>10241</v>
      </c>
      <c r="AS158" s="139">
        <v>46255.651782407411</v>
      </c>
      <c r="AT158" s="113" t="s">
        <v>10242</v>
      </c>
      <c r="AU158" s="112" t="s">
        <v>9033</v>
      </c>
    </row>
    <row r="159" spans="1:47" ht="27">
      <c r="A159" s="113" t="s">
        <v>9034</v>
      </c>
      <c r="B159" s="112" t="s">
        <v>9035</v>
      </c>
      <c r="C159" s="113" t="s">
        <v>6861</v>
      </c>
      <c r="D159" s="113" t="s">
        <v>6863</v>
      </c>
      <c r="E159" s="113" t="s">
        <v>6478</v>
      </c>
      <c r="F159" s="113" t="s">
        <v>6877</v>
      </c>
      <c r="G159" s="113" t="s">
        <v>1266</v>
      </c>
      <c r="H159" s="113" t="s">
        <v>443</v>
      </c>
      <c r="I159" s="113" t="s">
        <v>7745</v>
      </c>
      <c r="J159" s="113" t="s">
        <v>9039</v>
      </c>
      <c r="K159" s="113" t="s">
        <v>6877</v>
      </c>
      <c r="L159" s="112" t="s">
        <v>9040</v>
      </c>
      <c r="M159" s="135"/>
      <c r="N159" s="113"/>
      <c r="O159" s="113"/>
      <c r="P159" s="113" t="s">
        <v>1473</v>
      </c>
      <c r="Q159" s="113" t="s">
        <v>2219</v>
      </c>
      <c r="R159" s="113" t="s">
        <v>1473</v>
      </c>
      <c r="S159" s="113" t="s">
        <v>1473</v>
      </c>
      <c r="T159" s="113" t="s">
        <v>5611</v>
      </c>
      <c r="U159" s="113" t="s">
        <v>5611</v>
      </c>
      <c r="V159" s="113" t="s">
        <v>6712</v>
      </c>
      <c r="W159" s="113" t="s">
        <v>6712</v>
      </c>
      <c r="X159" s="112" t="s">
        <v>9036</v>
      </c>
      <c r="Y159" s="112" t="s">
        <v>9037</v>
      </c>
      <c r="Z159" s="113"/>
      <c r="AA159" s="113" t="s">
        <v>7611</v>
      </c>
      <c r="AB159" s="113" t="s">
        <v>7612</v>
      </c>
      <c r="AC159" s="113" t="s">
        <v>7744</v>
      </c>
      <c r="AD159" s="113" t="s">
        <v>9038</v>
      </c>
      <c r="AE159" s="113"/>
      <c r="AF159" s="113"/>
      <c r="AG159" s="113"/>
      <c r="AH159" s="113" t="s">
        <v>6887</v>
      </c>
      <c r="AI159" s="113" t="s">
        <v>6890</v>
      </c>
      <c r="AJ159" s="113" t="s">
        <v>6916</v>
      </c>
      <c r="AK159" s="112" t="s">
        <v>9041</v>
      </c>
      <c r="AL159" s="112" t="s">
        <v>9042</v>
      </c>
      <c r="AM159" s="113" t="s">
        <v>6917</v>
      </c>
      <c r="AN159" s="113" t="s">
        <v>6895</v>
      </c>
      <c r="AO159" s="137"/>
      <c r="AP159" s="137"/>
      <c r="AQ159" s="113"/>
      <c r="AR159" s="113" t="s">
        <v>10241</v>
      </c>
      <c r="AS159" s="139">
        <v>46255.651782407411</v>
      </c>
      <c r="AT159" s="113" t="s">
        <v>10242</v>
      </c>
      <c r="AU159" s="112" t="s">
        <v>9045</v>
      </c>
    </row>
    <row r="160" spans="1:47" ht="40.5">
      <c r="A160" s="113" t="s">
        <v>9046</v>
      </c>
      <c r="B160" s="112" t="s">
        <v>9047</v>
      </c>
      <c r="C160" s="113" t="s">
        <v>6861</v>
      </c>
      <c r="D160" s="113" t="s">
        <v>6863</v>
      </c>
      <c r="E160" s="113" t="s">
        <v>6478</v>
      </c>
      <c r="F160" s="113" t="s">
        <v>6877</v>
      </c>
      <c r="G160" s="113" t="s">
        <v>1266</v>
      </c>
      <c r="H160" s="113" t="s">
        <v>443</v>
      </c>
      <c r="I160" s="113" t="s">
        <v>7745</v>
      </c>
      <c r="J160" s="113" t="s">
        <v>9039</v>
      </c>
      <c r="K160" s="113" t="s">
        <v>6877</v>
      </c>
      <c r="L160" s="112" t="s">
        <v>9050</v>
      </c>
      <c r="M160" s="135"/>
      <c r="N160" s="113"/>
      <c r="O160" s="113"/>
      <c r="P160" s="113" t="s">
        <v>1473</v>
      </c>
      <c r="Q160" s="113" t="s">
        <v>2219</v>
      </c>
      <c r="R160" s="113" t="s">
        <v>1473</v>
      </c>
      <c r="S160" s="113" t="s">
        <v>1473</v>
      </c>
      <c r="T160" s="113" t="s">
        <v>5611</v>
      </c>
      <c r="U160" s="113" t="s">
        <v>5611</v>
      </c>
      <c r="V160" s="113" t="s">
        <v>6712</v>
      </c>
      <c r="W160" s="113" t="s">
        <v>6712</v>
      </c>
      <c r="X160" s="112" t="s">
        <v>9048</v>
      </c>
      <c r="Y160" s="112" t="s">
        <v>9049</v>
      </c>
      <c r="Z160" s="113"/>
      <c r="AA160" s="113" t="s">
        <v>7611</v>
      </c>
      <c r="AB160" s="113" t="s">
        <v>7612</v>
      </c>
      <c r="AC160" s="113" t="s">
        <v>7744</v>
      </c>
      <c r="AD160" s="113" t="s">
        <v>9038</v>
      </c>
      <c r="AE160" s="113"/>
      <c r="AF160" s="113"/>
      <c r="AG160" s="113"/>
      <c r="AH160" s="113" t="s">
        <v>6887</v>
      </c>
      <c r="AI160" s="113" t="s">
        <v>6890</v>
      </c>
      <c r="AJ160" s="113" t="s">
        <v>6916</v>
      </c>
      <c r="AK160" s="112" t="s">
        <v>9051</v>
      </c>
      <c r="AL160" s="112" t="s">
        <v>9052</v>
      </c>
      <c r="AM160" s="113" t="s">
        <v>6917</v>
      </c>
      <c r="AN160" s="113" t="s">
        <v>6895</v>
      </c>
      <c r="AO160" s="137"/>
      <c r="AP160" s="137"/>
      <c r="AQ160" s="113"/>
      <c r="AR160" s="113" t="s">
        <v>10241</v>
      </c>
      <c r="AS160" s="139">
        <v>46255.651782407411</v>
      </c>
      <c r="AT160" s="113" t="s">
        <v>10242</v>
      </c>
      <c r="AU160" s="112" t="s">
        <v>9054</v>
      </c>
    </row>
    <row r="161" spans="1:47" ht="27">
      <c r="A161" s="113" t="s">
        <v>9055</v>
      </c>
      <c r="B161" s="112" t="s">
        <v>9056</v>
      </c>
      <c r="C161" s="113" t="s">
        <v>6861</v>
      </c>
      <c r="D161" s="113" t="s">
        <v>6863</v>
      </c>
      <c r="E161" s="113" t="s">
        <v>6478</v>
      </c>
      <c r="F161" s="113" t="s">
        <v>6877</v>
      </c>
      <c r="G161" s="113" t="s">
        <v>1266</v>
      </c>
      <c r="H161" s="113" t="s">
        <v>443</v>
      </c>
      <c r="I161" s="113" t="s">
        <v>7745</v>
      </c>
      <c r="J161" s="113" t="s">
        <v>7747</v>
      </c>
      <c r="K161" s="113" t="s">
        <v>6877</v>
      </c>
      <c r="L161" s="112" t="s">
        <v>9059</v>
      </c>
      <c r="M161" s="135"/>
      <c r="N161" s="113"/>
      <c r="O161" s="113"/>
      <c r="P161" s="113" t="s">
        <v>1473</v>
      </c>
      <c r="Q161" s="113" t="s">
        <v>2219</v>
      </c>
      <c r="R161" s="113" t="s">
        <v>1473</v>
      </c>
      <c r="S161" s="113" t="s">
        <v>1473</v>
      </c>
      <c r="T161" s="113" t="s">
        <v>5611</v>
      </c>
      <c r="U161" s="113" t="s">
        <v>5611</v>
      </c>
      <c r="V161" s="113" t="s">
        <v>6712</v>
      </c>
      <c r="W161" s="113" t="s">
        <v>6712</v>
      </c>
      <c r="X161" s="112" t="s">
        <v>9057</v>
      </c>
      <c r="Y161" s="112" t="s">
        <v>9058</v>
      </c>
      <c r="Z161" s="113"/>
      <c r="AA161" s="113" t="s">
        <v>7611</v>
      </c>
      <c r="AB161" s="113" t="s">
        <v>7612</v>
      </c>
      <c r="AC161" s="113" t="s">
        <v>7744</v>
      </c>
      <c r="AD161" s="113" t="s">
        <v>7746</v>
      </c>
      <c r="AE161" s="113"/>
      <c r="AF161" s="113"/>
      <c r="AG161" s="113"/>
      <c r="AH161" s="113" t="s">
        <v>6887</v>
      </c>
      <c r="AI161" s="113" t="s">
        <v>6890</v>
      </c>
      <c r="AJ161" s="113" t="s">
        <v>6916</v>
      </c>
      <c r="AK161" s="112" t="s">
        <v>9060</v>
      </c>
      <c r="AL161" s="112" t="s">
        <v>9061</v>
      </c>
      <c r="AM161" s="113" t="s">
        <v>6917</v>
      </c>
      <c r="AN161" s="113" t="s">
        <v>6895</v>
      </c>
      <c r="AO161" s="137"/>
      <c r="AP161" s="137"/>
      <c r="AQ161" s="113"/>
      <c r="AR161" s="113" t="s">
        <v>10241</v>
      </c>
      <c r="AS161" s="139">
        <v>46255.651782407411</v>
      </c>
      <c r="AT161" s="113" t="s">
        <v>10242</v>
      </c>
      <c r="AU161" s="112" t="s">
        <v>9063</v>
      </c>
    </row>
    <row r="162" spans="1:47" ht="40.5">
      <c r="A162" s="113" t="s">
        <v>9064</v>
      </c>
      <c r="B162" s="112" t="s">
        <v>9065</v>
      </c>
      <c r="C162" s="113" t="s">
        <v>6861</v>
      </c>
      <c r="D162" s="113" t="s">
        <v>6863</v>
      </c>
      <c r="E162" s="113" t="s">
        <v>6478</v>
      </c>
      <c r="F162" s="113" t="s">
        <v>6967</v>
      </c>
      <c r="G162" s="113" t="s">
        <v>443</v>
      </c>
      <c r="H162" s="113" t="s">
        <v>344</v>
      </c>
      <c r="I162" s="113" t="s">
        <v>7788</v>
      </c>
      <c r="J162" s="113" t="s">
        <v>7789</v>
      </c>
      <c r="K162" s="113" t="s">
        <v>6967</v>
      </c>
      <c r="L162" s="112" t="s">
        <v>9068</v>
      </c>
      <c r="M162" s="135"/>
      <c r="N162" s="113"/>
      <c r="O162" s="113"/>
      <c r="P162" s="113" t="s">
        <v>1473</v>
      </c>
      <c r="Q162" s="113" t="s">
        <v>2219</v>
      </c>
      <c r="R162" s="113" t="s">
        <v>1473</v>
      </c>
      <c r="S162" s="113" t="s">
        <v>1473</v>
      </c>
      <c r="T162" s="113" t="s">
        <v>5611</v>
      </c>
      <c r="U162" s="113" t="s">
        <v>5611</v>
      </c>
      <c r="V162" s="113" t="s">
        <v>6712</v>
      </c>
      <c r="W162" s="113" t="s">
        <v>6712</v>
      </c>
      <c r="X162" s="112" t="s">
        <v>9066</v>
      </c>
      <c r="Y162" s="112" t="s">
        <v>9067</v>
      </c>
      <c r="Z162" s="113"/>
      <c r="AA162" s="113" t="s">
        <v>7611</v>
      </c>
      <c r="AB162" s="113" t="s">
        <v>7612</v>
      </c>
      <c r="AC162" s="113" t="s">
        <v>7744</v>
      </c>
      <c r="AD162" s="113" t="s">
        <v>7746</v>
      </c>
      <c r="AE162" s="113"/>
      <c r="AF162" s="113"/>
      <c r="AG162" s="113"/>
      <c r="AH162" s="113" t="s">
        <v>6887</v>
      </c>
      <c r="AI162" s="113" t="s">
        <v>6890</v>
      </c>
      <c r="AJ162" s="113" t="s">
        <v>6969</v>
      </c>
      <c r="AK162" s="112" t="s">
        <v>9069</v>
      </c>
      <c r="AL162" s="112" t="s">
        <v>9070</v>
      </c>
      <c r="AM162" s="113" t="s">
        <v>6917</v>
      </c>
      <c r="AN162" s="113" t="s">
        <v>6895</v>
      </c>
      <c r="AO162" s="137"/>
      <c r="AP162" s="137"/>
      <c r="AQ162" s="113"/>
      <c r="AR162" s="113" t="s">
        <v>10241</v>
      </c>
      <c r="AS162" s="139">
        <v>46255.65179398148</v>
      </c>
      <c r="AT162" s="113" t="s">
        <v>10242</v>
      </c>
      <c r="AU162" s="112" t="s">
        <v>9072</v>
      </c>
    </row>
    <row r="163" spans="1:47" ht="40.5">
      <c r="A163" s="113" t="s">
        <v>9073</v>
      </c>
      <c r="B163" s="112" t="s">
        <v>9074</v>
      </c>
      <c r="C163" s="113" t="s">
        <v>6861</v>
      </c>
      <c r="D163" s="113" t="s">
        <v>6863</v>
      </c>
      <c r="E163" s="113" t="s">
        <v>6478</v>
      </c>
      <c r="F163" s="113" t="s">
        <v>6967</v>
      </c>
      <c r="G163" s="113" t="s">
        <v>443</v>
      </c>
      <c r="H163" s="113" t="s">
        <v>344</v>
      </c>
      <c r="I163" s="113" t="s">
        <v>7788</v>
      </c>
      <c r="J163" s="113" t="s">
        <v>7789</v>
      </c>
      <c r="K163" s="113" t="s">
        <v>6967</v>
      </c>
      <c r="L163" s="112" t="s">
        <v>9077</v>
      </c>
      <c r="M163" s="135"/>
      <c r="N163" s="113"/>
      <c r="O163" s="113"/>
      <c r="P163" s="113" t="s">
        <v>1473</v>
      </c>
      <c r="Q163" s="113" t="s">
        <v>6958</v>
      </c>
      <c r="R163" s="113" t="s">
        <v>1473</v>
      </c>
      <c r="S163" s="113" t="s">
        <v>1473</v>
      </c>
      <c r="T163" s="113" t="s">
        <v>5611</v>
      </c>
      <c r="U163" s="113" t="s">
        <v>5611</v>
      </c>
      <c r="V163" s="113" t="s">
        <v>6712</v>
      </c>
      <c r="W163" s="113" t="s">
        <v>6712</v>
      </c>
      <c r="X163" s="112" t="s">
        <v>9075</v>
      </c>
      <c r="Y163" s="112" t="s">
        <v>9076</v>
      </c>
      <c r="Z163" s="113"/>
      <c r="AA163" s="113" t="s">
        <v>7611</v>
      </c>
      <c r="AB163" s="113" t="s">
        <v>7612</v>
      </c>
      <c r="AC163" s="113" t="s">
        <v>7744</v>
      </c>
      <c r="AD163" s="113" t="s">
        <v>7746</v>
      </c>
      <c r="AE163" s="113"/>
      <c r="AF163" s="113"/>
      <c r="AG163" s="113"/>
      <c r="AH163" s="113" t="s">
        <v>6887</v>
      </c>
      <c r="AI163" s="113" t="s">
        <v>6890</v>
      </c>
      <c r="AJ163" s="113" t="s">
        <v>6969</v>
      </c>
      <c r="AK163" s="112" t="s">
        <v>9078</v>
      </c>
      <c r="AL163" s="112" t="s">
        <v>9079</v>
      </c>
      <c r="AM163" s="113" t="s">
        <v>6917</v>
      </c>
      <c r="AN163" s="113" t="s">
        <v>6895</v>
      </c>
      <c r="AO163" s="137"/>
      <c r="AP163" s="137"/>
      <c r="AQ163" s="113"/>
      <c r="AR163" s="113" t="s">
        <v>10241</v>
      </c>
      <c r="AS163" s="139">
        <v>46255.65179398148</v>
      </c>
      <c r="AT163" s="113" t="s">
        <v>10242</v>
      </c>
      <c r="AU163" s="112" t="s">
        <v>9081</v>
      </c>
    </row>
    <row r="164" spans="1:47" ht="40.5">
      <c r="A164" s="113" t="s">
        <v>9082</v>
      </c>
      <c r="B164" s="112" t="s">
        <v>9084</v>
      </c>
      <c r="C164" s="113" t="s">
        <v>6861</v>
      </c>
      <c r="D164" s="113" t="s">
        <v>6863</v>
      </c>
      <c r="E164" s="113" t="s">
        <v>6478</v>
      </c>
      <c r="F164" s="113" t="s">
        <v>6932</v>
      </c>
      <c r="G164" s="113" t="s">
        <v>13</v>
      </c>
      <c r="H164" s="113" t="s">
        <v>1266</v>
      </c>
      <c r="I164" s="113" t="s">
        <v>7788</v>
      </c>
      <c r="J164" s="113" t="s">
        <v>7789</v>
      </c>
      <c r="K164" s="113" t="s">
        <v>6932</v>
      </c>
      <c r="L164" s="112" t="s">
        <v>9087</v>
      </c>
      <c r="M164" s="135"/>
      <c r="N164" s="113"/>
      <c r="O164" s="113"/>
      <c r="P164" s="113" t="s">
        <v>1473</v>
      </c>
      <c r="Q164" s="113" t="s">
        <v>9092</v>
      </c>
      <c r="R164" s="113" t="s">
        <v>1473</v>
      </c>
      <c r="S164" s="113" t="s">
        <v>1473</v>
      </c>
      <c r="T164" s="113" t="s">
        <v>5611</v>
      </c>
      <c r="U164" s="113" t="s">
        <v>5611</v>
      </c>
      <c r="V164" s="113" t="s">
        <v>6712</v>
      </c>
      <c r="W164" s="113" t="s">
        <v>6712</v>
      </c>
      <c r="X164" s="112" t="s">
        <v>9085</v>
      </c>
      <c r="Y164" s="112" t="s">
        <v>9086</v>
      </c>
      <c r="Z164" s="113"/>
      <c r="AA164" s="113" t="s">
        <v>7611</v>
      </c>
      <c r="AB164" s="113" t="s">
        <v>7612</v>
      </c>
      <c r="AC164" s="113" t="s">
        <v>7744</v>
      </c>
      <c r="AD164" s="113" t="s">
        <v>7746</v>
      </c>
      <c r="AE164" s="113"/>
      <c r="AF164" s="113"/>
      <c r="AG164" s="113"/>
      <c r="AH164" s="113" t="s">
        <v>6887</v>
      </c>
      <c r="AI164" s="113" t="s">
        <v>6890</v>
      </c>
      <c r="AJ164" s="113" t="s">
        <v>6935</v>
      </c>
      <c r="AK164" s="112" t="s">
        <v>9088</v>
      </c>
      <c r="AL164" s="112" t="s">
        <v>9089</v>
      </c>
      <c r="AM164" s="113" t="s">
        <v>6917</v>
      </c>
      <c r="AN164" s="113" t="s">
        <v>6895</v>
      </c>
      <c r="AO164" s="137"/>
      <c r="AP164" s="137"/>
      <c r="AQ164" s="113"/>
      <c r="AR164" s="113" t="s">
        <v>10241</v>
      </c>
      <c r="AS164" s="139">
        <v>46255.65179398148</v>
      </c>
      <c r="AT164" s="113" t="s">
        <v>10242</v>
      </c>
      <c r="AU164" s="112" t="s">
        <v>9091</v>
      </c>
    </row>
    <row r="165" spans="1:47" ht="27">
      <c r="A165" s="113" t="s">
        <v>9093</v>
      </c>
      <c r="B165" s="112" t="s">
        <v>9094</v>
      </c>
      <c r="C165" s="113" t="s">
        <v>6861</v>
      </c>
      <c r="D165" s="113" t="s">
        <v>6863</v>
      </c>
      <c r="E165" s="113" t="s">
        <v>6478</v>
      </c>
      <c r="F165" s="113" t="s">
        <v>6877</v>
      </c>
      <c r="G165" s="113" t="s">
        <v>1266</v>
      </c>
      <c r="H165" s="113" t="s">
        <v>344</v>
      </c>
      <c r="I165" s="113" t="s">
        <v>7803</v>
      </c>
      <c r="J165" s="113" t="s">
        <v>7805</v>
      </c>
      <c r="K165" s="113" t="s">
        <v>6877</v>
      </c>
      <c r="L165" s="112" t="s">
        <v>7862</v>
      </c>
      <c r="M165" s="135"/>
      <c r="N165" s="113"/>
      <c r="O165" s="113"/>
      <c r="P165" s="113" t="s">
        <v>1473</v>
      </c>
      <c r="Q165" s="113" t="s">
        <v>2223</v>
      </c>
      <c r="R165" s="113" t="s">
        <v>1473</v>
      </c>
      <c r="S165" s="113" t="s">
        <v>1473</v>
      </c>
      <c r="T165" s="113" t="s">
        <v>5611</v>
      </c>
      <c r="U165" s="113" t="s">
        <v>5611</v>
      </c>
      <c r="V165" s="113" t="s">
        <v>6712</v>
      </c>
      <c r="W165" s="113" t="s">
        <v>6712</v>
      </c>
      <c r="X165" s="112" t="s">
        <v>9095</v>
      </c>
      <c r="Y165" s="112" t="s">
        <v>9096</v>
      </c>
      <c r="Z165" s="113"/>
      <c r="AA165" s="113" t="s">
        <v>7800</v>
      </c>
      <c r="AB165" s="113" t="s">
        <v>7801</v>
      </c>
      <c r="AC165" s="113" t="s">
        <v>7802</v>
      </c>
      <c r="AD165" s="113" t="s">
        <v>7804</v>
      </c>
      <c r="AE165" s="113"/>
      <c r="AF165" s="113"/>
      <c r="AG165" s="113"/>
      <c r="AH165" s="113" t="s">
        <v>6887</v>
      </c>
      <c r="AI165" s="113" t="s">
        <v>6890</v>
      </c>
      <c r="AJ165" s="113" t="s">
        <v>6916</v>
      </c>
      <c r="AK165" s="112" t="s">
        <v>9097</v>
      </c>
      <c r="AL165" s="112" t="s">
        <v>9098</v>
      </c>
      <c r="AM165" s="113" t="s">
        <v>6917</v>
      </c>
      <c r="AN165" s="113" t="s">
        <v>6920</v>
      </c>
      <c r="AO165" s="137"/>
      <c r="AP165" s="137"/>
      <c r="AQ165" s="113"/>
      <c r="AR165" s="113" t="s">
        <v>10241</v>
      </c>
      <c r="AS165" s="139">
        <v>46255.65179398148</v>
      </c>
      <c r="AT165" s="113" t="s">
        <v>10242</v>
      </c>
      <c r="AU165" s="112" t="s">
        <v>9100</v>
      </c>
    </row>
    <row r="166" spans="1:47" ht="40.5">
      <c r="A166" s="113" t="s">
        <v>9101</v>
      </c>
      <c r="B166" s="112" t="s">
        <v>9102</v>
      </c>
      <c r="C166" s="113" t="s">
        <v>6861</v>
      </c>
      <c r="D166" s="113" t="s">
        <v>6863</v>
      </c>
      <c r="E166" s="113" t="s">
        <v>6478</v>
      </c>
      <c r="F166" s="113" t="s">
        <v>6967</v>
      </c>
      <c r="G166" s="113" t="s">
        <v>443</v>
      </c>
      <c r="H166" s="113" t="s">
        <v>9106</v>
      </c>
      <c r="I166" s="113" t="s">
        <v>7803</v>
      </c>
      <c r="J166" s="113" t="s">
        <v>7873</v>
      </c>
      <c r="K166" s="113" t="s">
        <v>6967</v>
      </c>
      <c r="L166" s="112" t="s">
        <v>9105</v>
      </c>
      <c r="M166" s="135"/>
      <c r="N166" s="113">
        <v>20</v>
      </c>
      <c r="O166" s="113"/>
      <c r="P166" s="113" t="s">
        <v>1473</v>
      </c>
      <c r="Q166" s="113" t="s">
        <v>2223</v>
      </c>
      <c r="R166" s="113" t="s">
        <v>1473</v>
      </c>
      <c r="S166" s="113" t="s">
        <v>1473</v>
      </c>
      <c r="T166" s="113" t="s">
        <v>5611</v>
      </c>
      <c r="U166" s="113" t="s">
        <v>5611</v>
      </c>
      <c r="V166" s="113" t="s">
        <v>6712</v>
      </c>
      <c r="W166" s="113" t="s">
        <v>6712</v>
      </c>
      <c r="X166" s="112" t="s">
        <v>9103</v>
      </c>
      <c r="Y166" s="112" t="s">
        <v>9104</v>
      </c>
      <c r="Z166" s="113"/>
      <c r="AA166" s="113" t="s">
        <v>7800</v>
      </c>
      <c r="AB166" s="113" t="s">
        <v>7801</v>
      </c>
      <c r="AC166" s="113" t="s">
        <v>7802</v>
      </c>
      <c r="AD166" s="113" t="s">
        <v>7872</v>
      </c>
      <c r="AE166" s="113"/>
      <c r="AF166" s="113"/>
      <c r="AG166" s="113"/>
      <c r="AH166" s="113" t="s">
        <v>6887</v>
      </c>
      <c r="AI166" s="113" t="s">
        <v>6890</v>
      </c>
      <c r="AJ166" s="113" t="s">
        <v>6969</v>
      </c>
      <c r="AK166" s="112" t="s">
        <v>9107</v>
      </c>
      <c r="AL166" s="112" t="s">
        <v>9108</v>
      </c>
      <c r="AM166" s="113" t="s">
        <v>6917</v>
      </c>
      <c r="AN166" s="113" t="s">
        <v>6895</v>
      </c>
      <c r="AO166" s="137"/>
      <c r="AP166" s="137"/>
      <c r="AQ166" s="113"/>
      <c r="AR166" s="113" t="s">
        <v>10241</v>
      </c>
      <c r="AS166" s="139">
        <v>46255.65179398148</v>
      </c>
      <c r="AT166" s="113" t="s">
        <v>10242</v>
      </c>
      <c r="AU166" s="112" t="s">
        <v>9110</v>
      </c>
    </row>
    <row r="167" spans="1:47" ht="40.5">
      <c r="A167" s="113" t="s">
        <v>9112</v>
      </c>
      <c r="B167" s="112" t="s">
        <v>9113</v>
      </c>
      <c r="C167" s="113" t="s">
        <v>6861</v>
      </c>
      <c r="D167" s="113" t="s">
        <v>6863</v>
      </c>
      <c r="E167" s="113" t="s">
        <v>6478</v>
      </c>
      <c r="F167" s="113" t="s">
        <v>6877</v>
      </c>
      <c r="G167" s="113" t="s">
        <v>443</v>
      </c>
      <c r="H167" s="113" t="s">
        <v>7834</v>
      </c>
      <c r="I167" s="113" t="s">
        <v>7803</v>
      </c>
      <c r="J167" s="113" t="s">
        <v>7805</v>
      </c>
      <c r="K167" s="113" t="s">
        <v>6877</v>
      </c>
      <c r="L167" s="112" t="s">
        <v>9116</v>
      </c>
      <c r="M167" s="135"/>
      <c r="N167" s="113"/>
      <c r="O167" s="113"/>
      <c r="P167" s="113" t="s">
        <v>1473</v>
      </c>
      <c r="Q167" s="113" t="s">
        <v>6958</v>
      </c>
      <c r="R167" s="113" t="s">
        <v>1473</v>
      </c>
      <c r="S167" s="113" t="s">
        <v>1473</v>
      </c>
      <c r="T167" s="113" t="s">
        <v>5611</v>
      </c>
      <c r="U167" s="113" t="s">
        <v>5611</v>
      </c>
      <c r="V167" s="113" t="s">
        <v>6712</v>
      </c>
      <c r="W167" s="113" t="s">
        <v>6712</v>
      </c>
      <c r="X167" s="112" t="s">
        <v>9114</v>
      </c>
      <c r="Y167" s="112" t="s">
        <v>9115</v>
      </c>
      <c r="Z167" s="113"/>
      <c r="AA167" s="113" t="s">
        <v>7800</v>
      </c>
      <c r="AB167" s="113" t="s">
        <v>7801</v>
      </c>
      <c r="AC167" s="113" t="s">
        <v>7802</v>
      </c>
      <c r="AD167" s="113" t="s">
        <v>7804</v>
      </c>
      <c r="AE167" s="113"/>
      <c r="AF167" s="113"/>
      <c r="AG167" s="113"/>
      <c r="AH167" s="113" t="s">
        <v>6887</v>
      </c>
      <c r="AI167" s="113" t="s">
        <v>6890</v>
      </c>
      <c r="AJ167" s="113" t="s">
        <v>6916</v>
      </c>
      <c r="AK167" s="112" t="s">
        <v>9117</v>
      </c>
      <c r="AL167" s="112" t="s">
        <v>9115</v>
      </c>
      <c r="AM167" s="113" t="s">
        <v>6917</v>
      </c>
      <c r="AN167" s="113" t="s">
        <v>7444</v>
      </c>
      <c r="AO167" s="137"/>
      <c r="AP167" s="137"/>
      <c r="AQ167" s="113"/>
      <c r="AR167" s="113" t="s">
        <v>10241</v>
      </c>
      <c r="AS167" s="139">
        <v>46255.65179398148</v>
      </c>
      <c r="AT167" s="113" t="s">
        <v>10242</v>
      </c>
      <c r="AU167" s="112" t="s">
        <v>9119</v>
      </c>
    </row>
    <row r="168" spans="1:47" ht="40.5">
      <c r="A168" s="113" t="s">
        <v>9120</v>
      </c>
      <c r="B168" s="112" t="s">
        <v>9121</v>
      </c>
      <c r="C168" s="113" t="s">
        <v>6861</v>
      </c>
      <c r="D168" s="113" t="s">
        <v>6863</v>
      </c>
      <c r="E168" s="113" t="s">
        <v>6478</v>
      </c>
      <c r="F168" s="113" t="s">
        <v>6932</v>
      </c>
      <c r="G168" s="113" t="s">
        <v>443</v>
      </c>
      <c r="H168" s="113" t="s">
        <v>344</v>
      </c>
      <c r="I168" s="113" t="s">
        <v>7803</v>
      </c>
      <c r="J168" s="113" t="s">
        <v>7805</v>
      </c>
      <c r="K168" s="113" t="s">
        <v>6932</v>
      </c>
      <c r="L168" s="112" t="s">
        <v>9124</v>
      </c>
      <c r="M168" s="135"/>
      <c r="N168" s="113">
        <v>30</v>
      </c>
      <c r="O168" s="113"/>
      <c r="P168" s="113" t="s">
        <v>1473</v>
      </c>
      <c r="Q168" s="113" t="s">
        <v>2219</v>
      </c>
      <c r="R168" s="113" t="s">
        <v>1473</v>
      </c>
      <c r="S168" s="113" t="s">
        <v>1473</v>
      </c>
      <c r="T168" s="113" t="s">
        <v>5611</v>
      </c>
      <c r="U168" s="113" t="s">
        <v>5611</v>
      </c>
      <c r="V168" s="113" t="s">
        <v>6712</v>
      </c>
      <c r="W168" s="113" t="s">
        <v>6712</v>
      </c>
      <c r="X168" s="112" t="s">
        <v>9122</v>
      </c>
      <c r="Y168" s="112" t="s">
        <v>9123</v>
      </c>
      <c r="Z168" s="113"/>
      <c r="AA168" s="113" t="s">
        <v>7800</v>
      </c>
      <c r="AB168" s="113" t="s">
        <v>7801</v>
      </c>
      <c r="AC168" s="113" t="s">
        <v>7802</v>
      </c>
      <c r="AD168" s="113" t="s">
        <v>7804</v>
      </c>
      <c r="AE168" s="113"/>
      <c r="AF168" s="113"/>
      <c r="AG168" s="113"/>
      <c r="AH168" s="113" t="s">
        <v>6887</v>
      </c>
      <c r="AI168" s="113" t="s">
        <v>6890</v>
      </c>
      <c r="AJ168" s="113" t="s">
        <v>6935</v>
      </c>
      <c r="AK168" s="112" t="s">
        <v>9125</v>
      </c>
      <c r="AL168" s="112" t="s">
        <v>9123</v>
      </c>
      <c r="AM168" s="113" t="s">
        <v>6917</v>
      </c>
      <c r="AN168" s="113" t="s">
        <v>7444</v>
      </c>
      <c r="AO168" s="137"/>
      <c r="AP168" s="137"/>
      <c r="AQ168" s="113"/>
      <c r="AR168" s="113" t="s">
        <v>10241</v>
      </c>
      <c r="AS168" s="139">
        <v>46255.65179398148</v>
      </c>
      <c r="AT168" s="113" t="s">
        <v>10242</v>
      </c>
      <c r="AU168" s="112" t="s">
        <v>9127</v>
      </c>
    </row>
    <row r="169" spans="1:47" ht="54">
      <c r="A169" s="113" t="s">
        <v>9128</v>
      </c>
      <c r="B169" s="112" t="s">
        <v>9129</v>
      </c>
      <c r="C169" s="113" t="s">
        <v>6861</v>
      </c>
      <c r="D169" s="113" t="s">
        <v>6863</v>
      </c>
      <c r="E169" s="113" t="s">
        <v>6478</v>
      </c>
      <c r="F169" s="113" t="s">
        <v>6932</v>
      </c>
      <c r="G169" s="113" t="s">
        <v>443</v>
      </c>
      <c r="H169" s="113" t="s">
        <v>7834</v>
      </c>
      <c r="I169" s="113" t="s">
        <v>7803</v>
      </c>
      <c r="J169" s="113" t="s">
        <v>7873</v>
      </c>
      <c r="K169" s="113" t="s">
        <v>6932</v>
      </c>
      <c r="L169" s="112" t="s">
        <v>9132</v>
      </c>
      <c r="M169" s="135"/>
      <c r="N169" s="113"/>
      <c r="O169" s="113"/>
      <c r="P169" s="113" t="s">
        <v>1473</v>
      </c>
      <c r="Q169" s="113" t="s">
        <v>9092</v>
      </c>
      <c r="R169" s="113" t="s">
        <v>1473</v>
      </c>
      <c r="S169" s="113" t="s">
        <v>1473</v>
      </c>
      <c r="T169" s="113" t="s">
        <v>5611</v>
      </c>
      <c r="U169" s="113" t="s">
        <v>5611</v>
      </c>
      <c r="V169" s="113" t="s">
        <v>6712</v>
      </c>
      <c r="W169" s="113" t="s">
        <v>6712</v>
      </c>
      <c r="X169" s="112" t="s">
        <v>9130</v>
      </c>
      <c r="Y169" s="112" t="s">
        <v>9131</v>
      </c>
      <c r="Z169" s="113"/>
      <c r="AA169" s="113" t="s">
        <v>7800</v>
      </c>
      <c r="AB169" s="113" t="s">
        <v>7801</v>
      </c>
      <c r="AC169" s="113" t="s">
        <v>7802</v>
      </c>
      <c r="AD169" s="113" t="s">
        <v>7872</v>
      </c>
      <c r="AE169" s="113"/>
      <c r="AF169" s="113"/>
      <c r="AG169" s="113"/>
      <c r="AH169" s="113" t="s">
        <v>6887</v>
      </c>
      <c r="AI169" s="113" t="s">
        <v>6890</v>
      </c>
      <c r="AJ169" s="113" t="s">
        <v>9133</v>
      </c>
      <c r="AK169" s="112" t="s">
        <v>9134</v>
      </c>
      <c r="AL169" s="112" t="s">
        <v>9135</v>
      </c>
      <c r="AM169" s="113" t="s">
        <v>6917</v>
      </c>
      <c r="AN169" s="113" t="s">
        <v>7444</v>
      </c>
      <c r="AO169" s="137"/>
      <c r="AP169" s="137"/>
      <c r="AQ169" s="113"/>
      <c r="AR169" s="113" t="s">
        <v>10241</v>
      </c>
      <c r="AS169" s="139">
        <v>46255.65179398148</v>
      </c>
      <c r="AT169" s="113" t="s">
        <v>10242</v>
      </c>
      <c r="AU169" s="112" t="s">
        <v>9137</v>
      </c>
    </row>
    <row r="170" spans="1:47" ht="40.5">
      <c r="A170" s="113" t="s">
        <v>9138</v>
      </c>
      <c r="B170" s="112" t="s">
        <v>9139</v>
      </c>
      <c r="C170" s="113" t="s">
        <v>6861</v>
      </c>
      <c r="D170" s="113" t="s">
        <v>6863</v>
      </c>
      <c r="E170" s="113" t="s">
        <v>6478</v>
      </c>
      <c r="F170" s="113" t="s">
        <v>6877</v>
      </c>
      <c r="G170" s="113" t="s">
        <v>443</v>
      </c>
      <c r="H170" s="113" t="s">
        <v>344</v>
      </c>
      <c r="I170" s="113" t="s">
        <v>7803</v>
      </c>
      <c r="J170" s="113" t="s">
        <v>7873</v>
      </c>
      <c r="K170" s="113" t="s">
        <v>6877</v>
      </c>
      <c r="L170" s="112" t="s">
        <v>9142</v>
      </c>
      <c r="M170" s="135"/>
      <c r="N170" s="113">
        <v>60</v>
      </c>
      <c r="O170" s="113"/>
      <c r="P170" s="113" t="s">
        <v>1473</v>
      </c>
      <c r="Q170" s="113" t="s">
        <v>2215</v>
      </c>
      <c r="R170" s="113" t="s">
        <v>1473</v>
      </c>
      <c r="S170" s="113" t="s">
        <v>1473</v>
      </c>
      <c r="T170" s="113" t="s">
        <v>5611</v>
      </c>
      <c r="U170" s="113" t="s">
        <v>5611</v>
      </c>
      <c r="V170" s="113" t="s">
        <v>6712</v>
      </c>
      <c r="W170" s="113" t="s">
        <v>6712</v>
      </c>
      <c r="X170" s="112" t="s">
        <v>9140</v>
      </c>
      <c r="Y170" s="112" t="s">
        <v>9141</v>
      </c>
      <c r="Z170" s="113"/>
      <c r="AA170" s="113" t="s">
        <v>7800</v>
      </c>
      <c r="AB170" s="113" t="s">
        <v>7801</v>
      </c>
      <c r="AC170" s="113" t="s">
        <v>7802</v>
      </c>
      <c r="AD170" s="113" t="s">
        <v>7872</v>
      </c>
      <c r="AE170" s="113"/>
      <c r="AF170" s="113"/>
      <c r="AG170" s="113"/>
      <c r="AH170" s="113" t="s">
        <v>6887</v>
      </c>
      <c r="AI170" s="113" t="s">
        <v>6890</v>
      </c>
      <c r="AJ170" s="113" t="s">
        <v>6916</v>
      </c>
      <c r="AK170" s="112" t="s">
        <v>9143</v>
      </c>
      <c r="AL170" s="112" t="s">
        <v>9144</v>
      </c>
      <c r="AM170" s="113" t="s">
        <v>6917</v>
      </c>
      <c r="AN170" s="113" t="s">
        <v>7444</v>
      </c>
      <c r="AO170" s="137"/>
      <c r="AP170" s="137"/>
      <c r="AQ170" s="113"/>
      <c r="AR170" s="113" t="s">
        <v>10241</v>
      </c>
      <c r="AS170" s="139">
        <v>46255.65179398148</v>
      </c>
      <c r="AT170" s="113" t="s">
        <v>10242</v>
      </c>
      <c r="AU170" s="112" t="s">
        <v>9146</v>
      </c>
    </row>
    <row r="171" spans="1:47" ht="40.5">
      <c r="A171" s="113" t="s">
        <v>9147</v>
      </c>
      <c r="B171" s="112" t="s">
        <v>9148</v>
      </c>
      <c r="C171" s="113" t="s">
        <v>6861</v>
      </c>
      <c r="D171" s="113" t="s">
        <v>6863</v>
      </c>
      <c r="E171" s="113" t="s">
        <v>6478</v>
      </c>
      <c r="F171" s="113" t="s">
        <v>6967</v>
      </c>
      <c r="G171" s="113" t="s">
        <v>1266</v>
      </c>
      <c r="H171" s="113" t="s">
        <v>344</v>
      </c>
      <c r="I171" s="113" t="s">
        <v>7803</v>
      </c>
      <c r="J171" s="113" t="s">
        <v>7873</v>
      </c>
      <c r="K171" s="113" t="s">
        <v>6967</v>
      </c>
      <c r="L171" s="112" t="s">
        <v>9151</v>
      </c>
      <c r="M171" s="135"/>
      <c r="N171" s="113"/>
      <c r="O171" s="113"/>
      <c r="P171" s="113" t="s">
        <v>1473</v>
      </c>
      <c r="Q171" s="113" t="s">
        <v>6958</v>
      </c>
      <c r="R171" s="113" t="s">
        <v>1473</v>
      </c>
      <c r="S171" s="113" t="s">
        <v>1473</v>
      </c>
      <c r="T171" s="113" t="s">
        <v>5611</v>
      </c>
      <c r="U171" s="113" t="s">
        <v>5611</v>
      </c>
      <c r="V171" s="113" t="s">
        <v>6712</v>
      </c>
      <c r="W171" s="113" t="s">
        <v>6712</v>
      </c>
      <c r="X171" s="112" t="s">
        <v>9149</v>
      </c>
      <c r="Y171" s="112" t="s">
        <v>9150</v>
      </c>
      <c r="Z171" s="113"/>
      <c r="AA171" s="113" t="s">
        <v>7800</v>
      </c>
      <c r="AB171" s="113" t="s">
        <v>7801</v>
      </c>
      <c r="AC171" s="113" t="s">
        <v>7802</v>
      </c>
      <c r="AD171" s="113" t="s">
        <v>7872</v>
      </c>
      <c r="AE171" s="113"/>
      <c r="AF171" s="113"/>
      <c r="AG171" s="113"/>
      <c r="AH171" s="113" t="s">
        <v>6887</v>
      </c>
      <c r="AI171" s="113" t="s">
        <v>6890</v>
      </c>
      <c r="AJ171" s="113" t="s">
        <v>6969</v>
      </c>
      <c r="AK171" s="112" t="s">
        <v>9152</v>
      </c>
      <c r="AL171" s="112" t="s">
        <v>9153</v>
      </c>
      <c r="AM171" s="113" t="s">
        <v>6917</v>
      </c>
      <c r="AN171" s="113" t="s">
        <v>7444</v>
      </c>
      <c r="AO171" s="137"/>
      <c r="AP171" s="137"/>
      <c r="AQ171" s="113"/>
      <c r="AR171" s="113" t="s">
        <v>10241</v>
      </c>
      <c r="AS171" s="139">
        <v>46255.65179398148</v>
      </c>
      <c r="AT171" s="113" t="s">
        <v>10242</v>
      </c>
      <c r="AU171" s="112" t="s">
        <v>9155</v>
      </c>
    </row>
    <row r="172" spans="1:47" ht="27">
      <c r="A172" s="113" t="s">
        <v>9156</v>
      </c>
      <c r="B172" s="112" t="s">
        <v>9157</v>
      </c>
      <c r="C172" s="113" t="s">
        <v>6861</v>
      </c>
      <c r="D172" s="113" t="s">
        <v>6863</v>
      </c>
      <c r="E172" s="113" t="s">
        <v>6478</v>
      </c>
      <c r="F172" s="113" t="s">
        <v>6877</v>
      </c>
      <c r="G172" s="113" t="s">
        <v>1266</v>
      </c>
      <c r="H172" s="113" t="s">
        <v>344</v>
      </c>
      <c r="I172" s="113" t="s">
        <v>7803</v>
      </c>
      <c r="J172" s="113" t="s">
        <v>7805</v>
      </c>
      <c r="K172" s="113" t="s">
        <v>6877</v>
      </c>
      <c r="L172" s="112" t="s">
        <v>9160</v>
      </c>
      <c r="M172" s="135"/>
      <c r="N172" s="113"/>
      <c r="O172" s="113"/>
      <c r="P172" s="113" t="s">
        <v>1473</v>
      </c>
      <c r="Q172" s="113" t="s">
        <v>7298</v>
      </c>
      <c r="R172" s="113" t="s">
        <v>1473</v>
      </c>
      <c r="S172" s="113" t="s">
        <v>1473</v>
      </c>
      <c r="T172" s="113" t="s">
        <v>5611</v>
      </c>
      <c r="U172" s="113" t="s">
        <v>5611</v>
      </c>
      <c r="V172" s="113" t="s">
        <v>6712</v>
      </c>
      <c r="W172" s="113" t="s">
        <v>6712</v>
      </c>
      <c r="X172" s="112" t="s">
        <v>9158</v>
      </c>
      <c r="Y172" s="112" t="s">
        <v>9159</v>
      </c>
      <c r="Z172" s="113"/>
      <c r="AA172" s="113" t="s">
        <v>7800</v>
      </c>
      <c r="AB172" s="113" t="s">
        <v>7801</v>
      </c>
      <c r="AC172" s="113" t="s">
        <v>7802</v>
      </c>
      <c r="AD172" s="113" t="s">
        <v>7804</v>
      </c>
      <c r="AE172" s="113"/>
      <c r="AF172" s="113"/>
      <c r="AG172" s="113"/>
      <c r="AH172" s="113" t="s">
        <v>6887</v>
      </c>
      <c r="AI172" s="113" t="s">
        <v>6890</v>
      </c>
      <c r="AJ172" s="113" t="s">
        <v>6916</v>
      </c>
      <c r="AK172" s="112" t="s">
        <v>9161</v>
      </c>
      <c r="AL172" s="112" t="s">
        <v>9162</v>
      </c>
      <c r="AM172" s="113" t="s">
        <v>6917</v>
      </c>
      <c r="AN172" s="113" t="s">
        <v>6895</v>
      </c>
      <c r="AO172" s="137"/>
      <c r="AP172" s="137"/>
      <c r="AQ172" s="113"/>
      <c r="AR172" s="113" t="s">
        <v>10241</v>
      </c>
      <c r="AS172" s="139">
        <v>46255.65179398148</v>
      </c>
      <c r="AT172" s="113" t="s">
        <v>10242</v>
      </c>
      <c r="AU172" s="112" t="s">
        <v>9165</v>
      </c>
    </row>
    <row r="173" spans="1:47" ht="27">
      <c r="A173" s="113" t="s">
        <v>9166</v>
      </c>
      <c r="B173" s="112" t="s">
        <v>9167</v>
      </c>
      <c r="C173" s="113" t="s">
        <v>6861</v>
      </c>
      <c r="D173" s="113" t="s">
        <v>6863</v>
      </c>
      <c r="E173" s="113" t="s">
        <v>6478</v>
      </c>
      <c r="F173" s="113" t="s">
        <v>6877</v>
      </c>
      <c r="G173" s="113" t="s">
        <v>1266</v>
      </c>
      <c r="H173" s="113" t="s">
        <v>344</v>
      </c>
      <c r="I173" s="113" t="s">
        <v>7803</v>
      </c>
      <c r="J173" s="113" t="s">
        <v>7805</v>
      </c>
      <c r="K173" s="113" t="s">
        <v>6877</v>
      </c>
      <c r="L173" s="112" t="s">
        <v>9170</v>
      </c>
      <c r="M173" s="135"/>
      <c r="N173" s="113"/>
      <c r="O173" s="113"/>
      <c r="P173" s="113" t="s">
        <v>1473</v>
      </c>
      <c r="Q173" s="113" t="s">
        <v>7161</v>
      </c>
      <c r="R173" s="113" t="s">
        <v>1473</v>
      </c>
      <c r="S173" s="113" t="s">
        <v>1473</v>
      </c>
      <c r="T173" s="113" t="s">
        <v>5611</v>
      </c>
      <c r="U173" s="113" t="s">
        <v>5611</v>
      </c>
      <c r="V173" s="113" t="s">
        <v>6712</v>
      </c>
      <c r="W173" s="113" t="s">
        <v>6712</v>
      </c>
      <c r="X173" s="112" t="s">
        <v>9168</v>
      </c>
      <c r="Y173" s="112" t="s">
        <v>9169</v>
      </c>
      <c r="Z173" s="113"/>
      <c r="AA173" s="113" t="s">
        <v>7800</v>
      </c>
      <c r="AB173" s="113" t="s">
        <v>7801</v>
      </c>
      <c r="AC173" s="113" t="s">
        <v>7802</v>
      </c>
      <c r="AD173" s="113" t="s">
        <v>7804</v>
      </c>
      <c r="AE173" s="113"/>
      <c r="AF173" s="113"/>
      <c r="AG173" s="113"/>
      <c r="AH173" s="113" t="s">
        <v>6887</v>
      </c>
      <c r="AI173" s="113" t="s">
        <v>6890</v>
      </c>
      <c r="AJ173" s="113" t="s">
        <v>6916</v>
      </c>
      <c r="AK173" s="112" t="s">
        <v>9171</v>
      </c>
      <c r="AL173" s="112" t="s">
        <v>9172</v>
      </c>
      <c r="AM173" s="113" t="s">
        <v>6917</v>
      </c>
      <c r="AN173" s="113" t="s">
        <v>7155</v>
      </c>
      <c r="AO173" s="137"/>
      <c r="AP173" s="137"/>
      <c r="AQ173" s="113"/>
      <c r="AR173" s="113" t="s">
        <v>10241</v>
      </c>
      <c r="AS173" s="139">
        <v>46255.65179398148</v>
      </c>
      <c r="AT173" s="113" t="s">
        <v>10242</v>
      </c>
      <c r="AU173" s="112" t="s">
        <v>8374</v>
      </c>
    </row>
    <row r="174" spans="1:47" ht="40.5">
      <c r="A174" s="113" t="s">
        <v>9175</v>
      </c>
      <c r="B174" s="112" t="s">
        <v>9176</v>
      </c>
      <c r="C174" s="113" t="s">
        <v>6861</v>
      </c>
      <c r="D174" s="113" t="s">
        <v>6863</v>
      </c>
      <c r="E174" s="113" t="s">
        <v>6478</v>
      </c>
      <c r="F174" s="113" t="s">
        <v>6967</v>
      </c>
      <c r="G174" s="113" t="s">
        <v>443</v>
      </c>
      <c r="H174" s="113" t="s">
        <v>344</v>
      </c>
      <c r="I174" s="113" t="s">
        <v>9179</v>
      </c>
      <c r="J174" s="113" t="s">
        <v>9180</v>
      </c>
      <c r="K174" s="113" t="s">
        <v>6967</v>
      </c>
      <c r="L174" s="112" t="s">
        <v>9181</v>
      </c>
      <c r="M174" s="135"/>
      <c r="N174" s="113"/>
      <c r="O174" s="113"/>
      <c r="P174" s="113" t="s">
        <v>1473</v>
      </c>
      <c r="Q174" s="113" t="s">
        <v>2223</v>
      </c>
      <c r="R174" s="113" t="s">
        <v>1473</v>
      </c>
      <c r="S174" s="113" t="s">
        <v>1473</v>
      </c>
      <c r="T174" s="113" t="s">
        <v>5611</v>
      </c>
      <c r="U174" s="113" t="s">
        <v>5611</v>
      </c>
      <c r="V174" s="113" t="s">
        <v>6712</v>
      </c>
      <c r="W174" s="113" t="s">
        <v>6712</v>
      </c>
      <c r="X174" s="112" t="s">
        <v>9177</v>
      </c>
      <c r="Y174" s="112" t="s">
        <v>9178</v>
      </c>
      <c r="Z174" s="113"/>
      <c r="AA174" s="113" t="s">
        <v>7800</v>
      </c>
      <c r="AB174" s="113" t="s">
        <v>7801</v>
      </c>
      <c r="AC174" s="113" t="s">
        <v>7927</v>
      </c>
      <c r="AD174" s="113" t="s">
        <v>7940</v>
      </c>
      <c r="AE174" s="113"/>
      <c r="AF174" s="113"/>
      <c r="AG174" s="113"/>
      <c r="AH174" s="113" t="s">
        <v>6887</v>
      </c>
      <c r="AI174" s="113" t="s">
        <v>6890</v>
      </c>
      <c r="AJ174" s="113" t="s">
        <v>6969</v>
      </c>
      <c r="AK174" s="112" t="s">
        <v>9182</v>
      </c>
      <c r="AL174" s="112" t="s">
        <v>9183</v>
      </c>
      <c r="AM174" s="113" t="s">
        <v>6917</v>
      </c>
      <c r="AN174" s="113" t="s">
        <v>6895</v>
      </c>
      <c r="AO174" s="137"/>
      <c r="AP174" s="137"/>
      <c r="AQ174" s="113"/>
      <c r="AR174" s="113" t="s">
        <v>10241</v>
      </c>
      <c r="AS174" s="139">
        <v>46255.65179398148</v>
      </c>
      <c r="AT174" s="113" t="s">
        <v>10242</v>
      </c>
      <c r="AU174" s="112" t="s">
        <v>9185</v>
      </c>
    </row>
    <row r="175" spans="1:47" ht="40.5">
      <c r="A175" s="113" t="s">
        <v>9186</v>
      </c>
      <c r="B175" s="112" t="s">
        <v>9187</v>
      </c>
      <c r="C175" s="113" t="s">
        <v>6861</v>
      </c>
      <c r="D175" s="113" t="s">
        <v>6863</v>
      </c>
      <c r="E175" s="113" t="s">
        <v>6478</v>
      </c>
      <c r="F175" s="113" t="s">
        <v>6932</v>
      </c>
      <c r="G175" s="113" t="s">
        <v>443</v>
      </c>
      <c r="H175" s="113" t="s">
        <v>344</v>
      </c>
      <c r="I175" s="113" t="s">
        <v>9179</v>
      </c>
      <c r="J175" s="113" t="s">
        <v>9180</v>
      </c>
      <c r="K175" s="113" t="s">
        <v>6932</v>
      </c>
      <c r="L175" s="112" t="s">
        <v>9190</v>
      </c>
      <c r="M175" s="135"/>
      <c r="N175" s="113"/>
      <c r="O175" s="113"/>
      <c r="P175" s="113" t="s">
        <v>1473</v>
      </c>
      <c r="Q175" s="113" t="s">
        <v>6958</v>
      </c>
      <c r="R175" s="113" t="s">
        <v>1473</v>
      </c>
      <c r="S175" s="113" t="s">
        <v>1473</v>
      </c>
      <c r="T175" s="113" t="s">
        <v>5611</v>
      </c>
      <c r="U175" s="113" t="s">
        <v>5611</v>
      </c>
      <c r="V175" s="113" t="s">
        <v>6712</v>
      </c>
      <c r="W175" s="113" t="s">
        <v>6712</v>
      </c>
      <c r="X175" s="112" t="s">
        <v>9188</v>
      </c>
      <c r="Y175" s="112" t="s">
        <v>9189</v>
      </c>
      <c r="Z175" s="113"/>
      <c r="AA175" s="113" t="s">
        <v>7800</v>
      </c>
      <c r="AB175" s="113" t="s">
        <v>7801</v>
      </c>
      <c r="AC175" s="113" t="s">
        <v>7927</v>
      </c>
      <c r="AD175" s="113" t="s">
        <v>7940</v>
      </c>
      <c r="AE175" s="113"/>
      <c r="AF175" s="113"/>
      <c r="AG175" s="113"/>
      <c r="AH175" s="113" t="s">
        <v>6887</v>
      </c>
      <c r="AI175" s="113" t="s">
        <v>6890</v>
      </c>
      <c r="AJ175" s="113" t="s">
        <v>6935</v>
      </c>
      <c r="AK175" s="112" t="s">
        <v>9191</v>
      </c>
      <c r="AL175" s="112" t="s">
        <v>9192</v>
      </c>
      <c r="AM175" s="113" t="s">
        <v>6917</v>
      </c>
      <c r="AN175" s="113" t="s">
        <v>6895</v>
      </c>
      <c r="AO175" s="137"/>
      <c r="AP175" s="137"/>
      <c r="AQ175" s="113"/>
      <c r="AR175" s="113" t="s">
        <v>10241</v>
      </c>
      <c r="AS175" s="139">
        <v>46255.65179398148</v>
      </c>
      <c r="AT175" s="113" t="s">
        <v>10242</v>
      </c>
      <c r="AU175" s="112" t="s">
        <v>9194</v>
      </c>
    </row>
    <row r="176" spans="1:47" ht="27">
      <c r="A176" s="113" t="s">
        <v>9195</v>
      </c>
      <c r="B176" s="112" t="s">
        <v>9196</v>
      </c>
      <c r="C176" s="113" t="s">
        <v>6861</v>
      </c>
      <c r="D176" s="113" t="s">
        <v>6863</v>
      </c>
      <c r="E176" s="113" t="s">
        <v>6478</v>
      </c>
      <c r="F176" s="113" t="s">
        <v>6967</v>
      </c>
      <c r="G176" s="113" t="s">
        <v>1266</v>
      </c>
      <c r="H176" s="113" t="s">
        <v>443</v>
      </c>
      <c r="I176" s="113" t="s">
        <v>7914</v>
      </c>
      <c r="J176" s="113" t="s">
        <v>7916</v>
      </c>
      <c r="K176" s="113" t="s">
        <v>6967</v>
      </c>
      <c r="L176" s="112" t="s">
        <v>9199</v>
      </c>
      <c r="M176" s="135"/>
      <c r="N176" s="113"/>
      <c r="O176" s="113"/>
      <c r="P176" s="113" t="s">
        <v>1473</v>
      </c>
      <c r="Q176" s="113" t="s">
        <v>7161</v>
      </c>
      <c r="R176" s="113" t="s">
        <v>1473</v>
      </c>
      <c r="S176" s="113" t="s">
        <v>1473</v>
      </c>
      <c r="T176" s="113" t="s">
        <v>5611</v>
      </c>
      <c r="U176" s="113" t="s">
        <v>5611</v>
      </c>
      <c r="V176" s="113" t="s">
        <v>6712</v>
      </c>
      <c r="W176" s="113" t="s">
        <v>6712</v>
      </c>
      <c r="X176" s="112" t="s">
        <v>9197</v>
      </c>
      <c r="Y176" s="112" t="s">
        <v>9198</v>
      </c>
      <c r="Z176" s="113"/>
      <c r="AA176" s="113" t="s">
        <v>7800</v>
      </c>
      <c r="AB176" s="113" t="s">
        <v>7801</v>
      </c>
      <c r="AC176" s="113" t="s">
        <v>7913</v>
      </c>
      <c r="AD176" s="113" t="s">
        <v>7915</v>
      </c>
      <c r="AE176" s="113"/>
      <c r="AF176" s="113"/>
      <c r="AG176" s="113"/>
      <c r="AH176" s="113" t="s">
        <v>6887</v>
      </c>
      <c r="AI176" s="113" t="s">
        <v>6890</v>
      </c>
      <c r="AJ176" s="113" t="s">
        <v>6969</v>
      </c>
      <c r="AK176" s="112" t="s">
        <v>9200</v>
      </c>
      <c r="AL176" s="112" t="s">
        <v>9201</v>
      </c>
      <c r="AM176" s="113" t="s">
        <v>6917</v>
      </c>
      <c r="AN176" s="113" t="s">
        <v>6895</v>
      </c>
      <c r="AO176" s="137"/>
      <c r="AP176" s="137"/>
      <c r="AQ176" s="113"/>
      <c r="AR176" s="113" t="s">
        <v>10241</v>
      </c>
      <c r="AS176" s="139">
        <v>46255.65179398148</v>
      </c>
      <c r="AT176" s="113" t="s">
        <v>10242</v>
      </c>
      <c r="AU176" s="112" t="s">
        <v>9203</v>
      </c>
    </row>
    <row r="177" spans="1:47" ht="67.5">
      <c r="A177" s="113" t="s">
        <v>9204</v>
      </c>
      <c r="B177" s="112" t="s">
        <v>9205</v>
      </c>
      <c r="C177" s="113" t="s">
        <v>6861</v>
      </c>
      <c r="D177" s="113" t="s">
        <v>6863</v>
      </c>
      <c r="E177" s="113" t="s">
        <v>6478</v>
      </c>
      <c r="F177" s="113" t="s">
        <v>6967</v>
      </c>
      <c r="G177" s="113" t="s">
        <v>1266</v>
      </c>
      <c r="H177" s="113" t="s">
        <v>443</v>
      </c>
      <c r="I177" s="113" t="s">
        <v>7914</v>
      </c>
      <c r="J177" s="113" t="s">
        <v>7916</v>
      </c>
      <c r="K177" s="113" t="s">
        <v>6967</v>
      </c>
      <c r="L177" s="112" t="s">
        <v>9208</v>
      </c>
      <c r="M177" s="135"/>
      <c r="N177" s="113"/>
      <c r="O177" s="113"/>
      <c r="P177" s="113" t="s">
        <v>1473</v>
      </c>
      <c r="Q177" s="113" t="s">
        <v>7161</v>
      </c>
      <c r="R177" s="113" t="s">
        <v>1473</v>
      </c>
      <c r="S177" s="113" t="s">
        <v>1473</v>
      </c>
      <c r="T177" s="113" t="s">
        <v>5611</v>
      </c>
      <c r="U177" s="113" t="s">
        <v>5611</v>
      </c>
      <c r="V177" s="113" t="s">
        <v>6712</v>
      </c>
      <c r="W177" s="113" t="s">
        <v>6712</v>
      </c>
      <c r="X177" s="112" t="s">
        <v>9206</v>
      </c>
      <c r="Y177" s="112" t="s">
        <v>9207</v>
      </c>
      <c r="Z177" s="113"/>
      <c r="AA177" s="113" t="s">
        <v>7800</v>
      </c>
      <c r="AB177" s="113" t="s">
        <v>7801</v>
      </c>
      <c r="AC177" s="113" t="s">
        <v>7913</v>
      </c>
      <c r="AD177" s="113" t="s">
        <v>7915</v>
      </c>
      <c r="AE177" s="113"/>
      <c r="AF177" s="113"/>
      <c r="AG177" s="113"/>
      <c r="AH177" s="113" t="s">
        <v>6887</v>
      </c>
      <c r="AI177" s="113" t="s">
        <v>6890</v>
      </c>
      <c r="AJ177" s="113" t="s">
        <v>6969</v>
      </c>
      <c r="AK177" s="112" t="s">
        <v>9209</v>
      </c>
      <c r="AL177" s="112" t="s">
        <v>9210</v>
      </c>
      <c r="AM177" s="113" t="s">
        <v>6917</v>
      </c>
      <c r="AN177" s="113" t="s">
        <v>7333</v>
      </c>
      <c r="AO177" s="137"/>
      <c r="AP177" s="137"/>
      <c r="AQ177" s="113"/>
      <c r="AR177" s="113" t="s">
        <v>10241</v>
      </c>
      <c r="AS177" s="139">
        <v>46255.65179398148</v>
      </c>
      <c r="AT177" s="113" t="s">
        <v>10242</v>
      </c>
      <c r="AU177" s="112" t="s">
        <v>9185</v>
      </c>
    </row>
    <row r="178" spans="1:47" ht="40.5">
      <c r="A178" s="113" t="s">
        <v>9213</v>
      </c>
      <c r="B178" s="112" t="s">
        <v>9214</v>
      </c>
      <c r="C178" s="113" t="s">
        <v>6861</v>
      </c>
      <c r="D178" s="113" t="s">
        <v>6863</v>
      </c>
      <c r="E178" s="113" t="s">
        <v>6478</v>
      </c>
      <c r="F178" s="113" t="s">
        <v>6877</v>
      </c>
      <c r="G178" s="113" t="s">
        <v>1266</v>
      </c>
      <c r="H178" s="113" t="s">
        <v>443</v>
      </c>
      <c r="I178" s="113" t="s">
        <v>7914</v>
      </c>
      <c r="J178" s="113" t="s">
        <v>7916</v>
      </c>
      <c r="K178" s="113" t="s">
        <v>6877</v>
      </c>
      <c r="L178" s="112" t="s">
        <v>9217</v>
      </c>
      <c r="M178" s="135"/>
      <c r="N178" s="113"/>
      <c r="O178" s="113"/>
      <c r="P178" s="113" t="s">
        <v>1473</v>
      </c>
      <c r="Q178" s="113" t="s">
        <v>7161</v>
      </c>
      <c r="R178" s="113" t="s">
        <v>1473</v>
      </c>
      <c r="S178" s="113" t="s">
        <v>1473</v>
      </c>
      <c r="T178" s="113" t="s">
        <v>5611</v>
      </c>
      <c r="U178" s="113" t="s">
        <v>5611</v>
      </c>
      <c r="V178" s="113" t="s">
        <v>6712</v>
      </c>
      <c r="W178" s="113" t="s">
        <v>6712</v>
      </c>
      <c r="X178" s="112" t="s">
        <v>9215</v>
      </c>
      <c r="Y178" s="112" t="s">
        <v>9216</v>
      </c>
      <c r="Z178" s="113"/>
      <c r="AA178" s="113" t="s">
        <v>7800</v>
      </c>
      <c r="AB178" s="113" t="s">
        <v>7801</v>
      </c>
      <c r="AC178" s="113" t="s">
        <v>7913</v>
      </c>
      <c r="AD178" s="113" t="s">
        <v>7915</v>
      </c>
      <c r="AE178" s="113"/>
      <c r="AF178" s="113"/>
      <c r="AG178" s="113"/>
      <c r="AH178" s="113" t="s">
        <v>6887</v>
      </c>
      <c r="AI178" s="113" t="s">
        <v>6890</v>
      </c>
      <c r="AJ178" s="113" t="s">
        <v>6916</v>
      </c>
      <c r="AK178" s="112" t="s">
        <v>9218</v>
      </c>
      <c r="AL178" s="112" t="s">
        <v>9219</v>
      </c>
      <c r="AM178" s="113" t="s">
        <v>6917</v>
      </c>
      <c r="AN178" s="113" t="s">
        <v>6895</v>
      </c>
      <c r="AO178" s="137"/>
      <c r="AP178" s="137"/>
      <c r="AQ178" s="113" t="s">
        <v>268</v>
      </c>
      <c r="AR178" s="113" t="s">
        <v>10241</v>
      </c>
      <c r="AS178" s="139">
        <v>46255.65179398148</v>
      </c>
      <c r="AT178" s="113" t="s">
        <v>10242</v>
      </c>
      <c r="AU178" s="112" t="s">
        <v>9222</v>
      </c>
    </row>
    <row r="179" spans="1:47" ht="40.5">
      <c r="A179" s="113" t="s">
        <v>9224</v>
      </c>
      <c r="B179" s="112" t="s">
        <v>9225</v>
      </c>
      <c r="C179" s="113" t="s">
        <v>6861</v>
      </c>
      <c r="D179" s="113" t="s">
        <v>6863</v>
      </c>
      <c r="E179" s="113" t="s">
        <v>6478</v>
      </c>
      <c r="F179" s="113" t="s">
        <v>6877</v>
      </c>
      <c r="G179" s="113" t="s">
        <v>1266</v>
      </c>
      <c r="H179" s="113" t="s">
        <v>1266</v>
      </c>
      <c r="I179" s="113" t="s">
        <v>7914</v>
      </c>
      <c r="J179" s="113" t="s">
        <v>7916</v>
      </c>
      <c r="K179" s="113" t="s">
        <v>6877</v>
      </c>
      <c r="L179" s="112" t="s">
        <v>9228</v>
      </c>
      <c r="M179" s="135"/>
      <c r="N179" s="113">
        <v>15</v>
      </c>
      <c r="O179" s="113"/>
      <c r="P179" s="113" t="s">
        <v>1473</v>
      </c>
      <c r="Q179" s="113" t="s">
        <v>2221</v>
      </c>
      <c r="R179" s="113" t="s">
        <v>1473</v>
      </c>
      <c r="S179" s="113" t="s">
        <v>1473</v>
      </c>
      <c r="T179" s="113" t="s">
        <v>5611</v>
      </c>
      <c r="U179" s="113" t="s">
        <v>5611</v>
      </c>
      <c r="V179" s="113" t="s">
        <v>6712</v>
      </c>
      <c r="W179" s="113" t="s">
        <v>6712</v>
      </c>
      <c r="X179" s="112" t="s">
        <v>9226</v>
      </c>
      <c r="Y179" s="112" t="s">
        <v>9227</v>
      </c>
      <c r="Z179" s="113"/>
      <c r="AA179" s="113" t="s">
        <v>7800</v>
      </c>
      <c r="AB179" s="113" t="s">
        <v>7801</v>
      </c>
      <c r="AC179" s="113" t="s">
        <v>7913</v>
      </c>
      <c r="AD179" s="113" t="s">
        <v>7915</v>
      </c>
      <c r="AE179" s="113"/>
      <c r="AF179" s="113"/>
      <c r="AG179" s="113"/>
      <c r="AH179" s="113" t="s">
        <v>6887</v>
      </c>
      <c r="AI179" s="113" t="s">
        <v>6890</v>
      </c>
      <c r="AJ179" s="113" t="s">
        <v>6916</v>
      </c>
      <c r="AK179" s="112" t="s">
        <v>9229</v>
      </c>
      <c r="AL179" s="112" t="s">
        <v>9230</v>
      </c>
      <c r="AM179" s="113" t="s">
        <v>6917</v>
      </c>
      <c r="AN179" s="113" t="s">
        <v>6895</v>
      </c>
      <c r="AO179" s="137"/>
      <c r="AP179" s="137"/>
      <c r="AQ179" s="113"/>
      <c r="AR179" s="113" t="s">
        <v>10241</v>
      </c>
      <c r="AS179" s="139">
        <v>46255.65179398148</v>
      </c>
      <c r="AT179" s="113" t="s">
        <v>10242</v>
      </c>
      <c r="AU179" s="112" t="s">
        <v>9222</v>
      </c>
    </row>
    <row r="180" spans="1:47" ht="27">
      <c r="A180" s="113" t="s">
        <v>9233</v>
      </c>
      <c r="B180" s="112" t="s">
        <v>9234</v>
      </c>
      <c r="C180" s="113" t="s">
        <v>6861</v>
      </c>
      <c r="D180" s="113" t="s">
        <v>6863</v>
      </c>
      <c r="E180" s="113" t="s">
        <v>6478</v>
      </c>
      <c r="F180" s="113" t="s">
        <v>6932</v>
      </c>
      <c r="G180" s="113" t="s">
        <v>1266</v>
      </c>
      <c r="H180" s="113" t="s">
        <v>344</v>
      </c>
      <c r="I180" s="113" t="s">
        <v>7928</v>
      </c>
      <c r="J180" s="113" t="s">
        <v>7941</v>
      </c>
      <c r="K180" s="113" t="s">
        <v>6932</v>
      </c>
      <c r="L180" s="112" t="s">
        <v>6115</v>
      </c>
      <c r="M180" s="135"/>
      <c r="N180" s="113"/>
      <c r="O180" s="113"/>
      <c r="P180" s="113" t="s">
        <v>1473</v>
      </c>
      <c r="Q180" s="113" t="s">
        <v>2219</v>
      </c>
      <c r="R180" s="113" t="s">
        <v>1473</v>
      </c>
      <c r="S180" s="113" t="s">
        <v>1473</v>
      </c>
      <c r="T180" s="113" t="s">
        <v>5611</v>
      </c>
      <c r="U180" s="113" t="s">
        <v>5611</v>
      </c>
      <c r="V180" s="113" t="s">
        <v>6712</v>
      </c>
      <c r="W180" s="113" t="s">
        <v>6712</v>
      </c>
      <c r="X180" s="112" t="s">
        <v>9235</v>
      </c>
      <c r="Y180" s="112" t="s">
        <v>9236</v>
      </c>
      <c r="Z180" s="113"/>
      <c r="AA180" s="113" t="s">
        <v>7800</v>
      </c>
      <c r="AB180" s="113" t="s">
        <v>7801</v>
      </c>
      <c r="AC180" s="113" t="s">
        <v>7927</v>
      </c>
      <c r="AD180" s="113" t="s">
        <v>7940</v>
      </c>
      <c r="AE180" s="113"/>
      <c r="AF180" s="113"/>
      <c r="AG180" s="113"/>
      <c r="AH180" s="113" t="s">
        <v>6887</v>
      </c>
      <c r="AI180" s="113" t="s">
        <v>6890</v>
      </c>
      <c r="AJ180" s="113" t="s">
        <v>6951</v>
      </c>
      <c r="AK180" s="112" t="s">
        <v>9237</v>
      </c>
      <c r="AL180" s="112" t="s">
        <v>9238</v>
      </c>
      <c r="AM180" s="113" t="s">
        <v>6917</v>
      </c>
      <c r="AN180" s="113" t="s">
        <v>6895</v>
      </c>
      <c r="AO180" s="137"/>
      <c r="AP180" s="137"/>
      <c r="AQ180" s="113"/>
      <c r="AR180" s="113" t="s">
        <v>10241</v>
      </c>
      <c r="AS180" s="139">
        <v>46255.65179398148</v>
      </c>
      <c r="AT180" s="113" t="s">
        <v>10242</v>
      </c>
      <c r="AU180" s="112" t="s">
        <v>9240</v>
      </c>
    </row>
    <row r="181" spans="1:47" ht="40.5">
      <c r="A181" s="113" t="s">
        <v>9241</v>
      </c>
      <c r="B181" s="112" t="s">
        <v>9242</v>
      </c>
      <c r="C181" s="113" t="s">
        <v>6861</v>
      </c>
      <c r="D181" s="113" t="s">
        <v>6863</v>
      </c>
      <c r="E181" s="113" t="s">
        <v>6478</v>
      </c>
      <c r="F181" s="113" t="s">
        <v>6877</v>
      </c>
      <c r="G181" s="113" t="s">
        <v>1266</v>
      </c>
      <c r="H181" s="113" t="s">
        <v>344</v>
      </c>
      <c r="I181" s="113" t="s">
        <v>7928</v>
      </c>
      <c r="J181" s="113" t="s">
        <v>9246</v>
      </c>
      <c r="K181" s="113" t="s">
        <v>6877</v>
      </c>
      <c r="L181" s="112" t="s">
        <v>9247</v>
      </c>
      <c r="M181" s="135"/>
      <c r="N181" s="113"/>
      <c r="O181" s="113"/>
      <c r="P181" s="113" t="s">
        <v>1473</v>
      </c>
      <c r="Q181" s="113" t="s">
        <v>2219</v>
      </c>
      <c r="R181" s="113" t="s">
        <v>1473</v>
      </c>
      <c r="S181" s="113" t="s">
        <v>1473</v>
      </c>
      <c r="T181" s="113" t="s">
        <v>5611</v>
      </c>
      <c r="U181" s="113" t="s">
        <v>5611</v>
      </c>
      <c r="V181" s="113" t="s">
        <v>6712</v>
      </c>
      <c r="W181" s="113" t="s">
        <v>6712</v>
      </c>
      <c r="X181" s="112" t="s">
        <v>9243</v>
      </c>
      <c r="Y181" s="112" t="s">
        <v>9244</v>
      </c>
      <c r="Z181" s="113"/>
      <c r="AA181" s="113" t="s">
        <v>7800</v>
      </c>
      <c r="AB181" s="113" t="s">
        <v>7801</v>
      </c>
      <c r="AC181" s="113" t="s">
        <v>7927</v>
      </c>
      <c r="AD181" s="113" t="s">
        <v>9245</v>
      </c>
      <c r="AE181" s="113"/>
      <c r="AF181" s="113"/>
      <c r="AG181" s="113"/>
      <c r="AH181" s="113" t="s">
        <v>6887</v>
      </c>
      <c r="AI181" s="113" t="s">
        <v>6890</v>
      </c>
      <c r="AJ181" s="113" t="s">
        <v>6916</v>
      </c>
      <c r="AK181" s="112" t="s">
        <v>9248</v>
      </c>
      <c r="AL181" s="112" t="s">
        <v>9249</v>
      </c>
      <c r="AM181" s="113" t="s">
        <v>6917</v>
      </c>
      <c r="AN181" s="113" t="s">
        <v>7333</v>
      </c>
      <c r="AO181" s="137"/>
      <c r="AP181" s="137"/>
      <c r="AQ181" s="113"/>
      <c r="AR181" s="113" t="s">
        <v>10241</v>
      </c>
      <c r="AS181" s="139">
        <v>46255.65179398148</v>
      </c>
      <c r="AT181" s="113" t="s">
        <v>10242</v>
      </c>
      <c r="AU181" s="112" t="s">
        <v>9251</v>
      </c>
    </row>
    <row r="182" spans="1:47" ht="40.5">
      <c r="A182" s="113" t="s">
        <v>9252</v>
      </c>
      <c r="B182" s="112" t="s">
        <v>9253</v>
      </c>
      <c r="C182" s="113" t="s">
        <v>6861</v>
      </c>
      <c r="D182" s="113" t="s">
        <v>6863</v>
      </c>
      <c r="E182" s="113" t="s">
        <v>6478</v>
      </c>
      <c r="F182" s="113" t="s">
        <v>6932</v>
      </c>
      <c r="G182" s="113" t="s">
        <v>1266</v>
      </c>
      <c r="H182" s="113" t="s">
        <v>344</v>
      </c>
      <c r="I182" s="113" t="s">
        <v>7928</v>
      </c>
      <c r="J182" s="113" t="s">
        <v>7941</v>
      </c>
      <c r="K182" s="113" t="s">
        <v>6932</v>
      </c>
      <c r="L182" s="112" t="s">
        <v>9256</v>
      </c>
      <c r="M182" s="135"/>
      <c r="N182" s="113"/>
      <c r="O182" s="113"/>
      <c r="P182" s="113" t="s">
        <v>1473</v>
      </c>
      <c r="Q182" s="113" t="s">
        <v>2219</v>
      </c>
      <c r="R182" s="113" t="s">
        <v>1473</v>
      </c>
      <c r="S182" s="113" t="s">
        <v>1473</v>
      </c>
      <c r="T182" s="113" t="s">
        <v>5611</v>
      </c>
      <c r="U182" s="113" t="s">
        <v>5611</v>
      </c>
      <c r="V182" s="113" t="s">
        <v>6712</v>
      </c>
      <c r="W182" s="113" t="s">
        <v>6712</v>
      </c>
      <c r="X182" s="112" t="s">
        <v>9254</v>
      </c>
      <c r="Y182" s="112" t="s">
        <v>9255</v>
      </c>
      <c r="Z182" s="113"/>
      <c r="AA182" s="113" t="s">
        <v>7800</v>
      </c>
      <c r="AB182" s="113" t="s">
        <v>7801</v>
      </c>
      <c r="AC182" s="113" t="s">
        <v>7927</v>
      </c>
      <c r="AD182" s="113" t="s">
        <v>7940</v>
      </c>
      <c r="AE182" s="113"/>
      <c r="AF182" s="113"/>
      <c r="AG182" s="113"/>
      <c r="AH182" s="113" t="s">
        <v>6887</v>
      </c>
      <c r="AI182" s="113" t="s">
        <v>6890</v>
      </c>
      <c r="AJ182" s="113" t="s">
        <v>6935</v>
      </c>
      <c r="AK182" s="112" t="s">
        <v>9257</v>
      </c>
      <c r="AL182" s="112" t="s">
        <v>9258</v>
      </c>
      <c r="AM182" s="113" t="s">
        <v>6917</v>
      </c>
      <c r="AN182" s="113" t="s">
        <v>6895</v>
      </c>
      <c r="AO182" s="137"/>
      <c r="AP182" s="137"/>
      <c r="AQ182" s="113"/>
      <c r="AR182" s="113" t="s">
        <v>10241</v>
      </c>
      <c r="AS182" s="139">
        <v>46255.65179398148</v>
      </c>
      <c r="AT182" s="113" t="s">
        <v>10242</v>
      </c>
      <c r="AU182" s="112" t="s">
        <v>9091</v>
      </c>
    </row>
    <row r="183" spans="1:47" ht="40.5">
      <c r="A183" s="113" t="s">
        <v>9260</v>
      </c>
      <c r="B183" s="112" t="s">
        <v>9261</v>
      </c>
      <c r="C183" s="113" t="s">
        <v>6861</v>
      </c>
      <c r="D183" s="113" t="s">
        <v>6863</v>
      </c>
      <c r="E183" s="113" t="s">
        <v>6478</v>
      </c>
      <c r="F183" s="113" t="s">
        <v>6877</v>
      </c>
      <c r="G183" s="113" t="s">
        <v>1266</v>
      </c>
      <c r="H183" s="113" t="s">
        <v>443</v>
      </c>
      <c r="I183" s="113" t="s">
        <v>7928</v>
      </c>
      <c r="J183" s="113" t="s">
        <v>9246</v>
      </c>
      <c r="K183" s="113" t="s">
        <v>6877</v>
      </c>
      <c r="L183" s="112" t="s">
        <v>9264</v>
      </c>
      <c r="M183" s="135"/>
      <c r="N183" s="113"/>
      <c r="O183" s="113"/>
      <c r="P183" s="113" t="s">
        <v>1473</v>
      </c>
      <c r="Q183" s="113" t="s">
        <v>6958</v>
      </c>
      <c r="R183" s="113" t="s">
        <v>1473</v>
      </c>
      <c r="S183" s="113" t="s">
        <v>1473</v>
      </c>
      <c r="T183" s="113" t="s">
        <v>5611</v>
      </c>
      <c r="U183" s="113" t="s">
        <v>5611</v>
      </c>
      <c r="V183" s="113" t="s">
        <v>6712</v>
      </c>
      <c r="W183" s="113" t="s">
        <v>6712</v>
      </c>
      <c r="X183" s="112" t="s">
        <v>9262</v>
      </c>
      <c r="Y183" s="112" t="s">
        <v>9263</v>
      </c>
      <c r="Z183" s="113"/>
      <c r="AA183" s="113" t="s">
        <v>7800</v>
      </c>
      <c r="AB183" s="113" t="s">
        <v>7801</v>
      </c>
      <c r="AC183" s="113" t="s">
        <v>7927</v>
      </c>
      <c r="AD183" s="113" t="s">
        <v>9245</v>
      </c>
      <c r="AE183" s="113"/>
      <c r="AF183" s="113"/>
      <c r="AG183" s="113"/>
      <c r="AH183" s="113" t="s">
        <v>6887</v>
      </c>
      <c r="AI183" s="113" t="s">
        <v>6890</v>
      </c>
      <c r="AJ183" s="113" t="s">
        <v>6916</v>
      </c>
      <c r="AK183" s="112" t="s">
        <v>9265</v>
      </c>
      <c r="AL183" s="112" t="s">
        <v>9266</v>
      </c>
      <c r="AM183" s="113" t="s">
        <v>6917</v>
      </c>
      <c r="AN183" s="113" t="s">
        <v>6895</v>
      </c>
      <c r="AO183" s="137"/>
      <c r="AP183" s="137"/>
      <c r="AQ183" s="113"/>
      <c r="AR183" s="113" t="s">
        <v>10241</v>
      </c>
      <c r="AS183" s="139">
        <v>46255.65179398148</v>
      </c>
      <c r="AT183" s="113" t="s">
        <v>10242</v>
      </c>
      <c r="AU183" s="112" t="s">
        <v>9268</v>
      </c>
    </row>
    <row r="184" spans="1:47" ht="40.5">
      <c r="A184" s="113" t="s">
        <v>9269</v>
      </c>
      <c r="B184" s="112" t="s">
        <v>9270</v>
      </c>
      <c r="C184" s="113" t="s">
        <v>6861</v>
      </c>
      <c r="D184" s="113" t="s">
        <v>6863</v>
      </c>
      <c r="E184" s="113" t="s">
        <v>6478</v>
      </c>
      <c r="F184" s="113" t="s">
        <v>6877</v>
      </c>
      <c r="G184" s="113" t="s">
        <v>1266</v>
      </c>
      <c r="H184" s="113" t="s">
        <v>344</v>
      </c>
      <c r="I184" s="113" t="s">
        <v>7928</v>
      </c>
      <c r="J184" s="113" t="s">
        <v>9246</v>
      </c>
      <c r="K184" s="113" t="s">
        <v>6877</v>
      </c>
      <c r="L184" s="112" t="s">
        <v>9273</v>
      </c>
      <c r="M184" s="135"/>
      <c r="N184" s="113"/>
      <c r="O184" s="113"/>
      <c r="P184" s="113" t="s">
        <v>1473</v>
      </c>
      <c r="Q184" s="113" t="s">
        <v>2215</v>
      </c>
      <c r="R184" s="113" t="s">
        <v>1473</v>
      </c>
      <c r="S184" s="113" t="s">
        <v>1473</v>
      </c>
      <c r="T184" s="113" t="s">
        <v>5611</v>
      </c>
      <c r="U184" s="113" t="s">
        <v>5611</v>
      </c>
      <c r="V184" s="113" t="s">
        <v>6712</v>
      </c>
      <c r="W184" s="113" t="s">
        <v>6712</v>
      </c>
      <c r="X184" s="112" t="s">
        <v>9271</v>
      </c>
      <c r="Y184" s="112" t="s">
        <v>9272</v>
      </c>
      <c r="Z184" s="113"/>
      <c r="AA184" s="113" t="s">
        <v>7800</v>
      </c>
      <c r="AB184" s="113" t="s">
        <v>7801</v>
      </c>
      <c r="AC184" s="113" t="s">
        <v>7927</v>
      </c>
      <c r="AD184" s="113" t="s">
        <v>9245</v>
      </c>
      <c r="AE184" s="113"/>
      <c r="AF184" s="113"/>
      <c r="AG184" s="113"/>
      <c r="AH184" s="113" t="s">
        <v>6887</v>
      </c>
      <c r="AI184" s="113" t="s">
        <v>6890</v>
      </c>
      <c r="AJ184" s="113" t="s">
        <v>6916</v>
      </c>
      <c r="AK184" s="112" t="s">
        <v>9274</v>
      </c>
      <c r="AL184" s="112" t="s">
        <v>9275</v>
      </c>
      <c r="AM184" s="113" t="s">
        <v>6917</v>
      </c>
      <c r="AN184" s="113" t="s">
        <v>6895</v>
      </c>
      <c r="AO184" s="137"/>
      <c r="AP184" s="137"/>
      <c r="AQ184" s="113"/>
      <c r="AR184" s="113" t="s">
        <v>10241</v>
      </c>
      <c r="AS184" s="139">
        <v>46255.65179398148</v>
      </c>
      <c r="AT184" s="113" t="s">
        <v>10242</v>
      </c>
      <c r="AU184" s="112" t="s">
        <v>9268</v>
      </c>
    </row>
    <row r="185" spans="1:47" ht="27">
      <c r="A185" s="113" t="s">
        <v>9277</v>
      </c>
      <c r="B185" s="112" t="s">
        <v>9278</v>
      </c>
      <c r="C185" s="113" t="s">
        <v>6861</v>
      </c>
      <c r="D185" s="113" t="s">
        <v>6863</v>
      </c>
      <c r="E185" s="113" t="s">
        <v>6478</v>
      </c>
      <c r="F185" s="113" t="s">
        <v>6877</v>
      </c>
      <c r="G185" s="113" t="s">
        <v>1266</v>
      </c>
      <c r="H185" s="113" t="s">
        <v>344</v>
      </c>
      <c r="I185" s="113" t="s">
        <v>7928</v>
      </c>
      <c r="J185" s="113" t="s">
        <v>9246</v>
      </c>
      <c r="K185" s="113" t="s">
        <v>6877</v>
      </c>
      <c r="L185" s="112" t="s">
        <v>9281</v>
      </c>
      <c r="M185" s="135"/>
      <c r="N185" s="113"/>
      <c r="O185" s="113"/>
      <c r="P185" s="113" t="s">
        <v>1473</v>
      </c>
      <c r="Q185" s="113" t="s">
        <v>7229</v>
      </c>
      <c r="R185" s="113" t="s">
        <v>1473</v>
      </c>
      <c r="S185" s="113" t="s">
        <v>1473</v>
      </c>
      <c r="T185" s="113" t="s">
        <v>5611</v>
      </c>
      <c r="U185" s="113" t="s">
        <v>5611</v>
      </c>
      <c r="V185" s="113" t="s">
        <v>6712</v>
      </c>
      <c r="W185" s="113" t="s">
        <v>6712</v>
      </c>
      <c r="X185" s="112" t="s">
        <v>9279</v>
      </c>
      <c r="Y185" s="112" t="s">
        <v>9280</v>
      </c>
      <c r="Z185" s="113"/>
      <c r="AA185" s="113" t="s">
        <v>7800</v>
      </c>
      <c r="AB185" s="113" t="s">
        <v>7801</v>
      </c>
      <c r="AC185" s="113" t="s">
        <v>7927</v>
      </c>
      <c r="AD185" s="113" t="s">
        <v>9245</v>
      </c>
      <c r="AE185" s="113"/>
      <c r="AF185" s="113"/>
      <c r="AG185" s="113"/>
      <c r="AH185" s="113" t="s">
        <v>6887</v>
      </c>
      <c r="AI185" s="113" t="s">
        <v>6890</v>
      </c>
      <c r="AJ185" s="113" t="s">
        <v>6969</v>
      </c>
      <c r="AK185" s="112" t="s">
        <v>9282</v>
      </c>
      <c r="AL185" s="112" t="s">
        <v>9283</v>
      </c>
      <c r="AM185" s="113" t="s">
        <v>6917</v>
      </c>
      <c r="AN185" s="113" t="s">
        <v>6895</v>
      </c>
      <c r="AO185" s="137"/>
      <c r="AP185" s="137"/>
      <c r="AQ185" s="113"/>
      <c r="AR185" s="113" t="s">
        <v>10241</v>
      </c>
      <c r="AS185" s="139">
        <v>46255.65179398148</v>
      </c>
      <c r="AT185" s="113" t="s">
        <v>10242</v>
      </c>
      <c r="AU185" s="112" t="s">
        <v>9286</v>
      </c>
    </row>
    <row r="186" spans="1:47" ht="27">
      <c r="A186" s="113" t="s">
        <v>9287</v>
      </c>
      <c r="B186" s="112" t="s">
        <v>9288</v>
      </c>
      <c r="C186" s="113" t="s">
        <v>6861</v>
      </c>
      <c r="D186" s="113" t="s">
        <v>6863</v>
      </c>
      <c r="E186" s="113" t="s">
        <v>6478</v>
      </c>
      <c r="F186" s="113" t="s">
        <v>6877</v>
      </c>
      <c r="G186" s="113" t="s">
        <v>1266</v>
      </c>
      <c r="H186" s="113" t="s">
        <v>344</v>
      </c>
      <c r="I186" s="113" t="s">
        <v>7928</v>
      </c>
      <c r="J186" s="113" t="s">
        <v>9246</v>
      </c>
      <c r="K186" s="113" t="s">
        <v>6877</v>
      </c>
      <c r="L186" s="112" t="s">
        <v>9291</v>
      </c>
      <c r="M186" s="135"/>
      <c r="N186" s="113"/>
      <c r="O186" s="113"/>
      <c r="P186" s="113" t="s">
        <v>1473</v>
      </c>
      <c r="Q186" s="113" t="s">
        <v>6958</v>
      </c>
      <c r="R186" s="113" t="s">
        <v>1473</v>
      </c>
      <c r="S186" s="113" t="s">
        <v>1473</v>
      </c>
      <c r="T186" s="113" t="s">
        <v>5611</v>
      </c>
      <c r="U186" s="113" t="s">
        <v>5611</v>
      </c>
      <c r="V186" s="113" t="s">
        <v>6712</v>
      </c>
      <c r="W186" s="113" t="s">
        <v>6712</v>
      </c>
      <c r="X186" s="112" t="s">
        <v>9289</v>
      </c>
      <c r="Y186" s="112" t="s">
        <v>9290</v>
      </c>
      <c r="Z186" s="113"/>
      <c r="AA186" s="113" t="s">
        <v>7800</v>
      </c>
      <c r="AB186" s="113" t="s">
        <v>7801</v>
      </c>
      <c r="AC186" s="113" t="s">
        <v>7927</v>
      </c>
      <c r="AD186" s="113" t="s">
        <v>9245</v>
      </c>
      <c r="AE186" s="113"/>
      <c r="AF186" s="113"/>
      <c r="AG186" s="113"/>
      <c r="AH186" s="113" t="s">
        <v>6887</v>
      </c>
      <c r="AI186" s="113" t="s">
        <v>6890</v>
      </c>
      <c r="AJ186" s="113" t="s">
        <v>6916</v>
      </c>
      <c r="AK186" s="112" t="s">
        <v>9292</v>
      </c>
      <c r="AL186" s="112" t="s">
        <v>9293</v>
      </c>
      <c r="AM186" s="113" t="s">
        <v>6917</v>
      </c>
      <c r="AN186" s="113" t="s">
        <v>6895</v>
      </c>
      <c r="AO186" s="137"/>
      <c r="AP186" s="137"/>
      <c r="AQ186" s="113"/>
      <c r="AR186" s="113" t="s">
        <v>10241</v>
      </c>
      <c r="AS186" s="139">
        <v>46255.65179398148</v>
      </c>
      <c r="AT186" s="113" t="s">
        <v>10242</v>
      </c>
      <c r="AU186" s="112" t="s">
        <v>9295</v>
      </c>
    </row>
    <row r="187" spans="1:47" ht="27">
      <c r="A187" s="113" t="s">
        <v>9296</v>
      </c>
      <c r="B187" s="112" t="s">
        <v>9297</v>
      </c>
      <c r="C187" s="113" t="s">
        <v>6861</v>
      </c>
      <c r="D187" s="113" t="s">
        <v>6863</v>
      </c>
      <c r="E187" s="113" t="s">
        <v>6478</v>
      </c>
      <c r="F187" s="113" t="s">
        <v>6877</v>
      </c>
      <c r="G187" s="113" t="s">
        <v>1266</v>
      </c>
      <c r="H187" s="113" t="s">
        <v>344</v>
      </c>
      <c r="I187" s="113" t="s">
        <v>7928</v>
      </c>
      <c r="J187" s="113" t="s">
        <v>9246</v>
      </c>
      <c r="K187" s="113" t="s">
        <v>6877</v>
      </c>
      <c r="L187" s="112" t="s">
        <v>9300</v>
      </c>
      <c r="M187" s="135"/>
      <c r="N187" s="113"/>
      <c r="O187" s="113"/>
      <c r="P187" s="113" t="s">
        <v>1473</v>
      </c>
      <c r="Q187" s="113" t="s">
        <v>7978</v>
      </c>
      <c r="R187" s="113" t="s">
        <v>1473</v>
      </c>
      <c r="S187" s="113" t="s">
        <v>1473</v>
      </c>
      <c r="T187" s="113" t="s">
        <v>5611</v>
      </c>
      <c r="U187" s="113" t="s">
        <v>5611</v>
      </c>
      <c r="V187" s="113" t="s">
        <v>6712</v>
      </c>
      <c r="W187" s="113" t="s">
        <v>6712</v>
      </c>
      <c r="X187" s="112" t="s">
        <v>9298</v>
      </c>
      <c r="Y187" s="112" t="s">
        <v>9299</v>
      </c>
      <c r="Z187" s="113"/>
      <c r="AA187" s="113" t="s">
        <v>7800</v>
      </c>
      <c r="AB187" s="113" t="s">
        <v>7801</v>
      </c>
      <c r="AC187" s="113" t="s">
        <v>7927</v>
      </c>
      <c r="AD187" s="113" t="s">
        <v>9245</v>
      </c>
      <c r="AE187" s="113"/>
      <c r="AF187" s="113"/>
      <c r="AG187" s="113"/>
      <c r="AH187" s="113" t="s">
        <v>6887</v>
      </c>
      <c r="AI187" s="113" t="s">
        <v>6890</v>
      </c>
      <c r="AJ187" s="113" t="s">
        <v>6916</v>
      </c>
      <c r="AK187" s="112" t="s">
        <v>9301</v>
      </c>
      <c r="AL187" s="112" t="s">
        <v>9302</v>
      </c>
      <c r="AM187" s="113" t="s">
        <v>6917</v>
      </c>
      <c r="AN187" s="113" t="s">
        <v>6895</v>
      </c>
      <c r="AO187" s="137"/>
      <c r="AP187" s="137"/>
      <c r="AQ187" s="113"/>
      <c r="AR187" s="113" t="s">
        <v>10241</v>
      </c>
      <c r="AS187" s="139">
        <v>46255.651805555557</v>
      </c>
      <c r="AT187" s="113" t="s">
        <v>10242</v>
      </c>
      <c r="AU187" s="112" t="s">
        <v>9295</v>
      </c>
    </row>
    <row r="188" spans="1:47" ht="40.5">
      <c r="A188" s="113" t="s">
        <v>9304</v>
      </c>
      <c r="B188" s="112" t="s">
        <v>9305</v>
      </c>
      <c r="C188" s="113" t="s">
        <v>6861</v>
      </c>
      <c r="D188" s="113" t="s">
        <v>6863</v>
      </c>
      <c r="E188" s="113" t="s">
        <v>6478</v>
      </c>
      <c r="F188" s="113" t="s">
        <v>6932</v>
      </c>
      <c r="G188" s="113" t="s">
        <v>565</v>
      </c>
      <c r="H188" s="113" t="s">
        <v>1266</v>
      </c>
      <c r="I188" s="113" t="s">
        <v>7928</v>
      </c>
      <c r="J188" s="113" t="s">
        <v>7930</v>
      </c>
      <c r="K188" s="113" t="s">
        <v>6932</v>
      </c>
      <c r="L188" s="112" t="s">
        <v>6983</v>
      </c>
      <c r="M188" s="135"/>
      <c r="N188" s="113">
        <v>10</v>
      </c>
      <c r="O188" s="113"/>
      <c r="P188" s="113" t="s">
        <v>1473</v>
      </c>
      <c r="Q188" s="113" t="s">
        <v>2219</v>
      </c>
      <c r="R188" s="113" t="s">
        <v>1473</v>
      </c>
      <c r="S188" s="113" t="s">
        <v>1473</v>
      </c>
      <c r="T188" s="113" t="s">
        <v>5611</v>
      </c>
      <c r="U188" s="113" t="s">
        <v>5611</v>
      </c>
      <c r="V188" s="113" t="s">
        <v>6712</v>
      </c>
      <c r="W188" s="113" t="s">
        <v>6712</v>
      </c>
      <c r="X188" s="112" t="s">
        <v>9306</v>
      </c>
      <c r="Y188" s="112" t="s">
        <v>9307</v>
      </c>
      <c r="Z188" s="113"/>
      <c r="AA188" s="113" t="s">
        <v>7800</v>
      </c>
      <c r="AB188" s="113" t="s">
        <v>7801</v>
      </c>
      <c r="AC188" s="113" t="s">
        <v>7927</v>
      </c>
      <c r="AD188" s="113" t="s">
        <v>7929</v>
      </c>
      <c r="AE188" s="113"/>
      <c r="AF188" s="113"/>
      <c r="AG188" s="113"/>
      <c r="AH188" s="113" t="s">
        <v>6887</v>
      </c>
      <c r="AI188" s="113" t="s">
        <v>6890</v>
      </c>
      <c r="AJ188" s="113" t="s">
        <v>6951</v>
      </c>
      <c r="AK188" s="112" t="s">
        <v>9308</v>
      </c>
      <c r="AL188" s="112" t="s">
        <v>9309</v>
      </c>
      <c r="AM188" s="113" t="s">
        <v>6917</v>
      </c>
      <c r="AN188" s="113" t="s">
        <v>7155</v>
      </c>
      <c r="AO188" s="137"/>
      <c r="AP188" s="137"/>
      <c r="AQ188" s="113"/>
      <c r="AR188" s="113" t="s">
        <v>10241</v>
      </c>
      <c r="AS188" s="139">
        <v>46255.651805555557</v>
      </c>
      <c r="AT188" s="113" t="s">
        <v>10242</v>
      </c>
      <c r="AU188" s="112" t="s">
        <v>9312</v>
      </c>
    </row>
    <row r="189" spans="1:47" ht="27">
      <c r="A189" s="113" t="s">
        <v>9313</v>
      </c>
      <c r="B189" s="112" t="s">
        <v>9314</v>
      </c>
      <c r="C189" s="113" t="s">
        <v>6861</v>
      </c>
      <c r="D189" s="113" t="s">
        <v>6713</v>
      </c>
      <c r="E189" s="113" t="s">
        <v>6478</v>
      </c>
      <c r="F189" s="113" t="s">
        <v>6877</v>
      </c>
      <c r="G189" s="113" t="s">
        <v>443</v>
      </c>
      <c r="H189" s="113" t="s">
        <v>9317</v>
      </c>
      <c r="I189" s="113" t="s">
        <v>7928</v>
      </c>
      <c r="J189" s="113" t="s">
        <v>9246</v>
      </c>
      <c r="K189" s="113" t="s">
        <v>6877</v>
      </c>
      <c r="L189" s="112" t="s">
        <v>1271</v>
      </c>
      <c r="M189" s="135"/>
      <c r="N189" s="113"/>
      <c r="O189" s="113"/>
      <c r="P189" s="113" t="s">
        <v>1473</v>
      </c>
      <c r="Q189" s="113" t="s">
        <v>2219</v>
      </c>
      <c r="R189" s="113" t="s">
        <v>1487</v>
      </c>
      <c r="S189" s="113" t="s">
        <v>1473</v>
      </c>
      <c r="T189" s="113" t="s">
        <v>5611</v>
      </c>
      <c r="U189" s="113" t="s">
        <v>5611</v>
      </c>
      <c r="V189" s="113" t="s">
        <v>8267</v>
      </c>
      <c r="W189" s="113" t="s">
        <v>6713</v>
      </c>
      <c r="X189" s="112" t="s">
        <v>9315</v>
      </c>
      <c r="Y189" s="112" t="s">
        <v>9316</v>
      </c>
      <c r="Z189" s="113"/>
      <c r="AA189" s="113"/>
      <c r="AB189" s="113" t="s">
        <v>7801</v>
      </c>
      <c r="AC189" s="113"/>
      <c r="AD189" s="113"/>
      <c r="AE189" s="113"/>
      <c r="AF189" s="113"/>
      <c r="AG189" s="113"/>
      <c r="AH189" s="113" t="s">
        <v>6887</v>
      </c>
      <c r="AI189" s="113" t="s">
        <v>6890</v>
      </c>
      <c r="AJ189" s="113"/>
      <c r="AK189" s="112" t="s">
        <v>9318</v>
      </c>
      <c r="AL189" s="112" t="s">
        <v>9319</v>
      </c>
      <c r="AM189" s="113" t="s">
        <v>8269</v>
      </c>
      <c r="AN189" s="113"/>
      <c r="AO189" s="137"/>
      <c r="AP189" s="137"/>
      <c r="AQ189" s="113" t="s">
        <v>330</v>
      </c>
      <c r="AR189" s="113" t="s">
        <v>10241</v>
      </c>
      <c r="AS189" s="139">
        <v>46255.651805555557</v>
      </c>
      <c r="AT189" s="113" t="s">
        <v>10242</v>
      </c>
      <c r="AU189" s="112" t="s">
        <v>9322</v>
      </c>
    </row>
    <row r="190" spans="1:47" ht="40.5">
      <c r="A190" s="113" t="s">
        <v>9324</v>
      </c>
      <c r="B190" s="112" t="s">
        <v>9325</v>
      </c>
      <c r="C190" s="113" t="s">
        <v>6861</v>
      </c>
      <c r="D190" s="113" t="s">
        <v>6863</v>
      </c>
      <c r="E190" s="113" t="s">
        <v>6478</v>
      </c>
      <c r="F190" s="113" t="s">
        <v>6967</v>
      </c>
      <c r="G190" s="113" t="s">
        <v>443</v>
      </c>
      <c r="H190" s="113" t="s">
        <v>344</v>
      </c>
      <c r="I190" s="113" t="s">
        <v>7952</v>
      </c>
      <c r="J190" s="113" t="s">
        <v>7953</v>
      </c>
      <c r="K190" s="113" t="s">
        <v>6967</v>
      </c>
      <c r="L190" s="112" t="s">
        <v>9328</v>
      </c>
      <c r="M190" s="135"/>
      <c r="N190" s="113"/>
      <c r="O190" s="113"/>
      <c r="P190" s="113" t="s">
        <v>1473</v>
      </c>
      <c r="Q190" s="113" t="s">
        <v>2219</v>
      </c>
      <c r="R190" s="113" t="s">
        <v>1473</v>
      </c>
      <c r="S190" s="113" t="s">
        <v>1473</v>
      </c>
      <c r="T190" s="113" t="s">
        <v>5611</v>
      </c>
      <c r="U190" s="113" t="s">
        <v>5611</v>
      </c>
      <c r="V190" s="113" t="s">
        <v>6712</v>
      </c>
      <c r="W190" s="113" t="s">
        <v>6712</v>
      </c>
      <c r="X190" s="112" t="s">
        <v>9326</v>
      </c>
      <c r="Y190" s="112" t="s">
        <v>9327</v>
      </c>
      <c r="Z190" s="113"/>
      <c r="AA190" s="113" t="s">
        <v>7800</v>
      </c>
      <c r="AB190" s="113" t="s">
        <v>7801</v>
      </c>
      <c r="AC190" s="113" t="s">
        <v>7913</v>
      </c>
      <c r="AD190" s="113" t="s">
        <v>7915</v>
      </c>
      <c r="AE190" s="113"/>
      <c r="AF190" s="113"/>
      <c r="AG190" s="113"/>
      <c r="AH190" s="113" t="s">
        <v>6887</v>
      </c>
      <c r="AI190" s="113" t="s">
        <v>6890</v>
      </c>
      <c r="AJ190" s="113" t="s">
        <v>6969</v>
      </c>
      <c r="AK190" s="112" t="s">
        <v>9329</v>
      </c>
      <c r="AL190" s="112" t="s">
        <v>9330</v>
      </c>
      <c r="AM190" s="113" t="s">
        <v>6917</v>
      </c>
      <c r="AN190" s="113" t="s">
        <v>6895</v>
      </c>
      <c r="AO190" s="137"/>
      <c r="AP190" s="137"/>
      <c r="AQ190" s="113"/>
      <c r="AR190" s="113" t="s">
        <v>10241</v>
      </c>
      <c r="AS190" s="139">
        <v>46255.651805555557</v>
      </c>
      <c r="AT190" s="113" t="s">
        <v>10242</v>
      </c>
      <c r="AU190" s="112" t="s">
        <v>9332</v>
      </c>
    </row>
    <row r="191" spans="1:47" ht="27">
      <c r="A191" s="113" t="s">
        <v>9333</v>
      </c>
      <c r="B191" s="112" t="s">
        <v>1455</v>
      </c>
      <c r="C191" s="113" t="s">
        <v>6861</v>
      </c>
      <c r="D191" s="113" t="s">
        <v>6713</v>
      </c>
      <c r="E191" s="113" t="s">
        <v>6478</v>
      </c>
      <c r="F191" s="113" t="s">
        <v>6877</v>
      </c>
      <c r="G191" s="113" t="s">
        <v>443</v>
      </c>
      <c r="H191" s="113" t="s">
        <v>344</v>
      </c>
      <c r="I191" s="113" t="s">
        <v>7968</v>
      </c>
      <c r="J191" s="113" t="s">
        <v>7970</v>
      </c>
      <c r="K191" s="113" t="s">
        <v>6877</v>
      </c>
      <c r="L191" s="112" t="s">
        <v>1160</v>
      </c>
      <c r="M191" s="135"/>
      <c r="N191" s="113"/>
      <c r="O191" s="113"/>
      <c r="P191" s="113" t="s">
        <v>1487</v>
      </c>
      <c r="Q191" s="113" t="s">
        <v>2231</v>
      </c>
      <c r="R191" s="113" t="s">
        <v>1487</v>
      </c>
      <c r="S191" s="113" t="s">
        <v>1473</v>
      </c>
      <c r="T191" s="113" t="s">
        <v>5611</v>
      </c>
      <c r="U191" s="113" t="s">
        <v>5611</v>
      </c>
      <c r="V191" s="113" t="s">
        <v>8267</v>
      </c>
      <c r="W191" s="113" t="s">
        <v>6713</v>
      </c>
      <c r="X191" s="112" t="s">
        <v>156</v>
      </c>
      <c r="Y191" s="112"/>
      <c r="Z191" s="113"/>
      <c r="AA191" s="113"/>
      <c r="AB191" s="113" t="s">
        <v>7966</v>
      </c>
      <c r="AC191" s="113"/>
      <c r="AD191" s="113"/>
      <c r="AE191" s="113"/>
      <c r="AF191" s="113"/>
      <c r="AG191" s="113"/>
      <c r="AH191" s="113" t="s">
        <v>6887</v>
      </c>
      <c r="AI191" s="113" t="s">
        <v>6890</v>
      </c>
      <c r="AJ191" s="113"/>
      <c r="AK191" s="112"/>
      <c r="AL191" s="112"/>
      <c r="AM191" s="113" t="s">
        <v>8269</v>
      </c>
      <c r="AN191" s="113"/>
      <c r="AO191" s="137"/>
      <c r="AP191" s="137"/>
      <c r="AQ191" s="113" t="s">
        <v>331</v>
      </c>
      <c r="AR191" s="113" t="s">
        <v>10241</v>
      </c>
      <c r="AS191" s="139">
        <v>46255.651805555557</v>
      </c>
      <c r="AT191" s="113" t="s">
        <v>10242</v>
      </c>
      <c r="AU191" s="112" t="s">
        <v>9335</v>
      </c>
    </row>
    <row r="192" spans="1:47" ht="27">
      <c r="A192" s="113" t="s">
        <v>9337</v>
      </c>
      <c r="B192" s="112" t="s">
        <v>9338</v>
      </c>
      <c r="C192" s="113" t="s">
        <v>6861</v>
      </c>
      <c r="D192" s="113" t="s">
        <v>6863</v>
      </c>
      <c r="E192" s="113" t="s">
        <v>6478</v>
      </c>
      <c r="F192" s="113" t="s">
        <v>6967</v>
      </c>
      <c r="G192" s="113" t="s">
        <v>1266</v>
      </c>
      <c r="H192" s="113" t="s">
        <v>443</v>
      </c>
      <c r="I192" s="113" t="s">
        <v>7968</v>
      </c>
      <c r="J192" s="113" t="s">
        <v>7970</v>
      </c>
      <c r="K192" s="113" t="s">
        <v>6967</v>
      </c>
      <c r="L192" s="112" t="s">
        <v>9341</v>
      </c>
      <c r="M192" s="135"/>
      <c r="N192" s="113"/>
      <c r="O192" s="113"/>
      <c r="P192" s="113" t="s">
        <v>1473</v>
      </c>
      <c r="Q192" s="113" t="s">
        <v>2219</v>
      </c>
      <c r="R192" s="113" t="s">
        <v>1473</v>
      </c>
      <c r="S192" s="113" t="s">
        <v>1473</v>
      </c>
      <c r="T192" s="113" t="s">
        <v>5611</v>
      </c>
      <c r="U192" s="113" t="s">
        <v>5611</v>
      </c>
      <c r="V192" s="113" t="s">
        <v>6712</v>
      </c>
      <c r="W192" s="113" t="s">
        <v>6712</v>
      </c>
      <c r="X192" s="112" t="s">
        <v>9339</v>
      </c>
      <c r="Y192" s="112" t="s">
        <v>9340</v>
      </c>
      <c r="Z192" s="113"/>
      <c r="AA192" s="113" t="s">
        <v>7965</v>
      </c>
      <c r="AB192" s="113" t="s">
        <v>7966</v>
      </c>
      <c r="AC192" s="113" t="s">
        <v>7967</v>
      </c>
      <c r="AD192" s="113" t="s">
        <v>7969</v>
      </c>
      <c r="AE192" s="113"/>
      <c r="AF192" s="113"/>
      <c r="AG192" s="113"/>
      <c r="AH192" s="113" t="s">
        <v>6887</v>
      </c>
      <c r="AI192" s="113" t="s">
        <v>6890</v>
      </c>
      <c r="AJ192" s="113" t="s">
        <v>6969</v>
      </c>
      <c r="AK192" s="112" t="s">
        <v>9342</v>
      </c>
      <c r="AL192" s="112" t="s">
        <v>9343</v>
      </c>
      <c r="AM192" s="113" t="s">
        <v>6917</v>
      </c>
      <c r="AN192" s="113" t="s">
        <v>6895</v>
      </c>
      <c r="AO192" s="137"/>
      <c r="AP192" s="137"/>
      <c r="AQ192" s="113"/>
      <c r="AR192" s="113" t="s">
        <v>10241</v>
      </c>
      <c r="AS192" s="139">
        <v>46255.651805555557</v>
      </c>
      <c r="AT192" s="113" t="s">
        <v>10242</v>
      </c>
      <c r="AU192" s="112" t="s">
        <v>9345</v>
      </c>
    </row>
    <row r="193" spans="1:47" ht="54">
      <c r="A193" s="113" t="s">
        <v>9346</v>
      </c>
      <c r="B193" s="112" t="s">
        <v>9348</v>
      </c>
      <c r="C193" s="113" t="s">
        <v>6861</v>
      </c>
      <c r="D193" s="113" t="s">
        <v>6863</v>
      </c>
      <c r="E193" s="113" t="s">
        <v>6478</v>
      </c>
      <c r="F193" s="113" t="s">
        <v>6877</v>
      </c>
      <c r="G193" s="113" t="s">
        <v>9354</v>
      </c>
      <c r="H193" s="113" t="s">
        <v>344</v>
      </c>
      <c r="I193" s="113" t="s">
        <v>9351</v>
      </c>
      <c r="J193" s="113" t="s">
        <v>9352</v>
      </c>
      <c r="K193" s="113" t="s">
        <v>6877</v>
      </c>
      <c r="L193" s="112" t="s">
        <v>9353</v>
      </c>
      <c r="M193" s="135"/>
      <c r="N193" s="113"/>
      <c r="O193" s="113"/>
      <c r="P193" s="113" t="s">
        <v>1473</v>
      </c>
      <c r="Q193" s="113" t="s">
        <v>7576</v>
      </c>
      <c r="R193" s="113" t="s">
        <v>1473</v>
      </c>
      <c r="S193" s="113" t="s">
        <v>1473</v>
      </c>
      <c r="T193" s="113" t="s">
        <v>5611</v>
      </c>
      <c r="U193" s="113" t="s">
        <v>5611</v>
      </c>
      <c r="V193" s="113" t="s">
        <v>6712</v>
      </c>
      <c r="W193" s="113" t="s">
        <v>6712</v>
      </c>
      <c r="X193" s="112" t="s">
        <v>9349</v>
      </c>
      <c r="Y193" s="112" t="s">
        <v>9350</v>
      </c>
      <c r="Z193" s="113"/>
      <c r="AA193" s="113" t="s">
        <v>7965</v>
      </c>
      <c r="AB193" s="113" t="s">
        <v>7966</v>
      </c>
      <c r="AC193" s="113" t="s">
        <v>7967</v>
      </c>
      <c r="AD193" s="113" t="s">
        <v>7969</v>
      </c>
      <c r="AE193" s="113"/>
      <c r="AF193" s="113"/>
      <c r="AG193" s="113"/>
      <c r="AH193" s="113" t="s">
        <v>6887</v>
      </c>
      <c r="AI193" s="113" t="s">
        <v>6890</v>
      </c>
      <c r="AJ193" s="113" t="s">
        <v>6916</v>
      </c>
      <c r="AK193" s="112" t="s">
        <v>9355</v>
      </c>
      <c r="AL193" s="112" t="s">
        <v>9356</v>
      </c>
      <c r="AM193" s="113" t="s">
        <v>6917</v>
      </c>
      <c r="AN193" s="113" t="s">
        <v>6895</v>
      </c>
      <c r="AO193" s="137"/>
      <c r="AP193" s="137"/>
      <c r="AQ193" s="113"/>
      <c r="AR193" s="113" t="s">
        <v>10241</v>
      </c>
      <c r="AS193" s="139">
        <v>46255.651805555557</v>
      </c>
      <c r="AT193" s="113" t="s">
        <v>10242</v>
      </c>
      <c r="AU193" s="112" t="s">
        <v>9358</v>
      </c>
    </row>
    <row r="194" spans="1:47" ht="27">
      <c r="A194" s="113" t="s">
        <v>9360</v>
      </c>
      <c r="B194" s="112" t="s">
        <v>9361</v>
      </c>
      <c r="C194" s="113" t="s">
        <v>6861</v>
      </c>
      <c r="D194" s="113" t="s">
        <v>6863</v>
      </c>
      <c r="E194" s="113" t="s">
        <v>6478</v>
      </c>
      <c r="F194" s="113" t="s">
        <v>6967</v>
      </c>
      <c r="G194" s="113" t="s">
        <v>1266</v>
      </c>
      <c r="H194" s="113" t="s">
        <v>443</v>
      </c>
      <c r="I194" s="113" t="s">
        <v>7992</v>
      </c>
      <c r="J194" s="113" t="s">
        <v>8012</v>
      </c>
      <c r="K194" s="113" t="s">
        <v>6967</v>
      </c>
      <c r="L194" s="112" t="s">
        <v>9364</v>
      </c>
      <c r="M194" s="135"/>
      <c r="N194" s="113"/>
      <c r="O194" s="113"/>
      <c r="P194" s="113" t="s">
        <v>1473</v>
      </c>
      <c r="Q194" s="113" t="s">
        <v>2219</v>
      </c>
      <c r="R194" s="113" t="s">
        <v>1473</v>
      </c>
      <c r="S194" s="113" t="s">
        <v>1473</v>
      </c>
      <c r="T194" s="113" t="s">
        <v>5611</v>
      </c>
      <c r="U194" s="113" t="s">
        <v>5611</v>
      </c>
      <c r="V194" s="113" t="s">
        <v>6712</v>
      </c>
      <c r="W194" s="113" t="s">
        <v>6712</v>
      </c>
      <c r="X194" s="112" t="s">
        <v>9362</v>
      </c>
      <c r="Y194" s="112" t="s">
        <v>9363</v>
      </c>
      <c r="Z194" s="113"/>
      <c r="AA194" s="113" t="s">
        <v>7965</v>
      </c>
      <c r="AB194" s="113" t="s">
        <v>7966</v>
      </c>
      <c r="AC194" s="113" t="s">
        <v>7991</v>
      </c>
      <c r="AD194" s="113" t="s">
        <v>8011</v>
      </c>
      <c r="AE194" s="113"/>
      <c r="AF194" s="113"/>
      <c r="AG194" s="113"/>
      <c r="AH194" s="113" t="s">
        <v>6887</v>
      </c>
      <c r="AI194" s="113" t="s">
        <v>6890</v>
      </c>
      <c r="AJ194" s="113" t="s">
        <v>6969</v>
      </c>
      <c r="AK194" s="112" t="s">
        <v>9365</v>
      </c>
      <c r="AL194" s="112" t="s">
        <v>9366</v>
      </c>
      <c r="AM194" s="113" t="s">
        <v>6917</v>
      </c>
      <c r="AN194" s="113" t="s">
        <v>6895</v>
      </c>
      <c r="AO194" s="137"/>
      <c r="AP194" s="137"/>
      <c r="AQ194" s="113"/>
      <c r="AR194" s="113" t="s">
        <v>10241</v>
      </c>
      <c r="AS194" s="139">
        <v>46255.651805555557</v>
      </c>
      <c r="AT194" s="113" t="s">
        <v>10242</v>
      </c>
      <c r="AU194" s="112" t="s">
        <v>9369</v>
      </c>
    </row>
    <row r="195" spans="1:47" ht="27">
      <c r="A195" s="113" t="s">
        <v>9370</v>
      </c>
      <c r="B195" s="112" t="s">
        <v>9371</v>
      </c>
      <c r="C195" s="113" t="s">
        <v>6861</v>
      </c>
      <c r="D195" s="113" t="s">
        <v>6863</v>
      </c>
      <c r="E195" s="113" t="s">
        <v>6478</v>
      </c>
      <c r="F195" s="113" t="s">
        <v>6877</v>
      </c>
      <c r="G195" s="113" t="s">
        <v>1266</v>
      </c>
      <c r="H195" s="113" t="s">
        <v>344</v>
      </c>
      <c r="I195" s="113" t="s">
        <v>7992</v>
      </c>
      <c r="J195" s="113" t="s">
        <v>8012</v>
      </c>
      <c r="K195" s="113" t="s">
        <v>6877</v>
      </c>
      <c r="L195" s="112" t="s">
        <v>9374</v>
      </c>
      <c r="M195" s="135"/>
      <c r="N195" s="113"/>
      <c r="O195" s="113"/>
      <c r="P195" s="113" t="s">
        <v>1473</v>
      </c>
      <c r="Q195" s="113" t="s">
        <v>7161</v>
      </c>
      <c r="R195" s="113" t="s">
        <v>1473</v>
      </c>
      <c r="S195" s="113" t="s">
        <v>1473</v>
      </c>
      <c r="T195" s="113" t="s">
        <v>5611</v>
      </c>
      <c r="U195" s="113" t="s">
        <v>5611</v>
      </c>
      <c r="V195" s="113" t="s">
        <v>6712</v>
      </c>
      <c r="W195" s="113" t="s">
        <v>6712</v>
      </c>
      <c r="X195" s="112" t="s">
        <v>9372</v>
      </c>
      <c r="Y195" s="112" t="s">
        <v>9373</v>
      </c>
      <c r="Z195" s="113"/>
      <c r="AA195" s="113" t="s">
        <v>7965</v>
      </c>
      <c r="AB195" s="113" t="s">
        <v>7966</v>
      </c>
      <c r="AC195" s="113" t="s">
        <v>7991</v>
      </c>
      <c r="AD195" s="113" t="s">
        <v>8011</v>
      </c>
      <c r="AE195" s="113"/>
      <c r="AF195" s="113"/>
      <c r="AG195" s="113"/>
      <c r="AH195" s="113" t="s">
        <v>6887</v>
      </c>
      <c r="AI195" s="113" t="s">
        <v>6890</v>
      </c>
      <c r="AJ195" s="113" t="s">
        <v>6969</v>
      </c>
      <c r="AK195" s="112" t="s">
        <v>9375</v>
      </c>
      <c r="AL195" s="112" t="s">
        <v>9376</v>
      </c>
      <c r="AM195" s="113" t="s">
        <v>6917</v>
      </c>
      <c r="AN195" s="113" t="s">
        <v>6895</v>
      </c>
      <c r="AO195" s="137"/>
      <c r="AP195" s="137"/>
      <c r="AQ195" s="113"/>
      <c r="AR195" s="113" t="s">
        <v>10241</v>
      </c>
      <c r="AS195" s="139">
        <v>46255.651805555557</v>
      </c>
      <c r="AT195" s="113" t="s">
        <v>10242</v>
      </c>
      <c r="AU195" s="112" t="s">
        <v>9379</v>
      </c>
    </row>
    <row r="196" spans="1:47" ht="27">
      <c r="A196" s="113" t="s">
        <v>180</v>
      </c>
      <c r="B196" s="112" t="s">
        <v>1450</v>
      </c>
      <c r="C196" s="113" t="s">
        <v>9380</v>
      </c>
      <c r="D196" s="113" t="s">
        <v>10257</v>
      </c>
      <c r="E196" s="113" t="s">
        <v>10253</v>
      </c>
      <c r="F196" s="113" t="s">
        <v>10243</v>
      </c>
      <c r="G196" s="113" t="s">
        <v>1266</v>
      </c>
      <c r="H196" s="113" t="s">
        <v>443</v>
      </c>
      <c r="I196" s="113"/>
      <c r="J196" s="113"/>
      <c r="K196" s="113" t="s">
        <v>1158</v>
      </c>
      <c r="L196" s="112" t="s">
        <v>355</v>
      </c>
      <c r="M196" s="135">
        <v>0.44791666666666669</v>
      </c>
      <c r="N196" s="113">
        <v>15</v>
      </c>
      <c r="O196" s="113" t="s">
        <v>1284</v>
      </c>
      <c r="P196" s="113"/>
      <c r="Q196" s="113" t="s">
        <v>50</v>
      </c>
      <c r="R196" s="113" t="s">
        <v>9382</v>
      </c>
      <c r="S196" s="113" t="s">
        <v>1127</v>
      </c>
      <c r="T196" s="113" t="s">
        <v>2231</v>
      </c>
      <c r="U196" s="113" t="s">
        <v>5611</v>
      </c>
      <c r="V196" s="113" t="s">
        <v>10244</v>
      </c>
      <c r="W196" s="113" t="s">
        <v>10258</v>
      </c>
      <c r="X196" s="112" t="s">
        <v>49</v>
      </c>
      <c r="Y196" s="112"/>
      <c r="Z196" s="113" t="s">
        <v>1451</v>
      </c>
      <c r="AA196" s="113"/>
      <c r="AB196" s="113"/>
      <c r="AC196" s="113"/>
      <c r="AD196" s="113"/>
      <c r="AE196" s="113">
        <v>1</v>
      </c>
      <c r="AF196" s="113" t="s">
        <v>17</v>
      </c>
      <c r="AG196" s="113" t="s">
        <v>376</v>
      </c>
      <c r="AH196" s="113" t="s">
        <v>1292</v>
      </c>
      <c r="AI196" s="113" t="s">
        <v>376</v>
      </c>
      <c r="AJ196" s="113" t="s">
        <v>1285</v>
      </c>
      <c r="AK196" s="112" t="s">
        <v>50</v>
      </c>
      <c r="AL196" s="112"/>
      <c r="AM196" s="113" t="s">
        <v>1462</v>
      </c>
      <c r="AN196" s="113"/>
      <c r="AO196" s="137">
        <v>46024</v>
      </c>
      <c r="AP196" s="137">
        <v>46387</v>
      </c>
      <c r="AQ196" s="113" t="s">
        <v>180</v>
      </c>
      <c r="AR196" s="113" t="s">
        <v>10241</v>
      </c>
      <c r="AS196" s="139">
        <v>46255.663078703707</v>
      </c>
      <c r="AT196" s="113" t="s">
        <v>10259</v>
      </c>
      <c r="AU196" s="112" t="s">
        <v>10260</v>
      </c>
    </row>
    <row r="197" spans="1:47" ht="27">
      <c r="A197" s="113" t="s">
        <v>197</v>
      </c>
      <c r="B197" s="112" t="s">
        <v>1173</v>
      </c>
      <c r="C197" s="113" t="s">
        <v>9380</v>
      </c>
      <c r="D197" s="113" t="s">
        <v>10257</v>
      </c>
      <c r="E197" s="113" t="s">
        <v>10253</v>
      </c>
      <c r="F197" s="113" t="s">
        <v>10243</v>
      </c>
      <c r="G197" s="113" t="s">
        <v>1266</v>
      </c>
      <c r="H197" s="113" t="s">
        <v>443</v>
      </c>
      <c r="I197" s="113"/>
      <c r="J197" s="113"/>
      <c r="K197" s="113" t="s">
        <v>1158</v>
      </c>
      <c r="L197" s="112" t="s">
        <v>352</v>
      </c>
      <c r="M197" s="135">
        <v>0.4375</v>
      </c>
      <c r="N197" s="113">
        <v>10</v>
      </c>
      <c r="O197" s="113" t="s">
        <v>1283</v>
      </c>
      <c r="P197" s="113"/>
      <c r="Q197" s="113" t="s">
        <v>50</v>
      </c>
      <c r="R197" s="113" t="s">
        <v>9382</v>
      </c>
      <c r="S197" s="113" t="s">
        <v>1127</v>
      </c>
      <c r="T197" s="113" t="s">
        <v>2231</v>
      </c>
      <c r="U197" s="113" t="s">
        <v>5611</v>
      </c>
      <c r="V197" s="113" t="s">
        <v>10244</v>
      </c>
      <c r="W197" s="113" t="s">
        <v>10258</v>
      </c>
      <c r="X197" s="112" t="s">
        <v>65</v>
      </c>
      <c r="Y197" s="112"/>
      <c r="Z197" s="113" t="s">
        <v>1435</v>
      </c>
      <c r="AA197" s="113"/>
      <c r="AB197" s="113"/>
      <c r="AC197" s="113"/>
      <c r="AD197" s="113"/>
      <c r="AE197" s="113">
        <v>1</v>
      </c>
      <c r="AF197" s="113" t="s">
        <v>17</v>
      </c>
      <c r="AG197" s="113" t="s">
        <v>376</v>
      </c>
      <c r="AH197" s="113" t="s">
        <v>1292</v>
      </c>
      <c r="AI197" s="113" t="s">
        <v>371</v>
      </c>
      <c r="AJ197" s="113" t="s">
        <v>1285</v>
      </c>
      <c r="AK197" s="112" t="s">
        <v>50</v>
      </c>
      <c r="AL197" s="112"/>
      <c r="AM197" s="113" t="s">
        <v>1462</v>
      </c>
      <c r="AN197" s="113"/>
      <c r="AO197" s="137">
        <v>46024</v>
      </c>
      <c r="AP197" s="137">
        <v>46387</v>
      </c>
      <c r="AQ197" s="113" t="s">
        <v>197</v>
      </c>
      <c r="AR197" s="113" t="s">
        <v>10241</v>
      </c>
      <c r="AS197" s="139">
        <v>46255.663078703707</v>
      </c>
      <c r="AT197" s="113" t="s">
        <v>10259</v>
      </c>
      <c r="AU197" s="112" t="s">
        <v>10263</v>
      </c>
    </row>
    <row r="198" spans="1:47" ht="40.5">
      <c r="A198" s="113" t="s">
        <v>198</v>
      </c>
      <c r="B198" s="112" t="s">
        <v>1174</v>
      </c>
      <c r="C198" s="113" t="s">
        <v>9380</v>
      </c>
      <c r="D198" s="113" t="s">
        <v>10257</v>
      </c>
      <c r="E198" s="113" t="s">
        <v>10253</v>
      </c>
      <c r="F198" s="113" t="s">
        <v>10243</v>
      </c>
      <c r="G198" s="113" t="s">
        <v>1266</v>
      </c>
      <c r="H198" s="113" t="s">
        <v>443</v>
      </c>
      <c r="I198" s="113"/>
      <c r="J198" s="113"/>
      <c r="K198" s="113" t="s">
        <v>1158</v>
      </c>
      <c r="L198" s="112" t="s">
        <v>1148</v>
      </c>
      <c r="M198" s="135">
        <v>0.4375</v>
      </c>
      <c r="N198" s="113">
        <v>15</v>
      </c>
      <c r="O198" s="113" t="s">
        <v>1283</v>
      </c>
      <c r="P198" s="113"/>
      <c r="Q198" s="113" t="s">
        <v>50</v>
      </c>
      <c r="R198" s="113" t="s">
        <v>9382</v>
      </c>
      <c r="S198" s="113" t="s">
        <v>1127</v>
      </c>
      <c r="T198" s="113" t="s">
        <v>2231</v>
      </c>
      <c r="U198" s="113" t="s">
        <v>5611</v>
      </c>
      <c r="V198" s="113" t="s">
        <v>10244</v>
      </c>
      <c r="W198" s="113" t="s">
        <v>10258</v>
      </c>
      <c r="X198" s="112" t="s">
        <v>66</v>
      </c>
      <c r="Y198" s="112"/>
      <c r="Z198" s="113" t="s">
        <v>1435</v>
      </c>
      <c r="AA198" s="113"/>
      <c r="AB198" s="113"/>
      <c r="AC198" s="113"/>
      <c r="AD198" s="113"/>
      <c r="AE198" s="113">
        <v>1</v>
      </c>
      <c r="AF198" s="113" t="s">
        <v>17</v>
      </c>
      <c r="AG198" s="113" t="s">
        <v>376</v>
      </c>
      <c r="AH198" s="113" t="s">
        <v>1292</v>
      </c>
      <c r="AI198" s="113" t="s">
        <v>371</v>
      </c>
      <c r="AJ198" s="113" t="s">
        <v>1285</v>
      </c>
      <c r="AK198" s="112" t="s">
        <v>50</v>
      </c>
      <c r="AL198" s="112"/>
      <c r="AM198" s="113" t="s">
        <v>1462</v>
      </c>
      <c r="AN198" s="113"/>
      <c r="AO198" s="137">
        <v>46024</v>
      </c>
      <c r="AP198" s="137">
        <v>46387</v>
      </c>
      <c r="AQ198" s="113" t="s">
        <v>198</v>
      </c>
      <c r="AR198" s="113" t="s">
        <v>10241</v>
      </c>
      <c r="AS198" s="139">
        <v>46255.663090277776</v>
      </c>
      <c r="AT198" s="113" t="s">
        <v>10259</v>
      </c>
      <c r="AU198" s="112" t="s">
        <v>10266</v>
      </c>
    </row>
    <row r="199" spans="1:47" ht="54">
      <c r="A199" s="113" t="s">
        <v>223</v>
      </c>
      <c r="B199" s="112" t="s">
        <v>1191</v>
      </c>
      <c r="C199" s="113" t="s">
        <v>9380</v>
      </c>
      <c r="D199" s="113" t="s">
        <v>10257</v>
      </c>
      <c r="E199" s="113" t="s">
        <v>10269</v>
      </c>
      <c r="F199" s="113" t="s">
        <v>10243</v>
      </c>
      <c r="G199" s="113" t="s">
        <v>1266</v>
      </c>
      <c r="H199" s="113" t="s">
        <v>443</v>
      </c>
      <c r="I199" s="113"/>
      <c r="J199" s="113"/>
      <c r="K199" s="113" t="s">
        <v>1158</v>
      </c>
      <c r="L199" s="112" t="s">
        <v>1153</v>
      </c>
      <c r="M199" s="135">
        <v>0.4375</v>
      </c>
      <c r="N199" s="113">
        <v>10</v>
      </c>
      <c r="O199" s="113" t="s">
        <v>1284</v>
      </c>
      <c r="P199" s="113"/>
      <c r="Q199" s="113" t="s">
        <v>50</v>
      </c>
      <c r="R199" s="113" t="s">
        <v>9382</v>
      </c>
      <c r="S199" s="113" t="s">
        <v>1127</v>
      </c>
      <c r="T199" s="113" t="s">
        <v>2231</v>
      </c>
      <c r="U199" s="113" t="s">
        <v>5611</v>
      </c>
      <c r="V199" s="113" t="s">
        <v>10244</v>
      </c>
      <c r="W199" s="113" t="s">
        <v>10258</v>
      </c>
      <c r="X199" s="112" t="s">
        <v>86</v>
      </c>
      <c r="Y199" s="112"/>
      <c r="Z199" s="113" t="s">
        <v>1436</v>
      </c>
      <c r="AA199" s="113"/>
      <c r="AB199" s="113"/>
      <c r="AC199" s="113"/>
      <c r="AD199" s="113"/>
      <c r="AE199" s="113">
        <v>1</v>
      </c>
      <c r="AF199" s="113" t="s">
        <v>17</v>
      </c>
      <c r="AG199" s="113" t="s">
        <v>376</v>
      </c>
      <c r="AH199" s="113" t="s">
        <v>1292</v>
      </c>
      <c r="AI199" s="113" t="s">
        <v>376</v>
      </c>
      <c r="AJ199" s="113" t="s">
        <v>1285</v>
      </c>
      <c r="AK199" s="112" t="s">
        <v>50</v>
      </c>
      <c r="AL199" s="112"/>
      <c r="AM199" s="113" t="s">
        <v>1462</v>
      </c>
      <c r="AN199" s="113"/>
      <c r="AO199" s="137">
        <v>46024</v>
      </c>
      <c r="AP199" s="137">
        <v>46387</v>
      </c>
      <c r="AQ199" s="113" t="s">
        <v>223</v>
      </c>
      <c r="AR199" s="113" t="s">
        <v>10241</v>
      </c>
      <c r="AS199" s="139">
        <v>46255.663090277776</v>
      </c>
      <c r="AT199" s="113" t="s">
        <v>10259</v>
      </c>
      <c r="AU199" s="112" t="s">
        <v>10271</v>
      </c>
    </row>
    <row r="200" spans="1:47" ht="40.5">
      <c r="A200" s="113" t="s">
        <v>226</v>
      </c>
      <c r="B200" s="112" t="s">
        <v>1194</v>
      </c>
      <c r="C200" s="113" t="s">
        <v>9380</v>
      </c>
      <c r="D200" s="113" t="s">
        <v>10257</v>
      </c>
      <c r="E200" s="113" t="s">
        <v>10253</v>
      </c>
      <c r="F200" s="113" t="s">
        <v>10243</v>
      </c>
      <c r="G200" s="113" t="s">
        <v>1266</v>
      </c>
      <c r="H200" s="113" t="s">
        <v>443</v>
      </c>
      <c r="I200" s="113"/>
      <c r="J200" s="113"/>
      <c r="K200" s="113" t="s">
        <v>1146</v>
      </c>
      <c r="L200" s="112" t="s">
        <v>1149</v>
      </c>
      <c r="M200" s="135">
        <v>0.38194444444444442</v>
      </c>
      <c r="N200" s="113">
        <v>10</v>
      </c>
      <c r="O200" s="113" t="s">
        <v>1284</v>
      </c>
      <c r="P200" s="113"/>
      <c r="Q200" s="113" t="s">
        <v>50</v>
      </c>
      <c r="R200" s="113" t="s">
        <v>9382</v>
      </c>
      <c r="S200" s="113" t="s">
        <v>1127</v>
      </c>
      <c r="T200" s="113" t="s">
        <v>2231</v>
      </c>
      <c r="U200" s="113" t="s">
        <v>5611</v>
      </c>
      <c r="V200" s="113" t="s">
        <v>10244</v>
      </c>
      <c r="W200" s="113" t="s">
        <v>10258</v>
      </c>
      <c r="X200" s="112" t="s">
        <v>89</v>
      </c>
      <c r="Y200" s="112"/>
      <c r="Z200" s="113" t="s">
        <v>1451</v>
      </c>
      <c r="AA200" s="113"/>
      <c r="AB200" s="113"/>
      <c r="AC200" s="113"/>
      <c r="AD200" s="113"/>
      <c r="AE200" s="113">
        <v>1</v>
      </c>
      <c r="AF200" s="113" t="s">
        <v>15</v>
      </c>
      <c r="AG200" s="113" t="s">
        <v>376</v>
      </c>
      <c r="AH200" s="113" t="s">
        <v>1292</v>
      </c>
      <c r="AI200" s="113" t="s">
        <v>371</v>
      </c>
      <c r="AJ200" s="113" t="s">
        <v>1285</v>
      </c>
      <c r="AK200" s="112" t="s">
        <v>50</v>
      </c>
      <c r="AL200" s="112"/>
      <c r="AM200" s="113" t="s">
        <v>1462</v>
      </c>
      <c r="AN200" s="113"/>
      <c r="AO200" s="137">
        <v>46024</v>
      </c>
      <c r="AP200" s="137">
        <v>46387</v>
      </c>
      <c r="AQ200" s="113" t="s">
        <v>226</v>
      </c>
      <c r="AR200" s="113" t="s">
        <v>10241</v>
      </c>
      <c r="AS200" s="139">
        <v>46255.663090277776</v>
      </c>
      <c r="AT200" s="113" t="s">
        <v>10259</v>
      </c>
      <c r="AU200" s="112" t="s">
        <v>10274</v>
      </c>
    </row>
    <row r="201" spans="1:47" ht="27">
      <c r="A201" s="113" t="s">
        <v>235</v>
      </c>
      <c r="B201" s="112" t="s">
        <v>1201</v>
      </c>
      <c r="C201" s="113" t="s">
        <v>9380</v>
      </c>
      <c r="D201" s="113" t="s">
        <v>10257</v>
      </c>
      <c r="E201" s="113" t="s">
        <v>10269</v>
      </c>
      <c r="F201" s="113" t="s">
        <v>10243</v>
      </c>
      <c r="G201" s="113" t="s">
        <v>488</v>
      </c>
      <c r="H201" s="113" t="s">
        <v>1266</v>
      </c>
      <c r="I201" s="113"/>
      <c r="J201" s="113"/>
      <c r="K201" s="113" t="s">
        <v>1146</v>
      </c>
      <c r="L201" s="112" t="s">
        <v>1146</v>
      </c>
      <c r="M201" s="135">
        <v>0.38541666666666669</v>
      </c>
      <c r="N201" s="113">
        <v>5</v>
      </c>
      <c r="O201" s="113" t="s">
        <v>1284</v>
      </c>
      <c r="P201" s="113"/>
      <c r="Q201" s="113" t="s">
        <v>1384</v>
      </c>
      <c r="R201" s="113" t="s">
        <v>9382</v>
      </c>
      <c r="S201" s="113" t="s">
        <v>1127</v>
      </c>
      <c r="T201" s="113" t="s">
        <v>2231</v>
      </c>
      <c r="U201" s="113" t="s">
        <v>5611</v>
      </c>
      <c r="V201" s="113" t="s">
        <v>10244</v>
      </c>
      <c r="W201" s="113" t="s">
        <v>10258</v>
      </c>
      <c r="X201" s="112" t="s">
        <v>1383</v>
      </c>
      <c r="Y201" s="112"/>
      <c r="Z201" s="113" t="s">
        <v>1439</v>
      </c>
      <c r="AA201" s="113"/>
      <c r="AB201" s="113"/>
      <c r="AC201" s="113"/>
      <c r="AD201" s="113"/>
      <c r="AE201" s="113">
        <v>1</v>
      </c>
      <c r="AF201" s="113" t="s">
        <v>16</v>
      </c>
      <c r="AG201" s="113" t="s">
        <v>376</v>
      </c>
      <c r="AH201" s="113" t="s">
        <v>1292</v>
      </c>
      <c r="AI201" s="113" t="s">
        <v>376</v>
      </c>
      <c r="AJ201" s="113" t="s">
        <v>1285</v>
      </c>
      <c r="AK201" s="112" t="s">
        <v>1384</v>
      </c>
      <c r="AL201" s="112"/>
      <c r="AM201" s="113" t="s">
        <v>1462</v>
      </c>
      <c r="AN201" s="113"/>
      <c r="AO201" s="137">
        <v>46024</v>
      </c>
      <c r="AP201" s="137">
        <v>46387</v>
      </c>
      <c r="AQ201" s="113" t="s">
        <v>235</v>
      </c>
      <c r="AR201" s="113" t="s">
        <v>10241</v>
      </c>
      <c r="AS201" s="139">
        <v>46255.663090277776</v>
      </c>
      <c r="AT201" s="113" t="s">
        <v>10259</v>
      </c>
      <c r="AU201" s="112" t="s">
        <v>10277</v>
      </c>
    </row>
    <row r="202" spans="1:47">
      <c r="A202" s="113" t="s">
        <v>257</v>
      </c>
      <c r="B202" s="112" t="s">
        <v>1403</v>
      </c>
      <c r="C202" s="113" t="s">
        <v>9380</v>
      </c>
      <c r="D202" s="113" t="s">
        <v>10257</v>
      </c>
      <c r="E202" s="113" t="s">
        <v>10269</v>
      </c>
      <c r="F202" s="113" t="s">
        <v>10243</v>
      </c>
      <c r="G202" s="113" t="s">
        <v>488</v>
      </c>
      <c r="H202" s="113" t="s">
        <v>1266</v>
      </c>
      <c r="I202" s="113"/>
      <c r="J202" s="113"/>
      <c r="K202" s="113" t="s">
        <v>1146</v>
      </c>
      <c r="L202" s="112" t="s">
        <v>1146</v>
      </c>
      <c r="M202" s="135">
        <v>0.44791666666666669</v>
      </c>
      <c r="N202" s="113">
        <v>5</v>
      </c>
      <c r="O202" s="113" t="s">
        <v>1284</v>
      </c>
      <c r="P202" s="113"/>
      <c r="Q202" s="113"/>
      <c r="R202" s="113" t="s">
        <v>9382</v>
      </c>
      <c r="S202" s="113" t="s">
        <v>1127</v>
      </c>
      <c r="T202" s="113" t="s">
        <v>2231</v>
      </c>
      <c r="U202" s="113" t="s">
        <v>5611</v>
      </c>
      <c r="V202" s="113" t="s">
        <v>10244</v>
      </c>
      <c r="W202" s="113" t="s">
        <v>10258</v>
      </c>
      <c r="X202" s="112"/>
      <c r="Y202" s="112"/>
      <c r="Z202" s="113" t="s">
        <v>1439</v>
      </c>
      <c r="AA202" s="113"/>
      <c r="AB202" s="113"/>
      <c r="AC202" s="113"/>
      <c r="AD202" s="113"/>
      <c r="AE202" s="113">
        <v>1</v>
      </c>
      <c r="AF202" s="113" t="s">
        <v>17</v>
      </c>
      <c r="AG202" s="113" t="s">
        <v>376</v>
      </c>
      <c r="AH202" s="113" t="s">
        <v>1292</v>
      </c>
      <c r="AI202" s="113" t="s">
        <v>376</v>
      </c>
      <c r="AJ202" s="113" t="s">
        <v>1285</v>
      </c>
      <c r="AK202" s="112"/>
      <c r="AL202" s="112"/>
      <c r="AM202" s="113" t="s">
        <v>1462</v>
      </c>
      <c r="AN202" s="113"/>
      <c r="AO202" s="137">
        <v>46024</v>
      </c>
      <c r="AP202" s="137">
        <v>46387</v>
      </c>
      <c r="AQ202" s="113" t="s">
        <v>257</v>
      </c>
      <c r="AR202" s="113" t="s">
        <v>10241</v>
      </c>
      <c r="AS202" s="139">
        <v>46255.663090277776</v>
      </c>
      <c r="AT202" s="113" t="s">
        <v>10259</v>
      </c>
      <c r="AU202" s="112" t="s">
        <v>10279</v>
      </c>
    </row>
    <row r="203" spans="1:47">
      <c r="A203" s="113" t="s">
        <v>262</v>
      </c>
      <c r="B203" s="112" t="s">
        <v>1408</v>
      </c>
      <c r="C203" s="113" t="s">
        <v>9380</v>
      </c>
      <c r="D203" s="113" t="s">
        <v>10257</v>
      </c>
      <c r="E203" s="113" t="s">
        <v>10253</v>
      </c>
      <c r="F203" s="113" t="s">
        <v>10243</v>
      </c>
      <c r="G203" s="113" t="s">
        <v>488</v>
      </c>
      <c r="H203" s="113" t="s">
        <v>1266</v>
      </c>
      <c r="I203" s="113"/>
      <c r="J203" s="113"/>
      <c r="K203" s="113" t="s">
        <v>1154</v>
      </c>
      <c r="L203" s="112" t="s">
        <v>1152</v>
      </c>
      <c r="M203" s="135">
        <v>0.38541666666666669</v>
      </c>
      <c r="N203" s="113">
        <v>15</v>
      </c>
      <c r="O203" s="113" t="s">
        <v>1284</v>
      </c>
      <c r="P203" s="113"/>
      <c r="Q203" s="113"/>
      <c r="R203" s="113" t="s">
        <v>9382</v>
      </c>
      <c r="S203" s="113" t="s">
        <v>1127</v>
      </c>
      <c r="T203" s="113" t="s">
        <v>2231</v>
      </c>
      <c r="U203" s="113" t="s">
        <v>5611</v>
      </c>
      <c r="V203" s="113" t="s">
        <v>10244</v>
      </c>
      <c r="W203" s="113" t="s">
        <v>10258</v>
      </c>
      <c r="X203" s="112"/>
      <c r="Y203" s="112"/>
      <c r="Z203" s="113" t="s">
        <v>1437</v>
      </c>
      <c r="AA203" s="113"/>
      <c r="AB203" s="113"/>
      <c r="AC203" s="113"/>
      <c r="AD203" s="113"/>
      <c r="AE203" s="113">
        <v>1</v>
      </c>
      <c r="AF203" s="113" t="s">
        <v>17</v>
      </c>
      <c r="AG203" s="113" t="s">
        <v>376</v>
      </c>
      <c r="AH203" s="113" t="s">
        <v>1292</v>
      </c>
      <c r="AI203" s="113" t="s">
        <v>376</v>
      </c>
      <c r="AJ203" s="113" t="s">
        <v>1285</v>
      </c>
      <c r="AK203" s="112"/>
      <c r="AL203" s="112"/>
      <c r="AM203" s="113" t="s">
        <v>1462</v>
      </c>
      <c r="AN203" s="113"/>
      <c r="AO203" s="137">
        <v>46024</v>
      </c>
      <c r="AP203" s="137">
        <v>46387</v>
      </c>
      <c r="AQ203" s="113" t="s">
        <v>262</v>
      </c>
      <c r="AR203" s="113" t="s">
        <v>10241</v>
      </c>
      <c r="AS203" s="139">
        <v>46255.663090277776</v>
      </c>
      <c r="AT203" s="113" t="s">
        <v>10259</v>
      </c>
      <c r="AU203" s="112" t="s">
        <v>10283</v>
      </c>
    </row>
    <row r="204" spans="1:47" ht="40.5">
      <c r="A204" s="113" t="s">
        <v>280</v>
      </c>
      <c r="B204" s="112" t="s">
        <v>1191</v>
      </c>
      <c r="C204" s="113" t="s">
        <v>9380</v>
      </c>
      <c r="D204" s="113" t="s">
        <v>10257</v>
      </c>
      <c r="E204" s="113" t="s">
        <v>10269</v>
      </c>
      <c r="F204" s="113" t="s">
        <v>10243</v>
      </c>
      <c r="G204" s="113" t="s">
        <v>1266</v>
      </c>
      <c r="H204" s="113" t="s">
        <v>443</v>
      </c>
      <c r="I204" s="113"/>
      <c r="J204" s="113"/>
      <c r="K204" s="113" t="s">
        <v>1334</v>
      </c>
      <c r="L204" s="112" t="s">
        <v>1335</v>
      </c>
      <c r="M204" s="135">
        <v>0.4375</v>
      </c>
      <c r="N204" s="113">
        <v>10</v>
      </c>
      <c r="O204" s="113" t="s">
        <v>1284</v>
      </c>
      <c r="P204" s="113"/>
      <c r="Q204" s="113"/>
      <c r="R204" s="113" t="s">
        <v>9382</v>
      </c>
      <c r="S204" s="113" t="s">
        <v>1127</v>
      </c>
      <c r="T204" s="113" t="s">
        <v>2231</v>
      </c>
      <c r="U204" s="113" t="s">
        <v>5611</v>
      </c>
      <c r="V204" s="113" t="s">
        <v>10244</v>
      </c>
      <c r="W204" s="113" t="s">
        <v>10258</v>
      </c>
      <c r="X204" s="112" t="s">
        <v>96</v>
      </c>
      <c r="Y204" s="112"/>
      <c r="Z204" s="113" t="s">
        <v>1436</v>
      </c>
      <c r="AA204" s="113"/>
      <c r="AB204" s="113"/>
      <c r="AC204" s="113"/>
      <c r="AD204" s="113"/>
      <c r="AE204" s="113">
        <v>1</v>
      </c>
      <c r="AF204" s="113" t="s">
        <v>17</v>
      </c>
      <c r="AG204" s="113" t="s">
        <v>376</v>
      </c>
      <c r="AH204" s="113" t="s">
        <v>1290</v>
      </c>
      <c r="AI204" s="113" t="s">
        <v>376</v>
      </c>
      <c r="AJ204" s="113" t="s">
        <v>1285</v>
      </c>
      <c r="AK204" s="112"/>
      <c r="AL204" s="112"/>
      <c r="AM204" s="113" t="s">
        <v>1462</v>
      </c>
      <c r="AN204" s="113"/>
      <c r="AO204" s="137">
        <v>46024</v>
      </c>
      <c r="AP204" s="137">
        <v>46387</v>
      </c>
      <c r="AQ204" s="113" t="s">
        <v>280</v>
      </c>
      <c r="AR204" s="113" t="s">
        <v>10241</v>
      </c>
      <c r="AS204" s="139">
        <v>46255.663090277776</v>
      </c>
      <c r="AT204" s="113" t="s">
        <v>10259</v>
      </c>
      <c r="AU204" s="112" t="s">
        <v>10285</v>
      </c>
    </row>
    <row r="205" spans="1:47" ht="27">
      <c r="A205" s="113" t="s">
        <v>285</v>
      </c>
      <c r="B205" s="112" t="s">
        <v>1417</v>
      </c>
      <c r="C205" s="113" t="s">
        <v>9380</v>
      </c>
      <c r="D205" s="113" t="s">
        <v>10257</v>
      </c>
      <c r="E205" s="113" t="s">
        <v>10287</v>
      </c>
      <c r="F205" s="113" t="s">
        <v>10243</v>
      </c>
      <c r="G205" s="113" t="s">
        <v>488</v>
      </c>
      <c r="H205" s="113" t="s">
        <v>1266</v>
      </c>
      <c r="I205" s="113"/>
      <c r="J205" s="113"/>
      <c r="K205" s="113" t="s">
        <v>1158</v>
      </c>
      <c r="L205" s="112" t="s">
        <v>1125</v>
      </c>
      <c r="M205" s="135">
        <v>0.4375</v>
      </c>
      <c r="N205" s="113">
        <v>10</v>
      </c>
      <c r="O205" s="113" t="s">
        <v>1284</v>
      </c>
      <c r="P205" s="113"/>
      <c r="Q205" s="113"/>
      <c r="R205" s="113" t="s">
        <v>9382</v>
      </c>
      <c r="S205" s="113" t="s">
        <v>1127</v>
      </c>
      <c r="T205" s="113" t="s">
        <v>2231</v>
      </c>
      <c r="U205" s="113" t="s">
        <v>5611</v>
      </c>
      <c r="V205" s="113" t="s">
        <v>10244</v>
      </c>
      <c r="W205" s="113" t="s">
        <v>10258</v>
      </c>
      <c r="X205" s="112" t="s">
        <v>100</v>
      </c>
      <c r="Y205" s="112"/>
      <c r="Z205" s="113" t="s">
        <v>1433</v>
      </c>
      <c r="AA205" s="113"/>
      <c r="AB205" s="113"/>
      <c r="AC205" s="113"/>
      <c r="AD205" s="113"/>
      <c r="AE205" s="113">
        <v>1</v>
      </c>
      <c r="AF205" s="113" t="s">
        <v>17</v>
      </c>
      <c r="AG205" s="113" t="s">
        <v>376</v>
      </c>
      <c r="AH205" s="113" t="s">
        <v>1390</v>
      </c>
      <c r="AI205" s="113" t="s">
        <v>376</v>
      </c>
      <c r="AJ205" s="113" t="s">
        <v>1285</v>
      </c>
      <c r="AK205" s="112"/>
      <c r="AL205" s="112"/>
      <c r="AM205" s="113" t="s">
        <v>1462</v>
      </c>
      <c r="AN205" s="113"/>
      <c r="AO205" s="137">
        <v>46024</v>
      </c>
      <c r="AP205" s="137">
        <v>46387</v>
      </c>
      <c r="AQ205" s="113" t="s">
        <v>285</v>
      </c>
      <c r="AR205" s="113" t="s">
        <v>10241</v>
      </c>
      <c r="AS205" s="139">
        <v>46255.663090277776</v>
      </c>
      <c r="AT205" s="113" t="s">
        <v>10259</v>
      </c>
      <c r="AU205" s="112" t="s">
        <v>10289</v>
      </c>
    </row>
    <row r="206" spans="1:47" ht="27">
      <c r="A206" s="113" t="s">
        <v>309</v>
      </c>
      <c r="B206" s="112" t="s">
        <v>1416</v>
      </c>
      <c r="C206" s="113" t="s">
        <v>9380</v>
      </c>
      <c r="D206" s="113" t="s">
        <v>10257</v>
      </c>
      <c r="E206" s="113" t="s">
        <v>10291</v>
      </c>
      <c r="F206" s="113" t="s">
        <v>10243</v>
      </c>
      <c r="G206" s="113" t="s">
        <v>443</v>
      </c>
      <c r="H206" s="113" t="s">
        <v>344</v>
      </c>
      <c r="I206" s="113"/>
      <c r="J206" s="113"/>
      <c r="K206" s="113" t="s">
        <v>1154</v>
      </c>
      <c r="L206" s="112" t="s">
        <v>1297</v>
      </c>
      <c r="M206" s="135">
        <v>0.41666666666666669</v>
      </c>
      <c r="N206" s="113">
        <v>120</v>
      </c>
      <c r="O206" s="113" t="s">
        <v>1283</v>
      </c>
      <c r="P206" s="113"/>
      <c r="Q206" s="113" t="s">
        <v>140</v>
      </c>
      <c r="R206" s="113" t="s">
        <v>9382</v>
      </c>
      <c r="S206" s="113" t="s">
        <v>1127</v>
      </c>
      <c r="T206" s="113" t="s">
        <v>2231</v>
      </c>
      <c r="U206" s="113" t="s">
        <v>5611</v>
      </c>
      <c r="V206" s="113" t="s">
        <v>10244</v>
      </c>
      <c r="W206" s="113" t="s">
        <v>10258</v>
      </c>
      <c r="X206" s="112" t="s">
        <v>139</v>
      </c>
      <c r="Y206" s="112"/>
      <c r="Z206" s="113" t="s">
        <v>1431</v>
      </c>
      <c r="AA206" s="113"/>
      <c r="AB206" s="113"/>
      <c r="AC206" s="113"/>
      <c r="AD206" s="113"/>
      <c r="AE206" s="113">
        <v>1</v>
      </c>
      <c r="AF206" s="113" t="s">
        <v>17</v>
      </c>
      <c r="AG206" s="113" t="s">
        <v>376</v>
      </c>
      <c r="AH206" s="113" t="s">
        <v>1292</v>
      </c>
      <c r="AI206" s="113" t="s">
        <v>371</v>
      </c>
      <c r="AJ206" s="113" t="s">
        <v>1425</v>
      </c>
      <c r="AK206" s="112" t="s">
        <v>140</v>
      </c>
      <c r="AL206" s="112"/>
      <c r="AM206" s="113" t="s">
        <v>1462</v>
      </c>
      <c r="AN206" s="113"/>
      <c r="AO206" s="137">
        <v>46024</v>
      </c>
      <c r="AP206" s="137">
        <v>46387</v>
      </c>
      <c r="AQ206" s="113" t="s">
        <v>309</v>
      </c>
      <c r="AR206" s="113" t="s">
        <v>10241</v>
      </c>
      <c r="AS206" s="139">
        <v>46255.663090277776</v>
      </c>
      <c r="AT206" s="113" t="s">
        <v>10259</v>
      </c>
      <c r="AU206" s="112" t="s">
        <v>10293</v>
      </c>
    </row>
    <row r="207" spans="1:47" ht="27">
      <c r="A207" s="113" t="s">
        <v>310</v>
      </c>
      <c r="B207" s="112" t="s">
        <v>1308</v>
      </c>
      <c r="C207" s="113" t="s">
        <v>9380</v>
      </c>
      <c r="D207" s="113" t="s">
        <v>10257</v>
      </c>
      <c r="E207" s="113" t="s">
        <v>10291</v>
      </c>
      <c r="F207" s="113" t="s">
        <v>10243</v>
      </c>
      <c r="G207" s="113" t="s">
        <v>1266</v>
      </c>
      <c r="H207" s="113" t="s">
        <v>443</v>
      </c>
      <c r="I207" s="113"/>
      <c r="J207" s="113"/>
      <c r="K207" s="113" t="s">
        <v>1156</v>
      </c>
      <c r="L207" s="112" t="s">
        <v>1307</v>
      </c>
      <c r="M207" s="135">
        <v>0.41666666666666669</v>
      </c>
      <c r="N207" s="113">
        <v>120</v>
      </c>
      <c r="O207" s="113" t="s">
        <v>1285</v>
      </c>
      <c r="P207" s="113"/>
      <c r="Q207" s="113" t="s">
        <v>107</v>
      </c>
      <c r="R207" s="113" t="s">
        <v>9382</v>
      </c>
      <c r="S207" s="113" t="s">
        <v>1127</v>
      </c>
      <c r="T207" s="113" t="s">
        <v>2231</v>
      </c>
      <c r="U207" s="113" t="s">
        <v>5611</v>
      </c>
      <c r="V207" s="113" t="s">
        <v>10244</v>
      </c>
      <c r="W207" s="113" t="s">
        <v>10258</v>
      </c>
      <c r="X207" s="112" t="s">
        <v>1311</v>
      </c>
      <c r="Y207" s="112"/>
      <c r="Z207" s="113" t="s">
        <v>1436</v>
      </c>
      <c r="AA207" s="113"/>
      <c r="AB207" s="113"/>
      <c r="AC207" s="113"/>
      <c r="AD207" s="113"/>
      <c r="AE207" s="113">
        <v>1</v>
      </c>
      <c r="AF207" s="113" t="s">
        <v>17</v>
      </c>
      <c r="AG207" s="113" t="s">
        <v>376</v>
      </c>
      <c r="AH207" s="113" t="s">
        <v>1292</v>
      </c>
      <c r="AI207" s="113" t="s">
        <v>376</v>
      </c>
      <c r="AJ207" s="113" t="s">
        <v>1285</v>
      </c>
      <c r="AK207" s="112" t="s">
        <v>107</v>
      </c>
      <c r="AL207" s="112"/>
      <c r="AM207" s="113" t="s">
        <v>1462</v>
      </c>
      <c r="AN207" s="113"/>
      <c r="AO207" s="137">
        <v>46024</v>
      </c>
      <c r="AP207" s="137">
        <v>46387</v>
      </c>
      <c r="AQ207" s="113" t="s">
        <v>310</v>
      </c>
      <c r="AR207" s="113" t="s">
        <v>10241</v>
      </c>
      <c r="AS207" s="139">
        <v>46255.663090277776</v>
      </c>
      <c r="AT207" s="113" t="s">
        <v>10259</v>
      </c>
      <c r="AU207" s="112" t="s">
        <v>10295</v>
      </c>
    </row>
    <row r="208" spans="1:47" ht="27">
      <c r="A208" s="113" t="s">
        <v>1309</v>
      </c>
      <c r="B208" s="112" t="s">
        <v>1310</v>
      </c>
      <c r="C208" s="113" t="s">
        <v>9380</v>
      </c>
      <c r="D208" s="113" t="s">
        <v>10257</v>
      </c>
      <c r="E208" s="113" t="s">
        <v>10291</v>
      </c>
      <c r="F208" s="113" t="s">
        <v>10243</v>
      </c>
      <c r="G208" s="113" t="s">
        <v>443</v>
      </c>
      <c r="H208" s="113" t="s">
        <v>344</v>
      </c>
      <c r="I208" s="113"/>
      <c r="J208" s="113"/>
      <c r="K208" s="113" t="s">
        <v>1156</v>
      </c>
      <c r="L208" s="112" t="s">
        <v>1307</v>
      </c>
      <c r="M208" s="135">
        <v>0.41666666666666669</v>
      </c>
      <c r="N208" s="113">
        <v>20</v>
      </c>
      <c r="O208" s="113" t="s">
        <v>1285</v>
      </c>
      <c r="P208" s="113"/>
      <c r="Q208" s="113" t="s">
        <v>107</v>
      </c>
      <c r="R208" s="113" t="s">
        <v>9382</v>
      </c>
      <c r="S208" s="113" t="s">
        <v>1127</v>
      </c>
      <c r="T208" s="113" t="s">
        <v>2231</v>
      </c>
      <c r="U208" s="113" t="s">
        <v>5611</v>
      </c>
      <c r="V208" s="113" t="s">
        <v>10244</v>
      </c>
      <c r="W208" s="113" t="s">
        <v>10258</v>
      </c>
      <c r="X208" s="112" t="s">
        <v>1312</v>
      </c>
      <c r="Y208" s="112"/>
      <c r="Z208" s="113" t="s">
        <v>1436</v>
      </c>
      <c r="AA208" s="113"/>
      <c r="AB208" s="113"/>
      <c r="AC208" s="113"/>
      <c r="AD208" s="113"/>
      <c r="AE208" s="113">
        <v>0</v>
      </c>
      <c r="AF208" s="113" t="s">
        <v>17</v>
      </c>
      <c r="AG208" s="113" t="s">
        <v>376</v>
      </c>
      <c r="AH208" s="113" t="s">
        <v>1290</v>
      </c>
      <c r="AI208" s="113" t="s">
        <v>376</v>
      </c>
      <c r="AJ208" s="113" t="s">
        <v>1285</v>
      </c>
      <c r="AK208" s="112" t="s">
        <v>107</v>
      </c>
      <c r="AL208" s="112"/>
      <c r="AM208" s="113" t="s">
        <v>1462</v>
      </c>
      <c r="AN208" s="113"/>
      <c r="AO208" s="137">
        <v>46024</v>
      </c>
      <c r="AP208" s="137">
        <v>46387</v>
      </c>
      <c r="AQ208" s="113" t="s">
        <v>1309</v>
      </c>
      <c r="AR208" s="113" t="s">
        <v>10241</v>
      </c>
      <c r="AS208" s="139">
        <v>46255.663090277776</v>
      </c>
      <c r="AT208" s="113" t="s">
        <v>10259</v>
      </c>
      <c r="AU208" s="112" t="s">
        <v>10297</v>
      </c>
    </row>
    <row r="209" spans="1:47" ht="27">
      <c r="A209" s="113" t="s">
        <v>311</v>
      </c>
      <c r="B209" s="112" t="s">
        <v>1238</v>
      </c>
      <c r="C209" s="113" t="s">
        <v>9380</v>
      </c>
      <c r="D209" s="113" t="s">
        <v>10257</v>
      </c>
      <c r="E209" s="113" t="s">
        <v>10291</v>
      </c>
      <c r="F209" s="113" t="s">
        <v>10243</v>
      </c>
      <c r="G209" s="113" t="s">
        <v>443</v>
      </c>
      <c r="H209" s="113" t="s">
        <v>344</v>
      </c>
      <c r="I209" s="113"/>
      <c r="J209" s="113"/>
      <c r="K209" s="113" t="s">
        <v>1156</v>
      </c>
      <c r="L209" s="112" t="s">
        <v>1143</v>
      </c>
      <c r="M209" s="135">
        <v>0.41666666666666669</v>
      </c>
      <c r="N209" s="113">
        <v>20</v>
      </c>
      <c r="O209" s="113" t="s">
        <v>1285</v>
      </c>
      <c r="P209" s="113"/>
      <c r="Q209" s="113" t="s">
        <v>107</v>
      </c>
      <c r="R209" s="113" t="s">
        <v>9382</v>
      </c>
      <c r="S209" s="113" t="s">
        <v>1127</v>
      </c>
      <c r="T209" s="113" t="s">
        <v>2231</v>
      </c>
      <c r="U209" s="113" t="s">
        <v>5611</v>
      </c>
      <c r="V209" s="113" t="s">
        <v>10244</v>
      </c>
      <c r="W209" s="113" t="s">
        <v>10258</v>
      </c>
      <c r="X209" s="112" t="s">
        <v>1339</v>
      </c>
      <c r="Y209" s="112"/>
      <c r="Z209" s="113" t="s">
        <v>1438</v>
      </c>
      <c r="AA209" s="113"/>
      <c r="AB209" s="113"/>
      <c r="AC209" s="113"/>
      <c r="AD209" s="113"/>
      <c r="AE209" s="113">
        <v>1</v>
      </c>
      <c r="AF209" s="113" t="s">
        <v>17</v>
      </c>
      <c r="AG209" s="113" t="s">
        <v>376</v>
      </c>
      <c r="AH209" s="113" t="s">
        <v>1292</v>
      </c>
      <c r="AI209" s="113" t="s">
        <v>376</v>
      </c>
      <c r="AJ209" s="113" t="s">
        <v>1285</v>
      </c>
      <c r="AK209" s="112" t="s">
        <v>107</v>
      </c>
      <c r="AL209" s="112"/>
      <c r="AM209" s="113" t="s">
        <v>1462</v>
      </c>
      <c r="AN209" s="113"/>
      <c r="AO209" s="137">
        <v>46024</v>
      </c>
      <c r="AP209" s="137">
        <v>46387</v>
      </c>
      <c r="AQ209" s="113" t="s">
        <v>311</v>
      </c>
      <c r="AR209" s="113" t="s">
        <v>10241</v>
      </c>
      <c r="AS209" s="139">
        <v>46255.663090277776</v>
      </c>
      <c r="AT209" s="113" t="s">
        <v>10259</v>
      </c>
      <c r="AU209" s="112" t="s">
        <v>10299</v>
      </c>
    </row>
    <row r="210" spans="1:47" ht="27">
      <c r="A210" s="113" t="s">
        <v>321</v>
      </c>
      <c r="B210" s="112" t="s">
        <v>1246</v>
      </c>
      <c r="C210" s="113" t="s">
        <v>9380</v>
      </c>
      <c r="D210" s="113" t="s">
        <v>10257</v>
      </c>
      <c r="E210" s="113" t="s">
        <v>10301</v>
      </c>
      <c r="F210" s="113" t="s">
        <v>10243</v>
      </c>
      <c r="G210" s="113" t="s">
        <v>443</v>
      </c>
      <c r="H210" s="113" t="s">
        <v>344</v>
      </c>
      <c r="I210" s="113"/>
      <c r="J210" s="113"/>
      <c r="K210" s="113" t="s">
        <v>1331</v>
      </c>
      <c r="L210" s="112" t="s">
        <v>1147</v>
      </c>
      <c r="M210" s="135">
        <v>0.44791666666666669</v>
      </c>
      <c r="N210" s="113">
        <v>15</v>
      </c>
      <c r="O210" s="113" t="s">
        <v>1284</v>
      </c>
      <c r="P210" s="113"/>
      <c r="Q210" s="113" t="s">
        <v>149</v>
      </c>
      <c r="R210" s="113" t="s">
        <v>9382</v>
      </c>
      <c r="S210" s="113" t="s">
        <v>1127</v>
      </c>
      <c r="T210" s="113" t="s">
        <v>2231</v>
      </c>
      <c r="U210" s="113" t="s">
        <v>5611</v>
      </c>
      <c r="V210" s="113" t="s">
        <v>10244</v>
      </c>
      <c r="W210" s="113" t="s">
        <v>10258</v>
      </c>
      <c r="X210" s="112" t="s">
        <v>150</v>
      </c>
      <c r="Y210" s="112"/>
      <c r="Z210" s="113" t="s">
        <v>1432</v>
      </c>
      <c r="AA210" s="113"/>
      <c r="AB210" s="113"/>
      <c r="AC210" s="113"/>
      <c r="AD210" s="113"/>
      <c r="AE210" s="113">
        <v>1</v>
      </c>
      <c r="AF210" s="113" t="s">
        <v>17</v>
      </c>
      <c r="AG210" s="113" t="s">
        <v>376</v>
      </c>
      <c r="AH210" s="113" t="s">
        <v>1290</v>
      </c>
      <c r="AI210" s="113" t="s">
        <v>376</v>
      </c>
      <c r="AJ210" s="113" t="s">
        <v>1285</v>
      </c>
      <c r="AK210" s="112" t="s">
        <v>149</v>
      </c>
      <c r="AL210" s="112"/>
      <c r="AM210" s="113" t="s">
        <v>1462</v>
      </c>
      <c r="AN210" s="113"/>
      <c r="AO210" s="137">
        <v>46024</v>
      </c>
      <c r="AP210" s="137">
        <v>46387</v>
      </c>
      <c r="AQ210" s="113" t="s">
        <v>321</v>
      </c>
      <c r="AR210" s="113" t="s">
        <v>10241</v>
      </c>
      <c r="AS210" s="139">
        <v>46255.663090277776</v>
      </c>
      <c r="AT210" s="113" t="s">
        <v>10259</v>
      </c>
      <c r="AU210" s="112" t="s">
        <v>10304</v>
      </c>
    </row>
    <row r="211" spans="1:47" ht="27">
      <c r="A211" s="113" t="s">
        <v>322</v>
      </c>
      <c r="B211" s="112" t="s">
        <v>1247</v>
      </c>
      <c r="C211" s="113" t="s">
        <v>9380</v>
      </c>
      <c r="D211" s="113" t="s">
        <v>10311</v>
      </c>
      <c r="E211" s="113" t="s">
        <v>10307</v>
      </c>
      <c r="F211" s="113" t="s">
        <v>10243</v>
      </c>
      <c r="G211" s="113" t="s">
        <v>443</v>
      </c>
      <c r="H211" s="113" t="s">
        <v>344</v>
      </c>
      <c r="I211" s="113"/>
      <c r="J211" s="113"/>
      <c r="K211" s="113" t="s">
        <v>1154</v>
      </c>
      <c r="L211" s="112" t="s">
        <v>1272</v>
      </c>
      <c r="M211" s="135">
        <v>0.4375</v>
      </c>
      <c r="N211" s="113">
        <v>10</v>
      </c>
      <c r="O211" s="113" t="s">
        <v>1284</v>
      </c>
      <c r="P211" s="113"/>
      <c r="Q211" s="113"/>
      <c r="R211" s="113" t="s">
        <v>9382</v>
      </c>
      <c r="S211" s="113" t="s">
        <v>1127</v>
      </c>
      <c r="T211" s="113" t="s">
        <v>2231</v>
      </c>
      <c r="U211" s="113" t="s">
        <v>5611</v>
      </c>
      <c r="V211" s="113" t="s">
        <v>10244</v>
      </c>
      <c r="W211" s="113" t="s">
        <v>10258</v>
      </c>
      <c r="X211" s="112" t="s">
        <v>151</v>
      </c>
      <c r="Y211" s="112"/>
      <c r="Z211" s="113" t="s">
        <v>1433</v>
      </c>
      <c r="AA211" s="113"/>
      <c r="AB211" s="113"/>
      <c r="AC211" s="113"/>
      <c r="AD211" s="113"/>
      <c r="AE211" s="113">
        <v>1</v>
      </c>
      <c r="AF211" s="113" t="s">
        <v>17</v>
      </c>
      <c r="AG211" s="113" t="s">
        <v>376</v>
      </c>
      <c r="AH211" s="113" t="s">
        <v>1290</v>
      </c>
      <c r="AI211" s="113" t="s">
        <v>376</v>
      </c>
      <c r="AJ211" s="113" t="s">
        <v>1285</v>
      </c>
      <c r="AK211" s="112"/>
      <c r="AL211" s="112"/>
      <c r="AM211" s="113" t="s">
        <v>1462</v>
      </c>
      <c r="AN211" s="113"/>
      <c r="AO211" s="137">
        <v>46024</v>
      </c>
      <c r="AP211" s="137">
        <v>46387</v>
      </c>
      <c r="AQ211" s="113" t="s">
        <v>322</v>
      </c>
      <c r="AR211" s="113" t="s">
        <v>10241</v>
      </c>
      <c r="AS211" s="139">
        <v>46255.663090277776</v>
      </c>
      <c r="AT211" s="113" t="s">
        <v>10259</v>
      </c>
      <c r="AU211" s="112" t="s">
        <v>10312</v>
      </c>
    </row>
    <row r="212" spans="1:47" ht="27">
      <c r="A212" s="113" t="s">
        <v>324</v>
      </c>
      <c r="B212" s="112" t="s">
        <v>1249</v>
      </c>
      <c r="C212" s="113" t="s">
        <v>9380</v>
      </c>
      <c r="D212" s="113" t="s">
        <v>10257</v>
      </c>
      <c r="E212" s="113" t="s">
        <v>10269</v>
      </c>
      <c r="F212" s="113" t="s">
        <v>10243</v>
      </c>
      <c r="G212" s="113" t="s">
        <v>443</v>
      </c>
      <c r="H212" s="113" t="s">
        <v>344</v>
      </c>
      <c r="I212" s="113"/>
      <c r="J212" s="113"/>
      <c r="K212" s="113" t="s">
        <v>1156</v>
      </c>
      <c r="L212" s="112" t="s">
        <v>1144</v>
      </c>
      <c r="M212" s="135">
        <v>0.38194444444444442</v>
      </c>
      <c r="N212" s="113">
        <v>30</v>
      </c>
      <c r="O212" s="113" t="s">
        <v>1285</v>
      </c>
      <c r="P212" s="113"/>
      <c r="Q212" s="113" t="s">
        <v>107</v>
      </c>
      <c r="R212" s="113" t="s">
        <v>9382</v>
      </c>
      <c r="S212" s="113" t="s">
        <v>1127</v>
      </c>
      <c r="T212" s="113" t="s">
        <v>2231</v>
      </c>
      <c r="U212" s="113" t="s">
        <v>5611</v>
      </c>
      <c r="V212" s="113" t="s">
        <v>10244</v>
      </c>
      <c r="W212" s="113" t="s">
        <v>10258</v>
      </c>
      <c r="X212" s="112" t="s">
        <v>152</v>
      </c>
      <c r="Y212" s="112"/>
      <c r="Z212" s="113" t="s">
        <v>1436</v>
      </c>
      <c r="AA212" s="113"/>
      <c r="AB212" s="113"/>
      <c r="AC212" s="113"/>
      <c r="AD212" s="113"/>
      <c r="AE212" s="113">
        <v>1</v>
      </c>
      <c r="AF212" s="113" t="s">
        <v>17</v>
      </c>
      <c r="AG212" s="113" t="s">
        <v>376</v>
      </c>
      <c r="AH212" s="113" t="s">
        <v>1290</v>
      </c>
      <c r="AI212" s="113" t="s">
        <v>376</v>
      </c>
      <c r="AJ212" s="113" t="s">
        <v>1285</v>
      </c>
      <c r="AK212" s="112" t="s">
        <v>107</v>
      </c>
      <c r="AL212" s="112"/>
      <c r="AM212" s="113" t="s">
        <v>1462</v>
      </c>
      <c r="AN212" s="113"/>
      <c r="AO212" s="137">
        <v>46024</v>
      </c>
      <c r="AP212" s="137">
        <v>46387</v>
      </c>
      <c r="AQ212" s="113" t="s">
        <v>324</v>
      </c>
      <c r="AR212" s="113" t="s">
        <v>10241</v>
      </c>
      <c r="AS212" s="139">
        <v>46255.663090277776</v>
      </c>
      <c r="AT212" s="113" t="s">
        <v>10259</v>
      </c>
      <c r="AU212" s="112" t="s">
        <v>10314</v>
      </c>
    </row>
    <row r="213" spans="1:47" ht="40.5">
      <c r="A213" s="113" t="s">
        <v>332</v>
      </c>
      <c r="B213" s="112" t="s">
        <v>1255</v>
      </c>
      <c r="C213" s="113" t="s">
        <v>9380</v>
      </c>
      <c r="D213" s="113" t="s">
        <v>10257</v>
      </c>
      <c r="E213" s="113" t="s">
        <v>10253</v>
      </c>
      <c r="F213" s="113" t="s">
        <v>10243</v>
      </c>
      <c r="G213" s="113" t="s">
        <v>443</v>
      </c>
      <c r="H213" s="113" t="s">
        <v>344</v>
      </c>
      <c r="I213" s="113"/>
      <c r="J213" s="113"/>
      <c r="K213" s="113" t="s">
        <v>1156</v>
      </c>
      <c r="L213" s="112" t="s">
        <v>1144</v>
      </c>
      <c r="M213" s="135">
        <v>0.625</v>
      </c>
      <c r="N213" s="113">
        <v>30</v>
      </c>
      <c r="O213" s="113" t="s">
        <v>1285</v>
      </c>
      <c r="P213" s="113"/>
      <c r="Q213" s="113" t="s">
        <v>159</v>
      </c>
      <c r="R213" s="113" t="s">
        <v>9382</v>
      </c>
      <c r="S213" s="113" t="s">
        <v>1127</v>
      </c>
      <c r="T213" s="113" t="s">
        <v>2231</v>
      </c>
      <c r="U213" s="113" t="s">
        <v>5611</v>
      </c>
      <c r="V213" s="113" t="s">
        <v>10244</v>
      </c>
      <c r="W213" s="113" t="s">
        <v>10258</v>
      </c>
      <c r="X213" s="112" t="s">
        <v>158</v>
      </c>
      <c r="Y213" s="112"/>
      <c r="Z213" s="113" t="s">
        <v>1442</v>
      </c>
      <c r="AA213" s="113"/>
      <c r="AB213" s="113"/>
      <c r="AC213" s="113"/>
      <c r="AD213" s="113"/>
      <c r="AE213" s="113">
        <v>1</v>
      </c>
      <c r="AF213" s="113" t="s">
        <v>17</v>
      </c>
      <c r="AG213" s="113" t="s">
        <v>376</v>
      </c>
      <c r="AH213" s="113" t="s">
        <v>1290</v>
      </c>
      <c r="AI213" s="113" t="s">
        <v>376</v>
      </c>
      <c r="AJ213" s="113" t="s">
        <v>1285</v>
      </c>
      <c r="AK213" s="112" t="s">
        <v>159</v>
      </c>
      <c r="AL213" s="112"/>
      <c r="AM213" s="113" t="s">
        <v>1462</v>
      </c>
      <c r="AN213" s="113"/>
      <c r="AO213" s="137">
        <v>46024</v>
      </c>
      <c r="AP213" s="137">
        <v>46387</v>
      </c>
      <c r="AQ213" s="113" t="s">
        <v>332</v>
      </c>
      <c r="AR213" s="113" t="s">
        <v>10241</v>
      </c>
      <c r="AS213" s="139">
        <v>46255.663090277776</v>
      </c>
      <c r="AT213" s="113" t="s">
        <v>10259</v>
      </c>
      <c r="AU213" s="112" t="s">
        <v>10317</v>
      </c>
    </row>
    <row r="214" spans="1:47" ht="27">
      <c r="A214" s="113" t="s">
        <v>4699</v>
      </c>
      <c r="B214" s="112" t="s">
        <v>1415</v>
      </c>
      <c r="C214" s="113" t="s">
        <v>9380</v>
      </c>
      <c r="D214" s="113" t="s">
        <v>10257</v>
      </c>
      <c r="E214" s="113" t="s">
        <v>10291</v>
      </c>
      <c r="F214" s="113" t="s">
        <v>10243</v>
      </c>
      <c r="G214" s="113" t="s">
        <v>443</v>
      </c>
      <c r="H214" s="113" t="s">
        <v>344</v>
      </c>
      <c r="I214" s="113"/>
      <c r="J214" s="113"/>
      <c r="K214" s="113" t="s">
        <v>1154</v>
      </c>
      <c r="L214" s="112" t="s">
        <v>1297</v>
      </c>
      <c r="M214" s="135">
        <v>0.41666666666666669</v>
      </c>
      <c r="N214" s="113">
        <v>120</v>
      </c>
      <c r="O214" s="113" t="s">
        <v>1283</v>
      </c>
      <c r="P214" s="113"/>
      <c r="Q214" s="113" t="s">
        <v>140</v>
      </c>
      <c r="R214" s="113" t="s">
        <v>9382</v>
      </c>
      <c r="S214" s="113" t="s">
        <v>1127</v>
      </c>
      <c r="T214" s="113" t="s">
        <v>2231</v>
      </c>
      <c r="U214" s="113" t="s">
        <v>5611</v>
      </c>
      <c r="V214" s="113" t="s">
        <v>10244</v>
      </c>
      <c r="W214" s="113" t="s">
        <v>10258</v>
      </c>
      <c r="X214" s="112" t="s">
        <v>139</v>
      </c>
      <c r="Y214" s="112"/>
      <c r="Z214" s="113" t="s">
        <v>1431</v>
      </c>
      <c r="AA214" s="113"/>
      <c r="AB214" s="113"/>
      <c r="AC214" s="113"/>
      <c r="AD214" s="113"/>
      <c r="AE214" s="113">
        <v>1</v>
      </c>
      <c r="AF214" s="113" t="s">
        <v>17</v>
      </c>
      <c r="AG214" s="113" t="s">
        <v>376</v>
      </c>
      <c r="AH214" s="113" t="s">
        <v>1292</v>
      </c>
      <c r="AI214" s="113" t="s">
        <v>371</v>
      </c>
      <c r="AJ214" s="113" t="s">
        <v>1425</v>
      </c>
      <c r="AK214" s="112" t="s">
        <v>140</v>
      </c>
      <c r="AL214" s="112"/>
      <c r="AM214" s="113" t="s">
        <v>1462</v>
      </c>
      <c r="AN214" s="113"/>
      <c r="AO214" s="137">
        <v>46024</v>
      </c>
      <c r="AP214" s="137">
        <v>46387</v>
      </c>
      <c r="AQ214" s="113" t="s">
        <v>4699</v>
      </c>
      <c r="AR214" s="113" t="s">
        <v>10241</v>
      </c>
      <c r="AS214" s="139">
        <v>46255.663090277776</v>
      </c>
      <c r="AT214" s="113" t="s">
        <v>10259</v>
      </c>
      <c r="AU214" s="112" t="s">
        <v>10319</v>
      </c>
    </row>
  </sheetData>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96163-C2C4-4967-8AED-1D7393076F87}">
  <sheetPr codeName="Hoja68"/>
  <dimension ref="A1:I20"/>
  <sheetViews>
    <sheetView workbookViewId="0">
      <selection activeCell="B24" sqref="B24"/>
    </sheetView>
  </sheetViews>
  <sheetFormatPr baseColWidth="10" defaultRowHeight="13.5"/>
  <cols>
    <col min="1" max="1" width="12.3125" bestFit="1" customWidth="1"/>
    <col min="2" max="2" width="50.125" bestFit="1" customWidth="1"/>
    <col min="3" max="3" width="28.4375" bestFit="1" customWidth="1"/>
    <col min="4" max="4" width="20" bestFit="1" customWidth="1"/>
    <col min="5" max="5" width="25" bestFit="1" customWidth="1"/>
    <col min="6" max="6" width="12.3125" bestFit="1" customWidth="1"/>
    <col min="7" max="7" width="121" bestFit="1" customWidth="1"/>
    <col min="8" max="8" width="24.3125" bestFit="1" customWidth="1"/>
    <col min="9" max="9" width="35.125" bestFit="1" customWidth="1"/>
  </cols>
  <sheetData>
    <row r="1" spans="1:9">
      <c r="A1" t="s">
        <v>10176</v>
      </c>
      <c r="B1" t="s">
        <v>10245</v>
      </c>
      <c r="C1" t="s">
        <v>10246</v>
      </c>
      <c r="D1" t="s">
        <v>10247</v>
      </c>
      <c r="E1" t="s">
        <v>6174</v>
      </c>
      <c r="F1" t="s">
        <v>10248</v>
      </c>
      <c r="G1" t="s">
        <v>10249</v>
      </c>
      <c r="H1" t="s">
        <v>9728</v>
      </c>
      <c r="I1" t="s">
        <v>10250</v>
      </c>
    </row>
    <row r="2" spans="1:9">
      <c r="A2" t="s">
        <v>180</v>
      </c>
      <c r="B2" t="s">
        <v>1450</v>
      </c>
      <c r="C2" t="s">
        <v>10251</v>
      </c>
      <c r="D2" t="s">
        <v>10252</v>
      </c>
      <c r="E2" t="s">
        <v>10253</v>
      </c>
      <c r="F2" t="s">
        <v>10254</v>
      </c>
      <c r="G2" t="s">
        <v>10255</v>
      </c>
      <c r="H2" t="s">
        <v>5611</v>
      </c>
      <c r="I2" t="s">
        <v>10256</v>
      </c>
    </row>
    <row r="3" spans="1:9">
      <c r="A3" t="s">
        <v>197</v>
      </c>
      <c r="B3" t="s">
        <v>1173</v>
      </c>
      <c r="C3" t="s">
        <v>10251</v>
      </c>
      <c r="D3" t="s">
        <v>10261</v>
      </c>
      <c r="E3" t="s">
        <v>10253</v>
      </c>
      <c r="F3" t="s">
        <v>10254</v>
      </c>
      <c r="G3" t="s">
        <v>10262</v>
      </c>
      <c r="H3" t="s">
        <v>5611</v>
      </c>
      <c r="I3" t="s">
        <v>10256</v>
      </c>
    </row>
    <row r="4" spans="1:9">
      <c r="A4" t="s">
        <v>198</v>
      </c>
      <c r="B4" t="s">
        <v>1174</v>
      </c>
      <c r="C4" t="s">
        <v>10251</v>
      </c>
      <c r="D4" t="s">
        <v>10264</v>
      </c>
      <c r="E4" t="s">
        <v>10253</v>
      </c>
      <c r="F4" t="s">
        <v>10254</v>
      </c>
      <c r="G4" t="s">
        <v>10265</v>
      </c>
      <c r="H4" t="s">
        <v>5611</v>
      </c>
      <c r="I4" t="s">
        <v>10256</v>
      </c>
    </row>
    <row r="5" spans="1:9">
      <c r="A5" t="s">
        <v>223</v>
      </c>
      <c r="B5" t="s">
        <v>1191</v>
      </c>
      <c r="C5" t="s">
        <v>10267</v>
      </c>
      <c r="D5" t="s">
        <v>10268</v>
      </c>
      <c r="E5" t="s">
        <v>10269</v>
      </c>
      <c r="F5" t="s">
        <v>10254</v>
      </c>
      <c r="G5" t="s">
        <v>10270</v>
      </c>
      <c r="H5" t="s">
        <v>5611</v>
      </c>
      <c r="I5" t="s">
        <v>10256</v>
      </c>
    </row>
    <row r="6" spans="1:9">
      <c r="A6" t="s">
        <v>226</v>
      </c>
      <c r="B6" t="s">
        <v>1194</v>
      </c>
      <c r="C6" t="s">
        <v>10251</v>
      </c>
      <c r="D6" t="s">
        <v>10272</v>
      </c>
      <c r="E6" t="s">
        <v>10253</v>
      </c>
      <c r="F6" t="s">
        <v>10254</v>
      </c>
      <c r="G6" t="s">
        <v>10273</v>
      </c>
      <c r="H6" t="s">
        <v>5611</v>
      </c>
      <c r="I6" t="s">
        <v>10256</v>
      </c>
    </row>
    <row r="7" spans="1:9">
      <c r="A7" t="s">
        <v>235</v>
      </c>
      <c r="B7" t="s">
        <v>1201</v>
      </c>
      <c r="C7" t="s">
        <v>10267</v>
      </c>
      <c r="D7" t="s">
        <v>10275</v>
      </c>
      <c r="E7" t="s">
        <v>10269</v>
      </c>
      <c r="F7" t="s">
        <v>10254</v>
      </c>
      <c r="G7" t="s">
        <v>10276</v>
      </c>
      <c r="H7" t="s">
        <v>5611</v>
      </c>
      <c r="I7" t="s">
        <v>10256</v>
      </c>
    </row>
    <row r="8" spans="1:9">
      <c r="A8" t="s">
        <v>257</v>
      </c>
      <c r="B8" t="s">
        <v>1403</v>
      </c>
      <c r="C8" t="s">
        <v>10267</v>
      </c>
      <c r="D8" t="s">
        <v>10275</v>
      </c>
      <c r="E8" t="s">
        <v>10269</v>
      </c>
      <c r="F8" t="s">
        <v>10254</v>
      </c>
      <c r="G8" t="s">
        <v>10278</v>
      </c>
      <c r="H8" t="s">
        <v>5611</v>
      </c>
      <c r="I8" t="s">
        <v>10256</v>
      </c>
    </row>
    <row r="9" spans="1:9">
      <c r="A9" t="s">
        <v>262</v>
      </c>
      <c r="B9" t="s">
        <v>1408</v>
      </c>
      <c r="C9" t="s">
        <v>10251</v>
      </c>
      <c r="D9" t="s">
        <v>10280</v>
      </c>
      <c r="E9" t="s">
        <v>10253</v>
      </c>
      <c r="F9" t="s">
        <v>10281</v>
      </c>
      <c r="G9" t="s">
        <v>10282</v>
      </c>
      <c r="H9" t="s">
        <v>5611</v>
      </c>
      <c r="I9" t="s">
        <v>10256</v>
      </c>
    </row>
    <row r="10" spans="1:9">
      <c r="A10" t="s">
        <v>280</v>
      </c>
      <c r="B10" t="s">
        <v>1191</v>
      </c>
      <c r="C10" t="s">
        <v>10267</v>
      </c>
      <c r="D10" t="s">
        <v>10268</v>
      </c>
      <c r="E10" t="s">
        <v>10269</v>
      </c>
      <c r="F10" t="s">
        <v>10254</v>
      </c>
      <c r="G10" t="s">
        <v>10284</v>
      </c>
      <c r="H10" t="s">
        <v>5611</v>
      </c>
      <c r="I10" t="s">
        <v>10256</v>
      </c>
    </row>
    <row r="11" spans="1:9">
      <c r="A11" t="s">
        <v>285</v>
      </c>
      <c r="B11" t="s">
        <v>1417</v>
      </c>
      <c r="C11" t="s">
        <v>10286</v>
      </c>
      <c r="D11" t="s">
        <v>8409</v>
      </c>
      <c r="E11" t="s">
        <v>10287</v>
      </c>
      <c r="F11" t="s">
        <v>10254</v>
      </c>
      <c r="G11" t="s">
        <v>10288</v>
      </c>
      <c r="H11" t="s">
        <v>5611</v>
      </c>
      <c r="I11" t="s">
        <v>10256</v>
      </c>
    </row>
    <row r="12" spans="1:9">
      <c r="A12" t="s">
        <v>309</v>
      </c>
      <c r="B12" t="s">
        <v>1416</v>
      </c>
      <c r="C12" t="s">
        <v>10290</v>
      </c>
      <c r="D12" t="s">
        <v>8277</v>
      </c>
      <c r="E12" t="s">
        <v>10291</v>
      </c>
      <c r="F12" t="s">
        <v>10254</v>
      </c>
      <c r="G12" t="s">
        <v>10292</v>
      </c>
      <c r="H12" t="s">
        <v>5611</v>
      </c>
      <c r="I12" t="s">
        <v>10256</v>
      </c>
    </row>
    <row r="13" spans="1:9">
      <c r="A13" t="s">
        <v>310</v>
      </c>
      <c r="B13" t="s">
        <v>1308</v>
      </c>
      <c r="C13" t="s">
        <v>10290</v>
      </c>
      <c r="D13" t="s">
        <v>8314</v>
      </c>
      <c r="E13" t="s">
        <v>10291</v>
      </c>
      <c r="F13" t="s">
        <v>10254</v>
      </c>
      <c r="G13" t="s">
        <v>10294</v>
      </c>
      <c r="H13" t="s">
        <v>5611</v>
      </c>
      <c r="I13" t="s">
        <v>10256</v>
      </c>
    </row>
    <row r="14" spans="1:9">
      <c r="A14" t="s">
        <v>1309</v>
      </c>
      <c r="B14" t="s">
        <v>1310</v>
      </c>
      <c r="C14" t="s">
        <v>10290</v>
      </c>
      <c r="D14" t="s">
        <v>8277</v>
      </c>
      <c r="E14" t="s">
        <v>10291</v>
      </c>
      <c r="F14" t="s">
        <v>10254</v>
      </c>
      <c r="G14" t="s">
        <v>10296</v>
      </c>
      <c r="H14" t="s">
        <v>5611</v>
      </c>
      <c r="I14" t="s">
        <v>10256</v>
      </c>
    </row>
    <row r="15" spans="1:9">
      <c r="A15" t="s">
        <v>311</v>
      </c>
      <c r="B15" t="s">
        <v>1238</v>
      </c>
      <c r="C15" t="s">
        <v>10290</v>
      </c>
      <c r="D15" t="s">
        <v>8277</v>
      </c>
      <c r="E15" t="s">
        <v>10291</v>
      </c>
      <c r="F15" t="s">
        <v>10254</v>
      </c>
      <c r="G15" t="s">
        <v>10298</v>
      </c>
      <c r="H15" t="s">
        <v>5611</v>
      </c>
      <c r="I15" t="s">
        <v>10256</v>
      </c>
    </row>
    <row r="16" spans="1:9">
      <c r="A16" t="s">
        <v>321</v>
      </c>
      <c r="B16" t="s">
        <v>1246</v>
      </c>
      <c r="C16" t="s">
        <v>10300</v>
      </c>
      <c r="D16" t="s">
        <v>8742</v>
      </c>
      <c r="E16" t="s">
        <v>10301</v>
      </c>
      <c r="F16" t="s">
        <v>10302</v>
      </c>
      <c r="G16" t="s">
        <v>10303</v>
      </c>
      <c r="H16" t="s">
        <v>5611</v>
      </c>
      <c r="I16" t="s">
        <v>10256</v>
      </c>
    </row>
    <row r="17" spans="1:9">
      <c r="A17" t="s">
        <v>322</v>
      </c>
      <c r="B17" t="s">
        <v>1247</v>
      </c>
      <c r="C17" t="s">
        <v>10305</v>
      </c>
      <c r="D17" t="s">
        <v>10306</v>
      </c>
      <c r="E17" t="s">
        <v>10307</v>
      </c>
      <c r="F17" t="s">
        <v>10308</v>
      </c>
      <c r="G17" t="s">
        <v>10309</v>
      </c>
      <c r="H17" t="s">
        <v>5611</v>
      </c>
      <c r="I17" t="s">
        <v>10310</v>
      </c>
    </row>
    <row r="18" spans="1:9">
      <c r="A18" t="s">
        <v>324</v>
      </c>
      <c r="B18" t="s">
        <v>1249</v>
      </c>
      <c r="C18" t="s">
        <v>10267</v>
      </c>
      <c r="D18" t="s">
        <v>10268</v>
      </c>
      <c r="E18" t="s">
        <v>10269</v>
      </c>
      <c r="F18" t="s">
        <v>10254</v>
      </c>
      <c r="G18" t="s">
        <v>10313</v>
      </c>
      <c r="H18" t="s">
        <v>5611</v>
      </c>
      <c r="I18" t="s">
        <v>10256</v>
      </c>
    </row>
    <row r="19" spans="1:9">
      <c r="A19" t="s">
        <v>332</v>
      </c>
      <c r="B19" t="s">
        <v>1255</v>
      </c>
      <c r="C19" t="s">
        <v>10251</v>
      </c>
      <c r="D19" t="s">
        <v>10315</v>
      </c>
      <c r="E19" t="s">
        <v>10253</v>
      </c>
      <c r="F19" t="s">
        <v>10254</v>
      </c>
      <c r="G19" t="s">
        <v>10316</v>
      </c>
      <c r="H19" t="s">
        <v>5611</v>
      </c>
      <c r="I19" t="s">
        <v>10256</v>
      </c>
    </row>
    <row r="20" spans="1:9">
      <c r="A20" t="s">
        <v>4699</v>
      </c>
      <c r="B20" t="s">
        <v>1415</v>
      </c>
      <c r="C20" t="s">
        <v>10290</v>
      </c>
      <c r="D20" t="s">
        <v>8277</v>
      </c>
      <c r="E20" t="s">
        <v>10291</v>
      </c>
      <c r="F20" t="s">
        <v>10254</v>
      </c>
      <c r="G20" t="s">
        <v>10318</v>
      </c>
      <c r="H20" t="s">
        <v>5611</v>
      </c>
      <c r="I20" t="s">
        <v>10256</v>
      </c>
    </row>
  </sheetData>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DB345-6918-4171-8B43-4CD64EDD9D34}">
  <sheetPr codeName="Hoja74"/>
  <dimension ref="A1:P209"/>
  <sheetViews>
    <sheetView topLeftCell="A70" workbookViewId="0"/>
  </sheetViews>
  <sheetFormatPr baseColWidth="10" defaultRowHeight="13.5"/>
  <cols>
    <col min="1" max="1" width="26.6875" bestFit="1" customWidth="1"/>
    <col min="2" max="2" width="45.6875" customWidth="1"/>
    <col min="3" max="3" width="24.4375" bestFit="1" customWidth="1"/>
    <col min="4" max="4" width="27" bestFit="1" customWidth="1"/>
    <col min="5" max="5" width="22.875" bestFit="1" customWidth="1"/>
    <col min="6" max="6" width="30.125" bestFit="1" customWidth="1"/>
    <col min="7" max="7" width="27.125" bestFit="1" customWidth="1"/>
    <col min="8" max="9" width="24.125" bestFit="1" customWidth="1"/>
    <col min="10" max="10" width="18.6875" bestFit="1" customWidth="1"/>
    <col min="11" max="11" width="23.875" bestFit="1" customWidth="1"/>
    <col min="12" max="12" width="55.6875" customWidth="1"/>
    <col min="13" max="13" width="50.125" bestFit="1" customWidth="1"/>
    <col min="14" max="14" width="65.875" bestFit="1" customWidth="1"/>
    <col min="15" max="15" width="59" bestFit="1" customWidth="1"/>
    <col min="16" max="16" width="65.6875" customWidth="1"/>
  </cols>
  <sheetData>
    <row r="1" spans="1:16" s="63" customFormat="1" ht="13.9">
      <c r="A1" s="63" t="s">
        <v>1129</v>
      </c>
      <c r="B1" s="63" t="s">
        <v>11</v>
      </c>
      <c r="C1" s="63" t="s">
        <v>9469</v>
      </c>
      <c r="D1" s="63" t="s">
        <v>10320</v>
      </c>
      <c r="E1" s="63" t="s">
        <v>10321</v>
      </c>
      <c r="F1" s="63" t="s">
        <v>10322</v>
      </c>
      <c r="G1" s="63" t="s">
        <v>10323</v>
      </c>
      <c r="H1" s="63" t="s">
        <v>10324</v>
      </c>
      <c r="I1" s="63" t="s">
        <v>10325</v>
      </c>
      <c r="J1" s="63" t="s">
        <v>10326</v>
      </c>
      <c r="K1" s="63" t="s">
        <v>1130</v>
      </c>
      <c r="L1" s="63" t="s">
        <v>1131</v>
      </c>
      <c r="M1" s="63" t="s">
        <v>2257</v>
      </c>
      <c r="N1" s="63" t="s">
        <v>6788</v>
      </c>
      <c r="O1" s="63" t="s">
        <v>2209</v>
      </c>
      <c r="P1" s="63" t="s">
        <v>1880</v>
      </c>
    </row>
    <row r="2" spans="1:16">
      <c r="A2" t="s">
        <v>6860</v>
      </c>
      <c r="B2" t="s">
        <v>6866</v>
      </c>
      <c r="C2" t="s">
        <v>6877</v>
      </c>
      <c r="D2" t="s">
        <v>6877</v>
      </c>
      <c r="E2" t="s">
        <v>10327</v>
      </c>
      <c r="F2" t="s">
        <v>10232</v>
      </c>
      <c r="G2" t="s">
        <v>10328</v>
      </c>
      <c r="H2" t="s">
        <v>10329</v>
      </c>
      <c r="I2" t="s">
        <v>5611</v>
      </c>
      <c r="J2" t="s">
        <v>370</v>
      </c>
      <c r="K2" t="s">
        <v>6881</v>
      </c>
      <c r="L2" t="s">
        <v>6882</v>
      </c>
      <c r="M2" t="s">
        <v>1266</v>
      </c>
      <c r="N2" t="s">
        <v>443</v>
      </c>
      <c r="O2" t="s">
        <v>2219</v>
      </c>
      <c r="P2" t="s">
        <v>10330</v>
      </c>
    </row>
    <row r="3" spans="1:16">
      <c r="A3" t="s">
        <v>6907</v>
      </c>
      <c r="B3" t="s">
        <v>6909</v>
      </c>
      <c r="C3" t="s">
        <v>6877</v>
      </c>
      <c r="D3" t="s">
        <v>10331</v>
      </c>
      <c r="E3" t="s">
        <v>10334</v>
      </c>
      <c r="F3" t="s">
        <v>10232</v>
      </c>
      <c r="G3" t="s">
        <v>10328</v>
      </c>
      <c r="H3" t="s">
        <v>10335</v>
      </c>
      <c r="I3" t="s">
        <v>370</v>
      </c>
      <c r="J3" t="s">
        <v>370</v>
      </c>
      <c r="K3" t="s">
        <v>10331</v>
      </c>
      <c r="L3" t="s">
        <v>6914</v>
      </c>
      <c r="M3" t="s">
        <v>488</v>
      </c>
      <c r="N3" t="s">
        <v>1266</v>
      </c>
      <c r="O3" t="s">
        <v>2219</v>
      </c>
      <c r="P3" t="s">
        <v>10336</v>
      </c>
    </row>
    <row r="4" spans="1:16">
      <c r="A4" t="s">
        <v>6927</v>
      </c>
      <c r="B4" t="s">
        <v>6929</v>
      </c>
      <c r="C4" t="s">
        <v>6932</v>
      </c>
      <c r="D4" t="s">
        <v>6932</v>
      </c>
      <c r="E4" t="s">
        <v>10337</v>
      </c>
      <c r="F4" t="s">
        <v>10232</v>
      </c>
      <c r="G4" t="s">
        <v>10328</v>
      </c>
      <c r="H4" t="s">
        <v>10338</v>
      </c>
      <c r="I4" t="s">
        <v>370</v>
      </c>
      <c r="J4" t="s">
        <v>370</v>
      </c>
      <c r="K4" t="s">
        <v>6932</v>
      </c>
      <c r="L4" t="s">
        <v>6933</v>
      </c>
      <c r="M4" t="s">
        <v>1266</v>
      </c>
      <c r="N4" t="s">
        <v>344</v>
      </c>
      <c r="O4" t="s">
        <v>2221</v>
      </c>
      <c r="P4" t="s">
        <v>10330</v>
      </c>
    </row>
    <row r="5" spans="1:16">
      <c r="A5" t="s">
        <v>6941</v>
      </c>
      <c r="B5" t="s">
        <v>6943</v>
      </c>
      <c r="C5" t="s">
        <v>6932</v>
      </c>
      <c r="D5" t="s">
        <v>6932</v>
      </c>
      <c r="E5" t="s">
        <v>10337</v>
      </c>
      <c r="F5" t="s">
        <v>6863</v>
      </c>
      <c r="G5" t="s">
        <v>10339</v>
      </c>
      <c r="H5" t="s">
        <v>10338</v>
      </c>
      <c r="I5" t="s">
        <v>370</v>
      </c>
      <c r="J5" t="s">
        <v>5611</v>
      </c>
      <c r="K5" t="s">
        <v>6932</v>
      </c>
      <c r="L5" t="s">
        <v>6950</v>
      </c>
      <c r="M5" t="s">
        <v>1266</v>
      </c>
      <c r="N5" t="s">
        <v>1266</v>
      </c>
      <c r="O5" t="s">
        <v>6958</v>
      </c>
      <c r="P5" t="s">
        <v>10330</v>
      </c>
    </row>
    <row r="6" spans="1:16">
      <c r="A6" t="s">
        <v>6960</v>
      </c>
      <c r="B6" t="s">
        <v>6962</v>
      </c>
      <c r="C6" t="s">
        <v>6967</v>
      </c>
      <c r="D6" t="s">
        <v>6967</v>
      </c>
      <c r="E6" t="s">
        <v>10340</v>
      </c>
      <c r="F6" t="s">
        <v>10232</v>
      </c>
      <c r="G6" t="s">
        <v>10328</v>
      </c>
      <c r="H6" t="s">
        <v>10341</v>
      </c>
      <c r="I6" t="s">
        <v>370</v>
      </c>
      <c r="J6" t="s">
        <v>370</v>
      </c>
      <c r="K6" t="s">
        <v>6967</v>
      </c>
      <c r="L6" t="s">
        <v>6968</v>
      </c>
      <c r="M6" t="s">
        <v>1266</v>
      </c>
      <c r="N6" t="s">
        <v>344</v>
      </c>
      <c r="O6" t="s">
        <v>2221</v>
      </c>
      <c r="P6" t="s">
        <v>10330</v>
      </c>
    </row>
    <row r="7" spans="1:16">
      <c r="A7" t="s">
        <v>6977</v>
      </c>
      <c r="B7" t="s">
        <v>6979</v>
      </c>
      <c r="C7" t="s">
        <v>6932</v>
      </c>
      <c r="D7" t="s">
        <v>6932</v>
      </c>
      <c r="E7" t="s">
        <v>10337</v>
      </c>
      <c r="F7" t="s">
        <v>6863</v>
      </c>
      <c r="G7" t="s">
        <v>10339</v>
      </c>
      <c r="H7" t="s">
        <v>10338</v>
      </c>
      <c r="I7" t="s">
        <v>370</v>
      </c>
      <c r="J7" t="s">
        <v>5611</v>
      </c>
      <c r="K7" t="s">
        <v>6932</v>
      </c>
      <c r="L7" t="s">
        <v>6983</v>
      </c>
      <c r="M7" t="s">
        <v>565</v>
      </c>
      <c r="N7" t="s">
        <v>6985</v>
      </c>
      <c r="O7" t="s">
        <v>6992</v>
      </c>
      <c r="P7" t="s">
        <v>10330</v>
      </c>
    </row>
    <row r="8" spans="1:16">
      <c r="A8" t="s">
        <v>6994</v>
      </c>
      <c r="B8" t="s">
        <v>6996</v>
      </c>
      <c r="C8" t="s">
        <v>6967</v>
      </c>
      <c r="D8" t="s">
        <v>6967</v>
      </c>
      <c r="E8" t="s">
        <v>10340</v>
      </c>
      <c r="F8" t="s">
        <v>6863</v>
      </c>
      <c r="G8" t="s">
        <v>10339</v>
      </c>
      <c r="H8" t="s">
        <v>10341</v>
      </c>
      <c r="I8" t="s">
        <v>370</v>
      </c>
      <c r="J8" t="s">
        <v>5611</v>
      </c>
      <c r="K8" t="s">
        <v>6967</v>
      </c>
      <c r="L8" t="s">
        <v>6999</v>
      </c>
      <c r="M8" t="s">
        <v>1266</v>
      </c>
      <c r="N8" t="s">
        <v>443</v>
      </c>
      <c r="O8" t="s">
        <v>6992</v>
      </c>
      <c r="P8" t="s">
        <v>10330</v>
      </c>
    </row>
    <row r="9" spans="1:16">
      <c r="A9" t="s">
        <v>7005</v>
      </c>
      <c r="B9" t="s">
        <v>7007</v>
      </c>
      <c r="C9" t="s">
        <v>6877</v>
      </c>
      <c r="D9" t="s">
        <v>6877</v>
      </c>
      <c r="E9" t="s">
        <v>10327</v>
      </c>
      <c r="F9" t="s">
        <v>6863</v>
      </c>
      <c r="G9" t="s">
        <v>10339</v>
      </c>
      <c r="H9" t="s">
        <v>10329</v>
      </c>
      <c r="I9" t="s">
        <v>5611</v>
      </c>
      <c r="J9" t="s">
        <v>5611</v>
      </c>
      <c r="K9" t="s">
        <v>6877</v>
      </c>
      <c r="L9" t="s">
        <v>7012</v>
      </c>
      <c r="M9" t="s">
        <v>1266</v>
      </c>
      <c r="N9" t="s">
        <v>443</v>
      </c>
      <c r="O9" t="s">
        <v>6958</v>
      </c>
      <c r="P9" t="s">
        <v>10330</v>
      </c>
    </row>
    <row r="10" spans="1:16">
      <c r="A10" t="s">
        <v>7018</v>
      </c>
      <c r="B10" t="s">
        <v>7020</v>
      </c>
      <c r="C10" t="s">
        <v>6967</v>
      </c>
      <c r="D10" t="s">
        <v>6967</v>
      </c>
      <c r="E10" t="s">
        <v>10340</v>
      </c>
      <c r="F10" t="s">
        <v>6863</v>
      </c>
      <c r="G10" t="s">
        <v>10339</v>
      </c>
      <c r="H10" t="s">
        <v>10341</v>
      </c>
      <c r="I10" t="s">
        <v>370</v>
      </c>
      <c r="J10" t="s">
        <v>5611</v>
      </c>
      <c r="K10" t="s">
        <v>6967</v>
      </c>
      <c r="L10" t="s">
        <v>7025</v>
      </c>
      <c r="M10" t="s">
        <v>1266</v>
      </c>
      <c r="N10" t="s">
        <v>443</v>
      </c>
      <c r="O10" t="s">
        <v>6958</v>
      </c>
      <c r="P10" t="s">
        <v>10330</v>
      </c>
    </row>
    <row r="11" spans="1:16">
      <c r="A11" t="s">
        <v>7031</v>
      </c>
      <c r="B11" t="s">
        <v>7035</v>
      </c>
      <c r="C11" t="s">
        <v>6877</v>
      </c>
      <c r="D11" t="s">
        <v>6967</v>
      </c>
      <c r="E11" t="s">
        <v>10340</v>
      </c>
      <c r="F11" t="s">
        <v>10232</v>
      </c>
      <c r="G11" t="s">
        <v>10328</v>
      </c>
      <c r="H11" t="s">
        <v>10341</v>
      </c>
      <c r="I11" t="s">
        <v>370</v>
      </c>
      <c r="J11" t="s">
        <v>370</v>
      </c>
      <c r="K11" t="s">
        <v>6967</v>
      </c>
      <c r="L11" t="s">
        <v>7042</v>
      </c>
      <c r="M11" t="s">
        <v>488</v>
      </c>
      <c r="N11" t="s">
        <v>1266</v>
      </c>
      <c r="O11" t="s">
        <v>7052</v>
      </c>
      <c r="P11" t="s">
        <v>10343</v>
      </c>
    </row>
    <row r="12" spans="1:16">
      <c r="A12" t="s">
        <v>7068</v>
      </c>
      <c r="B12" t="s">
        <v>7071</v>
      </c>
      <c r="C12" t="s">
        <v>6967</v>
      </c>
      <c r="D12" t="s">
        <v>6967</v>
      </c>
      <c r="E12" t="s">
        <v>10340</v>
      </c>
      <c r="F12" t="s">
        <v>6863</v>
      </c>
      <c r="G12" t="s">
        <v>10339</v>
      </c>
      <c r="H12" t="s">
        <v>10341</v>
      </c>
      <c r="I12" t="s">
        <v>370</v>
      </c>
      <c r="J12" t="s">
        <v>5611</v>
      </c>
      <c r="K12" t="s">
        <v>6967</v>
      </c>
      <c r="L12" t="s">
        <v>7074</v>
      </c>
      <c r="M12" t="s">
        <v>488</v>
      </c>
      <c r="N12" t="s">
        <v>1266</v>
      </c>
      <c r="O12" t="s">
        <v>7080</v>
      </c>
      <c r="P12" t="s">
        <v>10330</v>
      </c>
    </row>
    <row r="13" spans="1:16">
      <c r="A13" t="s">
        <v>7095</v>
      </c>
      <c r="B13" t="s">
        <v>7099</v>
      </c>
      <c r="C13" t="s">
        <v>6877</v>
      </c>
      <c r="D13" t="s">
        <v>6877</v>
      </c>
      <c r="E13" t="s">
        <v>10327</v>
      </c>
      <c r="F13" t="s">
        <v>10232</v>
      </c>
      <c r="G13" t="s">
        <v>10328</v>
      </c>
      <c r="H13" t="s">
        <v>10329</v>
      </c>
      <c r="I13" t="s">
        <v>5611</v>
      </c>
      <c r="J13" t="s">
        <v>370</v>
      </c>
      <c r="K13" t="s">
        <v>6877</v>
      </c>
      <c r="L13" t="s">
        <v>7109</v>
      </c>
      <c r="M13" t="s">
        <v>443</v>
      </c>
      <c r="N13" t="s">
        <v>344</v>
      </c>
      <c r="O13" t="s">
        <v>2221</v>
      </c>
      <c r="P13" t="s">
        <v>10330</v>
      </c>
    </row>
    <row r="14" spans="1:16">
      <c r="A14" t="s">
        <v>7131</v>
      </c>
      <c r="B14" t="s">
        <v>7132</v>
      </c>
      <c r="C14" t="s">
        <v>6967</v>
      </c>
      <c r="D14" t="s">
        <v>6967</v>
      </c>
      <c r="E14" t="s">
        <v>10340</v>
      </c>
      <c r="F14" t="s">
        <v>6863</v>
      </c>
      <c r="G14" t="s">
        <v>10339</v>
      </c>
      <c r="H14" t="s">
        <v>10341</v>
      </c>
      <c r="I14" t="s">
        <v>370</v>
      </c>
      <c r="J14" t="s">
        <v>5611</v>
      </c>
      <c r="K14" t="s">
        <v>6967</v>
      </c>
      <c r="L14" t="s">
        <v>7139</v>
      </c>
      <c r="M14" t="s">
        <v>1266</v>
      </c>
      <c r="N14" t="s">
        <v>443</v>
      </c>
      <c r="O14" t="s">
        <v>2221</v>
      </c>
      <c r="P14" t="s">
        <v>10330</v>
      </c>
    </row>
    <row r="15" spans="1:16">
      <c r="A15" t="s">
        <v>7145</v>
      </c>
      <c r="B15" t="s">
        <v>7148</v>
      </c>
      <c r="C15" t="s">
        <v>6932</v>
      </c>
      <c r="D15" t="s">
        <v>6932</v>
      </c>
      <c r="E15" t="s">
        <v>10337</v>
      </c>
      <c r="F15" t="s">
        <v>6863</v>
      </c>
      <c r="G15" t="s">
        <v>10339</v>
      </c>
      <c r="H15" t="s">
        <v>10338</v>
      </c>
      <c r="I15" t="s">
        <v>370</v>
      </c>
      <c r="J15" t="s">
        <v>5611</v>
      </c>
      <c r="K15" t="s">
        <v>6932</v>
      </c>
      <c r="L15" t="s">
        <v>6983</v>
      </c>
      <c r="M15" t="s">
        <v>565</v>
      </c>
      <c r="N15" t="s">
        <v>1266</v>
      </c>
      <c r="O15" t="s">
        <v>7161</v>
      </c>
      <c r="P15" t="s">
        <v>10330</v>
      </c>
    </row>
    <row r="16" spans="1:16">
      <c r="A16" t="s">
        <v>7173</v>
      </c>
      <c r="B16" t="s">
        <v>7174</v>
      </c>
      <c r="C16" t="s">
        <v>6967</v>
      </c>
      <c r="D16" t="s">
        <v>6967</v>
      </c>
      <c r="E16" t="s">
        <v>10340</v>
      </c>
      <c r="F16" t="s">
        <v>6863</v>
      </c>
      <c r="G16" t="s">
        <v>10339</v>
      </c>
      <c r="H16" t="s">
        <v>10341</v>
      </c>
      <c r="I16" t="s">
        <v>370</v>
      </c>
      <c r="J16" t="s">
        <v>5611</v>
      </c>
      <c r="K16" t="s">
        <v>6967</v>
      </c>
      <c r="L16" t="s">
        <v>7179</v>
      </c>
      <c r="M16" t="s">
        <v>565</v>
      </c>
      <c r="N16" t="s">
        <v>1266</v>
      </c>
      <c r="O16" t="s">
        <v>2221</v>
      </c>
      <c r="P16" t="s">
        <v>10330</v>
      </c>
    </row>
    <row r="17" spans="1:16">
      <c r="A17" t="s">
        <v>7184</v>
      </c>
      <c r="B17" t="s">
        <v>7185</v>
      </c>
      <c r="C17" t="s">
        <v>6932</v>
      </c>
      <c r="D17" t="s">
        <v>6932</v>
      </c>
      <c r="E17" t="s">
        <v>10337</v>
      </c>
      <c r="F17" t="s">
        <v>6863</v>
      </c>
      <c r="G17" t="s">
        <v>10339</v>
      </c>
      <c r="H17" t="s">
        <v>10338</v>
      </c>
      <c r="I17" t="s">
        <v>370</v>
      </c>
      <c r="J17" t="s">
        <v>5611</v>
      </c>
      <c r="K17" t="s">
        <v>6932</v>
      </c>
      <c r="L17" t="s">
        <v>7190</v>
      </c>
      <c r="M17" t="s">
        <v>1266</v>
      </c>
      <c r="N17" t="s">
        <v>443</v>
      </c>
      <c r="O17" t="s">
        <v>6958</v>
      </c>
      <c r="P17" t="s">
        <v>10330</v>
      </c>
    </row>
    <row r="18" spans="1:16">
      <c r="A18" t="s">
        <v>7194</v>
      </c>
      <c r="B18" t="s">
        <v>7195</v>
      </c>
      <c r="C18" t="s">
        <v>6877</v>
      </c>
      <c r="D18" t="s">
        <v>6877</v>
      </c>
      <c r="E18" t="s">
        <v>10327</v>
      </c>
      <c r="F18" t="s">
        <v>6863</v>
      </c>
      <c r="G18" t="s">
        <v>10339</v>
      </c>
      <c r="H18" t="s">
        <v>10329</v>
      </c>
      <c r="I18" t="s">
        <v>5611</v>
      </c>
      <c r="J18" t="s">
        <v>5611</v>
      </c>
      <c r="K18" t="s">
        <v>6877</v>
      </c>
      <c r="L18" t="s">
        <v>7199</v>
      </c>
      <c r="M18" t="s">
        <v>1266</v>
      </c>
      <c r="N18" t="s">
        <v>443</v>
      </c>
      <c r="O18" t="s">
        <v>2221</v>
      </c>
      <c r="P18" t="s">
        <v>10330</v>
      </c>
    </row>
    <row r="19" spans="1:16">
      <c r="A19" t="s">
        <v>7205</v>
      </c>
      <c r="B19" t="s">
        <v>7206</v>
      </c>
      <c r="C19" t="s">
        <v>6877</v>
      </c>
      <c r="D19" t="s">
        <v>6877</v>
      </c>
      <c r="E19" t="s">
        <v>10327</v>
      </c>
      <c r="F19" t="s">
        <v>6863</v>
      </c>
      <c r="G19" t="s">
        <v>10339</v>
      </c>
      <c r="H19" t="s">
        <v>10329</v>
      </c>
      <c r="I19" t="s">
        <v>5611</v>
      </c>
      <c r="J19" t="s">
        <v>5611</v>
      </c>
      <c r="K19" t="s">
        <v>6881</v>
      </c>
      <c r="L19" t="s">
        <v>7213</v>
      </c>
      <c r="M19" t="s">
        <v>1266</v>
      </c>
      <c r="N19" t="s">
        <v>443</v>
      </c>
      <c r="O19" t="s">
        <v>2219</v>
      </c>
      <c r="P19" t="s">
        <v>10330</v>
      </c>
    </row>
    <row r="20" spans="1:16">
      <c r="A20" t="s">
        <v>7220</v>
      </c>
      <c r="B20" t="s">
        <v>7221</v>
      </c>
      <c r="C20" t="s">
        <v>6967</v>
      </c>
      <c r="D20" t="s">
        <v>6967</v>
      </c>
      <c r="E20" t="s">
        <v>10340</v>
      </c>
      <c r="F20" t="s">
        <v>6863</v>
      </c>
      <c r="G20" t="s">
        <v>10339</v>
      </c>
      <c r="H20" t="s">
        <v>10341</v>
      </c>
      <c r="I20" t="s">
        <v>370</v>
      </c>
      <c r="J20" t="s">
        <v>5611</v>
      </c>
      <c r="K20" t="s">
        <v>6967</v>
      </c>
      <c r="L20" t="s">
        <v>6983</v>
      </c>
      <c r="M20" t="s">
        <v>565</v>
      </c>
      <c r="N20" t="s">
        <v>1266</v>
      </c>
      <c r="O20" t="s">
        <v>7229</v>
      </c>
      <c r="P20" t="s">
        <v>10330</v>
      </c>
    </row>
    <row r="21" spans="1:16">
      <c r="A21" t="s">
        <v>7230</v>
      </c>
      <c r="B21" t="s">
        <v>7231</v>
      </c>
      <c r="C21" t="s">
        <v>6967</v>
      </c>
      <c r="D21" t="s">
        <v>6967</v>
      </c>
      <c r="E21" t="s">
        <v>10340</v>
      </c>
      <c r="F21" t="s">
        <v>6863</v>
      </c>
      <c r="G21" t="s">
        <v>10339</v>
      </c>
      <c r="H21" t="s">
        <v>10341</v>
      </c>
      <c r="I21" t="s">
        <v>370</v>
      </c>
      <c r="J21" t="s">
        <v>5611</v>
      </c>
      <c r="K21" t="s">
        <v>6967</v>
      </c>
      <c r="L21" t="s">
        <v>7235</v>
      </c>
      <c r="M21" t="s">
        <v>565</v>
      </c>
      <c r="N21" t="s">
        <v>443</v>
      </c>
      <c r="O21" t="s">
        <v>2221</v>
      </c>
      <c r="P21" t="s">
        <v>10330</v>
      </c>
    </row>
    <row r="22" spans="1:16">
      <c r="A22" t="s">
        <v>7240</v>
      </c>
      <c r="B22" t="s">
        <v>7243</v>
      </c>
      <c r="C22" t="s">
        <v>6877</v>
      </c>
      <c r="D22" t="s">
        <v>6877</v>
      </c>
      <c r="E22" t="s">
        <v>10327</v>
      </c>
      <c r="F22" t="s">
        <v>6863</v>
      </c>
      <c r="G22" t="s">
        <v>10339</v>
      </c>
      <c r="H22" t="s">
        <v>10329</v>
      </c>
      <c r="I22" t="s">
        <v>5611</v>
      </c>
      <c r="J22" t="s">
        <v>5611</v>
      </c>
      <c r="K22" t="s">
        <v>6881</v>
      </c>
      <c r="L22" t="s">
        <v>7246</v>
      </c>
      <c r="M22" t="s">
        <v>565</v>
      </c>
      <c r="N22" t="s">
        <v>1266</v>
      </c>
      <c r="O22" t="s">
        <v>2219</v>
      </c>
      <c r="P22" t="s">
        <v>10330</v>
      </c>
    </row>
    <row r="23" spans="1:16">
      <c r="A23" t="s">
        <v>7265</v>
      </c>
      <c r="B23" t="s">
        <v>7267</v>
      </c>
      <c r="C23" t="s">
        <v>6877</v>
      </c>
      <c r="D23" t="s">
        <v>6877</v>
      </c>
      <c r="E23" t="s">
        <v>10327</v>
      </c>
      <c r="F23" t="s">
        <v>6863</v>
      </c>
      <c r="G23" t="s">
        <v>10339</v>
      </c>
      <c r="H23" t="s">
        <v>10329</v>
      </c>
      <c r="I23" t="s">
        <v>5611</v>
      </c>
      <c r="J23" t="s">
        <v>5611</v>
      </c>
      <c r="K23" t="s">
        <v>6877</v>
      </c>
      <c r="L23" t="s">
        <v>7272</v>
      </c>
      <c r="M23" t="s">
        <v>565</v>
      </c>
      <c r="N23" t="s">
        <v>1266</v>
      </c>
      <c r="O23" t="s">
        <v>7161</v>
      </c>
      <c r="P23" t="s">
        <v>10330</v>
      </c>
    </row>
    <row r="24" spans="1:16">
      <c r="A24" t="s">
        <v>7279</v>
      </c>
      <c r="B24" t="s">
        <v>7280</v>
      </c>
      <c r="C24" t="s">
        <v>6967</v>
      </c>
      <c r="D24" t="s">
        <v>6967</v>
      </c>
      <c r="E24" t="s">
        <v>10340</v>
      </c>
      <c r="F24" t="s">
        <v>6863</v>
      </c>
      <c r="G24" t="s">
        <v>10339</v>
      </c>
      <c r="H24" t="s">
        <v>10341</v>
      </c>
      <c r="I24" t="s">
        <v>370</v>
      </c>
      <c r="J24" t="s">
        <v>5611</v>
      </c>
      <c r="K24" t="s">
        <v>6967</v>
      </c>
      <c r="L24" t="s">
        <v>6983</v>
      </c>
      <c r="M24" t="s">
        <v>856</v>
      </c>
      <c r="N24" t="s">
        <v>1266</v>
      </c>
      <c r="O24" t="s">
        <v>2221</v>
      </c>
      <c r="P24" t="s">
        <v>10330</v>
      </c>
    </row>
    <row r="25" spans="1:16">
      <c r="A25" t="s">
        <v>7289</v>
      </c>
      <c r="B25" t="s">
        <v>7290</v>
      </c>
      <c r="C25" t="s">
        <v>6877</v>
      </c>
      <c r="D25" t="s">
        <v>6877</v>
      </c>
      <c r="E25" t="s">
        <v>10327</v>
      </c>
      <c r="F25" t="s">
        <v>6863</v>
      </c>
      <c r="G25" t="s">
        <v>10339</v>
      </c>
      <c r="H25" t="s">
        <v>10329</v>
      </c>
      <c r="I25" t="s">
        <v>5611</v>
      </c>
      <c r="J25" t="s">
        <v>5611</v>
      </c>
      <c r="K25" t="s">
        <v>6877</v>
      </c>
      <c r="L25" t="s">
        <v>6983</v>
      </c>
      <c r="M25" t="s">
        <v>1266</v>
      </c>
      <c r="N25" t="s">
        <v>1266</v>
      </c>
      <c r="O25" t="s">
        <v>7298</v>
      </c>
      <c r="P25" t="s">
        <v>10330</v>
      </c>
    </row>
    <row r="26" spans="1:16">
      <c r="A26" t="s">
        <v>7299</v>
      </c>
      <c r="B26" t="s">
        <v>7300</v>
      </c>
      <c r="C26" t="s">
        <v>6932</v>
      </c>
      <c r="D26" t="s">
        <v>6932</v>
      </c>
      <c r="E26" t="s">
        <v>10337</v>
      </c>
      <c r="F26" t="s">
        <v>6863</v>
      </c>
      <c r="G26" t="s">
        <v>10339</v>
      </c>
      <c r="H26" t="s">
        <v>10338</v>
      </c>
      <c r="I26" t="s">
        <v>370</v>
      </c>
      <c r="J26" t="s">
        <v>5611</v>
      </c>
      <c r="K26" t="s">
        <v>6932</v>
      </c>
      <c r="L26" t="s">
        <v>7304</v>
      </c>
      <c r="M26" t="s">
        <v>443</v>
      </c>
      <c r="N26" t="s">
        <v>7305</v>
      </c>
      <c r="O26" t="s">
        <v>2219</v>
      </c>
      <c r="P26" t="s">
        <v>10330</v>
      </c>
    </row>
    <row r="27" spans="1:16">
      <c r="A27" t="s">
        <v>7310</v>
      </c>
      <c r="B27" t="s">
        <v>7311</v>
      </c>
      <c r="C27" t="s">
        <v>6932</v>
      </c>
      <c r="D27" t="s">
        <v>6932</v>
      </c>
      <c r="E27" t="s">
        <v>10337</v>
      </c>
      <c r="F27" t="s">
        <v>6863</v>
      </c>
      <c r="G27" t="s">
        <v>10339</v>
      </c>
      <c r="H27" t="s">
        <v>10338</v>
      </c>
      <c r="I27" t="s">
        <v>370</v>
      </c>
      <c r="J27" t="s">
        <v>5611</v>
      </c>
      <c r="K27" t="s">
        <v>6932</v>
      </c>
      <c r="L27" t="s">
        <v>6983</v>
      </c>
      <c r="M27" t="s">
        <v>565</v>
      </c>
      <c r="N27" t="s">
        <v>7314</v>
      </c>
      <c r="O27" t="s">
        <v>6958</v>
      </c>
      <c r="P27" t="s">
        <v>10330</v>
      </c>
    </row>
    <row r="28" spans="1:16">
      <c r="A28" t="s">
        <v>7320</v>
      </c>
      <c r="B28" t="s">
        <v>7321</v>
      </c>
      <c r="C28" t="s">
        <v>6967</v>
      </c>
      <c r="D28" t="s">
        <v>6967</v>
      </c>
      <c r="E28" t="s">
        <v>10340</v>
      </c>
      <c r="F28" t="s">
        <v>6863</v>
      </c>
      <c r="G28" t="s">
        <v>10339</v>
      </c>
      <c r="H28" t="s">
        <v>10341</v>
      </c>
      <c r="I28" t="s">
        <v>370</v>
      </c>
      <c r="J28" t="s">
        <v>5611</v>
      </c>
      <c r="K28" t="s">
        <v>6967</v>
      </c>
      <c r="L28" t="s">
        <v>7330</v>
      </c>
      <c r="M28" t="s">
        <v>1266</v>
      </c>
      <c r="N28" t="s">
        <v>344</v>
      </c>
      <c r="O28" t="s">
        <v>7161</v>
      </c>
      <c r="P28" t="s">
        <v>10330</v>
      </c>
    </row>
    <row r="29" spans="1:16">
      <c r="A29" t="s">
        <v>7338</v>
      </c>
      <c r="B29" t="s">
        <v>7339</v>
      </c>
      <c r="C29" t="s">
        <v>6967</v>
      </c>
      <c r="D29" t="s">
        <v>6967</v>
      </c>
      <c r="E29" t="s">
        <v>10340</v>
      </c>
      <c r="F29" t="s">
        <v>6863</v>
      </c>
      <c r="G29" t="s">
        <v>10339</v>
      </c>
      <c r="H29" t="s">
        <v>10341</v>
      </c>
      <c r="I29" t="s">
        <v>370</v>
      </c>
      <c r="J29" t="s">
        <v>5611</v>
      </c>
      <c r="K29" t="s">
        <v>6967</v>
      </c>
      <c r="L29" t="s">
        <v>7347</v>
      </c>
      <c r="M29" t="s">
        <v>1266</v>
      </c>
      <c r="N29" t="s">
        <v>443</v>
      </c>
      <c r="O29" t="s">
        <v>6958</v>
      </c>
      <c r="P29" t="s">
        <v>10330</v>
      </c>
    </row>
    <row r="30" spans="1:16">
      <c r="A30" t="s">
        <v>7354</v>
      </c>
      <c r="B30" t="s">
        <v>7355</v>
      </c>
      <c r="C30" t="s">
        <v>6877</v>
      </c>
      <c r="D30" t="s">
        <v>6877</v>
      </c>
      <c r="E30" t="s">
        <v>10327</v>
      </c>
      <c r="F30" t="s">
        <v>6863</v>
      </c>
      <c r="G30" t="s">
        <v>10339</v>
      </c>
      <c r="H30" t="s">
        <v>10329</v>
      </c>
      <c r="I30" t="s">
        <v>5611</v>
      </c>
      <c r="J30" t="s">
        <v>5611</v>
      </c>
      <c r="K30" t="s">
        <v>6877</v>
      </c>
      <c r="L30" t="s">
        <v>7360</v>
      </c>
      <c r="M30" t="s">
        <v>1266</v>
      </c>
      <c r="N30" t="s">
        <v>443</v>
      </c>
      <c r="O30" t="s">
        <v>7161</v>
      </c>
      <c r="P30" t="s">
        <v>10330</v>
      </c>
    </row>
    <row r="31" spans="1:16">
      <c r="A31" t="s">
        <v>7367</v>
      </c>
      <c r="B31" t="s">
        <v>7368</v>
      </c>
      <c r="C31" t="s">
        <v>6877</v>
      </c>
      <c r="D31" t="s">
        <v>6877</v>
      </c>
      <c r="E31" t="s">
        <v>10327</v>
      </c>
      <c r="F31" t="s">
        <v>6863</v>
      </c>
      <c r="G31" t="s">
        <v>10339</v>
      </c>
      <c r="H31" t="s">
        <v>10329</v>
      </c>
      <c r="I31" t="s">
        <v>5611</v>
      </c>
      <c r="J31" t="s">
        <v>5611</v>
      </c>
      <c r="K31" t="s">
        <v>6877</v>
      </c>
      <c r="L31" t="s">
        <v>7373</v>
      </c>
      <c r="M31" t="s">
        <v>1266</v>
      </c>
      <c r="N31" t="s">
        <v>443</v>
      </c>
      <c r="O31" t="s">
        <v>7161</v>
      </c>
      <c r="P31" t="s">
        <v>10330</v>
      </c>
    </row>
    <row r="32" spans="1:16">
      <c r="A32" t="s">
        <v>7379</v>
      </c>
      <c r="B32" t="s">
        <v>7380</v>
      </c>
      <c r="C32" t="s">
        <v>6877</v>
      </c>
      <c r="D32" t="s">
        <v>6877</v>
      </c>
      <c r="E32" t="s">
        <v>10327</v>
      </c>
      <c r="F32" t="s">
        <v>6863</v>
      </c>
      <c r="G32" t="s">
        <v>10339</v>
      </c>
      <c r="H32" t="s">
        <v>10329</v>
      </c>
      <c r="I32" t="s">
        <v>5611</v>
      </c>
      <c r="J32" t="s">
        <v>5611</v>
      </c>
      <c r="K32" t="s">
        <v>6877</v>
      </c>
      <c r="L32" t="s">
        <v>7383</v>
      </c>
      <c r="M32" t="s">
        <v>1266</v>
      </c>
      <c r="N32" t="s">
        <v>443</v>
      </c>
      <c r="O32" t="s">
        <v>7161</v>
      </c>
      <c r="P32" t="s">
        <v>10330</v>
      </c>
    </row>
    <row r="33" spans="1:16">
      <c r="A33" t="s">
        <v>7387</v>
      </c>
      <c r="B33" t="s">
        <v>7390</v>
      </c>
      <c r="C33" t="s">
        <v>6877</v>
      </c>
      <c r="D33" t="s">
        <v>6877</v>
      </c>
      <c r="E33" t="s">
        <v>10327</v>
      </c>
      <c r="F33" t="s">
        <v>6863</v>
      </c>
      <c r="G33" t="s">
        <v>10339</v>
      </c>
      <c r="H33" t="s">
        <v>10329</v>
      </c>
      <c r="I33" t="s">
        <v>5611</v>
      </c>
      <c r="J33" t="s">
        <v>5611</v>
      </c>
      <c r="K33" t="s">
        <v>6877</v>
      </c>
      <c r="L33" t="s">
        <v>7397</v>
      </c>
      <c r="M33" t="s">
        <v>1266</v>
      </c>
      <c r="N33" t="s">
        <v>443</v>
      </c>
      <c r="O33" t="s">
        <v>6958</v>
      </c>
      <c r="P33" t="s">
        <v>10330</v>
      </c>
    </row>
    <row r="34" spans="1:16">
      <c r="A34" t="s">
        <v>7417</v>
      </c>
      <c r="B34" t="s">
        <v>7418</v>
      </c>
      <c r="C34" t="s">
        <v>6967</v>
      </c>
      <c r="D34" t="s">
        <v>6967</v>
      </c>
      <c r="E34" t="s">
        <v>10340</v>
      </c>
      <c r="F34" t="s">
        <v>6863</v>
      </c>
      <c r="G34" t="s">
        <v>10339</v>
      </c>
      <c r="H34" t="s">
        <v>10341</v>
      </c>
      <c r="I34" t="s">
        <v>370</v>
      </c>
      <c r="J34" t="s">
        <v>5611</v>
      </c>
      <c r="K34" t="s">
        <v>6967</v>
      </c>
      <c r="L34" t="s">
        <v>7421</v>
      </c>
      <c r="M34" t="s">
        <v>1266</v>
      </c>
      <c r="N34" t="s">
        <v>443</v>
      </c>
      <c r="O34" t="s">
        <v>2219</v>
      </c>
      <c r="P34" t="s">
        <v>10330</v>
      </c>
    </row>
    <row r="35" spans="1:16">
      <c r="A35" t="s">
        <v>7427</v>
      </c>
      <c r="B35" t="s">
        <v>7431</v>
      </c>
      <c r="C35" t="s">
        <v>6877</v>
      </c>
      <c r="D35" t="s">
        <v>6877</v>
      </c>
      <c r="E35" t="s">
        <v>10327</v>
      </c>
      <c r="F35" t="s">
        <v>6863</v>
      </c>
      <c r="G35" t="s">
        <v>10339</v>
      </c>
      <c r="H35" t="s">
        <v>10329</v>
      </c>
      <c r="I35" t="s">
        <v>5611</v>
      </c>
      <c r="J35" t="s">
        <v>5611</v>
      </c>
      <c r="K35" t="s">
        <v>6877</v>
      </c>
      <c r="L35" t="s">
        <v>7440</v>
      </c>
      <c r="M35" t="s">
        <v>7441</v>
      </c>
      <c r="N35" t="s">
        <v>443</v>
      </c>
      <c r="O35" t="s">
        <v>7451</v>
      </c>
      <c r="P35" t="s">
        <v>10330</v>
      </c>
    </row>
    <row r="36" spans="1:16">
      <c r="A36" t="s">
        <v>7458</v>
      </c>
      <c r="B36" t="s">
        <v>7461</v>
      </c>
      <c r="C36" t="s">
        <v>6877</v>
      </c>
      <c r="D36" t="s">
        <v>6877</v>
      </c>
      <c r="E36" t="s">
        <v>10327</v>
      </c>
      <c r="F36" t="s">
        <v>6863</v>
      </c>
      <c r="G36" t="s">
        <v>10339</v>
      </c>
      <c r="H36" t="s">
        <v>10329</v>
      </c>
      <c r="I36" t="s">
        <v>5611</v>
      </c>
      <c r="J36" t="s">
        <v>5611</v>
      </c>
      <c r="K36" t="s">
        <v>6877</v>
      </c>
      <c r="L36" t="s">
        <v>7464</v>
      </c>
      <c r="M36" t="s">
        <v>1266</v>
      </c>
      <c r="N36" t="s">
        <v>443</v>
      </c>
      <c r="O36" t="s">
        <v>7229</v>
      </c>
      <c r="P36" t="s">
        <v>10330</v>
      </c>
    </row>
    <row r="37" spans="1:16">
      <c r="A37" t="s">
        <v>7478</v>
      </c>
      <c r="B37" t="s">
        <v>7481</v>
      </c>
      <c r="C37" t="s">
        <v>6932</v>
      </c>
      <c r="D37" t="s">
        <v>6932</v>
      </c>
      <c r="E37" t="s">
        <v>10337</v>
      </c>
      <c r="F37" t="s">
        <v>6863</v>
      </c>
      <c r="G37" t="s">
        <v>10339</v>
      </c>
      <c r="H37" t="s">
        <v>10338</v>
      </c>
      <c r="I37" t="s">
        <v>370</v>
      </c>
      <c r="J37" t="s">
        <v>5611</v>
      </c>
      <c r="K37" t="s">
        <v>6932</v>
      </c>
      <c r="L37" t="s">
        <v>7486</v>
      </c>
      <c r="M37" t="s">
        <v>443</v>
      </c>
      <c r="N37" t="s">
        <v>344</v>
      </c>
      <c r="O37" t="s">
        <v>7229</v>
      </c>
      <c r="P37" t="s">
        <v>10330</v>
      </c>
    </row>
    <row r="38" spans="1:16">
      <c r="A38" t="s">
        <v>7504</v>
      </c>
      <c r="B38" t="s">
        <v>7507</v>
      </c>
      <c r="C38" t="s">
        <v>6967</v>
      </c>
      <c r="D38" t="s">
        <v>6967</v>
      </c>
      <c r="E38" t="s">
        <v>10340</v>
      </c>
      <c r="F38" t="s">
        <v>10232</v>
      </c>
      <c r="G38" t="s">
        <v>10328</v>
      </c>
      <c r="H38" t="s">
        <v>10341</v>
      </c>
      <c r="I38" t="s">
        <v>370</v>
      </c>
      <c r="J38" t="s">
        <v>370</v>
      </c>
      <c r="K38" t="s">
        <v>6967</v>
      </c>
      <c r="L38" t="s">
        <v>7514</v>
      </c>
      <c r="M38" t="s">
        <v>1266</v>
      </c>
      <c r="N38" t="s">
        <v>443</v>
      </c>
      <c r="O38" t="s">
        <v>6992</v>
      </c>
      <c r="P38" t="s">
        <v>10330</v>
      </c>
    </row>
    <row r="39" spans="1:16">
      <c r="A39" t="s">
        <v>7529</v>
      </c>
      <c r="B39" t="s">
        <v>7530</v>
      </c>
      <c r="C39" t="s">
        <v>6932</v>
      </c>
      <c r="D39" t="s">
        <v>6932</v>
      </c>
      <c r="E39" t="s">
        <v>10337</v>
      </c>
      <c r="F39" t="s">
        <v>10232</v>
      </c>
      <c r="G39" t="s">
        <v>10328</v>
      </c>
      <c r="H39" t="s">
        <v>10338</v>
      </c>
      <c r="I39" t="s">
        <v>370</v>
      </c>
      <c r="J39" t="s">
        <v>370</v>
      </c>
      <c r="K39" t="s">
        <v>6932</v>
      </c>
      <c r="L39" t="s">
        <v>7533</v>
      </c>
      <c r="M39" t="s">
        <v>1266</v>
      </c>
      <c r="N39" t="s">
        <v>443</v>
      </c>
      <c r="O39" t="s">
        <v>7538</v>
      </c>
      <c r="P39" t="s">
        <v>10330</v>
      </c>
    </row>
    <row r="40" spans="1:16">
      <c r="A40" t="s">
        <v>7539</v>
      </c>
      <c r="B40" t="s">
        <v>7542</v>
      </c>
      <c r="C40" t="s">
        <v>6967</v>
      </c>
      <c r="D40" t="s">
        <v>6967</v>
      </c>
      <c r="E40" t="s">
        <v>10340</v>
      </c>
      <c r="F40" t="s">
        <v>6863</v>
      </c>
      <c r="G40" t="s">
        <v>10339</v>
      </c>
      <c r="H40" t="s">
        <v>10341</v>
      </c>
      <c r="I40" t="s">
        <v>370</v>
      </c>
      <c r="J40" t="s">
        <v>5611</v>
      </c>
      <c r="K40" t="s">
        <v>6967</v>
      </c>
      <c r="L40" t="s">
        <v>7545</v>
      </c>
      <c r="M40" t="s">
        <v>488</v>
      </c>
      <c r="N40" t="s">
        <v>1266</v>
      </c>
      <c r="O40" t="s">
        <v>6958</v>
      </c>
      <c r="P40" t="s">
        <v>10330</v>
      </c>
    </row>
    <row r="41" spans="1:16">
      <c r="A41" t="s">
        <v>7565</v>
      </c>
      <c r="B41" t="s">
        <v>7568</v>
      </c>
      <c r="C41" t="s">
        <v>6967</v>
      </c>
      <c r="D41" t="s">
        <v>6967</v>
      </c>
      <c r="E41" t="s">
        <v>10340</v>
      </c>
      <c r="F41" t="s">
        <v>6863</v>
      </c>
      <c r="G41" t="s">
        <v>10339</v>
      </c>
      <c r="H41" t="s">
        <v>10341</v>
      </c>
      <c r="I41" t="s">
        <v>370</v>
      </c>
      <c r="J41" t="s">
        <v>5611</v>
      </c>
      <c r="K41" t="s">
        <v>6967</v>
      </c>
      <c r="L41" t="s">
        <v>7571</v>
      </c>
      <c r="M41" t="s">
        <v>1266</v>
      </c>
      <c r="N41" t="s">
        <v>443</v>
      </c>
      <c r="O41" t="s">
        <v>7576</v>
      </c>
      <c r="P41" t="s">
        <v>10330</v>
      </c>
    </row>
    <row r="42" spans="1:16">
      <c r="A42" t="s">
        <v>7585</v>
      </c>
      <c r="B42" t="s">
        <v>7588</v>
      </c>
      <c r="C42" t="s">
        <v>6877</v>
      </c>
      <c r="D42" t="s">
        <v>6877</v>
      </c>
      <c r="E42" t="s">
        <v>10327</v>
      </c>
      <c r="F42" t="s">
        <v>6863</v>
      </c>
      <c r="G42" t="s">
        <v>10339</v>
      </c>
      <c r="H42" t="s">
        <v>10329</v>
      </c>
      <c r="I42" t="s">
        <v>5611</v>
      </c>
      <c r="J42" t="s">
        <v>5611</v>
      </c>
      <c r="K42" t="s">
        <v>6877</v>
      </c>
      <c r="L42" t="s">
        <v>7593</v>
      </c>
      <c r="M42" t="s">
        <v>1266</v>
      </c>
      <c r="N42" t="s">
        <v>443</v>
      </c>
      <c r="O42" t="s">
        <v>7229</v>
      </c>
      <c r="P42" t="s">
        <v>10330</v>
      </c>
    </row>
    <row r="43" spans="1:16">
      <c r="A43" t="s">
        <v>7607</v>
      </c>
      <c r="B43" t="s">
        <v>7608</v>
      </c>
      <c r="C43" t="s">
        <v>6932</v>
      </c>
      <c r="D43" t="s">
        <v>6932</v>
      </c>
      <c r="E43" t="s">
        <v>10337</v>
      </c>
      <c r="F43" t="s">
        <v>6863</v>
      </c>
      <c r="G43" t="s">
        <v>10339</v>
      </c>
      <c r="H43" t="s">
        <v>10338</v>
      </c>
      <c r="I43" t="s">
        <v>370</v>
      </c>
      <c r="J43" t="s">
        <v>5611</v>
      </c>
      <c r="K43" t="s">
        <v>6932</v>
      </c>
      <c r="L43" t="s">
        <v>7617</v>
      </c>
      <c r="M43" t="s">
        <v>1266</v>
      </c>
      <c r="N43" t="s">
        <v>443</v>
      </c>
      <c r="O43" t="s">
        <v>7229</v>
      </c>
      <c r="P43" t="s">
        <v>10330</v>
      </c>
    </row>
    <row r="44" spans="1:16">
      <c r="A44" t="s">
        <v>7623</v>
      </c>
      <c r="B44" t="s">
        <v>7625</v>
      </c>
      <c r="C44" t="s">
        <v>6967</v>
      </c>
      <c r="D44" t="s">
        <v>6967</v>
      </c>
      <c r="E44" t="s">
        <v>10340</v>
      </c>
      <c r="F44" t="s">
        <v>6863</v>
      </c>
      <c r="G44" t="s">
        <v>10339</v>
      </c>
      <c r="H44" t="s">
        <v>10341</v>
      </c>
      <c r="I44" t="s">
        <v>370</v>
      </c>
      <c r="J44" t="s">
        <v>5611</v>
      </c>
      <c r="K44" t="s">
        <v>6967</v>
      </c>
      <c r="L44" t="s">
        <v>7628</v>
      </c>
      <c r="M44" t="s">
        <v>7629</v>
      </c>
      <c r="N44" t="s">
        <v>344</v>
      </c>
      <c r="O44" t="s">
        <v>6958</v>
      </c>
      <c r="P44" t="s">
        <v>10330</v>
      </c>
    </row>
    <row r="45" spans="1:16">
      <c r="A45" t="s">
        <v>7637</v>
      </c>
      <c r="B45" t="s">
        <v>7639</v>
      </c>
      <c r="C45" t="s">
        <v>6967</v>
      </c>
      <c r="D45" t="s">
        <v>6967</v>
      </c>
      <c r="E45" t="s">
        <v>10340</v>
      </c>
      <c r="F45" t="s">
        <v>6863</v>
      </c>
      <c r="G45" t="s">
        <v>10339</v>
      </c>
      <c r="H45" t="s">
        <v>10341</v>
      </c>
      <c r="I45" t="s">
        <v>370</v>
      </c>
      <c r="J45" t="s">
        <v>5611</v>
      </c>
      <c r="K45" t="s">
        <v>6967</v>
      </c>
      <c r="L45" t="s">
        <v>7644</v>
      </c>
      <c r="M45" t="s">
        <v>7629</v>
      </c>
      <c r="N45" t="s">
        <v>344</v>
      </c>
      <c r="O45" t="s">
        <v>2221</v>
      </c>
      <c r="P45" t="s">
        <v>10330</v>
      </c>
    </row>
    <row r="46" spans="1:16">
      <c r="A46" t="s">
        <v>7649</v>
      </c>
      <c r="B46" t="s">
        <v>7651</v>
      </c>
      <c r="C46" t="s">
        <v>6877</v>
      </c>
      <c r="D46" t="s">
        <v>6877</v>
      </c>
      <c r="E46" t="s">
        <v>10327</v>
      </c>
      <c r="F46" t="s">
        <v>6863</v>
      </c>
      <c r="G46" t="s">
        <v>10339</v>
      </c>
      <c r="H46" t="s">
        <v>10329</v>
      </c>
      <c r="I46" t="s">
        <v>5611</v>
      </c>
      <c r="J46" t="s">
        <v>5611</v>
      </c>
      <c r="K46" t="s">
        <v>6877</v>
      </c>
      <c r="L46" t="s">
        <v>7654</v>
      </c>
      <c r="M46" t="s">
        <v>7629</v>
      </c>
      <c r="N46" t="s">
        <v>344</v>
      </c>
      <c r="O46" t="s">
        <v>6958</v>
      </c>
      <c r="P46" t="s">
        <v>10330</v>
      </c>
    </row>
    <row r="47" spans="1:16">
      <c r="A47" t="s">
        <v>7659</v>
      </c>
      <c r="B47" t="s">
        <v>7663</v>
      </c>
      <c r="C47" t="s">
        <v>6877</v>
      </c>
      <c r="D47" t="s">
        <v>6877</v>
      </c>
      <c r="E47" t="s">
        <v>10327</v>
      </c>
      <c r="F47" t="s">
        <v>6863</v>
      </c>
      <c r="G47" t="s">
        <v>10339</v>
      </c>
      <c r="H47" t="s">
        <v>10329</v>
      </c>
      <c r="I47" t="s">
        <v>5611</v>
      </c>
      <c r="J47" t="s">
        <v>5611</v>
      </c>
      <c r="K47" t="s">
        <v>6877</v>
      </c>
      <c r="L47" t="s">
        <v>7668</v>
      </c>
      <c r="M47" t="s">
        <v>7629</v>
      </c>
      <c r="N47" t="s">
        <v>344</v>
      </c>
      <c r="O47" t="s">
        <v>7674</v>
      </c>
      <c r="P47" t="s">
        <v>10330</v>
      </c>
    </row>
    <row r="48" spans="1:16">
      <c r="A48" t="s">
        <v>7677</v>
      </c>
      <c r="B48" t="s">
        <v>7678</v>
      </c>
      <c r="C48" t="s">
        <v>6967</v>
      </c>
      <c r="D48" t="s">
        <v>6967</v>
      </c>
      <c r="E48" t="s">
        <v>10340</v>
      </c>
      <c r="F48" t="s">
        <v>6863</v>
      </c>
      <c r="G48" t="s">
        <v>10339</v>
      </c>
      <c r="H48" t="s">
        <v>10341</v>
      </c>
      <c r="I48" t="s">
        <v>370</v>
      </c>
      <c r="J48" t="s">
        <v>5611</v>
      </c>
      <c r="K48" t="s">
        <v>6967</v>
      </c>
      <c r="L48" t="s">
        <v>7681</v>
      </c>
      <c r="M48" t="s">
        <v>344</v>
      </c>
      <c r="N48" t="s">
        <v>344</v>
      </c>
      <c r="O48" t="s">
        <v>2219</v>
      </c>
      <c r="P48" t="s">
        <v>10330</v>
      </c>
    </row>
    <row r="49" spans="1:16">
      <c r="A49" t="s">
        <v>7686</v>
      </c>
      <c r="B49" t="s">
        <v>7687</v>
      </c>
      <c r="C49" t="s">
        <v>6967</v>
      </c>
      <c r="D49" t="s">
        <v>6967</v>
      </c>
      <c r="E49" t="s">
        <v>10340</v>
      </c>
      <c r="F49" t="s">
        <v>6863</v>
      </c>
      <c r="G49" t="s">
        <v>10339</v>
      </c>
      <c r="H49" t="s">
        <v>10341</v>
      </c>
      <c r="I49" t="s">
        <v>370</v>
      </c>
      <c r="J49" t="s">
        <v>5611</v>
      </c>
      <c r="K49" t="s">
        <v>6967</v>
      </c>
      <c r="L49" t="s">
        <v>7690</v>
      </c>
      <c r="M49" t="s">
        <v>7629</v>
      </c>
      <c r="N49" t="s">
        <v>344</v>
      </c>
      <c r="O49" t="s">
        <v>2219</v>
      </c>
      <c r="P49" t="s">
        <v>10330</v>
      </c>
    </row>
    <row r="50" spans="1:16">
      <c r="A50" t="s">
        <v>7696</v>
      </c>
      <c r="B50" t="s">
        <v>7697</v>
      </c>
      <c r="C50" t="s">
        <v>6967</v>
      </c>
      <c r="D50" t="s">
        <v>6967</v>
      </c>
      <c r="E50" t="s">
        <v>10340</v>
      </c>
      <c r="F50" t="s">
        <v>6863</v>
      </c>
      <c r="G50" t="s">
        <v>10339</v>
      </c>
      <c r="H50" t="s">
        <v>10341</v>
      </c>
      <c r="I50" t="s">
        <v>370</v>
      </c>
      <c r="J50" t="s">
        <v>5611</v>
      </c>
      <c r="K50" t="s">
        <v>6967</v>
      </c>
      <c r="L50" t="s">
        <v>7704</v>
      </c>
      <c r="M50" t="s">
        <v>1266</v>
      </c>
      <c r="N50" t="s">
        <v>443</v>
      </c>
      <c r="O50" t="s">
        <v>7712</v>
      </c>
      <c r="P50" t="s">
        <v>10330</v>
      </c>
    </row>
    <row r="51" spans="1:16">
      <c r="A51" t="s">
        <v>7713</v>
      </c>
      <c r="B51" t="s">
        <v>7717</v>
      </c>
      <c r="C51" t="s">
        <v>6877</v>
      </c>
      <c r="D51" t="s">
        <v>6877</v>
      </c>
      <c r="E51" t="s">
        <v>10327</v>
      </c>
      <c r="F51" t="s">
        <v>6863</v>
      </c>
      <c r="G51" t="s">
        <v>10339</v>
      </c>
      <c r="H51" t="s">
        <v>10329</v>
      </c>
      <c r="I51" t="s">
        <v>5611</v>
      </c>
      <c r="J51" t="s">
        <v>5611</v>
      </c>
      <c r="K51" t="s">
        <v>6877</v>
      </c>
      <c r="L51" t="s">
        <v>7723</v>
      </c>
      <c r="M51" t="s">
        <v>13</v>
      </c>
      <c r="N51" t="s">
        <v>1266</v>
      </c>
      <c r="O51" t="s">
        <v>6958</v>
      </c>
      <c r="P51" t="s">
        <v>10330</v>
      </c>
    </row>
    <row r="52" spans="1:16">
      <c r="A52" t="s">
        <v>7738</v>
      </c>
      <c r="B52" t="s">
        <v>7741</v>
      </c>
      <c r="C52" t="s">
        <v>6877</v>
      </c>
      <c r="D52" t="s">
        <v>6877</v>
      </c>
      <c r="E52" t="s">
        <v>10327</v>
      </c>
      <c r="F52" t="s">
        <v>6863</v>
      </c>
      <c r="G52" t="s">
        <v>10339</v>
      </c>
      <c r="H52" t="s">
        <v>10329</v>
      </c>
      <c r="I52" t="s">
        <v>5611</v>
      </c>
      <c r="J52" t="s">
        <v>5611</v>
      </c>
      <c r="K52" t="s">
        <v>6877</v>
      </c>
      <c r="L52" t="s">
        <v>7748</v>
      </c>
      <c r="M52" t="s">
        <v>1266</v>
      </c>
      <c r="N52" t="s">
        <v>443</v>
      </c>
      <c r="O52" t="s">
        <v>2219</v>
      </c>
      <c r="P52" t="s">
        <v>10330</v>
      </c>
    </row>
    <row r="53" spans="1:16">
      <c r="A53" t="s">
        <v>7765</v>
      </c>
      <c r="B53" t="s">
        <v>7766</v>
      </c>
      <c r="C53" t="s">
        <v>6877</v>
      </c>
      <c r="D53" t="s">
        <v>6877</v>
      </c>
      <c r="E53" t="s">
        <v>10327</v>
      </c>
      <c r="F53" t="s">
        <v>6863</v>
      </c>
      <c r="G53" t="s">
        <v>10339</v>
      </c>
      <c r="H53" t="s">
        <v>10329</v>
      </c>
      <c r="I53" t="s">
        <v>5611</v>
      </c>
      <c r="J53" t="s">
        <v>5611</v>
      </c>
      <c r="K53" t="s">
        <v>6877</v>
      </c>
      <c r="L53" t="s">
        <v>7769</v>
      </c>
      <c r="M53" t="s">
        <v>1266</v>
      </c>
      <c r="N53" t="s">
        <v>443</v>
      </c>
      <c r="O53" t="s">
        <v>6958</v>
      </c>
      <c r="P53" t="s">
        <v>10330</v>
      </c>
    </row>
    <row r="54" spans="1:16">
      <c r="A54" t="s">
        <v>7774</v>
      </c>
      <c r="B54" t="s">
        <v>7775</v>
      </c>
      <c r="C54" t="s">
        <v>6877</v>
      </c>
      <c r="D54" t="s">
        <v>6877</v>
      </c>
      <c r="E54" t="s">
        <v>10327</v>
      </c>
      <c r="F54" t="s">
        <v>6863</v>
      </c>
      <c r="G54" t="s">
        <v>10339</v>
      </c>
      <c r="H54" t="s">
        <v>10329</v>
      </c>
      <c r="I54" t="s">
        <v>5611</v>
      </c>
      <c r="J54" t="s">
        <v>5611</v>
      </c>
      <c r="K54" t="s">
        <v>6877</v>
      </c>
      <c r="L54" t="s">
        <v>7778</v>
      </c>
      <c r="M54" t="s">
        <v>1266</v>
      </c>
      <c r="N54" t="s">
        <v>443</v>
      </c>
      <c r="O54" t="s">
        <v>7783</v>
      </c>
      <c r="P54" t="s">
        <v>10330</v>
      </c>
    </row>
    <row r="55" spans="1:16">
      <c r="A55" t="s">
        <v>7784</v>
      </c>
      <c r="B55" t="s">
        <v>7785</v>
      </c>
      <c r="C55" t="s">
        <v>6877</v>
      </c>
      <c r="D55" t="s">
        <v>6877</v>
      </c>
      <c r="E55" t="s">
        <v>10327</v>
      </c>
      <c r="F55" t="s">
        <v>6863</v>
      </c>
      <c r="G55" t="s">
        <v>10339</v>
      </c>
      <c r="H55" t="s">
        <v>10329</v>
      </c>
      <c r="I55" t="s">
        <v>5611</v>
      </c>
      <c r="J55" t="s">
        <v>5611</v>
      </c>
      <c r="K55" t="s">
        <v>6877</v>
      </c>
      <c r="L55" t="s">
        <v>7790</v>
      </c>
      <c r="M55" t="s">
        <v>344</v>
      </c>
      <c r="N55" t="s">
        <v>344</v>
      </c>
      <c r="O55" t="s">
        <v>6958</v>
      </c>
      <c r="P55" t="s">
        <v>10330</v>
      </c>
    </row>
    <row r="56" spans="1:16">
      <c r="A56" t="s">
        <v>7795</v>
      </c>
      <c r="B56" t="s">
        <v>7797</v>
      </c>
      <c r="C56" t="s">
        <v>6877</v>
      </c>
      <c r="D56" t="s">
        <v>6877</v>
      </c>
      <c r="E56" t="s">
        <v>10327</v>
      </c>
      <c r="F56" t="s">
        <v>6863</v>
      </c>
      <c r="G56" t="s">
        <v>10339</v>
      </c>
      <c r="H56" t="s">
        <v>10329</v>
      </c>
      <c r="I56" t="s">
        <v>5611</v>
      </c>
      <c r="J56" t="s">
        <v>5611</v>
      </c>
      <c r="K56" t="s">
        <v>6877</v>
      </c>
      <c r="L56" t="s">
        <v>7806</v>
      </c>
      <c r="M56" t="s">
        <v>443</v>
      </c>
      <c r="N56" t="s">
        <v>344</v>
      </c>
      <c r="O56" t="s">
        <v>6958</v>
      </c>
      <c r="P56" t="s">
        <v>10330</v>
      </c>
    </row>
    <row r="57" spans="1:16">
      <c r="A57" t="s">
        <v>7811</v>
      </c>
      <c r="B57" t="s">
        <v>7813</v>
      </c>
      <c r="C57" t="s">
        <v>6877</v>
      </c>
      <c r="D57" t="s">
        <v>6877</v>
      </c>
      <c r="E57" t="s">
        <v>10327</v>
      </c>
      <c r="F57" t="s">
        <v>6863</v>
      </c>
      <c r="G57" t="s">
        <v>10339</v>
      </c>
      <c r="H57" t="s">
        <v>10329</v>
      </c>
      <c r="I57" t="s">
        <v>5611</v>
      </c>
      <c r="J57" t="s">
        <v>5611</v>
      </c>
      <c r="K57" t="s">
        <v>6877</v>
      </c>
      <c r="L57" t="s">
        <v>7816</v>
      </c>
      <c r="M57" t="s">
        <v>443</v>
      </c>
      <c r="N57" t="s">
        <v>1266</v>
      </c>
      <c r="O57" t="s">
        <v>2215</v>
      </c>
      <c r="P57" t="s">
        <v>10330</v>
      </c>
    </row>
    <row r="58" spans="1:16">
      <c r="A58" t="s">
        <v>7822</v>
      </c>
      <c r="B58" t="s">
        <v>7823</v>
      </c>
      <c r="C58" t="s">
        <v>6877</v>
      </c>
      <c r="D58" t="s">
        <v>6877</v>
      </c>
      <c r="E58" t="s">
        <v>10327</v>
      </c>
      <c r="F58" t="s">
        <v>6863</v>
      </c>
      <c r="G58" t="s">
        <v>10339</v>
      </c>
      <c r="H58" t="s">
        <v>10329</v>
      </c>
      <c r="I58" t="s">
        <v>5611</v>
      </c>
      <c r="J58" t="s">
        <v>5611</v>
      </c>
      <c r="K58" t="s">
        <v>6877</v>
      </c>
      <c r="L58" t="s">
        <v>7826</v>
      </c>
      <c r="M58" t="s">
        <v>1266</v>
      </c>
      <c r="N58" t="s">
        <v>443</v>
      </c>
      <c r="O58" t="s">
        <v>6958</v>
      </c>
      <c r="P58" t="s">
        <v>10330</v>
      </c>
    </row>
    <row r="59" spans="1:16">
      <c r="A59" t="s">
        <v>7829</v>
      </c>
      <c r="B59" t="s">
        <v>7830</v>
      </c>
      <c r="C59" t="s">
        <v>6932</v>
      </c>
      <c r="D59" t="s">
        <v>6932</v>
      </c>
      <c r="E59" t="s">
        <v>10337</v>
      </c>
      <c r="F59" t="s">
        <v>6863</v>
      </c>
      <c r="G59" t="s">
        <v>10339</v>
      </c>
      <c r="H59" t="s">
        <v>10338</v>
      </c>
      <c r="I59" t="s">
        <v>370</v>
      </c>
      <c r="J59" t="s">
        <v>5611</v>
      </c>
      <c r="K59" t="s">
        <v>6932</v>
      </c>
      <c r="L59" t="s">
        <v>7833</v>
      </c>
      <c r="M59" t="s">
        <v>443</v>
      </c>
      <c r="N59" t="s">
        <v>7834</v>
      </c>
      <c r="O59" t="s">
        <v>7229</v>
      </c>
      <c r="P59" t="s">
        <v>10330</v>
      </c>
    </row>
    <row r="60" spans="1:16">
      <c r="A60" t="s">
        <v>7839</v>
      </c>
      <c r="B60" t="s">
        <v>7840</v>
      </c>
      <c r="C60" t="s">
        <v>6877</v>
      </c>
      <c r="D60" t="s">
        <v>6877</v>
      </c>
      <c r="E60" t="s">
        <v>10327</v>
      </c>
      <c r="F60" t="s">
        <v>6863</v>
      </c>
      <c r="G60" t="s">
        <v>10339</v>
      </c>
      <c r="H60" t="s">
        <v>10329</v>
      </c>
      <c r="I60" t="s">
        <v>5611</v>
      </c>
      <c r="J60" t="s">
        <v>5611</v>
      </c>
      <c r="K60" t="s">
        <v>6877</v>
      </c>
      <c r="L60" t="s">
        <v>7843</v>
      </c>
      <c r="M60" t="s">
        <v>443</v>
      </c>
      <c r="N60" t="s">
        <v>1266</v>
      </c>
      <c r="O60" t="s">
        <v>2215</v>
      </c>
      <c r="P60" t="s">
        <v>10330</v>
      </c>
    </row>
    <row r="61" spans="1:16">
      <c r="A61" t="s">
        <v>7847</v>
      </c>
      <c r="B61" t="s">
        <v>7848</v>
      </c>
      <c r="C61" t="s">
        <v>6877</v>
      </c>
      <c r="D61" t="s">
        <v>6877</v>
      </c>
      <c r="E61" t="s">
        <v>10327</v>
      </c>
      <c r="F61" t="s">
        <v>6863</v>
      </c>
      <c r="G61" t="s">
        <v>10339</v>
      </c>
      <c r="H61" t="s">
        <v>10329</v>
      </c>
      <c r="I61" t="s">
        <v>5611</v>
      </c>
      <c r="J61" t="s">
        <v>5611</v>
      </c>
      <c r="K61" t="s">
        <v>6877</v>
      </c>
      <c r="L61" t="s">
        <v>7851</v>
      </c>
      <c r="M61" t="s">
        <v>1266</v>
      </c>
      <c r="N61" t="s">
        <v>443</v>
      </c>
      <c r="O61" t="s">
        <v>6958</v>
      </c>
      <c r="P61" t="s">
        <v>10330</v>
      </c>
    </row>
    <row r="62" spans="1:16">
      <c r="A62" t="s">
        <v>7858</v>
      </c>
      <c r="B62" t="s">
        <v>7859</v>
      </c>
      <c r="C62" t="s">
        <v>6877</v>
      </c>
      <c r="D62" t="s">
        <v>6877</v>
      </c>
      <c r="E62" t="s">
        <v>10327</v>
      </c>
      <c r="F62" t="s">
        <v>6863</v>
      </c>
      <c r="G62" t="s">
        <v>10339</v>
      </c>
      <c r="H62" t="s">
        <v>10329</v>
      </c>
      <c r="I62" t="s">
        <v>5611</v>
      </c>
      <c r="J62" t="s">
        <v>5611</v>
      </c>
      <c r="K62" t="s">
        <v>6877</v>
      </c>
      <c r="L62" t="s">
        <v>7862</v>
      </c>
      <c r="M62" t="s">
        <v>443</v>
      </c>
      <c r="N62" t="s">
        <v>1266</v>
      </c>
      <c r="O62" t="s">
        <v>7052</v>
      </c>
      <c r="P62" t="s">
        <v>10330</v>
      </c>
    </row>
    <row r="63" spans="1:16">
      <c r="A63" t="s">
        <v>7868</v>
      </c>
      <c r="B63" t="s">
        <v>7869</v>
      </c>
      <c r="C63" t="s">
        <v>6967</v>
      </c>
      <c r="D63" t="s">
        <v>6967</v>
      </c>
      <c r="E63" t="s">
        <v>10340</v>
      </c>
      <c r="F63" t="s">
        <v>6863</v>
      </c>
      <c r="G63" t="s">
        <v>10339</v>
      </c>
      <c r="H63" t="s">
        <v>10341</v>
      </c>
      <c r="I63" t="s">
        <v>370</v>
      </c>
      <c r="J63" t="s">
        <v>5611</v>
      </c>
      <c r="K63" t="s">
        <v>6967</v>
      </c>
      <c r="L63" t="s">
        <v>7874</v>
      </c>
      <c r="M63" t="s">
        <v>1266</v>
      </c>
      <c r="N63" t="s">
        <v>443</v>
      </c>
      <c r="O63" t="s">
        <v>2219</v>
      </c>
      <c r="P63" t="s">
        <v>10330</v>
      </c>
    </row>
    <row r="64" spans="1:16">
      <c r="A64" t="s">
        <v>7881</v>
      </c>
      <c r="B64" t="s">
        <v>7882</v>
      </c>
      <c r="C64" t="s">
        <v>6877</v>
      </c>
      <c r="D64" t="s">
        <v>6877</v>
      </c>
      <c r="E64" t="s">
        <v>10327</v>
      </c>
      <c r="F64" t="s">
        <v>6863</v>
      </c>
      <c r="G64" t="s">
        <v>10339</v>
      </c>
      <c r="H64" t="s">
        <v>10329</v>
      </c>
      <c r="I64" t="s">
        <v>5611</v>
      </c>
      <c r="J64" t="s">
        <v>5611</v>
      </c>
      <c r="K64" t="s">
        <v>6877</v>
      </c>
      <c r="L64" t="s">
        <v>7862</v>
      </c>
      <c r="M64" t="s">
        <v>1266</v>
      </c>
      <c r="N64" t="s">
        <v>443</v>
      </c>
      <c r="O64" t="s">
        <v>2223</v>
      </c>
      <c r="P64" t="s">
        <v>10330</v>
      </c>
    </row>
    <row r="65" spans="1:16">
      <c r="A65" t="s">
        <v>7890</v>
      </c>
      <c r="B65" t="s">
        <v>7891</v>
      </c>
      <c r="C65" t="s">
        <v>6967</v>
      </c>
      <c r="D65" t="s">
        <v>6967</v>
      </c>
      <c r="E65" t="s">
        <v>10340</v>
      </c>
      <c r="F65" t="s">
        <v>6863</v>
      </c>
      <c r="G65" t="s">
        <v>10339</v>
      </c>
      <c r="H65" t="s">
        <v>10341</v>
      </c>
      <c r="I65" t="s">
        <v>370</v>
      </c>
      <c r="J65" t="s">
        <v>5611</v>
      </c>
      <c r="K65" t="s">
        <v>6967</v>
      </c>
      <c r="L65" t="s">
        <v>7894</v>
      </c>
      <c r="M65" t="s">
        <v>443</v>
      </c>
      <c r="N65" t="s">
        <v>7834</v>
      </c>
      <c r="O65" t="s">
        <v>2219</v>
      </c>
      <c r="P65" t="s">
        <v>10330</v>
      </c>
    </row>
    <row r="66" spans="1:16">
      <c r="A66" t="s">
        <v>7897</v>
      </c>
      <c r="B66" t="s">
        <v>7898</v>
      </c>
      <c r="C66" t="s">
        <v>6877</v>
      </c>
      <c r="D66" t="s">
        <v>6877</v>
      </c>
      <c r="E66" t="s">
        <v>10327</v>
      </c>
      <c r="F66" t="s">
        <v>6863</v>
      </c>
      <c r="G66" t="s">
        <v>10339</v>
      </c>
      <c r="H66" t="s">
        <v>10329</v>
      </c>
      <c r="I66" t="s">
        <v>5611</v>
      </c>
      <c r="J66" t="s">
        <v>5611</v>
      </c>
      <c r="K66" t="s">
        <v>6877</v>
      </c>
      <c r="L66" t="s">
        <v>7903</v>
      </c>
      <c r="M66" t="s">
        <v>1266</v>
      </c>
      <c r="N66" t="s">
        <v>443</v>
      </c>
      <c r="O66" t="s">
        <v>7783</v>
      </c>
      <c r="P66" t="s">
        <v>10330</v>
      </c>
    </row>
    <row r="67" spans="1:16">
      <c r="A67" t="s">
        <v>7909</v>
      </c>
      <c r="B67" t="s">
        <v>7910</v>
      </c>
      <c r="C67" t="s">
        <v>6967</v>
      </c>
      <c r="D67" t="s">
        <v>6967</v>
      </c>
      <c r="E67" t="s">
        <v>10340</v>
      </c>
      <c r="F67" t="s">
        <v>6863</v>
      </c>
      <c r="G67" t="s">
        <v>10339</v>
      </c>
      <c r="H67" t="s">
        <v>10341</v>
      </c>
      <c r="I67" t="s">
        <v>370</v>
      </c>
      <c r="J67" t="s">
        <v>5611</v>
      </c>
      <c r="K67" t="s">
        <v>6967</v>
      </c>
      <c r="L67" t="s">
        <v>7917</v>
      </c>
      <c r="M67" t="s">
        <v>1266</v>
      </c>
      <c r="N67" t="s">
        <v>443</v>
      </c>
      <c r="O67" t="s">
        <v>7161</v>
      </c>
      <c r="P67" t="s">
        <v>10330</v>
      </c>
    </row>
    <row r="68" spans="1:16">
      <c r="A68" t="s">
        <v>7923</v>
      </c>
      <c r="B68" t="s">
        <v>7924</v>
      </c>
      <c r="C68" t="s">
        <v>6877</v>
      </c>
      <c r="D68" t="s">
        <v>6877</v>
      </c>
      <c r="E68" t="s">
        <v>10327</v>
      </c>
      <c r="F68" t="s">
        <v>6863</v>
      </c>
      <c r="G68" t="s">
        <v>10339</v>
      </c>
      <c r="H68" t="s">
        <v>10329</v>
      </c>
      <c r="I68" t="s">
        <v>5611</v>
      </c>
      <c r="J68" t="s">
        <v>5611</v>
      </c>
      <c r="K68" t="s">
        <v>6877</v>
      </c>
      <c r="L68" t="s">
        <v>7931</v>
      </c>
      <c r="M68" t="s">
        <v>1266</v>
      </c>
      <c r="N68" t="s">
        <v>443</v>
      </c>
      <c r="O68" t="s">
        <v>6958</v>
      </c>
      <c r="P68" t="s">
        <v>10330</v>
      </c>
    </row>
    <row r="69" spans="1:16">
      <c r="A69" t="s">
        <v>7936</v>
      </c>
      <c r="B69" t="s">
        <v>7937</v>
      </c>
      <c r="C69" t="s">
        <v>6932</v>
      </c>
      <c r="D69" t="s">
        <v>6932</v>
      </c>
      <c r="E69" t="s">
        <v>10337</v>
      </c>
      <c r="F69" t="s">
        <v>6863</v>
      </c>
      <c r="G69" t="s">
        <v>10339</v>
      </c>
      <c r="H69" t="s">
        <v>10338</v>
      </c>
      <c r="I69" t="s">
        <v>370</v>
      </c>
      <c r="J69" t="s">
        <v>5611</v>
      </c>
      <c r="K69" t="s">
        <v>6932</v>
      </c>
      <c r="L69" t="s">
        <v>6115</v>
      </c>
      <c r="M69" t="s">
        <v>1266</v>
      </c>
      <c r="N69" t="s">
        <v>443</v>
      </c>
      <c r="O69" t="s">
        <v>7229</v>
      </c>
      <c r="P69" t="s">
        <v>10330</v>
      </c>
    </row>
    <row r="70" spans="1:16">
      <c r="A70" t="s">
        <v>7948</v>
      </c>
      <c r="B70" t="s">
        <v>7949</v>
      </c>
      <c r="C70" t="s">
        <v>6967</v>
      </c>
      <c r="D70" t="s">
        <v>6967</v>
      </c>
      <c r="E70" t="s">
        <v>10340</v>
      </c>
      <c r="F70" t="s">
        <v>6863</v>
      </c>
      <c r="G70" t="s">
        <v>10339</v>
      </c>
      <c r="H70" t="s">
        <v>10341</v>
      </c>
      <c r="I70" t="s">
        <v>370</v>
      </c>
      <c r="J70" t="s">
        <v>5611</v>
      </c>
      <c r="K70" t="s">
        <v>6967</v>
      </c>
      <c r="L70" t="s">
        <v>7954</v>
      </c>
      <c r="M70" t="s">
        <v>1266</v>
      </c>
      <c r="N70" t="s">
        <v>1266</v>
      </c>
      <c r="O70" t="s">
        <v>2219</v>
      </c>
      <c r="P70" t="s">
        <v>10330</v>
      </c>
    </row>
    <row r="71" spans="1:16">
      <c r="A71" t="s">
        <v>7959</v>
      </c>
      <c r="B71" t="s">
        <v>7962</v>
      </c>
      <c r="C71" t="s">
        <v>6877</v>
      </c>
      <c r="D71" t="s">
        <v>6877</v>
      </c>
      <c r="E71" t="s">
        <v>10327</v>
      </c>
      <c r="F71" t="s">
        <v>6863</v>
      </c>
      <c r="G71" t="s">
        <v>10339</v>
      </c>
      <c r="H71" t="s">
        <v>10329</v>
      </c>
      <c r="I71" t="s">
        <v>5611</v>
      </c>
      <c r="J71" t="s">
        <v>5611</v>
      </c>
      <c r="K71" t="s">
        <v>6877</v>
      </c>
      <c r="L71" t="s">
        <v>7971</v>
      </c>
      <c r="M71" t="s">
        <v>1266</v>
      </c>
      <c r="N71" t="s">
        <v>443</v>
      </c>
      <c r="O71" t="s">
        <v>7978</v>
      </c>
      <c r="P71" t="s">
        <v>10330</v>
      </c>
    </row>
    <row r="72" spans="1:16">
      <c r="A72" t="s">
        <v>7987</v>
      </c>
      <c r="B72" t="s">
        <v>7988</v>
      </c>
      <c r="C72" t="s">
        <v>6967</v>
      </c>
      <c r="D72" t="s">
        <v>6967</v>
      </c>
      <c r="E72" t="s">
        <v>10340</v>
      </c>
      <c r="F72" t="s">
        <v>6863</v>
      </c>
      <c r="G72" t="s">
        <v>10339</v>
      </c>
      <c r="H72" t="s">
        <v>10341</v>
      </c>
      <c r="I72" t="s">
        <v>370</v>
      </c>
      <c r="J72" t="s">
        <v>5611</v>
      </c>
      <c r="K72" t="s">
        <v>6967</v>
      </c>
      <c r="L72" t="s">
        <v>7995</v>
      </c>
      <c r="M72" t="s">
        <v>1266</v>
      </c>
      <c r="N72" t="s">
        <v>443</v>
      </c>
      <c r="O72" t="s">
        <v>7229</v>
      </c>
      <c r="P72" t="s">
        <v>10330</v>
      </c>
    </row>
    <row r="73" spans="1:16">
      <c r="A73" t="s">
        <v>8000</v>
      </c>
      <c r="B73" t="s">
        <v>8001</v>
      </c>
      <c r="C73" t="s">
        <v>6932</v>
      </c>
      <c r="D73" t="s">
        <v>6932</v>
      </c>
      <c r="E73" t="s">
        <v>10337</v>
      </c>
      <c r="F73" t="s">
        <v>6863</v>
      </c>
      <c r="G73" t="s">
        <v>10339</v>
      </c>
      <c r="H73" t="s">
        <v>10338</v>
      </c>
      <c r="I73" t="s">
        <v>370</v>
      </c>
      <c r="J73" t="s">
        <v>5611</v>
      </c>
      <c r="K73" t="s">
        <v>6932</v>
      </c>
      <c r="L73" t="s">
        <v>6983</v>
      </c>
      <c r="M73" t="s">
        <v>565</v>
      </c>
      <c r="N73" t="s">
        <v>1266</v>
      </c>
      <c r="O73" t="s">
        <v>7229</v>
      </c>
      <c r="P73" t="s">
        <v>10330</v>
      </c>
    </row>
    <row r="74" spans="1:16">
      <c r="A74" t="s">
        <v>8007</v>
      </c>
      <c r="B74" t="s">
        <v>8008</v>
      </c>
      <c r="C74" t="s">
        <v>6932</v>
      </c>
      <c r="D74" t="s">
        <v>6932</v>
      </c>
      <c r="E74" t="s">
        <v>10337</v>
      </c>
      <c r="F74" t="s">
        <v>6863</v>
      </c>
      <c r="G74" t="s">
        <v>10339</v>
      </c>
      <c r="H74" t="s">
        <v>10338</v>
      </c>
      <c r="I74" t="s">
        <v>370</v>
      </c>
      <c r="J74" t="s">
        <v>5611</v>
      </c>
      <c r="K74" t="s">
        <v>6932</v>
      </c>
      <c r="L74" t="s">
        <v>6983</v>
      </c>
      <c r="M74" t="s">
        <v>565</v>
      </c>
      <c r="N74" t="s">
        <v>1266</v>
      </c>
      <c r="O74" t="s">
        <v>2219</v>
      </c>
      <c r="P74" t="s">
        <v>10330</v>
      </c>
    </row>
    <row r="75" spans="1:16">
      <c r="A75" t="s">
        <v>8018</v>
      </c>
      <c r="B75" t="s">
        <v>8019</v>
      </c>
      <c r="C75" t="s">
        <v>6967</v>
      </c>
      <c r="D75" t="s">
        <v>6967</v>
      </c>
      <c r="E75" t="s">
        <v>10340</v>
      </c>
      <c r="F75" t="s">
        <v>6863</v>
      </c>
      <c r="G75" t="s">
        <v>10339</v>
      </c>
      <c r="H75" t="s">
        <v>10341</v>
      </c>
      <c r="I75" t="s">
        <v>370</v>
      </c>
      <c r="J75" t="s">
        <v>5611</v>
      </c>
      <c r="K75" t="s">
        <v>6967</v>
      </c>
      <c r="L75" t="s">
        <v>8022</v>
      </c>
      <c r="M75" t="s">
        <v>1266</v>
      </c>
      <c r="N75" t="s">
        <v>443</v>
      </c>
      <c r="O75" t="s">
        <v>7161</v>
      </c>
      <c r="P75" t="s">
        <v>10330</v>
      </c>
    </row>
    <row r="76" spans="1:16">
      <c r="A76" t="s">
        <v>8029</v>
      </c>
      <c r="B76" t="s">
        <v>8031</v>
      </c>
      <c r="C76" t="s">
        <v>6877</v>
      </c>
      <c r="D76" t="s">
        <v>6877</v>
      </c>
      <c r="E76" t="s">
        <v>10327</v>
      </c>
      <c r="F76" t="s">
        <v>6863</v>
      </c>
      <c r="G76" t="s">
        <v>10339</v>
      </c>
      <c r="H76" t="s">
        <v>10329</v>
      </c>
      <c r="I76" t="s">
        <v>5611</v>
      </c>
      <c r="J76" t="s">
        <v>5611</v>
      </c>
      <c r="K76" t="s">
        <v>6881</v>
      </c>
      <c r="L76" t="s">
        <v>8035</v>
      </c>
      <c r="M76" t="s">
        <v>1266</v>
      </c>
      <c r="N76" t="s">
        <v>443</v>
      </c>
      <c r="O76" t="s">
        <v>7576</v>
      </c>
      <c r="P76" t="s">
        <v>10330</v>
      </c>
    </row>
    <row r="77" spans="1:16">
      <c r="A77" t="s">
        <v>8040</v>
      </c>
      <c r="B77" t="s">
        <v>8041</v>
      </c>
      <c r="C77" t="s">
        <v>6877</v>
      </c>
      <c r="D77" t="s">
        <v>6877</v>
      </c>
      <c r="E77" t="s">
        <v>10327</v>
      </c>
      <c r="F77" t="s">
        <v>6863</v>
      </c>
      <c r="G77" t="s">
        <v>10339</v>
      </c>
      <c r="H77" t="s">
        <v>10329</v>
      </c>
      <c r="I77" t="s">
        <v>5611</v>
      </c>
      <c r="J77" t="s">
        <v>5611</v>
      </c>
      <c r="K77" t="s">
        <v>6881</v>
      </c>
      <c r="L77" t="s">
        <v>8044</v>
      </c>
      <c r="M77" t="s">
        <v>1266</v>
      </c>
      <c r="N77" t="s">
        <v>443</v>
      </c>
      <c r="O77" t="s">
        <v>7229</v>
      </c>
      <c r="P77" t="s">
        <v>10330</v>
      </c>
    </row>
    <row r="78" spans="1:16">
      <c r="A78" t="s">
        <v>8048</v>
      </c>
      <c r="B78" t="s">
        <v>8051</v>
      </c>
      <c r="C78" t="s">
        <v>6877</v>
      </c>
      <c r="D78" t="s">
        <v>6877</v>
      </c>
      <c r="E78" t="s">
        <v>10327</v>
      </c>
      <c r="F78" t="s">
        <v>6863</v>
      </c>
      <c r="G78" t="s">
        <v>10339</v>
      </c>
      <c r="H78" t="s">
        <v>10329</v>
      </c>
      <c r="I78" t="s">
        <v>5611</v>
      </c>
      <c r="J78" t="s">
        <v>5611</v>
      </c>
      <c r="K78" t="s">
        <v>6881</v>
      </c>
      <c r="L78" t="s">
        <v>8054</v>
      </c>
      <c r="M78" t="s">
        <v>1266</v>
      </c>
      <c r="N78" t="s">
        <v>443</v>
      </c>
      <c r="O78" t="s">
        <v>7229</v>
      </c>
      <c r="P78" t="s">
        <v>10330</v>
      </c>
    </row>
    <row r="79" spans="1:16">
      <c r="A79" t="s">
        <v>8068</v>
      </c>
      <c r="B79" t="s">
        <v>8069</v>
      </c>
      <c r="C79" t="s">
        <v>6877</v>
      </c>
      <c r="D79" t="s">
        <v>6877</v>
      </c>
      <c r="E79" t="s">
        <v>10327</v>
      </c>
      <c r="F79" t="s">
        <v>6863</v>
      </c>
      <c r="G79" t="s">
        <v>10339</v>
      </c>
      <c r="H79" t="s">
        <v>10329</v>
      </c>
      <c r="I79" t="s">
        <v>5611</v>
      </c>
      <c r="J79" t="s">
        <v>5611</v>
      </c>
      <c r="K79" t="s">
        <v>6877</v>
      </c>
      <c r="L79" t="s">
        <v>8073</v>
      </c>
      <c r="M79" t="s">
        <v>1266</v>
      </c>
      <c r="N79" t="s">
        <v>443</v>
      </c>
      <c r="O79" t="s">
        <v>6958</v>
      </c>
      <c r="P79" t="s">
        <v>10330</v>
      </c>
    </row>
    <row r="80" spans="1:16">
      <c r="A80" t="s">
        <v>8079</v>
      </c>
      <c r="B80" t="s">
        <v>8080</v>
      </c>
      <c r="C80" t="s">
        <v>6877</v>
      </c>
      <c r="D80" t="s">
        <v>6877</v>
      </c>
      <c r="E80" t="s">
        <v>10327</v>
      </c>
      <c r="F80" t="s">
        <v>6863</v>
      </c>
      <c r="G80" t="s">
        <v>10339</v>
      </c>
      <c r="H80" t="s">
        <v>10329</v>
      </c>
      <c r="I80" t="s">
        <v>5611</v>
      </c>
      <c r="J80" t="s">
        <v>5611</v>
      </c>
      <c r="K80" t="s">
        <v>6877</v>
      </c>
      <c r="L80" t="s">
        <v>7903</v>
      </c>
      <c r="M80" t="s">
        <v>1266</v>
      </c>
      <c r="N80" t="s">
        <v>443</v>
      </c>
      <c r="O80" t="s">
        <v>2221</v>
      </c>
      <c r="P80" t="s">
        <v>10330</v>
      </c>
    </row>
    <row r="81" spans="1:16">
      <c r="A81" t="s">
        <v>8090</v>
      </c>
      <c r="B81" t="s">
        <v>8091</v>
      </c>
      <c r="C81" t="s">
        <v>6932</v>
      </c>
      <c r="D81" t="s">
        <v>6932</v>
      </c>
      <c r="E81" t="s">
        <v>10337</v>
      </c>
      <c r="F81" t="s">
        <v>6863</v>
      </c>
      <c r="G81" t="s">
        <v>10339</v>
      </c>
      <c r="H81" t="s">
        <v>10338</v>
      </c>
      <c r="I81" t="s">
        <v>370</v>
      </c>
      <c r="J81" t="s">
        <v>5611</v>
      </c>
      <c r="K81" t="s">
        <v>6932</v>
      </c>
      <c r="L81" t="s">
        <v>8094</v>
      </c>
      <c r="M81" t="s">
        <v>1266</v>
      </c>
      <c r="N81" t="s">
        <v>443</v>
      </c>
      <c r="O81" t="s">
        <v>2221</v>
      </c>
      <c r="P81" t="s">
        <v>10330</v>
      </c>
    </row>
    <row r="82" spans="1:16">
      <c r="A82" t="s">
        <v>8101</v>
      </c>
      <c r="B82" t="s">
        <v>8102</v>
      </c>
      <c r="C82" t="s">
        <v>6877</v>
      </c>
      <c r="D82" t="s">
        <v>6877</v>
      </c>
      <c r="E82" t="s">
        <v>10327</v>
      </c>
      <c r="F82" t="s">
        <v>6863</v>
      </c>
      <c r="G82" t="s">
        <v>10339</v>
      </c>
      <c r="H82" t="s">
        <v>10329</v>
      </c>
      <c r="I82" t="s">
        <v>5611</v>
      </c>
      <c r="J82" t="s">
        <v>5611</v>
      </c>
      <c r="K82" t="s">
        <v>6877</v>
      </c>
      <c r="L82">
        <v>0.79166666666666663</v>
      </c>
      <c r="M82" t="s">
        <v>1266</v>
      </c>
      <c r="N82" t="s">
        <v>443</v>
      </c>
      <c r="O82" t="s">
        <v>2219</v>
      </c>
      <c r="P82" t="s">
        <v>10330</v>
      </c>
    </row>
    <row r="83" spans="1:16">
      <c r="A83" t="s">
        <v>8110</v>
      </c>
      <c r="B83" t="s">
        <v>8113</v>
      </c>
      <c r="C83" t="s">
        <v>6967</v>
      </c>
      <c r="D83" t="s">
        <v>6967</v>
      </c>
      <c r="E83" t="s">
        <v>10340</v>
      </c>
      <c r="F83" t="s">
        <v>6863</v>
      </c>
      <c r="G83" t="s">
        <v>10339</v>
      </c>
      <c r="H83" t="s">
        <v>10341</v>
      </c>
      <c r="I83" t="s">
        <v>370</v>
      </c>
      <c r="J83" t="s">
        <v>5611</v>
      </c>
      <c r="K83" t="s">
        <v>6967</v>
      </c>
      <c r="L83" t="s">
        <v>8116</v>
      </c>
      <c r="M83" t="s">
        <v>488</v>
      </c>
      <c r="N83" t="s">
        <v>1266</v>
      </c>
      <c r="O83" t="s">
        <v>7161</v>
      </c>
      <c r="P83" t="s">
        <v>10330</v>
      </c>
    </row>
    <row r="84" spans="1:16">
      <c r="A84" t="s">
        <v>8130</v>
      </c>
      <c r="B84" t="s">
        <v>8133</v>
      </c>
      <c r="C84" t="s">
        <v>6877</v>
      </c>
      <c r="D84" t="s">
        <v>6877</v>
      </c>
      <c r="E84" t="s">
        <v>10327</v>
      </c>
      <c r="F84" t="s">
        <v>6863</v>
      </c>
      <c r="G84" t="s">
        <v>10339</v>
      </c>
      <c r="H84" t="s">
        <v>10329</v>
      </c>
      <c r="I84" t="s">
        <v>5611</v>
      </c>
      <c r="J84" t="s">
        <v>5611</v>
      </c>
      <c r="K84" t="s">
        <v>6877</v>
      </c>
      <c r="L84" t="s">
        <v>8136</v>
      </c>
      <c r="M84" t="s">
        <v>443</v>
      </c>
      <c r="N84" t="s">
        <v>344</v>
      </c>
      <c r="O84" t="s">
        <v>7052</v>
      </c>
      <c r="P84" t="s">
        <v>10330</v>
      </c>
    </row>
    <row r="85" spans="1:16">
      <c r="A85" t="s">
        <v>8153</v>
      </c>
      <c r="B85" t="s">
        <v>8154</v>
      </c>
      <c r="C85" t="s">
        <v>6967</v>
      </c>
      <c r="D85" t="s">
        <v>6967</v>
      </c>
      <c r="E85" t="s">
        <v>10340</v>
      </c>
      <c r="F85" t="s">
        <v>6863</v>
      </c>
      <c r="G85" t="s">
        <v>10339</v>
      </c>
      <c r="H85" t="s">
        <v>10341</v>
      </c>
      <c r="I85" t="s">
        <v>370</v>
      </c>
      <c r="J85" t="s">
        <v>5611</v>
      </c>
      <c r="K85" t="s">
        <v>6967</v>
      </c>
      <c r="L85" t="s">
        <v>8157</v>
      </c>
      <c r="M85" t="s">
        <v>1266</v>
      </c>
      <c r="N85" t="s">
        <v>443</v>
      </c>
      <c r="O85" t="s">
        <v>2219</v>
      </c>
      <c r="P85" t="s">
        <v>10330</v>
      </c>
    </row>
    <row r="86" spans="1:16">
      <c r="A86" t="s">
        <v>8163</v>
      </c>
      <c r="B86" t="s">
        <v>8166</v>
      </c>
      <c r="C86" t="s">
        <v>6877</v>
      </c>
      <c r="D86" t="s">
        <v>6877</v>
      </c>
      <c r="E86" t="s">
        <v>10327</v>
      </c>
      <c r="F86" t="s">
        <v>6863</v>
      </c>
      <c r="G86" t="s">
        <v>10339</v>
      </c>
      <c r="H86" t="s">
        <v>10329</v>
      </c>
      <c r="I86" t="s">
        <v>5611</v>
      </c>
      <c r="J86" t="s">
        <v>5611</v>
      </c>
      <c r="K86" t="s">
        <v>6877</v>
      </c>
      <c r="L86" t="s">
        <v>8169</v>
      </c>
      <c r="M86" t="s">
        <v>1266</v>
      </c>
      <c r="N86" t="s">
        <v>443</v>
      </c>
      <c r="O86" t="s">
        <v>7080</v>
      </c>
      <c r="P86" t="s">
        <v>10330</v>
      </c>
    </row>
    <row r="87" spans="1:16">
      <c r="A87" t="s">
        <v>8185</v>
      </c>
      <c r="B87" t="s">
        <v>8188</v>
      </c>
      <c r="C87" t="s">
        <v>6967</v>
      </c>
      <c r="D87" t="s">
        <v>6967</v>
      </c>
      <c r="E87" t="s">
        <v>10340</v>
      </c>
      <c r="F87" t="s">
        <v>6863</v>
      </c>
      <c r="G87" t="s">
        <v>10339</v>
      </c>
      <c r="H87" t="s">
        <v>10341</v>
      </c>
      <c r="I87" t="s">
        <v>370</v>
      </c>
      <c r="J87" t="s">
        <v>5611</v>
      </c>
      <c r="K87" t="s">
        <v>6967</v>
      </c>
      <c r="L87" t="s">
        <v>8191</v>
      </c>
      <c r="M87" t="s">
        <v>488</v>
      </c>
      <c r="N87" t="s">
        <v>1266</v>
      </c>
      <c r="O87" t="s">
        <v>7052</v>
      </c>
      <c r="P87" t="s">
        <v>10330</v>
      </c>
    </row>
    <row r="88" spans="1:16">
      <c r="A88" t="s">
        <v>8208</v>
      </c>
      <c r="B88" t="s">
        <v>8211</v>
      </c>
      <c r="C88" t="s">
        <v>6877</v>
      </c>
      <c r="D88" t="s">
        <v>6877</v>
      </c>
      <c r="E88" t="s">
        <v>10327</v>
      </c>
      <c r="F88" t="s">
        <v>6863</v>
      </c>
      <c r="G88" t="s">
        <v>10339</v>
      </c>
      <c r="H88" t="s">
        <v>10329</v>
      </c>
      <c r="I88" t="s">
        <v>5611</v>
      </c>
      <c r="J88" t="s">
        <v>5611</v>
      </c>
      <c r="K88" t="s">
        <v>6877</v>
      </c>
      <c r="L88" t="s">
        <v>8215</v>
      </c>
      <c r="M88" t="s">
        <v>1266</v>
      </c>
      <c r="N88" t="s">
        <v>344</v>
      </c>
      <c r="O88" t="s">
        <v>7080</v>
      </c>
      <c r="P88" t="s">
        <v>10330</v>
      </c>
    </row>
    <row r="89" spans="1:16">
      <c r="A89" t="s">
        <v>8230</v>
      </c>
      <c r="B89" t="s">
        <v>8233</v>
      </c>
      <c r="C89" t="s">
        <v>6967</v>
      </c>
      <c r="D89" t="s">
        <v>6967</v>
      </c>
      <c r="E89" t="s">
        <v>10340</v>
      </c>
      <c r="F89" t="s">
        <v>6863</v>
      </c>
      <c r="G89" t="s">
        <v>10339</v>
      </c>
      <c r="H89" t="s">
        <v>10341</v>
      </c>
      <c r="I89" t="s">
        <v>370</v>
      </c>
      <c r="J89" t="s">
        <v>5611</v>
      </c>
      <c r="K89" t="s">
        <v>6967</v>
      </c>
      <c r="L89" t="s">
        <v>8236</v>
      </c>
      <c r="M89" t="s">
        <v>1266</v>
      </c>
      <c r="N89" t="s">
        <v>443</v>
      </c>
      <c r="O89" t="s">
        <v>7052</v>
      </c>
      <c r="P89" t="s">
        <v>10330</v>
      </c>
    </row>
    <row r="90" spans="1:16">
      <c r="A90" t="s">
        <v>8251</v>
      </c>
      <c r="B90" t="s">
        <v>8252</v>
      </c>
      <c r="C90" t="s">
        <v>6877</v>
      </c>
      <c r="D90" t="s">
        <v>6877</v>
      </c>
      <c r="E90" t="s">
        <v>10327</v>
      </c>
      <c r="F90" t="s">
        <v>6863</v>
      </c>
      <c r="G90" t="s">
        <v>10339</v>
      </c>
      <c r="H90" t="s">
        <v>10329</v>
      </c>
      <c r="I90" t="s">
        <v>5611</v>
      </c>
      <c r="J90" t="s">
        <v>5611</v>
      </c>
      <c r="K90" t="s">
        <v>6877</v>
      </c>
      <c r="L90" t="s">
        <v>8257</v>
      </c>
      <c r="M90" t="s">
        <v>1266</v>
      </c>
      <c r="N90" t="s">
        <v>443</v>
      </c>
      <c r="O90" t="s">
        <v>2219</v>
      </c>
      <c r="P90" t="s">
        <v>10330</v>
      </c>
    </row>
    <row r="91" spans="1:16">
      <c r="A91" t="s">
        <v>8263</v>
      </c>
      <c r="B91" t="s">
        <v>8264</v>
      </c>
      <c r="C91" t="s">
        <v>6877</v>
      </c>
      <c r="D91" t="s">
        <v>6877</v>
      </c>
      <c r="E91" t="s">
        <v>10327</v>
      </c>
      <c r="F91" t="s">
        <v>6713</v>
      </c>
      <c r="G91" t="s">
        <v>6713</v>
      </c>
      <c r="H91" t="s">
        <v>10329</v>
      </c>
      <c r="I91" t="s">
        <v>5611</v>
      </c>
      <c r="J91" t="s">
        <v>5611</v>
      </c>
      <c r="K91" t="s">
        <v>6877</v>
      </c>
      <c r="L91" t="s">
        <v>1149</v>
      </c>
      <c r="M91" t="s">
        <v>1266</v>
      </c>
      <c r="N91" t="s">
        <v>1266</v>
      </c>
      <c r="O91" t="s">
        <v>2215</v>
      </c>
      <c r="P91" t="s">
        <v>10330</v>
      </c>
    </row>
    <row r="92" spans="1:16">
      <c r="A92" t="s">
        <v>8277</v>
      </c>
      <c r="B92" t="s">
        <v>8280</v>
      </c>
      <c r="C92" t="s">
        <v>6877</v>
      </c>
      <c r="D92" t="s">
        <v>6877</v>
      </c>
      <c r="E92" t="s">
        <v>10327</v>
      </c>
      <c r="F92" t="s">
        <v>6713</v>
      </c>
      <c r="G92" t="s">
        <v>6713</v>
      </c>
      <c r="H92" t="s">
        <v>10329</v>
      </c>
      <c r="I92" t="s">
        <v>5611</v>
      </c>
      <c r="J92" t="s">
        <v>5611</v>
      </c>
      <c r="K92" t="s">
        <v>6877</v>
      </c>
      <c r="L92" t="s">
        <v>8284</v>
      </c>
      <c r="M92" t="s">
        <v>443</v>
      </c>
      <c r="N92" t="s">
        <v>344</v>
      </c>
      <c r="O92" t="s">
        <v>7576</v>
      </c>
      <c r="P92" t="s">
        <v>10330</v>
      </c>
    </row>
    <row r="93" spans="1:16">
      <c r="A93" t="s">
        <v>8300</v>
      </c>
      <c r="B93" t="s">
        <v>8303</v>
      </c>
      <c r="C93" t="s">
        <v>6877</v>
      </c>
      <c r="D93" t="s">
        <v>6877</v>
      </c>
      <c r="E93" t="s">
        <v>10327</v>
      </c>
      <c r="F93" t="s">
        <v>6713</v>
      </c>
      <c r="G93" t="s">
        <v>6713</v>
      </c>
      <c r="H93" t="s">
        <v>10329</v>
      </c>
      <c r="I93" t="s">
        <v>5611</v>
      </c>
      <c r="J93" t="s">
        <v>5611</v>
      </c>
      <c r="K93" t="s">
        <v>6877</v>
      </c>
      <c r="L93" t="s">
        <v>8305</v>
      </c>
      <c r="M93" t="s">
        <v>443</v>
      </c>
      <c r="N93" t="s">
        <v>344</v>
      </c>
      <c r="O93" t="s">
        <v>2231</v>
      </c>
      <c r="P93" t="s">
        <v>10330</v>
      </c>
    </row>
    <row r="94" spans="1:16">
      <c r="A94" t="s">
        <v>8314</v>
      </c>
      <c r="B94" t="s">
        <v>8315</v>
      </c>
      <c r="C94" t="s">
        <v>6877</v>
      </c>
      <c r="D94" t="s">
        <v>6877</v>
      </c>
      <c r="E94" t="s">
        <v>10327</v>
      </c>
      <c r="F94" t="s">
        <v>6713</v>
      </c>
      <c r="G94" t="s">
        <v>6713</v>
      </c>
      <c r="H94" t="s">
        <v>10329</v>
      </c>
      <c r="I94" t="s">
        <v>5611</v>
      </c>
      <c r="J94" t="s">
        <v>5611</v>
      </c>
      <c r="K94" t="s">
        <v>6877</v>
      </c>
      <c r="L94" t="s">
        <v>8284</v>
      </c>
      <c r="M94" t="s">
        <v>443</v>
      </c>
      <c r="N94" t="s">
        <v>344</v>
      </c>
      <c r="O94" t="s">
        <v>7576</v>
      </c>
      <c r="P94" t="s">
        <v>10330</v>
      </c>
    </row>
    <row r="95" spans="1:16">
      <c r="A95" t="s">
        <v>8316</v>
      </c>
      <c r="B95" t="s">
        <v>8317</v>
      </c>
      <c r="C95" t="s">
        <v>6877</v>
      </c>
      <c r="D95" t="s">
        <v>6877</v>
      </c>
      <c r="E95" t="s">
        <v>10327</v>
      </c>
      <c r="F95" t="s">
        <v>6713</v>
      </c>
      <c r="G95" t="s">
        <v>6713</v>
      </c>
      <c r="H95" t="s">
        <v>10329</v>
      </c>
      <c r="I95" t="s">
        <v>5611</v>
      </c>
      <c r="J95" t="s">
        <v>5611</v>
      </c>
      <c r="K95" t="s">
        <v>6877</v>
      </c>
      <c r="L95" t="s">
        <v>8284</v>
      </c>
      <c r="M95" t="s">
        <v>443</v>
      </c>
      <c r="N95" t="s">
        <v>344</v>
      </c>
      <c r="O95" t="s">
        <v>7576</v>
      </c>
      <c r="P95" t="s">
        <v>10330</v>
      </c>
    </row>
    <row r="96" spans="1:16">
      <c r="A96" t="s">
        <v>8318</v>
      </c>
      <c r="B96" t="s">
        <v>8319</v>
      </c>
      <c r="C96" t="s">
        <v>6877</v>
      </c>
      <c r="D96" t="s">
        <v>6877</v>
      </c>
      <c r="E96" t="s">
        <v>10327</v>
      </c>
      <c r="F96" t="s">
        <v>6863</v>
      </c>
      <c r="G96" t="s">
        <v>10339</v>
      </c>
      <c r="H96" t="s">
        <v>10329</v>
      </c>
      <c r="I96" t="s">
        <v>5611</v>
      </c>
      <c r="J96" t="s">
        <v>5611</v>
      </c>
      <c r="K96" t="s">
        <v>6877</v>
      </c>
      <c r="L96" t="s">
        <v>8324</v>
      </c>
      <c r="M96" t="s">
        <v>443</v>
      </c>
      <c r="N96" t="s">
        <v>344</v>
      </c>
      <c r="O96" t="s">
        <v>2219</v>
      </c>
      <c r="P96" t="s">
        <v>10330</v>
      </c>
    </row>
    <row r="97" spans="1:16">
      <c r="A97" t="s">
        <v>8330</v>
      </c>
      <c r="B97" t="s">
        <v>8331</v>
      </c>
      <c r="C97" t="s">
        <v>6877</v>
      </c>
      <c r="D97" t="s">
        <v>6877</v>
      </c>
      <c r="E97" t="s">
        <v>10327</v>
      </c>
      <c r="F97" t="s">
        <v>6863</v>
      </c>
      <c r="G97" t="s">
        <v>10339</v>
      </c>
      <c r="H97" t="s">
        <v>10329</v>
      </c>
      <c r="I97" t="s">
        <v>5611</v>
      </c>
      <c r="J97" t="s">
        <v>5611</v>
      </c>
      <c r="K97" t="s">
        <v>6877</v>
      </c>
      <c r="L97" t="s">
        <v>8336</v>
      </c>
      <c r="M97" t="s">
        <v>443</v>
      </c>
      <c r="N97" t="s">
        <v>443</v>
      </c>
      <c r="O97" t="s">
        <v>7229</v>
      </c>
      <c r="P97" t="s">
        <v>10330</v>
      </c>
    </row>
    <row r="98" spans="1:16">
      <c r="A98" t="s">
        <v>8343</v>
      </c>
      <c r="B98" t="s">
        <v>8346</v>
      </c>
      <c r="C98" t="s">
        <v>6877</v>
      </c>
      <c r="D98" t="s">
        <v>6877</v>
      </c>
      <c r="E98" t="s">
        <v>10327</v>
      </c>
      <c r="F98" t="s">
        <v>6863</v>
      </c>
      <c r="G98" t="s">
        <v>10339</v>
      </c>
      <c r="H98" t="s">
        <v>10329</v>
      </c>
      <c r="I98" t="s">
        <v>5611</v>
      </c>
      <c r="J98" t="s">
        <v>5611</v>
      </c>
      <c r="K98" t="s">
        <v>6877</v>
      </c>
      <c r="L98" t="s">
        <v>8350</v>
      </c>
      <c r="M98" t="s">
        <v>565</v>
      </c>
      <c r="N98" t="s">
        <v>1266</v>
      </c>
      <c r="O98" t="s">
        <v>7576</v>
      </c>
      <c r="P98" t="s">
        <v>10330</v>
      </c>
    </row>
    <row r="99" spans="1:16">
      <c r="A99" t="s">
        <v>8366</v>
      </c>
      <c r="B99" t="s">
        <v>8367</v>
      </c>
      <c r="C99" t="s">
        <v>6877</v>
      </c>
      <c r="D99" t="s">
        <v>6877</v>
      </c>
      <c r="E99" t="s">
        <v>10327</v>
      </c>
      <c r="F99" t="s">
        <v>6863</v>
      </c>
      <c r="G99" t="s">
        <v>10339</v>
      </c>
      <c r="H99" t="s">
        <v>10329</v>
      </c>
      <c r="I99" t="s">
        <v>5611</v>
      </c>
      <c r="J99" t="s">
        <v>5611</v>
      </c>
      <c r="K99" t="s">
        <v>6877</v>
      </c>
      <c r="L99" t="s">
        <v>8370</v>
      </c>
      <c r="M99" t="s">
        <v>1266</v>
      </c>
      <c r="N99" t="s">
        <v>344</v>
      </c>
      <c r="O99" t="s">
        <v>7161</v>
      </c>
      <c r="P99" t="s">
        <v>10330</v>
      </c>
    </row>
    <row r="100" spans="1:16">
      <c r="A100" t="s">
        <v>8375</v>
      </c>
      <c r="B100" t="s">
        <v>8376</v>
      </c>
      <c r="C100" t="s">
        <v>6877</v>
      </c>
      <c r="D100" t="s">
        <v>6877</v>
      </c>
      <c r="E100" t="s">
        <v>10327</v>
      </c>
      <c r="F100" t="s">
        <v>6863</v>
      </c>
      <c r="G100" t="s">
        <v>10339</v>
      </c>
      <c r="H100" t="s">
        <v>10329</v>
      </c>
      <c r="I100" t="s">
        <v>5611</v>
      </c>
      <c r="J100" t="s">
        <v>5611</v>
      </c>
      <c r="K100" t="s">
        <v>6877</v>
      </c>
      <c r="L100" t="s">
        <v>8379</v>
      </c>
      <c r="M100" t="s">
        <v>565</v>
      </c>
      <c r="N100" t="s">
        <v>1266</v>
      </c>
      <c r="O100" t="s">
        <v>7576</v>
      </c>
      <c r="P100" t="s">
        <v>10330</v>
      </c>
    </row>
    <row r="101" spans="1:16">
      <c r="A101" t="s">
        <v>8385</v>
      </c>
      <c r="B101" t="s">
        <v>8388</v>
      </c>
      <c r="C101" t="s">
        <v>6877</v>
      </c>
      <c r="D101" t="s">
        <v>6877</v>
      </c>
      <c r="E101" t="s">
        <v>10327</v>
      </c>
      <c r="F101" t="s">
        <v>6863</v>
      </c>
      <c r="G101" t="s">
        <v>10339</v>
      </c>
      <c r="H101" t="s">
        <v>10329</v>
      </c>
      <c r="I101" t="s">
        <v>5611</v>
      </c>
      <c r="J101" t="s">
        <v>5611</v>
      </c>
      <c r="K101" t="s">
        <v>6877</v>
      </c>
      <c r="L101" t="s">
        <v>8391</v>
      </c>
      <c r="M101" t="s">
        <v>565</v>
      </c>
      <c r="N101" t="s">
        <v>1266</v>
      </c>
      <c r="O101" t="s">
        <v>7161</v>
      </c>
      <c r="P101" t="s">
        <v>10330</v>
      </c>
    </row>
    <row r="102" spans="1:16">
      <c r="A102" t="s">
        <v>8400</v>
      </c>
      <c r="B102" t="s">
        <v>8401</v>
      </c>
      <c r="C102" t="s">
        <v>6877</v>
      </c>
      <c r="D102" t="s">
        <v>6877</v>
      </c>
      <c r="E102" t="s">
        <v>10327</v>
      </c>
      <c r="F102" t="s">
        <v>6863</v>
      </c>
      <c r="G102" t="s">
        <v>10339</v>
      </c>
      <c r="H102" t="s">
        <v>10329</v>
      </c>
      <c r="I102" t="s">
        <v>5611</v>
      </c>
      <c r="J102" t="s">
        <v>5611</v>
      </c>
      <c r="K102" t="s">
        <v>6877</v>
      </c>
      <c r="L102" t="s">
        <v>8404</v>
      </c>
      <c r="M102" t="s">
        <v>1266</v>
      </c>
      <c r="N102" t="s">
        <v>344</v>
      </c>
      <c r="O102" t="s">
        <v>2221</v>
      </c>
      <c r="P102" t="s">
        <v>10330</v>
      </c>
    </row>
    <row r="103" spans="1:16">
      <c r="A103" t="s">
        <v>8409</v>
      </c>
      <c r="B103" t="s">
        <v>8410</v>
      </c>
      <c r="C103" t="s">
        <v>6967</v>
      </c>
      <c r="D103" t="s">
        <v>6967</v>
      </c>
      <c r="E103" t="s">
        <v>10340</v>
      </c>
      <c r="F103" t="s">
        <v>6863</v>
      </c>
      <c r="G103" t="s">
        <v>10339</v>
      </c>
      <c r="H103" t="s">
        <v>10341</v>
      </c>
      <c r="I103" t="s">
        <v>370</v>
      </c>
      <c r="J103" t="s">
        <v>5611</v>
      </c>
      <c r="K103" t="s">
        <v>6967</v>
      </c>
      <c r="L103" t="s">
        <v>6983</v>
      </c>
      <c r="M103" t="s">
        <v>565</v>
      </c>
      <c r="N103" t="s">
        <v>1266</v>
      </c>
      <c r="O103" t="s">
        <v>7298</v>
      </c>
      <c r="P103" t="s">
        <v>10330</v>
      </c>
    </row>
    <row r="104" spans="1:16">
      <c r="A104" t="s">
        <v>8417</v>
      </c>
      <c r="B104" t="s">
        <v>8418</v>
      </c>
      <c r="C104" t="s">
        <v>6967</v>
      </c>
      <c r="D104" t="s">
        <v>6967</v>
      </c>
      <c r="E104" t="s">
        <v>10340</v>
      </c>
      <c r="F104" t="s">
        <v>6863</v>
      </c>
      <c r="G104" t="s">
        <v>10339</v>
      </c>
      <c r="H104" t="s">
        <v>10341</v>
      </c>
      <c r="I104" t="s">
        <v>370</v>
      </c>
      <c r="J104" t="s">
        <v>5611</v>
      </c>
      <c r="K104" t="s">
        <v>6967</v>
      </c>
      <c r="L104" t="s">
        <v>6983</v>
      </c>
      <c r="M104" t="s">
        <v>565</v>
      </c>
      <c r="N104" t="s">
        <v>1266</v>
      </c>
      <c r="O104" t="s">
        <v>7298</v>
      </c>
      <c r="P104" t="s">
        <v>10330</v>
      </c>
    </row>
    <row r="105" spans="1:16">
      <c r="A105" t="s">
        <v>8427</v>
      </c>
      <c r="B105" t="s">
        <v>8428</v>
      </c>
      <c r="C105" t="s">
        <v>6877</v>
      </c>
      <c r="D105" t="s">
        <v>6877</v>
      </c>
      <c r="E105" t="s">
        <v>10327</v>
      </c>
      <c r="F105" t="s">
        <v>6863</v>
      </c>
      <c r="G105" t="s">
        <v>10339</v>
      </c>
      <c r="H105" t="s">
        <v>10329</v>
      </c>
      <c r="I105" t="s">
        <v>5611</v>
      </c>
      <c r="J105" t="s">
        <v>5611</v>
      </c>
      <c r="K105" t="s">
        <v>6877</v>
      </c>
      <c r="L105" t="s">
        <v>8431</v>
      </c>
      <c r="M105" t="s">
        <v>856</v>
      </c>
      <c r="N105" t="s">
        <v>1266</v>
      </c>
      <c r="O105" t="s">
        <v>7576</v>
      </c>
      <c r="P105" t="s">
        <v>10330</v>
      </c>
    </row>
    <row r="106" spans="1:16">
      <c r="A106" t="s">
        <v>8437</v>
      </c>
      <c r="B106" t="s">
        <v>8438</v>
      </c>
      <c r="C106" t="s">
        <v>6877</v>
      </c>
      <c r="D106" t="s">
        <v>6877</v>
      </c>
      <c r="E106" t="s">
        <v>10327</v>
      </c>
      <c r="F106" t="s">
        <v>6863</v>
      </c>
      <c r="G106" t="s">
        <v>10339</v>
      </c>
      <c r="H106" t="s">
        <v>10329</v>
      </c>
      <c r="I106" t="s">
        <v>5611</v>
      </c>
      <c r="J106" t="s">
        <v>5611</v>
      </c>
      <c r="K106" t="s">
        <v>6877</v>
      </c>
      <c r="L106" t="s">
        <v>8441</v>
      </c>
      <c r="M106" t="s">
        <v>1266</v>
      </c>
      <c r="N106" t="s">
        <v>1266</v>
      </c>
      <c r="O106" t="s">
        <v>7576</v>
      </c>
      <c r="P106" t="s">
        <v>10330</v>
      </c>
    </row>
    <row r="107" spans="1:16">
      <c r="A107" t="s">
        <v>8445</v>
      </c>
      <c r="B107" t="s">
        <v>8446</v>
      </c>
      <c r="C107" t="s">
        <v>6932</v>
      </c>
      <c r="D107" t="s">
        <v>6932</v>
      </c>
      <c r="E107" t="s">
        <v>10337</v>
      </c>
      <c r="F107" t="s">
        <v>6863</v>
      </c>
      <c r="G107" t="s">
        <v>10339</v>
      </c>
      <c r="H107" t="s">
        <v>10338</v>
      </c>
      <c r="I107" t="s">
        <v>370</v>
      </c>
      <c r="J107" t="s">
        <v>5611</v>
      </c>
      <c r="K107" t="s">
        <v>6932</v>
      </c>
      <c r="L107" t="s">
        <v>6983</v>
      </c>
      <c r="M107" t="s">
        <v>1266</v>
      </c>
      <c r="N107" t="s">
        <v>1266</v>
      </c>
      <c r="O107" t="s">
        <v>2221</v>
      </c>
      <c r="P107" t="s">
        <v>10330</v>
      </c>
    </row>
    <row r="108" spans="1:16">
      <c r="A108" t="s">
        <v>8457</v>
      </c>
      <c r="B108" t="s">
        <v>8458</v>
      </c>
      <c r="C108" t="s">
        <v>6932</v>
      </c>
      <c r="D108" t="s">
        <v>6932</v>
      </c>
      <c r="E108" t="s">
        <v>10337</v>
      </c>
      <c r="F108" t="s">
        <v>6863</v>
      </c>
      <c r="G108" t="s">
        <v>10339</v>
      </c>
      <c r="H108" t="s">
        <v>10338</v>
      </c>
      <c r="I108" t="s">
        <v>370</v>
      </c>
      <c r="J108" t="s">
        <v>5611</v>
      </c>
      <c r="K108" t="s">
        <v>6932</v>
      </c>
      <c r="L108" t="s">
        <v>6983</v>
      </c>
      <c r="M108" t="s">
        <v>344</v>
      </c>
      <c r="N108" t="s">
        <v>344</v>
      </c>
      <c r="O108" t="s">
        <v>7161</v>
      </c>
      <c r="P108" t="s">
        <v>10330</v>
      </c>
    </row>
    <row r="109" spans="1:16">
      <c r="A109" t="s">
        <v>8464</v>
      </c>
      <c r="B109" t="s">
        <v>8465</v>
      </c>
      <c r="C109" t="s">
        <v>6877</v>
      </c>
      <c r="D109" t="s">
        <v>6877</v>
      </c>
      <c r="E109" t="s">
        <v>10327</v>
      </c>
      <c r="F109" t="s">
        <v>6863</v>
      </c>
      <c r="G109" t="s">
        <v>10339</v>
      </c>
      <c r="H109" t="s">
        <v>10329</v>
      </c>
      <c r="I109" t="s">
        <v>5611</v>
      </c>
      <c r="J109" t="s">
        <v>5611</v>
      </c>
      <c r="K109" t="s">
        <v>6877</v>
      </c>
      <c r="L109" t="s">
        <v>6983</v>
      </c>
      <c r="M109" t="s">
        <v>1266</v>
      </c>
      <c r="N109" t="s">
        <v>1266</v>
      </c>
      <c r="O109" t="s">
        <v>7161</v>
      </c>
      <c r="P109" t="s">
        <v>10330</v>
      </c>
    </row>
    <row r="110" spans="1:16">
      <c r="A110" t="s">
        <v>8473</v>
      </c>
      <c r="B110" t="s">
        <v>8474</v>
      </c>
      <c r="C110" t="s">
        <v>6932</v>
      </c>
      <c r="D110" t="s">
        <v>6932</v>
      </c>
      <c r="E110" t="s">
        <v>10337</v>
      </c>
      <c r="F110" t="s">
        <v>6863</v>
      </c>
      <c r="G110" t="s">
        <v>10339</v>
      </c>
      <c r="H110" t="s">
        <v>10338</v>
      </c>
      <c r="I110" t="s">
        <v>370</v>
      </c>
      <c r="J110" t="s">
        <v>5611</v>
      </c>
      <c r="K110" t="s">
        <v>6932</v>
      </c>
      <c r="L110" t="s">
        <v>6983</v>
      </c>
      <c r="M110" t="s">
        <v>565</v>
      </c>
      <c r="N110" t="s">
        <v>1266</v>
      </c>
      <c r="O110" t="s">
        <v>7576</v>
      </c>
      <c r="P110" t="s">
        <v>10330</v>
      </c>
    </row>
    <row r="111" spans="1:16">
      <c r="A111" t="s">
        <v>8480</v>
      </c>
      <c r="B111" t="s">
        <v>8481</v>
      </c>
      <c r="C111" t="s">
        <v>6877</v>
      </c>
      <c r="D111" t="s">
        <v>6877</v>
      </c>
      <c r="E111" t="s">
        <v>10327</v>
      </c>
      <c r="F111" t="s">
        <v>6863</v>
      </c>
      <c r="G111" t="s">
        <v>10339</v>
      </c>
      <c r="H111" t="s">
        <v>10329</v>
      </c>
      <c r="I111" t="s">
        <v>5611</v>
      </c>
      <c r="J111" t="s">
        <v>5611</v>
      </c>
      <c r="K111" t="s">
        <v>6877</v>
      </c>
      <c r="L111" t="s">
        <v>6983</v>
      </c>
      <c r="M111" t="s">
        <v>565</v>
      </c>
      <c r="N111" t="s">
        <v>1266</v>
      </c>
      <c r="O111" t="s">
        <v>7576</v>
      </c>
      <c r="P111" t="s">
        <v>10330</v>
      </c>
    </row>
    <row r="112" spans="1:16">
      <c r="A112" t="s">
        <v>8489</v>
      </c>
      <c r="B112" t="s">
        <v>8490</v>
      </c>
      <c r="C112" t="s">
        <v>6932</v>
      </c>
      <c r="D112" t="s">
        <v>6932</v>
      </c>
      <c r="E112" t="s">
        <v>10337</v>
      </c>
      <c r="F112" t="s">
        <v>6863</v>
      </c>
      <c r="G112" t="s">
        <v>10339</v>
      </c>
      <c r="H112" t="s">
        <v>10338</v>
      </c>
      <c r="I112" t="s">
        <v>370</v>
      </c>
      <c r="J112" t="s">
        <v>5611</v>
      </c>
      <c r="K112" t="s">
        <v>6932</v>
      </c>
      <c r="L112" t="s">
        <v>6983</v>
      </c>
      <c r="M112" t="s">
        <v>565</v>
      </c>
      <c r="N112" t="s">
        <v>344</v>
      </c>
      <c r="O112" t="s">
        <v>7161</v>
      </c>
      <c r="P112" t="s">
        <v>10330</v>
      </c>
    </row>
    <row r="113" spans="1:16">
      <c r="A113" t="s">
        <v>8497</v>
      </c>
      <c r="B113" t="s">
        <v>8500</v>
      </c>
      <c r="C113" t="s">
        <v>6932</v>
      </c>
      <c r="D113" t="s">
        <v>6932</v>
      </c>
      <c r="E113" t="s">
        <v>10337</v>
      </c>
      <c r="F113" t="s">
        <v>6863</v>
      </c>
      <c r="G113" t="s">
        <v>10339</v>
      </c>
      <c r="H113" t="s">
        <v>10338</v>
      </c>
      <c r="I113" t="s">
        <v>370</v>
      </c>
      <c r="J113" t="s">
        <v>5611</v>
      </c>
      <c r="K113" t="s">
        <v>6932</v>
      </c>
      <c r="L113" t="s">
        <v>6983</v>
      </c>
      <c r="M113" t="s">
        <v>856</v>
      </c>
      <c r="N113" t="s">
        <v>344</v>
      </c>
      <c r="O113" t="s">
        <v>7576</v>
      </c>
      <c r="P113" t="s">
        <v>10330</v>
      </c>
    </row>
    <row r="114" spans="1:16">
      <c r="A114" t="s">
        <v>8516</v>
      </c>
      <c r="B114" t="s">
        <v>8517</v>
      </c>
      <c r="C114" t="s">
        <v>6932</v>
      </c>
      <c r="D114" t="s">
        <v>6932</v>
      </c>
      <c r="E114" t="s">
        <v>10337</v>
      </c>
      <c r="F114" t="s">
        <v>6863</v>
      </c>
      <c r="G114" t="s">
        <v>10339</v>
      </c>
      <c r="H114" t="s">
        <v>10338</v>
      </c>
      <c r="I114" t="s">
        <v>370</v>
      </c>
      <c r="J114" t="s">
        <v>5611</v>
      </c>
      <c r="K114" t="s">
        <v>6932</v>
      </c>
      <c r="L114" t="s">
        <v>6983</v>
      </c>
      <c r="M114" t="s">
        <v>565</v>
      </c>
      <c r="N114" t="s">
        <v>1266</v>
      </c>
      <c r="O114" t="s">
        <v>7576</v>
      </c>
      <c r="P114" t="s">
        <v>10330</v>
      </c>
    </row>
    <row r="115" spans="1:16">
      <c r="A115" t="s">
        <v>8525</v>
      </c>
      <c r="B115" t="s">
        <v>8526</v>
      </c>
      <c r="C115" t="s">
        <v>6932</v>
      </c>
      <c r="D115" t="s">
        <v>6932</v>
      </c>
      <c r="E115" t="s">
        <v>10337</v>
      </c>
      <c r="F115" t="s">
        <v>6863</v>
      </c>
      <c r="G115" t="s">
        <v>10339</v>
      </c>
      <c r="H115" t="s">
        <v>10338</v>
      </c>
      <c r="I115" t="s">
        <v>370</v>
      </c>
      <c r="J115" t="s">
        <v>5611</v>
      </c>
      <c r="K115" t="s">
        <v>6932</v>
      </c>
      <c r="L115" t="s">
        <v>8530</v>
      </c>
      <c r="M115" t="s">
        <v>344</v>
      </c>
      <c r="N115" t="s">
        <v>344</v>
      </c>
      <c r="O115" t="s">
        <v>6958</v>
      </c>
      <c r="P115" t="s">
        <v>10330</v>
      </c>
    </row>
    <row r="116" spans="1:16">
      <c r="A116" t="s">
        <v>8535</v>
      </c>
      <c r="B116" t="s">
        <v>8536</v>
      </c>
      <c r="C116" t="s">
        <v>6877</v>
      </c>
      <c r="D116" t="s">
        <v>6877</v>
      </c>
      <c r="E116" t="s">
        <v>10327</v>
      </c>
      <c r="F116" t="s">
        <v>6863</v>
      </c>
      <c r="G116" t="s">
        <v>10339</v>
      </c>
      <c r="H116" t="s">
        <v>10329</v>
      </c>
      <c r="I116" t="s">
        <v>5611</v>
      </c>
      <c r="J116" t="s">
        <v>5611</v>
      </c>
      <c r="K116" t="s">
        <v>6877</v>
      </c>
      <c r="L116" t="s">
        <v>8543</v>
      </c>
      <c r="M116" t="s">
        <v>1266</v>
      </c>
      <c r="N116" t="s">
        <v>344</v>
      </c>
      <c r="O116" t="s">
        <v>2215</v>
      </c>
      <c r="P116" t="s">
        <v>10330</v>
      </c>
    </row>
    <row r="117" spans="1:16">
      <c r="A117" t="s">
        <v>8549</v>
      </c>
      <c r="B117" t="s">
        <v>8552</v>
      </c>
      <c r="C117" t="s">
        <v>6877</v>
      </c>
      <c r="D117" t="s">
        <v>6877</v>
      </c>
      <c r="E117" t="s">
        <v>10327</v>
      </c>
      <c r="F117" t="s">
        <v>6863</v>
      </c>
      <c r="G117" t="s">
        <v>10339</v>
      </c>
      <c r="H117" t="s">
        <v>10329</v>
      </c>
      <c r="I117" t="s">
        <v>5611</v>
      </c>
      <c r="J117" t="s">
        <v>5611</v>
      </c>
      <c r="K117" t="s">
        <v>6877</v>
      </c>
      <c r="L117" t="s">
        <v>8557</v>
      </c>
      <c r="M117" t="s">
        <v>1266</v>
      </c>
      <c r="N117" t="s">
        <v>443</v>
      </c>
      <c r="O117" t="s">
        <v>2219</v>
      </c>
      <c r="P117" t="s">
        <v>10330</v>
      </c>
    </row>
    <row r="118" spans="1:16">
      <c r="A118" t="s">
        <v>8577</v>
      </c>
      <c r="B118" t="s">
        <v>8578</v>
      </c>
      <c r="C118" t="s">
        <v>6967</v>
      </c>
      <c r="D118" t="s">
        <v>6967</v>
      </c>
      <c r="E118" t="s">
        <v>10340</v>
      </c>
      <c r="F118" t="s">
        <v>6863</v>
      </c>
      <c r="G118" t="s">
        <v>10339</v>
      </c>
      <c r="H118" t="s">
        <v>10341</v>
      </c>
      <c r="I118" t="s">
        <v>370</v>
      </c>
      <c r="J118" t="s">
        <v>5611</v>
      </c>
      <c r="K118" t="s">
        <v>6967</v>
      </c>
      <c r="L118" t="s">
        <v>8581</v>
      </c>
      <c r="M118" t="s">
        <v>1266</v>
      </c>
      <c r="N118" t="s">
        <v>344</v>
      </c>
      <c r="O118" t="s">
        <v>2215</v>
      </c>
      <c r="P118" t="s">
        <v>10330</v>
      </c>
    </row>
    <row r="119" spans="1:16">
      <c r="A119" t="s">
        <v>8588</v>
      </c>
      <c r="B119" t="s">
        <v>8591</v>
      </c>
      <c r="C119" t="s">
        <v>6877</v>
      </c>
      <c r="D119" t="s">
        <v>6877</v>
      </c>
      <c r="E119" t="s">
        <v>10327</v>
      </c>
      <c r="F119" t="s">
        <v>6863</v>
      </c>
      <c r="G119" t="s">
        <v>10339</v>
      </c>
      <c r="H119" t="s">
        <v>10329</v>
      </c>
      <c r="I119" t="s">
        <v>5611</v>
      </c>
      <c r="J119" t="s">
        <v>5611</v>
      </c>
      <c r="K119" t="s">
        <v>6877</v>
      </c>
      <c r="L119" t="s">
        <v>8596</v>
      </c>
      <c r="M119" t="s">
        <v>443</v>
      </c>
      <c r="N119" t="s">
        <v>443</v>
      </c>
      <c r="O119" t="s">
        <v>2215</v>
      </c>
      <c r="P119" t="s">
        <v>10330</v>
      </c>
    </row>
    <row r="120" spans="1:16">
      <c r="A120" t="s">
        <v>8609</v>
      </c>
      <c r="B120" t="s">
        <v>8610</v>
      </c>
      <c r="C120" t="s">
        <v>6932</v>
      </c>
      <c r="D120" t="s">
        <v>6932</v>
      </c>
      <c r="E120" t="s">
        <v>10337</v>
      </c>
      <c r="F120" t="s">
        <v>6863</v>
      </c>
      <c r="G120" t="s">
        <v>10339</v>
      </c>
      <c r="H120" t="s">
        <v>10338</v>
      </c>
      <c r="I120" t="s">
        <v>370</v>
      </c>
      <c r="J120" t="s">
        <v>5611</v>
      </c>
      <c r="K120" t="s">
        <v>6932</v>
      </c>
      <c r="L120" t="s">
        <v>8613</v>
      </c>
      <c r="M120" t="s">
        <v>443</v>
      </c>
      <c r="N120" t="s">
        <v>443</v>
      </c>
      <c r="O120" t="s">
        <v>7674</v>
      </c>
      <c r="P120" t="s">
        <v>10330</v>
      </c>
    </row>
    <row r="121" spans="1:16">
      <c r="A121" t="s">
        <v>8617</v>
      </c>
      <c r="B121" t="s">
        <v>8620</v>
      </c>
      <c r="C121" t="s">
        <v>6877</v>
      </c>
      <c r="D121" t="s">
        <v>6877</v>
      </c>
      <c r="E121" t="s">
        <v>10327</v>
      </c>
      <c r="F121" t="s">
        <v>6863</v>
      </c>
      <c r="G121" t="s">
        <v>10339</v>
      </c>
      <c r="H121" t="s">
        <v>10329</v>
      </c>
      <c r="I121" t="s">
        <v>5611</v>
      </c>
      <c r="J121" t="s">
        <v>5611</v>
      </c>
      <c r="K121" t="s">
        <v>6877</v>
      </c>
      <c r="L121" t="s">
        <v>8623</v>
      </c>
      <c r="M121" t="s">
        <v>1266</v>
      </c>
      <c r="N121" t="s">
        <v>443</v>
      </c>
      <c r="O121" t="s">
        <v>2215</v>
      </c>
      <c r="P121" t="s">
        <v>10330</v>
      </c>
    </row>
    <row r="122" spans="1:16">
      <c r="A122" t="s">
        <v>8640</v>
      </c>
      <c r="B122" t="s">
        <v>1452</v>
      </c>
      <c r="C122" t="s">
        <v>6877</v>
      </c>
      <c r="D122" t="s">
        <v>6877</v>
      </c>
      <c r="E122" t="s">
        <v>10327</v>
      </c>
      <c r="F122" t="s">
        <v>6713</v>
      </c>
      <c r="G122" t="s">
        <v>6713</v>
      </c>
      <c r="H122" t="s">
        <v>10329</v>
      </c>
      <c r="I122" t="s">
        <v>5611</v>
      </c>
      <c r="J122" t="s">
        <v>5611</v>
      </c>
      <c r="K122" t="s">
        <v>6877</v>
      </c>
      <c r="L122" t="s">
        <v>8645</v>
      </c>
      <c r="M122" t="s">
        <v>488</v>
      </c>
      <c r="N122" t="s">
        <v>1266</v>
      </c>
      <c r="O122" t="s">
        <v>2215</v>
      </c>
      <c r="P122" t="s">
        <v>10330</v>
      </c>
    </row>
    <row r="123" spans="1:16">
      <c r="A123" t="s">
        <v>8658</v>
      </c>
      <c r="B123" t="s">
        <v>8659</v>
      </c>
      <c r="C123" t="s">
        <v>6877</v>
      </c>
      <c r="D123" t="s">
        <v>6877</v>
      </c>
      <c r="E123" t="s">
        <v>10327</v>
      </c>
      <c r="F123" t="s">
        <v>6713</v>
      </c>
      <c r="G123" t="s">
        <v>6713</v>
      </c>
      <c r="H123" t="s">
        <v>10329</v>
      </c>
      <c r="I123" t="s">
        <v>5611</v>
      </c>
      <c r="J123" t="s">
        <v>5611</v>
      </c>
      <c r="K123" t="s">
        <v>6877</v>
      </c>
      <c r="L123" t="s">
        <v>8645</v>
      </c>
      <c r="M123" t="s">
        <v>488</v>
      </c>
      <c r="N123" t="s">
        <v>1266</v>
      </c>
      <c r="O123" t="s">
        <v>2215</v>
      </c>
      <c r="P123" t="s">
        <v>10330</v>
      </c>
    </row>
    <row r="124" spans="1:16">
      <c r="A124" t="s">
        <v>8660</v>
      </c>
      <c r="B124" t="s">
        <v>8661</v>
      </c>
      <c r="C124" t="s">
        <v>6877</v>
      </c>
      <c r="D124" t="s">
        <v>6877</v>
      </c>
      <c r="E124" t="s">
        <v>10327</v>
      </c>
      <c r="F124" t="s">
        <v>6713</v>
      </c>
      <c r="G124" t="s">
        <v>6713</v>
      </c>
      <c r="H124" t="s">
        <v>10329</v>
      </c>
      <c r="I124" t="s">
        <v>5611</v>
      </c>
      <c r="J124" t="s">
        <v>5611</v>
      </c>
      <c r="K124" t="s">
        <v>6877</v>
      </c>
      <c r="L124" t="s">
        <v>1123</v>
      </c>
      <c r="M124" t="s">
        <v>488</v>
      </c>
      <c r="N124" t="s">
        <v>1266</v>
      </c>
      <c r="O124" t="s">
        <v>6958</v>
      </c>
      <c r="P124" t="s">
        <v>10330</v>
      </c>
    </row>
    <row r="125" spans="1:16">
      <c r="A125" t="s">
        <v>8668</v>
      </c>
      <c r="B125" t="s">
        <v>1210</v>
      </c>
      <c r="C125" t="s">
        <v>6877</v>
      </c>
      <c r="D125" t="s">
        <v>6877</v>
      </c>
      <c r="E125" t="s">
        <v>10327</v>
      </c>
      <c r="F125" t="s">
        <v>6713</v>
      </c>
      <c r="G125" t="s">
        <v>6713</v>
      </c>
      <c r="H125" t="s">
        <v>10329</v>
      </c>
      <c r="I125" t="s">
        <v>5611</v>
      </c>
      <c r="J125" t="s">
        <v>5611</v>
      </c>
      <c r="K125" t="s">
        <v>6877</v>
      </c>
      <c r="L125" t="s">
        <v>8645</v>
      </c>
      <c r="M125" t="s">
        <v>488</v>
      </c>
      <c r="N125" t="s">
        <v>1266</v>
      </c>
      <c r="O125" t="s">
        <v>2215</v>
      </c>
      <c r="P125" t="s">
        <v>10330</v>
      </c>
    </row>
    <row r="126" spans="1:16">
      <c r="A126" t="s">
        <v>8669</v>
      </c>
      <c r="B126" t="s">
        <v>8670</v>
      </c>
      <c r="C126" t="s">
        <v>6877</v>
      </c>
      <c r="D126" t="s">
        <v>6877</v>
      </c>
      <c r="E126" t="s">
        <v>10327</v>
      </c>
      <c r="F126" t="s">
        <v>6713</v>
      </c>
      <c r="G126" t="s">
        <v>6713</v>
      </c>
      <c r="H126" t="s">
        <v>10329</v>
      </c>
      <c r="I126" t="s">
        <v>5611</v>
      </c>
      <c r="J126" t="s">
        <v>5611</v>
      </c>
      <c r="K126" t="s">
        <v>6877</v>
      </c>
      <c r="L126" t="s">
        <v>1394</v>
      </c>
      <c r="M126" t="s">
        <v>488</v>
      </c>
      <c r="N126" t="s">
        <v>1266</v>
      </c>
      <c r="O126" t="s">
        <v>2215</v>
      </c>
      <c r="P126" t="s">
        <v>10330</v>
      </c>
    </row>
    <row r="127" spans="1:16">
      <c r="A127" t="s">
        <v>8676</v>
      </c>
      <c r="B127" t="s">
        <v>8677</v>
      </c>
      <c r="C127" t="s">
        <v>6877</v>
      </c>
      <c r="D127" t="s">
        <v>6877</v>
      </c>
      <c r="E127" t="s">
        <v>10327</v>
      </c>
      <c r="F127" t="s">
        <v>6713</v>
      </c>
      <c r="G127" t="s">
        <v>6713</v>
      </c>
      <c r="H127" t="s">
        <v>10329</v>
      </c>
      <c r="I127" t="s">
        <v>5611</v>
      </c>
      <c r="J127" t="s">
        <v>5611</v>
      </c>
      <c r="K127" t="s">
        <v>6877</v>
      </c>
      <c r="L127" t="s">
        <v>8645</v>
      </c>
      <c r="M127" t="s">
        <v>488</v>
      </c>
      <c r="N127" t="s">
        <v>1266</v>
      </c>
      <c r="O127" t="s">
        <v>2215</v>
      </c>
      <c r="P127" t="s">
        <v>10330</v>
      </c>
    </row>
    <row r="128" spans="1:16">
      <c r="A128" t="s">
        <v>8678</v>
      </c>
      <c r="B128" t="s">
        <v>8679</v>
      </c>
      <c r="C128" t="s">
        <v>6877</v>
      </c>
      <c r="D128" t="s">
        <v>6877</v>
      </c>
      <c r="E128" t="s">
        <v>10327</v>
      </c>
      <c r="F128" t="s">
        <v>6713</v>
      </c>
      <c r="G128" t="s">
        <v>6713</v>
      </c>
      <c r="H128" t="s">
        <v>10329</v>
      </c>
      <c r="I128" t="s">
        <v>5611</v>
      </c>
      <c r="J128" t="s">
        <v>5611</v>
      </c>
      <c r="K128" t="s">
        <v>6877</v>
      </c>
      <c r="L128" t="s">
        <v>8645</v>
      </c>
      <c r="M128" t="s">
        <v>488</v>
      </c>
      <c r="N128" t="s">
        <v>1266</v>
      </c>
      <c r="O128" t="s">
        <v>2215</v>
      </c>
      <c r="P128" t="s">
        <v>10330</v>
      </c>
    </row>
    <row r="129" spans="1:16">
      <c r="A129" t="s">
        <v>8680</v>
      </c>
      <c r="B129" t="s">
        <v>8681</v>
      </c>
      <c r="C129" t="s">
        <v>6877</v>
      </c>
      <c r="D129" t="s">
        <v>6877</v>
      </c>
      <c r="E129" t="s">
        <v>10327</v>
      </c>
      <c r="F129" t="s">
        <v>6863</v>
      </c>
      <c r="G129" t="s">
        <v>10339</v>
      </c>
      <c r="H129" t="s">
        <v>10329</v>
      </c>
      <c r="I129" t="s">
        <v>5611</v>
      </c>
      <c r="J129" t="s">
        <v>5611</v>
      </c>
      <c r="K129" t="s">
        <v>6877</v>
      </c>
      <c r="L129" t="s">
        <v>8684</v>
      </c>
      <c r="M129" t="s">
        <v>1266</v>
      </c>
      <c r="N129" t="s">
        <v>344</v>
      </c>
      <c r="O129" t="s">
        <v>7229</v>
      </c>
      <c r="P129" t="s">
        <v>10330</v>
      </c>
    </row>
    <row r="130" spans="1:16">
      <c r="A130" t="s">
        <v>8689</v>
      </c>
      <c r="B130" t="s">
        <v>8690</v>
      </c>
      <c r="C130" t="s">
        <v>6877</v>
      </c>
      <c r="D130" t="s">
        <v>6877</v>
      </c>
      <c r="E130" t="s">
        <v>10327</v>
      </c>
      <c r="F130" t="s">
        <v>6863</v>
      </c>
      <c r="G130" t="s">
        <v>10339</v>
      </c>
      <c r="H130" t="s">
        <v>10329</v>
      </c>
      <c r="I130" t="s">
        <v>5611</v>
      </c>
      <c r="J130" t="s">
        <v>5611</v>
      </c>
      <c r="K130" t="s">
        <v>6877</v>
      </c>
      <c r="L130" t="s">
        <v>8693</v>
      </c>
      <c r="M130" t="s">
        <v>1266</v>
      </c>
      <c r="N130" t="s">
        <v>344</v>
      </c>
      <c r="O130" t="s">
        <v>7161</v>
      </c>
      <c r="P130" t="s">
        <v>10330</v>
      </c>
    </row>
    <row r="131" spans="1:16">
      <c r="A131" t="s">
        <v>8697</v>
      </c>
      <c r="B131" t="s">
        <v>8698</v>
      </c>
      <c r="C131" t="s">
        <v>6877</v>
      </c>
      <c r="D131" t="s">
        <v>6877</v>
      </c>
      <c r="E131" t="s">
        <v>10327</v>
      </c>
      <c r="F131" t="s">
        <v>6863</v>
      </c>
      <c r="G131" t="s">
        <v>10339</v>
      </c>
      <c r="H131" t="s">
        <v>10329</v>
      </c>
      <c r="I131" t="s">
        <v>5611</v>
      </c>
      <c r="J131" t="s">
        <v>5611</v>
      </c>
      <c r="K131" t="s">
        <v>6877</v>
      </c>
      <c r="L131" t="s">
        <v>8693</v>
      </c>
      <c r="M131" t="s">
        <v>1266</v>
      </c>
      <c r="N131" t="s">
        <v>344</v>
      </c>
      <c r="O131" t="s">
        <v>7161</v>
      </c>
      <c r="P131" t="s">
        <v>10330</v>
      </c>
    </row>
    <row r="132" spans="1:16">
      <c r="A132" t="s">
        <v>8703</v>
      </c>
      <c r="B132" t="s">
        <v>8706</v>
      </c>
      <c r="C132" t="s">
        <v>6877</v>
      </c>
      <c r="D132" t="s">
        <v>6877</v>
      </c>
      <c r="E132" t="s">
        <v>10327</v>
      </c>
      <c r="F132" t="s">
        <v>6863</v>
      </c>
      <c r="G132" t="s">
        <v>10339</v>
      </c>
      <c r="H132" t="s">
        <v>10329</v>
      </c>
      <c r="I132" t="s">
        <v>5611</v>
      </c>
      <c r="J132" t="s">
        <v>5611</v>
      </c>
      <c r="K132" t="s">
        <v>6877</v>
      </c>
      <c r="L132" t="s">
        <v>8709</v>
      </c>
      <c r="M132" t="s">
        <v>1266</v>
      </c>
      <c r="N132" t="s">
        <v>443</v>
      </c>
      <c r="O132" t="s">
        <v>7161</v>
      </c>
      <c r="P132" t="s">
        <v>10330</v>
      </c>
    </row>
    <row r="133" spans="1:16">
      <c r="A133" t="s">
        <v>8723</v>
      </c>
      <c r="B133" t="s">
        <v>8724</v>
      </c>
      <c r="C133" t="s">
        <v>6877</v>
      </c>
      <c r="D133" t="s">
        <v>6877</v>
      </c>
      <c r="E133" t="s">
        <v>10327</v>
      </c>
      <c r="F133" t="s">
        <v>6863</v>
      </c>
      <c r="G133" t="s">
        <v>10339</v>
      </c>
      <c r="H133" t="s">
        <v>10329</v>
      </c>
      <c r="I133" t="s">
        <v>5611</v>
      </c>
      <c r="J133" t="s">
        <v>5611</v>
      </c>
      <c r="K133" t="s">
        <v>6877</v>
      </c>
      <c r="L133" t="s">
        <v>8727</v>
      </c>
      <c r="M133" t="s">
        <v>1266</v>
      </c>
      <c r="N133" t="s">
        <v>443</v>
      </c>
      <c r="O133" t="s">
        <v>7161</v>
      </c>
      <c r="P133" t="s">
        <v>10330</v>
      </c>
    </row>
    <row r="134" spans="1:16">
      <c r="A134" t="s">
        <v>8732</v>
      </c>
      <c r="B134" t="s">
        <v>8733</v>
      </c>
      <c r="C134" t="s">
        <v>6877</v>
      </c>
      <c r="D134" t="s">
        <v>6877</v>
      </c>
      <c r="E134" t="s">
        <v>10327</v>
      </c>
      <c r="F134" t="s">
        <v>6863</v>
      </c>
      <c r="G134" t="s">
        <v>10339</v>
      </c>
      <c r="H134" t="s">
        <v>10329</v>
      </c>
      <c r="I134" t="s">
        <v>5611</v>
      </c>
      <c r="J134" t="s">
        <v>5611</v>
      </c>
      <c r="K134" t="s">
        <v>6877</v>
      </c>
      <c r="L134" t="s">
        <v>8737</v>
      </c>
      <c r="M134" t="s">
        <v>1266</v>
      </c>
      <c r="N134" t="s">
        <v>443</v>
      </c>
      <c r="O134" t="s">
        <v>2219</v>
      </c>
      <c r="P134" t="s">
        <v>10330</v>
      </c>
    </row>
    <row r="135" spans="1:16">
      <c r="A135" t="s">
        <v>8742</v>
      </c>
      <c r="B135" t="s">
        <v>8743</v>
      </c>
      <c r="C135" t="s">
        <v>6877</v>
      </c>
      <c r="D135" t="s">
        <v>6877</v>
      </c>
      <c r="E135" t="s">
        <v>10327</v>
      </c>
      <c r="F135" t="s">
        <v>6713</v>
      </c>
      <c r="G135" t="s">
        <v>6713</v>
      </c>
      <c r="H135" t="s">
        <v>10329</v>
      </c>
      <c r="I135" t="s">
        <v>5611</v>
      </c>
      <c r="J135" t="s">
        <v>5611</v>
      </c>
      <c r="K135" t="s">
        <v>6877</v>
      </c>
      <c r="L135" t="s">
        <v>1141</v>
      </c>
      <c r="M135" t="s">
        <v>443</v>
      </c>
      <c r="N135" t="s">
        <v>344</v>
      </c>
      <c r="O135" t="s">
        <v>6958</v>
      </c>
      <c r="P135" t="s">
        <v>10330</v>
      </c>
    </row>
    <row r="136" spans="1:16">
      <c r="A136" t="s">
        <v>8754</v>
      </c>
      <c r="B136" t="s">
        <v>8755</v>
      </c>
      <c r="C136" t="s">
        <v>6967</v>
      </c>
      <c r="D136" t="s">
        <v>6967</v>
      </c>
      <c r="E136" t="s">
        <v>10340</v>
      </c>
      <c r="F136" t="s">
        <v>6863</v>
      </c>
      <c r="G136" t="s">
        <v>10339</v>
      </c>
      <c r="H136" t="s">
        <v>10341</v>
      </c>
      <c r="I136" t="s">
        <v>370</v>
      </c>
      <c r="J136" t="s">
        <v>5611</v>
      </c>
      <c r="K136" t="s">
        <v>6967</v>
      </c>
      <c r="L136" t="s">
        <v>8761</v>
      </c>
      <c r="M136" t="s">
        <v>344</v>
      </c>
      <c r="N136" t="s">
        <v>344</v>
      </c>
      <c r="O136" t="s">
        <v>6958</v>
      </c>
      <c r="P136" t="s">
        <v>10330</v>
      </c>
    </row>
    <row r="137" spans="1:16">
      <c r="A137" t="s">
        <v>8766</v>
      </c>
      <c r="B137" t="s">
        <v>8769</v>
      </c>
      <c r="C137" t="s">
        <v>6932</v>
      </c>
      <c r="D137" t="s">
        <v>6932</v>
      </c>
      <c r="E137" t="s">
        <v>10337</v>
      </c>
      <c r="F137" t="s">
        <v>6863</v>
      </c>
      <c r="G137" t="s">
        <v>10339</v>
      </c>
      <c r="H137" t="s">
        <v>10338</v>
      </c>
      <c r="I137" t="s">
        <v>370</v>
      </c>
      <c r="J137" t="s">
        <v>5611</v>
      </c>
      <c r="K137" t="s">
        <v>6932</v>
      </c>
      <c r="L137" t="s">
        <v>8774</v>
      </c>
      <c r="M137" t="s">
        <v>443</v>
      </c>
      <c r="N137" t="s">
        <v>344</v>
      </c>
      <c r="O137" t="s">
        <v>8780</v>
      </c>
      <c r="P137" t="s">
        <v>10330</v>
      </c>
    </row>
    <row r="138" spans="1:16">
      <c r="A138" t="s">
        <v>8788</v>
      </c>
      <c r="B138" t="s">
        <v>8791</v>
      </c>
      <c r="C138" t="s">
        <v>6967</v>
      </c>
      <c r="D138" t="s">
        <v>6967</v>
      </c>
      <c r="E138" t="s">
        <v>10340</v>
      </c>
      <c r="F138" t="s">
        <v>6863</v>
      </c>
      <c r="G138" t="s">
        <v>10339</v>
      </c>
      <c r="H138" t="s">
        <v>10341</v>
      </c>
      <c r="I138" t="s">
        <v>370</v>
      </c>
      <c r="J138" t="s">
        <v>5611</v>
      </c>
      <c r="K138" t="s">
        <v>6967</v>
      </c>
      <c r="L138" t="s">
        <v>8798</v>
      </c>
      <c r="M138" t="s">
        <v>1266</v>
      </c>
      <c r="N138" t="s">
        <v>344</v>
      </c>
      <c r="O138" t="s">
        <v>7576</v>
      </c>
      <c r="P138" t="s">
        <v>10330</v>
      </c>
    </row>
    <row r="139" spans="1:16">
      <c r="A139" t="s">
        <v>8811</v>
      </c>
      <c r="B139" t="s">
        <v>8812</v>
      </c>
      <c r="C139" t="s">
        <v>6967</v>
      </c>
      <c r="D139" t="s">
        <v>6967</v>
      </c>
      <c r="E139" t="s">
        <v>10340</v>
      </c>
      <c r="F139" t="s">
        <v>6863</v>
      </c>
      <c r="G139" t="s">
        <v>10339</v>
      </c>
      <c r="H139" t="s">
        <v>10341</v>
      </c>
      <c r="I139" t="s">
        <v>370</v>
      </c>
      <c r="J139" t="s">
        <v>5611</v>
      </c>
      <c r="K139" t="s">
        <v>6967</v>
      </c>
      <c r="L139" t="s">
        <v>8817</v>
      </c>
      <c r="M139" t="s">
        <v>565</v>
      </c>
      <c r="N139" t="s">
        <v>1266</v>
      </c>
      <c r="O139" t="s">
        <v>6958</v>
      </c>
      <c r="P139" t="s">
        <v>10330</v>
      </c>
    </row>
    <row r="140" spans="1:16">
      <c r="A140" t="s">
        <v>8822</v>
      </c>
      <c r="B140" t="s">
        <v>8825</v>
      </c>
      <c r="C140" t="s">
        <v>6967</v>
      </c>
      <c r="D140" t="s">
        <v>6967</v>
      </c>
      <c r="E140" t="s">
        <v>10340</v>
      </c>
      <c r="F140" t="s">
        <v>6863</v>
      </c>
      <c r="G140" t="s">
        <v>10339</v>
      </c>
      <c r="H140" t="s">
        <v>10341</v>
      </c>
      <c r="I140" t="s">
        <v>370</v>
      </c>
      <c r="J140" t="s">
        <v>5611</v>
      </c>
      <c r="K140" t="s">
        <v>6967</v>
      </c>
      <c r="L140" t="s">
        <v>8828</v>
      </c>
      <c r="M140" t="s">
        <v>1266</v>
      </c>
      <c r="N140" t="s">
        <v>443</v>
      </c>
      <c r="O140" t="s">
        <v>2213</v>
      </c>
      <c r="P140" t="s">
        <v>10330</v>
      </c>
    </row>
    <row r="141" spans="1:16">
      <c r="A141" t="s">
        <v>8846</v>
      </c>
      <c r="B141" t="s">
        <v>8849</v>
      </c>
      <c r="C141" t="s">
        <v>6967</v>
      </c>
      <c r="D141" t="s">
        <v>6967</v>
      </c>
      <c r="E141" t="s">
        <v>10340</v>
      </c>
      <c r="F141" t="s">
        <v>6863</v>
      </c>
      <c r="G141" t="s">
        <v>10339</v>
      </c>
      <c r="H141" t="s">
        <v>10341</v>
      </c>
      <c r="I141" t="s">
        <v>370</v>
      </c>
      <c r="J141" t="s">
        <v>5611</v>
      </c>
      <c r="K141" t="s">
        <v>6967</v>
      </c>
      <c r="L141" t="s">
        <v>8852</v>
      </c>
      <c r="M141" t="s">
        <v>1266</v>
      </c>
      <c r="N141" t="s">
        <v>443</v>
      </c>
      <c r="O141" t="s">
        <v>2219</v>
      </c>
      <c r="P141" t="s">
        <v>10330</v>
      </c>
    </row>
    <row r="142" spans="1:16">
      <c r="A142" t="s">
        <v>8866</v>
      </c>
      <c r="B142" t="s">
        <v>1258</v>
      </c>
      <c r="C142" t="s">
        <v>6877</v>
      </c>
      <c r="D142" t="s">
        <v>6877</v>
      </c>
      <c r="E142" t="s">
        <v>10327</v>
      </c>
      <c r="F142" t="s">
        <v>6713</v>
      </c>
      <c r="G142" t="s">
        <v>6713</v>
      </c>
      <c r="H142" t="s">
        <v>10329</v>
      </c>
      <c r="I142" t="s">
        <v>5611</v>
      </c>
      <c r="J142" t="s">
        <v>5611</v>
      </c>
      <c r="K142" t="s">
        <v>6877</v>
      </c>
      <c r="L142" t="s">
        <v>1140</v>
      </c>
      <c r="M142" t="s">
        <v>443</v>
      </c>
      <c r="N142" t="s">
        <v>344</v>
      </c>
      <c r="O142" t="s">
        <v>2231</v>
      </c>
      <c r="P142" t="s">
        <v>10330</v>
      </c>
    </row>
    <row r="143" spans="1:16">
      <c r="A143" t="s">
        <v>8870</v>
      </c>
      <c r="B143" t="s">
        <v>1243</v>
      </c>
      <c r="C143" t="s">
        <v>6877</v>
      </c>
      <c r="D143" t="s">
        <v>6877</v>
      </c>
      <c r="E143" t="s">
        <v>10327</v>
      </c>
      <c r="F143" t="s">
        <v>6713</v>
      </c>
      <c r="G143" t="s">
        <v>6713</v>
      </c>
      <c r="H143" t="s">
        <v>10329</v>
      </c>
      <c r="I143" t="s">
        <v>5611</v>
      </c>
      <c r="J143" t="s">
        <v>5611</v>
      </c>
      <c r="K143" t="s">
        <v>6877</v>
      </c>
      <c r="L143" t="s">
        <v>1272</v>
      </c>
      <c r="M143" t="s">
        <v>443</v>
      </c>
      <c r="N143" t="s">
        <v>344</v>
      </c>
      <c r="O143" t="s">
        <v>2231</v>
      </c>
      <c r="P143" t="s">
        <v>10330</v>
      </c>
    </row>
    <row r="144" spans="1:16">
      <c r="A144" t="s">
        <v>8872</v>
      </c>
      <c r="B144" t="s">
        <v>1340</v>
      </c>
      <c r="C144" t="s">
        <v>6877</v>
      </c>
      <c r="D144" t="s">
        <v>6877</v>
      </c>
      <c r="E144" t="s">
        <v>10327</v>
      </c>
      <c r="F144" t="s">
        <v>6713</v>
      </c>
      <c r="G144" t="s">
        <v>6713</v>
      </c>
      <c r="H144" t="s">
        <v>10329</v>
      </c>
      <c r="I144" t="s">
        <v>5611</v>
      </c>
      <c r="J144" t="s">
        <v>5611</v>
      </c>
      <c r="K144" t="s">
        <v>6877</v>
      </c>
      <c r="L144" t="s">
        <v>1143</v>
      </c>
      <c r="M144" t="s">
        <v>443</v>
      </c>
      <c r="N144" t="s">
        <v>344</v>
      </c>
      <c r="O144" t="s">
        <v>2231</v>
      </c>
      <c r="P144" t="s">
        <v>10330</v>
      </c>
    </row>
    <row r="145" spans="1:16">
      <c r="A145" t="s">
        <v>8874</v>
      </c>
      <c r="B145" t="s">
        <v>8875</v>
      </c>
      <c r="C145" t="s">
        <v>6967</v>
      </c>
      <c r="D145" t="s">
        <v>6967</v>
      </c>
      <c r="E145" t="s">
        <v>10340</v>
      </c>
      <c r="F145" t="s">
        <v>6863</v>
      </c>
      <c r="G145" t="s">
        <v>10339</v>
      </c>
      <c r="H145" t="s">
        <v>10341</v>
      </c>
      <c r="I145" t="s">
        <v>370</v>
      </c>
      <c r="J145" t="s">
        <v>5611</v>
      </c>
      <c r="K145" t="s">
        <v>6967</v>
      </c>
      <c r="L145" t="s">
        <v>8878</v>
      </c>
      <c r="M145" t="s">
        <v>1266</v>
      </c>
      <c r="N145" t="s">
        <v>344</v>
      </c>
      <c r="O145" t="s">
        <v>2219</v>
      </c>
      <c r="P145" t="s">
        <v>10330</v>
      </c>
    </row>
    <row r="146" spans="1:16">
      <c r="A146" t="s">
        <v>8883</v>
      </c>
      <c r="B146" t="s">
        <v>8886</v>
      </c>
      <c r="C146" t="s">
        <v>6967</v>
      </c>
      <c r="D146" t="s">
        <v>6967</v>
      </c>
      <c r="E146" t="s">
        <v>10340</v>
      </c>
      <c r="F146" t="s">
        <v>6863</v>
      </c>
      <c r="G146" t="s">
        <v>10339</v>
      </c>
      <c r="H146" t="s">
        <v>10341</v>
      </c>
      <c r="I146" t="s">
        <v>370</v>
      </c>
      <c r="J146" t="s">
        <v>5611</v>
      </c>
      <c r="K146" t="s">
        <v>6967</v>
      </c>
      <c r="L146" t="s">
        <v>8889</v>
      </c>
      <c r="M146" t="s">
        <v>1266</v>
      </c>
      <c r="N146" t="s">
        <v>344</v>
      </c>
      <c r="O146" t="s">
        <v>8897</v>
      </c>
      <c r="P146" t="s">
        <v>10330</v>
      </c>
    </row>
    <row r="147" spans="1:16">
      <c r="A147" t="s">
        <v>8907</v>
      </c>
      <c r="B147" t="s">
        <v>8910</v>
      </c>
      <c r="C147" t="s">
        <v>6967</v>
      </c>
      <c r="D147" t="s">
        <v>6967</v>
      </c>
      <c r="E147" t="s">
        <v>10340</v>
      </c>
      <c r="F147" t="s">
        <v>6863</v>
      </c>
      <c r="G147" t="s">
        <v>10339</v>
      </c>
      <c r="H147" t="s">
        <v>10341</v>
      </c>
      <c r="I147" t="s">
        <v>370</v>
      </c>
      <c r="J147" t="s">
        <v>5611</v>
      </c>
      <c r="K147" t="s">
        <v>6967</v>
      </c>
      <c r="L147" t="s">
        <v>8913</v>
      </c>
      <c r="M147" t="s">
        <v>443</v>
      </c>
      <c r="N147" t="s">
        <v>7834</v>
      </c>
      <c r="O147" t="s">
        <v>8919</v>
      </c>
      <c r="P147" t="s">
        <v>10330</v>
      </c>
    </row>
    <row r="148" spans="1:16">
      <c r="A148" t="s">
        <v>8929</v>
      </c>
      <c r="B148" t="s">
        <v>1235</v>
      </c>
      <c r="C148" t="s">
        <v>6877</v>
      </c>
      <c r="D148" t="s">
        <v>6877</v>
      </c>
      <c r="E148" t="s">
        <v>10327</v>
      </c>
      <c r="F148" t="s">
        <v>6713</v>
      </c>
      <c r="G148" t="s">
        <v>6713</v>
      </c>
      <c r="H148" t="s">
        <v>10329</v>
      </c>
      <c r="I148" t="s">
        <v>5611</v>
      </c>
      <c r="J148" t="s">
        <v>5611</v>
      </c>
      <c r="K148" t="s">
        <v>6877</v>
      </c>
      <c r="L148" t="s">
        <v>1143</v>
      </c>
      <c r="M148" t="s">
        <v>443</v>
      </c>
      <c r="N148" t="s">
        <v>344</v>
      </c>
      <c r="O148" t="s">
        <v>6958</v>
      </c>
      <c r="P148" t="s">
        <v>10330</v>
      </c>
    </row>
    <row r="149" spans="1:16">
      <c r="A149" t="s">
        <v>8936</v>
      </c>
      <c r="B149" t="s">
        <v>8937</v>
      </c>
      <c r="C149" t="s">
        <v>6967</v>
      </c>
      <c r="D149" t="s">
        <v>6967</v>
      </c>
      <c r="E149" t="s">
        <v>10340</v>
      </c>
      <c r="F149" t="s">
        <v>6863</v>
      </c>
      <c r="G149" t="s">
        <v>10339</v>
      </c>
      <c r="H149" t="s">
        <v>10341</v>
      </c>
      <c r="I149" t="s">
        <v>370</v>
      </c>
      <c r="J149" t="s">
        <v>5611</v>
      </c>
      <c r="K149" t="s">
        <v>6967</v>
      </c>
      <c r="L149" t="s">
        <v>8940</v>
      </c>
      <c r="M149" t="s">
        <v>1266</v>
      </c>
      <c r="N149" t="s">
        <v>344</v>
      </c>
      <c r="O149" t="s">
        <v>6958</v>
      </c>
      <c r="P149" t="s">
        <v>10330</v>
      </c>
    </row>
    <row r="150" spans="1:16">
      <c r="A150" t="s">
        <v>8945</v>
      </c>
      <c r="B150" t="s">
        <v>8946</v>
      </c>
      <c r="C150" t="s">
        <v>6967</v>
      </c>
      <c r="D150" t="s">
        <v>6967</v>
      </c>
      <c r="E150" t="s">
        <v>10340</v>
      </c>
      <c r="F150" t="s">
        <v>6863</v>
      </c>
      <c r="G150" t="s">
        <v>10339</v>
      </c>
      <c r="H150" t="s">
        <v>10341</v>
      </c>
      <c r="I150" t="s">
        <v>370</v>
      </c>
      <c r="J150" t="s">
        <v>5611</v>
      </c>
      <c r="K150" t="s">
        <v>6967</v>
      </c>
      <c r="L150" t="s">
        <v>8951</v>
      </c>
      <c r="M150" t="s">
        <v>344</v>
      </c>
      <c r="N150" t="s">
        <v>344</v>
      </c>
      <c r="O150" t="s">
        <v>2219</v>
      </c>
      <c r="P150" t="s">
        <v>10330</v>
      </c>
    </row>
    <row r="151" spans="1:16">
      <c r="A151" t="s">
        <v>8956</v>
      </c>
      <c r="B151" t="s">
        <v>8957</v>
      </c>
      <c r="C151" t="s">
        <v>6877</v>
      </c>
      <c r="D151" t="s">
        <v>6877</v>
      </c>
      <c r="E151" t="s">
        <v>10327</v>
      </c>
      <c r="F151" t="s">
        <v>6863</v>
      </c>
      <c r="G151" t="s">
        <v>10339</v>
      </c>
      <c r="H151" t="s">
        <v>10329</v>
      </c>
      <c r="I151" t="s">
        <v>5611</v>
      </c>
      <c r="J151" t="s">
        <v>5611</v>
      </c>
      <c r="K151" t="s">
        <v>6877</v>
      </c>
      <c r="L151" t="s">
        <v>8960</v>
      </c>
      <c r="M151" t="s">
        <v>344</v>
      </c>
      <c r="N151" t="s">
        <v>344</v>
      </c>
      <c r="O151" t="s">
        <v>6958</v>
      </c>
      <c r="P151" t="s">
        <v>10330</v>
      </c>
    </row>
    <row r="152" spans="1:16">
      <c r="A152" t="s">
        <v>8965</v>
      </c>
      <c r="B152" t="s">
        <v>8966</v>
      </c>
      <c r="C152" t="s">
        <v>6877</v>
      </c>
      <c r="D152" t="s">
        <v>6877</v>
      </c>
      <c r="E152" t="s">
        <v>10327</v>
      </c>
      <c r="F152" t="s">
        <v>6863</v>
      </c>
      <c r="G152" t="s">
        <v>10339</v>
      </c>
      <c r="H152" t="s">
        <v>10329</v>
      </c>
      <c r="I152" t="s">
        <v>5611</v>
      </c>
      <c r="J152" t="s">
        <v>5611</v>
      </c>
      <c r="K152" t="s">
        <v>6877</v>
      </c>
      <c r="L152" t="s">
        <v>7851</v>
      </c>
      <c r="M152" t="s">
        <v>1266</v>
      </c>
      <c r="N152" t="s">
        <v>443</v>
      </c>
      <c r="O152" t="s">
        <v>6958</v>
      </c>
      <c r="P152" t="s">
        <v>10330</v>
      </c>
    </row>
    <row r="153" spans="1:16">
      <c r="A153" t="s">
        <v>8975</v>
      </c>
      <c r="B153" t="s">
        <v>8976</v>
      </c>
      <c r="C153" t="s">
        <v>6877</v>
      </c>
      <c r="D153" t="s">
        <v>6877</v>
      </c>
      <c r="E153" t="s">
        <v>10327</v>
      </c>
      <c r="F153" t="s">
        <v>6863</v>
      </c>
      <c r="G153" t="s">
        <v>10339</v>
      </c>
      <c r="H153" t="s">
        <v>10329</v>
      </c>
      <c r="I153" t="s">
        <v>5611</v>
      </c>
      <c r="J153" t="s">
        <v>5611</v>
      </c>
      <c r="K153" t="s">
        <v>6877</v>
      </c>
      <c r="L153" t="s">
        <v>8981</v>
      </c>
      <c r="M153" t="s">
        <v>443</v>
      </c>
      <c r="N153" t="s">
        <v>1266</v>
      </c>
      <c r="O153" t="s">
        <v>8987</v>
      </c>
      <c r="P153" t="s">
        <v>10330</v>
      </c>
    </row>
    <row r="154" spans="1:16">
      <c r="A154" t="s">
        <v>8988</v>
      </c>
      <c r="B154" t="s">
        <v>8989</v>
      </c>
      <c r="C154" t="s">
        <v>6877</v>
      </c>
      <c r="D154" t="s">
        <v>6877</v>
      </c>
      <c r="E154" t="s">
        <v>10327</v>
      </c>
      <c r="F154" t="s">
        <v>6863</v>
      </c>
      <c r="G154" t="s">
        <v>10339</v>
      </c>
      <c r="H154" t="s">
        <v>10329</v>
      </c>
      <c r="I154" t="s">
        <v>5611</v>
      </c>
      <c r="J154" t="s">
        <v>5611</v>
      </c>
      <c r="K154" t="s">
        <v>6877</v>
      </c>
      <c r="L154" t="s">
        <v>8992</v>
      </c>
      <c r="M154" t="s">
        <v>1266</v>
      </c>
      <c r="N154" t="s">
        <v>443</v>
      </c>
      <c r="O154" t="s">
        <v>2219</v>
      </c>
      <c r="P154" t="s">
        <v>10330</v>
      </c>
    </row>
    <row r="155" spans="1:16">
      <c r="A155" t="s">
        <v>8997</v>
      </c>
      <c r="B155" t="s">
        <v>8998</v>
      </c>
      <c r="C155" t="s">
        <v>6877</v>
      </c>
      <c r="D155" t="s">
        <v>6877</v>
      </c>
      <c r="E155" t="s">
        <v>10327</v>
      </c>
      <c r="F155" t="s">
        <v>6863</v>
      </c>
      <c r="G155" t="s">
        <v>10339</v>
      </c>
      <c r="H155" t="s">
        <v>10329</v>
      </c>
      <c r="I155" t="s">
        <v>5611</v>
      </c>
      <c r="J155" t="s">
        <v>5611</v>
      </c>
      <c r="K155" t="s">
        <v>6877</v>
      </c>
      <c r="L155" t="s">
        <v>9001</v>
      </c>
      <c r="M155" t="s">
        <v>1266</v>
      </c>
      <c r="N155" t="s">
        <v>443</v>
      </c>
      <c r="O155" t="s">
        <v>7161</v>
      </c>
      <c r="P155" t="s">
        <v>10330</v>
      </c>
    </row>
    <row r="156" spans="1:16">
      <c r="A156" t="s">
        <v>9007</v>
      </c>
      <c r="B156" t="s">
        <v>9008</v>
      </c>
      <c r="C156" t="s">
        <v>6877</v>
      </c>
      <c r="D156" t="s">
        <v>6877</v>
      </c>
      <c r="E156" t="s">
        <v>10327</v>
      </c>
      <c r="F156" t="s">
        <v>6863</v>
      </c>
      <c r="G156" t="s">
        <v>10339</v>
      </c>
      <c r="H156" t="s">
        <v>10329</v>
      </c>
      <c r="I156" t="s">
        <v>5611</v>
      </c>
      <c r="J156" t="s">
        <v>5611</v>
      </c>
      <c r="K156" t="s">
        <v>6877</v>
      </c>
      <c r="L156" t="s">
        <v>9011</v>
      </c>
      <c r="M156" t="s">
        <v>488</v>
      </c>
      <c r="N156" t="s">
        <v>1266</v>
      </c>
      <c r="O156" t="s">
        <v>6958</v>
      </c>
      <c r="P156" t="s">
        <v>10330</v>
      </c>
    </row>
    <row r="157" spans="1:16">
      <c r="A157" t="s">
        <v>9016</v>
      </c>
      <c r="B157" t="s">
        <v>9017</v>
      </c>
      <c r="C157" t="s">
        <v>6877</v>
      </c>
      <c r="D157" t="s">
        <v>6877</v>
      </c>
      <c r="E157" t="s">
        <v>10327</v>
      </c>
      <c r="F157" t="s">
        <v>6863</v>
      </c>
      <c r="G157" t="s">
        <v>10339</v>
      </c>
      <c r="H157" t="s">
        <v>10329</v>
      </c>
      <c r="I157" t="s">
        <v>5611</v>
      </c>
      <c r="J157" t="s">
        <v>5611</v>
      </c>
      <c r="K157" t="s">
        <v>6877</v>
      </c>
      <c r="L157" t="s">
        <v>9020</v>
      </c>
      <c r="M157" t="s">
        <v>1266</v>
      </c>
      <c r="N157" t="s">
        <v>443</v>
      </c>
      <c r="O157" t="s">
        <v>6958</v>
      </c>
      <c r="P157" t="s">
        <v>10330</v>
      </c>
    </row>
    <row r="158" spans="1:16">
      <c r="A158" t="s">
        <v>9024</v>
      </c>
      <c r="B158" t="s">
        <v>9025</v>
      </c>
      <c r="C158" t="s">
        <v>6932</v>
      </c>
      <c r="D158" t="s">
        <v>6932</v>
      </c>
      <c r="E158" t="s">
        <v>10337</v>
      </c>
      <c r="F158" t="s">
        <v>6863</v>
      </c>
      <c r="G158" t="s">
        <v>10339</v>
      </c>
      <c r="H158" t="s">
        <v>10338</v>
      </c>
      <c r="I158" t="s">
        <v>370</v>
      </c>
      <c r="J158" t="s">
        <v>5611</v>
      </c>
      <c r="K158" t="s">
        <v>6932</v>
      </c>
      <c r="L158" t="s">
        <v>9029</v>
      </c>
      <c r="M158" t="s">
        <v>443</v>
      </c>
      <c r="N158" t="s">
        <v>344</v>
      </c>
      <c r="O158" t="s">
        <v>6958</v>
      </c>
      <c r="P158" t="s">
        <v>10330</v>
      </c>
    </row>
    <row r="159" spans="1:16">
      <c r="A159" t="s">
        <v>9034</v>
      </c>
      <c r="B159" t="s">
        <v>9035</v>
      </c>
      <c r="C159" t="s">
        <v>6877</v>
      </c>
      <c r="D159" t="s">
        <v>6877</v>
      </c>
      <c r="E159" t="s">
        <v>10327</v>
      </c>
      <c r="F159" t="s">
        <v>6863</v>
      </c>
      <c r="G159" t="s">
        <v>10339</v>
      </c>
      <c r="H159" t="s">
        <v>10329</v>
      </c>
      <c r="I159" t="s">
        <v>5611</v>
      </c>
      <c r="J159" t="s">
        <v>5611</v>
      </c>
      <c r="K159" t="s">
        <v>6877</v>
      </c>
      <c r="L159" t="s">
        <v>9040</v>
      </c>
      <c r="M159" t="s">
        <v>1266</v>
      </c>
      <c r="N159" t="s">
        <v>443</v>
      </c>
      <c r="O159" t="s">
        <v>2219</v>
      </c>
      <c r="P159" t="s">
        <v>10330</v>
      </c>
    </row>
    <row r="160" spans="1:16">
      <c r="A160" t="s">
        <v>9046</v>
      </c>
      <c r="B160" t="s">
        <v>9047</v>
      </c>
      <c r="C160" t="s">
        <v>6877</v>
      </c>
      <c r="D160" t="s">
        <v>6877</v>
      </c>
      <c r="E160" t="s">
        <v>10327</v>
      </c>
      <c r="F160" t="s">
        <v>6863</v>
      </c>
      <c r="G160" t="s">
        <v>10339</v>
      </c>
      <c r="H160" t="s">
        <v>10329</v>
      </c>
      <c r="I160" t="s">
        <v>5611</v>
      </c>
      <c r="J160" t="s">
        <v>5611</v>
      </c>
      <c r="K160" t="s">
        <v>6877</v>
      </c>
      <c r="L160" t="s">
        <v>9050</v>
      </c>
      <c r="M160" t="s">
        <v>1266</v>
      </c>
      <c r="N160" t="s">
        <v>443</v>
      </c>
      <c r="O160" t="s">
        <v>2219</v>
      </c>
      <c r="P160" t="s">
        <v>10330</v>
      </c>
    </row>
    <row r="161" spans="1:16">
      <c r="A161" t="s">
        <v>9055</v>
      </c>
      <c r="B161" t="s">
        <v>9056</v>
      </c>
      <c r="C161" t="s">
        <v>6877</v>
      </c>
      <c r="D161" t="s">
        <v>6877</v>
      </c>
      <c r="E161" t="s">
        <v>10327</v>
      </c>
      <c r="F161" t="s">
        <v>6863</v>
      </c>
      <c r="G161" t="s">
        <v>10339</v>
      </c>
      <c r="H161" t="s">
        <v>10329</v>
      </c>
      <c r="I161" t="s">
        <v>5611</v>
      </c>
      <c r="J161" t="s">
        <v>5611</v>
      </c>
      <c r="K161" t="s">
        <v>6877</v>
      </c>
      <c r="L161" t="s">
        <v>9059</v>
      </c>
      <c r="M161" t="s">
        <v>1266</v>
      </c>
      <c r="N161" t="s">
        <v>443</v>
      </c>
      <c r="O161" t="s">
        <v>2219</v>
      </c>
      <c r="P161" t="s">
        <v>10330</v>
      </c>
    </row>
    <row r="162" spans="1:16">
      <c r="A162" t="s">
        <v>9064</v>
      </c>
      <c r="B162" t="s">
        <v>9065</v>
      </c>
      <c r="C162" t="s">
        <v>6967</v>
      </c>
      <c r="D162" t="s">
        <v>6967</v>
      </c>
      <c r="E162" t="s">
        <v>10340</v>
      </c>
      <c r="F162" t="s">
        <v>6863</v>
      </c>
      <c r="G162" t="s">
        <v>10339</v>
      </c>
      <c r="H162" t="s">
        <v>10341</v>
      </c>
      <c r="I162" t="s">
        <v>370</v>
      </c>
      <c r="J162" t="s">
        <v>5611</v>
      </c>
      <c r="K162" t="s">
        <v>6967</v>
      </c>
      <c r="L162" t="s">
        <v>9068</v>
      </c>
      <c r="M162" t="s">
        <v>443</v>
      </c>
      <c r="N162" t="s">
        <v>344</v>
      </c>
      <c r="O162" t="s">
        <v>2219</v>
      </c>
      <c r="P162" t="s">
        <v>10330</v>
      </c>
    </row>
    <row r="163" spans="1:16">
      <c r="A163" t="s">
        <v>9073</v>
      </c>
      <c r="B163" t="s">
        <v>9074</v>
      </c>
      <c r="C163" t="s">
        <v>6967</v>
      </c>
      <c r="D163" t="s">
        <v>6967</v>
      </c>
      <c r="E163" t="s">
        <v>10340</v>
      </c>
      <c r="F163" t="s">
        <v>6863</v>
      </c>
      <c r="G163" t="s">
        <v>10339</v>
      </c>
      <c r="H163" t="s">
        <v>10341</v>
      </c>
      <c r="I163" t="s">
        <v>370</v>
      </c>
      <c r="J163" t="s">
        <v>5611</v>
      </c>
      <c r="K163" t="s">
        <v>6967</v>
      </c>
      <c r="L163" t="s">
        <v>9077</v>
      </c>
      <c r="M163" t="s">
        <v>443</v>
      </c>
      <c r="N163" t="s">
        <v>344</v>
      </c>
      <c r="O163" t="s">
        <v>6958</v>
      </c>
      <c r="P163" t="s">
        <v>10330</v>
      </c>
    </row>
    <row r="164" spans="1:16">
      <c r="A164" t="s">
        <v>9082</v>
      </c>
      <c r="B164" t="s">
        <v>9084</v>
      </c>
      <c r="C164" t="s">
        <v>6932</v>
      </c>
      <c r="D164" t="s">
        <v>6932</v>
      </c>
      <c r="E164" t="s">
        <v>10337</v>
      </c>
      <c r="F164" t="s">
        <v>6863</v>
      </c>
      <c r="G164" t="s">
        <v>10339</v>
      </c>
      <c r="H164" t="s">
        <v>10338</v>
      </c>
      <c r="I164" t="s">
        <v>370</v>
      </c>
      <c r="J164" t="s">
        <v>5611</v>
      </c>
      <c r="K164" t="s">
        <v>6932</v>
      </c>
      <c r="L164" t="s">
        <v>9087</v>
      </c>
      <c r="M164" t="s">
        <v>13</v>
      </c>
      <c r="N164" t="s">
        <v>1266</v>
      </c>
      <c r="O164" t="s">
        <v>9092</v>
      </c>
      <c r="P164" t="s">
        <v>10330</v>
      </c>
    </row>
    <row r="165" spans="1:16">
      <c r="A165" t="s">
        <v>9093</v>
      </c>
      <c r="B165" t="s">
        <v>9094</v>
      </c>
      <c r="C165" t="s">
        <v>6877</v>
      </c>
      <c r="D165" t="s">
        <v>6877</v>
      </c>
      <c r="E165" t="s">
        <v>10327</v>
      </c>
      <c r="F165" t="s">
        <v>6863</v>
      </c>
      <c r="G165" t="s">
        <v>10339</v>
      </c>
      <c r="H165" t="s">
        <v>10329</v>
      </c>
      <c r="I165" t="s">
        <v>5611</v>
      </c>
      <c r="J165" t="s">
        <v>5611</v>
      </c>
      <c r="K165" t="s">
        <v>6877</v>
      </c>
      <c r="L165" t="s">
        <v>7862</v>
      </c>
      <c r="M165" t="s">
        <v>1266</v>
      </c>
      <c r="N165" t="s">
        <v>344</v>
      </c>
      <c r="O165" t="s">
        <v>2223</v>
      </c>
      <c r="P165" t="s">
        <v>10330</v>
      </c>
    </row>
    <row r="166" spans="1:16">
      <c r="A166" t="s">
        <v>9101</v>
      </c>
      <c r="B166" t="s">
        <v>9102</v>
      </c>
      <c r="C166" t="s">
        <v>6967</v>
      </c>
      <c r="D166" t="s">
        <v>6967</v>
      </c>
      <c r="E166" t="s">
        <v>10340</v>
      </c>
      <c r="F166" t="s">
        <v>6863</v>
      </c>
      <c r="G166" t="s">
        <v>10339</v>
      </c>
      <c r="H166" t="s">
        <v>10341</v>
      </c>
      <c r="I166" t="s">
        <v>370</v>
      </c>
      <c r="J166" t="s">
        <v>5611</v>
      </c>
      <c r="K166" t="s">
        <v>6967</v>
      </c>
      <c r="L166" t="s">
        <v>9105</v>
      </c>
      <c r="M166" t="s">
        <v>443</v>
      </c>
      <c r="N166" t="s">
        <v>9106</v>
      </c>
      <c r="O166" t="s">
        <v>2223</v>
      </c>
      <c r="P166" t="s">
        <v>10330</v>
      </c>
    </row>
    <row r="167" spans="1:16">
      <c r="A167" t="s">
        <v>9112</v>
      </c>
      <c r="B167" t="s">
        <v>9113</v>
      </c>
      <c r="C167" t="s">
        <v>6877</v>
      </c>
      <c r="D167" t="s">
        <v>6877</v>
      </c>
      <c r="E167" t="s">
        <v>10327</v>
      </c>
      <c r="F167" t="s">
        <v>6863</v>
      </c>
      <c r="G167" t="s">
        <v>10339</v>
      </c>
      <c r="H167" t="s">
        <v>10329</v>
      </c>
      <c r="I167" t="s">
        <v>5611</v>
      </c>
      <c r="J167" t="s">
        <v>5611</v>
      </c>
      <c r="K167" t="s">
        <v>6877</v>
      </c>
      <c r="L167" t="s">
        <v>9116</v>
      </c>
      <c r="M167" t="s">
        <v>443</v>
      </c>
      <c r="N167" t="s">
        <v>7834</v>
      </c>
      <c r="O167" t="s">
        <v>6958</v>
      </c>
      <c r="P167" t="s">
        <v>10330</v>
      </c>
    </row>
    <row r="168" spans="1:16">
      <c r="A168" t="s">
        <v>9120</v>
      </c>
      <c r="B168" t="s">
        <v>9121</v>
      </c>
      <c r="C168" t="s">
        <v>6932</v>
      </c>
      <c r="D168" t="s">
        <v>6932</v>
      </c>
      <c r="E168" t="s">
        <v>10337</v>
      </c>
      <c r="F168" t="s">
        <v>6863</v>
      </c>
      <c r="G168" t="s">
        <v>10339</v>
      </c>
      <c r="H168" t="s">
        <v>10338</v>
      </c>
      <c r="I168" t="s">
        <v>370</v>
      </c>
      <c r="J168" t="s">
        <v>5611</v>
      </c>
      <c r="K168" t="s">
        <v>6932</v>
      </c>
      <c r="L168" t="s">
        <v>9124</v>
      </c>
      <c r="M168" t="s">
        <v>443</v>
      </c>
      <c r="N168" t="s">
        <v>344</v>
      </c>
      <c r="O168" t="s">
        <v>2219</v>
      </c>
      <c r="P168" t="s">
        <v>10330</v>
      </c>
    </row>
    <row r="169" spans="1:16">
      <c r="A169" t="s">
        <v>9128</v>
      </c>
      <c r="B169" t="s">
        <v>9129</v>
      </c>
      <c r="C169" t="s">
        <v>6932</v>
      </c>
      <c r="D169" t="s">
        <v>6932</v>
      </c>
      <c r="E169" t="s">
        <v>10337</v>
      </c>
      <c r="F169" t="s">
        <v>6863</v>
      </c>
      <c r="G169" t="s">
        <v>10339</v>
      </c>
      <c r="H169" t="s">
        <v>10338</v>
      </c>
      <c r="I169" t="s">
        <v>370</v>
      </c>
      <c r="J169" t="s">
        <v>5611</v>
      </c>
      <c r="K169" t="s">
        <v>6932</v>
      </c>
      <c r="L169" t="s">
        <v>9132</v>
      </c>
      <c r="M169" t="s">
        <v>443</v>
      </c>
      <c r="N169" t="s">
        <v>7834</v>
      </c>
      <c r="O169" t="s">
        <v>9092</v>
      </c>
      <c r="P169" t="s">
        <v>10330</v>
      </c>
    </row>
    <row r="170" spans="1:16">
      <c r="A170" t="s">
        <v>9138</v>
      </c>
      <c r="B170" t="s">
        <v>9139</v>
      </c>
      <c r="C170" t="s">
        <v>6877</v>
      </c>
      <c r="D170" t="s">
        <v>6877</v>
      </c>
      <c r="E170" t="s">
        <v>10327</v>
      </c>
      <c r="F170" t="s">
        <v>6863</v>
      </c>
      <c r="G170" t="s">
        <v>10339</v>
      </c>
      <c r="H170" t="s">
        <v>10329</v>
      </c>
      <c r="I170" t="s">
        <v>5611</v>
      </c>
      <c r="J170" t="s">
        <v>5611</v>
      </c>
      <c r="K170" t="s">
        <v>6877</v>
      </c>
      <c r="L170" t="s">
        <v>9142</v>
      </c>
      <c r="M170" t="s">
        <v>443</v>
      </c>
      <c r="N170" t="s">
        <v>344</v>
      </c>
      <c r="O170" t="s">
        <v>2215</v>
      </c>
      <c r="P170" t="s">
        <v>10330</v>
      </c>
    </row>
    <row r="171" spans="1:16">
      <c r="A171" t="s">
        <v>9147</v>
      </c>
      <c r="B171" t="s">
        <v>9148</v>
      </c>
      <c r="C171" t="s">
        <v>6967</v>
      </c>
      <c r="D171" t="s">
        <v>6967</v>
      </c>
      <c r="E171" t="s">
        <v>10340</v>
      </c>
      <c r="F171" t="s">
        <v>6863</v>
      </c>
      <c r="G171" t="s">
        <v>10339</v>
      </c>
      <c r="H171" t="s">
        <v>10341</v>
      </c>
      <c r="I171" t="s">
        <v>370</v>
      </c>
      <c r="J171" t="s">
        <v>5611</v>
      </c>
      <c r="K171" t="s">
        <v>6967</v>
      </c>
      <c r="L171" t="s">
        <v>9151</v>
      </c>
      <c r="M171" t="s">
        <v>1266</v>
      </c>
      <c r="N171" t="s">
        <v>344</v>
      </c>
      <c r="O171" t="s">
        <v>6958</v>
      </c>
      <c r="P171" t="s">
        <v>10330</v>
      </c>
    </row>
    <row r="172" spans="1:16">
      <c r="A172" t="s">
        <v>9156</v>
      </c>
      <c r="B172" t="s">
        <v>9157</v>
      </c>
      <c r="C172" t="s">
        <v>6877</v>
      </c>
      <c r="D172" t="s">
        <v>6877</v>
      </c>
      <c r="E172" t="s">
        <v>10327</v>
      </c>
      <c r="F172" t="s">
        <v>6863</v>
      </c>
      <c r="G172" t="s">
        <v>10339</v>
      </c>
      <c r="H172" t="s">
        <v>10329</v>
      </c>
      <c r="I172" t="s">
        <v>5611</v>
      </c>
      <c r="J172" t="s">
        <v>5611</v>
      </c>
      <c r="K172" t="s">
        <v>6877</v>
      </c>
      <c r="L172" t="s">
        <v>9160</v>
      </c>
      <c r="M172" t="s">
        <v>1266</v>
      </c>
      <c r="N172" t="s">
        <v>344</v>
      </c>
      <c r="O172" t="s">
        <v>7298</v>
      </c>
      <c r="P172" t="s">
        <v>10330</v>
      </c>
    </row>
    <row r="173" spans="1:16">
      <c r="A173" t="s">
        <v>9166</v>
      </c>
      <c r="B173" t="s">
        <v>9167</v>
      </c>
      <c r="C173" t="s">
        <v>6877</v>
      </c>
      <c r="D173" t="s">
        <v>6877</v>
      </c>
      <c r="E173" t="s">
        <v>10327</v>
      </c>
      <c r="F173" t="s">
        <v>6863</v>
      </c>
      <c r="G173" t="s">
        <v>10339</v>
      </c>
      <c r="H173" t="s">
        <v>10329</v>
      </c>
      <c r="I173" t="s">
        <v>5611</v>
      </c>
      <c r="J173" t="s">
        <v>5611</v>
      </c>
      <c r="K173" t="s">
        <v>6877</v>
      </c>
      <c r="L173" t="s">
        <v>9170</v>
      </c>
      <c r="M173" t="s">
        <v>1266</v>
      </c>
      <c r="N173" t="s">
        <v>344</v>
      </c>
      <c r="O173" t="s">
        <v>7161</v>
      </c>
      <c r="P173" t="s">
        <v>10330</v>
      </c>
    </row>
    <row r="174" spans="1:16">
      <c r="A174" t="s">
        <v>9175</v>
      </c>
      <c r="B174" t="s">
        <v>9176</v>
      </c>
      <c r="C174" t="s">
        <v>6967</v>
      </c>
      <c r="D174" t="s">
        <v>6967</v>
      </c>
      <c r="E174" t="s">
        <v>10340</v>
      </c>
      <c r="F174" t="s">
        <v>6863</v>
      </c>
      <c r="G174" t="s">
        <v>10339</v>
      </c>
      <c r="H174" t="s">
        <v>10341</v>
      </c>
      <c r="I174" t="s">
        <v>370</v>
      </c>
      <c r="J174" t="s">
        <v>5611</v>
      </c>
      <c r="K174" t="s">
        <v>6967</v>
      </c>
      <c r="L174" t="s">
        <v>9181</v>
      </c>
      <c r="M174" t="s">
        <v>443</v>
      </c>
      <c r="N174" t="s">
        <v>344</v>
      </c>
      <c r="O174" t="s">
        <v>2223</v>
      </c>
      <c r="P174" t="s">
        <v>10330</v>
      </c>
    </row>
    <row r="175" spans="1:16">
      <c r="A175" t="s">
        <v>9186</v>
      </c>
      <c r="B175" t="s">
        <v>9187</v>
      </c>
      <c r="C175" t="s">
        <v>6932</v>
      </c>
      <c r="D175" t="s">
        <v>6932</v>
      </c>
      <c r="E175" t="s">
        <v>10337</v>
      </c>
      <c r="F175" t="s">
        <v>6863</v>
      </c>
      <c r="G175" t="s">
        <v>10339</v>
      </c>
      <c r="H175" t="s">
        <v>10338</v>
      </c>
      <c r="I175" t="s">
        <v>370</v>
      </c>
      <c r="J175" t="s">
        <v>5611</v>
      </c>
      <c r="K175" t="s">
        <v>6932</v>
      </c>
      <c r="L175" t="s">
        <v>9190</v>
      </c>
      <c r="M175" t="s">
        <v>443</v>
      </c>
      <c r="N175" t="s">
        <v>344</v>
      </c>
      <c r="O175" t="s">
        <v>6958</v>
      </c>
      <c r="P175" t="s">
        <v>10330</v>
      </c>
    </row>
    <row r="176" spans="1:16">
      <c r="A176" t="s">
        <v>9195</v>
      </c>
      <c r="B176" t="s">
        <v>9196</v>
      </c>
      <c r="C176" t="s">
        <v>6967</v>
      </c>
      <c r="D176" t="s">
        <v>6967</v>
      </c>
      <c r="E176" t="s">
        <v>10340</v>
      </c>
      <c r="F176" t="s">
        <v>6863</v>
      </c>
      <c r="G176" t="s">
        <v>10339</v>
      </c>
      <c r="H176" t="s">
        <v>10341</v>
      </c>
      <c r="I176" t="s">
        <v>370</v>
      </c>
      <c r="J176" t="s">
        <v>5611</v>
      </c>
      <c r="K176" t="s">
        <v>6967</v>
      </c>
      <c r="L176" t="s">
        <v>9199</v>
      </c>
      <c r="M176" t="s">
        <v>1266</v>
      </c>
      <c r="N176" t="s">
        <v>443</v>
      </c>
      <c r="O176" t="s">
        <v>7161</v>
      </c>
      <c r="P176" t="s">
        <v>10330</v>
      </c>
    </row>
    <row r="177" spans="1:16">
      <c r="A177" t="s">
        <v>9204</v>
      </c>
      <c r="B177" t="s">
        <v>9205</v>
      </c>
      <c r="C177" t="s">
        <v>6967</v>
      </c>
      <c r="D177" t="s">
        <v>6967</v>
      </c>
      <c r="E177" t="s">
        <v>10340</v>
      </c>
      <c r="F177" t="s">
        <v>6863</v>
      </c>
      <c r="G177" t="s">
        <v>10339</v>
      </c>
      <c r="H177" t="s">
        <v>10341</v>
      </c>
      <c r="I177" t="s">
        <v>370</v>
      </c>
      <c r="J177" t="s">
        <v>5611</v>
      </c>
      <c r="K177" t="s">
        <v>6967</v>
      </c>
      <c r="L177" t="s">
        <v>9208</v>
      </c>
      <c r="M177" t="s">
        <v>1266</v>
      </c>
      <c r="N177" t="s">
        <v>443</v>
      </c>
      <c r="O177" t="s">
        <v>7161</v>
      </c>
      <c r="P177" t="s">
        <v>10330</v>
      </c>
    </row>
    <row r="178" spans="1:16">
      <c r="A178" t="s">
        <v>9213</v>
      </c>
      <c r="B178" t="s">
        <v>9214</v>
      </c>
      <c r="C178" t="s">
        <v>6877</v>
      </c>
      <c r="D178" t="s">
        <v>6877</v>
      </c>
      <c r="E178" t="s">
        <v>10327</v>
      </c>
      <c r="F178" t="s">
        <v>6863</v>
      </c>
      <c r="G178" t="s">
        <v>10339</v>
      </c>
      <c r="H178" t="s">
        <v>10329</v>
      </c>
      <c r="I178" t="s">
        <v>5611</v>
      </c>
      <c r="J178" t="s">
        <v>5611</v>
      </c>
      <c r="K178" t="s">
        <v>6877</v>
      </c>
      <c r="L178" t="s">
        <v>9217</v>
      </c>
      <c r="M178" t="s">
        <v>1266</v>
      </c>
      <c r="N178" t="s">
        <v>443</v>
      </c>
      <c r="O178" t="s">
        <v>7161</v>
      </c>
      <c r="P178" t="s">
        <v>10330</v>
      </c>
    </row>
    <row r="179" spans="1:16">
      <c r="A179" t="s">
        <v>9224</v>
      </c>
      <c r="B179" t="s">
        <v>9225</v>
      </c>
      <c r="C179" t="s">
        <v>6877</v>
      </c>
      <c r="D179" t="s">
        <v>6877</v>
      </c>
      <c r="E179" t="s">
        <v>10327</v>
      </c>
      <c r="F179" t="s">
        <v>6863</v>
      </c>
      <c r="G179" t="s">
        <v>10339</v>
      </c>
      <c r="H179" t="s">
        <v>10329</v>
      </c>
      <c r="I179" t="s">
        <v>5611</v>
      </c>
      <c r="J179" t="s">
        <v>5611</v>
      </c>
      <c r="K179" t="s">
        <v>6877</v>
      </c>
      <c r="L179" t="s">
        <v>9228</v>
      </c>
      <c r="M179" t="s">
        <v>1266</v>
      </c>
      <c r="N179" t="s">
        <v>1266</v>
      </c>
      <c r="O179" t="s">
        <v>2221</v>
      </c>
      <c r="P179" t="s">
        <v>10330</v>
      </c>
    </row>
    <row r="180" spans="1:16">
      <c r="A180" t="s">
        <v>9233</v>
      </c>
      <c r="B180" t="s">
        <v>9234</v>
      </c>
      <c r="C180" t="s">
        <v>6932</v>
      </c>
      <c r="D180" t="s">
        <v>6932</v>
      </c>
      <c r="E180" t="s">
        <v>10337</v>
      </c>
      <c r="F180" t="s">
        <v>6863</v>
      </c>
      <c r="G180" t="s">
        <v>10339</v>
      </c>
      <c r="H180" t="s">
        <v>10338</v>
      </c>
      <c r="I180" t="s">
        <v>370</v>
      </c>
      <c r="J180" t="s">
        <v>5611</v>
      </c>
      <c r="K180" t="s">
        <v>6932</v>
      </c>
      <c r="L180" t="s">
        <v>6115</v>
      </c>
      <c r="M180" t="s">
        <v>1266</v>
      </c>
      <c r="N180" t="s">
        <v>344</v>
      </c>
      <c r="O180" t="s">
        <v>2219</v>
      </c>
      <c r="P180" t="s">
        <v>10330</v>
      </c>
    </row>
    <row r="181" spans="1:16">
      <c r="A181" t="s">
        <v>9241</v>
      </c>
      <c r="B181" t="s">
        <v>9242</v>
      </c>
      <c r="C181" t="s">
        <v>6877</v>
      </c>
      <c r="D181" t="s">
        <v>6877</v>
      </c>
      <c r="E181" t="s">
        <v>10327</v>
      </c>
      <c r="F181" t="s">
        <v>6863</v>
      </c>
      <c r="G181" t="s">
        <v>10339</v>
      </c>
      <c r="H181" t="s">
        <v>10329</v>
      </c>
      <c r="I181" t="s">
        <v>5611</v>
      </c>
      <c r="J181" t="s">
        <v>5611</v>
      </c>
      <c r="K181" t="s">
        <v>6877</v>
      </c>
      <c r="L181" t="s">
        <v>9247</v>
      </c>
      <c r="M181" t="s">
        <v>1266</v>
      </c>
      <c r="N181" t="s">
        <v>344</v>
      </c>
      <c r="O181" t="s">
        <v>2219</v>
      </c>
      <c r="P181" t="s">
        <v>10330</v>
      </c>
    </row>
    <row r="182" spans="1:16">
      <c r="A182" t="s">
        <v>9252</v>
      </c>
      <c r="B182" t="s">
        <v>9253</v>
      </c>
      <c r="C182" t="s">
        <v>6932</v>
      </c>
      <c r="D182" t="s">
        <v>6932</v>
      </c>
      <c r="E182" t="s">
        <v>10337</v>
      </c>
      <c r="F182" t="s">
        <v>6863</v>
      </c>
      <c r="G182" t="s">
        <v>10339</v>
      </c>
      <c r="H182" t="s">
        <v>10338</v>
      </c>
      <c r="I182" t="s">
        <v>370</v>
      </c>
      <c r="J182" t="s">
        <v>5611</v>
      </c>
      <c r="K182" t="s">
        <v>6932</v>
      </c>
      <c r="L182" t="s">
        <v>9256</v>
      </c>
      <c r="M182" t="s">
        <v>1266</v>
      </c>
      <c r="N182" t="s">
        <v>344</v>
      </c>
      <c r="O182" t="s">
        <v>2219</v>
      </c>
      <c r="P182" t="s">
        <v>10330</v>
      </c>
    </row>
    <row r="183" spans="1:16">
      <c r="A183" t="s">
        <v>9260</v>
      </c>
      <c r="B183" t="s">
        <v>9261</v>
      </c>
      <c r="C183" t="s">
        <v>6877</v>
      </c>
      <c r="D183" t="s">
        <v>6877</v>
      </c>
      <c r="E183" t="s">
        <v>10327</v>
      </c>
      <c r="F183" t="s">
        <v>6863</v>
      </c>
      <c r="G183" t="s">
        <v>10339</v>
      </c>
      <c r="H183" t="s">
        <v>10329</v>
      </c>
      <c r="I183" t="s">
        <v>5611</v>
      </c>
      <c r="J183" t="s">
        <v>5611</v>
      </c>
      <c r="K183" t="s">
        <v>6877</v>
      </c>
      <c r="L183" t="s">
        <v>9264</v>
      </c>
      <c r="M183" t="s">
        <v>1266</v>
      </c>
      <c r="N183" t="s">
        <v>443</v>
      </c>
      <c r="O183" t="s">
        <v>6958</v>
      </c>
      <c r="P183" t="s">
        <v>10330</v>
      </c>
    </row>
    <row r="184" spans="1:16">
      <c r="A184" t="s">
        <v>9269</v>
      </c>
      <c r="B184" t="s">
        <v>9270</v>
      </c>
      <c r="C184" t="s">
        <v>6877</v>
      </c>
      <c r="D184" t="s">
        <v>6877</v>
      </c>
      <c r="E184" t="s">
        <v>10327</v>
      </c>
      <c r="F184" t="s">
        <v>6863</v>
      </c>
      <c r="G184" t="s">
        <v>10339</v>
      </c>
      <c r="H184" t="s">
        <v>10329</v>
      </c>
      <c r="I184" t="s">
        <v>5611</v>
      </c>
      <c r="J184" t="s">
        <v>5611</v>
      </c>
      <c r="K184" t="s">
        <v>6877</v>
      </c>
      <c r="L184" t="s">
        <v>9273</v>
      </c>
      <c r="M184" t="s">
        <v>1266</v>
      </c>
      <c r="N184" t="s">
        <v>344</v>
      </c>
      <c r="O184" t="s">
        <v>2215</v>
      </c>
      <c r="P184" t="s">
        <v>10330</v>
      </c>
    </row>
    <row r="185" spans="1:16">
      <c r="A185" t="s">
        <v>9277</v>
      </c>
      <c r="B185" t="s">
        <v>9278</v>
      </c>
      <c r="C185" t="s">
        <v>6877</v>
      </c>
      <c r="D185" t="s">
        <v>6877</v>
      </c>
      <c r="E185" t="s">
        <v>10327</v>
      </c>
      <c r="F185" t="s">
        <v>6863</v>
      </c>
      <c r="G185" t="s">
        <v>10339</v>
      </c>
      <c r="H185" t="s">
        <v>10329</v>
      </c>
      <c r="I185" t="s">
        <v>5611</v>
      </c>
      <c r="J185" t="s">
        <v>5611</v>
      </c>
      <c r="K185" t="s">
        <v>6877</v>
      </c>
      <c r="L185" t="s">
        <v>9281</v>
      </c>
      <c r="M185" t="s">
        <v>1266</v>
      </c>
      <c r="N185" t="s">
        <v>344</v>
      </c>
      <c r="O185" t="s">
        <v>7229</v>
      </c>
      <c r="P185" t="s">
        <v>10330</v>
      </c>
    </row>
    <row r="186" spans="1:16">
      <c r="A186" t="s">
        <v>9287</v>
      </c>
      <c r="B186" t="s">
        <v>9288</v>
      </c>
      <c r="C186" t="s">
        <v>6877</v>
      </c>
      <c r="D186" t="s">
        <v>6877</v>
      </c>
      <c r="E186" t="s">
        <v>10327</v>
      </c>
      <c r="F186" t="s">
        <v>6863</v>
      </c>
      <c r="G186" t="s">
        <v>10339</v>
      </c>
      <c r="H186" t="s">
        <v>10329</v>
      </c>
      <c r="I186" t="s">
        <v>5611</v>
      </c>
      <c r="J186" t="s">
        <v>5611</v>
      </c>
      <c r="K186" t="s">
        <v>6877</v>
      </c>
      <c r="L186" t="s">
        <v>9291</v>
      </c>
      <c r="M186" t="s">
        <v>1266</v>
      </c>
      <c r="N186" t="s">
        <v>344</v>
      </c>
      <c r="O186" t="s">
        <v>6958</v>
      </c>
      <c r="P186" t="s">
        <v>10330</v>
      </c>
    </row>
    <row r="187" spans="1:16">
      <c r="A187" t="s">
        <v>9296</v>
      </c>
      <c r="B187" t="s">
        <v>9297</v>
      </c>
      <c r="C187" t="s">
        <v>6877</v>
      </c>
      <c r="D187" t="s">
        <v>6877</v>
      </c>
      <c r="E187" t="s">
        <v>10327</v>
      </c>
      <c r="F187" t="s">
        <v>6863</v>
      </c>
      <c r="G187" t="s">
        <v>10339</v>
      </c>
      <c r="H187" t="s">
        <v>10329</v>
      </c>
      <c r="I187" t="s">
        <v>5611</v>
      </c>
      <c r="J187" t="s">
        <v>5611</v>
      </c>
      <c r="K187" t="s">
        <v>6877</v>
      </c>
      <c r="L187" t="s">
        <v>9300</v>
      </c>
      <c r="M187" t="s">
        <v>1266</v>
      </c>
      <c r="N187" t="s">
        <v>344</v>
      </c>
      <c r="O187" t="s">
        <v>7978</v>
      </c>
      <c r="P187" t="s">
        <v>10330</v>
      </c>
    </row>
    <row r="188" spans="1:16">
      <c r="A188" t="s">
        <v>9304</v>
      </c>
      <c r="B188" t="s">
        <v>9305</v>
      </c>
      <c r="C188" t="s">
        <v>6932</v>
      </c>
      <c r="D188" t="s">
        <v>6932</v>
      </c>
      <c r="E188" t="s">
        <v>10337</v>
      </c>
      <c r="F188" t="s">
        <v>6863</v>
      </c>
      <c r="G188" t="s">
        <v>10339</v>
      </c>
      <c r="H188" t="s">
        <v>10338</v>
      </c>
      <c r="I188" t="s">
        <v>370</v>
      </c>
      <c r="J188" t="s">
        <v>5611</v>
      </c>
      <c r="K188" t="s">
        <v>6932</v>
      </c>
      <c r="L188" t="s">
        <v>6983</v>
      </c>
      <c r="M188" t="s">
        <v>565</v>
      </c>
      <c r="N188" t="s">
        <v>1266</v>
      </c>
      <c r="O188" t="s">
        <v>2219</v>
      </c>
      <c r="P188" t="s">
        <v>10330</v>
      </c>
    </row>
    <row r="189" spans="1:16">
      <c r="A189" t="s">
        <v>9313</v>
      </c>
      <c r="B189" t="s">
        <v>9314</v>
      </c>
      <c r="C189" t="s">
        <v>6877</v>
      </c>
      <c r="D189" t="s">
        <v>6877</v>
      </c>
      <c r="E189" t="s">
        <v>10327</v>
      </c>
      <c r="F189" t="s">
        <v>6713</v>
      </c>
      <c r="G189" t="s">
        <v>6713</v>
      </c>
      <c r="H189" t="s">
        <v>10329</v>
      </c>
      <c r="I189" t="s">
        <v>5611</v>
      </c>
      <c r="J189" t="s">
        <v>5611</v>
      </c>
      <c r="K189" t="s">
        <v>6877</v>
      </c>
      <c r="L189" t="s">
        <v>1271</v>
      </c>
      <c r="M189" t="s">
        <v>443</v>
      </c>
      <c r="N189" t="s">
        <v>9317</v>
      </c>
      <c r="O189" t="s">
        <v>2219</v>
      </c>
      <c r="P189" t="s">
        <v>10330</v>
      </c>
    </row>
    <row r="190" spans="1:16">
      <c r="A190" t="s">
        <v>9324</v>
      </c>
      <c r="B190" t="s">
        <v>9325</v>
      </c>
      <c r="C190" t="s">
        <v>6967</v>
      </c>
      <c r="D190" t="s">
        <v>6967</v>
      </c>
      <c r="E190" t="s">
        <v>10340</v>
      </c>
      <c r="F190" t="s">
        <v>6863</v>
      </c>
      <c r="G190" t="s">
        <v>10339</v>
      </c>
      <c r="H190" t="s">
        <v>10341</v>
      </c>
      <c r="I190" t="s">
        <v>370</v>
      </c>
      <c r="J190" t="s">
        <v>5611</v>
      </c>
      <c r="K190" t="s">
        <v>6967</v>
      </c>
      <c r="L190" t="s">
        <v>9328</v>
      </c>
      <c r="M190" t="s">
        <v>443</v>
      </c>
      <c r="N190" t="s">
        <v>344</v>
      </c>
      <c r="O190" t="s">
        <v>2219</v>
      </c>
      <c r="P190" t="s">
        <v>10330</v>
      </c>
    </row>
    <row r="191" spans="1:16">
      <c r="A191" t="s">
        <v>9333</v>
      </c>
      <c r="B191" t="s">
        <v>1455</v>
      </c>
      <c r="C191" t="s">
        <v>6877</v>
      </c>
      <c r="D191" t="s">
        <v>6877</v>
      </c>
      <c r="E191" t="s">
        <v>10327</v>
      </c>
      <c r="F191" t="s">
        <v>6713</v>
      </c>
      <c r="G191" t="s">
        <v>6713</v>
      </c>
      <c r="H191" t="s">
        <v>10329</v>
      </c>
      <c r="I191" t="s">
        <v>5611</v>
      </c>
      <c r="J191" t="s">
        <v>5611</v>
      </c>
      <c r="K191" t="s">
        <v>6877</v>
      </c>
      <c r="L191" t="s">
        <v>1160</v>
      </c>
      <c r="M191" t="s">
        <v>443</v>
      </c>
      <c r="N191" t="s">
        <v>344</v>
      </c>
      <c r="O191" t="s">
        <v>2231</v>
      </c>
      <c r="P191" t="s">
        <v>10330</v>
      </c>
    </row>
    <row r="192" spans="1:16">
      <c r="A192" t="s">
        <v>9337</v>
      </c>
      <c r="B192" t="s">
        <v>9338</v>
      </c>
      <c r="C192" t="s">
        <v>6967</v>
      </c>
      <c r="D192" t="s">
        <v>6967</v>
      </c>
      <c r="E192" t="s">
        <v>10340</v>
      </c>
      <c r="F192" t="s">
        <v>6863</v>
      </c>
      <c r="G192" t="s">
        <v>10339</v>
      </c>
      <c r="H192" t="s">
        <v>10341</v>
      </c>
      <c r="I192" t="s">
        <v>370</v>
      </c>
      <c r="J192" t="s">
        <v>5611</v>
      </c>
      <c r="K192" t="s">
        <v>6967</v>
      </c>
      <c r="L192" t="s">
        <v>9341</v>
      </c>
      <c r="M192" t="s">
        <v>1266</v>
      </c>
      <c r="N192" t="s">
        <v>443</v>
      </c>
      <c r="O192" t="s">
        <v>2219</v>
      </c>
      <c r="P192" t="s">
        <v>10330</v>
      </c>
    </row>
    <row r="193" spans="1:16">
      <c r="A193" t="s">
        <v>9346</v>
      </c>
      <c r="B193" t="s">
        <v>9348</v>
      </c>
      <c r="C193" t="s">
        <v>6877</v>
      </c>
      <c r="D193" t="s">
        <v>6877</v>
      </c>
      <c r="E193" t="s">
        <v>10327</v>
      </c>
      <c r="F193" t="s">
        <v>6863</v>
      </c>
      <c r="G193" t="s">
        <v>10339</v>
      </c>
      <c r="H193" t="s">
        <v>10329</v>
      </c>
      <c r="I193" t="s">
        <v>5611</v>
      </c>
      <c r="J193" t="s">
        <v>5611</v>
      </c>
      <c r="K193" t="s">
        <v>6877</v>
      </c>
      <c r="L193" t="s">
        <v>9353</v>
      </c>
      <c r="M193" t="s">
        <v>9354</v>
      </c>
      <c r="N193" t="s">
        <v>344</v>
      </c>
      <c r="O193" t="s">
        <v>7576</v>
      </c>
      <c r="P193" t="s">
        <v>10330</v>
      </c>
    </row>
    <row r="194" spans="1:16">
      <c r="A194" t="s">
        <v>9360</v>
      </c>
      <c r="B194" t="s">
        <v>9361</v>
      </c>
      <c r="C194" t="s">
        <v>6967</v>
      </c>
      <c r="D194" t="s">
        <v>6967</v>
      </c>
      <c r="E194" t="s">
        <v>10340</v>
      </c>
      <c r="F194" t="s">
        <v>6863</v>
      </c>
      <c r="G194" t="s">
        <v>10339</v>
      </c>
      <c r="H194" t="s">
        <v>10341</v>
      </c>
      <c r="I194" t="s">
        <v>370</v>
      </c>
      <c r="J194" t="s">
        <v>5611</v>
      </c>
      <c r="K194" t="s">
        <v>6967</v>
      </c>
      <c r="L194" t="s">
        <v>9364</v>
      </c>
      <c r="M194" t="s">
        <v>1266</v>
      </c>
      <c r="N194" t="s">
        <v>443</v>
      </c>
      <c r="O194" t="s">
        <v>2219</v>
      </c>
      <c r="P194" t="s">
        <v>10330</v>
      </c>
    </row>
    <row r="195" spans="1:16">
      <c r="A195" t="s">
        <v>9370</v>
      </c>
      <c r="B195" t="s">
        <v>9371</v>
      </c>
      <c r="C195" t="s">
        <v>6877</v>
      </c>
      <c r="D195" t="s">
        <v>6877</v>
      </c>
      <c r="E195" t="s">
        <v>10327</v>
      </c>
      <c r="F195" t="s">
        <v>6863</v>
      </c>
      <c r="G195" t="s">
        <v>10339</v>
      </c>
      <c r="H195" t="s">
        <v>10329</v>
      </c>
      <c r="I195" t="s">
        <v>5611</v>
      </c>
      <c r="J195" t="s">
        <v>5611</v>
      </c>
      <c r="K195" t="s">
        <v>6877</v>
      </c>
      <c r="L195" t="s">
        <v>9374</v>
      </c>
      <c r="M195" t="s">
        <v>1266</v>
      </c>
      <c r="N195" t="s">
        <v>344</v>
      </c>
      <c r="O195" t="s">
        <v>7161</v>
      </c>
      <c r="P195" t="s">
        <v>10330</v>
      </c>
    </row>
    <row r="199" spans="1:16">
      <c r="A199" t="s">
        <v>6708</v>
      </c>
      <c r="B199" t="s">
        <v>5807</v>
      </c>
      <c r="C199" t="s">
        <v>5808</v>
      </c>
      <c r="D199" t="s">
        <v>6</v>
      </c>
    </row>
    <row r="200" spans="1:16">
      <c r="A200" t="s">
        <v>10344</v>
      </c>
      <c r="B200">
        <v>194</v>
      </c>
      <c r="C200">
        <v>194</v>
      </c>
      <c r="D200" t="s">
        <v>5997</v>
      </c>
    </row>
    <row r="201" spans="1:16">
      <c r="A201" t="s">
        <v>10345</v>
      </c>
      <c r="B201">
        <v>107</v>
      </c>
      <c r="C201">
        <v>107</v>
      </c>
      <c r="D201" t="s">
        <v>5997</v>
      </c>
    </row>
    <row r="202" spans="1:16">
      <c r="A202" t="s">
        <v>10346</v>
      </c>
      <c r="B202">
        <v>54</v>
      </c>
      <c r="C202">
        <v>54</v>
      </c>
      <c r="D202" t="s">
        <v>5997</v>
      </c>
    </row>
    <row r="203" spans="1:16">
      <c r="A203" t="s">
        <v>10347</v>
      </c>
      <c r="B203">
        <v>32</v>
      </c>
      <c r="C203">
        <v>32</v>
      </c>
      <c r="D203" t="s">
        <v>5997</v>
      </c>
    </row>
    <row r="204" spans="1:16">
      <c r="A204" t="s">
        <v>10348</v>
      </c>
      <c r="B204">
        <v>1</v>
      </c>
      <c r="C204">
        <v>1</v>
      </c>
      <c r="D204" t="s">
        <v>5997</v>
      </c>
    </row>
    <row r="205" spans="1:16">
      <c r="A205" t="s">
        <v>10349</v>
      </c>
      <c r="B205">
        <v>8</v>
      </c>
      <c r="C205">
        <v>8</v>
      </c>
      <c r="D205" t="s">
        <v>5997</v>
      </c>
    </row>
    <row r="206" spans="1:16">
      <c r="A206" t="s">
        <v>10350</v>
      </c>
      <c r="B206">
        <v>167</v>
      </c>
      <c r="C206">
        <v>167</v>
      </c>
      <c r="D206" t="s">
        <v>5997</v>
      </c>
    </row>
    <row r="207" spans="1:16">
      <c r="A207" t="s">
        <v>10351</v>
      </c>
      <c r="B207">
        <v>19</v>
      </c>
      <c r="C207">
        <v>19</v>
      </c>
      <c r="D207" t="s">
        <v>5997</v>
      </c>
    </row>
    <row r="208" spans="1:16">
      <c r="A208" t="s">
        <v>10352</v>
      </c>
      <c r="B208">
        <v>2</v>
      </c>
      <c r="C208">
        <v>2</v>
      </c>
      <c r="D208" t="s">
        <v>5997</v>
      </c>
    </row>
    <row r="209" spans="1:4">
      <c r="A209" t="s">
        <v>10353</v>
      </c>
      <c r="B209" t="s">
        <v>10354</v>
      </c>
      <c r="C209" t="s">
        <v>10354</v>
      </c>
      <c r="D209" t="s">
        <v>5997</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721A70-BC90-4E0E-B9E7-5FC5AA86F1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78</vt:i4>
      </vt:variant>
      <vt:variant>
        <vt:lpstr>Rangos con nombre</vt:lpstr>
      </vt:variant>
      <vt:variant>
        <vt:i4>14</vt:i4>
      </vt:variant>
    </vt:vector>
  </HeadingPairs>
  <TitlesOfParts>
    <vt:vector size="92" baseType="lpstr">
      <vt:lpstr>S048_Contrato_Disparadores</vt:lpstr>
      <vt:lpstr>S049_Disparadores</vt:lpstr>
      <vt:lpstr>S049_Preprod_Instancias</vt:lpstr>
      <vt:lpstr>S049_Motor</vt:lpstr>
      <vt:lpstr>S049_SLA_Prueba</vt:lpstr>
      <vt:lpstr>S049_Parametros</vt:lpstr>
      <vt:lpstr>PANEL_SGOL</vt:lpstr>
      <vt:lpstr>RPT_Tareas_Dia</vt:lpstr>
      <vt:lpstr>RPT_Pendientes_Validacion</vt:lpstr>
      <vt:lpstr>RPT_Cierre_Semanal</vt:lpstr>
      <vt:lpstr>RPT_SemanalOperativo</vt:lpstr>
      <vt:lpstr>PLAN_Publicado</vt:lpstr>
      <vt:lpstr>EJEC_Tareas</vt:lpstr>
      <vt:lpstr>CFG_Sistema</vt:lpstr>
      <vt:lpstr>SGOL_03_Tareas_Canonica</vt:lpstr>
      <vt:lpstr>Calendario Anual</vt:lpstr>
      <vt:lpstr>S019_DASH_DATOS</vt:lpstr>
      <vt:lpstr>RPT_Cierre_Intersemanal</vt:lpstr>
      <vt:lpstr>OUT_AsignacionFinal</vt:lpstr>
      <vt:lpstr>OUT_NoAsignadas</vt:lpstr>
      <vt:lpstr>SGOL_MotorFrecuencias</vt:lpstr>
      <vt:lpstr>UX_Piso_Ventas</vt:lpstr>
      <vt:lpstr>UX_Subcoordinacion</vt:lpstr>
      <vt:lpstr>UX_Administracion</vt:lpstr>
      <vt:lpstr>SGOL_04_Generador</vt:lpstr>
      <vt:lpstr>Tareas_Generadas</vt:lpstr>
      <vt:lpstr>PQ_Elegibilidad</vt:lpstr>
      <vt:lpstr>PQ_CapacidadOperativa</vt:lpstr>
      <vt:lpstr>SGOL_06_Capacidad</vt:lpstr>
      <vt:lpstr>CAT_ReglasSGOL</vt:lpstr>
      <vt:lpstr>TMP_MotorBalanceador</vt:lpstr>
      <vt:lpstr>CAT_SGOL</vt:lpstr>
      <vt:lpstr>CAT_ProcesosSGOL</vt:lpstr>
      <vt:lpstr>Generador_Tareas</vt:lpstr>
      <vt:lpstr>tblControlOperativoPersonal1</vt:lpstr>
      <vt:lpstr>Resumen_Carga</vt:lpstr>
      <vt:lpstr>Balance_Carga_Puesto</vt:lpstr>
      <vt:lpstr>Asignacion_Tareas</vt:lpstr>
      <vt:lpstr>SGOL_Log</vt:lpstr>
      <vt:lpstr>SGOL_Reglas</vt:lpstr>
      <vt:lpstr>Master Tareas</vt:lpstr>
      <vt:lpstr>tblControlOperativoPersonal</vt:lpstr>
      <vt:lpstr>tblKardexImportado</vt:lpstr>
      <vt:lpstr>LOG_EjecucionesSGOL</vt:lpstr>
      <vt:lpstr>DIAG_S012</vt:lpstr>
      <vt:lpstr>PQ_TareasCanonicas</vt:lpstr>
      <vt:lpstr>AUD_CODIGO_VBA</vt:lpstr>
      <vt:lpstr>AUD_TABLAS_SGOL</vt:lpstr>
      <vt:lpstr>CAT_SeguridadSGOL</vt:lpstr>
      <vt:lpstr>UX_Direccion</vt:lpstr>
      <vt:lpstr>AUD_S046_CIERRE</vt:lpstr>
      <vt:lpstr>S047_Pruebas_Transaccionales_V2</vt:lpstr>
      <vt:lpstr>S047_Graduacion_Control</vt:lpstr>
      <vt:lpstr>S048_Preparacion</vt:lpstr>
      <vt:lpstr>S048_Politicas_V4</vt:lpstr>
      <vt:lpstr>S048_PendientesPreProd_V4</vt:lpstr>
      <vt:lpstr>S048_Excepciones_Dir_V4</vt:lpstr>
      <vt:lpstr>S048_SimulacionPolitica_V4</vt:lpstr>
      <vt:lpstr>RESUMEN</vt:lpstr>
      <vt:lpstr>PUENTE_MAESTRO</vt:lpstr>
      <vt:lpstr>TRAZA_OPERATIVA</vt:lpstr>
      <vt:lpstr>GATES_Y_DICCIONARIO</vt:lpstr>
      <vt:lpstr>S048_Transicion_Maestra</vt:lpstr>
      <vt:lpstr>S048_Fuente_Coexistencia</vt:lpstr>
      <vt:lpstr>S048_Router_Activacion</vt:lpstr>
      <vt:lpstr>S048_Traductor_Frecuencia</vt:lpstr>
      <vt:lpstr>S049_AUD_PreProd</vt:lpstr>
      <vt:lpstr>S049_AUD_Transaccional</vt:lpstr>
      <vt:lpstr>S049_AUD_Duplicidad</vt:lpstr>
      <vt:lpstr>S049_AUD_E2E</vt:lpstr>
      <vt:lpstr>S049_AUD_Asignacion</vt:lpstr>
      <vt:lpstr>S049_Reglas_Asignacion</vt:lpstr>
      <vt:lpstr>S049_Cierre_Cohorte</vt:lpstr>
      <vt:lpstr>S049_Medicion_Carga</vt:lpstr>
      <vt:lpstr>S049_AUD_Cohorte8</vt:lpstr>
      <vt:lpstr>SGOL_02_Maestra_Tareas</vt:lpstr>
      <vt:lpstr>S050_Resolucion_Legacy</vt:lpstr>
      <vt:lpstr>S050_Adaptadores</vt:lpstr>
      <vt:lpstr>'Master Tareas'!Área_de_impresión</vt:lpstr>
      <vt:lpstr>SGOL_03_Tareas_Canonica!Área_de_impresión</vt:lpstr>
      <vt:lpstr>UX_Administracion!Área_de_impresión</vt:lpstr>
      <vt:lpstr>UX_Piso_Ventas!Área_de_impresión</vt:lpstr>
      <vt:lpstr>UX_Subcoordinacion!Área_de_impresión</vt:lpstr>
      <vt:lpstr>lstCausasArrastreSGOL</vt:lpstr>
      <vt:lpstr>lstEstadosTareaSGOL</vt:lpstr>
      <vt:lpstr>lstImpactoBonoSGOL</vt:lpstr>
      <vt:lpstr>lstTiposEvidenciaSGOL</vt:lpstr>
      <vt:lpstr>'Master Tareas'!Títulos_a_imprimir</vt:lpstr>
      <vt:lpstr>SGOL_03_Tareas_Canonica!Títulos_a_imprimir</vt:lpstr>
      <vt:lpstr>UX_Administracion!Títulos_a_imprimir</vt:lpstr>
      <vt:lpstr>UX_Piso_Ventas!Títulos_a_imprimir</vt:lpstr>
      <vt:lpstr>UX_Subcoordinacion!Títulos_a_imprimir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Casillas</dc:creator>
  <cp:lastModifiedBy>loretta zapateria</cp:lastModifiedBy>
  <cp:lastPrinted>2026-07-24T15:02:26Z</cp:lastPrinted>
  <dcterms:created xsi:type="dcterms:W3CDTF">2026-05-07T19:23:24Z</dcterms:created>
  <dcterms:modified xsi:type="dcterms:W3CDTF">2026-08-26T22:54:45Z</dcterms:modified>
</cp:coreProperties>
</file>